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comments8.xml" ContentType="application/vnd.openxmlformats-officedocument.spreadsheetml.comments+xml"/>
  <Override PartName="/xl/printerSettings/printerSettings36.bin" ContentType="application/vnd.openxmlformats-officedocument.spreadsheetml.printerSettings"/>
  <Override PartName="/xl/externalLinks/externalLink1.xml" ContentType="application/vnd.openxmlformats-officedocument.spreadsheetml.externalLink+xml"/>
  <Override PartName="/xl/printerSettings/printerSettings37.bin" ContentType="application/vnd.openxmlformats-officedocument.spreadsheetml.printerSettings"/>
  <Override PartName="/xl/printerSettings/printerSettings35.bin" ContentType="application/vnd.openxmlformats-officedocument.spreadsheetml.printerSettings"/>
  <Override PartName="/xl/comments7.xml" ContentType="application/vnd.openxmlformats-officedocument.spreadsheetml.comments+xml"/>
  <Override PartName="/xl/externalLinks/externalLink24.xml" ContentType="application/vnd.openxmlformats-officedocument.spreadsheetml.externalLink+xml"/>
  <Override PartName="/xl/printerSettings/printerSettings34.bin" ContentType="application/vnd.openxmlformats-officedocument.spreadsheetml.printerSettings"/>
  <Override PartName="/xl/externalLinks/externalLink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printerSettings/printerSettings38.bin" ContentType="application/vnd.openxmlformats-officedocument.spreadsheetml.printerSettings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externalLinks/externalLink20.xml" ContentType="application/vnd.openxmlformats-officedocument.spreadsheetml.externalLink+xml"/>
  <Override PartName="/xl/printerSettings/printerSettings5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printerSettings/printerSettings12.bin" ContentType="application/vnd.openxmlformats-officedocument.spreadsheetml.printerSettings"/>
  <Override PartName="/xl/printerSettings/printerSettings29.bin" ContentType="application/vnd.openxmlformats-officedocument.spreadsheetml.printerSettings"/>
  <Override PartName="/xl/printerSettings/printerSettings30.bin" ContentType="application/vnd.openxmlformats-officedocument.spreadsheetml.printerSettings"/>
  <Override PartName="/xl/externalLinks/externalLink1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8.xml" ContentType="application/vnd.openxmlformats-officedocument.spreadsheetml.externalLink+xml"/>
  <Override PartName="/xl/printerSettings/printerSettings27.bin" ContentType="application/vnd.openxmlformats-officedocument.spreadsheetml.printerSettings"/>
  <Override PartName="/xl/printerSettings/printerSettings28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31.bin" ContentType="application/vnd.openxmlformats-officedocument.spreadsheetml.printerSettings"/>
  <Override PartName="/xl/printerSettings/printerSettings33.bin" ContentType="application/vnd.openxmlformats-officedocument.spreadsheetml.printerSettings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4.xml" ContentType="application/vnd.openxmlformats-officedocument.spreadsheetml.comments+xml"/>
  <Override PartName="/xl/printerSettings/printerSettings32.bin" ContentType="application/vnd.openxmlformats-officedocument.spreadsheetml.printerSettings"/>
  <Override PartName="/xl/printerSettings/printerSettings26.bin" ContentType="application/vnd.openxmlformats-officedocument.spreadsheetml.printerSettings"/>
  <Override PartName="/xl/printerSettings/printerSettings25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printerSettings/printerSettings18.bin" ContentType="application/vnd.openxmlformats-officedocument.spreadsheetml.printerSettings"/>
  <Override PartName="/xl/printerSettings/printerSettings16.bin" ContentType="application/vnd.openxmlformats-officedocument.spreadsheetml.printerSettings"/>
  <Override PartName="/xl/printerSettings/printerSettings15.bin" ContentType="application/vnd.openxmlformats-officedocument.spreadsheetml.printerSettings"/>
  <Override PartName="/xl/printerSettings/printerSettings13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20.bin" ContentType="application/vnd.openxmlformats-officedocument.spreadsheetml.printerSettings"/>
  <Override PartName="/xl/comments1.xml" ContentType="application/vnd.openxmlformats-officedocument.spreadsheetml.comments+xml"/>
  <Override PartName="/xl/printerSettings/printerSettings23.bin" ContentType="application/vnd.openxmlformats-officedocument.spreadsheetml.printerSettings"/>
  <Override PartName="/xl/printerSettings/printerSettings24.bin" ContentType="application/vnd.openxmlformats-officedocument.spreadsheetml.printerSettings"/>
  <Override PartName="/xl/externalLinks/externalLink19.xml" ContentType="application/vnd.openxmlformats-officedocument.spreadsheetml.externalLink+xml"/>
  <Override PartName="/xl/printerSettings/printerSettings22.bin" ContentType="application/vnd.openxmlformats-officedocument.spreadsheetml.printerSettings"/>
  <Override PartName="/xl/printerSettings/printerSettings21.bin" ContentType="application/vnd.openxmlformats-officedocument.spreadsheetml.printerSettings"/>
  <Override PartName="/xl/externalLinks/externalLink23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50" yWindow="525" windowWidth="20370" windowHeight="8055" tabRatio="947" firstSheet="1" activeTab="1"/>
  </bookViews>
  <sheets>
    <sheet name="_com.sap.ip.bi.xl.hiddensheet" sheetId="105" state="veryHidden" r:id="rId1"/>
    <sheet name="JAP-5 Summary (Base Revenue)" sheetId="126" r:id="rId2"/>
    <sheet name="JAP-5 Unitized Lighting Costs" sheetId="122" r:id="rId3"/>
    <sheet name="JAP-5 Classification of Costs" sheetId="128" r:id="rId4"/>
    <sheet name="JAP-5 Combined Charges" sheetId="73" r:id="rId5"/>
    <sheet name="JAP-5 Tariff Summary Lights" sheetId="130" r:id="rId6"/>
    <sheet name="Charges -&gt;" sheetId="102" r:id="rId7"/>
    <sheet name="Capital Charge" sheetId="67" r:id="rId8"/>
    <sheet name="O&amp;M Charge" sheetId="66" r:id="rId9"/>
    <sheet name="Customer Charge" sheetId="72" r:id="rId10"/>
    <sheet name="Demand Charge" sheetId="70" r:id="rId11"/>
    <sheet name="Energy Charge" sheetId="68" r:id="rId12"/>
    <sheet name="Proforma Revenue -&gt;" sheetId="101" r:id="rId13"/>
    <sheet name="Base + Riders Summary" sheetId="11" r:id="rId14"/>
    <sheet name="Schedule 50E" sheetId="30" r:id="rId15"/>
    <sheet name="Schedule 51E" sheetId="31" r:id="rId16"/>
    <sheet name="Schedule 52E" sheetId="32" r:id="rId17"/>
    <sheet name="Sch. 51E&amp;52E Facilities Charge" sheetId="56" r:id="rId18"/>
    <sheet name="Schedule 53E" sheetId="33" r:id="rId19"/>
    <sheet name="Schedule 54E" sheetId="34" r:id="rId20"/>
    <sheet name="Schedules 55E &amp; 56E" sheetId="35" r:id="rId21"/>
    <sheet name="Schedule 57E" sheetId="47" r:id="rId22"/>
    <sheet name="Schedules 58E &amp; 59E" sheetId="36" r:id="rId23"/>
    <sheet name="Schedules 55E &amp; 58E Pole" sheetId="37" r:id="rId24"/>
    <sheet name="Workpapers -&gt;" sheetId="109" r:id="rId25"/>
    <sheet name="WP17 - JAP09 - Rate Spread" sheetId="127" r:id="rId26"/>
    <sheet name="WP16-E COS-Class Summary" sheetId="60" r:id="rId27"/>
    <sheet name="WP15-E COS-Expense Summary" sheetId="7" r:id="rId28"/>
    <sheet name="WP14-E COS-Ratebase Summary" sheetId="62" r:id="rId29"/>
    <sheet name="WP13-E COS-AccountAllocation" sheetId="63" r:id="rId30"/>
    <sheet name="WP12-E COS-Accounts" sheetId="65" r:id="rId31"/>
    <sheet name="WP11 E373 Pole Cost Estimates" sheetId="53" r:id="rId32"/>
    <sheet name="WP10 O&amp;M Weighting Factor" sheetId="41" r:id="rId33"/>
    <sheet name="WP9 Sodium Vapor Cost Est." sheetId="110" r:id="rId34"/>
    <sheet name="WP8 Metal Halide Cost Est." sheetId="111" r:id="rId35"/>
    <sheet name="WP7 Condensed Sch. Level Costs" sheetId="121" r:id="rId36"/>
    <sheet name="WP6 Condensed LED Cost Est." sheetId="112" r:id="rId37"/>
    <sheet name="WP5 Demand Allocation Analysis" sheetId="54" r:id="rId38"/>
    <sheet name="WP4 Facilities Charge (51 &amp; 52)" sheetId="55" r:id="rId39"/>
    <sheet name="WP3 Customer Counts" sheetId="43" r:id="rId40"/>
    <sheet name="WP2 Current Lighting Rates" sheetId="46" r:id="rId41"/>
    <sheet name="WP1 Lighting Invetory" sheetId="106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\0" localSheetId="25">[1]Jan!#REF!</definedName>
    <definedName name="\0">[1]Jan!#REF!</definedName>
    <definedName name="\A" localSheetId="25">#REF!</definedName>
    <definedName name="\A">#REF!</definedName>
    <definedName name="\B" localSheetId="25">#REF!</definedName>
    <definedName name="\B">#REF!</definedName>
    <definedName name="\BACK1" localSheetId="25">#REF!</definedName>
    <definedName name="\BACK1">#REF!</definedName>
    <definedName name="\BLOCK" localSheetId="25">#REF!</definedName>
    <definedName name="\BLOCK">#REF!</definedName>
    <definedName name="\BLOCKT" localSheetId="25">#REF!</definedName>
    <definedName name="\BLOCKT">#REF!</definedName>
    <definedName name="\C" localSheetId="25">#REF!</definedName>
    <definedName name="\C">#REF!</definedName>
    <definedName name="\COMP" localSheetId="25">#REF!</definedName>
    <definedName name="\COMP">#REF!</definedName>
    <definedName name="\COMPT" localSheetId="25">#REF!</definedName>
    <definedName name="\COMPT">#REF!</definedName>
    <definedName name="\G" localSheetId="25">#REF!</definedName>
    <definedName name="\G">#REF!</definedName>
    <definedName name="\I" localSheetId="25">#REF!</definedName>
    <definedName name="\I">#REF!</definedName>
    <definedName name="\K" localSheetId="25">#REF!</definedName>
    <definedName name="\K">#REF!</definedName>
    <definedName name="\L" localSheetId="25">#REF!</definedName>
    <definedName name="\L">#REF!</definedName>
    <definedName name="\M" localSheetId="25">#REF!</definedName>
    <definedName name="\M">#REF!</definedName>
    <definedName name="\P" localSheetId="25">#REF!</definedName>
    <definedName name="\P">#REF!</definedName>
    <definedName name="\Q" localSheetId="25">[2]Actual!#REF!</definedName>
    <definedName name="\Q">[2]Actual!#REF!</definedName>
    <definedName name="\R" localSheetId="25">#REF!</definedName>
    <definedName name="\R">#REF!</definedName>
    <definedName name="\S" localSheetId="25">#REF!</definedName>
    <definedName name="\S">#REF!</definedName>
    <definedName name="\TABLE1" localSheetId="25">#REF!</definedName>
    <definedName name="\TABLE1">#REF!</definedName>
    <definedName name="\TABLE2" localSheetId="25">#REF!</definedName>
    <definedName name="\TABLE2">#REF!</definedName>
    <definedName name="\TABLEA" localSheetId="25">#REF!</definedName>
    <definedName name="\TABLEA">#REF!</definedName>
    <definedName name="\TBL2" localSheetId="25">#REF!</definedName>
    <definedName name="\TBL2">#REF!</definedName>
    <definedName name="\TBL3" localSheetId="25">#REF!</definedName>
    <definedName name="\TBL3">#REF!</definedName>
    <definedName name="\TBL4" localSheetId="25">#REF!</definedName>
    <definedName name="\TBL4">#REF!</definedName>
    <definedName name="\TBL5" localSheetId="25">#REF!</definedName>
    <definedName name="\TBL5">#REF!</definedName>
    <definedName name="\W" localSheetId="25">#REF!</definedName>
    <definedName name="\W">#REF!</definedName>
    <definedName name="\WORK1" localSheetId="25">#REF!</definedName>
    <definedName name="\WORK1">#REF!</definedName>
    <definedName name="\X" localSheetId="25">#REF!</definedName>
    <definedName name="\X">#REF!</definedName>
    <definedName name="\Z" localSheetId="25">#REF!</definedName>
    <definedName name="\Z">#REF!</definedName>
    <definedName name="__________________six6" localSheetId="3" hidden="1">{#N/A,#N/A,FALSE,"CRPT";#N/A,#N/A,FALSE,"TREND";#N/A,#N/A,FALSE,"%Curve"}</definedName>
    <definedName name="__________________six6" localSheetId="1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localSheetId="41" hidden="1">{#N/A,#N/A,FALSE,"CRPT";#N/A,#N/A,FALSE,"TREND";#N/A,#N/A,FALSE,"%Curve"}</definedName>
    <definedName name="__________________six6" localSheetId="25" hidden="1">{#N/A,#N/A,FALSE,"CRPT";#N/A,#N/A,FALSE,"TREND";#N/A,#N/A,FALSE,"%Curve"}</definedName>
    <definedName name="__________________six6" localSheetId="36" hidden="1">{#N/A,#N/A,FALSE,"CRPT";#N/A,#N/A,FALSE,"TREND";#N/A,#N/A,FALSE,"%Curve"}</definedName>
    <definedName name="__________________six6" localSheetId="35" hidden="1">{#N/A,#N/A,FALSE,"CRPT";#N/A,#N/A,FALSE,"TREND";#N/A,#N/A,FALSE,"%Curve"}</definedName>
    <definedName name="__________________six6" localSheetId="34" hidden="1">{#N/A,#N/A,FALSE,"CRPT";#N/A,#N/A,FALSE,"TREND";#N/A,#N/A,FALSE,"%Curve"}</definedName>
    <definedName name="__________________six6" localSheetId="3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localSheetId="1" hidden="1">{#N/A,#N/A,FALSE,"schA"}</definedName>
    <definedName name="__________________www1" localSheetId="2" hidden="1">{#N/A,#N/A,FALSE,"schA"}</definedName>
    <definedName name="__________________www1" localSheetId="41" hidden="1">{#N/A,#N/A,FALSE,"schA"}</definedName>
    <definedName name="__________________www1" localSheetId="25" hidden="1">{#N/A,#N/A,FALSE,"schA"}</definedName>
    <definedName name="__________________www1" localSheetId="36" hidden="1">{#N/A,#N/A,FALSE,"schA"}</definedName>
    <definedName name="__________________www1" localSheetId="35" hidden="1">{#N/A,#N/A,FALSE,"schA"}</definedName>
    <definedName name="__________________www1" localSheetId="34" hidden="1">{#N/A,#N/A,FALSE,"schA"}</definedName>
    <definedName name="__________________www1" localSheetId="33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localSheetId="41" hidden="1">{#N/A,#N/A,FALSE,"CRPT";#N/A,#N/A,FALSE,"TREND";#N/A,#N/A,FALSE,"%Curve"}</definedName>
    <definedName name="_________________six6" localSheetId="25" hidden="1">{#N/A,#N/A,FALSE,"CRPT";#N/A,#N/A,FALSE,"TREND";#N/A,#N/A,FALSE,"%Curve"}</definedName>
    <definedName name="_________________six6" localSheetId="36" hidden="1">{#N/A,#N/A,FALSE,"CRPT";#N/A,#N/A,FALSE,"TREND";#N/A,#N/A,FALSE,"%Curve"}</definedName>
    <definedName name="_________________six6" localSheetId="35" hidden="1">{#N/A,#N/A,FALSE,"CRPT";#N/A,#N/A,FALSE,"TREND";#N/A,#N/A,FALSE,"%Curve"}</definedName>
    <definedName name="_________________six6" localSheetId="34" hidden="1">{#N/A,#N/A,FALSE,"CRPT";#N/A,#N/A,FALSE,"TREND";#N/A,#N/A,FALSE,"%Curve"}</definedName>
    <definedName name="_________________six6" localSheetId="3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localSheetId="1" hidden="1">{#N/A,#N/A,FALSE,"schA"}</definedName>
    <definedName name="_________________www1" localSheetId="2" hidden="1">{#N/A,#N/A,FALSE,"schA"}</definedName>
    <definedName name="_________________www1" localSheetId="41" hidden="1">{#N/A,#N/A,FALSE,"schA"}</definedName>
    <definedName name="_________________www1" localSheetId="25" hidden="1">{#N/A,#N/A,FALSE,"schA"}</definedName>
    <definedName name="_________________www1" localSheetId="36" hidden="1">{#N/A,#N/A,FALSE,"schA"}</definedName>
    <definedName name="_________________www1" localSheetId="35" hidden="1">{#N/A,#N/A,FALSE,"schA"}</definedName>
    <definedName name="_________________www1" localSheetId="34" hidden="1">{#N/A,#N/A,FALSE,"schA"}</definedName>
    <definedName name="_________________www1" localSheetId="33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localSheetId="1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localSheetId="41" hidden="1">{#N/A,#N/A,FALSE,"CRPT";#N/A,#N/A,FALSE,"TREND";#N/A,#N/A,FALSE,"%Curve"}</definedName>
    <definedName name="________________six6" localSheetId="25" hidden="1">{#N/A,#N/A,FALSE,"CRPT";#N/A,#N/A,FALSE,"TREND";#N/A,#N/A,FALSE,"%Curve"}</definedName>
    <definedName name="________________six6" localSheetId="36" hidden="1">{#N/A,#N/A,FALSE,"CRPT";#N/A,#N/A,FALSE,"TREND";#N/A,#N/A,FALSE,"%Curve"}</definedName>
    <definedName name="________________six6" localSheetId="35" hidden="1">{#N/A,#N/A,FALSE,"CRPT";#N/A,#N/A,FALSE,"TREND";#N/A,#N/A,FALSE,"%Curve"}</definedName>
    <definedName name="________________six6" localSheetId="34" hidden="1">{#N/A,#N/A,FALSE,"CRPT";#N/A,#N/A,FALSE,"TREND";#N/A,#N/A,FALSE,"%Curve"}</definedName>
    <definedName name="________________six6" localSheetId="3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localSheetId="1" hidden="1">{#N/A,#N/A,FALSE,"schA"}</definedName>
    <definedName name="________________www1" localSheetId="2" hidden="1">{#N/A,#N/A,FALSE,"schA"}</definedName>
    <definedName name="________________www1" localSheetId="41" hidden="1">{#N/A,#N/A,FALSE,"schA"}</definedName>
    <definedName name="________________www1" localSheetId="25" hidden="1">{#N/A,#N/A,FALSE,"schA"}</definedName>
    <definedName name="________________www1" localSheetId="36" hidden="1">{#N/A,#N/A,FALSE,"schA"}</definedName>
    <definedName name="________________www1" localSheetId="35" hidden="1">{#N/A,#N/A,FALSE,"schA"}</definedName>
    <definedName name="________________www1" localSheetId="34" hidden="1">{#N/A,#N/A,FALSE,"schA"}</definedName>
    <definedName name="________________www1" localSheetId="33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localSheetId="41" hidden="1">{#N/A,#N/A,FALSE,"CRPT";#N/A,#N/A,FALSE,"TREND";#N/A,#N/A,FALSE,"%Curve"}</definedName>
    <definedName name="_______________six6" localSheetId="25" hidden="1">{#N/A,#N/A,FALSE,"CRPT";#N/A,#N/A,FALSE,"TREND";#N/A,#N/A,FALSE,"%Curve"}</definedName>
    <definedName name="_______________six6" localSheetId="36" hidden="1">{#N/A,#N/A,FALSE,"CRPT";#N/A,#N/A,FALSE,"TREND";#N/A,#N/A,FALSE,"%Curve"}</definedName>
    <definedName name="_______________six6" localSheetId="35" hidden="1">{#N/A,#N/A,FALSE,"CRPT";#N/A,#N/A,FALSE,"TREND";#N/A,#N/A,FALSE,"%Curve"}</definedName>
    <definedName name="_______________six6" localSheetId="34" hidden="1">{#N/A,#N/A,FALSE,"CRPT";#N/A,#N/A,FALSE,"TREND";#N/A,#N/A,FALSE,"%Curve"}</definedName>
    <definedName name="_______________six6" localSheetId="3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localSheetId="1" hidden="1">{#N/A,#N/A,FALSE,"schA"}</definedName>
    <definedName name="_______________www1" localSheetId="2" hidden="1">{#N/A,#N/A,FALSE,"schA"}</definedName>
    <definedName name="_______________www1" localSheetId="41" hidden="1">{#N/A,#N/A,FALSE,"schA"}</definedName>
    <definedName name="_______________www1" localSheetId="25" hidden="1">{#N/A,#N/A,FALSE,"schA"}</definedName>
    <definedName name="_______________www1" localSheetId="36" hidden="1">{#N/A,#N/A,FALSE,"schA"}</definedName>
    <definedName name="_______________www1" localSheetId="35" hidden="1">{#N/A,#N/A,FALSE,"schA"}</definedName>
    <definedName name="_______________www1" localSheetId="34" hidden="1">{#N/A,#N/A,FALSE,"schA"}</definedName>
    <definedName name="_______________www1" localSheetId="33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localSheetId="41" hidden="1">{#N/A,#N/A,FALSE,"CRPT";#N/A,#N/A,FALSE,"TREND";#N/A,#N/A,FALSE,"%Curve"}</definedName>
    <definedName name="______________six6" localSheetId="25" hidden="1">{#N/A,#N/A,FALSE,"CRPT";#N/A,#N/A,FALSE,"TREND";#N/A,#N/A,FALSE,"%Curve"}</definedName>
    <definedName name="______________six6" localSheetId="36" hidden="1">{#N/A,#N/A,FALSE,"CRPT";#N/A,#N/A,FALSE,"TREND";#N/A,#N/A,FALSE,"%Curve"}</definedName>
    <definedName name="______________six6" localSheetId="35" hidden="1">{#N/A,#N/A,FALSE,"CRPT";#N/A,#N/A,FALSE,"TREND";#N/A,#N/A,FALSE,"%Curve"}</definedName>
    <definedName name="______________six6" localSheetId="34" hidden="1">{#N/A,#N/A,FALSE,"CRPT";#N/A,#N/A,FALSE,"TREND";#N/A,#N/A,FALSE,"%Curve"}</definedName>
    <definedName name="______________six6" localSheetId="3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localSheetId="1" hidden="1">{#N/A,#N/A,FALSE,"schA"}</definedName>
    <definedName name="______________www1" localSheetId="2" hidden="1">{#N/A,#N/A,FALSE,"schA"}</definedName>
    <definedName name="______________www1" localSheetId="41" hidden="1">{#N/A,#N/A,FALSE,"schA"}</definedName>
    <definedName name="______________www1" localSheetId="25" hidden="1">{#N/A,#N/A,FALSE,"schA"}</definedName>
    <definedName name="______________www1" localSheetId="36" hidden="1">{#N/A,#N/A,FALSE,"schA"}</definedName>
    <definedName name="______________www1" localSheetId="35" hidden="1">{#N/A,#N/A,FALSE,"schA"}</definedName>
    <definedName name="______________www1" localSheetId="34" hidden="1">{#N/A,#N/A,FALSE,"schA"}</definedName>
    <definedName name="______________www1" localSheetId="33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localSheetId="41" hidden="1">{#N/A,#N/A,FALSE,"CRPT";#N/A,#N/A,FALSE,"TREND";#N/A,#N/A,FALSE,"%Curve"}</definedName>
    <definedName name="_____________six6" localSheetId="25" hidden="1">{#N/A,#N/A,FALSE,"CRPT";#N/A,#N/A,FALSE,"TREND";#N/A,#N/A,FALSE,"%Curve"}</definedName>
    <definedName name="_____________six6" localSheetId="36" hidden="1">{#N/A,#N/A,FALSE,"CRPT";#N/A,#N/A,FALSE,"TREND";#N/A,#N/A,FALSE,"%Curve"}</definedName>
    <definedName name="_____________six6" localSheetId="35" hidden="1">{#N/A,#N/A,FALSE,"CRPT";#N/A,#N/A,FALSE,"TREND";#N/A,#N/A,FALSE,"%Curve"}</definedName>
    <definedName name="_____________six6" localSheetId="34" hidden="1">{#N/A,#N/A,FALSE,"CRPT";#N/A,#N/A,FALSE,"TREND";#N/A,#N/A,FALSE,"%Curve"}</definedName>
    <definedName name="_____________six6" localSheetId="3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localSheetId="1" hidden="1">{#N/A,#N/A,FALSE,"schA"}</definedName>
    <definedName name="_____________www1" localSheetId="2" hidden="1">{#N/A,#N/A,FALSE,"schA"}</definedName>
    <definedName name="_____________www1" localSheetId="41" hidden="1">{#N/A,#N/A,FALSE,"schA"}</definedName>
    <definedName name="_____________www1" localSheetId="25" hidden="1">{#N/A,#N/A,FALSE,"schA"}</definedName>
    <definedName name="_____________www1" localSheetId="36" hidden="1">{#N/A,#N/A,FALSE,"schA"}</definedName>
    <definedName name="_____________www1" localSheetId="35" hidden="1">{#N/A,#N/A,FALSE,"schA"}</definedName>
    <definedName name="_____________www1" localSheetId="34" hidden="1">{#N/A,#N/A,FALSE,"schA"}</definedName>
    <definedName name="_____________www1" localSheetId="33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localSheetId="41" hidden="1">{#N/A,#N/A,FALSE,"CRPT";#N/A,#N/A,FALSE,"TREND";#N/A,#N/A,FALSE,"%Curve"}</definedName>
    <definedName name="____________six6" localSheetId="25" hidden="1">{#N/A,#N/A,FALSE,"CRPT";#N/A,#N/A,FALSE,"TREND";#N/A,#N/A,FALSE,"%Curve"}</definedName>
    <definedName name="____________six6" localSheetId="36" hidden="1">{#N/A,#N/A,FALSE,"CRPT";#N/A,#N/A,FALSE,"TREND";#N/A,#N/A,FALSE,"%Curve"}</definedName>
    <definedName name="____________six6" localSheetId="35" hidden="1">{#N/A,#N/A,FALSE,"CRPT";#N/A,#N/A,FALSE,"TREND";#N/A,#N/A,FALSE,"%Curve"}</definedName>
    <definedName name="____________six6" localSheetId="34" hidden="1">{#N/A,#N/A,FALSE,"CRPT";#N/A,#N/A,FALSE,"TREND";#N/A,#N/A,FALSE,"%Curve"}</definedName>
    <definedName name="____________six6" localSheetId="3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localSheetId="1" hidden="1">{#N/A,#N/A,FALSE,"schA"}</definedName>
    <definedName name="____________www1" localSheetId="2" hidden="1">{#N/A,#N/A,FALSE,"schA"}</definedName>
    <definedName name="____________www1" localSheetId="41" hidden="1">{#N/A,#N/A,FALSE,"schA"}</definedName>
    <definedName name="____________www1" localSheetId="25" hidden="1">{#N/A,#N/A,FALSE,"schA"}</definedName>
    <definedName name="____________www1" localSheetId="36" hidden="1">{#N/A,#N/A,FALSE,"schA"}</definedName>
    <definedName name="____________www1" localSheetId="35" hidden="1">{#N/A,#N/A,FALSE,"schA"}</definedName>
    <definedName name="____________www1" localSheetId="34" hidden="1">{#N/A,#N/A,FALSE,"schA"}</definedName>
    <definedName name="____________www1" localSheetId="33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localSheetId="41" hidden="1">{#N/A,#N/A,FALSE,"CRPT";#N/A,#N/A,FALSE,"TREND";#N/A,#N/A,FALSE,"%Curve"}</definedName>
    <definedName name="___________six6" localSheetId="25" hidden="1">{#N/A,#N/A,FALSE,"CRPT";#N/A,#N/A,FALSE,"TREND";#N/A,#N/A,FALSE,"%Curve"}</definedName>
    <definedName name="___________six6" localSheetId="36" hidden="1">{#N/A,#N/A,FALSE,"CRPT";#N/A,#N/A,FALSE,"TREND";#N/A,#N/A,FALSE,"%Curve"}</definedName>
    <definedName name="___________six6" localSheetId="35" hidden="1">{#N/A,#N/A,FALSE,"CRPT";#N/A,#N/A,FALSE,"TREND";#N/A,#N/A,FALSE,"%Curve"}</definedName>
    <definedName name="___________six6" localSheetId="34" hidden="1">{#N/A,#N/A,FALSE,"CRPT";#N/A,#N/A,FALSE,"TREND";#N/A,#N/A,FALSE,"%Curve"}</definedName>
    <definedName name="___________six6" localSheetId="3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localSheetId="1" hidden="1">{#N/A,#N/A,FALSE,"schA"}</definedName>
    <definedName name="___________www1" localSheetId="2" hidden="1">{#N/A,#N/A,FALSE,"schA"}</definedName>
    <definedName name="___________www1" localSheetId="41" hidden="1">{#N/A,#N/A,FALSE,"schA"}</definedName>
    <definedName name="___________www1" localSheetId="25" hidden="1">{#N/A,#N/A,FALSE,"schA"}</definedName>
    <definedName name="___________www1" localSheetId="36" hidden="1">{#N/A,#N/A,FALSE,"schA"}</definedName>
    <definedName name="___________www1" localSheetId="35" hidden="1">{#N/A,#N/A,FALSE,"schA"}</definedName>
    <definedName name="___________www1" localSheetId="34" hidden="1">{#N/A,#N/A,FALSE,"schA"}</definedName>
    <definedName name="___________www1" localSheetId="33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localSheetId="41" hidden="1">{#N/A,#N/A,FALSE,"CRPT";#N/A,#N/A,FALSE,"TREND";#N/A,#N/A,FALSE,"%Curve"}</definedName>
    <definedName name="__________six6" localSheetId="25" hidden="1">{#N/A,#N/A,FALSE,"CRPT";#N/A,#N/A,FALSE,"TREND";#N/A,#N/A,FALSE,"%Curve"}</definedName>
    <definedName name="__________six6" localSheetId="36" hidden="1">{#N/A,#N/A,FALSE,"CRPT";#N/A,#N/A,FALSE,"TREND";#N/A,#N/A,FALSE,"%Curve"}</definedName>
    <definedName name="__________six6" localSheetId="35" hidden="1">{#N/A,#N/A,FALSE,"CRPT";#N/A,#N/A,FALSE,"TREND";#N/A,#N/A,FALSE,"%Curve"}</definedName>
    <definedName name="__________six6" localSheetId="34" hidden="1">{#N/A,#N/A,FALSE,"CRPT";#N/A,#N/A,FALSE,"TREND";#N/A,#N/A,FALSE,"%Curve"}</definedName>
    <definedName name="__________six6" localSheetId="3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localSheetId="1" hidden="1">{#N/A,#N/A,FALSE,"schA"}</definedName>
    <definedName name="__________www1" localSheetId="2" hidden="1">{#N/A,#N/A,FALSE,"schA"}</definedName>
    <definedName name="__________www1" localSheetId="41" hidden="1">{#N/A,#N/A,FALSE,"schA"}</definedName>
    <definedName name="__________www1" localSheetId="25" hidden="1">{#N/A,#N/A,FALSE,"schA"}</definedName>
    <definedName name="__________www1" localSheetId="36" hidden="1">{#N/A,#N/A,FALSE,"schA"}</definedName>
    <definedName name="__________www1" localSheetId="35" hidden="1">{#N/A,#N/A,FALSE,"schA"}</definedName>
    <definedName name="__________www1" localSheetId="34" hidden="1">{#N/A,#N/A,FALSE,"schA"}</definedName>
    <definedName name="__________www1" localSheetId="33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localSheetId="41" hidden="1">{#N/A,#N/A,FALSE,"CRPT";#N/A,#N/A,FALSE,"TREND";#N/A,#N/A,FALSE,"%Curve"}</definedName>
    <definedName name="_________six6" localSheetId="25" hidden="1">{#N/A,#N/A,FALSE,"CRPT";#N/A,#N/A,FALSE,"TREND";#N/A,#N/A,FALSE,"%Curve"}</definedName>
    <definedName name="_________six6" localSheetId="36" hidden="1">{#N/A,#N/A,FALSE,"CRPT";#N/A,#N/A,FALSE,"TREND";#N/A,#N/A,FALSE,"%Curve"}</definedName>
    <definedName name="_________six6" localSheetId="35" hidden="1">{#N/A,#N/A,FALSE,"CRPT";#N/A,#N/A,FALSE,"TREND";#N/A,#N/A,FALSE,"%Curve"}</definedName>
    <definedName name="_________six6" localSheetId="34" hidden="1">{#N/A,#N/A,FALSE,"CRPT";#N/A,#N/A,FALSE,"TREND";#N/A,#N/A,FALSE,"%Curve"}</definedName>
    <definedName name="_________six6" localSheetId="3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localSheetId="1" hidden="1">{#N/A,#N/A,FALSE,"schA"}</definedName>
    <definedName name="_________www1" localSheetId="2" hidden="1">{#N/A,#N/A,FALSE,"schA"}</definedName>
    <definedName name="_________www1" localSheetId="41" hidden="1">{#N/A,#N/A,FALSE,"schA"}</definedName>
    <definedName name="_________www1" localSheetId="25" hidden="1">{#N/A,#N/A,FALSE,"schA"}</definedName>
    <definedName name="_________www1" localSheetId="36" hidden="1">{#N/A,#N/A,FALSE,"schA"}</definedName>
    <definedName name="_________www1" localSheetId="35" hidden="1">{#N/A,#N/A,FALSE,"schA"}</definedName>
    <definedName name="_________www1" localSheetId="34" hidden="1">{#N/A,#N/A,FALSE,"schA"}</definedName>
    <definedName name="_________www1" localSheetId="33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localSheetId="41" hidden="1">{#N/A,#N/A,FALSE,"CRPT";#N/A,#N/A,FALSE,"TREND";#N/A,#N/A,FALSE,"%Curve"}</definedName>
    <definedName name="________six6" localSheetId="25" hidden="1">{#N/A,#N/A,FALSE,"CRPT";#N/A,#N/A,FALSE,"TREND";#N/A,#N/A,FALSE,"%Curve"}</definedName>
    <definedName name="________six6" localSheetId="36" hidden="1">{#N/A,#N/A,FALSE,"CRPT";#N/A,#N/A,FALSE,"TREND";#N/A,#N/A,FALSE,"%Curve"}</definedName>
    <definedName name="________six6" localSheetId="35" hidden="1">{#N/A,#N/A,FALSE,"CRPT";#N/A,#N/A,FALSE,"TREND";#N/A,#N/A,FALSE,"%Curve"}</definedName>
    <definedName name="________six6" localSheetId="34" hidden="1">{#N/A,#N/A,FALSE,"CRPT";#N/A,#N/A,FALSE,"TREND";#N/A,#N/A,FALSE,"%Curve"}</definedName>
    <definedName name="________six6" localSheetId="3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localSheetId="1" hidden="1">{#N/A,#N/A,FALSE,"schA"}</definedName>
    <definedName name="________www1" localSheetId="2" hidden="1">{#N/A,#N/A,FALSE,"schA"}</definedName>
    <definedName name="________www1" localSheetId="41" hidden="1">{#N/A,#N/A,FALSE,"schA"}</definedName>
    <definedName name="________www1" localSheetId="25" hidden="1">{#N/A,#N/A,FALSE,"schA"}</definedName>
    <definedName name="________www1" localSheetId="36" hidden="1">{#N/A,#N/A,FALSE,"schA"}</definedName>
    <definedName name="________www1" localSheetId="35" hidden="1">{#N/A,#N/A,FALSE,"schA"}</definedName>
    <definedName name="________www1" localSheetId="34" hidden="1">{#N/A,#N/A,FALSE,"schA"}</definedName>
    <definedName name="________www1" localSheetId="33" hidden="1">{#N/A,#N/A,FALSE,"schA"}</definedName>
    <definedName name="________www1" hidden="1">{#N/A,#N/A,FALSE,"schA"}</definedName>
    <definedName name="_______six6" localSheetId="3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localSheetId="41" hidden="1">{#N/A,#N/A,FALSE,"CRPT";#N/A,#N/A,FALSE,"TREND";#N/A,#N/A,FALSE,"%Curve"}</definedName>
    <definedName name="_______six6" localSheetId="25" hidden="1">{#N/A,#N/A,FALSE,"CRPT";#N/A,#N/A,FALSE,"TREND";#N/A,#N/A,FALSE,"%Curve"}</definedName>
    <definedName name="_______six6" localSheetId="36" hidden="1">{#N/A,#N/A,FALSE,"CRPT";#N/A,#N/A,FALSE,"TREND";#N/A,#N/A,FALSE,"%Curve"}</definedName>
    <definedName name="_______six6" localSheetId="35" hidden="1">{#N/A,#N/A,FALSE,"CRPT";#N/A,#N/A,FALSE,"TREND";#N/A,#N/A,FALSE,"%Curve"}</definedName>
    <definedName name="_______six6" localSheetId="34" hidden="1">{#N/A,#N/A,FALSE,"CRPT";#N/A,#N/A,FALSE,"TREND";#N/A,#N/A,FALSE,"%Curve"}</definedName>
    <definedName name="_______six6" localSheetId="3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localSheetId="1" hidden="1">{#N/A,#N/A,FALSE,"schA"}</definedName>
    <definedName name="_______www1" localSheetId="2" hidden="1">{#N/A,#N/A,FALSE,"schA"}</definedName>
    <definedName name="_______www1" localSheetId="41" hidden="1">{#N/A,#N/A,FALSE,"schA"}</definedName>
    <definedName name="_______www1" localSheetId="25" hidden="1">{#N/A,#N/A,FALSE,"schA"}</definedName>
    <definedName name="_______www1" localSheetId="36" hidden="1">{#N/A,#N/A,FALSE,"schA"}</definedName>
    <definedName name="_______www1" localSheetId="35" hidden="1">{#N/A,#N/A,FALSE,"schA"}</definedName>
    <definedName name="_______www1" localSheetId="34" hidden="1">{#N/A,#N/A,FALSE,"schA"}</definedName>
    <definedName name="_______www1" localSheetId="33" hidden="1">{#N/A,#N/A,FALSE,"schA"}</definedName>
    <definedName name="_______www1" hidden="1">{#N/A,#N/A,FALSE,"schA"}</definedName>
    <definedName name="______six6" localSheetId="3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localSheetId="41" hidden="1">{#N/A,#N/A,FALSE,"CRPT";#N/A,#N/A,FALSE,"TREND";#N/A,#N/A,FALSE,"%Curve"}</definedName>
    <definedName name="______six6" localSheetId="25" hidden="1">{#N/A,#N/A,FALSE,"CRPT";#N/A,#N/A,FALSE,"TREND";#N/A,#N/A,FALSE,"%Curve"}</definedName>
    <definedName name="______six6" localSheetId="36" hidden="1">{#N/A,#N/A,FALSE,"CRPT";#N/A,#N/A,FALSE,"TREND";#N/A,#N/A,FALSE,"%Curve"}</definedName>
    <definedName name="______six6" localSheetId="35" hidden="1">{#N/A,#N/A,FALSE,"CRPT";#N/A,#N/A,FALSE,"TREND";#N/A,#N/A,FALSE,"%Curve"}</definedName>
    <definedName name="______six6" localSheetId="34" hidden="1">{#N/A,#N/A,FALSE,"CRPT";#N/A,#N/A,FALSE,"TREND";#N/A,#N/A,FALSE,"%Curve"}</definedName>
    <definedName name="______six6" localSheetId="3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localSheetId="1" hidden="1">{#N/A,#N/A,FALSE,"schA"}</definedName>
    <definedName name="______www1" localSheetId="2" hidden="1">{#N/A,#N/A,FALSE,"schA"}</definedName>
    <definedName name="______www1" localSheetId="41" hidden="1">{#N/A,#N/A,FALSE,"schA"}</definedName>
    <definedName name="______www1" localSheetId="25" hidden="1">{#N/A,#N/A,FALSE,"schA"}</definedName>
    <definedName name="______www1" localSheetId="36" hidden="1">{#N/A,#N/A,FALSE,"schA"}</definedName>
    <definedName name="______www1" localSheetId="35" hidden="1">{#N/A,#N/A,FALSE,"schA"}</definedName>
    <definedName name="______www1" localSheetId="34" hidden="1">{#N/A,#N/A,FALSE,"schA"}</definedName>
    <definedName name="______www1" localSheetId="33" hidden="1">{#N/A,#N/A,FALSE,"schA"}</definedName>
    <definedName name="______www1" hidden="1">{#N/A,#N/A,FALSE,"schA"}</definedName>
    <definedName name="_____six6" localSheetId="3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localSheetId="41" hidden="1">{#N/A,#N/A,FALSE,"CRPT";#N/A,#N/A,FALSE,"TREND";#N/A,#N/A,FALSE,"%Curve"}</definedName>
    <definedName name="_____six6" localSheetId="25" hidden="1">{#N/A,#N/A,FALSE,"CRPT";#N/A,#N/A,FALSE,"TREND";#N/A,#N/A,FALSE,"%Curve"}</definedName>
    <definedName name="_____six6" localSheetId="36" hidden="1">{#N/A,#N/A,FALSE,"CRPT";#N/A,#N/A,FALSE,"TREND";#N/A,#N/A,FALSE,"%Curve"}</definedName>
    <definedName name="_____six6" localSheetId="35" hidden="1">{#N/A,#N/A,FALSE,"CRPT";#N/A,#N/A,FALSE,"TREND";#N/A,#N/A,FALSE,"%Curve"}</definedName>
    <definedName name="_____six6" localSheetId="34" hidden="1">{#N/A,#N/A,FALSE,"CRPT";#N/A,#N/A,FALSE,"TREND";#N/A,#N/A,FALSE,"%Curve"}</definedName>
    <definedName name="_____six6" localSheetId="3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localSheetId="1" hidden="1">{#N/A,#N/A,FALSE,"schA"}</definedName>
    <definedName name="_____www1" localSheetId="2" hidden="1">{#N/A,#N/A,FALSE,"schA"}</definedName>
    <definedName name="_____www1" localSheetId="41" hidden="1">{#N/A,#N/A,FALSE,"schA"}</definedName>
    <definedName name="_____www1" localSheetId="25" hidden="1">{#N/A,#N/A,FALSE,"schA"}</definedName>
    <definedName name="_____www1" localSheetId="36" hidden="1">{#N/A,#N/A,FALSE,"schA"}</definedName>
    <definedName name="_____www1" localSheetId="35" hidden="1">{#N/A,#N/A,FALSE,"schA"}</definedName>
    <definedName name="_____www1" localSheetId="34" hidden="1">{#N/A,#N/A,FALSE,"schA"}</definedName>
    <definedName name="_____www1" localSheetId="33" hidden="1">{#N/A,#N/A,FALSE,"schA"}</definedName>
    <definedName name="_____www1" hidden="1">{#N/A,#N/A,FALSE,"schA"}</definedName>
    <definedName name="____six6" localSheetId="3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localSheetId="41" hidden="1">{#N/A,#N/A,FALSE,"CRPT";#N/A,#N/A,FALSE,"TREND";#N/A,#N/A,FALSE,"%Curve"}</definedName>
    <definedName name="____six6" localSheetId="25" hidden="1">{#N/A,#N/A,FALSE,"CRPT";#N/A,#N/A,FALSE,"TREND";#N/A,#N/A,FALSE,"%Curve"}</definedName>
    <definedName name="____six6" localSheetId="36" hidden="1">{#N/A,#N/A,FALSE,"CRPT";#N/A,#N/A,FALSE,"TREND";#N/A,#N/A,FALSE,"%Curve"}</definedName>
    <definedName name="____six6" localSheetId="35" hidden="1">{#N/A,#N/A,FALSE,"CRPT";#N/A,#N/A,FALSE,"TREND";#N/A,#N/A,FALSE,"%Curve"}</definedName>
    <definedName name="____six6" localSheetId="34" hidden="1">{#N/A,#N/A,FALSE,"CRPT";#N/A,#N/A,FALSE,"TREND";#N/A,#N/A,FALSE,"%Curve"}</definedName>
    <definedName name="____six6" localSheetId="3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localSheetId="1" hidden="1">{#N/A,#N/A,FALSE,"schA"}</definedName>
    <definedName name="____www1" localSheetId="2" hidden="1">{#N/A,#N/A,FALSE,"schA"}</definedName>
    <definedName name="____www1" localSheetId="41" hidden="1">{#N/A,#N/A,FALSE,"schA"}</definedName>
    <definedName name="____www1" localSheetId="25" hidden="1">{#N/A,#N/A,FALSE,"schA"}</definedName>
    <definedName name="____www1" localSheetId="36" hidden="1">{#N/A,#N/A,FALSE,"schA"}</definedName>
    <definedName name="____www1" localSheetId="35" hidden="1">{#N/A,#N/A,FALSE,"schA"}</definedName>
    <definedName name="____www1" localSheetId="34" hidden="1">{#N/A,#N/A,FALSE,"schA"}</definedName>
    <definedName name="____www1" localSheetId="33" hidden="1">{#N/A,#N/A,FALSE,"schA"}</definedName>
    <definedName name="____www1" hidden="1">{#N/A,#N/A,FALSE,"schA"}</definedName>
    <definedName name="___six6" localSheetId="3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localSheetId="41" hidden="1">{#N/A,#N/A,FALSE,"CRPT";#N/A,#N/A,FALSE,"TREND";#N/A,#N/A,FALSE,"%Curve"}</definedName>
    <definedName name="___six6" localSheetId="25" hidden="1">{#N/A,#N/A,FALSE,"CRPT";#N/A,#N/A,FALSE,"TREND";#N/A,#N/A,FALSE,"%Curve"}</definedName>
    <definedName name="___six6" localSheetId="36" hidden="1">{#N/A,#N/A,FALSE,"CRPT";#N/A,#N/A,FALSE,"TREND";#N/A,#N/A,FALSE,"%Curve"}</definedName>
    <definedName name="___six6" localSheetId="35" hidden="1">{#N/A,#N/A,FALSE,"CRPT";#N/A,#N/A,FALSE,"TREND";#N/A,#N/A,FALSE,"%Curve"}</definedName>
    <definedName name="___six6" localSheetId="34" hidden="1">{#N/A,#N/A,FALSE,"CRPT";#N/A,#N/A,FALSE,"TREND";#N/A,#N/A,FALSE,"%Curve"}</definedName>
    <definedName name="___six6" localSheetId="33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localSheetId="1" hidden="1">{#N/A,#N/A,FALSE,"schA"}</definedName>
    <definedName name="___www1" localSheetId="2" hidden="1">{#N/A,#N/A,FALSE,"schA"}</definedName>
    <definedName name="___www1" localSheetId="41" hidden="1">{#N/A,#N/A,FALSE,"schA"}</definedName>
    <definedName name="___www1" localSheetId="25" hidden="1">{#N/A,#N/A,FALSE,"schA"}</definedName>
    <definedName name="___www1" localSheetId="36" hidden="1">{#N/A,#N/A,FALSE,"schA"}</definedName>
    <definedName name="___www1" localSheetId="35" hidden="1">{#N/A,#N/A,FALSE,"schA"}</definedName>
    <definedName name="___www1" localSheetId="34" hidden="1">{#N/A,#N/A,FALSE,"schA"}</definedName>
    <definedName name="___www1" localSheetId="33" hidden="1">{#N/A,#N/A,FALSE,"schA"}</definedName>
    <definedName name="___www1" hidden="1">{#N/A,#N/A,FALSE,"schA"}</definedName>
    <definedName name="__123Graph_A" localSheetId="25" hidden="1">[3]Inputs!#REF!</definedName>
    <definedName name="__123Graph_A" hidden="1">[3]Inputs!#REF!</definedName>
    <definedName name="__123Graph_B" localSheetId="25" hidden="1">[3]Inputs!#REF!</definedName>
    <definedName name="__123Graph_B" hidden="1">[3]Inputs!#REF!</definedName>
    <definedName name="__123Graph_D" localSheetId="7" hidden="1">#REF!</definedName>
    <definedName name="__123Graph_D" localSheetId="9" hidden="1">#REF!</definedName>
    <definedName name="__123Graph_D" localSheetId="1" hidden="1">#REF!</definedName>
    <definedName name="__123Graph_D" localSheetId="25" hidden="1">[3]Inputs!#REF!</definedName>
    <definedName name="__123Graph_D" localSheetId="40" hidden="1">#REF!</definedName>
    <definedName name="__123Graph_D" localSheetId="36" hidden="1">#REF!</definedName>
    <definedName name="__123Graph_D" hidden="1">#REF!</definedName>
    <definedName name="__123Graph_ECURRENT" localSheetId="7" hidden="1">[4]ConsolidatingPL!#REF!</definedName>
    <definedName name="__123Graph_ECURRENT" localSheetId="9" hidden="1">[4]ConsolidatingPL!#REF!</definedName>
    <definedName name="__123Graph_ECURRENT" localSheetId="1" hidden="1">[4]ConsolidatingPL!#REF!</definedName>
    <definedName name="__123Graph_ECURRENT" localSheetId="40" hidden="1">[4]ConsolidatingPL!#REF!</definedName>
    <definedName name="__123Graph_ECURRENT" localSheetId="36" hidden="1">[4]ConsolidatingPL!#REF!</definedName>
    <definedName name="__123Graph_ECURRENT" hidden="1">[4]ConsolidatingPL!#REF!</definedName>
    <definedName name="__six6" localSheetId="3" hidden="1">{#N/A,#N/A,FALSE,"CRPT";#N/A,#N/A,FALSE,"TREND";#N/A,#N/A,FALSE,"%Curve"}</definedName>
    <definedName name="__six6" localSheetId="1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41" hidden="1">{#N/A,#N/A,FALSE,"CRPT";#N/A,#N/A,FALSE,"TREND";#N/A,#N/A,FALSE,"%Curve"}</definedName>
    <definedName name="__six6" localSheetId="25" hidden="1">{#N/A,#N/A,FALSE,"CRPT";#N/A,#N/A,FALSE,"TREND";#N/A,#N/A,FALSE,"%Curve"}</definedName>
    <definedName name="__six6" localSheetId="36" hidden="1">{#N/A,#N/A,FALSE,"CRPT";#N/A,#N/A,FALSE,"TREND";#N/A,#N/A,FALSE,"%Curve"}</definedName>
    <definedName name="__six6" localSheetId="35" hidden="1">{#N/A,#N/A,FALSE,"CRPT";#N/A,#N/A,FALSE,"TREND";#N/A,#N/A,FALSE,"%Curve"}</definedName>
    <definedName name="__six6" localSheetId="34" hidden="1">{#N/A,#N/A,FALSE,"CRPT";#N/A,#N/A,FALSE,"TREND";#N/A,#N/A,FALSE,"%Curve"}</definedName>
    <definedName name="__six6" localSheetId="33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localSheetId="1" hidden="1">{#N/A,#N/A,FALSE,"schA"}</definedName>
    <definedName name="__www1" localSheetId="2" hidden="1">{#N/A,#N/A,FALSE,"schA"}</definedName>
    <definedName name="__www1" localSheetId="41" hidden="1">{#N/A,#N/A,FALSE,"schA"}</definedName>
    <definedName name="__www1" localSheetId="25" hidden="1">{#N/A,#N/A,FALSE,"schA"}</definedName>
    <definedName name="__www1" localSheetId="36" hidden="1">{#N/A,#N/A,FALSE,"schA"}</definedName>
    <definedName name="__www1" localSheetId="35" hidden="1">{#N/A,#N/A,FALSE,"schA"}</definedName>
    <definedName name="__www1" localSheetId="34" hidden="1">{#N/A,#N/A,FALSE,"schA"}</definedName>
    <definedName name="__www1" localSheetId="33" hidden="1">{#N/A,#N/A,FALSE,"schA"}</definedName>
    <definedName name="__www1" hidden="1">{#N/A,#N/A,FALSE,"schA"}</definedName>
    <definedName name="_1Price_Ta" localSheetId="25">#REF!</definedName>
    <definedName name="_1Price_Ta">#REF!</definedName>
    <definedName name="_2Price_Ta" localSheetId="25">#REF!</definedName>
    <definedName name="_2Price_Ta">#REF!</definedName>
    <definedName name="_B" localSheetId="25">'[5]Rate Design'!#REF!</definedName>
    <definedName name="_B">'[5]Rate Design'!#REF!</definedName>
    <definedName name="_ex1" localSheetId="3" hidden="1">{#N/A,#N/A,FALSE,"Summ";#N/A,#N/A,FALSE,"General"}</definedName>
    <definedName name="_ex1" localSheetId="1" hidden="1">{#N/A,#N/A,FALSE,"Summ";#N/A,#N/A,FALSE,"General"}</definedName>
    <definedName name="_ex1" localSheetId="2" hidden="1">{#N/A,#N/A,FALSE,"Summ";#N/A,#N/A,FALSE,"General"}</definedName>
    <definedName name="_ex1" localSheetId="41" hidden="1">{#N/A,#N/A,FALSE,"Summ";#N/A,#N/A,FALSE,"General"}</definedName>
    <definedName name="_ex1" localSheetId="25" hidden="1">{#N/A,#N/A,FALSE,"Summ";#N/A,#N/A,FALSE,"General"}</definedName>
    <definedName name="_ex1" localSheetId="36" hidden="1">{#N/A,#N/A,FALSE,"Summ";#N/A,#N/A,FALSE,"General"}</definedName>
    <definedName name="_ex1" localSheetId="35" hidden="1">{#N/A,#N/A,FALSE,"Summ";#N/A,#N/A,FALSE,"General"}</definedName>
    <definedName name="_ex1" localSheetId="34" hidden="1">{#N/A,#N/A,FALSE,"Summ";#N/A,#N/A,FALSE,"General"}</definedName>
    <definedName name="_ex1" localSheetId="33" hidden="1">{#N/A,#N/A,FALSE,"Summ";#N/A,#N/A,FALSE,"General"}</definedName>
    <definedName name="_ex1" hidden="1">{#N/A,#N/A,FALSE,"Summ";#N/A,#N/A,FALSE,"General"}</definedName>
    <definedName name="_Fill" localSheetId="7" hidden="1">#REF!</definedName>
    <definedName name="_Fill" localSheetId="9" hidden="1">#REF!</definedName>
    <definedName name="_Fill" localSheetId="1" hidden="1">#REF!</definedName>
    <definedName name="_Fill" localSheetId="25" hidden="1">#REF!</definedName>
    <definedName name="_Fill" localSheetId="40" hidden="1">#REF!</definedName>
    <definedName name="_Fill" localSheetId="36" hidden="1">#REF!</definedName>
    <definedName name="_Fill" hidden="1">#REF!</definedName>
    <definedName name="_xlnm._FilterDatabase" localSheetId="35" hidden="1">'WP7 Condensed Sch. Level Costs'!$A$6:$AT$6</definedName>
    <definedName name="_Key1" localSheetId="7" hidden="1">#REF!</definedName>
    <definedName name="_Key1" localSheetId="9" hidden="1">#REF!</definedName>
    <definedName name="_Key1" localSheetId="1" hidden="1">#REF!</definedName>
    <definedName name="_Key1" localSheetId="25" hidden="1">#REF!</definedName>
    <definedName name="_Key1" localSheetId="40" hidden="1">#REF!</definedName>
    <definedName name="_Key1" localSheetId="36" hidden="1">#REF!</definedName>
    <definedName name="_Key1" hidden="1">#REF!</definedName>
    <definedName name="_Key2" localSheetId="7" hidden="1">#REF!</definedName>
    <definedName name="_Key2" localSheetId="9" hidden="1">#REF!</definedName>
    <definedName name="_Key2" localSheetId="1" hidden="1">#REF!</definedName>
    <definedName name="_Key2" localSheetId="25" hidden="1">#REF!</definedName>
    <definedName name="_Key2" localSheetId="40" hidden="1">#REF!</definedName>
    <definedName name="_Key2" localSheetId="36" hidden="1">#REF!</definedName>
    <definedName name="_Key2" hidden="1">#REF!</definedName>
    <definedName name="_MEN2" localSheetId="25">[1]Jan!#REF!</definedName>
    <definedName name="_MEN2">[1]Jan!#REF!</definedName>
    <definedName name="_MEN3" localSheetId="25">[1]Jan!#REF!</definedName>
    <definedName name="_MEN3">[1]Jan!#REF!</definedName>
    <definedName name="_new1" localSheetId="3" hidden="1">{#N/A,#N/A,FALSE,"Summ";#N/A,#N/A,FALSE,"General"}</definedName>
    <definedName name="_new1" localSheetId="1" hidden="1">{#N/A,#N/A,FALSE,"Summ";#N/A,#N/A,FALSE,"General"}</definedName>
    <definedName name="_new1" localSheetId="2" hidden="1">{#N/A,#N/A,FALSE,"Summ";#N/A,#N/A,FALSE,"General"}</definedName>
    <definedName name="_new1" localSheetId="41" hidden="1">{#N/A,#N/A,FALSE,"Summ";#N/A,#N/A,FALSE,"General"}</definedName>
    <definedName name="_new1" localSheetId="25" hidden="1">{#N/A,#N/A,FALSE,"Summ";#N/A,#N/A,FALSE,"General"}</definedName>
    <definedName name="_new1" localSheetId="36" hidden="1">{#N/A,#N/A,FALSE,"Summ";#N/A,#N/A,FALSE,"General"}</definedName>
    <definedName name="_new1" localSheetId="35" hidden="1">{#N/A,#N/A,FALSE,"Summ";#N/A,#N/A,FALSE,"General"}</definedName>
    <definedName name="_new1" localSheetId="34" hidden="1">{#N/A,#N/A,FALSE,"Summ";#N/A,#N/A,FALSE,"General"}</definedName>
    <definedName name="_new1" localSheetId="33" hidden="1">{#N/A,#N/A,FALSE,"Summ";#N/A,#N/A,FALSE,"General"}</definedName>
    <definedName name="_new1" hidden="1">{#N/A,#N/A,FALSE,"Summ";#N/A,#N/A,FALSE,"General"}</definedName>
    <definedName name="_Order1" localSheetId="25" hidden="1">0</definedName>
    <definedName name="_Order1" hidden="1">255</definedName>
    <definedName name="_Order2" localSheetId="25" hidden="1">0</definedName>
    <definedName name="_Order2" hidden="1">255</definedName>
    <definedName name="_P" localSheetId="25">#REF!</definedName>
    <definedName name="_P">#REF!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 hidden="1">1</definedName>
    <definedName name="_SEC24">[6]EXTERNAL!$A$112:$IV$114</definedName>
    <definedName name="_Sep03">[7]BS!$AB$7:$AB$3420</definedName>
    <definedName name="_six6" localSheetId="3" hidden="1">{#N/A,#N/A,FALSE,"CRPT";#N/A,#N/A,FALSE,"TREND";#N/A,#N/A,FALSE,"%Curve"}</definedName>
    <definedName name="_six6" localSheetId="1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41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36" hidden="1">{#N/A,#N/A,FALSE,"CRPT";#N/A,#N/A,FALSE,"TREND";#N/A,#N/A,FALSE,"%Curve"}</definedName>
    <definedName name="_six6" localSheetId="35" hidden="1">{#N/A,#N/A,FALSE,"CRPT";#N/A,#N/A,FALSE,"TREND";#N/A,#N/A,FALSE,"%Curve"}</definedName>
    <definedName name="_six6" localSheetId="34" hidden="1">{#N/A,#N/A,FALSE,"CRPT";#N/A,#N/A,FALSE,"TREND";#N/A,#N/A,FALSE,"%Curve"}</definedName>
    <definedName name="_six6" localSheetId="33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localSheetId="9" hidden="1">#REF!</definedName>
    <definedName name="_Sort" localSheetId="1" hidden="1">#REF!</definedName>
    <definedName name="_Sort" localSheetId="25" hidden="1">#REF!</definedName>
    <definedName name="_Sort" localSheetId="40" hidden="1">#REF!</definedName>
    <definedName name="_Sort" localSheetId="36" hidden="1">#REF!</definedName>
    <definedName name="_Sort" hidden="1">#REF!</definedName>
    <definedName name="_TOP1" localSheetId="25">[1]Jan!#REF!</definedName>
    <definedName name="_TOP1">[1]Jan!#REF!</definedName>
    <definedName name="_www1" localSheetId="3" hidden="1">{#N/A,#N/A,FALSE,"schA"}</definedName>
    <definedName name="_www1" localSheetId="1" hidden="1">{#N/A,#N/A,FALSE,"schA"}</definedName>
    <definedName name="_www1" localSheetId="2" hidden="1">{#N/A,#N/A,FALSE,"schA"}</definedName>
    <definedName name="_www1" localSheetId="41" hidden="1">{#N/A,#N/A,FALSE,"schA"}</definedName>
    <definedName name="_www1" localSheetId="25" hidden="1">{#N/A,#N/A,FALSE,"schA"}</definedName>
    <definedName name="_www1" localSheetId="36" hidden="1">{#N/A,#N/A,FALSE,"schA"}</definedName>
    <definedName name="_www1" localSheetId="35" hidden="1">{#N/A,#N/A,FALSE,"schA"}</definedName>
    <definedName name="_www1" localSheetId="34" hidden="1">{#N/A,#N/A,FALSE,"schA"}</definedName>
    <definedName name="_www1" localSheetId="33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41" hidden="1">{#N/A,#N/A,FALSE,"Coversheet";#N/A,#N/A,FALSE,"QA"}</definedName>
    <definedName name="a" localSheetId="25" hidden="1">'[3]DSM Output'!$J$21:$J$23</definedName>
    <definedName name="a" localSheetId="36" hidden="1">{#N/A,#N/A,FALSE,"Coversheet";#N/A,#N/A,FALSE,"QA"}</definedName>
    <definedName name="a" localSheetId="35" hidden="1">{#N/A,#N/A,FALSE,"Coversheet";#N/A,#N/A,FALSE,"QA"}</definedName>
    <definedName name="a" localSheetId="34" hidden="1">{#N/A,#N/A,FALSE,"Coversheet";#N/A,#N/A,FALSE,"QA"}</definedName>
    <definedName name="a" localSheetId="33" hidden="1">{#N/A,#N/A,FALSE,"Coversheet";#N/A,#N/A,FALSE,"QA"}</definedName>
    <definedName name="a" hidden="1">{#N/A,#N/A,FALSE,"Coversheet";#N/A,#N/A,FALSE,"QA"}</definedName>
    <definedName name="AAAAAAAAAAAAAA" localSheetId="3" hidden="1">{#N/A,#N/A,FALSE,"Coversheet";#N/A,#N/A,FALSE,"QA"}</definedName>
    <definedName name="AAAAAAAAAAAAAA" localSheetId="1" hidden="1">{#N/A,#N/A,FALSE,"Coversheet";#N/A,#N/A,FALSE,"QA"}</definedName>
    <definedName name="AAAAAAAAAAAAAA" localSheetId="2" hidden="1">{#N/A,#N/A,FALSE,"Coversheet";#N/A,#N/A,FALSE,"QA"}</definedName>
    <definedName name="AAAAAAAAAAAAAA" localSheetId="41" hidden="1">{#N/A,#N/A,FALSE,"Coversheet";#N/A,#N/A,FALSE,"QA"}</definedName>
    <definedName name="AAAAAAAAAAAAAA" localSheetId="25" hidden="1">{#N/A,#N/A,FALSE,"Coversheet";#N/A,#N/A,FALSE,"QA"}</definedName>
    <definedName name="AAAAAAAAAAAAAA" localSheetId="36" hidden="1">{#N/A,#N/A,FALSE,"Coversheet";#N/A,#N/A,FALSE,"QA"}</definedName>
    <definedName name="AAAAAAAAAAAAAA" localSheetId="35" hidden="1">{#N/A,#N/A,FALSE,"Coversheet";#N/A,#N/A,FALSE,"QA"}</definedName>
    <definedName name="AAAAAAAAAAAAAA" localSheetId="34" hidden="1">{#N/A,#N/A,FALSE,"Coversheet";#N/A,#N/A,FALSE,"QA"}</definedName>
    <definedName name="AAAAAAAAAAAAAA" localSheetId="33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25">'[8]Func Study'!#REF!</definedName>
    <definedName name="Acct108364">'[8]Func Study'!#REF!</definedName>
    <definedName name="Acct108364S" localSheetId="25">'[8]Func Study'!#REF!</definedName>
    <definedName name="Acct108364S">'[8]Func Study'!#REF!</definedName>
    <definedName name="Acct228.42TROJD" localSheetId="25">'[9]Func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 localSheetId="25">'[9]Func Study'!#REF!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 localSheetId="25">'[11]Functional Study'!#REF!</definedName>
    <definedName name="Acct41011">'[11]Functional Study'!#REF!</definedName>
    <definedName name="Acct41011BADDEBT" localSheetId="25">'[11]Functional Study'!#REF!</definedName>
    <definedName name="Acct41011BADDEBT">'[11]Functional Study'!#REF!</definedName>
    <definedName name="Acct41011DITEXP" localSheetId="25">'[11]Functional Study'!#REF!</definedName>
    <definedName name="Acct41011DITEXP">'[11]Functional Study'!#REF!</definedName>
    <definedName name="Acct41011S" localSheetId="25">'[11]Functional Study'!#REF!</definedName>
    <definedName name="Acct41011S">'[11]Functional Study'!#REF!</definedName>
    <definedName name="Acct41011SE" localSheetId="25">'[11]Functional Study'!#REF!</definedName>
    <definedName name="Acct41011SE">'[11]Functional Study'!#REF!</definedName>
    <definedName name="Acct41011SG1" localSheetId="25">'[11]Functional Study'!#REF!</definedName>
    <definedName name="Acct41011SG1">'[11]Functional Study'!#REF!</definedName>
    <definedName name="Acct41011SG2" localSheetId="25">'[11]Functional Study'!#REF!</definedName>
    <definedName name="Acct41011SG2">'[11]Functional Study'!#REF!</definedName>
    <definedName name="ACCT41011SGCT" localSheetId="25">'[11]Functional Study'!#REF!</definedName>
    <definedName name="ACCT41011SGCT">'[11]Functional Study'!#REF!</definedName>
    <definedName name="Acct41011SGPP" localSheetId="25">'[11]Functional Study'!#REF!</definedName>
    <definedName name="Acct41011SGPP">'[11]Functional Study'!#REF!</definedName>
    <definedName name="Acct41011SNP" localSheetId="25">'[11]Functional Study'!#REF!</definedName>
    <definedName name="Acct41011SNP">'[11]Functional Study'!#REF!</definedName>
    <definedName name="ACCT41011SNPD" localSheetId="25">'[11]Functional Study'!#REF!</definedName>
    <definedName name="ACCT41011SNPD">'[11]Functional Study'!#REF!</definedName>
    <definedName name="Acct41011SO" localSheetId="25">'[11]Functional Study'!#REF!</definedName>
    <definedName name="Acct41011SO">'[11]Functional Study'!#REF!</definedName>
    <definedName name="Acct41011TROJP" localSheetId="25">'[11]Functional Study'!#REF!</definedName>
    <definedName name="Acct41011TROJP">'[11]Functional Study'!#REF!</definedName>
    <definedName name="Acct41111" localSheetId="25">'[11]Functional Study'!#REF!</definedName>
    <definedName name="Acct41111">'[11]Functional Study'!#REF!</definedName>
    <definedName name="Acct41111BADDEBT" localSheetId="25">'[11]Functional Study'!#REF!</definedName>
    <definedName name="Acct41111BADDEBT">'[11]Functional Study'!#REF!</definedName>
    <definedName name="Acct41111DITEXP" localSheetId="25">'[11]Functional Study'!#REF!</definedName>
    <definedName name="Acct41111DITEXP">'[11]Functional Study'!#REF!</definedName>
    <definedName name="Acct41111S" localSheetId="25">'[11]Functional Study'!#REF!</definedName>
    <definedName name="Acct41111S">'[11]Functional Study'!#REF!</definedName>
    <definedName name="Acct41111SE" localSheetId="25">'[11]Functional Study'!#REF!</definedName>
    <definedName name="Acct41111SE">'[11]Functional Study'!#REF!</definedName>
    <definedName name="Acct41111SG1" localSheetId="25">'[11]Functional Study'!#REF!</definedName>
    <definedName name="Acct41111SG1">'[11]Functional Study'!#REF!</definedName>
    <definedName name="Acct41111SG2" localSheetId="25">'[11]Functional Study'!#REF!</definedName>
    <definedName name="Acct41111SG2">'[11]Functional Study'!#REF!</definedName>
    <definedName name="Acct41111SG3" localSheetId="25">'[11]Functional Study'!#REF!</definedName>
    <definedName name="Acct41111SG3">'[11]Functional Study'!#REF!</definedName>
    <definedName name="Acct41111SGPP" localSheetId="25">'[11]Functional Study'!#REF!</definedName>
    <definedName name="Acct41111SGPP">'[11]Functional Study'!#REF!</definedName>
    <definedName name="Acct41111SNP" localSheetId="25">'[11]Functional Study'!#REF!</definedName>
    <definedName name="Acct41111SNP">'[11]Functional Study'!#REF!</definedName>
    <definedName name="Acct41111SNTP" localSheetId="25">'[11]Functional Study'!#REF!</definedName>
    <definedName name="Acct41111SNTP">'[11]Functional Study'!#REF!</definedName>
    <definedName name="Acct41111SO" localSheetId="25">'[11]Functional Study'!#REF!</definedName>
    <definedName name="Acct41111SO">'[11]Functional Study'!#REF!</definedName>
    <definedName name="Acct41111TROJP" localSheetId="25">'[11]Functional Study'!#REF!</definedName>
    <definedName name="Acct41111TROJP">'[11]Functional Study'!#REF!</definedName>
    <definedName name="Acct411BADDEBT" localSheetId="25">'[11]Functional Study'!#REF!</definedName>
    <definedName name="Acct411BADDEBT">'[11]Functional Study'!#REF!</definedName>
    <definedName name="Acct411DGP" localSheetId="25">'[11]Functional Study'!#REF!</definedName>
    <definedName name="Acct411DGP">'[11]Functional Study'!#REF!</definedName>
    <definedName name="Acct411DGU" localSheetId="25">'[11]Functional Study'!#REF!</definedName>
    <definedName name="Acct411DGU">'[11]Functional Study'!#REF!</definedName>
    <definedName name="Acct411DITEXP" localSheetId="25">'[11]Functional Study'!#REF!</definedName>
    <definedName name="Acct411DITEXP">'[11]Functional Study'!#REF!</definedName>
    <definedName name="Acct411DNPP" localSheetId="25">'[11]Functional Study'!#REF!</definedName>
    <definedName name="Acct411DNPP">'[11]Functional Study'!#REF!</definedName>
    <definedName name="Acct411DNPTP" localSheetId="25">'[11]Functional Study'!#REF!</definedName>
    <definedName name="Acct411DNPTP">'[11]Functional Study'!#REF!</definedName>
    <definedName name="Acct411S" localSheetId="25">'[11]Functional Study'!#REF!</definedName>
    <definedName name="Acct411S">'[11]Functional Study'!#REF!</definedName>
    <definedName name="Acct411SE" localSheetId="25">'[11]Functional Study'!#REF!</definedName>
    <definedName name="Acct411SE">'[11]Functional Study'!#REF!</definedName>
    <definedName name="Acct411SG" localSheetId="25">'[11]Functional Study'!#REF!</definedName>
    <definedName name="Acct411SG">'[11]Functional Study'!#REF!</definedName>
    <definedName name="Acct411SGPP" localSheetId="25">'[11]Functional Study'!#REF!</definedName>
    <definedName name="Acct411SGPP">'[11]Functional Study'!#REF!</definedName>
    <definedName name="Acct411SO" localSheetId="25">'[11]Functional Study'!#REF!</definedName>
    <definedName name="Acct411SO">'[11]Functional Study'!#REF!</definedName>
    <definedName name="Acct411TROJP" localSheetId="25">'[11]Functional Study'!#REF!</definedName>
    <definedName name="Acct411TROJP">'[11]Functional Study'!#REF!</definedName>
    <definedName name="Acct447DGU" localSheetId="25">'[9]Func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 localSheetId="25">'[10]Func Study'!#REF!</definedName>
    <definedName name="Acct510">'[10]Func Study'!#REF!</definedName>
    <definedName name="Acct510DNPPSU" localSheetId="25">'[10]Func Study'!#REF!</definedName>
    <definedName name="Acct510DNPPSU">'[10]Func Study'!#REF!</definedName>
    <definedName name="ACCT510JBG" localSheetId="25">'[10]Func Study'!#REF!</definedName>
    <definedName name="ACCT510JBG">'[10]Func Study'!#REF!</definedName>
    <definedName name="ACCT510SSGCH" localSheetId="25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 localSheetId="25">'[12]Functional Study'!#REF!</definedName>
    <definedName name="ACCT904SG">'[12]Functional Study'!#REF!</definedName>
    <definedName name="AcctAGA">'[10]Func Study'!$H$296</definedName>
    <definedName name="AcctDFAD" localSheetId="25">'[10]Func Study'!#REF!</definedName>
    <definedName name="AcctDFAD">'[10]Func Study'!#REF!</definedName>
    <definedName name="AcctDFAP" localSheetId="25">'[10]Func Study'!#REF!</definedName>
    <definedName name="AcctDFAP">'[10]Func Study'!#REF!</definedName>
    <definedName name="AcctDFAT" localSheetId="25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q1Plant">'[14]Acquisition Inputs'!$C$8</definedName>
    <definedName name="Acq2Plant">'[14]Acquisition Inputs'!$C$70</definedName>
    <definedName name="ActualROR">'[9]G+T+D+R+M'!$H$61</definedName>
    <definedName name="ADJPTDCE.T">[6]INTERNAL!$A$31:$IV$33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>[6]EXTERNAL!$A$163:$IV$165</definedName>
    <definedName name="APR" localSheetId="25">[17]Backup!#REF!</definedName>
    <definedName name="APR">[17]Backup!#REF!</definedName>
    <definedName name="APRT" localSheetId="25">#REF!</definedName>
    <definedName name="APRT">#REF!</definedName>
    <definedName name="AS2DocOpenMode" hidden="1">"AS2DocumentEdit"</definedName>
    <definedName name="Assessment_Rate">'[16]Assumptions (Input)'!$B$7</definedName>
    <definedName name="AUG" localSheetId="25">[17]Backup!#REF!</definedName>
    <definedName name="AUG">[17]Backup!#REF!</definedName>
    <definedName name="AUGT" localSheetId="25">#REF!</definedName>
    <definedName name="AUGT">#REF!</definedName>
    <definedName name="Aurora_Prices">"Monthly Price Summary'!$C$4:$H$63"</definedName>
    <definedName name="AvgFactors">[13]Factors!$B$3:$P$99</definedName>
    <definedName name="b" localSheetId="3" hidden="1">{#N/A,#N/A,FALSE,"Coversheet";#N/A,#N/A,FALSE,"QA"}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localSheetId="18" hidden="1">{#N/A,#N/A,FALSE,"Coversheet";#N/A,#N/A,FALSE,"QA"}</definedName>
    <definedName name="b" localSheetId="20" hidden="1">{#N/A,#N/A,FALSE,"Coversheet";#N/A,#N/A,FALSE,"QA"}</definedName>
    <definedName name="b" localSheetId="22" hidden="1">{#N/A,#N/A,FALSE,"Coversheet";#N/A,#N/A,FALSE,"QA"}</definedName>
    <definedName name="b" localSheetId="41" hidden="1">{#N/A,#N/A,FALSE,"Coversheet";#N/A,#N/A,FALSE,"QA"}</definedName>
    <definedName name="b" localSheetId="25" hidden="1">{#N/A,#N/A,FALSE,"Coversheet";#N/A,#N/A,FALSE,"QA"}</definedName>
    <definedName name="b" localSheetId="40" hidden="1">{#N/A,#N/A,FALSE,"Coversheet";#N/A,#N/A,FALSE,"QA"}</definedName>
    <definedName name="b" localSheetId="36" hidden="1">{#N/A,#N/A,FALSE,"Coversheet";#N/A,#N/A,FALSE,"QA"}</definedName>
    <definedName name="b" localSheetId="35" hidden="1">{#N/A,#N/A,FALSE,"Coversheet";#N/A,#N/A,FALSE,"QA"}</definedName>
    <definedName name="b" localSheetId="34" hidden="1">{#N/A,#N/A,FALSE,"Coversheet";#N/A,#N/A,FALSE,"QA"}</definedName>
    <definedName name="b" localSheetId="33" hidden="1">{#N/A,#N/A,FALSE,"Coversheet";#N/A,#N/A,FALSE,"QA"}</definedName>
    <definedName name="b" hidden="1">{#N/A,#N/A,FALSE,"Coversheet";#N/A,#N/A,FALSE,"QA"}</definedName>
    <definedName name="BACK1" localSheetId="25">#REF!</definedName>
    <definedName name="BACK1">#REF!</definedName>
    <definedName name="BACK2" localSheetId="25">#REF!</definedName>
    <definedName name="BACK2">#REF!</definedName>
    <definedName name="BACK3" localSheetId="25">#REF!</definedName>
    <definedName name="BACK3">#REF!</definedName>
    <definedName name="BACKUP1" localSheetId="25">#REF!</definedName>
    <definedName name="BACKUP1">#REF!</definedName>
    <definedName name="Beg_Unb_KWHs">[18]LeadSht!$L$10</definedName>
    <definedName name="BEx0017DGUEDPCFJUPUZOOLJCS2B" localSheetId="7" hidden="1">#REF!</definedName>
    <definedName name="BEx0017DGUEDPCFJUPUZOOLJCS2B" localSheetId="9" hidden="1">#REF!</definedName>
    <definedName name="BEx0017DGUEDPCFJUPUZOOLJCS2B" localSheetId="1" hidden="1">#REF!</definedName>
    <definedName name="BEx0017DGUEDPCFJUPUZOOLJCS2B" localSheetId="40" hidden="1">#REF!</definedName>
    <definedName name="BEx0017DGUEDPCFJUPUZOOLJCS2B" localSheetId="36" hidden="1">#REF!</definedName>
    <definedName name="BEx0017DGUEDPCFJUPUZOOLJCS2B" hidden="1">#REF!</definedName>
    <definedName name="BEx001CNWHJ5RULCSFM36ZCGJ1UH" localSheetId="7" hidden="1">#REF!</definedName>
    <definedName name="BEx001CNWHJ5RULCSFM36ZCGJ1UH" localSheetId="9" hidden="1">#REF!</definedName>
    <definedName name="BEx001CNWHJ5RULCSFM36ZCGJ1UH" localSheetId="1" hidden="1">#REF!</definedName>
    <definedName name="BEx001CNWHJ5RULCSFM36ZCGJ1UH" localSheetId="40" hidden="1">#REF!</definedName>
    <definedName name="BEx001CNWHJ5RULCSFM36ZCGJ1UH" localSheetId="36" hidden="1">#REF!</definedName>
    <definedName name="BEx001CNWHJ5RULCSFM36ZCGJ1UH" hidden="1">#REF!</definedName>
    <definedName name="BEx004791UAJIJSN57OT7YBLNP82" localSheetId="7" hidden="1">#REF!</definedName>
    <definedName name="BEx004791UAJIJSN57OT7YBLNP82" localSheetId="9" hidden="1">#REF!</definedName>
    <definedName name="BEx004791UAJIJSN57OT7YBLNP82" localSheetId="1" hidden="1">#REF!</definedName>
    <definedName name="BEx004791UAJIJSN57OT7YBLNP82" localSheetId="40" hidden="1">#REF!</definedName>
    <definedName name="BEx004791UAJIJSN57OT7YBLNP82" localSheetId="36" hidden="1">#REF!</definedName>
    <definedName name="BEx004791UAJIJSN57OT7YBLNP82" hidden="1">#REF!</definedName>
    <definedName name="BEx008P2NVFDLBHL7IZ5WTMVOQ1F" localSheetId="7" hidden="1">#REF!</definedName>
    <definedName name="BEx008P2NVFDLBHL7IZ5WTMVOQ1F" localSheetId="9" hidden="1">#REF!</definedName>
    <definedName name="BEx008P2NVFDLBHL7IZ5WTMVOQ1F" localSheetId="1" hidden="1">#REF!</definedName>
    <definedName name="BEx008P2NVFDLBHL7IZ5WTMVOQ1F" localSheetId="40" hidden="1">#REF!</definedName>
    <definedName name="BEx008P2NVFDLBHL7IZ5WTMVOQ1F" localSheetId="36" hidden="1">#REF!</definedName>
    <definedName name="BEx008P2NVFDLBHL7IZ5WTMVOQ1F" hidden="1">#REF!</definedName>
    <definedName name="BEx009G00IN0JUIAQ4WE9NHTMQE2" localSheetId="7" hidden="1">#REF!</definedName>
    <definedName name="BEx009G00IN0JUIAQ4WE9NHTMQE2" localSheetId="9" hidden="1">#REF!</definedName>
    <definedName name="BEx009G00IN0JUIAQ4WE9NHTMQE2" localSheetId="1" hidden="1">#REF!</definedName>
    <definedName name="BEx009G00IN0JUIAQ4WE9NHTMQE2" localSheetId="40" hidden="1">#REF!</definedName>
    <definedName name="BEx009G00IN0JUIAQ4WE9NHTMQE2" localSheetId="36" hidden="1">#REF!</definedName>
    <definedName name="BEx009G00IN0JUIAQ4WE9NHTMQE2" hidden="1">#REF!</definedName>
    <definedName name="BEx00DXTY2JDVGWQKV8H7FG4SV30" localSheetId="7" hidden="1">#REF!</definedName>
    <definedName name="BEx00DXTY2JDVGWQKV8H7FG4SV30" localSheetId="9" hidden="1">#REF!</definedName>
    <definedName name="BEx00DXTY2JDVGWQKV8H7FG4SV30" localSheetId="1" hidden="1">#REF!</definedName>
    <definedName name="BEx00DXTY2JDVGWQKV8H7FG4SV30" localSheetId="40" hidden="1">#REF!</definedName>
    <definedName name="BEx00DXTY2JDVGWQKV8H7FG4SV30" localSheetId="36" hidden="1">#REF!</definedName>
    <definedName name="BEx00DXTY2JDVGWQKV8H7FG4SV30" hidden="1">#REF!</definedName>
    <definedName name="BEx00GHLTYRH5N2S6P78YW1CD30N" localSheetId="7" hidden="1">#REF!</definedName>
    <definedName name="BEx00GHLTYRH5N2S6P78YW1CD30N" localSheetId="9" hidden="1">#REF!</definedName>
    <definedName name="BEx00GHLTYRH5N2S6P78YW1CD30N" localSheetId="1" hidden="1">#REF!</definedName>
    <definedName name="BEx00GHLTYRH5N2S6P78YW1CD30N" localSheetId="40" hidden="1">#REF!</definedName>
    <definedName name="BEx00GHLTYRH5N2S6P78YW1CD30N" localSheetId="36" hidden="1">#REF!</definedName>
    <definedName name="BEx00GHLTYRH5N2S6P78YW1CD30N" hidden="1">#REF!</definedName>
    <definedName name="BEx00JC31DY11L45SEU4B10BIN6W" localSheetId="7" hidden="1">#REF!</definedName>
    <definedName name="BEx00JC31DY11L45SEU4B10BIN6W" localSheetId="9" hidden="1">#REF!</definedName>
    <definedName name="BEx00JC31DY11L45SEU4B10BIN6W" localSheetId="1" hidden="1">#REF!</definedName>
    <definedName name="BEx00JC31DY11L45SEU4B10BIN6W" localSheetId="40" hidden="1">#REF!</definedName>
    <definedName name="BEx00JC31DY11L45SEU4B10BIN6W" localSheetId="36" hidden="1">#REF!</definedName>
    <definedName name="BEx00JC31DY11L45SEU4B10BIN6W" hidden="1">#REF!</definedName>
    <definedName name="BEx00KZHZBHP3TDV1YMX4B19B95O" localSheetId="7" hidden="1">#REF!</definedName>
    <definedName name="BEx00KZHZBHP3TDV1YMX4B19B95O" localSheetId="9" hidden="1">#REF!</definedName>
    <definedName name="BEx00KZHZBHP3TDV1YMX4B19B95O" localSheetId="1" hidden="1">#REF!</definedName>
    <definedName name="BEx00KZHZBHP3TDV1YMX4B19B95O" localSheetId="40" hidden="1">#REF!</definedName>
    <definedName name="BEx00KZHZBHP3TDV1YMX4B19B95O" localSheetId="36" hidden="1">#REF!</definedName>
    <definedName name="BEx00KZHZBHP3TDV1YMX4B19B95O" hidden="1">#REF!</definedName>
    <definedName name="BEx00P11V7HA4MS6XYY3P4BPVXML" localSheetId="7" hidden="1">#REF!</definedName>
    <definedName name="BEx00P11V7HA4MS6XYY3P4BPVXML" localSheetId="9" hidden="1">#REF!</definedName>
    <definedName name="BEx00P11V7HA4MS6XYY3P4BPVXML" localSheetId="1" hidden="1">#REF!</definedName>
    <definedName name="BEx00P11V7HA4MS6XYY3P4BPVXML" localSheetId="40" hidden="1">#REF!</definedName>
    <definedName name="BEx00P11V7HA4MS6XYY3P4BPVXML" localSheetId="36" hidden="1">#REF!</definedName>
    <definedName name="BEx00P11V7HA4MS6XYY3P4BPVXML" hidden="1">#REF!</definedName>
    <definedName name="BEx00PBV7V99V7M3LDYUTF31MUFJ" localSheetId="7" hidden="1">#REF!</definedName>
    <definedName name="BEx00PBV7V99V7M3LDYUTF31MUFJ" localSheetId="9" hidden="1">#REF!</definedName>
    <definedName name="BEx00PBV7V99V7M3LDYUTF31MUFJ" localSheetId="1" hidden="1">#REF!</definedName>
    <definedName name="BEx00PBV7V99V7M3LDYUTF31MUFJ" localSheetId="40" hidden="1">#REF!</definedName>
    <definedName name="BEx00PBV7V99V7M3LDYUTF31MUFJ" localSheetId="36" hidden="1">#REF!</definedName>
    <definedName name="BEx00PBV7V99V7M3LDYUTF31MUFJ" hidden="1">#REF!</definedName>
    <definedName name="BEx00SMIQJ55EVB7T24CORX0JWQO" localSheetId="7" hidden="1">#REF!</definedName>
    <definedName name="BEx00SMIQJ55EVB7T24CORX0JWQO" localSheetId="9" hidden="1">#REF!</definedName>
    <definedName name="BEx00SMIQJ55EVB7T24CORX0JWQO" localSheetId="1" hidden="1">#REF!</definedName>
    <definedName name="BEx00SMIQJ55EVB7T24CORX0JWQO" localSheetId="40" hidden="1">#REF!</definedName>
    <definedName name="BEx00SMIQJ55EVB7T24CORX0JWQO" localSheetId="36" hidden="1">#REF!</definedName>
    <definedName name="BEx00SMIQJ55EVB7T24CORX0JWQO" hidden="1">#REF!</definedName>
    <definedName name="BEx010V7DB7O7Z9NHSX27HZK4H76" localSheetId="7" hidden="1">#REF!</definedName>
    <definedName name="BEx010V7DB7O7Z9NHSX27HZK4H76" localSheetId="9" hidden="1">#REF!</definedName>
    <definedName name="BEx010V7DB7O7Z9NHSX27HZK4H76" localSheetId="1" hidden="1">#REF!</definedName>
    <definedName name="BEx010V7DB7O7Z9NHSX27HZK4H76" localSheetId="40" hidden="1">#REF!</definedName>
    <definedName name="BEx010V7DB7O7Z9NHSX27HZK4H76" localSheetId="36" hidden="1">#REF!</definedName>
    <definedName name="BEx010V7DB7O7Z9NHSX27HZK4H76" hidden="1">#REF!</definedName>
    <definedName name="BEx012IKS6YVHG9KTG2FAKRSMYLU" localSheetId="7" hidden="1">#REF!</definedName>
    <definedName name="BEx012IKS6YVHG9KTG2FAKRSMYLU" localSheetId="9" hidden="1">#REF!</definedName>
    <definedName name="BEx012IKS6YVHG9KTG2FAKRSMYLU" localSheetId="1" hidden="1">#REF!</definedName>
    <definedName name="BEx012IKS6YVHG9KTG2FAKRSMYLU" localSheetId="40" hidden="1">#REF!</definedName>
    <definedName name="BEx012IKS6YVHG9KTG2FAKRSMYLU" localSheetId="36" hidden="1">#REF!</definedName>
    <definedName name="BEx012IKS6YVHG9KTG2FAKRSMYLU" hidden="1">#REF!</definedName>
    <definedName name="BEx01HY6E3GJ66ABU5ABN26V6Q13" localSheetId="7" hidden="1">#REF!</definedName>
    <definedName name="BEx01HY6E3GJ66ABU5ABN26V6Q13" localSheetId="9" hidden="1">#REF!</definedName>
    <definedName name="BEx01HY6E3GJ66ABU5ABN26V6Q13" localSheetId="1" hidden="1">#REF!</definedName>
    <definedName name="BEx01HY6E3GJ66ABU5ABN26V6Q13" localSheetId="40" hidden="1">#REF!</definedName>
    <definedName name="BEx01HY6E3GJ66ABU5ABN26V6Q13" localSheetId="36" hidden="1">#REF!</definedName>
    <definedName name="BEx01HY6E3GJ66ABU5ABN26V6Q13" hidden="1">#REF!</definedName>
    <definedName name="BEx01PW5YQKEGAR8JDDI5OARYXDF" localSheetId="7" hidden="1">#REF!</definedName>
    <definedName name="BEx01PW5YQKEGAR8JDDI5OARYXDF" localSheetId="9" hidden="1">#REF!</definedName>
    <definedName name="BEx01PW5YQKEGAR8JDDI5OARYXDF" localSheetId="1" hidden="1">#REF!</definedName>
    <definedName name="BEx01PW5YQKEGAR8JDDI5OARYXDF" localSheetId="40" hidden="1">#REF!</definedName>
    <definedName name="BEx01PW5YQKEGAR8JDDI5OARYXDF" localSheetId="36" hidden="1">#REF!</definedName>
    <definedName name="BEx01PW5YQKEGAR8JDDI5OARYXDF" hidden="1">#REF!</definedName>
    <definedName name="BEx01QCB2ERCAYYOFDP3OQRWUU60" localSheetId="7" hidden="1">#REF!</definedName>
    <definedName name="BEx01QCB2ERCAYYOFDP3OQRWUU60" localSheetId="9" hidden="1">#REF!</definedName>
    <definedName name="BEx01QCB2ERCAYYOFDP3OQRWUU60" localSheetId="1" hidden="1">#REF!</definedName>
    <definedName name="BEx01QCB2ERCAYYOFDP3OQRWUU60" localSheetId="40" hidden="1">#REF!</definedName>
    <definedName name="BEx01QCB2ERCAYYOFDP3OQRWUU60" localSheetId="36" hidden="1">#REF!</definedName>
    <definedName name="BEx01QCB2ERCAYYOFDP3OQRWUU60" hidden="1">#REF!</definedName>
    <definedName name="BEx01U37NQSMTGJRU8EGTJORBJ6H" localSheetId="7" hidden="1">#REF!</definedName>
    <definedName name="BEx01U37NQSMTGJRU8EGTJORBJ6H" localSheetId="9" hidden="1">#REF!</definedName>
    <definedName name="BEx01U37NQSMTGJRU8EGTJORBJ6H" localSheetId="1" hidden="1">#REF!</definedName>
    <definedName name="BEx01U37NQSMTGJRU8EGTJORBJ6H" localSheetId="40" hidden="1">#REF!</definedName>
    <definedName name="BEx01U37NQSMTGJRU8EGTJORBJ6H" localSheetId="36" hidden="1">#REF!</definedName>
    <definedName name="BEx01U37NQSMTGJRU8EGTJORBJ6H" hidden="1">#REF!</definedName>
    <definedName name="BEx01XJ94SHJ1YQ7ORPW0RQGKI2H" localSheetId="7" hidden="1">#REF!</definedName>
    <definedName name="BEx01XJ94SHJ1YQ7ORPW0RQGKI2H" localSheetId="9" hidden="1">#REF!</definedName>
    <definedName name="BEx01XJ94SHJ1YQ7ORPW0RQGKI2H" localSheetId="1" hidden="1">#REF!</definedName>
    <definedName name="BEx01XJ94SHJ1YQ7ORPW0RQGKI2H" localSheetId="40" hidden="1">#REF!</definedName>
    <definedName name="BEx01XJ94SHJ1YQ7ORPW0RQGKI2H" localSheetId="36" hidden="1">#REF!</definedName>
    <definedName name="BEx01XJ94SHJ1YQ7ORPW0RQGKI2H" hidden="1">#REF!</definedName>
    <definedName name="BEx028BOZCS2MQO9MODVS6F7NCA3" localSheetId="7" hidden="1">#REF!</definedName>
    <definedName name="BEx028BOZCS2MQO9MODVS6F7NCA3" localSheetId="9" hidden="1">#REF!</definedName>
    <definedName name="BEx028BOZCS2MQO9MODVS6F7NCA3" localSheetId="1" hidden="1">#REF!</definedName>
    <definedName name="BEx028BOZCS2MQO9MODVS6F7NCA3" localSheetId="40" hidden="1">#REF!</definedName>
    <definedName name="BEx028BOZCS2MQO9MODVS6F7NCA3" localSheetId="36" hidden="1">#REF!</definedName>
    <definedName name="BEx028BOZCS2MQO9MODVS6F7NCA3" hidden="1">#REF!</definedName>
    <definedName name="BEx02DPUYNH76938V8GVORY8LRY1" localSheetId="7" hidden="1">#REF!</definedName>
    <definedName name="BEx02DPUYNH76938V8GVORY8LRY1" localSheetId="9" hidden="1">#REF!</definedName>
    <definedName name="BEx02DPUYNH76938V8GVORY8LRY1" localSheetId="1" hidden="1">#REF!</definedName>
    <definedName name="BEx02DPUYNH76938V8GVORY8LRY1" localSheetId="40" hidden="1">#REF!</definedName>
    <definedName name="BEx02DPUYNH76938V8GVORY8LRY1" localSheetId="36" hidden="1">#REF!</definedName>
    <definedName name="BEx02DPUYNH76938V8GVORY8LRY1" hidden="1">#REF!</definedName>
    <definedName name="BEx02PEP6DY4K1JGB0HHS3B6QOGZ" localSheetId="7" hidden="1">#REF!</definedName>
    <definedName name="BEx02PEP6DY4K1JGB0HHS3B6QOGZ" localSheetId="9" hidden="1">#REF!</definedName>
    <definedName name="BEx02PEP6DY4K1JGB0HHS3B6QOGZ" localSheetId="1" hidden="1">#REF!</definedName>
    <definedName name="BEx02PEP6DY4K1JGB0HHS3B6QOGZ" localSheetId="40" hidden="1">#REF!</definedName>
    <definedName name="BEx02PEP6DY4K1JGB0HHS3B6QOGZ" localSheetId="36" hidden="1">#REF!</definedName>
    <definedName name="BEx02PEP6DY4K1JGB0HHS3B6QOGZ" hidden="1">#REF!</definedName>
    <definedName name="BEx02Q08R9G839Q4RFGG9026C7PX" localSheetId="7" hidden="1">#REF!</definedName>
    <definedName name="BEx02Q08R9G839Q4RFGG9026C7PX" localSheetId="9" hidden="1">#REF!</definedName>
    <definedName name="BEx02Q08R9G839Q4RFGG9026C7PX" localSheetId="1" hidden="1">#REF!</definedName>
    <definedName name="BEx02Q08R9G839Q4RFGG9026C7PX" localSheetId="40" hidden="1">#REF!</definedName>
    <definedName name="BEx02Q08R9G839Q4RFGG9026C7PX" localSheetId="36" hidden="1">#REF!</definedName>
    <definedName name="BEx02Q08R9G839Q4RFGG9026C7PX" hidden="1">#REF!</definedName>
    <definedName name="BEx02SEL3Z1QWGAHXDPUA9WLTTPS" localSheetId="7" hidden="1">#REF!</definedName>
    <definedName name="BEx02SEL3Z1QWGAHXDPUA9WLTTPS" localSheetId="9" hidden="1">#REF!</definedName>
    <definedName name="BEx02SEL3Z1QWGAHXDPUA9WLTTPS" localSheetId="1" hidden="1">#REF!</definedName>
    <definedName name="BEx02SEL3Z1QWGAHXDPUA9WLTTPS" localSheetId="40" hidden="1">#REF!</definedName>
    <definedName name="BEx02SEL3Z1QWGAHXDPUA9WLTTPS" localSheetId="36" hidden="1">#REF!</definedName>
    <definedName name="BEx02SEL3Z1QWGAHXDPUA9WLTTPS" hidden="1">#REF!</definedName>
    <definedName name="BEx02Y3KJZH5BGDM9QEZ1PVVI114" localSheetId="7" hidden="1">#REF!</definedName>
    <definedName name="BEx02Y3KJZH5BGDM9QEZ1PVVI114" localSheetId="9" hidden="1">#REF!</definedName>
    <definedName name="BEx02Y3KJZH5BGDM9QEZ1PVVI114" localSheetId="1" hidden="1">#REF!</definedName>
    <definedName name="BEx02Y3KJZH5BGDM9QEZ1PVVI114" localSheetId="40" hidden="1">#REF!</definedName>
    <definedName name="BEx02Y3KJZH5BGDM9QEZ1PVVI114" localSheetId="36" hidden="1">#REF!</definedName>
    <definedName name="BEx02Y3KJZH5BGDM9QEZ1PVVI114" hidden="1">#REF!</definedName>
    <definedName name="BEx0313GRLLASDTVPW5DHTXHE74M" localSheetId="7" hidden="1">#REF!</definedName>
    <definedName name="BEx0313GRLLASDTVPW5DHTXHE74M" localSheetId="9" hidden="1">#REF!</definedName>
    <definedName name="BEx0313GRLLASDTVPW5DHTXHE74M" localSheetId="1" hidden="1">#REF!</definedName>
    <definedName name="BEx0313GRLLASDTVPW5DHTXHE74M" localSheetId="40" hidden="1">#REF!</definedName>
    <definedName name="BEx0313GRLLASDTVPW5DHTXHE74M" localSheetId="36" hidden="1">#REF!</definedName>
    <definedName name="BEx0313GRLLASDTVPW5DHTXHE74M" hidden="1">#REF!</definedName>
    <definedName name="BEx1F0SOZ3H5XUHXD7O01TCR8T6J" localSheetId="7" hidden="1">#REF!</definedName>
    <definedName name="BEx1F0SOZ3H5XUHXD7O01TCR8T6J" localSheetId="9" hidden="1">#REF!</definedName>
    <definedName name="BEx1F0SOZ3H5XUHXD7O01TCR8T6J" localSheetId="1" hidden="1">#REF!</definedName>
    <definedName name="BEx1F0SOZ3H5XUHXD7O01TCR8T6J" localSheetId="40" hidden="1">#REF!</definedName>
    <definedName name="BEx1F0SOZ3H5XUHXD7O01TCR8T6J" localSheetId="36" hidden="1">#REF!</definedName>
    <definedName name="BEx1F0SOZ3H5XUHXD7O01TCR8T6J" hidden="1">#REF!</definedName>
    <definedName name="BEx1F9HL824UCNCVZ2U62J4KZCX8" localSheetId="7" hidden="1">#REF!</definedName>
    <definedName name="BEx1F9HL824UCNCVZ2U62J4KZCX8" localSheetId="9" hidden="1">#REF!</definedName>
    <definedName name="BEx1F9HL824UCNCVZ2U62J4KZCX8" localSheetId="1" hidden="1">#REF!</definedName>
    <definedName name="BEx1F9HL824UCNCVZ2U62J4KZCX8" localSheetId="40" hidden="1">#REF!</definedName>
    <definedName name="BEx1F9HL824UCNCVZ2U62J4KZCX8" localSheetId="36" hidden="1">#REF!</definedName>
    <definedName name="BEx1F9HL824UCNCVZ2U62J4KZCX8" hidden="1">#REF!</definedName>
    <definedName name="BEx1FEVSJKTI1Q1Z874QZVFSJSVA" localSheetId="7" hidden="1">#REF!</definedName>
    <definedName name="BEx1FEVSJKTI1Q1Z874QZVFSJSVA" localSheetId="9" hidden="1">#REF!</definedName>
    <definedName name="BEx1FEVSJKTI1Q1Z874QZVFSJSVA" localSheetId="1" hidden="1">#REF!</definedName>
    <definedName name="BEx1FEVSJKTI1Q1Z874QZVFSJSVA" localSheetId="40" hidden="1">#REF!</definedName>
    <definedName name="BEx1FEVSJKTI1Q1Z874QZVFSJSVA" localSheetId="36" hidden="1">#REF!</definedName>
    <definedName name="BEx1FEVSJKTI1Q1Z874QZVFSJSVA" hidden="1">#REF!</definedName>
    <definedName name="BEx1FGDRUHHLI1GBHELT4PK0LY4V" localSheetId="7" hidden="1">#REF!</definedName>
    <definedName name="BEx1FGDRUHHLI1GBHELT4PK0LY4V" localSheetId="9" hidden="1">#REF!</definedName>
    <definedName name="BEx1FGDRUHHLI1GBHELT4PK0LY4V" localSheetId="1" hidden="1">#REF!</definedName>
    <definedName name="BEx1FGDRUHHLI1GBHELT4PK0LY4V" localSheetId="40" hidden="1">#REF!</definedName>
    <definedName name="BEx1FGDRUHHLI1GBHELT4PK0LY4V" localSheetId="36" hidden="1">#REF!</definedName>
    <definedName name="BEx1FGDRUHHLI1GBHELT4PK0LY4V" hidden="1">#REF!</definedName>
    <definedName name="BEx1FJZ7GKO99IYTP6GGGF7EUL3Z" localSheetId="7" hidden="1">#REF!</definedName>
    <definedName name="BEx1FJZ7GKO99IYTP6GGGF7EUL3Z" localSheetId="9" hidden="1">#REF!</definedName>
    <definedName name="BEx1FJZ7GKO99IYTP6GGGF7EUL3Z" localSheetId="1" hidden="1">#REF!</definedName>
    <definedName name="BEx1FJZ7GKO99IYTP6GGGF7EUL3Z" localSheetId="40" hidden="1">#REF!</definedName>
    <definedName name="BEx1FJZ7GKO99IYTP6GGGF7EUL3Z" localSheetId="36" hidden="1">#REF!</definedName>
    <definedName name="BEx1FJZ7GKO99IYTP6GGGF7EUL3Z" hidden="1">#REF!</definedName>
    <definedName name="BEx1FPDH0YKYQXDHUTFIQLIF34J8" localSheetId="7" hidden="1">#REF!</definedName>
    <definedName name="BEx1FPDH0YKYQXDHUTFIQLIF34J8" localSheetId="9" hidden="1">#REF!</definedName>
    <definedName name="BEx1FPDH0YKYQXDHUTFIQLIF34J8" localSheetId="1" hidden="1">#REF!</definedName>
    <definedName name="BEx1FPDH0YKYQXDHUTFIQLIF34J8" localSheetId="40" hidden="1">#REF!</definedName>
    <definedName name="BEx1FPDH0YKYQXDHUTFIQLIF34J8" localSheetId="36" hidden="1">#REF!</definedName>
    <definedName name="BEx1FPDH0YKYQXDHUTFIQLIF34J8" hidden="1">#REF!</definedName>
    <definedName name="BEx1FQ9SZAGL2HEKRB046EOQDWOX" localSheetId="7" hidden="1">#REF!</definedName>
    <definedName name="BEx1FQ9SZAGL2HEKRB046EOQDWOX" localSheetId="9" hidden="1">#REF!</definedName>
    <definedName name="BEx1FQ9SZAGL2HEKRB046EOQDWOX" localSheetId="1" hidden="1">#REF!</definedName>
    <definedName name="BEx1FQ9SZAGL2HEKRB046EOQDWOX" localSheetId="40" hidden="1">#REF!</definedName>
    <definedName name="BEx1FQ9SZAGL2HEKRB046EOQDWOX" localSheetId="36" hidden="1">#REF!</definedName>
    <definedName name="BEx1FQ9SZAGL2HEKRB046EOQDWOX" hidden="1">#REF!</definedName>
    <definedName name="BEx1FZV2CM77TBH1R6YYV9P06KA2" localSheetId="7" hidden="1">#REF!</definedName>
    <definedName name="BEx1FZV2CM77TBH1R6YYV9P06KA2" localSheetId="9" hidden="1">#REF!</definedName>
    <definedName name="BEx1FZV2CM77TBH1R6YYV9P06KA2" localSheetId="1" hidden="1">#REF!</definedName>
    <definedName name="BEx1FZV2CM77TBH1R6YYV9P06KA2" localSheetId="40" hidden="1">#REF!</definedName>
    <definedName name="BEx1FZV2CM77TBH1R6YYV9P06KA2" localSheetId="36" hidden="1">#REF!</definedName>
    <definedName name="BEx1FZV2CM77TBH1R6YYV9P06KA2" hidden="1">#REF!</definedName>
    <definedName name="BEx1G59AY8195JTUM6P18VXUFJ3E" localSheetId="7" hidden="1">#REF!</definedName>
    <definedName name="BEx1G59AY8195JTUM6P18VXUFJ3E" localSheetId="9" hidden="1">#REF!</definedName>
    <definedName name="BEx1G59AY8195JTUM6P18VXUFJ3E" localSheetId="1" hidden="1">#REF!</definedName>
    <definedName name="BEx1G59AY8195JTUM6P18VXUFJ3E" localSheetId="40" hidden="1">#REF!</definedName>
    <definedName name="BEx1G59AY8195JTUM6P18VXUFJ3E" localSheetId="36" hidden="1">#REF!</definedName>
    <definedName name="BEx1G59AY8195JTUM6P18VXUFJ3E" hidden="1">#REF!</definedName>
    <definedName name="BEx1GKUDMCV60BOZT0SENCT0MD8L" localSheetId="7" hidden="1">#REF!</definedName>
    <definedName name="BEx1GKUDMCV60BOZT0SENCT0MD8L" localSheetId="9" hidden="1">#REF!</definedName>
    <definedName name="BEx1GKUDMCV60BOZT0SENCT0MD8L" localSheetId="1" hidden="1">#REF!</definedName>
    <definedName name="BEx1GKUDMCV60BOZT0SENCT0MD8L" localSheetId="40" hidden="1">#REF!</definedName>
    <definedName name="BEx1GKUDMCV60BOZT0SENCT0MD8L" localSheetId="36" hidden="1">#REF!</definedName>
    <definedName name="BEx1GKUDMCV60BOZT0SENCT0MD8L" hidden="1">#REF!</definedName>
    <definedName name="BEx1GUVQ5L0JCX3E4SROI4WBYVTO" localSheetId="7" hidden="1">#REF!</definedName>
    <definedName name="BEx1GUVQ5L0JCX3E4SROI4WBYVTO" localSheetId="9" hidden="1">#REF!</definedName>
    <definedName name="BEx1GUVQ5L0JCX3E4SROI4WBYVTO" localSheetId="1" hidden="1">#REF!</definedName>
    <definedName name="BEx1GUVQ5L0JCX3E4SROI4WBYVTO" localSheetId="40" hidden="1">#REF!</definedName>
    <definedName name="BEx1GUVQ5L0JCX3E4SROI4WBYVTO" localSheetId="36" hidden="1">#REF!</definedName>
    <definedName name="BEx1GUVQ5L0JCX3E4SROI4WBYVTO" hidden="1">#REF!</definedName>
    <definedName name="BEx1GVMRHFXUP6XYYY9NR12PV5TF" localSheetId="7" hidden="1">#REF!</definedName>
    <definedName name="BEx1GVMRHFXUP6XYYY9NR12PV5TF" localSheetId="9" hidden="1">#REF!</definedName>
    <definedName name="BEx1GVMRHFXUP6XYYY9NR12PV5TF" localSheetId="1" hidden="1">#REF!</definedName>
    <definedName name="BEx1GVMRHFXUP6XYYY9NR12PV5TF" localSheetId="40" hidden="1">#REF!</definedName>
    <definedName name="BEx1GVMRHFXUP6XYYY9NR12PV5TF" localSheetId="36" hidden="1">#REF!</definedName>
    <definedName name="BEx1GVMRHFXUP6XYYY9NR12PV5TF" hidden="1">#REF!</definedName>
    <definedName name="BEx1H6KIT7BHUH6MDDWC935V9N47" localSheetId="7" hidden="1">#REF!</definedName>
    <definedName name="BEx1H6KIT7BHUH6MDDWC935V9N47" localSheetId="9" hidden="1">#REF!</definedName>
    <definedName name="BEx1H6KIT7BHUH6MDDWC935V9N47" localSheetId="1" hidden="1">#REF!</definedName>
    <definedName name="BEx1H6KIT7BHUH6MDDWC935V9N47" localSheetId="40" hidden="1">#REF!</definedName>
    <definedName name="BEx1H6KIT7BHUH6MDDWC935V9N47" localSheetId="36" hidden="1">#REF!</definedName>
    <definedName name="BEx1H6KIT7BHUH6MDDWC935V9N47" hidden="1">#REF!</definedName>
    <definedName name="BEx1HA60AI3STEJQZAQ0RA3Q3AZV" localSheetId="7" hidden="1">#REF!</definedName>
    <definedName name="BEx1HA60AI3STEJQZAQ0RA3Q3AZV" localSheetId="9" hidden="1">#REF!</definedName>
    <definedName name="BEx1HA60AI3STEJQZAQ0RA3Q3AZV" localSheetId="1" hidden="1">#REF!</definedName>
    <definedName name="BEx1HA60AI3STEJQZAQ0RA3Q3AZV" localSheetId="40" hidden="1">#REF!</definedName>
    <definedName name="BEx1HA60AI3STEJQZAQ0RA3Q3AZV" localSheetId="36" hidden="1">#REF!</definedName>
    <definedName name="BEx1HA60AI3STEJQZAQ0RA3Q3AZV" hidden="1">#REF!</definedName>
    <definedName name="BEx1HB2DBVO5N6V2WX7BEHUFYTFU" localSheetId="7" hidden="1">#REF!</definedName>
    <definedName name="BEx1HB2DBVO5N6V2WX7BEHUFYTFU" localSheetId="9" hidden="1">#REF!</definedName>
    <definedName name="BEx1HB2DBVO5N6V2WX7BEHUFYTFU" localSheetId="1" hidden="1">#REF!</definedName>
    <definedName name="BEx1HB2DBVO5N6V2WX7BEHUFYTFU" localSheetId="40" hidden="1">#REF!</definedName>
    <definedName name="BEx1HB2DBVO5N6V2WX7BEHUFYTFU" localSheetId="36" hidden="1">#REF!</definedName>
    <definedName name="BEx1HB2DBVO5N6V2WX7BEHUFYTFU" hidden="1">#REF!</definedName>
    <definedName name="BEx1HDGOOJ3SKHYMWUZJ1P0RQZ9N" localSheetId="7" hidden="1">#REF!</definedName>
    <definedName name="BEx1HDGOOJ3SKHYMWUZJ1P0RQZ9N" localSheetId="9" hidden="1">#REF!</definedName>
    <definedName name="BEx1HDGOOJ3SKHYMWUZJ1P0RQZ9N" localSheetId="1" hidden="1">#REF!</definedName>
    <definedName name="BEx1HDGOOJ3SKHYMWUZJ1P0RQZ9N" localSheetId="40" hidden="1">#REF!</definedName>
    <definedName name="BEx1HDGOOJ3SKHYMWUZJ1P0RQZ9N" localSheetId="36" hidden="1">#REF!</definedName>
    <definedName name="BEx1HDGOOJ3SKHYMWUZJ1P0RQZ9N" hidden="1">#REF!</definedName>
    <definedName name="BEx1HDM5ZXSJG6JQEMSFV52PZ10V" localSheetId="7" hidden="1">#REF!</definedName>
    <definedName name="BEx1HDM5ZXSJG6JQEMSFV52PZ10V" localSheetId="9" hidden="1">#REF!</definedName>
    <definedName name="BEx1HDM5ZXSJG6JQEMSFV52PZ10V" localSheetId="1" hidden="1">#REF!</definedName>
    <definedName name="BEx1HDM5ZXSJG6JQEMSFV52PZ10V" localSheetId="40" hidden="1">#REF!</definedName>
    <definedName name="BEx1HDM5ZXSJG6JQEMSFV52PZ10V" localSheetId="36" hidden="1">#REF!</definedName>
    <definedName name="BEx1HDM5ZXSJG6JQEMSFV52PZ10V" hidden="1">#REF!</definedName>
    <definedName name="BEx1HETBBZVN5F43LKOFMC4QB0CR" localSheetId="7" hidden="1">#REF!</definedName>
    <definedName name="BEx1HETBBZVN5F43LKOFMC4QB0CR" localSheetId="9" hidden="1">#REF!</definedName>
    <definedName name="BEx1HETBBZVN5F43LKOFMC4QB0CR" localSheetId="1" hidden="1">#REF!</definedName>
    <definedName name="BEx1HETBBZVN5F43LKOFMC4QB0CR" localSheetId="40" hidden="1">#REF!</definedName>
    <definedName name="BEx1HETBBZVN5F43LKOFMC4QB0CR" localSheetId="36" hidden="1">#REF!</definedName>
    <definedName name="BEx1HETBBZVN5F43LKOFMC4QB0CR" hidden="1">#REF!</definedName>
    <definedName name="BEx1HGWNWPLNXICOTP90TKQVVE4E" localSheetId="7" hidden="1">#REF!</definedName>
    <definedName name="BEx1HGWNWPLNXICOTP90TKQVVE4E" localSheetId="9" hidden="1">#REF!</definedName>
    <definedName name="BEx1HGWNWPLNXICOTP90TKQVVE4E" localSheetId="1" hidden="1">#REF!</definedName>
    <definedName name="BEx1HGWNWPLNXICOTP90TKQVVE4E" localSheetId="40" hidden="1">#REF!</definedName>
    <definedName name="BEx1HGWNWPLNXICOTP90TKQVVE4E" localSheetId="36" hidden="1">#REF!</definedName>
    <definedName name="BEx1HGWNWPLNXICOTP90TKQVVE4E" hidden="1">#REF!</definedName>
    <definedName name="BEx1HIPLJZABY0EMUOTZN0EQMDPU" localSheetId="7" hidden="1">#REF!</definedName>
    <definedName name="BEx1HIPLJZABY0EMUOTZN0EQMDPU" localSheetId="9" hidden="1">#REF!</definedName>
    <definedName name="BEx1HIPLJZABY0EMUOTZN0EQMDPU" localSheetId="1" hidden="1">#REF!</definedName>
    <definedName name="BEx1HIPLJZABY0EMUOTZN0EQMDPU" localSheetId="40" hidden="1">#REF!</definedName>
    <definedName name="BEx1HIPLJZABY0EMUOTZN0EQMDPU" localSheetId="36" hidden="1">#REF!</definedName>
    <definedName name="BEx1HIPLJZABY0EMUOTZN0EQMDPU" hidden="1">#REF!</definedName>
    <definedName name="BEx1HO94JIRX219MPWMB5E5XZ04X" localSheetId="7" hidden="1">#REF!</definedName>
    <definedName name="BEx1HO94JIRX219MPWMB5E5XZ04X" localSheetId="9" hidden="1">#REF!</definedName>
    <definedName name="BEx1HO94JIRX219MPWMB5E5XZ04X" localSheetId="1" hidden="1">#REF!</definedName>
    <definedName name="BEx1HO94JIRX219MPWMB5E5XZ04X" localSheetId="40" hidden="1">#REF!</definedName>
    <definedName name="BEx1HO94JIRX219MPWMB5E5XZ04X" localSheetId="36" hidden="1">#REF!</definedName>
    <definedName name="BEx1HO94JIRX219MPWMB5E5XZ04X" hidden="1">#REF!</definedName>
    <definedName name="BEx1HQNF6KHM21E3XLW0NMSSEI9S" localSheetId="7" hidden="1">#REF!</definedName>
    <definedName name="BEx1HQNF6KHM21E3XLW0NMSSEI9S" localSheetId="9" hidden="1">#REF!</definedName>
    <definedName name="BEx1HQNF6KHM21E3XLW0NMSSEI9S" localSheetId="1" hidden="1">#REF!</definedName>
    <definedName name="BEx1HQNF6KHM21E3XLW0NMSSEI9S" localSheetId="40" hidden="1">#REF!</definedName>
    <definedName name="BEx1HQNF6KHM21E3XLW0NMSSEI9S" localSheetId="36" hidden="1">#REF!</definedName>
    <definedName name="BEx1HQNF6KHM21E3XLW0NMSSEI9S" hidden="1">#REF!</definedName>
    <definedName name="BEx1HSLNWIW4S97ZBYY7I7M5YVH4" localSheetId="7" hidden="1">#REF!</definedName>
    <definedName name="BEx1HSLNWIW4S97ZBYY7I7M5YVH4" localSheetId="9" hidden="1">#REF!</definedName>
    <definedName name="BEx1HSLNWIW4S97ZBYY7I7M5YVH4" localSheetId="1" hidden="1">#REF!</definedName>
    <definedName name="BEx1HSLNWIW4S97ZBYY7I7M5YVH4" localSheetId="40" hidden="1">#REF!</definedName>
    <definedName name="BEx1HSLNWIW4S97ZBYY7I7M5YVH4" localSheetId="36" hidden="1">#REF!</definedName>
    <definedName name="BEx1HSLNWIW4S97ZBYY7I7M5YVH4" hidden="1">#REF!</definedName>
    <definedName name="BEx1HZCBBWLB2BTNOXP319ZDEVOJ" localSheetId="7" hidden="1">#REF!</definedName>
    <definedName name="BEx1HZCBBWLB2BTNOXP319ZDEVOJ" localSheetId="9" hidden="1">#REF!</definedName>
    <definedName name="BEx1HZCBBWLB2BTNOXP319ZDEVOJ" localSheetId="1" hidden="1">#REF!</definedName>
    <definedName name="BEx1HZCBBWLB2BTNOXP319ZDEVOJ" localSheetId="40" hidden="1">#REF!</definedName>
    <definedName name="BEx1HZCBBWLB2BTNOXP319ZDEVOJ" localSheetId="36" hidden="1">#REF!</definedName>
    <definedName name="BEx1HZCBBWLB2BTNOXP319ZDEVOJ" hidden="1">#REF!</definedName>
    <definedName name="BEx1I4QKTILCKZUSOJCVZN7SNHL5" localSheetId="7" hidden="1">#REF!</definedName>
    <definedName name="BEx1I4QKTILCKZUSOJCVZN7SNHL5" localSheetId="9" hidden="1">#REF!</definedName>
    <definedName name="BEx1I4QKTILCKZUSOJCVZN7SNHL5" localSheetId="1" hidden="1">#REF!</definedName>
    <definedName name="BEx1I4QKTILCKZUSOJCVZN7SNHL5" localSheetId="40" hidden="1">#REF!</definedName>
    <definedName name="BEx1I4QKTILCKZUSOJCVZN7SNHL5" localSheetId="36" hidden="1">#REF!</definedName>
    <definedName name="BEx1I4QKTILCKZUSOJCVZN7SNHL5" hidden="1">#REF!</definedName>
    <definedName name="BEx1IE0ZP7RIFM9FI24S9I6AAJ14" localSheetId="7" hidden="1">#REF!</definedName>
    <definedName name="BEx1IE0ZP7RIFM9FI24S9I6AAJ14" localSheetId="9" hidden="1">#REF!</definedName>
    <definedName name="BEx1IE0ZP7RIFM9FI24S9I6AAJ14" localSheetId="1" hidden="1">#REF!</definedName>
    <definedName name="BEx1IE0ZP7RIFM9FI24S9I6AAJ14" localSheetId="40" hidden="1">#REF!</definedName>
    <definedName name="BEx1IE0ZP7RIFM9FI24S9I6AAJ14" localSheetId="36" hidden="1">#REF!</definedName>
    <definedName name="BEx1IE0ZP7RIFM9FI24S9I6AAJ14" hidden="1">#REF!</definedName>
    <definedName name="BEx1IGQ5B697MNDOE06MVSR0H58E" localSheetId="7" hidden="1">#REF!</definedName>
    <definedName name="BEx1IGQ5B697MNDOE06MVSR0H58E" localSheetId="9" hidden="1">#REF!</definedName>
    <definedName name="BEx1IGQ5B697MNDOE06MVSR0H58E" localSheetId="1" hidden="1">#REF!</definedName>
    <definedName name="BEx1IGQ5B697MNDOE06MVSR0H58E" localSheetId="40" hidden="1">#REF!</definedName>
    <definedName name="BEx1IGQ5B697MNDOE06MVSR0H58E" localSheetId="36" hidden="1">#REF!</definedName>
    <definedName name="BEx1IGQ5B697MNDOE06MVSR0H58E" hidden="1">#REF!</definedName>
    <definedName name="BEx1IKRPW8MLB9Y485M1TL2IT9SH" localSheetId="7" hidden="1">#REF!</definedName>
    <definedName name="BEx1IKRPW8MLB9Y485M1TL2IT9SH" localSheetId="9" hidden="1">#REF!</definedName>
    <definedName name="BEx1IKRPW8MLB9Y485M1TL2IT9SH" localSheetId="1" hidden="1">#REF!</definedName>
    <definedName name="BEx1IKRPW8MLB9Y485M1TL2IT9SH" localSheetId="40" hidden="1">#REF!</definedName>
    <definedName name="BEx1IKRPW8MLB9Y485M1TL2IT9SH" localSheetId="36" hidden="1">#REF!</definedName>
    <definedName name="BEx1IKRPW8MLB9Y485M1TL2IT9SH" hidden="1">#REF!</definedName>
    <definedName name="BEx1IPKCFCT3TL9MSO1LSYJ2VJ2X" localSheetId="7" hidden="1">#REF!</definedName>
    <definedName name="BEx1IPKCFCT3TL9MSO1LSYJ2VJ2X" localSheetId="9" hidden="1">#REF!</definedName>
    <definedName name="BEx1IPKCFCT3TL9MSO1LSYJ2VJ2X" localSheetId="1" hidden="1">#REF!</definedName>
    <definedName name="BEx1IPKCFCT3TL9MSO1LSYJ2VJ2X" localSheetId="40" hidden="1">#REF!</definedName>
    <definedName name="BEx1IPKCFCT3TL9MSO1LSYJ2VJ2X" localSheetId="36" hidden="1">#REF!</definedName>
    <definedName name="BEx1IPKCFCT3TL9MSO1LSYJ2VJ2X" hidden="1">#REF!</definedName>
    <definedName name="BEx1IW5PQTTMD62XZ287XF2O3FBQ" localSheetId="7" hidden="1">#REF!</definedName>
    <definedName name="BEx1IW5PQTTMD62XZ287XF2O3FBQ" localSheetId="9" hidden="1">#REF!</definedName>
    <definedName name="BEx1IW5PQTTMD62XZ287XF2O3FBQ" localSheetId="1" hidden="1">#REF!</definedName>
    <definedName name="BEx1IW5PQTTMD62XZ287XF2O3FBQ" localSheetId="40" hidden="1">#REF!</definedName>
    <definedName name="BEx1IW5PQTTMD62XZ287XF2O3FBQ" localSheetId="36" hidden="1">#REF!</definedName>
    <definedName name="BEx1IW5PQTTMD62XZ287XF2O3FBQ" hidden="1">#REF!</definedName>
    <definedName name="BEx1J0CSSHDJGBJUHVOEMCF2P4DL" localSheetId="7" hidden="1">#REF!</definedName>
    <definedName name="BEx1J0CSSHDJGBJUHVOEMCF2P4DL" localSheetId="9" hidden="1">#REF!</definedName>
    <definedName name="BEx1J0CSSHDJGBJUHVOEMCF2P4DL" localSheetId="1" hidden="1">#REF!</definedName>
    <definedName name="BEx1J0CSSHDJGBJUHVOEMCF2P4DL" localSheetId="40" hidden="1">#REF!</definedName>
    <definedName name="BEx1J0CSSHDJGBJUHVOEMCF2P4DL" localSheetId="36" hidden="1">#REF!</definedName>
    <definedName name="BEx1J0CSSHDJGBJUHVOEMCF2P4DL" hidden="1">#REF!</definedName>
    <definedName name="BEx1J0NL6D3ILC18B48AL0VNEN9A" localSheetId="7" hidden="1">#REF!</definedName>
    <definedName name="BEx1J0NL6D3ILC18B48AL0VNEN9A" localSheetId="9" hidden="1">#REF!</definedName>
    <definedName name="BEx1J0NL6D3ILC18B48AL0VNEN9A" localSheetId="1" hidden="1">#REF!</definedName>
    <definedName name="BEx1J0NL6D3ILC18B48AL0VNEN9A" localSheetId="40" hidden="1">#REF!</definedName>
    <definedName name="BEx1J0NL6D3ILC18B48AL0VNEN9A" localSheetId="36" hidden="1">#REF!</definedName>
    <definedName name="BEx1J0NL6D3ILC18B48AL0VNEN9A" hidden="1">#REF!</definedName>
    <definedName name="BEx1J7E8VCGLPYU82QXVUG5N3ZAI" localSheetId="7" hidden="1">#REF!</definedName>
    <definedName name="BEx1J7E8VCGLPYU82QXVUG5N3ZAI" localSheetId="9" hidden="1">#REF!</definedName>
    <definedName name="BEx1J7E8VCGLPYU82QXVUG5N3ZAI" localSheetId="1" hidden="1">#REF!</definedName>
    <definedName name="BEx1J7E8VCGLPYU82QXVUG5N3ZAI" localSheetId="40" hidden="1">#REF!</definedName>
    <definedName name="BEx1J7E8VCGLPYU82QXVUG5N3ZAI" localSheetId="36" hidden="1">#REF!</definedName>
    <definedName name="BEx1J7E8VCGLPYU82QXVUG5N3ZAI" hidden="1">#REF!</definedName>
    <definedName name="BEx1JGE2YQWH8S25USOY08XVGO0D" localSheetId="7" hidden="1">#REF!</definedName>
    <definedName name="BEx1JGE2YQWH8S25USOY08XVGO0D" localSheetId="9" hidden="1">#REF!</definedName>
    <definedName name="BEx1JGE2YQWH8S25USOY08XVGO0D" localSheetId="1" hidden="1">#REF!</definedName>
    <definedName name="BEx1JGE2YQWH8S25USOY08XVGO0D" localSheetId="40" hidden="1">#REF!</definedName>
    <definedName name="BEx1JGE2YQWH8S25USOY08XVGO0D" localSheetId="36" hidden="1">#REF!</definedName>
    <definedName name="BEx1JGE2YQWH8S25USOY08XVGO0D" hidden="1">#REF!</definedName>
    <definedName name="BEx1JJJC9T1W7HY4V7HP1S1W4JO1" localSheetId="7" hidden="1">#REF!</definedName>
    <definedName name="BEx1JJJC9T1W7HY4V7HP1S1W4JO1" localSheetId="9" hidden="1">#REF!</definedName>
    <definedName name="BEx1JJJC9T1W7HY4V7HP1S1W4JO1" localSheetId="1" hidden="1">#REF!</definedName>
    <definedName name="BEx1JJJC9T1W7HY4V7HP1S1W4JO1" localSheetId="40" hidden="1">#REF!</definedName>
    <definedName name="BEx1JJJC9T1W7HY4V7HP1S1W4JO1" localSheetId="36" hidden="1">#REF!</definedName>
    <definedName name="BEx1JJJC9T1W7HY4V7HP1S1W4JO1" hidden="1">#REF!</definedName>
    <definedName name="BEx1JKKZSJ7DI4PTFVI9VVFMB1X2" localSheetId="7" hidden="1">#REF!</definedName>
    <definedName name="BEx1JKKZSJ7DI4PTFVI9VVFMB1X2" localSheetId="9" hidden="1">#REF!</definedName>
    <definedName name="BEx1JKKZSJ7DI4PTFVI9VVFMB1X2" localSheetId="1" hidden="1">#REF!</definedName>
    <definedName name="BEx1JKKZSJ7DI4PTFVI9VVFMB1X2" localSheetId="40" hidden="1">#REF!</definedName>
    <definedName name="BEx1JKKZSJ7DI4PTFVI9VVFMB1X2" localSheetId="36" hidden="1">#REF!</definedName>
    <definedName name="BEx1JKKZSJ7DI4PTFVI9VVFMB1X2" hidden="1">#REF!</definedName>
    <definedName name="BEx1JUBQFRVMASSFK4B3V0AD7YP9" localSheetId="7" hidden="1">#REF!</definedName>
    <definedName name="BEx1JUBQFRVMASSFK4B3V0AD7YP9" localSheetId="9" hidden="1">#REF!</definedName>
    <definedName name="BEx1JUBQFRVMASSFK4B3V0AD7YP9" localSheetId="1" hidden="1">#REF!</definedName>
    <definedName name="BEx1JUBQFRVMASSFK4B3V0AD7YP9" localSheetId="40" hidden="1">#REF!</definedName>
    <definedName name="BEx1JUBQFRVMASSFK4B3V0AD7YP9" localSheetId="36" hidden="1">#REF!</definedName>
    <definedName name="BEx1JUBQFRVMASSFK4B3V0AD7YP9" hidden="1">#REF!</definedName>
    <definedName name="BEx1JVTOATZGRJFXGXPJJLC4DOBE" localSheetId="7" hidden="1">#REF!</definedName>
    <definedName name="BEx1JVTOATZGRJFXGXPJJLC4DOBE" localSheetId="9" hidden="1">#REF!</definedName>
    <definedName name="BEx1JVTOATZGRJFXGXPJJLC4DOBE" localSheetId="1" hidden="1">#REF!</definedName>
    <definedName name="BEx1JVTOATZGRJFXGXPJJLC4DOBE" localSheetId="40" hidden="1">#REF!</definedName>
    <definedName name="BEx1JVTOATZGRJFXGXPJJLC4DOBE" localSheetId="36" hidden="1">#REF!</definedName>
    <definedName name="BEx1JVTOATZGRJFXGXPJJLC4DOBE" hidden="1">#REF!</definedName>
    <definedName name="BEx1JXBM5W4YRWNQ0P95QQS6JWD6" localSheetId="7" hidden="1">#REF!</definedName>
    <definedName name="BEx1JXBM5W4YRWNQ0P95QQS6JWD6" localSheetId="9" hidden="1">#REF!</definedName>
    <definedName name="BEx1JXBM5W4YRWNQ0P95QQS6JWD6" localSheetId="1" hidden="1">#REF!</definedName>
    <definedName name="BEx1JXBM5W4YRWNQ0P95QQS6JWD6" localSheetId="40" hidden="1">#REF!</definedName>
    <definedName name="BEx1JXBM5W4YRWNQ0P95QQS6JWD6" localSheetId="36" hidden="1">#REF!</definedName>
    <definedName name="BEx1JXBM5W4YRWNQ0P95QQS6JWD6" hidden="1">#REF!</definedName>
    <definedName name="BEx1KGY9QEHZ9QSARMQUTQKRK4UX" localSheetId="7" hidden="1">#REF!</definedName>
    <definedName name="BEx1KGY9QEHZ9QSARMQUTQKRK4UX" localSheetId="9" hidden="1">#REF!</definedName>
    <definedName name="BEx1KGY9QEHZ9QSARMQUTQKRK4UX" localSheetId="1" hidden="1">#REF!</definedName>
    <definedName name="BEx1KGY9QEHZ9QSARMQUTQKRK4UX" localSheetId="40" hidden="1">#REF!</definedName>
    <definedName name="BEx1KGY9QEHZ9QSARMQUTQKRK4UX" localSheetId="36" hidden="1">#REF!</definedName>
    <definedName name="BEx1KGY9QEHZ9QSARMQUTQKRK4UX" hidden="1">#REF!</definedName>
    <definedName name="BEx1KIWH5MOLR00SBECT39NS3AJ1" localSheetId="7" hidden="1">#REF!</definedName>
    <definedName name="BEx1KIWH5MOLR00SBECT39NS3AJ1" localSheetId="9" hidden="1">#REF!</definedName>
    <definedName name="BEx1KIWH5MOLR00SBECT39NS3AJ1" localSheetId="1" hidden="1">#REF!</definedName>
    <definedName name="BEx1KIWH5MOLR00SBECT39NS3AJ1" localSheetId="40" hidden="1">#REF!</definedName>
    <definedName name="BEx1KIWH5MOLR00SBECT39NS3AJ1" localSheetId="36" hidden="1">#REF!</definedName>
    <definedName name="BEx1KIWH5MOLR00SBECT39NS3AJ1" hidden="1">#REF!</definedName>
    <definedName name="BEx1KKP1ELIF2UII2FWVGL7M1X7J" localSheetId="7" hidden="1">#REF!</definedName>
    <definedName name="BEx1KKP1ELIF2UII2FWVGL7M1X7J" localSheetId="9" hidden="1">#REF!</definedName>
    <definedName name="BEx1KKP1ELIF2UII2FWVGL7M1X7J" localSheetId="1" hidden="1">#REF!</definedName>
    <definedName name="BEx1KKP1ELIF2UII2FWVGL7M1X7J" localSheetId="40" hidden="1">#REF!</definedName>
    <definedName name="BEx1KKP1ELIF2UII2FWVGL7M1X7J" localSheetId="36" hidden="1">#REF!</definedName>
    <definedName name="BEx1KKP1ELIF2UII2FWVGL7M1X7J" hidden="1">#REF!</definedName>
    <definedName name="BEx1KQJKIAPZKE9YDYH5HKXX52FM" localSheetId="7" hidden="1">#REF!</definedName>
    <definedName name="BEx1KQJKIAPZKE9YDYH5HKXX52FM" localSheetId="9" hidden="1">#REF!</definedName>
    <definedName name="BEx1KQJKIAPZKE9YDYH5HKXX52FM" localSheetId="1" hidden="1">#REF!</definedName>
    <definedName name="BEx1KQJKIAPZKE9YDYH5HKXX52FM" localSheetId="40" hidden="1">#REF!</definedName>
    <definedName name="BEx1KQJKIAPZKE9YDYH5HKXX52FM" localSheetId="36" hidden="1">#REF!</definedName>
    <definedName name="BEx1KQJKIAPZKE9YDYH5HKXX52FM" hidden="1">#REF!</definedName>
    <definedName name="BEx1KUVWMB0QCWA3RBE4CADFVRIS" localSheetId="7" hidden="1">#REF!</definedName>
    <definedName name="BEx1KUVWMB0QCWA3RBE4CADFVRIS" localSheetId="9" hidden="1">#REF!</definedName>
    <definedName name="BEx1KUVWMB0QCWA3RBE4CADFVRIS" localSheetId="1" hidden="1">#REF!</definedName>
    <definedName name="BEx1KUVWMB0QCWA3RBE4CADFVRIS" localSheetId="40" hidden="1">#REF!</definedName>
    <definedName name="BEx1KUVWMB0QCWA3RBE4CADFVRIS" localSheetId="36" hidden="1">#REF!</definedName>
    <definedName name="BEx1KUVWMB0QCWA3RBE4CADFVRIS" hidden="1">#REF!</definedName>
    <definedName name="BEx1L0AAH7PV8PPQQDBP5AI4TLYP" localSheetId="7" hidden="1">#REF!</definedName>
    <definedName name="BEx1L0AAH7PV8PPQQDBP5AI4TLYP" localSheetId="9" hidden="1">#REF!</definedName>
    <definedName name="BEx1L0AAH7PV8PPQQDBP5AI4TLYP" localSheetId="1" hidden="1">#REF!</definedName>
    <definedName name="BEx1L0AAH7PV8PPQQDBP5AI4TLYP" localSheetId="40" hidden="1">#REF!</definedName>
    <definedName name="BEx1L0AAH7PV8PPQQDBP5AI4TLYP" localSheetId="36" hidden="1">#REF!</definedName>
    <definedName name="BEx1L0AAH7PV8PPQQDBP5AI4TLYP" hidden="1">#REF!</definedName>
    <definedName name="BEx1L2OG1SDFK2TPXELJ77YP4NI2" localSheetId="7" hidden="1">#REF!</definedName>
    <definedName name="BEx1L2OG1SDFK2TPXELJ77YP4NI2" localSheetId="9" hidden="1">#REF!</definedName>
    <definedName name="BEx1L2OG1SDFK2TPXELJ77YP4NI2" localSheetId="1" hidden="1">#REF!</definedName>
    <definedName name="BEx1L2OG1SDFK2TPXELJ77YP4NI2" localSheetId="40" hidden="1">#REF!</definedName>
    <definedName name="BEx1L2OG1SDFK2TPXELJ77YP4NI2" localSheetId="36" hidden="1">#REF!</definedName>
    <definedName name="BEx1L2OG1SDFK2TPXELJ77YP4NI2" hidden="1">#REF!</definedName>
    <definedName name="BEx1L6Q60MWRDJB4L20LK0XPA0Z2" localSheetId="7" hidden="1">#REF!</definedName>
    <definedName name="BEx1L6Q60MWRDJB4L20LK0XPA0Z2" localSheetId="9" hidden="1">#REF!</definedName>
    <definedName name="BEx1L6Q60MWRDJB4L20LK0XPA0Z2" localSheetId="1" hidden="1">#REF!</definedName>
    <definedName name="BEx1L6Q60MWRDJB4L20LK0XPA0Z2" localSheetId="40" hidden="1">#REF!</definedName>
    <definedName name="BEx1L6Q60MWRDJB4L20LK0XPA0Z2" localSheetId="36" hidden="1">#REF!</definedName>
    <definedName name="BEx1L6Q60MWRDJB4L20LK0XPA0Z2" hidden="1">#REF!</definedName>
    <definedName name="BEx1L7BSEFOLQDNZWMLUNBRO08T4" localSheetId="7" hidden="1">#REF!</definedName>
    <definedName name="BEx1L7BSEFOLQDNZWMLUNBRO08T4" localSheetId="9" hidden="1">#REF!</definedName>
    <definedName name="BEx1L7BSEFOLQDNZWMLUNBRO08T4" localSheetId="1" hidden="1">#REF!</definedName>
    <definedName name="BEx1L7BSEFOLQDNZWMLUNBRO08T4" localSheetId="40" hidden="1">#REF!</definedName>
    <definedName name="BEx1L7BSEFOLQDNZWMLUNBRO08T4" localSheetId="36" hidden="1">#REF!</definedName>
    <definedName name="BEx1L7BSEFOLQDNZWMLUNBRO08T4" hidden="1">#REF!</definedName>
    <definedName name="BEx1LD63FP2Z4BR9TKSHOZW9KKZ5" localSheetId="7" hidden="1">#REF!</definedName>
    <definedName name="BEx1LD63FP2Z4BR9TKSHOZW9KKZ5" localSheetId="9" hidden="1">#REF!</definedName>
    <definedName name="BEx1LD63FP2Z4BR9TKSHOZW9KKZ5" localSheetId="1" hidden="1">#REF!</definedName>
    <definedName name="BEx1LD63FP2Z4BR9TKSHOZW9KKZ5" localSheetId="40" hidden="1">#REF!</definedName>
    <definedName name="BEx1LD63FP2Z4BR9TKSHOZW9KKZ5" localSheetId="36" hidden="1">#REF!</definedName>
    <definedName name="BEx1LD63FP2Z4BR9TKSHOZW9KKZ5" hidden="1">#REF!</definedName>
    <definedName name="BEx1LDMB9RW982DUILM2WPT5VWQ3" localSheetId="7" hidden="1">#REF!</definedName>
    <definedName name="BEx1LDMB9RW982DUILM2WPT5VWQ3" localSheetId="9" hidden="1">#REF!</definedName>
    <definedName name="BEx1LDMB9RW982DUILM2WPT5VWQ3" localSheetId="1" hidden="1">#REF!</definedName>
    <definedName name="BEx1LDMB9RW982DUILM2WPT5VWQ3" localSheetId="40" hidden="1">#REF!</definedName>
    <definedName name="BEx1LDMB9RW982DUILM2WPT5VWQ3" localSheetId="36" hidden="1">#REF!</definedName>
    <definedName name="BEx1LDMB9RW982DUILM2WPT5VWQ3" hidden="1">#REF!</definedName>
    <definedName name="BEx1LFF2UQ13XL4X1I2WBD73NZ21" localSheetId="7" hidden="1">#REF!</definedName>
    <definedName name="BEx1LFF2UQ13XL4X1I2WBD73NZ21" localSheetId="9" hidden="1">#REF!</definedName>
    <definedName name="BEx1LFF2UQ13XL4X1I2WBD73NZ21" localSheetId="1" hidden="1">#REF!</definedName>
    <definedName name="BEx1LFF2UQ13XL4X1I2WBD73NZ21" localSheetId="40" hidden="1">#REF!</definedName>
    <definedName name="BEx1LFF2UQ13XL4X1I2WBD73NZ21" localSheetId="36" hidden="1">#REF!</definedName>
    <definedName name="BEx1LFF2UQ13XL4X1I2WBD73NZ21" hidden="1">#REF!</definedName>
    <definedName name="BEx1LKTB33LO23ACTADIVRY7ZNFC" localSheetId="7" hidden="1">#REF!</definedName>
    <definedName name="BEx1LKTB33LO23ACTADIVRY7ZNFC" localSheetId="9" hidden="1">#REF!</definedName>
    <definedName name="BEx1LKTB33LO23ACTADIVRY7ZNFC" localSheetId="1" hidden="1">#REF!</definedName>
    <definedName name="BEx1LKTB33LO23ACTADIVRY7ZNFC" localSheetId="40" hidden="1">#REF!</definedName>
    <definedName name="BEx1LKTB33LO23ACTADIVRY7ZNFC" localSheetId="36" hidden="1">#REF!</definedName>
    <definedName name="BEx1LKTB33LO23ACTADIVRY7ZNFC" hidden="1">#REF!</definedName>
    <definedName name="BEx1LQNKVZAXGSEPDAM8AWU2FHHJ" localSheetId="7" hidden="1">#REF!</definedName>
    <definedName name="BEx1LQNKVZAXGSEPDAM8AWU2FHHJ" localSheetId="9" hidden="1">#REF!</definedName>
    <definedName name="BEx1LQNKVZAXGSEPDAM8AWU2FHHJ" localSheetId="1" hidden="1">#REF!</definedName>
    <definedName name="BEx1LQNKVZAXGSEPDAM8AWU2FHHJ" localSheetId="40" hidden="1">#REF!</definedName>
    <definedName name="BEx1LQNKVZAXGSEPDAM8AWU2FHHJ" localSheetId="36" hidden="1">#REF!</definedName>
    <definedName name="BEx1LQNKVZAXGSEPDAM8AWU2FHHJ" hidden="1">#REF!</definedName>
    <definedName name="BEx1LRPGDQCOEMW8YT80J1XCDCIV" localSheetId="7" hidden="1">#REF!</definedName>
    <definedName name="BEx1LRPGDQCOEMW8YT80J1XCDCIV" localSheetId="9" hidden="1">#REF!</definedName>
    <definedName name="BEx1LRPGDQCOEMW8YT80J1XCDCIV" localSheetId="1" hidden="1">#REF!</definedName>
    <definedName name="BEx1LRPGDQCOEMW8YT80J1XCDCIV" localSheetId="40" hidden="1">#REF!</definedName>
    <definedName name="BEx1LRPGDQCOEMW8YT80J1XCDCIV" localSheetId="36" hidden="1">#REF!</definedName>
    <definedName name="BEx1LRPGDQCOEMW8YT80J1XCDCIV" hidden="1">#REF!</definedName>
    <definedName name="BEx1LRUSJW4JG54X07QWD9R27WV9" localSheetId="7" hidden="1">#REF!</definedName>
    <definedName name="BEx1LRUSJW4JG54X07QWD9R27WV9" localSheetId="9" hidden="1">#REF!</definedName>
    <definedName name="BEx1LRUSJW4JG54X07QWD9R27WV9" localSheetId="1" hidden="1">#REF!</definedName>
    <definedName name="BEx1LRUSJW4JG54X07QWD9R27WV9" localSheetId="40" hidden="1">#REF!</definedName>
    <definedName name="BEx1LRUSJW4JG54X07QWD9R27WV9" localSheetId="36" hidden="1">#REF!</definedName>
    <definedName name="BEx1LRUSJW4JG54X07QWD9R27WV9" hidden="1">#REF!</definedName>
    <definedName name="BEx1M1WBK5T0LP1AK2JYV6W87ID6" localSheetId="7" hidden="1">#REF!</definedName>
    <definedName name="BEx1M1WBK5T0LP1AK2JYV6W87ID6" localSheetId="9" hidden="1">#REF!</definedName>
    <definedName name="BEx1M1WBK5T0LP1AK2JYV6W87ID6" localSheetId="1" hidden="1">#REF!</definedName>
    <definedName name="BEx1M1WBK5T0LP1AK2JYV6W87ID6" localSheetId="40" hidden="1">#REF!</definedName>
    <definedName name="BEx1M1WBK5T0LP1AK2JYV6W87ID6" localSheetId="36" hidden="1">#REF!</definedName>
    <definedName name="BEx1M1WBK5T0LP1AK2JYV6W87ID6" hidden="1">#REF!</definedName>
    <definedName name="BEx1M51HHDYGIT8PON7U8ICL2S95" localSheetId="7" hidden="1">#REF!</definedName>
    <definedName name="BEx1M51HHDYGIT8PON7U8ICL2S95" localSheetId="9" hidden="1">#REF!</definedName>
    <definedName name="BEx1M51HHDYGIT8PON7U8ICL2S95" localSheetId="1" hidden="1">#REF!</definedName>
    <definedName name="BEx1M51HHDYGIT8PON7U8ICL2S95" localSheetId="40" hidden="1">#REF!</definedName>
    <definedName name="BEx1M51HHDYGIT8PON7U8ICL2S95" localSheetId="36" hidden="1">#REF!</definedName>
    <definedName name="BEx1M51HHDYGIT8PON7U8ICL2S95" hidden="1">#REF!</definedName>
    <definedName name="BEx1MP4FWKV0QYXE13PX9JSNA270" localSheetId="7" hidden="1">#REF!</definedName>
    <definedName name="BEx1MP4FWKV0QYXE13PX9JSNA270" localSheetId="9" hidden="1">#REF!</definedName>
    <definedName name="BEx1MP4FWKV0QYXE13PX9JSNA270" localSheetId="1" hidden="1">#REF!</definedName>
    <definedName name="BEx1MP4FWKV0QYXE13PX9JSNA270" localSheetId="40" hidden="1">#REF!</definedName>
    <definedName name="BEx1MP4FWKV0QYXE13PX9JSNA270" localSheetId="36" hidden="1">#REF!</definedName>
    <definedName name="BEx1MP4FWKV0QYXE13PX9JSNA270" hidden="1">#REF!</definedName>
    <definedName name="BEx1MSV791FSS4CZQKG04NHT3F79" localSheetId="7" hidden="1">#REF!</definedName>
    <definedName name="BEx1MSV791FSS4CZQKG04NHT3F79" localSheetId="9" hidden="1">#REF!</definedName>
    <definedName name="BEx1MSV791FSS4CZQKG04NHT3F79" localSheetId="1" hidden="1">#REF!</definedName>
    <definedName name="BEx1MSV791FSS4CZQKG04NHT3F79" localSheetId="40" hidden="1">#REF!</definedName>
    <definedName name="BEx1MSV791FSS4CZQKG04NHT3F79" localSheetId="36" hidden="1">#REF!</definedName>
    <definedName name="BEx1MSV791FSS4CZQKG04NHT3F79" hidden="1">#REF!</definedName>
    <definedName name="BEx1MTRKKVCHOZ0YGID6HZ49LJTO" localSheetId="7" hidden="1">#REF!</definedName>
    <definedName name="BEx1MTRKKVCHOZ0YGID6HZ49LJTO" localSheetId="9" hidden="1">#REF!</definedName>
    <definedName name="BEx1MTRKKVCHOZ0YGID6HZ49LJTO" localSheetId="1" hidden="1">#REF!</definedName>
    <definedName name="BEx1MTRKKVCHOZ0YGID6HZ49LJTO" localSheetId="40" hidden="1">#REF!</definedName>
    <definedName name="BEx1MTRKKVCHOZ0YGID6HZ49LJTO" localSheetId="36" hidden="1">#REF!</definedName>
    <definedName name="BEx1MTRKKVCHOZ0YGID6HZ49LJTO" hidden="1">#REF!</definedName>
    <definedName name="BEx1N3CUJ3UX61X38ZAJVPEN4KMC" localSheetId="7" hidden="1">#REF!</definedName>
    <definedName name="BEx1N3CUJ3UX61X38ZAJVPEN4KMC" localSheetId="9" hidden="1">#REF!</definedName>
    <definedName name="BEx1N3CUJ3UX61X38ZAJVPEN4KMC" localSheetId="1" hidden="1">#REF!</definedName>
    <definedName name="BEx1N3CUJ3UX61X38ZAJVPEN4KMC" localSheetId="40" hidden="1">#REF!</definedName>
    <definedName name="BEx1N3CUJ3UX61X38ZAJVPEN4KMC" localSheetId="36" hidden="1">#REF!</definedName>
    <definedName name="BEx1N3CUJ3UX61X38ZAJVPEN4KMC" hidden="1">#REF!</definedName>
    <definedName name="BEx1N5R5IJ3CG6CL344F5KWPINEO" localSheetId="7" hidden="1">#REF!</definedName>
    <definedName name="BEx1N5R5IJ3CG6CL344F5KWPINEO" localSheetId="9" hidden="1">#REF!</definedName>
    <definedName name="BEx1N5R5IJ3CG6CL344F5KWPINEO" localSheetId="1" hidden="1">#REF!</definedName>
    <definedName name="BEx1N5R5IJ3CG6CL344F5KWPINEO" localSheetId="40" hidden="1">#REF!</definedName>
    <definedName name="BEx1N5R5IJ3CG6CL344F5KWPINEO" localSheetId="36" hidden="1">#REF!</definedName>
    <definedName name="BEx1N5R5IJ3CG6CL344F5KWPINEO" hidden="1">#REF!</definedName>
    <definedName name="BEx1NFCFVPBS7XURQ8Y0BZEGPBVP" localSheetId="7" hidden="1">#REF!</definedName>
    <definedName name="BEx1NFCFVPBS7XURQ8Y0BZEGPBVP" localSheetId="9" hidden="1">#REF!</definedName>
    <definedName name="BEx1NFCFVPBS7XURQ8Y0BZEGPBVP" localSheetId="1" hidden="1">#REF!</definedName>
    <definedName name="BEx1NFCFVPBS7XURQ8Y0BZEGPBVP" localSheetId="40" hidden="1">#REF!</definedName>
    <definedName name="BEx1NFCFVPBS7XURQ8Y0BZEGPBVP" localSheetId="36" hidden="1">#REF!</definedName>
    <definedName name="BEx1NFCFVPBS7XURQ8Y0BZEGPBVP" hidden="1">#REF!</definedName>
    <definedName name="BEx1NM34KQTO1LDNSAFD1L82UZFG" localSheetId="7" hidden="1">#REF!</definedName>
    <definedName name="BEx1NM34KQTO1LDNSAFD1L82UZFG" localSheetId="9" hidden="1">#REF!</definedName>
    <definedName name="BEx1NM34KQTO1LDNSAFD1L82UZFG" localSheetId="1" hidden="1">#REF!</definedName>
    <definedName name="BEx1NM34KQTO1LDNSAFD1L82UZFG" localSheetId="40" hidden="1">#REF!</definedName>
    <definedName name="BEx1NM34KQTO1LDNSAFD1L82UZFG" localSheetId="36" hidden="1">#REF!</definedName>
    <definedName name="BEx1NM34KQTO1LDNSAFD1L82UZFG" hidden="1">#REF!</definedName>
    <definedName name="BEx1NO6TXZVOGCUWCCRTXRXWW0XL" localSheetId="7" hidden="1">#REF!</definedName>
    <definedName name="BEx1NO6TXZVOGCUWCCRTXRXWW0XL" localSheetId="9" hidden="1">#REF!</definedName>
    <definedName name="BEx1NO6TXZVOGCUWCCRTXRXWW0XL" localSheetId="1" hidden="1">#REF!</definedName>
    <definedName name="BEx1NO6TXZVOGCUWCCRTXRXWW0XL" localSheetId="40" hidden="1">#REF!</definedName>
    <definedName name="BEx1NO6TXZVOGCUWCCRTXRXWW0XL" localSheetId="36" hidden="1">#REF!</definedName>
    <definedName name="BEx1NO6TXZVOGCUWCCRTXRXWW0XL" hidden="1">#REF!</definedName>
    <definedName name="BEx1NS8EU5P9FQV3S0WRTXI5L361" localSheetId="7" hidden="1">#REF!</definedName>
    <definedName name="BEx1NS8EU5P9FQV3S0WRTXI5L361" localSheetId="9" hidden="1">#REF!</definedName>
    <definedName name="BEx1NS8EU5P9FQV3S0WRTXI5L361" localSheetId="1" hidden="1">#REF!</definedName>
    <definedName name="BEx1NS8EU5P9FQV3S0WRTXI5L361" localSheetId="40" hidden="1">#REF!</definedName>
    <definedName name="BEx1NS8EU5P9FQV3S0WRTXI5L361" localSheetId="36" hidden="1">#REF!</definedName>
    <definedName name="BEx1NS8EU5P9FQV3S0WRTXI5L361" hidden="1">#REF!</definedName>
    <definedName name="BEx1NUBX5VUYZFKQH69FN6BTLWCR" localSheetId="7" hidden="1">#REF!</definedName>
    <definedName name="BEx1NUBX5VUYZFKQH69FN6BTLWCR" localSheetId="9" hidden="1">#REF!</definedName>
    <definedName name="BEx1NUBX5VUYZFKQH69FN6BTLWCR" localSheetId="1" hidden="1">#REF!</definedName>
    <definedName name="BEx1NUBX5VUYZFKQH69FN6BTLWCR" localSheetId="40" hidden="1">#REF!</definedName>
    <definedName name="BEx1NUBX5VUYZFKQH69FN6BTLWCR" localSheetId="36" hidden="1">#REF!</definedName>
    <definedName name="BEx1NUBX5VUYZFKQH69FN6BTLWCR" hidden="1">#REF!</definedName>
    <definedName name="BEx1NZ4K1L8UON80Y2A4RASKWGNP" localSheetId="7" hidden="1">#REF!</definedName>
    <definedName name="BEx1NZ4K1L8UON80Y2A4RASKWGNP" localSheetId="9" hidden="1">#REF!</definedName>
    <definedName name="BEx1NZ4K1L8UON80Y2A4RASKWGNP" localSheetId="1" hidden="1">#REF!</definedName>
    <definedName name="BEx1NZ4K1L8UON80Y2A4RASKWGNP" localSheetId="40" hidden="1">#REF!</definedName>
    <definedName name="BEx1NZ4K1L8UON80Y2A4RASKWGNP" localSheetId="36" hidden="1">#REF!</definedName>
    <definedName name="BEx1NZ4K1L8UON80Y2A4RASKWGNP" hidden="1">#REF!</definedName>
    <definedName name="BEx1O24FB2CPATAGE3T7L1NBQQO1" localSheetId="7" hidden="1">#REF!</definedName>
    <definedName name="BEx1O24FB2CPATAGE3T7L1NBQQO1" localSheetId="9" hidden="1">#REF!</definedName>
    <definedName name="BEx1O24FB2CPATAGE3T7L1NBQQO1" localSheetId="1" hidden="1">#REF!</definedName>
    <definedName name="BEx1O24FB2CPATAGE3T7L1NBQQO1" localSheetId="40" hidden="1">#REF!</definedName>
    <definedName name="BEx1O24FB2CPATAGE3T7L1NBQQO1" localSheetId="36" hidden="1">#REF!</definedName>
    <definedName name="BEx1O24FB2CPATAGE3T7L1NBQQO1" hidden="1">#REF!</definedName>
    <definedName name="BEx1OLAZ915OGYWP0QP1QQWDLCRX" localSheetId="7" hidden="1">#REF!</definedName>
    <definedName name="BEx1OLAZ915OGYWP0QP1QQWDLCRX" localSheetId="9" hidden="1">#REF!</definedName>
    <definedName name="BEx1OLAZ915OGYWP0QP1QQWDLCRX" localSheetId="1" hidden="1">#REF!</definedName>
    <definedName name="BEx1OLAZ915OGYWP0QP1QQWDLCRX" localSheetId="40" hidden="1">#REF!</definedName>
    <definedName name="BEx1OLAZ915OGYWP0QP1QQWDLCRX" localSheetId="36" hidden="1">#REF!</definedName>
    <definedName name="BEx1OLAZ915OGYWP0QP1QQWDLCRX" hidden="1">#REF!</definedName>
    <definedName name="BEx1OO5ER042IS6IC4TLDI75JNVH" localSheetId="7" hidden="1">#REF!</definedName>
    <definedName name="BEx1OO5ER042IS6IC4TLDI75JNVH" localSheetId="9" hidden="1">#REF!</definedName>
    <definedName name="BEx1OO5ER042IS6IC4TLDI75JNVH" localSheetId="1" hidden="1">#REF!</definedName>
    <definedName name="BEx1OO5ER042IS6IC4TLDI75JNVH" localSheetId="40" hidden="1">#REF!</definedName>
    <definedName name="BEx1OO5ER042IS6IC4TLDI75JNVH" localSheetId="36" hidden="1">#REF!</definedName>
    <definedName name="BEx1OO5ER042IS6IC4TLDI75JNVH" hidden="1">#REF!</definedName>
    <definedName name="BEx1OTE54CBSUT8FWKRALEDCUWN4" localSheetId="7" hidden="1">#REF!</definedName>
    <definedName name="BEx1OTE54CBSUT8FWKRALEDCUWN4" localSheetId="9" hidden="1">#REF!</definedName>
    <definedName name="BEx1OTE54CBSUT8FWKRALEDCUWN4" localSheetId="1" hidden="1">#REF!</definedName>
    <definedName name="BEx1OTE54CBSUT8FWKRALEDCUWN4" localSheetId="40" hidden="1">#REF!</definedName>
    <definedName name="BEx1OTE54CBSUT8FWKRALEDCUWN4" localSheetId="36" hidden="1">#REF!</definedName>
    <definedName name="BEx1OTE54CBSUT8FWKRALEDCUWN4" hidden="1">#REF!</definedName>
    <definedName name="BEx1OVSMPADTX95QUOX34KZQ8EDY" localSheetId="7" hidden="1">#REF!</definedName>
    <definedName name="BEx1OVSMPADTX95QUOX34KZQ8EDY" localSheetId="9" hidden="1">#REF!</definedName>
    <definedName name="BEx1OVSMPADTX95QUOX34KZQ8EDY" localSheetId="1" hidden="1">#REF!</definedName>
    <definedName name="BEx1OVSMPADTX95QUOX34KZQ8EDY" localSheetId="40" hidden="1">#REF!</definedName>
    <definedName name="BEx1OVSMPADTX95QUOX34KZQ8EDY" localSheetId="36" hidden="1">#REF!</definedName>
    <definedName name="BEx1OVSMPADTX95QUOX34KZQ8EDY" hidden="1">#REF!</definedName>
    <definedName name="BEx1OWJJ0DP4628GCVVRQ9X0DRHQ" localSheetId="7" hidden="1">#REF!</definedName>
    <definedName name="BEx1OWJJ0DP4628GCVVRQ9X0DRHQ" localSheetId="9" hidden="1">#REF!</definedName>
    <definedName name="BEx1OWJJ0DP4628GCVVRQ9X0DRHQ" localSheetId="1" hidden="1">#REF!</definedName>
    <definedName name="BEx1OWJJ0DP4628GCVVRQ9X0DRHQ" localSheetId="40" hidden="1">#REF!</definedName>
    <definedName name="BEx1OWJJ0DP4628GCVVRQ9X0DRHQ" localSheetId="36" hidden="1">#REF!</definedName>
    <definedName name="BEx1OWJJ0DP4628GCVVRQ9X0DRHQ" hidden="1">#REF!</definedName>
    <definedName name="BEx1OX544IO9FQJI7YYQGZCEHB3O" localSheetId="7" hidden="1">#REF!</definedName>
    <definedName name="BEx1OX544IO9FQJI7YYQGZCEHB3O" localSheetId="9" hidden="1">#REF!</definedName>
    <definedName name="BEx1OX544IO9FQJI7YYQGZCEHB3O" localSheetId="1" hidden="1">#REF!</definedName>
    <definedName name="BEx1OX544IO9FQJI7YYQGZCEHB3O" localSheetId="40" hidden="1">#REF!</definedName>
    <definedName name="BEx1OX544IO9FQJI7YYQGZCEHB3O" localSheetId="36" hidden="1">#REF!</definedName>
    <definedName name="BEx1OX544IO9FQJI7YYQGZCEHB3O" hidden="1">#REF!</definedName>
    <definedName name="BEx1OY6SVEUT2EQ26P7EKEND342G" localSheetId="7" hidden="1">#REF!</definedName>
    <definedName name="BEx1OY6SVEUT2EQ26P7EKEND342G" localSheetId="9" hidden="1">#REF!</definedName>
    <definedName name="BEx1OY6SVEUT2EQ26P7EKEND342G" localSheetId="1" hidden="1">#REF!</definedName>
    <definedName name="BEx1OY6SVEUT2EQ26P7EKEND342G" localSheetId="40" hidden="1">#REF!</definedName>
    <definedName name="BEx1OY6SVEUT2EQ26P7EKEND342G" localSheetId="36" hidden="1">#REF!</definedName>
    <definedName name="BEx1OY6SVEUT2EQ26P7EKEND342G" hidden="1">#REF!</definedName>
    <definedName name="BEx1OYN1LPIPI12O9G6F7QAOS9T4" localSheetId="7" hidden="1">#REF!</definedName>
    <definedName name="BEx1OYN1LPIPI12O9G6F7QAOS9T4" localSheetId="9" hidden="1">#REF!</definedName>
    <definedName name="BEx1OYN1LPIPI12O9G6F7QAOS9T4" localSheetId="1" hidden="1">#REF!</definedName>
    <definedName name="BEx1OYN1LPIPI12O9G6F7QAOS9T4" localSheetId="40" hidden="1">#REF!</definedName>
    <definedName name="BEx1OYN1LPIPI12O9G6F7QAOS9T4" localSheetId="36" hidden="1">#REF!</definedName>
    <definedName name="BEx1OYN1LPIPI12O9G6F7QAOS9T4" hidden="1">#REF!</definedName>
    <definedName name="BEx1P1HHKJA799O3YZXQAX6KFH58" localSheetId="7" hidden="1">#REF!</definedName>
    <definedName name="BEx1P1HHKJA799O3YZXQAX6KFH58" localSheetId="9" hidden="1">#REF!</definedName>
    <definedName name="BEx1P1HHKJA799O3YZXQAX6KFH58" localSheetId="1" hidden="1">#REF!</definedName>
    <definedName name="BEx1P1HHKJA799O3YZXQAX6KFH58" localSheetId="40" hidden="1">#REF!</definedName>
    <definedName name="BEx1P1HHKJA799O3YZXQAX6KFH58" localSheetId="36" hidden="1">#REF!</definedName>
    <definedName name="BEx1P1HHKJA799O3YZXQAX6KFH58" hidden="1">#REF!</definedName>
    <definedName name="BEx1P34W467WGPOXPK292QFJIPHJ" localSheetId="7" hidden="1">#REF!</definedName>
    <definedName name="BEx1P34W467WGPOXPK292QFJIPHJ" localSheetId="9" hidden="1">#REF!</definedName>
    <definedName name="BEx1P34W467WGPOXPK292QFJIPHJ" localSheetId="1" hidden="1">#REF!</definedName>
    <definedName name="BEx1P34W467WGPOXPK292QFJIPHJ" localSheetId="40" hidden="1">#REF!</definedName>
    <definedName name="BEx1P34W467WGPOXPK292QFJIPHJ" localSheetId="36" hidden="1">#REF!</definedName>
    <definedName name="BEx1P34W467WGPOXPK292QFJIPHJ" hidden="1">#REF!</definedName>
    <definedName name="BEx1P76FRYAB1BWA5RJS4KOB3G9I" localSheetId="7" hidden="1">#REF!</definedName>
    <definedName name="BEx1P76FRYAB1BWA5RJS4KOB3G9I" localSheetId="9" hidden="1">#REF!</definedName>
    <definedName name="BEx1P76FRYAB1BWA5RJS4KOB3G9I" localSheetId="1" hidden="1">#REF!</definedName>
    <definedName name="BEx1P76FRYAB1BWA5RJS4KOB3G9I" localSheetId="40" hidden="1">#REF!</definedName>
    <definedName name="BEx1P76FRYAB1BWA5RJS4KOB3G9I" localSheetId="36" hidden="1">#REF!</definedName>
    <definedName name="BEx1P76FRYAB1BWA5RJS4KOB3G9I" hidden="1">#REF!</definedName>
    <definedName name="BEx1P7S1J4TKGVJ43C2Q2R3M9WRB" localSheetId="7" hidden="1">#REF!</definedName>
    <definedName name="BEx1P7S1J4TKGVJ43C2Q2R3M9WRB" localSheetId="9" hidden="1">#REF!</definedName>
    <definedName name="BEx1P7S1J4TKGVJ43C2Q2R3M9WRB" localSheetId="1" hidden="1">#REF!</definedName>
    <definedName name="BEx1P7S1J4TKGVJ43C2Q2R3M9WRB" localSheetId="40" hidden="1">#REF!</definedName>
    <definedName name="BEx1P7S1J4TKGVJ43C2Q2R3M9WRB" localSheetId="36" hidden="1">#REF!</definedName>
    <definedName name="BEx1P7S1J4TKGVJ43C2Q2R3M9WRB" hidden="1">#REF!</definedName>
    <definedName name="BEx1P8OF6WY3IH8SO71KQOU83V3Y" localSheetId="7" hidden="1">#REF!</definedName>
    <definedName name="BEx1P8OF6WY3IH8SO71KQOU83V3Y" localSheetId="9" hidden="1">#REF!</definedName>
    <definedName name="BEx1P8OF6WY3IH8SO71KQOU83V3Y" localSheetId="1" hidden="1">#REF!</definedName>
    <definedName name="BEx1P8OF6WY3IH8SO71KQOU83V3Y" localSheetId="40" hidden="1">#REF!</definedName>
    <definedName name="BEx1P8OF6WY3IH8SO71KQOU83V3Y" localSheetId="36" hidden="1">#REF!</definedName>
    <definedName name="BEx1P8OF6WY3IH8SO71KQOU83V3Y" hidden="1">#REF!</definedName>
    <definedName name="BEx1PA11BLPVZM8RC5BL46WX8YB5" localSheetId="7" hidden="1">#REF!</definedName>
    <definedName name="BEx1PA11BLPVZM8RC5BL46WX8YB5" localSheetId="9" hidden="1">#REF!</definedName>
    <definedName name="BEx1PA11BLPVZM8RC5BL46WX8YB5" localSheetId="1" hidden="1">#REF!</definedName>
    <definedName name="BEx1PA11BLPVZM8RC5BL46WX8YB5" localSheetId="40" hidden="1">#REF!</definedName>
    <definedName name="BEx1PA11BLPVZM8RC5BL46WX8YB5" localSheetId="36" hidden="1">#REF!</definedName>
    <definedName name="BEx1PA11BLPVZM8RC5BL46WX8YB5" hidden="1">#REF!</definedName>
    <definedName name="BEx1PAMMMZTO2BTR6YLZ9ASMPS4N" localSheetId="7" hidden="1">#REF!</definedName>
    <definedName name="BEx1PAMMMZTO2BTR6YLZ9ASMPS4N" localSheetId="9" hidden="1">#REF!</definedName>
    <definedName name="BEx1PAMMMZTO2BTR6YLZ9ASMPS4N" localSheetId="1" hidden="1">#REF!</definedName>
    <definedName name="BEx1PAMMMZTO2BTR6YLZ9ASMPS4N" localSheetId="40" hidden="1">#REF!</definedName>
    <definedName name="BEx1PAMMMZTO2BTR6YLZ9ASMPS4N" localSheetId="36" hidden="1">#REF!</definedName>
    <definedName name="BEx1PAMMMZTO2BTR6YLZ9ASMPS4N" hidden="1">#REF!</definedName>
    <definedName name="BEx1PBZ4BEFIPGMQXT9T8S4PZ2IM" localSheetId="7" hidden="1">#REF!</definedName>
    <definedName name="BEx1PBZ4BEFIPGMQXT9T8S4PZ2IM" localSheetId="9" hidden="1">#REF!</definedName>
    <definedName name="BEx1PBZ4BEFIPGMQXT9T8S4PZ2IM" localSheetId="1" hidden="1">#REF!</definedName>
    <definedName name="BEx1PBZ4BEFIPGMQXT9T8S4PZ2IM" localSheetId="40" hidden="1">#REF!</definedName>
    <definedName name="BEx1PBZ4BEFIPGMQXT9T8S4PZ2IM" localSheetId="36" hidden="1">#REF!</definedName>
    <definedName name="BEx1PBZ4BEFIPGMQXT9T8S4PZ2IM" hidden="1">#REF!</definedName>
    <definedName name="BEx1PJMAAUI73DAR3XUON2UMXTBS" localSheetId="7" hidden="1">#REF!</definedName>
    <definedName name="BEx1PJMAAUI73DAR3XUON2UMXTBS" localSheetId="9" hidden="1">#REF!</definedName>
    <definedName name="BEx1PJMAAUI73DAR3XUON2UMXTBS" localSheetId="1" hidden="1">#REF!</definedName>
    <definedName name="BEx1PJMAAUI73DAR3XUON2UMXTBS" localSheetId="40" hidden="1">#REF!</definedName>
    <definedName name="BEx1PJMAAUI73DAR3XUON2UMXTBS" localSheetId="36" hidden="1">#REF!</definedName>
    <definedName name="BEx1PJMAAUI73DAR3XUON2UMXTBS" hidden="1">#REF!</definedName>
    <definedName name="BEx1PLF2CFSXBZPVI6CJ534EIJDN" localSheetId="7" hidden="1">#REF!</definedName>
    <definedName name="BEx1PLF2CFSXBZPVI6CJ534EIJDN" localSheetId="9" hidden="1">#REF!</definedName>
    <definedName name="BEx1PLF2CFSXBZPVI6CJ534EIJDN" localSheetId="1" hidden="1">#REF!</definedName>
    <definedName name="BEx1PLF2CFSXBZPVI6CJ534EIJDN" localSheetId="40" hidden="1">#REF!</definedName>
    <definedName name="BEx1PLF2CFSXBZPVI6CJ534EIJDN" localSheetId="36" hidden="1">#REF!</definedName>
    <definedName name="BEx1PLF2CFSXBZPVI6CJ534EIJDN" hidden="1">#REF!</definedName>
    <definedName name="BEx1PMWZB2DO6EM9BKLUICZJ65HD" localSheetId="7" hidden="1">#REF!</definedName>
    <definedName name="BEx1PMWZB2DO6EM9BKLUICZJ65HD" localSheetId="9" hidden="1">#REF!</definedName>
    <definedName name="BEx1PMWZB2DO6EM9BKLUICZJ65HD" localSheetId="1" hidden="1">#REF!</definedName>
    <definedName name="BEx1PMWZB2DO6EM9BKLUICZJ65HD" localSheetId="40" hidden="1">#REF!</definedName>
    <definedName name="BEx1PMWZB2DO6EM9BKLUICZJ65HD" localSheetId="36" hidden="1">#REF!</definedName>
    <definedName name="BEx1PMWZB2DO6EM9BKLUICZJ65HD" hidden="1">#REF!</definedName>
    <definedName name="BEx1PU3X6U0EVLY9569KVBPAH7XU" localSheetId="7" hidden="1">#REF!</definedName>
    <definedName name="BEx1PU3X6U0EVLY9569KVBPAH7XU" localSheetId="9" hidden="1">#REF!</definedName>
    <definedName name="BEx1PU3X6U0EVLY9569KVBPAH7XU" localSheetId="1" hidden="1">#REF!</definedName>
    <definedName name="BEx1PU3X6U0EVLY9569KVBPAH7XU" localSheetId="40" hidden="1">#REF!</definedName>
    <definedName name="BEx1PU3X6U0EVLY9569KVBPAH7XU" localSheetId="36" hidden="1">#REF!</definedName>
    <definedName name="BEx1PU3X6U0EVLY9569KVBPAH7XU" hidden="1">#REF!</definedName>
    <definedName name="BEx1Q9OV5AOW28OUGRFCD3ZFVWC3" localSheetId="7" hidden="1">#REF!</definedName>
    <definedName name="BEx1Q9OV5AOW28OUGRFCD3ZFVWC3" localSheetId="9" hidden="1">#REF!</definedName>
    <definedName name="BEx1Q9OV5AOW28OUGRFCD3ZFVWC3" localSheetId="1" hidden="1">#REF!</definedName>
    <definedName name="BEx1Q9OV5AOW28OUGRFCD3ZFVWC3" localSheetId="40" hidden="1">#REF!</definedName>
    <definedName name="BEx1Q9OV5AOW28OUGRFCD3ZFVWC3" localSheetId="36" hidden="1">#REF!</definedName>
    <definedName name="BEx1Q9OV5AOW28OUGRFCD3ZFVWC3" hidden="1">#REF!</definedName>
    <definedName name="BEx1QA54J2A4I7IBQR19BTY28ZMR" localSheetId="7" hidden="1">#REF!</definedName>
    <definedName name="BEx1QA54J2A4I7IBQR19BTY28ZMR" localSheetId="9" hidden="1">#REF!</definedName>
    <definedName name="BEx1QA54J2A4I7IBQR19BTY28ZMR" localSheetId="1" hidden="1">#REF!</definedName>
    <definedName name="BEx1QA54J2A4I7IBQR19BTY28ZMR" localSheetId="40" hidden="1">#REF!</definedName>
    <definedName name="BEx1QA54J2A4I7IBQR19BTY28ZMR" localSheetId="36" hidden="1">#REF!</definedName>
    <definedName name="BEx1QA54J2A4I7IBQR19BTY28ZMR" hidden="1">#REF!</definedName>
    <definedName name="BEx1QD50TNYYZ6YO943BWHPB9UD9" localSheetId="7" hidden="1">#REF!</definedName>
    <definedName name="BEx1QD50TNYYZ6YO943BWHPB9UD9" localSheetId="9" hidden="1">#REF!</definedName>
    <definedName name="BEx1QD50TNYYZ6YO943BWHPB9UD9" localSheetId="1" hidden="1">#REF!</definedName>
    <definedName name="BEx1QD50TNYYZ6YO943BWHPB9UD9" localSheetId="40" hidden="1">#REF!</definedName>
    <definedName name="BEx1QD50TNYYZ6YO943BWHPB9UD9" localSheetId="36" hidden="1">#REF!</definedName>
    <definedName name="BEx1QD50TNYYZ6YO943BWHPB9UD9" hidden="1">#REF!</definedName>
    <definedName name="BEx1QMQAHG3KQUK59DVM68SWKZIZ" localSheetId="7" hidden="1">#REF!</definedName>
    <definedName name="BEx1QMQAHG3KQUK59DVM68SWKZIZ" localSheetId="9" hidden="1">#REF!</definedName>
    <definedName name="BEx1QMQAHG3KQUK59DVM68SWKZIZ" localSheetId="1" hidden="1">#REF!</definedName>
    <definedName name="BEx1QMQAHG3KQUK59DVM68SWKZIZ" localSheetId="40" hidden="1">#REF!</definedName>
    <definedName name="BEx1QMQAHG3KQUK59DVM68SWKZIZ" localSheetId="36" hidden="1">#REF!</definedName>
    <definedName name="BEx1QMQAHG3KQUK59DVM68SWKZIZ" hidden="1">#REF!</definedName>
    <definedName name="BEx1R9YFKJCMSEST8OVCAO5E47FO" localSheetId="7" hidden="1">#REF!</definedName>
    <definedName name="BEx1R9YFKJCMSEST8OVCAO5E47FO" localSheetId="9" hidden="1">#REF!</definedName>
    <definedName name="BEx1R9YFKJCMSEST8OVCAO5E47FO" localSheetId="1" hidden="1">#REF!</definedName>
    <definedName name="BEx1R9YFKJCMSEST8OVCAO5E47FO" localSheetId="40" hidden="1">#REF!</definedName>
    <definedName name="BEx1R9YFKJCMSEST8OVCAO5E47FO" localSheetId="36" hidden="1">#REF!</definedName>
    <definedName name="BEx1R9YFKJCMSEST8OVCAO5E47FO" hidden="1">#REF!</definedName>
    <definedName name="BEx1RBGC06B3T52OIC0EQ1KGVP1I" localSheetId="7" hidden="1">#REF!</definedName>
    <definedName name="BEx1RBGC06B3T52OIC0EQ1KGVP1I" localSheetId="9" hidden="1">#REF!</definedName>
    <definedName name="BEx1RBGC06B3T52OIC0EQ1KGVP1I" localSheetId="1" hidden="1">#REF!</definedName>
    <definedName name="BEx1RBGC06B3T52OIC0EQ1KGVP1I" localSheetId="40" hidden="1">#REF!</definedName>
    <definedName name="BEx1RBGC06B3T52OIC0EQ1KGVP1I" localSheetId="36" hidden="1">#REF!</definedName>
    <definedName name="BEx1RBGC06B3T52OIC0EQ1KGVP1I" hidden="1">#REF!</definedName>
    <definedName name="BEx1RRC7X4NI1CU4EO5XYE2GVARJ" localSheetId="7" hidden="1">#REF!</definedName>
    <definedName name="BEx1RRC7X4NI1CU4EO5XYE2GVARJ" localSheetId="9" hidden="1">#REF!</definedName>
    <definedName name="BEx1RRC7X4NI1CU4EO5XYE2GVARJ" localSheetId="1" hidden="1">#REF!</definedName>
    <definedName name="BEx1RRC7X4NI1CU4EO5XYE2GVARJ" localSheetId="40" hidden="1">#REF!</definedName>
    <definedName name="BEx1RRC7X4NI1CU4EO5XYE2GVARJ" localSheetId="36" hidden="1">#REF!</definedName>
    <definedName name="BEx1RRC7X4NI1CU4EO5XYE2GVARJ" hidden="1">#REF!</definedName>
    <definedName name="BEx1RZA1NCGT832L7EMR7GMF588W" localSheetId="7" hidden="1">#REF!</definedName>
    <definedName name="BEx1RZA1NCGT832L7EMR7GMF588W" localSheetId="9" hidden="1">#REF!</definedName>
    <definedName name="BEx1RZA1NCGT832L7EMR7GMF588W" localSheetId="1" hidden="1">#REF!</definedName>
    <definedName name="BEx1RZA1NCGT832L7EMR7GMF588W" localSheetId="40" hidden="1">#REF!</definedName>
    <definedName name="BEx1RZA1NCGT832L7EMR7GMF588W" localSheetId="36" hidden="1">#REF!</definedName>
    <definedName name="BEx1RZA1NCGT832L7EMR7GMF588W" hidden="1">#REF!</definedName>
    <definedName name="BEx1S0XGIPUSZQUCSGWSK10GKW7Y" localSheetId="7" hidden="1">#REF!</definedName>
    <definedName name="BEx1S0XGIPUSZQUCSGWSK10GKW7Y" localSheetId="9" hidden="1">#REF!</definedName>
    <definedName name="BEx1S0XGIPUSZQUCSGWSK10GKW7Y" localSheetId="1" hidden="1">#REF!</definedName>
    <definedName name="BEx1S0XGIPUSZQUCSGWSK10GKW7Y" localSheetId="40" hidden="1">#REF!</definedName>
    <definedName name="BEx1S0XGIPUSZQUCSGWSK10GKW7Y" localSheetId="36" hidden="1">#REF!</definedName>
    <definedName name="BEx1S0XGIPUSZQUCSGWSK10GKW7Y" hidden="1">#REF!</definedName>
    <definedName name="BEx1S5VFNKIXHTTCWSV60UC50EZ8" localSheetId="7" hidden="1">#REF!</definedName>
    <definedName name="BEx1S5VFNKIXHTTCWSV60UC50EZ8" localSheetId="9" hidden="1">#REF!</definedName>
    <definedName name="BEx1S5VFNKIXHTTCWSV60UC50EZ8" localSheetId="1" hidden="1">#REF!</definedName>
    <definedName name="BEx1S5VFNKIXHTTCWSV60UC50EZ8" localSheetId="40" hidden="1">#REF!</definedName>
    <definedName name="BEx1S5VFNKIXHTTCWSV60UC50EZ8" localSheetId="36" hidden="1">#REF!</definedName>
    <definedName name="BEx1S5VFNKIXHTTCWSV60UC50EZ8" hidden="1">#REF!</definedName>
    <definedName name="BEx1SK3U02H0RGKEYXW7ZMCEOF3V" localSheetId="7" hidden="1">#REF!</definedName>
    <definedName name="BEx1SK3U02H0RGKEYXW7ZMCEOF3V" localSheetId="9" hidden="1">#REF!</definedName>
    <definedName name="BEx1SK3U02H0RGKEYXW7ZMCEOF3V" localSheetId="1" hidden="1">#REF!</definedName>
    <definedName name="BEx1SK3U02H0RGKEYXW7ZMCEOF3V" localSheetId="40" hidden="1">#REF!</definedName>
    <definedName name="BEx1SK3U02H0RGKEYXW7ZMCEOF3V" localSheetId="36" hidden="1">#REF!</definedName>
    <definedName name="BEx1SK3U02H0RGKEYXW7ZMCEOF3V" hidden="1">#REF!</definedName>
    <definedName name="BEx1SSNEZINBJT29QVS62VS1THT4" localSheetId="7" hidden="1">#REF!</definedName>
    <definedName name="BEx1SSNEZINBJT29QVS62VS1THT4" localSheetId="9" hidden="1">#REF!</definedName>
    <definedName name="BEx1SSNEZINBJT29QVS62VS1THT4" localSheetId="1" hidden="1">#REF!</definedName>
    <definedName name="BEx1SSNEZINBJT29QVS62VS1THT4" localSheetId="40" hidden="1">#REF!</definedName>
    <definedName name="BEx1SSNEZINBJT29QVS62VS1THT4" localSheetId="36" hidden="1">#REF!</definedName>
    <definedName name="BEx1SSNEZINBJT29QVS62VS1THT4" hidden="1">#REF!</definedName>
    <definedName name="BEx1SVNCHNANBJIDIQVB8AFK4HAN" localSheetId="7" hidden="1">#REF!</definedName>
    <definedName name="BEx1SVNCHNANBJIDIQVB8AFK4HAN" localSheetId="9" hidden="1">#REF!</definedName>
    <definedName name="BEx1SVNCHNANBJIDIQVB8AFK4HAN" localSheetId="1" hidden="1">#REF!</definedName>
    <definedName name="BEx1SVNCHNANBJIDIQVB8AFK4HAN" localSheetId="40" hidden="1">#REF!</definedName>
    <definedName name="BEx1SVNCHNANBJIDIQVB8AFK4HAN" localSheetId="36" hidden="1">#REF!</definedName>
    <definedName name="BEx1SVNCHNANBJIDIQVB8AFK4HAN" hidden="1">#REF!</definedName>
    <definedName name="BEx1SY74DYVEPAQ9TGGGXKJA025O" localSheetId="7" hidden="1">#REF!</definedName>
    <definedName name="BEx1SY74DYVEPAQ9TGGGXKJA025O" localSheetId="9" hidden="1">#REF!</definedName>
    <definedName name="BEx1SY74DYVEPAQ9TGGGXKJA025O" localSheetId="1" hidden="1">#REF!</definedName>
    <definedName name="BEx1SY74DYVEPAQ9TGGGXKJA025O" localSheetId="40" hidden="1">#REF!</definedName>
    <definedName name="BEx1SY74DYVEPAQ9TGGGXKJA025O" localSheetId="36" hidden="1">#REF!</definedName>
    <definedName name="BEx1SY74DYVEPAQ9TGGGXKJA025O" hidden="1">#REF!</definedName>
    <definedName name="BEx1TJ0WLS9O7KNSGIPWTYHDYI1D" localSheetId="7" hidden="1">#REF!</definedName>
    <definedName name="BEx1TJ0WLS9O7KNSGIPWTYHDYI1D" localSheetId="9" hidden="1">#REF!</definedName>
    <definedName name="BEx1TJ0WLS9O7KNSGIPWTYHDYI1D" localSheetId="1" hidden="1">#REF!</definedName>
    <definedName name="BEx1TJ0WLS9O7KNSGIPWTYHDYI1D" localSheetId="40" hidden="1">#REF!</definedName>
    <definedName name="BEx1TJ0WLS9O7KNSGIPWTYHDYI1D" localSheetId="36" hidden="1">#REF!</definedName>
    <definedName name="BEx1TJ0WLS9O7KNSGIPWTYHDYI1D" hidden="1">#REF!</definedName>
    <definedName name="BEx1TUPQAYGAI13ZC7FU1FJXFAPM" localSheetId="7" hidden="1">#REF!</definedName>
    <definedName name="BEx1TUPQAYGAI13ZC7FU1FJXFAPM" localSheetId="9" hidden="1">#REF!</definedName>
    <definedName name="BEx1TUPQAYGAI13ZC7FU1FJXFAPM" localSheetId="1" hidden="1">#REF!</definedName>
    <definedName name="BEx1TUPQAYGAI13ZC7FU1FJXFAPM" localSheetId="40" hidden="1">#REF!</definedName>
    <definedName name="BEx1TUPQAYGAI13ZC7FU1FJXFAPM" localSheetId="36" hidden="1">#REF!</definedName>
    <definedName name="BEx1TUPQAYGAI13ZC7FU1FJXFAPM" hidden="1">#REF!</definedName>
    <definedName name="BEx1TY0F9W7EOF31FZXITWEYBSRT" localSheetId="7" hidden="1">#REF!</definedName>
    <definedName name="BEx1TY0F9W7EOF31FZXITWEYBSRT" localSheetId="9" hidden="1">#REF!</definedName>
    <definedName name="BEx1TY0F9W7EOF31FZXITWEYBSRT" localSheetId="1" hidden="1">#REF!</definedName>
    <definedName name="BEx1TY0F9W7EOF31FZXITWEYBSRT" localSheetId="40" hidden="1">#REF!</definedName>
    <definedName name="BEx1TY0F9W7EOF31FZXITWEYBSRT" localSheetId="36" hidden="1">#REF!</definedName>
    <definedName name="BEx1TY0F9W7EOF31FZXITWEYBSRT" hidden="1">#REF!</definedName>
    <definedName name="BEx1U7WFO8OZKB1EBF4H386JW91L" localSheetId="7" hidden="1">#REF!</definedName>
    <definedName name="BEx1U7WFO8OZKB1EBF4H386JW91L" localSheetId="9" hidden="1">#REF!</definedName>
    <definedName name="BEx1U7WFO8OZKB1EBF4H386JW91L" localSheetId="1" hidden="1">#REF!</definedName>
    <definedName name="BEx1U7WFO8OZKB1EBF4H386JW91L" localSheetId="40" hidden="1">#REF!</definedName>
    <definedName name="BEx1U7WFO8OZKB1EBF4H386JW91L" localSheetId="36" hidden="1">#REF!</definedName>
    <definedName name="BEx1U7WFO8OZKB1EBF4H386JW91L" hidden="1">#REF!</definedName>
    <definedName name="BEx1U87938YR9N6HYI24KVBKLOS3" localSheetId="7" hidden="1">#REF!</definedName>
    <definedName name="BEx1U87938YR9N6HYI24KVBKLOS3" localSheetId="9" hidden="1">#REF!</definedName>
    <definedName name="BEx1U87938YR9N6HYI24KVBKLOS3" localSheetId="1" hidden="1">#REF!</definedName>
    <definedName name="BEx1U87938YR9N6HYI24KVBKLOS3" localSheetId="40" hidden="1">#REF!</definedName>
    <definedName name="BEx1U87938YR9N6HYI24KVBKLOS3" localSheetId="36" hidden="1">#REF!</definedName>
    <definedName name="BEx1U87938YR9N6HYI24KVBKLOS3" hidden="1">#REF!</definedName>
    <definedName name="BEx1U9P6VQWSVRICLZR9DYRMN61U" localSheetId="7" hidden="1">#REF!</definedName>
    <definedName name="BEx1U9P6VQWSVRICLZR9DYRMN61U" localSheetId="9" hidden="1">#REF!</definedName>
    <definedName name="BEx1U9P6VQWSVRICLZR9DYRMN61U" localSheetId="1" hidden="1">#REF!</definedName>
    <definedName name="BEx1U9P6VQWSVRICLZR9DYRMN61U" localSheetId="40" hidden="1">#REF!</definedName>
    <definedName name="BEx1U9P6VQWSVRICLZR9DYRMN61U" localSheetId="36" hidden="1">#REF!</definedName>
    <definedName name="BEx1U9P6VQWSVRICLZR9DYRMN61U" hidden="1">#REF!</definedName>
    <definedName name="BEx1UESH4KDWHYESQU2IE55RS3LI" localSheetId="7" hidden="1">#REF!</definedName>
    <definedName name="BEx1UESH4KDWHYESQU2IE55RS3LI" localSheetId="9" hidden="1">#REF!</definedName>
    <definedName name="BEx1UESH4KDWHYESQU2IE55RS3LI" localSheetId="1" hidden="1">#REF!</definedName>
    <definedName name="BEx1UESH4KDWHYESQU2IE55RS3LI" localSheetId="40" hidden="1">#REF!</definedName>
    <definedName name="BEx1UESH4KDWHYESQU2IE55RS3LI" localSheetId="36" hidden="1">#REF!</definedName>
    <definedName name="BEx1UESH4KDWHYESQU2IE55RS3LI" hidden="1">#REF!</definedName>
    <definedName name="BEx1UI8N9KTCPSOJ7RDW0T8UEBNP" localSheetId="7" hidden="1">#REF!</definedName>
    <definedName name="BEx1UI8N9KTCPSOJ7RDW0T8UEBNP" localSheetId="9" hidden="1">#REF!</definedName>
    <definedName name="BEx1UI8N9KTCPSOJ7RDW0T8UEBNP" localSheetId="1" hidden="1">#REF!</definedName>
    <definedName name="BEx1UI8N9KTCPSOJ7RDW0T8UEBNP" localSheetId="40" hidden="1">#REF!</definedName>
    <definedName name="BEx1UI8N9KTCPSOJ7RDW0T8UEBNP" localSheetId="36" hidden="1">#REF!</definedName>
    <definedName name="BEx1UI8N9KTCPSOJ7RDW0T8UEBNP" hidden="1">#REF!</definedName>
    <definedName name="BEx1UML0HHJFHA5TBOYQ24I3RV1W" localSheetId="7" hidden="1">#REF!</definedName>
    <definedName name="BEx1UML0HHJFHA5TBOYQ24I3RV1W" localSheetId="9" hidden="1">#REF!</definedName>
    <definedName name="BEx1UML0HHJFHA5TBOYQ24I3RV1W" localSheetId="1" hidden="1">#REF!</definedName>
    <definedName name="BEx1UML0HHJFHA5TBOYQ24I3RV1W" localSheetId="40" hidden="1">#REF!</definedName>
    <definedName name="BEx1UML0HHJFHA5TBOYQ24I3RV1W" localSheetId="36" hidden="1">#REF!</definedName>
    <definedName name="BEx1UML0HHJFHA5TBOYQ24I3RV1W" hidden="1">#REF!</definedName>
    <definedName name="BEx1UO8ENOJNYCNX5Z95TBIJ3MKP" localSheetId="7" hidden="1">#REF!</definedName>
    <definedName name="BEx1UO8ENOJNYCNX5Z95TBIJ3MKP" localSheetId="9" hidden="1">#REF!</definedName>
    <definedName name="BEx1UO8ENOJNYCNX5Z95TBIJ3MKP" localSheetId="1" hidden="1">#REF!</definedName>
    <definedName name="BEx1UO8ENOJNYCNX5Z95TBIJ3MKP" localSheetId="40" hidden="1">#REF!</definedName>
    <definedName name="BEx1UO8ENOJNYCNX5Z95TBIJ3MKP" localSheetId="36" hidden="1">#REF!</definedName>
    <definedName name="BEx1UO8ENOJNYCNX5Z95TBIJ3MKP" hidden="1">#REF!</definedName>
    <definedName name="BEx1UUDIQPZ23XQ79GUL0RAWRSCK" localSheetId="7" hidden="1">#REF!</definedName>
    <definedName name="BEx1UUDIQPZ23XQ79GUL0RAWRSCK" localSheetId="9" hidden="1">#REF!</definedName>
    <definedName name="BEx1UUDIQPZ23XQ79GUL0RAWRSCK" localSheetId="1" hidden="1">#REF!</definedName>
    <definedName name="BEx1UUDIQPZ23XQ79GUL0RAWRSCK" localSheetId="40" hidden="1">#REF!</definedName>
    <definedName name="BEx1UUDIQPZ23XQ79GUL0RAWRSCK" localSheetId="36" hidden="1">#REF!</definedName>
    <definedName name="BEx1UUDIQPZ23XQ79GUL0RAWRSCK" hidden="1">#REF!</definedName>
    <definedName name="BEx1V67SEV778NVW68J8W5SND1J7" localSheetId="7" hidden="1">#REF!</definedName>
    <definedName name="BEx1V67SEV778NVW68J8W5SND1J7" localSheetId="9" hidden="1">#REF!</definedName>
    <definedName name="BEx1V67SEV778NVW68J8W5SND1J7" localSheetId="1" hidden="1">#REF!</definedName>
    <definedName name="BEx1V67SEV778NVW68J8W5SND1J7" localSheetId="40" hidden="1">#REF!</definedName>
    <definedName name="BEx1V67SEV778NVW68J8W5SND1J7" localSheetId="36" hidden="1">#REF!</definedName>
    <definedName name="BEx1V67SEV778NVW68J8W5SND1J7" hidden="1">#REF!</definedName>
    <definedName name="BEx1VIY9SQLRESD11CC4PHYT0XSG" localSheetId="7" hidden="1">#REF!</definedName>
    <definedName name="BEx1VIY9SQLRESD11CC4PHYT0XSG" localSheetId="9" hidden="1">#REF!</definedName>
    <definedName name="BEx1VIY9SQLRESD11CC4PHYT0XSG" localSheetId="1" hidden="1">#REF!</definedName>
    <definedName name="BEx1VIY9SQLRESD11CC4PHYT0XSG" localSheetId="40" hidden="1">#REF!</definedName>
    <definedName name="BEx1VIY9SQLRESD11CC4PHYT0XSG" localSheetId="36" hidden="1">#REF!</definedName>
    <definedName name="BEx1VIY9SQLRESD11CC4PHYT0XSG" hidden="1">#REF!</definedName>
    <definedName name="BEx1W3170EJU6QEJR4F8E2ULUU2U" localSheetId="7" hidden="1">#REF!</definedName>
    <definedName name="BEx1W3170EJU6QEJR4F8E2ULUU2U" localSheetId="9" hidden="1">#REF!</definedName>
    <definedName name="BEx1W3170EJU6QEJR4F8E2ULUU2U" localSheetId="1" hidden="1">#REF!</definedName>
    <definedName name="BEx1W3170EJU6QEJR4F8E2ULUU2U" localSheetId="40" hidden="1">#REF!</definedName>
    <definedName name="BEx1W3170EJU6QEJR4F8E2ULUU2U" localSheetId="36" hidden="1">#REF!</definedName>
    <definedName name="BEx1W3170EJU6QEJR4F8E2ULUU2U" hidden="1">#REF!</definedName>
    <definedName name="BEx1WC67EH10SC38QWX3WEA5KH3A" localSheetId="7" hidden="1">#REF!</definedName>
    <definedName name="BEx1WC67EH10SC38QWX3WEA5KH3A" localSheetId="9" hidden="1">#REF!</definedName>
    <definedName name="BEx1WC67EH10SC38QWX3WEA5KH3A" localSheetId="1" hidden="1">#REF!</definedName>
    <definedName name="BEx1WC67EH10SC38QWX3WEA5KH3A" localSheetId="40" hidden="1">#REF!</definedName>
    <definedName name="BEx1WC67EH10SC38QWX3WEA5KH3A" localSheetId="36" hidden="1">#REF!</definedName>
    <definedName name="BEx1WC67EH10SC38QWX3WEA5KH3A" hidden="1">#REF!</definedName>
    <definedName name="BEx1WDTMC6W73PJPTY0JYLKOA883" localSheetId="7" hidden="1">#REF!</definedName>
    <definedName name="BEx1WDTMC6W73PJPTY0JYLKOA883" localSheetId="9" hidden="1">#REF!</definedName>
    <definedName name="BEx1WDTMC6W73PJPTY0JYLKOA883" localSheetId="1" hidden="1">#REF!</definedName>
    <definedName name="BEx1WDTMC6W73PJPTY0JYLKOA883" localSheetId="40" hidden="1">#REF!</definedName>
    <definedName name="BEx1WDTMC6W73PJPTY0JYLKOA883" localSheetId="36" hidden="1">#REF!</definedName>
    <definedName name="BEx1WDTMC6W73PJPTY0JYLKOA883" hidden="1">#REF!</definedName>
    <definedName name="BEx1WGYTKZZIPM1577W5FEYKFH3V" localSheetId="7" hidden="1">#REF!</definedName>
    <definedName name="BEx1WGYTKZZIPM1577W5FEYKFH3V" localSheetId="9" hidden="1">#REF!</definedName>
    <definedName name="BEx1WGYTKZZIPM1577W5FEYKFH3V" localSheetId="1" hidden="1">#REF!</definedName>
    <definedName name="BEx1WGYTKZZIPM1577W5FEYKFH3V" localSheetId="40" hidden="1">#REF!</definedName>
    <definedName name="BEx1WGYTKZZIPM1577W5FEYKFH3V" localSheetId="36" hidden="1">#REF!</definedName>
    <definedName name="BEx1WGYTKZZIPM1577W5FEYKFH3V" hidden="1">#REF!</definedName>
    <definedName name="BEx1WHPURIV3D3PTJJ359H1OP7ZV" localSheetId="7" hidden="1">#REF!</definedName>
    <definedName name="BEx1WHPURIV3D3PTJJ359H1OP7ZV" localSheetId="9" hidden="1">#REF!</definedName>
    <definedName name="BEx1WHPURIV3D3PTJJ359H1OP7ZV" localSheetId="1" hidden="1">#REF!</definedName>
    <definedName name="BEx1WHPURIV3D3PTJJ359H1OP7ZV" localSheetId="40" hidden="1">#REF!</definedName>
    <definedName name="BEx1WHPURIV3D3PTJJ359H1OP7ZV" localSheetId="36" hidden="1">#REF!</definedName>
    <definedName name="BEx1WHPURIV3D3PTJJ359H1OP7ZV" hidden="1">#REF!</definedName>
    <definedName name="BEx1WLBBR45RLDQX9FCLJWUUQX5R" localSheetId="7" hidden="1">#REF!</definedName>
    <definedName name="BEx1WLBBR45RLDQX9FCLJWUUQX5R" localSheetId="9" hidden="1">#REF!</definedName>
    <definedName name="BEx1WLBBR45RLDQX9FCLJWUUQX5R" localSheetId="1" hidden="1">#REF!</definedName>
    <definedName name="BEx1WLBBR45RLDQX9FCLJWUUQX5R" localSheetId="40" hidden="1">#REF!</definedName>
    <definedName name="BEx1WLBBR45RLDQX9FCLJWUUQX5R" localSheetId="36" hidden="1">#REF!</definedName>
    <definedName name="BEx1WLBBR45RLDQX9FCLJWUUQX5R" hidden="1">#REF!</definedName>
    <definedName name="BEx1WLWY2CR1WRD694JJSWSDFAIR" localSheetId="7" hidden="1">#REF!</definedName>
    <definedName name="BEx1WLWY2CR1WRD694JJSWSDFAIR" localSheetId="9" hidden="1">#REF!</definedName>
    <definedName name="BEx1WLWY2CR1WRD694JJSWSDFAIR" localSheetId="1" hidden="1">#REF!</definedName>
    <definedName name="BEx1WLWY2CR1WRD694JJSWSDFAIR" localSheetId="40" hidden="1">#REF!</definedName>
    <definedName name="BEx1WLWY2CR1WRD694JJSWSDFAIR" localSheetId="36" hidden="1">#REF!</definedName>
    <definedName name="BEx1WLWY2CR1WRD694JJSWSDFAIR" hidden="1">#REF!</definedName>
    <definedName name="BEx1WMD1LWPWRIK6GGAJRJAHJM8I" localSheetId="7" hidden="1">#REF!</definedName>
    <definedName name="BEx1WMD1LWPWRIK6GGAJRJAHJM8I" localSheetId="9" hidden="1">#REF!</definedName>
    <definedName name="BEx1WMD1LWPWRIK6GGAJRJAHJM8I" localSheetId="1" hidden="1">#REF!</definedName>
    <definedName name="BEx1WMD1LWPWRIK6GGAJRJAHJM8I" localSheetId="40" hidden="1">#REF!</definedName>
    <definedName name="BEx1WMD1LWPWRIK6GGAJRJAHJM8I" localSheetId="36" hidden="1">#REF!</definedName>
    <definedName name="BEx1WMD1LWPWRIK6GGAJRJAHJM8I" hidden="1">#REF!</definedName>
    <definedName name="BEx1WR0D41MR174LBF3P9E3K0J51" localSheetId="7" hidden="1">#REF!</definedName>
    <definedName name="BEx1WR0D41MR174LBF3P9E3K0J51" localSheetId="9" hidden="1">#REF!</definedName>
    <definedName name="BEx1WR0D41MR174LBF3P9E3K0J51" localSheetId="1" hidden="1">#REF!</definedName>
    <definedName name="BEx1WR0D41MR174LBF3P9E3K0J51" localSheetId="40" hidden="1">#REF!</definedName>
    <definedName name="BEx1WR0D41MR174LBF3P9E3K0J51" localSheetId="36" hidden="1">#REF!</definedName>
    <definedName name="BEx1WR0D41MR174LBF3P9E3K0J51" hidden="1">#REF!</definedName>
    <definedName name="BEx1WT3VU2F7OSUQZHBIV4KTTFJ4" localSheetId="7" hidden="1">#REF!</definedName>
    <definedName name="BEx1WT3VU2F7OSUQZHBIV4KTTFJ4" localSheetId="9" hidden="1">#REF!</definedName>
    <definedName name="BEx1WT3VU2F7OSUQZHBIV4KTTFJ4" localSheetId="1" hidden="1">#REF!</definedName>
    <definedName name="BEx1WT3VU2F7OSUQZHBIV4KTTFJ4" localSheetId="40" hidden="1">#REF!</definedName>
    <definedName name="BEx1WT3VU2F7OSUQZHBIV4KTTFJ4" localSheetId="36" hidden="1">#REF!</definedName>
    <definedName name="BEx1WT3VU2F7OSUQZHBIV4KTTFJ4" hidden="1">#REF!</definedName>
    <definedName name="BEx1WUB1FAS5PHU33TJ60SUHR618" localSheetId="7" hidden="1">#REF!</definedName>
    <definedName name="BEx1WUB1FAS5PHU33TJ60SUHR618" localSheetId="9" hidden="1">#REF!</definedName>
    <definedName name="BEx1WUB1FAS5PHU33TJ60SUHR618" localSheetId="1" hidden="1">#REF!</definedName>
    <definedName name="BEx1WUB1FAS5PHU33TJ60SUHR618" localSheetId="40" hidden="1">#REF!</definedName>
    <definedName name="BEx1WUB1FAS5PHU33TJ60SUHR618" localSheetId="36" hidden="1">#REF!</definedName>
    <definedName name="BEx1WUB1FAS5PHU33TJ60SUHR618" hidden="1">#REF!</definedName>
    <definedName name="BEx1WX04G0INSPPG9NTNR3DYR6PZ" localSheetId="7" hidden="1">#REF!</definedName>
    <definedName name="BEx1WX04G0INSPPG9NTNR3DYR6PZ" localSheetId="9" hidden="1">#REF!</definedName>
    <definedName name="BEx1WX04G0INSPPG9NTNR3DYR6PZ" localSheetId="1" hidden="1">#REF!</definedName>
    <definedName name="BEx1WX04G0INSPPG9NTNR3DYR6PZ" localSheetId="40" hidden="1">#REF!</definedName>
    <definedName name="BEx1WX04G0INSPPG9NTNR3DYR6PZ" localSheetId="36" hidden="1">#REF!</definedName>
    <definedName name="BEx1WX04G0INSPPG9NTNR3DYR6PZ" hidden="1">#REF!</definedName>
    <definedName name="BEx1X3LHU9DPG01VWX2IF65TRATF" localSheetId="7" hidden="1">#REF!</definedName>
    <definedName name="BEx1X3LHU9DPG01VWX2IF65TRATF" localSheetId="9" hidden="1">#REF!</definedName>
    <definedName name="BEx1X3LHU9DPG01VWX2IF65TRATF" localSheetId="1" hidden="1">#REF!</definedName>
    <definedName name="BEx1X3LHU9DPG01VWX2IF65TRATF" localSheetId="40" hidden="1">#REF!</definedName>
    <definedName name="BEx1X3LHU9DPG01VWX2IF65TRATF" localSheetId="36" hidden="1">#REF!</definedName>
    <definedName name="BEx1X3LHU9DPG01VWX2IF65TRATF" hidden="1">#REF!</definedName>
    <definedName name="BEx1XFL3ISYW3FU1DQ3US0DYA8NQ" localSheetId="7" hidden="1">#REF!</definedName>
    <definedName name="BEx1XFL3ISYW3FU1DQ3US0DYA8NQ" localSheetId="9" hidden="1">#REF!</definedName>
    <definedName name="BEx1XFL3ISYW3FU1DQ3US0DYA8NQ" localSheetId="1" hidden="1">#REF!</definedName>
    <definedName name="BEx1XFL3ISYW3FU1DQ3US0DYA8NQ" localSheetId="40" hidden="1">#REF!</definedName>
    <definedName name="BEx1XFL3ISYW3FU1DQ3US0DYA8NQ" localSheetId="36" hidden="1">#REF!</definedName>
    <definedName name="BEx1XFL3ISYW3FU1DQ3US0DYA8NQ" hidden="1">#REF!</definedName>
    <definedName name="BEx1XK8AAMO0AH0Z1OUKW30CA7EQ" localSheetId="7" hidden="1">#REF!</definedName>
    <definedName name="BEx1XK8AAMO0AH0Z1OUKW30CA7EQ" localSheetId="9" hidden="1">#REF!</definedName>
    <definedName name="BEx1XK8AAMO0AH0Z1OUKW30CA7EQ" localSheetId="1" hidden="1">#REF!</definedName>
    <definedName name="BEx1XK8AAMO0AH0Z1OUKW30CA7EQ" localSheetId="40" hidden="1">#REF!</definedName>
    <definedName name="BEx1XK8AAMO0AH0Z1OUKW30CA7EQ" localSheetId="36" hidden="1">#REF!</definedName>
    <definedName name="BEx1XK8AAMO0AH0Z1OUKW30CA7EQ" hidden="1">#REF!</definedName>
    <definedName name="BEx1XL4MZ7C80495GHQRWOBS16PQ" localSheetId="7" hidden="1">#REF!</definedName>
    <definedName name="BEx1XL4MZ7C80495GHQRWOBS16PQ" localSheetId="9" hidden="1">#REF!</definedName>
    <definedName name="BEx1XL4MZ7C80495GHQRWOBS16PQ" localSheetId="1" hidden="1">#REF!</definedName>
    <definedName name="BEx1XL4MZ7C80495GHQRWOBS16PQ" localSheetId="40" hidden="1">#REF!</definedName>
    <definedName name="BEx1XL4MZ7C80495GHQRWOBS16PQ" localSheetId="36" hidden="1">#REF!</definedName>
    <definedName name="BEx1XL4MZ7C80495GHQRWOBS16PQ" hidden="1">#REF!</definedName>
    <definedName name="BEx1Y2IGS2K95E1M51PEF9KJZ0KB" localSheetId="7" hidden="1">#REF!</definedName>
    <definedName name="BEx1Y2IGS2K95E1M51PEF9KJZ0KB" localSheetId="9" hidden="1">#REF!</definedName>
    <definedName name="BEx1Y2IGS2K95E1M51PEF9KJZ0KB" localSheetId="1" hidden="1">#REF!</definedName>
    <definedName name="BEx1Y2IGS2K95E1M51PEF9KJZ0KB" localSheetId="40" hidden="1">#REF!</definedName>
    <definedName name="BEx1Y2IGS2K95E1M51PEF9KJZ0KB" localSheetId="36" hidden="1">#REF!</definedName>
    <definedName name="BEx1Y2IGS2K95E1M51PEF9KJZ0KB" hidden="1">#REF!</definedName>
    <definedName name="BEx1Y3PKK83X2FN9SAALFHOWKMRQ" localSheetId="7" hidden="1">#REF!</definedName>
    <definedName name="BEx1Y3PKK83X2FN9SAALFHOWKMRQ" localSheetId="9" hidden="1">#REF!</definedName>
    <definedName name="BEx1Y3PKK83X2FN9SAALFHOWKMRQ" localSheetId="1" hidden="1">#REF!</definedName>
    <definedName name="BEx1Y3PKK83X2FN9SAALFHOWKMRQ" localSheetId="40" hidden="1">#REF!</definedName>
    <definedName name="BEx1Y3PKK83X2FN9SAALFHOWKMRQ" localSheetId="36" hidden="1">#REF!</definedName>
    <definedName name="BEx1Y3PKK83X2FN9SAALFHOWKMRQ" hidden="1">#REF!</definedName>
    <definedName name="BEx1YL3DJ7Y4AZ01ERCOGW0FJ26T" localSheetId="7" hidden="1">#REF!</definedName>
    <definedName name="BEx1YL3DJ7Y4AZ01ERCOGW0FJ26T" localSheetId="9" hidden="1">#REF!</definedName>
    <definedName name="BEx1YL3DJ7Y4AZ01ERCOGW0FJ26T" localSheetId="1" hidden="1">#REF!</definedName>
    <definedName name="BEx1YL3DJ7Y4AZ01ERCOGW0FJ26T" localSheetId="40" hidden="1">#REF!</definedName>
    <definedName name="BEx1YL3DJ7Y4AZ01ERCOGW0FJ26T" localSheetId="36" hidden="1">#REF!</definedName>
    <definedName name="BEx1YL3DJ7Y4AZ01ERCOGW0FJ26T" hidden="1">#REF!</definedName>
    <definedName name="BEx1Z2RYHSVD1H37817SN93VMURZ" localSheetId="7" hidden="1">#REF!</definedName>
    <definedName name="BEx1Z2RYHSVD1H37817SN93VMURZ" localSheetId="9" hidden="1">#REF!</definedName>
    <definedName name="BEx1Z2RYHSVD1H37817SN93VMURZ" localSheetId="1" hidden="1">#REF!</definedName>
    <definedName name="BEx1Z2RYHSVD1H37817SN93VMURZ" localSheetId="40" hidden="1">#REF!</definedName>
    <definedName name="BEx1Z2RYHSVD1H37817SN93VMURZ" localSheetId="36" hidden="1">#REF!</definedName>
    <definedName name="BEx1Z2RYHSVD1H37817SN93VMURZ" hidden="1">#REF!</definedName>
    <definedName name="BEx3AMAKWI6458B67VKZO56MCNJW" localSheetId="7" hidden="1">#REF!</definedName>
    <definedName name="BEx3AMAKWI6458B67VKZO56MCNJW" localSheetId="9" hidden="1">#REF!</definedName>
    <definedName name="BEx3AMAKWI6458B67VKZO56MCNJW" localSheetId="1" hidden="1">#REF!</definedName>
    <definedName name="BEx3AMAKWI6458B67VKZO56MCNJW" localSheetId="40" hidden="1">#REF!</definedName>
    <definedName name="BEx3AMAKWI6458B67VKZO56MCNJW" localSheetId="36" hidden="1">#REF!</definedName>
    <definedName name="BEx3AMAKWI6458B67VKZO56MCNJW" hidden="1">#REF!</definedName>
    <definedName name="BEx3AOOVM42G82TNF53W0EKXLUSI" localSheetId="7" hidden="1">#REF!</definedName>
    <definedName name="BEx3AOOVM42G82TNF53W0EKXLUSI" localSheetId="9" hidden="1">#REF!</definedName>
    <definedName name="BEx3AOOVM42G82TNF53W0EKXLUSI" localSheetId="1" hidden="1">#REF!</definedName>
    <definedName name="BEx3AOOVM42G82TNF53W0EKXLUSI" localSheetId="40" hidden="1">#REF!</definedName>
    <definedName name="BEx3AOOVM42G82TNF53W0EKXLUSI" localSheetId="36" hidden="1">#REF!</definedName>
    <definedName name="BEx3AOOVM42G82TNF53W0EKXLUSI" hidden="1">#REF!</definedName>
    <definedName name="BEx3AZH9W4SUFCAHNDOQ728R9V4L" localSheetId="7" hidden="1">#REF!</definedName>
    <definedName name="BEx3AZH9W4SUFCAHNDOQ728R9V4L" localSheetId="9" hidden="1">#REF!</definedName>
    <definedName name="BEx3AZH9W4SUFCAHNDOQ728R9V4L" localSheetId="1" hidden="1">#REF!</definedName>
    <definedName name="BEx3AZH9W4SUFCAHNDOQ728R9V4L" localSheetId="40" hidden="1">#REF!</definedName>
    <definedName name="BEx3AZH9W4SUFCAHNDOQ728R9V4L" localSheetId="36" hidden="1">#REF!</definedName>
    <definedName name="BEx3AZH9W4SUFCAHNDOQ728R9V4L" hidden="1">#REF!</definedName>
    <definedName name="BEx3BNR9ES4KY7Q1DK83KC5NDGL8" localSheetId="7" hidden="1">#REF!</definedName>
    <definedName name="BEx3BNR9ES4KY7Q1DK83KC5NDGL8" localSheetId="9" hidden="1">#REF!</definedName>
    <definedName name="BEx3BNR9ES4KY7Q1DK83KC5NDGL8" localSheetId="1" hidden="1">#REF!</definedName>
    <definedName name="BEx3BNR9ES4KY7Q1DK83KC5NDGL8" localSheetId="40" hidden="1">#REF!</definedName>
    <definedName name="BEx3BNR9ES4KY7Q1DK83KC5NDGL8" localSheetId="36" hidden="1">#REF!</definedName>
    <definedName name="BEx3BNR9ES4KY7Q1DK83KC5NDGL8" hidden="1">#REF!</definedName>
    <definedName name="BEx3BQR5VZXNQ4H949ORM8ESU3B3" localSheetId="7" hidden="1">#REF!</definedName>
    <definedName name="BEx3BQR5VZXNQ4H949ORM8ESU3B3" localSheetId="9" hidden="1">#REF!</definedName>
    <definedName name="BEx3BQR5VZXNQ4H949ORM8ESU3B3" localSheetId="1" hidden="1">#REF!</definedName>
    <definedName name="BEx3BQR5VZXNQ4H949ORM8ESU3B3" localSheetId="40" hidden="1">#REF!</definedName>
    <definedName name="BEx3BQR5VZXNQ4H949ORM8ESU3B3" localSheetId="36" hidden="1">#REF!</definedName>
    <definedName name="BEx3BQR5VZXNQ4H949ORM8ESU3B3" hidden="1">#REF!</definedName>
    <definedName name="BEx3BTLL3ASJN134DLEQTQM70VZM" localSheetId="7" hidden="1">#REF!</definedName>
    <definedName name="BEx3BTLL3ASJN134DLEQTQM70VZM" localSheetId="9" hidden="1">#REF!</definedName>
    <definedName name="BEx3BTLL3ASJN134DLEQTQM70VZM" localSheetId="1" hidden="1">#REF!</definedName>
    <definedName name="BEx3BTLL3ASJN134DLEQTQM70VZM" localSheetId="40" hidden="1">#REF!</definedName>
    <definedName name="BEx3BTLL3ASJN134DLEQTQM70VZM" localSheetId="36" hidden="1">#REF!</definedName>
    <definedName name="BEx3BTLL3ASJN134DLEQTQM70VZM" hidden="1">#REF!</definedName>
    <definedName name="BEx3BW5CTV0DJU5AQS3ZQFK2VLF3" localSheetId="7" hidden="1">#REF!</definedName>
    <definedName name="BEx3BW5CTV0DJU5AQS3ZQFK2VLF3" localSheetId="9" hidden="1">#REF!</definedName>
    <definedName name="BEx3BW5CTV0DJU5AQS3ZQFK2VLF3" localSheetId="1" hidden="1">#REF!</definedName>
    <definedName name="BEx3BW5CTV0DJU5AQS3ZQFK2VLF3" localSheetId="40" hidden="1">#REF!</definedName>
    <definedName name="BEx3BW5CTV0DJU5AQS3ZQFK2VLF3" localSheetId="36" hidden="1">#REF!</definedName>
    <definedName name="BEx3BW5CTV0DJU5AQS3ZQFK2VLF3" hidden="1">#REF!</definedName>
    <definedName name="BEx3BYP0FG369M7G3JEFLMMXAKTS" localSheetId="7" hidden="1">#REF!</definedName>
    <definedName name="BEx3BYP0FG369M7G3JEFLMMXAKTS" localSheetId="9" hidden="1">#REF!</definedName>
    <definedName name="BEx3BYP0FG369M7G3JEFLMMXAKTS" localSheetId="1" hidden="1">#REF!</definedName>
    <definedName name="BEx3BYP0FG369M7G3JEFLMMXAKTS" localSheetId="40" hidden="1">#REF!</definedName>
    <definedName name="BEx3BYP0FG369M7G3JEFLMMXAKTS" localSheetId="36" hidden="1">#REF!</definedName>
    <definedName name="BEx3BYP0FG369M7G3JEFLMMXAKTS" hidden="1">#REF!</definedName>
    <definedName name="BEx3C2QR0WUD19QSVO8EMIPNQJKH" localSheetId="7" hidden="1">#REF!</definedName>
    <definedName name="BEx3C2QR0WUD19QSVO8EMIPNQJKH" localSheetId="9" hidden="1">#REF!</definedName>
    <definedName name="BEx3C2QR0WUD19QSVO8EMIPNQJKH" localSheetId="1" hidden="1">#REF!</definedName>
    <definedName name="BEx3C2QR0WUD19QSVO8EMIPNQJKH" localSheetId="40" hidden="1">#REF!</definedName>
    <definedName name="BEx3C2QR0WUD19QSVO8EMIPNQJKH" localSheetId="36" hidden="1">#REF!</definedName>
    <definedName name="BEx3C2QR0WUD19QSVO8EMIPNQJKH" hidden="1">#REF!</definedName>
    <definedName name="BEx3CKFCCPZZ6ROLAT5C1DZNIC1U" localSheetId="7" hidden="1">#REF!</definedName>
    <definedName name="BEx3CKFCCPZZ6ROLAT5C1DZNIC1U" localSheetId="9" hidden="1">#REF!</definedName>
    <definedName name="BEx3CKFCCPZZ6ROLAT5C1DZNIC1U" localSheetId="1" hidden="1">#REF!</definedName>
    <definedName name="BEx3CKFCCPZZ6ROLAT5C1DZNIC1U" localSheetId="40" hidden="1">#REF!</definedName>
    <definedName name="BEx3CKFCCPZZ6ROLAT5C1DZNIC1U" localSheetId="36" hidden="1">#REF!</definedName>
    <definedName name="BEx3CKFCCPZZ6ROLAT5C1DZNIC1U" hidden="1">#REF!</definedName>
    <definedName name="BEx3CO0SVO4WLH0DO43DCHYDTH1P" localSheetId="7" hidden="1">#REF!</definedName>
    <definedName name="BEx3CO0SVO4WLH0DO43DCHYDTH1P" localSheetId="9" hidden="1">#REF!</definedName>
    <definedName name="BEx3CO0SVO4WLH0DO43DCHYDTH1P" localSheetId="1" hidden="1">#REF!</definedName>
    <definedName name="BEx3CO0SVO4WLH0DO43DCHYDTH1P" localSheetId="40" hidden="1">#REF!</definedName>
    <definedName name="BEx3CO0SVO4WLH0DO43DCHYDTH1P" localSheetId="36" hidden="1">#REF!</definedName>
    <definedName name="BEx3CO0SVO4WLH0DO43DCHYDTH1P" hidden="1">#REF!</definedName>
    <definedName name="BEx3CPDAEBC12450MVHX6S78ILBS" localSheetId="7" hidden="1">#REF!</definedName>
    <definedName name="BEx3CPDAEBC12450MVHX6S78ILBS" localSheetId="9" hidden="1">#REF!</definedName>
    <definedName name="BEx3CPDAEBC12450MVHX6S78ILBS" localSheetId="1" hidden="1">#REF!</definedName>
    <definedName name="BEx3CPDAEBC12450MVHX6S78ILBS" localSheetId="40" hidden="1">#REF!</definedName>
    <definedName name="BEx3CPDAEBC12450MVHX6S78ILBS" localSheetId="36" hidden="1">#REF!</definedName>
    <definedName name="BEx3CPDAEBC12450MVHX6S78ILBS" hidden="1">#REF!</definedName>
    <definedName name="BEx3CQ9OQ7E1YH93NADGWWEH0HD5" localSheetId="7" hidden="1">#REF!</definedName>
    <definedName name="BEx3CQ9OQ7E1YH93NADGWWEH0HD5" localSheetId="9" hidden="1">#REF!</definedName>
    <definedName name="BEx3CQ9OQ7E1YH93NADGWWEH0HD5" localSheetId="1" hidden="1">#REF!</definedName>
    <definedName name="BEx3CQ9OQ7E1YH93NADGWWEH0HD5" localSheetId="40" hidden="1">#REF!</definedName>
    <definedName name="BEx3CQ9OQ7E1YH93NADGWWEH0HD5" localSheetId="36" hidden="1">#REF!</definedName>
    <definedName name="BEx3CQ9OQ7E1YH93NADGWWEH0HD5" hidden="1">#REF!</definedName>
    <definedName name="BEx3D9G6QTSPF9UYI4X0XY0VE896" localSheetId="7" hidden="1">#REF!</definedName>
    <definedName name="BEx3D9G6QTSPF9UYI4X0XY0VE896" localSheetId="9" hidden="1">#REF!</definedName>
    <definedName name="BEx3D9G6QTSPF9UYI4X0XY0VE896" localSheetId="1" hidden="1">#REF!</definedName>
    <definedName name="BEx3D9G6QTSPF9UYI4X0XY0VE896" localSheetId="40" hidden="1">#REF!</definedName>
    <definedName name="BEx3D9G6QTSPF9UYI4X0XY0VE896" localSheetId="36" hidden="1">#REF!</definedName>
    <definedName name="BEx3D9G6QTSPF9UYI4X0XY0VE896" hidden="1">#REF!</definedName>
    <definedName name="BEx3DCQU9PBRXIMLO62KS5RLH447" localSheetId="7" hidden="1">#REF!</definedName>
    <definedName name="BEx3DCQU9PBRXIMLO62KS5RLH447" localSheetId="9" hidden="1">#REF!</definedName>
    <definedName name="BEx3DCQU9PBRXIMLO62KS5RLH447" localSheetId="1" hidden="1">#REF!</definedName>
    <definedName name="BEx3DCQU9PBRXIMLO62KS5RLH447" localSheetId="40" hidden="1">#REF!</definedName>
    <definedName name="BEx3DCQU9PBRXIMLO62KS5RLH447" localSheetId="36" hidden="1">#REF!</definedName>
    <definedName name="BEx3DCQU9PBRXIMLO62KS5RLH447" hidden="1">#REF!</definedName>
    <definedName name="BEx3DQ8EH7C7L4XQAOL3NRRVRRT3" localSheetId="7" hidden="1">#REF!</definedName>
    <definedName name="BEx3DQ8EH7C7L4XQAOL3NRRVRRT3" localSheetId="9" hidden="1">#REF!</definedName>
    <definedName name="BEx3DQ8EH7C7L4XQAOL3NRRVRRT3" localSheetId="1" hidden="1">#REF!</definedName>
    <definedName name="BEx3DQ8EH7C7L4XQAOL3NRRVRRT3" localSheetId="40" hidden="1">#REF!</definedName>
    <definedName name="BEx3DQ8EH7C7L4XQAOL3NRRVRRT3" localSheetId="36" hidden="1">#REF!</definedName>
    <definedName name="BEx3DQ8EH7C7L4XQAOL3NRRVRRT3" hidden="1">#REF!</definedName>
    <definedName name="BEx3EF99FD6QNNCNOKDEE67JHTUJ" localSheetId="7" hidden="1">#REF!</definedName>
    <definedName name="BEx3EF99FD6QNNCNOKDEE67JHTUJ" localSheetId="9" hidden="1">#REF!</definedName>
    <definedName name="BEx3EF99FD6QNNCNOKDEE67JHTUJ" localSheetId="1" hidden="1">#REF!</definedName>
    <definedName name="BEx3EF99FD6QNNCNOKDEE67JHTUJ" localSheetId="40" hidden="1">#REF!</definedName>
    <definedName name="BEx3EF99FD6QNNCNOKDEE67JHTUJ" localSheetId="36" hidden="1">#REF!</definedName>
    <definedName name="BEx3EF99FD6QNNCNOKDEE67JHTUJ" hidden="1">#REF!</definedName>
    <definedName name="BEx3EGLXG4AU8GXIFP26DZ61E6EP" localSheetId="7" hidden="1">#REF!</definedName>
    <definedName name="BEx3EGLXG4AU8GXIFP26DZ61E6EP" localSheetId="9" hidden="1">#REF!</definedName>
    <definedName name="BEx3EGLXG4AU8GXIFP26DZ61E6EP" localSheetId="1" hidden="1">#REF!</definedName>
    <definedName name="BEx3EGLXG4AU8GXIFP26DZ61E6EP" localSheetId="40" hidden="1">#REF!</definedName>
    <definedName name="BEx3EGLXG4AU8GXIFP26DZ61E6EP" localSheetId="36" hidden="1">#REF!</definedName>
    <definedName name="BEx3EGLXG4AU8GXIFP26DZ61E6EP" hidden="1">#REF!</definedName>
    <definedName name="BEx3EHCSERZ2O2OAG8Y95UPG2IY9" localSheetId="7" hidden="1">#REF!</definedName>
    <definedName name="BEx3EHCSERZ2O2OAG8Y95UPG2IY9" localSheetId="9" hidden="1">#REF!</definedName>
    <definedName name="BEx3EHCSERZ2O2OAG8Y95UPG2IY9" localSheetId="1" hidden="1">#REF!</definedName>
    <definedName name="BEx3EHCSERZ2O2OAG8Y95UPG2IY9" localSheetId="40" hidden="1">#REF!</definedName>
    <definedName name="BEx3EHCSERZ2O2OAG8Y95UPG2IY9" localSheetId="36" hidden="1">#REF!</definedName>
    <definedName name="BEx3EHCSERZ2O2OAG8Y95UPG2IY9" hidden="1">#REF!</definedName>
    <definedName name="BEx3EJR3TCJDYS7ZXNDS5N9KTGIK" localSheetId="7" hidden="1">#REF!</definedName>
    <definedName name="BEx3EJR3TCJDYS7ZXNDS5N9KTGIK" localSheetId="9" hidden="1">#REF!</definedName>
    <definedName name="BEx3EJR3TCJDYS7ZXNDS5N9KTGIK" localSheetId="1" hidden="1">#REF!</definedName>
    <definedName name="BEx3EJR3TCJDYS7ZXNDS5N9KTGIK" localSheetId="40" hidden="1">#REF!</definedName>
    <definedName name="BEx3EJR3TCJDYS7ZXNDS5N9KTGIK" localSheetId="36" hidden="1">#REF!</definedName>
    <definedName name="BEx3EJR3TCJDYS7ZXNDS5N9KTGIK" hidden="1">#REF!</definedName>
    <definedName name="BEx3ELJTTBS6P05CNISMGOJOA60V" localSheetId="7" hidden="1">#REF!</definedName>
    <definedName name="BEx3ELJTTBS6P05CNISMGOJOA60V" localSheetId="9" hidden="1">#REF!</definedName>
    <definedName name="BEx3ELJTTBS6P05CNISMGOJOA60V" localSheetId="1" hidden="1">#REF!</definedName>
    <definedName name="BEx3ELJTTBS6P05CNISMGOJOA60V" localSheetId="40" hidden="1">#REF!</definedName>
    <definedName name="BEx3ELJTTBS6P05CNISMGOJOA60V" localSheetId="36" hidden="1">#REF!</definedName>
    <definedName name="BEx3ELJTTBS6P05CNISMGOJOA60V" hidden="1">#REF!</definedName>
    <definedName name="BEx3EQSLJBDDJRHNX19PBFCKNY2I" localSheetId="7" hidden="1">#REF!</definedName>
    <definedName name="BEx3EQSLJBDDJRHNX19PBFCKNY2I" localSheetId="9" hidden="1">#REF!</definedName>
    <definedName name="BEx3EQSLJBDDJRHNX19PBFCKNY2I" localSheetId="1" hidden="1">#REF!</definedName>
    <definedName name="BEx3EQSLJBDDJRHNX19PBFCKNY2I" localSheetId="40" hidden="1">#REF!</definedName>
    <definedName name="BEx3EQSLJBDDJRHNX19PBFCKNY2I" localSheetId="36" hidden="1">#REF!</definedName>
    <definedName name="BEx3EQSLJBDDJRHNX19PBFCKNY2I" hidden="1">#REF!</definedName>
    <definedName name="BEx3EUUAX947Q5N6MY6W0KSNY78Y" localSheetId="7" hidden="1">#REF!</definedName>
    <definedName name="BEx3EUUAX947Q5N6MY6W0KSNY78Y" localSheetId="9" hidden="1">#REF!</definedName>
    <definedName name="BEx3EUUAX947Q5N6MY6W0KSNY78Y" localSheetId="1" hidden="1">#REF!</definedName>
    <definedName name="BEx3EUUAX947Q5N6MY6W0KSNY78Y" localSheetId="40" hidden="1">#REF!</definedName>
    <definedName name="BEx3EUUAX947Q5N6MY6W0KSNY78Y" localSheetId="36" hidden="1">#REF!</definedName>
    <definedName name="BEx3EUUAX947Q5N6MY6W0KSNY78Y" hidden="1">#REF!</definedName>
    <definedName name="BEx3F3OJYKFH63TY4TBS69H5CI8M" localSheetId="7" hidden="1">#REF!</definedName>
    <definedName name="BEx3F3OJYKFH63TY4TBS69H5CI8M" localSheetId="9" hidden="1">#REF!</definedName>
    <definedName name="BEx3F3OJYKFH63TY4TBS69H5CI8M" localSheetId="1" hidden="1">#REF!</definedName>
    <definedName name="BEx3F3OJYKFH63TY4TBS69H5CI8M" localSheetId="40" hidden="1">#REF!</definedName>
    <definedName name="BEx3F3OJYKFH63TY4TBS69H5CI8M" localSheetId="36" hidden="1">#REF!</definedName>
    <definedName name="BEx3F3OJYKFH63TY4TBS69H5CI8M" hidden="1">#REF!</definedName>
    <definedName name="BEx3FHMD1P5XBCH23ZKIFO6ZTCNB" localSheetId="7" hidden="1">#REF!</definedName>
    <definedName name="BEx3FHMD1P5XBCH23ZKIFO6ZTCNB" localSheetId="9" hidden="1">#REF!</definedName>
    <definedName name="BEx3FHMD1P5XBCH23ZKIFO6ZTCNB" localSheetId="1" hidden="1">#REF!</definedName>
    <definedName name="BEx3FHMD1P5XBCH23ZKIFO6ZTCNB" localSheetId="40" hidden="1">#REF!</definedName>
    <definedName name="BEx3FHMD1P5XBCH23ZKIFO6ZTCNB" localSheetId="36" hidden="1">#REF!</definedName>
    <definedName name="BEx3FHMD1P5XBCH23ZKIFO6ZTCNB" hidden="1">#REF!</definedName>
    <definedName name="BEx3FI2G3YYIACQHXNXEA15M8ZK5" localSheetId="7" hidden="1">#REF!</definedName>
    <definedName name="BEx3FI2G3YYIACQHXNXEA15M8ZK5" localSheetId="9" hidden="1">#REF!</definedName>
    <definedName name="BEx3FI2G3YYIACQHXNXEA15M8ZK5" localSheetId="1" hidden="1">#REF!</definedName>
    <definedName name="BEx3FI2G3YYIACQHXNXEA15M8ZK5" localSheetId="40" hidden="1">#REF!</definedName>
    <definedName name="BEx3FI2G3YYIACQHXNXEA15M8ZK5" localSheetId="36" hidden="1">#REF!</definedName>
    <definedName name="BEx3FI2G3YYIACQHXNXEA15M8ZK5" hidden="1">#REF!</definedName>
    <definedName name="BEx3FJ9MHSLDK8W91GO85FX1GX57" localSheetId="7" hidden="1">#REF!</definedName>
    <definedName name="BEx3FJ9MHSLDK8W91GO85FX1GX57" localSheetId="9" hidden="1">#REF!</definedName>
    <definedName name="BEx3FJ9MHSLDK8W91GO85FX1GX57" localSheetId="1" hidden="1">#REF!</definedName>
    <definedName name="BEx3FJ9MHSLDK8W91GO85FX1GX57" localSheetId="40" hidden="1">#REF!</definedName>
    <definedName name="BEx3FJ9MHSLDK8W91GO85FX1GX57" localSheetId="36" hidden="1">#REF!</definedName>
    <definedName name="BEx3FJ9MHSLDK8W91GO85FX1GX57" hidden="1">#REF!</definedName>
    <definedName name="BEx3FR251HFU7A33PU01SJUENL2B" localSheetId="7" hidden="1">#REF!</definedName>
    <definedName name="BEx3FR251HFU7A33PU01SJUENL2B" localSheetId="9" hidden="1">#REF!</definedName>
    <definedName name="BEx3FR251HFU7A33PU01SJUENL2B" localSheetId="1" hidden="1">#REF!</definedName>
    <definedName name="BEx3FR251HFU7A33PU01SJUENL2B" localSheetId="40" hidden="1">#REF!</definedName>
    <definedName name="BEx3FR251HFU7A33PU01SJUENL2B" localSheetId="36" hidden="1">#REF!</definedName>
    <definedName name="BEx3FR251HFU7A33PU01SJUENL2B" hidden="1">#REF!</definedName>
    <definedName name="BEx3FX7EJL47JSLSWP3EOC265WAE" localSheetId="7" hidden="1">#REF!</definedName>
    <definedName name="BEx3FX7EJL47JSLSWP3EOC265WAE" localSheetId="9" hidden="1">#REF!</definedName>
    <definedName name="BEx3FX7EJL47JSLSWP3EOC265WAE" localSheetId="1" hidden="1">#REF!</definedName>
    <definedName name="BEx3FX7EJL47JSLSWP3EOC265WAE" localSheetId="40" hidden="1">#REF!</definedName>
    <definedName name="BEx3FX7EJL47JSLSWP3EOC265WAE" localSheetId="36" hidden="1">#REF!</definedName>
    <definedName name="BEx3FX7EJL47JSLSWP3EOC265WAE" hidden="1">#REF!</definedName>
    <definedName name="BEx3G201R8NLJ6FIHO2QS0SW9QVV" localSheetId="7" hidden="1">#REF!</definedName>
    <definedName name="BEx3G201R8NLJ6FIHO2QS0SW9QVV" localSheetId="9" hidden="1">#REF!</definedName>
    <definedName name="BEx3G201R8NLJ6FIHO2QS0SW9QVV" localSheetId="1" hidden="1">#REF!</definedName>
    <definedName name="BEx3G201R8NLJ6FIHO2QS0SW9QVV" localSheetId="40" hidden="1">#REF!</definedName>
    <definedName name="BEx3G201R8NLJ6FIHO2QS0SW9QVV" localSheetId="36" hidden="1">#REF!</definedName>
    <definedName name="BEx3G201R8NLJ6FIHO2QS0SW9QVV" hidden="1">#REF!</definedName>
    <definedName name="BEx3G2LL2II66XY5YCDPG4JE13A3" localSheetId="7" hidden="1">#REF!</definedName>
    <definedName name="BEx3G2LL2II66XY5YCDPG4JE13A3" localSheetId="9" hidden="1">#REF!</definedName>
    <definedName name="BEx3G2LL2II66XY5YCDPG4JE13A3" localSheetId="1" hidden="1">#REF!</definedName>
    <definedName name="BEx3G2LL2II66XY5YCDPG4JE13A3" localSheetId="40" hidden="1">#REF!</definedName>
    <definedName name="BEx3G2LL2II66XY5YCDPG4JE13A3" localSheetId="36" hidden="1">#REF!</definedName>
    <definedName name="BEx3G2LL2II66XY5YCDPG4JE13A3" hidden="1">#REF!</definedName>
    <definedName name="BEx3G2WA0DTYY9D8AGHHOBTPE2B2" localSheetId="7" hidden="1">#REF!</definedName>
    <definedName name="BEx3G2WA0DTYY9D8AGHHOBTPE2B2" localSheetId="9" hidden="1">#REF!</definedName>
    <definedName name="BEx3G2WA0DTYY9D8AGHHOBTPE2B2" localSheetId="1" hidden="1">#REF!</definedName>
    <definedName name="BEx3G2WA0DTYY9D8AGHHOBTPE2B2" localSheetId="40" hidden="1">#REF!</definedName>
    <definedName name="BEx3G2WA0DTYY9D8AGHHOBTPE2B2" localSheetId="36" hidden="1">#REF!</definedName>
    <definedName name="BEx3G2WA0DTYY9D8AGHHOBTPE2B2" hidden="1">#REF!</definedName>
    <definedName name="BEx3GCXR6IAS0B6WJ03GJVH7CO52" localSheetId="7" hidden="1">#REF!</definedName>
    <definedName name="BEx3GCXR6IAS0B6WJ03GJVH7CO52" localSheetId="9" hidden="1">#REF!</definedName>
    <definedName name="BEx3GCXR6IAS0B6WJ03GJVH7CO52" localSheetId="1" hidden="1">#REF!</definedName>
    <definedName name="BEx3GCXR6IAS0B6WJ03GJVH7CO52" localSheetId="40" hidden="1">#REF!</definedName>
    <definedName name="BEx3GCXR6IAS0B6WJ03GJVH7CO52" localSheetId="36" hidden="1">#REF!</definedName>
    <definedName name="BEx3GCXR6IAS0B6WJ03GJVH7CO52" hidden="1">#REF!</definedName>
    <definedName name="BEx3GEVV18SEQDI1JGY7EN6D1GT1" localSheetId="7" hidden="1">#REF!</definedName>
    <definedName name="BEx3GEVV18SEQDI1JGY7EN6D1GT1" localSheetId="9" hidden="1">#REF!</definedName>
    <definedName name="BEx3GEVV18SEQDI1JGY7EN6D1GT1" localSheetId="1" hidden="1">#REF!</definedName>
    <definedName name="BEx3GEVV18SEQDI1JGY7EN6D1GT1" localSheetId="40" hidden="1">#REF!</definedName>
    <definedName name="BEx3GEVV18SEQDI1JGY7EN6D1GT1" localSheetId="36" hidden="1">#REF!</definedName>
    <definedName name="BEx3GEVV18SEQDI1JGY7EN6D1GT1" hidden="1">#REF!</definedName>
    <definedName name="BEx3GKFH64MKQX61S7DYTZ15JCPY" localSheetId="7" hidden="1">#REF!</definedName>
    <definedName name="BEx3GKFH64MKQX61S7DYTZ15JCPY" localSheetId="9" hidden="1">#REF!</definedName>
    <definedName name="BEx3GKFH64MKQX61S7DYTZ15JCPY" localSheetId="1" hidden="1">#REF!</definedName>
    <definedName name="BEx3GKFH64MKQX61S7DYTZ15JCPY" localSheetId="40" hidden="1">#REF!</definedName>
    <definedName name="BEx3GKFH64MKQX61S7DYTZ15JCPY" localSheetId="36" hidden="1">#REF!</definedName>
    <definedName name="BEx3GKFH64MKQX61S7DYTZ15JCPY" hidden="1">#REF!</definedName>
    <definedName name="BEx3GMJ1Y6UU02DLRL0QXCEKDA6C" localSheetId="7" hidden="1">#REF!</definedName>
    <definedName name="BEx3GMJ1Y6UU02DLRL0QXCEKDA6C" localSheetId="9" hidden="1">#REF!</definedName>
    <definedName name="BEx3GMJ1Y6UU02DLRL0QXCEKDA6C" localSheetId="1" hidden="1">#REF!</definedName>
    <definedName name="BEx3GMJ1Y6UU02DLRL0QXCEKDA6C" localSheetId="40" hidden="1">#REF!</definedName>
    <definedName name="BEx3GMJ1Y6UU02DLRL0QXCEKDA6C" localSheetId="36" hidden="1">#REF!</definedName>
    <definedName name="BEx3GMJ1Y6UU02DLRL0QXCEKDA6C" hidden="1">#REF!</definedName>
    <definedName name="BEx3GN4LY0135CBDIN1TU2UEODGF" localSheetId="7" hidden="1">#REF!</definedName>
    <definedName name="BEx3GN4LY0135CBDIN1TU2UEODGF" localSheetId="9" hidden="1">#REF!</definedName>
    <definedName name="BEx3GN4LY0135CBDIN1TU2UEODGF" localSheetId="1" hidden="1">#REF!</definedName>
    <definedName name="BEx3GN4LY0135CBDIN1TU2UEODGF" localSheetId="40" hidden="1">#REF!</definedName>
    <definedName name="BEx3GN4LY0135CBDIN1TU2UEODGF" localSheetId="36" hidden="1">#REF!</definedName>
    <definedName name="BEx3GN4LY0135CBDIN1TU2UEODGF" hidden="1">#REF!</definedName>
    <definedName name="BEx3GPDH2AH4QKT4OOSN563XUHBD" localSheetId="7" hidden="1">#REF!</definedName>
    <definedName name="BEx3GPDH2AH4QKT4OOSN563XUHBD" localSheetId="9" hidden="1">#REF!</definedName>
    <definedName name="BEx3GPDH2AH4QKT4OOSN563XUHBD" localSheetId="1" hidden="1">#REF!</definedName>
    <definedName name="BEx3GPDH2AH4QKT4OOSN563XUHBD" localSheetId="40" hidden="1">#REF!</definedName>
    <definedName name="BEx3GPDH2AH4QKT4OOSN563XUHBD" localSheetId="36" hidden="1">#REF!</definedName>
    <definedName name="BEx3GPDH2AH4QKT4OOSN563XUHBD" hidden="1">#REF!</definedName>
    <definedName name="BEx3GRGZOH1A62SHC133FKNN9K23" localSheetId="7" hidden="1">#REF!</definedName>
    <definedName name="BEx3GRGZOH1A62SHC133FKNN9K23" localSheetId="9" hidden="1">#REF!</definedName>
    <definedName name="BEx3GRGZOH1A62SHC133FKNN9K23" localSheetId="1" hidden="1">#REF!</definedName>
    <definedName name="BEx3GRGZOH1A62SHC133FKNN9K23" localSheetId="40" hidden="1">#REF!</definedName>
    <definedName name="BEx3GRGZOH1A62SHC133FKNN9K23" localSheetId="36" hidden="1">#REF!</definedName>
    <definedName name="BEx3GRGZOH1A62SHC133FKNN9K23" hidden="1">#REF!</definedName>
    <definedName name="BEx3GS2LABKJSRV8GPZLJZVX7NMJ" localSheetId="7" hidden="1">#REF!</definedName>
    <definedName name="BEx3GS2LABKJSRV8GPZLJZVX7NMJ" localSheetId="9" hidden="1">#REF!</definedName>
    <definedName name="BEx3GS2LABKJSRV8GPZLJZVX7NMJ" localSheetId="1" hidden="1">#REF!</definedName>
    <definedName name="BEx3GS2LABKJSRV8GPZLJZVX7NMJ" localSheetId="40" hidden="1">#REF!</definedName>
    <definedName name="BEx3GS2LABKJSRV8GPZLJZVX7NMJ" localSheetId="36" hidden="1">#REF!</definedName>
    <definedName name="BEx3GS2LABKJSRV8GPZLJZVX7NMJ" hidden="1">#REF!</definedName>
    <definedName name="BEx3H05W7OEBR6W6YJKGD6W5M3I1" localSheetId="7" hidden="1">#REF!</definedName>
    <definedName name="BEx3H05W7OEBR6W6YJKGD6W5M3I1" localSheetId="9" hidden="1">#REF!</definedName>
    <definedName name="BEx3H05W7OEBR6W6YJKGD6W5M3I1" localSheetId="1" hidden="1">#REF!</definedName>
    <definedName name="BEx3H05W7OEBR6W6YJKGD6W5M3I1" localSheetId="40" hidden="1">#REF!</definedName>
    <definedName name="BEx3H05W7OEBR6W6YJKGD6W5M3I1" localSheetId="36" hidden="1">#REF!</definedName>
    <definedName name="BEx3H05W7OEBR6W6YJKGD6W5M3I1" hidden="1">#REF!</definedName>
    <definedName name="BEx3H244GCME7ZDNAXG6ZSJ64ZRE" localSheetId="7" hidden="1">#REF!</definedName>
    <definedName name="BEx3H244GCME7ZDNAXG6ZSJ64ZRE" localSheetId="9" hidden="1">#REF!</definedName>
    <definedName name="BEx3H244GCME7ZDNAXG6ZSJ64ZRE" localSheetId="1" hidden="1">#REF!</definedName>
    <definedName name="BEx3H244GCME7ZDNAXG6ZSJ64ZRE" localSheetId="40" hidden="1">#REF!</definedName>
    <definedName name="BEx3H244GCME7ZDNAXG6ZSJ64ZRE" localSheetId="36" hidden="1">#REF!</definedName>
    <definedName name="BEx3H244GCME7ZDNAXG6ZSJ64ZRE" hidden="1">#REF!</definedName>
    <definedName name="BEx3H5UX2GZFZZT657YR76RHW5I6" localSheetId="7" hidden="1">#REF!</definedName>
    <definedName name="BEx3H5UX2GZFZZT657YR76RHW5I6" localSheetId="9" hidden="1">#REF!</definedName>
    <definedName name="BEx3H5UX2GZFZZT657YR76RHW5I6" localSheetId="1" hidden="1">#REF!</definedName>
    <definedName name="BEx3H5UX2GZFZZT657YR76RHW5I6" localSheetId="40" hidden="1">#REF!</definedName>
    <definedName name="BEx3H5UX2GZFZZT657YR76RHW5I6" localSheetId="36" hidden="1">#REF!</definedName>
    <definedName name="BEx3H5UX2GZFZZT657YR76RHW5I6" hidden="1">#REF!</definedName>
    <definedName name="BEx3HACPKDZVUOS9WBDCCFJB46DK" localSheetId="7" hidden="1">#REF!</definedName>
    <definedName name="BEx3HACPKDZVUOS9WBDCCFJB46DK" localSheetId="9" hidden="1">#REF!</definedName>
    <definedName name="BEx3HACPKDZVUOS9WBDCCFJB46DK" localSheetId="1" hidden="1">#REF!</definedName>
    <definedName name="BEx3HACPKDZVUOS9WBDCCFJB46DK" localSheetId="40" hidden="1">#REF!</definedName>
    <definedName name="BEx3HACPKDZVUOS9WBDCCFJB46DK" localSheetId="36" hidden="1">#REF!</definedName>
    <definedName name="BEx3HACPKDZVUOS9WBDCCFJB46DK" hidden="1">#REF!</definedName>
    <definedName name="BEx3HMSEFOP6DBM4R97XA6B7NFG6" localSheetId="7" hidden="1">#REF!</definedName>
    <definedName name="BEx3HMSEFOP6DBM4R97XA6B7NFG6" localSheetId="9" hidden="1">#REF!</definedName>
    <definedName name="BEx3HMSEFOP6DBM4R97XA6B7NFG6" localSheetId="1" hidden="1">#REF!</definedName>
    <definedName name="BEx3HMSEFOP6DBM4R97XA6B7NFG6" localSheetId="40" hidden="1">#REF!</definedName>
    <definedName name="BEx3HMSEFOP6DBM4R97XA6B7NFG6" localSheetId="36" hidden="1">#REF!</definedName>
    <definedName name="BEx3HMSEFOP6DBM4R97XA6B7NFG6" hidden="1">#REF!</definedName>
    <definedName name="BEx3HWJ5SQSD2CVCQNR183X44FR8" localSheetId="7" hidden="1">#REF!</definedName>
    <definedName name="BEx3HWJ5SQSD2CVCQNR183X44FR8" localSheetId="9" hidden="1">#REF!</definedName>
    <definedName name="BEx3HWJ5SQSD2CVCQNR183X44FR8" localSheetId="1" hidden="1">#REF!</definedName>
    <definedName name="BEx3HWJ5SQSD2CVCQNR183X44FR8" localSheetId="40" hidden="1">#REF!</definedName>
    <definedName name="BEx3HWJ5SQSD2CVCQNR183X44FR8" localSheetId="36" hidden="1">#REF!</definedName>
    <definedName name="BEx3HWJ5SQSD2CVCQNR183X44FR8" hidden="1">#REF!</definedName>
    <definedName name="BEx3I09YVXO0G4X7KGSA4WGORM35" localSheetId="7" hidden="1">#REF!</definedName>
    <definedName name="BEx3I09YVXO0G4X7KGSA4WGORM35" localSheetId="9" hidden="1">#REF!</definedName>
    <definedName name="BEx3I09YVXO0G4X7KGSA4WGORM35" localSheetId="1" hidden="1">#REF!</definedName>
    <definedName name="BEx3I09YVXO0G4X7KGSA4WGORM35" localSheetId="40" hidden="1">#REF!</definedName>
    <definedName name="BEx3I09YVXO0G4X7KGSA4WGORM35" localSheetId="36" hidden="1">#REF!</definedName>
    <definedName name="BEx3I09YVXO0G4X7KGSA4WGORM35" hidden="1">#REF!</definedName>
    <definedName name="BEx3I3KN8WAL54AYYACGCUM43J9W" localSheetId="7" hidden="1">#REF!</definedName>
    <definedName name="BEx3I3KN8WAL54AYYACGCUM43J9W" localSheetId="9" hidden="1">#REF!</definedName>
    <definedName name="BEx3I3KN8WAL54AYYACGCUM43J9W" localSheetId="1" hidden="1">#REF!</definedName>
    <definedName name="BEx3I3KN8WAL54AYYACGCUM43J9W" localSheetId="40" hidden="1">#REF!</definedName>
    <definedName name="BEx3I3KN8WAL54AYYACGCUM43J9W" localSheetId="36" hidden="1">#REF!</definedName>
    <definedName name="BEx3I3KN8WAL54AYYACGCUM43J9W" hidden="1">#REF!</definedName>
    <definedName name="BEx3ICF1GY8HQEBIU9S43PDJ90BX" localSheetId="7" hidden="1">#REF!</definedName>
    <definedName name="BEx3ICF1GY8HQEBIU9S43PDJ90BX" localSheetId="9" hidden="1">#REF!</definedName>
    <definedName name="BEx3ICF1GY8HQEBIU9S43PDJ90BX" localSheetId="1" hidden="1">#REF!</definedName>
    <definedName name="BEx3ICF1GY8HQEBIU9S43PDJ90BX" localSheetId="40" hidden="1">#REF!</definedName>
    <definedName name="BEx3ICF1GY8HQEBIU9S43PDJ90BX" localSheetId="36" hidden="1">#REF!</definedName>
    <definedName name="BEx3ICF1GY8HQEBIU9S43PDJ90BX" hidden="1">#REF!</definedName>
    <definedName name="BEx3IYAH2DEBFWO8F94H4MXE3RLY" localSheetId="7" hidden="1">#REF!</definedName>
    <definedName name="BEx3IYAH2DEBFWO8F94H4MXE3RLY" localSheetId="9" hidden="1">#REF!</definedName>
    <definedName name="BEx3IYAH2DEBFWO8F94H4MXE3RLY" localSheetId="1" hidden="1">#REF!</definedName>
    <definedName name="BEx3IYAH2DEBFWO8F94H4MXE3RLY" localSheetId="40" hidden="1">#REF!</definedName>
    <definedName name="BEx3IYAH2DEBFWO8F94H4MXE3RLY" localSheetId="36" hidden="1">#REF!</definedName>
    <definedName name="BEx3IYAH2DEBFWO8F94H4MXE3RLY" hidden="1">#REF!</definedName>
    <definedName name="BEx3IZSG3932LSWHR5YV78IVRPCK" localSheetId="7" hidden="1">#REF!</definedName>
    <definedName name="BEx3IZSG3932LSWHR5YV78IVRPCK" localSheetId="9" hidden="1">#REF!</definedName>
    <definedName name="BEx3IZSG3932LSWHR5YV78IVRPCK" localSheetId="1" hidden="1">#REF!</definedName>
    <definedName name="BEx3IZSG3932LSWHR5YV78IVRPCK" localSheetId="40" hidden="1">#REF!</definedName>
    <definedName name="BEx3IZSG3932LSWHR5YV78IVRPCK" localSheetId="36" hidden="1">#REF!</definedName>
    <definedName name="BEx3IZSG3932LSWHR5YV78IVRPCK" hidden="1">#REF!</definedName>
    <definedName name="BEx3IZXXSYEW50379N2EAFWO8DZV" localSheetId="7" hidden="1">#REF!</definedName>
    <definedName name="BEx3IZXXSYEW50379N2EAFWO8DZV" localSheetId="9" hidden="1">#REF!</definedName>
    <definedName name="BEx3IZXXSYEW50379N2EAFWO8DZV" localSheetId="1" hidden="1">#REF!</definedName>
    <definedName name="BEx3IZXXSYEW50379N2EAFWO8DZV" localSheetId="40" hidden="1">#REF!</definedName>
    <definedName name="BEx3IZXXSYEW50379N2EAFWO8DZV" localSheetId="36" hidden="1">#REF!</definedName>
    <definedName name="BEx3IZXXSYEW50379N2EAFWO8DZV" hidden="1">#REF!</definedName>
    <definedName name="BEx3J1VZVGTKT4ATPO9O5JCSFTTR" localSheetId="7" hidden="1">#REF!</definedName>
    <definedName name="BEx3J1VZVGTKT4ATPO9O5JCSFTTR" localSheetId="9" hidden="1">#REF!</definedName>
    <definedName name="BEx3J1VZVGTKT4ATPO9O5JCSFTTR" localSheetId="1" hidden="1">#REF!</definedName>
    <definedName name="BEx3J1VZVGTKT4ATPO9O5JCSFTTR" localSheetId="40" hidden="1">#REF!</definedName>
    <definedName name="BEx3J1VZVGTKT4ATPO9O5JCSFTTR" localSheetId="36" hidden="1">#REF!</definedName>
    <definedName name="BEx3J1VZVGTKT4ATPO9O5JCSFTTR" hidden="1">#REF!</definedName>
    <definedName name="BEx3JC2TY7JNAAC3L7QHVPQXLGQ8" localSheetId="7" hidden="1">#REF!</definedName>
    <definedName name="BEx3JC2TY7JNAAC3L7QHVPQXLGQ8" localSheetId="9" hidden="1">#REF!</definedName>
    <definedName name="BEx3JC2TY7JNAAC3L7QHVPQXLGQ8" localSheetId="1" hidden="1">#REF!</definedName>
    <definedName name="BEx3JC2TY7JNAAC3L7QHVPQXLGQ8" localSheetId="40" hidden="1">#REF!</definedName>
    <definedName name="BEx3JC2TY7JNAAC3L7QHVPQXLGQ8" localSheetId="36" hidden="1">#REF!</definedName>
    <definedName name="BEx3JC2TY7JNAAC3L7QHVPQXLGQ8" hidden="1">#REF!</definedName>
    <definedName name="BEx3JMF5D7ODCJ7THAJTC1GFSG95" localSheetId="7" hidden="1">#REF!</definedName>
    <definedName name="BEx3JMF5D7ODCJ7THAJTC1GFSG95" localSheetId="9" hidden="1">#REF!</definedName>
    <definedName name="BEx3JMF5D7ODCJ7THAJTC1GFSG95" localSheetId="1" hidden="1">#REF!</definedName>
    <definedName name="BEx3JMF5D7ODCJ7THAJTC1GFSG95" localSheetId="40" hidden="1">#REF!</definedName>
    <definedName name="BEx3JMF5D7ODCJ7THAJTC1GFSG95" localSheetId="36" hidden="1">#REF!</definedName>
    <definedName name="BEx3JMF5D7ODCJ7THAJTC1GFSG95" hidden="1">#REF!</definedName>
    <definedName name="BEx3JX23SYDIGOGM4Y0CQFBW8ZBV" localSheetId="7" hidden="1">#REF!</definedName>
    <definedName name="BEx3JX23SYDIGOGM4Y0CQFBW8ZBV" localSheetId="9" hidden="1">#REF!</definedName>
    <definedName name="BEx3JX23SYDIGOGM4Y0CQFBW8ZBV" localSheetId="1" hidden="1">#REF!</definedName>
    <definedName name="BEx3JX23SYDIGOGM4Y0CQFBW8ZBV" localSheetId="40" hidden="1">#REF!</definedName>
    <definedName name="BEx3JX23SYDIGOGM4Y0CQFBW8ZBV" localSheetId="36" hidden="1">#REF!</definedName>
    <definedName name="BEx3JX23SYDIGOGM4Y0CQFBW8ZBV" hidden="1">#REF!</definedName>
    <definedName name="BEx3JXCXCVBZJGV5VEG9MJEI01AL" localSheetId="7" hidden="1">#REF!</definedName>
    <definedName name="BEx3JXCXCVBZJGV5VEG9MJEI01AL" localSheetId="9" hidden="1">#REF!</definedName>
    <definedName name="BEx3JXCXCVBZJGV5VEG9MJEI01AL" localSheetId="1" hidden="1">#REF!</definedName>
    <definedName name="BEx3JXCXCVBZJGV5VEG9MJEI01AL" localSheetId="40" hidden="1">#REF!</definedName>
    <definedName name="BEx3JXCXCVBZJGV5VEG9MJEI01AL" localSheetId="36" hidden="1">#REF!</definedName>
    <definedName name="BEx3JXCXCVBZJGV5VEG9MJEI01AL" hidden="1">#REF!</definedName>
    <definedName name="BEx3JYK2N7X59TPJSKYZ77ENY8SS" localSheetId="7" hidden="1">#REF!</definedName>
    <definedName name="BEx3JYK2N7X59TPJSKYZ77ENY8SS" localSheetId="9" hidden="1">#REF!</definedName>
    <definedName name="BEx3JYK2N7X59TPJSKYZ77ENY8SS" localSheetId="1" hidden="1">#REF!</definedName>
    <definedName name="BEx3JYK2N7X59TPJSKYZ77ENY8SS" localSheetId="40" hidden="1">#REF!</definedName>
    <definedName name="BEx3JYK2N7X59TPJSKYZ77ENY8SS" localSheetId="36" hidden="1">#REF!</definedName>
    <definedName name="BEx3JYK2N7X59TPJSKYZ77ENY8SS" hidden="1">#REF!</definedName>
    <definedName name="BEx3K13PSDK50JLCLD0GX8L4TWAH" localSheetId="7" hidden="1">#REF!</definedName>
    <definedName name="BEx3K13PSDK50JLCLD0GX8L4TWAH" localSheetId="9" hidden="1">#REF!</definedName>
    <definedName name="BEx3K13PSDK50JLCLD0GX8L4TWAH" localSheetId="1" hidden="1">#REF!</definedName>
    <definedName name="BEx3K13PSDK50JLCLD0GX8L4TWAH" localSheetId="40" hidden="1">#REF!</definedName>
    <definedName name="BEx3K13PSDK50JLCLD0GX8L4TWAH" localSheetId="36" hidden="1">#REF!</definedName>
    <definedName name="BEx3K13PSDK50JLCLD0GX8L4TWAH" hidden="1">#REF!</definedName>
    <definedName name="BEx3K4EII7GU1CG0BN7UL15M6J8Z" localSheetId="7" hidden="1">#REF!</definedName>
    <definedName name="BEx3K4EII7GU1CG0BN7UL15M6J8Z" localSheetId="9" hidden="1">#REF!</definedName>
    <definedName name="BEx3K4EII7GU1CG0BN7UL15M6J8Z" localSheetId="1" hidden="1">#REF!</definedName>
    <definedName name="BEx3K4EII7GU1CG0BN7UL15M6J8Z" localSheetId="40" hidden="1">#REF!</definedName>
    <definedName name="BEx3K4EII7GU1CG0BN7UL15M6J8Z" localSheetId="36" hidden="1">#REF!</definedName>
    <definedName name="BEx3K4EII7GU1CG0BN7UL15M6J8Z" hidden="1">#REF!</definedName>
    <definedName name="BEx3K4ZXQUQ2KYZF74B84SO48XMW" localSheetId="7" hidden="1">#REF!</definedName>
    <definedName name="BEx3K4ZXQUQ2KYZF74B84SO48XMW" localSheetId="9" hidden="1">#REF!</definedName>
    <definedName name="BEx3K4ZXQUQ2KYZF74B84SO48XMW" localSheetId="1" hidden="1">#REF!</definedName>
    <definedName name="BEx3K4ZXQUQ2KYZF74B84SO48XMW" localSheetId="40" hidden="1">#REF!</definedName>
    <definedName name="BEx3K4ZXQUQ2KYZF74B84SO48XMW" localSheetId="36" hidden="1">#REF!</definedName>
    <definedName name="BEx3K4ZXQUQ2KYZF74B84SO48XMW" hidden="1">#REF!</definedName>
    <definedName name="BEx3KEFXUCVNVPH7KSEGAZYX13B5" localSheetId="7" hidden="1">#REF!</definedName>
    <definedName name="BEx3KEFXUCVNVPH7KSEGAZYX13B5" localSheetId="9" hidden="1">#REF!</definedName>
    <definedName name="BEx3KEFXUCVNVPH7KSEGAZYX13B5" localSheetId="1" hidden="1">#REF!</definedName>
    <definedName name="BEx3KEFXUCVNVPH7KSEGAZYX13B5" localSheetId="40" hidden="1">#REF!</definedName>
    <definedName name="BEx3KEFXUCVNVPH7KSEGAZYX13B5" localSheetId="36" hidden="1">#REF!</definedName>
    <definedName name="BEx3KEFXUCVNVPH7KSEGAZYX13B5" hidden="1">#REF!</definedName>
    <definedName name="BEx3KFXUAF6YXAA47B7Q6X9B3VGB" localSheetId="7" hidden="1">#REF!</definedName>
    <definedName name="BEx3KFXUAF6YXAA47B7Q6X9B3VGB" localSheetId="9" hidden="1">#REF!</definedName>
    <definedName name="BEx3KFXUAF6YXAA47B7Q6X9B3VGB" localSheetId="1" hidden="1">#REF!</definedName>
    <definedName name="BEx3KFXUAF6YXAA47B7Q6X9B3VGB" localSheetId="40" hidden="1">#REF!</definedName>
    <definedName name="BEx3KFXUAF6YXAA47B7Q6X9B3VGB" localSheetId="36" hidden="1">#REF!</definedName>
    <definedName name="BEx3KFXUAF6YXAA47B7Q6X9B3VGB" hidden="1">#REF!</definedName>
    <definedName name="BEx3KIXQYOGMPK4WJJAVBRX4NR28" localSheetId="7" hidden="1">#REF!</definedName>
    <definedName name="BEx3KIXQYOGMPK4WJJAVBRX4NR28" localSheetId="9" hidden="1">#REF!</definedName>
    <definedName name="BEx3KIXQYOGMPK4WJJAVBRX4NR28" localSheetId="1" hidden="1">#REF!</definedName>
    <definedName name="BEx3KIXQYOGMPK4WJJAVBRX4NR28" localSheetId="40" hidden="1">#REF!</definedName>
    <definedName name="BEx3KIXQYOGMPK4WJJAVBRX4NR28" localSheetId="36" hidden="1">#REF!</definedName>
    <definedName name="BEx3KIXQYOGMPK4WJJAVBRX4NR28" hidden="1">#REF!</definedName>
    <definedName name="BEx3KJOMVOSFZVJUL3GKCNP6DQDS" localSheetId="7" hidden="1">#REF!</definedName>
    <definedName name="BEx3KJOMVOSFZVJUL3GKCNP6DQDS" localSheetId="9" hidden="1">#REF!</definedName>
    <definedName name="BEx3KJOMVOSFZVJUL3GKCNP6DQDS" localSheetId="1" hidden="1">#REF!</definedName>
    <definedName name="BEx3KJOMVOSFZVJUL3GKCNP6DQDS" localSheetId="40" hidden="1">#REF!</definedName>
    <definedName name="BEx3KJOMVOSFZVJUL3GKCNP6DQDS" localSheetId="36" hidden="1">#REF!</definedName>
    <definedName name="BEx3KJOMVOSFZVJUL3GKCNP6DQDS" hidden="1">#REF!</definedName>
    <definedName name="BEx3KP2VRBMORK0QEAZUYCXL3DHJ" localSheetId="7" hidden="1">#REF!</definedName>
    <definedName name="BEx3KP2VRBMORK0QEAZUYCXL3DHJ" localSheetId="9" hidden="1">#REF!</definedName>
    <definedName name="BEx3KP2VRBMORK0QEAZUYCXL3DHJ" localSheetId="1" hidden="1">#REF!</definedName>
    <definedName name="BEx3KP2VRBMORK0QEAZUYCXL3DHJ" localSheetId="40" hidden="1">#REF!</definedName>
    <definedName name="BEx3KP2VRBMORK0QEAZUYCXL3DHJ" localSheetId="36" hidden="1">#REF!</definedName>
    <definedName name="BEx3KP2VRBMORK0QEAZUYCXL3DHJ" hidden="1">#REF!</definedName>
    <definedName name="BEx3L4IN3LI4C26SITKTGAH27CDU" localSheetId="7" hidden="1">#REF!</definedName>
    <definedName name="BEx3L4IN3LI4C26SITKTGAH27CDU" localSheetId="9" hidden="1">#REF!</definedName>
    <definedName name="BEx3L4IN3LI4C26SITKTGAH27CDU" localSheetId="1" hidden="1">#REF!</definedName>
    <definedName name="BEx3L4IN3LI4C26SITKTGAH27CDU" localSheetId="40" hidden="1">#REF!</definedName>
    <definedName name="BEx3L4IN3LI4C26SITKTGAH27CDU" localSheetId="36" hidden="1">#REF!</definedName>
    <definedName name="BEx3L4IN3LI4C26SITKTGAH27CDU" hidden="1">#REF!</definedName>
    <definedName name="BEx3L4YQ0J7ZU0M5QM6YIPCEYC9K" localSheetId="7" hidden="1">#REF!</definedName>
    <definedName name="BEx3L4YQ0J7ZU0M5QM6YIPCEYC9K" localSheetId="9" hidden="1">#REF!</definedName>
    <definedName name="BEx3L4YQ0J7ZU0M5QM6YIPCEYC9K" localSheetId="1" hidden="1">#REF!</definedName>
    <definedName name="BEx3L4YQ0J7ZU0M5QM6YIPCEYC9K" localSheetId="40" hidden="1">#REF!</definedName>
    <definedName name="BEx3L4YQ0J7ZU0M5QM6YIPCEYC9K" localSheetId="36" hidden="1">#REF!</definedName>
    <definedName name="BEx3L4YQ0J7ZU0M5QM6YIPCEYC9K" hidden="1">#REF!</definedName>
    <definedName name="BEx3L60DJOR7NQN42G7YSAODP1EX" localSheetId="7" hidden="1">#REF!</definedName>
    <definedName name="BEx3L60DJOR7NQN42G7YSAODP1EX" localSheetId="9" hidden="1">#REF!</definedName>
    <definedName name="BEx3L60DJOR7NQN42G7YSAODP1EX" localSheetId="1" hidden="1">#REF!</definedName>
    <definedName name="BEx3L60DJOR7NQN42G7YSAODP1EX" localSheetId="40" hidden="1">#REF!</definedName>
    <definedName name="BEx3L60DJOR7NQN42G7YSAODP1EX" localSheetId="36" hidden="1">#REF!</definedName>
    <definedName name="BEx3L60DJOR7NQN42G7YSAODP1EX" hidden="1">#REF!</definedName>
    <definedName name="BEx3L7D0PI38HWZ7VADU16C9E33D" localSheetId="7" hidden="1">#REF!</definedName>
    <definedName name="BEx3L7D0PI38HWZ7VADU16C9E33D" localSheetId="9" hidden="1">#REF!</definedName>
    <definedName name="BEx3L7D0PI38HWZ7VADU16C9E33D" localSheetId="1" hidden="1">#REF!</definedName>
    <definedName name="BEx3L7D0PI38HWZ7VADU16C9E33D" localSheetId="40" hidden="1">#REF!</definedName>
    <definedName name="BEx3L7D0PI38HWZ7VADU16C9E33D" localSheetId="36" hidden="1">#REF!</definedName>
    <definedName name="BEx3L7D0PI38HWZ7VADU16C9E33D" hidden="1">#REF!</definedName>
    <definedName name="BEx3LANPY1HT49TAH98H4B9RC1D4" localSheetId="7" hidden="1">#REF!</definedName>
    <definedName name="BEx3LANPY1HT49TAH98H4B9RC1D4" localSheetId="9" hidden="1">#REF!</definedName>
    <definedName name="BEx3LANPY1HT49TAH98H4B9RC1D4" localSheetId="1" hidden="1">#REF!</definedName>
    <definedName name="BEx3LANPY1HT49TAH98H4B9RC1D4" localSheetId="40" hidden="1">#REF!</definedName>
    <definedName name="BEx3LANPY1HT49TAH98H4B9RC1D4" localSheetId="36" hidden="1">#REF!</definedName>
    <definedName name="BEx3LANPY1HT49TAH98H4B9RC1D4" hidden="1">#REF!</definedName>
    <definedName name="BEx3LM1PR4Y7KINKMTMKR984GX8Q" localSheetId="7" hidden="1">#REF!</definedName>
    <definedName name="BEx3LM1PR4Y7KINKMTMKR984GX8Q" localSheetId="9" hidden="1">#REF!</definedName>
    <definedName name="BEx3LM1PR4Y7KINKMTMKR984GX8Q" localSheetId="1" hidden="1">#REF!</definedName>
    <definedName name="BEx3LM1PR4Y7KINKMTMKR984GX8Q" localSheetId="40" hidden="1">#REF!</definedName>
    <definedName name="BEx3LM1PR4Y7KINKMTMKR984GX8Q" localSheetId="36" hidden="1">#REF!</definedName>
    <definedName name="BEx3LM1PR4Y7KINKMTMKR984GX8Q" hidden="1">#REF!</definedName>
    <definedName name="BEx3LM1PWWC9WH0R5TX5K06V559U" localSheetId="7" hidden="1">#REF!</definedName>
    <definedName name="BEx3LM1PWWC9WH0R5TX5K06V559U" localSheetId="9" hidden="1">#REF!</definedName>
    <definedName name="BEx3LM1PWWC9WH0R5TX5K06V559U" localSheetId="1" hidden="1">#REF!</definedName>
    <definedName name="BEx3LM1PWWC9WH0R5TX5K06V559U" localSheetId="40" hidden="1">#REF!</definedName>
    <definedName name="BEx3LM1PWWC9WH0R5TX5K06V559U" localSheetId="36" hidden="1">#REF!</definedName>
    <definedName name="BEx3LM1PWWC9WH0R5TX5K06V559U" hidden="1">#REF!</definedName>
    <definedName name="BEx3LPCEZ1C0XEKNCM3YT09JWCUO" localSheetId="7" hidden="1">#REF!</definedName>
    <definedName name="BEx3LPCEZ1C0XEKNCM3YT09JWCUO" localSheetId="9" hidden="1">#REF!</definedName>
    <definedName name="BEx3LPCEZ1C0XEKNCM3YT09JWCUO" localSheetId="1" hidden="1">#REF!</definedName>
    <definedName name="BEx3LPCEZ1C0XEKNCM3YT09JWCUO" localSheetId="40" hidden="1">#REF!</definedName>
    <definedName name="BEx3LPCEZ1C0XEKNCM3YT09JWCUO" localSheetId="36" hidden="1">#REF!</definedName>
    <definedName name="BEx3LPCEZ1C0XEKNCM3YT09JWCUO" hidden="1">#REF!</definedName>
    <definedName name="BEx3LSXW33WR1ECIMRYUPFBJXGGH" localSheetId="7" hidden="1">#REF!</definedName>
    <definedName name="BEx3LSXW33WR1ECIMRYUPFBJXGGH" localSheetId="9" hidden="1">#REF!</definedName>
    <definedName name="BEx3LSXW33WR1ECIMRYUPFBJXGGH" localSheetId="1" hidden="1">#REF!</definedName>
    <definedName name="BEx3LSXW33WR1ECIMRYUPFBJXGGH" localSheetId="40" hidden="1">#REF!</definedName>
    <definedName name="BEx3LSXW33WR1ECIMRYUPFBJXGGH" localSheetId="36" hidden="1">#REF!</definedName>
    <definedName name="BEx3LSXW33WR1ECIMRYUPFBJXGGH" hidden="1">#REF!</definedName>
    <definedName name="BEx3M1MR1K1NQD03H74BFWOK4MWQ" localSheetId="7" hidden="1">#REF!</definedName>
    <definedName name="BEx3M1MR1K1NQD03H74BFWOK4MWQ" localSheetId="9" hidden="1">#REF!</definedName>
    <definedName name="BEx3M1MR1K1NQD03H74BFWOK4MWQ" localSheetId="1" hidden="1">#REF!</definedName>
    <definedName name="BEx3M1MR1K1NQD03H74BFWOK4MWQ" localSheetId="40" hidden="1">#REF!</definedName>
    <definedName name="BEx3M1MR1K1NQD03H74BFWOK4MWQ" localSheetId="36" hidden="1">#REF!</definedName>
    <definedName name="BEx3M1MR1K1NQD03H74BFWOK4MWQ" hidden="1">#REF!</definedName>
    <definedName name="BEx3M4H77MYUKOOD31H9F80NMVK8" localSheetId="7" hidden="1">#REF!</definedName>
    <definedName name="BEx3M4H77MYUKOOD31H9F80NMVK8" localSheetId="9" hidden="1">#REF!</definedName>
    <definedName name="BEx3M4H77MYUKOOD31H9F80NMVK8" localSheetId="1" hidden="1">#REF!</definedName>
    <definedName name="BEx3M4H77MYUKOOD31H9F80NMVK8" localSheetId="40" hidden="1">#REF!</definedName>
    <definedName name="BEx3M4H77MYUKOOD31H9F80NMVK8" localSheetId="36" hidden="1">#REF!</definedName>
    <definedName name="BEx3M4H77MYUKOOD31H9F80NMVK8" hidden="1">#REF!</definedName>
    <definedName name="BEx3M9VFX329PZWYC4DMZ6P3W9R2" localSheetId="7" hidden="1">#REF!</definedName>
    <definedName name="BEx3M9VFX329PZWYC4DMZ6P3W9R2" localSheetId="9" hidden="1">#REF!</definedName>
    <definedName name="BEx3M9VFX329PZWYC4DMZ6P3W9R2" localSheetId="1" hidden="1">#REF!</definedName>
    <definedName name="BEx3M9VFX329PZWYC4DMZ6P3W9R2" localSheetId="40" hidden="1">#REF!</definedName>
    <definedName name="BEx3M9VFX329PZWYC4DMZ6P3W9R2" localSheetId="36" hidden="1">#REF!</definedName>
    <definedName name="BEx3M9VFX329PZWYC4DMZ6P3W9R2" hidden="1">#REF!</definedName>
    <definedName name="BEx3MCQ0VEBV0CZXDS505L38EQ8N" localSheetId="7" hidden="1">#REF!</definedName>
    <definedName name="BEx3MCQ0VEBV0CZXDS505L38EQ8N" localSheetId="9" hidden="1">#REF!</definedName>
    <definedName name="BEx3MCQ0VEBV0CZXDS505L38EQ8N" localSheetId="1" hidden="1">#REF!</definedName>
    <definedName name="BEx3MCQ0VEBV0CZXDS505L38EQ8N" localSheetId="40" hidden="1">#REF!</definedName>
    <definedName name="BEx3MCQ0VEBV0CZXDS505L38EQ8N" localSheetId="36" hidden="1">#REF!</definedName>
    <definedName name="BEx3MCQ0VEBV0CZXDS505L38EQ8N" hidden="1">#REF!</definedName>
    <definedName name="BEx3MEYV5LQY0BAL7V3CFAFVOM3T" localSheetId="7" hidden="1">#REF!</definedName>
    <definedName name="BEx3MEYV5LQY0BAL7V3CFAFVOM3T" localSheetId="9" hidden="1">#REF!</definedName>
    <definedName name="BEx3MEYV5LQY0BAL7V3CFAFVOM3T" localSheetId="1" hidden="1">#REF!</definedName>
    <definedName name="BEx3MEYV5LQY0BAL7V3CFAFVOM3T" localSheetId="40" hidden="1">#REF!</definedName>
    <definedName name="BEx3MEYV5LQY0BAL7V3CFAFVOM3T" localSheetId="36" hidden="1">#REF!</definedName>
    <definedName name="BEx3MEYV5LQY0BAL7V3CFAFVOM3T" hidden="1">#REF!</definedName>
    <definedName name="BEx3MF9LX8G8DXGARRYNTDH542WG" localSheetId="7" hidden="1">#REF!</definedName>
    <definedName name="BEx3MF9LX8G8DXGARRYNTDH542WG" localSheetId="9" hidden="1">#REF!</definedName>
    <definedName name="BEx3MF9LX8G8DXGARRYNTDH542WG" localSheetId="1" hidden="1">#REF!</definedName>
    <definedName name="BEx3MF9LX8G8DXGARRYNTDH542WG" localSheetId="40" hidden="1">#REF!</definedName>
    <definedName name="BEx3MF9LX8G8DXGARRYNTDH542WG" localSheetId="36" hidden="1">#REF!</definedName>
    <definedName name="BEx3MF9LX8G8DXGARRYNTDH542WG" hidden="1">#REF!</definedName>
    <definedName name="BEx3MREOFWJQEYMCMBL7ZE06NBN6" localSheetId="7" hidden="1">#REF!</definedName>
    <definedName name="BEx3MREOFWJQEYMCMBL7ZE06NBN6" localSheetId="9" hidden="1">#REF!</definedName>
    <definedName name="BEx3MREOFWJQEYMCMBL7ZE06NBN6" localSheetId="1" hidden="1">#REF!</definedName>
    <definedName name="BEx3MREOFWJQEYMCMBL7ZE06NBN6" localSheetId="40" hidden="1">#REF!</definedName>
    <definedName name="BEx3MREOFWJQEYMCMBL7ZE06NBN6" localSheetId="36" hidden="1">#REF!</definedName>
    <definedName name="BEx3MREOFWJQEYMCMBL7ZE06NBN6" hidden="1">#REF!</definedName>
    <definedName name="BEx3MSGD8I6KBFD4XFWYGH3DKUK3" localSheetId="7" hidden="1">#REF!</definedName>
    <definedName name="BEx3MSGD8I6KBFD4XFWYGH3DKUK3" localSheetId="9" hidden="1">#REF!</definedName>
    <definedName name="BEx3MSGD8I6KBFD4XFWYGH3DKUK3" localSheetId="1" hidden="1">#REF!</definedName>
    <definedName name="BEx3MSGD8I6KBFD4XFWYGH3DKUK3" localSheetId="40" hidden="1">#REF!</definedName>
    <definedName name="BEx3MSGD8I6KBFD4XFWYGH3DKUK3" localSheetId="36" hidden="1">#REF!</definedName>
    <definedName name="BEx3MSGD8I6KBFD4XFWYGH3DKUK3" hidden="1">#REF!</definedName>
    <definedName name="BEx3NDQFYEWZAUGWFMGT2R7E7RBT" localSheetId="7" hidden="1">#REF!</definedName>
    <definedName name="BEx3NDQFYEWZAUGWFMGT2R7E7RBT" localSheetId="9" hidden="1">#REF!</definedName>
    <definedName name="BEx3NDQFYEWZAUGWFMGT2R7E7RBT" localSheetId="1" hidden="1">#REF!</definedName>
    <definedName name="BEx3NDQFYEWZAUGWFMGT2R7E7RBT" localSheetId="40" hidden="1">#REF!</definedName>
    <definedName name="BEx3NDQFYEWZAUGWFMGT2R7E7RBT" localSheetId="36" hidden="1">#REF!</definedName>
    <definedName name="BEx3NDQFYEWZAUGWFMGT2R7E7RBT" hidden="1">#REF!</definedName>
    <definedName name="BEx3NGQBX2HEDKOCDX0TX1TGBB3P" localSheetId="7" hidden="1">#REF!</definedName>
    <definedName name="BEx3NGQBX2HEDKOCDX0TX1TGBB3P" localSheetId="9" hidden="1">#REF!</definedName>
    <definedName name="BEx3NGQBX2HEDKOCDX0TX1TGBB3P" localSheetId="1" hidden="1">#REF!</definedName>
    <definedName name="BEx3NGQBX2HEDKOCDX0TX1TGBB3P" localSheetId="40" hidden="1">#REF!</definedName>
    <definedName name="BEx3NGQBX2HEDKOCDX0TX1TGBB3P" localSheetId="36" hidden="1">#REF!</definedName>
    <definedName name="BEx3NGQBX2HEDKOCDX0TX1TGBB3P" hidden="1">#REF!</definedName>
    <definedName name="BEx3NLIZ7PHF2XE59ECZ3MD04ZG1" localSheetId="7" hidden="1">#REF!</definedName>
    <definedName name="BEx3NLIZ7PHF2XE59ECZ3MD04ZG1" localSheetId="9" hidden="1">#REF!</definedName>
    <definedName name="BEx3NLIZ7PHF2XE59ECZ3MD04ZG1" localSheetId="1" hidden="1">#REF!</definedName>
    <definedName name="BEx3NLIZ7PHF2XE59ECZ3MD04ZG1" localSheetId="40" hidden="1">#REF!</definedName>
    <definedName name="BEx3NLIZ7PHF2XE59ECZ3MD04ZG1" localSheetId="36" hidden="1">#REF!</definedName>
    <definedName name="BEx3NLIZ7PHF2XE59ECZ3MD04ZG1" hidden="1">#REF!</definedName>
    <definedName name="BEx3NMQ4BVC94728AUM7CCX7UHTU" localSheetId="7" hidden="1">#REF!</definedName>
    <definedName name="BEx3NMQ4BVC94728AUM7CCX7UHTU" localSheetId="9" hidden="1">#REF!</definedName>
    <definedName name="BEx3NMQ4BVC94728AUM7CCX7UHTU" localSheetId="1" hidden="1">#REF!</definedName>
    <definedName name="BEx3NMQ4BVC94728AUM7CCX7UHTU" localSheetId="40" hidden="1">#REF!</definedName>
    <definedName name="BEx3NMQ4BVC94728AUM7CCX7UHTU" localSheetId="36" hidden="1">#REF!</definedName>
    <definedName name="BEx3NMQ4BVC94728AUM7CCX7UHTU" hidden="1">#REF!</definedName>
    <definedName name="BEx3NR2I4OUFP3Z2QZEDU2PIFIDI" localSheetId="7" hidden="1">#REF!</definedName>
    <definedName name="BEx3NR2I4OUFP3Z2QZEDU2PIFIDI" localSheetId="9" hidden="1">#REF!</definedName>
    <definedName name="BEx3NR2I4OUFP3Z2QZEDU2PIFIDI" localSheetId="1" hidden="1">#REF!</definedName>
    <definedName name="BEx3NR2I4OUFP3Z2QZEDU2PIFIDI" localSheetId="40" hidden="1">#REF!</definedName>
    <definedName name="BEx3NR2I4OUFP3Z2QZEDU2PIFIDI" localSheetId="36" hidden="1">#REF!</definedName>
    <definedName name="BEx3NR2I4OUFP3Z2QZEDU2PIFIDI" hidden="1">#REF!</definedName>
    <definedName name="BEx3O19B8FTTAPVT5DZXQGQXWFR8" localSheetId="7" hidden="1">#REF!</definedName>
    <definedName name="BEx3O19B8FTTAPVT5DZXQGQXWFR8" localSheetId="9" hidden="1">#REF!</definedName>
    <definedName name="BEx3O19B8FTTAPVT5DZXQGQXWFR8" localSheetId="1" hidden="1">#REF!</definedName>
    <definedName name="BEx3O19B8FTTAPVT5DZXQGQXWFR8" localSheetId="40" hidden="1">#REF!</definedName>
    <definedName name="BEx3O19B8FTTAPVT5DZXQGQXWFR8" localSheetId="36" hidden="1">#REF!</definedName>
    <definedName name="BEx3O19B8FTTAPVT5DZXQGQXWFR8" hidden="1">#REF!</definedName>
    <definedName name="BEx3O85IKWARA6NCJOLRBRJFMEWW" localSheetId="7" hidden="1">[19]ZZCOOM_M03_Q005!#REF!</definedName>
    <definedName name="BEx3O85IKWARA6NCJOLRBRJFMEWW" localSheetId="9" hidden="1">[19]ZZCOOM_M03_Q005!#REF!</definedName>
    <definedName name="BEx3O85IKWARA6NCJOLRBRJFMEWW" localSheetId="1" hidden="1">[19]ZZCOOM_M03_Q005!#REF!</definedName>
    <definedName name="BEx3O85IKWARA6NCJOLRBRJFMEWW" localSheetId="40" hidden="1">[19]ZZCOOM_M03_Q005!#REF!</definedName>
    <definedName name="BEx3O85IKWARA6NCJOLRBRJFMEWW" localSheetId="36" hidden="1">[19]ZZCOOM_M03_Q005!#REF!</definedName>
    <definedName name="BEx3O85IKWARA6NCJOLRBRJFMEWW" hidden="1">[19]ZZCOOM_M03_Q005!#REF!</definedName>
    <definedName name="BEx3OJZSCGFRW7SVGBFI0X9DNVMM" localSheetId="7" hidden="1">#REF!</definedName>
    <definedName name="BEx3OJZSCGFRW7SVGBFI0X9DNVMM" localSheetId="9" hidden="1">#REF!</definedName>
    <definedName name="BEx3OJZSCGFRW7SVGBFI0X9DNVMM" localSheetId="1" hidden="1">#REF!</definedName>
    <definedName name="BEx3OJZSCGFRW7SVGBFI0X9DNVMM" localSheetId="40" hidden="1">#REF!</definedName>
    <definedName name="BEx3OJZSCGFRW7SVGBFI0X9DNVMM" localSheetId="36" hidden="1">#REF!</definedName>
    <definedName name="BEx3OJZSCGFRW7SVGBFI0X9DNVMM" hidden="1">#REF!</definedName>
    <definedName name="BEx3ORSBUXAF21MKEY90YJV9AY9A" localSheetId="7" hidden="1">#REF!</definedName>
    <definedName name="BEx3ORSBUXAF21MKEY90YJV9AY9A" localSheetId="9" hidden="1">#REF!</definedName>
    <definedName name="BEx3ORSBUXAF21MKEY90YJV9AY9A" localSheetId="1" hidden="1">#REF!</definedName>
    <definedName name="BEx3ORSBUXAF21MKEY90YJV9AY9A" localSheetId="40" hidden="1">#REF!</definedName>
    <definedName name="BEx3ORSBUXAF21MKEY90YJV9AY9A" localSheetId="36" hidden="1">#REF!</definedName>
    <definedName name="BEx3ORSBUXAF21MKEY90YJV9AY9A" hidden="1">#REF!</definedName>
    <definedName name="BEx3OUS0N576NJN078Y1BWUWQK6B" localSheetId="7" hidden="1">#REF!</definedName>
    <definedName name="BEx3OUS0N576NJN078Y1BWUWQK6B" localSheetId="9" hidden="1">#REF!</definedName>
    <definedName name="BEx3OUS0N576NJN078Y1BWUWQK6B" localSheetId="1" hidden="1">#REF!</definedName>
    <definedName name="BEx3OUS0N576NJN078Y1BWUWQK6B" localSheetId="40" hidden="1">#REF!</definedName>
    <definedName name="BEx3OUS0N576NJN078Y1BWUWQK6B" localSheetId="36" hidden="1">#REF!</definedName>
    <definedName name="BEx3OUS0N576NJN078Y1BWUWQK6B" hidden="1">#REF!</definedName>
    <definedName name="BEx3OV8BH6PYNZT7C246LOAU9SVX" localSheetId="7" hidden="1">#REF!</definedName>
    <definedName name="BEx3OV8BH6PYNZT7C246LOAU9SVX" localSheetId="9" hidden="1">#REF!</definedName>
    <definedName name="BEx3OV8BH6PYNZT7C246LOAU9SVX" localSheetId="1" hidden="1">#REF!</definedName>
    <definedName name="BEx3OV8BH6PYNZT7C246LOAU9SVX" localSheetId="40" hidden="1">#REF!</definedName>
    <definedName name="BEx3OV8BH6PYNZT7C246LOAU9SVX" localSheetId="36" hidden="1">#REF!</definedName>
    <definedName name="BEx3OV8BH6PYNZT7C246LOAU9SVX" hidden="1">#REF!</definedName>
    <definedName name="BEx3OXRYJZUEY6E72UJU0PHLMYAR" localSheetId="7" hidden="1">#REF!</definedName>
    <definedName name="BEx3OXRYJZUEY6E72UJU0PHLMYAR" localSheetId="9" hidden="1">#REF!</definedName>
    <definedName name="BEx3OXRYJZUEY6E72UJU0PHLMYAR" localSheetId="1" hidden="1">#REF!</definedName>
    <definedName name="BEx3OXRYJZUEY6E72UJU0PHLMYAR" localSheetId="40" hidden="1">#REF!</definedName>
    <definedName name="BEx3OXRYJZUEY6E72UJU0PHLMYAR" localSheetId="36" hidden="1">#REF!</definedName>
    <definedName name="BEx3OXRYJZUEY6E72UJU0PHLMYAR" hidden="1">#REF!</definedName>
    <definedName name="BEx3P3RP5PYI4BJVYGNU1V7KT5EH" localSheetId="7" hidden="1">#REF!</definedName>
    <definedName name="BEx3P3RP5PYI4BJVYGNU1V7KT5EH" localSheetId="9" hidden="1">#REF!</definedName>
    <definedName name="BEx3P3RP5PYI4BJVYGNU1V7KT5EH" localSheetId="1" hidden="1">#REF!</definedName>
    <definedName name="BEx3P3RP5PYI4BJVYGNU1V7KT5EH" localSheetId="40" hidden="1">#REF!</definedName>
    <definedName name="BEx3P3RP5PYI4BJVYGNU1V7KT5EH" localSheetId="36" hidden="1">#REF!</definedName>
    <definedName name="BEx3P3RP5PYI4BJVYGNU1V7KT5EH" hidden="1">#REF!</definedName>
    <definedName name="BEx3P59TTRSGQY888P5C1O7M2PQT" localSheetId="7" hidden="1">#REF!</definedName>
    <definedName name="BEx3P59TTRSGQY888P5C1O7M2PQT" localSheetId="9" hidden="1">#REF!</definedName>
    <definedName name="BEx3P59TTRSGQY888P5C1O7M2PQT" localSheetId="1" hidden="1">#REF!</definedName>
    <definedName name="BEx3P59TTRSGQY888P5C1O7M2PQT" localSheetId="40" hidden="1">#REF!</definedName>
    <definedName name="BEx3P59TTRSGQY888P5C1O7M2PQT" localSheetId="36" hidden="1">#REF!</definedName>
    <definedName name="BEx3P59TTRSGQY888P5C1O7M2PQT" hidden="1">#REF!</definedName>
    <definedName name="BEx3PDNRRNKD5GOUBUQFXAHIXLD9" localSheetId="7" hidden="1">#REF!</definedName>
    <definedName name="BEx3PDNRRNKD5GOUBUQFXAHIXLD9" localSheetId="9" hidden="1">#REF!</definedName>
    <definedName name="BEx3PDNRRNKD5GOUBUQFXAHIXLD9" localSheetId="1" hidden="1">#REF!</definedName>
    <definedName name="BEx3PDNRRNKD5GOUBUQFXAHIXLD9" localSheetId="40" hidden="1">#REF!</definedName>
    <definedName name="BEx3PDNRRNKD5GOUBUQFXAHIXLD9" localSheetId="36" hidden="1">#REF!</definedName>
    <definedName name="BEx3PDNRRNKD5GOUBUQFXAHIXLD9" hidden="1">#REF!</definedName>
    <definedName name="BEx3PDT8GNPWLLN02IH1XPV90XYK" localSheetId="7" hidden="1">#REF!</definedName>
    <definedName name="BEx3PDT8GNPWLLN02IH1XPV90XYK" localSheetId="9" hidden="1">#REF!</definedName>
    <definedName name="BEx3PDT8GNPWLLN02IH1XPV90XYK" localSheetId="1" hidden="1">#REF!</definedName>
    <definedName name="BEx3PDT8GNPWLLN02IH1XPV90XYK" localSheetId="40" hidden="1">#REF!</definedName>
    <definedName name="BEx3PDT8GNPWLLN02IH1XPV90XYK" localSheetId="36" hidden="1">#REF!</definedName>
    <definedName name="BEx3PDT8GNPWLLN02IH1XPV90XYK" hidden="1">#REF!</definedName>
    <definedName name="BEx3PKEMDW8KZEP11IL927C5O7I2" localSheetId="7" hidden="1">#REF!</definedName>
    <definedName name="BEx3PKEMDW8KZEP11IL927C5O7I2" localSheetId="9" hidden="1">#REF!</definedName>
    <definedName name="BEx3PKEMDW8KZEP11IL927C5O7I2" localSheetId="1" hidden="1">#REF!</definedName>
    <definedName name="BEx3PKEMDW8KZEP11IL927C5O7I2" localSheetId="40" hidden="1">#REF!</definedName>
    <definedName name="BEx3PKEMDW8KZEP11IL927C5O7I2" localSheetId="36" hidden="1">#REF!</definedName>
    <definedName name="BEx3PKEMDW8KZEP11IL927C5O7I2" hidden="1">#REF!</definedName>
    <definedName name="BEx3PKJZ1Z7L9S6KV8KXVS6B2FX4" localSheetId="7" hidden="1">#REF!</definedName>
    <definedName name="BEx3PKJZ1Z7L9S6KV8KXVS6B2FX4" localSheetId="9" hidden="1">#REF!</definedName>
    <definedName name="BEx3PKJZ1Z7L9S6KV8KXVS6B2FX4" localSheetId="1" hidden="1">#REF!</definedName>
    <definedName name="BEx3PKJZ1Z7L9S6KV8KXVS6B2FX4" localSheetId="40" hidden="1">#REF!</definedName>
    <definedName name="BEx3PKJZ1Z7L9S6KV8KXVS6B2FX4" localSheetId="36" hidden="1">#REF!</definedName>
    <definedName name="BEx3PKJZ1Z7L9S6KV8KXVS6B2FX4" hidden="1">#REF!</definedName>
    <definedName name="BEx3PMNG53Z5HY138H99QOMTX8W3" localSheetId="7" hidden="1">#REF!</definedName>
    <definedName name="BEx3PMNG53Z5HY138H99QOMTX8W3" localSheetId="9" hidden="1">#REF!</definedName>
    <definedName name="BEx3PMNG53Z5HY138H99QOMTX8W3" localSheetId="1" hidden="1">#REF!</definedName>
    <definedName name="BEx3PMNG53Z5HY138H99QOMTX8W3" localSheetId="40" hidden="1">#REF!</definedName>
    <definedName name="BEx3PMNG53Z5HY138H99QOMTX8W3" localSheetId="36" hidden="1">#REF!</definedName>
    <definedName name="BEx3PMNG53Z5HY138H99QOMTX8W3" hidden="1">#REF!</definedName>
    <definedName name="BEx3PP1RRSFZ8UC0JC9R91W6LNKW" localSheetId="7" hidden="1">#REF!</definedName>
    <definedName name="BEx3PP1RRSFZ8UC0JC9R91W6LNKW" localSheetId="9" hidden="1">#REF!</definedName>
    <definedName name="BEx3PP1RRSFZ8UC0JC9R91W6LNKW" localSheetId="1" hidden="1">#REF!</definedName>
    <definedName name="BEx3PP1RRSFZ8UC0JC9R91W6LNKW" localSheetId="40" hidden="1">#REF!</definedName>
    <definedName name="BEx3PP1RRSFZ8UC0JC9R91W6LNKW" localSheetId="36" hidden="1">#REF!</definedName>
    <definedName name="BEx3PP1RRSFZ8UC0JC9R91W6LNKW" hidden="1">#REF!</definedName>
    <definedName name="BEx3PRQW017D7T1X732WDV7L1KP8" localSheetId="7" hidden="1">#REF!</definedName>
    <definedName name="BEx3PRQW017D7T1X732WDV7L1KP8" localSheetId="9" hidden="1">#REF!</definedName>
    <definedName name="BEx3PRQW017D7T1X732WDV7L1KP8" localSheetId="1" hidden="1">#REF!</definedName>
    <definedName name="BEx3PRQW017D7T1X732WDV7L1KP8" localSheetId="40" hidden="1">#REF!</definedName>
    <definedName name="BEx3PRQW017D7T1X732WDV7L1KP8" localSheetId="36" hidden="1">#REF!</definedName>
    <definedName name="BEx3PRQW017D7T1X732WDV7L1KP8" hidden="1">#REF!</definedName>
    <definedName name="BEx3PVXYZC8WB9ZJE7OCKUXZ46EA" localSheetId="7" hidden="1">#REF!</definedName>
    <definedName name="BEx3PVXYZC8WB9ZJE7OCKUXZ46EA" localSheetId="9" hidden="1">#REF!</definedName>
    <definedName name="BEx3PVXYZC8WB9ZJE7OCKUXZ46EA" localSheetId="1" hidden="1">#REF!</definedName>
    <definedName name="BEx3PVXYZC8WB9ZJE7OCKUXZ46EA" localSheetId="40" hidden="1">#REF!</definedName>
    <definedName name="BEx3PVXYZC8WB9ZJE7OCKUXZ46EA" localSheetId="36" hidden="1">#REF!</definedName>
    <definedName name="BEx3PVXYZC8WB9ZJE7OCKUXZ46EA" hidden="1">#REF!</definedName>
    <definedName name="BEx3Q0VWPU5EQECK7MQ47TYJ3SWW" localSheetId="7" hidden="1">#REF!</definedName>
    <definedName name="BEx3Q0VWPU5EQECK7MQ47TYJ3SWW" localSheetId="9" hidden="1">#REF!</definedName>
    <definedName name="BEx3Q0VWPU5EQECK7MQ47TYJ3SWW" localSheetId="1" hidden="1">#REF!</definedName>
    <definedName name="BEx3Q0VWPU5EQECK7MQ47TYJ3SWW" localSheetId="40" hidden="1">#REF!</definedName>
    <definedName name="BEx3Q0VWPU5EQECK7MQ47TYJ3SWW" localSheetId="36" hidden="1">#REF!</definedName>
    <definedName name="BEx3Q0VWPU5EQECK7MQ47TYJ3SWW" hidden="1">#REF!</definedName>
    <definedName name="BEx3Q7BZ9PUXK2RLIOFSIS9AHU1B" localSheetId="7" hidden="1">#REF!</definedName>
    <definedName name="BEx3Q7BZ9PUXK2RLIOFSIS9AHU1B" localSheetId="9" hidden="1">#REF!</definedName>
    <definedName name="BEx3Q7BZ9PUXK2RLIOFSIS9AHU1B" localSheetId="1" hidden="1">#REF!</definedName>
    <definedName name="BEx3Q7BZ9PUXK2RLIOFSIS9AHU1B" localSheetId="40" hidden="1">#REF!</definedName>
    <definedName name="BEx3Q7BZ9PUXK2RLIOFSIS9AHU1B" localSheetId="36" hidden="1">#REF!</definedName>
    <definedName name="BEx3Q7BZ9PUXK2RLIOFSIS9AHU1B" hidden="1">#REF!</definedName>
    <definedName name="BEx3Q8J42S9VU6EAN2Y28MR6DF88" localSheetId="7" hidden="1">#REF!</definedName>
    <definedName name="BEx3Q8J42S9VU6EAN2Y28MR6DF88" localSheetId="9" hidden="1">#REF!</definedName>
    <definedName name="BEx3Q8J42S9VU6EAN2Y28MR6DF88" localSheetId="1" hidden="1">#REF!</definedName>
    <definedName name="BEx3Q8J42S9VU6EAN2Y28MR6DF88" localSheetId="40" hidden="1">#REF!</definedName>
    <definedName name="BEx3Q8J42S9VU6EAN2Y28MR6DF88" localSheetId="36" hidden="1">#REF!</definedName>
    <definedName name="BEx3Q8J42S9VU6EAN2Y28MR6DF88" hidden="1">#REF!</definedName>
    <definedName name="BEx3QCFD2TBUF95ZN83Q7JPV97FK" localSheetId="7" hidden="1">#REF!</definedName>
    <definedName name="BEx3QCFD2TBUF95ZN83Q7JPV97FK" localSheetId="9" hidden="1">#REF!</definedName>
    <definedName name="BEx3QCFD2TBUF95ZN83Q7JPV97FK" localSheetId="1" hidden="1">#REF!</definedName>
    <definedName name="BEx3QCFD2TBUF95ZN83Q7JPV97FK" localSheetId="40" hidden="1">#REF!</definedName>
    <definedName name="BEx3QCFD2TBUF95ZN83Q7JPV97FK" localSheetId="36" hidden="1">#REF!</definedName>
    <definedName name="BEx3QCFD2TBUF95ZN83Q7JPV97FK" hidden="1">#REF!</definedName>
    <definedName name="BEx3QEDFOYFY5NBTININ5W4RLD4Q" localSheetId="7" hidden="1">#REF!</definedName>
    <definedName name="BEx3QEDFOYFY5NBTININ5W4RLD4Q" localSheetId="9" hidden="1">#REF!</definedName>
    <definedName name="BEx3QEDFOYFY5NBTININ5W4RLD4Q" localSheetId="1" hidden="1">#REF!</definedName>
    <definedName name="BEx3QEDFOYFY5NBTININ5W4RLD4Q" localSheetId="40" hidden="1">#REF!</definedName>
    <definedName name="BEx3QEDFOYFY5NBTININ5W4RLD4Q" localSheetId="36" hidden="1">#REF!</definedName>
    <definedName name="BEx3QEDFOYFY5NBTININ5W4RLD4Q" hidden="1">#REF!</definedName>
    <definedName name="BEx3QIKJ3U962US1Q564NZDLU8LD" localSheetId="7" hidden="1">#REF!</definedName>
    <definedName name="BEx3QIKJ3U962US1Q564NZDLU8LD" localSheetId="9" hidden="1">#REF!</definedName>
    <definedName name="BEx3QIKJ3U962US1Q564NZDLU8LD" localSheetId="1" hidden="1">#REF!</definedName>
    <definedName name="BEx3QIKJ3U962US1Q564NZDLU8LD" localSheetId="40" hidden="1">#REF!</definedName>
    <definedName name="BEx3QIKJ3U962US1Q564NZDLU8LD" localSheetId="36" hidden="1">#REF!</definedName>
    <definedName name="BEx3QIKJ3U962US1Q564NZDLU8LD" hidden="1">#REF!</definedName>
    <definedName name="BEx3QLF3RHHBNUFLUWEROBZDF1U4" localSheetId="7" hidden="1">#REF!</definedName>
    <definedName name="BEx3QLF3RHHBNUFLUWEROBZDF1U4" localSheetId="9" hidden="1">#REF!</definedName>
    <definedName name="BEx3QLF3RHHBNUFLUWEROBZDF1U4" localSheetId="1" hidden="1">#REF!</definedName>
    <definedName name="BEx3QLF3RHHBNUFLUWEROBZDF1U4" localSheetId="40" hidden="1">#REF!</definedName>
    <definedName name="BEx3QLF3RHHBNUFLUWEROBZDF1U4" localSheetId="36" hidden="1">#REF!</definedName>
    <definedName name="BEx3QLF3RHHBNUFLUWEROBZDF1U4" hidden="1">#REF!</definedName>
    <definedName name="BEx3QR9D45DHW50VQ7Y3Q1AXPOB9" localSheetId="7" hidden="1">#REF!</definedName>
    <definedName name="BEx3QR9D45DHW50VQ7Y3Q1AXPOB9" localSheetId="9" hidden="1">#REF!</definedName>
    <definedName name="BEx3QR9D45DHW50VQ7Y3Q1AXPOB9" localSheetId="1" hidden="1">#REF!</definedName>
    <definedName name="BEx3QR9D45DHW50VQ7Y3Q1AXPOB9" localSheetId="40" hidden="1">#REF!</definedName>
    <definedName name="BEx3QR9D45DHW50VQ7Y3Q1AXPOB9" localSheetId="36" hidden="1">#REF!</definedName>
    <definedName name="BEx3QR9D45DHW50VQ7Y3Q1AXPOB9" hidden="1">#REF!</definedName>
    <definedName name="BEx3QSWT2S5KWG6U2V9711IYDQBM" localSheetId="7" hidden="1">#REF!</definedName>
    <definedName name="BEx3QSWT2S5KWG6U2V9711IYDQBM" localSheetId="9" hidden="1">#REF!</definedName>
    <definedName name="BEx3QSWT2S5KWG6U2V9711IYDQBM" localSheetId="1" hidden="1">#REF!</definedName>
    <definedName name="BEx3QSWT2S5KWG6U2V9711IYDQBM" localSheetId="40" hidden="1">#REF!</definedName>
    <definedName name="BEx3QSWT2S5KWG6U2V9711IYDQBM" localSheetId="36" hidden="1">#REF!</definedName>
    <definedName name="BEx3QSWT2S5KWG6U2V9711IYDQBM" hidden="1">#REF!</definedName>
    <definedName name="BEx3QVGG7Q2X4HZHJAM35A8T3VR7" localSheetId="7" hidden="1">#REF!</definedName>
    <definedName name="BEx3QVGG7Q2X4HZHJAM35A8T3VR7" localSheetId="9" hidden="1">#REF!</definedName>
    <definedName name="BEx3QVGG7Q2X4HZHJAM35A8T3VR7" localSheetId="1" hidden="1">#REF!</definedName>
    <definedName name="BEx3QVGG7Q2X4HZHJAM35A8T3VR7" localSheetId="40" hidden="1">#REF!</definedName>
    <definedName name="BEx3QVGG7Q2X4HZHJAM35A8T3VR7" localSheetId="36" hidden="1">#REF!</definedName>
    <definedName name="BEx3QVGG7Q2X4HZHJAM35A8T3VR7" hidden="1">#REF!</definedName>
    <definedName name="BEx3R0JUB9YN8PHPPQTAMIT1IHWK" localSheetId="7" hidden="1">#REF!</definedName>
    <definedName name="BEx3R0JUB9YN8PHPPQTAMIT1IHWK" localSheetId="9" hidden="1">#REF!</definedName>
    <definedName name="BEx3R0JUB9YN8PHPPQTAMIT1IHWK" localSheetId="1" hidden="1">#REF!</definedName>
    <definedName name="BEx3R0JUB9YN8PHPPQTAMIT1IHWK" localSheetId="40" hidden="1">#REF!</definedName>
    <definedName name="BEx3R0JUB9YN8PHPPQTAMIT1IHWK" localSheetId="36" hidden="1">#REF!</definedName>
    <definedName name="BEx3R0JUB9YN8PHPPQTAMIT1IHWK" hidden="1">#REF!</definedName>
    <definedName name="BEx3R81NFRO7M81VHVKOBFT0QBIL" localSheetId="7" hidden="1">#REF!</definedName>
    <definedName name="BEx3R81NFRO7M81VHVKOBFT0QBIL" localSheetId="9" hidden="1">#REF!</definedName>
    <definedName name="BEx3R81NFRO7M81VHVKOBFT0QBIL" localSheetId="1" hidden="1">#REF!</definedName>
    <definedName name="BEx3R81NFRO7M81VHVKOBFT0QBIL" localSheetId="40" hidden="1">#REF!</definedName>
    <definedName name="BEx3R81NFRO7M81VHVKOBFT0QBIL" localSheetId="36" hidden="1">#REF!</definedName>
    <definedName name="BEx3R81NFRO7M81VHVKOBFT0QBIL" hidden="1">#REF!</definedName>
    <definedName name="BEx3RHC2ZD5UFS6QD4OPFCNNMWH1" localSheetId="7" hidden="1">#REF!</definedName>
    <definedName name="BEx3RHC2ZD5UFS6QD4OPFCNNMWH1" localSheetId="9" hidden="1">#REF!</definedName>
    <definedName name="BEx3RHC2ZD5UFS6QD4OPFCNNMWH1" localSheetId="1" hidden="1">#REF!</definedName>
    <definedName name="BEx3RHC2ZD5UFS6QD4OPFCNNMWH1" localSheetId="40" hidden="1">#REF!</definedName>
    <definedName name="BEx3RHC2ZD5UFS6QD4OPFCNNMWH1" localSheetId="36" hidden="1">#REF!</definedName>
    <definedName name="BEx3RHC2ZD5UFS6QD4OPFCNNMWH1" hidden="1">#REF!</definedName>
    <definedName name="BEx3RQ10QIWBAPHALAA91BUUCM2X" localSheetId="7" hidden="1">#REF!</definedName>
    <definedName name="BEx3RQ10QIWBAPHALAA91BUUCM2X" localSheetId="9" hidden="1">#REF!</definedName>
    <definedName name="BEx3RQ10QIWBAPHALAA91BUUCM2X" localSheetId="1" hidden="1">#REF!</definedName>
    <definedName name="BEx3RQ10QIWBAPHALAA91BUUCM2X" localSheetId="40" hidden="1">#REF!</definedName>
    <definedName name="BEx3RQ10QIWBAPHALAA91BUUCM2X" localSheetId="36" hidden="1">#REF!</definedName>
    <definedName name="BEx3RQ10QIWBAPHALAA91BUUCM2X" hidden="1">#REF!</definedName>
    <definedName name="BEx3RV4E1WT43SZBUN09RTB8EK1O" localSheetId="7" hidden="1">#REF!</definedName>
    <definedName name="BEx3RV4E1WT43SZBUN09RTB8EK1O" localSheetId="9" hidden="1">#REF!</definedName>
    <definedName name="BEx3RV4E1WT43SZBUN09RTB8EK1O" localSheetId="1" hidden="1">#REF!</definedName>
    <definedName name="BEx3RV4E1WT43SZBUN09RTB8EK1O" localSheetId="40" hidden="1">#REF!</definedName>
    <definedName name="BEx3RV4E1WT43SZBUN09RTB8EK1O" localSheetId="36" hidden="1">#REF!</definedName>
    <definedName name="BEx3RV4E1WT43SZBUN09RTB8EK1O" hidden="1">#REF!</definedName>
    <definedName name="BEx3RXYU0QLFXSFTM5EB20GD03W5" localSheetId="7" hidden="1">#REF!</definedName>
    <definedName name="BEx3RXYU0QLFXSFTM5EB20GD03W5" localSheetId="9" hidden="1">#REF!</definedName>
    <definedName name="BEx3RXYU0QLFXSFTM5EB20GD03W5" localSheetId="1" hidden="1">#REF!</definedName>
    <definedName name="BEx3RXYU0QLFXSFTM5EB20GD03W5" localSheetId="40" hidden="1">#REF!</definedName>
    <definedName name="BEx3RXYU0QLFXSFTM5EB20GD03W5" localSheetId="36" hidden="1">#REF!</definedName>
    <definedName name="BEx3RXYU0QLFXSFTM5EB20GD03W5" hidden="1">#REF!</definedName>
    <definedName name="BEx3RYKLC3QQO3XTUN7BEW2AQL98" localSheetId="7" hidden="1">#REF!</definedName>
    <definedName name="BEx3RYKLC3QQO3XTUN7BEW2AQL98" localSheetId="9" hidden="1">#REF!</definedName>
    <definedName name="BEx3RYKLC3QQO3XTUN7BEW2AQL98" localSheetId="1" hidden="1">#REF!</definedName>
    <definedName name="BEx3RYKLC3QQO3XTUN7BEW2AQL98" localSheetId="40" hidden="1">#REF!</definedName>
    <definedName name="BEx3RYKLC3QQO3XTUN7BEW2AQL98" localSheetId="36" hidden="1">#REF!</definedName>
    <definedName name="BEx3RYKLC3QQO3XTUN7BEW2AQL98" hidden="1">#REF!</definedName>
    <definedName name="BEx3S37QNFSKW3DGRH5YVVEZLJI7" localSheetId="7" hidden="1">#REF!</definedName>
    <definedName name="BEx3S37QNFSKW3DGRH5YVVEZLJI7" localSheetId="9" hidden="1">#REF!</definedName>
    <definedName name="BEx3S37QNFSKW3DGRH5YVVEZLJI7" localSheetId="1" hidden="1">#REF!</definedName>
    <definedName name="BEx3S37QNFSKW3DGRH5YVVEZLJI7" localSheetId="40" hidden="1">#REF!</definedName>
    <definedName name="BEx3S37QNFSKW3DGRH5YVVEZLJI7" localSheetId="36" hidden="1">#REF!</definedName>
    <definedName name="BEx3S37QNFSKW3DGRH5YVVEZLJI7" hidden="1">#REF!</definedName>
    <definedName name="BEx3SICJ45BYT6FHBER86PJT25FC" localSheetId="7" hidden="1">#REF!</definedName>
    <definedName name="BEx3SICJ45BYT6FHBER86PJT25FC" localSheetId="9" hidden="1">#REF!</definedName>
    <definedName name="BEx3SICJ45BYT6FHBER86PJT25FC" localSheetId="1" hidden="1">#REF!</definedName>
    <definedName name="BEx3SICJ45BYT6FHBER86PJT25FC" localSheetId="40" hidden="1">#REF!</definedName>
    <definedName name="BEx3SICJ45BYT6FHBER86PJT25FC" localSheetId="36" hidden="1">#REF!</definedName>
    <definedName name="BEx3SICJ45BYT6FHBER86PJT25FC" hidden="1">#REF!</definedName>
    <definedName name="BEx3SMUCMJVGQ2H4EHQI5ZFHEF0P" localSheetId="7" hidden="1">#REF!</definedName>
    <definedName name="BEx3SMUCMJVGQ2H4EHQI5ZFHEF0P" localSheetId="9" hidden="1">#REF!</definedName>
    <definedName name="BEx3SMUCMJVGQ2H4EHQI5ZFHEF0P" localSheetId="1" hidden="1">#REF!</definedName>
    <definedName name="BEx3SMUCMJVGQ2H4EHQI5ZFHEF0P" localSheetId="40" hidden="1">#REF!</definedName>
    <definedName name="BEx3SMUCMJVGQ2H4EHQI5ZFHEF0P" localSheetId="36" hidden="1">#REF!</definedName>
    <definedName name="BEx3SMUCMJVGQ2H4EHQI5ZFHEF0P" hidden="1">#REF!</definedName>
    <definedName name="BEx3SN56F03CPDRDA7LZ763V0N4I" localSheetId="7" hidden="1">#REF!</definedName>
    <definedName name="BEx3SN56F03CPDRDA7LZ763V0N4I" localSheetId="9" hidden="1">#REF!</definedName>
    <definedName name="BEx3SN56F03CPDRDA7LZ763V0N4I" localSheetId="1" hidden="1">#REF!</definedName>
    <definedName name="BEx3SN56F03CPDRDA7LZ763V0N4I" localSheetId="40" hidden="1">#REF!</definedName>
    <definedName name="BEx3SN56F03CPDRDA7LZ763V0N4I" localSheetId="36" hidden="1">#REF!</definedName>
    <definedName name="BEx3SN56F03CPDRDA7LZ763V0N4I" hidden="1">#REF!</definedName>
    <definedName name="BEx3SPE6N1ORXPRCDL3JPZD73Z9F" localSheetId="7" hidden="1">#REF!</definedName>
    <definedName name="BEx3SPE6N1ORXPRCDL3JPZD73Z9F" localSheetId="9" hidden="1">#REF!</definedName>
    <definedName name="BEx3SPE6N1ORXPRCDL3JPZD73Z9F" localSheetId="1" hidden="1">#REF!</definedName>
    <definedName name="BEx3SPE6N1ORXPRCDL3JPZD73Z9F" localSheetId="40" hidden="1">#REF!</definedName>
    <definedName name="BEx3SPE6N1ORXPRCDL3JPZD73Z9F" localSheetId="36" hidden="1">#REF!</definedName>
    <definedName name="BEx3SPE6N1ORXPRCDL3JPZD73Z9F" hidden="1">#REF!</definedName>
    <definedName name="BEx3T29ZTULQE0OMSMWUMZDU9ZZ0" localSheetId="7" hidden="1">#REF!</definedName>
    <definedName name="BEx3T29ZTULQE0OMSMWUMZDU9ZZ0" localSheetId="9" hidden="1">#REF!</definedName>
    <definedName name="BEx3T29ZTULQE0OMSMWUMZDU9ZZ0" localSheetId="1" hidden="1">#REF!</definedName>
    <definedName name="BEx3T29ZTULQE0OMSMWUMZDU9ZZ0" localSheetId="40" hidden="1">#REF!</definedName>
    <definedName name="BEx3T29ZTULQE0OMSMWUMZDU9ZZ0" localSheetId="36" hidden="1">#REF!</definedName>
    <definedName name="BEx3T29ZTULQE0OMSMWUMZDU9ZZ0" hidden="1">#REF!</definedName>
    <definedName name="BEx3T6MJ1QDJ929WMUDVZ0O3UW0Y" localSheetId="7" hidden="1">#REF!</definedName>
    <definedName name="BEx3T6MJ1QDJ929WMUDVZ0O3UW0Y" localSheetId="9" hidden="1">#REF!</definedName>
    <definedName name="BEx3T6MJ1QDJ929WMUDVZ0O3UW0Y" localSheetId="1" hidden="1">#REF!</definedName>
    <definedName name="BEx3T6MJ1QDJ929WMUDVZ0O3UW0Y" localSheetId="40" hidden="1">#REF!</definedName>
    <definedName name="BEx3T6MJ1QDJ929WMUDVZ0O3UW0Y" localSheetId="36" hidden="1">#REF!</definedName>
    <definedName name="BEx3T6MJ1QDJ929WMUDVZ0O3UW0Y" hidden="1">#REF!</definedName>
    <definedName name="BEx3TD7WH1NN1OH0MRS4T8ENRU32" localSheetId="7" hidden="1">#REF!</definedName>
    <definedName name="BEx3TD7WH1NN1OH0MRS4T8ENRU32" localSheetId="9" hidden="1">#REF!</definedName>
    <definedName name="BEx3TD7WH1NN1OH0MRS4T8ENRU32" localSheetId="1" hidden="1">#REF!</definedName>
    <definedName name="BEx3TD7WH1NN1OH0MRS4T8ENRU32" localSheetId="40" hidden="1">#REF!</definedName>
    <definedName name="BEx3TD7WH1NN1OH0MRS4T8ENRU32" localSheetId="36" hidden="1">#REF!</definedName>
    <definedName name="BEx3TD7WH1NN1OH0MRS4T8ENRU32" hidden="1">#REF!</definedName>
    <definedName name="BEx3TPCSI16OAB2L9M9IULQMQ9J9" localSheetId="7" hidden="1">#REF!</definedName>
    <definedName name="BEx3TPCSI16OAB2L9M9IULQMQ9J9" localSheetId="9" hidden="1">#REF!</definedName>
    <definedName name="BEx3TPCSI16OAB2L9M9IULQMQ9J9" localSheetId="1" hidden="1">#REF!</definedName>
    <definedName name="BEx3TPCSI16OAB2L9M9IULQMQ9J9" localSheetId="40" hidden="1">#REF!</definedName>
    <definedName name="BEx3TPCSI16OAB2L9M9IULQMQ9J9" localSheetId="36" hidden="1">#REF!</definedName>
    <definedName name="BEx3TPCSI16OAB2L9M9IULQMQ9J9" hidden="1">#REF!</definedName>
    <definedName name="BEx3TQ3SFJB2WTCV0OXDE56FB46K" localSheetId="7" hidden="1">#REF!</definedName>
    <definedName name="BEx3TQ3SFJB2WTCV0OXDE56FB46K" localSheetId="9" hidden="1">#REF!</definedName>
    <definedName name="BEx3TQ3SFJB2WTCV0OXDE56FB46K" localSheetId="1" hidden="1">#REF!</definedName>
    <definedName name="BEx3TQ3SFJB2WTCV0OXDE56FB46K" localSheetId="40" hidden="1">#REF!</definedName>
    <definedName name="BEx3TQ3SFJB2WTCV0OXDE56FB46K" localSheetId="36" hidden="1">#REF!</definedName>
    <definedName name="BEx3TQ3SFJB2WTCV0OXDE56FB46K" hidden="1">#REF!</definedName>
    <definedName name="BEx3TX59M3456DDBXWFJ8X2TU37A" localSheetId="7" hidden="1">#REF!</definedName>
    <definedName name="BEx3TX59M3456DDBXWFJ8X2TU37A" localSheetId="9" hidden="1">#REF!</definedName>
    <definedName name="BEx3TX59M3456DDBXWFJ8X2TU37A" localSheetId="1" hidden="1">#REF!</definedName>
    <definedName name="BEx3TX59M3456DDBXWFJ8X2TU37A" localSheetId="40" hidden="1">#REF!</definedName>
    <definedName name="BEx3TX59M3456DDBXWFJ8X2TU37A" localSheetId="36" hidden="1">#REF!</definedName>
    <definedName name="BEx3TX59M3456DDBXWFJ8X2TU37A" hidden="1">#REF!</definedName>
    <definedName name="BEx3U2UBY80GPGSTYFGI6F8TPKCV" localSheetId="7" hidden="1">#REF!</definedName>
    <definedName name="BEx3U2UBY80GPGSTYFGI6F8TPKCV" localSheetId="9" hidden="1">#REF!</definedName>
    <definedName name="BEx3U2UBY80GPGSTYFGI6F8TPKCV" localSheetId="1" hidden="1">#REF!</definedName>
    <definedName name="BEx3U2UBY80GPGSTYFGI6F8TPKCV" localSheetId="40" hidden="1">#REF!</definedName>
    <definedName name="BEx3U2UBY80GPGSTYFGI6F8TPKCV" localSheetId="36" hidden="1">#REF!</definedName>
    <definedName name="BEx3U2UBY80GPGSTYFGI6F8TPKCV" hidden="1">#REF!</definedName>
    <definedName name="BEx3U64YUOZ419BAJS2W78UMATAW" localSheetId="7" hidden="1">#REF!</definedName>
    <definedName name="BEx3U64YUOZ419BAJS2W78UMATAW" localSheetId="9" hidden="1">#REF!</definedName>
    <definedName name="BEx3U64YUOZ419BAJS2W78UMATAW" localSheetId="1" hidden="1">#REF!</definedName>
    <definedName name="BEx3U64YUOZ419BAJS2W78UMATAW" localSheetId="40" hidden="1">#REF!</definedName>
    <definedName name="BEx3U64YUOZ419BAJS2W78UMATAW" localSheetId="36" hidden="1">#REF!</definedName>
    <definedName name="BEx3U64YUOZ419BAJS2W78UMATAW" hidden="1">#REF!</definedName>
    <definedName name="BEx3U94WCEA5DKMWBEX1GU0LKYG2" localSheetId="7" hidden="1">#REF!</definedName>
    <definedName name="BEx3U94WCEA5DKMWBEX1GU0LKYG2" localSheetId="9" hidden="1">#REF!</definedName>
    <definedName name="BEx3U94WCEA5DKMWBEX1GU0LKYG2" localSheetId="1" hidden="1">#REF!</definedName>
    <definedName name="BEx3U94WCEA5DKMWBEX1GU0LKYG2" localSheetId="40" hidden="1">#REF!</definedName>
    <definedName name="BEx3U94WCEA5DKMWBEX1GU0LKYG2" localSheetId="36" hidden="1">#REF!</definedName>
    <definedName name="BEx3U94WCEA5DKMWBEX1GU0LKYG2" hidden="1">#REF!</definedName>
    <definedName name="BEx3U9VZ8SQVYS6ZA038J7AP7ZGW" localSheetId="7" hidden="1">#REF!</definedName>
    <definedName name="BEx3U9VZ8SQVYS6ZA038J7AP7ZGW" localSheetId="9" hidden="1">#REF!</definedName>
    <definedName name="BEx3U9VZ8SQVYS6ZA038J7AP7ZGW" localSheetId="1" hidden="1">#REF!</definedName>
    <definedName name="BEx3U9VZ8SQVYS6ZA038J7AP7ZGW" localSheetId="40" hidden="1">#REF!</definedName>
    <definedName name="BEx3U9VZ8SQVYS6ZA038J7AP7ZGW" localSheetId="36" hidden="1">#REF!</definedName>
    <definedName name="BEx3U9VZ8SQVYS6ZA038J7AP7ZGW" hidden="1">#REF!</definedName>
    <definedName name="BEx3UIQ5WRJBGNTFCCLOR4N7B1OQ" localSheetId="7" hidden="1">#REF!</definedName>
    <definedName name="BEx3UIQ5WRJBGNTFCCLOR4N7B1OQ" localSheetId="9" hidden="1">#REF!</definedName>
    <definedName name="BEx3UIQ5WRJBGNTFCCLOR4N7B1OQ" localSheetId="1" hidden="1">#REF!</definedName>
    <definedName name="BEx3UIQ5WRJBGNTFCCLOR4N7B1OQ" localSheetId="40" hidden="1">#REF!</definedName>
    <definedName name="BEx3UIQ5WRJBGNTFCCLOR4N7B1OQ" localSheetId="36" hidden="1">#REF!</definedName>
    <definedName name="BEx3UIQ5WRJBGNTFCCLOR4N7B1OQ" hidden="1">#REF!</definedName>
    <definedName name="BEx3UJMIX2NUSSWGMSI25A5DM4CH" localSheetId="7" hidden="1">#REF!</definedName>
    <definedName name="BEx3UJMIX2NUSSWGMSI25A5DM4CH" localSheetId="9" hidden="1">#REF!</definedName>
    <definedName name="BEx3UJMIX2NUSSWGMSI25A5DM4CH" localSheetId="1" hidden="1">#REF!</definedName>
    <definedName name="BEx3UJMIX2NUSSWGMSI25A5DM4CH" localSheetId="40" hidden="1">#REF!</definedName>
    <definedName name="BEx3UJMIX2NUSSWGMSI25A5DM4CH" localSheetId="36" hidden="1">#REF!</definedName>
    <definedName name="BEx3UJMIX2NUSSWGMSI25A5DM4CH" hidden="1">#REF!</definedName>
    <definedName name="BEx3UKIX0UULWP3BZA8VT2SQ8WI7" localSheetId="7" hidden="1">#REF!</definedName>
    <definedName name="BEx3UKIX0UULWP3BZA8VT2SQ8WI7" localSheetId="9" hidden="1">#REF!</definedName>
    <definedName name="BEx3UKIX0UULWP3BZA8VT2SQ8WI7" localSheetId="1" hidden="1">#REF!</definedName>
    <definedName name="BEx3UKIX0UULWP3BZA8VT2SQ8WI7" localSheetId="40" hidden="1">#REF!</definedName>
    <definedName name="BEx3UKIX0UULWP3BZA8VT2SQ8WI7" localSheetId="36" hidden="1">#REF!</definedName>
    <definedName name="BEx3UKIX0UULWP3BZA8VT2SQ8WI7" hidden="1">#REF!</definedName>
    <definedName name="BEx3UKOCOQG7S1YQ436S997K1KWV" localSheetId="7" hidden="1">#REF!</definedName>
    <definedName name="BEx3UKOCOQG7S1YQ436S997K1KWV" localSheetId="9" hidden="1">#REF!</definedName>
    <definedName name="BEx3UKOCOQG7S1YQ436S997K1KWV" localSheetId="1" hidden="1">#REF!</definedName>
    <definedName name="BEx3UKOCOQG7S1YQ436S997K1KWV" localSheetId="40" hidden="1">#REF!</definedName>
    <definedName name="BEx3UKOCOQG7S1YQ436S997K1KWV" localSheetId="36" hidden="1">#REF!</definedName>
    <definedName name="BEx3UKOCOQG7S1YQ436S997K1KWV" hidden="1">#REF!</definedName>
    <definedName name="BEx3UNISOEXF3OFHT2BUA6P9RBIJ" localSheetId="7" hidden="1">#REF!</definedName>
    <definedName name="BEx3UNISOEXF3OFHT2BUA6P9RBIJ" localSheetId="9" hidden="1">#REF!</definedName>
    <definedName name="BEx3UNISOEXF3OFHT2BUA6P9RBIJ" localSheetId="1" hidden="1">#REF!</definedName>
    <definedName name="BEx3UNISOEXF3OFHT2BUA6P9RBIJ" localSheetId="40" hidden="1">#REF!</definedName>
    <definedName name="BEx3UNISOEXF3OFHT2BUA6P9RBIJ" localSheetId="36" hidden="1">#REF!</definedName>
    <definedName name="BEx3UNISOEXF3OFHT2BUA6P9RBIJ" hidden="1">#REF!</definedName>
    <definedName name="BEx3UYM19VIXLA0EU7LB9NHA77PB" localSheetId="7" hidden="1">#REF!</definedName>
    <definedName name="BEx3UYM19VIXLA0EU7LB9NHA77PB" localSheetId="9" hidden="1">#REF!</definedName>
    <definedName name="BEx3UYM19VIXLA0EU7LB9NHA77PB" localSheetId="1" hidden="1">#REF!</definedName>
    <definedName name="BEx3UYM19VIXLA0EU7LB9NHA77PB" localSheetId="40" hidden="1">#REF!</definedName>
    <definedName name="BEx3UYM19VIXLA0EU7LB9NHA77PB" localSheetId="36" hidden="1">#REF!</definedName>
    <definedName name="BEx3UYM19VIXLA0EU7LB9NHA77PB" hidden="1">#REF!</definedName>
    <definedName name="BEx3VML7CG70HPISMVYIUEN3711Q" localSheetId="7" hidden="1">#REF!</definedName>
    <definedName name="BEx3VML7CG70HPISMVYIUEN3711Q" localSheetId="9" hidden="1">#REF!</definedName>
    <definedName name="BEx3VML7CG70HPISMVYIUEN3711Q" localSheetId="1" hidden="1">#REF!</definedName>
    <definedName name="BEx3VML7CG70HPISMVYIUEN3711Q" localSheetId="40" hidden="1">#REF!</definedName>
    <definedName name="BEx3VML7CG70HPISMVYIUEN3711Q" localSheetId="36" hidden="1">#REF!</definedName>
    <definedName name="BEx3VML7CG70HPISMVYIUEN3711Q" hidden="1">#REF!</definedName>
    <definedName name="BEx56ZID5H04P9AIYLP1OASFGV56" localSheetId="7" hidden="1">#REF!</definedName>
    <definedName name="BEx56ZID5H04P9AIYLP1OASFGV56" localSheetId="9" hidden="1">#REF!</definedName>
    <definedName name="BEx56ZID5H04P9AIYLP1OASFGV56" localSheetId="1" hidden="1">#REF!</definedName>
    <definedName name="BEx56ZID5H04P9AIYLP1OASFGV56" localSheetId="40" hidden="1">#REF!</definedName>
    <definedName name="BEx56ZID5H04P9AIYLP1OASFGV56" localSheetId="36" hidden="1">#REF!</definedName>
    <definedName name="BEx56ZID5H04P9AIYLP1OASFGV56" hidden="1">#REF!</definedName>
    <definedName name="BEx57ROM8UIFKV5C1BOZWSQQLESO" localSheetId="7" hidden="1">#REF!</definedName>
    <definedName name="BEx57ROM8UIFKV5C1BOZWSQQLESO" localSheetId="9" hidden="1">#REF!</definedName>
    <definedName name="BEx57ROM8UIFKV5C1BOZWSQQLESO" localSheetId="1" hidden="1">#REF!</definedName>
    <definedName name="BEx57ROM8UIFKV5C1BOZWSQQLESO" localSheetId="40" hidden="1">#REF!</definedName>
    <definedName name="BEx57ROM8UIFKV5C1BOZWSQQLESO" localSheetId="36" hidden="1">#REF!</definedName>
    <definedName name="BEx57ROM8UIFKV5C1BOZWSQQLESO" hidden="1">#REF!</definedName>
    <definedName name="BEx587EYSS57E3PI8DT973HLJM9E" localSheetId="7" hidden="1">#REF!</definedName>
    <definedName name="BEx587EYSS57E3PI8DT973HLJM9E" localSheetId="9" hidden="1">#REF!</definedName>
    <definedName name="BEx587EYSS57E3PI8DT973HLJM9E" localSheetId="1" hidden="1">#REF!</definedName>
    <definedName name="BEx587EYSS57E3PI8DT973HLJM9E" localSheetId="40" hidden="1">#REF!</definedName>
    <definedName name="BEx587EYSS57E3PI8DT973HLJM9E" localSheetId="36" hidden="1">#REF!</definedName>
    <definedName name="BEx587EYSS57E3PI8DT973HLJM9E" hidden="1">#REF!</definedName>
    <definedName name="BEx587KFQ3VKCOCY1SA5F24PQGUI" localSheetId="7" hidden="1">#REF!</definedName>
    <definedName name="BEx587KFQ3VKCOCY1SA5F24PQGUI" localSheetId="9" hidden="1">#REF!</definedName>
    <definedName name="BEx587KFQ3VKCOCY1SA5F24PQGUI" localSheetId="1" hidden="1">#REF!</definedName>
    <definedName name="BEx587KFQ3VKCOCY1SA5F24PQGUI" localSheetId="40" hidden="1">#REF!</definedName>
    <definedName name="BEx587KFQ3VKCOCY1SA5F24PQGUI" localSheetId="36" hidden="1">#REF!</definedName>
    <definedName name="BEx587KFQ3VKCOCY1SA5F24PQGUI" hidden="1">#REF!</definedName>
    <definedName name="BEx58O780PQ05NF0Z1SKKRB3N099" localSheetId="7" hidden="1">#REF!</definedName>
    <definedName name="BEx58O780PQ05NF0Z1SKKRB3N099" localSheetId="9" hidden="1">#REF!</definedName>
    <definedName name="BEx58O780PQ05NF0Z1SKKRB3N099" localSheetId="1" hidden="1">#REF!</definedName>
    <definedName name="BEx58O780PQ05NF0Z1SKKRB3N099" localSheetId="40" hidden="1">#REF!</definedName>
    <definedName name="BEx58O780PQ05NF0Z1SKKRB3N099" localSheetId="36" hidden="1">#REF!</definedName>
    <definedName name="BEx58O780PQ05NF0Z1SKKRB3N099" hidden="1">#REF!</definedName>
    <definedName name="BEx58W57CTL8HFK3U7ZRFYZR6MXE" localSheetId="7" hidden="1">#REF!</definedName>
    <definedName name="BEx58W57CTL8HFK3U7ZRFYZR6MXE" localSheetId="9" hidden="1">#REF!</definedName>
    <definedName name="BEx58W57CTL8HFK3U7ZRFYZR6MXE" localSheetId="1" hidden="1">#REF!</definedName>
    <definedName name="BEx58W57CTL8HFK3U7ZRFYZR6MXE" localSheetId="40" hidden="1">#REF!</definedName>
    <definedName name="BEx58W57CTL8HFK3U7ZRFYZR6MXE" localSheetId="36" hidden="1">#REF!</definedName>
    <definedName name="BEx58W57CTL8HFK3U7ZRFYZR6MXE" hidden="1">#REF!</definedName>
    <definedName name="BEx58XHO7ZULLF2EUD7YIS0MGQJ5" localSheetId="7" hidden="1">#REF!</definedName>
    <definedName name="BEx58XHO7ZULLF2EUD7YIS0MGQJ5" localSheetId="9" hidden="1">#REF!</definedName>
    <definedName name="BEx58XHO7ZULLF2EUD7YIS0MGQJ5" localSheetId="1" hidden="1">#REF!</definedName>
    <definedName name="BEx58XHO7ZULLF2EUD7YIS0MGQJ5" localSheetId="40" hidden="1">#REF!</definedName>
    <definedName name="BEx58XHO7ZULLF2EUD7YIS0MGQJ5" localSheetId="36" hidden="1">#REF!</definedName>
    <definedName name="BEx58XHO7ZULLF2EUD7YIS0MGQJ5" hidden="1">#REF!</definedName>
    <definedName name="BEx58ZAFNTMGBNDH52VUYXLRJO7P" localSheetId="7" hidden="1">#REF!</definedName>
    <definedName name="BEx58ZAFNTMGBNDH52VUYXLRJO7P" localSheetId="9" hidden="1">#REF!</definedName>
    <definedName name="BEx58ZAFNTMGBNDH52VUYXLRJO7P" localSheetId="1" hidden="1">#REF!</definedName>
    <definedName name="BEx58ZAFNTMGBNDH52VUYXLRJO7P" localSheetId="40" hidden="1">#REF!</definedName>
    <definedName name="BEx58ZAFNTMGBNDH52VUYXLRJO7P" localSheetId="36" hidden="1">#REF!</definedName>
    <definedName name="BEx58ZAFNTMGBNDH52VUYXLRJO7P" hidden="1">#REF!</definedName>
    <definedName name="BEx58ZW0HAIGIPEX9CVA1PQQTR6X" localSheetId="7" hidden="1">#REF!</definedName>
    <definedName name="BEx58ZW0HAIGIPEX9CVA1PQQTR6X" localSheetId="9" hidden="1">#REF!</definedName>
    <definedName name="BEx58ZW0HAIGIPEX9CVA1PQQTR6X" localSheetId="1" hidden="1">#REF!</definedName>
    <definedName name="BEx58ZW0HAIGIPEX9CVA1PQQTR6X" localSheetId="40" hidden="1">#REF!</definedName>
    <definedName name="BEx58ZW0HAIGIPEX9CVA1PQQTR6X" localSheetId="36" hidden="1">#REF!</definedName>
    <definedName name="BEx58ZW0HAIGIPEX9CVA1PQQTR6X" hidden="1">#REF!</definedName>
    <definedName name="BEx593SAFVYKW7V61D9COEZJXDA7" localSheetId="7" hidden="1">#REF!</definedName>
    <definedName name="BEx593SAFVYKW7V61D9COEZJXDA7" localSheetId="9" hidden="1">#REF!</definedName>
    <definedName name="BEx593SAFVYKW7V61D9COEZJXDA7" localSheetId="1" hidden="1">#REF!</definedName>
    <definedName name="BEx593SAFVYKW7V61D9COEZJXDA7" localSheetId="40" hidden="1">#REF!</definedName>
    <definedName name="BEx593SAFVYKW7V61D9COEZJXDA7" localSheetId="36" hidden="1">#REF!</definedName>
    <definedName name="BEx593SAFVYKW7V61D9COEZJXDA7" hidden="1">#REF!</definedName>
    <definedName name="BEx59BA1KH3RG6K1LHL7YS2VB79N" localSheetId="7" hidden="1">#REF!</definedName>
    <definedName name="BEx59BA1KH3RG6K1LHL7YS2VB79N" localSheetId="9" hidden="1">#REF!</definedName>
    <definedName name="BEx59BA1KH3RG6K1LHL7YS2VB79N" localSheetId="1" hidden="1">#REF!</definedName>
    <definedName name="BEx59BA1KH3RG6K1LHL7YS2VB79N" localSheetId="40" hidden="1">#REF!</definedName>
    <definedName name="BEx59BA1KH3RG6K1LHL7YS2VB79N" localSheetId="36" hidden="1">#REF!</definedName>
    <definedName name="BEx59BA1KH3RG6K1LHL7YS2VB79N" hidden="1">#REF!</definedName>
    <definedName name="BEx59DDIU0AMFOY94NSP1ULST8JD" localSheetId="7" hidden="1">#REF!</definedName>
    <definedName name="BEx59DDIU0AMFOY94NSP1ULST8JD" localSheetId="9" hidden="1">#REF!</definedName>
    <definedName name="BEx59DDIU0AMFOY94NSP1ULST8JD" localSheetId="1" hidden="1">#REF!</definedName>
    <definedName name="BEx59DDIU0AMFOY94NSP1ULST8JD" localSheetId="40" hidden="1">#REF!</definedName>
    <definedName name="BEx59DDIU0AMFOY94NSP1ULST8JD" localSheetId="36" hidden="1">#REF!</definedName>
    <definedName name="BEx59DDIU0AMFOY94NSP1ULST8JD" hidden="1">#REF!</definedName>
    <definedName name="BEx59E9WABJP2TN71QAIKK79HPK9" localSheetId="7" hidden="1">#REF!</definedName>
    <definedName name="BEx59E9WABJP2TN71QAIKK79HPK9" localSheetId="9" hidden="1">#REF!</definedName>
    <definedName name="BEx59E9WABJP2TN71QAIKK79HPK9" localSheetId="1" hidden="1">#REF!</definedName>
    <definedName name="BEx59E9WABJP2TN71QAIKK79HPK9" localSheetId="40" hidden="1">#REF!</definedName>
    <definedName name="BEx59E9WABJP2TN71QAIKK79HPK9" localSheetId="36" hidden="1">#REF!</definedName>
    <definedName name="BEx59E9WABJP2TN71QAIKK79HPK9" hidden="1">#REF!</definedName>
    <definedName name="BEx59F0T17A80RNLNSZNFX8NAO8Y" localSheetId="7" hidden="1">#REF!</definedName>
    <definedName name="BEx59F0T17A80RNLNSZNFX8NAO8Y" localSheetId="9" hidden="1">#REF!</definedName>
    <definedName name="BEx59F0T17A80RNLNSZNFX8NAO8Y" localSheetId="1" hidden="1">#REF!</definedName>
    <definedName name="BEx59F0T17A80RNLNSZNFX8NAO8Y" localSheetId="40" hidden="1">#REF!</definedName>
    <definedName name="BEx59F0T17A80RNLNSZNFX8NAO8Y" localSheetId="36" hidden="1">#REF!</definedName>
    <definedName name="BEx59F0T17A80RNLNSZNFX8NAO8Y" hidden="1">#REF!</definedName>
    <definedName name="BEx59P7MAPNU129ZTC5H3EH892G1" localSheetId="7" hidden="1">#REF!</definedName>
    <definedName name="BEx59P7MAPNU129ZTC5H3EH892G1" localSheetId="9" hidden="1">#REF!</definedName>
    <definedName name="BEx59P7MAPNU129ZTC5H3EH892G1" localSheetId="1" hidden="1">#REF!</definedName>
    <definedName name="BEx59P7MAPNU129ZTC5H3EH892G1" localSheetId="40" hidden="1">#REF!</definedName>
    <definedName name="BEx59P7MAPNU129ZTC5H3EH892G1" localSheetId="36" hidden="1">#REF!</definedName>
    <definedName name="BEx59P7MAPNU129ZTC5H3EH892G1" hidden="1">#REF!</definedName>
    <definedName name="BEx5A11WZRQSIE089QE119AOX9ZG" localSheetId="7" hidden="1">#REF!</definedName>
    <definedName name="BEx5A11WZRQSIE089QE119AOX9ZG" localSheetId="9" hidden="1">#REF!</definedName>
    <definedName name="BEx5A11WZRQSIE089QE119AOX9ZG" localSheetId="1" hidden="1">#REF!</definedName>
    <definedName name="BEx5A11WZRQSIE089QE119AOX9ZG" localSheetId="40" hidden="1">#REF!</definedName>
    <definedName name="BEx5A11WZRQSIE089QE119AOX9ZG" localSheetId="36" hidden="1">#REF!</definedName>
    <definedName name="BEx5A11WZRQSIE089QE119AOX9ZG" hidden="1">#REF!</definedName>
    <definedName name="BEx5A7CIGCOTHJKHGUBDZG91JGPZ" localSheetId="7" hidden="1">#REF!</definedName>
    <definedName name="BEx5A7CIGCOTHJKHGUBDZG91JGPZ" localSheetId="9" hidden="1">#REF!</definedName>
    <definedName name="BEx5A7CIGCOTHJKHGUBDZG91JGPZ" localSheetId="1" hidden="1">#REF!</definedName>
    <definedName name="BEx5A7CIGCOTHJKHGUBDZG91JGPZ" localSheetId="40" hidden="1">#REF!</definedName>
    <definedName name="BEx5A7CIGCOTHJKHGUBDZG91JGPZ" localSheetId="36" hidden="1">#REF!</definedName>
    <definedName name="BEx5A7CIGCOTHJKHGUBDZG91JGPZ" hidden="1">#REF!</definedName>
    <definedName name="BEx5A8UFLT2SWVSG5COFA9B8P376" localSheetId="7" hidden="1">#REF!</definedName>
    <definedName name="BEx5A8UFLT2SWVSG5COFA9B8P376" localSheetId="9" hidden="1">#REF!</definedName>
    <definedName name="BEx5A8UFLT2SWVSG5COFA9B8P376" localSheetId="1" hidden="1">#REF!</definedName>
    <definedName name="BEx5A8UFLT2SWVSG5COFA9B8P376" localSheetId="40" hidden="1">#REF!</definedName>
    <definedName name="BEx5A8UFLT2SWVSG5COFA9B8P376" localSheetId="36" hidden="1">#REF!</definedName>
    <definedName name="BEx5A8UFLT2SWVSG5COFA9B8P376" hidden="1">#REF!</definedName>
    <definedName name="BEx5ABUBK8WJV1WILGYU9A7CO0KI" localSheetId="7" hidden="1">#REF!</definedName>
    <definedName name="BEx5ABUBK8WJV1WILGYU9A7CO0KI" localSheetId="9" hidden="1">#REF!</definedName>
    <definedName name="BEx5ABUBK8WJV1WILGYU9A7CO0KI" localSheetId="1" hidden="1">#REF!</definedName>
    <definedName name="BEx5ABUBK8WJV1WILGYU9A7CO0KI" localSheetId="40" hidden="1">#REF!</definedName>
    <definedName name="BEx5ABUBK8WJV1WILGYU9A7CO0KI" localSheetId="36" hidden="1">#REF!</definedName>
    <definedName name="BEx5ABUBK8WJV1WILGYU9A7CO0KI" hidden="1">#REF!</definedName>
    <definedName name="BEx5AFFTN3IXIBHDKM0FYC4OFL1S" localSheetId="7" hidden="1">#REF!</definedName>
    <definedName name="BEx5AFFTN3IXIBHDKM0FYC4OFL1S" localSheetId="9" hidden="1">#REF!</definedName>
    <definedName name="BEx5AFFTN3IXIBHDKM0FYC4OFL1S" localSheetId="1" hidden="1">#REF!</definedName>
    <definedName name="BEx5AFFTN3IXIBHDKM0FYC4OFL1S" localSheetId="40" hidden="1">#REF!</definedName>
    <definedName name="BEx5AFFTN3IXIBHDKM0FYC4OFL1S" localSheetId="36" hidden="1">#REF!</definedName>
    <definedName name="BEx5AFFTN3IXIBHDKM0FYC4OFL1S" hidden="1">#REF!</definedName>
    <definedName name="BEx5AOFIO8KVRHIZ1RII337AA8ML" localSheetId="7" hidden="1">#REF!</definedName>
    <definedName name="BEx5AOFIO8KVRHIZ1RII337AA8ML" localSheetId="9" hidden="1">#REF!</definedName>
    <definedName name="BEx5AOFIO8KVRHIZ1RII337AA8ML" localSheetId="1" hidden="1">#REF!</definedName>
    <definedName name="BEx5AOFIO8KVRHIZ1RII337AA8ML" localSheetId="40" hidden="1">#REF!</definedName>
    <definedName name="BEx5AOFIO8KVRHIZ1RII337AA8ML" localSheetId="36" hidden="1">#REF!</definedName>
    <definedName name="BEx5AOFIO8KVRHIZ1RII337AA8ML" hidden="1">#REF!</definedName>
    <definedName name="BEx5APRZ66L5BWHFE8E4YYNEDTI4" localSheetId="7" hidden="1">#REF!</definedName>
    <definedName name="BEx5APRZ66L5BWHFE8E4YYNEDTI4" localSheetId="9" hidden="1">#REF!</definedName>
    <definedName name="BEx5APRZ66L5BWHFE8E4YYNEDTI4" localSheetId="1" hidden="1">#REF!</definedName>
    <definedName name="BEx5APRZ66L5BWHFE8E4YYNEDTI4" localSheetId="40" hidden="1">#REF!</definedName>
    <definedName name="BEx5APRZ66L5BWHFE8E4YYNEDTI4" localSheetId="36" hidden="1">#REF!</definedName>
    <definedName name="BEx5APRZ66L5BWHFE8E4YYNEDTI4" hidden="1">#REF!</definedName>
    <definedName name="BEx5AQJ1Z64KY10P8ZF1JKJUFEGN" localSheetId="7" hidden="1">#REF!</definedName>
    <definedName name="BEx5AQJ1Z64KY10P8ZF1JKJUFEGN" localSheetId="9" hidden="1">#REF!</definedName>
    <definedName name="BEx5AQJ1Z64KY10P8ZF1JKJUFEGN" localSheetId="1" hidden="1">#REF!</definedName>
    <definedName name="BEx5AQJ1Z64KY10P8ZF1JKJUFEGN" localSheetId="40" hidden="1">#REF!</definedName>
    <definedName name="BEx5AQJ1Z64KY10P8ZF1JKJUFEGN" localSheetId="36" hidden="1">#REF!</definedName>
    <definedName name="BEx5AQJ1Z64KY10P8ZF1JKJUFEGN" hidden="1">#REF!</definedName>
    <definedName name="BEx5AY62R0TL82VHXE37SCZCINQC" localSheetId="7" hidden="1">#REF!</definedName>
    <definedName name="BEx5AY62R0TL82VHXE37SCZCINQC" localSheetId="9" hidden="1">#REF!</definedName>
    <definedName name="BEx5AY62R0TL82VHXE37SCZCINQC" localSheetId="1" hidden="1">#REF!</definedName>
    <definedName name="BEx5AY62R0TL82VHXE37SCZCINQC" localSheetId="40" hidden="1">#REF!</definedName>
    <definedName name="BEx5AY62R0TL82VHXE37SCZCINQC" localSheetId="36" hidden="1">#REF!</definedName>
    <definedName name="BEx5AY62R0TL82VHXE37SCZCINQC" hidden="1">#REF!</definedName>
    <definedName name="BEx5B0PV1FCOUSHWQTY94AO0B8P0" localSheetId="7" hidden="1">#REF!</definedName>
    <definedName name="BEx5B0PV1FCOUSHWQTY94AO0B8P0" localSheetId="9" hidden="1">#REF!</definedName>
    <definedName name="BEx5B0PV1FCOUSHWQTY94AO0B8P0" localSheetId="1" hidden="1">#REF!</definedName>
    <definedName name="BEx5B0PV1FCOUSHWQTY94AO0B8P0" localSheetId="40" hidden="1">#REF!</definedName>
    <definedName name="BEx5B0PV1FCOUSHWQTY94AO0B8P0" localSheetId="36" hidden="1">#REF!</definedName>
    <definedName name="BEx5B0PV1FCOUSHWQTY94AO0B8P0" hidden="1">#REF!</definedName>
    <definedName name="BEx5B4RHHX0J1BF2FZKEA0SPP29O" localSheetId="7" hidden="1">#REF!</definedName>
    <definedName name="BEx5B4RHHX0J1BF2FZKEA0SPP29O" localSheetId="9" hidden="1">#REF!</definedName>
    <definedName name="BEx5B4RHHX0J1BF2FZKEA0SPP29O" localSheetId="1" hidden="1">#REF!</definedName>
    <definedName name="BEx5B4RHHX0J1BF2FZKEA0SPP29O" localSheetId="40" hidden="1">#REF!</definedName>
    <definedName name="BEx5B4RHHX0J1BF2FZKEA0SPP29O" localSheetId="36" hidden="1">#REF!</definedName>
    <definedName name="BEx5B4RHHX0J1BF2FZKEA0SPP29O" hidden="1">#REF!</definedName>
    <definedName name="BEx5B5YMSWP0OVI5CIQRP5V18D0C" localSheetId="7" hidden="1">#REF!</definedName>
    <definedName name="BEx5B5YMSWP0OVI5CIQRP5V18D0C" localSheetId="9" hidden="1">#REF!</definedName>
    <definedName name="BEx5B5YMSWP0OVI5CIQRP5V18D0C" localSheetId="1" hidden="1">#REF!</definedName>
    <definedName name="BEx5B5YMSWP0OVI5CIQRP5V18D0C" localSheetId="40" hidden="1">#REF!</definedName>
    <definedName name="BEx5B5YMSWP0OVI5CIQRP5V18D0C" localSheetId="36" hidden="1">#REF!</definedName>
    <definedName name="BEx5B5YMSWP0OVI5CIQRP5V18D0C" hidden="1">#REF!</definedName>
    <definedName name="BEx5B825RW35M5H0UB2IZGGRS4ER" localSheetId="7" hidden="1">#REF!</definedName>
    <definedName name="BEx5B825RW35M5H0UB2IZGGRS4ER" localSheetId="9" hidden="1">#REF!</definedName>
    <definedName name="BEx5B825RW35M5H0UB2IZGGRS4ER" localSheetId="1" hidden="1">#REF!</definedName>
    <definedName name="BEx5B825RW35M5H0UB2IZGGRS4ER" localSheetId="40" hidden="1">#REF!</definedName>
    <definedName name="BEx5B825RW35M5H0UB2IZGGRS4ER" localSheetId="36" hidden="1">#REF!</definedName>
    <definedName name="BEx5B825RW35M5H0UB2IZGGRS4ER" hidden="1">#REF!</definedName>
    <definedName name="BEx5BAWPMY0TL684WDXX6KKJLRCN" localSheetId="7" hidden="1">#REF!</definedName>
    <definedName name="BEx5BAWPMY0TL684WDXX6KKJLRCN" localSheetId="9" hidden="1">#REF!</definedName>
    <definedName name="BEx5BAWPMY0TL684WDXX6KKJLRCN" localSheetId="1" hidden="1">#REF!</definedName>
    <definedName name="BEx5BAWPMY0TL684WDXX6KKJLRCN" localSheetId="40" hidden="1">#REF!</definedName>
    <definedName name="BEx5BAWPMY0TL684WDXX6KKJLRCN" localSheetId="36" hidden="1">#REF!</definedName>
    <definedName name="BEx5BAWPMY0TL684WDXX6KKJLRCN" hidden="1">#REF!</definedName>
    <definedName name="BEx5BBCUOWR6J9MZS2ML5XB0X7MW" localSheetId="7" hidden="1">#REF!</definedName>
    <definedName name="BEx5BBCUOWR6J9MZS2ML5XB0X7MW" localSheetId="9" hidden="1">#REF!</definedName>
    <definedName name="BEx5BBCUOWR6J9MZS2ML5XB0X7MW" localSheetId="1" hidden="1">#REF!</definedName>
    <definedName name="BEx5BBCUOWR6J9MZS2ML5XB0X7MW" localSheetId="40" hidden="1">#REF!</definedName>
    <definedName name="BEx5BBCUOWR6J9MZS2ML5XB0X7MW" localSheetId="36" hidden="1">#REF!</definedName>
    <definedName name="BEx5BBCUOWR6J9MZS2ML5XB0X7MW" hidden="1">#REF!</definedName>
    <definedName name="BEx5BBI61U4Y65GD0ARMTALPP7SJ" localSheetId="7" hidden="1">#REF!</definedName>
    <definedName name="BEx5BBI61U4Y65GD0ARMTALPP7SJ" localSheetId="9" hidden="1">#REF!</definedName>
    <definedName name="BEx5BBI61U4Y65GD0ARMTALPP7SJ" localSheetId="1" hidden="1">#REF!</definedName>
    <definedName name="BEx5BBI61U4Y65GD0ARMTALPP7SJ" localSheetId="40" hidden="1">#REF!</definedName>
    <definedName name="BEx5BBI61U4Y65GD0ARMTALPP7SJ" localSheetId="36" hidden="1">#REF!</definedName>
    <definedName name="BEx5BBI61U4Y65GD0ARMTALPP7SJ" hidden="1">#REF!</definedName>
    <definedName name="BEx5BDR56MEV4IHY6CIH2SVNG1UB" localSheetId="7" hidden="1">#REF!</definedName>
    <definedName name="BEx5BDR56MEV4IHY6CIH2SVNG1UB" localSheetId="9" hidden="1">#REF!</definedName>
    <definedName name="BEx5BDR56MEV4IHY6CIH2SVNG1UB" localSheetId="1" hidden="1">#REF!</definedName>
    <definedName name="BEx5BDR56MEV4IHY6CIH2SVNG1UB" localSheetId="40" hidden="1">#REF!</definedName>
    <definedName name="BEx5BDR56MEV4IHY6CIH2SVNG1UB" localSheetId="36" hidden="1">#REF!</definedName>
    <definedName name="BEx5BDR56MEV4IHY6CIH2SVNG1UB" hidden="1">#REF!</definedName>
    <definedName name="BEx5BESZC5H329SKHGJOHZFILYJJ" localSheetId="7" hidden="1">#REF!</definedName>
    <definedName name="BEx5BESZC5H329SKHGJOHZFILYJJ" localSheetId="9" hidden="1">#REF!</definedName>
    <definedName name="BEx5BESZC5H329SKHGJOHZFILYJJ" localSheetId="1" hidden="1">#REF!</definedName>
    <definedName name="BEx5BESZC5H329SKHGJOHZFILYJJ" localSheetId="40" hidden="1">#REF!</definedName>
    <definedName name="BEx5BESZC5H329SKHGJOHZFILYJJ" localSheetId="36" hidden="1">#REF!</definedName>
    <definedName name="BEx5BESZC5H329SKHGJOHZFILYJJ" hidden="1">#REF!</definedName>
    <definedName name="BEx5BHSQ42B50IU1TEQFUXFX9XQD" localSheetId="7" hidden="1">#REF!</definedName>
    <definedName name="BEx5BHSQ42B50IU1TEQFUXFX9XQD" localSheetId="9" hidden="1">#REF!</definedName>
    <definedName name="BEx5BHSQ42B50IU1TEQFUXFX9XQD" localSheetId="1" hidden="1">#REF!</definedName>
    <definedName name="BEx5BHSQ42B50IU1TEQFUXFX9XQD" localSheetId="40" hidden="1">#REF!</definedName>
    <definedName name="BEx5BHSQ42B50IU1TEQFUXFX9XQD" localSheetId="36" hidden="1">#REF!</definedName>
    <definedName name="BEx5BHSQ42B50IU1TEQFUXFX9XQD" hidden="1">#REF!</definedName>
    <definedName name="BEx5BKSM4UN4C1DM3EYKM79MRC5K" localSheetId="7" hidden="1">#REF!</definedName>
    <definedName name="BEx5BKSM4UN4C1DM3EYKM79MRC5K" localSheetId="9" hidden="1">#REF!</definedName>
    <definedName name="BEx5BKSM4UN4C1DM3EYKM79MRC5K" localSheetId="1" hidden="1">#REF!</definedName>
    <definedName name="BEx5BKSM4UN4C1DM3EYKM79MRC5K" localSheetId="40" hidden="1">#REF!</definedName>
    <definedName name="BEx5BKSM4UN4C1DM3EYKM79MRC5K" localSheetId="36" hidden="1">#REF!</definedName>
    <definedName name="BEx5BKSM4UN4C1DM3EYKM79MRC5K" hidden="1">#REF!</definedName>
    <definedName name="BEx5BNN8NPH9KVOBARB9CDD9WLB6" localSheetId="7" hidden="1">#REF!</definedName>
    <definedName name="BEx5BNN8NPH9KVOBARB9CDD9WLB6" localSheetId="9" hidden="1">#REF!</definedName>
    <definedName name="BEx5BNN8NPH9KVOBARB9CDD9WLB6" localSheetId="1" hidden="1">#REF!</definedName>
    <definedName name="BEx5BNN8NPH9KVOBARB9CDD9WLB6" localSheetId="40" hidden="1">#REF!</definedName>
    <definedName name="BEx5BNN8NPH9KVOBARB9CDD9WLB6" localSheetId="36" hidden="1">#REF!</definedName>
    <definedName name="BEx5BNN8NPH9KVOBARB9CDD9WLB6" hidden="1">#REF!</definedName>
    <definedName name="BEx5BPLEZ8XY6S89R7AZQSKLT4HK" localSheetId="7" hidden="1">#REF!</definedName>
    <definedName name="BEx5BPLEZ8XY6S89R7AZQSKLT4HK" localSheetId="9" hidden="1">#REF!</definedName>
    <definedName name="BEx5BPLEZ8XY6S89R7AZQSKLT4HK" localSheetId="1" hidden="1">#REF!</definedName>
    <definedName name="BEx5BPLEZ8XY6S89R7AZQSKLT4HK" localSheetId="40" hidden="1">#REF!</definedName>
    <definedName name="BEx5BPLEZ8XY6S89R7AZQSKLT4HK" localSheetId="36" hidden="1">#REF!</definedName>
    <definedName name="BEx5BPLEZ8XY6S89R7AZQSKLT4HK" hidden="1">#REF!</definedName>
    <definedName name="BEx5BYFMZ80TDDN2EZO8CF39AIAC" localSheetId="7" hidden="1">#REF!</definedName>
    <definedName name="BEx5BYFMZ80TDDN2EZO8CF39AIAC" localSheetId="9" hidden="1">#REF!</definedName>
    <definedName name="BEx5BYFMZ80TDDN2EZO8CF39AIAC" localSheetId="1" hidden="1">#REF!</definedName>
    <definedName name="BEx5BYFMZ80TDDN2EZO8CF39AIAC" localSheetId="40" hidden="1">#REF!</definedName>
    <definedName name="BEx5BYFMZ80TDDN2EZO8CF39AIAC" localSheetId="36" hidden="1">#REF!</definedName>
    <definedName name="BEx5BYFMZ80TDDN2EZO8CF39AIAC" hidden="1">#REF!</definedName>
    <definedName name="BEx5C2BWFW6SHZBFDEISKGXHZCQW" localSheetId="7" hidden="1">#REF!</definedName>
    <definedName name="BEx5C2BWFW6SHZBFDEISKGXHZCQW" localSheetId="9" hidden="1">#REF!</definedName>
    <definedName name="BEx5C2BWFW6SHZBFDEISKGXHZCQW" localSheetId="1" hidden="1">#REF!</definedName>
    <definedName name="BEx5C2BWFW6SHZBFDEISKGXHZCQW" localSheetId="40" hidden="1">#REF!</definedName>
    <definedName name="BEx5C2BWFW6SHZBFDEISKGXHZCQW" localSheetId="36" hidden="1">#REF!</definedName>
    <definedName name="BEx5C2BWFW6SHZBFDEISKGXHZCQW" hidden="1">#REF!</definedName>
    <definedName name="BEx5C44NK782B81CBGQUDS6Z8MV9" localSheetId="7" hidden="1">#REF!</definedName>
    <definedName name="BEx5C44NK782B81CBGQUDS6Z8MV9" localSheetId="9" hidden="1">#REF!</definedName>
    <definedName name="BEx5C44NK782B81CBGQUDS6Z8MV9" localSheetId="1" hidden="1">#REF!</definedName>
    <definedName name="BEx5C44NK782B81CBGQUDS6Z8MV9" localSheetId="40" hidden="1">#REF!</definedName>
    <definedName name="BEx5C44NK782B81CBGQUDS6Z8MV9" localSheetId="36" hidden="1">#REF!</definedName>
    <definedName name="BEx5C44NK782B81CBGQUDS6Z8MV9" hidden="1">#REF!</definedName>
    <definedName name="BEx5C49ZFH8TO9ZU55729C3F7XG7" localSheetId="7" hidden="1">#REF!</definedName>
    <definedName name="BEx5C49ZFH8TO9ZU55729C3F7XG7" localSheetId="9" hidden="1">#REF!</definedName>
    <definedName name="BEx5C49ZFH8TO9ZU55729C3F7XG7" localSheetId="1" hidden="1">#REF!</definedName>
    <definedName name="BEx5C49ZFH8TO9ZU55729C3F7XG7" localSheetId="40" hidden="1">#REF!</definedName>
    <definedName name="BEx5C49ZFH8TO9ZU55729C3F7XG7" localSheetId="36" hidden="1">#REF!</definedName>
    <definedName name="BEx5C49ZFH8TO9ZU55729C3F7XG7" hidden="1">#REF!</definedName>
    <definedName name="BEx5C8GZQK13G60ZM70P63I5OS0L" localSheetId="7" hidden="1">#REF!</definedName>
    <definedName name="BEx5C8GZQK13G60ZM70P63I5OS0L" localSheetId="9" hidden="1">#REF!</definedName>
    <definedName name="BEx5C8GZQK13G60ZM70P63I5OS0L" localSheetId="1" hidden="1">#REF!</definedName>
    <definedName name="BEx5C8GZQK13G60ZM70P63I5OS0L" localSheetId="40" hidden="1">#REF!</definedName>
    <definedName name="BEx5C8GZQK13G60ZM70P63I5OS0L" localSheetId="36" hidden="1">#REF!</definedName>
    <definedName name="BEx5C8GZQK13G60ZM70P63I5OS0L" hidden="1">#REF!</definedName>
    <definedName name="BEx5CAPTVN2NBT3UOMA1UFAL1C2R" localSheetId="7" hidden="1">#REF!</definedName>
    <definedName name="BEx5CAPTVN2NBT3UOMA1UFAL1C2R" localSheetId="9" hidden="1">#REF!</definedName>
    <definedName name="BEx5CAPTVN2NBT3UOMA1UFAL1C2R" localSheetId="1" hidden="1">#REF!</definedName>
    <definedName name="BEx5CAPTVN2NBT3UOMA1UFAL1C2R" localSheetId="40" hidden="1">#REF!</definedName>
    <definedName name="BEx5CAPTVN2NBT3UOMA1UFAL1C2R" localSheetId="36" hidden="1">#REF!</definedName>
    <definedName name="BEx5CAPTVN2NBT3UOMA1UFAL1C2R" hidden="1">#REF!</definedName>
    <definedName name="BEx5CEM3SYF9XP0ZZVE0GEPCLV3F" localSheetId="7" hidden="1">#REF!</definedName>
    <definedName name="BEx5CEM3SYF9XP0ZZVE0GEPCLV3F" localSheetId="9" hidden="1">#REF!</definedName>
    <definedName name="BEx5CEM3SYF9XP0ZZVE0GEPCLV3F" localSheetId="1" hidden="1">#REF!</definedName>
    <definedName name="BEx5CEM3SYF9XP0ZZVE0GEPCLV3F" localSheetId="40" hidden="1">#REF!</definedName>
    <definedName name="BEx5CEM3SYF9XP0ZZVE0GEPCLV3F" localSheetId="36" hidden="1">#REF!</definedName>
    <definedName name="BEx5CEM3SYF9XP0ZZVE0GEPCLV3F" hidden="1">#REF!</definedName>
    <definedName name="BEx5CFYQ0F1Z6P8SCVJ0I3UPVFE4" localSheetId="7" hidden="1">#REF!</definedName>
    <definedName name="BEx5CFYQ0F1Z6P8SCVJ0I3UPVFE4" localSheetId="9" hidden="1">#REF!</definedName>
    <definedName name="BEx5CFYQ0F1Z6P8SCVJ0I3UPVFE4" localSheetId="1" hidden="1">#REF!</definedName>
    <definedName name="BEx5CFYQ0F1Z6P8SCVJ0I3UPVFE4" localSheetId="40" hidden="1">#REF!</definedName>
    <definedName name="BEx5CFYQ0F1Z6P8SCVJ0I3UPVFE4" localSheetId="36" hidden="1">#REF!</definedName>
    <definedName name="BEx5CFYQ0F1Z6P8SCVJ0I3UPVFE4" hidden="1">#REF!</definedName>
    <definedName name="BEx5CPEKNSJORIPFQC2E1LTRYY8L" localSheetId="7" hidden="1">#REF!</definedName>
    <definedName name="BEx5CPEKNSJORIPFQC2E1LTRYY8L" localSheetId="9" hidden="1">#REF!</definedName>
    <definedName name="BEx5CPEKNSJORIPFQC2E1LTRYY8L" localSheetId="1" hidden="1">#REF!</definedName>
    <definedName name="BEx5CPEKNSJORIPFQC2E1LTRYY8L" localSheetId="40" hidden="1">#REF!</definedName>
    <definedName name="BEx5CPEKNSJORIPFQC2E1LTRYY8L" localSheetId="36" hidden="1">#REF!</definedName>
    <definedName name="BEx5CPEKNSJORIPFQC2E1LTRYY8L" hidden="1">#REF!</definedName>
    <definedName name="BEx5CSUOL05D8PAM2TRDA9VRJT1O" localSheetId="7" hidden="1">#REF!</definedName>
    <definedName name="BEx5CSUOL05D8PAM2TRDA9VRJT1O" localSheetId="9" hidden="1">#REF!</definedName>
    <definedName name="BEx5CSUOL05D8PAM2TRDA9VRJT1O" localSheetId="1" hidden="1">#REF!</definedName>
    <definedName name="BEx5CSUOL05D8PAM2TRDA9VRJT1O" localSheetId="40" hidden="1">#REF!</definedName>
    <definedName name="BEx5CSUOL05D8PAM2TRDA9VRJT1O" localSheetId="36" hidden="1">#REF!</definedName>
    <definedName name="BEx5CSUOL05D8PAM2TRDA9VRJT1O" hidden="1">#REF!</definedName>
    <definedName name="BEx5CUNFOO4YDFJ22HCMI2QKIGKM" localSheetId="7" hidden="1">#REF!</definedName>
    <definedName name="BEx5CUNFOO4YDFJ22HCMI2QKIGKM" localSheetId="9" hidden="1">#REF!</definedName>
    <definedName name="BEx5CUNFOO4YDFJ22HCMI2QKIGKM" localSheetId="1" hidden="1">#REF!</definedName>
    <definedName name="BEx5CUNFOO4YDFJ22HCMI2QKIGKM" localSheetId="40" hidden="1">#REF!</definedName>
    <definedName name="BEx5CUNFOO4YDFJ22HCMI2QKIGKM" localSheetId="36" hidden="1">#REF!</definedName>
    <definedName name="BEx5CUNFOO4YDFJ22HCMI2QKIGKM" hidden="1">#REF!</definedName>
    <definedName name="BEx5D01O3G6BXWXT7MZEVS1F4TE9" localSheetId="7" hidden="1">#REF!</definedName>
    <definedName name="BEx5D01O3G6BXWXT7MZEVS1F4TE9" localSheetId="9" hidden="1">#REF!</definedName>
    <definedName name="BEx5D01O3G6BXWXT7MZEVS1F4TE9" localSheetId="1" hidden="1">#REF!</definedName>
    <definedName name="BEx5D01O3G6BXWXT7MZEVS1F4TE9" localSheetId="40" hidden="1">#REF!</definedName>
    <definedName name="BEx5D01O3G6BXWXT7MZEVS1F4TE9" localSheetId="36" hidden="1">#REF!</definedName>
    <definedName name="BEx5D01O3G6BXWXT7MZEVS1F4TE9" hidden="1">#REF!</definedName>
    <definedName name="BEx5D3HO5XE85AN0NGALZ4K4GE8J" localSheetId="7" hidden="1">#REF!</definedName>
    <definedName name="BEx5D3HO5XE85AN0NGALZ4K4GE8J" localSheetId="9" hidden="1">#REF!</definedName>
    <definedName name="BEx5D3HO5XE85AN0NGALZ4K4GE8J" localSheetId="1" hidden="1">#REF!</definedName>
    <definedName name="BEx5D3HO5XE85AN0NGALZ4K4GE8J" localSheetId="40" hidden="1">#REF!</definedName>
    <definedName name="BEx5D3HO5XE85AN0NGALZ4K4GE8J" localSheetId="36" hidden="1">#REF!</definedName>
    <definedName name="BEx5D3HO5XE85AN0NGALZ4K4GE8J" hidden="1">#REF!</definedName>
    <definedName name="BEx5D8L47OF0WHBPFWXGZINZWUBZ" localSheetId="7" hidden="1">#REF!</definedName>
    <definedName name="BEx5D8L47OF0WHBPFWXGZINZWUBZ" localSheetId="9" hidden="1">#REF!</definedName>
    <definedName name="BEx5D8L47OF0WHBPFWXGZINZWUBZ" localSheetId="1" hidden="1">#REF!</definedName>
    <definedName name="BEx5D8L47OF0WHBPFWXGZINZWUBZ" localSheetId="40" hidden="1">#REF!</definedName>
    <definedName name="BEx5D8L47OF0WHBPFWXGZINZWUBZ" localSheetId="36" hidden="1">#REF!</definedName>
    <definedName name="BEx5D8L47OF0WHBPFWXGZINZWUBZ" hidden="1">#REF!</definedName>
    <definedName name="BEx5DAJAHQ2SKUPCKSCR3PYML67L" localSheetId="7" hidden="1">#REF!</definedName>
    <definedName name="BEx5DAJAHQ2SKUPCKSCR3PYML67L" localSheetId="9" hidden="1">#REF!</definedName>
    <definedName name="BEx5DAJAHQ2SKUPCKSCR3PYML67L" localSheetId="1" hidden="1">#REF!</definedName>
    <definedName name="BEx5DAJAHQ2SKUPCKSCR3PYML67L" localSheetId="40" hidden="1">#REF!</definedName>
    <definedName name="BEx5DAJAHQ2SKUPCKSCR3PYML67L" localSheetId="36" hidden="1">#REF!</definedName>
    <definedName name="BEx5DAJAHQ2SKUPCKSCR3PYML67L" hidden="1">#REF!</definedName>
    <definedName name="BEx5DC18JM1KJCV44PF18E0LNRKA" localSheetId="7" hidden="1">#REF!</definedName>
    <definedName name="BEx5DC18JM1KJCV44PF18E0LNRKA" localSheetId="9" hidden="1">#REF!</definedName>
    <definedName name="BEx5DC18JM1KJCV44PF18E0LNRKA" localSheetId="1" hidden="1">#REF!</definedName>
    <definedName name="BEx5DC18JM1KJCV44PF18E0LNRKA" localSheetId="40" hidden="1">#REF!</definedName>
    <definedName name="BEx5DC18JM1KJCV44PF18E0LNRKA" localSheetId="36" hidden="1">#REF!</definedName>
    <definedName name="BEx5DC18JM1KJCV44PF18E0LNRKA" hidden="1">#REF!</definedName>
    <definedName name="BEx5DFH8EU3RCPUOTFY8S9G8SBCG" localSheetId="7" hidden="1">#REF!</definedName>
    <definedName name="BEx5DFH8EU3RCPUOTFY8S9G8SBCG" localSheetId="9" hidden="1">#REF!</definedName>
    <definedName name="BEx5DFH8EU3RCPUOTFY8S9G8SBCG" localSheetId="1" hidden="1">#REF!</definedName>
    <definedName name="BEx5DFH8EU3RCPUOTFY8S9G8SBCG" localSheetId="40" hidden="1">#REF!</definedName>
    <definedName name="BEx5DFH8EU3RCPUOTFY8S9G8SBCG" localSheetId="36" hidden="1">#REF!</definedName>
    <definedName name="BEx5DFH8EU3RCPUOTFY8S9G8SBCG" hidden="1">#REF!</definedName>
    <definedName name="BEx5DJIZBTNS011R9IIG2OQ2L6ZX" localSheetId="7" hidden="1">#REF!</definedName>
    <definedName name="BEx5DJIZBTNS011R9IIG2OQ2L6ZX" localSheetId="9" hidden="1">#REF!</definedName>
    <definedName name="BEx5DJIZBTNS011R9IIG2OQ2L6ZX" localSheetId="1" hidden="1">#REF!</definedName>
    <definedName name="BEx5DJIZBTNS011R9IIG2OQ2L6ZX" localSheetId="40" hidden="1">#REF!</definedName>
    <definedName name="BEx5DJIZBTNS011R9IIG2OQ2L6ZX" localSheetId="36" hidden="1">#REF!</definedName>
    <definedName name="BEx5DJIZBTNS011R9IIG2OQ2L6ZX" hidden="1">#REF!</definedName>
    <definedName name="BEx5DS2EKWFPC2UWI1W1QESX9QP5" localSheetId="7" hidden="1">#REF!</definedName>
    <definedName name="BEx5DS2EKWFPC2UWI1W1QESX9QP5" localSheetId="9" hidden="1">#REF!</definedName>
    <definedName name="BEx5DS2EKWFPC2UWI1W1QESX9QP5" localSheetId="1" hidden="1">#REF!</definedName>
    <definedName name="BEx5DS2EKWFPC2UWI1W1QESX9QP5" localSheetId="40" hidden="1">#REF!</definedName>
    <definedName name="BEx5DS2EKWFPC2UWI1W1QESX9QP5" localSheetId="36" hidden="1">#REF!</definedName>
    <definedName name="BEx5DS2EKWFPC2UWI1W1QESX9QP5" hidden="1">#REF!</definedName>
    <definedName name="BEx5E123OLO9WQUOIRIDJ967KAGK" localSheetId="7" hidden="1">#REF!</definedName>
    <definedName name="BEx5E123OLO9WQUOIRIDJ967KAGK" localSheetId="9" hidden="1">#REF!</definedName>
    <definedName name="BEx5E123OLO9WQUOIRIDJ967KAGK" localSheetId="1" hidden="1">#REF!</definedName>
    <definedName name="BEx5E123OLO9WQUOIRIDJ967KAGK" localSheetId="40" hidden="1">#REF!</definedName>
    <definedName name="BEx5E123OLO9WQUOIRIDJ967KAGK" localSheetId="36" hidden="1">#REF!</definedName>
    <definedName name="BEx5E123OLO9WQUOIRIDJ967KAGK" hidden="1">#REF!</definedName>
    <definedName name="BEx5E2UU5NES6W779W2OZTZOB4O7" localSheetId="7" hidden="1">#REF!</definedName>
    <definedName name="BEx5E2UU5NES6W779W2OZTZOB4O7" localSheetId="9" hidden="1">#REF!</definedName>
    <definedName name="BEx5E2UU5NES6W779W2OZTZOB4O7" localSheetId="1" hidden="1">#REF!</definedName>
    <definedName name="BEx5E2UU5NES6W779W2OZTZOB4O7" localSheetId="40" hidden="1">#REF!</definedName>
    <definedName name="BEx5E2UU5NES6W779W2OZTZOB4O7" localSheetId="36" hidden="1">#REF!</definedName>
    <definedName name="BEx5E2UU5NES6W779W2OZTZOB4O7" hidden="1">#REF!</definedName>
    <definedName name="BEx5ELFT92WAQN3NW8COIMQHUL91" localSheetId="7" hidden="1">#REF!</definedName>
    <definedName name="BEx5ELFT92WAQN3NW8COIMQHUL91" localSheetId="9" hidden="1">#REF!</definedName>
    <definedName name="BEx5ELFT92WAQN3NW8COIMQHUL91" localSheetId="1" hidden="1">#REF!</definedName>
    <definedName name="BEx5ELFT92WAQN3NW8COIMQHUL91" localSheetId="40" hidden="1">#REF!</definedName>
    <definedName name="BEx5ELFT92WAQN3NW8COIMQHUL91" localSheetId="36" hidden="1">#REF!</definedName>
    <definedName name="BEx5ELFT92WAQN3NW8COIMQHUL91" hidden="1">#REF!</definedName>
    <definedName name="BEx5ELQL9B0VR6UT18KP11DHOTFX" localSheetId="7" hidden="1">#REF!</definedName>
    <definedName name="BEx5ELQL9B0VR6UT18KP11DHOTFX" localSheetId="9" hidden="1">#REF!</definedName>
    <definedName name="BEx5ELQL9B0VR6UT18KP11DHOTFX" localSheetId="1" hidden="1">#REF!</definedName>
    <definedName name="BEx5ELQL9B0VR6UT18KP11DHOTFX" localSheetId="40" hidden="1">#REF!</definedName>
    <definedName name="BEx5ELQL9B0VR6UT18KP11DHOTFX" localSheetId="36" hidden="1">#REF!</definedName>
    <definedName name="BEx5ELQL9B0VR6UT18KP11DHOTFX" hidden="1">#REF!</definedName>
    <definedName name="BEx5ER4TJTFPN7IB1MNEB1ZFR5M6" localSheetId="7" hidden="1">#REF!</definedName>
    <definedName name="BEx5ER4TJTFPN7IB1MNEB1ZFR5M6" localSheetId="9" hidden="1">#REF!</definedName>
    <definedName name="BEx5ER4TJTFPN7IB1MNEB1ZFR5M6" localSheetId="1" hidden="1">#REF!</definedName>
    <definedName name="BEx5ER4TJTFPN7IB1MNEB1ZFR5M6" localSheetId="40" hidden="1">#REF!</definedName>
    <definedName name="BEx5ER4TJTFPN7IB1MNEB1ZFR5M6" localSheetId="36" hidden="1">#REF!</definedName>
    <definedName name="BEx5ER4TJTFPN7IB1MNEB1ZFR5M6" hidden="1">#REF!</definedName>
    <definedName name="BEx5EYXB2LDMI4FLC3QFAOXC0FZ3" localSheetId="7" hidden="1">#REF!</definedName>
    <definedName name="BEx5EYXB2LDMI4FLC3QFAOXC0FZ3" localSheetId="9" hidden="1">#REF!</definedName>
    <definedName name="BEx5EYXB2LDMI4FLC3QFAOXC0FZ3" localSheetId="1" hidden="1">#REF!</definedName>
    <definedName name="BEx5EYXB2LDMI4FLC3QFAOXC0FZ3" localSheetId="40" hidden="1">#REF!</definedName>
    <definedName name="BEx5EYXB2LDMI4FLC3QFAOXC0FZ3" localSheetId="36" hidden="1">#REF!</definedName>
    <definedName name="BEx5EYXB2LDMI4FLC3QFAOXC0FZ3" hidden="1">#REF!</definedName>
    <definedName name="BEx5F6V72QTCK7O39Y59R0EVM6CW" localSheetId="7" hidden="1">#REF!</definedName>
    <definedName name="BEx5F6V72QTCK7O39Y59R0EVM6CW" localSheetId="9" hidden="1">#REF!</definedName>
    <definedName name="BEx5F6V72QTCK7O39Y59R0EVM6CW" localSheetId="1" hidden="1">#REF!</definedName>
    <definedName name="BEx5F6V72QTCK7O39Y59R0EVM6CW" localSheetId="40" hidden="1">#REF!</definedName>
    <definedName name="BEx5F6V72QTCK7O39Y59R0EVM6CW" localSheetId="36" hidden="1">#REF!</definedName>
    <definedName name="BEx5F6V72QTCK7O39Y59R0EVM6CW" hidden="1">#REF!</definedName>
    <definedName name="BEx5FGLQVACD5F5YZG4DGSCHCGO2" localSheetId="7" hidden="1">#REF!</definedName>
    <definedName name="BEx5FGLQVACD5F5YZG4DGSCHCGO2" localSheetId="9" hidden="1">#REF!</definedName>
    <definedName name="BEx5FGLQVACD5F5YZG4DGSCHCGO2" localSheetId="1" hidden="1">#REF!</definedName>
    <definedName name="BEx5FGLQVACD5F5YZG4DGSCHCGO2" localSheetId="40" hidden="1">#REF!</definedName>
    <definedName name="BEx5FGLQVACD5F5YZG4DGSCHCGO2" localSheetId="36" hidden="1">#REF!</definedName>
    <definedName name="BEx5FGLQVACD5F5YZG4DGSCHCGO2" hidden="1">#REF!</definedName>
    <definedName name="BEx5FHCTE8VTJEF7IK189AVLNYSY" localSheetId="7" hidden="1">#REF!</definedName>
    <definedName name="BEx5FHCTE8VTJEF7IK189AVLNYSY" localSheetId="9" hidden="1">#REF!</definedName>
    <definedName name="BEx5FHCTE8VTJEF7IK189AVLNYSY" localSheetId="1" hidden="1">#REF!</definedName>
    <definedName name="BEx5FHCTE8VTJEF7IK189AVLNYSY" localSheetId="40" hidden="1">#REF!</definedName>
    <definedName name="BEx5FHCTE8VTJEF7IK189AVLNYSY" localSheetId="36" hidden="1">#REF!</definedName>
    <definedName name="BEx5FHCTE8VTJEF7IK189AVLNYSY" hidden="1">#REF!</definedName>
    <definedName name="BEx5FLJWHLW3BTZILDPN5NMA449V" localSheetId="7" hidden="1">#REF!</definedName>
    <definedName name="BEx5FLJWHLW3BTZILDPN5NMA449V" localSheetId="9" hidden="1">#REF!</definedName>
    <definedName name="BEx5FLJWHLW3BTZILDPN5NMA449V" localSheetId="1" hidden="1">#REF!</definedName>
    <definedName name="BEx5FLJWHLW3BTZILDPN5NMA449V" localSheetId="40" hidden="1">#REF!</definedName>
    <definedName name="BEx5FLJWHLW3BTZILDPN5NMA449V" localSheetId="36" hidden="1">#REF!</definedName>
    <definedName name="BEx5FLJWHLW3BTZILDPN5NMA449V" hidden="1">#REF!</definedName>
    <definedName name="BEx5FNI2O10YN2SI1NO4X5GP3GTF" localSheetId="7" hidden="1">#REF!</definedName>
    <definedName name="BEx5FNI2O10YN2SI1NO4X5GP3GTF" localSheetId="9" hidden="1">#REF!</definedName>
    <definedName name="BEx5FNI2O10YN2SI1NO4X5GP3GTF" localSheetId="1" hidden="1">#REF!</definedName>
    <definedName name="BEx5FNI2O10YN2SI1NO4X5GP3GTF" localSheetId="40" hidden="1">#REF!</definedName>
    <definedName name="BEx5FNI2O10YN2SI1NO4X5GP3GTF" localSheetId="36" hidden="1">#REF!</definedName>
    <definedName name="BEx5FNI2O10YN2SI1NO4X5GP3GTF" hidden="1">#REF!</definedName>
    <definedName name="BEx5FO8YRFSZCG3L608EHIHIHFY4" localSheetId="7" hidden="1">#REF!</definedName>
    <definedName name="BEx5FO8YRFSZCG3L608EHIHIHFY4" localSheetId="9" hidden="1">#REF!</definedName>
    <definedName name="BEx5FO8YRFSZCG3L608EHIHIHFY4" localSheetId="1" hidden="1">#REF!</definedName>
    <definedName name="BEx5FO8YRFSZCG3L608EHIHIHFY4" localSheetId="40" hidden="1">#REF!</definedName>
    <definedName name="BEx5FO8YRFSZCG3L608EHIHIHFY4" localSheetId="36" hidden="1">#REF!</definedName>
    <definedName name="BEx5FO8YRFSZCG3L608EHIHIHFY4" hidden="1">#REF!</definedName>
    <definedName name="BEx5FQNA6V4CNYSH013K45RI4BCV" localSheetId="7" hidden="1">#REF!</definedName>
    <definedName name="BEx5FQNA6V4CNYSH013K45RI4BCV" localSheetId="9" hidden="1">#REF!</definedName>
    <definedName name="BEx5FQNA6V4CNYSH013K45RI4BCV" localSheetId="1" hidden="1">#REF!</definedName>
    <definedName name="BEx5FQNA6V4CNYSH013K45RI4BCV" localSheetId="40" hidden="1">#REF!</definedName>
    <definedName name="BEx5FQNA6V4CNYSH013K45RI4BCV" localSheetId="36" hidden="1">#REF!</definedName>
    <definedName name="BEx5FQNA6V4CNYSH013K45RI4BCV" hidden="1">#REF!</definedName>
    <definedName name="BEx5FVQPPEU32CPNV9RRQ9MNLLVE" localSheetId="7" hidden="1">#REF!</definedName>
    <definedName name="BEx5FVQPPEU32CPNV9RRQ9MNLLVE" localSheetId="9" hidden="1">#REF!</definedName>
    <definedName name="BEx5FVQPPEU32CPNV9RRQ9MNLLVE" localSheetId="1" hidden="1">#REF!</definedName>
    <definedName name="BEx5FVQPPEU32CPNV9RRQ9MNLLVE" localSheetId="40" hidden="1">#REF!</definedName>
    <definedName name="BEx5FVQPPEU32CPNV9RRQ9MNLLVE" localSheetId="36" hidden="1">#REF!</definedName>
    <definedName name="BEx5FVQPPEU32CPNV9RRQ9MNLLVE" hidden="1">#REF!</definedName>
    <definedName name="BEx5G08KGMG5X2AQKDGPFYG5GH94" localSheetId="7" hidden="1">#REF!</definedName>
    <definedName name="BEx5G08KGMG5X2AQKDGPFYG5GH94" localSheetId="9" hidden="1">#REF!</definedName>
    <definedName name="BEx5G08KGMG5X2AQKDGPFYG5GH94" localSheetId="1" hidden="1">#REF!</definedName>
    <definedName name="BEx5G08KGMG5X2AQKDGPFYG5GH94" localSheetId="40" hidden="1">#REF!</definedName>
    <definedName name="BEx5G08KGMG5X2AQKDGPFYG5GH94" localSheetId="36" hidden="1">#REF!</definedName>
    <definedName name="BEx5G08KGMG5X2AQKDGPFYG5GH94" hidden="1">#REF!</definedName>
    <definedName name="BEx5G1A8TFN4C4QII35U9DKYNIS8" localSheetId="7" hidden="1">#REF!</definedName>
    <definedName name="BEx5G1A8TFN4C4QII35U9DKYNIS8" localSheetId="9" hidden="1">#REF!</definedName>
    <definedName name="BEx5G1A8TFN4C4QII35U9DKYNIS8" localSheetId="1" hidden="1">#REF!</definedName>
    <definedName name="BEx5G1A8TFN4C4QII35U9DKYNIS8" localSheetId="40" hidden="1">#REF!</definedName>
    <definedName name="BEx5G1A8TFN4C4QII35U9DKYNIS8" localSheetId="36" hidden="1">#REF!</definedName>
    <definedName name="BEx5G1A8TFN4C4QII35U9DKYNIS8" hidden="1">#REF!</definedName>
    <definedName name="BEx5G1L0QO91KEPDMV1D8OT4BT73" localSheetId="7" hidden="1">#REF!</definedName>
    <definedName name="BEx5G1L0QO91KEPDMV1D8OT4BT73" localSheetId="9" hidden="1">#REF!</definedName>
    <definedName name="BEx5G1L0QO91KEPDMV1D8OT4BT73" localSheetId="1" hidden="1">#REF!</definedName>
    <definedName name="BEx5G1L0QO91KEPDMV1D8OT4BT73" localSheetId="40" hidden="1">#REF!</definedName>
    <definedName name="BEx5G1L0QO91KEPDMV1D8OT4BT73" localSheetId="36" hidden="1">#REF!</definedName>
    <definedName name="BEx5G1L0QO91KEPDMV1D8OT4BT73" hidden="1">#REF!</definedName>
    <definedName name="BEx5G1QHX69GFUYHUZA5X74MTDMR" localSheetId="7" hidden="1">#REF!</definedName>
    <definedName name="BEx5G1QHX69GFUYHUZA5X74MTDMR" localSheetId="9" hidden="1">#REF!</definedName>
    <definedName name="BEx5G1QHX69GFUYHUZA5X74MTDMR" localSheetId="1" hidden="1">#REF!</definedName>
    <definedName name="BEx5G1QHX69GFUYHUZA5X74MTDMR" localSheetId="40" hidden="1">#REF!</definedName>
    <definedName name="BEx5G1QHX69GFUYHUZA5X74MTDMR" localSheetId="36" hidden="1">#REF!</definedName>
    <definedName name="BEx5G1QHX69GFUYHUZA5X74MTDMR" hidden="1">#REF!</definedName>
    <definedName name="BEx5G5S2C9JRD28ZQMMQLCBHWOHB" localSheetId="7" hidden="1">#REF!</definedName>
    <definedName name="BEx5G5S2C9JRD28ZQMMQLCBHWOHB" localSheetId="9" hidden="1">#REF!</definedName>
    <definedName name="BEx5G5S2C9JRD28ZQMMQLCBHWOHB" localSheetId="1" hidden="1">#REF!</definedName>
    <definedName name="BEx5G5S2C9JRD28ZQMMQLCBHWOHB" localSheetId="40" hidden="1">#REF!</definedName>
    <definedName name="BEx5G5S2C9JRD28ZQMMQLCBHWOHB" localSheetId="36" hidden="1">#REF!</definedName>
    <definedName name="BEx5G5S2C9JRD28ZQMMQLCBHWOHB" hidden="1">#REF!</definedName>
    <definedName name="BEx5G7KU3EGZQSYN2YNML8EW8NDC" localSheetId="7" hidden="1">#REF!</definedName>
    <definedName name="BEx5G7KU3EGZQSYN2YNML8EW8NDC" localSheetId="9" hidden="1">#REF!</definedName>
    <definedName name="BEx5G7KU3EGZQSYN2YNML8EW8NDC" localSheetId="1" hidden="1">#REF!</definedName>
    <definedName name="BEx5G7KU3EGZQSYN2YNML8EW8NDC" localSheetId="40" hidden="1">#REF!</definedName>
    <definedName name="BEx5G7KU3EGZQSYN2YNML8EW8NDC" localSheetId="36" hidden="1">#REF!</definedName>
    <definedName name="BEx5G7KU3EGZQSYN2YNML8EW8NDC" hidden="1">#REF!</definedName>
    <definedName name="BEx5G86DZL1VYUX6KWODAP3WFAWP" localSheetId="7" hidden="1">#REF!</definedName>
    <definedName name="BEx5G86DZL1VYUX6KWODAP3WFAWP" localSheetId="9" hidden="1">#REF!</definedName>
    <definedName name="BEx5G86DZL1VYUX6KWODAP3WFAWP" localSheetId="1" hidden="1">#REF!</definedName>
    <definedName name="BEx5G86DZL1VYUX6KWODAP3WFAWP" localSheetId="40" hidden="1">#REF!</definedName>
    <definedName name="BEx5G86DZL1VYUX6KWODAP3WFAWP" localSheetId="36" hidden="1">#REF!</definedName>
    <definedName name="BEx5G86DZL1VYUX6KWODAP3WFAWP" hidden="1">#REF!</definedName>
    <definedName name="BEx5G8BV2GIOCM3C7IUFK8L04A6M" localSheetId="7" hidden="1">#REF!</definedName>
    <definedName name="BEx5G8BV2GIOCM3C7IUFK8L04A6M" localSheetId="9" hidden="1">#REF!</definedName>
    <definedName name="BEx5G8BV2GIOCM3C7IUFK8L04A6M" localSheetId="1" hidden="1">#REF!</definedName>
    <definedName name="BEx5G8BV2GIOCM3C7IUFK8L04A6M" localSheetId="40" hidden="1">#REF!</definedName>
    <definedName name="BEx5G8BV2GIOCM3C7IUFK8L04A6M" localSheetId="36" hidden="1">#REF!</definedName>
    <definedName name="BEx5G8BV2GIOCM3C7IUFK8L04A6M" hidden="1">#REF!</definedName>
    <definedName name="BEx5GID9MVBUPFFT9M8K8B5MO9NV" localSheetId="7" hidden="1">#REF!</definedName>
    <definedName name="BEx5GID9MVBUPFFT9M8K8B5MO9NV" localSheetId="9" hidden="1">#REF!</definedName>
    <definedName name="BEx5GID9MVBUPFFT9M8K8B5MO9NV" localSheetId="1" hidden="1">#REF!</definedName>
    <definedName name="BEx5GID9MVBUPFFT9M8K8B5MO9NV" localSheetId="40" hidden="1">#REF!</definedName>
    <definedName name="BEx5GID9MVBUPFFT9M8K8B5MO9NV" localSheetId="36" hidden="1">#REF!</definedName>
    <definedName name="BEx5GID9MVBUPFFT9M8K8B5MO9NV" hidden="1">#REF!</definedName>
    <definedName name="BEx5GN0EWA9SCQDPQ7NTUQH82QVK" localSheetId="7" hidden="1">#REF!</definedName>
    <definedName name="BEx5GN0EWA9SCQDPQ7NTUQH82QVK" localSheetId="9" hidden="1">#REF!</definedName>
    <definedName name="BEx5GN0EWA9SCQDPQ7NTUQH82QVK" localSheetId="1" hidden="1">#REF!</definedName>
    <definedName name="BEx5GN0EWA9SCQDPQ7NTUQH82QVK" localSheetId="40" hidden="1">#REF!</definedName>
    <definedName name="BEx5GN0EWA9SCQDPQ7NTUQH82QVK" localSheetId="36" hidden="1">#REF!</definedName>
    <definedName name="BEx5GN0EWA9SCQDPQ7NTUQH82QVK" hidden="1">#REF!</definedName>
    <definedName name="BEx5GNBCU4WZ74I0UXFL9ZG2XSGJ" localSheetId="7" hidden="1">#REF!</definedName>
    <definedName name="BEx5GNBCU4WZ74I0UXFL9ZG2XSGJ" localSheetId="9" hidden="1">#REF!</definedName>
    <definedName name="BEx5GNBCU4WZ74I0UXFL9ZG2XSGJ" localSheetId="1" hidden="1">#REF!</definedName>
    <definedName name="BEx5GNBCU4WZ74I0UXFL9ZG2XSGJ" localSheetId="40" hidden="1">#REF!</definedName>
    <definedName name="BEx5GNBCU4WZ74I0UXFL9ZG2XSGJ" localSheetId="36" hidden="1">#REF!</definedName>
    <definedName name="BEx5GNBCU4WZ74I0UXFL9ZG2XSGJ" hidden="1">#REF!</definedName>
    <definedName name="BEx5GUCTYC7QCWGWU5BTO7Y7HDZX" localSheetId="7" hidden="1">#REF!</definedName>
    <definedName name="BEx5GUCTYC7QCWGWU5BTO7Y7HDZX" localSheetId="9" hidden="1">#REF!</definedName>
    <definedName name="BEx5GUCTYC7QCWGWU5BTO7Y7HDZX" localSheetId="1" hidden="1">#REF!</definedName>
    <definedName name="BEx5GUCTYC7QCWGWU5BTO7Y7HDZX" localSheetId="40" hidden="1">#REF!</definedName>
    <definedName name="BEx5GUCTYC7QCWGWU5BTO7Y7HDZX" localSheetId="36" hidden="1">#REF!</definedName>
    <definedName name="BEx5GUCTYC7QCWGWU5BTO7Y7HDZX" hidden="1">#REF!</definedName>
    <definedName name="BEx5GYUPJULJQ624TEESYFG1NFOH" localSheetId="7" hidden="1">#REF!</definedName>
    <definedName name="BEx5GYUPJULJQ624TEESYFG1NFOH" localSheetId="9" hidden="1">#REF!</definedName>
    <definedName name="BEx5GYUPJULJQ624TEESYFG1NFOH" localSheetId="1" hidden="1">#REF!</definedName>
    <definedName name="BEx5GYUPJULJQ624TEESYFG1NFOH" localSheetId="40" hidden="1">#REF!</definedName>
    <definedName name="BEx5GYUPJULJQ624TEESYFG1NFOH" localSheetId="36" hidden="1">#REF!</definedName>
    <definedName name="BEx5GYUPJULJQ624TEESYFG1NFOH" hidden="1">#REF!</definedName>
    <definedName name="BEx5H0NEE0AIN5E2UHJ9J9ISU9N1" localSheetId="7" hidden="1">#REF!</definedName>
    <definedName name="BEx5H0NEE0AIN5E2UHJ9J9ISU9N1" localSheetId="9" hidden="1">#REF!</definedName>
    <definedName name="BEx5H0NEE0AIN5E2UHJ9J9ISU9N1" localSheetId="1" hidden="1">#REF!</definedName>
    <definedName name="BEx5H0NEE0AIN5E2UHJ9J9ISU9N1" localSheetId="40" hidden="1">#REF!</definedName>
    <definedName name="BEx5H0NEE0AIN5E2UHJ9J9ISU9N1" localSheetId="36" hidden="1">#REF!</definedName>
    <definedName name="BEx5H0NEE0AIN5E2UHJ9J9ISU9N1" hidden="1">#REF!</definedName>
    <definedName name="BEx5H1UJSEUQM2K8QHQXO5THVHSO" localSheetId="7" hidden="1">#REF!</definedName>
    <definedName name="BEx5H1UJSEUQM2K8QHQXO5THVHSO" localSheetId="9" hidden="1">#REF!</definedName>
    <definedName name="BEx5H1UJSEUQM2K8QHQXO5THVHSO" localSheetId="1" hidden="1">#REF!</definedName>
    <definedName name="BEx5H1UJSEUQM2K8QHQXO5THVHSO" localSheetId="40" hidden="1">#REF!</definedName>
    <definedName name="BEx5H1UJSEUQM2K8QHQXO5THVHSO" localSheetId="36" hidden="1">#REF!</definedName>
    <definedName name="BEx5H1UJSEUQM2K8QHQXO5THVHSO" hidden="1">#REF!</definedName>
    <definedName name="BEx5HAOT9XWUF7XIFRZZS8B9F5TZ" localSheetId="7" hidden="1">#REF!</definedName>
    <definedName name="BEx5HAOT9XWUF7XIFRZZS8B9F5TZ" localSheetId="9" hidden="1">#REF!</definedName>
    <definedName name="BEx5HAOT9XWUF7XIFRZZS8B9F5TZ" localSheetId="1" hidden="1">#REF!</definedName>
    <definedName name="BEx5HAOT9XWUF7XIFRZZS8B9F5TZ" localSheetId="40" hidden="1">#REF!</definedName>
    <definedName name="BEx5HAOT9XWUF7XIFRZZS8B9F5TZ" localSheetId="36" hidden="1">#REF!</definedName>
    <definedName name="BEx5HAOT9XWUF7XIFRZZS8B9F5TZ" hidden="1">#REF!</definedName>
    <definedName name="BEx5HB534CO7TBSALKMD27WHMAQJ" localSheetId="7" hidden="1">#REF!</definedName>
    <definedName name="BEx5HB534CO7TBSALKMD27WHMAQJ" localSheetId="9" hidden="1">#REF!</definedName>
    <definedName name="BEx5HB534CO7TBSALKMD27WHMAQJ" localSheetId="1" hidden="1">#REF!</definedName>
    <definedName name="BEx5HB534CO7TBSALKMD27WHMAQJ" localSheetId="40" hidden="1">#REF!</definedName>
    <definedName name="BEx5HB534CO7TBSALKMD27WHMAQJ" localSheetId="36" hidden="1">#REF!</definedName>
    <definedName name="BEx5HB534CO7TBSALKMD27WHMAQJ" hidden="1">#REF!</definedName>
    <definedName name="BEx5HE4XRF9BUY04MENWY9CHHN5H" localSheetId="7" hidden="1">#REF!</definedName>
    <definedName name="BEx5HE4XRF9BUY04MENWY9CHHN5H" localSheetId="9" hidden="1">#REF!</definedName>
    <definedName name="BEx5HE4XRF9BUY04MENWY9CHHN5H" localSheetId="1" hidden="1">#REF!</definedName>
    <definedName name="BEx5HE4XRF9BUY04MENWY9CHHN5H" localSheetId="40" hidden="1">#REF!</definedName>
    <definedName name="BEx5HE4XRF9BUY04MENWY9CHHN5H" localSheetId="36" hidden="1">#REF!</definedName>
    <definedName name="BEx5HE4XRF9BUY04MENWY9CHHN5H" hidden="1">#REF!</definedName>
    <definedName name="BEx5HFHMABAT0H9KKS754X4T304E" localSheetId="7" hidden="1">#REF!</definedName>
    <definedName name="BEx5HFHMABAT0H9KKS754X4T304E" localSheetId="9" hidden="1">#REF!</definedName>
    <definedName name="BEx5HFHMABAT0H9KKS754X4T304E" localSheetId="1" hidden="1">#REF!</definedName>
    <definedName name="BEx5HFHMABAT0H9KKS754X4T304E" localSheetId="40" hidden="1">#REF!</definedName>
    <definedName name="BEx5HFHMABAT0H9KKS754X4T304E" localSheetId="36" hidden="1">#REF!</definedName>
    <definedName name="BEx5HFHMABAT0H9KKS754X4T304E" hidden="1">#REF!</definedName>
    <definedName name="BEx5HGDZ7MX1S3KNXLRL9WU565V4" localSheetId="7" hidden="1">#REF!</definedName>
    <definedName name="BEx5HGDZ7MX1S3KNXLRL9WU565V4" localSheetId="9" hidden="1">#REF!</definedName>
    <definedName name="BEx5HGDZ7MX1S3KNXLRL9WU565V4" localSheetId="1" hidden="1">#REF!</definedName>
    <definedName name="BEx5HGDZ7MX1S3KNXLRL9WU565V4" localSheetId="40" hidden="1">#REF!</definedName>
    <definedName name="BEx5HGDZ7MX1S3KNXLRL9WU565V4" localSheetId="36" hidden="1">#REF!</definedName>
    <definedName name="BEx5HGDZ7MX1S3KNXLRL9WU565V4" hidden="1">#REF!</definedName>
    <definedName name="BEx5HJZ9FAVNZSSBTAYRPZDYM9NU" localSheetId="7" hidden="1">#REF!</definedName>
    <definedName name="BEx5HJZ9FAVNZSSBTAYRPZDYM9NU" localSheetId="9" hidden="1">#REF!</definedName>
    <definedName name="BEx5HJZ9FAVNZSSBTAYRPZDYM9NU" localSheetId="1" hidden="1">#REF!</definedName>
    <definedName name="BEx5HJZ9FAVNZSSBTAYRPZDYM9NU" localSheetId="40" hidden="1">#REF!</definedName>
    <definedName name="BEx5HJZ9FAVNZSSBTAYRPZDYM9NU" localSheetId="36" hidden="1">#REF!</definedName>
    <definedName name="BEx5HJZ9FAVNZSSBTAYRPZDYM9NU" hidden="1">#REF!</definedName>
    <definedName name="BEx5HZ9JMKHNLFWLVUB1WP5B39BL" localSheetId="7" hidden="1">#REF!</definedName>
    <definedName name="BEx5HZ9JMKHNLFWLVUB1WP5B39BL" localSheetId="9" hidden="1">#REF!</definedName>
    <definedName name="BEx5HZ9JMKHNLFWLVUB1WP5B39BL" localSheetId="1" hidden="1">#REF!</definedName>
    <definedName name="BEx5HZ9JMKHNLFWLVUB1WP5B39BL" localSheetId="40" hidden="1">#REF!</definedName>
    <definedName name="BEx5HZ9JMKHNLFWLVUB1WP5B39BL" localSheetId="36" hidden="1">#REF!</definedName>
    <definedName name="BEx5HZ9JMKHNLFWLVUB1WP5B39BL" hidden="1">#REF!</definedName>
    <definedName name="BEx5I17QJ0PQ1OG1IMH69HMQWNEA" localSheetId="7" hidden="1">#REF!</definedName>
    <definedName name="BEx5I17QJ0PQ1OG1IMH69HMQWNEA" localSheetId="9" hidden="1">#REF!</definedName>
    <definedName name="BEx5I17QJ0PQ1OG1IMH69HMQWNEA" localSheetId="1" hidden="1">#REF!</definedName>
    <definedName name="BEx5I17QJ0PQ1OG1IMH69HMQWNEA" localSheetId="40" hidden="1">#REF!</definedName>
    <definedName name="BEx5I17QJ0PQ1OG1IMH69HMQWNEA" localSheetId="36" hidden="1">#REF!</definedName>
    <definedName name="BEx5I17QJ0PQ1OG1IMH69HMQWNEA" hidden="1">#REF!</definedName>
    <definedName name="BEx5I244LQHZTF3XI66J8705R9XX" localSheetId="7" hidden="1">#REF!</definedName>
    <definedName name="BEx5I244LQHZTF3XI66J8705R9XX" localSheetId="9" hidden="1">#REF!</definedName>
    <definedName name="BEx5I244LQHZTF3XI66J8705R9XX" localSheetId="1" hidden="1">#REF!</definedName>
    <definedName name="BEx5I244LQHZTF3XI66J8705R9XX" localSheetId="40" hidden="1">#REF!</definedName>
    <definedName name="BEx5I244LQHZTF3XI66J8705R9XX" localSheetId="36" hidden="1">#REF!</definedName>
    <definedName name="BEx5I244LQHZTF3XI66J8705R9XX" hidden="1">#REF!</definedName>
    <definedName name="BEx5I8PBP4LIXDGID5BP0THLO0AQ" localSheetId="7" hidden="1">#REF!</definedName>
    <definedName name="BEx5I8PBP4LIXDGID5BP0THLO0AQ" localSheetId="9" hidden="1">#REF!</definedName>
    <definedName name="BEx5I8PBP4LIXDGID5BP0THLO0AQ" localSheetId="1" hidden="1">#REF!</definedName>
    <definedName name="BEx5I8PBP4LIXDGID5BP0THLO0AQ" localSheetId="40" hidden="1">#REF!</definedName>
    <definedName name="BEx5I8PBP4LIXDGID5BP0THLO0AQ" localSheetId="36" hidden="1">#REF!</definedName>
    <definedName name="BEx5I8PBP4LIXDGID5BP0THLO0AQ" hidden="1">#REF!</definedName>
    <definedName name="BEx5I8USVUB3JP4S9OXGMZVMOQXR" localSheetId="7" hidden="1">#REF!</definedName>
    <definedName name="BEx5I8USVUB3JP4S9OXGMZVMOQXR" localSheetId="9" hidden="1">#REF!</definedName>
    <definedName name="BEx5I8USVUB3JP4S9OXGMZVMOQXR" localSheetId="1" hidden="1">#REF!</definedName>
    <definedName name="BEx5I8USVUB3JP4S9OXGMZVMOQXR" localSheetId="40" hidden="1">#REF!</definedName>
    <definedName name="BEx5I8USVUB3JP4S9OXGMZVMOQXR" localSheetId="36" hidden="1">#REF!</definedName>
    <definedName name="BEx5I8USVUB3JP4S9OXGMZVMOQXR" hidden="1">#REF!</definedName>
    <definedName name="BEx5I9GDQSYIAL65UQNDMNFQCS9Y" localSheetId="7" hidden="1">#REF!</definedName>
    <definedName name="BEx5I9GDQSYIAL65UQNDMNFQCS9Y" localSheetId="9" hidden="1">#REF!</definedName>
    <definedName name="BEx5I9GDQSYIAL65UQNDMNFQCS9Y" localSheetId="1" hidden="1">#REF!</definedName>
    <definedName name="BEx5I9GDQSYIAL65UQNDMNFQCS9Y" localSheetId="40" hidden="1">#REF!</definedName>
    <definedName name="BEx5I9GDQSYIAL65UQNDMNFQCS9Y" localSheetId="36" hidden="1">#REF!</definedName>
    <definedName name="BEx5I9GDQSYIAL65UQNDMNFQCS9Y" hidden="1">#REF!</definedName>
    <definedName name="BEx5IBUPG9AWNW5PK7JGRGEJ4OLM" localSheetId="7" hidden="1">#REF!</definedName>
    <definedName name="BEx5IBUPG9AWNW5PK7JGRGEJ4OLM" localSheetId="9" hidden="1">#REF!</definedName>
    <definedName name="BEx5IBUPG9AWNW5PK7JGRGEJ4OLM" localSheetId="1" hidden="1">#REF!</definedName>
    <definedName name="BEx5IBUPG9AWNW5PK7JGRGEJ4OLM" localSheetId="40" hidden="1">#REF!</definedName>
    <definedName name="BEx5IBUPG9AWNW5PK7JGRGEJ4OLM" localSheetId="36" hidden="1">#REF!</definedName>
    <definedName name="BEx5IBUPG9AWNW5PK7JGRGEJ4OLM" hidden="1">#REF!</definedName>
    <definedName name="BEx5IC06RVN8BSAEPREVKHKLCJ2L" localSheetId="7" hidden="1">#REF!</definedName>
    <definedName name="BEx5IC06RVN8BSAEPREVKHKLCJ2L" localSheetId="9" hidden="1">#REF!</definedName>
    <definedName name="BEx5IC06RVN8BSAEPREVKHKLCJ2L" localSheetId="1" hidden="1">#REF!</definedName>
    <definedName name="BEx5IC06RVN8BSAEPREVKHKLCJ2L" localSheetId="40" hidden="1">#REF!</definedName>
    <definedName name="BEx5IC06RVN8BSAEPREVKHKLCJ2L" localSheetId="36" hidden="1">#REF!</definedName>
    <definedName name="BEx5IC06RVN8BSAEPREVKHKLCJ2L" hidden="1">#REF!</definedName>
    <definedName name="BEx5IGY4M04BPXSQF2J4GQYXF85O" localSheetId="7" hidden="1">#REF!</definedName>
    <definedName name="BEx5IGY4M04BPXSQF2J4GQYXF85O" localSheetId="9" hidden="1">#REF!</definedName>
    <definedName name="BEx5IGY4M04BPXSQF2J4GQYXF85O" localSheetId="1" hidden="1">#REF!</definedName>
    <definedName name="BEx5IGY4M04BPXSQF2J4GQYXF85O" localSheetId="40" hidden="1">#REF!</definedName>
    <definedName name="BEx5IGY4M04BPXSQF2J4GQYXF85O" localSheetId="36" hidden="1">#REF!</definedName>
    <definedName name="BEx5IGY4M04BPXSQF2J4GQYXF85O" hidden="1">#REF!</definedName>
    <definedName name="BEx5IWTZDCLZ5CCDG108STY04SAJ" localSheetId="7" hidden="1">#REF!</definedName>
    <definedName name="BEx5IWTZDCLZ5CCDG108STY04SAJ" localSheetId="9" hidden="1">#REF!</definedName>
    <definedName name="BEx5IWTZDCLZ5CCDG108STY04SAJ" localSheetId="1" hidden="1">#REF!</definedName>
    <definedName name="BEx5IWTZDCLZ5CCDG108STY04SAJ" localSheetId="40" hidden="1">#REF!</definedName>
    <definedName name="BEx5IWTZDCLZ5CCDG108STY04SAJ" localSheetId="36" hidden="1">#REF!</definedName>
    <definedName name="BEx5IWTZDCLZ5CCDG108STY04SAJ" hidden="1">#REF!</definedName>
    <definedName name="BEx5J0FFP1KS4NGY20AEJI8VREEA" localSheetId="7" hidden="1">#REF!</definedName>
    <definedName name="BEx5J0FFP1KS4NGY20AEJI8VREEA" localSheetId="9" hidden="1">#REF!</definedName>
    <definedName name="BEx5J0FFP1KS4NGY20AEJI8VREEA" localSheetId="1" hidden="1">#REF!</definedName>
    <definedName name="BEx5J0FFP1KS4NGY20AEJI8VREEA" localSheetId="40" hidden="1">#REF!</definedName>
    <definedName name="BEx5J0FFP1KS4NGY20AEJI8VREEA" localSheetId="36" hidden="1">#REF!</definedName>
    <definedName name="BEx5J0FFP1KS4NGY20AEJI8VREEA" hidden="1">#REF!</definedName>
    <definedName name="BEx5J1XE5FVWL6IJV6CWKPN24UBK" localSheetId="7" hidden="1">#REF!</definedName>
    <definedName name="BEx5J1XE5FVWL6IJV6CWKPN24UBK" localSheetId="9" hidden="1">#REF!</definedName>
    <definedName name="BEx5J1XE5FVWL6IJV6CWKPN24UBK" localSheetId="1" hidden="1">#REF!</definedName>
    <definedName name="BEx5J1XE5FVWL6IJV6CWKPN24UBK" localSheetId="40" hidden="1">#REF!</definedName>
    <definedName name="BEx5J1XE5FVWL6IJV6CWKPN24UBK" localSheetId="36" hidden="1">#REF!</definedName>
    <definedName name="BEx5J1XE5FVWL6IJV6CWKPN24UBK" hidden="1">#REF!</definedName>
    <definedName name="BEx5JF3ZXLDIS8VNKDCY7ZI7H1CI" localSheetId="7" hidden="1">#REF!</definedName>
    <definedName name="BEx5JF3ZXLDIS8VNKDCY7ZI7H1CI" localSheetId="9" hidden="1">#REF!</definedName>
    <definedName name="BEx5JF3ZXLDIS8VNKDCY7ZI7H1CI" localSheetId="1" hidden="1">#REF!</definedName>
    <definedName name="BEx5JF3ZXLDIS8VNKDCY7ZI7H1CI" localSheetId="40" hidden="1">#REF!</definedName>
    <definedName name="BEx5JF3ZXLDIS8VNKDCY7ZI7H1CI" localSheetId="36" hidden="1">#REF!</definedName>
    <definedName name="BEx5JF3ZXLDIS8VNKDCY7ZI7H1CI" hidden="1">#REF!</definedName>
    <definedName name="BEx5JHCZJ8G6OOOW6EF3GABXKH6F" localSheetId="7" hidden="1">#REF!</definedName>
    <definedName name="BEx5JHCZJ8G6OOOW6EF3GABXKH6F" localSheetId="9" hidden="1">#REF!</definedName>
    <definedName name="BEx5JHCZJ8G6OOOW6EF3GABXKH6F" localSheetId="1" hidden="1">#REF!</definedName>
    <definedName name="BEx5JHCZJ8G6OOOW6EF3GABXKH6F" localSheetId="40" hidden="1">#REF!</definedName>
    <definedName name="BEx5JHCZJ8G6OOOW6EF3GABXKH6F" localSheetId="36" hidden="1">#REF!</definedName>
    <definedName name="BEx5JHCZJ8G6OOOW6EF3GABXKH6F" hidden="1">#REF!</definedName>
    <definedName name="BEx5JJB6W446THXQCRUKD3I7RKLP" localSheetId="7" hidden="1">#REF!</definedName>
    <definedName name="BEx5JJB6W446THXQCRUKD3I7RKLP" localSheetId="9" hidden="1">#REF!</definedName>
    <definedName name="BEx5JJB6W446THXQCRUKD3I7RKLP" localSheetId="1" hidden="1">#REF!</definedName>
    <definedName name="BEx5JJB6W446THXQCRUKD3I7RKLP" localSheetId="40" hidden="1">#REF!</definedName>
    <definedName name="BEx5JJB6W446THXQCRUKD3I7RKLP" localSheetId="36" hidden="1">#REF!</definedName>
    <definedName name="BEx5JJB6W446THXQCRUKD3I7RKLP" hidden="1">#REF!</definedName>
    <definedName name="BEx5JNCT8Z7XSSPD5EMNAJELCU2V" localSheetId="7" hidden="1">#REF!</definedName>
    <definedName name="BEx5JNCT8Z7XSSPD5EMNAJELCU2V" localSheetId="9" hidden="1">#REF!</definedName>
    <definedName name="BEx5JNCT8Z7XSSPD5EMNAJELCU2V" localSheetId="1" hidden="1">#REF!</definedName>
    <definedName name="BEx5JNCT8Z7XSSPD5EMNAJELCU2V" localSheetId="40" hidden="1">#REF!</definedName>
    <definedName name="BEx5JNCT8Z7XSSPD5EMNAJELCU2V" localSheetId="36" hidden="1">#REF!</definedName>
    <definedName name="BEx5JNCT8Z7XSSPD5EMNAJELCU2V" hidden="1">#REF!</definedName>
    <definedName name="BEx5JQCNT9Y4RM306CHC8IPY3HBZ" localSheetId="7" hidden="1">#REF!</definedName>
    <definedName name="BEx5JQCNT9Y4RM306CHC8IPY3HBZ" localSheetId="9" hidden="1">#REF!</definedName>
    <definedName name="BEx5JQCNT9Y4RM306CHC8IPY3HBZ" localSheetId="1" hidden="1">#REF!</definedName>
    <definedName name="BEx5JQCNT9Y4RM306CHC8IPY3HBZ" localSheetId="40" hidden="1">#REF!</definedName>
    <definedName name="BEx5JQCNT9Y4RM306CHC8IPY3HBZ" localSheetId="36" hidden="1">#REF!</definedName>
    <definedName name="BEx5JQCNT9Y4RM306CHC8IPY3HBZ" hidden="1">#REF!</definedName>
    <definedName name="BEx5K08PYKE6JOKBYIB006TX619P" localSheetId="7" hidden="1">#REF!</definedName>
    <definedName name="BEx5K08PYKE6JOKBYIB006TX619P" localSheetId="9" hidden="1">#REF!</definedName>
    <definedName name="BEx5K08PYKE6JOKBYIB006TX619P" localSheetId="1" hidden="1">#REF!</definedName>
    <definedName name="BEx5K08PYKE6JOKBYIB006TX619P" localSheetId="40" hidden="1">#REF!</definedName>
    <definedName name="BEx5K08PYKE6JOKBYIB006TX619P" localSheetId="36" hidden="1">#REF!</definedName>
    <definedName name="BEx5K08PYKE6JOKBYIB006TX619P" hidden="1">#REF!</definedName>
    <definedName name="BEx5K4W2S2K7M9V2M304KW93LK8Q" localSheetId="7" hidden="1">#REF!</definedName>
    <definedName name="BEx5K4W2S2K7M9V2M304KW93LK8Q" localSheetId="9" hidden="1">#REF!</definedName>
    <definedName name="BEx5K4W2S2K7M9V2M304KW93LK8Q" localSheetId="1" hidden="1">#REF!</definedName>
    <definedName name="BEx5K4W2S2K7M9V2M304KW93LK8Q" localSheetId="40" hidden="1">#REF!</definedName>
    <definedName name="BEx5K4W2S2K7M9V2M304KW93LK8Q" localSheetId="36" hidden="1">#REF!</definedName>
    <definedName name="BEx5K4W2S2K7M9V2M304KW93LK8Q" hidden="1">#REF!</definedName>
    <definedName name="BEx5K51DSERT1TR7B4A29R41W4NX" localSheetId="7" hidden="1">#REF!</definedName>
    <definedName name="BEx5K51DSERT1TR7B4A29R41W4NX" localSheetId="9" hidden="1">#REF!</definedName>
    <definedName name="BEx5K51DSERT1TR7B4A29R41W4NX" localSheetId="1" hidden="1">#REF!</definedName>
    <definedName name="BEx5K51DSERT1TR7B4A29R41W4NX" localSheetId="40" hidden="1">#REF!</definedName>
    <definedName name="BEx5K51DSERT1TR7B4A29R41W4NX" localSheetId="36" hidden="1">#REF!</definedName>
    <definedName name="BEx5K51DSERT1TR7B4A29R41W4NX" hidden="1">#REF!</definedName>
    <definedName name="BEx5KBBZ8KCEQK36ARG4ERYOFD4G" localSheetId="7" hidden="1">#REF!</definedName>
    <definedName name="BEx5KBBZ8KCEQK36ARG4ERYOFD4G" localSheetId="9" hidden="1">#REF!</definedName>
    <definedName name="BEx5KBBZ8KCEQK36ARG4ERYOFD4G" localSheetId="1" hidden="1">#REF!</definedName>
    <definedName name="BEx5KBBZ8KCEQK36ARG4ERYOFD4G" localSheetId="40" hidden="1">#REF!</definedName>
    <definedName name="BEx5KBBZ8KCEQK36ARG4ERYOFD4G" localSheetId="36" hidden="1">#REF!</definedName>
    <definedName name="BEx5KBBZ8KCEQK36ARG4ERYOFD4G" hidden="1">#REF!</definedName>
    <definedName name="BEx5KCOET0DYMY4VILOLGVBX7E3C" localSheetId="7" hidden="1">#REF!</definedName>
    <definedName name="BEx5KCOET0DYMY4VILOLGVBX7E3C" localSheetId="9" hidden="1">#REF!</definedName>
    <definedName name="BEx5KCOET0DYMY4VILOLGVBX7E3C" localSheetId="1" hidden="1">#REF!</definedName>
    <definedName name="BEx5KCOET0DYMY4VILOLGVBX7E3C" localSheetId="40" hidden="1">#REF!</definedName>
    <definedName name="BEx5KCOET0DYMY4VILOLGVBX7E3C" localSheetId="36" hidden="1">#REF!</definedName>
    <definedName name="BEx5KCOET0DYMY4VILOLGVBX7E3C" hidden="1">#REF!</definedName>
    <definedName name="BEx5KYER580I4T7WTLMUN7NLNP5K" localSheetId="7" hidden="1">#REF!</definedName>
    <definedName name="BEx5KYER580I4T7WTLMUN7NLNP5K" localSheetId="9" hidden="1">#REF!</definedName>
    <definedName name="BEx5KYER580I4T7WTLMUN7NLNP5K" localSheetId="1" hidden="1">#REF!</definedName>
    <definedName name="BEx5KYER580I4T7WTLMUN7NLNP5K" localSheetId="40" hidden="1">#REF!</definedName>
    <definedName name="BEx5KYER580I4T7WTLMUN7NLNP5K" localSheetId="36" hidden="1">#REF!</definedName>
    <definedName name="BEx5KYER580I4T7WTLMUN7NLNP5K" hidden="1">#REF!</definedName>
    <definedName name="BEx5LHLB3M6K4ZKY2F42QBZT30ZH" localSheetId="7" hidden="1">#REF!</definedName>
    <definedName name="BEx5LHLB3M6K4ZKY2F42QBZT30ZH" localSheetId="9" hidden="1">#REF!</definedName>
    <definedName name="BEx5LHLB3M6K4ZKY2F42QBZT30ZH" localSheetId="1" hidden="1">#REF!</definedName>
    <definedName name="BEx5LHLB3M6K4ZKY2F42QBZT30ZH" localSheetId="40" hidden="1">#REF!</definedName>
    <definedName name="BEx5LHLB3M6K4ZKY2F42QBZT30ZH" localSheetId="36" hidden="1">#REF!</definedName>
    <definedName name="BEx5LHLB3M6K4ZKY2F42QBZT30ZH" hidden="1">#REF!</definedName>
    <definedName name="BEx5LKQJG40DO2JR1ZF6KD3PON9K" localSheetId="7" hidden="1">#REF!</definedName>
    <definedName name="BEx5LKQJG40DO2JR1ZF6KD3PON9K" localSheetId="9" hidden="1">#REF!</definedName>
    <definedName name="BEx5LKQJG40DO2JR1ZF6KD3PON9K" localSheetId="1" hidden="1">#REF!</definedName>
    <definedName name="BEx5LKQJG40DO2JR1ZF6KD3PON9K" localSheetId="40" hidden="1">#REF!</definedName>
    <definedName name="BEx5LKQJG40DO2JR1ZF6KD3PON9K" localSheetId="36" hidden="1">#REF!</definedName>
    <definedName name="BEx5LKQJG40DO2JR1ZF6KD3PON9K" hidden="1">#REF!</definedName>
    <definedName name="BEx5LQA84QRPGAR4FLC7MCT3H9EN" localSheetId="7" hidden="1">#REF!</definedName>
    <definedName name="BEx5LQA84QRPGAR4FLC7MCT3H9EN" localSheetId="9" hidden="1">#REF!</definedName>
    <definedName name="BEx5LQA84QRPGAR4FLC7MCT3H9EN" localSheetId="1" hidden="1">#REF!</definedName>
    <definedName name="BEx5LQA84QRPGAR4FLC7MCT3H9EN" localSheetId="40" hidden="1">#REF!</definedName>
    <definedName name="BEx5LQA84QRPGAR4FLC7MCT3H9EN" localSheetId="36" hidden="1">#REF!</definedName>
    <definedName name="BEx5LQA84QRPGAR4FLC7MCT3H9EN" hidden="1">#REF!</definedName>
    <definedName name="BEx5LRMNU3HXIE1BUMDHRU31F7JJ" localSheetId="7" hidden="1">#REF!</definedName>
    <definedName name="BEx5LRMNU3HXIE1BUMDHRU31F7JJ" localSheetId="9" hidden="1">#REF!</definedName>
    <definedName name="BEx5LRMNU3HXIE1BUMDHRU31F7JJ" localSheetId="1" hidden="1">#REF!</definedName>
    <definedName name="BEx5LRMNU3HXIE1BUMDHRU31F7JJ" localSheetId="40" hidden="1">#REF!</definedName>
    <definedName name="BEx5LRMNU3HXIE1BUMDHRU31F7JJ" localSheetId="36" hidden="1">#REF!</definedName>
    <definedName name="BEx5LRMNU3HXIE1BUMDHRU31F7JJ" hidden="1">#REF!</definedName>
    <definedName name="BEx5LSJ1LPUAX3ENSPECWPG4J7D1" localSheetId="7" hidden="1">#REF!</definedName>
    <definedName name="BEx5LSJ1LPUAX3ENSPECWPG4J7D1" localSheetId="9" hidden="1">#REF!</definedName>
    <definedName name="BEx5LSJ1LPUAX3ENSPECWPG4J7D1" localSheetId="1" hidden="1">#REF!</definedName>
    <definedName name="BEx5LSJ1LPUAX3ENSPECWPG4J7D1" localSheetId="40" hidden="1">#REF!</definedName>
    <definedName name="BEx5LSJ1LPUAX3ENSPECWPG4J7D1" localSheetId="36" hidden="1">#REF!</definedName>
    <definedName name="BEx5LSJ1LPUAX3ENSPECWPG4J7D1" hidden="1">#REF!</definedName>
    <definedName name="BEx5LTKQ8RQWJE4BC88OP928893U" localSheetId="7" hidden="1">#REF!</definedName>
    <definedName name="BEx5LTKQ8RQWJE4BC88OP928893U" localSheetId="9" hidden="1">#REF!</definedName>
    <definedName name="BEx5LTKQ8RQWJE4BC88OP928893U" localSheetId="1" hidden="1">#REF!</definedName>
    <definedName name="BEx5LTKQ8RQWJE4BC88OP928893U" localSheetId="40" hidden="1">#REF!</definedName>
    <definedName name="BEx5LTKQ8RQWJE4BC88OP928893U" localSheetId="36" hidden="1">#REF!</definedName>
    <definedName name="BEx5LTKQ8RQWJE4BC88OP928893U" hidden="1">#REF!</definedName>
    <definedName name="BEx5M4D4KHXU4JXKDEHZZNRG7NRA" localSheetId="7" hidden="1">#REF!</definedName>
    <definedName name="BEx5M4D4KHXU4JXKDEHZZNRG7NRA" localSheetId="9" hidden="1">#REF!</definedName>
    <definedName name="BEx5M4D4KHXU4JXKDEHZZNRG7NRA" localSheetId="1" hidden="1">#REF!</definedName>
    <definedName name="BEx5M4D4KHXU4JXKDEHZZNRG7NRA" localSheetId="40" hidden="1">#REF!</definedName>
    <definedName name="BEx5M4D4KHXU4JXKDEHZZNRG7NRA" localSheetId="36" hidden="1">#REF!</definedName>
    <definedName name="BEx5M4D4KHXU4JXKDEHZZNRG7NRA" hidden="1">#REF!</definedName>
    <definedName name="BEx5MB9BR71LZDG7XXQ2EO58JC5F" localSheetId="7" hidden="1">#REF!</definedName>
    <definedName name="BEx5MB9BR71LZDG7XXQ2EO58JC5F" localSheetId="9" hidden="1">#REF!</definedName>
    <definedName name="BEx5MB9BR71LZDG7XXQ2EO58JC5F" localSheetId="1" hidden="1">#REF!</definedName>
    <definedName name="BEx5MB9BR71LZDG7XXQ2EO58JC5F" localSheetId="40" hidden="1">#REF!</definedName>
    <definedName name="BEx5MB9BR71LZDG7XXQ2EO58JC5F" localSheetId="36" hidden="1">#REF!</definedName>
    <definedName name="BEx5MB9BR71LZDG7XXQ2EO58JC5F" hidden="1">#REF!</definedName>
    <definedName name="BEx5MHEF05EVRV5DPTG4KMPWZSUS" localSheetId="7" hidden="1">#REF!</definedName>
    <definedName name="BEx5MHEF05EVRV5DPTG4KMPWZSUS" localSheetId="9" hidden="1">#REF!</definedName>
    <definedName name="BEx5MHEF05EVRV5DPTG4KMPWZSUS" localSheetId="1" hidden="1">#REF!</definedName>
    <definedName name="BEx5MHEF05EVRV5DPTG4KMPWZSUS" localSheetId="40" hidden="1">#REF!</definedName>
    <definedName name="BEx5MHEF05EVRV5DPTG4KMPWZSUS" localSheetId="36" hidden="1">#REF!</definedName>
    <definedName name="BEx5MHEF05EVRV5DPTG4KMPWZSUS" hidden="1">#REF!</definedName>
    <definedName name="BEx5MLQZM68YQSKARVWTTPINFQ2C" localSheetId="7" hidden="1">[19]ZZCOOM_M03_Q005!#REF!</definedName>
    <definedName name="BEx5MLQZM68YQSKARVWTTPINFQ2C" localSheetId="9" hidden="1">[19]ZZCOOM_M03_Q005!#REF!</definedName>
    <definedName name="BEx5MLQZM68YQSKARVWTTPINFQ2C" localSheetId="1" hidden="1">[19]ZZCOOM_M03_Q005!#REF!</definedName>
    <definedName name="BEx5MLQZM68YQSKARVWTTPINFQ2C" localSheetId="40" hidden="1">[19]ZZCOOM_M03_Q005!#REF!</definedName>
    <definedName name="BEx5MLQZM68YQSKARVWTTPINFQ2C" localSheetId="36" hidden="1">[19]ZZCOOM_M03_Q005!#REF!</definedName>
    <definedName name="BEx5MLQZM68YQSKARVWTTPINFQ2C" hidden="1">[19]ZZCOOM_M03_Q005!#REF!</definedName>
    <definedName name="BEx5MMCJMU7FOOWUCW9EA13B7V5F" localSheetId="7" hidden="1">#REF!</definedName>
    <definedName name="BEx5MMCJMU7FOOWUCW9EA13B7V5F" localSheetId="9" hidden="1">#REF!</definedName>
    <definedName name="BEx5MMCJMU7FOOWUCW9EA13B7V5F" localSheetId="1" hidden="1">#REF!</definedName>
    <definedName name="BEx5MMCJMU7FOOWUCW9EA13B7V5F" localSheetId="40" hidden="1">#REF!</definedName>
    <definedName name="BEx5MMCJMU7FOOWUCW9EA13B7V5F" localSheetId="36" hidden="1">#REF!</definedName>
    <definedName name="BEx5MMCJMU7FOOWUCW9EA13B7V5F" hidden="1">#REF!</definedName>
    <definedName name="BEx5MVXTKNBXHNWTL43C670E4KXC" localSheetId="7" hidden="1">#REF!</definedName>
    <definedName name="BEx5MVXTKNBXHNWTL43C670E4KXC" localSheetId="9" hidden="1">#REF!</definedName>
    <definedName name="BEx5MVXTKNBXHNWTL43C670E4KXC" localSheetId="1" hidden="1">#REF!</definedName>
    <definedName name="BEx5MVXTKNBXHNWTL43C670E4KXC" localSheetId="40" hidden="1">#REF!</definedName>
    <definedName name="BEx5MVXTKNBXHNWTL43C670E4KXC" localSheetId="36" hidden="1">#REF!</definedName>
    <definedName name="BEx5MVXTKNBXHNWTL43C670E4KXC" hidden="1">#REF!</definedName>
    <definedName name="BEx5MWZGZ3VRB5418C2RNF9H17BQ" localSheetId="7" hidden="1">#REF!</definedName>
    <definedName name="BEx5MWZGZ3VRB5418C2RNF9H17BQ" localSheetId="9" hidden="1">#REF!</definedName>
    <definedName name="BEx5MWZGZ3VRB5418C2RNF9H17BQ" localSheetId="1" hidden="1">#REF!</definedName>
    <definedName name="BEx5MWZGZ3VRB5418C2RNF9H17BQ" localSheetId="40" hidden="1">#REF!</definedName>
    <definedName name="BEx5MWZGZ3VRB5418C2RNF9H17BQ" localSheetId="36" hidden="1">#REF!</definedName>
    <definedName name="BEx5MWZGZ3VRB5418C2RNF9H17BQ" hidden="1">#REF!</definedName>
    <definedName name="BEx5MX4YD2QV39W04QH9C6AOA0FB" localSheetId="7" hidden="1">#REF!</definedName>
    <definedName name="BEx5MX4YD2QV39W04QH9C6AOA0FB" localSheetId="9" hidden="1">#REF!</definedName>
    <definedName name="BEx5MX4YD2QV39W04QH9C6AOA0FB" localSheetId="1" hidden="1">#REF!</definedName>
    <definedName name="BEx5MX4YD2QV39W04QH9C6AOA0FB" localSheetId="40" hidden="1">#REF!</definedName>
    <definedName name="BEx5MX4YD2QV39W04QH9C6AOA0FB" localSheetId="36" hidden="1">#REF!</definedName>
    <definedName name="BEx5MX4YD2QV39W04QH9C6AOA0FB" hidden="1">#REF!</definedName>
    <definedName name="BEx5N3A8LULD7YBJH5J83X27PZSW" localSheetId="7" hidden="1">#REF!</definedName>
    <definedName name="BEx5N3A8LULD7YBJH5J83X27PZSW" localSheetId="9" hidden="1">#REF!</definedName>
    <definedName name="BEx5N3A8LULD7YBJH5J83X27PZSW" localSheetId="1" hidden="1">#REF!</definedName>
    <definedName name="BEx5N3A8LULD7YBJH5J83X27PZSW" localSheetId="40" hidden="1">#REF!</definedName>
    <definedName name="BEx5N3A8LULD7YBJH5J83X27PZSW" localSheetId="36" hidden="1">#REF!</definedName>
    <definedName name="BEx5N3A8LULD7YBJH5J83X27PZSW" hidden="1">#REF!</definedName>
    <definedName name="BEx5N4XI4PWB1W9PMZ4O5R0HWTYD" localSheetId="7" hidden="1">#REF!</definedName>
    <definedName name="BEx5N4XI4PWB1W9PMZ4O5R0HWTYD" localSheetId="9" hidden="1">#REF!</definedName>
    <definedName name="BEx5N4XI4PWB1W9PMZ4O5R0HWTYD" localSheetId="1" hidden="1">#REF!</definedName>
    <definedName name="BEx5N4XI4PWB1W9PMZ4O5R0HWTYD" localSheetId="40" hidden="1">#REF!</definedName>
    <definedName name="BEx5N4XI4PWB1W9PMZ4O5R0HWTYD" localSheetId="36" hidden="1">#REF!</definedName>
    <definedName name="BEx5N4XI4PWB1W9PMZ4O5R0HWTYD" hidden="1">#REF!</definedName>
    <definedName name="BEx5N8DH1SY888WI2GZ2D6E9XCXB" localSheetId="7" hidden="1">#REF!</definedName>
    <definedName name="BEx5N8DH1SY888WI2GZ2D6E9XCXB" localSheetId="9" hidden="1">#REF!</definedName>
    <definedName name="BEx5N8DH1SY888WI2GZ2D6E9XCXB" localSheetId="1" hidden="1">#REF!</definedName>
    <definedName name="BEx5N8DH1SY888WI2GZ2D6E9XCXB" localSheetId="40" hidden="1">#REF!</definedName>
    <definedName name="BEx5N8DH1SY888WI2GZ2D6E9XCXB" localSheetId="36" hidden="1">#REF!</definedName>
    <definedName name="BEx5N8DH1SY888WI2GZ2D6E9XCXB" hidden="1">#REF!</definedName>
    <definedName name="BEx5NA68N6FJFX9UJXK4M14U487F" localSheetId="7" hidden="1">#REF!</definedName>
    <definedName name="BEx5NA68N6FJFX9UJXK4M14U487F" localSheetId="9" hidden="1">#REF!</definedName>
    <definedName name="BEx5NA68N6FJFX9UJXK4M14U487F" localSheetId="1" hidden="1">#REF!</definedName>
    <definedName name="BEx5NA68N6FJFX9UJXK4M14U487F" localSheetId="40" hidden="1">#REF!</definedName>
    <definedName name="BEx5NA68N6FJFX9UJXK4M14U487F" localSheetId="36" hidden="1">#REF!</definedName>
    <definedName name="BEx5NA68N6FJFX9UJXK4M14U487F" hidden="1">#REF!</definedName>
    <definedName name="BEx5NIKBG2GDJOYGE3WCXKU7YY51" localSheetId="7" hidden="1">#REF!</definedName>
    <definedName name="BEx5NIKBG2GDJOYGE3WCXKU7YY51" localSheetId="9" hidden="1">#REF!</definedName>
    <definedName name="BEx5NIKBG2GDJOYGE3WCXKU7YY51" localSheetId="1" hidden="1">#REF!</definedName>
    <definedName name="BEx5NIKBG2GDJOYGE3WCXKU7YY51" localSheetId="40" hidden="1">#REF!</definedName>
    <definedName name="BEx5NIKBG2GDJOYGE3WCXKU7YY51" localSheetId="36" hidden="1">#REF!</definedName>
    <definedName name="BEx5NIKBG2GDJOYGE3WCXKU7YY51" hidden="1">#REF!</definedName>
    <definedName name="BEx5NV06L5J5IMKGOMGKGJ4PBZCD" localSheetId="7" hidden="1">#REF!</definedName>
    <definedName name="BEx5NV06L5J5IMKGOMGKGJ4PBZCD" localSheetId="9" hidden="1">#REF!</definedName>
    <definedName name="BEx5NV06L5J5IMKGOMGKGJ4PBZCD" localSheetId="1" hidden="1">#REF!</definedName>
    <definedName name="BEx5NV06L5J5IMKGOMGKGJ4PBZCD" localSheetId="40" hidden="1">#REF!</definedName>
    <definedName name="BEx5NV06L5J5IMKGOMGKGJ4PBZCD" localSheetId="36" hidden="1">#REF!</definedName>
    <definedName name="BEx5NV06L5J5IMKGOMGKGJ4PBZCD" hidden="1">#REF!</definedName>
    <definedName name="BEx5NW1V6AB25NEEX9VPHRXWJDSS" localSheetId="7" hidden="1">#REF!</definedName>
    <definedName name="BEx5NW1V6AB25NEEX9VPHRXWJDSS" localSheetId="9" hidden="1">#REF!</definedName>
    <definedName name="BEx5NW1V6AB25NEEX9VPHRXWJDSS" localSheetId="1" hidden="1">#REF!</definedName>
    <definedName name="BEx5NW1V6AB25NEEX9VPHRXWJDSS" localSheetId="40" hidden="1">#REF!</definedName>
    <definedName name="BEx5NW1V6AB25NEEX9VPHRXWJDSS" localSheetId="36" hidden="1">#REF!</definedName>
    <definedName name="BEx5NW1V6AB25NEEX9VPHRXWJDSS" hidden="1">#REF!</definedName>
    <definedName name="BEx5NWSXWACAUHWVZAI57DGZ8OCQ" localSheetId="7" hidden="1">#REF!</definedName>
    <definedName name="BEx5NWSXWACAUHWVZAI57DGZ8OCQ" localSheetId="9" hidden="1">#REF!</definedName>
    <definedName name="BEx5NWSXWACAUHWVZAI57DGZ8OCQ" localSheetId="1" hidden="1">#REF!</definedName>
    <definedName name="BEx5NWSXWACAUHWVZAI57DGZ8OCQ" localSheetId="40" hidden="1">#REF!</definedName>
    <definedName name="BEx5NWSXWACAUHWVZAI57DGZ8OCQ" localSheetId="36" hidden="1">#REF!</definedName>
    <definedName name="BEx5NWSXWACAUHWVZAI57DGZ8OCQ" hidden="1">#REF!</definedName>
    <definedName name="BEx5NZSSQ6PY99ZX2D7Q9IGOR34W" localSheetId="7" hidden="1">#REF!</definedName>
    <definedName name="BEx5NZSSQ6PY99ZX2D7Q9IGOR34W" localSheetId="9" hidden="1">#REF!</definedName>
    <definedName name="BEx5NZSSQ6PY99ZX2D7Q9IGOR34W" localSheetId="1" hidden="1">#REF!</definedName>
    <definedName name="BEx5NZSSQ6PY99ZX2D7Q9IGOR34W" localSheetId="40" hidden="1">#REF!</definedName>
    <definedName name="BEx5NZSSQ6PY99ZX2D7Q9IGOR34W" localSheetId="36" hidden="1">#REF!</definedName>
    <definedName name="BEx5NZSSQ6PY99ZX2D7Q9IGOR34W" hidden="1">#REF!</definedName>
    <definedName name="BEx5O2N9HTGG4OJHR62PKFMNZTTW" localSheetId="7" hidden="1">#REF!</definedName>
    <definedName name="BEx5O2N9HTGG4OJHR62PKFMNZTTW" localSheetId="9" hidden="1">#REF!</definedName>
    <definedName name="BEx5O2N9HTGG4OJHR62PKFMNZTTW" localSheetId="1" hidden="1">#REF!</definedName>
    <definedName name="BEx5O2N9HTGG4OJHR62PKFMNZTTW" localSheetId="40" hidden="1">#REF!</definedName>
    <definedName name="BEx5O2N9HTGG4OJHR62PKFMNZTTW" localSheetId="36" hidden="1">#REF!</definedName>
    <definedName name="BEx5O2N9HTGG4OJHR62PKFMNZTTW" hidden="1">#REF!</definedName>
    <definedName name="BEx5O3ZUQ2OARA1CDOZ3NC4UE5AA" localSheetId="7" hidden="1">#REF!</definedName>
    <definedName name="BEx5O3ZUQ2OARA1CDOZ3NC4UE5AA" localSheetId="9" hidden="1">#REF!</definedName>
    <definedName name="BEx5O3ZUQ2OARA1CDOZ3NC4UE5AA" localSheetId="1" hidden="1">#REF!</definedName>
    <definedName name="BEx5O3ZUQ2OARA1CDOZ3NC4UE5AA" localSheetId="40" hidden="1">#REF!</definedName>
    <definedName name="BEx5O3ZUQ2OARA1CDOZ3NC4UE5AA" localSheetId="36" hidden="1">#REF!</definedName>
    <definedName name="BEx5O3ZUQ2OARA1CDOZ3NC4UE5AA" hidden="1">#REF!</definedName>
    <definedName name="BEx5OAFS0NJ2CB86A02E1JYHMLQ1" localSheetId="7" hidden="1">#REF!</definedName>
    <definedName name="BEx5OAFS0NJ2CB86A02E1JYHMLQ1" localSheetId="9" hidden="1">#REF!</definedName>
    <definedName name="BEx5OAFS0NJ2CB86A02E1JYHMLQ1" localSheetId="1" hidden="1">#REF!</definedName>
    <definedName name="BEx5OAFS0NJ2CB86A02E1JYHMLQ1" localSheetId="40" hidden="1">#REF!</definedName>
    <definedName name="BEx5OAFS0NJ2CB86A02E1JYHMLQ1" localSheetId="36" hidden="1">#REF!</definedName>
    <definedName name="BEx5OAFS0NJ2CB86A02E1JYHMLQ1" hidden="1">#REF!</definedName>
    <definedName name="BEx5OG4RPU8W1ETWDWM234NYYYEN" localSheetId="7" hidden="1">#REF!</definedName>
    <definedName name="BEx5OG4RPU8W1ETWDWM234NYYYEN" localSheetId="9" hidden="1">#REF!</definedName>
    <definedName name="BEx5OG4RPU8W1ETWDWM234NYYYEN" localSheetId="1" hidden="1">#REF!</definedName>
    <definedName name="BEx5OG4RPU8W1ETWDWM234NYYYEN" localSheetId="40" hidden="1">#REF!</definedName>
    <definedName name="BEx5OG4RPU8W1ETWDWM234NYYYEN" localSheetId="36" hidden="1">#REF!</definedName>
    <definedName name="BEx5OG4RPU8W1ETWDWM234NYYYEN" hidden="1">#REF!</definedName>
    <definedName name="BEx5OP9Y43F99O2IT69MKCCXGL61" localSheetId="7" hidden="1">#REF!</definedName>
    <definedName name="BEx5OP9Y43F99O2IT69MKCCXGL61" localSheetId="9" hidden="1">#REF!</definedName>
    <definedName name="BEx5OP9Y43F99O2IT69MKCCXGL61" localSheetId="1" hidden="1">#REF!</definedName>
    <definedName name="BEx5OP9Y43F99O2IT69MKCCXGL61" localSheetId="40" hidden="1">#REF!</definedName>
    <definedName name="BEx5OP9Y43F99O2IT69MKCCXGL61" localSheetId="36" hidden="1">#REF!</definedName>
    <definedName name="BEx5OP9Y43F99O2IT69MKCCXGL61" hidden="1">#REF!</definedName>
    <definedName name="BEx5P9Y9RDXNUAJ6CZ2LHMM8IM7T" localSheetId="7" hidden="1">#REF!</definedName>
    <definedName name="BEx5P9Y9RDXNUAJ6CZ2LHMM8IM7T" localSheetId="9" hidden="1">#REF!</definedName>
    <definedName name="BEx5P9Y9RDXNUAJ6CZ2LHMM8IM7T" localSheetId="1" hidden="1">#REF!</definedName>
    <definedName name="BEx5P9Y9RDXNUAJ6CZ2LHMM8IM7T" localSheetId="40" hidden="1">#REF!</definedName>
    <definedName name="BEx5P9Y9RDXNUAJ6CZ2LHMM8IM7T" localSheetId="36" hidden="1">#REF!</definedName>
    <definedName name="BEx5P9Y9RDXNUAJ6CZ2LHMM8IM7T" hidden="1">#REF!</definedName>
    <definedName name="BEx5PHWB2C0D5QLP3BZIP3UO7DIZ" localSheetId="7" hidden="1">#REF!</definedName>
    <definedName name="BEx5PHWB2C0D5QLP3BZIP3UO7DIZ" localSheetId="9" hidden="1">#REF!</definedName>
    <definedName name="BEx5PHWB2C0D5QLP3BZIP3UO7DIZ" localSheetId="1" hidden="1">#REF!</definedName>
    <definedName name="BEx5PHWB2C0D5QLP3BZIP3UO7DIZ" localSheetId="40" hidden="1">#REF!</definedName>
    <definedName name="BEx5PHWB2C0D5QLP3BZIP3UO7DIZ" localSheetId="36" hidden="1">#REF!</definedName>
    <definedName name="BEx5PHWB2C0D5QLP3BZIP3UO7DIZ" hidden="1">#REF!</definedName>
    <definedName name="BEx5PJP02W68K2E46L5C5YBSNU6T" localSheetId="7" hidden="1">#REF!</definedName>
    <definedName name="BEx5PJP02W68K2E46L5C5YBSNU6T" localSheetId="9" hidden="1">#REF!</definedName>
    <definedName name="BEx5PJP02W68K2E46L5C5YBSNU6T" localSheetId="1" hidden="1">#REF!</definedName>
    <definedName name="BEx5PJP02W68K2E46L5C5YBSNU6T" localSheetId="40" hidden="1">#REF!</definedName>
    <definedName name="BEx5PJP02W68K2E46L5C5YBSNU6T" localSheetId="36" hidden="1">#REF!</definedName>
    <definedName name="BEx5PJP02W68K2E46L5C5YBSNU6T" hidden="1">#REF!</definedName>
    <definedName name="BEx5PLCA8DOMAU315YCS5275L2HS" localSheetId="7" hidden="1">#REF!</definedName>
    <definedName name="BEx5PLCA8DOMAU315YCS5275L2HS" localSheetId="9" hidden="1">#REF!</definedName>
    <definedName name="BEx5PLCA8DOMAU315YCS5275L2HS" localSheetId="1" hidden="1">#REF!</definedName>
    <definedName name="BEx5PLCA8DOMAU315YCS5275L2HS" localSheetId="40" hidden="1">#REF!</definedName>
    <definedName name="BEx5PLCA8DOMAU315YCS5275L2HS" localSheetId="36" hidden="1">#REF!</definedName>
    <definedName name="BEx5PLCA8DOMAU315YCS5275L2HS" hidden="1">#REF!</definedName>
    <definedName name="BEx5PRXMZ5M65Z732WNNGV564C2J" localSheetId="7" hidden="1">#REF!</definedName>
    <definedName name="BEx5PRXMZ5M65Z732WNNGV564C2J" localSheetId="9" hidden="1">#REF!</definedName>
    <definedName name="BEx5PRXMZ5M65Z732WNNGV564C2J" localSheetId="1" hidden="1">#REF!</definedName>
    <definedName name="BEx5PRXMZ5M65Z732WNNGV564C2J" localSheetId="40" hidden="1">#REF!</definedName>
    <definedName name="BEx5PRXMZ5M65Z732WNNGV564C2J" localSheetId="36" hidden="1">#REF!</definedName>
    <definedName name="BEx5PRXMZ5M65Z732WNNGV564C2J" hidden="1">#REF!</definedName>
    <definedName name="BEx5Q29Y91E64DPE0YY53A6YHF3Y" localSheetId="7" hidden="1">#REF!</definedName>
    <definedName name="BEx5Q29Y91E64DPE0YY53A6YHF3Y" localSheetId="9" hidden="1">#REF!</definedName>
    <definedName name="BEx5Q29Y91E64DPE0YY53A6YHF3Y" localSheetId="1" hidden="1">#REF!</definedName>
    <definedName name="BEx5Q29Y91E64DPE0YY53A6YHF3Y" localSheetId="40" hidden="1">#REF!</definedName>
    <definedName name="BEx5Q29Y91E64DPE0YY53A6YHF3Y" localSheetId="36" hidden="1">#REF!</definedName>
    <definedName name="BEx5Q29Y91E64DPE0YY53A6YHF3Y" hidden="1">#REF!</definedName>
    <definedName name="BEx5QPSW4IPLH50WSR87HRER05RF" localSheetId="7" hidden="1">#REF!</definedName>
    <definedName name="BEx5QPSW4IPLH50WSR87HRER05RF" localSheetId="9" hidden="1">#REF!</definedName>
    <definedName name="BEx5QPSW4IPLH50WSR87HRER05RF" localSheetId="1" hidden="1">#REF!</definedName>
    <definedName name="BEx5QPSW4IPLH50WSR87HRER05RF" localSheetId="40" hidden="1">#REF!</definedName>
    <definedName name="BEx5QPSW4IPLH50WSR87HRER05RF" localSheetId="36" hidden="1">#REF!</definedName>
    <definedName name="BEx5QPSW4IPLH50WSR87HRER05RF" hidden="1">#REF!</definedName>
    <definedName name="BEx73V0EP8EMNRC3EZJJKKVKWQVB" localSheetId="7" hidden="1">#REF!</definedName>
    <definedName name="BEx73V0EP8EMNRC3EZJJKKVKWQVB" localSheetId="9" hidden="1">#REF!</definedName>
    <definedName name="BEx73V0EP8EMNRC3EZJJKKVKWQVB" localSheetId="1" hidden="1">#REF!</definedName>
    <definedName name="BEx73V0EP8EMNRC3EZJJKKVKWQVB" localSheetId="40" hidden="1">#REF!</definedName>
    <definedName name="BEx73V0EP8EMNRC3EZJJKKVKWQVB" localSheetId="36" hidden="1">#REF!</definedName>
    <definedName name="BEx73V0EP8EMNRC3EZJJKKVKWQVB" hidden="1">#REF!</definedName>
    <definedName name="BEx741WJHIJVXUX131SBXTVW8D71" localSheetId="7" hidden="1">#REF!</definedName>
    <definedName name="BEx741WJHIJVXUX131SBXTVW8D71" localSheetId="9" hidden="1">#REF!</definedName>
    <definedName name="BEx741WJHIJVXUX131SBXTVW8D71" localSheetId="1" hidden="1">#REF!</definedName>
    <definedName name="BEx741WJHIJVXUX131SBXTVW8D71" localSheetId="40" hidden="1">#REF!</definedName>
    <definedName name="BEx741WJHIJVXUX131SBXTVW8D71" localSheetId="36" hidden="1">#REF!</definedName>
    <definedName name="BEx741WJHIJVXUX131SBXTVW8D71" hidden="1">#REF!</definedName>
    <definedName name="BEx74Q6H3O7133AWQXWC21MI2UFT" localSheetId="7" hidden="1">#REF!</definedName>
    <definedName name="BEx74Q6H3O7133AWQXWC21MI2UFT" localSheetId="9" hidden="1">#REF!</definedName>
    <definedName name="BEx74Q6H3O7133AWQXWC21MI2UFT" localSheetId="1" hidden="1">#REF!</definedName>
    <definedName name="BEx74Q6H3O7133AWQXWC21MI2UFT" localSheetId="40" hidden="1">#REF!</definedName>
    <definedName name="BEx74Q6H3O7133AWQXWC21MI2UFT" localSheetId="36" hidden="1">#REF!</definedName>
    <definedName name="BEx74Q6H3O7133AWQXWC21MI2UFT" hidden="1">#REF!</definedName>
    <definedName name="BEx74R2VQ8BSMKPX25262AU3VZF7" localSheetId="7" hidden="1">#REF!</definedName>
    <definedName name="BEx74R2VQ8BSMKPX25262AU3VZF7" localSheetId="9" hidden="1">#REF!</definedName>
    <definedName name="BEx74R2VQ8BSMKPX25262AU3VZF7" localSheetId="1" hidden="1">#REF!</definedName>
    <definedName name="BEx74R2VQ8BSMKPX25262AU3VZF7" localSheetId="40" hidden="1">#REF!</definedName>
    <definedName name="BEx74R2VQ8BSMKPX25262AU3VZF7" localSheetId="36" hidden="1">#REF!</definedName>
    <definedName name="BEx74R2VQ8BSMKPX25262AU3VZF7" hidden="1">#REF!</definedName>
    <definedName name="BEx74W6BJ8ENO3J25WNM5H5APKA3" localSheetId="7" hidden="1">#REF!</definedName>
    <definedName name="BEx74W6BJ8ENO3J25WNM5H5APKA3" localSheetId="9" hidden="1">#REF!</definedName>
    <definedName name="BEx74W6BJ8ENO3J25WNM5H5APKA3" localSheetId="1" hidden="1">#REF!</definedName>
    <definedName name="BEx74W6BJ8ENO3J25WNM5H5APKA3" localSheetId="40" hidden="1">#REF!</definedName>
    <definedName name="BEx74W6BJ8ENO3J25WNM5H5APKA3" localSheetId="36" hidden="1">#REF!</definedName>
    <definedName name="BEx74W6BJ8ENO3J25WNM5H5APKA3" hidden="1">#REF!</definedName>
    <definedName name="BEx74YKLW1FKLWC3DJ2ELZBZBY1M" localSheetId="7" hidden="1">#REF!</definedName>
    <definedName name="BEx74YKLW1FKLWC3DJ2ELZBZBY1M" localSheetId="9" hidden="1">#REF!</definedName>
    <definedName name="BEx74YKLW1FKLWC3DJ2ELZBZBY1M" localSheetId="1" hidden="1">#REF!</definedName>
    <definedName name="BEx74YKLW1FKLWC3DJ2ELZBZBY1M" localSheetId="40" hidden="1">#REF!</definedName>
    <definedName name="BEx74YKLW1FKLWC3DJ2ELZBZBY1M" localSheetId="36" hidden="1">#REF!</definedName>
    <definedName name="BEx74YKLW1FKLWC3DJ2ELZBZBY1M" hidden="1">#REF!</definedName>
    <definedName name="BEx755GRRD9BL27YHLH5QWIYLWB7" localSheetId="7" hidden="1">#REF!</definedName>
    <definedName name="BEx755GRRD9BL27YHLH5QWIYLWB7" localSheetId="9" hidden="1">#REF!</definedName>
    <definedName name="BEx755GRRD9BL27YHLH5QWIYLWB7" localSheetId="1" hidden="1">#REF!</definedName>
    <definedName name="BEx755GRRD9BL27YHLH5QWIYLWB7" localSheetId="40" hidden="1">#REF!</definedName>
    <definedName name="BEx755GRRD9BL27YHLH5QWIYLWB7" localSheetId="36" hidden="1">#REF!</definedName>
    <definedName name="BEx755GRRD9BL27YHLH5QWIYLWB7" hidden="1">#REF!</definedName>
    <definedName name="BEx759D1D5SXS5ELLZVBI0SXYUNF" localSheetId="7" hidden="1">#REF!</definedName>
    <definedName name="BEx759D1D5SXS5ELLZVBI0SXYUNF" localSheetId="9" hidden="1">#REF!</definedName>
    <definedName name="BEx759D1D5SXS5ELLZVBI0SXYUNF" localSheetId="1" hidden="1">#REF!</definedName>
    <definedName name="BEx759D1D5SXS5ELLZVBI0SXYUNF" localSheetId="40" hidden="1">#REF!</definedName>
    <definedName name="BEx759D1D5SXS5ELLZVBI0SXYUNF" localSheetId="36" hidden="1">#REF!</definedName>
    <definedName name="BEx759D1D5SXS5ELLZVBI0SXYUNF" hidden="1">#REF!</definedName>
    <definedName name="BEx75DPEQTX055IZ2L8UVLJOT1DD" localSheetId="7" hidden="1">#REF!</definedName>
    <definedName name="BEx75DPEQTX055IZ2L8UVLJOT1DD" localSheetId="9" hidden="1">#REF!</definedName>
    <definedName name="BEx75DPEQTX055IZ2L8UVLJOT1DD" localSheetId="1" hidden="1">#REF!</definedName>
    <definedName name="BEx75DPEQTX055IZ2L8UVLJOT1DD" localSheetId="40" hidden="1">#REF!</definedName>
    <definedName name="BEx75DPEQTX055IZ2L8UVLJOT1DD" localSheetId="36" hidden="1">#REF!</definedName>
    <definedName name="BEx75DPEQTX055IZ2L8UVLJOT1DD" hidden="1">#REF!</definedName>
    <definedName name="BEx75GJZSZHUDN6OOAGQYFUDA2LP" localSheetId="7" hidden="1">#REF!</definedName>
    <definedName name="BEx75GJZSZHUDN6OOAGQYFUDA2LP" localSheetId="9" hidden="1">#REF!</definedName>
    <definedName name="BEx75GJZSZHUDN6OOAGQYFUDA2LP" localSheetId="1" hidden="1">#REF!</definedName>
    <definedName name="BEx75GJZSZHUDN6OOAGQYFUDA2LP" localSheetId="40" hidden="1">#REF!</definedName>
    <definedName name="BEx75GJZSZHUDN6OOAGQYFUDA2LP" localSheetId="36" hidden="1">#REF!</definedName>
    <definedName name="BEx75GJZSZHUDN6OOAGQYFUDA2LP" hidden="1">#REF!</definedName>
    <definedName name="BEx75HGCCV5K4UCJWYV8EV9AG5YT" localSheetId="7" hidden="1">#REF!</definedName>
    <definedName name="BEx75HGCCV5K4UCJWYV8EV9AG5YT" localSheetId="9" hidden="1">#REF!</definedName>
    <definedName name="BEx75HGCCV5K4UCJWYV8EV9AG5YT" localSheetId="1" hidden="1">#REF!</definedName>
    <definedName name="BEx75HGCCV5K4UCJWYV8EV9AG5YT" localSheetId="40" hidden="1">#REF!</definedName>
    <definedName name="BEx75HGCCV5K4UCJWYV8EV9AG5YT" localSheetId="36" hidden="1">#REF!</definedName>
    <definedName name="BEx75HGCCV5K4UCJWYV8EV9AG5YT" hidden="1">#REF!</definedName>
    <definedName name="BEx75PZT8TY5P13U978NVBUXKHT4" localSheetId="7" hidden="1">#REF!</definedName>
    <definedName name="BEx75PZT8TY5P13U978NVBUXKHT4" localSheetId="9" hidden="1">#REF!</definedName>
    <definedName name="BEx75PZT8TY5P13U978NVBUXKHT4" localSheetId="1" hidden="1">#REF!</definedName>
    <definedName name="BEx75PZT8TY5P13U978NVBUXKHT4" localSheetId="40" hidden="1">#REF!</definedName>
    <definedName name="BEx75PZT8TY5P13U978NVBUXKHT4" localSheetId="36" hidden="1">#REF!</definedName>
    <definedName name="BEx75PZT8TY5P13U978NVBUXKHT4" hidden="1">#REF!</definedName>
    <definedName name="BEx75T55F7GML8V1DMWL26WRT006" localSheetId="7" hidden="1">#REF!</definedName>
    <definedName name="BEx75T55F7GML8V1DMWL26WRT006" localSheetId="9" hidden="1">#REF!</definedName>
    <definedName name="BEx75T55F7GML8V1DMWL26WRT006" localSheetId="1" hidden="1">#REF!</definedName>
    <definedName name="BEx75T55F7GML8V1DMWL26WRT006" localSheetId="40" hidden="1">#REF!</definedName>
    <definedName name="BEx75T55F7GML8V1DMWL26WRT006" localSheetId="36" hidden="1">#REF!</definedName>
    <definedName name="BEx75T55F7GML8V1DMWL26WRT006" hidden="1">#REF!</definedName>
    <definedName name="BEx75VJGR07JY6UUWURQ4PJ29UKC" localSheetId="7" hidden="1">#REF!</definedName>
    <definedName name="BEx75VJGR07JY6UUWURQ4PJ29UKC" localSheetId="9" hidden="1">#REF!</definedName>
    <definedName name="BEx75VJGR07JY6UUWURQ4PJ29UKC" localSheetId="1" hidden="1">#REF!</definedName>
    <definedName name="BEx75VJGR07JY6UUWURQ4PJ29UKC" localSheetId="40" hidden="1">#REF!</definedName>
    <definedName name="BEx75VJGR07JY6UUWURQ4PJ29UKC" localSheetId="36" hidden="1">#REF!</definedName>
    <definedName name="BEx75VJGR07JY6UUWURQ4PJ29UKC" hidden="1">#REF!</definedName>
    <definedName name="BEx7696AZUPB1PK30JJQUWUELQPJ" localSheetId="7" hidden="1">#REF!</definedName>
    <definedName name="BEx7696AZUPB1PK30JJQUWUELQPJ" localSheetId="9" hidden="1">#REF!</definedName>
    <definedName name="BEx7696AZUPB1PK30JJQUWUELQPJ" localSheetId="1" hidden="1">#REF!</definedName>
    <definedName name="BEx7696AZUPB1PK30JJQUWUELQPJ" localSheetId="40" hidden="1">#REF!</definedName>
    <definedName name="BEx7696AZUPB1PK30JJQUWUELQPJ" localSheetId="36" hidden="1">#REF!</definedName>
    <definedName name="BEx7696AZUPB1PK30JJQUWUELQPJ" hidden="1">#REF!</definedName>
    <definedName name="BEx76PNR8S4T4VUQS0KU58SEX0VN" localSheetId="7" hidden="1">#REF!</definedName>
    <definedName name="BEx76PNR8S4T4VUQS0KU58SEX0VN" localSheetId="9" hidden="1">#REF!</definedName>
    <definedName name="BEx76PNR8S4T4VUQS0KU58SEX0VN" localSheetId="1" hidden="1">#REF!</definedName>
    <definedName name="BEx76PNR8S4T4VUQS0KU58SEX0VN" localSheetId="40" hidden="1">#REF!</definedName>
    <definedName name="BEx76PNR8S4T4VUQS0KU58SEX0VN" localSheetId="36" hidden="1">#REF!</definedName>
    <definedName name="BEx76PNR8S4T4VUQS0KU58SEX0VN" hidden="1">#REF!</definedName>
    <definedName name="BEx76YY7ODSIKDD9VDF9TLTDM18I" localSheetId="7" hidden="1">#REF!</definedName>
    <definedName name="BEx76YY7ODSIKDD9VDF9TLTDM18I" localSheetId="9" hidden="1">#REF!</definedName>
    <definedName name="BEx76YY7ODSIKDD9VDF9TLTDM18I" localSheetId="1" hidden="1">#REF!</definedName>
    <definedName name="BEx76YY7ODSIKDD9VDF9TLTDM18I" localSheetId="40" hidden="1">#REF!</definedName>
    <definedName name="BEx76YY7ODSIKDD9VDF9TLTDM18I" localSheetId="36" hidden="1">#REF!</definedName>
    <definedName name="BEx76YY7ODSIKDD9VDF9TLTDM18I" hidden="1">#REF!</definedName>
    <definedName name="BEx7705E86I9B7DTKMMJMAFSYMUL" localSheetId="7" hidden="1">#REF!</definedName>
    <definedName name="BEx7705E86I9B7DTKMMJMAFSYMUL" localSheetId="9" hidden="1">#REF!</definedName>
    <definedName name="BEx7705E86I9B7DTKMMJMAFSYMUL" localSheetId="1" hidden="1">#REF!</definedName>
    <definedName name="BEx7705E86I9B7DTKMMJMAFSYMUL" localSheetId="40" hidden="1">#REF!</definedName>
    <definedName name="BEx7705E86I9B7DTKMMJMAFSYMUL" localSheetId="36" hidden="1">#REF!</definedName>
    <definedName name="BEx7705E86I9B7DTKMMJMAFSYMUL" hidden="1">#REF!</definedName>
    <definedName name="BEx7741OUGLA0WJQLQRUJSL4DE00" localSheetId="7" hidden="1">#REF!</definedName>
    <definedName name="BEx7741OUGLA0WJQLQRUJSL4DE00" localSheetId="9" hidden="1">#REF!</definedName>
    <definedName name="BEx7741OUGLA0WJQLQRUJSL4DE00" localSheetId="1" hidden="1">#REF!</definedName>
    <definedName name="BEx7741OUGLA0WJQLQRUJSL4DE00" localSheetId="40" hidden="1">#REF!</definedName>
    <definedName name="BEx7741OUGLA0WJQLQRUJSL4DE00" localSheetId="36" hidden="1">#REF!</definedName>
    <definedName name="BEx7741OUGLA0WJQLQRUJSL4DE00" hidden="1">#REF!</definedName>
    <definedName name="BEx774N83DXLJZ54Q42PWIJZ2DN1" localSheetId="7" hidden="1">#REF!</definedName>
    <definedName name="BEx774N83DXLJZ54Q42PWIJZ2DN1" localSheetId="9" hidden="1">#REF!</definedName>
    <definedName name="BEx774N83DXLJZ54Q42PWIJZ2DN1" localSheetId="1" hidden="1">#REF!</definedName>
    <definedName name="BEx774N83DXLJZ54Q42PWIJZ2DN1" localSheetId="40" hidden="1">#REF!</definedName>
    <definedName name="BEx774N83DXLJZ54Q42PWIJZ2DN1" localSheetId="36" hidden="1">#REF!</definedName>
    <definedName name="BEx774N83DXLJZ54Q42PWIJZ2DN1" hidden="1">#REF!</definedName>
    <definedName name="BEx779QNIY3061ZV9BR462WKEGRW" localSheetId="7" hidden="1">#REF!</definedName>
    <definedName name="BEx779QNIY3061ZV9BR462WKEGRW" localSheetId="9" hidden="1">#REF!</definedName>
    <definedName name="BEx779QNIY3061ZV9BR462WKEGRW" localSheetId="1" hidden="1">#REF!</definedName>
    <definedName name="BEx779QNIY3061ZV9BR462WKEGRW" localSheetId="40" hidden="1">#REF!</definedName>
    <definedName name="BEx779QNIY3061ZV9BR462WKEGRW" localSheetId="36" hidden="1">#REF!</definedName>
    <definedName name="BEx779QNIY3061ZV9BR462WKEGRW" hidden="1">#REF!</definedName>
    <definedName name="BEx77G19QU9A95CNHE6QMVSQR2T3" localSheetId="7" hidden="1">#REF!</definedName>
    <definedName name="BEx77G19QU9A95CNHE6QMVSQR2T3" localSheetId="9" hidden="1">#REF!</definedName>
    <definedName name="BEx77G19QU9A95CNHE6QMVSQR2T3" localSheetId="1" hidden="1">#REF!</definedName>
    <definedName name="BEx77G19QU9A95CNHE6QMVSQR2T3" localSheetId="40" hidden="1">#REF!</definedName>
    <definedName name="BEx77G19QU9A95CNHE6QMVSQR2T3" localSheetId="36" hidden="1">#REF!</definedName>
    <definedName name="BEx77G19QU9A95CNHE6QMVSQR2T3" hidden="1">#REF!</definedName>
    <definedName name="BEx77P0S3GVMS7BJUL9OWUGJ1B02" localSheetId="7" hidden="1">#REF!</definedName>
    <definedName name="BEx77P0S3GVMS7BJUL9OWUGJ1B02" localSheetId="9" hidden="1">#REF!</definedName>
    <definedName name="BEx77P0S3GVMS7BJUL9OWUGJ1B02" localSheetId="1" hidden="1">#REF!</definedName>
    <definedName name="BEx77P0S3GVMS7BJUL9OWUGJ1B02" localSheetId="40" hidden="1">#REF!</definedName>
    <definedName name="BEx77P0S3GVMS7BJUL9OWUGJ1B02" localSheetId="36" hidden="1">#REF!</definedName>
    <definedName name="BEx77P0S3GVMS7BJUL9OWUGJ1B02" hidden="1">#REF!</definedName>
    <definedName name="BEx77QDESURI6WW5582YXSK3A972" localSheetId="7" hidden="1">#REF!</definedName>
    <definedName name="BEx77QDESURI6WW5582YXSK3A972" localSheetId="9" hidden="1">#REF!</definedName>
    <definedName name="BEx77QDESURI6WW5582YXSK3A972" localSheetId="1" hidden="1">#REF!</definedName>
    <definedName name="BEx77QDESURI6WW5582YXSK3A972" localSheetId="40" hidden="1">#REF!</definedName>
    <definedName name="BEx77QDESURI6WW5582YXSK3A972" localSheetId="36" hidden="1">#REF!</definedName>
    <definedName name="BEx77QDESURI6WW5582YXSK3A972" hidden="1">#REF!</definedName>
    <definedName name="BEx77VBI9XOPFHKEWU5EHQ9J675Y" localSheetId="7" hidden="1">#REF!</definedName>
    <definedName name="BEx77VBI9XOPFHKEWU5EHQ9J675Y" localSheetId="9" hidden="1">#REF!</definedName>
    <definedName name="BEx77VBI9XOPFHKEWU5EHQ9J675Y" localSheetId="1" hidden="1">#REF!</definedName>
    <definedName name="BEx77VBI9XOPFHKEWU5EHQ9J675Y" localSheetId="40" hidden="1">#REF!</definedName>
    <definedName name="BEx77VBI9XOPFHKEWU5EHQ9J675Y" localSheetId="36" hidden="1">#REF!</definedName>
    <definedName name="BEx77VBI9XOPFHKEWU5EHQ9J675Y" hidden="1">#REF!</definedName>
    <definedName name="BEx7809GQOCLHSNH95VOYIX7P1TV" localSheetId="7" hidden="1">#REF!</definedName>
    <definedName name="BEx7809GQOCLHSNH95VOYIX7P1TV" localSheetId="9" hidden="1">#REF!</definedName>
    <definedName name="BEx7809GQOCLHSNH95VOYIX7P1TV" localSheetId="1" hidden="1">#REF!</definedName>
    <definedName name="BEx7809GQOCLHSNH95VOYIX7P1TV" localSheetId="40" hidden="1">#REF!</definedName>
    <definedName name="BEx7809GQOCLHSNH95VOYIX7P1TV" localSheetId="36" hidden="1">#REF!</definedName>
    <definedName name="BEx7809GQOCLHSNH95VOYIX7P1TV" hidden="1">#REF!</definedName>
    <definedName name="BEx780K8XAXUHGVZGZWQ74DK4CI3" localSheetId="7" hidden="1">#REF!</definedName>
    <definedName name="BEx780K8XAXUHGVZGZWQ74DK4CI3" localSheetId="9" hidden="1">#REF!</definedName>
    <definedName name="BEx780K8XAXUHGVZGZWQ74DK4CI3" localSheetId="1" hidden="1">#REF!</definedName>
    <definedName name="BEx780K8XAXUHGVZGZWQ74DK4CI3" localSheetId="40" hidden="1">#REF!</definedName>
    <definedName name="BEx780K8XAXUHGVZGZWQ74DK4CI3" localSheetId="36" hidden="1">#REF!</definedName>
    <definedName name="BEx780K8XAXUHGVZGZWQ74DK4CI3" hidden="1">#REF!</definedName>
    <definedName name="BEx78226TN58UE0CTY98YEDU0LSL" localSheetId="7" hidden="1">#REF!</definedName>
    <definedName name="BEx78226TN58UE0CTY98YEDU0LSL" localSheetId="9" hidden="1">#REF!</definedName>
    <definedName name="BEx78226TN58UE0CTY98YEDU0LSL" localSheetId="1" hidden="1">#REF!</definedName>
    <definedName name="BEx78226TN58UE0CTY98YEDU0LSL" localSheetId="40" hidden="1">#REF!</definedName>
    <definedName name="BEx78226TN58UE0CTY98YEDU0LSL" localSheetId="36" hidden="1">#REF!</definedName>
    <definedName name="BEx78226TN58UE0CTY98YEDU0LSL" hidden="1">#REF!</definedName>
    <definedName name="BEx7881ZZBWHRAX6W2GY19J8MGEQ" localSheetId="7" hidden="1">#REF!</definedName>
    <definedName name="BEx7881ZZBWHRAX6W2GY19J8MGEQ" localSheetId="9" hidden="1">#REF!</definedName>
    <definedName name="BEx7881ZZBWHRAX6W2GY19J8MGEQ" localSheetId="1" hidden="1">#REF!</definedName>
    <definedName name="BEx7881ZZBWHRAX6W2GY19J8MGEQ" localSheetId="40" hidden="1">#REF!</definedName>
    <definedName name="BEx7881ZZBWHRAX6W2GY19J8MGEQ" localSheetId="36" hidden="1">#REF!</definedName>
    <definedName name="BEx7881ZZBWHRAX6W2GY19J8MGEQ" hidden="1">#REF!</definedName>
    <definedName name="BEx78BSYINF85GYNSCIRD95PH86Q" localSheetId="7" hidden="1">#REF!</definedName>
    <definedName name="BEx78BSYINF85GYNSCIRD95PH86Q" localSheetId="9" hidden="1">#REF!</definedName>
    <definedName name="BEx78BSYINF85GYNSCIRD95PH86Q" localSheetId="1" hidden="1">#REF!</definedName>
    <definedName name="BEx78BSYINF85GYNSCIRD95PH86Q" localSheetId="40" hidden="1">#REF!</definedName>
    <definedName name="BEx78BSYINF85GYNSCIRD95PH86Q" localSheetId="36" hidden="1">#REF!</definedName>
    <definedName name="BEx78BSYINF85GYNSCIRD95PH86Q" hidden="1">#REF!</definedName>
    <definedName name="BEx78HHRIWDLHQX2LG0HWFRYEL1T" localSheetId="7" hidden="1">#REF!</definedName>
    <definedName name="BEx78HHRIWDLHQX2LG0HWFRYEL1T" localSheetId="9" hidden="1">#REF!</definedName>
    <definedName name="BEx78HHRIWDLHQX2LG0HWFRYEL1T" localSheetId="1" hidden="1">#REF!</definedName>
    <definedName name="BEx78HHRIWDLHQX2LG0HWFRYEL1T" localSheetId="40" hidden="1">#REF!</definedName>
    <definedName name="BEx78HHRIWDLHQX2LG0HWFRYEL1T" localSheetId="36" hidden="1">#REF!</definedName>
    <definedName name="BEx78HHRIWDLHQX2LG0HWFRYEL1T" hidden="1">#REF!</definedName>
    <definedName name="BEx78QC4X2YVM9K6MQRB2WJG36N3" localSheetId="7" hidden="1">#REF!</definedName>
    <definedName name="BEx78QC4X2YVM9K6MQRB2WJG36N3" localSheetId="9" hidden="1">#REF!</definedName>
    <definedName name="BEx78QC4X2YVM9K6MQRB2WJG36N3" localSheetId="1" hidden="1">#REF!</definedName>
    <definedName name="BEx78QC4X2YVM9K6MQRB2WJG36N3" localSheetId="40" hidden="1">#REF!</definedName>
    <definedName name="BEx78QC4X2YVM9K6MQRB2WJG36N3" localSheetId="36" hidden="1">#REF!</definedName>
    <definedName name="BEx78QC4X2YVM9K6MQRB2WJG36N3" hidden="1">#REF!</definedName>
    <definedName name="BEx78QMXZ2P1ZB3HJ9O50DWHCMXR" localSheetId="7" hidden="1">#REF!</definedName>
    <definedName name="BEx78QMXZ2P1ZB3HJ9O50DWHCMXR" localSheetId="9" hidden="1">#REF!</definedName>
    <definedName name="BEx78QMXZ2P1ZB3HJ9O50DWHCMXR" localSheetId="1" hidden="1">#REF!</definedName>
    <definedName name="BEx78QMXZ2P1ZB3HJ9O50DWHCMXR" localSheetId="40" hidden="1">#REF!</definedName>
    <definedName name="BEx78QMXZ2P1ZB3HJ9O50DWHCMXR" localSheetId="36" hidden="1">#REF!</definedName>
    <definedName name="BEx78QMXZ2P1ZB3HJ9O50DWHCMXR" hidden="1">#REF!</definedName>
    <definedName name="BEx78SFO5VR28677DWZEMDN7G86X" localSheetId="7" hidden="1">#REF!</definedName>
    <definedName name="BEx78SFO5VR28677DWZEMDN7G86X" localSheetId="9" hidden="1">#REF!</definedName>
    <definedName name="BEx78SFO5VR28677DWZEMDN7G86X" localSheetId="1" hidden="1">#REF!</definedName>
    <definedName name="BEx78SFO5VR28677DWZEMDN7G86X" localSheetId="40" hidden="1">#REF!</definedName>
    <definedName name="BEx78SFO5VR28677DWZEMDN7G86X" localSheetId="36" hidden="1">#REF!</definedName>
    <definedName name="BEx78SFO5VR28677DWZEMDN7G86X" hidden="1">#REF!</definedName>
    <definedName name="BEx78SFOYH1Z0ZDTO47W2M60TW6K" localSheetId="7" hidden="1">#REF!</definedName>
    <definedName name="BEx78SFOYH1Z0ZDTO47W2M60TW6K" localSheetId="9" hidden="1">#REF!</definedName>
    <definedName name="BEx78SFOYH1Z0ZDTO47W2M60TW6K" localSheetId="1" hidden="1">#REF!</definedName>
    <definedName name="BEx78SFOYH1Z0ZDTO47W2M60TW6K" localSheetId="40" hidden="1">#REF!</definedName>
    <definedName name="BEx78SFOYH1Z0ZDTO47W2M60TW6K" localSheetId="36" hidden="1">#REF!</definedName>
    <definedName name="BEx78SFOYH1Z0ZDTO47W2M60TW6K" hidden="1">#REF!</definedName>
    <definedName name="BEx7974EARYYX2ICWU0YC50VO5D8" localSheetId="7" hidden="1">#REF!</definedName>
    <definedName name="BEx7974EARYYX2ICWU0YC50VO5D8" localSheetId="9" hidden="1">#REF!</definedName>
    <definedName name="BEx7974EARYYX2ICWU0YC50VO5D8" localSheetId="1" hidden="1">#REF!</definedName>
    <definedName name="BEx7974EARYYX2ICWU0YC50VO5D8" localSheetId="40" hidden="1">#REF!</definedName>
    <definedName name="BEx7974EARYYX2ICWU0YC50VO5D8" localSheetId="36" hidden="1">#REF!</definedName>
    <definedName name="BEx7974EARYYX2ICWU0YC50VO5D8" hidden="1">#REF!</definedName>
    <definedName name="BEx79JK3E6JO8MX4O35A5G8NZCC8" localSheetId="7" hidden="1">#REF!</definedName>
    <definedName name="BEx79JK3E6JO8MX4O35A5G8NZCC8" localSheetId="9" hidden="1">#REF!</definedName>
    <definedName name="BEx79JK3E6JO8MX4O35A5G8NZCC8" localSheetId="1" hidden="1">#REF!</definedName>
    <definedName name="BEx79JK3E6JO8MX4O35A5G8NZCC8" localSheetId="40" hidden="1">#REF!</definedName>
    <definedName name="BEx79JK3E6JO8MX4O35A5G8NZCC8" localSheetId="36" hidden="1">#REF!</definedName>
    <definedName name="BEx79JK3E6JO8MX4O35A5G8NZCC8" hidden="1">#REF!</definedName>
    <definedName name="BEx79OCP4HQ6XP8EWNGEUDLOZBBS" localSheetId="7" hidden="1">#REF!</definedName>
    <definedName name="BEx79OCP4HQ6XP8EWNGEUDLOZBBS" localSheetId="9" hidden="1">#REF!</definedName>
    <definedName name="BEx79OCP4HQ6XP8EWNGEUDLOZBBS" localSheetId="1" hidden="1">#REF!</definedName>
    <definedName name="BEx79OCP4HQ6XP8EWNGEUDLOZBBS" localSheetId="40" hidden="1">#REF!</definedName>
    <definedName name="BEx79OCP4HQ6XP8EWNGEUDLOZBBS" localSheetId="36" hidden="1">#REF!</definedName>
    <definedName name="BEx79OCP4HQ6XP8EWNGEUDLOZBBS" hidden="1">#REF!</definedName>
    <definedName name="BEx79SEAYKUZB0H4LYBCD6WWJBG2" localSheetId="7" hidden="1">#REF!</definedName>
    <definedName name="BEx79SEAYKUZB0H4LYBCD6WWJBG2" localSheetId="9" hidden="1">#REF!</definedName>
    <definedName name="BEx79SEAYKUZB0H4LYBCD6WWJBG2" localSheetId="1" hidden="1">#REF!</definedName>
    <definedName name="BEx79SEAYKUZB0H4LYBCD6WWJBG2" localSheetId="40" hidden="1">#REF!</definedName>
    <definedName name="BEx79SEAYKUZB0H4LYBCD6WWJBG2" localSheetId="36" hidden="1">#REF!</definedName>
    <definedName name="BEx79SEAYKUZB0H4LYBCD6WWJBG2" hidden="1">#REF!</definedName>
    <definedName name="BEx79SJRHTLS9PYM69O9BWW1FMJK" localSheetId="7" hidden="1">#REF!</definedName>
    <definedName name="BEx79SJRHTLS9PYM69O9BWW1FMJK" localSheetId="9" hidden="1">#REF!</definedName>
    <definedName name="BEx79SJRHTLS9PYM69O9BWW1FMJK" localSheetId="1" hidden="1">#REF!</definedName>
    <definedName name="BEx79SJRHTLS9PYM69O9BWW1FMJK" localSheetId="40" hidden="1">#REF!</definedName>
    <definedName name="BEx79SJRHTLS9PYM69O9BWW1FMJK" localSheetId="36" hidden="1">#REF!</definedName>
    <definedName name="BEx79SJRHTLS9PYM69O9BWW1FMJK" hidden="1">#REF!</definedName>
    <definedName name="BEx79YJJLBELICW9F9FRYSCQ101L" localSheetId="7" hidden="1">#REF!</definedName>
    <definedName name="BEx79YJJLBELICW9F9FRYSCQ101L" localSheetId="9" hidden="1">#REF!</definedName>
    <definedName name="BEx79YJJLBELICW9F9FRYSCQ101L" localSheetId="1" hidden="1">#REF!</definedName>
    <definedName name="BEx79YJJLBELICW9F9FRYSCQ101L" localSheetId="40" hidden="1">#REF!</definedName>
    <definedName name="BEx79YJJLBELICW9F9FRYSCQ101L" localSheetId="36" hidden="1">#REF!</definedName>
    <definedName name="BEx79YJJLBELICW9F9FRYSCQ101L" hidden="1">#REF!</definedName>
    <definedName name="BEx79YUC7B0V77FSBGIRCY1BR4VK" localSheetId="7" hidden="1">#REF!</definedName>
    <definedName name="BEx79YUC7B0V77FSBGIRCY1BR4VK" localSheetId="9" hidden="1">#REF!</definedName>
    <definedName name="BEx79YUC7B0V77FSBGIRCY1BR4VK" localSheetId="1" hidden="1">#REF!</definedName>
    <definedName name="BEx79YUC7B0V77FSBGIRCY1BR4VK" localSheetId="40" hidden="1">#REF!</definedName>
    <definedName name="BEx79YUC7B0V77FSBGIRCY1BR4VK" localSheetId="36" hidden="1">#REF!</definedName>
    <definedName name="BEx79YUC7B0V77FSBGIRCY1BR4VK" hidden="1">#REF!</definedName>
    <definedName name="BEx7A06T3RC2891FUX05G3QPRAUE" localSheetId="7" hidden="1">#REF!</definedName>
    <definedName name="BEx7A06T3RC2891FUX05G3QPRAUE" localSheetId="9" hidden="1">#REF!</definedName>
    <definedName name="BEx7A06T3RC2891FUX05G3QPRAUE" localSheetId="1" hidden="1">#REF!</definedName>
    <definedName name="BEx7A06T3RC2891FUX05G3QPRAUE" localSheetId="40" hidden="1">#REF!</definedName>
    <definedName name="BEx7A06T3RC2891FUX05G3QPRAUE" localSheetId="36" hidden="1">#REF!</definedName>
    <definedName name="BEx7A06T3RC2891FUX05G3QPRAUE" hidden="1">#REF!</definedName>
    <definedName name="BEx7A9S3JA1X7FH4CFSQLTZC4691" localSheetId="7" hidden="1">#REF!</definedName>
    <definedName name="BEx7A9S3JA1X7FH4CFSQLTZC4691" localSheetId="9" hidden="1">#REF!</definedName>
    <definedName name="BEx7A9S3JA1X7FH4CFSQLTZC4691" localSheetId="1" hidden="1">#REF!</definedName>
    <definedName name="BEx7A9S3JA1X7FH4CFSQLTZC4691" localSheetId="40" hidden="1">#REF!</definedName>
    <definedName name="BEx7A9S3JA1X7FH4CFSQLTZC4691" localSheetId="36" hidden="1">#REF!</definedName>
    <definedName name="BEx7A9S3JA1X7FH4CFSQLTZC4691" hidden="1">#REF!</definedName>
    <definedName name="BEx7ABA2C9IWH5VSLVLLLCY62161" localSheetId="7" hidden="1">#REF!</definedName>
    <definedName name="BEx7ABA2C9IWH5VSLVLLLCY62161" localSheetId="9" hidden="1">#REF!</definedName>
    <definedName name="BEx7ABA2C9IWH5VSLVLLLCY62161" localSheetId="1" hidden="1">#REF!</definedName>
    <definedName name="BEx7ABA2C9IWH5VSLVLLLCY62161" localSheetId="40" hidden="1">#REF!</definedName>
    <definedName name="BEx7ABA2C9IWH5VSLVLLLCY62161" localSheetId="36" hidden="1">#REF!</definedName>
    <definedName name="BEx7ABA2C9IWH5VSLVLLLCY62161" hidden="1">#REF!</definedName>
    <definedName name="BEx7AE4LPLX8N85BYB0WCO5S7ZPV" localSheetId="7" hidden="1">#REF!</definedName>
    <definedName name="BEx7AE4LPLX8N85BYB0WCO5S7ZPV" localSheetId="9" hidden="1">#REF!</definedName>
    <definedName name="BEx7AE4LPLX8N85BYB0WCO5S7ZPV" localSheetId="1" hidden="1">#REF!</definedName>
    <definedName name="BEx7AE4LPLX8N85BYB0WCO5S7ZPV" localSheetId="40" hidden="1">#REF!</definedName>
    <definedName name="BEx7AE4LPLX8N85BYB0WCO5S7ZPV" localSheetId="36" hidden="1">#REF!</definedName>
    <definedName name="BEx7AE4LPLX8N85BYB0WCO5S7ZPV" hidden="1">#REF!</definedName>
    <definedName name="BEx7AR0EEP9O5JPPEKQWG1TC860T" localSheetId="7" hidden="1">#REF!</definedName>
    <definedName name="BEx7AR0EEP9O5JPPEKQWG1TC860T" localSheetId="9" hidden="1">#REF!</definedName>
    <definedName name="BEx7AR0EEP9O5JPPEKQWG1TC860T" localSheetId="1" hidden="1">#REF!</definedName>
    <definedName name="BEx7AR0EEP9O5JPPEKQWG1TC860T" localSheetId="40" hidden="1">#REF!</definedName>
    <definedName name="BEx7AR0EEP9O5JPPEKQWG1TC860T" localSheetId="36" hidden="1">#REF!</definedName>
    <definedName name="BEx7AR0EEP9O5JPPEKQWG1TC860T" hidden="1">#REF!</definedName>
    <definedName name="BEx7ASD1I654MEDCO6GGWA95PXSC" localSheetId="7" hidden="1">#REF!</definedName>
    <definedName name="BEx7ASD1I654MEDCO6GGWA95PXSC" localSheetId="9" hidden="1">#REF!</definedName>
    <definedName name="BEx7ASD1I654MEDCO6GGWA95PXSC" localSheetId="1" hidden="1">#REF!</definedName>
    <definedName name="BEx7ASD1I654MEDCO6GGWA95PXSC" localSheetId="40" hidden="1">#REF!</definedName>
    <definedName name="BEx7ASD1I654MEDCO6GGWA95PXSC" localSheetId="36" hidden="1">#REF!</definedName>
    <definedName name="BEx7ASD1I654MEDCO6GGWA95PXSC" hidden="1">#REF!</definedName>
    <definedName name="BEx7AURD3S7JGN4D3YK1QAG6TAFA" localSheetId="7" hidden="1">#REF!</definedName>
    <definedName name="BEx7AURD3S7JGN4D3YK1QAG6TAFA" localSheetId="9" hidden="1">#REF!</definedName>
    <definedName name="BEx7AURD3S7JGN4D3YK1QAG6TAFA" localSheetId="1" hidden="1">#REF!</definedName>
    <definedName name="BEx7AURD3S7JGN4D3YK1QAG6TAFA" localSheetId="40" hidden="1">#REF!</definedName>
    <definedName name="BEx7AURD3S7JGN4D3YK1QAG6TAFA" localSheetId="36" hidden="1">#REF!</definedName>
    <definedName name="BEx7AURD3S7JGN4D3YK1QAG6TAFA" hidden="1">#REF!</definedName>
    <definedName name="BEx7AVCX9S5RJP3NSZ4QM4E6ERDT" localSheetId="7" hidden="1">#REF!</definedName>
    <definedName name="BEx7AVCX9S5RJP3NSZ4QM4E6ERDT" localSheetId="9" hidden="1">#REF!</definedName>
    <definedName name="BEx7AVCX9S5RJP3NSZ4QM4E6ERDT" localSheetId="1" hidden="1">#REF!</definedName>
    <definedName name="BEx7AVCX9S5RJP3NSZ4QM4E6ERDT" localSheetId="40" hidden="1">#REF!</definedName>
    <definedName name="BEx7AVCX9S5RJP3NSZ4QM4E6ERDT" localSheetId="36" hidden="1">#REF!</definedName>
    <definedName name="BEx7AVCX9S5RJP3NSZ4QM4E6ERDT" hidden="1">#REF!</definedName>
    <definedName name="BEx7AVYIGP0930MV5JEBWRYCJN68" localSheetId="7" hidden="1">#REF!</definedName>
    <definedName name="BEx7AVYIGP0930MV5JEBWRYCJN68" localSheetId="9" hidden="1">#REF!</definedName>
    <definedName name="BEx7AVYIGP0930MV5JEBWRYCJN68" localSheetId="1" hidden="1">#REF!</definedName>
    <definedName name="BEx7AVYIGP0930MV5JEBWRYCJN68" localSheetId="40" hidden="1">#REF!</definedName>
    <definedName name="BEx7AVYIGP0930MV5JEBWRYCJN68" localSheetId="36" hidden="1">#REF!</definedName>
    <definedName name="BEx7AVYIGP0930MV5JEBWRYCJN68" hidden="1">#REF!</definedName>
    <definedName name="BEx7B6LH6917TXOSAAQ6U7HVF018" localSheetId="7" hidden="1">#REF!</definedName>
    <definedName name="BEx7B6LH6917TXOSAAQ6U7HVF018" localSheetId="9" hidden="1">#REF!</definedName>
    <definedName name="BEx7B6LH6917TXOSAAQ6U7HVF018" localSheetId="1" hidden="1">#REF!</definedName>
    <definedName name="BEx7B6LH6917TXOSAAQ6U7HVF018" localSheetId="40" hidden="1">#REF!</definedName>
    <definedName name="BEx7B6LH6917TXOSAAQ6U7HVF018" localSheetId="36" hidden="1">#REF!</definedName>
    <definedName name="BEx7B6LH6917TXOSAAQ6U7HVF018" hidden="1">#REF!</definedName>
    <definedName name="BEx7BN8E88JR3K1BSLAZRPSFPQ9L" localSheetId="7" hidden="1">#REF!</definedName>
    <definedName name="BEx7BN8E88JR3K1BSLAZRPSFPQ9L" localSheetId="9" hidden="1">#REF!</definedName>
    <definedName name="BEx7BN8E88JR3K1BSLAZRPSFPQ9L" localSheetId="1" hidden="1">#REF!</definedName>
    <definedName name="BEx7BN8E88JR3K1BSLAZRPSFPQ9L" localSheetId="40" hidden="1">#REF!</definedName>
    <definedName name="BEx7BN8E88JR3K1BSLAZRPSFPQ9L" localSheetId="36" hidden="1">#REF!</definedName>
    <definedName name="BEx7BN8E88JR3K1BSLAZRPSFPQ9L" hidden="1">#REF!</definedName>
    <definedName name="BEx7BP14RMS3638K85OM4NCYLRHG" localSheetId="7" hidden="1">#REF!</definedName>
    <definedName name="BEx7BP14RMS3638K85OM4NCYLRHG" localSheetId="9" hidden="1">#REF!</definedName>
    <definedName name="BEx7BP14RMS3638K85OM4NCYLRHG" localSheetId="1" hidden="1">#REF!</definedName>
    <definedName name="BEx7BP14RMS3638K85OM4NCYLRHG" localSheetId="40" hidden="1">#REF!</definedName>
    <definedName name="BEx7BP14RMS3638K85OM4NCYLRHG" localSheetId="36" hidden="1">#REF!</definedName>
    <definedName name="BEx7BP14RMS3638K85OM4NCYLRHG" hidden="1">#REF!</definedName>
    <definedName name="BEx7BPXFZXJ79FQ0E8AQE21PGVHA" localSheetId="7" hidden="1">#REF!</definedName>
    <definedName name="BEx7BPXFZXJ79FQ0E8AQE21PGVHA" localSheetId="9" hidden="1">#REF!</definedName>
    <definedName name="BEx7BPXFZXJ79FQ0E8AQE21PGVHA" localSheetId="1" hidden="1">#REF!</definedName>
    <definedName name="BEx7BPXFZXJ79FQ0E8AQE21PGVHA" localSheetId="40" hidden="1">#REF!</definedName>
    <definedName name="BEx7BPXFZXJ79FQ0E8AQE21PGVHA" localSheetId="36" hidden="1">#REF!</definedName>
    <definedName name="BEx7BPXFZXJ79FQ0E8AQE21PGVHA" hidden="1">#REF!</definedName>
    <definedName name="BEx7C04AM39DQMC1TIX7CFZ2ADHX" localSheetId="7" hidden="1">#REF!</definedName>
    <definedName name="BEx7C04AM39DQMC1TIX7CFZ2ADHX" localSheetId="9" hidden="1">#REF!</definedName>
    <definedName name="BEx7C04AM39DQMC1TIX7CFZ2ADHX" localSheetId="1" hidden="1">#REF!</definedName>
    <definedName name="BEx7C04AM39DQMC1TIX7CFZ2ADHX" localSheetId="40" hidden="1">#REF!</definedName>
    <definedName name="BEx7C04AM39DQMC1TIX7CFZ2ADHX" localSheetId="36" hidden="1">#REF!</definedName>
    <definedName name="BEx7C04AM39DQMC1TIX7CFZ2ADHX" hidden="1">#REF!</definedName>
    <definedName name="BEx7C346X4AX2J1QPM4NBC7JL5W9" localSheetId="7" hidden="1">#REF!</definedName>
    <definedName name="BEx7C346X4AX2J1QPM4NBC7JL5W9" localSheetId="9" hidden="1">#REF!</definedName>
    <definedName name="BEx7C346X4AX2J1QPM4NBC7JL5W9" localSheetId="1" hidden="1">#REF!</definedName>
    <definedName name="BEx7C346X4AX2J1QPM4NBC7JL5W9" localSheetId="40" hidden="1">#REF!</definedName>
    <definedName name="BEx7C346X4AX2J1QPM4NBC7JL5W9" localSheetId="36" hidden="1">#REF!</definedName>
    <definedName name="BEx7C346X4AX2J1QPM4NBC7JL5W9" hidden="1">#REF!</definedName>
    <definedName name="BEx7C40F0PQURHPI6YQ39NFIR86Z" localSheetId="7" hidden="1">#REF!</definedName>
    <definedName name="BEx7C40F0PQURHPI6YQ39NFIR86Z" localSheetId="9" hidden="1">#REF!</definedName>
    <definedName name="BEx7C40F0PQURHPI6YQ39NFIR86Z" localSheetId="1" hidden="1">#REF!</definedName>
    <definedName name="BEx7C40F0PQURHPI6YQ39NFIR86Z" localSheetId="40" hidden="1">#REF!</definedName>
    <definedName name="BEx7C40F0PQURHPI6YQ39NFIR86Z" localSheetId="36" hidden="1">#REF!</definedName>
    <definedName name="BEx7C40F0PQURHPI6YQ39NFIR86Z" hidden="1">#REF!</definedName>
    <definedName name="BEx7C7B9VCY7N0H7N1NH6HNNH724" localSheetId="7" hidden="1">#REF!</definedName>
    <definedName name="BEx7C7B9VCY7N0H7N1NH6HNNH724" localSheetId="9" hidden="1">#REF!</definedName>
    <definedName name="BEx7C7B9VCY7N0H7N1NH6HNNH724" localSheetId="1" hidden="1">#REF!</definedName>
    <definedName name="BEx7C7B9VCY7N0H7N1NH6HNNH724" localSheetId="40" hidden="1">#REF!</definedName>
    <definedName name="BEx7C7B9VCY7N0H7N1NH6HNNH724" localSheetId="36" hidden="1">#REF!</definedName>
    <definedName name="BEx7C7B9VCY7N0H7N1NH6HNNH724" hidden="1">#REF!</definedName>
    <definedName name="BEx7C93VR7SYRIJS1JO8YZKSFAW9" localSheetId="7" hidden="1">#REF!</definedName>
    <definedName name="BEx7C93VR7SYRIJS1JO8YZKSFAW9" localSheetId="9" hidden="1">#REF!</definedName>
    <definedName name="BEx7C93VR7SYRIJS1JO8YZKSFAW9" localSheetId="1" hidden="1">#REF!</definedName>
    <definedName name="BEx7C93VR7SYRIJS1JO8YZKSFAW9" localSheetId="40" hidden="1">#REF!</definedName>
    <definedName name="BEx7C93VR7SYRIJS1JO8YZKSFAW9" localSheetId="36" hidden="1">#REF!</definedName>
    <definedName name="BEx7C93VR7SYRIJS1JO8YZKSFAW9" hidden="1">#REF!</definedName>
    <definedName name="BEx7CCPC6R1KQQZ2JQU6EFI1G0RM" localSheetId="7" hidden="1">#REF!</definedName>
    <definedName name="BEx7CCPC6R1KQQZ2JQU6EFI1G0RM" localSheetId="9" hidden="1">#REF!</definedName>
    <definedName name="BEx7CCPC6R1KQQZ2JQU6EFI1G0RM" localSheetId="1" hidden="1">#REF!</definedName>
    <definedName name="BEx7CCPC6R1KQQZ2JQU6EFI1G0RM" localSheetId="40" hidden="1">#REF!</definedName>
    <definedName name="BEx7CCPC6R1KQQZ2JQU6EFI1G0RM" localSheetId="36" hidden="1">#REF!</definedName>
    <definedName name="BEx7CCPC6R1KQQZ2JQU6EFI1G0RM" hidden="1">#REF!</definedName>
    <definedName name="BEx7CIJST9GLS2QD383UK7VUDTGL" localSheetId="7" hidden="1">#REF!</definedName>
    <definedName name="BEx7CIJST9GLS2QD383UK7VUDTGL" localSheetId="9" hidden="1">#REF!</definedName>
    <definedName name="BEx7CIJST9GLS2QD383UK7VUDTGL" localSheetId="1" hidden="1">#REF!</definedName>
    <definedName name="BEx7CIJST9GLS2QD383UK7VUDTGL" localSheetId="40" hidden="1">#REF!</definedName>
    <definedName name="BEx7CIJST9GLS2QD383UK7VUDTGL" localSheetId="36" hidden="1">#REF!</definedName>
    <definedName name="BEx7CIJST9GLS2QD383UK7VUDTGL" hidden="1">#REF!</definedName>
    <definedName name="BEx7CO8T2XKC7GHDSYNAWTZ9L7YR" localSheetId="7" hidden="1">#REF!</definedName>
    <definedName name="BEx7CO8T2XKC7GHDSYNAWTZ9L7YR" localSheetId="9" hidden="1">#REF!</definedName>
    <definedName name="BEx7CO8T2XKC7GHDSYNAWTZ9L7YR" localSheetId="1" hidden="1">#REF!</definedName>
    <definedName name="BEx7CO8T2XKC7GHDSYNAWTZ9L7YR" localSheetId="40" hidden="1">#REF!</definedName>
    <definedName name="BEx7CO8T2XKC7GHDSYNAWTZ9L7YR" localSheetId="36" hidden="1">#REF!</definedName>
    <definedName name="BEx7CO8T2XKC7GHDSYNAWTZ9L7YR" hidden="1">#REF!</definedName>
    <definedName name="BEx7CW1CF00DO8A36UNC2X7K65C2" localSheetId="7" hidden="1">#REF!</definedName>
    <definedName name="BEx7CW1CF00DO8A36UNC2X7K65C2" localSheetId="9" hidden="1">#REF!</definedName>
    <definedName name="BEx7CW1CF00DO8A36UNC2X7K65C2" localSheetId="1" hidden="1">#REF!</definedName>
    <definedName name="BEx7CW1CF00DO8A36UNC2X7K65C2" localSheetId="40" hidden="1">#REF!</definedName>
    <definedName name="BEx7CW1CF00DO8A36UNC2X7K65C2" localSheetId="36" hidden="1">#REF!</definedName>
    <definedName name="BEx7CW1CF00DO8A36UNC2X7K65C2" hidden="1">#REF!</definedName>
    <definedName name="BEx7CW6NFRL2P4XWP0MWHIYA97KF" localSheetId="7" hidden="1">#REF!</definedName>
    <definedName name="BEx7CW6NFRL2P4XWP0MWHIYA97KF" localSheetId="9" hidden="1">#REF!</definedName>
    <definedName name="BEx7CW6NFRL2P4XWP0MWHIYA97KF" localSheetId="1" hidden="1">#REF!</definedName>
    <definedName name="BEx7CW6NFRL2P4XWP0MWHIYA97KF" localSheetId="40" hidden="1">#REF!</definedName>
    <definedName name="BEx7CW6NFRL2P4XWP0MWHIYA97KF" localSheetId="36" hidden="1">#REF!</definedName>
    <definedName name="BEx7CW6NFRL2P4XWP0MWHIYA97KF" hidden="1">#REF!</definedName>
    <definedName name="BEx7CZXN83U7XFVGG1P1N6ZCQK7U" localSheetId="7" hidden="1">#REF!</definedName>
    <definedName name="BEx7CZXN83U7XFVGG1P1N6ZCQK7U" localSheetId="9" hidden="1">#REF!</definedName>
    <definedName name="BEx7CZXN83U7XFVGG1P1N6ZCQK7U" localSheetId="1" hidden="1">#REF!</definedName>
    <definedName name="BEx7CZXN83U7XFVGG1P1N6ZCQK7U" localSheetId="40" hidden="1">#REF!</definedName>
    <definedName name="BEx7CZXN83U7XFVGG1P1N6ZCQK7U" localSheetId="36" hidden="1">#REF!</definedName>
    <definedName name="BEx7CZXN83U7XFVGG1P1N6ZCQK7U" hidden="1">#REF!</definedName>
    <definedName name="BEx7D14R4J25CLH301NHMGU8FSWM" localSheetId="7" hidden="1">#REF!</definedName>
    <definedName name="BEx7D14R4J25CLH301NHMGU8FSWM" localSheetId="9" hidden="1">#REF!</definedName>
    <definedName name="BEx7D14R4J25CLH301NHMGU8FSWM" localSheetId="1" hidden="1">#REF!</definedName>
    <definedName name="BEx7D14R4J25CLH301NHMGU8FSWM" localSheetId="40" hidden="1">#REF!</definedName>
    <definedName name="BEx7D14R4J25CLH301NHMGU8FSWM" localSheetId="36" hidden="1">#REF!</definedName>
    <definedName name="BEx7D14R4J25CLH301NHMGU8FSWM" hidden="1">#REF!</definedName>
    <definedName name="BEx7D38BE0Z9QLQBDMGARM9USFPM" localSheetId="7" hidden="1">#REF!</definedName>
    <definedName name="BEx7D38BE0Z9QLQBDMGARM9USFPM" localSheetId="9" hidden="1">#REF!</definedName>
    <definedName name="BEx7D38BE0Z9QLQBDMGARM9USFPM" localSheetId="1" hidden="1">#REF!</definedName>
    <definedName name="BEx7D38BE0Z9QLQBDMGARM9USFPM" localSheetId="40" hidden="1">#REF!</definedName>
    <definedName name="BEx7D38BE0Z9QLQBDMGARM9USFPM" localSheetId="36" hidden="1">#REF!</definedName>
    <definedName name="BEx7D38BE0Z9QLQBDMGARM9USFPM" hidden="1">#REF!</definedName>
    <definedName name="BEx7D5RWKRS4W71J4NZ6ZSFHPKFT" localSheetId="7" hidden="1">#REF!</definedName>
    <definedName name="BEx7D5RWKRS4W71J4NZ6ZSFHPKFT" localSheetId="9" hidden="1">#REF!</definedName>
    <definedName name="BEx7D5RWKRS4W71J4NZ6ZSFHPKFT" localSheetId="1" hidden="1">#REF!</definedName>
    <definedName name="BEx7D5RWKRS4W71J4NZ6ZSFHPKFT" localSheetId="40" hidden="1">#REF!</definedName>
    <definedName name="BEx7D5RWKRS4W71J4NZ6ZSFHPKFT" localSheetId="36" hidden="1">#REF!</definedName>
    <definedName name="BEx7D5RWKRS4W71J4NZ6ZSFHPKFT" hidden="1">#REF!</definedName>
    <definedName name="BEx7D8H1TPOX1UN17QZYEV7Q58GA" localSheetId="7" hidden="1">#REF!</definedName>
    <definedName name="BEx7D8H1TPOX1UN17QZYEV7Q58GA" localSheetId="9" hidden="1">#REF!</definedName>
    <definedName name="BEx7D8H1TPOX1UN17QZYEV7Q58GA" localSheetId="1" hidden="1">#REF!</definedName>
    <definedName name="BEx7D8H1TPOX1UN17QZYEV7Q58GA" localSheetId="40" hidden="1">#REF!</definedName>
    <definedName name="BEx7D8H1TPOX1UN17QZYEV7Q58GA" localSheetId="36" hidden="1">#REF!</definedName>
    <definedName name="BEx7D8H1TPOX1UN17QZYEV7Q58GA" hidden="1">#REF!</definedName>
    <definedName name="BEx7DGF13H2074LRWFZQ45PZ6JPX" localSheetId="7" hidden="1">#REF!</definedName>
    <definedName name="BEx7DGF13H2074LRWFZQ45PZ6JPX" localSheetId="9" hidden="1">#REF!</definedName>
    <definedName name="BEx7DGF13H2074LRWFZQ45PZ6JPX" localSheetId="1" hidden="1">#REF!</definedName>
    <definedName name="BEx7DGF13H2074LRWFZQ45PZ6JPX" localSheetId="40" hidden="1">#REF!</definedName>
    <definedName name="BEx7DGF13H2074LRWFZQ45PZ6JPX" localSheetId="36" hidden="1">#REF!</definedName>
    <definedName name="BEx7DGF13H2074LRWFZQ45PZ6JPX" hidden="1">#REF!</definedName>
    <definedName name="BEx7DHBE0SOC5KXWWQ73WUDBRX8J" localSheetId="7" hidden="1">#REF!</definedName>
    <definedName name="BEx7DHBE0SOC5KXWWQ73WUDBRX8J" localSheetId="9" hidden="1">#REF!</definedName>
    <definedName name="BEx7DHBE0SOC5KXWWQ73WUDBRX8J" localSheetId="1" hidden="1">#REF!</definedName>
    <definedName name="BEx7DHBE0SOC5KXWWQ73WUDBRX8J" localSheetId="40" hidden="1">#REF!</definedName>
    <definedName name="BEx7DHBE0SOC5KXWWQ73WUDBRX8J" localSheetId="36" hidden="1">#REF!</definedName>
    <definedName name="BEx7DHBE0SOC5KXWWQ73WUDBRX8J" hidden="1">#REF!</definedName>
    <definedName name="BEx7DKWUXEDIISSX4GDD4YYT887F" localSheetId="7" hidden="1">#REF!</definedName>
    <definedName name="BEx7DKWUXEDIISSX4GDD4YYT887F" localSheetId="9" hidden="1">#REF!</definedName>
    <definedName name="BEx7DKWUXEDIISSX4GDD4YYT887F" localSheetId="1" hidden="1">#REF!</definedName>
    <definedName name="BEx7DKWUXEDIISSX4GDD4YYT887F" localSheetId="40" hidden="1">#REF!</definedName>
    <definedName name="BEx7DKWUXEDIISSX4GDD4YYT887F" localSheetId="36" hidden="1">#REF!</definedName>
    <definedName name="BEx7DKWUXEDIISSX4GDD4YYT887F" hidden="1">#REF!</definedName>
    <definedName name="BEx7DMUYR2HC26WW7AOB1TULERMB" localSheetId="7" hidden="1">#REF!</definedName>
    <definedName name="BEx7DMUYR2HC26WW7AOB1TULERMB" localSheetId="9" hidden="1">#REF!</definedName>
    <definedName name="BEx7DMUYR2HC26WW7AOB1TULERMB" localSheetId="1" hidden="1">#REF!</definedName>
    <definedName name="BEx7DMUYR2HC26WW7AOB1TULERMB" localSheetId="40" hidden="1">#REF!</definedName>
    <definedName name="BEx7DMUYR2HC26WW7AOB1TULERMB" localSheetId="36" hidden="1">#REF!</definedName>
    <definedName name="BEx7DMUYR2HC26WW7AOB1TULERMB" hidden="1">#REF!</definedName>
    <definedName name="BEx7DVJTRV44IMJIBFXELE67SZ7S" localSheetId="7" hidden="1">#REF!</definedName>
    <definedName name="BEx7DVJTRV44IMJIBFXELE67SZ7S" localSheetId="9" hidden="1">#REF!</definedName>
    <definedName name="BEx7DVJTRV44IMJIBFXELE67SZ7S" localSheetId="1" hidden="1">#REF!</definedName>
    <definedName name="BEx7DVJTRV44IMJIBFXELE67SZ7S" localSheetId="40" hidden="1">#REF!</definedName>
    <definedName name="BEx7DVJTRV44IMJIBFXELE67SZ7S" localSheetId="36" hidden="1">#REF!</definedName>
    <definedName name="BEx7DVJTRV44IMJIBFXELE67SZ7S" hidden="1">#REF!</definedName>
    <definedName name="BEx7DVUMFCI5INHMVFIJ44RTTSTT" localSheetId="7" hidden="1">#REF!</definedName>
    <definedName name="BEx7DVUMFCI5INHMVFIJ44RTTSTT" localSheetId="9" hidden="1">#REF!</definedName>
    <definedName name="BEx7DVUMFCI5INHMVFIJ44RTTSTT" localSheetId="1" hidden="1">#REF!</definedName>
    <definedName name="BEx7DVUMFCI5INHMVFIJ44RTTSTT" localSheetId="40" hidden="1">#REF!</definedName>
    <definedName name="BEx7DVUMFCI5INHMVFIJ44RTTSTT" localSheetId="36" hidden="1">#REF!</definedName>
    <definedName name="BEx7DVUMFCI5INHMVFIJ44RTTSTT" hidden="1">#REF!</definedName>
    <definedName name="BEx7E2QT2U8THYOKBPXONB1B47WH" localSheetId="7" hidden="1">#REF!</definedName>
    <definedName name="BEx7E2QT2U8THYOKBPXONB1B47WH" localSheetId="9" hidden="1">#REF!</definedName>
    <definedName name="BEx7E2QT2U8THYOKBPXONB1B47WH" localSheetId="1" hidden="1">#REF!</definedName>
    <definedName name="BEx7E2QT2U8THYOKBPXONB1B47WH" localSheetId="40" hidden="1">#REF!</definedName>
    <definedName name="BEx7E2QT2U8THYOKBPXONB1B47WH" localSheetId="36" hidden="1">#REF!</definedName>
    <definedName name="BEx7E2QT2U8THYOKBPXONB1B47WH" hidden="1">#REF!</definedName>
    <definedName name="BEx7E5QP7W6UKO74F5Y0VJ741HS5" localSheetId="7" hidden="1">#REF!</definedName>
    <definedName name="BEx7E5QP7W6UKO74F5Y0VJ741HS5" localSheetId="9" hidden="1">#REF!</definedName>
    <definedName name="BEx7E5QP7W6UKO74F5Y0VJ741HS5" localSheetId="1" hidden="1">#REF!</definedName>
    <definedName name="BEx7E5QP7W6UKO74F5Y0VJ741HS5" localSheetId="40" hidden="1">#REF!</definedName>
    <definedName name="BEx7E5QP7W6UKO74F5Y0VJ741HS5" localSheetId="36" hidden="1">#REF!</definedName>
    <definedName name="BEx7E5QP7W6UKO74F5Y0VJ741HS5" hidden="1">#REF!</definedName>
    <definedName name="BEx7E6N29HGH3I47AFB2DCS6MVS6" localSheetId="7" hidden="1">#REF!</definedName>
    <definedName name="BEx7E6N29HGH3I47AFB2DCS6MVS6" localSheetId="9" hidden="1">#REF!</definedName>
    <definedName name="BEx7E6N29HGH3I47AFB2DCS6MVS6" localSheetId="1" hidden="1">#REF!</definedName>
    <definedName name="BEx7E6N29HGH3I47AFB2DCS6MVS6" localSheetId="40" hidden="1">#REF!</definedName>
    <definedName name="BEx7E6N29HGH3I47AFB2DCS6MVS6" localSheetId="36" hidden="1">#REF!</definedName>
    <definedName name="BEx7E6N29HGH3I47AFB2DCS6MVS6" hidden="1">#REF!</definedName>
    <definedName name="BEx7EBA8IYHQKT7IQAOAML660SYA" localSheetId="7" hidden="1">#REF!</definedName>
    <definedName name="BEx7EBA8IYHQKT7IQAOAML660SYA" localSheetId="9" hidden="1">#REF!</definedName>
    <definedName name="BEx7EBA8IYHQKT7IQAOAML660SYA" localSheetId="1" hidden="1">#REF!</definedName>
    <definedName name="BEx7EBA8IYHQKT7IQAOAML660SYA" localSheetId="40" hidden="1">#REF!</definedName>
    <definedName name="BEx7EBA8IYHQKT7IQAOAML660SYA" localSheetId="36" hidden="1">#REF!</definedName>
    <definedName name="BEx7EBA8IYHQKT7IQAOAML660SYA" hidden="1">#REF!</definedName>
    <definedName name="BEx7EI6C8MCRZFEQYUBE5FSUTIHK" localSheetId="7" hidden="1">#REF!</definedName>
    <definedName name="BEx7EI6C8MCRZFEQYUBE5FSUTIHK" localSheetId="9" hidden="1">#REF!</definedName>
    <definedName name="BEx7EI6C8MCRZFEQYUBE5FSUTIHK" localSheetId="1" hidden="1">#REF!</definedName>
    <definedName name="BEx7EI6C8MCRZFEQYUBE5FSUTIHK" localSheetId="40" hidden="1">#REF!</definedName>
    <definedName name="BEx7EI6C8MCRZFEQYUBE5FSUTIHK" localSheetId="36" hidden="1">#REF!</definedName>
    <definedName name="BEx7EI6C8MCRZFEQYUBE5FSUTIHK" hidden="1">#REF!</definedName>
    <definedName name="BEx7EI6DL1Z6UWLFBXAKVGZTKHWJ" localSheetId="7" hidden="1">#REF!</definedName>
    <definedName name="BEx7EI6DL1Z6UWLFBXAKVGZTKHWJ" localSheetId="9" hidden="1">#REF!</definedName>
    <definedName name="BEx7EI6DL1Z6UWLFBXAKVGZTKHWJ" localSheetId="1" hidden="1">#REF!</definedName>
    <definedName name="BEx7EI6DL1Z6UWLFBXAKVGZTKHWJ" localSheetId="40" hidden="1">#REF!</definedName>
    <definedName name="BEx7EI6DL1Z6UWLFBXAKVGZTKHWJ" localSheetId="36" hidden="1">#REF!</definedName>
    <definedName name="BEx7EI6DL1Z6UWLFBXAKVGZTKHWJ" hidden="1">#REF!</definedName>
    <definedName name="BEx7EQKHX7GZYOLXRDU534TT4H64" localSheetId="7" hidden="1">#REF!</definedName>
    <definedName name="BEx7EQKHX7GZYOLXRDU534TT4H64" localSheetId="9" hidden="1">#REF!</definedName>
    <definedName name="BEx7EQKHX7GZYOLXRDU534TT4H64" localSheetId="1" hidden="1">#REF!</definedName>
    <definedName name="BEx7EQKHX7GZYOLXRDU534TT4H64" localSheetId="40" hidden="1">#REF!</definedName>
    <definedName name="BEx7EQKHX7GZYOLXRDU534TT4H64" localSheetId="36" hidden="1">#REF!</definedName>
    <definedName name="BEx7EQKHX7GZYOLXRDU534TT4H64" hidden="1">#REF!</definedName>
    <definedName name="BEx7ETV6L1TM7JSXJIGK3FC6RVZW" localSheetId="7" hidden="1">#REF!</definedName>
    <definedName name="BEx7ETV6L1TM7JSXJIGK3FC6RVZW" localSheetId="9" hidden="1">#REF!</definedName>
    <definedName name="BEx7ETV6L1TM7JSXJIGK3FC6RVZW" localSheetId="1" hidden="1">#REF!</definedName>
    <definedName name="BEx7ETV6L1TM7JSXJIGK3FC6RVZW" localSheetId="40" hidden="1">#REF!</definedName>
    <definedName name="BEx7ETV6L1TM7JSXJIGK3FC6RVZW" localSheetId="36" hidden="1">#REF!</definedName>
    <definedName name="BEx7ETV6L1TM7JSXJIGK3FC6RVZW" hidden="1">#REF!</definedName>
    <definedName name="BEx7EYYLHMBYQTH6I377FCQS7CSX" localSheetId="7" hidden="1">#REF!</definedName>
    <definedName name="BEx7EYYLHMBYQTH6I377FCQS7CSX" localSheetId="9" hidden="1">#REF!</definedName>
    <definedName name="BEx7EYYLHMBYQTH6I377FCQS7CSX" localSheetId="1" hidden="1">#REF!</definedName>
    <definedName name="BEx7EYYLHMBYQTH6I377FCQS7CSX" localSheetId="40" hidden="1">#REF!</definedName>
    <definedName name="BEx7EYYLHMBYQTH6I377FCQS7CSX" localSheetId="36" hidden="1">#REF!</definedName>
    <definedName name="BEx7EYYLHMBYQTH6I377FCQS7CSX" hidden="1">#REF!</definedName>
    <definedName name="BEx7FCLG1RYI2SNOU1Y2GQZNZSWA" localSheetId="7" hidden="1">#REF!</definedName>
    <definedName name="BEx7FCLG1RYI2SNOU1Y2GQZNZSWA" localSheetId="9" hidden="1">#REF!</definedName>
    <definedName name="BEx7FCLG1RYI2SNOU1Y2GQZNZSWA" localSheetId="1" hidden="1">#REF!</definedName>
    <definedName name="BEx7FCLG1RYI2SNOU1Y2GQZNZSWA" localSheetId="40" hidden="1">#REF!</definedName>
    <definedName name="BEx7FCLG1RYI2SNOU1Y2GQZNZSWA" localSheetId="36" hidden="1">#REF!</definedName>
    <definedName name="BEx7FCLG1RYI2SNOU1Y2GQZNZSWA" hidden="1">#REF!</definedName>
    <definedName name="BEx7FN32ZGWOAA4TTH79KINTDWR9" localSheetId="7" hidden="1">#REF!</definedName>
    <definedName name="BEx7FN32ZGWOAA4TTH79KINTDWR9" localSheetId="9" hidden="1">#REF!</definedName>
    <definedName name="BEx7FN32ZGWOAA4TTH79KINTDWR9" localSheetId="1" hidden="1">#REF!</definedName>
    <definedName name="BEx7FN32ZGWOAA4TTH79KINTDWR9" localSheetId="40" hidden="1">#REF!</definedName>
    <definedName name="BEx7FN32ZGWOAA4TTH79KINTDWR9" localSheetId="36" hidden="1">#REF!</definedName>
    <definedName name="BEx7FN32ZGWOAA4TTH79KINTDWR9" hidden="1">#REF!</definedName>
    <definedName name="BEx7FV0WJHXL6X5JNQ2ZX45PX49P" localSheetId="7" hidden="1">#REF!</definedName>
    <definedName name="BEx7FV0WJHXL6X5JNQ2ZX45PX49P" localSheetId="9" hidden="1">#REF!</definedName>
    <definedName name="BEx7FV0WJHXL6X5JNQ2ZX45PX49P" localSheetId="1" hidden="1">#REF!</definedName>
    <definedName name="BEx7FV0WJHXL6X5JNQ2ZX45PX49P" localSheetId="40" hidden="1">#REF!</definedName>
    <definedName name="BEx7FV0WJHXL6X5JNQ2ZX45PX49P" localSheetId="36" hidden="1">#REF!</definedName>
    <definedName name="BEx7FV0WJHXL6X5JNQ2ZX45PX49P" hidden="1">#REF!</definedName>
    <definedName name="BEx7G82CKM3NIY1PHNFK28M09PCH" localSheetId="7" hidden="1">#REF!</definedName>
    <definedName name="BEx7G82CKM3NIY1PHNFK28M09PCH" localSheetId="9" hidden="1">#REF!</definedName>
    <definedName name="BEx7G82CKM3NIY1PHNFK28M09PCH" localSheetId="1" hidden="1">#REF!</definedName>
    <definedName name="BEx7G82CKM3NIY1PHNFK28M09PCH" localSheetId="40" hidden="1">#REF!</definedName>
    <definedName name="BEx7G82CKM3NIY1PHNFK28M09PCH" localSheetId="36" hidden="1">#REF!</definedName>
    <definedName name="BEx7G82CKM3NIY1PHNFK28M09PCH" hidden="1">#REF!</definedName>
    <definedName name="BEx7GR3ENYWRXXS5IT0UMEGOLGUH" localSheetId="7" hidden="1">#REF!</definedName>
    <definedName name="BEx7GR3ENYWRXXS5IT0UMEGOLGUH" localSheetId="9" hidden="1">#REF!</definedName>
    <definedName name="BEx7GR3ENYWRXXS5IT0UMEGOLGUH" localSheetId="1" hidden="1">#REF!</definedName>
    <definedName name="BEx7GR3ENYWRXXS5IT0UMEGOLGUH" localSheetId="40" hidden="1">#REF!</definedName>
    <definedName name="BEx7GR3ENYWRXXS5IT0UMEGOLGUH" localSheetId="36" hidden="1">#REF!</definedName>
    <definedName name="BEx7GR3ENYWRXXS5IT0UMEGOLGUH" hidden="1">#REF!</definedName>
    <definedName name="BEx7GSAL6P7TASL8MB63RFST1LJL" localSheetId="7" hidden="1">#REF!</definedName>
    <definedName name="BEx7GSAL6P7TASL8MB63RFST1LJL" localSheetId="9" hidden="1">#REF!</definedName>
    <definedName name="BEx7GSAL6P7TASL8MB63RFST1LJL" localSheetId="1" hidden="1">#REF!</definedName>
    <definedName name="BEx7GSAL6P7TASL8MB63RFST1LJL" localSheetId="40" hidden="1">#REF!</definedName>
    <definedName name="BEx7GSAL6P7TASL8MB63RFST1LJL" localSheetId="36" hidden="1">#REF!</definedName>
    <definedName name="BEx7GSAL6P7TASL8MB63RFST1LJL" hidden="1">#REF!</definedName>
    <definedName name="BEx7H0JD6I5I8WQLLWOYWY5YWPQE" localSheetId="7" hidden="1">#REF!</definedName>
    <definedName name="BEx7H0JD6I5I8WQLLWOYWY5YWPQE" localSheetId="9" hidden="1">#REF!</definedName>
    <definedName name="BEx7H0JD6I5I8WQLLWOYWY5YWPQE" localSheetId="1" hidden="1">#REF!</definedName>
    <definedName name="BEx7H0JD6I5I8WQLLWOYWY5YWPQE" localSheetId="40" hidden="1">#REF!</definedName>
    <definedName name="BEx7H0JD6I5I8WQLLWOYWY5YWPQE" localSheetId="36" hidden="1">#REF!</definedName>
    <definedName name="BEx7H0JD6I5I8WQLLWOYWY5YWPQE" hidden="1">#REF!</definedName>
    <definedName name="BEx7H14XCXH7WEXEY1HVO53A6AGH" localSheetId="7" hidden="1">#REF!</definedName>
    <definedName name="BEx7H14XCXH7WEXEY1HVO53A6AGH" localSheetId="9" hidden="1">#REF!</definedName>
    <definedName name="BEx7H14XCXH7WEXEY1HVO53A6AGH" localSheetId="1" hidden="1">#REF!</definedName>
    <definedName name="BEx7H14XCXH7WEXEY1HVO53A6AGH" localSheetId="40" hidden="1">#REF!</definedName>
    <definedName name="BEx7H14XCXH7WEXEY1HVO53A6AGH" localSheetId="36" hidden="1">#REF!</definedName>
    <definedName name="BEx7H14XCXH7WEXEY1HVO53A6AGH" hidden="1">#REF!</definedName>
    <definedName name="BEx7HGVBEF4LEIF6RC14N3PSU461" localSheetId="7" hidden="1">#REF!</definedName>
    <definedName name="BEx7HGVBEF4LEIF6RC14N3PSU461" localSheetId="9" hidden="1">#REF!</definedName>
    <definedName name="BEx7HGVBEF4LEIF6RC14N3PSU461" localSheetId="1" hidden="1">#REF!</definedName>
    <definedName name="BEx7HGVBEF4LEIF6RC14N3PSU461" localSheetId="40" hidden="1">#REF!</definedName>
    <definedName name="BEx7HGVBEF4LEIF6RC14N3PSU461" localSheetId="36" hidden="1">#REF!</definedName>
    <definedName name="BEx7HGVBEF4LEIF6RC14N3PSU461" hidden="1">#REF!</definedName>
    <definedName name="BEx7HQ5T9FZ42QWS09UO4DT42Y0R" localSheetId="7" hidden="1">#REF!</definedName>
    <definedName name="BEx7HQ5T9FZ42QWS09UO4DT42Y0R" localSheetId="9" hidden="1">#REF!</definedName>
    <definedName name="BEx7HQ5T9FZ42QWS09UO4DT42Y0R" localSheetId="1" hidden="1">#REF!</definedName>
    <definedName name="BEx7HQ5T9FZ42QWS09UO4DT42Y0R" localSheetId="40" hidden="1">#REF!</definedName>
    <definedName name="BEx7HQ5T9FZ42QWS09UO4DT42Y0R" localSheetId="36" hidden="1">#REF!</definedName>
    <definedName name="BEx7HQ5T9FZ42QWS09UO4DT42Y0R" hidden="1">#REF!</definedName>
    <definedName name="BEx7HRCZE3CVGON1HV07MT5MNDZ3" localSheetId="7" hidden="1">#REF!</definedName>
    <definedName name="BEx7HRCZE3CVGON1HV07MT5MNDZ3" localSheetId="9" hidden="1">#REF!</definedName>
    <definedName name="BEx7HRCZE3CVGON1HV07MT5MNDZ3" localSheetId="1" hidden="1">#REF!</definedName>
    <definedName name="BEx7HRCZE3CVGON1HV07MT5MNDZ3" localSheetId="40" hidden="1">#REF!</definedName>
    <definedName name="BEx7HRCZE3CVGON1HV07MT5MNDZ3" localSheetId="36" hidden="1">#REF!</definedName>
    <definedName name="BEx7HRCZE3CVGON1HV07MT5MNDZ3" hidden="1">#REF!</definedName>
    <definedName name="BEx7HWGE2CANG5M17X4C8YNC3N8F" localSheetId="7" hidden="1">#REF!</definedName>
    <definedName name="BEx7HWGE2CANG5M17X4C8YNC3N8F" localSheetId="9" hidden="1">#REF!</definedName>
    <definedName name="BEx7HWGE2CANG5M17X4C8YNC3N8F" localSheetId="1" hidden="1">#REF!</definedName>
    <definedName name="BEx7HWGE2CANG5M17X4C8YNC3N8F" localSheetId="40" hidden="1">#REF!</definedName>
    <definedName name="BEx7HWGE2CANG5M17X4C8YNC3N8F" localSheetId="36" hidden="1">#REF!</definedName>
    <definedName name="BEx7HWGE2CANG5M17X4C8YNC3N8F" hidden="1">#REF!</definedName>
    <definedName name="BEx7IB54GU5UCTJS549UBDW43EJL" localSheetId="7" hidden="1">#REF!</definedName>
    <definedName name="BEx7IB54GU5UCTJS549UBDW43EJL" localSheetId="9" hidden="1">#REF!</definedName>
    <definedName name="BEx7IB54GU5UCTJS549UBDW43EJL" localSheetId="1" hidden="1">#REF!</definedName>
    <definedName name="BEx7IB54GU5UCTJS549UBDW43EJL" localSheetId="40" hidden="1">#REF!</definedName>
    <definedName name="BEx7IB54GU5UCTJS549UBDW43EJL" localSheetId="36" hidden="1">#REF!</definedName>
    <definedName name="BEx7IB54GU5UCTJS549UBDW43EJL" hidden="1">#REF!</definedName>
    <definedName name="BEx7IBVYN47SFZIA0K4MDKQZNN9V" localSheetId="7" hidden="1">#REF!</definedName>
    <definedName name="BEx7IBVYN47SFZIA0K4MDKQZNN9V" localSheetId="9" hidden="1">#REF!</definedName>
    <definedName name="BEx7IBVYN47SFZIA0K4MDKQZNN9V" localSheetId="1" hidden="1">#REF!</definedName>
    <definedName name="BEx7IBVYN47SFZIA0K4MDKQZNN9V" localSheetId="40" hidden="1">#REF!</definedName>
    <definedName name="BEx7IBVYN47SFZIA0K4MDKQZNN9V" localSheetId="36" hidden="1">#REF!</definedName>
    <definedName name="BEx7IBVYN47SFZIA0K4MDKQZNN9V" hidden="1">#REF!</definedName>
    <definedName name="BEx7IGOMJB39HUONENRXTK1MFHGE" localSheetId="7" hidden="1">#REF!</definedName>
    <definedName name="BEx7IGOMJB39HUONENRXTK1MFHGE" localSheetId="9" hidden="1">#REF!</definedName>
    <definedName name="BEx7IGOMJB39HUONENRXTK1MFHGE" localSheetId="1" hidden="1">#REF!</definedName>
    <definedName name="BEx7IGOMJB39HUONENRXTK1MFHGE" localSheetId="40" hidden="1">#REF!</definedName>
    <definedName name="BEx7IGOMJB39HUONENRXTK1MFHGE" localSheetId="36" hidden="1">#REF!</definedName>
    <definedName name="BEx7IGOMJB39HUONENRXTK1MFHGE" hidden="1">#REF!</definedName>
    <definedName name="BEx7ISO6LTCYYDK0J6IN4PG2P6SW" localSheetId="7" hidden="1">#REF!</definedName>
    <definedName name="BEx7ISO6LTCYYDK0J6IN4PG2P6SW" localSheetId="9" hidden="1">#REF!</definedName>
    <definedName name="BEx7ISO6LTCYYDK0J6IN4PG2P6SW" localSheetId="1" hidden="1">#REF!</definedName>
    <definedName name="BEx7ISO6LTCYYDK0J6IN4PG2P6SW" localSheetId="40" hidden="1">#REF!</definedName>
    <definedName name="BEx7ISO6LTCYYDK0J6IN4PG2P6SW" localSheetId="36" hidden="1">#REF!</definedName>
    <definedName name="BEx7ISO6LTCYYDK0J6IN4PG2P6SW" hidden="1">#REF!</definedName>
    <definedName name="BEx7IV2IJ5WT7UC0UG7WP0WF2JZI" localSheetId="7" hidden="1">#REF!</definedName>
    <definedName name="BEx7IV2IJ5WT7UC0UG7WP0WF2JZI" localSheetId="9" hidden="1">#REF!</definedName>
    <definedName name="BEx7IV2IJ5WT7UC0UG7WP0WF2JZI" localSheetId="1" hidden="1">#REF!</definedName>
    <definedName name="BEx7IV2IJ5WT7UC0UG7WP0WF2JZI" localSheetId="40" hidden="1">#REF!</definedName>
    <definedName name="BEx7IV2IJ5WT7UC0UG7WP0WF2JZI" localSheetId="36" hidden="1">#REF!</definedName>
    <definedName name="BEx7IV2IJ5WT7UC0UG7WP0WF2JZI" hidden="1">#REF!</definedName>
    <definedName name="BEx7IXGU74GE5E4S6W4Z13AR092Y" localSheetId="7" hidden="1">#REF!</definedName>
    <definedName name="BEx7IXGU74GE5E4S6W4Z13AR092Y" localSheetId="9" hidden="1">#REF!</definedName>
    <definedName name="BEx7IXGU74GE5E4S6W4Z13AR092Y" localSheetId="1" hidden="1">#REF!</definedName>
    <definedName name="BEx7IXGU74GE5E4S6W4Z13AR092Y" localSheetId="40" hidden="1">#REF!</definedName>
    <definedName name="BEx7IXGU74GE5E4S6W4Z13AR092Y" localSheetId="36" hidden="1">#REF!</definedName>
    <definedName name="BEx7IXGU74GE5E4S6W4Z13AR092Y" hidden="1">#REF!</definedName>
    <definedName name="BEx7J4YL8Q3BI1MLH16YYQ18IJRD" localSheetId="7" hidden="1">#REF!</definedName>
    <definedName name="BEx7J4YL8Q3BI1MLH16YYQ18IJRD" localSheetId="9" hidden="1">#REF!</definedName>
    <definedName name="BEx7J4YL8Q3BI1MLH16YYQ18IJRD" localSheetId="1" hidden="1">#REF!</definedName>
    <definedName name="BEx7J4YL8Q3BI1MLH16YYQ18IJRD" localSheetId="40" hidden="1">#REF!</definedName>
    <definedName name="BEx7J4YL8Q3BI1MLH16YYQ18IJRD" localSheetId="36" hidden="1">#REF!</definedName>
    <definedName name="BEx7J4YL8Q3BI1MLH16YYQ18IJRD" hidden="1">#REF!</definedName>
    <definedName name="BEx7J5K5QVUOXI6A663KUWL6PO3O" localSheetId="7" hidden="1">#REF!</definedName>
    <definedName name="BEx7J5K5QVUOXI6A663KUWL6PO3O" localSheetId="9" hidden="1">#REF!</definedName>
    <definedName name="BEx7J5K5QVUOXI6A663KUWL6PO3O" localSheetId="1" hidden="1">#REF!</definedName>
    <definedName name="BEx7J5K5QVUOXI6A663KUWL6PO3O" localSheetId="40" hidden="1">#REF!</definedName>
    <definedName name="BEx7J5K5QVUOXI6A663KUWL6PO3O" localSheetId="36" hidden="1">#REF!</definedName>
    <definedName name="BEx7J5K5QVUOXI6A663KUWL6PO3O" hidden="1">#REF!</definedName>
    <definedName name="BEx7JH3HGBPI07OHZ5LFYK0UFZQR" localSheetId="7" hidden="1">#REF!</definedName>
    <definedName name="BEx7JH3HGBPI07OHZ5LFYK0UFZQR" localSheetId="9" hidden="1">#REF!</definedName>
    <definedName name="BEx7JH3HGBPI07OHZ5LFYK0UFZQR" localSheetId="1" hidden="1">#REF!</definedName>
    <definedName name="BEx7JH3HGBPI07OHZ5LFYK0UFZQR" localSheetId="40" hidden="1">#REF!</definedName>
    <definedName name="BEx7JH3HGBPI07OHZ5LFYK0UFZQR" localSheetId="36" hidden="1">#REF!</definedName>
    <definedName name="BEx7JH3HGBPI07OHZ5LFYK0UFZQR" hidden="1">#REF!</definedName>
    <definedName name="BEx7JRL3MHRMVLQF3EN15MXRPN68" localSheetId="7" hidden="1">#REF!</definedName>
    <definedName name="BEx7JRL3MHRMVLQF3EN15MXRPN68" localSheetId="9" hidden="1">#REF!</definedName>
    <definedName name="BEx7JRL3MHRMVLQF3EN15MXRPN68" localSheetId="1" hidden="1">#REF!</definedName>
    <definedName name="BEx7JRL3MHRMVLQF3EN15MXRPN68" localSheetId="40" hidden="1">#REF!</definedName>
    <definedName name="BEx7JRL3MHRMVLQF3EN15MXRPN68" localSheetId="36" hidden="1">#REF!</definedName>
    <definedName name="BEx7JRL3MHRMVLQF3EN15MXRPN68" hidden="1">#REF!</definedName>
    <definedName name="BEx7JV194190CNM6WWGQ3UBJ3CHH" localSheetId="7" hidden="1">#REF!</definedName>
    <definedName name="BEx7JV194190CNM6WWGQ3UBJ3CHH" localSheetId="9" hidden="1">#REF!</definedName>
    <definedName name="BEx7JV194190CNM6WWGQ3UBJ3CHH" localSheetId="1" hidden="1">#REF!</definedName>
    <definedName name="BEx7JV194190CNM6WWGQ3UBJ3CHH" localSheetId="40" hidden="1">#REF!</definedName>
    <definedName name="BEx7JV194190CNM6WWGQ3UBJ3CHH" localSheetId="36" hidden="1">#REF!</definedName>
    <definedName name="BEx7JV194190CNM6WWGQ3UBJ3CHH" hidden="1">#REF!</definedName>
    <definedName name="BEx7JZJ4AE8AGMWPK3XPBTBUBZ48" localSheetId="7" hidden="1">#REF!</definedName>
    <definedName name="BEx7JZJ4AE8AGMWPK3XPBTBUBZ48" localSheetId="9" hidden="1">#REF!</definedName>
    <definedName name="BEx7JZJ4AE8AGMWPK3XPBTBUBZ48" localSheetId="1" hidden="1">#REF!</definedName>
    <definedName name="BEx7JZJ4AE8AGMWPK3XPBTBUBZ48" localSheetId="40" hidden="1">#REF!</definedName>
    <definedName name="BEx7JZJ4AE8AGMWPK3XPBTBUBZ48" localSheetId="36" hidden="1">#REF!</definedName>
    <definedName name="BEx7JZJ4AE8AGMWPK3XPBTBUBZ48" hidden="1">#REF!</definedName>
    <definedName name="BEx7K7GZ607XQOGB81A1HINBTGOZ" localSheetId="7" hidden="1">#REF!</definedName>
    <definedName name="BEx7K7GZ607XQOGB81A1HINBTGOZ" localSheetId="9" hidden="1">#REF!</definedName>
    <definedName name="BEx7K7GZ607XQOGB81A1HINBTGOZ" localSheetId="1" hidden="1">#REF!</definedName>
    <definedName name="BEx7K7GZ607XQOGB81A1HINBTGOZ" localSheetId="40" hidden="1">#REF!</definedName>
    <definedName name="BEx7K7GZ607XQOGB81A1HINBTGOZ" localSheetId="36" hidden="1">#REF!</definedName>
    <definedName name="BEx7K7GZ607XQOGB81A1HINBTGOZ" hidden="1">#REF!</definedName>
    <definedName name="BEx7KEYPBDXSNROH8M6CDCBN6B50" localSheetId="7" hidden="1">#REF!</definedName>
    <definedName name="BEx7KEYPBDXSNROH8M6CDCBN6B50" localSheetId="9" hidden="1">#REF!</definedName>
    <definedName name="BEx7KEYPBDXSNROH8M6CDCBN6B50" localSheetId="1" hidden="1">#REF!</definedName>
    <definedName name="BEx7KEYPBDXSNROH8M6CDCBN6B50" localSheetId="40" hidden="1">#REF!</definedName>
    <definedName name="BEx7KEYPBDXSNROH8M6CDCBN6B50" localSheetId="36" hidden="1">#REF!</definedName>
    <definedName name="BEx7KEYPBDXSNROH8M6CDCBN6B50" hidden="1">#REF!</definedName>
    <definedName name="BEx7KH7PZ0A6FSWA4LAN2CMZ0WSF" localSheetId="7" hidden="1">#REF!</definedName>
    <definedName name="BEx7KH7PZ0A6FSWA4LAN2CMZ0WSF" localSheetId="9" hidden="1">#REF!</definedName>
    <definedName name="BEx7KH7PZ0A6FSWA4LAN2CMZ0WSF" localSheetId="1" hidden="1">#REF!</definedName>
    <definedName name="BEx7KH7PZ0A6FSWA4LAN2CMZ0WSF" localSheetId="40" hidden="1">#REF!</definedName>
    <definedName name="BEx7KH7PZ0A6FSWA4LAN2CMZ0WSF" localSheetId="36" hidden="1">#REF!</definedName>
    <definedName name="BEx7KH7PZ0A6FSWA4LAN2CMZ0WSF" hidden="1">#REF!</definedName>
    <definedName name="BEx7KNCTL6VMNQP4MFMHOMV1WI1Y" localSheetId="7" hidden="1">#REF!</definedName>
    <definedName name="BEx7KNCTL6VMNQP4MFMHOMV1WI1Y" localSheetId="9" hidden="1">#REF!</definedName>
    <definedName name="BEx7KNCTL6VMNQP4MFMHOMV1WI1Y" localSheetId="1" hidden="1">#REF!</definedName>
    <definedName name="BEx7KNCTL6VMNQP4MFMHOMV1WI1Y" localSheetId="40" hidden="1">#REF!</definedName>
    <definedName name="BEx7KNCTL6VMNQP4MFMHOMV1WI1Y" localSheetId="36" hidden="1">#REF!</definedName>
    <definedName name="BEx7KNCTL6VMNQP4MFMHOMV1WI1Y" hidden="1">#REF!</definedName>
    <definedName name="BEx7KSAS8BZT6H8OQCZ5DNSTMO07" localSheetId="7" hidden="1">#REF!</definedName>
    <definedName name="BEx7KSAS8BZT6H8OQCZ5DNSTMO07" localSheetId="9" hidden="1">#REF!</definedName>
    <definedName name="BEx7KSAS8BZT6H8OQCZ5DNSTMO07" localSheetId="1" hidden="1">#REF!</definedName>
    <definedName name="BEx7KSAS8BZT6H8OQCZ5DNSTMO07" localSheetId="40" hidden="1">#REF!</definedName>
    <definedName name="BEx7KSAS8BZT6H8OQCZ5DNSTMO07" localSheetId="36" hidden="1">#REF!</definedName>
    <definedName name="BEx7KSAS8BZT6H8OQCZ5DNSTMO07" hidden="1">#REF!</definedName>
    <definedName name="BEx7KWHTBD21COXVI4HNEQH0Z3L8" localSheetId="7" hidden="1">#REF!</definedName>
    <definedName name="BEx7KWHTBD21COXVI4HNEQH0Z3L8" localSheetId="9" hidden="1">#REF!</definedName>
    <definedName name="BEx7KWHTBD21COXVI4HNEQH0Z3L8" localSheetId="1" hidden="1">#REF!</definedName>
    <definedName name="BEx7KWHTBD21COXVI4HNEQH0Z3L8" localSheetId="40" hidden="1">#REF!</definedName>
    <definedName name="BEx7KWHTBD21COXVI4HNEQH0Z3L8" localSheetId="36" hidden="1">#REF!</definedName>
    <definedName name="BEx7KWHTBD21COXVI4HNEQH0Z3L8" hidden="1">#REF!</definedName>
    <definedName name="BEx7KXUGRMRSUXCM97Z7VRZQ9JH2" localSheetId="7" hidden="1">#REF!</definedName>
    <definedName name="BEx7KXUGRMRSUXCM97Z7VRZQ9JH2" localSheetId="9" hidden="1">#REF!</definedName>
    <definedName name="BEx7KXUGRMRSUXCM97Z7VRZQ9JH2" localSheetId="1" hidden="1">#REF!</definedName>
    <definedName name="BEx7KXUGRMRSUXCM97Z7VRZQ9JH2" localSheetId="40" hidden="1">#REF!</definedName>
    <definedName name="BEx7KXUGRMRSUXCM97Z7VRZQ9JH2" localSheetId="36" hidden="1">#REF!</definedName>
    <definedName name="BEx7KXUGRMRSUXCM97Z7VRZQ9JH2" hidden="1">#REF!</definedName>
    <definedName name="BEx7L5C6U8MP6IZ67BD649WQYJEK" localSheetId="7" hidden="1">#REF!</definedName>
    <definedName name="BEx7L5C6U8MP6IZ67BD649WQYJEK" localSheetId="9" hidden="1">#REF!</definedName>
    <definedName name="BEx7L5C6U8MP6IZ67BD649WQYJEK" localSheetId="1" hidden="1">#REF!</definedName>
    <definedName name="BEx7L5C6U8MP6IZ67BD649WQYJEK" localSheetId="40" hidden="1">#REF!</definedName>
    <definedName name="BEx7L5C6U8MP6IZ67BD649WQYJEK" localSheetId="36" hidden="1">#REF!</definedName>
    <definedName name="BEx7L5C6U8MP6IZ67BD649WQYJEK" hidden="1">#REF!</definedName>
    <definedName name="BEx7L8HEYEVTATR0OG5JJO647KNI" localSheetId="7" hidden="1">#REF!</definedName>
    <definedName name="BEx7L8HEYEVTATR0OG5JJO647KNI" localSheetId="9" hidden="1">#REF!</definedName>
    <definedName name="BEx7L8HEYEVTATR0OG5JJO647KNI" localSheetId="1" hidden="1">#REF!</definedName>
    <definedName name="BEx7L8HEYEVTATR0OG5JJO647KNI" localSheetId="40" hidden="1">#REF!</definedName>
    <definedName name="BEx7L8HEYEVTATR0OG5JJO647KNI" localSheetId="36" hidden="1">#REF!</definedName>
    <definedName name="BEx7L8HEYEVTATR0OG5JJO647KNI" hidden="1">#REF!</definedName>
    <definedName name="BEx7L8XOV64OMS15ZFURFEUXLMWF" localSheetId="7" hidden="1">#REF!</definedName>
    <definedName name="BEx7L8XOV64OMS15ZFURFEUXLMWF" localSheetId="9" hidden="1">#REF!</definedName>
    <definedName name="BEx7L8XOV64OMS15ZFURFEUXLMWF" localSheetId="1" hidden="1">#REF!</definedName>
    <definedName name="BEx7L8XOV64OMS15ZFURFEUXLMWF" localSheetId="40" hidden="1">#REF!</definedName>
    <definedName name="BEx7L8XOV64OMS15ZFURFEUXLMWF" localSheetId="36" hidden="1">#REF!</definedName>
    <definedName name="BEx7L8XOV64OMS15ZFURFEUXLMWF" hidden="1">#REF!</definedName>
    <definedName name="BEx7LPF478MRAYB9TQ6LDML6O3BY" localSheetId="7" hidden="1">#REF!</definedName>
    <definedName name="BEx7LPF478MRAYB9TQ6LDML6O3BY" localSheetId="9" hidden="1">#REF!</definedName>
    <definedName name="BEx7LPF478MRAYB9TQ6LDML6O3BY" localSheetId="1" hidden="1">#REF!</definedName>
    <definedName name="BEx7LPF478MRAYB9TQ6LDML6O3BY" localSheetId="40" hidden="1">#REF!</definedName>
    <definedName name="BEx7LPF478MRAYB9TQ6LDML6O3BY" localSheetId="36" hidden="1">#REF!</definedName>
    <definedName name="BEx7LPF478MRAYB9TQ6LDML6O3BY" hidden="1">#REF!</definedName>
    <definedName name="BEx7LPV780NFCG1VX4EKJ29YXOLZ" localSheetId="7" hidden="1">#REF!</definedName>
    <definedName name="BEx7LPV780NFCG1VX4EKJ29YXOLZ" localSheetId="9" hidden="1">#REF!</definedName>
    <definedName name="BEx7LPV780NFCG1VX4EKJ29YXOLZ" localSheetId="1" hidden="1">#REF!</definedName>
    <definedName name="BEx7LPV780NFCG1VX4EKJ29YXOLZ" localSheetId="40" hidden="1">#REF!</definedName>
    <definedName name="BEx7LPV780NFCG1VX4EKJ29YXOLZ" localSheetId="36" hidden="1">#REF!</definedName>
    <definedName name="BEx7LPV780NFCG1VX4EKJ29YXOLZ" hidden="1">#REF!</definedName>
    <definedName name="BEx7LQ0PD30NJWOAYKPEYHM9J83B" localSheetId="7" hidden="1">#REF!</definedName>
    <definedName name="BEx7LQ0PD30NJWOAYKPEYHM9J83B" localSheetId="9" hidden="1">#REF!</definedName>
    <definedName name="BEx7LQ0PD30NJWOAYKPEYHM9J83B" localSheetId="1" hidden="1">#REF!</definedName>
    <definedName name="BEx7LQ0PD30NJWOAYKPEYHM9J83B" localSheetId="40" hidden="1">#REF!</definedName>
    <definedName name="BEx7LQ0PD30NJWOAYKPEYHM9J83B" localSheetId="36" hidden="1">#REF!</definedName>
    <definedName name="BEx7LQ0PD30NJWOAYKPEYHM9J83B" hidden="1">#REF!</definedName>
    <definedName name="BEx7M4EKEDHZ1ZZ91NDLSUNPUFPZ" localSheetId="7" hidden="1">#REF!</definedName>
    <definedName name="BEx7M4EKEDHZ1ZZ91NDLSUNPUFPZ" localSheetId="9" hidden="1">#REF!</definedName>
    <definedName name="BEx7M4EKEDHZ1ZZ91NDLSUNPUFPZ" localSheetId="1" hidden="1">#REF!</definedName>
    <definedName name="BEx7M4EKEDHZ1ZZ91NDLSUNPUFPZ" localSheetId="40" hidden="1">#REF!</definedName>
    <definedName name="BEx7M4EKEDHZ1ZZ91NDLSUNPUFPZ" localSheetId="36" hidden="1">#REF!</definedName>
    <definedName name="BEx7M4EKEDHZ1ZZ91NDLSUNPUFPZ" hidden="1">#REF!</definedName>
    <definedName name="BEx7MAUI1JJFDIJGDW4RWY5384LY" localSheetId="7" hidden="1">#REF!</definedName>
    <definedName name="BEx7MAUI1JJFDIJGDW4RWY5384LY" localSheetId="9" hidden="1">#REF!</definedName>
    <definedName name="BEx7MAUI1JJFDIJGDW4RWY5384LY" localSheetId="1" hidden="1">#REF!</definedName>
    <definedName name="BEx7MAUI1JJFDIJGDW4RWY5384LY" localSheetId="40" hidden="1">#REF!</definedName>
    <definedName name="BEx7MAUI1JJFDIJGDW4RWY5384LY" localSheetId="36" hidden="1">#REF!</definedName>
    <definedName name="BEx7MAUI1JJFDIJGDW4RWY5384LY" hidden="1">#REF!</definedName>
    <definedName name="BEx7MI1EW6N7FOBHWJLYC02TZSKR" localSheetId="7" hidden="1">#REF!</definedName>
    <definedName name="BEx7MI1EW6N7FOBHWJLYC02TZSKR" localSheetId="9" hidden="1">#REF!</definedName>
    <definedName name="BEx7MI1EW6N7FOBHWJLYC02TZSKR" localSheetId="1" hidden="1">#REF!</definedName>
    <definedName name="BEx7MI1EW6N7FOBHWJLYC02TZSKR" localSheetId="40" hidden="1">#REF!</definedName>
    <definedName name="BEx7MI1EW6N7FOBHWJLYC02TZSKR" localSheetId="36" hidden="1">#REF!</definedName>
    <definedName name="BEx7MI1EW6N7FOBHWJLYC02TZSKR" hidden="1">#REF!</definedName>
    <definedName name="BEx7MJZO3UKAMJ53UWOJ5ZD4GGMQ" localSheetId="7" hidden="1">#REF!</definedName>
    <definedName name="BEx7MJZO3UKAMJ53UWOJ5ZD4GGMQ" localSheetId="9" hidden="1">#REF!</definedName>
    <definedName name="BEx7MJZO3UKAMJ53UWOJ5ZD4GGMQ" localSheetId="1" hidden="1">#REF!</definedName>
    <definedName name="BEx7MJZO3UKAMJ53UWOJ5ZD4GGMQ" localSheetId="40" hidden="1">#REF!</definedName>
    <definedName name="BEx7MJZO3UKAMJ53UWOJ5ZD4GGMQ" localSheetId="36" hidden="1">#REF!</definedName>
    <definedName name="BEx7MJZO3UKAMJ53UWOJ5ZD4GGMQ" hidden="1">#REF!</definedName>
    <definedName name="BEx7MO17TZ6L4457Q12FYYLUUZAZ" localSheetId="7" hidden="1">#REF!</definedName>
    <definedName name="BEx7MO17TZ6L4457Q12FYYLUUZAZ" localSheetId="9" hidden="1">#REF!</definedName>
    <definedName name="BEx7MO17TZ6L4457Q12FYYLUUZAZ" localSheetId="1" hidden="1">#REF!</definedName>
    <definedName name="BEx7MO17TZ6L4457Q12FYYLUUZAZ" localSheetId="40" hidden="1">#REF!</definedName>
    <definedName name="BEx7MO17TZ6L4457Q12FYYLUUZAZ" localSheetId="36" hidden="1">#REF!</definedName>
    <definedName name="BEx7MO17TZ6L4457Q12FYYLUUZAZ" hidden="1">#REF!</definedName>
    <definedName name="BEx7MT4MFNXIVQGAT6D971GZW7CA" localSheetId="7" hidden="1">#REF!</definedName>
    <definedName name="BEx7MT4MFNXIVQGAT6D971GZW7CA" localSheetId="9" hidden="1">#REF!</definedName>
    <definedName name="BEx7MT4MFNXIVQGAT6D971GZW7CA" localSheetId="1" hidden="1">#REF!</definedName>
    <definedName name="BEx7MT4MFNXIVQGAT6D971GZW7CA" localSheetId="40" hidden="1">#REF!</definedName>
    <definedName name="BEx7MT4MFNXIVQGAT6D971GZW7CA" localSheetId="36" hidden="1">#REF!</definedName>
    <definedName name="BEx7MT4MFNXIVQGAT6D971GZW7CA" hidden="1">#REF!</definedName>
    <definedName name="BEx7MUMLPPX92MX7SA8S1PLONDL8" localSheetId="7" hidden="1">#REF!</definedName>
    <definedName name="BEx7MUMLPPX92MX7SA8S1PLONDL8" localSheetId="9" hidden="1">#REF!</definedName>
    <definedName name="BEx7MUMLPPX92MX7SA8S1PLONDL8" localSheetId="1" hidden="1">#REF!</definedName>
    <definedName name="BEx7MUMLPPX92MX7SA8S1PLONDL8" localSheetId="40" hidden="1">#REF!</definedName>
    <definedName name="BEx7MUMLPPX92MX7SA8S1PLONDL8" localSheetId="36" hidden="1">#REF!</definedName>
    <definedName name="BEx7MUMLPPX92MX7SA8S1PLONDL8" hidden="1">#REF!</definedName>
    <definedName name="BEx7MX0W532Q7CB4V6KFVC9WAOUI" localSheetId="7" hidden="1">#REF!</definedName>
    <definedName name="BEx7MX0W532Q7CB4V6KFVC9WAOUI" localSheetId="9" hidden="1">#REF!</definedName>
    <definedName name="BEx7MX0W532Q7CB4V6KFVC9WAOUI" localSheetId="1" hidden="1">#REF!</definedName>
    <definedName name="BEx7MX0W532Q7CB4V6KFVC9WAOUI" localSheetId="40" hidden="1">#REF!</definedName>
    <definedName name="BEx7MX0W532Q7CB4V6KFVC9WAOUI" localSheetId="36" hidden="1">#REF!</definedName>
    <definedName name="BEx7MX0W532Q7CB4V6KFVC9WAOUI" hidden="1">#REF!</definedName>
    <definedName name="BEx7NB403NE748IF75RXMWOFQ986" localSheetId="7" hidden="1">#REF!</definedName>
    <definedName name="BEx7NB403NE748IF75RXMWOFQ986" localSheetId="9" hidden="1">#REF!</definedName>
    <definedName name="BEx7NB403NE748IF75RXMWOFQ986" localSheetId="1" hidden="1">#REF!</definedName>
    <definedName name="BEx7NB403NE748IF75RXMWOFQ986" localSheetId="40" hidden="1">#REF!</definedName>
    <definedName name="BEx7NB403NE748IF75RXMWOFQ986" localSheetId="36" hidden="1">#REF!</definedName>
    <definedName name="BEx7NB403NE748IF75RXMWOFQ986" hidden="1">#REF!</definedName>
    <definedName name="BEx7NI062THZAM6I8AJWTFJL91CS" localSheetId="7" hidden="1">#REF!</definedName>
    <definedName name="BEx7NI062THZAM6I8AJWTFJL91CS" localSheetId="9" hidden="1">#REF!</definedName>
    <definedName name="BEx7NI062THZAM6I8AJWTFJL91CS" localSheetId="1" hidden="1">#REF!</definedName>
    <definedName name="BEx7NI062THZAM6I8AJWTFJL91CS" localSheetId="40" hidden="1">#REF!</definedName>
    <definedName name="BEx7NI062THZAM6I8AJWTFJL91CS" localSheetId="36" hidden="1">#REF!</definedName>
    <definedName name="BEx7NI062THZAM6I8AJWTFJL91CS" hidden="1">#REF!</definedName>
    <definedName name="BEx904S75BPRYMHF0083JF7ES4NG" localSheetId="7" hidden="1">#REF!</definedName>
    <definedName name="BEx904S75BPRYMHF0083JF7ES4NG" localSheetId="9" hidden="1">#REF!</definedName>
    <definedName name="BEx904S75BPRYMHF0083JF7ES4NG" localSheetId="1" hidden="1">#REF!</definedName>
    <definedName name="BEx904S75BPRYMHF0083JF7ES4NG" localSheetId="40" hidden="1">#REF!</definedName>
    <definedName name="BEx904S75BPRYMHF0083JF7ES4NG" localSheetId="36" hidden="1">#REF!</definedName>
    <definedName name="BEx904S75BPRYMHF0083JF7ES4NG" hidden="1">#REF!</definedName>
    <definedName name="BEx90HDD4RWF7JZGA8GCGG7D63MG" localSheetId="7" hidden="1">#REF!</definedName>
    <definedName name="BEx90HDD4RWF7JZGA8GCGG7D63MG" localSheetId="9" hidden="1">#REF!</definedName>
    <definedName name="BEx90HDD4RWF7JZGA8GCGG7D63MG" localSheetId="1" hidden="1">#REF!</definedName>
    <definedName name="BEx90HDD4RWF7JZGA8GCGG7D63MG" localSheetId="40" hidden="1">#REF!</definedName>
    <definedName name="BEx90HDD4RWF7JZGA8GCGG7D63MG" localSheetId="36" hidden="1">#REF!</definedName>
    <definedName name="BEx90HDD4RWF7JZGA8GCGG7D63MG" hidden="1">#REF!</definedName>
    <definedName name="BEx90HO6UVMFVSV8U0YBZFHNCL38" localSheetId="7" hidden="1">#REF!</definedName>
    <definedName name="BEx90HO6UVMFVSV8U0YBZFHNCL38" localSheetId="9" hidden="1">#REF!</definedName>
    <definedName name="BEx90HO6UVMFVSV8U0YBZFHNCL38" localSheetId="1" hidden="1">#REF!</definedName>
    <definedName name="BEx90HO6UVMFVSV8U0YBZFHNCL38" localSheetId="40" hidden="1">#REF!</definedName>
    <definedName name="BEx90HO6UVMFVSV8U0YBZFHNCL38" localSheetId="36" hidden="1">#REF!</definedName>
    <definedName name="BEx90HO6UVMFVSV8U0YBZFHNCL38" hidden="1">#REF!</definedName>
    <definedName name="BEx90VGH5H09ON2QXYC9WIIEU98T" localSheetId="7" hidden="1">#REF!</definedName>
    <definedName name="BEx90VGH5H09ON2QXYC9WIIEU98T" localSheetId="9" hidden="1">#REF!</definedName>
    <definedName name="BEx90VGH5H09ON2QXYC9WIIEU98T" localSheetId="1" hidden="1">#REF!</definedName>
    <definedName name="BEx90VGH5H09ON2QXYC9WIIEU98T" localSheetId="40" hidden="1">#REF!</definedName>
    <definedName name="BEx90VGH5H09ON2QXYC9WIIEU98T" localSheetId="36" hidden="1">#REF!</definedName>
    <definedName name="BEx90VGH5H09ON2QXYC9WIIEU98T" hidden="1">#REF!</definedName>
    <definedName name="BEx9157279000SVN5XNWQ99JY0WU" localSheetId="7" hidden="1">#REF!</definedName>
    <definedName name="BEx9157279000SVN5XNWQ99JY0WU" localSheetId="9" hidden="1">#REF!</definedName>
    <definedName name="BEx9157279000SVN5XNWQ99JY0WU" localSheetId="1" hidden="1">#REF!</definedName>
    <definedName name="BEx9157279000SVN5XNWQ99JY0WU" localSheetId="40" hidden="1">#REF!</definedName>
    <definedName name="BEx9157279000SVN5XNWQ99JY0WU" localSheetId="36" hidden="1">#REF!</definedName>
    <definedName name="BEx9157279000SVN5XNWQ99JY0WU" hidden="1">#REF!</definedName>
    <definedName name="BEx9175B70QXYAU5A8DJPGZQ46L9" localSheetId="7" hidden="1">#REF!</definedName>
    <definedName name="BEx9175B70QXYAU5A8DJPGZQ46L9" localSheetId="9" hidden="1">#REF!</definedName>
    <definedName name="BEx9175B70QXYAU5A8DJPGZQ46L9" localSheetId="1" hidden="1">#REF!</definedName>
    <definedName name="BEx9175B70QXYAU5A8DJPGZQ46L9" localSheetId="40" hidden="1">#REF!</definedName>
    <definedName name="BEx9175B70QXYAU5A8DJPGZQ46L9" localSheetId="36" hidden="1">#REF!</definedName>
    <definedName name="BEx9175B70QXYAU5A8DJPGZQ46L9" hidden="1">#REF!</definedName>
    <definedName name="BEx91AQQRTV87AO27VWHSFZAD4ZR" localSheetId="7" hidden="1">#REF!</definedName>
    <definedName name="BEx91AQQRTV87AO27VWHSFZAD4ZR" localSheetId="9" hidden="1">#REF!</definedName>
    <definedName name="BEx91AQQRTV87AO27VWHSFZAD4ZR" localSheetId="1" hidden="1">#REF!</definedName>
    <definedName name="BEx91AQQRTV87AO27VWHSFZAD4ZR" localSheetId="40" hidden="1">#REF!</definedName>
    <definedName name="BEx91AQQRTV87AO27VWHSFZAD4ZR" localSheetId="36" hidden="1">#REF!</definedName>
    <definedName name="BEx91AQQRTV87AO27VWHSFZAD4ZR" hidden="1">#REF!</definedName>
    <definedName name="BEx91L8FLL5CWLA2CDHKCOMGVDZN" localSheetId="7" hidden="1">#REF!</definedName>
    <definedName name="BEx91L8FLL5CWLA2CDHKCOMGVDZN" localSheetId="9" hidden="1">#REF!</definedName>
    <definedName name="BEx91L8FLL5CWLA2CDHKCOMGVDZN" localSheetId="1" hidden="1">#REF!</definedName>
    <definedName name="BEx91L8FLL5CWLA2CDHKCOMGVDZN" localSheetId="40" hidden="1">#REF!</definedName>
    <definedName name="BEx91L8FLL5CWLA2CDHKCOMGVDZN" localSheetId="36" hidden="1">#REF!</definedName>
    <definedName name="BEx91L8FLL5CWLA2CDHKCOMGVDZN" hidden="1">#REF!</definedName>
    <definedName name="BEx91OTVH9ZDBC3QTORU8RZX4EOC" localSheetId="7" hidden="1">#REF!</definedName>
    <definedName name="BEx91OTVH9ZDBC3QTORU8RZX4EOC" localSheetId="9" hidden="1">#REF!</definedName>
    <definedName name="BEx91OTVH9ZDBC3QTORU8RZX4EOC" localSheetId="1" hidden="1">#REF!</definedName>
    <definedName name="BEx91OTVH9ZDBC3QTORU8RZX4EOC" localSheetId="40" hidden="1">#REF!</definedName>
    <definedName name="BEx91OTVH9ZDBC3QTORU8RZX4EOC" localSheetId="36" hidden="1">#REF!</definedName>
    <definedName name="BEx91OTVH9ZDBC3QTORU8RZX4EOC" hidden="1">#REF!</definedName>
    <definedName name="BEx91QH5JRZKQP1GPN2SQMR3CKAG" localSheetId="7" hidden="1">#REF!</definedName>
    <definedName name="BEx91QH5JRZKQP1GPN2SQMR3CKAG" localSheetId="9" hidden="1">#REF!</definedName>
    <definedName name="BEx91QH5JRZKQP1GPN2SQMR3CKAG" localSheetId="1" hidden="1">#REF!</definedName>
    <definedName name="BEx91QH5JRZKQP1GPN2SQMR3CKAG" localSheetId="40" hidden="1">#REF!</definedName>
    <definedName name="BEx91QH5JRZKQP1GPN2SQMR3CKAG" localSheetId="36" hidden="1">#REF!</definedName>
    <definedName name="BEx91QH5JRZKQP1GPN2SQMR3CKAG" hidden="1">#REF!</definedName>
    <definedName name="BEx91ROALDNHO7FI4X8L61RH4UJE" localSheetId="7" hidden="1">#REF!</definedName>
    <definedName name="BEx91ROALDNHO7FI4X8L61RH4UJE" localSheetId="9" hidden="1">#REF!</definedName>
    <definedName name="BEx91ROALDNHO7FI4X8L61RH4UJE" localSheetId="1" hidden="1">#REF!</definedName>
    <definedName name="BEx91ROALDNHO7FI4X8L61RH4UJE" localSheetId="40" hidden="1">#REF!</definedName>
    <definedName name="BEx91ROALDNHO7FI4X8L61RH4UJE" localSheetId="36" hidden="1">#REF!</definedName>
    <definedName name="BEx91ROALDNHO7FI4X8L61RH4UJE" hidden="1">#REF!</definedName>
    <definedName name="BEx91TMID71GVYH0U16QM1RV3PX0" localSheetId="7" hidden="1">#REF!</definedName>
    <definedName name="BEx91TMID71GVYH0U16QM1RV3PX0" localSheetId="9" hidden="1">#REF!</definedName>
    <definedName name="BEx91TMID71GVYH0U16QM1RV3PX0" localSheetId="1" hidden="1">#REF!</definedName>
    <definedName name="BEx91TMID71GVYH0U16QM1RV3PX0" localSheetId="40" hidden="1">#REF!</definedName>
    <definedName name="BEx91TMID71GVYH0U16QM1RV3PX0" localSheetId="36" hidden="1">#REF!</definedName>
    <definedName name="BEx91TMID71GVYH0U16QM1RV3PX0" hidden="1">#REF!</definedName>
    <definedName name="BEx91VF2D78PAF337E3L2L81K9W2" localSheetId="7" hidden="1">#REF!</definedName>
    <definedName name="BEx91VF2D78PAF337E3L2L81K9W2" localSheetId="9" hidden="1">#REF!</definedName>
    <definedName name="BEx91VF2D78PAF337E3L2L81K9W2" localSheetId="1" hidden="1">#REF!</definedName>
    <definedName name="BEx91VF2D78PAF337E3L2L81K9W2" localSheetId="40" hidden="1">#REF!</definedName>
    <definedName name="BEx91VF2D78PAF337E3L2L81K9W2" localSheetId="36" hidden="1">#REF!</definedName>
    <definedName name="BEx91VF2D78PAF337E3L2L81K9W2" hidden="1">#REF!</definedName>
    <definedName name="BEx921PNZ46VORG2VRMWREWIC0SE" localSheetId="7" hidden="1">#REF!</definedName>
    <definedName name="BEx921PNZ46VORG2VRMWREWIC0SE" localSheetId="9" hidden="1">#REF!</definedName>
    <definedName name="BEx921PNZ46VORG2VRMWREWIC0SE" localSheetId="1" hidden="1">#REF!</definedName>
    <definedName name="BEx921PNZ46VORG2VRMWREWIC0SE" localSheetId="40" hidden="1">#REF!</definedName>
    <definedName name="BEx921PNZ46VORG2VRMWREWIC0SE" localSheetId="36" hidden="1">#REF!</definedName>
    <definedName name="BEx921PNZ46VORG2VRMWREWIC0SE" hidden="1">#REF!</definedName>
    <definedName name="BEx929CVDCG5CFUQWNDLOSNRQ1FN" localSheetId="7" hidden="1">#REF!</definedName>
    <definedName name="BEx929CVDCG5CFUQWNDLOSNRQ1FN" localSheetId="9" hidden="1">#REF!</definedName>
    <definedName name="BEx929CVDCG5CFUQWNDLOSNRQ1FN" localSheetId="1" hidden="1">#REF!</definedName>
    <definedName name="BEx929CVDCG5CFUQWNDLOSNRQ1FN" localSheetId="40" hidden="1">#REF!</definedName>
    <definedName name="BEx929CVDCG5CFUQWNDLOSNRQ1FN" localSheetId="36" hidden="1">#REF!</definedName>
    <definedName name="BEx929CVDCG5CFUQWNDLOSNRQ1FN" hidden="1">#REF!</definedName>
    <definedName name="BEx92DPEKL5WM5A3CN8674JI0PR3" localSheetId="7" hidden="1">#REF!</definedName>
    <definedName name="BEx92DPEKL5WM5A3CN8674JI0PR3" localSheetId="9" hidden="1">#REF!</definedName>
    <definedName name="BEx92DPEKL5WM5A3CN8674JI0PR3" localSheetId="1" hidden="1">#REF!</definedName>
    <definedName name="BEx92DPEKL5WM5A3CN8674JI0PR3" localSheetId="40" hidden="1">#REF!</definedName>
    <definedName name="BEx92DPEKL5WM5A3CN8674JI0PR3" localSheetId="36" hidden="1">#REF!</definedName>
    <definedName name="BEx92DPEKL5WM5A3CN8674JI0PR3" hidden="1">#REF!</definedName>
    <definedName name="BEx92ER2RMY93TZK0D9L9T3H0GI5" localSheetId="7" hidden="1">#REF!</definedName>
    <definedName name="BEx92ER2RMY93TZK0D9L9T3H0GI5" localSheetId="9" hidden="1">#REF!</definedName>
    <definedName name="BEx92ER2RMY93TZK0D9L9T3H0GI5" localSheetId="1" hidden="1">#REF!</definedName>
    <definedName name="BEx92ER2RMY93TZK0D9L9T3H0GI5" localSheetId="40" hidden="1">#REF!</definedName>
    <definedName name="BEx92ER2RMY93TZK0D9L9T3H0GI5" localSheetId="36" hidden="1">#REF!</definedName>
    <definedName name="BEx92ER2RMY93TZK0D9L9T3H0GI5" hidden="1">#REF!</definedName>
    <definedName name="BEx92FI04PJT4LI23KKIHRXWJDTT" localSheetId="7" hidden="1">#REF!</definedName>
    <definedName name="BEx92FI04PJT4LI23KKIHRXWJDTT" localSheetId="9" hidden="1">#REF!</definedName>
    <definedName name="BEx92FI04PJT4LI23KKIHRXWJDTT" localSheetId="1" hidden="1">#REF!</definedName>
    <definedName name="BEx92FI04PJT4LI23KKIHRXWJDTT" localSheetId="40" hidden="1">#REF!</definedName>
    <definedName name="BEx92FI04PJT4LI23KKIHRXWJDTT" localSheetId="36" hidden="1">#REF!</definedName>
    <definedName name="BEx92FI04PJT4LI23KKIHRXWJDTT" hidden="1">#REF!</definedName>
    <definedName name="BEx92HR14HQ9D5JXCSPA4SS4RT62" localSheetId="7" hidden="1">#REF!</definedName>
    <definedName name="BEx92HR14HQ9D5JXCSPA4SS4RT62" localSheetId="9" hidden="1">#REF!</definedName>
    <definedName name="BEx92HR14HQ9D5JXCSPA4SS4RT62" localSheetId="1" hidden="1">#REF!</definedName>
    <definedName name="BEx92HR14HQ9D5JXCSPA4SS4RT62" localSheetId="40" hidden="1">#REF!</definedName>
    <definedName name="BEx92HR14HQ9D5JXCSPA4SS4RT62" localSheetId="36" hidden="1">#REF!</definedName>
    <definedName name="BEx92HR14HQ9D5JXCSPA4SS4RT62" hidden="1">#REF!</definedName>
    <definedName name="BEx92HWA2D6A5EX9MFG68G0NOMSN" localSheetId="7" hidden="1">#REF!</definedName>
    <definedName name="BEx92HWA2D6A5EX9MFG68G0NOMSN" localSheetId="9" hidden="1">#REF!</definedName>
    <definedName name="BEx92HWA2D6A5EX9MFG68G0NOMSN" localSheetId="1" hidden="1">#REF!</definedName>
    <definedName name="BEx92HWA2D6A5EX9MFG68G0NOMSN" localSheetId="40" hidden="1">#REF!</definedName>
    <definedName name="BEx92HWA2D6A5EX9MFG68G0NOMSN" localSheetId="36" hidden="1">#REF!</definedName>
    <definedName name="BEx92HWA2D6A5EX9MFG68G0NOMSN" hidden="1">#REF!</definedName>
    <definedName name="BEx92I1SQUKW2W7S22E82HLJXRGK" localSheetId="7" hidden="1">#REF!</definedName>
    <definedName name="BEx92I1SQUKW2W7S22E82HLJXRGK" localSheetId="9" hidden="1">#REF!</definedName>
    <definedName name="BEx92I1SQUKW2W7S22E82HLJXRGK" localSheetId="1" hidden="1">#REF!</definedName>
    <definedName name="BEx92I1SQUKW2W7S22E82HLJXRGK" localSheetId="40" hidden="1">#REF!</definedName>
    <definedName name="BEx92I1SQUKW2W7S22E82HLJXRGK" localSheetId="36" hidden="1">#REF!</definedName>
    <definedName name="BEx92I1SQUKW2W7S22E82HLJXRGK" hidden="1">#REF!</definedName>
    <definedName name="BEx92PUBDIXAU1FW5ZAXECMAU0LN" localSheetId="7" hidden="1">#REF!</definedName>
    <definedName name="BEx92PUBDIXAU1FW5ZAXECMAU0LN" localSheetId="9" hidden="1">#REF!</definedName>
    <definedName name="BEx92PUBDIXAU1FW5ZAXECMAU0LN" localSheetId="1" hidden="1">#REF!</definedName>
    <definedName name="BEx92PUBDIXAU1FW5ZAXECMAU0LN" localSheetId="40" hidden="1">#REF!</definedName>
    <definedName name="BEx92PUBDIXAU1FW5ZAXECMAU0LN" localSheetId="36" hidden="1">#REF!</definedName>
    <definedName name="BEx92PUBDIXAU1FW5ZAXECMAU0LN" hidden="1">#REF!</definedName>
    <definedName name="BEx92S8MHFFIVRQ2YSHZNQGOFUHD" localSheetId="7" hidden="1">#REF!</definedName>
    <definedName name="BEx92S8MHFFIVRQ2YSHZNQGOFUHD" localSheetId="9" hidden="1">#REF!</definedName>
    <definedName name="BEx92S8MHFFIVRQ2YSHZNQGOFUHD" localSheetId="1" hidden="1">#REF!</definedName>
    <definedName name="BEx92S8MHFFIVRQ2YSHZNQGOFUHD" localSheetId="40" hidden="1">#REF!</definedName>
    <definedName name="BEx92S8MHFFIVRQ2YSHZNQGOFUHD" localSheetId="36" hidden="1">#REF!</definedName>
    <definedName name="BEx92S8MHFFIVRQ2YSHZNQGOFUHD" hidden="1">#REF!</definedName>
    <definedName name="BEx92VJ5FJGXISSSMOUAESCSIWFV" localSheetId="7" hidden="1">#REF!</definedName>
    <definedName name="BEx92VJ5FJGXISSSMOUAESCSIWFV" localSheetId="9" hidden="1">#REF!</definedName>
    <definedName name="BEx92VJ5FJGXISSSMOUAESCSIWFV" localSheetId="1" hidden="1">#REF!</definedName>
    <definedName name="BEx92VJ5FJGXISSSMOUAESCSIWFV" localSheetId="40" hidden="1">#REF!</definedName>
    <definedName name="BEx92VJ5FJGXISSSMOUAESCSIWFV" localSheetId="36" hidden="1">#REF!</definedName>
    <definedName name="BEx92VJ5FJGXISSSMOUAESCSIWFV" hidden="1">#REF!</definedName>
    <definedName name="BEx93B9OULL2YGC896XXYAAJSTRK" localSheetId="7" hidden="1">#REF!</definedName>
    <definedName name="BEx93B9OULL2YGC896XXYAAJSTRK" localSheetId="9" hidden="1">#REF!</definedName>
    <definedName name="BEx93B9OULL2YGC896XXYAAJSTRK" localSheetId="1" hidden="1">#REF!</definedName>
    <definedName name="BEx93B9OULL2YGC896XXYAAJSTRK" localSheetId="40" hidden="1">#REF!</definedName>
    <definedName name="BEx93B9OULL2YGC896XXYAAJSTRK" localSheetId="36" hidden="1">#REF!</definedName>
    <definedName name="BEx93B9OULL2YGC896XXYAAJSTRK" hidden="1">#REF!</definedName>
    <definedName name="BEx93FRKF99NRT3LH99UTIH7AAYF" localSheetId="7" hidden="1">#REF!</definedName>
    <definedName name="BEx93FRKF99NRT3LH99UTIH7AAYF" localSheetId="9" hidden="1">#REF!</definedName>
    <definedName name="BEx93FRKF99NRT3LH99UTIH7AAYF" localSheetId="1" hidden="1">#REF!</definedName>
    <definedName name="BEx93FRKF99NRT3LH99UTIH7AAYF" localSheetId="40" hidden="1">#REF!</definedName>
    <definedName name="BEx93FRKF99NRT3LH99UTIH7AAYF" localSheetId="36" hidden="1">#REF!</definedName>
    <definedName name="BEx93FRKF99NRT3LH99UTIH7AAYF" hidden="1">#REF!</definedName>
    <definedName name="BEx93M7FSHP50OG34A4W8W8DF12U" localSheetId="7" hidden="1">#REF!</definedName>
    <definedName name="BEx93M7FSHP50OG34A4W8W8DF12U" localSheetId="9" hidden="1">#REF!</definedName>
    <definedName name="BEx93M7FSHP50OG34A4W8W8DF12U" localSheetId="1" hidden="1">#REF!</definedName>
    <definedName name="BEx93M7FSHP50OG34A4W8W8DF12U" localSheetId="40" hidden="1">#REF!</definedName>
    <definedName name="BEx93M7FSHP50OG34A4W8W8DF12U" localSheetId="36" hidden="1">#REF!</definedName>
    <definedName name="BEx93M7FSHP50OG34A4W8W8DF12U" hidden="1">#REF!</definedName>
    <definedName name="BEx93OLWY2O3PRA74U41VG5RXT4Q" localSheetId="7" hidden="1">#REF!</definedName>
    <definedName name="BEx93OLWY2O3PRA74U41VG5RXT4Q" localSheetId="9" hidden="1">#REF!</definedName>
    <definedName name="BEx93OLWY2O3PRA74U41VG5RXT4Q" localSheetId="1" hidden="1">#REF!</definedName>
    <definedName name="BEx93OLWY2O3PRA74U41VG5RXT4Q" localSheetId="40" hidden="1">#REF!</definedName>
    <definedName name="BEx93OLWY2O3PRA74U41VG5RXT4Q" localSheetId="36" hidden="1">#REF!</definedName>
    <definedName name="BEx93OLWY2O3PRA74U41VG5RXT4Q" hidden="1">#REF!</definedName>
    <definedName name="BEx93RWFAF6YJGYUTITVM445C02U" localSheetId="7" hidden="1">#REF!</definedName>
    <definedName name="BEx93RWFAF6YJGYUTITVM445C02U" localSheetId="9" hidden="1">#REF!</definedName>
    <definedName name="BEx93RWFAF6YJGYUTITVM445C02U" localSheetId="1" hidden="1">#REF!</definedName>
    <definedName name="BEx93RWFAF6YJGYUTITVM445C02U" localSheetId="40" hidden="1">#REF!</definedName>
    <definedName name="BEx93RWFAF6YJGYUTITVM445C02U" localSheetId="36" hidden="1">#REF!</definedName>
    <definedName name="BEx93RWFAF6YJGYUTITVM445C02U" hidden="1">#REF!</definedName>
    <definedName name="BEx93SY9RWG3HUV4YXQKXJH9FH14" localSheetId="7" hidden="1">#REF!</definedName>
    <definedName name="BEx93SY9RWG3HUV4YXQKXJH9FH14" localSheetId="9" hidden="1">#REF!</definedName>
    <definedName name="BEx93SY9RWG3HUV4YXQKXJH9FH14" localSheetId="1" hidden="1">#REF!</definedName>
    <definedName name="BEx93SY9RWG3HUV4YXQKXJH9FH14" localSheetId="40" hidden="1">#REF!</definedName>
    <definedName name="BEx93SY9RWG3HUV4YXQKXJH9FH14" localSheetId="36" hidden="1">#REF!</definedName>
    <definedName name="BEx93SY9RWG3HUV4YXQKXJH9FH14" hidden="1">#REF!</definedName>
    <definedName name="BEx93TJUX3U0FJDBG6DDSNQ91R5J" localSheetId="7" hidden="1">#REF!</definedName>
    <definedName name="BEx93TJUX3U0FJDBG6DDSNQ91R5J" localSheetId="9" hidden="1">#REF!</definedName>
    <definedName name="BEx93TJUX3U0FJDBG6DDSNQ91R5J" localSheetId="1" hidden="1">#REF!</definedName>
    <definedName name="BEx93TJUX3U0FJDBG6DDSNQ91R5J" localSheetId="40" hidden="1">#REF!</definedName>
    <definedName name="BEx93TJUX3U0FJDBG6DDSNQ91R5J" localSheetId="36" hidden="1">#REF!</definedName>
    <definedName name="BEx93TJUX3U0FJDBG6DDSNQ91R5J" hidden="1">#REF!</definedName>
    <definedName name="BEx942UCRHMI4B0US31HO95GSC2X" localSheetId="7" hidden="1">#REF!</definedName>
    <definedName name="BEx942UCRHMI4B0US31HO95GSC2X" localSheetId="9" hidden="1">#REF!</definedName>
    <definedName name="BEx942UCRHMI4B0US31HO95GSC2X" localSheetId="1" hidden="1">#REF!</definedName>
    <definedName name="BEx942UCRHMI4B0US31HO95GSC2X" localSheetId="40" hidden="1">#REF!</definedName>
    <definedName name="BEx942UCRHMI4B0US31HO95GSC2X" localSheetId="36" hidden="1">#REF!</definedName>
    <definedName name="BEx942UCRHMI4B0US31HO95GSC2X" hidden="1">#REF!</definedName>
    <definedName name="BEx942ZND3V7XSHKTD0UH9X85N5E" localSheetId="7" hidden="1">#REF!</definedName>
    <definedName name="BEx942ZND3V7XSHKTD0UH9X85N5E" localSheetId="9" hidden="1">#REF!</definedName>
    <definedName name="BEx942ZND3V7XSHKTD0UH9X85N5E" localSheetId="1" hidden="1">#REF!</definedName>
    <definedName name="BEx942ZND3V7XSHKTD0UH9X85N5E" localSheetId="40" hidden="1">#REF!</definedName>
    <definedName name="BEx942ZND3V7XSHKTD0UH9X85N5E" localSheetId="36" hidden="1">#REF!</definedName>
    <definedName name="BEx942ZND3V7XSHKTD0UH9X85N5E" hidden="1">#REF!</definedName>
    <definedName name="BEx947HHLR6UU6NYPNDZRF79V52K" localSheetId="7" hidden="1">#REF!</definedName>
    <definedName name="BEx947HHLR6UU6NYPNDZRF79V52K" localSheetId="9" hidden="1">#REF!</definedName>
    <definedName name="BEx947HHLR6UU6NYPNDZRF79V52K" localSheetId="1" hidden="1">#REF!</definedName>
    <definedName name="BEx947HHLR6UU6NYPNDZRF79V52K" localSheetId="40" hidden="1">#REF!</definedName>
    <definedName name="BEx947HHLR6UU6NYPNDZRF79V52K" localSheetId="36" hidden="1">#REF!</definedName>
    <definedName name="BEx947HHLR6UU6NYPNDZRF79V52K" hidden="1">#REF!</definedName>
    <definedName name="BEx948ZFFQWVIDNG4AZAUGGGEB5U" localSheetId="7" hidden="1">#REF!</definedName>
    <definedName name="BEx948ZFFQWVIDNG4AZAUGGGEB5U" localSheetId="9" hidden="1">#REF!</definedName>
    <definedName name="BEx948ZFFQWVIDNG4AZAUGGGEB5U" localSheetId="1" hidden="1">#REF!</definedName>
    <definedName name="BEx948ZFFQWVIDNG4AZAUGGGEB5U" localSheetId="40" hidden="1">#REF!</definedName>
    <definedName name="BEx948ZFFQWVIDNG4AZAUGGGEB5U" localSheetId="36" hidden="1">#REF!</definedName>
    <definedName name="BEx948ZFFQWVIDNG4AZAUGGGEB5U" hidden="1">#REF!</definedName>
    <definedName name="BEx94CKXG92OMURH41SNU6IOHK4J" localSheetId="7" hidden="1">#REF!</definedName>
    <definedName name="BEx94CKXG92OMURH41SNU6IOHK4J" localSheetId="9" hidden="1">#REF!</definedName>
    <definedName name="BEx94CKXG92OMURH41SNU6IOHK4J" localSheetId="1" hidden="1">#REF!</definedName>
    <definedName name="BEx94CKXG92OMURH41SNU6IOHK4J" localSheetId="40" hidden="1">#REF!</definedName>
    <definedName name="BEx94CKXG92OMURH41SNU6IOHK4J" localSheetId="36" hidden="1">#REF!</definedName>
    <definedName name="BEx94CKXG92OMURH41SNU6IOHK4J" hidden="1">#REF!</definedName>
    <definedName name="BEx94GXG30CIVB6ZQN3X3IK6BZXQ" localSheetId="7" hidden="1">#REF!</definedName>
    <definedName name="BEx94GXG30CIVB6ZQN3X3IK6BZXQ" localSheetId="9" hidden="1">#REF!</definedName>
    <definedName name="BEx94GXG30CIVB6ZQN3X3IK6BZXQ" localSheetId="1" hidden="1">#REF!</definedName>
    <definedName name="BEx94GXG30CIVB6ZQN3X3IK6BZXQ" localSheetId="40" hidden="1">#REF!</definedName>
    <definedName name="BEx94GXG30CIVB6ZQN3X3IK6BZXQ" localSheetId="36" hidden="1">#REF!</definedName>
    <definedName name="BEx94GXG30CIVB6ZQN3X3IK6BZXQ" hidden="1">#REF!</definedName>
    <definedName name="BEx94HJ0DWZHE39X4BLCQCJ3M1MC" localSheetId="7" hidden="1">#REF!</definedName>
    <definedName name="BEx94HJ0DWZHE39X4BLCQCJ3M1MC" localSheetId="9" hidden="1">#REF!</definedName>
    <definedName name="BEx94HJ0DWZHE39X4BLCQCJ3M1MC" localSheetId="1" hidden="1">#REF!</definedName>
    <definedName name="BEx94HJ0DWZHE39X4BLCQCJ3M1MC" localSheetId="40" hidden="1">#REF!</definedName>
    <definedName name="BEx94HJ0DWZHE39X4BLCQCJ3M1MC" localSheetId="36" hidden="1">#REF!</definedName>
    <definedName name="BEx94HJ0DWZHE39X4BLCQCJ3M1MC" hidden="1">#REF!</definedName>
    <definedName name="BEx94HZ5LURYM9ST744ALV6ZCKYP" localSheetId="7" hidden="1">#REF!</definedName>
    <definedName name="BEx94HZ5LURYM9ST744ALV6ZCKYP" localSheetId="9" hidden="1">#REF!</definedName>
    <definedName name="BEx94HZ5LURYM9ST744ALV6ZCKYP" localSheetId="1" hidden="1">#REF!</definedName>
    <definedName name="BEx94HZ5LURYM9ST744ALV6ZCKYP" localSheetId="40" hidden="1">#REF!</definedName>
    <definedName name="BEx94HZ5LURYM9ST744ALV6ZCKYP" localSheetId="36" hidden="1">#REF!</definedName>
    <definedName name="BEx94HZ5LURYM9ST744ALV6ZCKYP" hidden="1">#REF!</definedName>
    <definedName name="BEx94IQ75E90YUMWJ9N591LR7DQQ" localSheetId="7" hidden="1">#REF!</definedName>
    <definedName name="BEx94IQ75E90YUMWJ9N591LR7DQQ" localSheetId="9" hidden="1">#REF!</definedName>
    <definedName name="BEx94IQ75E90YUMWJ9N591LR7DQQ" localSheetId="1" hidden="1">#REF!</definedName>
    <definedName name="BEx94IQ75E90YUMWJ9N591LR7DQQ" localSheetId="40" hidden="1">#REF!</definedName>
    <definedName name="BEx94IQ75E90YUMWJ9N591LR7DQQ" localSheetId="36" hidden="1">#REF!</definedName>
    <definedName name="BEx94IQ75E90YUMWJ9N591LR7DQQ" hidden="1">#REF!</definedName>
    <definedName name="BEx94N7W5T3U7UOE97D6OVIBUCXS" localSheetId="7" hidden="1">#REF!</definedName>
    <definedName name="BEx94N7W5T3U7UOE97D6OVIBUCXS" localSheetId="9" hidden="1">#REF!</definedName>
    <definedName name="BEx94N7W5T3U7UOE97D6OVIBUCXS" localSheetId="1" hidden="1">#REF!</definedName>
    <definedName name="BEx94N7W5T3U7UOE97D6OVIBUCXS" localSheetId="40" hidden="1">#REF!</definedName>
    <definedName name="BEx94N7W5T3U7UOE97D6OVIBUCXS" localSheetId="36" hidden="1">#REF!</definedName>
    <definedName name="BEx94N7W5T3U7UOE97D6OVIBUCXS" hidden="1">#REF!</definedName>
    <definedName name="BEx955NIAWX5OLAHMTV6QFUZPR30" localSheetId="7" hidden="1">#REF!</definedName>
    <definedName name="BEx955NIAWX5OLAHMTV6QFUZPR30" localSheetId="9" hidden="1">#REF!</definedName>
    <definedName name="BEx955NIAWX5OLAHMTV6QFUZPR30" localSheetId="1" hidden="1">#REF!</definedName>
    <definedName name="BEx955NIAWX5OLAHMTV6QFUZPR30" localSheetId="40" hidden="1">#REF!</definedName>
    <definedName name="BEx955NIAWX5OLAHMTV6QFUZPR30" localSheetId="36" hidden="1">#REF!</definedName>
    <definedName name="BEx955NIAWX5OLAHMTV6QFUZPR30" hidden="1">#REF!</definedName>
    <definedName name="BEx9581TYVI2M5TT4ISDAJV4W7Z6" localSheetId="7" hidden="1">#REF!</definedName>
    <definedName name="BEx9581TYVI2M5TT4ISDAJV4W7Z6" localSheetId="9" hidden="1">#REF!</definedName>
    <definedName name="BEx9581TYVI2M5TT4ISDAJV4W7Z6" localSheetId="1" hidden="1">#REF!</definedName>
    <definedName name="BEx9581TYVI2M5TT4ISDAJV4W7Z6" localSheetId="40" hidden="1">#REF!</definedName>
    <definedName name="BEx9581TYVI2M5TT4ISDAJV4W7Z6" localSheetId="36" hidden="1">#REF!</definedName>
    <definedName name="BEx9581TYVI2M5TT4ISDAJV4W7Z6" hidden="1">#REF!</definedName>
    <definedName name="BEx95G55NR99FDSE95CXDI4DKWSV" localSheetId="7" hidden="1">#REF!</definedName>
    <definedName name="BEx95G55NR99FDSE95CXDI4DKWSV" localSheetId="9" hidden="1">#REF!</definedName>
    <definedName name="BEx95G55NR99FDSE95CXDI4DKWSV" localSheetId="1" hidden="1">#REF!</definedName>
    <definedName name="BEx95G55NR99FDSE95CXDI4DKWSV" localSheetId="40" hidden="1">#REF!</definedName>
    <definedName name="BEx95G55NR99FDSE95CXDI4DKWSV" localSheetId="36" hidden="1">#REF!</definedName>
    <definedName name="BEx95G55NR99FDSE95CXDI4DKWSV" hidden="1">#REF!</definedName>
    <definedName name="BEx95NHF4RVUE0YDOAFZEIVBYJXD" localSheetId="7" hidden="1">#REF!</definedName>
    <definedName name="BEx95NHF4RVUE0YDOAFZEIVBYJXD" localSheetId="9" hidden="1">#REF!</definedName>
    <definedName name="BEx95NHF4RVUE0YDOAFZEIVBYJXD" localSheetId="1" hidden="1">#REF!</definedName>
    <definedName name="BEx95NHF4RVUE0YDOAFZEIVBYJXD" localSheetId="40" hidden="1">#REF!</definedName>
    <definedName name="BEx95NHF4RVUE0YDOAFZEIVBYJXD" localSheetId="36" hidden="1">#REF!</definedName>
    <definedName name="BEx95NHF4RVUE0YDOAFZEIVBYJXD" hidden="1">#REF!</definedName>
    <definedName name="BEx95QBZMG0E2KQ9BERJ861QLYN3" localSheetId="7" hidden="1">#REF!</definedName>
    <definedName name="BEx95QBZMG0E2KQ9BERJ861QLYN3" localSheetId="9" hidden="1">#REF!</definedName>
    <definedName name="BEx95QBZMG0E2KQ9BERJ861QLYN3" localSheetId="1" hidden="1">#REF!</definedName>
    <definedName name="BEx95QBZMG0E2KQ9BERJ861QLYN3" localSheetId="40" hidden="1">#REF!</definedName>
    <definedName name="BEx95QBZMG0E2KQ9BERJ861QLYN3" localSheetId="36" hidden="1">#REF!</definedName>
    <definedName name="BEx95QBZMG0E2KQ9BERJ861QLYN3" hidden="1">#REF!</definedName>
    <definedName name="BEx95QHBVDN795UNQJLRXG3RDU49" localSheetId="7" hidden="1">#REF!</definedName>
    <definedName name="BEx95QHBVDN795UNQJLRXG3RDU49" localSheetId="9" hidden="1">#REF!</definedName>
    <definedName name="BEx95QHBVDN795UNQJLRXG3RDU49" localSheetId="1" hidden="1">#REF!</definedName>
    <definedName name="BEx95QHBVDN795UNQJLRXG3RDU49" localSheetId="40" hidden="1">#REF!</definedName>
    <definedName name="BEx95QHBVDN795UNQJLRXG3RDU49" localSheetId="36" hidden="1">#REF!</definedName>
    <definedName name="BEx95QHBVDN795UNQJLRXG3RDU49" hidden="1">#REF!</definedName>
    <definedName name="BEx95TBVUWV7L7OMFMZDQEXGVHU6" localSheetId="7" hidden="1">#REF!</definedName>
    <definedName name="BEx95TBVUWV7L7OMFMZDQEXGVHU6" localSheetId="9" hidden="1">#REF!</definedName>
    <definedName name="BEx95TBVUWV7L7OMFMZDQEXGVHU6" localSheetId="1" hidden="1">#REF!</definedName>
    <definedName name="BEx95TBVUWV7L7OMFMZDQEXGVHU6" localSheetId="40" hidden="1">#REF!</definedName>
    <definedName name="BEx95TBVUWV7L7OMFMZDQEXGVHU6" localSheetId="36" hidden="1">#REF!</definedName>
    <definedName name="BEx95TBVUWV7L7OMFMZDQEXGVHU6" hidden="1">#REF!</definedName>
    <definedName name="BEx95U89DZZSVO39TGS62CX8G9N4" localSheetId="7" hidden="1">#REF!</definedName>
    <definedName name="BEx95U89DZZSVO39TGS62CX8G9N4" localSheetId="9" hidden="1">#REF!</definedName>
    <definedName name="BEx95U89DZZSVO39TGS62CX8G9N4" localSheetId="1" hidden="1">#REF!</definedName>
    <definedName name="BEx95U89DZZSVO39TGS62CX8G9N4" localSheetId="40" hidden="1">#REF!</definedName>
    <definedName name="BEx95U89DZZSVO39TGS62CX8G9N4" localSheetId="36" hidden="1">#REF!</definedName>
    <definedName name="BEx95U89DZZSVO39TGS62CX8G9N4" hidden="1">#REF!</definedName>
    <definedName name="BEx95XTPKKKJG67C45LRX0T25I06" localSheetId="7" hidden="1">#REF!</definedName>
    <definedName name="BEx95XTPKKKJG67C45LRX0T25I06" localSheetId="9" hidden="1">#REF!</definedName>
    <definedName name="BEx95XTPKKKJG67C45LRX0T25I06" localSheetId="1" hidden="1">#REF!</definedName>
    <definedName name="BEx95XTPKKKJG67C45LRX0T25I06" localSheetId="40" hidden="1">#REF!</definedName>
    <definedName name="BEx95XTPKKKJG67C45LRX0T25I06" localSheetId="36" hidden="1">#REF!</definedName>
    <definedName name="BEx95XTPKKKJG67C45LRX0T25I06" hidden="1">#REF!</definedName>
    <definedName name="BEx9602K2GHNBUEUVT9ONRQU1GMD" localSheetId="7" hidden="1">#REF!</definedName>
    <definedName name="BEx9602K2GHNBUEUVT9ONRQU1GMD" localSheetId="9" hidden="1">#REF!</definedName>
    <definedName name="BEx9602K2GHNBUEUVT9ONRQU1GMD" localSheetId="1" hidden="1">#REF!</definedName>
    <definedName name="BEx9602K2GHNBUEUVT9ONRQU1GMD" localSheetId="40" hidden="1">#REF!</definedName>
    <definedName name="BEx9602K2GHNBUEUVT9ONRQU1GMD" localSheetId="36" hidden="1">#REF!</definedName>
    <definedName name="BEx9602K2GHNBUEUVT9ONRQU1GMD" hidden="1">#REF!</definedName>
    <definedName name="BEx9602LTEI8BPC79BGMRK6S0RP8" localSheetId="7" hidden="1">#REF!</definedName>
    <definedName name="BEx9602LTEI8BPC79BGMRK6S0RP8" localSheetId="9" hidden="1">#REF!</definedName>
    <definedName name="BEx9602LTEI8BPC79BGMRK6S0RP8" localSheetId="1" hidden="1">#REF!</definedName>
    <definedName name="BEx9602LTEI8BPC79BGMRK6S0RP8" localSheetId="40" hidden="1">#REF!</definedName>
    <definedName name="BEx9602LTEI8BPC79BGMRK6S0RP8" localSheetId="36" hidden="1">#REF!</definedName>
    <definedName name="BEx9602LTEI8BPC79BGMRK6S0RP8" hidden="1">#REF!</definedName>
    <definedName name="BEx962BL3Y4LA53EBYI64ZYMZE8U" localSheetId="7" hidden="1">#REF!</definedName>
    <definedName name="BEx962BL3Y4LA53EBYI64ZYMZE8U" localSheetId="9" hidden="1">#REF!</definedName>
    <definedName name="BEx962BL3Y4LA53EBYI64ZYMZE8U" localSheetId="1" hidden="1">#REF!</definedName>
    <definedName name="BEx962BL3Y4LA53EBYI64ZYMZE8U" localSheetId="40" hidden="1">#REF!</definedName>
    <definedName name="BEx962BL3Y4LA53EBYI64ZYMZE8U" localSheetId="36" hidden="1">#REF!</definedName>
    <definedName name="BEx962BL3Y4LA53EBYI64ZYMZE8U" hidden="1">#REF!</definedName>
    <definedName name="BEx96HAWZ2EMMI7VJ5NQXGK044OO" localSheetId="7" hidden="1">#REF!</definedName>
    <definedName name="BEx96HAWZ2EMMI7VJ5NQXGK044OO" localSheetId="9" hidden="1">#REF!</definedName>
    <definedName name="BEx96HAWZ2EMMI7VJ5NQXGK044OO" localSheetId="1" hidden="1">#REF!</definedName>
    <definedName name="BEx96HAWZ2EMMI7VJ5NQXGK044OO" localSheetId="40" hidden="1">#REF!</definedName>
    <definedName name="BEx96HAWZ2EMMI7VJ5NQXGK044OO" localSheetId="36" hidden="1">#REF!</definedName>
    <definedName name="BEx96HAWZ2EMMI7VJ5NQXGK044OO" hidden="1">#REF!</definedName>
    <definedName name="BEx96KR21O7H9R29TN0S45Y3QPUK" localSheetId="7" hidden="1">#REF!</definedName>
    <definedName name="BEx96KR21O7H9R29TN0S45Y3QPUK" localSheetId="9" hidden="1">#REF!</definedName>
    <definedName name="BEx96KR21O7H9R29TN0S45Y3QPUK" localSheetId="1" hidden="1">#REF!</definedName>
    <definedName name="BEx96KR21O7H9R29TN0S45Y3QPUK" localSheetId="40" hidden="1">#REF!</definedName>
    <definedName name="BEx96KR21O7H9R29TN0S45Y3QPUK" localSheetId="36" hidden="1">#REF!</definedName>
    <definedName name="BEx96KR21O7H9R29TN0S45Y3QPUK" hidden="1">#REF!</definedName>
    <definedName name="BEx96SUFKHHFE8XQ6UUO6ILDOXHO" localSheetId="7" hidden="1">#REF!</definedName>
    <definedName name="BEx96SUFKHHFE8XQ6UUO6ILDOXHO" localSheetId="9" hidden="1">#REF!</definedName>
    <definedName name="BEx96SUFKHHFE8XQ6UUO6ILDOXHO" localSheetId="1" hidden="1">#REF!</definedName>
    <definedName name="BEx96SUFKHHFE8XQ6UUO6ILDOXHO" localSheetId="40" hidden="1">#REF!</definedName>
    <definedName name="BEx96SUFKHHFE8XQ6UUO6ILDOXHO" localSheetId="36" hidden="1">#REF!</definedName>
    <definedName name="BEx96SUFKHHFE8XQ6UUO6ILDOXHO" hidden="1">#REF!</definedName>
    <definedName name="BEx96UN4YWXBDEZ1U1ZUIPP41Z7I" localSheetId="7" hidden="1">#REF!</definedName>
    <definedName name="BEx96UN4YWXBDEZ1U1ZUIPP41Z7I" localSheetId="9" hidden="1">#REF!</definedName>
    <definedName name="BEx96UN4YWXBDEZ1U1ZUIPP41Z7I" localSheetId="1" hidden="1">#REF!</definedName>
    <definedName name="BEx96UN4YWXBDEZ1U1ZUIPP41Z7I" localSheetId="40" hidden="1">#REF!</definedName>
    <definedName name="BEx96UN4YWXBDEZ1U1ZUIPP41Z7I" localSheetId="36" hidden="1">#REF!</definedName>
    <definedName name="BEx96UN4YWXBDEZ1U1ZUIPP41Z7I" hidden="1">#REF!</definedName>
    <definedName name="BEx978KSD61YJH3S9DGO050R2EHA" localSheetId="7" hidden="1">#REF!</definedName>
    <definedName name="BEx978KSD61YJH3S9DGO050R2EHA" localSheetId="9" hidden="1">#REF!</definedName>
    <definedName name="BEx978KSD61YJH3S9DGO050R2EHA" localSheetId="1" hidden="1">#REF!</definedName>
    <definedName name="BEx978KSD61YJH3S9DGO050R2EHA" localSheetId="40" hidden="1">#REF!</definedName>
    <definedName name="BEx978KSD61YJH3S9DGO050R2EHA" localSheetId="36" hidden="1">#REF!</definedName>
    <definedName name="BEx978KSD61YJH3S9DGO050R2EHA" hidden="1">#REF!</definedName>
    <definedName name="BEx97H9O1NAKAPK4MX4PKO34ICL5" localSheetId="7" hidden="1">#REF!</definedName>
    <definedName name="BEx97H9O1NAKAPK4MX4PKO34ICL5" localSheetId="9" hidden="1">#REF!</definedName>
    <definedName name="BEx97H9O1NAKAPK4MX4PKO34ICL5" localSheetId="1" hidden="1">#REF!</definedName>
    <definedName name="BEx97H9O1NAKAPK4MX4PKO34ICL5" localSheetId="40" hidden="1">#REF!</definedName>
    <definedName name="BEx97H9O1NAKAPK4MX4PKO34ICL5" localSheetId="36" hidden="1">#REF!</definedName>
    <definedName name="BEx97H9O1NAKAPK4MX4PKO34ICL5" hidden="1">#REF!</definedName>
    <definedName name="BEx97MNUZQ1Z0AO2FL7XQYVNCPR7" localSheetId="7" hidden="1">#REF!</definedName>
    <definedName name="BEx97MNUZQ1Z0AO2FL7XQYVNCPR7" localSheetId="9" hidden="1">#REF!</definedName>
    <definedName name="BEx97MNUZQ1Z0AO2FL7XQYVNCPR7" localSheetId="1" hidden="1">#REF!</definedName>
    <definedName name="BEx97MNUZQ1Z0AO2FL7XQYVNCPR7" localSheetId="40" hidden="1">#REF!</definedName>
    <definedName name="BEx97MNUZQ1Z0AO2FL7XQYVNCPR7" localSheetId="36" hidden="1">#REF!</definedName>
    <definedName name="BEx97MNUZQ1Z0AO2FL7XQYVNCPR7" hidden="1">#REF!</definedName>
    <definedName name="BEx97NPQBACJVD9K1YXI08RTW9E2" localSheetId="7" hidden="1">#REF!</definedName>
    <definedName name="BEx97NPQBACJVD9K1YXI08RTW9E2" localSheetId="9" hidden="1">#REF!</definedName>
    <definedName name="BEx97NPQBACJVD9K1YXI08RTW9E2" localSheetId="1" hidden="1">#REF!</definedName>
    <definedName name="BEx97NPQBACJVD9K1YXI08RTW9E2" localSheetId="40" hidden="1">#REF!</definedName>
    <definedName name="BEx97NPQBACJVD9K1YXI08RTW9E2" localSheetId="36" hidden="1">#REF!</definedName>
    <definedName name="BEx97NPQBACJVD9K1YXI08RTW9E2" hidden="1">#REF!</definedName>
    <definedName name="BEx97RWQLXS0OORDCN69IGA58CWU" localSheetId="7" hidden="1">#REF!</definedName>
    <definedName name="BEx97RWQLXS0OORDCN69IGA58CWU" localSheetId="9" hidden="1">#REF!</definedName>
    <definedName name="BEx97RWQLXS0OORDCN69IGA58CWU" localSheetId="1" hidden="1">#REF!</definedName>
    <definedName name="BEx97RWQLXS0OORDCN69IGA58CWU" localSheetId="40" hidden="1">#REF!</definedName>
    <definedName name="BEx97RWQLXS0OORDCN69IGA58CWU" localSheetId="36" hidden="1">#REF!</definedName>
    <definedName name="BEx97RWQLXS0OORDCN69IGA58CWU" hidden="1">#REF!</definedName>
    <definedName name="BEx97YNGGDFIXHTMGFL2IHAQX9MI" localSheetId="7" hidden="1">#REF!</definedName>
    <definedName name="BEx97YNGGDFIXHTMGFL2IHAQX9MI" localSheetId="9" hidden="1">#REF!</definedName>
    <definedName name="BEx97YNGGDFIXHTMGFL2IHAQX9MI" localSheetId="1" hidden="1">#REF!</definedName>
    <definedName name="BEx97YNGGDFIXHTMGFL2IHAQX9MI" localSheetId="40" hidden="1">#REF!</definedName>
    <definedName name="BEx97YNGGDFIXHTMGFL2IHAQX9MI" localSheetId="36" hidden="1">#REF!</definedName>
    <definedName name="BEx97YNGGDFIXHTMGFL2IHAQX9MI" hidden="1">#REF!</definedName>
    <definedName name="BEx9805E16VCDEWPM3404WTQS6ZK" localSheetId="7" hidden="1">#REF!</definedName>
    <definedName name="BEx9805E16VCDEWPM3404WTQS6ZK" localSheetId="9" hidden="1">#REF!</definedName>
    <definedName name="BEx9805E16VCDEWPM3404WTQS6ZK" localSheetId="1" hidden="1">#REF!</definedName>
    <definedName name="BEx9805E16VCDEWPM3404WTQS6ZK" localSheetId="40" hidden="1">#REF!</definedName>
    <definedName name="BEx9805E16VCDEWPM3404WTQS6ZK" localSheetId="36" hidden="1">#REF!</definedName>
    <definedName name="BEx9805E16VCDEWPM3404WTQS6ZK" hidden="1">#REF!</definedName>
    <definedName name="BEx981HW73BUZWT14TBTZHC0ZTJ4" localSheetId="7" hidden="1">#REF!</definedName>
    <definedName name="BEx981HW73BUZWT14TBTZHC0ZTJ4" localSheetId="9" hidden="1">#REF!</definedName>
    <definedName name="BEx981HW73BUZWT14TBTZHC0ZTJ4" localSheetId="1" hidden="1">#REF!</definedName>
    <definedName name="BEx981HW73BUZWT14TBTZHC0ZTJ4" localSheetId="40" hidden="1">#REF!</definedName>
    <definedName name="BEx981HW73BUZWT14TBTZHC0ZTJ4" localSheetId="36" hidden="1">#REF!</definedName>
    <definedName name="BEx981HW73BUZWT14TBTZHC0ZTJ4" hidden="1">#REF!</definedName>
    <definedName name="BEx9871KU0N99P0900EAK69VFYT2" localSheetId="7" hidden="1">#REF!</definedName>
    <definedName name="BEx9871KU0N99P0900EAK69VFYT2" localSheetId="9" hidden="1">#REF!</definedName>
    <definedName name="BEx9871KU0N99P0900EAK69VFYT2" localSheetId="1" hidden="1">#REF!</definedName>
    <definedName name="BEx9871KU0N99P0900EAK69VFYT2" localSheetId="40" hidden="1">#REF!</definedName>
    <definedName name="BEx9871KU0N99P0900EAK69VFYT2" localSheetId="36" hidden="1">#REF!</definedName>
    <definedName name="BEx9871KU0N99P0900EAK69VFYT2" hidden="1">#REF!</definedName>
    <definedName name="BEx98IFKNJFGZFLID1YTRFEG1SXY" localSheetId="7" hidden="1">#REF!</definedName>
    <definedName name="BEx98IFKNJFGZFLID1YTRFEG1SXY" localSheetId="9" hidden="1">#REF!</definedName>
    <definedName name="BEx98IFKNJFGZFLID1YTRFEG1SXY" localSheetId="1" hidden="1">#REF!</definedName>
    <definedName name="BEx98IFKNJFGZFLID1YTRFEG1SXY" localSheetId="40" hidden="1">#REF!</definedName>
    <definedName name="BEx98IFKNJFGZFLID1YTRFEG1SXY" localSheetId="36" hidden="1">#REF!</definedName>
    <definedName name="BEx98IFKNJFGZFLID1YTRFEG1SXY" hidden="1">#REF!</definedName>
    <definedName name="BEx98T7ZEF0HKRFLBVK3BNKCG3CJ" localSheetId="7" hidden="1">#REF!</definedName>
    <definedName name="BEx98T7ZEF0HKRFLBVK3BNKCG3CJ" localSheetId="9" hidden="1">#REF!</definedName>
    <definedName name="BEx98T7ZEF0HKRFLBVK3BNKCG3CJ" localSheetId="1" hidden="1">#REF!</definedName>
    <definedName name="BEx98T7ZEF0HKRFLBVK3BNKCG3CJ" localSheetId="40" hidden="1">#REF!</definedName>
    <definedName name="BEx98T7ZEF0HKRFLBVK3BNKCG3CJ" localSheetId="36" hidden="1">#REF!</definedName>
    <definedName name="BEx98T7ZEF0HKRFLBVK3BNKCG3CJ" hidden="1">#REF!</definedName>
    <definedName name="BEx98WYSAS39FWGYTMQ8QGIT81TF" localSheetId="7" hidden="1">#REF!</definedName>
    <definedName name="BEx98WYSAS39FWGYTMQ8QGIT81TF" localSheetId="9" hidden="1">#REF!</definedName>
    <definedName name="BEx98WYSAS39FWGYTMQ8QGIT81TF" localSheetId="1" hidden="1">#REF!</definedName>
    <definedName name="BEx98WYSAS39FWGYTMQ8QGIT81TF" localSheetId="40" hidden="1">#REF!</definedName>
    <definedName name="BEx98WYSAS39FWGYTMQ8QGIT81TF" localSheetId="36" hidden="1">#REF!</definedName>
    <definedName name="BEx98WYSAS39FWGYTMQ8QGIT81TF" hidden="1">#REF!</definedName>
    <definedName name="BEx990461P2YAJ7BRK25INFYZ7RQ" localSheetId="7" hidden="1">#REF!</definedName>
    <definedName name="BEx990461P2YAJ7BRK25INFYZ7RQ" localSheetId="9" hidden="1">#REF!</definedName>
    <definedName name="BEx990461P2YAJ7BRK25INFYZ7RQ" localSheetId="1" hidden="1">#REF!</definedName>
    <definedName name="BEx990461P2YAJ7BRK25INFYZ7RQ" localSheetId="40" hidden="1">#REF!</definedName>
    <definedName name="BEx990461P2YAJ7BRK25INFYZ7RQ" localSheetId="36" hidden="1">#REF!</definedName>
    <definedName name="BEx990461P2YAJ7BRK25INFYZ7RQ" hidden="1">#REF!</definedName>
    <definedName name="BEx9915UVD4G7RA3IMLFZ0LG3UA2" localSheetId="7" hidden="1">#REF!</definedName>
    <definedName name="BEx9915UVD4G7RA3IMLFZ0LG3UA2" localSheetId="9" hidden="1">#REF!</definedName>
    <definedName name="BEx9915UVD4G7RA3IMLFZ0LG3UA2" localSheetId="1" hidden="1">#REF!</definedName>
    <definedName name="BEx9915UVD4G7RA3IMLFZ0LG3UA2" localSheetId="40" hidden="1">#REF!</definedName>
    <definedName name="BEx9915UVD4G7RA3IMLFZ0LG3UA2" localSheetId="36" hidden="1">#REF!</definedName>
    <definedName name="BEx9915UVD4G7RA3IMLFZ0LG3UA2" hidden="1">#REF!</definedName>
    <definedName name="BEx991M410V3S2PKCJGQ30O6JT6H" localSheetId="7" hidden="1">#REF!</definedName>
    <definedName name="BEx991M410V3S2PKCJGQ30O6JT6H" localSheetId="9" hidden="1">#REF!</definedName>
    <definedName name="BEx991M410V3S2PKCJGQ30O6JT6H" localSheetId="1" hidden="1">#REF!</definedName>
    <definedName name="BEx991M410V3S2PKCJGQ30O6JT6H" localSheetId="40" hidden="1">#REF!</definedName>
    <definedName name="BEx991M410V3S2PKCJGQ30O6JT6H" localSheetId="36" hidden="1">#REF!</definedName>
    <definedName name="BEx991M410V3S2PKCJGQ30O6JT6H" hidden="1">#REF!</definedName>
    <definedName name="BEx992CZON8AO7U7V88VN1JBO0MG" localSheetId="7" hidden="1">#REF!</definedName>
    <definedName name="BEx992CZON8AO7U7V88VN1JBO0MG" localSheetId="9" hidden="1">#REF!</definedName>
    <definedName name="BEx992CZON8AO7U7V88VN1JBO0MG" localSheetId="1" hidden="1">#REF!</definedName>
    <definedName name="BEx992CZON8AO7U7V88VN1JBO0MG" localSheetId="40" hidden="1">#REF!</definedName>
    <definedName name="BEx992CZON8AO7U7V88VN1JBO0MG" localSheetId="36" hidden="1">#REF!</definedName>
    <definedName name="BEx992CZON8AO7U7V88VN1JBO0MG" hidden="1">#REF!</definedName>
    <definedName name="BEx9952469XMFGSPXL7CMXHPJF90" localSheetId="7" hidden="1">#REF!</definedName>
    <definedName name="BEx9952469XMFGSPXL7CMXHPJF90" localSheetId="9" hidden="1">#REF!</definedName>
    <definedName name="BEx9952469XMFGSPXL7CMXHPJF90" localSheetId="1" hidden="1">#REF!</definedName>
    <definedName name="BEx9952469XMFGSPXL7CMXHPJF90" localSheetId="40" hidden="1">#REF!</definedName>
    <definedName name="BEx9952469XMFGSPXL7CMXHPJF90" localSheetId="36" hidden="1">#REF!</definedName>
    <definedName name="BEx9952469XMFGSPXL7CMXHPJF90" hidden="1">#REF!</definedName>
    <definedName name="BEx99B77I7TUSHRR4HIZ9FU2EIUT" localSheetId="7" hidden="1">#REF!</definedName>
    <definedName name="BEx99B77I7TUSHRR4HIZ9FU2EIUT" localSheetId="9" hidden="1">#REF!</definedName>
    <definedName name="BEx99B77I7TUSHRR4HIZ9FU2EIUT" localSheetId="1" hidden="1">#REF!</definedName>
    <definedName name="BEx99B77I7TUSHRR4HIZ9FU2EIUT" localSheetId="40" hidden="1">#REF!</definedName>
    <definedName name="BEx99B77I7TUSHRR4HIZ9FU2EIUT" localSheetId="36" hidden="1">#REF!</definedName>
    <definedName name="BEx99B77I7TUSHRR4HIZ9FU2EIUT" hidden="1">#REF!</definedName>
    <definedName name="BEx99EHWKKHZB66Q30C7QIXU3BVM" localSheetId="7" hidden="1">#REF!</definedName>
    <definedName name="BEx99EHWKKHZB66Q30C7QIXU3BVM" localSheetId="9" hidden="1">#REF!</definedName>
    <definedName name="BEx99EHWKKHZB66Q30C7QIXU3BVM" localSheetId="1" hidden="1">#REF!</definedName>
    <definedName name="BEx99EHWKKHZB66Q30C7QIXU3BVM" localSheetId="40" hidden="1">#REF!</definedName>
    <definedName name="BEx99EHWKKHZB66Q30C7QIXU3BVM" localSheetId="36" hidden="1">#REF!</definedName>
    <definedName name="BEx99EHWKKHZB66Q30C7QIXU3BVM" hidden="1">#REF!</definedName>
    <definedName name="BEx99IE6TEODZ443HP0AYCXVTNOV" localSheetId="7" hidden="1">#REF!</definedName>
    <definedName name="BEx99IE6TEODZ443HP0AYCXVTNOV" localSheetId="9" hidden="1">#REF!</definedName>
    <definedName name="BEx99IE6TEODZ443HP0AYCXVTNOV" localSheetId="1" hidden="1">#REF!</definedName>
    <definedName name="BEx99IE6TEODZ443HP0AYCXVTNOV" localSheetId="40" hidden="1">#REF!</definedName>
    <definedName name="BEx99IE6TEODZ443HP0AYCXVTNOV" localSheetId="36" hidden="1">#REF!</definedName>
    <definedName name="BEx99IE6TEODZ443HP0AYCXVTNOV" hidden="1">#REF!</definedName>
    <definedName name="BEx99Q6PH5F3OQKCCAAO75PYDEFN" localSheetId="7" hidden="1">#REF!</definedName>
    <definedName name="BEx99Q6PH5F3OQKCCAAO75PYDEFN" localSheetId="9" hidden="1">#REF!</definedName>
    <definedName name="BEx99Q6PH5F3OQKCCAAO75PYDEFN" localSheetId="1" hidden="1">#REF!</definedName>
    <definedName name="BEx99Q6PH5F3OQKCCAAO75PYDEFN" localSheetId="40" hidden="1">#REF!</definedName>
    <definedName name="BEx99Q6PH5F3OQKCCAAO75PYDEFN" localSheetId="36" hidden="1">#REF!</definedName>
    <definedName name="BEx99Q6PH5F3OQKCCAAO75PYDEFN" hidden="1">#REF!</definedName>
    <definedName name="BEx99RU5I4O0109P2FW9DN4IU3QX" localSheetId="7" hidden="1">#REF!</definedName>
    <definedName name="BEx99RU5I4O0109P2FW9DN4IU3QX" localSheetId="9" hidden="1">#REF!</definedName>
    <definedName name="BEx99RU5I4O0109P2FW9DN4IU3QX" localSheetId="1" hidden="1">#REF!</definedName>
    <definedName name="BEx99RU5I4O0109P2FW9DN4IU3QX" localSheetId="40" hidden="1">#REF!</definedName>
    <definedName name="BEx99RU5I4O0109P2FW9DN4IU3QX" localSheetId="36" hidden="1">#REF!</definedName>
    <definedName name="BEx99RU5I4O0109P2FW9DN4IU3QX" hidden="1">#REF!</definedName>
    <definedName name="BEx99WBYT2D6UUC1PT7A40ENYID4" localSheetId="7" hidden="1">#REF!</definedName>
    <definedName name="BEx99WBYT2D6UUC1PT7A40ENYID4" localSheetId="9" hidden="1">#REF!</definedName>
    <definedName name="BEx99WBYT2D6UUC1PT7A40ENYID4" localSheetId="1" hidden="1">#REF!</definedName>
    <definedName name="BEx99WBYT2D6UUC1PT7A40ENYID4" localSheetId="40" hidden="1">#REF!</definedName>
    <definedName name="BEx99WBYT2D6UUC1PT7A40ENYID4" localSheetId="36" hidden="1">#REF!</definedName>
    <definedName name="BEx99WBYT2D6UUC1PT7A40ENYID4" hidden="1">#REF!</definedName>
    <definedName name="BEx99WS2X3RTQE9O764SS5G2FPE6" localSheetId="7" hidden="1">#REF!</definedName>
    <definedName name="BEx99WS2X3RTQE9O764SS5G2FPE6" localSheetId="9" hidden="1">#REF!</definedName>
    <definedName name="BEx99WS2X3RTQE9O764SS5G2FPE6" localSheetId="1" hidden="1">#REF!</definedName>
    <definedName name="BEx99WS2X3RTQE9O764SS5G2FPE6" localSheetId="40" hidden="1">#REF!</definedName>
    <definedName name="BEx99WS2X3RTQE9O764SS5G2FPE6" localSheetId="36" hidden="1">#REF!</definedName>
    <definedName name="BEx99WS2X3RTQE9O764SS5G2FPE6" hidden="1">#REF!</definedName>
    <definedName name="BEx99ZRZ4I7FHDPGRAT5VW7NVBPU" localSheetId="7" hidden="1">#REF!</definedName>
    <definedName name="BEx99ZRZ4I7FHDPGRAT5VW7NVBPU" localSheetId="9" hidden="1">#REF!</definedName>
    <definedName name="BEx99ZRZ4I7FHDPGRAT5VW7NVBPU" localSheetId="1" hidden="1">#REF!</definedName>
    <definedName name="BEx99ZRZ4I7FHDPGRAT5VW7NVBPU" localSheetId="40" hidden="1">#REF!</definedName>
    <definedName name="BEx99ZRZ4I7FHDPGRAT5VW7NVBPU" localSheetId="36" hidden="1">#REF!</definedName>
    <definedName name="BEx99ZRZ4I7FHDPGRAT5VW7NVBPU" hidden="1">#REF!</definedName>
    <definedName name="BEx9AT5E3ZSHKSOL35O38L8HF9TH" localSheetId="7" hidden="1">#REF!</definedName>
    <definedName name="BEx9AT5E3ZSHKSOL35O38L8HF9TH" localSheetId="9" hidden="1">#REF!</definedName>
    <definedName name="BEx9AT5E3ZSHKSOL35O38L8HF9TH" localSheetId="1" hidden="1">#REF!</definedName>
    <definedName name="BEx9AT5E3ZSHKSOL35O38L8HF9TH" localSheetId="40" hidden="1">#REF!</definedName>
    <definedName name="BEx9AT5E3ZSHKSOL35O38L8HF9TH" localSheetId="36" hidden="1">#REF!</definedName>
    <definedName name="BEx9AT5E3ZSHKSOL35O38L8HF9TH" hidden="1">#REF!</definedName>
    <definedName name="BEx9ATW9WB5CNKQR5HKK7Y2GHYGR" localSheetId="7" hidden="1">#REF!</definedName>
    <definedName name="BEx9ATW9WB5CNKQR5HKK7Y2GHYGR" localSheetId="9" hidden="1">#REF!</definedName>
    <definedName name="BEx9ATW9WB5CNKQR5HKK7Y2GHYGR" localSheetId="1" hidden="1">#REF!</definedName>
    <definedName name="BEx9ATW9WB5CNKQR5HKK7Y2GHYGR" localSheetId="40" hidden="1">#REF!</definedName>
    <definedName name="BEx9ATW9WB5CNKQR5HKK7Y2GHYGR" localSheetId="36" hidden="1">#REF!</definedName>
    <definedName name="BEx9ATW9WB5CNKQR5HKK7Y2GHYGR" hidden="1">#REF!</definedName>
    <definedName name="BEx9AV8W1FAWF5BHATYEN47X12JN" localSheetId="7" hidden="1">#REF!</definedName>
    <definedName name="BEx9AV8W1FAWF5BHATYEN47X12JN" localSheetId="9" hidden="1">#REF!</definedName>
    <definedName name="BEx9AV8W1FAWF5BHATYEN47X12JN" localSheetId="1" hidden="1">#REF!</definedName>
    <definedName name="BEx9AV8W1FAWF5BHATYEN47X12JN" localSheetId="40" hidden="1">#REF!</definedName>
    <definedName name="BEx9AV8W1FAWF5BHATYEN47X12JN" localSheetId="36" hidden="1">#REF!</definedName>
    <definedName name="BEx9AV8W1FAWF5BHATYEN47X12JN" hidden="1">#REF!</definedName>
    <definedName name="BEx9B8A5186FNTQQNLIO5LK02ABI" localSheetId="7" hidden="1">#REF!</definedName>
    <definedName name="BEx9B8A5186FNTQQNLIO5LK02ABI" localSheetId="9" hidden="1">#REF!</definedName>
    <definedName name="BEx9B8A5186FNTQQNLIO5LK02ABI" localSheetId="1" hidden="1">#REF!</definedName>
    <definedName name="BEx9B8A5186FNTQQNLIO5LK02ABI" localSheetId="40" hidden="1">#REF!</definedName>
    <definedName name="BEx9B8A5186FNTQQNLIO5LK02ABI" localSheetId="36" hidden="1">#REF!</definedName>
    <definedName name="BEx9B8A5186FNTQQNLIO5LK02ABI" hidden="1">#REF!</definedName>
    <definedName name="BEx9B8VR20E2CILU4CDQUQQ9ONXK" localSheetId="7" hidden="1">#REF!</definedName>
    <definedName name="BEx9B8VR20E2CILU4CDQUQQ9ONXK" localSheetId="9" hidden="1">#REF!</definedName>
    <definedName name="BEx9B8VR20E2CILU4CDQUQQ9ONXK" localSheetId="1" hidden="1">#REF!</definedName>
    <definedName name="BEx9B8VR20E2CILU4CDQUQQ9ONXK" localSheetId="40" hidden="1">#REF!</definedName>
    <definedName name="BEx9B8VR20E2CILU4CDQUQQ9ONXK" localSheetId="36" hidden="1">#REF!</definedName>
    <definedName name="BEx9B8VR20E2CILU4CDQUQQ9ONXK" hidden="1">#REF!</definedName>
    <definedName name="BEx9B917EUP13X6FQ3NPQL76XM5V" localSheetId="7" hidden="1">#REF!</definedName>
    <definedName name="BEx9B917EUP13X6FQ3NPQL76XM5V" localSheetId="9" hidden="1">#REF!</definedName>
    <definedName name="BEx9B917EUP13X6FQ3NPQL76XM5V" localSheetId="1" hidden="1">#REF!</definedName>
    <definedName name="BEx9B917EUP13X6FQ3NPQL76XM5V" localSheetId="40" hidden="1">#REF!</definedName>
    <definedName name="BEx9B917EUP13X6FQ3NPQL76XM5V" localSheetId="36" hidden="1">#REF!</definedName>
    <definedName name="BEx9B917EUP13X6FQ3NPQL76XM5V" hidden="1">#REF!</definedName>
    <definedName name="BEx9BAJ5WYEQ623HUT9NNCMP3RUG" localSheetId="7" hidden="1">#REF!</definedName>
    <definedName name="BEx9BAJ5WYEQ623HUT9NNCMP3RUG" localSheetId="9" hidden="1">#REF!</definedName>
    <definedName name="BEx9BAJ5WYEQ623HUT9NNCMP3RUG" localSheetId="1" hidden="1">#REF!</definedName>
    <definedName name="BEx9BAJ5WYEQ623HUT9NNCMP3RUG" localSheetId="40" hidden="1">#REF!</definedName>
    <definedName name="BEx9BAJ5WYEQ623HUT9NNCMP3RUG" localSheetId="36" hidden="1">#REF!</definedName>
    <definedName name="BEx9BAJ5WYEQ623HUT9NNCMP3RUG" hidden="1">#REF!</definedName>
    <definedName name="BEx9BE9Z7EFJCFDYJJOY5KFTGDF4" localSheetId="7" hidden="1">#REF!</definedName>
    <definedName name="BEx9BE9Z7EFJCFDYJJOY5KFTGDF4" localSheetId="9" hidden="1">#REF!</definedName>
    <definedName name="BEx9BE9Z7EFJCFDYJJOY5KFTGDF4" localSheetId="1" hidden="1">#REF!</definedName>
    <definedName name="BEx9BE9Z7EFJCFDYJJOY5KFTGDF4" localSheetId="40" hidden="1">#REF!</definedName>
    <definedName name="BEx9BE9Z7EFJCFDYJJOY5KFTGDF4" localSheetId="36" hidden="1">#REF!</definedName>
    <definedName name="BEx9BE9Z7EFJCFDYJJOY5KFTGDF4" hidden="1">#REF!</definedName>
    <definedName name="BEx9BSIJN2O0MG8CXAMCAOADEMTO" localSheetId="7" hidden="1">#REF!</definedName>
    <definedName name="BEx9BSIJN2O0MG8CXAMCAOADEMTO" localSheetId="9" hidden="1">#REF!</definedName>
    <definedName name="BEx9BSIJN2O0MG8CXAMCAOADEMTO" localSheetId="1" hidden="1">#REF!</definedName>
    <definedName name="BEx9BSIJN2O0MG8CXAMCAOADEMTO" localSheetId="40" hidden="1">#REF!</definedName>
    <definedName name="BEx9BSIJN2O0MG8CXAMCAOADEMTO" localSheetId="36" hidden="1">#REF!</definedName>
    <definedName name="BEx9BSIJN2O0MG8CXAMCAOADEMTO" hidden="1">#REF!</definedName>
    <definedName name="BEx9BU0BBJO3ITPCO4T9FIVEVJY7" localSheetId="7" hidden="1">#REF!</definedName>
    <definedName name="BEx9BU0BBJO3ITPCO4T9FIVEVJY7" localSheetId="9" hidden="1">#REF!</definedName>
    <definedName name="BEx9BU0BBJO3ITPCO4T9FIVEVJY7" localSheetId="1" hidden="1">#REF!</definedName>
    <definedName name="BEx9BU0BBJO3ITPCO4T9FIVEVJY7" localSheetId="40" hidden="1">#REF!</definedName>
    <definedName name="BEx9BU0BBJO3ITPCO4T9FIVEVJY7" localSheetId="36" hidden="1">#REF!</definedName>
    <definedName name="BEx9BU0BBJO3ITPCO4T9FIVEVJY7" hidden="1">#REF!</definedName>
    <definedName name="BEx9BYSYW7QCPXS2NAVLFAU5Y2Z2" localSheetId="7" hidden="1">#REF!</definedName>
    <definedName name="BEx9BYSYW7QCPXS2NAVLFAU5Y2Z2" localSheetId="9" hidden="1">#REF!</definedName>
    <definedName name="BEx9BYSYW7QCPXS2NAVLFAU5Y2Z2" localSheetId="1" hidden="1">#REF!</definedName>
    <definedName name="BEx9BYSYW7QCPXS2NAVLFAU5Y2Z2" localSheetId="40" hidden="1">#REF!</definedName>
    <definedName name="BEx9BYSYW7QCPXS2NAVLFAU5Y2Z2" localSheetId="36" hidden="1">#REF!</definedName>
    <definedName name="BEx9BYSYW7QCPXS2NAVLFAU5Y2Z2" hidden="1">#REF!</definedName>
    <definedName name="BEx9C590HJ2O31IWJB73C1HR74AI" localSheetId="7" hidden="1">#REF!</definedName>
    <definedName name="BEx9C590HJ2O31IWJB73C1HR74AI" localSheetId="9" hidden="1">#REF!</definedName>
    <definedName name="BEx9C590HJ2O31IWJB73C1HR74AI" localSheetId="1" hidden="1">#REF!</definedName>
    <definedName name="BEx9C590HJ2O31IWJB73C1HR74AI" localSheetId="40" hidden="1">#REF!</definedName>
    <definedName name="BEx9C590HJ2O31IWJB73C1HR74AI" localSheetId="36" hidden="1">#REF!</definedName>
    <definedName name="BEx9C590HJ2O31IWJB73C1HR74AI" hidden="1">#REF!</definedName>
    <definedName name="BEx9CCQRMYYOGIOYTOM73VKDIPS1" localSheetId="7" hidden="1">#REF!</definedName>
    <definedName name="BEx9CCQRMYYOGIOYTOM73VKDIPS1" localSheetId="9" hidden="1">#REF!</definedName>
    <definedName name="BEx9CCQRMYYOGIOYTOM73VKDIPS1" localSheetId="1" hidden="1">#REF!</definedName>
    <definedName name="BEx9CCQRMYYOGIOYTOM73VKDIPS1" localSheetId="40" hidden="1">#REF!</definedName>
    <definedName name="BEx9CCQRMYYOGIOYTOM73VKDIPS1" localSheetId="36" hidden="1">#REF!</definedName>
    <definedName name="BEx9CCQRMYYOGIOYTOM73VKDIPS1" hidden="1">#REF!</definedName>
    <definedName name="BEx9CM6JVXIG9S6EAZMR899UW190" localSheetId="7" hidden="1">#REF!</definedName>
    <definedName name="BEx9CM6JVXIG9S6EAZMR899UW190" localSheetId="9" hidden="1">#REF!</definedName>
    <definedName name="BEx9CM6JVXIG9S6EAZMR899UW190" localSheetId="1" hidden="1">#REF!</definedName>
    <definedName name="BEx9CM6JVXIG9S6EAZMR899UW190" localSheetId="40" hidden="1">#REF!</definedName>
    <definedName name="BEx9CM6JVXIG9S6EAZMR899UW190" localSheetId="36" hidden="1">#REF!</definedName>
    <definedName name="BEx9CM6JVXIG9S6EAZMR899UW190" hidden="1">#REF!</definedName>
    <definedName name="BEx9D160NRGTDVT2ML4H9A7UKR4T" localSheetId="7" hidden="1">#REF!</definedName>
    <definedName name="BEx9D160NRGTDVT2ML4H9A7UKR4T" localSheetId="9" hidden="1">#REF!</definedName>
    <definedName name="BEx9D160NRGTDVT2ML4H9A7UKR4T" localSheetId="1" hidden="1">#REF!</definedName>
    <definedName name="BEx9D160NRGTDVT2ML4H9A7UKR4T" localSheetId="40" hidden="1">#REF!</definedName>
    <definedName name="BEx9D160NRGTDVT2ML4H9A7UKR4T" localSheetId="36" hidden="1">#REF!</definedName>
    <definedName name="BEx9D160NRGTDVT2ML4H9A7UKR4T" hidden="1">#REF!</definedName>
    <definedName name="BEx9D1BC9FT19KY0INAABNDBAMR1" localSheetId="7" hidden="1">#REF!</definedName>
    <definedName name="BEx9D1BC9FT19KY0INAABNDBAMR1" localSheetId="9" hidden="1">#REF!</definedName>
    <definedName name="BEx9D1BC9FT19KY0INAABNDBAMR1" localSheetId="1" hidden="1">#REF!</definedName>
    <definedName name="BEx9D1BC9FT19KY0INAABNDBAMR1" localSheetId="40" hidden="1">#REF!</definedName>
    <definedName name="BEx9D1BC9FT19KY0INAABNDBAMR1" localSheetId="36" hidden="1">#REF!</definedName>
    <definedName name="BEx9D1BC9FT19KY0INAABNDBAMR1" hidden="1">#REF!</definedName>
    <definedName name="BEx9D1MB15VSARB7IKBMZYU0JJBI" localSheetId="7" hidden="1">#REF!</definedName>
    <definedName name="BEx9D1MB15VSARB7IKBMZYU0JJBI" localSheetId="9" hidden="1">#REF!</definedName>
    <definedName name="BEx9D1MB15VSARB7IKBMZYU0JJBI" localSheetId="1" hidden="1">#REF!</definedName>
    <definedName name="BEx9D1MB15VSARB7IKBMZYU0JJBI" localSheetId="40" hidden="1">#REF!</definedName>
    <definedName name="BEx9D1MB15VSARB7IKBMZYU0JJBI" localSheetId="36" hidden="1">#REF!</definedName>
    <definedName name="BEx9D1MB15VSARB7IKBMZYU0JJBI" hidden="1">#REF!</definedName>
    <definedName name="BEx9DN6ZMF18Q39MPMXSDJTZQNJ3" localSheetId="7" hidden="1">#REF!</definedName>
    <definedName name="BEx9DN6ZMF18Q39MPMXSDJTZQNJ3" localSheetId="9" hidden="1">#REF!</definedName>
    <definedName name="BEx9DN6ZMF18Q39MPMXSDJTZQNJ3" localSheetId="1" hidden="1">#REF!</definedName>
    <definedName name="BEx9DN6ZMF18Q39MPMXSDJTZQNJ3" localSheetId="40" hidden="1">#REF!</definedName>
    <definedName name="BEx9DN6ZMF18Q39MPMXSDJTZQNJ3" localSheetId="36" hidden="1">#REF!</definedName>
    <definedName name="BEx9DN6ZMF18Q39MPMXSDJTZQNJ3" hidden="1">#REF!</definedName>
    <definedName name="BEx9DZXN85O544CD9O60K126YYAU" localSheetId="7" hidden="1">#REF!</definedName>
    <definedName name="BEx9DZXN85O544CD9O60K126YYAU" localSheetId="9" hidden="1">#REF!</definedName>
    <definedName name="BEx9DZXN85O544CD9O60K126YYAU" localSheetId="1" hidden="1">#REF!</definedName>
    <definedName name="BEx9DZXN85O544CD9O60K126YYAU" localSheetId="40" hidden="1">#REF!</definedName>
    <definedName name="BEx9DZXN85O544CD9O60K126YYAU" localSheetId="36" hidden="1">#REF!</definedName>
    <definedName name="BEx9DZXN85O544CD9O60K126YYAU" hidden="1">#REF!</definedName>
    <definedName name="BEx9E14TDNSEMI784W0OTIEQMWN6" localSheetId="7" hidden="1">#REF!</definedName>
    <definedName name="BEx9E14TDNSEMI784W0OTIEQMWN6" localSheetId="9" hidden="1">#REF!</definedName>
    <definedName name="BEx9E14TDNSEMI784W0OTIEQMWN6" localSheetId="1" hidden="1">#REF!</definedName>
    <definedName name="BEx9E14TDNSEMI784W0OTIEQMWN6" localSheetId="40" hidden="1">#REF!</definedName>
    <definedName name="BEx9E14TDNSEMI784W0OTIEQMWN6" localSheetId="36" hidden="1">#REF!</definedName>
    <definedName name="BEx9E14TDNSEMI784W0OTIEQMWN6" hidden="1">#REF!</definedName>
    <definedName name="BEx9E14TGNBYGMDDG9NETDK4SYAW" localSheetId="7" hidden="1">#REF!</definedName>
    <definedName name="BEx9E14TGNBYGMDDG9NETDK4SYAW" localSheetId="9" hidden="1">#REF!</definedName>
    <definedName name="BEx9E14TGNBYGMDDG9NETDK4SYAW" localSheetId="1" hidden="1">#REF!</definedName>
    <definedName name="BEx9E14TGNBYGMDDG9NETDK4SYAW" localSheetId="40" hidden="1">#REF!</definedName>
    <definedName name="BEx9E14TGNBYGMDDG9NETDK4SYAW" localSheetId="36" hidden="1">#REF!</definedName>
    <definedName name="BEx9E14TGNBYGMDDG9NETDK4SYAW" hidden="1">#REF!</definedName>
    <definedName name="BEx9E2BZ2B1R41FMGJCJ7JLGLUAJ" localSheetId="7" hidden="1">#REF!</definedName>
    <definedName name="BEx9E2BZ2B1R41FMGJCJ7JLGLUAJ" localSheetId="9" hidden="1">#REF!</definedName>
    <definedName name="BEx9E2BZ2B1R41FMGJCJ7JLGLUAJ" localSheetId="1" hidden="1">#REF!</definedName>
    <definedName name="BEx9E2BZ2B1R41FMGJCJ7JLGLUAJ" localSheetId="40" hidden="1">#REF!</definedName>
    <definedName name="BEx9E2BZ2B1R41FMGJCJ7JLGLUAJ" localSheetId="36" hidden="1">#REF!</definedName>
    <definedName name="BEx9E2BZ2B1R41FMGJCJ7JLGLUAJ" hidden="1">#REF!</definedName>
    <definedName name="BEx9EG9KBJ77M8LEOR9ITOKN5KXY" localSheetId="7" hidden="1">#REF!</definedName>
    <definedName name="BEx9EG9KBJ77M8LEOR9ITOKN5KXY" localSheetId="9" hidden="1">#REF!</definedName>
    <definedName name="BEx9EG9KBJ77M8LEOR9ITOKN5KXY" localSheetId="1" hidden="1">#REF!</definedName>
    <definedName name="BEx9EG9KBJ77M8LEOR9ITOKN5KXY" localSheetId="40" hidden="1">#REF!</definedName>
    <definedName name="BEx9EG9KBJ77M8LEOR9ITOKN5KXY" localSheetId="36" hidden="1">#REF!</definedName>
    <definedName name="BEx9EG9KBJ77M8LEOR9ITOKN5KXY" hidden="1">#REF!</definedName>
    <definedName name="BEx9EL27NGDBCTVPW97K42QANS5K" localSheetId="7" hidden="1">#REF!</definedName>
    <definedName name="BEx9EL27NGDBCTVPW97K42QANS5K" localSheetId="9" hidden="1">#REF!</definedName>
    <definedName name="BEx9EL27NGDBCTVPW97K42QANS5K" localSheetId="1" hidden="1">#REF!</definedName>
    <definedName name="BEx9EL27NGDBCTVPW97K42QANS5K" localSheetId="40" hidden="1">#REF!</definedName>
    <definedName name="BEx9EL27NGDBCTVPW97K42QANS5K" localSheetId="36" hidden="1">#REF!</definedName>
    <definedName name="BEx9EL27NGDBCTVPW97K42QANS5K" hidden="1">#REF!</definedName>
    <definedName name="BEx9EMK6HAJJMVYZTN5AUIV7O1E6" localSheetId="7" hidden="1">#REF!</definedName>
    <definedName name="BEx9EMK6HAJJMVYZTN5AUIV7O1E6" localSheetId="9" hidden="1">#REF!</definedName>
    <definedName name="BEx9EMK6HAJJMVYZTN5AUIV7O1E6" localSheetId="1" hidden="1">#REF!</definedName>
    <definedName name="BEx9EMK6HAJJMVYZTN5AUIV7O1E6" localSheetId="40" hidden="1">#REF!</definedName>
    <definedName name="BEx9EMK6HAJJMVYZTN5AUIV7O1E6" localSheetId="36" hidden="1">#REF!</definedName>
    <definedName name="BEx9EMK6HAJJMVYZTN5AUIV7O1E6" hidden="1">#REF!</definedName>
    <definedName name="BEx9ENB8RPU9FA3QW16IGB6LK1CH" localSheetId="7" hidden="1">#REF!</definedName>
    <definedName name="BEx9ENB8RPU9FA3QW16IGB6LK1CH" localSheetId="9" hidden="1">#REF!</definedName>
    <definedName name="BEx9ENB8RPU9FA3QW16IGB6LK1CH" localSheetId="1" hidden="1">#REF!</definedName>
    <definedName name="BEx9ENB8RPU9FA3QW16IGB6LK1CH" localSheetId="40" hidden="1">#REF!</definedName>
    <definedName name="BEx9ENB8RPU9FA3QW16IGB6LK1CH" localSheetId="36" hidden="1">#REF!</definedName>
    <definedName name="BEx9ENB8RPU9FA3QW16IGB6LK1CH" hidden="1">#REF!</definedName>
    <definedName name="BEx9EQLVZHYQ1TPX7WH3SOWXCZLE" localSheetId="7" hidden="1">#REF!</definedName>
    <definedName name="BEx9EQLVZHYQ1TPX7WH3SOWXCZLE" localSheetId="9" hidden="1">#REF!</definedName>
    <definedName name="BEx9EQLVZHYQ1TPX7WH3SOWXCZLE" localSheetId="1" hidden="1">#REF!</definedName>
    <definedName name="BEx9EQLVZHYQ1TPX7WH3SOWXCZLE" localSheetId="40" hidden="1">#REF!</definedName>
    <definedName name="BEx9EQLVZHYQ1TPX7WH3SOWXCZLE" localSheetId="36" hidden="1">#REF!</definedName>
    <definedName name="BEx9EQLVZHYQ1TPX7WH3SOWXCZLE" hidden="1">#REF!</definedName>
    <definedName name="BEx9ETLU0EK5LGEM1QCNYN2S8O5F" localSheetId="7" hidden="1">#REF!</definedName>
    <definedName name="BEx9ETLU0EK5LGEM1QCNYN2S8O5F" localSheetId="9" hidden="1">#REF!</definedName>
    <definedName name="BEx9ETLU0EK5LGEM1QCNYN2S8O5F" localSheetId="1" hidden="1">#REF!</definedName>
    <definedName name="BEx9ETLU0EK5LGEM1QCNYN2S8O5F" localSheetId="40" hidden="1">#REF!</definedName>
    <definedName name="BEx9ETLU0EK5LGEM1QCNYN2S8O5F" localSheetId="36" hidden="1">#REF!</definedName>
    <definedName name="BEx9ETLU0EK5LGEM1QCNYN2S8O5F" hidden="1">#REF!</definedName>
    <definedName name="BEx9F0710LGLAU3161O0O346N58H" localSheetId="7" hidden="1">#REF!</definedName>
    <definedName name="BEx9F0710LGLAU3161O0O346N58H" localSheetId="9" hidden="1">#REF!</definedName>
    <definedName name="BEx9F0710LGLAU3161O0O346N58H" localSheetId="1" hidden="1">#REF!</definedName>
    <definedName name="BEx9F0710LGLAU3161O0O346N58H" localSheetId="40" hidden="1">#REF!</definedName>
    <definedName name="BEx9F0710LGLAU3161O0O346N58H" localSheetId="36" hidden="1">#REF!</definedName>
    <definedName name="BEx9F0710LGLAU3161O0O346N58H" hidden="1">#REF!</definedName>
    <definedName name="BEx9F0Y2ESUNE3U7TQDLMPE9BO67" localSheetId="7" hidden="1">#REF!</definedName>
    <definedName name="BEx9F0Y2ESUNE3U7TQDLMPE9BO67" localSheetId="9" hidden="1">#REF!</definedName>
    <definedName name="BEx9F0Y2ESUNE3U7TQDLMPE9BO67" localSheetId="1" hidden="1">#REF!</definedName>
    <definedName name="BEx9F0Y2ESUNE3U7TQDLMPE9BO67" localSheetId="40" hidden="1">#REF!</definedName>
    <definedName name="BEx9F0Y2ESUNE3U7TQDLMPE9BO67" localSheetId="36" hidden="1">#REF!</definedName>
    <definedName name="BEx9F0Y2ESUNE3U7TQDLMPE9BO67" hidden="1">#REF!</definedName>
    <definedName name="BEx9F439L1R726MJFX2EP39XIBPY" localSheetId="7" hidden="1">#REF!</definedName>
    <definedName name="BEx9F439L1R726MJFX2EP39XIBPY" localSheetId="9" hidden="1">#REF!</definedName>
    <definedName name="BEx9F439L1R726MJFX2EP39XIBPY" localSheetId="1" hidden="1">#REF!</definedName>
    <definedName name="BEx9F439L1R726MJFX2EP39XIBPY" localSheetId="40" hidden="1">#REF!</definedName>
    <definedName name="BEx9F439L1R726MJFX2EP39XIBPY" localSheetId="36" hidden="1">#REF!</definedName>
    <definedName name="BEx9F439L1R726MJFX2EP39XIBPY" hidden="1">#REF!</definedName>
    <definedName name="BEx9F5W18ZGFOKGRE8PR6T1MO6GT" localSheetId="7" hidden="1">#REF!</definedName>
    <definedName name="BEx9F5W18ZGFOKGRE8PR6T1MO6GT" localSheetId="9" hidden="1">#REF!</definedName>
    <definedName name="BEx9F5W18ZGFOKGRE8PR6T1MO6GT" localSheetId="1" hidden="1">#REF!</definedName>
    <definedName name="BEx9F5W18ZGFOKGRE8PR6T1MO6GT" localSheetId="40" hidden="1">#REF!</definedName>
    <definedName name="BEx9F5W18ZGFOKGRE8PR6T1MO6GT" localSheetId="36" hidden="1">#REF!</definedName>
    <definedName name="BEx9F5W18ZGFOKGRE8PR6T1MO6GT" hidden="1">#REF!</definedName>
    <definedName name="BEx9F78N4HY0XFGBQ4UJRD52L1EI" localSheetId="7" hidden="1">#REF!</definedName>
    <definedName name="BEx9F78N4HY0XFGBQ4UJRD52L1EI" localSheetId="9" hidden="1">#REF!</definedName>
    <definedName name="BEx9F78N4HY0XFGBQ4UJRD52L1EI" localSheetId="1" hidden="1">#REF!</definedName>
    <definedName name="BEx9F78N4HY0XFGBQ4UJRD52L1EI" localSheetId="40" hidden="1">#REF!</definedName>
    <definedName name="BEx9F78N4HY0XFGBQ4UJRD52L1EI" localSheetId="36" hidden="1">#REF!</definedName>
    <definedName name="BEx9F78N4HY0XFGBQ4UJRD52L1EI" hidden="1">#REF!</definedName>
    <definedName name="BEx9FF16LOQP5QIR4UHW5EIFGQB8" localSheetId="7" hidden="1">#REF!</definedName>
    <definedName name="BEx9FF16LOQP5QIR4UHW5EIFGQB8" localSheetId="9" hidden="1">#REF!</definedName>
    <definedName name="BEx9FF16LOQP5QIR4UHW5EIFGQB8" localSheetId="1" hidden="1">#REF!</definedName>
    <definedName name="BEx9FF16LOQP5QIR4UHW5EIFGQB8" localSheetId="40" hidden="1">#REF!</definedName>
    <definedName name="BEx9FF16LOQP5QIR4UHW5EIFGQB8" localSheetId="36" hidden="1">#REF!</definedName>
    <definedName name="BEx9FF16LOQP5QIR4UHW5EIFGQB8" hidden="1">#REF!</definedName>
    <definedName name="BEx9FJTSRCZ3ZXT3QVBJT5NF8T7V" localSheetId="7" hidden="1">#REF!</definedName>
    <definedName name="BEx9FJTSRCZ3ZXT3QVBJT5NF8T7V" localSheetId="9" hidden="1">#REF!</definedName>
    <definedName name="BEx9FJTSRCZ3ZXT3QVBJT5NF8T7V" localSheetId="1" hidden="1">#REF!</definedName>
    <definedName name="BEx9FJTSRCZ3ZXT3QVBJT5NF8T7V" localSheetId="40" hidden="1">#REF!</definedName>
    <definedName name="BEx9FJTSRCZ3ZXT3QVBJT5NF8T7V" localSheetId="36" hidden="1">#REF!</definedName>
    <definedName name="BEx9FJTSRCZ3ZXT3QVBJT5NF8T7V" hidden="1">#REF!</definedName>
    <definedName name="BEx9FRBEEYPS5HLS3XT34AKZN94G" localSheetId="7" hidden="1">#REF!</definedName>
    <definedName name="BEx9FRBEEYPS5HLS3XT34AKZN94G" localSheetId="9" hidden="1">#REF!</definedName>
    <definedName name="BEx9FRBEEYPS5HLS3XT34AKZN94G" localSheetId="1" hidden="1">#REF!</definedName>
    <definedName name="BEx9FRBEEYPS5HLS3XT34AKZN94G" localSheetId="40" hidden="1">#REF!</definedName>
    <definedName name="BEx9FRBEEYPS5HLS3XT34AKZN94G" localSheetId="36" hidden="1">#REF!</definedName>
    <definedName name="BEx9FRBEEYPS5HLS3XT34AKZN94G" hidden="1">#REF!</definedName>
    <definedName name="BEx9G5USBCNYNA7HGVW92D800SKX" localSheetId="7" hidden="1">#REF!</definedName>
    <definedName name="BEx9G5USBCNYNA7HGVW92D800SKX" localSheetId="9" hidden="1">#REF!</definedName>
    <definedName name="BEx9G5USBCNYNA7HGVW92D800SKX" localSheetId="1" hidden="1">#REF!</definedName>
    <definedName name="BEx9G5USBCNYNA7HGVW92D800SKX" localSheetId="40" hidden="1">#REF!</definedName>
    <definedName name="BEx9G5USBCNYNA7HGVW92D800SKX" localSheetId="36" hidden="1">#REF!</definedName>
    <definedName name="BEx9G5USBCNYNA7HGVW92D800SKX" hidden="1">#REF!</definedName>
    <definedName name="BEx9G7CPXG7HR6N6FHPU2DBBUIKG" localSheetId="7" hidden="1">#REF!</definedName>
    <definedName name="BEx9G7CPXG7HR6N6FHPU2DBBUIKG" localSheetId="9" hidden="1">#REF!</definedName>
    <definedName name="BEx9G7CPXG7HR6N6FHPU2DBBUIKG" localSheetId="1" hidden="1">#REF!</definedName>
    <definedName name="BEx9G7CPXG7HR6N6FHPU2DBBUIKG" localSheetId="40" hidden="1">#REF!</definedName>
    <definedName name="BEx9G7CPXG7HR6N6FHPU2DBBUIKG" localSheetId="36" hidden="1">#REF!</definedName>
    <definedName name="BEx9G7CPXG7HR6N6FHPU2DBBUIKG" hidden="1">#REF!</definedName>
    <definedName name="BEx9GDY4D8ZPQJCYFIMYM0V0C51Y" localSheetId="7" hidden="1">#REF!</definedName>
    <definedName name="BEx9GDY4D8ZPQJCYFIMYM0V0C51Y" localSheetId="9" hidden="1">#REF!</definedName>
    <definedName name="BEx9GDY4D8ZPQJCYFIMYM0V0C51Y" localSheetId="1" hidden="1">#REF!</definedName>
    <definedName name="BEx9GDY4D8ZPQJCYFIMYM0V0C51Y" localSheetId="40" hidden="1">#REF!</definedName>
    <definedName name="BEx9GDY4D8ZPQJCYFIMYM0V0C51Y" localSheetId="36" hidden="1">#REF!</definedName>
    <definedName name="BEx9GDY4D8ZPQJCYFIMYM0V0C51Y" hidden="1">#REF!</definedName>
    <definedName name="BEx9GGY04V0ZWI6O9KZH4KSBB389" localSheetId="7" hidden="1">#REF!</definedName>
    <definedName name="BEx9GGY04V0ZWI6O9KZH4KSBB389" localSheetId="9" hidden="1">#REF!</definedName>
    <definedName name="BEx9GGY04V0ZWI6O9KZH4KSBB389" localSheetId="1" hidden="1">#REF!</definedName>
    <definedName name="BEx9GGY04V0ZWI6O9KZH4KSBB389" localSheetId="40" hidden="1">#REF!</definedName>
    <definedName name="BEx9GGY04V0ZWI6O9KZH4KSBB389" localSheetId="36" hidden="1">#REF!</definedName>
    <definedName name="BEx9GGY04V0ZWI6O9KZH4KSBB389" hidden="1">#REF!</definedName>
    <definedName name="BEx9GMC7TE8SDTCO5PHODBUF4SM1" localSheetId="7" hidden="1">#REF!</definedName>
    <definedName name="BEx9GMC7TE8SDTCO5PHODBUF4SM1" localSheetId="9" hidden="1">#REF!</definedName>
    <definedName name="BEx9GMC7TE8SDTCO5PHODBUF4SM1" localSheetId="1" hidden="1">#REF!</definedName>
    <definedName name="BEx9GMC7TE8SDTCO5PHODBUF4SM1" localSheetId="40" hidden="1">#REF!</definedName>
    <definedName name="BEx9GMC7TE8SDTCO5PHODBUF4SM1" localSheetId="36" hidden="1">#REF!</definedName>
    <definedName name="BEx9GMC7TE8SDTCO5PHODBUF4SM1" hidden="1">#REF!</definedName>
    <definedName name="BEx9GMN0B495HEAOG6JQK9D7HUPC" localSheetId="7" hidden="1">#REF!</definedName>
    <definedName name="BEx9GMN0B495HEAOG6JQK9D7HUPC" localSheetId="9" hidden="1">#REF!</definedName>
    <definedName name="BEx9GMN0B495HEAOG6JQK9D7HUPC" localSheetId="1" hidden="1">#REF!</definedName>
    <definedName name="BEx9GMN0B495HEAOG6JQK9D7HUPC" localSheetId="40" hidden="1">#REF!</definedName>
    <definedName name="BEx9GMN0B495HEAOG6JQK9D7HUPC" localSheetId="36" hidden="1">#REF!</definedName>
    <definedName name="BEx9GMN0B495HEAOG6JQK9D7HUPC" hidden="1">#REF!</definedName>
    <definedName name="BEx9GNOPB6OZ2RH3FCDNJR38RJOS" localSheetId="7" hidden="1">#REF!</definedName>
    <definedName name="BEx9GNOPB6OZ2RH3FCDNJR38RJOS" localSheetId="9" hidden="1">#REF!</definedName>
    <definedName name="BEx9GNOPB6OZ2RH3FCDNJR38RJOS" localSheetId="1" hidden="1">#REF!</definedName>
    <definedName name="BEx9GNOPB6OZ2RH3FCDNJR38RJOS" localSheetId="40" hidden="1">#REF!</definedName>
    <definedName name="BEx9GNOPB6OZ2RH3FCDNJR38RJOS" localSheetId="36" hidden="1">#REF!</definedName>
    <definedName name="BEx9GNOPB6OZ2RH3FCDNJR38RJOS" hidden="1">#REF!</definedName>
    <definedName name="BEx9GUQALUWCD30UKUQGSWW8KBQ7" localSheetId="7" hidden="1">#REF!</definedName>
    <definedName name="BEx9GUQALUWCD30UKUQGSWW8KBQ7" localSheetId="9" hidden="1">#REF!</definedName>
    <definedName name="BEx9GUQALUWCD30UKUQGSWW8KBQ7" localSheetId="1" hidden="1">#REF!</definedName>
    <definedName name="BEx9GUQALUWCD30UKUQGSWW8KBQ7" localSheetId="40" hidden="1">#REF!</definedName>
    <definedName name="BEx9GUQALUWCD30UKUQGSWW8KBQ7" localSheetId="36" hidden="1">#REF!</definedName>
    <definedName name="BEx9GUQALUWCD30UKUQGSWW8KBQ7" hidden="1">#REF!</definedName>
    <definedName name="BEx9GY6BVFQGCLMOWVT6PIC9WP5X" localSheetId="7" hidden="1">#REF!</definedName>
    <definedName name="BEx9GY6BVFQGCLMOWVT6PIC9WP5X" localSheetId="9" hidden="1">#REF!</definedName>
    <definedName name="BEx9GY6BVFQGCLMOWVT6PIC9WP5X" localSheetId="1" hidden="1">#REF!</definedName>
    <definedName name="BEx9GY6BVFQGCLMOWVT6PIC9WP5X" localSheetId="40" hidden="1">#REF!</definedName>
    <definedName name="BEx9GY6BVFQGCLMOWVT6PIC9WP5X" localSheetId="36" hidden="1">#REF!</definedName>
    <definedName name="BEx9GY6BVFQGCLMOWVT6PIC9WP5X" hidden="1">#REF!</definedName>
    <definedName name="BEx9GZ2P3FDHKXEBXX2VS0BG2NP2" localSheetId="7" hidden="1">#REF!</definedName>
    <definedName name="BEx9GZ2P3FDHKXEBXX2VS0BG2NP2" localSheetId="9" hidden="1">#REF!</definedName>
    <definedName name="BEx9GZ2P3FDHKXEBXX2VS0BG2NP2" localSheetId="1" hidden="1">#REF!</definedName>
    <definedName name="BEx9GZ2P3FDHKXEBXX2VS0BG2NP2" localSheetId="40" hidden="1">#REF!</definedName>
    <definedName name="BEx9GZ2P3FDHKXEBXX2VS0BG2NP2" localSheetId="36" hidden="1">#REF!</definedName>
    <definedName name="BEx9GZ2P3FDHKXEBXX2VS0BG2NP2" hidden="1">#REF!</definedName>
    <definedName name="BEx9H04IB14E1437FF2OIRRWBSD7" localSheetId="7" hidden="1">#REF!</definedName>
    <definedName name="BEx9H04IB14E1437FF2OIRRWBSD7" localSheetId="9" hidden="1">#REF!</definedName>
    <definedName name="BEx9H04IB14E1437FF2OIRRWBSD7" localSheetId="1" hidden="1">#REF!</definedName>
    <definedName name="BEx9H04IB14E1437FF2OIRRWBSD7" localSheetId="40" hidden="1">#REF!</definedName>
    <definedName name="BEx9H04IB14E1437FF2OIRRWBSD7" localSheetId="36" hidden="1">#REF!</definedName>
    <definedName name="BEx9H04IB14E1437FF2OIRRWBSD7" hidden="1">#REF!</definedName>
    <definedName name="BEx9H5O1KDZJCW91Q29VRPY5YS6P" localSheetId="7" hidden="1">#REF!</definedName>
    <definedName name="BEx9H5O1KDZJCW91Q29VRPY5YS6P" localSheetId="9" hidden="1">#REF!</definedName>
    <definedName name="BEx9H5O1KDZJCW91Q29VRPY5YS6P" localSheetId="1" hidden="1">#REF!</definedName>
    <definedName name="BEx9H5O1KDZJCW91Q29VRPY5YS6P" localSheetId="40" hidden="1">#REF!</definedName>
    <definedName name="BEx9H5O1KDZJCW91Q29VRPY5YS6P" localSheetId="36" hidden="1">#REF!</definedName>
    <definedName name="BEx9H5O1KDZJCW91Q29VRPY5YS6P" hidden="1">#REF!</definedName>
    <definedName name="BEx9H8YR0E906F1JXZMBX3LNT004" localSheetId="7" hidden="1">#REF!</definedName>
    <definedName name="BEx9H8YR0E906F1JXZMBX3LNT004" localSheetId="9" hidden="1">#REF!</definedName>
    <definedName name="BEx9H8YR0E906F1JXZMBX3LNT004" localSheetId="1" hidden="1">#REF!</definedName>
    <definedName name="BEx9H8YR0E906F1JXZMBX3LNT004" localSheetId="40" hidden="1">#REF!</definedName>
    <definedName name="BEx9H8YR0E906F1JXZMBX3LNT004" localSheetId="36" hidden="1">#REF!</definedName>
    <definedName name="BEx9H8YR0E906F1JXZMBX3LNT004" hidden="1">#REF!</definedName>
    <definedName name="BEx9I1QKLI6OOUPQLUQ0EF0355X6" localSheetId="7" hidden="1">#REF!</definedName>
    <definedName name="BEx9I1QKLI6OOUPQLUQ0EF0355X6" localSheetId="9" hidden="1">#REF!</definedName>
    <definedName name="BEx9I1QKLI6OOUPQLUQ0EF0355X6" localSheetId="1" hidden="1">#REF!</definedName>
    <definedName name="BEx9I1QKLI6OOUPQLUQ0EF0355X6" localSheetId="40" hidden="1">#REF!</definedName>
    <definedName name="BEx9I1QKLI6OOUPQLUQ0EF0355X6" localSheetId="36" hidden="1">#REF!</definedName>
    <definedName name="BEx9I1QKLI6OOUPQLUQ0EF0355X6" hidden="1">#REF!</definedName>
    <definedName name="BEx9I8XIG7E5NB48QQHXP23FIN60" localSheetId="7" hidden="1">#REF!</definedName>
    <definedName name="BEx9I8XIG7E5NB48QQHXP23FIN60" localSheetId="9" hidden="1">#REF!</definedName>
    <definedName name="BEx9I8XIG7E5NB48QQHXP23FIN60" localSheetId="1" hidden="1">#REF!</definedName>
    <definedName name="BEx9I8XIG7E5NB48QQHXP23FIN60" localSheetId="40" hidden="1">#REF!</definedName>
    <definedName name="BEx9I8XIG7E5NB48QQHXP23FIN60" localSheetId="36" hidden="1">#REF!</definedName>
    <definedName name="BEx9I8XIG7E5NB48QQHXP23FIN60" hidden="1">#REF!</definedName>
    <definedName name="BEx9IQRF01ATLVK0YE60ARKQJ68L" localSheetId="7" hidden="1">#REF!</definedName>
    <definedName name="BEx9IQRF01ATLVK0YE60ARKQJ68L" localSheetId="9" hidden="1">#REF!</definedName>
    <definedName name="BEx9IQRF01ATLVK0YE60ARKQJ68L" localSheetId="1" hidden="1">#REF!</definedName>
    <definedName name="BEx9IQRF01ATLVK0YE60ARKQJ68L" localSheetId="40" hidden="1">#REF!</definedName>
    <definedName name="BEx9IQRF01ATLVK0YE60ARKQJ68L" localSheetId="36" hidden="1">#REF!</definedName>
    <definedName name="BEx9IQRF01ATLVK0YE60ARKQJ68L" hidden="1">#REF!</definedName>
    <definedName name="BEx9IT5QNZWKM6YQ5WER0DC2PMMU" localSheetId="7" hidden="1">#REF!</definedName>
    <definedName name="BEx9IT5QNZWKM6YQ5WER0DC2PMMU" localSheetId="9" hidden="1">#REF!</definedName>
    <definedName name="BEx9IT5QNZWKM6YQ5WER0DC2PMMU" localSheetId="1" hidden="1">#REF!</definedName>
    <definedName name="BEx9IT5QNZWKM6YQ5WER0DC2PMMU" localSheetId="40" hidden="1">#REF!</definedName>
    <definedName name="BEx9IT5QNZWKM6YQ5WER0DC2PMMU" localSheetId="36" hidden="1">#REF!</definedName>
    <definedName name="BEx9IT5QNZWKM6YQ5WER0DC2PMMU" hidden="1">#REF!</definedName>
    <definedName name="BEx9IUICG3HZWG57MG3NXCEX4LQI" localSheetId="7" hidden="1">#REF!</definedName>
    <definedName name="BEx9IUICG3HZWG57MG3NXCEX4LQI" localSheetId="9" hidden="1">#REF!</definedName>
    <definedName name="BEx9IUICG3HZWG57MG3NXCEX4LQI" localSheetId="1" hidden="1">#REF!</definedName>
    <definedName name="BEx9IUICG3HZWG57MG3NXCEX4LQI" localSheetId="40" hidden="1">#REF!</definedName>
    <definedName name="BEx9IUICG3HZWG57MG3NXCEX4LQI" localSheetId="36" hidden="1">#REF!</definedName>
    <definedName name="BEx9IUICG3HZWG57MG3NXCEX4LQI" hidden="1">#REF!</definedName>
    <definedName name="BEx9IW5LYJF40GS78FJNXO9O667A" localSheetId="7" hidden="1">#REF!</definedName>
    <definedName name="BEx9IW5LYJF40GS78FJNXO9O667A" localSheetId="9" hidden="1">#REF!</definedName>
    <definedName name="BEx9IW5LYJF40GS78FJNXO9O667A" localSheetId="1" hidden="1">#REF!</definedName>
    <definedName name="BEx9IW5LYJF40GS78FJNXO9O667A" localSheetId="40" hidden="1">#REF!</definedName>
    <definedName name="BEx9IW5LYJF40GS78FJNXO9O667A" localSheetId="36" hidden="1">#REF!</definedName>
    <definedName name="BEx9IW5LYJF40GS78FJNXO9O667A" hidden="1">#REF!</definedName>
    <definedName name="BEx9IW5MFLXTVCJHVUZTUH93AXOS" localSheetId="7" hidden="1">#REF!</definedName>
    <definedName name="BEx9IW5MFLXTVCJHVUZTUH93AXOS" localSheetId="9" hidden="1">#REF!</definedName>
    <definedName name="BEx9IW5MFLXTVCJHVUZTUH93AXOS" localSheetId="1" hidden="1">#REF!</definedName>
    <definedName name="BEx9IW5MFLXTVCJHVUZTUH93AXOS" localSheetId="40" hidden="1">#REF!</definedName>
    <definedName name="BEx9IW5MFLXTVCJHVUZTUH93AXOS" localSheetId="36" hidden="1">#REF!</definedName>
    <definedName name="BEx9IW5MFLXTVCJHVUZTUH93AXOS" hidden="1">#REF!</definedName>
    <definedName name="BEx9IXCSPSZC80YZUPRCYTG326KV" localSheetId="7" hidden="1">#REF!</definedName>
    <definedName name="BEx9IXCSPSZC80YZUPRCYTG326KV" localSheetId="9" hidden="1">#REF!</definedName>
    <definedName name="BEx9IXCSPSZC80YZUPRCYTG326KV" localSheetId="1" hidden="1">#REF!</definedName>
    <definedName name="BEx9IXCSPSZC80YZUPRCYTG326KV" localSheetId="40" hidden="1">#REF!</definedName>
    <definedName name="BEx9IXCSPSZC80YZUPRCYTG326KV" localSheetId="36" hidden="1">#REF!</definedName>
    <definedName name="BEx9IXCSPSZC80YZUPRCYTG326KV" hidden="1">#REF!</definedName>
    <definedName name="BEx9IYUQSBZ0GG9ZT1QKX83F42F1" localSheetId="7" hidden="1">#REF!</definedName>
    <definedName name="BEx9IYUQSBZ0GG9ZT1QKX83F42F1" localSheetId="9" hidden="1">#REF!</definedName>
    <definedName name="BEx9IYUQSBZ0GG9ZT1QKX83F42F1" localSheetId="1" hidden="1">#REF!</definedName>
    <definedName name="BEx9IYUQSBZ0GG9ZT1QKX83F42F1" localSheetId="40" hidden="1">#REF!</definedName>
    <definedName name="BEx9IYUQSBZ0GG9ZT1QKX83F42F1" localSheetId="36" hidden="1">#REF!</definedName>
    <definedName name="BEx9IYUQSBZ0GG9ZT1QKX83F42F1" hidden="1">#REF!</definedName>
    <definedName name="BEx9IZR39NHDGOM97H4E6F81RTQW" localSheetId="7" hidden="1">#REF!</definedName>
    <definedName name="BEx9IZR39NHDGOM97H4E6F81RTQW" localSheetId="9" hidden="1">#REF!</definedName>
    <definedName name="BEx9IZR39NHDGOM97H4E6F81RTQW" localSheetId="1" hidden="1">#REF!</definedName>
    <definedName name="BEx9IZR39NHDGOM97H4E6F81RTQW" localSheetId="40" hidden="1">#REF!</definedName>
    <definedName name="BEx9IZR39NHDGOM97H4E6F81RTQW" localSheetId="36" hidden="1">#REF!</definedName>
    <definedName name="BEx9IZR39NHDGOM97H4E6F81RTQW" hidden="1">#REF!</definedName>
    <definedName name="BEx9J6CH5E7YZPER7HXEIOIKGPCA" localSheetId="7" hidden="1">#REF!</definedName>
    <definedName name="BEx9J6CH5E7YZPER7HXEIOIKGPCA" localSheetId="9" hidden="1">#REF!</definedName>
    <definedName name="BEx9J6CH5E7YZPER7HXEIOIKGPCA" localSheetId="1" hidden="1">#REF!</definedName>
    <definedName name="BEx9J6CH5E7YZPER7HXEIOIKGPCA" localSheetId="40" hidden="1">#REF!</definedName>
    <definedName name="BEx9J6CH5E7YZPER7HXEIOIKGPCA" localSheetId="36" hidden="1">#REF!</definedName>
    <definedName name="BEx9J6CH5E7YZPER7HXEIOIKGPCA" hidden="1">#REF!</definedName>
    <definedName name="BEx9JJTZKVUJAVPTRE0RAVTEH41G" localSheetId="7" hidden="1">#REF!</definedName>
    <definedName name="BEx9JJTZKVUJAVPTRE0RAVTEH41G" localSheetId="9" hidden="1">#REF!</definedName>
    <definedName name="BEx9JJTZKVUJAVPTRE0RAVTEH41G" localSheetId="1" hidden="1">#REF!</definedName>
    <definedName name="BEx9JJTZKVUJAVPTRE0RAVTEH41G" localSheetId="40" hidden="1">#REF!</definedName>
    <definedName name="BEx9JJTZKVUJAVPTRE0RAVTEH41G" localSheetId="36" hidden="1">#REF!</definedName>
    <definedName name="BEx9JJTZKVUJAVPTRE0RAVTEH41G" hidden="1">#REF!</definedName>
    <definedName name="BEx9JLBYK239B3F841C7YG1GT7ST" localSheetId="7" hidden="1">#REF!</definedName>
    <definedName name="BEx9JLBYK239B3F841C7YG1GT7ST" localSheetId="9" hidden="1">#REF!</definedName>
    <definedName name="BEx9JLBYK239B3F841C7YG1GT7ST" localSheetId="1" hidden="1">#REF!</definedName>
    <definedName name="BEx9JLBYK239B3F841C7YG1GT7ST" localSheetId="40" hidden="1">#REF!</definedName>
    <definedName name="BEx9JLBYK239B3F841C7YG1GT7ST" localSheetId="36" hidden="1">#REF!</definedName>
    <definedName name="BEx9JLBYK239B3F841C7YG1GT7ST" hidden="1">#REF!</definedName>
    <definedName name="BExAW4IIW5D0MDY6TJ3G4FOLPYIR" localSheetId="7" hidden="1">#REF!</definedName>
    <definedName name="BExAW4IIW5D0MDY6TJ3G4FOLPYIR" localSheetId="9" hidden="1">#REF!</definedName>
    <definedName name="BExAW4IIW5D0MDY6TJ3G4FOLPYIR" localSheetId="1" hidden="1">#REF!</definedName>
    <definedName name="BExAW4IIW5D0MDY6TJ3G4FOLPYIR" localSheetId="40" hidden="1">#REF!</definedName>
    <definedName name="BExAW4IIW5D0MDY6TJ3G4FOLPYIR" localSheetId="36" hidden="1">#REF!</definedName>
    <definedName name="BExAW4IIW5D0MDY6TJ3G4FOLPYIR" hidden="1">#REF!</definedName>
    <definedName name="BExAWNP1B2E9Q88TW48NH41C0FTZ" localSheetId="7" hidden="1">#REF!</definedName>
    <definedName name="BExAWNP1B2E9Q88TW48NH41C0FTZ" localSheetId="9" hidden="1">#REF!</definedName>
    <definedName name="BExAWNP1B2E9Q88TW48NH41C0FTZ" localSheetId="1" hidden="1">#REF!</definedName>
    <definedName name="BExAWNP1B2E9Q88TW48NH41C0FTZ" localSheetId="40" hidden="1">#REF!</definedName>
    <definedName name="BExAWNP1B2E9Q88TW48NH41C0FTZ" localSheetId="36" hidden="1">#REF!</definedName>
    <definedName name="BExAWNP1B2E9Q88TW48NH41C0FTZ" hidden="1">#REF!</definedName>
    <definedName name="BExAWUFQXTIPQ308ERZPSVPTUMYN" localSheetId="7" hidden="1">#REF!</definedName>
    <definedName name="BExAWUFQXTIPQ308ERZPSVPTUMYN" localSheetId="9" hidden="1">#REF!</definedName>
    <definedName name="BExAWUFQXTIPQ308ERZPSVPTUMYN" localSheetId="1" hidden="1">#REF!</definedName>
    <definedName name="BExAWUFQXTIPQ308ERZPSVPTUMYN" localSheetId="40" hidden="1">#REF!</definedName>
    <definedName name="BExAWUFQXTIPQ308ERZPSVPTUMYN" localSheetId="36" hidden="1">#REF!</definedName>
    <definedName name="BExAWUFQXTIPQ308ERZPSVPTUMYN" hidden="1">#REF!</definedName>
    <definedName name="BExAWY6O96OQO2R036QK2DI37EKV" localSheetId="7" hidden="1">#REF!</definedName>
    <definedName name="BExAWY6O96OQO2R036QK2DI37EKV" localSheetId="9" hidden="1">#REF!</definedName>
    <definedName name="BExAWY6O96OQO2R036QK2DI37EKV" localSheetId="1" hidden="1">#REF!</definedName>
    <definedName name="BExAWY6O96OQO2R036QK2DI37EKV" localSheetId="40" hidden="1">#REF!</definedName>
    <definedName name="BExAWY6O96OQO2R036QK2DI37EKV" localSheetId="36" hidden="1">#REF!</definedName>
    <definedName name="BExAWY6O96OQO2R036QK2DI37EKV" hidden="1">#REF!</definedName>
    <definedName name="BExAX410NB4F2XOB84OR2197H8M5" localSheetId="7" hidden="1">#REF!</definedName>
    <definedName name="BExAX410NB4F2XOB84OR2197H8M5" localSheetId="9" hidden="1">#REF!</definedName>
    <definedName name="BExAX410NB4F2XOB84OR2197H8M5" localSheetId="1" hidden="1">#REF!</definedName>
    <definedName name="BExAX410NB4F2XOB84OR2197H8M5" localSheetId="40" hidden="1">#REF!</definedName>
    <definedName name="BExAX410NB4F2XOB84OR2197H8M5" localSheetId="36" hidden="1">#REF!</definedName>
    <definedName name="BExAX410NB4F2XOB84OR2197H8M5" hidden="1">#REF!</definedName>
    <definedName name="BExAX8TNG8LQ5Q4904SAYQIPGBSV" localSheetId="7" hidden="1">#REF!</definedName>
    <definedName name="BExAX8TNG8LQ5Q4904SAYQIPGBSV" localSheetId="9" hidden="1">#REF!</definedName>
    <definedName name="BExAX8TNG8LQ5Q4904SAYQIPGBSV" localSheetId="1" hidden="1">#REF!</definedName>
    <definedName name="BExAX8TNG8LQ5Q4904SAYQIPGBSV" localSheetId="40" hidden="1">#REF!</definedName>
    <definedName name="BExAX8TNG8LQ5Q4904SAYQIPGBSV" localSheetId="36" hidden="1">#REF!</definedName>
    <definedName name="BExAX8TNG8LQ5Q4904SAYQIPGBSV" hidden="1">#REF!</definedName>
    <definedName name="BExAX9KPAVIVUVU3XREDCV1BIYZL" localSheetId="7" hidden="1">#REF!</definedName>
    <definedName name="BExAX9KPAVIVUVU3XREDCV1BIYZL" localSheetId="9" hidden="1">#REF!</definedName>
    <definedName name="BExAX9KPAVIVUVU3XREDCV1BIYZL" localSheetId="1" hidden="1">#REF!</definedName>
    <definedName name="BExAX9KPAVIVUVU3XREDCV1BIYZL" localSheetId="40" hidden="1">#REF!</definedName>
    <definedName name="BExAX9KPAVIVUVU3XREDCV1BIYZL" localSheetId="36" hidden="1">#REF!</definedName>
    <definedName name="BExAX9KPAVIVUVU3XREDCV1BIYZL" hidden="1">#REF!</definedName>
    <definedName name="BExAXPB35BNVXZYF2XS6UP3LP0QH" localSheetId="7" hidden="1">#REF!</definedName>
    <definedName name="BExAXPB35BNVXZYF2XS6UP3LP0QH" localSheetId="9" hidden="1">#REF!</definedName>
    <definedName name="BExAXPB35BNVXZYF2XS6UP3LP0QH" localSheetId="1" hidden="1">#REF!</definedName>
    <definedName name="BExAXPB35BNVXZYF2XS6UP3LP0QH" localSheetId="40" hidden="1">#REF!</definedName>
    <definedName name="BExAXPB35BNVXZYF2XS6UP3LP0QH" localSheetId="36" hidden="1">#REF!</definedName>
    <definedName name="BExAXPB35BNVXZYF2XS6UP3LP0QH" hidden="1">#REF!</definedName>
    <definedName name="BExAXWSRVPK0GCZ2UFU10UOP01IY" localSheetId="7" hidden="1">#REF!</definedName>
    <definedName name="BExAXWSRVPK0GCZ2UFU10UOP01IY" localSheetId="9" hidden="1">#REF!</definedName>
    <definedName name="BExAXWSRVPK0GCZ2UFU10UOP01IY" localSheetId="1" hidden="1">#REF!</definedName>
    <definedName name="BExAXWSRVPK0GCZ2UFU10UOP01IY" localSheetId="40" hidden="1">#REF!</definedName>
    <definedName name="BExAXWSRVPK0GCZ2UFU10UOP01IY" localSheetId="36" hidden="1">#REF!</definedName>
    <definedName name="BExAXWSRVPK0GCZ2UFU10UOP01IY" hidden="1">#REF!</definedName>
    <definedName name="BExAY0EAT2LXR5MFGM0DLIB45PLO" localSheetId="7" hidden="1">#REF!</definedName>
    <definedName name="BExAY0EAT2LXR5MFGM0DLIB45PLO" localSheetId="9" hidden="1">#REF!</definedName>
    <definedName name="BExAY0EAT2LXR5MFGM0DLIB45PLO" localSheetId="1" hidden="1">#REF!</definedName>
    <definedName name="BExAY0EAT2LXR5MFGM0DLIB45PLO" localSheetId="40" hidden="1">#REF!</definedName>
    <definedName name="BExAY0EAT2LXR5MFGM0DLIB45PLO" localSheetId="36" hidden="1">#REF!</definedName>
    <definedName name="BExAY0EAT2LXR5MFGM0DLIB45PLO" hidden="1">#REF!</definedName>
    <definedName name="BExAY6JK0AK9EBIJSPEJNOIDE40W" localSheetId="7" hidden="1">#REF!</definedName>
    <definedName name="BExAY6JK0AK9EBIJSPEJNOIDE40W" localSheetId="9" hidden="1">#REF!</definedName>
    <definedName name="BExAY6JK0AK9EBIJSPEJNOIDE40W" localSheetId="1" hidden="1">#REF!</definedName>
    <definedName name="BExAY6JK0AK9EBIJSPEJNOIDE40W" localSheetId="40" hidden="1">#REF!</definedName>
    <definedName name="BExAY6JK0AK9EBIJSPEJNOIDE40W" localSheetId="36" hidden="1">#REF!</definedName>
    <definedName name="BExAY6JK0AK9EBIJSPEJNOIDE40W" hidden="1">#REF!</definedName>
    <definedName name="BExAYE6LNIEBR9DSNI5JGNITGKIT" localSheetId="7" hidden="1">#REF!</definedName>
    <definedName name="BExAYE6LNIEBR9DSNI5JGNITGKIT" localSheetId="9" hidden="1">#REF!</definedName>
    <definedName name="BExAYE6LNIEBR9DSNI5JGNITGKIT" localSheetId="1" hidden="1">#REF!</definedName>
    <definedName name="BExAYE6LNIEBR9DSNI5JGNITGKIT" localSheetId="40" hidden="1">#REF!</definedName>
    <definedName name="BExAYE6LNIEBR9DSNI5JGNITGKIT" localSheetId="36" hidden="1">#REF!</definedName>
    <definedName name="BExAYE6LNIEBR9DSNI5JGNITGKIT" hidden="1">#REF!</definedName>
    <definedName name="BExAYHMLXGGO25P8HYB2S75DEB4F" localSheetId="7" hidden="1">#REF!</definedName>
    <definedName name="BExAYHMLXGGO25P8HYB2S75DEB4F" localSheetId="9" hidden="1">#REF!</definedName>
    <definedName name="BExAYHMLXGGO25P8HYB2S75DEB4F" localSheetId="1" hidden="1">#REF!</definedName>
    <definedName name="BExAYHMLXGGO25P8HYB2S75DEB4F" localSheetId="40" hidden="1">#REF!</definedName>
    <definedName name="BExAYHMLXGGO25P8HYB2S75DEB4F" localSheetId="36" hidden="1">#REF!</definedName>
    <definedName name="BExAYHMLXGGO25P8HYB2S75DEB4F" hidden="1">#REF!</definedName>
    <definedName name="BExAYKXAUWGDOPG952TEJ2UKZKWN" localSheetId="7" hidden="1">#REF!</definedName>
    <definedName name="BExAYKXAUWGDOPG952TEJ2UKZKWN" localSheetId="9" hidden="1">#REF!</definedName>
    <definedName name="BExAYKXAUWGDOPG952TEJ2UKZKWN" localSheetId="1" hidden="1">#REF!</definedName>
    <definedName name="BExAYKXAUWGDOPG952TEJ2UKZKWN" localSheetId="40" hidden="1">#REF!</definedName>
    <definedName name="BExAYKXAUWGDOPG952TEJ2UKZKWN" localSheetId="36" hidden="1">#REF!</definedName>
    <definedName name="BExAYKXAUWGDOPG952TEJ2UKZKWN" hidden="1">#REF!</definedName>
    <definedName name="BExAYP9TDTI2MBP6EYE0H39CPMXN" localSheetId="7" hidden="1">#REF!</definedName>
    <definedName name="BExAYP9TDTI2MBP6EYE0H39CPMXN" localSheetId="9" hidden="1">#REF!</definedName>
    <definedName name="BExAYP9TDTI2MBP6EYE0H39CPMXN" localSheetId="1" hidden="1">#REF!</definedName>
    <definedName name="BExAYP9TDTI2MBP6EYE0H39CPMXN" localSheetId="40" hidden="1">#REF!</definedName>
    <definedName name="BExAYP9TDTI2MBP6EYE0H39CPMXN" localSheetId="36" hidden="1">#REF!</definedName>
    <definedName name="BExAYP9TDTI2MBP6EYE0H39CPMXN" hidden="1">#REF!</definedName>
    <definedName name="BExAYPPWJPWDKU59O051WMGB7O0J" localSheetId="7" hidden="1">#REF!</definedName>
    <definedName name="BExAYPPWJPWDKU59O051WMGB7O0J" localSheetId="9" hidden="1">#REF!</definedName>
    <definedName name="BExAYPPWJPWDKU59O051WMGB7O0J" localSheetId="1" hidden="1">#REF!</definedName>
    <definedName name="BExAYPPWJPWDKU59O051WMGB7O0J" localSheetId="40" hidden="1">#REF!</definedName>
    <definedName name="BExAYPPWJPWDKU59O051WMGB7O0J" localSheetId="36" hidden="1">#REF!</definedName>
    <definedName name="BExAYPPWJPWDKU59O051WMGB7O0J" hidden="1">#REF!</definedName>
    <definedName name="BExAYR2JZCJBUH6F1LZC2A7JIVRJ" localSheetId="7" hidden="1">#REF!</definedName>
    <definedName name="BExAYR2JZCJBUH6F1LZC2A7JIVRJ" localSheetId="9" hidden="1">#REF!</definedName>
    <definedName name="BExAYR2JZCJBUH6F1LZC2A7JIVRJ" localSheetId="1" hidden="1">#REF!</definedName>
    <definedName name="BExAYR2JZCJBUH6F1LZC2A7JIVRJ" localSheetId="40" hidden="1">#REF!</definedName>
    <definedName name="BExAYR2JZCJBUH6F1LZC2A7JIVRJ" localSheetId="36" hidden="1">#REF!</definedName>
    <definedName name="BExAYR2JZCJBUH6F1LZC2A7JIVRJ" hidden="1">#REF!</definedName>
    <definedName name="BExAYTGVRD3DLKO75RFPMBKCIWB8" localSheetId="7" hidden="1">#REF!</definedName>
    <definedName name="BExAYTGVRD3DLKO75RFPMBKCIWB8" localSheetId="9" hidden="1">#REF!</definedName>
    <definedName name="BExAYTGVRD3DLKO75RFPMBKCIWB8" localSheetId="1" hidden="1">#REF!</definedName>
    <definedName name="BExAYTGVRD3DLKO75RFPMBKCIWB8" localSheetId="40" hidden="1">#REF!</definedName>
    <definedName name="BExAYTGVRD3DLKO75RFPMBKCIWB8" localSheetId="36" hidden="1">#REF!</definedName>
    <definedName name="BExAYTGVRD3DLKO75RFPMBKCIWB8" hidden="1">#REF!</definedName>
    <definedName name="BExAYY9H9COOT46HJLPVDLTO12UL" localSheetId="7" hidden="1">#REF!</definedName>
    <definedName name="BExAYY9H9COOT46HJLPVDLTO12UL" localSheetId="9" hidden="1">#REF!</definedName>
    <definedName name="BExAYY9H9COOT46HJLPVDLTO12UL" localSheetId="1" hidden="1">#REF!</definedName>
    <definedName name="BExAYY9H9COOT46HJLPVDLTO12UL" localSheetId="40" hidden="1">#REF!</definedName>
    <definedName name="BExAYY9H9COOT46HJLPVDLTO12UL" localSheetId="36" hidden="1">#REF!</definedName>
    <definedName name="BExAYY9H9COOT46HJLPVDLTO12UL" hidden="1">#REF!</definedName>
    <definedName name="BExAYYKAQA3KDMQ890FIE5M9SPBL" localSheetId="7" hidden="1">#REF!</definedName>
    <definedName name="BExAYYKAQA3KDMQ890FIE5M9SPBL" localSheetId="9" hidden="1">#REF!</definedName>
    <definedName name="BExAYYKAQA3KDMQ890FIE5M9SPBL" localSheetId="1" hidden="1">#REF!</definedName>
    <definedName name="BExAYYKAQA3KDMQ890FIE5M9SPBL" localSheetId="40" hidden="1">#REF!</definedName>
    <definedName name="BExAYYKAQA3KDMQ890FIE5M9SPBL" localSheetId="36" hidden="1">#REF!</definedName>
    <definedName name="BExAYYKAQA3KDMQ890FIE5M9SPBL" hidden="1">#REF!</definedName>
    <definedName name="BExAZ6SY0EU69GC3CWI5EOO0YLFG" localSheetId="7" hidden="1">#REF!</definedName>
    <definedName name="BExAZ6SY0EU69GC3CWI5EOO0YLFG" localSheetId="9" hidden="1">#REF!</definedName>
    <definedName name="BExAZ6SY0EU69GC3CWI5EOO0YLFG" localSheetId="1" hidden="1">#REF!</definedName>
    <definedName name="BExAZ6SY0EU69GC3CWI5EOO0YLFG" localSheetId="40" hidden="1">#REF!</definedName>
    <definedName name="BExAZ6SY0EU69GC3CWI5EOO0YLFG" localSheetId="36" hidden="1">#REF!</definedName>
    <definedName name="BExAZ6SY0EU69GC3CWI5EOO0YLFG" hidden="1">#REF!</definedName>
    <definedName name="BExAZ6YEEBJV0PCKFE137K2Y3A8M" localSheetId="7" hidden="1">#REF!</definedName>
    <definedName name="BExAZ6YEEBJV0PCKFE137K2Y3A8M" localSheetId="9" hidden="1">#REF!</definedName>
    <definedName name="BExAZ6YEEBJV0PCKFE137K2Y3A8M" localSheetId="1" hidden="1">#REF!</definedName>
    <definedName name="BExAZ6YEEBJV0PCKFE137K2Y3A8M" localSheetId="40" hidden="1">#REF!</definedName>
    <definedName name="BExAZ6YEEBJV0PCKFE137K2Y3A8M" localSheetId="36" hidden="1">#REF!</definedName>
    <definedName name="BExAZ6YEEBJV0PCKFE137K2Y3A8M" hidden="1">#REF!</definedName>
    <definedName name="BExAZAP844MJ4GSAIYNYHQ7FECC3" localSheetId="7" hidden="1">#REF!</definedName>
    <definedName name="BExAZAP844MJ4GSAIYNYHQ7FECC3" localSheetId="9" hidden="1">#REF!</definedName>
    <definedName name="BExAZAP844MJ4GSAIYNYHQ7FECC3" localSheetId="1" hidden="1">#REF!</definedName>
    <definedName name="BExAZAP844MJ4GSAIYNYHQ7FECC3" localSheetId="40" hidden="1">#REF!</definedName>
    <definedName name="BExAZAP844MJ4GSAIYNYHQ7FECC3" localSheetId="36" hidden="1">#REF!</definedName>
    <definedName name="BExAZAP844MJ4GSAIYNYHQ7FECC3" hidden="1">#REF!</definedName>
    <definedName name="BExAZCNEGB4JYHC8CZ51KTN890US" localSheetId="7" hidden="1">#REF!</definedName>
    <definedName name="BExAZCNEGB4JYHC8CZ51KTN890US" localSheetId="9" hidden="1">#REF!</definedName>
    <definedName name="BExAZCNEGB4JYHC8CZ51KTN890US" localSheetId="1" hidden="1">#REF!</definedName>
    <definedName name="BExAZCNEGB4JYHC8CZ51KTN890US" localSheetId="40" hidden="1">#REF!</definedName>
    <definedName name="BExAZCNEGB4JYHC8CZ51KTN890US" localSheetId="36" hidden="1">#REF!</definedName>
    <definedName name="BExAZCNEGB4JYHC8CZ51KTN890US" hidden="1">#REF!</definedName>
    <definedName name="BExAZFCI302YFYRDJYQDWQQL0Q0O" localSheetId="7" hidden="1">#REF!</definedName>
    <definedName name="BExAZFCI302YFYRDJYQDWQQL0Q0O" localSheetId="9" hidden="1">#REF!</definedName>
    <definedName name="BExAZFCI302YFYRDJYQDWQQL0Q0O" localSheetId="1" hidden="1">#REF!</definedName>
    <definedName name="BExAZFCI302YFYRDJYQDWQQL0Q0O" localSheetId="40" hidden="1">#REF!</definedName>
    <definedName name="BExAZFCI302YFYRDJYQDWQQL0Q0O" localSheetId="36" hidden="1">#REF!</definedName>
    <definedName name="BExAZFCI302YFYRDJYQDWQQL0Q0O" hidden="1">#REF!</definedName>
    <definedName name="BExAZJE2UOL40XUAU2RB53X5K20P" localSheetId="7" hidden="1">#REF!</definedName>
    <definedName name="BExAZJE2UOL40XUAU2RB53X5K20P" localSheetId="9" hidden="1">#REF!</definedName>
    <definedName name="BExAZJE2UOL40XUAU2RB53X5K20P" localSheetId="1" hidden="1">#REF!</definedName>
    <definedName name="BExAZJE2UOL40XUAU2RB53X5K20P" localSheetId="40" hidden="1">#REF!</definedName>
    <definedName name="BExAZJE2UOL40XUAU2RB53X5K20P" localSheetId="36" hidden="1">#REF!</definedName>
    <definedName name="BExAZJE2UOL40XUAU2RB53X5K20P" hidden="1">#REF!</definedName>
    <definedName name="BExAZLHLST9OP89R1HJMC1POQG8H" localSheetId="7" hidden="1">#REF!</definedName>
    <definedName name="BExAZLHLST9OP89R1HJMC1POQG8H" localSheetId="9" hidden="1">#REF!</definedName>
    <definedName name="BExAZLHLST9OP89R1HJMC1POQG8H" localSheetId="1" hidden="1">#REF!</definedName>
    <definedName name="BExAZLHLST9OP89R1HJMC1POQG8H" localSheetId="40" hidden="1">#REF!</definedName>
    <definedName name="BExAZLHLST9OP89R1HJMC1POQG8H" localSheetId="36" hidden="1">#REF!</definedName>
    <definedName name="BExAZLHLST9OP89R1HJMC1POQG8H" hidden="1">#REF!</definedName>
    <definedName name="BExAZMDYMIAA7RX1BMCKU1VLBRGY" localSheetId="7" hidden="1">#REF!</definedName>
    <definedName name="BExAZMDYMIAA7RX1BMCKU1VLBRGY" localSheetId="9" hidden="1">#REF!</definedName>
    <definedName name="BExAZMDYMIAA7RX1BMCKU1VLBRGY" localSheetId="1" hidden="1">#REF!</definedName>
    <definedName name="BExAZMDYMIAA7RX1BMCKU1VLBRGY" localSheetId="40" hidden="1">#REF!</definedName>
    <definedName name="BExAZMDYMIAA7RX1BMCKU1VLBRGY" localSheetId="36" hidden="1">#REF!</definedName>
    <definedName name="BExAZMDYMIAA7RX1BMCKU1VLBRGY" hidden="1">#REF!</definedName>
    <definedName name="BExAZNL6BHI8DCQWXOX4I2P839UX" localSheetId="7" hidden="1">#REF!</definedName>
    <definedName name="BExAZNL6BHI8DCQWXOX4I2P839UX" localSheetId="9" hidden="1">#REF!</definedName>
    <definedName name="BExAZNL6BHI8DCQWXOX4I2P839UX" localSheetId="1" hidden="1">#REF!</definedName>
    <definedName name="BExAZNL6BHI8DCQWXOX4I2P839UX" localSheetId="40" hidden="1">#REF!</definedName>
    <definedName name="BExAZNL6BHI8DCQWXOX4I2P839UX" localSheetId="36" hidden="1">#REF!</definedName>
    <definedName name="BExAZNL6BHI8DCQWXOX4I2P839UX" hidden="1">#REF!</definedName>
    <definedName name="BExAZRMWSONMCG9KDUM4KAQ7BONM" localSheetId="7" hidden="1">#REF!</definedName>
    <definedName name="BExAZRMWSONMCG9KDUM4KAQ7BONM" localSheetId="9" hidden="1">#REF!</definedName>
    <definedName name="BExAZRMWSONMCG9KDUM4KAQ7BONM" localSheetId="1" hidden="1">#REF!</definedName>
    <definedName name="BExAZRMWSONMCG9KDUM4KAQ7BONM" localSheetId="40" hidden="1">#REF!</definedName>
    <definedName name="BExAZRMWSONMCG9KDUM4KAQ7BONM" localSheetId="36" hidden="1">#REF!</definedName>
    <definedName name="BExAZRMWSONMCG9KDUM4KAQ7BONM" hidden="1">#REF!</definedName>
    <definedName name="BExAZSOJNQ5N3LM4XA17IH7NIY7G" localSheetId="7" hidden="1">#REF!</definedName>
    <definedName name="BExAZSOJNQ5N3LM4XA17IH7NIY7G" localSheetId="9" hidden="1">#REF!</definedName>
    <definedName name="BExAZSOJNQ5N3LM4XA17IH7NIY7G" localSheetId="1" hidden="1">#REF!</definedName>
    <definedName name="BExAZSOJNQ5N3LM4XA17IH7NIY7G" localSheetId="40" hidden="1">#REF!</definedName>
    <definedName name="BExAZSOJNQ5N3LM4XA17IH7NIY7G" localSheetId="36" hidden="1">#REF!</definedName>
    <definedName name="BExAZSOJNQ5N3LM4XA17IH7NIY7G" hidden="1">#REF!</definedName>
    <definedName name="BExAZTFG4SJRG4TW6JXRF7N08JFI" localSheetId="7" hidden="1">#REF!</definedName>
    <definedName name="BExAZTFG4SJRG4TW6JXRF7N08JFI" localSheetId="9" hidden="1">#REF!</definedName>
    <definedName name="BExAZTFG4SJRG4TW6JXRF7N08JFI" localSheetId="1" hidden="1">#REF!</definedName>
    <definedName name="BExAZTFG4SJRG4TW6JXRF7N08JFI" localSheetId="40" hidden="1">#REF!</definedName>
    <definedName name="BExAZTFG4SJRG4TW6JXRF7N08JFI" localSheetId="36" hidden="1">#REF!</definedName>
    <definedName name="BExAZTFG4SJRG4TW6JXRF7N08JFI" hidden="1">#REF!</definedName>
    <definedName name="BExAZUS4A8OHDZK0MWAOCCCKTH73" localSheetId="7" hidden="1">#REF!</definedName>
    <definedName name="BExAZUS4A8OHDZK0MWAOCCCKTH73" localSheetId="9" hidden="1">#REF!</definedName>
    <definedName name="BExAZUS4A8OHDZK0MWAOCCCKTH73" localSheetId="1" hidden="1">#REF!</definedName>
    <definedName name="BExAZUS4A8OHDZK0MWAOCCCKTH73" localSheetId="40" hidden="1">#REF!</definedName>
    <definedName name="BExAZUS4A8OHDZK0MWAOCCCKTH73" localSheetId="36" hidden="1">#REF!</definedName>
    <definedName name="BExAZUS4A8OHDZK0MWAOCCCKTH73" hidden="1">#REF!</definedName>
    <definedName name="BExAZX6FECVK3E07KXM2XPYKGM6U" localSheetId="7" hidden="1">#REF!</definedName>
    <definedName name="BExAZX6FECVK3E07KXM2XPYKGM6U" localSheetId="9" hidden="1">#REF!</definedName>
    <definedName name="BExAZX6FECVK3E07KXM2XPYKGM6U" localSheetId="1" hidden="1">#REF!</definedName>
    <definedName name="BExAZX6FECVK3E07KXM2XPYKGM6U" localSheetId="40" hidden="1">#REF!</definedName>
    <definedName name="BExAZX6FECVK3E07KXM2XPYKGM6U" localSheetId="36" hidden="1">#REF!</definedName>
    <definedName name="BExAZX6FECVK3E07KXM2XPYKGM6U" hidden="1">#REF!</definedName>
    <definedName name="BExB012NJ8GASTNNPBRRFTLHIOC9" localSheetId="7" hidden="1">#REF!</definedName>
    <definedName name="BExB012NJ8GASTNNPBRRFTLHIOC9" localSheetId="9" hidden="1">#REF!</definedName>
    <definedName name="BExB012NJ8GASTNNPBRRFTLHIOC9" localSheetId="1" hidden="1">#REF!</definedName>
    <definedName name="BExB012NJ8GASTNNPBRRFTLHIOC9" localSheetId="40" hidden="1">#REF!</definedName>
    <definedName name="BExB012NJ8GASTNNPBRRFTLHIOC9" localSheetId="36" hidden="1">#REF!</definedName>
    <definedName name="BExB012NJ8GASTNNPBRRFTLHIOC9" hidden="1">#REF!</definedName>
    <definedName name="BExB072HHXVMUC0VYNGG48GRSH5Q" localSheetId="7" hidden="1">#REF!</definedName>
    <definedName name="BExB072HHXVMUC0VYNGG48GRSH5Q" localSheetId="9" hidden="1">#REF!</definedName>
    <definedName name="BExB072HHXVMUC0VYNGG48GRSH5Q" localSheetId="1" hidden="1">#REF!</definedName>
    <definedName name="BExB072HHXVMUC0VYNGG48GRSH5Q" localSheetId="40" hidden="1">#REF!</definedName>
    <definedName name="BExB072HHXVMUC0VYNGG48GRSH5Q" localSheetId="36" hidden="1">#REF!</definedName>
    <definedName name="BExB072HHXVMUC0VYNGG48GRSH5Q" hidden="1">#REF!</definedName>
    <definedName name="BExB0FRDEYDEUEAB1W8KD6D965XA" localSheetId="7" hidden="1">#REF!</definedName>
    <definedName name="BExB0FRDEYDEUEAB1W8KD6D965XA" localSheetId="9" hidden="1">#REF!</definedName>
    <definedName name="BExB0FRDEYDEUEAB1W8KD6D965XA" localSheetId="1" hidden="1">#REF!</definedName>
    <definedName name="BExB0FRDEYDEUEAB1W8KD6D965XA" localSheetId="40" hidden="1">#REF!</definedName>
    <definedName name="BExB0FRDEYDEUEAB1W8KD6D965XA" localSheetId="36" hidden="1">#REF!</definedName>
    <definedName name="BExB0FRDEYDEUEAB1W8KD6D965XA" hidden="1">#REF!</definedName>
    <definedName name="BExB0GIGLDV7P55ZR51C0HG15PA2" localSheetId="7" hidden="1">#REF!</definedName>
    <definedName name="BExB0GIGLDV7P55ZR51C0HG15PA2" localSheetId="9" hidden="1">#REF!</definedName>
    <definedName name="BExB0GIGLDV7P55ZR51C0HG15PA2" localSheetId="1" hidden="1">#REF!</definedName>
    <definedName name="BExB0GIGLDV7P55ZR51C0HG15PA2" localSheetId="40" hidden="1">#REF!</definedName>
    <definedName name="BExB0GIGLDV7P55ZR51C0HG15PA2" localSheetId="36" hidden="1">#REF!</definedName>
    <definedName name="BExB0GIGLDV7P55ZR51C0HG15PA2" hidden="1">#REF!</definedName>
    <definedName name="BExB0KPCN7YJORQAYUCF4YKIKPMC" localSheetId="7" hidden="1">#REF!</definedName>
    <definedName name="BExB0KPCN7YJORQAYUCF4YKIKPMC" localSheetId="9" hidden="1">#REF!</definedName>
    <definedName name="BExB0KPCN7YJORQAYUCF4YKIKPMC" localSheetId="1" hidden="1">#REF!</definedName>
    <definedName name="BExB0KPCN7YJORQAYUCF4YKIKPMC" localSheetId="40" hidden="1">#REF!</definedName>
    <definedName name="BExB0KPCN7YJORQAYUCF4YKIKPMC" localSheetId="36" hidden="1">#REF!</definedName>
    <definedName name="BExB0KPCN7YJORQAYUCF4YKIKPMC" hidden="1">#REF!</definedName>
    <definedName name="BExB0VHQD6ORZS0MIC86QWHCE4UC" localSheetId="7" hidden="1">#REF!</definedName>
    <definedName name="BExB0VHQD6ORZS0MIC86QWHCE4UC" localSheetId="9" hidden="1">#REF!</definedName>
    <definedName name="BExB0VHQD6ORZS0MIC86QWHCE4UC" localSheetId="1" hidden="1">#REF!</definedName>
    <definedName name="BExB0VHQD6ORZS0MIC86QWHCE4UC" localSheetId="40" hidden="1">#REF!</definedName>
    <definedName name="BExB0VHQD6ORZS0MIC86QWHCE4UC" localSheetId="36" hidden="1">#REF!</definedName>
    <definedName name="BExB0VHQD6ORZS0MIC86QWHCE4UC" hidden="1">#REF!</definedName>
    <definedName name="BExB0WE4PI3NOBXXVO9CTEN4DIU2" localSheetId="7" hidden="1">#REF!</definedName>
    <definedName name="BExB0WE4PI3NOBXXVO9CTEN4DIU2" localSheetId="9" hidden="1">#REF!</definedName>
    <definedName name="BExB0WE4PI3NOBXXVO9CTEN4DIU2" localSheetId="1" hidden="1">#REF!</definedName>
    <definedName name="BExB0WE4PI3NOBXXVO9CTEN4DIU2" localSheetId="40" hidden="1">#REF!</definedName>
    <definedName name="BExB0WE4PI3NOBXXVO9CTEN4DIU2" localSheetId="36" hidden="1">#REF!</definedName>
    <definedName name="BExB0WE4PI3NOBXXVO9CTEN4DIU2" hidden="1">#REF!</definedName>
    <definedName name="BExB0Z8O1CQF2CWFBBHE8SNISDAO" localSheetId="7" hidden="1">#REF!</definedName>
    <definedName name="BExB0Z8O1CQF2CWFBBHE8SNISDAO" localSheetId="9" hidden="1">#REF!</definedName>
    <definedName name="BExB0Z8O1CQF2CWFBBHE8SNISDAO" localSheetId="1" hidden="1">#REF!</definedName>
    <definedName name="BExB0Z8O1CQF2CWFBBHE8SNISDAO" localSheetId="40" hidden="1">#REF!</definedName>
    <definedName name="BExB0Z8O1CQF2CWFBBHE8SNISDAO" localSheetId="36" hidden="1">#REF!</definedName>
    <definedName name="BExB0Z8O1CQF2CWFBBHE8SNISDAO" hidden="1">#REF!</definedName>
    <definedName name="BExB10QNIVITUYS55OAEKK3VLJFE" localSheetId="7" hidden="1">#REF!</definedName>
    <definedName name="BExB10QNIVITUYS55OAEKK3VLJFE" localSheetId="9" hidden="1">#REF!</definedName>
    <definedName name="BExB10QNIVITUYS55OAEKK3VLJFE" localSheetId="1" hidden="1">#REF!</definedName>
    <definedName name="BExB10QNIVITUYS55OAEKK3VLJFE" localSheetId="40" hidden="1">#REF!</definedName>
    <definedName name="BExB10QNIVITUYS55OAEKK3VLJFE" localSheetId="36" hidden="1">#REF!</definedName>
    <definedName name="BExB10QNIVITUYS55OAEKK3VLJFE" hidden="1">#REF!</definedName>
    <definedName name="BExB15ZDRY4CIJ911DONP0KCY9KU" localSheetId="7" hidden="1">#REF!</definedName>
    <definedName name="BExB15ZDRY4CIJ911DONP0KCY9KU" localSheetId="9" hidden="1">#REF!</definedName>
    <definedName name="BExB15ZDRY4CIJ911DONP0KCY9KU" localSheetId="1" hidden="1">#REF!</definedName>
    <definedName name="BExB15ZDRY4CIJ911DONP0KCY9KU" localSheetId="40" hidden="1">#REF!</definedName>
    <definedName name="BExB15ZDRY4CIJ911DONP0KCY9KU" localSheetId="36" hidden="1">#REF!</definedName>
    <definedName name="BExB15ZDRY4CIJ911DONP0KCY9KU" hidden="1">#REF!</definedName>
    <definedName name="BExB16VQY0O0RLZYJFU3OFEONVTE" localSheetId="7" hidden="1">#REF!</definedName>
    <definedName name="BExB16VQY0O0RLZYJFU3OFEONVTE" localSheetId="9" hidden="1">#REF!</definedName>
    <definedName name="BExB16VQY0O0RLZYJFU3OFEONVTE" localSheetId="1" hidden="1">#REF!</definedName>
    <definedName name="BExB16VQY0O0RLZYJFU3OFEONVTE" localSheetId="40" hidden="1">#REF!</definedName>
    <definedName name="BExB16VQY0O0RLZYJFU3OFEONVTE" localSheetId="36" hidden="1">#REF!</definedName>
    <definedName name="BExB16VQY0O0RLZYJFU3OFEONVTE" hidden="1">#REF!</definedName>
    <definedName name="BExB1FKNY2UO4W5FUGFHJOA2WFGG" localSheetId="7" hidden="1">#REF!</definedName>
    <definedName name="BExB1FKNY2UO4W5FUGFHJOA2WFGG" localSheetId="9" hidden="1">#REF!</definedName>
    <definedName name="BExB1FKNY2UO4W5FUGFHJOA2WFGG" localSheetId="1" hidden="1">#REF!</definedName>
    <definedName name="BExB1FKNY2UO4W5FUGFHJOA2WFGG" localSheetId="40" hidden="1">#REF!</definedName>
    <definedName name="BExB1FKNY2UO4W5FUGFHJOA2WFGG" localSheetId="36" hidden="1">#REF!</definedName>
    <definedName name="BExB1FKNY2UO4W5FUGFHJOA2WFGG" hidden="1">#REF!</definedName>
    <definedName name="BExB1GMD0PIDGTFBGQOPRWQSP9I4" localSheetId="7" hidden="1">#REF!</definedName>
    <definedName name="BExB1GMD0PIDGTFBGQOPRWQSP9I4" localSheetId="9" hidden="1">#REF!</definedName>
    <definedName name="BExB1GMD0PIDGTFBGQOPRWQSP9I4" localSheetId="1" hidden="1">#REF!</definedName>
    <definedName name="BExB1GMD0PIDGTFBGQOPRWQSP9I4" localSheetId="40" hidden="1">#REF!</definedName>
    <definedName name="BExB1GMD0PIDGTFBGQOPRWQSP9I4" localSheetId="36" hidden="1">#REF!</definedName>
    <definedName name="BExB1GMD0PIDGTFBGQOPRWQSP9I4" hidden="1">#REF!</definedName>
    <definedName name="BExB1HZ0FHGNOS2URJWFD5G55OMO" localSheetId="7" hidden="1">#REF!</definedName>
    <definedName name="BExB1HZ0FHGNOS2URJWFD5G55OMO" localSheetId="9" hidden="1">#REF!</definedName>
    <definedName name="BExB1HZ0FHGNOS2URJWFD5G55OMO" localSheetId="1" hidden="1">#REF!</definedName>
    <definedName name="BExB1HZ0FHGNOS2URJWFD5G55OMO" localSheetId="40" hidden="1">#REF!</definedName>
    <definedName name="BExB1HZ0FHGNOS2URJWFD5G55OMO" localSheetId="36" hidden="1">#REF!</definedName>
    <definedName name="BExB1HZ0FHGNOS2URJWFD5G55OMO" hidden="1">#REF!</definedName>
    <definedName name="BExB1Q29OO6LNFNT1EQLA3KYE7MX" localSheetId="7" hidden="1">#REF!</definedName>
    <definedName name="BExB1Q29OO6LNFNT1EQLA3KYE7MX" localSheetId="9" hidden="1">#REF!</definedName>
    <definedName name="BExB1Q29OO6LNFNT1EQLA3KYE7MX" localSheetId="1" hidden="1">#REF!</definedName>
    <definedName name="BExB1Q29OO6LNFNT1EQLA3KYE7MX" localSheetId="40" hidden="1">#REF!</definedName>
    <definedName name="BExB1Q29OO6LNFNT1EQLA3KYE7MX" localSheetId="36" hidden="1">#REF!</definedName>
    <definedName name="BExB1Q29OO6LNFNT1EQLA3KYE7MX" hidden="1">#REF!</definedName>
    <definedName name="BExB1TNRV5EBWZEHYLHI76T0FVA7" localSheetId="7" hidden="1">#REF!</definedName>
    <definedName name="BExB1TNRV5EBWZEHYLHI76T0FVA7" localSheetId="9" hidden="1">#REF!</definedName>
    <definedName name="BExB1TNRV5EBWZEHYLHI76T0FVA7" localSheetId="1" hidden="1">#REF!</definedName>
    <definedName name="BExB1TNRV5EBWZEHYLHI76T0FVA7" localSheetId="40" hidden="1">#REF!</definedName>
    <definedName name="BExB1TNRV5EBWZEHYLHI76T0FVA7" localSheetId="36" hidden="1">#REF!</definedName>
    <definedName name="BExB1TNRV5EBWZEHYLHI76T0FVA7" hidden="1">#REF!</definedName>
    <definedName name="BExB1WI6M8I0EEP1ANUQZCFY24EV" localSheetId="7" hidden="1">#REF!</definedName>
    <definedName name="BExB1WI6M8I0EEP1ANUQZCFY24EV" localSheetId="9" hidden="1">#REF!</definedName>
    <definedName name="BExB1WI6M8I0EEP1ANUQZCFY24EV" localSheetId="1" hidden="1">#REF!</definedName>
    <definedName name="BExB1WI6M8I0EEP1ANUQZCFY24EV" localSheetId="40" hidden="1">#REF!</definedName>
    <definedName name="BExB1WI6M8I0EEP1ANUQZCFY24EV" localSheetId="36" hidden="1">#REF!</definedName>
    <definedName name="BExB1WI6M8I0EEP1ANUQZCFY24EV" hidden="1">#REF!</definedName>
    <definedName name="BExB203OWC9QZA3BYOKQ18L4FUJE" localSheetId="7" hidden="1">#REF!</definedName>
    <definedName name="BExB203OWC9QZA3BYOKQ18L4FUJE" localSheetId="9" hidden="1">#REF!</definedName>
    <definedName name="BExB203OWC9QZA3BYOKQ18L4FUJE" localSheetId="1" hidden="1">#REF!</definedName>
    <definedName name="BExB203OWC9QZA3BYOKQ18L4FUJE" localSheetId="40" hidden="1">#REF!</definedName>
    <definedName name="BExB203OWC9QZA3BYOKQ18L4FUJE" localSheetId="36" hidden="1">#REF!</definedName>
    <definedName name="BExB203OWC9QZA3BYOKQ18L4FUJE" hidden="1">#REF!</definedName>
    <definedName name="BExB2CJHTU7C591BR4WRL5L2F2K6" localSheetId="7" hidden="1">#REF!</definedName>
    <definedName name="BExB2CJHTU7C591BR4WRL5L2F2K6" localSheetId="9" hidden="1">#REF!</definedName>
    <definedName name="BExB2CJHTU7C591BR4WRL5L2F2K6" localSheetId="1" hidden="1">#REF!</definedName>
    <definedName name="BExB2CJHTU7C591BR4WRL5L2F2K6" localSheetId="40" hidden="1">#REF!</definedName>
    <definedName name="BExB2CJHTU7C591BR4WRL5L2F2K6" localSheetId="36" hidden="1">#REF!</definedName>
    <definedName name="BExB2CJHTU7C591BR4WRL5L2F2K6" hidden="1">#REF!</definedName>
    <definedName name="BExB2K1AV4PGNS1O6C7D7AO411AX" localSheetId="7" hidden="1">#REF!</definedName>
    <definedName name="BExB2K1AV4PGNS1O6C7D7AO411AX" localSheetId="9" hidden="1">#REF!</definedName>
    <definedName name="BExB2K1AV4PGNS1O6C7D7AO411AX" localSheetId="1" hidden="1">#REF!</definedName>
    <definedName name="BExB2K1AV4PGNS1O6C7D7AO411AX" localSheetId="40" hidden="1">#REF!</definedName>
    <definedName name="BExB2K1AV4PGNS1O6C7D7AO411AX" localSheetId="36" hidden="1">#REF!</definedName>
    <definedName name="BExB2K1AV4PGNS1O6C7D7AO411AX" hidden="1">#REF!</definedName>
    <definedName name="BExB2O2UYHKI324YE324E1N7FVIB" localSheetId="7" hidden="1">#REF!</definedName>
    <definedName name="BExB2O2UYHKI324YE324E1N7FVIB" localSheetId="9" hidden="1">#REF!</definedName>
    <definedName name="BExB2O2UYHKI324YE324E1N7FVIB" localSheetId="1" hidden="1">#REF!</definedName>
    <definedName name="BExB2O2UYHKI324YE324E1N7FVIB" localSheetId="40" hidden="1">#REF!</definedName>
    <definedName name="BExB2O2UYHKI324YE324E1N7FVIB" localSheetId="36" hidden="1">#REF!</definedName>
    <definedName name="BExB2O2UYHKI324YE324E1N7FVIB" hidden="1">#REF!</definedName>
    <definedName name="BExB2Q0VJ0MU2URO3JOVUAVHEI3V" localSheetId="7" hidden="1">#REF!</definedName>
    <definedName name="BExB2Q0VJ0MU2URO3JOVUAVHEI3V" localSheetId="9" hidden="1">#REF!</definedName>
    <definedName name="BExB2Q0VJ0MU2URO3JOVUAVHEI3V" localSheetId="1" hidden="1">#REF!</definedName>
    <definedName name="BExB2Q0VJ0MU2URO3JOVUAVHEI3V" localSheetId="40" hidden="1">#REF!</definedName>
    <definedName name="BExB2Q0VJ0MU2URO3JOVUAVHEI3V" localSheetId="36" hidden="1">#REF!</definedName>
    <definedName name="BExB2Q0VJ0MU2URO3JOVUAVHEI3V" hidden="1">#REF!</definedName>
    <definedName name="BExB30IP1DNKNQ6PZ5ERUGR5MK4Z" localSheetId="7" hidden="1">#REF!</definedName>
    <definedName name="BExB30IP1DNKNQ6PZ5ERUGR5MK4Z" localSheetId="9" hidden="1">#REF!</definedName>
    <definedName name="BExB30IP1DNKNQ6PZ5ERUGR5MK4Z" localSheetId="1" hidden="1">#REF!</definedName>
    <definedName name="BExB30IP1DNKNQ6PZ5ERUGR5MK4Z" localSheetId="40" hidden="1">#REF!</definedName>
    <definedName name="BExB30IP1DNKNQ6PZ5ERUGR5MK4Z" localSheetId="36" hidden="1">#REF!</definedName>
    <definedName name="BExB30IP1DNKNQ6PZ5ERUGR5MK4Z" hidden="1">#REF!</definedName>
    <definedName name="BExB385QW2BSSBXS953SSQN2ISSW" localSheetId="7" hidden="1">#REF!</definedName>
    <definedName name="BExB385QW2BSSBXS953SSQN2ISSW" localSheetId="9" hidden="1">#REF!</definedName>
    <definedName name="BExB385QW2BSSBXS953SSQN2ISSW" localSheetId="1" hidden="1">#REF!</definedName>
    <definedName name="BExB385QW2BSSBXS953SSQN2ISSW" localSheetId="40" hidden="1">#REF!</definedName>
    <definedName name="BExB385QW2BSSBXS953SSQN2ISSW" localSheetId="36" hidden="1">#REF!</definedName>
    <definedName name="BExB385QW2BSSBXS953SSQN2ISSW" hidden="1">#REF!</definedName>
    <definedName name="BExB3DEMEV5D9G8FDHD4NQ9X2YNT" localSheetId="7" hidden="1">#REF!</definedName>
    <definedName name="BExB3DEMEV5D9G8FDHD4NQ9X2YNT" localSheetId="9" hidden="1">#REF!</definedName>
    <definedName name="BExB3DEMEV5D9G8FDHD4NQ9X2YNT" localSheetId="1" hidden="1">#REF!</definedName>
    <definedName name="BExB3DEMEV5D9G8FDHD4NQ9X2YNT" localSheetId="40" hidden="1">#REF!</definedName>
    <definedName name="BExB3DEMEV5D9G8FDHD4NQ9X2YNT" localSheetId="36" hidden="1">#REF!</definedName>
    <definedName name="BExB3DEMEV5D9G8FDHD4NQ9X2YNT" hidden="1">#REF!</definedName>
    <definedName name="BExB3RXU8AJQ86I5RXEWLGGR7R7C" localSheetId="7" hidden="1">#REF!</definedName>
    <definedName name="BExB3RXU8AJQ86I5RXEWLGGR7R7C" localSheetId="9" hidden="1">#REF!</definedName>
    <definedName name="BExB3RXU8AJQ86I5RXEWLGGR7R7C" localSheetId="1" hidden="1">#REF!</definedName>
    <definedName name="BExB3RXU8AJQ86I5RXEWLGGR7R7C" localSheetId="40" hidden="1">#REF!</definedName>
    <definedName name="BExB3RXU8AJQ86I5RXEWLGGR7R7C" localSheetId="36" hidden="1">#REF!</definedName>
    <definedName name="BExB3RXU8AJQ86I5RXEWLGGR7R7C" hidden="1">#REF!</definedName>
    <definedName name="BExB442RX0T3L6HUL6X5T21CENW6" localSheetId="7" hidden="1">#REF!</definedName>
    <definedName name="BExB442RX0T3L6HUL6X5T21CENW6" localSheetId="9" hidden="1">#REF!</definedName>
    <definedName name="BExB442RX0T3L6HUL6X5T21CENW6" localSheetId="1" hidden="1">#REF!</definedName>
    <definedName name="BExB442RX0T3L6HUL6X5T21CENW6" localSheetId="40" hidden="1">#REF!</definedName>
    <definedName name="BExB442RX0T3L6HUL6X5T21CENW6" localSheetId="36" hidden="1">#REF!</definedName>
    <definedName name="BExB442RX0T3L6HUL6X5T21CENW6" hidden="1">#REF!</definedName>
    <definedName name="BExB4ADD0L7417CII901XTFKXD1J" localSheetId="7" hidden="1">#REF!</definedName>
    <definedName name="BExB4ADD0L7417CII901XTFKXD1J" localSheetId="9" hidden="1">#REF!</definedName>
    <definedName name="BExB4ADD0L7417CII901XTFKXD1J" localSheetId="1" hidden="1">#REF!</definedName>
    <definedName name="BExB4ADD0L7417CII901XTFKXD1J" localSheetId="40" hidden="1">#REF!</definedName>
    <definedName name="BExB4ADD0L7417CII901XTFKXD1J" localSheetId="36" hidden="1">#REF!</definedName>
    <definedName name="BExB4ADD0L7417CII901XTFKXD1J" hidden="1">#REF!</definedName>
    <definedName name="BExB4DYU06HCGRIPBSWRCXK804UM" localSheetId="7" hidden="1">#REF!</definedName>
    <definedName name="BExB4DYU06HCGRIPBSWRCXK804UM" localSheetId="9" hidden="1">#REF!</definedName>
    <definedName name="BExB4DYU06HCGRIPBSWRCXK804UM" localSheetId="1" hidden="1">#REF!</definedName>
    <definedName name="BExB4DYU06HCGRIPBSWRCXK804UM" localSheetId="40" hidden="1">#REF!</definedName>
    <definedName name="BExB4DYU06HCGRIPBSWRCXK804UM" localSheetId="36" hidden="1">#REF!</definedName>
    <definedName name="BExB4DYU06HCGRIPBSWRCXK804UM" hidden="1">#REF!</definedName>
    <definedName name="BExB4HEZO4E597Q5M4M10LT8TLY3" localSheetId="7" hidden="1">#REF!</definedName>
    <definedName name="BExB4HEZO4E597Q5M4M10LT8TLY3" localSheetId="9" hidden="1">#REF!</definedName>
    <definedName name="BExB4HEZO4E597Q5M4M10LT8TLY3" localSheetId="1" hidden="1">#REF!</definedName>
    <definedName name="BExB4HEZO4E597Q5M4M10LT8TLY3" localSheetId="40" hidden="1">#REF!</definedName>
    <definedName name="BExB4HEZO4E597Q5M4M10LT8TLY3" localSheetId="36" hidden="1">#REF!</definedName>
    <definedName name="BExB4HEZO4E597Q5M4M10LT8TLY3" hidden="1">#REF!</definedName>
    <definedName name="BExB4X01APD3Z8ZW6MVX1P8NAO7G" localSheetId="7" hidden="1">#REF!</definedName>
    <definedName name="BExB4X01APD3Z8ZW6MVX1P8NAO7G" localSheetId="9" hidden="1">#REF!</definedName>
    <definedName name="BExB4X01APD3Z8ZW6MVX1P8NAO7G" localSheetId="1" hidden="1">#REF!</definedName>
    <definedName name="BExB4X01APD3Z8ZW6MVX1P8NAO7G" localSheetId="40" hidden="1">#REF!</definedName>
    <definedName name="BExB4X01APD3Z8ZW6MVX1P8NAO7G" localSheetId="36" hidden="1">#REF!</definedName>
    <definedName name="BExB4X01APD3Z8ZW6MVX1P8NAO7G" hidden="1">#REF!</definedName>
    <definedName name="BExB4Z3EZBGYYI33U0KQ8NEIH8PY" localSheetId="7" hidden="1">#REF!</definedName>
    <definedName name="BExB4Z3EZBGYYI33U0KQ8NEIH8PY" localSheetId="9" hidden="1">#REF!</definedName>
    <definedName name="BExB4Z3EZBGYYI33U0KQ8NEIH8PY" localSheetId="1" hidden="1">#REF!</definedName>
    <definedName name="BExB4Z3EZBGYYI33U0KQ8NEIH8PY" localSheetId="40" hidden="1">#REF!</definedName>
    <definedName name="BExB4Z3EZBGYYI33U0KQ8NEIH8PY" localSheetId="36" hidden="1">#REF!</definedName>
    <definedName name="BExB4Z3EZBGYYI33U0KQ8NEIH8PY" hidden="1">#REF!</definedName>
    <definedName name="BExB4ZJOLU1PXBMG4TPCCLTRMNRE" localSheetId="7" hidden="1">#REF!</definedName>
    <definedName name="BExB4ZJOLU1PXBMG4TPCCLTRMNRE" localSheetId="9" hidden="1">#REF!</definedName>
    <definedName name="BExB4ZJOLU1PXBMG4TPCCLTRMNRE" localSheetId="1" hidden="1">#REF!</definedName>
    <definedName name="BExB4ZJOLU1PXBMG4TPCCLTRMNRE" localSheetId="40" hidden="1">#REF!</definedName>
    <definedName name="BExB4ZJOLU1PXBMG4TPCCLTRMNRE" localSheetId="36" hidden="1">#REF!</definedName>
    <definedName name="BExB4ZJOLU1PXBMG4TPCCLTRMNRE" hidden="1">#REF!</definedName>
    <definedName name="BExB4ZZSDPL4Q05BMVT5TUN0IGKT" localSheetId="7" hidden="1">#REF!</definedName>
    <definedName name="BExB4ZZSDPL4Q05BMVT5TUN0IGKT" localSheetId="9" hidden="1">#REF!</definedName>
    <definedName name="BExB4ZZSDPL4Q05BMVT5TUN0IGKT" localSheetId="1" hidden="1">#REF!</definedName>
    <definedName name="BExB4ZZSDPL4Q05BMVT5TUN0IGKT" localSheetId="40" hidden="1">#REF!</definedName>
    <definedName name="BExB4ZZSDPL4Q05BMVT5TUN0IGKT" localSheetId="36" hidden="1">#REF!</definedName>
    <definedName name="BExB4ZZSDPL4Q05BMVT5TUN0IGKT" hidden="1">#REF!</definedName>
    <definedName name="BExB55368XW7UX657ZSPC6BFE92S" localSheetId="7" hidden="1">#REF!</definedName>
    <definedName name="BExB55368XW7UX657ZSPC6BFE92S" localSheetId="9" hidden="1">#REF!</definedName>
    <definedName name="BExB55368XW7UX657ZSPC6BFE92S" localSheetId="1" hidden="1">#REF!</definedName>
    <definedName name="BExB55368XW7UX657ZSPC6BFE92S" localSheetId="40" hidden="1">#REF!</definedName>
    <definedName name="BExB55368XW7UX657ZSPC6BFE92S" localSheetId="36" hidden="1">#REF!</definedName>
    <definedName name="BExB55368XW7UX657ZSPC6BFE92S" hidden="1">#REF!</definedName>
    <definedName name="BExB57MZEPL2SA2ONPK66YFLZWJU" localSheetId="7" hidden="1">#REF!</definedName>
    <definedName name="BExB57MZEPL2SA2ONPK66YFLZWJU" localSheetId="9" hidden="1">#REF!</definedName>
    <definedName name="BExB57MZEPL2SA2ONPK66YFLZWJU" localSheetId="1" hidden="1">#REF!</definedName>
    <definedName name="BExB57MZEPL2SA2ONPK66YFLZWJU" localSheetId="40" hidden="1">#REF!</definedName>
    <definedName name="BExB57MZEPL2SA2ONPK66YFLZWJU" localSheetId="36" hidden="1">#REF!</definedName>
    <definedName name="BExB57MZEPL2SA2ONPK66YFLZWJU" hidden="1">#REF!</definedName>
    <definedName name="BExB5833OAOJ22VK1YK47FHUSVK2" localSheetId="7" hidden="1">#REF!</definedName>
    <definedName name="BExB5833OAOJ22VK1YK47FHUSVK2" localSheetId="9" hidden="1">#REF!</definedName>
    <definedName name="BExB5833OAOJ22VK1YK47FHUSVK2" localSheetId="1" hidden="1">#REF!</definedName>
    <definedName name="BExB5833OAOJ22VK1YK47FHUSVK2" localSheetId="40" hidden="1">#REF!</definedName>
    <definedName name="BExB5833OAOJ22VK1YK47FHUSVK2" localSheetId="36" hidden="1">#REF!</definedName>
    <definedName name="BExB5833OAOJ22VK1YK47FHUSVK2" hidden="1">#REF!</definedName>
    <definedName name="BExB58JDIHS42JZT9DJJMKA8QFCO" localSheetId="7" hidden="1">#REF!</definedName>
    <definedName name="BExB58JDIHS42JZT9DJJMKA8QFCO" localSheetId="9" hidden="1">#REF!</definedName>
    <definedName name="BExB58JDIHS42JZT9DJJMKA8QFCO" localSheetId="1" hidden="1">#REF!</definedName>
    <definedName name="BExB58JDIHS42JZT9DJJMKA8QFCO" localSheetId="40" hidden="1">#REF!</definedName>
    <definedName name="BExB58JDIHS42JZT9DJJMKA8QFCO" localSheetId="36" hidden="1">#REF!</definedName>
    <definedName name="BExB58JDIHS42JZT9DJJMKA8QFCO" hidden="1">#REF!</definedName>
    <definedName name="BExB58U5FQC5JWV9CGC83HLLZUZI" localSheetId="7" hidden="1">#REF!</definedName>
    <definedName name="BExB58U5FQC5JWV9CGC83HLLZUZI" localSheetId="9" hidden="1">#REF!</definedName>
    <definedName name="BExB58U5FQC5JWV9CGC83HLLZUZI" localSheetId="1" hidden="1">#REF!</definedName>
    <definedName name="BExB58U5FQC5JWV9CGC83HLLZUZI" localSheetId="40" hidden="1">#REF!</definedName>
    <definedName name="BExB58U5FQC5JWV9CGC83HLLZUZI" localSheetId="36" hidden="1">#REF!</definedName>
    <definedName name="BExB58U5FQC5JWV9CGC83HLLZUZI" hidden="1">#REF!</definedName>
    <definedName name="BExB5EDO9XUKHF74X3HAU2WPPHZH" localSheetId="7" hidden="1">#REF!</definedName>
    <definedName name="BExB5EDO9XUKHF74X3HAU2WPPHZH" localSheetId="9" hidden="1">#REF!</definedName>
    <definedName name="BExB5EDO9XUKHF74X3HAU2WPPHZH" localSheetId="1" hidden="1">#REF!</definedName>
    <definedName name="BExB5EDO9XUKHF74X3HAU2WPPHZH" localSheetId="40" hidden="1">#REF!</definedName>
    <definedName name="BExB5EDO9XUKHF74X3HAU2WPPHZH" localSheetId="36" hidden="1">#REF!</definedName>
    <definedName name="BExB5EDO9XUKHF74X3HAU2WPPHZH" hidden="1">#REF!</definedName>
    <definedName name="BExB5EDOQKZIQXT13IG1KLCZ474G" localSheetId="7" hidden="1">#REF!</definedName>
    <definedName name="BExB5EDOQKZIQXT13IG1KLCZ474G" localSheetId="9" hidden="1">#REF!</definedName>
    <definedName name="BExB5EDOQKZIQXT13IG1KLCZ474G" localSheetId="1" hidden="1">#REF!</definedName>
    <definedName name="BExB5EDOQKZIQXT13IG1KLCZ474G" localSheetId="40" hidden="1">#REF!</definedName>
    <definedName name="BExB5EDOQKZIQXT13IG1KLCZ474G" localSheetId="36" hidden="1">#REF!</definedName>
    <definedName name="BExB5EDOQKZIQXT13IG1KLCZ474G" hidden="1">#REF!</definedName>
    <definedName name="BExB5G6EH68AYEP1UT0GHUEL3SLN" localSheetId="7" hidden="1">#REF!</definedName>
    <definedName name="BExB5G6EH68AYEP1UT0GHUEL3SLN" localSheetId="9" hidden="1">#REF!</definedName>
    <definedName name="BExB5G6EH68AYEP1UT0GHUEL3SLN" localSheetId="1" hidden="1">#REF!</definedName>
    <definedName name="BExB5G6EH68AYEP1UT0GHUEL3SLN" localSheetId="40" hidden="1">#REF!</definedName>
    <definedName name="BExB5G6EH68AYEP1UT0GHUEL3SLN" localSheetId="36" hidden="1">#REF!</definedName>
    <definedName name="BExB5G6EH68AYEP1UT0GHUEL3SLN" hidden="1">#REF!</definedName>
    <definedName name="BExB5LVGGXMNUN3D3452G3J62MKF" localSheetId="7" hidden="1">#REF!</definedName>
    <definedName name="BExB5LVGGXMNUN3D3452G3J62MKF" localSheetId="9" hidden="1">#REF!</definedName>
    <definedName name="BExB5LVGGXMNUN3D3452G3J62MKF" localSheetId="1" hidden="1">#REF!</definedName>
    <definedName name="BExB5LVGGXMNUN3D3452G3J62MKF" localSheetId="40" hidden="1">#REF!</definedName>
    <definedName name="BExB5LVGGXMNUN3D3452G3J62MKF" localSheetId="36" hidden="1">#REF!</definedName>
    <definedName name="BExB5LVGGXMNUN3D3452G3J62MKF" hidden="1">#REF!</definedName>
    <definedName name="BExB5QYVEZWFE5DQVHAM760EV05X" localSheetId="7" hidden="1">#REF!</definedName>
    <definedName name="BExB5QYVEZWFE5DQVHAM760EV05X" localSheetId="9" hidden="1">#REF!</definedName>
    <definedName name="BExB5QYVEZWFE5DQVHAM760EV05X" localSheetId="1" hidden="1">#REF!</definedName>
    <definedName name="BExB5QYVEZWFE5DQVHAM760EV05X" localSheetId="40" hidden="1">#REF!</definedName>
    <definedName name="BExB5QYVEZWFE5DQVHAM760EV05X" localSheetId="36" hidden="1">#REF!</definedName>
    <definedName name="BExB5QYVEZWFE5DQVHAM760EV05X" hidden="1">#REF!</definedName>
    <definedName name="BExB5U9IRH14EMOE0YGIE3WIVLFS" localSheetId="7" hidden="1">#REF!</definedName>
    <definedName name="BExB5U9IRH14EMOE0YGIE3WIVLFS" localSheetId="9" hidden="1">#REF!</definedName>
    <definedName name="BExB5U9IRH14EMOE0YGIE3WIVLFS" localSheetId="1" hidden="1">#REF!</definedName>
    <definedName name="BExB5U9IRH14EMOE0YGIE3WIVLFS" localSheetId="40" hidden="1">#REF!</definedName>
    <definedName name="BExB5U9IRH14EMOE0YGIE3WIVLFS" localSheetId="36" hidden="1">#REF!</definedName>
    <definedName name="BExB5U9IRH14EMOE0YGIE3WIVLFS" hidden="1">#REF!</definedName>
    <definedName name="BExB5V5WWQYPK4GCSYZQALJYGC94" localSheetId="7" hidden="1">#REF!</definedName>
    <definedName name="BExB5V5WWQYPK4GCSYZQALJYGC94" localSheetId="9" hidden="1">#REF!</definedName>
    <definedName name="BExB5V5WWQYPK4GCSYZQALJYGC94" localSheetId="1" hidden="1">#REF!</definedName>
    <definedName name="BExB5V5WWQYPK4GCSYZQALJYGC94" localSheetId="40" hidden="1">#REF!</definedName>
    <definedName name="BExB5V5WWQYPK4GCSYZQALJYGC94" localSheetId="36" hidden="1">#REF!</definedName>
    <definedName name="BExB5V5WWQYPK4GCSYZQALJYGC94" hidden="1">#REF!</definedName>
    <definedName name="BExB5VWYMOV6BAIH7XUBBVPU7MMD" localSheetId="7" hidden="1">#REF!</definedName>
    <definedName name="BExB5VWYMOV6BAIH7XUBBVPU7MMD" localSheetId="9" hidden="1">#REF!</definedName>
    <definedName name="BExB5VWYMOV6BAIH7XUBBVPU7MMD" localSheetId="1" hidden="1">#REF!</definedName>
    <definedName name="BExB5VWYMOV6BAIH7XUBBVPU7MMD" localSheetId="40" hidden="1">#REF!</definedName>
    <definedName name="BExB5VWYMOV6BAIH7XUBBVPU7MMD" localSheetId="36" hidden="1">#REF!</definedName>
    <definedName name="BExB5VWYMOV6BAIH7XUBBVPU7MMD" hidden="1">#REF!</definedName>
    <definedName name="BExB610DZWIJP1B72U9QM42COH2B" localSheetId="7" hidden="1">#REF!</definedName>
    <definedName name="BExB610DZWIJP1B72U9QM42COH2B" localSheetId="9" hidden="1">#REF!</definedName>
    <definedName name="BExB610DZWIJP1B72U9QM42COH2B" localSheetId="1" hidden="1">#REF!</definedName>
    <definedName name="BExB610DZWIJP1B72U9QM42COH2B" localSheetId="40" hidden="1">#REF!</definedName>
    <definedName name="BExB610DZWIJP1B72U9QM42COH2B" localSheetId="36" hidden="1">#REF!</definedName>
    <definedName name="BExB610DZWIJP1B72U9QM42COH2B" hidden="1">#REF!</definedName>
    <definedName name="BExB64AX81KEVMGZDXB25NB459SW" localSheetId="7" hidden="1">#REF!</definedName>
    <definedName name="BExB64AX81KEVMGZDXB25NB459SW" localSheetId="9" hidden="1">#REF!</definedName>
    <definedName name="BExB64AX81KEVMGZDXB25NB459SW" localSheetId="1" hidden="1">#REF!</definedName>
    <definedName name="BExB64AX81KEVMGZDXB25NB459SW" localSheetId="40" hidden="1">#REF!</definedName>
    <definedName name="BExB64AX81KEVMGZDXB25NB459SW" localSheetId="36" hidden="1">#REF!</definedName>
    <definedName name="BExB64AX81KEVMGZDXB25NB459SW" hidden="1">#REF!</definedName>
    <definedName name="BExB6C3FUAKK9ML5T767NMWGA9YB" localSheetId="7" hidden="1">#REF!</definedName>
    <definedName name="BExB6C3FUAKK9ML5T767NMWGA9YB" localSheetId="9" hidden="1">#REF!</definedName>
    <definedName name="BExB6C3FUAKK9ML5T767NMWGA9YB" localSheetId="1" hidden="1">#REF!</definedName>
    <definedName name="BExB6C3FUAKK9ML5T767NMWGA9YB" localSheetId="40" hidden="1">#REF!</definedName>
    <definedName name="BExB6C3FUAKK9ML5T767NMWGA9YB" localSheetId="36" hidden="1">#REF!</definedName>
    <definedName name="BExB6C3FUAKK9ML5T767NMWGA9YB" hidden="1">#REF!</definedName>
    <definedName name="BExB6C8X6JYRLKZKK17VE3QUNL3D" localSheetId="7" hidden="1">#REF!</definedName>
    <definedName name="BExB6C8X6JYRLKZKK17VE3QUNL3D" localSheetId="9" hidden="1">#REF!</definedName>
    <definedName name="BExB6C8X6JYRLKZKK17VE3QUNL3D" localSheetId="1" hidden="1">#REF!</definedName>
    <definedName name="BExB6C8X6JYRLKZKK17VE3QUNL3D" localSheetId="40" hidden="1">#REF!</definedName>
    <definedName name="BExB6C8X6JYRLKZKK17VE3QUNL3D" localSheetId="36" hidden="1">#REF!</definedName>
    <definedName name="BExB6C8X6JYRLKZKK17VE3QUNL3D" hidden="1">#REF!</definedName>
    <definedName name="BExB6HN3QRFPXM71MDUK21BKM7PF" localSheetId="7" hidden="1">#REF!</definedName>
    <definedName name="BExB6HN3QRFPXM71MDUK21BKM7PF" localSheetId="9" hidden="1">#REF!</definedName>
    <definedName name="BExB6HN3QRFPXM71MDUK21BKM7PF" localSheetId="1" hidden="1">#REF!</definedName>
    <definedName name="BExB6HN3QRFPXM71MDUK21BKM7PF" localSheetId="40" hidden="1">#REF!</definedName>
    <definedName name="BExB6HN3QRFPXM71MDUK21BKM7PF" localSheetId="36" hidden="1">#REF!</definedName>
    <definedName name="BExB6HN3QRFPXM71MDUK21BKM7PF" hidden="1">#REF!</definedName>
    <definedName name="BExB6I39SKL5BMHHDD9EED7FQD9Z" localSheetId="7" hidden="1">#REF!</definedName>
    <definedName name="BExB6I39SKL5BMHHDD9EED7FQD9Z" localSheetId="9" hidden="1">#REF!</definedName>
    <definedName name="BExB6I39SKL5BMHHDD9EED7FQD9Z" localSheetId="1" hidden="1">#REF!</definedName>
    <definedName name="BExB6I39SKL5BMHHDD9EED7FQD9Z" localSheetId="40" hidden="1">#REF!</definedName>
    <definedName name="BExB6I39SKL5BMHHDD9EED7FQD9Z" localSheetId="36" hidden="1">#REF!</definedName>
    <definedName name="BExB6I39SKL5BMHHDD9EED7FQD9Z" hidden="1">#REF!</definedName>
    <definedName name="BExB6IZMHCZ3LB7N73KD90YB1HBZ" localSheetId="7" hidden="1">#REF!</definedName>
    <definedName name="BExB6IZMHCZ3LB7N73KD90YB1HBZ" localSheetId="9" hidden="1">#REF!</definedName>
    <definedName name="BExB6IZMHCZ3LB7N73KD90YB1HBZ" localSheetId="1" hidden="1">#REF!</definedName>
    <definedName name="BExB6IZMHCZ3LB7N73KD90YB1HBZ" localSheetId="40" hidden="1">#REF!</definedName>
    <definedName name="BExB6IZMHCZ3LB7N73KD90YB1HBZ" localSheetId="36" hidden="1">#REF!</definedName>
    <definedName name="BExB6IZMHCZ3LB7N73KD90YB1HBZ" hidden="1">#REF!</definedName>
    <definedName name="BExB719SGNX4Y8NE6JEXC555K596" localSheetId="7" hidden="1">#REF!</definedName>
    <definedName name="BExB719SGNX4Y8NE6JEXC555K596" localSheetId="9" hidden="1">#REF!</definedName>
    <definedName name="BExB719SGNX4Y8NE6JEXC555K596" localSheetId="1" hidden="1">#REF!</definedName>
    <definedName name="BExB719SGNX4Y8NE6JEXC555K596" localSheetId="40" hidden="1">#REF!</definedName>
    <definedName name="BExB719SGNX4Y8NE6JEXC555K596" localSheetId="36" hidden="1">#REF!</definedName>
    <definedName name="BExB719SGNX4Y8NE6JEXC555K596" hidden="1">#REF!</definedName>
    <definedName name="BExB7265DCHKS7V2OWRBXCZTEIW9" localSheetId="7" hidden="1">#REF!</definedName>
    <definedName name="BExB7265DCHKS7V2OWRBXCZTEIW9" localSheetId="9" hidden="1">#REF!</definedName>
    <definedName name="BExB7265DCHKS7V2OWRBXCZTEIW9" localSheetId="1" hidden="1">#REF!</definedName>
    <definedName name="BExB7265DCHKS7V2OWRBXCZTEIW9" localSheetId="40" hidden="1">#REF!</definedName>
    <definedName name="BExB7265DCHKS7V2OWRBXCZTEIW9" localSheetId="36" hidden="1">#REF!</definedName>
    <definedName name="BExB7265DCHKS7V2OWRBXCZTEIW9" hidden="1">#REF!</definedName>
    <definedName name="BExB74PS5P9G0P09Y6DZSCX0FLTJ" localSheetId="7" hidden="1">#REF!</definedName>
    <definedName name="BExB74PS5P9G0P09Y6DZSCX0FLTJ" localSheetId="9" hidden="1">#REF!</definedName>
    <definedName name="BExB74PS5P9G0P09Y6DZSCX0FLTJ" localSheetId="1" hidden="1">#REF!</definedName>
    <definedName name="BExB74PS5P9G0P09Y6DZSCX0FLTJ" localSheetId="40" hidden="1">#REF!</definedName>
    <definedName name="BExB74PS5P9G0P09Y6DZSCX0FLTJ" localSheetId="36" hidden="1">#REF!</definedName>
    <definedName name="BExB74PS5P9G0P09Y6DZSCX0FLTJ" hidden="1">#REF!</definedName>
    <definedName name="BExB78RH79J0MIF7H8CAZ0CFE88Q" localSheetId="7" hidden="1">#REF!</definedName>
    <definedName name="BExB78RH79J0MIF7H8CAZ0CFE88Q" localSheetId="9" hidden="1">#REF!</definedName>
    <definedName name="BExB78RH79J0MIF7H8CAZ0CFE88Q" localSheetId="1" hidden="1">#REF!</definedName>
    <definedName name="BExB78RH79J0MIF7H8CAZ0CFE88Q" localSheetId="40" hidden="1">#REF!</definedName>
    <definedName name="BExB78RH79J0MIF7H8CAZ0CFE88Q" localSheetId="36" hidden="1">#REF!</definedName>
    <definedName name="BExB78RH79J0MIF7H8CAZ0CFE88Q" hidden="1">#REF!</definedName>
    <definedName name="BExB7ELT09HGDVO5BJC1ZY9D09GZ" localSheetId="7" hidden="1">#REF!</definedName>
    <definedName name="BExB7ELT09HGDVO5BJC1ZY9D09GZ" localSheetId="9" hidden="1">#REF!</definedName>
    <definedName name="BExB7ELT09HGDVO5BJC1ZY9D09GZ" localSheetId="1" hidden="1">#REF!</definedName>
    <definedName name="BExB7ELT09HGDVO5BJC1ZY9D09GZ" localSheetId="40" hidden="1">#REF!</definedName>
    <definedName name="BExB7ELT09HGDVO5BJC1ZY9D09GZ" localSheetId="36" hidden="1">#REF!</definedName>
    <definedName name="BExB7ELT09HGDVO5BJC1ZY9D09GZ" hidden="1">#REF!</definedName>
    <definedName name="BExB7F7EIHG0MYMQYUVG9HIZPHMZ" localSheetId="7" hidden="1">#REF!</definedName>
    <definedName name="BExB7F7EIHG0MYMQYUVG9HIZPHMZ" localSheetId="9" hidden="1">#REF!</definedName>
    <definedName name="BExB7F7EIHG0MYMQYUVG9HIZPHMZ" localSheetId="1" hidden="1">#REF!</definedName>
    <definedName name="BExB7F7EIHG0MYMQYUVG9HIZPHMZ" localSheetId="40" hidden="1">#REF!</definedName>
    <definedName name="BExB7F7EIHG0MYMQYUVG9HIZPHMZ" localSheetId="36" hidden="1">#REF!</definedName>
    <definedName name="BExB7F7EIHG0MYMQYUVG9HIZPHMZ" hidden="1">#REF!</definedName>
    <definedName name="BExB806PAXX70XUTA3ZI7OORD78R" localSheetId="7" hidden="1">#REF!</definedName>
    <definedName name="BExB806PAXX70XUTA3ZI7OORD78R" localSheetId="9" hidden="1">#REF!</definedName>
    <definedName name="BExB806PAXX70XUTA3ZI7OORD78R" localSheetId="1" hidden="1">#REF!</definedName>
    <definedName name="BExB806PAXX70XUTA3ZI7OORD78R" localSheetId="40" hidden="1">#REF!</definedName>
    <definedName name="BExB806PAXX70XUTA3ZI7OORD78R" localSheetId="36" hidden="1">#REF!</definedName>
    <definedName name="BExB806PAXX70XUTA3ZI7OORD78R" hidden="1">#REF!</definedName>
    <definedName name="BExB83199EQQS6I5HE7WADNCK8OE" localSheetId="7" hidden="1">#REF!</definedName>
    <definedName name="BExB83199EQQS6I5HE7WADNCK8OE" localSheetId="9" hidden="1">#REF!</definedName>
    <definedName name="BExB83199EQQS6I5HE7WADNCK8OE" localSheetId="1" hidden="1">#REF!</definedName>
    <definedName name="BExB83199EQQS6I5HE7WADNCK8OE" localSheetId="40" hidden="1">#REF!</definedName>
    <definedName name="BExB83199EQQS6I5HE7WADNCK8OE" localSheetId="36" hidden="1">#REF!</definedName>
    <definedName name="BExB83199EQQS6I5HE7WADNCK8OE" hidden="1">#REF!</definedName>
    <definedName name="BExB8HF4UBVZKQCSRFRUQL2EE6VL" localSheetId="7" hidden="1">#REF!</definedName>
    <definedName name="BExB8HF4UBVZKQCSRFRUQL2EE6VL" localSheetId="9" hidden="1">#REF!</definedName>
    <definedName name="BExB8HF4UBVZKQCSRFRUQL2EE6VL" localSheetId="1" hidden="1">#REF!</definedName>
    <definedName name="BExB8HF4UBVZKQCSRFRUQL2EE6VL" localSheetId="40" hidden="1">#REF!</definedName>
    <definedName name="BExB8HF4UBVZKQCSRFRUQL2EE6VL" localSheetId="36" hidden="1">#REF!</definedName>
    <definedName name="BExB8HF4UBVZKQCSRFRUQL2EE6VL" hidden="1">#REF!</definedName>
    <definedName name="BExB8HKHKZ1ORJZUYGG2M4VSCC39" localSheetId="7" hidden="1">#REF!</definedName>
    <definedName name="BExB8HKHKZ1ORJZUYGG2M4VSCC39" localSheetId="9" hidden="1">#REF!</definedName>
    <definedName name="BExB8HKHKZ1ORJZUYGG2M4VSCC39" localSheetId="1" hidden="1">#REF!</definedName>
    <definedName name="BExB8HKHKZ1ORJZUYGG2M4VSCC39" localSheetId="40" hidden="1">#REF!</definedName>
    <definedName name="BExB8HKHKZ1ORJZUYGG2M4VSCC39" localSheetId="36" hidden="1">#REF!</definedName>
    <definedName name="BExB8HKHKZ1ORJZUYGG2M4VSCC39" hidden="1">#REF!</definedName>
    <definedName name="BExB8HV9YUS1Q77M9SNFRKDLU5HS" localSheetId="7" hidden="1">#REF!</definedName>
    <definedName name="BExB8HV9YUS1Q77M9SNFRKDLU5HS" localSheetId="9" hidden="1">#REF!</definedName>
    <definedName name="BExB8HV9YUS1Q77M9SNFRKDLU5HS" localSheetId="1" hidden="1">#REF!</definedName>
    <definedName name="BExB8HV9YUS1Q77M9SNFRKDLU5HS" localSheetId="40" hidden="1">#REF!</definedName>
    <definedName name="BExB8HV9YUS1Q77M9SNFRKDLU5HS" localSheetId="36" hidden="1">#REF!</definedName>
    <definedName name="BExB8HV9YUS1Q77M9SNFRKDLU5HS" hidden="1">#REF!</definedName>
    <definedName name="BExB8QPH8DC5BESEVPSMBCWVN6PO" localSheetId="7" hidden="1">#REF!</definedName>
    <definedName name="BExB8QPH8DC5BESEVPSMBCWVN6PO" localSheetId="9" hidden="1">#REF!</definedName>
    <definedName name="BExB8QPH8DC5BESEVPSMBCWVN6PO" localSheetId="1" hidden="1">#REF!</definedName>
    <definedName name="BExB8QPH8DC5BESEVPSMBCWVN6PO" localSheetId="40" hidden="1">#REF!</definedName>
    <definedName name="BExB8QPH8DC5BESEVPSMBCWVN6PO" localSheetId="36" hidden="1">#REF!</definedName>
    <definedName name="BExB8QPH8DC5BESEVPSMBCWVN6PO" hidden="1">#REF!</definedName>
    <definedName name="BExB8U5N0D85YR8APKN3PPKG0FWP" localSheetId="7" hidden="1">#REF!</definedName>
    <definedName name="BExB8U5N0D85YR8APKN3PPKG0FWP" localSheetId="9" hidden="1">#REF!</definedName>
    <definedName name="BExB8U5N0D85YR8APKN3PPKG0FWP" localSheetId="1" hidden="1">#REF!</definedName>
    <definedName name="BExB8U5N0D85YR8APKN3PPKG0FWP" localSheetId="40" hidden="1">#REF!</definedName>
    <definedName name="BExB8U5N0D85YR8APKN3PPKG0FWP" localSheetId="36" hidden="1">#REF!</definedName>
    <definedName name="BExB8U5N0D85YR8APKN3PPKG0FWP" hidden="1">#REF!</definedName>
    <definedName name="BExB93G413CK5DKO7925ZHSOBGIN" localSheetId="7" hidden="1">#REF!</definedName>
    <definedName name="BExB93G413CK5DKO7925ZHSOBGIN" localSheetId="9" hidden="1">#REF!</definedName>
    <definedName name="BExB93G413CK5DKO7925ZHSOBGIN" localSheetId="1" hidden="1">#REF!</definedName>
    <definedName name="BExB93G413CK5DKO7925ZHSOBGIN" localSheetId="40" hidden="1">#REF!</definedName>
    <definedName name="BExB93G413CK5DKO7925ZHSOBGIN" localSheetId="36" hidden="1">#REF!</definedName>
    <definedName name="BExB93G413CK5DKO7925ZHSOBGIN" hidden="1">#REF!</definedName>
    <definedName name="BExB96LBXL1JW5A4PP93UJ9UDLKZ" localSheetId="7" hidden="1">#REF!</definedName>
    <definedName name="BExB96LBXL1JW5A4PP93UJ9UDLKZ" localSheetId="9" hidden="1">#REF!</definedName>
    <definedName name="BExB96LBXL1JW5A4PP93UJ9UDLKZ" localSheetId="1" hidden="1">#REF!</definedName>
    <definedName name="BExB96LBXL1JW5A4PP93UJ9UDLKZ" localSheetId="40" hidden="1">#REF!</definedName>
    <definedName name="BExB96LBXL1JW5A4PP93UJ9UDLKZ" localSheetId="36" hidden="1">#REF!</definedName>
    <definedName name="BExB96LBXL1JW5A4PP93UJ9UDLKZ" hidden="1">#REF!</definedName>
    <definedName name="BExB9DHI5I2TJ2LXYPM98EE81L27" localSheetId="7" hidden="1">#REF!</definedName>
    <definedName name="BExB9DHI5I2TJ2LXYPM98EE81L27" localSheetId="9" hidden="1">#REF!</definedName>
    <definedName name="BExB9DHI5I2TJ2LXYPM98EE81L27" localSheetId="1" hidden="1">#REF!</definedName>
    <definedName name="BExB9DHI5I2TJ2LXYPM98EE81L27" localSheetId="40" hidden="1">#REF!</definedName>
    <definedName name="BExB9DHI5I2TJ2LXYPM98EE81L27" localSheetId="36" hidden="1">#REF!</definedName>
    <definedName name="BExB9DHI5I2TJ2LXYPM98EE81L27" hidden="1">#REF!</definedName>
    <definedName name="BExB9G6LZG5OQUY0GZLHX066V3D4" localSheetId="7" hidden="1">#REF!</definedName>
    <definedName name="BExB9G6LZG5OQUY0GZLHX066V3D4" localSheetId="9" hidden="1">#REF!</definedName>
    <definedName name="BExB9G6LZG5OQUY0GZLHX066V3D4" localSheetId="1" hidden="1">#REF!</definedName>
    <definedName name="BExB9G6LZG5OQUY0GZLHX066V3D4" localSheetId="40" hidden="1">#REF!</definedName>
    <definedName name="BExB9G6LZG5OQUY0GZLHX066V3D4" localSheetId="36" hidden="1">#REF!</definedName>
    <definedName name="BExB9G6LZG5OQUY0GZLHX066V3D4" hidden="1">#REF!</definedName>
    <definedName name="BExB9IFG9FW3RQUDIMDFKIYDB4HE" localSheetId="7" hidden="1">#REF!</definedName>
    <definedName name="BExB9IFG9FW3RQUDIMDFKIYDB4HE" localSheetId="9" hidden="1">#REF!</definedName>
    <definedName name="BExB9IFG9FW3RQUDIMDFKIYDB4HE" localSheetId="1" hidden="1">#REF!</definedName>
    <definedName name="BExB9IFG9FW3RQUDIMDFKIYDB4HE" localSheetId="40" hidden="1">#REF!</definedName>
    <definedName name="BExB9IFG9FW3RQUDIMDFKIYDB4HE" localSheetId="36" hidden="1">#REF!</definedName>
    <definedName name="BExB9IFG9FW3RQUDIMDFKIYDB4HE" hidden="1">#REF!</definedName>
    <definedName name="BExB9NDIZ7LGMTL8351GRA6VK2K0" localSheetId="7" hidden="1">#REF!</definedName>
    <definedName name="BExB9NDIZ7LGMTL8351GRA6VK2K0" localSheetId="9" hidden="1">#REF!</definedName>
    <definedName name="BExB9NDIZ7LGMTL8351GRA6VK2K0" localSheetId="1" hidden="1">#REF!</definedName>
    <definedName name="BExB9NDIZ7LGMTL8351GRA6VK2K0" localSheetId="40" hidden="1">#REF!</definedName>
    <definedName name="BExB9NDIZ7LGMTL8351GRA6VK2K0" localSheetId="36" hidden="1">#REF!</definedName>
    <definedName name="BExB9NDIZ7LGMTL8351GRA6VK2K0" hidden="1">#REF!</definedName>
    <definedName name="BExB9Q2MZZHBGW8QQKVEYIMJBPIE" localSheetId="7" hidden="1">#REF!</definedName>
    <definedName name="BExB9Q2MZZHBGW8QQKVEYIMJBPIE" localSheetId="9" hidden="1">#REF!</definedName>
    <definedName name="BExB9Q2MZZHBGW8QQKVEYIMJBPIE" localSheetId="1" hidden="1">#REF!</definedName>
    <definedName name="BExB9Q2MZZHBGW8QQKVEYIMJBPIE" localSheetId="40" hidden="1">#REF!</definedName>
    <definedName name="BExB9Q2MZZHBGW8QQKVEYIMJBPIE" localSheetId="36" hidden="1">#REF!</definedName>
    <definedName name="BExB9Q2MZZHBGW8QQKVEYIMJBPIE" hidden="1">#REF!</definedName>
    <definedName name="BExBA1GON0EZRJ20UYPILAPLNQWM" localSheetId="7" hidden="1">#REF!</definedName>
    <definedName name="BExBA1GON0EZRJ20UYPILAPLNQWM" localSheetId="9" hidden="1">#REF!</definedName>
    <definedName name="BExBA1GON0EZRJ20UYPILAPLNQWM" localSheetId="1" hidden="1">#REF!</definedName>
    <definedName name="BExBA1GON0EZRJ20UYPILAPLNQWM" localSheetId="40" hidden="1">#REF!</definedName>
    <definedName name="BExBA1GON0EZRJ20UYPILAPLNQWM" localSheetId="36" hidden="1">#REF!</definedName>
    <definedName name="BExBA1GON0EZRJ20UYPILAPLNQWM" hidden="1">#REF!</definedName>
    <definedName name="BExBA525BALJ5HMTDMMSM5WWJ1YW" localSheetId="7" hidden="1">#REF!</definedName>
    <definedName name="BExBA525BALJ5HMTDMMSM5WWJ1YW" localSheetId="9" hidden="1">#REF!</definedName>
    <definedName name="BExBA525BALJ5HMTDMMSM5WWJ1YW" localSheetId="1" hidden="1">#REF!</definedName>
    <definedName name="BExBA525BALJ5HMTDMMSM5WWJ1YW" localSheetId="40" hidden="1">#REF!</definedName>
    <definedName name="BExBA525BALJ5HMTDMMSM5WWJ1YW" localSheetId="36" hidden="1">#REF!</definedName>
    <definedName name="BExBA525BALJ5HMTDMMSM5WWJ1YW" hidden="1">#REF!</definedName>
    <definedName name="BExBA69ASGYRZW1G1DYIS9QRRTBN" localSheetId="7" hidden="1">#REF!</definedName>
    <definedName name="BExBA69ASGYRZW1G1DYIS9QRRTBN" localSheetId="9" hidden="1">#REF!</definedName>
    <definedName name="BExBA69ASGYRZW1G1DYIS9QRRTBN" localSheetId="1" hidden="1">#REF!</definedName>
    <definedName name="BExBA69ASGYRZW1G1DYIS9QRRTBN" localSheetId="40" hidden="1">#REF!</definedName>
    <definedName name="BExBA69ASGYRZW1G1DYIS9QRRTBN" localSheetId="36" hidden="1">#REF!</definedName>
    <definedName name="BExBA69ASGYRZW1G1DYIS9QRRTBN" hidden="1">#REF!</definedName>
    <definedName name="BExBA6K42582A14WFFWQ3Q8QQWB6" localSheetId="7" hidden="1">#REF!</definedName>
    <definedName name="BExBA6K42582A14WFFWQ3Q8QQWB6" localSheetId="9" hidden="1">#REF!</definedName>
    <definedName name="BExBA6K42582A14WFFWQ3Q8QQWB6" localSheetId="1" hidden="1">#REF!</definedName>
    <definedName name="BExBA6K42582A14WFFWQ3Q8QQWB6" localSheetId="40" hidden="1">#REF!</definedName>
    <definedName name="BExBA6K42582A14WFFWQ3Q8QQWB6" localSheetId="36" hidden="1">#REF!</definedName>
    <definedName name="BExBA6K42582A14WFFWQ3Q8QQWB6" hidden="1">#REF!</definedName>
    <definedName name="BExBA8I5D4R8R2PYQ1K16TWGTOEP" localSheetId="7" hidden="1">#REF!</definedName>
    <definedName name="BExBA8I5D4R8R2PYQ1K16TWGTOEP" localSheetId="9" hidden="1">#REF!</definedName>
    <definedName name="BExBA8I5D4R8R2PYQ1K16TWGTOEP" localSheetId="1" hidden="1">#REF!</definedName>
    <definedName name="BExBA8I5D4R8R2PYQ1K16TWGTOEP" localSheetId="40" hidden="1">#REF!</definedName>
    <definedName name="BExBA8I5D4R8R2PYQ1K16TWGTOEP" localSheetId="36" hidden="1">#REF!</definedName>
    <definedName name="BExBA8I5D4R8R2PYQ1K16TWGTOEP" hidden="1">#REF!</definedName>
    <definedName name="BExBA93PE0DGUUTA7LLSIGBIXWE5" localSheetId="7" hidden="1">#REF!</definedName>
    <definedName name="BExBA93PE0DGUUTA7LLSIGBIXWE5" localSheetId="9" hidden="1">#REF!</definedName>
    <definedName name="BExBA93PE0DGUUTA7LLSIGBIXWE5" localSheetId="1" hidden="1">#REF!</definedName>
    <definedName name="BExBA93PE0DGUUTA7LLSIGBIXWE5" localSheetId="40" hidden="1">#REF!</definedName>
    <definedName name="BExBA93PE0DGUUTA7LLSIGBIXWE5" localSheetId="36" hidden="1">#REF!</definedName>
    <definedName name="BExBA93PE0DGUUTA7LLSIGBIXWE5" hidden="1">#REF!</definedName>
    <definedName name="BExBABCQMR685CQ1SC8CECO7GTGB" localSheetId="7" hidden="1">#REF!</definedName>
    <definedName name="BExBABCQMR685CQ1SC8CECO7GTGB" localSheetId="9" hidden="1">#REF!</definedName>
    <definedName name="BExBABCQMR685CQ1SC8CECO7GTGB" localSheetId="1" hidden="1">#REF!</definedName>
    <definedName name="BExBABCQMR685CQ1SC8CECO7GTGB" localSheetId="40" hidden="1">#REF!</definedName>
    <definedName name="BExBABCQMR685CQ1SC8CECO7GTGB" localSheetId="36" hidden="1">#REF!</definedName>
    <definedName name="BExBABCQMR685CQ1SC8CECO7GTGB" hidden="1">#REF!</definedName>
    <definedName name="BExBAI8X0FKDQJ6YZJQDTTG4ZCWY" localSheetId="7" hidden="1">#REF!</definedName>
    <definedName name="BExBAI8X0FKDQJ6YZJQDTTG4ZCWY" localSheetId="9" hidden="1">#REF!</definedName>
    <definedName name="BExBAI8X0FKDQJ6YZJQDTTG4ZCWY" localSheetId="1" hidden="1">#REF!</definedName>
    <definedName name="BExBAI8X0FKDQJ6YZJQDTTG4ZCWY" localSheetId="40" hidden="1">#REF!</definedName>
    <definedName name="BExBAI8X0FKDQJ6YZJQDTTG4ZCWY" localSheetId="36" hidden="1">#REF!</definedName>
    <definedName name="BExBAI8X0FKDQJ6YZJQDTTG4ZCWY" hidden="1">#REF!</definedName>
    <definedName name="BExBAKN7XIBAXCF9PCNVS038PCQO" localSheetId="7" hidden="1">#REF!</definedName>
    <definedName name="BExBAKN7XIBAXCF9PCNVS038PCQO" localSheetId="9" hidden="1">#REF!</definedName>
    <definedName name="BExBAKN7XIBAXCF9PCNVS038PCQO" localSheetId="1" hidden="1">#REF!</definedName>
    <definedName name="BExBAKN7XIBAXCF9PCNVS038PCQO" localSheetId="40" hidden="1">#REF!</definedName>
    <definedName name="BExBAKN7XIBAXCF9PCNVS038PCQO" localSheetId="36" hidden="1">#REF!</definedName>
    <definedName name="BExBAKN7XIBAXCF9PCNVS038PCQO" hidden="1">#REF!</definedName>
    <definedName name="BExBAKXZ7PBW3DDKKA5MWC1ZUC7O" localSheetId="7" hidden="1">#REF!</definedName>
    <definedName name="BExBAKXZ7PBW3DDKKA5MWC1ZUC7O" localSheetId="9" hidden="1">#REF!</definedName>
    <definedName name="BExBAKXZ7PBW3DDKKA5MWC1ZUC7O" localSheetId="1" hidden="1">#REF!</definedName>
    <definedName name="BExBAKXZ7PBW3DDKKA5MWC1ZUC7O" localSheetId="40" hidden="1">#REF!</definedName>
    <definedName name="BExBAKXZ7PBW3DDKKA5MWC1ZUC7O" localSheetId="36" hidden="1">#REF!</definedName>
    <definedName name="BExBAKXZ7PBW3DDKKA5MWC1ZUC7O" hidden="1">#REF!</definedName>
    <definedName name="BExBAO8NLXZXHO6KCIECSFCH3RR0" localSheetId="7" hidden="1">#REF!</definedName>
    <definedName name="BExBAO8NLXZXHO6KCIECSFCH3RR0" localSheetId="9" hidden="1">#REF!</definedName>
    <definedName name="BExBAO8NLXZXHO6KCIECSFCH3RR0" localSheetId="1" hidden="1">#REF!</definedName>
    <definedName name="BExBAO8NLXZXHO6KCIECSFCH3RR0" localSheetId="40" hidden="1">#REF!</definedName>
    <definedName name="BExBAO8NLXZXHO6KCIECSFCH3RR0" localSheetId="36" hidden="1">#REF!</definedName>
    <definedName name="BExBAO8NLXZXHO6KCIECSFCH3RR0" hidden="1">#REF!</definedName>
    <definedName name="BExBAOOT1KBSIEISN1ADL4RMY879" localSheetId="7" hidden="1">#REF!</definedName>
    <definedName name="BExBAOOT1KBSIEISN1ADL4RMY879" localSheetId="9" hidden="1">#REF!</definedName>
    <definedName name="BExBAOOT1KBSIEISN1ADL4RMY879" localSheetId="1" hidden="1">#REF!</definedName>
    <definedName name="BExBAOOT1KBSIEISN1ADL4RMY879" localSheetId="40" hidden="1">#REF!</definedName>
    <definedName name="BExBAOOT1KBSIEISN1ADL4RMY879" localSheetId="36" hidden="1">#REF!</definedName>
    <definedName name="BExBAOOT1KBSIEISN1ADL4RMY879" hidden="1">#REF!</definedName>
    <definedName name="BExBAVKX8Q09370X1GCZWJ4E91YJ" localSheetId="7" hidden="1">#REF!</definedName>
    <definedName name="BExBAVKX8Q09370X1GCZWJ4E91YJ" localSheetId="9" hidden="1">#REF!</definedName>
    <definedName name="BExBAVKX8Q09370X1GCZWJ4E91YJ" localSheetId="1" hidden="1">#REF!</definedName>
    <definedName name="BExBAVKX8Q09370X1GCZWJ4E91YJ" localSheetId="40" hidden="1">#REF!</definedName>
    <definedName name="BExBAVKX8Q09370X1GCZWJ4E91YJ" localSheetId="36" hidden="1">#REF!</definedName>
    <definedName name="BExBAVKX8Q09370X1GCZWJ4E91YJ" hidden="1">#REF!</definedName>
    <definedName name="BExBAX2X2ENJYO4QTR5VAIQ86L7B" localSheetId="7" hidden="1">#REF!</definedName>
    <definedName name="BExBAX2X2ENJYO4QTR5VAIQ86L7B" localSheetId="9" hidden="1">#REF!</definedName>
    <definedName name="BExBAX2X2ENJYO4QTR5VAIQ86L7B" localSheetId="1" hidden="1">#REF!</definedName>
    <definedName name="BExBAX2X2ENJYO4QTR5VAIQ86L7B" localSheetId="40" hidden="1">#REF!</definedName>
    <definedName name="BExBAX2X2ENJYO4QTR5VAIQ86L7B" localSheetId="36" hidden="1">#REF!</definedName>
    <definedName name="BExBAX2X2ENJYO4QTR5VAIQ86L7B" hidden="1">#REF!</definedName>
    <definedName name="BExBAZ13D3F1DVJQ6YJ8JGUYEYJE" localSheetId="7" hidden="1">#REF!</definedName>
    <definedName name="BExBAZ13D3F1DVJQ6YJ8JGUYEYJE" localSheetId="9" hidden="1">#REF!</definedName>
    <definedName name="BExBAZ13D3F1DVJQ6YJ8JGUYEYJE" localSheetId="1" hidden="1">#REF!</definedName>
    <definedName name="BExBAZ13D3F1DVJQ6YJ8JGUYEYJE" localSheetId="40" hidden="1">#REF!</definedName>
    <definedName name="BExBAZ13D3F1DVJQ6YJ8JGUYEYJE" localSheetId="36" hidden="1">#REF!</definedName>
    <definedName name="BExBAZ13D3F1DVJQ6YJ8JGUYEYJE" hidden="1">#REF!</definedName>
    <definedName name="BExBBMPCB1QOZY8WWEX4J21JDE6U" localSheetId="7" hidden="1">#REF!</definedName>
    <definedName name="BExBBMPCB1QOZY8WWEX4J21JDE6U" localSheetId="9" hidden="1">#REF!</definedName>
    <definedName name="BExBBMPCB1QOZY8WWEX4J21JDE6U" localSheetId="1" hidden="1">#REF!</definedName>
    <definedName name="BExBBMPCB1QOZY8WWEX4J21JDE6U" localSheetId="40" hidden="1">#REF!</definedName>
    <definedName name="BExBBMPCB1QOZY8WWEX4J21JDE6U" localSheetId="36" hidden="1">#REF!</definedName>
    <definedName name="BExBBMPCB1QOZY8WWEX4J21JDE6U" hidden="1">#REF!</definedName>
    <definedName name="BExBBU1QQWUE0YFG7O1TN0RFLSSG" localSheetId="7" hidden="1">#REF!</definedName>
    <definedName name="BExBBU1QQWUE0YFG7O1TN0RFLSSG" localSheetId="9" hidden="1">#REF!</definedName>
    <definedName name="BExBBU1QQWUE0YFG7O1TN0RFLSSG" localSheetId="1" hidden="1">#REF!</definedName>
    <definedName name="BExBBU1QQWUE0YFG7O1TN0RFLSSG" localSheetId="40" hidden="1">#REF!</definedName>
    <definedName name="BExBBU1QQWUE0YFG7O1TN0RFLSSG" localSheetId="36" hidden="1">#REF!</definedName>
    <definedName name="BExBBU1QQWUE0YFG7O1TN0RFLSSG" hidden="1">#REF!</definedName>
    <definedName name="BExBBUCJQRR74Q7GPWDEZXYK2KJL" localSheetId="7" hidden="1">#REF!</definedName>
    <definedName name="BExBBUCJQRR74Q7GPWDEZXYK2KJL" localSheetId="9" hidden="1">#REF!</definedName>
    <definedName name="BExBBUCJQRR74Q7GPWDEZXYK2KJL" localSheetId="1" hidden="1">#REF!</definedName>
    <definedName name="BExBBUCJQRR74Q7GPWDEZXYK2KJL" localSheetId="40" hidden="1">#REF!</definedName>
    <definedName name="BExBBUCJQRR74Q7GPWDEZXYK2KJL" localSheetId="36" hidden="1">#REF!</definedName>
    <definedName name="BExBBUCJQRR74Q7GPWDEZXYK2KJL" hidden="1">#REF!</definedName>
    <definedName name="BExBBV8XVMD9CKZY711T0BN7H3PM" localSheetId="7" hidden="1">#REF!</definedName>
    <definedName name="BExBBV8XVMD9CKZY711T0BN7H3PM" localSheetId="9" hidden="1">#REF!</definedName>
    <definedName name="BExBBV8XVMD9CKZY711T0BN7H3PM" localSheetId="1" hidden="1">#REF!</definedName>
    <definedName name="BExBBV8XVMD9CKZY711T0BN7H3PM" localSheetId="40" hidden="1">#REF!</definedName>
    <definedName name="BExBBV8XVMD9CKZY711T0BN7H3PM" localSheetId="36" hidden="1">#REF!</definedName>
    <definedName name="BExBBV8XVMD9CKZY711T0BN7H3PM" hidden="1">#REF!</definedName>
    <definedName name="BExBC78HXWXHO3XAB6E8NVTBGLJS" localSheetId="7" hidden="1">#REF!</definedName>
    <definedName name="BExBC78HXWXHO3XAB6E8NVTBGLJS" localSheetId="9" hidden="1">#REF!</definedName>
    <definedName name="BExBC78HXWXHO3XAB6E8NVTBGLJS" localSheetId="1" hidden="1">#REF!</definedName>
    <definedName name="BExBC78HXWXHO3XAB6E8NVTBGLJS" localSheetId="40" hidden="1">#REF!</definedName>
    <definedName name="BExBC78HXWXHO3XAB6E8NVTBGLJS" localSheetId="36" hidden="1">#REF!</definedName>
    <definedName name="BExBC78HXWXHO3XAB6E8NVTBGLJS" hidden="1">#REF!</definedName>
    <definedName name="BExBCFH3SMGZ2IPHFB6BCM9O3W0H" localSheetId="7" hidden="1">#REF!</definedName>
    <definedName name="BExBCFH3SMGZ2IPHFB6BCM9O3W0H" localSheetId="9" hidden="1">#REF!</definedName>
    <definedName name="BExBCFH3SMGZ2IPHFB6BCM9O3W0H" localSheetId="1" hidden="1">#REF!</definedName>
    <definedName name="BExBCFH3SMGZ2IPHFB6BCM9O3W0H" localSheetId="40" hidden="1">#REF!</definedName>
    <definedName name="BExBCFH3SMGZ2IPHFB6BCM9O3W0H" localSheetId="36" hidden="1">#REF!</definedName>
    <definedName name="BExBCFH3SMGZ2IPHFB6BCM9O3W0H" hidden="1">#REF!</definedName>
    <definedName name="BExBCK9SCAABKOT9IP6TEPRR7YDT" localSheetId="7" hidden="1">#REF!</definedName>
    <definedName name="BExBCK9SCAABKOT9IP6TEPRR7YDT" localSheetId="9" hidden="1">#REF!</definedName>
    <definedName name="BExBCK9SCAABKOT9IP6TEPRR7YDT" localSheetId="1" hidden="1">#REF!</definedName>
    <definedName name="BExBCK9SCAABKOT9IP6TEPRR7YDT" localSheetId="40" hidden="1">#REF!</definedName>
    <definedName name="BExBCK9SCAABKOT9IP6TEPRR7YDT" localSheetId="36" hidden="1">#REF!</definedName>
    <definedName name="BExBCK9SCAABKOT9IP6TEPRR7YDT" hidden="1">#REF!</definedName>
    <definedName name="BExBCKKJFFT2RP50WNPKBT7X8PJ3" localSheetId="7" hidden="1">#REF!</definedName>
    <definedName name="BExBCKKJFFT2RP50WNPKBT7X8PJ3" localSheetId="9" hidden="1">#REF!</definedName>
    <definedName name="BExBCKKJFFT2RP50WNPKBT7X8PJ3" localSheetId="1" hidden="1">#REF!</definedName>
    <definedName name="BExBCKKJFFT2RP50WNPKBT7X8PJ3" localSheetId="40" hidden="1">#REF!</definedName>
    <definedName name="BExBCKKJFFT2RP50WNPKBT7X8PJ3" localSheetId="36" hidden="1">#REF!</definedName>
    <definedName name="BExBCKKJFFT2RP50WNPKBT7X8PJ3" hidden="1">#REF!</definedName>
    <definedName name="BExBCKKJTIRKC1RZJRTK65HHLX4W" localSheetId="7" hidden="1">#REF!</definedName>
    <definedName name="BExBCKKJTIRKC1RZJRTK65HHLX4W" localSheetId="9" hidden="1">#REF!</definedName>
    <definedName name="BExBCKKJTIRKC1RZJRTK65HHLX4W" localSheetId="1" hidden="1">#REF!</definedName>
    <definedName name="BExBCKKJTIRKC1RZJRTK65HHLX4W" localSheetId="40" hidden="1">#REF!</definedName>
    <definedName name="BExBCKKJTIRKC1RZJRTK65HHLX4W" localSheetId="36" hidden="1">#REF!</definedName>
    <definedName name="BExBCKKJTIRKC1RZJRTK65HHLX4W" hidden="1">#REF!</definedName>
    <definedName name="BExBCLMEPAN3XXX174TU8SS0627Q" localSheetId="7" hidden="1">#REF!</definedName>
    <definedName name="BExBCLMEPAN3XXX174TU8SS0627Q" localSheetId="9" hidden="1">#REF!</definedName>
    <definedName name="BExBCLMEPAN3XXX174TU8SS0627Q" localSheetId="1" hidden="1">#REF!</definedName>
    <definedName name="BExBCLMEPAN3XXX174TU8SS0627Q" localSheetId="40" hidden="1">#REF!</definedName>
    <definedName name="BExBCLMEPAN3XXX174TU8SS0627Q" localSheetId="36" hidden="1">#REF!</definedName>
    <definedName name="BExBCLMEPAN3XXX174TU8SS0627Q" hidden="1">#REF!</definedName>
    <definedName name="BExBCRBEYR2KZ8FAQFZ2NHY13WIY" localSheetId="7" hidden="1">#REF!</definedName>
    <definedName name="BExBCRBEYR2KZ8FAQFZ2NHY13WIY" localSheetId="9" hidden="1">#REF!</definedName>
    <definedName name="BExBCRBEYR2KZ8FAQFZ2NHY13WIY" localSheetId="1" hidden="1">#REF!</definedName>
    <definedName name="BExBCRBEYR2KZ8FAQFZ2NHY13WIY" localSheetId="40" hidden="1">#REF!</definedName>
    <definedName name="BExBCRBEYR2KZ8FAQFZ2NHY13WIY" localSheetId="36" hidden="1">#REF!</definedName>
    <definedName name="BExBCRBEYR2KZ8FAQFZ2NHY13WIY" hidden="1">#REF!</definedName>
    <definedName name="BExBD4I559NXSV6J07Q343TKYMVJ" localSheetId="7" hidden="1">#REF!</definedName>
    <definedName name="BExBD4I559NXSV6J07Q343TKYMVJ" localSheetId="9" hidden="1">#REF!</definedName>
    <definedName name="BExBD4I559NXSV6J07Q343TKYMVJ" localSheetId="1" hidden="1">#REF!</definedName>
    <definedName name="BExBD4I559NXSV6J07Q343TKYMVJ" localSheetId="40" hidden="1">#REF!</definedName>
    <definedName name="BExBD4I559NXSV6J07Q343TKYMVJ" localSheetId="36" hidden="1">#REF!</definedName>
    <definedName name="BExBD4I559NXSV6J07Q343TKYMVJ" hidden="1">#REF!</definedName>
    <definedName name="BExBD9W8C0W9N6L1AFL18JP4H94W" localSheetId="7" hidden="1">#REF!</definedName>
    <definedName name="BExBD9W8C0W9N6L1AFL18JP4H94W" localSheetId="9" hidden="1">#REF!</definedName>
    <definedName name="BExBD9W8C0W9N6L1AFL18JP4H94W" localSheetId="1" hidden="1">#REF!</definedName>
    <definedName name="BExBD9W8C0W9N6L1AFL18JP4H94W" localSheetId="40" hidden="1">#REF!</definedName>
    <definedName name="BExBD9W8C0W9N6L1AFL18JP4H94W" localSheetId="36" hidden="1">#REF!</definedName>
    <definedName name="BExBD9W8C0W9N6L1AFL18JP4H94W" hidden="1">#REF!</definedName>
    <definedName name="BExBDBZQLTX3OGFYGULQFK5WEZU5" localSheetId="7" hidden="1">#REF!</definedName>
    <definedName name="BExBDBZQLTX3OGFYGULQFK5WEZU5" localSheetId="9" hidden="1">#REF!</definedName>
    <definedName name="BExBDBZQLTX3OGFYGULQFK5WEZU5" localSheetId="1" hidden="1">#REF!</definedName>
    <definedName name="BExBDBZQLTX3OGFYGULQFK5WEZU5" localSheetId="40" hidden="1">#REF!</definedName>
    <definedName name="BExBDBZQLTX3OGFYGULQFK5WEZU5" localSheetId="36" hidden="1">#REF!</definedName>
    <definedName name="BExBDBZQLTX3OGFYGULQFK5WEZU5" hidden="1">#REF!</definedName>
    <definedName name="BExBDJS9TUEU8Z84IV59E5V4T8K6" localSheetId="7" hidden="1">#REF!</definedName>
    <definedName name="BExBDJS9TUEU8Z84IV59E5V4T8K6" localSheetId="9" hidden="1">#REF!</definedName>
    <definedName name="BExBDJS9TUEU8Z84IV59E5V4T8K6" localSheetId="1" hidden="1">#REF!</definedName>
    <definedName name="BExBDJS9TUEU8Z84IV59E5V4T8K6" localSheetId="40" hidden="1">#REF!</definedName>
    <definedName name="BExBDJS9TUEU8Z84IV59E5V4T8K6" localSheetId="36" hidden="1">#REF!</definedName>
    <definedName name="BExBDJS9TUEU8Z84IV59E5V4T8K6" hidden="1">#REF!</definedName>
    <definedName name="BExBDKOMSVH4XMH52CFJ3F028I9R" localSheetId="7" hidden="1">#REF!</definedName>
    <definedName name="BExBDKOMSVH4XMH52CFJ3F028I9R" localSheetId="9" hidden="1">#REF!</definedName>
    <definedName name="BExBDKOMSVH4XMH52CFJ3F028I9R" localSheetId="1" hidden="1">#REF!</definedName>
    <definedName name="BExBDKOMSVH4XMH52CFJ3F028I9R" localSheetId="40" hidden="1">#REF!</definedName>
    <definedName name="BExBDKOMSVH4XMH52CFJ3F028I9R" localSheetId="36" hidden="1">#REF!</definedName>
    <definedName name="BExBDKOMSVH4XMH52CFJ3F028I9R" hidden="1">#REF!</definedName>
    <definedName name="BExBDSRXVZQ0W5WXQMP5XD00GRRL" localSheetId="7" hidden="1">#REF!</definedName>
    <definedName name="BExBDSRXVZQ0W5WXQMP5XD00GRRL" localSheetId="9" hidden="1">#REF!</definedName>
    <definedName name="BExBDSRXVZQ0W5WXQMP5XD00GRRL" localSheetId="1" hidden="1">#REF!</definedName>
    <definedName name="BExBDSRXVZQ0W5WXQMP5XD00GRRL" localSheetId="40" hidden="1">#REF!</definedName>
    <definedName name="BExBDSRXVZQ0W5WXQMP5XD00GRRL" localSheetId="36" hidden="1">#REF!</definedName>
    <definedName name="BExBDSRXVZQ0W5WXQMP5XD00GRRL" hidden="1">#REF!</definedName>
    <definedName name="BExBDTJ0J7XEHB9OATXFF5I8FZBJ" localSheetId="7" hidden="1">#REF!</definedName>
    <definedName name="BExBDTJ0J7XEHB9OATXFF5I8FZBJ" localSheetId="9" hidden="1">#REF!</definedName>
    <definedName name="BExBDTJ0J7XEHB9OATXFF5I8FZBJ" localSheetId="1" hidden="1">#REF!</definedName>
    <definedName name="BExBDTJ0J7XEHB9OATXFF5I8FZBJ" localSheetId="40" hidden="1">#REF!</definedName>
    <definedName name="BExBDTJ0J7XEHB9OATXFF5I8FZBJ" localSheetId="36" hidden="1">#REF!</definedName>
    <definedName name="BExBDTJ0J7XEHB9OATXFF5I8FZBJ" hidden="1">#REF!</definedName>
    <definedName name="BExBDUVGK3E1J4JY9ZYTS7V14BLY" localSheetId="7" hidden="1">#REF!</definedName>
    <definedName name="BExBDUVGK3E1J4JY9ZYTS7V14BLY" localSheetId="9" hidden="1">#REF!</definedName>
    <definedName name="BExBDUVGK3E1J4JY9ZYTS7V14BLY" localSheetId="1" hidden="1">#REF!</definedName>
    <definedName name="BExBDUVGK3E1J4JY9ZYTS7V14BLY" localSheetId="40" hidden="1">#REF!</definedName>
    <definedName name="BExBDUVGK3E1J4JY9ZYTS7V14BLY" localSheetId="36" hidden="1">#REF!</definedName>
    <definedName name="BExBDUVGK3E1J4JY9ZYTS7V14BLY" hidden="1">#REF!</definedName>
    <definedName name="BExBE0KGY14GSWOGPU4HSJRLD2UD" localSheetId="7" hidden="1">#REF!</definedName>
    <definedName name="BExBE0KGY14GSWOGPU4HSJRLD2UD" localSheetId="9" hidden="1">#REF!</definedName>
    <definedName name="BExBE0KGY14GSWOGPU4HSJRLD2UD" localSheetId="1" hidden="1">#REF!</definedName>
    <definedName name="BExBE0KGY14GSWOGPU4HSJRLD2UD" localSheetId="40" hidden="1">#REF!</definedName>
    <definedName name="BExBE0KGY14GSWOGPU4HSJRLD2UD" localSheetId="36" hidden="1">#REF!</definedName>
    <definedName name="BExBE0KGY14GSWOGPU4HSJRLD2UD" hidden="1">#REF!</definedName>
    <definedName name="BExBE162OSBKD30I7T1DKKPT3I9I" localSheetId="7" hidden="1">#REF!</definedName>
    <definedName name="BExBE162OSBKD30I7T1DKKPT3I9I" localSheetId="9" hidden="1">#REF!</definedName>
    <definedName name="BExBE162OSBKD30I7T1DKKPT3I9I" localSheetId="1" hidden="1">#REF!</definedName>
    <definedName name="BExBE162OSBKD30I7T1DKKPT3I9I" localSheetId="40" hidden="1">#REF!</definedName>
    <definedName name="BExBE162OSBKD30I7T1DKKPT3I9I" localSheetId="36" hidden="1">#REF!</definedName>
    <definedName name="BExBE162OSBKD30I7T1DKKPT3I9I" hidden="1">#REF!</definedName>
    <definedName name="BExBEC9ATLQZF86W1M3APSM4HEOH" localSheetId="7" hidden="1">#REF!</definedName>
    <definedName name="BExBEC9ATLQZF86W1M3APSM4HEOH" localSheetId="9" hidden="1">#REF!</definedName>
    <definedName name="BExBEC9ATLQZF86W1M3APSM4HEOH" localSheetId="1" hidden="1">#REF!</definedName>
    <definedName name="BExBEC9ATLQZF86W1M3APSM4HEOH" localSheetId="40" hidden="1">#REF!</definedName>
    <definedName name="BExBEC9ATLQZF86W1M3APSM4HEOH" localSheetId="36" hidden="1">#REF!</definedName>
    <definedName name="BExBEC9ATLQZF86W1M3APSM4HEOH" hidden="1">#REF!</definedName>
    <definedName name="BExBEXU4CFCM1P5CTZ4NE14PBGDA" localSheetId="7" hidden="1">#REF!</definedName>
    <definedName name="BExBEXU4CFCM1P5CTZ4NE14PBGDA" localSheetId="9" hidden="1">#REF!</definedName>
    <definedName name="BExBEXU4CFCM1P5CTZ4NE14PBGDA" localSheetId="1" hidden="1">#REF!</definedName>
    <definedName name="BExBEXU4CFCM1P5CTZ4NE14PBGDA" localSheetId="40" hidden="1">#REF!</definedName>
    <definedName name="BExBEXU4CFCM1P5CTZ4NE14PBGDA" localSheetId="36" hidden="1">#REF!</definedName>
    <definedName name="BExBEXU4CFCM1P5CTZ4NE14PBGDA" hidden="1">#REF!</definedName>
    <definedName name="BExBEYFQJE9YK12A6JBMRFKEC7RN" localSheetId="7" hidden="1">#REF!</definedName>
    <definedName name="BExBEYFQJE9YK12A6JBMRFKEC7RN" localSheetId="9" hidden="1">#REF!</definedName>
    <definedName name="BExBEYFQJE9YK12A6JBMRFKEC7RN" localSheetId="1" hidden="1">#REF!</definedName>
    <definedName name="BExBEYFQJE9YK12A6JBMRFKEC7RN" localSheetId="40" hidden="1">#REF!</definedName>
    <definedName name="BExBEYFQJE9YK12A6JBMRFKEC7RN" localSheetId="36" hidden="1">#REF!</definedName>
    <definedName name="BExBEYFQJE9YK12A6JBMRFKEC7RN" hidden="1">#REF!</definedName>
    <definedName name="BExBG1ED81J2O4A2S5F5Y3BPHMCR" localSheetId="7" hidden="1">#REF!</definedName>
    <definedName name="BExBG1ED81J2O4A2S5F5Y3BPHMCR" localSheetId="9" hidden="1">#REF!</definedName>
    <definedName name="BExBG1ED81J2O4A2S5F5Y3BPHMCR" localSheetId="1" hidden="1">#REF!</definedName>
    <definedName name="BExBG1ED81J2O4A2S5F5Y3BPHMCR" localSheetId="40" hidden="1">#REF!</definedName>
    <definedName name="BExBG1ED81J2O4A2S5F5Y3BPHMCR" localSheetId="36" hidden="1">#REF!</definedName>
    <definedName name="BExBG1ED81J2O4A2S5F5Y3BPHMCR" hidden="1">#REF!</definedName>
    <definedName name="BExCRK0K58VDM9V35DGI6VK8C92V" localSheetId="7" hidden="1">#REF!</definedName>
    <definedName name="BExCRK0K58VDM9V35DGI6VK8C92V" localSheetId="9" hidden="1">#REF!</definedName>
    <definedName name="BExCRK0K58VDM9V35DGI6VK8C92V" localSheetId="1" hidden="1">#REF!</definedName>
    <definedName name="BExCRK0K58VDM9V35DGI6VK8C92V" localSheetId="40" hidden="1">#REF!</definedName>
    <definedName name="BExCRK0K58VDM9V35DGI6VK8C92V" localSheetId="36" hidden="1">#REF!</definedName>
    <definedName name="BExCRK0K58VDM9V35DGI6VK8C92V" hidden="1">#REF!</definedName>
    <definedName name="BExCRLIHS7466WFJ3RPIUGGXYESZ" localSheetId="7" hidden="1">#REF!</definedName>
    <definedName name="BExCRLIHS7466WFJ3RPIUGGXYESZ" localSheetId="9" hidden="1">#REF!</definedName>
    <definedName name="BExCRLIHS7466WFJ3RPIUGGXYESZ" localSheetId="1" hidden="1">#REF!</definedName>
    <definedName name="BExCRLIHS7466WFJ3RPIUGGXYESZ" localSheetId="40" hidden="1">#REF!</definedName>
    <definedName name="BExCRLIHS7466WFJ3RPIUGGXYESZ" localSheetId="36" hidden="1">#REF!</definedName>
    <definedName name="BExCRLIHS7466WFJ3RPIUGGXYESZ" hidden="1">#REF!</definedName>
    <definedName name="BExCRXSXMF4LHAQZHN64FXJPMVZ7" localSheetId="7" hidden="1">#REF!</definedName>
    <definedName name="BExCRXSXMF4LHAQZHN64FXJPMVZ7" localSheetId="9" hidden="1">#REF!</definedName>
    <definedName name="BExCRXSXMF4LHAQZHN64FXJPMVZ7" localSheetId="1" hidden="1">#REF!</definedName>
    <definedName name="BExCRXSXMF4LHAQZHN64FXJPMVZ7" localSheetId="40" hidden="1">#REF!</definedName>
    <definedName name="BExCRXSXMF4LHAQZHN64FXJPMVZ7" localSheetId="36" hidden="1">#REF!</definedName>
    <definedName name="BExCRXSXMF4LHAQZHN64FXJPMVZ7" hidden="1">#REF!</definedName>
    <definedName name="BExCS1EDDUEAEWHVYXHIP9I1WCJH" localSheetId="7" hidden="1">#REF!</definedName>
    <definedName name="BExCS1EDDUEAEWHVYXHIP9I1WCJH" localSheetId="9" hidden="1">#REF!</definedName>
    <definedName name="BExCS1EDDUEAEWHVYXHIP9I1WCJH" localSheetId="1" hidden="1">#REF!</definedName>
    <definedName name="BExCS1EDDUEAEWHVYXHIP9I1WCJH" localSheetId="40" hidden="1">#REF!</definedName>
    <definedName name="BExCS1EDDUEAEWHVYXHIP9I1WCJH" localSheetId="36" hidden="1">#REF!</definedName>
    <definedName name="BExCS1EDDUEAEWHVYXHIP9I1WCJH" hidden="1">#REF!</definedName>
    <definedName name="BExCS1P5QG0X3OTHKX07RALOE5T5" localSheetId="7" hidden="1">#REF!</definedName>
    <definedName name="BExCS1P5QG0X3OTHKX07RALOE5T5" localSheetId="9" hidden="1">#REF!</definedName>
    <definedName name="BExCS1P5QG0X3OTHKX07RALOE5T5" localSheetId="1" hidden="1">#REF!</definedName>
    <definedName name="BExCS1P5QG0X3OTHKX07RALOE5T5" localSheetId="40" hidden="1">#REF!</definedName>
    <definedName name="BExCS1P5QG0X3OTHKX07RALOE5T5" localSheetId="36" hidden="1">#REF!</definedName>
    <definedName name="BExCS1P5QG0X3OTHKX07RALOE5T5" hidden="1">#REF!</definedName>
    <definedName name="BExCS7ZPMHFJ4UJDAL8CQOLSZ13B" localSheetId="7" hidden="1">#REF!</definedName>
    <definedName name="BExCS7ZPMHFJ4UJDAL8CQOLSZ13B" localSheetId="9" hidden="1">#REF!</definedName>
    <definedName name="BExCS7ZPMHFJ4UJDAL8CQOLSZ13B" localSheetId="1" hidden="1">#REF!</definedName>
    <definedName name="BExCS7ZPMHFJ4UJDAL8CQOLSZ13B" localSheetId="40" hidden="1">#REF!</definedName>
    <definedName name="BExCS7ZPMHFJ4UJDAL8CQOLSZ13B" localSheetId="36" hidden="1">#REF!</definedName>
    <definedName name="BExCS7ZPMHFJ4UJDAL8CQOLSZ13B" hidden="1">#REF!</definedName>
    <definedName name="BExCS8W4NJUZH9S1CYB6XSDLEPBW" localSheetId="7" hidden="1">#REF!</definedName>
    <definedName name="BExCS8W4NJUZH9S1CYB6XSDLEPBW" localSheetId="9" hidden="1">#REF!</definedName>
    <definedName name="BExCS8W4NJUZH9S1CYB6XSDLEPBW" localSheetId="1" hidden="1">#REF!</definedName>
    <definedName name="BExCS8W4NJUZH9S1CYB6XSDLEPBW" localSheetId="40" hidden="1">#REF!</definedName>
    <definedName name="BExCS8W4NJUZH9S1CYB6XSDLEPBW" localSheetId="36" hidden="1">#REF!</definedName>
    <definedName name="BExCS8W4NJUZH9S1CYB6XSDLEPBW" hidden="1">#REF!</definedName>
    <definedName name="BExCSAE1M6G20R41J0Y24YNN0YC1" localSheetId="7" hidden="1">#REF!</definedName>
    <definedName name="BExCSAE1M6G20R41J0Y24YNN0YC1" localSheetId="9" hidden="1">#REF!</definedName>
    <definedName name="BExCSAE1M6G20R41J0Y24YNN0YC1" localSheetId="1" hidden="1">#REF!</definedName>
    <definedName name="BExCSAE1M6G20R41J0Y24YNN0YC1" localSheetId="40" hidden="1">#REF!</definedName>
    <definedName name="BExCSAE1M6G20R41J0Y24YNN0YC1" localSheetId="36" hidden="1">#REF!</definedName>
    <definedName name="BExCSAE1M6G20R41J0Y24YNN0YC1" hidden="1">#REF!</definedName>
    <definedName name="BExCSAOUZOYKHN7HV511TO8VDJ02" localSheetId="7" hidden="1">#REF!</definedName>
    <definedName name="BExCSAOUZOYKHN7HV511TO8VDJ02" localSheetId="9" hidden="1">#REF!</definedName>
    <definedName name="BExCSAOUZOYKHN7HV511TO8VDJ02" localSheetId="1" hidden="1">#REF!</definedName>
    <definedName name="BExCSAOUZOYKHN7HV511TO8VDJ02" localSheetId="40" hidden="1">#REF!</definedName>
    <definedName name="BExCSAOUZOYKHN7HV511TO8VDJ02" localSheetId="36" hidden="1">#REF!</definedName>
    <definedName name="BExCSAOUZOYKHN7HV511TO8VDJ02" hidden="1">#REF!</definedName>
    <definedName name="BExCSJ2XVKHN6ULCF7JML0TCRKEO" localSheetId="7" hidden="1">#REF!</definedName>
    <definedName name="BExCSJ2XVKHN6ULCF7JML0TCRKEO" localSheetId="9" hidden="1">#REF!</definedName>
    <definedName name="BExCSJ2XVKHN6ULCF7JML0TCRKEO" localSheetId="1" hidden="1">#REF!</definedName>
    <definedName name="BExCSJ2XVKHN6ULCF7JML0TCRKEO" localSheetId="40" hidden="1">#REF!</definedName>
    <definedName name="BExCSJ2XVKHN6ULCF7JML0TCRKEO" localSheetId="36" hidden="1">#REF!</definedName>
    <definedName name="BExCSJ2XVKHN6ULCF7JML0TCRKEO" hidden="1">#REF!</definedName>
    <definedName name="BExCSMOFTXSUEC1T46LR1UPYRCX5" localSheetId="7" hidden="1">#REF!</definedName>
    <definedName name="BExCSMOFTXSUEC1T46LR1UPYRCX5" localSheetId="9" hidden="1">#REF!</definedName>
    <definedName name="BExCSMOFTXSUEC1T46LR1UPYRCX5" localSheetId="1" hidden="1">#REF!</definedName>
    <definedName name="BExCSMOFTXSUEC1T46LR1UPYRCX5" localSheetId="40" hidden="1">#REF!</definedName>
    <definedName name="BExCSMOFTXSUEC1T46LR1UPYRCX5" localSheetId="36" hidden="1">#REF!</definedName>
    <definedName name="BExCSMOFTXSUEC1T46LR1UPYRCX5" hidden="1">#REF!</definedName>
    <definedName name="BExCSSDG3TM6TPKS19E9QYJEELZ6" localSheetId="7" hidden="1">#REF!</definedName>
    <definedName name="BExCSSDG3TM6TPKS19E9QYJEELZ6" localSheetId="9" hidden="1">#REF!</definedName>
    <definedName name="BExCSSDG3TM6TPKS19E9QYJEELZ6" localSheetId="1" hidden="1">#REF!</definedName>
    <definedName name="BExCSSDG3TM6TPKS19E9QYJEELZ6" localSheetId="40" hidden="1">#REF!</definedName>
    <definedName name="BExCSSDG3TM6TPKS19E9QYJEELZ6" localSheetId="36" hidden="1">#REF!</definedName>
    <definedName name="BExCSSDG3TM6TPKS19E9QYJEELZ6" hidden="1">#REF!</definedName>
    <definedName name="BExCSZV7U67UWXL2HKJNM5W1E4OO" localSheetId="7" hidden="1">#REF!</definedName>
    <definedName name="BExCSZV7U67UWXL2HKJNM5W1E4OO" localSheetId="9" hidden="1">#REF!</definedName>
    <definedName name="BExCSZV7U67UWXL2HKJNM5W1E4OO" localSheetId="1" hidden="1">#REF!</definedName>
    <definedName name="BExCSZV7U67UWXL2HKJNM5W1E4OO" localSheetId="40" hidden="1">#REF!</definedName>
    <definedName name="BExCSZV7U67UWXL2HKJNM5W1E4OO" localSheetId="36" hidden="1">#REF!</definedName>
    <definedName name="BExCSZV7U67UWXL2HKJNM5W1E4OO" hidden="1">#REF!</definedName>
    <definedName name="BExCT4NSDT61OCH04Y2QIFIOP75H" localSheetId="7" hidden="1">#REF!</definedName>
    <definedName name="BExCT4NSDT61OCH04Y2QIFIOP75H" localSheetId="9" hidden="1">#REF!</definedName>
    <definedName name="BExCT4NSDT61OCH04Y2QIFIOP75H" localSheetId="1" hidden="1">#REF!</definedName>
    <definedName name="BExCT4NSDT61OCH04Y2QIFIOP75H" localSheetId="40" hidden="1">#REF!</definedName>
    <definedName name="BExCT4NSDT61OCH04Y2QIFIOP75H" localSheetId="36" hidden="1">#REF!</definedName>
    <definedName name="BExCT4NSDT61OCH04Y2QIFIOP75H" hidden="1">#REF!</definedName>
    <definedName name="BExCTHZWIPJVLE56GATEFKPIKLK2" localSheetId="7" hidden="1">#REF!</definedName>
    <definedName name="BExCTHZWIPJVLE56GATEFKPIKLK2" localSheetId="9" hidden="1">#REF!</definedName>
    <definedName name="BExCTHZWIPJVLE56GATEFKPIKLK2" localSheetId="1" hidden="1">#REF!</definedName>
    <definedName name="BExCTHZWIPJVLE56GATEFKPIKLK2" localSheetId="40" hidden="1">#REF!</definedName>
    <definedName name="BExCTHZWIPJVLE56GATEFKPIKLK2" localSheetId="36" hidden="1">#REF!</definedName>
    <definedName name="BExCTHZWIPJVLE56GATEFKPIKLK2" hidden="1">#REF!</definedName>
    <definedName name="BExCTW8G3VCZ55S09HTUGXKB1P2M" localSheetId="7" hidden="1">#REF!</definedName>
    <definedName name="BExCTW8G3VCZ55S09HTUGXKB1P2M" localSheetId="9" hidden="1">#REF!</definedName>
    <definedName name="BExCTW8G3VCZ55S09HTUGXKB1P2M" localSheetId="1" hidden="1">#REF!</definedName>
    <definedName name="BExCTW8G3VCZ55S09HTUGXKB1P2M" localSheetId="40" hidden="1">#REF!</definedName>
    <definedName name="BExCTW8G3VCZ55S09HTUGXKB1P2M" localSheetId="36" hidden="1">#REF!</definedName>
    <definedName name="BExCTW8G3VCZ55S09HTUGXKB1P2M" hidden="1">#REF!</definedName>
    <definedName name="BExCTYS2KX0QANOLT8LGZ9WV3S3T" localSheetId="7" hidden="1">#REF!</definedName>
    <definedName name="BExCTYS2KX0QANOLT8LGZ9WV3S3T" localSheetId="9" hidden="1">#REF!</definedName>
    <definedName name="BExCTYS2KX0QANOLT8LGZ9WV3S3T" localSheetId="1" hidden="1">#REF!</definedName>
    <definedName name="BExCTYS2KX0QANOLT8LGZ9WV3S3T" localSheetId="40" hidden="1">#REF!</definedName>
    <definedName name="BExCTYS2KX0QANOLT8LGZ9WV3S3T" localSheetId="36" hidden="1">#REF!</definedName>
    <definedName name="BExCTYS2KX0QANOLT8LGZ9WV3S3T" hidden="1">#REF!</definedName>
    <definedName name="BExCTZ2V6H9TT6LFGK3SADZ2TIGQ" localSheetId="7" hidden="1">#REF!</definedName>
    <definedName name="BExCTZ2V6H9TT6LFGK3SADZ2TIGQ" localSheetId="9" hidden="1">#REF!</definedName>
    <definedName name="BExCTZ2V6H9TT6LFGK3SADZ2TIGQ" localSheetId="1" hidden="1">#REF!</definedName>
    <definedName name="BExCTZ2V6H9TT6LFGK3SADZ2TIGQ" localSheetId="40" hidden="1">#REF!</definedName>
    <definedName name="BExCTZ2V6H9TT6LFGK3SADZ2TIGQ" localSheetId="36" hidden="1">#REF!</definedName>
    <definedName name="BExCTZ2V6H9TT6LFGK3SADZ2TIGQ" hidden="1">#REF!</definedName>
    <definedName name="BExCTZZ9JNES4EDHW97NP0EGQALX" localSheetId="7" hidden="1">#REF!</definedName>
    <definedName name="BExCTZZ9JNES4EDHW97NP0EGQALX" localSheetId="9" hidden="1">#REF!</definedName>
    <definedName name="BExCTZZ9JNES4EDHW97NP0EGQALX" localSheetId="1" hidden="1">#REF!</definedName>
    <definedName name="BExCTZZ9JNES4EDHW97NP0EGQALX" localSheetId="40" hidden="1">#REF!</definedName>
    <definedName name="BExCTZZ9JNES4EDHW97NP0EGQALX" localSheetId="36" hidden="1">#REF!</definedName>
    <definedName name="BExCTZZ9JNES4EDHW97NP0EGQALX" hidden="1">#REF!</definedName>
    <definedName name="BExCU0A1V6NMZQ9ASYJ8QIVQ5UR2" localSheetId="7" hidden="1">#REF!</definedName>
    <definedName name="BExCU0A1V6NMZQ9ASYJ8QIVQ5UR2" localSheetId="9" hidden="1">#REF!</definedName>
    <definedName name="BExCU0A1V6NMZQ9ASYJ8QIVQ5UR2" localSheetId="1" hidden="1">#REF!</definedName>
    <definedName name="BExCU0A1V6NMZQ9ASYJ8QIVQ5UR2" localSheetId="40" hidden="1">#REF!</definedName>
    <definedName name="BExCU0A1V6NMZQ9ASYJ8QIVQ5UR2" localSheetId="36" hidden="1">#REF!</definedName>
    <definedName name="BExCU0A1V6NMZQ9ASYJ8QIVQ5UR2" hidden="1">#REF!</definedName>
    <definedName name="BExCU2834920JBHSPCRC4UF80OLL" localSheetId="7" hidden="1">#REF!</definedName>
    <definedName name="BExCU2834920JBHSPCRC4UF80OLL" localSheetId="9" hidden="1">#REF!</definedName>
    <definedName name="BExCU2834920JBHSPCRC4UF80OLL" localSheetId="1" hidden="1">#REF!</definedName>
    <definedName name="BExCU2834920JBHSPCRC4UF80OLL" localSheetId="40" hidden="1">#REF!</definedName>
    <definedName name="BExCU2834920JBHSPCRC4UF80OLL" localSheetId="36" hidden="1">#REF!</definedName>
    <definedName name="BExCU2834920JBHSPCRC4UF80OLL" hidden="1">#REF!</definedName>
    <definedName name="BExCU8O54I3P3WRYWY1CRP3S78QY" localSheetId="7" hidden="1">#REF!</definedName>
    <definedName name="BExCU8O54I3P3WRYWY1CRP3S78QY" localSheetId="9" hidden="1">#REF!</definedName>
    <definedName name="BExCU8O54I3P3WRYWY1CRP3S78QY" localSheetId="1" hidden="1">#REF!</definedName>
    <definedName name="BExCU8O54I3P3WRYWY1CRP3S78QY" localSheetId="40" hidden="1">#REF!</definedName>
    <definedName name="BExCU8O54I3P3WRYWY1CRP3S78QY" localSheetId="36" hidden="1">#REF!</definedName>
    <definedName name="BExCU8O54I3P3WRYWY1CRP3S78QY" hidden="1">#REF!</definedName>
    <definedName name="BExCUDRJO23YOKT8GPWOVQ4XEHF5" localSheetId="7" hidden="1">#REF!</definedName>
    <definedName name="BExCUDRJO23YOKT8GPWOVQ4XEHF5" localSheetId="9" hidden="1">#REF!</definedName>
    <definedName name="BExCUDRJO23YOKT8GPWOVQ4XEHF5" localSheetId="1" hidden="1">#REF!</definedName>
    <definedName name="BExCUDRJO23YOKT8GPWOVQ4XEHF5" localSheetId="40" hidden="1">#REF!</definedName>
    <definedName name="BExCUDRJO23YOKT8GPWOVQ4XEHF5" localSheetId="36" hidden="1">#REF!</definedName>
    <definedName name="BExCUDRJO23YOKT8GPWOVQ4XEHF5" hidden="1">#REF!</definedName>
    <definedName name="BExCULEOALM7SEHVMQC4B4N25MRM" localSheetId="7" hidden="1">#REF!</definedName>
    <definedName name="BExCULEOALM7SEHVMQC4B4N25MRM" localSheetId="9" hidden="1">#REF!</definedName>
    <definedName name="BExCULEOALM7SEHVMQC4B4N25MRM" localSheetId="1" hidden="1">#REF!</definedName>
    <definedName name="BExCULEOALM7SEHVMQC4B4N25MRM" localSheetId="40" hidden="1">#REF!</definedName>
    <definedName name="BExCULEOALM7SEHVMQC4B4N25MRM" localSheetId="36" hidden="1">#REF!</definedName>
    <definedName name="BExCULEOALM7SEHVMQC4B4N25MRM" hidden="1">#REF!</definedName>
    <definedName name="BExCUPAXFR16YMWL30ME3F3BSRDZ" localSheetId="7" hidden="1">#REF!</definedName>
    <definedName name="BExCUPAXFR16YMWL30ME3F3BSRDZ" localSheetId="9" hidden="1">#REF!</definedName>
    <definedName name="BExCUPAXFR16YMWL30ME3F3BSRDZ" localSheetId="1" hidden="1">#REF!</definedName>
    <definedName name="BExCUPAXFR16YMWL30ME3F3BSRDZ" localSheetId="40" hidden="1">#REF!</definedName>
    <definedName name="BExCUPAXFR16YMWL30ME3F3BSRDZ" localSheetId="36" hidden="1">#REF!</definedName>
    <definedName name="BExCUPAXFR16YMWL30ME3F3BSRDZ" hidden="1">#REF!</definedName>
    <definedName name="BExCUR94DHCE47PUUWEMT5QZOYR2" localSheetId="7" hidden="1">#REF!</definedName>
    <definedName name="BExCUR94DHCE47PUUWEMT5QZOYR2" localSheetId="9" hidden="1">#REF!</definedName>
    <definedName name="BExCUR94DHCE47PUUWEMT5QZOYR2" localSheetId="1" hidden="1">#REF!</definedName>
    <definedName name="BExCUR94DHCE47PUUWEMT5QZOYR2" localSheetId="40" hidden="1">#REF!</definedName>
    <definedName name="BExCUR94DHCE47PUUWEMT5QZOYR2" localSheetId="36" hidden="1">#REF!</definedName>
    <definedName name="BExCUR94DHCE47PUUWEMT5QZOYR2" hidden="1">#REF!</definedName>
    <definedName name="BExCV5HJSTBNPQZVGYJY9AZ4IJ26" localSheetId="7" hidden="1">#REF!</definedName>
    <definedName name="BExCV5HJSTBNPQZVGYJY9AZ4IJ26" localSheetId="9" hidden="1">#REF!</definedName>
    <definedName name="BExCV5HJSTBNPQZVGYJY9AZ4IJ26" localSheetId="1" hidden="1">#REF!</definedName>
    <definedName name="BExCV5HJSTBNPQZVGYJY9AZ4IJ26" localSheetId="40" hidden="1">#REF!</definedName>
    <definedName name="BExCV5HJSTBNPQZVGYJY9AZ4IJ26" localSheetId="36" hidden="1">#REF!</definedName>
    <definedName name="BExCV5HJSTBNPQZVGYJY9AZ4IJ26" hidden="1">#REF!</definedName>
    <definedName name="BExCV634L7SVHGB0UDDTRRQ2Q72H" localSheetId="7" hidden="1">#REF!</definedName>
    <definedName name="BExCV634L7SVHGB0UDDTRRQ2Q72H" localSheetId="9" hidden="1">#REF!</definedName>
    <definedName name="BExCV634L7SVHGB0UDDTRRQ2Q72H" localSheetId="1" hidden="1">#REF!</definedName>
    <definedName name="BExCV634L7SVHGB0UDDTRRQ2Q72H" localSheetId="40" hidden="1">#REF!</definedName>
    <definedName name="BExCV634L7SVHGB0UDDTRRQ2Q72H" localSheetId="36" hidden="1">#REF!</definedName>
    <definedName name="BExCV634L7SVHGB0UDDTRRQ2Q72H" hidden="1">#REF!</definedName>
    <definedName name="BExCVBXGSXT9FWJRG62PX9S1RK83" localSheetId="7" hidden="1">#REF!</definedName>
    <definedName name="BExCVBXGSXT9FWJRG62PX9S1RK83" localSheetId="9" hidden="1">#REF!</definedName>
    <definedName name="BExCVBXGSXT9FWJRG62PX9S1RK83" localSheetId="1" hidden="1">#REF!</definedName>
    <definedName name="BExCVBXGSXT9FWJRG62PX9S1RK83" localSheetId="40" hidden="1">#REF!</definedName>
    <definedName name="BExCVBXGSXT9FWJRG62PX9S1RK83" localSheetId="36" hidden="1">#REF!</definedName>
    <definedName name="BExCVBXGSXT9FWJRG62PX9S1RK83" hidden="1">#REF!</definedName>
    <definedName name="BExCVHBNLOHNFS0JAV3I1XGPNH9W" localSheetId="7" hidden="1">#REF!</definedName>
    <definedName name="BExCVHBNLOHNFS0JAV3I1XGPNH9W" localSheetId="9" hidden="1">#REF!</definedName>
    <definedName name="BExCVHBNLOHNFS0JAV3I1XGPNH9W" localSheetId="1" hidden="1">#REF!</definedName>
    <definedName name="BExCVHBNLOHNFS0JAV3I1XGPNH9W" localSheetId="40" hidden="1">#REF!</definedName>
    <definedName name="BExCVHBNLOHNFS0JAV3I1XGPNH9W" localSheetId="36" hidden="1">#REF!</definedName>
    <definedName name="BExCVHBNLOHNFS0JAV3I1XGPNH9W" hidden="1">#REF!</definedName>
    <definedName name="BExCVI86R31A2IOZIEBY1FJLVILD" localSheetId="7" hidden="1">#REF!</definedName>
    <definedName name="BExCVI86R31A2IOZIEBY1FJLVILD" localSheetId="9" hidden="1">#REF!</definedName>
    <definedName name="BExCVI86R31A2IOZIEBY1FJLVILD" localSheetId="1" hidden="1">#REF!</definedName>
    <definedName name="BExCVI86R31A2IOZIEBY1FJLVILD" localSheetId="40" hidden="1">#REF!</definedName>
    <definedName name="BExCVI86R31A2IOZIEBY1FJLVILD" localSheetId="36" hidden="1">#REF!</definedName>
    <definedName name="BExCVI86R31A2IOZIEBY1FJLVILD" hidden="1">#REF!</definedName>
    <definedName name="BExCVKGZXE0I9EIXKBZVSGSEY2RR" localSheetId="7" hidden="1">#REF!</definedName>
    <definedName name="BExCVKGZXE0I9EIXKBZVSGSEY2RR" localSheetId="9" hidden="1">#REF!</definedName>
    <definedName name="BExCVKGZXE0I9EIXKBZVSGSEY2RR" localSheetId="1" hidden="1">#REF!</definedName>
    <definedName name="BExCVKGZXE0I9EIXKBZVSGSEY2RR" localSheetId="40" hidden="1">#REF!</definedName>
    <definedName name="BExCVKGZXE0I9EIXKBZVSGSEY2RR" localSheetId="36" hidden="1">#REF!</definedName>
    <definedName name="BExCVKGZXE0I9EIXKBZVSGSEY2RR" hidden="1">#REF!</definedName>
    <definedName name="BExCVNROVORCSNX9HKHKPHY0URS3" localSheetId="7" hidden="1">#REF!</definedName>
    <definedName name="BExCVNROVORCSNX9HKHKPHY0URS3" localSheetId="9" hidden="1">#REF!</definedName>
    <definedName name="BExCVNROVORCSNX9HKHKPHY0URS3" localSheetId="1" hidden="1">#REF!</definedName>
    <definedName name="BExCVNROVORCSNX9HKHKPHY0URS3" localSheetId="40" hidden="1">#REF!</definedName>
    <definedName name="BExCVNROVORCSNX9HKHKPHY0URS3" localSheetId="36" hidden="1">#REF!</definedName>
    <definedName name="BExCVNROVORCSNX9HKHKPHY0URS3" hidden="1">#REF!</definedName>
    <definedName name="BExCVPEZON7VV6NOWII8VZMONPCJ" localSheetId="7" hidden="1">#REF!</definedName>
    <definedName name="BExCVPEZON7VV6NOWII8VZMONPCJ" localSheetId="9" hidden="1">#REF!</definedName>
    <definedName name="BExCVPEZON7VV6NOWII8VZMONPCJ" localSheetId="1" hidden="1">#REF!</definedName>
    <definedName name="BExCVPEZON7VV6NOWII8VZMONPCJ" localSheetId="40" hidden="1">#REF!</definedName>
    <definedName name="BExCVPEZON7VV6NOWII8VZMONPCJ" localSheetId="36" hidden="1">#REF!</definedName>
    <definedName name="BExCVPEZON7VV6NOWII8VZMONPCJ" hidden="1">#REF!</definedName>
    <definedName name="BExCVV44WY5807WGMTGKPW0GT256" localSheetId="7" hidden="1">#REF!</definedName>
    <definedName name="BExCVV44WY5807WGMTGKPW0GT256" localSheetId="9" hidden="1">#REF!</definedName>
    <definedName name="BExCVV44WY5807WGMTGKPW0GT256" localSheetId="1" hidden="1">#REF!</definedName>
    <definedName name="BExCVV44WY5807WGMTGKPW0GT256" localSheetId="40" hidden="1">#REF!</definedName>
    <definedName name="BExCVV44WY5807WGMTGKPW0GT256" localSheetId="36" hidden="1">#REF!</definedName>
    <definedName name="BExCVV44WY5807WGMTGKPW0GT256" hidden="1">#REF!</definedName>
    <definedName name="BExCVZ5PN4V6MRBZ04PZJW3GEF8S" localSheetId="7" hidden="1">#REF!</definedName>
    <definedName name="BExCVZ5PN4V6MRBZ04PZJW3GEF8S" localSheetId="9" hidden="1">#REF!</definedName>
    <definedName name="BExCVZ5PN4V6MRBZ04PZJW3GEF8S" localSheetId="1" hidden="1">#REF!</definedName>
    <definedName name="BExCVZ5PN4V6MRBZ04PZJW3GEF8S" localSheetId="40" hidden="1">#REF!</definedName>
    <definedName name="BExCVZ5PN4V6MRBZ04PZJW3GEF8S" localSheetId="36" hidden="1">#REF!</definedName>
    <definedName name="BExCVZ5PN4V6MRBZ04PZJW3GEF8S" hidden="1">#REF!</definedName>
    <definedName name="BExCW13R0GWJYGXZBNCPAHQN4NR2" localSheetId="7" hidden="1">#REF!</definedName>
    <definedName name="BExCW13R0GWJYGXZBNCPAHQN4NR2" localSheetId="9" hidden="1">#REF!</definedName>
    <definedName name="BExCW13R0GWJYGXZBNCPAHQN4NR2" localSheetId="1" hidden="1">#REF!</definedName>
    <definedName name="BExCW13R0GWJYGXZBNCPAHQN4NR2" localSheetId="40" hidden="1">#REF!</definedName>
    <definedName name="BExCW13R0GWJYGXZBNCPAHQN4NR2" localSheetId="36" hidden="1">#REF!</definedName>
    <definedName name="BExCW13R0GWJYGXZBNCPAHQN4NR2" hidden="1">#REF!</definedName>
    <definedName name="BExCW9Y5HWU4RJTNX74O6L24VGCK" localSheetId="7" hidden="1">#REF!</definedName>
    <definedName name="BExCW9Y5HWU4RJTNX74O6L24VGCK" localSheetId="9" hidden="1">#REF!</definedName>
    <definedName name="BExCW9Y5HWU4RJTNX74O6L24VGCK" localSheetId="1" hidden="1">#REF!</definedName>
    <definedName name="BExCW9Y5HWU4RJTNX74O6L24VGCK" localSheetId="40" hidden="1">#REF!</definedName>
    <definedName name="BExCW9Y5HWU4RJTNX74O6L24VGCK" localSheetId="36" hidden="1">#REF!</definedName>
    <definedName name="BExCW9Y5HWU4RJTNX74O6L24VGCK" hidden="1">#REF!</definedName>
    <definedName name="BExCWHADQJRXWFDGV2KMANWIY1YN" localSheetId="7" hidden="1">#REF!</definedName>
    <definedName name="BExCWHADQJRXWFDGV2KMANWIY1YN" localSheetId="9" hidden="1">#REF!</definedName>
    <definedName name="BExCWHADQJRXWFDGV2KMANWIY1YN" localSheetId="1" hidden="1">#REF!</definedName>
    <definedName name="BExCWHADQJRXWFDGV2KMANWIY1YN" localSheetId="40" hidden="1">#REF!</definedName>
    <definedName name="BExCWHADQJRXWFDGV2KMANWIY1YN" localSheetId="36" hidden="1">#REF!</definedName>
    <definedName name="BExCWHADQJRXWFDGV2KMANWIY1YN" hidden="1">#REF!</definedName>
    <definedName name="BExCWPDPESGZS07QGBLSBWDNVJLZ" localSheetId="7" hidden="1">#REF!</definedName>
    <definedName name="BExCWPDPESGZS07QGBLSBWDNVJLZ" localSheetId="9" hidden="1">#REF!</definedName>
    <definedName name="BExCWPDPESGZS07QGBLSBWDNVJLZ" localSheetId="1" hidden="1">#REF!</definedName>
    <definedName name="BExCWPDPESGZS07QGBLSBWDNVJLZ" localSheetId="40" hidden="1">#REF!</definedName>
    <definedName name="BExCWPDPESGZS07QGBLSBWDNVJLZ" localSheetId="36" hidden="1">#REF!</definedName>
    <definedName name="BExCWPDPESGZS07QGBLSBWDNVJLZ" hidden="1">#REF!</definedName>
    <definedName name="BExCWTVKHIVCRHF8GC39KI58YM5K" localSheetId="7" hidden="1">#REF!</definedName>
    <definedName name="BExCWTVKHIVCRHF8GC39KI58YM5K" localSheetId="9" hidden="1">#REF!</definedName>
    <definedName name="BExCWTVKHIVCRHF8GC39KI58YM5K" localSheetId="1" hidden="1">#REF!</definedName>
    <definedName name="BExCWTVKHIVCRHF8GC39KI58YM5K" localSheetId="40" hidden="1">#REF!</definedName>
    <definedName name="BExCWTVKHIVCRHF8GC39KI58YM5K" localSheetId="36" hidden="1">#REF!</definedName>
    <definedName name="BExCWTVKHIVCRHF8GC39KI58YM5K" hidden="1">#REF!</definedName>
    <definedName name="BExCX2KGRZBRVLZNM8SUSIE6A0RL" localSheetId="7" hidden="1">#REF!</definedName>
    <definedName name="BExCX2KGRZBRVLZNM8SUSIE6A0RL" localSheetId="9" hidden="1">#REF!</definedName>
    <definedName name="BExCX2KGRZBRVLZNM8SUSIE6A0RL" localSheetId="1" hidden="1">#REF!</definedName>
    <definedName name="BExCX2KGRZBRVLZNM8SUSIE6A0RL" localSheetId="40" hidden="1">#REF!</definedName>
    <definedName name="BExCX2KGRZBRVLZNM8SUSIE6A0RL" localSheetId="36" hidden="1">#REF!</definedName>
    <definedName name="BExCX2KGRZBRVLZNM8SUSIE6A0RL" hidden="1">#REF!</definedName>
    <definedName name="BExCX3X451T70LZ1VF95L7W4Y4TM" localSheetId="7" hidden="1">#REF!</definedName>
    <definedName name="BExCX3X451T70LZ1VF95L7W4Y4TM" localSheetId="9" hidden="1">#REF!</definedName>
    <definedName name="BExCX3X451T70LZ1VF95L7W4Y4TM" localSheetId="1" hidden="1">#REF!</definedName>
    <definedName name="BExCX3X451T70LZ1VF95L7W4Y4TM" localSheetId="40" hidden="1">#REF!</definedName>
    <definedName name="BExCX3X451T70LZ1VF95L7W4Y4TM" localSheetId="36" hidden="1">#REF!</definedName>
    <definedName name="BExCX3X451T70LZ1VF95L7W4Y4TM" hidden="1">#REF!</definedName>
    <definedName name="BExCX4NZ2N1OUGXM7EV0U7VULJMM" localSheetId="7" hidden="1">#REF!</definedName>
    <definedName name="BExCX4NZ2N1OUGXM7EV0U7VULJMM" localSheetId="9" hidden="1">#REF!</definedName>
    <definedName name="BExCX4NZ2N1OUGXM7EV0U7VULJMM" localSheetId="1" hidden="1">#REF!</definedName>
    <definedName name="BExCX4NZ2N1OUGXM7EV0U7VULJMM" localSheetId="40" hidden="1">#REF!</definedName>
    <definedName name="BExCX4NZ2N1OUGXM7EV0U7VULJMM" localSheetId="36" hidden="1">#REF!</definedName>
    <definedName name="BExCX4NZ2N1OUGXM7EV0U7VULJMM" hidden="1">#REF!</definedName>
    <definedName name="BExCXILMURGYMAH6N5LF5DV6K3GM" localSheetId="7" hidden="1">#REF!</definedName>
    <definedName name="BExCXILMURGYMAH6N5LF5DV6K3GM" localSheetId="9" hidden="1">#REF!</definedName>
    <definedName name="BExCXILMURGYMAH6N5LF5DV6K3GM" localSheetId="1" hidden="1">#REF!</definedName>
    <definedName name="BExCXILMURGYMAH6N5LF5DV6K3GM" localSheetId="40" hidden="1">#REF!</definedName>
    <definedName name="BExCXILMURGYMAH6N5LF5DV6K3GM" localSheetId="36" hidden="1">#REF!</definedName>
    <definedName name="BExCXILMURGYMAH6N5LF5DV6K3GM" hidden="1">#REF!</definedName>
    <definedName name="BExCXQUFBMXQ1650735H48B1AZT3" localSheetId="7" hidden="1">#REF!</definedName>
    <definedName name="BExCXQUFBMXQ1650735H48B1AZT3" localSheetId="9" hidden="1">#REF!</definedName>
    <definedName name="BExCXQUFBMXQ1650735H48B1AZT3" localSheetId="1" hidden="1">#REF!</definedName>
    <definedName name="BExCXQUFBMXQ1650735H48B1AZT3" localSheetId="40" hidden="1">#REF!</definedName>
    <definedName name="BExCXQUFBMXQ1650735H48B1AZT3" localSheetId="36" hidden="1">#REF!</definedName>
    <definedName name="BExCXQUFBMXQ1650735H48B1AZT3" hidden="1">#REF!</definedName>
    <definedName name="BExCXYSBKJ9SZQD7XS2WUS6SVBJO" localSheetId="7" hidden="1">#REF!</definedName>
    <definedName name="BExCXYSBKJ9SZQD7XS2WUS6SVBJO" localSheetId="9" hidden="1">#REF!</definedName>
    <definedName name="BExCXYSBKJ9SZQD7XS2WUS6SVBJO" localSheetId="1" hidden="1">#REF!</definedName>
    <definedName name="BExCXYSBKJ9SZQD7XS2WUS6SVBJO" localSheetId="40" hidden="1">#REF!</definedName>
    <definedName name="BExCXYSBKJ9SZQD7XS2WUS6SVBJO" localSheetId="36" hidden="1">#REF!</definedName>
    <definedName name="BExCXYSBKJ9SZQD7XS2WUS6SVBJO" hidden="1">#REF!</definedName>
    <definedName name="BExCXZ8DGK5ZE8467LFEHX6JNQHJ" localSheetId="7" hidden="1">#REF!</definedName>
    <definedName name="BExCXZ8DGK5ZE8467LFEHX6JNQHJ" localSheetId="9" hidden="1">#REF!</definedName>
    <definedName name="BExCXZ8DGK5ZE8467LFEHX6JNQHJ" localSheetId="1" hidden="1">#REF!</definedName>
    <definedName name="BExCXZ8DGK5ZE8467LFEHX6JNQHJ" localSheetId="40" hidden="1">#REF!</definedName>
    <definedName name="BExCXZ8DGK5ZE8467LFEHX6JNQHJ" localSheetId="36" hidden="1">#REF!</definedName>
    <definedName name="BExCXZ8DGK5ZE8467LFEHX6JNQHJ" hidden="1">#REF!</definedName>
    <definedName name="BExCY2DQO9VLA77Q7EG3T0XNXX4F" localSheetId="7" hidden="1">#REF!</definedName>
    <definedName name="BExCY2DQO9VLA77Q7EG3T0XNXX4F" localSheetId="9" hidden="1">#REF!</definedName>
    <definedName name="BExCY2DQO9VLA77Q7EG3T0XNXX4F" localSheetId="1" hidden="1">#REF!</definedName>
    <definedName name="BExCY2DQO9VLA77Q7EG3T0XNXX4F" localSheetId="40" hidden="1">#REF!</definedName>
    <definedName name="BExCY2DQO9VLA77Q7EG3T0XNXX4F" localSheetId="36" hidden="1">#REF!</definedName>
    <definedName name="BExCY2DQO9VLA77Q7EG3T0XNXX4F" hidden="1">#REF!</definedName>
    <definedName name="BExCY5Z7X93Z8XUOEASK50W08S36" localSheetId="7" hidden="1">#REF!</definedName>
    <definedName name="BExCY5Z7X93Z8XUOEASK50W08S36" localSheetId="9" hidden="1">#REF!</definedName>
    <definedName name="BExCY5Z7X93Z8XUOEASK50W08S36" localSheetId="1" hidden="1">#REF!</definedName>
    <definedName name="BExCY5Z7X93Z8XUOEASK50W08S36" localSheetId="40" hidden="1">#REF!</definedName>
    <definedName name="BExCY5Z7X93Z8XUOEASK50W08S36" localSheetId="36" hidden="1">#REF!</definedName>
    <definedName name="BExCY5Z7X93Z8XUOEASK50W08S36" hidden="1">#REF!</definedName>
    <definedName name="BExCY6VMJ68MX3C981R5Q0BX5791" localSheetId="7" hidden="1">#REF!</definedName>
    <definedName name="BExCY6VMJ68MX3C981R5Q0BX5791" localSheetId="9" hidden="1">#REF!</definedName>
    <definedName name="BExCY6VMJ68MX3C981R5Q0BX5791" localSheetId="1" hidden="1">#REF!</definedName>
    <definedName name="BExCY6VMJ68MX3C981R5Q0BX5791" localSheetId="40" hidden="1">#REF!</definedName>
    <definedName name="BExCY6VMJ68MX3C981R5Q0BX5791" localSheetId="36" hidden="1">#REF!</definedName>
    <definedName name="BExCY6VMJ68MX3C981R5Q0BX5791" hidden="1">#REF!</definedName>
    <definedName name="BExCYAH2SAZCPW6XCB7V7PMMCAWO" localSheetId="7" hidden="1">#REF!</definedName>
    <definedName name="BExCYAH2SAZCPW6XCB7V7PMMCAWO" localSheetId="9" hidden="1">#REF!</definedName>
    <definedName name="BExCYAH2SAZCPW6XCB7V7PMMCAWO" localSheetId="1" hidden="1">#REF!</definedName>
    <definedName name="BExCYAH2SAZCPW6XCB7V7PMMCAWO" localSheetId="40" hidden="1">#REF!</definedName>
    <definedName name="BExCYAH2SAZCPW6XCB7V7PMMCAWO" localSheetId="36" hidden="1">#REF!</definedName>
    <definedName name="BExCYAH2SAZCPW6XCB7V7PMMCAWO" hidden="1">#REF!</definedName>
    <definedName name="BExCYDGYM1UGUNTB331L2E4L5F34" localSheetId="7" hidden="1">#REF!</definedName>
    <definedName name="BExCYDGYM1UGUNTB331L2E4L5F34" localSheetId="9" hidden="1">#REF!</definedName>
    <definedName name="BExCYDGYM1UGUNTB331L2E4L5F34" localSheetId="1" hidden="1">#REF!</definedName>
    <definedName name="BExCYDGYM1UGUNTB331L2E4L5F34" localSheetId="40" hidden="1">#REF!</definedName>
    <definedName name="BExCYDGYM1UGUNTB331L2E4L5F34" localSheetId="36" hidden="1">#REF!</definedName>
    <definedName name="BExCYDGYM1UGUNTB331L2E4L5F34" hidden="1">#REF!</definedName>
    <definedName name="BExCYN7KCKU1F6EXMNPQPTKNOT6A" localSheetId="7" hidden="1">#REF!</definedName>
    <definedName name="BExCYN7KCKU1F6EXMNPQPTKNOT6A" localSheetId="9" hidden="1">#REF!</definedName>
    <definedName name="BExCYN7KCKU1F6EXMNPQPTKNOT6A" localSheetId="1" hidden="1">#REF!</definedName>
    <definedName name="BExCYN7KCKU1F6EXMNPQPTKNOT6A" localSheetId="40" hidden="1">#REF!</definedName>
    <definedName name="BExCYN7KCKU1F6EXMNPQPTKNOT6A" localSheetId="36" hidden="1">#REF!</definedName>
    <definedName name="BExCYN7KCKU1F6EXMNPQPTKNOT6A" hidden="1">#REF!</definedName>
    <definedName name="BExCYPRC5HJE6N2XQTHCT6NXGP8N" localSheetId="7" hidden="1">#REF!</definedName>
    <definedName name="BExCYPRC5HJE6N2XQTHCT6NXGP8N" localSheetId="9" hidden="1">#REF!</definedName>
    <definedName name="BExCYPRC5HJE6N2XQTHCT6NXGP8N" localSheetId="1" hidden="1">#REF!</definedName>
    <definedName name="BExCYPRC5HJE6N2XQTHCT6NXGP8N" localSheetId="40" hidden="1">#REF!</definedName>
    <definedName name="BExCYPRC5HJE6N2XQTHCT6NXGP8N" localSheetId="36" hidden="1">#REF!</definedName>
    <definedName name="BExCYPRC5HJE6N2XQTHCT6NXGP8N" hidden="1">#REF!</definedName>
    <definedName name="BExCYQCX9ES8ZWW2L35B12WDNT73" localSheetId="7" hidden="1">#REF!</definedName>
    <definedName name="BExCYQCX9ES8ZWW2L35B12WDNT73" localSheetId="9" hidden="1">#REF!</definedName>
    <definedName name="BExCYQCX9ES8ZWW2L35B12WDNT73" localSheetId="1" hidden="1">#REF!</definedName>
    <definedName name="BExCYQCX9ES8ZWW2L35B12WDNT73" localSheetId="40" hidden="1">#REF!</definedName>
    <definedName name="BExCYQCX9ES8ZWW2L35B12WDNT73" localSheetId="36" hidden="1">#REF!</definedName>
    <definedName name="BExCYQCX9ES8ZWW2L35B12WDNT73" hidden="1">#REF!</definedName>
    <definedName name="BExCYSLQY2CYU7DQ3QI07UGGS6OW" localSheetId="7" hidden="1">#REF!</definedName>
    <definedName name="BExCYSLQY2CYU7DQ3QI07UGGS6OW" localSheetId="9" hidden="1">#REF!</definedName>
    <definedName name="BExCYSLQY2CYU7DQ3QI07UGGS6OW" localSheetId="1" hidden="1">#REF!</definedName>
    <definedName name="BExCYSLQY2CYU7DQ3QI07UGGS6OW" localSheetId="40" hidden="1">#REF!</definedName>
    <definedName name="BExCYSLQY2CYU7DQ3QI07UGGS6OW" localSheetId="36" hidden="1">#REF!</definedName>
    <definedName name="BExCYSLQY2CYU7DQ3QI07UGGS6OW" hidden="1">#REF!</definedName>
    <definedName name="BExCYUK0I3UEXZNFDW71G6Z6D8XR" localSheetId="7" hidden="1">#REF!</definedName>
    <definedName name="BExCYUK0I3UEXZNFDW71G6Z6D8XR" localSheetId="9" hidden="1">#REF!</definedName>
    <definedName name="BExCYUK0I3UEXZNFDW71G6Z6D8XR" localSheetId="1" hidden="1">#REF!</definedName>
    <definedName name="BExCYUK0I3UEXZNFDW71G6Z6D8XR" localSheetId="40" hidden="1">#REF!</definedName>
    <definedName name="BExCYUK0I3UEXZNFDW71G6Z6D8XR" localSheetId="36" hidden="1">#REF!</definedName>
    <definedName name="BExCYUK0I3UEXZNFDW71G6Z6D8XR" hidden="1">#REF!</definedName>
    <definedName name="BExCZFZCXMLY5DWESYJ9NGTJYQ8M" localSheetId="7" hidden="1">#REF!</definedName>
    <definedName name="BExCZFZCXMLY5DWESYJ9NGTJYQ8M" localSheetId="9" hidden="1">#REF!</definedName>
    <definedName name="BExCZFZCXMLY5DWESYJ9NGTJYQ8M" localSheetId="1" hidden="1">#REF!</definedName>
    <definedName name="BExCZFZCXMLY5DWESYJ9NGTJYQ8M" localSheetId="40" hidden="1">#REF!</definedName>
    <definedName name="BExCZFZCXMLY5DWESYJ9NGTJYQ8M" localSheetId="36" hidden="1">#REF!</definedName>
    <definedName name="BExCZFZCXMLY5DWESYJ9NGTJYQ8M" hidden="1">#REF!</definedName>
    <definedName name="BExCZJ4P8WS0BDT31WDXI0ROE7D6" localSheetId="7" hidden="1">#REF!</definedName>
    <definedName name="BExCZJ4P8WS0BDT31WDXI0ROE7D6" localSheetId="9" hidden="1">#REF!</definedName>
    <definedName name="BExCZJ4P8WS0BDT31WDXI0ROE7D6" localSheetId="1" hidden="1">#REF!</definedName>
    <definedName name="BExCZJ4P8WS0BDT31WDXI0ROE7D6" localSheetId="40" hidden="1">#REF!</definedName>
    <definedName name="BExCZJ4P8WS0BDT31WDXI0ROE7D6" localSheetId="36" hidden="1">#REF!</definedName>
    <definedName name="BExCZJ4P8WS0BDT31WDXI0ROE7D6" hidden="1">#REF!</definedName>
    <definedName name="BExCZKH6NI0EE02L995IFVBD1J59" localSheetId="7" hidden="1">#REF!</definedName>
    <definedName name="BExCZKH6NI0EE02L995IFVBD1J59" localSheetId="9" hidden="1">#REF!</definedName>
    <definedName name="BExCZKH6NI0EE02L995IFVBD1J59" localSheetId="1" hidden="1">#REF!</definedName>
    <definedName name="BExCZKH6NI0EE02L995IFVBD1J59" localSheetId="40" hidden="1">#REF!</definedName>
    <definedName name="BExCZKH6NI0EE02L995IFVBD1J59" localSheetId="36" hidden="1">#REF!</definedName>
    <definedName name="BExCZKH6NI0EE02L995IFVBD1J59" hidden="1">#REF!</definedName>
    <definedName name="BExCZNRWARGGHWLSC1PEDZFLF3JV" localSheetId="7" hidden="1">#REF!</definedName>
    <definedName name="BExCZNRWARGGHWLSC1PEDZFLF3JV" localSheetId="9" hidden="1">#REF!</definedName>
    <definedName name="BExCZNRWARGGHWLSC1PEDZFLF3JV" localSheetId="1" hidden="1">#REF!</definedName>
    <definedName name="BExCZNRWARGGHWLSC1PEDZFLF3JV" localSheetId="40" hidden="1">#REF!</definedName>
    <definedName name="BExCZNRWARGGHWLSC1PEDZFLF3JV" localSheetId="36" hidden="1">#REF!</definedName>
    <definedName name="BExCZNRWARGGHWLSC1PEDZFLF3JV" hidden="1">#REF!</definedName>
    <definedName name="BExCZP9TBB61HISZ2U5QMQSO2LBE" localSheetId="7" hidden="1">#REF!</definedName>
    <definedName name="BExCZP9TBB61HISZ2U5QMQSO2LBE" localSheetId="9" hidden="1">#REF!</definedName>
    <definedName name="BExCZP9TBB61HISZ2U5QMQSO2LBE" localSheetId="1" hidden="1">#REF!</definedName>
    <definedName name="BExCZP9TBB61HISZ2U5QMQSO2LBE" localSheetId="40" hidden="1">#REF!</definedName>
    <definedName name="BExCZP9TBB61HISZ2U5QMQSO2LBE" localSheetId="36" hidden="1">#REF!</definedName>
    <definedName name="BExCZP9TBB61HISZ2U5QMQSO2LBE" hidden="1">#REF!</definedName>
    <definedName name="BExCZUD9FEOJBKDJ51Z3JON9LKJ8" localSheetId="7" hidden="1">#REF!</definedName>
    <definedName name="BExCZUD9FEOJBKDJ51Z3JON9LKJ8" localSheetId="9" hidden="1">#REF!</definedName>
    <definedName name="BExCZUD9FEOJBKDJ51Z3JON9LKJ8" localSheetId="1" hidden="1">#REF!</definedName>
    <definedName name="BExCZUD9FEOJBKDJ51Z3JON9LKJ8" localSheetId="40" hidden="1">#REF!</definedName>
    <definedName name="BExCZUD9FEOJBKDJ51Z3JON9LKJ8" localSheetId="36" hidden="1">#REF!</definedName>
    <definedName name="BExCZUD9FEOJBKDJ51Z3JON9LKJ8" hidden="1">#REF!</definedName>
    <definedName name="BExD0AUOVQT3UL53T2KUVJNGD0QF" localSheetId="7" hidden="1">#REF!</definedName>
    <definedName name="BExD0AUOVQT3UL53T2KUVJNGD0QF" localSheetId="9" hidden="1">#REF!</definedName>
    <definedName name="BExD0AUOVQT3UL53T2KUVJNGD0QF" localSheetId="1" hidden="1">#REF!</definedName>
    <definedName name="BExD0AUOVQT3UL53T2KUVJNGD0QF" localSheetId="40" hidden="1">#REF!</definedName>
    <definedName name="BExD0AUOVQT3UL53T2KUVJNGD0QF" localSheetId="36" hidden="1">#REF!</definedName>
    <definedName name="BExD0AUOVQT3UL53T2KUVJNGD0QF" hidden="1">#REF!</definedName>
    <definedName name="BExD0HALIN0JR4JTPGDEVAEE5EX5" localSheetId="7" hidden="1">#REF!</definedName>
    <definedName name="BExD0HALIN0JR4JTPGDEVAEE5EX5" localSheetId="9" hidden="1">#REF!</definedName>
    <definedName name="BExD0HALIN0JR4JTPGDEVAEE5EX5" localSheetId="1" hidden="1">#REF!</definedName>
    <definedName name="BExD0HALIN0JR4JTPGDEVAEE5EX5" localSheetId="40" hidden="1">#REF!</definedName>
    <definedName name="BExD0HALIN0JR4JTPGDEVAEE5EX5" localSheetId="36" hidden="1">#REF!</definedName>
    <definedName name="BExD0HALIN0JR4JTPGDEVAEE5EX5" hidden="1">#REF!</definedName>
    <definedName name="BExD0LCCDPG16YLY5WQSZF1XI5DA" localSheetId="7" hidden="1">#REF!</definedName>
    <definedName name="BExD0LCCDPG16YLY5WQSZF1XI5DA" localSheetId="9" hidden="1">#REF!</definedName>
    <definedName name="BExD0LCCDPG16YLY5WQSZF1XI5DA" localSheetId="1" hidden="1">#REF!</definedName>
    <definedName name="BExD0LCCDPG16YLY5WQSZF1XI5DA" localSheetId="40" hidden="1">#REF!</definedName>
    <definedName name="BExD0LCCDPG16YLY5WQSZF1XI5DA" localSheetId="36" hidden="1">#REF!</definedName>
    <definedName name="BExD0LCCDPG16YLY5WQSZF1XI5DA" hidden="1">#REF!</definedName>
    <definedName name="BExD0RMWSB4TRECEHTH6NN4K9DFZ" localSheetId="7" hidden="1">#REF!</definedName>
    <definedName name="BExD0RMWSB4TRECEHTH6NN4K9DFZ" localSheetId="9" hidden="1">#REF!</definedName>
    <definedName name="BExD0RMWSB4TRECEHTH6NN4K9DFZ" localSheetId="1" hidden="1">#REF!</definedName>
    <definedName name="BExD0RMWSB4TRECEHTH6NN4K9DFZ" localSheetId="40" hidden="1">#REF!</definedName>
    <definedName name="BExD0RMWSB4TRECEHTH6NN4K9DFZ" localSheetId="36" hidden="1">#REF!</definedName>
    <definedName name="BExD0RMWSB4TRECEHTH6NN4K9DFZ" hidden="1">#REF!</definedName>
    <definedName name="BExD0U6KG10QGVDI1XSHK0J10A2V" localSheetId="7" hidden="1">#REF!</definedName>
    <definedName name="BExD0U6KG10QGVDI1XSHK0J10A2V" localSheetId="9" hidden="1">#REF!</definedName>
    <definedName name="BExD0U6KG10QGVDI1XSHK0J10A2V" localSheetId="1" hidden="1">#REF!</definedName>
    <definedName name="BExD0U6KG10QGVDI1XSHK0J10A2V" localSheetId="40" hidden="1">#REF!</definedName>
    <definedName name="BExD0U6KG10QGVDI1XSHK0J10A2V" localSheetId="36" hidden="1">#REF!</definedName>
    <definedName name="BExD0U6KG10QGVDI1XSHK0J10A2V" hidden="1">#REF!</definedName>
    <definedName name="BExD0WQ6EQ2G82IAJI3FDQKGZH18" localSheetId="7" hidden="1">#REF!</definedName>
    <definedName name="BExD0WQ6EQ2G82IAJI3FDQKGZH18" localSheetId="9" hidden="1">#REF!</definedName>
    <definedName name="BExD0WQ6EQ2G82IAJI3FDQKGZH18" localSheetId="1" hidden="1">#REF!</definedName>
    <definedName name="BExD0WQ6EQ2G82IAJI3FDQKGZH18" localSheetId="40" hidden="1">#REF!</definedName>
    <definedName name="BExD0WQ6EQ2G82IAJI3FDQKGZH18" localSheetId="36" hidden="1">#REF!</definedName>
    <definedName name="BExD0WQ6EQ2G82IAJI3FDQKGZH18" hidden="1">#REF!</definedName>
    <definedName name="BExD13RUIBGRXDL4QDZ305UKUR12" localSheetId="7" hidden="1">#REF!</definedName>
    <definedName name="BExD13RUIBGRXDL4QDZ305UKUR12" localSheetId="9" hidden="1">#REF!</definedName>
    <definedName name="BExD13RUIBGRXDL4QDZ305UKUR12" localSheetId="1" hidden="1">#REF!</definedName>
    <definedName name="BExD13RUIBGRXDL4QDZ305UKUR12" localSheetId="40" hidden="1">#REF!</definedName>
    <definedName name="BExD13RUIBGRXDL4QDZ305UKUR12" localSheetId="36" hidden="1">#REF!</definedName>
    <definedName name="BExD13RUIBGRXDL4QDZ305UKUR12" hidden="1">#REF!</definedName>
    <definedName name="BExD14DETV5R4OOTMAXD5NAKWRO3" localSheetId="7" hidden="1">#REF!</definedName>
    <definedName name="BExD14DETV5R4OOTMAXD5NAKWRO3" localSheetId="9" hidden="1">#REF!</definedName>
    <definedName name="BExD14DETV5R4OOTMAXD5NAKWRO3" localSheetId="1" hidden="1">#REF!</definedName>
    <definedName name="BExD14DETV5R4OOTMAXD5NAKWRO3" localSheetId="40" hidden="1">#REF!</definedName>
    <definedName name="BExD14DETV5R4OOTMAXD5NAKWRO3" localSheetId="36" hidden="1">#REF!</definedName>
    <definedName name="BExD14DETV5R4OOTMAXD5NAKWRO3" hidden="1">#REF!</definedName>
    <definedName name="BExD1MI40YRCBI7KT4S9YHQJUO06" localSheetId="7" hidden="1">#REF!</definedName>
    <definedName name="BExD1MI40YRCBI7KT4S9YHQJUO06" localSheetId="9" hidden="1">#REF!</definedName>
    <definedName name="BExD1MI40YRCBI7KT4S9YHQJUO06" localSheetId="1" hidden="1">#REF!</definedName>
    <definedName name="BExD1MI40YRCBI7KT4S9YHQJUO06" localSheetId="40" hidden="1">#REF!</definedName>
    <definedName name="BExD1MI40YRCBI7KT4S9YHQJUO06" localSheetId="36" hidden="1">#REF!</definedName>
    <definedName name="BExD1MI40YRCBI7KT4S9YHQJUO06" hidden="1">#REF!</definedName>
    <definedName name="BExD1OAU9OXQAZA4D70HP72CU6GB" localSheetId="7" hidden="1">#REF!</definedName>
    <definedName name="BExD1OAU9OXQAZA4D70HP72CU6GB" localSheetId="9" hidden="1">#REF!</definedName>
    <definedName name="BExD1OAU9OXQAZA4D70HP72CU6GB" localSheetId="1" hidden="1">#REF!</definedName>
    <definedName name="BExD1OAU9OXQAZA4D70HP72CU6GB" localSheetId="40" hidden="1">#REF!</definedName>
    <definedName name="BExD1OAU9OXQAZA4D70HP72CU6GB" localSheetId="36" hidden="1">#REF!</definedName>
    <definedName name="BExD1OAU9OXQAZA4D70HP72CU6GB" hidden="1">#REF!</definedName>
    <definedName name="BExD1T8WPV0G6YOX7WMAIZD8XNBK" localSheetId="7" hidden="1">#REF!</definedName>
    <definedName name="BExD1T8WPV0G6YOX7WMAIZD8XNBK" localSheetId="9" hidden="1">#REF!</definedName>
    <definedName name="BExD1T8WPV0G6YOX7WMAIZD8XNBK" localSheetId="1" hidden="1">#REF!</definedName>
    <definedName name="BExD1T8WPV0G6YOX7WMAIZD8XNBK" localSheetId="40" hidden="1">#REF!</definedName>
    <definedName name="BExD1T8WPV0G6YOX7WMAIZD8XNBK" localSheetId="36" hidden="1">#REF!</definedName>
    <definedName name="BExD1T8WPV0G6YOX7WMAIZD8XNBK" hidden="1">#REF!</definedName>
    <definedName name="BExD1Y1JV61416YA1XRQHKWPZIE7" localSheetId="7" hidden="1">#REF!</definedName>
    <definedName name="BExD1Y1JV61416YA1XRQHKWPZIE7" localSheetId="9" hidden="1">#REF!</definedName>
    <definedName name="BExD1Y1JV61416YA1XRQHKWPZIE7" localSheetId="1" hidden="1">#REF!</definedName>
    <definedName name="BExD1Y1JV61416YA1XRQHKWPZIE7" localSheetId="40" hidden="1">#REF!</definedName>
    <definedName name="BExD1Y1JV61416YA1XRQHKWPZIE7" localSheetId="36" hidden="1">#REF!</definedName>
    <definedName name="BExD1Y1JV61416YA1XRQHKWPZIE7" hidden="1">#REF!</definedName>
    <definedName name="BExD2CFHIRMBKN5KXE5QP4XXEWFS" localSheetId="7" hidden="1">#REF!</definedName>
    <definedName name="BExD2CFHIRMBKN5KXE5QP4XXEWFS" localSheetId="9" hidden="1">#REF!</definedName>
    <definedName name="BExD2CFHIRMBKN5KXE5QP4XXEWFS" localSheetId="1" hidden="1">#REF!</definedName>
    <definedName name="BExD2CFHIRMBKN5KXE5QP4XXEWFS" localSheetId="40" hidden="1">#REF!</definedName>
    <definedName name="BExD2CFHIRMBKN5KXE5QP4XXEWFS" localSheetId="36" hidden="1">#REF!</definedName>
    <definedName name="BExD2CFHIRMBKN5KXE5QP4XXEWFS" hidden="1">#REF!</definedName>
    <definedName name="BExD2DMHH1HWXQ9W0YYMDP8AAX8Q" localSheetId="7" hidden="1">#REF!</definedName>
    <definedName name="BExD2DMHH1HWXQ9W0YYMDP8AAX8Q" localSheetId="9" hidden="1">#REF!</definedName>
    <definedName name="BExD2DMHH1HWXQ9W0YYMDP8AAX8Q" localSheetId="1" hidden="1">#REF!</definedName>
    <definedName name="BExD2DMHH1HWXQ9W0YYMDP8AAX8Q" localSheetId="40" hidden="1">#REF!</definedName>
    <definedName name="BExD2DMHH1HWXQ9W0YYMDP8AAX8Q" localSheetId="36" hidden="1">#REF!</definedName>
    <definedName name="BExD2DMHH1HWXQ9W0YYMDP8AAX8Q" hidden="1">#REF!</definedName>
    <definedName name="BExD2HTPC7IWBAU6OSQ67MQA8BYZ" localSheetId="7" hidden="1">#REF!</definedName>
    <definedName name="BExD2HTPC7IWBAU6OSQ67MQA8BYZ" localSheetId="9" hidden="1">#REF!</definedName>
    <definedName name="BExD2HTPC7IWBAU6OSQ67MQA8BYZ" localSheetId="1" hidden="1">#REF!</definedName>
    <definedName name="BExD2HTPC7IWBAU6OSQ67MQA8BYZ" localSheetId="40" hidden="1">#REF!</definedName>
    <definedName name="BExD2HTPC7IWBAU6OSQ67MQA8BYZ" localSheetId="36" hidden="1">#REF!</definedName>
    <definedName name="BExD2HTPC7IWBAU6OSQ67MQA8BYZ" hidden="1">#REF!</definedName>
    <definedName name="BExD2PWTVQ2CXNG6B7UDL8FIMXBH" localSheetId="7" hidden="1">#REF!</definedName>
    <definedName name="BExD2PWTVQ2CXNG6B7UDL8FIMXBH" localSheetId="9" hidden="1">#REF!</definedName>
    <definedName name="BExD2PWTVQ2CXNG6B7UDL8FIMXBH" localSheetId="1" hidden="1">#REF!</definedName>
    <definedName name="BExD2PWTVQ2CXNG6B7UDL8FIMXBH" localSheetId="40" hidden="1">#REF!</definedName>
    <definedName name="BExD2PWTVQ2CXNG6B7UDL8FIMXBH" localSheetId="36" hidden="1">#REF!</definedName>
    <definedName name="BExD2PWTVQ2CXNG6B7UDL8FIMXBH" hidden="1">#REF!</definedName>
    <definedName name="BExD2X9AQ03EX1AVVX44CXLXRPTI" localSheetId="7" hidden="1">#REF!</definedName>
    <definedName name="BExD2X9AQ03EX1AVVX44CXLXRPTI" localSheetId="9" hidden="1">#REF!</definedName>
    <definedName name="BExD2X9AQ03EX1AVVX44CXLXRPTI" localSheetId="1" hidden="1">#REF!</definedName>
    <definedName name="BExD2X9AQ03EX1AVVX44CXLXRPTI" localSheetId="40" hidden="1">#REF!</definedName>
    <definedName name="BExD2X9AQ03EX1AVVX44CXLXRPTI" localSheetId="36" hidden="1">#REF!</definedName>
    <definedName name="BExD2X9AQ03EX1AVVX44CXLXRPTI" hidden="1">#REF!</definedName>
    <definedName name="BExD2ZNL9MWJOEL2575KJZBDP2A6" localSheetId="7" hidden="1">#REF!</definedName>
    <definedName name="BExD2ZNL9MWJOEL2575KJZBDP2A6" localSheetId="9" hidden="1">#REF!</definedName>
    <definedName name="BExD2ZNL9MWJOEL2575KJZBDP2A6" localSheetId="1" hidden="1">#REF!</definedName>
    <definedName name="BExD2ZNL9MWJOEL2575KJZBDP2A6" localSheetId="40" hidden="1">#REF!</definedName>
    <definedName name="BExD2ZNL9MWJOEL2575KJZBDP2A6" localSheetId="36" hidden="1">#REF!</definedName>
    <definedName name="BExD2ZNL9MWJOEL2575KJZBDP2A6" hidden="1">#REF!</definedName>
    <definedName name="BExD34G79JRMB8BZRVN81P1H9MSB" localSheetId="7" hidden="1">#REF!</definedName>
    <definedName name="BExD34G79JRMB8BZRVN81P1H9MSB" localSheetId="9" hidden="1">#REF!</definedName>
    <definedName name="BExD34G79JRMB8BZRVN81P1H9MSB" localSheetId="1" hidden="1">#REF!</definedName>
    <definedName name="BExD34G79JRMB8BZRVN81P1H9MSB" localSheetId="40" hidden="1">#REF!</definedName>
    <definedName name="BExD34G79JRMB8BZRVN81P1H9MSB" localSheetId="36" hidden="1">#REF!</definedName>
    <definedName name="BExD34G79JRMB8BZRVN81P1H9MSB" hidden="1">#REF!</definedName>
    <definedName name="BExD35CL2NULPPEHAM954ETQIJA2" localSheetId="7" hidden="1">#REF!</definedName>
    <definedName name="BExD35CL2NULPPEHAM954ETQIJA2" localSheetId="9" hidden="1">#REF!</definedName>
    <definedName name="BExD35CL2NULPPEHAM954ETQIJA2" localSheetId="1" hidden="1">#REF!</definedName>
    <definedName name="BExD35CL2NULPPEHAM954ETQIJA2" localSheetId="40" hidden="1">#REF!</definedName>
    <definedName name="BExD35CL2NULPPEHAM954ETQIJA2" localSheetId="36" hidden="1">#REF!</definedName>
    <definedName name="BExD35CL2NULPPEHAM954ETQIJA2" hidden="1">#REF!</definedName>
    <definedName name="BExD363H2VGFIQUCE6LS4AC5J0ZT" localSheetId="7" hidden="1">#REF!</definedName>
    <definedName name="BExD363H2VGFIQUCE6LS4AC5J0ZT" localSheetId="9" hidden="1">#REF!</definedName>
    <definedName name="BExD363H2VGFIQUCE6LS4AC5J0ZT" localSheetId="1" hidden="1">#REF!</definedName>
    <definedName name="BExD363H2VGFIQUCE6LS4AC5J0ZT" localSheetId="40" hidden="1">#REF!</definedName>
    <definedName name="BExD363H2VGFIQUCE6LS4AC5J0ZT" localSheetId="36" hidden="1">#REF!</definedName>
    <definedName name="BExD363H2VGFIQUCE6LS4AC5J0ZT" hidden="1">#REF!</definedName>
    <definedName name="BExD3A588E939V61P1XEW0FI5Q0S" localSheetId="7" hidden="1">#REF!</definedName>
    <definedName name="BExD3A588E939V61P1XEW0FI5Q0S" localSheetId="9" hidden="1">#REF!</definedName>
    <definedName name="BExD3A588E939V61P1XEW0FI5Q0S" localSheetId="1" hidden="1">#REF!</definedName>
    <definedName name="BExD3A588E939V61P1XEW0FI5Q0S" localSheetId="40" hidden="1">#REF!</definedName>
    <definedName name="BExD3A588E939V61P1XEW0FI5Q0S" localSheetId="36" hidden="1">#REF!</definedName>
    <definedName name="BExD3A588E939V61P1XEW0FI5Q0S" hidden="1">#REF!</definedName>
    <definedName name="BExD3CJJDKVR9M18XI3WDZH80WL6" localSheetId="7" hidden="1">#REF!</definedName>
    <definedName name="BExD3CJJDKVR9M18XI3WDZH80WL6" localSheetId="9" hidden="1">#REF!</definedName>
    <definedName name="BExD3CJJDKVR9M18XI3WDZH80WL6" localSheetId="1" hidden="1">#REF!</definedName>
    <definedName name="BExD3CJJDKVR9M18XI3WDZH80WL6" localSheetId="40" hidden="1">#REF!</definedName>
    <definedName name="BExD3CJJDKVR9M18XI3WDZH80WL6" localSheetId="36" hidden="1">#REF!</definedName>
    <definedName name="BExD3CJJDKVR9M18XI3WDZH80WL6" hidden="1">#REF!</definedName>
    <definedName name="BExD3ESD9WYJIB3TRDPJ1CKXRAVL" localSheetId="7" hidden="1">#REF!</definedName>
    <definedName name="BExD3ESD9WYJIB3TRDPJ1CKXRAVL" localSheetId="9" hidden="1">#REF!</definedName>
    <definedName name="BExD3ESD9WYJIB3TRDPJ1CKXRAVL" localSheetId="1" hidden="1">#REF!</definedName>
    <definedName name="BExD3ESD9WYJIB3TRDPJ1CKXRAVL" localSheetId="40" hidden="1">#REF!</definedName>
    <definedName name="BExD3ESD9WYJIB3TRDPJ1CKXRAVL" localSheetId="36" hidden="1">#REF!</definedName>
    <definedName name="BExD3ESD9WYJIB3TRDPJ1CKXRAVL" hidden="1">#REF!</definedName>
    <definedName name="BExD3F368X5S25MWSUNIV57RDB57" localSheetId="7" hidden="1">#REF!</definedName>
    <definedName name="BExD3F368X5S25MWSUNIV57RDB57" localSheetId="9" hidden="1">#REF!</definedName>
    <definedName name="BExD3F368X5S25MWSUNIV57RDB57" localSheetId="1" hidden="1">#REF!</definedName>
    <definedName name="BExD3F368X5S25MWSUNIV57RDB57" localSheetId="40" hidden="1">#REF!</definedName>
    <definedName name="BExD3F368X5S25MWSUNIV57RDB57" localSheetId="36" hidden="1">#REF!</definedName>
    <definedName name="BExD3F368X5S25MWSUNIV57RDB57" hidden="1">#REF!</definedName>
    <definedName name="BExD3I8JTNF4LTMFY6GRVDJ6VLGG" localSheetId="7" hidden="1">#REF!</definedName>
    <definedName name="BExD3I8JTNF4LTMFY6GRVDJ6VLGG" localSheetId="9" hidden="1">#REF!</definedName>
    <definedName name="BExD3I8JTNF4LTMFY6GRVDJ6VLGG" localSheetId="1" hidden="1">#REF!</definedName>
    <definedName name="BExD3I8JTNF4LTMFY6GRVDJ6VLGG" localSheetId="40" hidden="1">#REF!</definedName>
    <definedName name="BExD3I8JTNF4LTMFY6GRVDJ6VLGG" localSheetId="36" hidden="1">#REF!</definedName>
    <definedName name="BExD3I8JTNF4LTMFY6GRVDJ6VLGG" hidden="1">#REF!</definedName>
    <definedName name="BExD3IJ5IT335SOSNV9L85WKAOSI" localSheetId="7" hidden="1">#REF!</definedName>
    <definedName name="BExD3IJ5IT335SOSNV9L85WKAOSI" localSheetId="9" hidden="1">#REF!</definedName>
    <definedName name="BExD3IJ5IT335SOSNV9L85WKAOSI" localSheetId="1" hidden="1">#REF!</definedName>
    <definedName name="BExD3IJ5IT335SOSNV9L85WKAOSI" localSheetId="40" hidden="1">#REF!</definedName>
    <definedName name="BExD3IJ5IT335SOSNV9L85WKAOSI" localSheetId="36" hidden="1">#REF!</definedName>
    <definedName name="BExD3IJ5IT335SOSNV9L85WKAOSI" hidden="1">#REF!</definedName>
    <definedName name="BExD3KBVUY57GMMQTOFEU6S6G1AY" localSheetId="7" hidden="1">#REF!</definedName>
    <definedName name="BExD3KBVUY57GMMQTOFEU6S6G1AY" localSheetId="9" hidden="1">#REF!</definedName>
    <definedName name="BExD3KBVUY57GMMQTOFEU6S6G1AY" localSheetId="1" hidden="1">#REF!</definedName>
    <definedName name="BExD3KBVUY57GMMQTOFEU6S6G1AY" localSheetId="40" hidden="1">#REF!</definedName>
    <definedName name="BExD3KBVUY57GMMQTOFEU6S6G1AY" localSheetId="36" hidden="1">#REF!</definedName>
    <definedName name="BExD3KBVUY57GMMQTOFEU6S6G1AY" hidden="1">#REF!</definedName>
    <definedName name="BExD3NMR7AW2Z6V8SC79VQR37NA6" localSheetId="7" hidden="1">#REF!</definedName>
    <definedName name="BExD3NMR7AW2Z6V8SC79VQR37NA6" localSheetId="9" hidden="1">#REF!</definedName>
    <definedName name="BExD3NMR7AW2Z6V8SC79VQR37NA6" localSheetId="1" hidden="1">#REF!</definedName>
    <definedName name="BExD3NMR7AW2Z6V8SC79VQR37NA6" localSheetId="40" hidden="1">#REF!</definedName>
    <definedName name="BExD3NMR7AW2Z6V8SC79VQR37NA6" localSheetId="36" hidden="1">#REF!</definedName>
    <definedName name="BExD3NMR7AW2Z6V8SC79VQR37NA6" hidden="1">#REF!</definedName>
    <definedName name="BExD3QXA2UQ2W4N7NYLUEOG40BZB" localSheetId="7" hidden="1">#REF!</definedName>
    <definedName name="BExD3QXA2UQ2W4N7NYLUEOG40BZB" localSheetId="9" hidden="1">#REF!</definedName>
    <definedName name="BExD3QXA2UQ2W4N7NYLUEOG40BZB" localSheetId="1" hidden="1">#REF!</definedName>
    <definedName name="BExD3QXA2UQ2W4N7NYLUEOG40BZB" localSheetId="40" hidden="1">#REF!</definedName>
    <definedName name="BExD3QXA2UQ2W4N7NYLUEOG40BZB" localSheetId="36" hidden="1">#REF!</definedName>
    <definedName name="BExD3QXA2UQ2W4N7NYLUEOG40BZB" hidden="1">#REF!</definedName>
    <definedName name="BExD3U2N041TEJ7GCN005UTPHNXY" localSheetId="7" hidden="1">#REF!</definedName>
    <definedName name="BExD3U2N041TEJ7GCN005UTPHNXY" localSheetId="9" hidden="1">#REF!</definedName>
    <definedName name="BExD3U2N041TEJ7GCN005UTPHNXY" localSheetId="1" hidden="1">#REF!</definedName>
    <definedName name="BExD3U2N041TEJ7GCN005UTPHNXY" localSheetId="40" hidden="1">#REF!</definedName>
    <definedName name="BExD3U2N041TEJ7GCN005UTPHNXY" localSheetId="36" hidden="1">#REF!</definedName>
    <definedName name="BExD3U2N041TEJ7GCN005UTPHNXY" hidden="1">#REF!</definedName>
    <definedName name="BExD3VPY5VEI1LLQ4I16T16251DT" localSheetId="7" hidden="1">#REF!</definedName>
    <definedName name="BExD3VPY5VEI1LLQ4I16T16251DT" localSheetId="9" hidden="1">#REF!</definedName>
    <definedName name="BExD3VPY5VEI1LLQ4I16T16251DT" localSheetId="1" hidden="1">#REF!</definedName>
    <definedName name="BExD3VPY5VEI1LLQ4I16T16251DT" localSheetId="40" hidden="1">#REF!</definedName>
    <definedName name="BExD3VPY5VEI1LLQ4I16T16251DT" localSheetId="36" hidden="1">#REF!</definedName>
    <definedName name="BExD3VPY5VEI1LLQ4I16T16251DT" hidden="1">#REF!</definedName>
    <definedName name="BExD3XIUEZZ1KIHV7CPS7DKUGIN8" localSheetId="7" hidden="1">#REF!</definedName>
    <definedName name="BExD3XIUEZZ1KIHV7CPS7DKUGIN8" localSheetId="9" hidden="1">#REF!</definedName>
    <definedName name="BExD3XIUEZZ1KIHV7CPS7DKUGIN8" localSheetId="1" hidden="1">#REF!</definedName>
    <definedName name="BExD3XIUEZZ1KIHV7CPS7DKUGIN8" localSheetId="40" hidden="1">#REF!</definedName>
    <definedName name="BExD3XIUEZZ1KIHV7CPS7DKUGIN8" localSheetId="36" hidden="1">#REF!</definedName>
    <definedName name="BExD3XIUEZZ1KIHV7CPS7DKUGIN8" hidden="1">#REF!</definedName>
    <definedName name="BExD40O0CFTNJFOFMMM1KH0P7BUI" localSheetId="7" hidden="1">#REF!</definedName>
    <definedName name="BExD40O0CFTNJFOFMMM1KH0P7BUI" localSheetId="9" hidden="1">#REF!</definedName>
    <definedName name="BExD40O0CFTNJFOFMMM1KH0P7BUI" localSheetId="1" hidden="1">#REF!</definedName>
    <definedName name="BExD40O0CFTNJFOFMMM1KH0P7BUI" localSheetId="40" hidden="1">#REF!</definedName>
    <definedName name="BExD40O0CFTNJFOFMMM1KH0P7BUI" localSheetId="36" hidden="1">#REF!</definedName>
    <definedName name="BExD40O0CFTNJFOFMMM1KH0P7BUI" hidden="1">#REF!</definedName>
    <definedName name="BExD47UYINTJY1PDIW2S1FZ8ZMIO" localSheetId="7" hidden="1">#REF!</definedName>
    <definedName name="BExD47UYINTJY1PDIW2S1FZ8ZMIO" localSheetId="9" hidden="1">#REF!</definedName>
    <definedName name="BExD47UYINTJY1PDIW2S1FZ8ZMIO" localSheetId="1" hidden="1">#REF!</definedName>
    <definedName name="BExD47UYINTJY1PDIW2S1FZ8ZMIO" localSheetId="40" hidden="1">#REF!</definedName>
    <definedName name="BExD47UYINTJY1PDIW2S1FZ8ZMIO" localSheetId="36" hidden="1">#REF!</definedName>
    <definedName name="BExD47UYINTJY1PDIW2S1FZ8ZMIO" hidden="1">#REF!</definedName>
    <definedName name="BExD4BR9HJ3MWWZ5KLVZWX9FJAUS" localSheetId="7" hidden="1">#REF!</definedName>
    <definedName name="BExD4BR9HJ3MWWZ5KLVZWX9FJAUS" localSheetId="9" hidden="1">#REF!</definedName>
    <definedName name="BExD4BR9HJ3MWWZ5KLVZWX9FJAUS" localSheetId="1" hidden="1">#REF!</definedName>
    <definedName name="BExD4BR9HJ3MWWZ5KLVZWX9FJAUS" localSheetId="40" hidden="1">#REF!</definedName>
    <definedName name="BExD4BR9HJ3MWWZ5KLVZWX9FJAUS" localSheetId="36" hidden="1">#REF!</definedName>
    <definedName name="BExD4BR9HJ3MWWZ5KLVZWX9FJAUS" hidden="1">#REF!</definedName>
    <definedName name="BExD4F1WTKT3H0N9MF4H1LX7MBSY" localSheetId="7" hidden="1">#REF!</definedName>
    <definedName name="BExD4F1WTKT3H0N9MF4H1LX7MBSY" localSheetId="9" hidden="1">#REF!</definedName>
    <definedName name="BExD4F1WTKT3H0N9MF4H1LX7MBSY" localSheetId="1" hidden="1">#REF!</definedName>
    <definedName name="BExD4F1WTKT3H0N9MF4H1LX7MBSY" localSheetId="40" hidden="1">#REF!</definedName>
    <definedName name="BExD4F1WTKT3H0N9MF4H1LX7MBSY" localSheetId="36" hidden="1">#REF!</definedName>
    <definedName name="BExD4F1WTKT3H0N9MF4H1LX7MBSY" hidden="1">#REF!</definedName>
    <definedName name="BExD4H5GQWXBS6LUL3TSP36DVO38" localSheetId="7" hidden="1">#REF!</definedName>
    <definedName name="BExD4H5GQWXBS6LUL3TSP36DVO38" localSheetId="9" hidden="1">#REF!</definedName>
    <definedName name="BExD4H5GQWXBS6LUL3TSP36DVO38" localSheetId="1" hidden="1">#REF!</definedName>
    <definedName name="BExD4H5GQWXBS6LUL3TSP36DVO38" localSheetId="40" hidden="1">#REF!</definedName>
    <definedName name="BExD4H5GQWXBS6LUL3TSP36DVO38" localSheetId="36" hidden="1">#REF!</definedName>
    <definedName name="BExD4H5GQWXBS6LUL3TSP36DVO38" hidden="1">#REF!</definedName>
    <definedName name="BExD4JJSS3QDBLABCJCHD45SRNPI" localSheetId="7" hidden="1">#REF!</definedName>
    <definedName name="BExD4JJSS3QDBLABCJCHD45SRNPI" localSheetId="9" hidden="1">#REF!</definedName>
    <definedName name="BExD4JJSS3QDBLABCJCHD45SRNPI" localSheetId="1" hidden="1">#REF!</definedName>
    <definedName name="BExD4JJSS3QDBLABCJCHD45SRNPI" localSheetId="40" hidden="1">#REF!</definedName>
    <definedName name="BExD4JJSS3QDBLABCJCHD45SRNPI" localSheetId="36" hidden="1">#REF!</definedName>
    <definedName name="BExD4JJSS3QDBLABCJCHD45SRNPI" hidden="1">#REF!</definedName>
    <definedName name="BExD4QQQ7V9LH5WWBJA3HKJXLVP6" localSheetId="7" hidden="1">#REF!</definedName>
    <definedName name="BExD4QQQ7V9LH5WWBJA3HKJXLVP6" localSheetId="9" hidden="1">#REF!</definedName>
    <definedName name="BExD4QQQ7V9LH5WWBJA3HKJXLVP6" localSheetId="1" hidden="1">#REF!</definedName>
    <definedName name="BExD4QQQ7V9LH5WWBJA3HKJXLVP6" localSheetId="40" hidden="1">#REF!</definedName>
    <definedName name="BExD4QQQ7V9LH5WWBJA3HKJXLVP6" localSheetId="36" hidden="1">#REF!</definedName>
    <definedName name="BExD4QQQ7V9LH5WWBJA3HKJXLVP6" hidden="1">#REF!</definedName>
    <definedName name="BExD4R1I0MKF033I5LPUYIMTZ6E8" localSheetId="7" hidden="1">#REF!</definedName>
    <definedName name="BExD4R1I0MKF033I5LPUYIMTZ6E8" localSheetId="9" hidden="1">#REF!</definedName>
    <definedName name="BExD4R1I0MKF033I5LPUYIMTZ6E8" localSheetId="1" hidden="1">#REF!</definedName>
    <definedName name="BExD4R1I0MKF033I5LPUYIMTZ6E8" localSheetId="40" hidden="1">#REF!</definedName>
    <definedName name="BExD4R1I0MKF033I5LPUYIMTZ6E8" localSheetId="36" hidden="1">#REF!</definedName>
    <definedName name="BExD4R1I0MKF033I5LPUYIMTZ6E8" hidden="1">#REF!</definedName>
    <definedName name="BExD50MT3M6XZLNUP9JL93EG6D9R" localSheetId="7" hidden="1">#REF!</definedName>
    <definedName name="BExD50MT3M6XZLNUP9JL93EG6D9R" localSheetId="9" hidden="1">#REF!</definedName>
    <definedName name="BExD50MT3M6XZLNUP9JL93EG6D9R" localSheetId="1" hidden="1">#REF!</definedName>
    <definedName name="BExD50MT3M6XZLNUP9JL93EG6D9R" localSheetId="40" hidden="1">#REF!</definedName>
    <definedName name="BExD50MT3M6XZLNUP9JL93EG6D9R" localSheetId="36" hidden="1">#REF!</definedName>
    <definedName name="BExD50MT3M6XZLNUP9JL93EG6D9R" hidden="1">#REF!</definedName>
    <definedName name="BExD5EV7KDSVF1CJT38M4IBPFLPY" localSheetId="7" hidden="1">#REF!</definedName>
    <definedName name="BExD5EV7KDSVF1CJT38M4IBPFLPY" localSheetId="9" hidden="1">#REF!</definedName>
    <definedName name="BExD5EV7KDSVF1CJT38M4IBPFLPY" localSheetId="1" hidden="1">#REF!</definedName>
    <definedName name="BExD5EV7KDSVF1CJT38M4IBPFLPY" localSheetId="40" hidden="1">#REF!</definedName>
    <definedName name="BExD5EV7KDSVF1CJT38M4IBPFLPY" localSheetId="36" hidden="1">#REF!</definedName>
    <definedName name="BExD5EV7KDSVF1CJT38M4IBPFLPY" hidden="1">#REF!</definedName>
    <definedName name="BExD5FRK547OESJRYAW574DZEZ7J" localSheetId="7" hidden="1">#REF!</definedName>
    <definedName name="BExD5FRK547OESJRYAW574DZEZ7J" localSheetId="9" hidden="1">#REF!</definedName>
    <definedName name="BExD5FRK547OESJRYAW574DZEZ7J" localSheetId="1" hidden="1">#REF!</definedName>
    <definedName name="BExD5FRK547OESJRYAW574DZEZ7J" localSheetId="40" hidden="1">#REF!</definedName>
    <definedName name="BExD5FRK547OESJRYAW574DZEZ7J" localSheetId="36" hidden="1">#REF!</definedName>
    <definedName name="BExD5FRK547OESJRYAW574DZEZ7J" hidden="1">#REF!</definedName>
    <definedName name="BExD5I5X2YA2YNCTCDSMEL4CWF4N" localSheetId="7" hidden="1">#REF!</definedName>
    <definedName name="BExD5I5X2YA2YNCTCDSMEL4CWF4N" localSheetId="9" hidden="1">#REF!</definedName>
    <definedName name="BExD5I5X2YA2YNCTCDSMEL4CWF4N" localSheetId="1" hidden="1">#REF!</definedName>
    <definedName name="BExD5I5X2YA2YNCTCDSMEL4CWF4N" localSheetId="40" hidden="1">#REF!</definedName>
    <definedName name="BExD5I5X2YA2YNCTCDSMEL4CWF4N" localSheetId="36" hidden="1">#REF!</definedName>
    <definedName name="BExD5I5X2YA2YNCTCDSMEL4CWF4N" hidden="1">#REF!</definedName>
    <definedName name="BExD5QUSRFJWRQ1ZM50WYLCF74DF" localSheetId="7" hidden="1">#REF!</definedName>
    <definedName name="BExD5QUSRFJWRQ1ZM50WYLCF74DF" localSheetId="9" hidden="1">#REF!</definedName>
    <definedName name="BExD5QUSRFJWRQ1ZM50WYLCF74DF" localSheetId="1" hidden="1">#REF!</definedName>
    <definedName name="BExD5QUSRFJWRQ1ZM50WYLCF74DF" localSheetId="40" hidden="1">#REF!</definedName>
    <definedName name="BExD5QUSRFJWRQ1ZM50WYLCF74DF" localSheetId="36" hidden="1">#REF!</definedName>
    <definedName name="BExD5QUSRFJWRQ1ZM50WYLCF74DF" hidden="1">#REF!</definedName>
    <definedName name="BExD5SSUIF6AJQHBHK8PNMFBPRYB" localSheetId="7" hidden="1">#REF!</definedName>
    <definedName name="BExD5SSUIF6AJQHBHK8PNMFBPRYB" localSheetId="9" hidden="1">#REF!</definedName>
    <definedName name="BExD5SSUIF6AJQHBHK8PNMFBPRYB" localSheetId="1" hidden="1">#REF!</definedName>
    <definedName name="BExD5SSUIF6AJQHBHK8PNMFBPRYB" localSheetId="40" hidden="1">#REF!</definedName>
    <definedName name="BExD5SSUIF6AJQHBHK8PNMFBPRYB" localSheetId="36" hidden="1">#REF!</definedName>
    <definedName name="BExD5SSUIF6AJQHBHK8PNMFBPRYB" hidden="1">#REF!</definedName>
    <definedName name="BExD623C9LRX18BE0W2V6SZLQUXX" localSheetId="7" hidden="1">#REF!</definedName>
    <definedName name="BExD623C9LRX18BE0W2V6SZLQUXX" localSheetId="9" hidden="1">#REF!</definedName>
    <definedName name="BExD623C9LRX18BE0W2V6SZLQUXX" localSheetId="1" hidden="1">#REF!</definedName>
    <definedName name="BExD623C9LRX18BE0W2V6SZLQUXX" localSheetId="40" hidden="1">#REF!</definedName>
    <definedName name="BExD623C9LRX18BE0W2V6SZLQUXX" localSheetId="36" hidden="1">#REF!</definedName>
    <definedName name="BExD623C9LRX18BE0W2V6SZLQUXX" hidden="1">#REF!</definedName>
    <definedName name="BExD6CQA7UMJBXV7AIFAIHUF2ICX" localSheetId="7" hidden="1">#REF!</definedName>
    <definedName name="BExD6CQA7UMJBXV7AIFAIHUF2ICX" localSheetId="9" hidden="1">#REF!</definedName>
    <definedName name="BExD6CQA7UMJBXV7AIFAIHUF2ICX" localSheetId="1" hidden="1">#REF!</definedName>
    <definedName name="BExD6CQA7UMJBXV7AIFAIHUF2ICX" localSheetId="40" hidden="1">#REF!</definedName>
    <definedName name="BExD6CQA7UMJBXV7AIFAIHUF2ICX" localSheetId="36" hidden="1">#REF!</definedName>
    <definedName name="BExD6CQA7UMJBXV7AIFAIHUF2ICX" hidden="1">#REF!</definedName>
    <definedName name="BExD6D18MCF5R8YJMPG21WE3GPJQ" localSheetId="7" hidden="1">#REF!</definedName>
    <definedName name="BExD6D18MCF5R8YJMPG21WE3GPJQ" localSheetId="9" hidden="1">#REF!</definedName>
    <definedName name="BExD6D18MCF5R8YJMPG21WE3GPJQ" localSheetId="1" hidden="1">#REF!</definedName>
    <definedName name="BExD6D18MCF5R8YJMPG21WE3GPJQ" localSheetId="40" hidden="1">#REF!</definedName>
    <definedName name="BExD6D18MCF5R8YJMPG21WE3GPJQ" localSheetId="36" hidden="1">#REF!</definedName>
    <definedName name="BExD6D18MCF5R8YJMPG21WE3GPJQ" hidden="1">#REF!</definedName>
    <definedName name="BExD6FKVK8WJWNYPVENR7Q8Q30PK" localSheetId="7" hidden="1">#REF!</definedName>
    <definedName name="BExD6FKVK8WJWNYPVENR7Q8Q30PK" localSheetId="9" hidden="1">#REF!</definedName>
    <definedName name="BExD6FKVK8WJWNYPVENR7Q8Q30PK" localSheetId="1" hidden="1">#REF!</definedName>
    <definedName name="BExD6FKVK8WJWNYPVENR7Q8Q30PK" localSheetId="40" hidden="1">#REF!</definedName>
    <definedName name="BExD6FKVK8WJWNYPVENR7Q8Q30PK" localSheetId="36" hidden="1">#REF!</definedName>
    <definedName name="BExD6FKVK8WJWNYPVENR7Q8Q30PK" hidden="1">#REF!</definedName>
    <definedName name="BExD6GMP0LK8WKVWMIT1NNH8CHLF" localSheetId="7" hidden="1">#REF!</definedName>
    <definedName name="BExD6GMP0LK8WKVWMIT1NNH8CHLF" localSheetId="9" hidden="1">#REF!</definedName>
    <definedName name="BExD6GMP0LK8WKVWMIT1NNH8CHLF" localSheetId="1" hidden="1">#REF!</definedName>
    <definedName name="BExD6GMP0LK8WKVWMIT1NNH8CHLF" localSheetId="40" hidden="1">#REF!</definedName>
    <definedName name="BExD6GMP0LK8WKVWMIT1NNH8CHLF" localSheetId="36" hidden="1">#REF!</definedName>
    <definedName name="BExD6GMP0LK8WKVWMIT1NNH8CHLF" hidden="1">#REF!</definedName>
    <definedName name="BExD6H2TE0WWAUIWVSSCLPZ6B88N" localSheetId="7" hidden="1">#REF!</definedName>
    <definedName name="BExD6H2TE0WWAUIWVSSCLPZ6B88N" localSheetId="9" hidden="1">#REF!</definedName>
    <definedName name="BExD6H2TE0WWAUIWVSSCLPZ6B88N" localSheetId="1" hidden="1">#REF!</definedName>
    <definedName name="BExD6H2TE0WWAUIWVSSCLPZ6B88N" localSheetId="40" hidden="1">#REF!</definedName>
    <definedName name="BExD6H2TE0WWAUIWVSSCLPZ6B88N" localSheetId="36" hidden="1">#REF!</definedName>
    <definedName name="BExD6H2TE0WWAUIWVSSCLPZ6B88N" hidden="1">#REF!</definedName>
    <definedName name="BExD71LTOE015TV5RSAHM8NT8GVW" localSheetId="7" hidden="1">#REF!</definedName>
    <definedName name="BExD71LTOE015TV5RSAHM8NT8GVW" localSheetId="9" hidden="1">#REF!</definedName>
    <definedName name="BExD71LTOE015TV5RSAHM8NT8GVW" localSheetId="1" hidden="1">#REF!</definedName>
    <definedName name="BExD71LTOE015TV5RSAHM8NT8GVW" localSheetId="40" hidden="1">#REF!</definedName>
    <definedName name="BExD71LTOE015TV5RSAHM8NT8GVW" localSheetId="36" hidden="1">#REF!</definedName>
    <definedName name="BExD71LTOE015TV5RSAHM8NT8GVW" hidden="1">#REF!</definedName>
    <definedName name="BExD73USXVADC7EHGHVTQNCT06ZA" localSheetId="7" hidden="1">#REF!</definedName>
    <definedName name="BExD73USXVADC7EHGHVTQNCT06ZA" localSheetId="9" hidden="1">#REF!</definedName>
    <definedName name="BExD73USXVADC7EHGHVTQNCT06ZA" localSheetId="1" hidden="1">#REF!</definedName>
    <definedName name="BExD73USXVADC7EHGHVTQNCT06ZA" localSheetId="40" hidden="1">#REF!</definedName>
    <definedName name="BExD73USXVADC7EHGHVTQNCT06ZA" localSheetId="36" hidden="1">#REF!</definedName>
    <definedName name="BExD73USXVADC7EHGHVTQNCT06ZA" hidden="1">#REF!</definedName>
    <definedName name="BExD7GAIGULTB3YHM1OS9RBQOTEC" localSheetId="7" hidden="1">#REF!</definedName>
    <definedName name="BExD7GAIGULTB3YHM1OS9RBQOTEC" localSheetId="9" hidden="1">#REF!</definedName>
    <definedName name="BExD7GAIGULTB3YHM1OS9RBQOTEC" localSheetId="1" hidden="1">#REF!</definedName>
    <definedName name="BExD7GAIGULTB3YHM1OS9RBQOTEC" localSheetId="40" hidden="1">#REF!</definedName>
    <definedName name="BExD7GAIGULTB3YHM1OS9RBQOTEC" localSheetId="36" hidden="1">#REF!</definedName>
    <definedName name="BExD7GAIGULTB3YHM1OS9RBQOTEC" hidden="1">#REF!</definedName>
    <definedName name="BExD7IE1DHIS52UFDCTSKPJQNRD5" localSheetId="7" hidden="1">#REF!</definedName>
    <definedName name="BExD7IE1DHIS52UFDCTSKPJQNRD5" localSheetId="9" hidden="1">#REF!</definedName>
    <definedName name="BExD7IE1DHIS52UFDCTSKPJQNRD5" localSheetId="1" hidden="1">#REF!</definedName>
    <definedName name="BExD7IE1DHIS52UFDCTSKPJQNRD5" localSheetId="40" hidden="1">#REF!</definedName>
    <definedName name="BExD7IE1DHIS52UFDCTSKPJQNRD5" localSheetId="36" hidden="1">#REF!</definedName>
    <definedName name="BExD7IE1DHIS52UFDCTSKPJQNRD5" hidden="1">#REF!</definedName>
    <definedName name="BExD7IUBGUWHYC9UNZ1IY5XFYKQN" localSheetId="7" hidden="1">#REF!</definedName>
    <definedName name="BExD7IUBGUWHYC9UNZ1IY5XFYKQN" localSheetId="9" hidden="1">#REF!</definedName>
    <definedName name="BExD7IUBGUWHYC9UNZ1IY5XFYKQN" localSheetId="1" hidden="1">#REF!</definedName>
    <definedName name="BExD7IUBGUWHYC9UNZ1IY5XFYKQN" localSheetId="40" hidden="1">#REF!</definedName>
    <definedName name="BExD7IUBGUWHYC9UNZ1IY5XFYKQN" localSheetId="36" hidden="1">#REF!</definedName>
    <definedName name="BExD7IUBGUWHYC9UNZ1IY5XFYKQN" hidden="1">#REF!</definedName>
    <definedName name="BExD7JQOJ35HGL8U2OCEI2P2JT7I" localSheetId="7" hidden="1">#REF!</definedName>
    <definedName name="BExD7JQOJ35HGL8U2OCEI2P2JT7I" localSheetId="9" hidden="1">#REF!</definedName>
    <definedName name="BExD7JQOJ35HGL8U2OCEI2P2JT7I" localSheetId="1" hidden="1">#REF!</definedName>
    <definedName name="BExD7JQOJ35HGL8U2OCEI2P2JT7I" localSheetId="40" hidden="1">#REF!</definedName>
    <definedName name="BExD7JQOJ35HGL8U2OCEI2P2JT7I" localSheetId="36" hidden="1">#REF!</definedName>
    <definedName name="BExD7JQOJ35HGL8U2OCEI2P2JT7I" hidden="1">#REF!</definedName>
    <definedName name="BExD7KSDKNDNH95NDT3S7GM3MUU2" localSheetId="7" hidden="1">#REF!</definedName>
    <definedName name="BExD7KSDKNDNH95NDT3S7GM3MUU2" localSheetId="9" hidden="1">#REF!</definedName>
    <definedName name="BExD7KSDKNDNH95NDT3S7GM3MUU2" localSheetId="1" hidden="1">#REF!</definedName>
    <definedName name="BExD7KSDKNDNH95NDT3S7GM3MUU2" localSheetId="40" hidden="1">#REF!</definedName>
    <definedName name="BExD7KSDKNDNH95NDT3S7GM3MUU2" localSheetId="36" hidden="1">#REF!</definedName>
    <definedName name="BExD7KSDKNDNH95NDT3S7GM3MUU2" hidden="1">#REF!</definedName>
    <definedName name="BExD8H5O087KQVWIVPUUID5VMGMS" localSheetId="7" hidden="1">#REF!</definedName>
    <definedName name="BExD8H5O087KQVWIVPUUID5VMGMS" localSheetId="9" hidden="1">#REF!</definedName>
    <definedName name="BExD8H5O087KQVWIVPUUID5VMGMS" localSheetId="1" hidden="1">#REF!</definedName>
    <definedName name="BExD8H5O087KQVWIVPUUID5VMGMS" localSheetId="40" hidden="1">#REF!</definedName>
    <definedName name="BExD8H5O087KQVWIVPUUID5VMGMS" localSheetId="36" hidden="1">#REF!</definedName>
    <definedName name="BExD8H5O087KQVWIVPUUID5VMGMS" hidden="1">#REF!</definedName>
    <definedName name="BExD8HLWJHFK6566YQLGOAPIWD7G" localSheetId="7" hidden="1">#REF!</definedName>
    <definedName name="BExD8HLWJHFK6566YQLGOAPIWD7G" localSheetId="9" hidden="1">#REF!</definedName>
    <definedName name="BExD8HLWJHFK6566YQLGOAPIWD7G" localSheetId="1" hidden="1">#REF!</definedName>
    <definedName name="BExD8HLWJHFK6566YQLGOAPIWD7G" localSheetId="40" hidden="1">#REF!</definedName>
    <definedName name="BExD8HLWJHFK6566YQLGOAPIWD7G" localSheetId="36" hidden="1">#REF!</definedName>
    <definedName name="BExD8HLWJHFK6566YQLGOAPIWD7G" hidden="1">#REF!</definedName>
    <definedName name="BExD8OCLZMFN5K3VZYI4Q4ITVKUA" localSheetId="7" hidden="1">#REF!</definedName>
    <definedName name="BExD8OCLZMFN5K3VZYI4Q4ITVKUA" localSheetId="9" hidden="1">#REF!</definedName>
    <definedName name="BExD8OCLZMFN5K3VZYI4Q4ITVKUA" localSheetId="1" hidden="1">#REF!</definedName>
    <definedName name="BExD8OCLZMFN5K3VZYI4Q4ITVKUA" localSheetId="40" hidden="1">#REF!</definedName>
    <definedName name="BExD8OCLZMFN5K3VZYI4Q4ITVKUA" localSheetId="36" hidden="1">#REF!</definedName>
    <definedName name="BExD8OCLZMFN5K3VZYI4Q4ITVKUA" hidden="1">#REF!</definedName>
    <definedName name="BExD93C1R6LC0631ECHVFYH0R0PD" localSheetId="7" hidden="1">#REF!</definedName>
    <definedName name="BExD93C1R6LC0631ECHVFYH0R0PD" localSheetId="9" hidden="1">#REF!</definedName>
    <definedName name="BExD93C1R6LC0631ECHVFYH0R0PD" localSheetId="1" hidden="1">#REF!</definedName>
    <definedName name="BExD93C1R6LC0631ECHVFYH0R0PD" localSheetId="40" hidden="1">#REF!</definedName>
    <definedName name="BExD93C1R6LC0631ECHVFYH0R0PD" localSheetId="36" hidden="1">#REF!</definedName>
    <definedName name="BExD93C1R6LC0631ECHVFYH0R0PD" hidden="1">#REF!</definedName>
    <definedName name="BExD97TXIO0COVNN4OH3DEJ33YLM" localSheetId="7" hidden="1">#REF!</definedName>
    <definedName name="BExD97TXIO0COVNN4OH3DEJ33YLM" localSheetId="9" hidden="1">#REF!</definedName>
    <definedName name="BExD97TXIO0COVNN4OH3DEJ33YLM" localSheetId="1" hidden="1">#REF!</definedName>
    <definedName name="BExD97TXIO0COVNN4OH3DEJ33YLM" localSheetId="40" hidden="1">#REF!</definedName>
    <definedName name="BExD97TXIO0COVNN4OH3DEJ33YLM" localSheetId="36" hidden="1">#REF!</definedName>
    <definedName name="BExD97TXIO0COVNN4OH3DEJ33YLM" hidden="1">#REF!</definedName>
    <definedName name="BExD99RZ1RFIMK6O1ZHSPJ68X9Y5" localSheetId="7" hidden="1">#REF!</definedName>
    <definedName name="BExD99RZ1RFIMK6O1ZHSPJ68X9Y5" localSheetId="9" hidden="1">#REF!</definedName>
    <definedName name="BExD99RZ1RFIMK6O1ZHSPJ68X9Y5" localSheetId="1" hidden="1">#REF!</definedName>
    <definedName name="BExD99RZ1RFIMK6O1ZHSPJ68X9Y5" localSheetId="40" hidden="1">#REF!</definedName>
    <definedName name="BExD99RZ1RFIMK6O1ZHSPJ68X9Y5" localSheetId="36" hidden="1">#REF!</definedName>
    <definedName name="BExD99RZ1RFIMK6O1ZHSPJ68X9Y5" hidden="1">#REF!</definedName>
    <definedName name="BExD9ATSNNU6SJVYYUCUG2AFS57W" localSheetId="7" hidden="1">#REF!</definedName>
    <definedName name="BExD9ATSNNU6SJVYYUCUG2AFS57W" localSheetId="9" hidden="1">#REF!</definedName>
    <definedName name="BExD9ATSNNU6SJVYYUCUG2AFS57W" localSheetId="1" hidden="1">#REF!</definedName>
    <definedName name="BExD9ATSNNU6SJVYYUCUG2AFS57W" localSheetId="40" hidden="1">#REF!</definedName>
    <definedName name="BExD9ATSNNU6SJVYYUCUG2AFS57W" localSheetId="36" hidden="1">#REF!</definedName>
    <definedName name="BExD9ATSNNU6SJVYYUCUG2AFS57W" hidden="1">#REF!</definedName>
    <definedName name="BExD9JO1QOKHUKL6DOEKDLUBPPKZ" localSheetId="7" hidden="1">#REF!</definedName>
    <definedName name="BExD9JO1QOKHUKL6DOEKDLUBPPKZ" localSheetId="9" hidden="1">#REF!</definedName>
    <definedName name="BExD9JO1QOKHUKL6DOEKDLUBPPKZ" localSheetId="1" hidden="1">#REF!</definedName>
    <definedName name="BExD9JO1QOKHUKL6DOEKDLUBPPKZ" localSheetId="40" hidden="1">#REF!</definedName>
    <definedName name="BExD9JO1QOKHUKL6DOEKDLUBPPKZ" localSheetId="36" hidden="1">#REF!</definedName>
    <definedName name="BExD9JO1QOKHUKL6DOEKDLUBPPKZ" hidden="1">#REF!</definedName>
    <definedName name="BExD9L0ID3VSOU609GKWYTA5BFMA" localSheetId="7" hidden="1">#REF!</definedName>
    <definedName name="BExD9L0ID3VSOU609GKWYTA5BFMA" localSheetId="9" hidden="1">#REF!</definedName>
    <definedName name="BExD9L0ID3VSOU609GKWYTA5BFMA" localSheetId="1" hidden="1">#REF!</definedName>
    <definedName name="BExD9L0ID3VSOU609GKWYTA5BFMA" localSheetId="40" hidden="1">#REF!</definedName>
    <definedName name="BExD9L0ID3VSOU609GKWYTA5BFMA" localSheetId="36" hidden="1">#REF!</definedName>
    <definedName name="BExD9L0ID3VSOU609GKWYTA5BFMA" hidden="1">#REF!</definedName>
    <definedName name="BExD9M7SEMG0JK2FUTTZXWIEBTKB" localSheetId="7" hidden="1">#REF!</definedName>
    <definedName name="BExD9M7SEMG0JK2FUTTZXWIEBTKB" localSheetId="9" hidden="1">#REF!</definedName>
    <definedName name="BExD9M7SEMG0JK2FUTTZXWIEBTKB" localSheetId="1" hidden="1">#REF!</definedName>
    <definedName name="BExD9M7SEMG0JK2FUTTZXWIEBTKB" localSheetId="40" hidden="1">#REF!</definedName>
    <definedName name="BExD9M7SEMG0JK2FUTTZXWIEBTKB" localSheetId="36" hidden="1">#REF!</definedName>
    <definedName name="BExD9M7SEMG0JK2FUTTZXWIEBTKB" hidden="1">#REF!</definedName>
    <definedName name="BExD9MNYBYB1AICQL5165G472IE2" localSheetId="7" hidden="1">#REF!</definedName>
    <definedName name="BExD9MNYBYB1AICQL5165G472IE2" localSheetId="9" hidden="1">#REF!</definedName>
    <definedName name="BExD9MNYBYB1AICQL5165G472IE2" localSheetId="1" hidden="1">#REF!</definedName>
    <definedName name="BExD9MNYBYB1AICQL5165G472IE2" localSheetId="40" hidden="1">#REF!</definedName>
    <definedName name="BExD9MNYBYB1AICQL5165G472IE2" localSheetId="36" hidden="1">#REF!</definedName>
    <definedName name="BExD9MNYBYB1AICQL5165G472IE2" hidden="1">#REF!</definedName>
    <definedName name="BExD9PNSYT7GASEGUVL48MUQ02WO" localSheetId="7" hidden="1">#REF!</definedName>
    <definedName name="BExD9PNSYT7GASEGUVL48MUQ02WO" localSheetId="9" hidden="1">#REF!</definedName>
    <definedName name="BExD9PNSYT7GASEGUVL48MUQ02WO" localSheetId="1" hidden="1">#REF!</definedName>
    <definedName name="BExD9PNSYT7GASEGUVL48MUQ02WO" localSheetId="40" hidden="1">#REF!</definedName>
    <definedName name="BExD9PNSYT7GASEGUVL48MUQ02WO" localSheetId="36" hidden="1">#REF!</definedName>
    <definedName name="BExD9PNSYT7GASEGUVL48MUQ02WO" hidden="1">#REF!</definedName>
    <definedName name="BExD9TK2MIWFH5SKUYU9ZKF4NPHQ" localSheetId="7" hidden="1">#REF!</definedName>
    <definedName name="BExD9TK2MIWFH5SKUYU9ZKF4NPHQ" localSheetId="9" hidden="1">#REF!</definedName>
    <definedName name="BExD9TK2MIWFH5SKUYU9ZKF4NPHQ" localSheetId="1" hidden="1">#REF!</definedName>
    <definedName name="BExD9TK2MIWFH5SKUYU9ZKF4NPHQ" localSheetId="40" hidden="1">#REF!</definedName>
    <definedName name="BExD9TK2MIWFH5SKUYU9ZKF4NPHQ" localSheetId="36" hidden="1">#REF!</definedName>
    <definedName name="BExD9TK2MIWFH5SKUYU9ZKF4NPHQ" hidden="1">#REF!</definedName>
    <definedName name="BExDA23J1UL1EN1K0BLX2TKAX4U0" localSheetId="7" hidden="1">#REF!</definedName>
    <definedName name="BExDA23J1UL1EN1K0BLX2TKAX4U0" localSheetId="9" hidden="1">#REF!</definedName>
    <definedName name="BExDA23J1UL1EN1K0BLX2TKAX4U0" localSheetId="1" hidden="1">#REF!</definedName>
    <definedName name="BExDA23J1UL1EN1K0BLX2TKAX4U0" localSheetId="40" hidden="1">#REF!</definedName>
    <definedName name="BExDA23J1UL1EN1K0BLX2TKAX4U0" localSheetId="36" hidden="1">#REF!</definedName>
    <definedName name="BExDA23J1UL1EN1K0BLX2TKAX4U0" hidden="1">#REF!</definedName>
    <definedName name="BExDA6594R2INH5X2F55YRZSKRND" localSheetId="7" hidden="1">#REF!</definedName>
    <definedName name="BExDA6594R2INH5X2F55YRZSKRND" localSheetId="9" hidden="1">#REF!</definedName>
    <definedName name="BExDA6594R2INH5X2F55YRZSKRND" localSheetId="1" hidden="1">#REF!</definedName>
    <definedName name="BExDA6594R2INH5X2F55YRZSKRND" localSheetId="40" hidden="1">#REF!</definedName>
    <definedName name="BExDA6594R2INH5X2F55YRZSKRND" localSheetId="36" hidden="1">#REF!</definedName>
    <definedName name="BExDA6594R2INH5X2F55YRZSKRND" hidden="1">#REF!</definedName>
    <definedName name="BExDA6LD9061UULVKUUI4QP8SK13" localSheetId="7" hidden="1">#REF!</definedName>
    <definedName name="BExDA6LD9061UULVKUUI4QP8SK13" localSheetId="9" hidden="1">#REF!</definedName>
    <definedName name="BExDA6LD9061UULVKUUI4QP8SK13" localSheetId="1" hidden="1">#REF!</definedName>
    <definedName name="BExDA6LD9061UULVKUUI4QP8SK13" localSheetId="40" hidden="1">#REF!</definedName>
    <definedName name="BExDA6LD9061UULVKUUI4QP8SK13" localSheetId="36" hidden="1">#REF!</definedName>
    <definedName name="BExDA6LD9061UULVKUUI4QP8SK13" hidden="1">#REF!</definedName>
    <definedName name="BExDAGMVMNLQ6QXASB9R6D8DIT12" localSheetId="7" hidden="1">#REF!</definedName>
    <definedName name="BExDAGMVMNLQ6QXASB9R6D8DIT12" localSheetId="9" hidden="1">#REF!</definedName>
    <definedName name="BExDAGMVMNLQ6QXASB9R6D8DIT12" localSheetId="1" hidden="1">#REF!</definedName>
    <definedName name="BExDAGMVMNLQ6QXASB9R6D8DIT12" localSheetId="40" hidden="1">#REF!</definedName>
    <definedName name="BExDAGMVMNLQ6QXASB9R6D8DIT12" localSheetId="36" hidden="1">#REF!</definedName>
    <definedName name="BExDAGMVMNLQ6QXASB9R6D8DIT12" hidden="1">#REF!</definedName>
    <definedName name="BExDAYBHU9ADLXI8VRC7F608RVGM" localSheetId="7" hidden="1">#REF!</definedName>
    <definedName name="BExDAYBHU9ADLXI8VRC7F608RVGM" localSheetId="9" hidden="1">#REF!</definedName>
    <definedName name="BExDAYBHU9ADLXI8VRC7F608RVGM" localSheetId="1" hidden="1">#REF!</definedName>
    <definedName name="BExDAYBHU9ADLXI8VRC7F608RVGM" localSheetId="40" hidden="1">#REF!</definedName>
    <definedName name="BExDAYBHU9ADLXI8VRC7F608RVGM" localSheetId="36" hidden="1">#REF!</definedName>
    <definedName name="BExDAYBHU9ADLXI8VRC7F608RVGM" hidden="1">#REF!</definedName>
    <definedName name="BExDBDR1XR0FV0CYUCB2OJ7CJCZU" localSheetId="7" hidden="1">#REF!</definedName>
    <definedName name="BExDBDR1XR0FV0CYUCB2OJ7CJCZU" localSheetId="9" hidden="1">#REF!</definedName>
    <definedName name="BExDBDR1XR0FV0CYUCB2OJ7CJCZU" localSheetId="1" hidden="1">#REF!</definedName>
    <definedName name="BExDBDR1XR0FV0CYUCB2OJ7CJCZU" localSheetId="40" hidden="1">#REF!</definedName>
    <definedName name="BExDBDR1XR0FV0CYUCB2OJ7CJCZU" localSheetId="36" hidden="1">#REF!</definedName>
    <definedName name="BExDBDR1XR0FV0CYUCB2OJ7CJCZU" hidden="1">#REF!</definedName>
    <definedName name="BExDC7F818VN0S18ID7XRCRVYPJ4" localSheetId="7" hidden="1">#REF!</definedName>
    <definedName name="BExDC7F818VN0S18ID7XRCRVYPJ4" localSheetId="9" hidden="1">#REF!</definedName>
    <definedName name="BExDC7F818VN0S18ID7XRCRVYPJ4" localSheetId="1" hidden="1">#REF!</definedName>
    <definedName name="BExDC7F818VN0S18ID7XRCRVYPJ4" localSheetId="40" hidden="1">#REF!</definedName>
    <definedName name="BExDC7F818VN0S18ID7XRCRVYPJ4" localSheetId="36" hidden="1">#REF!</definedName>
    <definedName name="BExDC7F818VN0S18ID7XRCRVYPJ4" hidden="1">#REF!</definedName>
    <definedName name="BExDCL7K96PC9VZYB70ZW3QPVIJE" localSheetId="7" hidden="1">#REF!</definedName>
    <definedName name="BExDCL7K96PC9VZYB70ZW3QPVIJE" localSheetId="9" hidden="1">#REF!</definedName>
    <definedName name="BExDCL7K96PC9VZYB70ZW3QPVIJE" localSheetId="1" hidden="1">#REF!</definedName>
    <definedName name="BExDCL7K96PC9VZYB70ZW3QPVIJE" localSheetId="40" hidden="1">#REF!</definedName>
    <definedName name="BExDCL7K96PC9VZYB70ZW3QPVIJE" localSheetId="36" hidden="1">#REF!</definedName>
    <definedName name="BExDCL7K96PC9VZYB70ZW3QPVIJE" hidden="1">#REF!</definedName>
    <definedName name="BExDCP3UZ3C2O4C1F7KMU0Z9U32N" localSheetId="7" hidden="1">#REF!</definedName>
    <definedName name="BExDCP3UZ3C2O4C1F7KMU0Z9U32N" localSheetId="9" hidden="1">#REF!</definedName>
    <definedName name="BExDCP3UZ3C2O4C1F7KMU0Z9U32N" localSheetId="1" hidden="1">#REF!</definedName>
    <definedName name="BExDCP3UZ3C2O4C1F7KMU0Z9U32N" localSheetId="40" hidden="1">#REF!</definedName>
    <definedName name="BExDCP3UZ3C2O4C1F7KMU0Z9U32N" localSheetId="36" hidden="1">#REF!</definedName>
    <definedName name="BExDCP3UZ3C2O4C1F7KMU0Z9U32N" hidden="1">#REF!</definedName>
    <definedName name="BExENU8ISP26W97JG63CN1XT9KB4" localSheetId="7" hidden="1">#REF!</definedName>
    <definedName name="BExENU8ISP26W97JG63CN1XT9KB4" localSheetId="9" hidden="1">#REF!</definedName>
    <definedName name="BExENU8ISP26W97JG63CN1XT9KB4" localSheetId="1" hidden="1">#REF!</definedName>
    <definedName name="BExENU8ISP26W97JG63CN1XT9KB4" localSheetId="40" hidden="1">#REF!</definedName>
    <definedName name="BExENU8ISP26W97JG63CN1XT9KB4" localSheetId="36" hidden="1">#REF!</definedName>
    <definedName name="BExENU8ISP26W97JG63CN1XT9KB4" hidden="1">#REF!</definedName>
    <definedName name="BExEO14OTKLVDBTNB2ONGZ4YB20H" localSheetId="7" hidden="1">#REF!</definedName>
    <definedName name="BExEO14OTKLVDBTNB2ONGZ4YB20H" localSheetId="9" hidden="1">#REF!</definedName>
    <definedName name="BExEO14OTKLVDBTNB2ONGZ4YB20H" localSheetId="1" hidden="1">#REF!</definedName>
    <definedName name="BExEO14OTKLVDBTNB2ONGZ4YB20H" localSheetId="40" hidden="1">#REF!</definedName>
    <definedName name="BExEO14OTKLVDBTNB2ONGZ4YB20H" localSheetId="36" hidden="1">#REF!</definedName>
    <definedName name="BExEO14OTKLVDBTNB2ONGZ4YB20H" hidden="1">#REF!</definedName>
    <definedName name="BExEO80UUNTK4DX33Z5TYLM8NYZM" localSheetId="7" hidden="1">#REF!</definedName>
    <definedName name="BExEO80UUNTK4DX33Z5TYLM8NYZM" localSheetId="9" hidden="1">#REF!</definedName>
    <definedName name="BExEO80UUNTK4DX33Z5TYLM8NYZM" localSheetId="1" hidden="1">#REF!</definedName>
    <definedName name="BExEO80UUNTK4DX33Z5TYLM8NYZM" localSheetId="40" hidden="1">#REF!</definedName>
    <definedName name="BExEO80UUNTK4DX33Z5TYLM8NYZM" localSheetId="36" hidden="1">#REF!</definedName>
    <definedName name="BExEO80UUNTK4DX33Z5TYLM8NYZM" hidden="1">#REF!</definedName>
    <definedName name="BExEOBX3WECDMYCV9RLN49APTXMM" localSheetId="7" hidden="1">#REF!</definedName>
    <definedName name="BExEOBX3WECDMYCV9RLN49APTXMM" localSheetId="9" hidden="1">#REF!</definedName>
    <definedName name="BExEOBX3WECDMYCV9RLN49APTXMM" localSheetId="1" hidden="1">#REF!</definedName>
    <definedName name="BExEOBX3WECDMYCV9RLN49APTXMM" localSheetId="40" hidden="1">#REF!</definedName>
    <definedName name="BExEOBX3WECDMYCV9RLN49APTXMM" localSheetId="36" hidden="1">#REF!</definedName>
    <definedName name="BExEOBX3WECDMYCV9RLN49APTXMM" hidden="1">#REF!</definedName>
    <definedName name="BExEPN9VIYI0FVL0HLZQXJFO6TT0" localSheetId="7" hidden="1">#REF!</definedName>
    <definedName name="BExEPN9VIYI0FVL0HLZQXJFO6TT0" localSheetId="9" hidden="1">#REF!</definedName>
    <definedName name="BExEPN9VIYI0FVL0HLZQXJFO6TT0" localSheetId="1" hidden="1">#REF!</definedName>
    <definedName name="BExEPN9VIYI0FVL0HLZQXJFO6TT0" localSheetId="40" hidden="1">#REF!</definedName>
    <definedName name="BExEPN9VIYI0FVL0HLZQXJFO6TT0" localSheetId="36" hidden="1">#REF!</definedName>
    <definedName name="BExEPN9VIYI0FVL0HLZQXJFO6TT0" hidden="1">#REF!</definedName>
    <definedName name="BExEPQPUOD4B6H60DKEB9159F7DR" localSheetId="7" hidden="1">#REF!</definedName>
    <definedName name="BExEPQPUOD4B6H60DKEB9159F7DR" localSheetId="9" hidden="1">#REF!</definedName>
    <definedName name="BExEPQPUOD4B6H60DKEB9159F7DR" localSheetId="1" hidden="1">#REF!</definedName>
    <definedName name="BExEPQPUOD4B6H60DKEB9159F7DR" localSheetId="40" hidden="1">#REF!</definedName>
    <definedName name="BExEPQPUOD4B6H60DKEB9159F7DR" localSheetId="36" hidden="1">#REF!</definedName>
    <definedName name="BExEPQPUOD4B6H60DKEB9159F7DR" hidden="1">#REF!</definedName>
    <definedName name="BExEPYT6VDSMR8MU2341Q5GM2Y9V" localSheetId="7" hidden="1">#REF!</definedName>
    <definedName name="BExEPYT6VDSMR8MU2341Q5GM2Y9V" localSheetId="9" hidden="1">#REF!</definedName>
    <definedName name="BExEPYT6VDSMR8MU2341Q5GM2Y9V" localSheetId="1" hidden="1">#REF!</definedName>
    <definedName name="BExEPYT6VDSMR8MU2341Q5GM2Y9V" localSheetId="40" hidden="1">#REF!</definedName>
    <definedName name="BExEPYT6VDSMR8MU2341Q5GM2Y9V" localSheetId="36" hidden="1">#REF!</definedName>
    <definedName name="BExEPYT6VDSMR8MU2341Q5GM2Y9V" hidden="1">#REF!</definedName>
    <definedName name="BExEQ2ENYLMY8K1796XBB31CJHNN" localSheetId="7" hidden="1">#REF!</definedName>
    <definedName name="BExEQ2ENYLMY8K1796XBB31CJHNN" localSheetId="9" hidden="1">#REF!</definedName>
    <definedName name="BExEQ2ENYLMY8K1796XBB31CJHNN" localSheetId="1" hidden="1">#REF!</definedName>
    <definedName name="BExEQ2ENYLMY8K1796XBB31CJHNN" localSheetId="40" hidden="1">#REF!</definedName>
    <definedName name="BExEQ2ENYLMY8K1796XBB31CJHNN" localSheetId="36" hidden="1">#REF!</definedName>
    <definedName name="BExEQ2ENYLMY8K1796XBB31CJHNN" hidden="1">#REF!</definedName>
    <definedName name="BExEQ2PFE4N40LEPGDPS90WDL6BN" localSheetId="7" hidden="1">#REF!</definedName>
    <definedName name="BExEQ2PFE4N40LEPGDPS90WDL6BN" localSheetId="9" hidden="1">#REF!</definedName>
    <definedName name="BExEQ2PFE4N40LEPGDPS90WDL6BN" localSheetId="1" hidden="1">#REF!</definedName>
    <definedName name="BExEQ2PFE4N40LEPGDPS90WDL6BN" localSheetId="40" hidden="1">#REF!</definedName>
    <definedName name="BExEQ2PFE4N40LEPGDPS90WDL6BN" localSheetId="36" hidden="1">#REF!</definedName>
    <definedName name="BExEQ2PFE4N40LEPGDPS90WDL6BN" hidden="1">#REF!</definedName>
    <definedName name="BExEQ2PFURT24NQYGYVE8NKX1EGA" localSheetId="7" hidden="1">#REF!</definedName>
    <definedName name="BExEQ2PFURT24NQYGYVE8NKX1EGA" localSheetId="9" hidden="1">#REF!</definedName>
    <definedName name="BExEQ2PFURT24NQYGYVE8NKX1EGA" localSheetId="1" hidden="1">#REF!</definedName>
    <definedName name="BExEQ2PFURT24NQYGYVE8NKX1EGA" localSheetId="40" hidden="1">#REF!</definedName>
    <definedName name="BExEQ2PFURT24NQYGYVE8NKX1EGA" localSheetId="36" hidden="1">#REF!</definedName>
    <definedName name="BExEQ2PFURT24NQYGYVE8NKX1EGA" hidden="1">#REF!</definedName>
    <definedName name="BExEQB8ZWXO6IIGOEPWTLOJGE2NR" localSheetId="7" hidden="1">#REF!</definedName>
    <definedName name="BExEQB8ZWXO6IIGOEPWTLOJGE2NR" localSheetId="9" hidden="1">#REF!</definedName>
    <definedName name="BExEQB8ZWXO6IIGOEPWTLOJGE2NR" localSheetId="1" hidden="1">#REF!</definedName>
    <definedName name="BExEQB8ZWXO6IIGOEPWTLOJGE2NR" localSheetId="40" hidden="1">#REF!</definedName>
    <definedName name="BExEQB8ZWXO6IIGOEPWTLOJGE2NR" localSheetId="36" hidden="1">#REF!</definedName>
    <definedName name="BExEQB8ZWXO6IIGOEPWTLOJGE2NR" hidden="1">#REF!</definedName>
    <definedName name="BExEQBZX0EL6LIKPY01197ACK65H" localSheetId="7" hidden="1">#REF!</definedName>
    <definedName name="BExEQBZX0EL6LIKPY01197ACK65H" localSheetId="9" hidden="1">#REF!</definedName>
    <definedName name="BExEQBZX0EL6LIKPY01197ACK65H" localSheetId="1" hidden="1">#REF!</definedName>
    <definedName name="BExEQBZX0EL6LIKPY01197ACK65H" localSheetId="40" hidden="1">#REF!</definedName>
    <definedName name="BExEQBZX0EL6LIKPY01197ACK65H" localSheetId="36" hidden="1">#REF!</definedName>
    <definedName name="BExEQBZX0EL6LIKPY01197ACK65H" hidden="1">#REF!</definedName>
    <definedName name="BExEQDXZALJLD4OBF74IKZBR13SR" localSheetId="7" hidden="1">#REF!</definedName>
    <definedName name="BExEQDXZALJLD4OBF74IKZBR13SR" localSheetId="9" hidden="1">#REF!</definedName>
    <definedName name="BExEQDXZALJLD4OBF74IKZBR13SR" localSheetId="1" hidden="1">#REF!</definedName>
    <definedName name="BExEQDXZALJLD4OBF74IKZBR13SR" localSheetId="40" hidden="1">#REF!</definedName>
    <definedName name="BExEQDXZALJLD4OBF74IKZBR13SR" localSheetId="36" hidden="1">#REF!</definedName>
    <definedName name="BExEQDXZALJLD4OBF74IKZBR13SR" hidden="1">#REF!</definedName>
    <definedName name="BExEQFLE2RPWGMWQAI4JMKUEFRPT" localSheetId="7" hidden="1">#REF!</definedName>
    <definedName name="BExEQFLE2RPWGMWQAI4JMKUEFRPT" localSheetId="9" hidden="1">#REF!</definedName>
    <definedName name="BExEQFLE2RPWGMWQAI4JMKUEFRPT" localSheetId="1" hidden="1">#REF!</definedName>
    <definedName name="BExEQFLE2RPWGMWQAI4JMKUEFRPT" localSheetId="40" hidden="1">#REF!</definedName>
    <definedName name="BExEQFLE2RPWGMWQAI4JMKUEFRPT" localSheetId="36" hidden="1">#REF!</definedName>
    <definedName name="BExEQFLE2RPWGMWQAI4JMKUEFRPT" hidden="1">#REF!</definedName>
    <definedName name="BExEQJHNJV9U65F5VGIGX0VM02VF" localSheetId="7" hidden="1">#REF!</definedName>
    <definedName name="BExEQJHNJV9U65F5VGIGX0VM02VF" localSheetId="9" hidden="1">#REF!</definedName>
    <definedName name="BExEQJHNJV9U65F5VGIGX0VM02VF" localSheetId="1" hidden="1">#REF!</definedName>
    <definedName name="BExEQJHNJV9U65F5VGIGX0VM02VF" localSheetId="40" hidden="1">#REF!</definedName>
    <definedName name="BExEQJHNJV9U65F5VGIGX0VM02VF" localSheetId="36" hidden="1">#REF!</definedName>
    <definedName name="BExEQJHNJV9U65F5VGIGX0VM02VF" hidden="1">#REF!</definedName>
    <definedName name="BExEQTZAP8R69U31W4LKGTKKGKQE" localSheetId="7" hidden="1">#REF!</definedName>
    <definedName name="BExEQTZAP8R69U31W4LKGTKKGKQE" localSheetId="9" hidden="1">#REF!</definedName>
    <definedName name="BExEQTZAP8R69U31W4LKGTKKGKQE" localSheetId="1" hidden="1">#REF!</definedName>
    <definedName name="BExEQTZAP8R69U31W4LKGTKKGKQE" localSheetId="40" hidden="1">#REF!</definedName>
    <definedName name="BExEQTZAP8R69U31W4LKGTKKGKQE" localSheetId="36" hidden="1">#REF!</definedName>
    <definedName name="BExEQTZAP8R69U31W4LKGTKKGKQE" hidden="1">#REF!</definedName>
    <definedName name="BExER2O72H1F9WV6S1J04C15PXX7" localSheetId="7" hidden="1">#REF!</definedName>
    <definedName name="BExER2O72H1F9WV6S1J04C15PXX7" localSheetId="9" hidden="1">#REF!</definedName>
    <definedName name="BExER2O72H1F9WV6S1J04C15PXX7" localSheetId="1" hidden="1">#REF!</definedName>
    <definedName name="BExER2O72H1F9WV6S1J04C15PXX7" localSheetId="40" hidden="1">#REF!</definedName>
    <definedName name="BExER2O72H1F9WV6S1J04C15PXX7" localSheetId="36" hidden="1">#REF!</definedName>
    <definedName name="BExER2O72H1F9WV6S1J04C15PXX7" hidden="1">#REF!</definedName>
    <definedName name="BExERIPCI7N2NW7JRL59DVT0TTSU" localSheetId="7" hidden="1">#REF!</definedName>
    <definedName name="BExERIPCI7N2NW7JRL59DVT0TTSU" localSheetId="9" hidden="1">#REF!</definedName>
    <definedName name="BExERIPCI7N2NW7JRL59DVT0TTSU" localSheetId="1" hidden="1">#REF!</definedName>
    <definedName name="BExERIPCI7N2NW7JRL59DVT0TTSU" localSheetId="40" hidden="1">#REF!</definedName>
    <definedName name="BExERIPCI7N2NW7JRL59DVT0TTSU" localSheetId="36" hidden="1">#REF!</definedName>
    <definedName name="BExERIPCI7N2NW7JRL59DVT0TTSU" hidden="1">#REF!</definedName>
    <definedName name="BExERRUIKIOATPZ9U4HQ0V52RJAU" localSheetId="7" hidden="1">#REF!</definedName>
    <definedName name="BExERRUIKIOATPZ9U4HQ0V52RJAU" localSheetId="9" hidden="1">#REF!</definedName>
    <definedName name="BExERRUIKIOATPZ9U4HQ0V52RJAU" localSheetId="1" hidden="1">#REF!</definedName>
    <definedName name="BExERRUIKIOATPZ9U4HQ0V52RJAU" localSheetId="40" hidden="1">#REF!</definedName>
    <definedName name="BExERRUIKIOATPZ9U4HQ0V52RJAU" localSheetId="36" hidden="1">#REF!</definedName>
    <definedName name="BExERRUIKIOATPZ9U4HQ0V52RJAU" hidden="1">#REF!</definedName>
    <definedName name="BExERSANFNM1O7T65PC5MJ301YET" localSheetId="7" hidden="1">#REF!</definedName>
    <definedName name="BExERSANFNM1O7T65PC5MJ301YET" localSheetId="9" hidden="1">#REF!</definedName>
    <definedName name="BExERSANFNM1O7T65PC5MJ301YET" localSheetId="1" hidden="1">#REF!</definedName>
    <definedName name="BExERSANFNM1O7T65PC5MJ301YET" localSheetId="40" hidden="1">#REF!</definedName>
    <definedName name="BExERSANFNM1O7T65PC5MJ301YET" localSheetId="36" hidden="1">#REF!</definedName>
    <definedName name="BExERSANFNM1O7T65PC5MJ301YET" hidden="1">#REF!</definedName>
    <definedName name="BExERU8P606C6QQZZL55U0ZQYQF1" localSheetId="7" hidden="1">#REF!</definedName>
    <definedName name="BExERU8P606C6QQZZL55U0ZQYQF1" localSheetId="9" hidden="1">#REF!</definedName>
    <definedName name="BExERU8P606C6QQZZL55U0ZQYQF1" localSheetId="1" hidden="1">#REF!</definedName>
    <definedName name="BExERU8P606C6QQZZL55U0ZQYQF1" localSheetId="40" hidden="1">#REF!</definedName>
    <definedName name="BExERU8P606C6QQZZL55U0ZQYQF1" localSheetId="36" hidden="1">#REF!</definedName>
    <definedName name="BExERU8P606C6QQZZL55U0ZQYQF1" hidden="1">#REF!</definedName>
    <definedName name="BExERWCEBKQRYWRQLYJ4UCMMKTHG" localSheetId="7" hidden="1">[19]ZZCOOM_M03_Q005!#REF!</definedName>
    <definedName name="BExERWCEBKQRYWRQLYJ4UCMMKTHG" localSheetId="9" hidden="1">[19]ZZCOOM_M03_Q005!#REF!</definedName>
    <definedName name="BExERWCEBKQRYWRQLYJ4UCMMKTHG" localSheetId="1" hidden="1">[19]ZZCOOM_M03_Q005!#REF!</definedName>
    <definedName name="BExERWCEBKQRYWRQLYJ4UCMMKTHG" localSheetId="40" hidden="1">[19]ZZCOOM_M03_Q005!#REF!</definedName>
    <definedName name="BExERWCEBKQRYWRQLYJ4UCMMKTHG" localSheetId="36" hidden="1">[19]ZZCOOM_M03_Q005!#REF!</definedName>
    <definedName name="BExERWCEBKQRYWRQLYJ4UCMMKTHG" hidden="1">[19]ZZCOOM_M03_Q005!#REF!</definedName>
    <definedName name="BExERXE1QW042A2T25RI4DVUU59O" localSheetId="7" hidden="1">#REF!</definedName>
    <definedName name="BExERXE1QW042A2T25RI4DVUU59O" localSheetId="9" hidden="1">#REF!</definedName>
    <definedName name="BExERXE1QW042A2T25RI4DVUU59O" localSheetId="1" hidden="1">#REF!</definedName>
    <definedName name="BExERXE1QW042A2T25RI4DVUU59O" localSheetId="40" hidden="1">#REF!</definedName>
    <definedName name="BExERXE1QW042A2T25RI4DVUU59O" localSheetId="36" hidden="1">#REF!</definedName>
    <definedName name="BExERXE1QW042A2T25RI4DVUU59O" hidden="1">#REF!</definedName>
    <definedName name="BExES44RHHDL3V7FLV6M20834WF1" localSheetId="7" hidden="1">#REF!</definedName>
    <definedName name="BExES44RHHDL3V7FLV6M20834WF1" localSheetId="9" hidden="1">#REF!</definedName>
    <definedName name="BExES44RHHDL3V7FLV6M20834WF1" localSheetId="1" hidden="1">#REF!</definedName>
    <definedName name="BExES44RHHDL3V7FLV6M20834WF1" localSheetId="40" hidden="1">#REF!</definedName>
    <definedName name="BExES44RHHDL3V7FLV6M20834WF1" localSheetId="36" hidden="1">#REF!</definedName>
    <definedName name="BExES44RHHDL3V7FLV6M20834WF1" hidden="1">#REF!</definedName>
    <definedName name="BExES4A7VE2X3RYYTVRLKZD4I7WU" localSheetId="7" hidden="1">#REF!</definedName>
    <definedName name="BExES4A7VE2X3RYYTVRLKZD4I7WU" localSheetId="9" hidden="1">#REF!</definedName>
    <definedName name="BExES4A7VE2X3RYYTVRLKZD4I7WU" localSheetId="1" hidden="1">#REF!</definedName>
    <definedName name="BExES4A7VE2X3RYYTVRLKZD4I7WU" localSheetId="40" hidden="1">#REF!</definedName>
    <definedName name="BExES4A7VE2X3RYYTVRLKZD4I7WU" localSheetId="36" hidden="1">#REF!</definedName>
    <definedName name="BExES4A7VE2X3RYYTVRLKZD4I7WU" hidden="1">#REF!</definedName>
    <definedName name="BExESLYUFDACMPARVY264HKBCXLX" localSheetId="7" hidden="1">#REF!</definedName>
    <definedName name="BExESLYUFDACMPARVY264HKBCXLX" localSheetId="9" hidden="1">#REF!</definedName>
    <definedName name="BExESLYUFDACMPARVY264HKBCXLX" localSheetId="1" hidden="1">#REF!</definedName>
    <definedName name="BExESLYUFDACMPARVY264HKBCXLX" localSheetId="40" hidden="1">#REF!</definedName>
    <definedName name="BExESLYUFDACMPARVY264HKBCXLX" localSheetId="36" hidden="1">#REF!</definedName>
    <definedName name="BExESLYUFDACMPARVY264HKBCXLX" hidden="1">#REF!</definedName>
    <definedName name="BExESMKD95A649M0WRSG6CXXP326" localSheetId="7" hidden="1">#REF!</definedName>
    <definedName name="BExESMKD95A649M0WRSG6CXXP326" localSheetId="9" hidden="1">#REF!</definedName>
    <definedName name="BExESMKD95A649M0WRSG6CXXP326" localSheetId="1" hidden="1">#REF!</definedName>
    <definedName name="BExESMKD95A649M0WRSG6CXXP326" localSheetId="40" hidden="1">#REF!</definedName>
    <definedName name="BExESMKD95A649M0WRSG6CXXP326" localSheetId="36" hidden="1">#REF!</definedName>
    <definedName name="BExESMKD95A649M0WRSG6CXXP326" hidden="1">#REF!</definedName>
    <definedName name="BExESR27ZXJG5VMY4PR9D940VS7T" localSheetId="7" hidden="1">#REF!</definedName>
    <definedName name="BExESR27ZXJG5VMY4PR9D940VS7T" localSheetId="9" hidden="1">#REF!</definedName>
    <definedName name="BExESR27ZXJG5VMY4PR9D940VS7T" localSheetId="1" hidden="1">#REF!</definedName>
    <definedName name="BExESR27ZXJG5VMY4PR9D940VS7T" localSheetId="40" hidden="1">#REF!</definedName>
    <definedName name="BExESR27ZXJG5VMY4PR9D940VS7T" localSheetId="36" hidden="1">#REF!</definedName>
    <definedName name="BExESR27ZXJG5VMY4PR9D940VS7T" hidden="1">#REF!</definedName>
    <definedName name="BExESVK1YRJM6UG6FBYOF9CNX29X" localSheetId="7" hidden="1">#REF!</definedName>
    <definedName name="BExESVK1YRJM6UG6FBYOF9CNX29X" localSheetId="9" hidden="1">#REF!</definedName>
    <definedName name="BExESVK1YRJM6UG6FBYOF9CNX29X" localSheetId="1" hidden="1">#REF!</definedName>
    <definedName name="BExESVK1YRJM6UG6FBYOF9CNX29X" localSheetId="40" hidden="1">#REF!</definedName>
    <definedName name="BExESVK1YRJM6UG6FBYOF9CNX29X" localSheetId="36" hidden="1">#REF!</definedName>
    <definedName name="BExESVK1YRJM6UG6FBYOF9CNX29X" hidden="1">#REF!</definedName>
    <definedName name="BExESZ03KXL8DQ2591HLR56ZML94" localSheetId="7" hidden="1">#REF!</definedName>
    <definedName name="BExESZ03KXL8DQ2591HLR56ZML94" localSheetId="9" hidden="1">#REF!</definedName>
    <definedName name="BExESZ03KXL8DQ2591HLR56ZML94" localSheetId="1" hidden="1">#REF!</definedName>
    <definedName name="BExESZ03KXL8DQ2591HLR56ZML94" localSheetId="40" hidden="1">#REF!</definedName>
    <definedName name="BExESZ03KXL8DQ2591HLR56ZML94" localSheetId="36" hidden="1">#REF!</definedName>
    <definedName name="BExESZ03KXL8DQ2591HLR56ZML94" hidden="1">#REF!</definedName>
    <definedName name="BExESZAW5N443NRTKIP59OEI1CR6" localSheetId="7" hidden="1">#REF!</definedName>
    <definedName name="BExESZAW5N443NRTKIP59OEI1CR6" localSheetId="9" hidden="1">#REF!</definedName>
    <definedName name="BExESZAW5N443NRTKIP59OEI1CR6" localSheetId="1" hidden="1">#REF!</definedName>
    <definedName name="BExESZAW5N443NRTKIP59OEI1CR6" localSheetId="40" hidden="1">#REF!</definedName>
    <definedName name="BExESZAW5N443NRTKIP59OEI1CR6" localSheetId="36" hidden="1">#REF!</definedName>
    <definedName name="BExESZAW5N443NRTKIP59OEI1CR6" hidden="1">#REF!</definedName>
    <definedName name="BExET3HXQ60A4O2OLKX8QNXRI6LQ" localSheetId="7" hidden="1">#REF!</definedName>
    <definedName name="BExET3HXQ60A4O2OLKX8QNXRI6LQ" localSheetId="9" hidden="1">#REF!</definedName>
    <definedName name="BExET3HXQ60A4O2OLKX8QNXRI6LQ" localSheetId="1" hidden="1">#REF!</definedName>
    <definedName name="BExET3HXQ60A4O2OLKX8QNXRI6LQ" localSheetId="40" hidden="1">#REF!</definedName>
    <definedName name="BExET3HXQ60A4O2OLKX8QNXRI6LQ" localSheetId="36" hidden="1">#REF!</definedName>
    <definedName name="BExET3HXQ60A4O2OLKX8QNXRI6LQ" hidden="1">#REF!</definedName>
    <definedName name="BExET4EAH366GROMVVMDCSUI1018" localSheetId="7" hidden="1">#REF!</definedName>
    <definedName name="BExET4EAH366GROMVVMDCSUI1018" localSheetId="9" hidden="1">#REF!</definedName>
    <definedName name="BExET4EAH366GROMVVMDCSUI1018" localSheetId="1" hidden="1">#REF!</definedName>
    <definedName name="BExET4EAH366GROMVVMDCSUI1018" localSheetId="40" hidden="1">#REF!</definedName>
    <definedName name="BExET4EAH366GROMVVMDCSUI1018" localSheetId="36" hidden="1">#REF!</definedName>
    <definedName name="BExET4EAH366GROMVVMDCSUI1018" hidden="1">#REF!</definedName>
    <definedName name="BExETA3B1FCIOA80H94K90FWXQKE" localSheetId="7" hidden="1">#REF!</definedName>
    <definedName name="BExETA3B1FCIOA80H94K90FWXQKE" localSheetId="9" hidden="1">#REF!</definedName>
    <definedName name="BExETA3B1FCIOA80H94K90FWXQKE" localSheetId="1" hidden="1">#REF!</definedName>
    <definedName name="BExETA3B1FCIOA80H94K90FWXQKE" localSheetId="40" hidden="1">#REF!</definedName>
    <definedName name="BExETA3B1FCIOA80H94K90FWXQKE" localSheetId="36" hidden="1">#REF!</definedName>
    <definedName name="BExETA3B1FCIOA80H94K90FWXQKE" hidden="1">#REF!</definedName>
    <definedName name="BExETAZOYT4CJIT8RRKC9F2HJG1D" localSheetId="7" hidden="1">#REF!</definedName>
    <definedName name="BExETAZOYT4CJIT8RRKC9F2HJG1D" localSheetId="9" hidden="1">#REF!</definedName>
    <definedName name="BExETAZOYT4CJIT8RRKC9F2HJG1D" localSheetId="1" hidden="1">#REF!</definedName>
    <definedName name="BExETAZOYT4CJIT8RRKC9F2HJG1D" localSheetId="40" hidden="1">#REF!</definedName>
    <definedName name="BExETAZOYT4CJIT8RRKC9F2HJG1D" localSheetId="36" hidden="1">#REF!</definedName>
    <definedName name="BExETAZOYT4CJIT8RRKC9F2HJG1D" hidden="1">#REF!</definedName>
    <definedName name="BExETB55BNG40G9YOI2H6UHIR9WU" localSheetId="7" hidden="1">#REF!</definedName>
    <definedName name="BExETB55BNG40G9YOI2H6UHIR9WU" localSheetId="9" hidden="1">#REF!</definedName>
    <definedName name="BExETB55BNG40G9YOI2H6UHIR9WU" localSheetId="1" hidden="1">#REF!</definedName>
    <definedName name="BExETB55BNG40G9YOI2H6UHIR9WU" localSheetId="40" hidden="1">#REF!</definedName>
    <definedName name="BExETB55BNG40G9YOI2H6UHIR9WU" localSheetId="36" hidden="1">#REF!</definedName>
    <definedName name="BExETB55BNG40G9YOI2H6UHIR9WU" hidden="1">#REF!</definedName>
    <definedName name="BExETF6QD5A9GEINE1KZRRC2LXWM" localSheetId="7" hidden="1">#REF!</definedName>
    <definedName name="BExETF6QD5A9GEINE1KZRRC2LXWM" localSheetId="9" hidden="1">#REF!</definedName>
    <definedName name="BExETF6QD5A9GEINE1KZRRC2LXWM" localSheetId="1" hidden="1">#REF!</definedName>
    <definedName name="BExETF6QD5A9GEINE1KZRRC2LXWM" localSheetId="40" hidden="1">#REF!</definedName>
    <definedName name="BExETF6QD5A9GEINE1KZRRC2LXWM" localSheetId="36" hidden="1">#REF!</definedName>
    <definedName name="BExETF6QD5A9GEINE1KZRRC2LXWM" hidden="1">#REF!</definedName>
    <definedName name="BExETQ9XRXLUACN82805SPSPNKHI" localSheetId="7" hidden="1">#REF!</definedName>
    <definedName name="BExETQ9XRXLUACN82805SPSPNKHI" localSheetId="9" hidden="1">#REF!</definedName>
    <definedName name="BExETQ9XRXLUACN82805SPSPNKHI" localSheetId="1" hidden="1">#REF!</definedName>
    <definedName name="BExETQ9XRXLUACN82805SPSPNKHI" localSheetId="40" hidden="1">#REF!</definedName>
    <definedName name="BExETQ9XRXLUACN82805SPSPNKHI" localSheetId="36" hidden="1">#REF!</definedName>
    <definedName name="BExETQ9XRXLUACN82805SPSPNKHI" hidden="1">#REF!</definedName>
    <definedName name="BExETR0YRMOR63E6DHLEHV9QVVON" localSheetId="7" hidden="1">#REF!</definedName>
    <definedName name="BExETR0YRMOR63E6DHLEHV9QVVON" localSheetId="9" hidden="1">#REF!</definedName>
    <definedName name="BExETR0YRMOR63E6DHLEHV9QVVON" localSheetId="1" hidden="1">#REF!</definedName>
    <definedName name="BExETR0YRMOR63E6DHLEHV9QVVON" localSheetId="40" hidden="1">#REF!</definedName>
    <definedName name="BExETR0YRMOR63E6DHLEHV9QVVON" localSheetId="36" hidden="1">#REF!</definedName>
    <definedName name="BExETR0YRMOR63E6DHLEHV9QVVON" hidden="1">#REF!</definedName>
    <definedName name="BExETVO51BGF7GGNGB21UD7OIF15" localSheetId="7" hidden="1">#REF!</definedName>
    <definedName name="BExETVO51BGF7GGNGB21UD7OIF15" localSheetId="9" hidden="1">#REF!</definedName>
    <definedName name="BExETVO51BGF7GGNGB21UD7OIF15" localSheetId="1" hidden="1">#REF!</definedName>
    <definedName name="BExETVO51BGF7GGNGB21UD7OIF15" localSheetId="40" hidden="1">#REF!</definedName>
    <definedName name="BExETVO51BGF7GGNGB21UD7OIF15" localSheetId="36" hidden="1">#REF!</definedName>
    <definedName name="BExETVO51BGF7GGNGB21UD7OIF15" hidden="1">#REF!</definedName>
    <definedName name="BExETVTGY38YXYYF7N73OYN6FYY3" localSheetId="7" hidden="1">#REF!</definedName>
    <definedName name="BExETVTGY38YXYYF7N73OYN6FYY3" localSheetId="9" hidden="1">#REF!</definedName>
    <definedName name="BExETVTGY38YXYYF7N73OYN6FYY3" localSheetId="1" hidden="1">#REF!</definedName>
    <definedName name="BExETVTGY38YXYYF7N73OYN6FYY3" localSheetId="40" hidden="1">#REF!</definedName>
    <definedName name="BExETVTGY38YXYYF7N73OYN6FYY3" localSheetId="36" hidden="1">#REF!</definedName>
    <definedName name="BExETVTGY38YXYYF7N73OYN6FYY3" hidden="1">#REF!</definedName>
    <definedName name="BExETVTH8RADW05P2XUUV7V44TWW" localSheetId="7" hidden="1">#REF!</definedName>
    <definedName name="BExETVTH8RADW05P2XUUV7V44TWW" localSheetId="9" hidden="1">#REF!</definedName>
    <definedName name="BExETVTH8RADW05P2XUUV7V44TWW" localSheetId="1" hidden="1">#REF!</definedName>
    <definedName name="BExETVTH8RADW05P2XUUV7V44TWW" localSheetId="40" hidden="1">#REF!</definedName>
    <definedName name="BExETVTH8RADW05P2XUUV7V44TWW" localSheetId="36" hidden="1">#REF!</definedName>
    <definedName name="BExETVTH8RADW05P2XUUV7V44TWW" hidden="1">#REF!</definedName>
    <definedName name="BExETW9PYUAV5QY6A4VCYZRIOUX4" localSheetId="7" hidden="1">#REF!</definedName>
    <definedName name="BExETW9PYUAV5QY6A4VCYZRIOUX4" localSheetId="9" hidden="1">#REF!</definedName>
    <definedName name="BExETW9PYUAV5QY6A4VCYZRIOUX4" localSheetId="1" hidden="1">#REF!</definedName>
    <definedName name="BExETW9PYUAV5QY6A4VCYZRIOUX4" localSheetId="40" hidden="1">#REF!</definedName>
    <definedName name="BExETW9PYUAV5QY6A4VCYZRIOUX4" localSheetId="36" hidden="1">#REF!</definedName>
    <definedName name="BExETW9PYUAV5QY6A4VCYZRIOUX4" hidden="1">#REF!</definedName>
    <definedName name="BExEUGNELLVZ7K2PYWP2TG8T65XQ" localSheetId="7" hidden="1">#REF!</definedName>
    <definedName name="BExEUGNELLVZ7K2PYWP2TG8T65XQ" localSheetId="9" hidden="1">#REF!</definedName>
    <definedName name="BExEUGNELLVZ7K2PYWP2TG8T65XQ" localSheetId="1" hidden="1">#REF!</definedName>
    <definedName name="BExEUGNELLVZ7K2PYWP2TG8T65XQ" localSheetId="40" hidden="1">#REF!</definedName>
    <definedName name="BExEUGNELLVZ7K2PYWP2TG8T65XQ" localSheetId="36" hidden="1">#REF!</definedName>
    <definedName name="BExEUGNELLVZ7K2PYWP2TG8T65XQ" hidden="1">#REF!</definedName>
    <definedName name="BExEUHUG1NGJGB6F1UH5IKFZ9B9M" localSheetId="7" hidden="1">#REF!</definedName>
    <definedName name="BExEUHUG1NGJGB6F1UH5IKFZ9B9M" localSheetId="9" hidden="1">#REF!</definedName>
    <definedName name="BExEUHUG1NGJGB6F1UH5IKFZ9B9M" localSheetId="1" hidden="1">#REF!</definedName>
    <definedName name="BExEUHUG1NGJGB6F1UH5IKFZ9B9M" localSheetId="40" hidden="1">#REF!</definedName>
    <definedName name="BExEUHUG1NGJGB6F1UH5IKFZ9B9M" localSheetId="36" hidden="1">#REF!</definedName>
    <definedName name="BExEUHUG1NGJGB6F1UH5IKFZ9B9M" hidden="1">#REF!</definedName>
    <definedName name="BExEUNE4T242Y59C6MS28MXEUGCP" localSheetId="7" hidden="1">#REF!</definedName>
    <definedName name="BExEUNE4T242Y59C6MS28MXEUGCP" localSheetId="9" hidden="1">#REF!</definedName>
    <definedName name="BExEUNE4T242Y59C6MS28MXEUGCP" localSheetId="1" hidden="1">#REF!</definedName>
    <definedName name="BExEUNE4T242Y59C6MS28MXEUGCP" localSheetId="40" hidden="1">#REF!</definedName>
    <definedName name="BExEUNE4T242Y59C6MS28MXEUGCP" localSheetId="36" hidden="1">#REF!</definedName>
    <definedName name="BExEUNE4T242Y59C6MS28MXEUGCP" hidden="1">#REF!</definedName>
    <definedName name="BExEUNU7FYVTR4DD1D31SS7PNXX2" localSheetId="7" hidden="1">#REF!</definedName>
    <definedName name="BExEUNU7FYVTR4DD1D31SS7PNXX2" localSheetId="9" hidden="1">#REF!</definedName>
    <definedName name="BExEUNU7FYVTR4DD1D31SS7PNXX2" localSheetId="1" hidden="1">#REF!</definedName>
    <definedName name="BExEUNU7FYVTR4DD1D31SS7PNXX2" localSheetId="40" hidden="1">#REF!</definedName>
    <definedName name="BExEUNU7FYVTR4DD1D31SS7PNXX2" localSheetId="36" hidden="1">#REF!</definedName>
    <definedName name="BExEUNU7FYVTR4DD1D31SS7PNXX2" hidden="1">#REF!</definedName>
    <definedName name="BExEUOAHB0OT3BACAHNZ3B905C0P" localSheetId="7" hidden="1">#REF!</definedName>
    <definedName name="BExEUOAHB0OT3BACAHNZ3B905C0P" localSheetId="9" hidden="1">#REF!</definedName>
    <definedName name="BExEUOAHB0OT3BACAHNZ3B905C0P" localSheetId="1" hidden="1">#REF!</definedName>
    <definedName name="BExEUOAHB0OT3BACAHNZ3B905C0P" localSheetId="40" hidden="1">#REF!</definedName>
    <definedName name="BExEUOAHB0OT3BACAHNZ3B905C0P" localSheetId="36" hidden="1">#REF!</definedName>
    <definedName name="BExEUOAHB0OT3BACAHNZ3B905C0P" hidden="1">#REF!</definedName>
    <definedName name="BExEV2TP7NA3ZR6RJGH5ER370OUM" localSheetId="7" hidden="1">#REF!</definedName>
    <definedName name="BExEV2TP7NA3ZR6RJGH5ER370OUM" localSheetId="9" hidden="1">#REF!</definedName>
    <definedName name="BExEV2TP7NA3ZR6RJGH5ER370OUM" localSheetId="1" hidden="1">#REF!</definedName>
    <definedName name="BExEV2TP7NA3ZR6RJGH5ER370OUM" localSheetId="40" hidden="1">#REF!</definedName>
    <definedName name="BExEV2TP7NA3ZR6RJGH5ER370OUM" localSheetId="36" hidden="1">#REF!</definedName>
    <definedName name="BExEV2TP7NA3ZR6RJGH5ER370OUM" hidden="1">#REF!</definedName>
    <definedName name="BExEV3Q7M5YTX3CY3QCP1SUIEP2E" localSheetId="7" hidden="1">#REF!</definedName>
    <definedName name="BExEV3Q7M5YTX3CY3QCP1SUIEP2E" localSheetId="9" hidden="1">#REF!</definedName>
    <definedName name="BExEV3Q7M5YTX3CY3QCP1SUIEP2E" localSheetId="1" hidden="1">#REF!</definedName>
    <definedName name="BExEV3Q7M5YTX3CY3QCP1SUIEP2E" localSheetId="40" hidden="1">#REF!</definedName>
    <definedName name="BExEV3Q7M5YTX3CY3QCP1SUIEP2E" localSheetId="36" hidden="1">#REF!</definedName>
    <definedName name="BExEV3Q7M5YTX3CY3QCP1SUIEP2E" hidden="1">#REF!</definedName>
    <definedName name="BExEV69USLNYO2QRJRC0J92XUF00" localSheetId="7" hidden="1">#REF!</definedName>
    <definedName name="BExEV69USLNYO2QRJRC0J92XUF00" localSheetId="9" hidden="1">#REF!</definedName>
    <definedName name="BExEV69USLNYO2QRJRC0J92XUF00" localSheetId="1" hidden="1">#REF!</definedName>
    <definedName name="BExEV69USLNYO2QRJRC0J92XUF00" localSheetId="40" hidden="1">#REF!</definedName>
    <definedName name="BExEV69USLNYO2QRJRC0J92XUF00" localSheetId="36" hidden="1">#REF!</definedName>
    <definedName name="BExEV69USLNYO2QRJRC0J92XUF00" hidden="1">#REF!</definedName>
    <definedName name="BExEV6KNTQOCFD7GV726XQEVQ7R6" localSheetId="7" hidden="1">#REF!</definedName>
    <definedName name="BExEV6KNTQOCFD7GV726XQEVQ7R6" localSheetId="9" hidden="1">#REF!</definedName>
    <definedName name="BExEV6KNTQOCFD7GV726XQEVQ7R6" localSheetId="1" hidden="1">#REF!</definedName>
    <definedName name="BExEV6KNTQOCFD7GV726XQEVQ7R6" localSheetId="40" hidden="1">#REF!</definedName>
    <definedName name="BExEV6KNTQOCFD7GV726XQEVQ7R6" localSheetId="36" hidden="1">#REF!</definedName>
    <definedName name="BExEV6KNTQOCFD7GV726XQEVQ7R6" hidden="1">#REF!</definedName>
    <definedName name="BExEV6VGM4POO9QT9KH3QA3VYCWM" localSheetId="7" hidden="1">#REF!</definedName>
    <definedName name="BExEV6VGM4POO9QT9KH3QA3VYCWM" localSheetId="9" hidden="1">#REF!</definedName>
    <definedName name="BExEV6VGM4POO9QT9KH3QA3VYCWM" localSheetId="1" hidden="1">#REF!</definedName>
    <definedName name="BExEV6VGM4POO9QT9KH3QA3VYCWM" localSheetId="40" hidden="1">#REF!</definedName>
    <definedName name="BExEV6VGM4POO9QT9KH3QA3VYCWM" localSheetId="36" hidden="1">#REF!</definedName>
    <definedName name="BExEV6VGM4POO9QT9KH3QA3VYCWM" hidden="1">#REF!</definedName>
    <definedName name="BExEVCEYMOI0PGO7HAEOS9CVMU2O" localSheetId="7" hidden="1">#REF!</definedName>
    <definedName name="BExEVCEYMOI0PGO7HAEOS9CVMU2O" localSheetId="9" hidden="1">#REF!</definedName>
    <definedName name="BExEVCEYMOI0PGO7HAEOS9CVMU2O" localSheetId="1" hidden="1">#REF!</definedName>
    <definedName name="BExEVCEYMOI0PGO7HAEOS9CVMU2O" localSheetId="40" hidden="1">#REF!</definedName>
    <definedName name="BExEVCEYMOI0PGO7HAEOS9CVMU2O" localSheetId="36" hidden="1">#REF!</definedName>
    <definedName name="BExEVCEYMOI0PGO7HAEOS9CVMU2O" hidden="1">#REF!</definedName>
    <definedName name="BExEVET98G3FU6QBF9LHYWSAMV0O" localSheetId="7" hidden="1">#REF!</definedName>
    <definedName name="BExEVET98G3FU6QBF9LHYWSAMV0O" localSheetId="9" hidden="1">#REF!</definedName>
    <definedName name="BExEVET98G3FU6QBF9LHYWSAMV0O" localSheetId="1" hidden="1">#REF!</definedName>
    <definedName name="BExEVET98G3FU6QBF9LHYWSAMV0O" localSheetId="40" hidden="1">#REF!</definedName>
    <definedName name="BExEVET98G3FU6QBF9LHYWSAMV0O" localSheetId="36" hidden="1">#REF!</definedName>
    <definedName name="BExEVET98G3FU6QBF9LHYWSAMV0O" hidden="1">#REF!</definedName>
    <definedName name="BExEVNCUT0PDUYNJH7G6BSEWZOT2" localSheetId="7" hidden="1">#REF!</definedName>
    <definedName name="BExEVNCUT0PDUYNJH7G6BSEWZOT2" localSheetId="9" hidden="1">#REF!</definedName>
    <definedName name="BExEVNCUT0PDUYNJH7G6BSEWZOT2" localSheetId="1" hidden="1">#REF!</definedName>
    <definedName name="BExEVNCUT0PDUYNJH7G6BSEWZOT2" localSheetId="40" hidden="1">#REF!</definedName>
    <definedName name="BExEVNCUT0PDUYNJH7G6BSEWZOT2" localSheetId="36" hidden="1">#REF!</definedName>
    <definedName name="BExEVNCUT0PDUYNJH7G6BSEWZOT2" hidden="1">#REF!</definedName>
    <definedName name="BExEVPGF4V5J0WQRZKUM8F9TTKZJ" localSheetId="7" hidden="1">#REF!</definedName>
    <definedName name="BExEVPGF4V5J0WQRZKUM8F9TTKZJ" localSheetId="9" hidden="1">#REF!</definedName>
    <definedName name="BExEVPGF4V5J0WQRZKUM8F9TTKZJ" localSheetId="1" hidden="1">#REF!</definedName>
    <definedName name="BExEVPGF4V5J0WQRZKUM8F9TTKZJ" localSheetId="40" hidden="1">#REF!</definedName>
    <definedName name="BExEVPGF4V5J0WQRZKUM8F9TTKZJ" localSheetId="36" hidden="1">#REF!</definedName>
    <definedName name="BExEVPGF4V5J0WQRZKUM8F9TTKZJ" hidden="1">#REF!</definedName>
    <definedName name="BExEVVLIEVWYRF2UUC1H0H5QU1CP" localSheetId="7" hidden="1">#REF!</definedName>
    <definedName name="BExEVVLIEVWYRF2UUC1H0H5QU1CP" localSheetId="9" hidden="1">#REF!</definedName>
    <definedName name="BExEVVLIEVWYRF2UUC1H0H5QU1CP" localSheetId="1" hidden="1">#REF!</definedName>
    <definedName name="BExEVVLIEVWYRF2UUC1H0H5QU1CP" localSheetId="40" hidden="1">#REF!</definedName>
    <definedName name="BExEVVLIEVWYRF2UUC1H0H5QU1CP" localSheetId="36" hidden="1">#REF!</definedName>
    <definedName name="BExEVVLIEVWYRF2UUC1H0H5QU1CP" hidden="1">#REF!</definedName>
    <definedName name="BExEVWCKO8T84GW9Z3X47915XKSH" localSheetId="7" hidden="1">#REF!</definedName>
    <definedName name="BExEVWCKO8T84GW9Z3X47915XKSH" localSheetId="9" hidden="1">#REF!</definedName>
    <definedName name="BExEVWCKO8T84GW9Z3X47915XKSH" localSheetId="1" hidden="1">#REF!</definedName>
    <definedName name="BExEVWCKO8T84GW9Z3X47915XKSH" localSheetId="40" hidden="1">#REF!</definedName>
    <definedName name="BExEVWCKO8T84GW9Z3X47915XKSH" localSheetId="36" hidden="1">#REF!</definedName>
    <definedName name="BExEVWCKO8T84GW9Z3X47915XKSH" hidden="1">#REF!</definedName>
    <definedName name="BExEVZSJWMZ5L2ZE7AZC57CXKW6T" localSheetId="7" hidden="1">#REF!</definedName>
    <definedName name="BExEVZSJWMZ5L2ZE7AZC57CXKW6T" localSheetId="9" hidden="1">#REF!</definedName>
    <definedName name="BExEVZSJWMZ5L2ZE7AZC57CXKW6T" localSheetId="1" hidden="1">#REF!</definedName>
    <definedName name="BExEVZSJWMZ5L2ZE7AZC57CXKW6T" localSheetId="40" hidden="1">#REF!</definedName>
    <definedName name="BExEVZSJWMZ5L2ZE7AZC57CXKW6T" localSheetId="36" hidden="1">#REF!</definedName>
    <definedName name="BExEVZSJWMZ5L2ZE7AZC57CXKW6T" hidden="1">#REF!</definedName>
    <definedName name="BExEW0JL1GFFCXMDGW54CI7Y8FZN" localSheetId="7" hidden="1">#REF!</definedName>
    <definedName name="BExEW0JL1GFFCXMDGW54CI7Y8FZN" localSheetId="9" hidden="1">#REF!</definedName>
    <definedName name="BExEW0JL1GFFCXMDGW54CI7Y8FZN" localSheetId="1" hidden="1">#REF!</definedName>
    <definedName name="BExEW0JL1GFFCXMDGW54CI7Y8FZN" localSheetId="40" hidden="1">#REF!</definedName>
    <definedName name="BExEW0JL1GFFCXMDGW54CI7Y8FZN" localSheetId="36" hidden="1">#REF!</definedName>
    <definedName name="BExEW0JL1GFFCXMDGW54CI7Y8FZN" hidden="1">#REF!</definedName>
    <definedName name="BExEW68M9WL8214QH9C7VCK7BN08" localSheetId="7" hidden="1">#REF!</definedName>
    <definedName name="BExEW68M9WL8214QH9C7VCK7BN08" localSheetId="9" hidden="1">#REF!</definedName>
    <definedName name="BExEW68M9WL8214QH9C7VCK7BN08" localSheetId="1" hidden="1">#REF!</definedName>
    <definedName name="BExEW68M9WL8214QH9C7VCK7BN08" localSheetId="40" hidden="1">#REF!</definedName>
    <definedName name="BExEW68M9WL8214QH9C7VCK7BN08" localSheetId="36" hidden="1">#REF!</definedName>
    <definedName name="BExEW68M9WL8214QH9C7VCK7BN08" hidden="1">#REF!</definedName>
    <definedName name="BExEW8HFKH6F47KIHYBDRUEFZ2ZZ" localSheetId="7" hidden="1">#REF!</definedName>
    <definedName name="BExEW8HFKH6F47KIHYBDRUEFZ2ZZ" localSheetId="9" hidden="1">#REF!</definedName>
    <definedName name="BExEW8HFKH6F47KIHYBDRUEFZ2ZZ" localSheetId="1" hidden="1">#REF!</definedName>
    <definedName name="BExEW8HFKH6F47KIHYBDRUEFZ2ZZ" localSheetId="40" hidden="1">#REF!</definedName>
    <definedName name="BExEW8HFKH6F47KIHYBDRUEFZ2ZZ" localSheetId="36" hidden="1">#REF!</definedName>
    <definedName name="BExEW8HFKH6F47KIHYBDRUEFZ2ZZ" hidden="1">#REF!</definedName>
    <definedName name="BExEWB6JHMITZPXHB6JATOCLLKLJ" localSheetId="7" hidden="1">#REF!</definedName>
    <definedName name="BExEWB6JHMITZPXHB6JATOCLLKLJ" localSheetId="9" hidden="1">#REF!</definedName>
    <definedName name="BExEWB6JHMITZPXHB6JATOCLLKLJ" localSheetId="1" hidden="1">#REF!</definedName>
    <definedName name="BExEWB6JHMITZPXHB6JATOCLLKLJ" localSheetId="40" hidden="1">#REF!</definedName>
    <definedName name="BExEWB6JHMITZPXHB6JATOCLLKLJ" localSheetId="36" hidden="1">#REF!</definedName>
    <definedName name="BExEWB6JHMITZPXHB6JATOCLLKLJ" hidden="1">#REF!</definedName>
    <definedName name="BExEWNBGQS1U2LW3W84T4LSJ9K00" localSheetId="7" hidden="1">#REF!</definedName>
    <definedName name="BExEWNBGQS1U2LW3W84T4LSJ9K00" localSheetId="9" hidden="1">#REF!</definedName>
    <definedName name="BExEWNBGQS1U2LW3W84T4LSJ9K00" localSheetId="1" hidden="1">#REF!</definedName>
    <definedName name="BExEWNBGQS1U2LW3W84T4LSJ9K00" localSheetId="40" hidden="1">#REF!</definedName>
    <definedName name="BExEWNBGQS1U2LW3W84T4LSJ9K00" localSheetId="36" hidden="1">#REF!</definedName>
    <definedName name="BExEWNBGQS1U2LW3W84T4LSJ9K00" hidden="1">#REF!</definedName>
    <definedName name="BExEWO7STL7HNZSTY8VQBPTX1WK6" localSheetId="7" hidden="1">#REF!</definedName>
    <definedName name="BExEWO7STL7HNZSTY8VQBPTX1WK6" localSheetId="9" hidden="1">#REF!</definedName>
    <definedName name="BExEWO7STL7HNZSTY8VQBPTX1WK6" localSheetId="1" hidden="1">#REF!</definedName>
    <definedName name="BExEWO7STL7HNZSTY8VQBPTX1WK6" localSheetId="40" hidden="1">#REF!</definedName>
    <definedName name="BExEWO7STL7HNZSTY8VQBPTX1WK6" localSheetId="36" hidden="1">#REF!</definedName>
    <definedName name="BExEWO7STL7HNZSTY8VQBPTX1WK6" hidden="1">#REF!</definedName>
    <definedName name="BExEWQ0M1N3KMKTDJ73H10QSG4W1" localSheetId="7" hidden="1">#REF!</definedName>
    <definedName name="BExEWQ0M1N3KMKTDJ73H10QSG4W1" localSheetId="9" hidden="1">#REF!</definedName>
    <definedName name="BExEWQ0M1N3KMKTDJ73H10QSG4W1" localSheetId="1" hidden="1">#REF!</definedName>
    <definedName name="BExEWQ0M1N3KMKTDJ73H10QSG4W1" localSheetId="40" hidden="1">#REF!</definedName>
    <definedName name="BExEWQ0M1N3KMKTDJ73H10QSG4W1" localSheetId="36" hidden="1">#REF!</definedName>
    <definedName name="BExEWQ0M1N3KMKTDJ73H10QSG4W1" hidden="1">#REF!</definedName>
    <definedName name="BExEX43OR6NH8GF32YY2ZB6Y8WGP" localSheetId="7" hidden="1">#REF!</definedName>
    <definedName name="BExEX43OR6NH8GF32YY2ZB6Y8WGP" localSheetId="9" hidden="1">#REF!</definedName>
    <definedName name="BExEX43OR6NH8GF32YY2ZB6Y8WGP" localSheetId="1" hidden="1">#REF!</definedName>
    <definedName name="BExEX43OR6NH8GF32YY2ZB6Y8WGP" localSheetId="40" hidden="1">#REF!</definedName>
    <definedName name="BExEX43OR6NH8GF32YY2ZB6Y8WGP" localSheetId="36" hidden="1">#REF!</definedName>
    <definedName name="BExEX43OR6NH8GF32YY2ZB6Y8WGP" hidden="1">#REF!</definedName>
    <definedName name="BExEX85F3OSW8NSCYGYPS9372Z1Q" localSheetId="7" hidden="1">#REF!</definedName>
    <definedName name="BExEX85F3OSW8NSCYGYPS9372Z1Q" localSheetId="9" hidden="1">#REF!</definedName>
    <definedName name="BExEX85F3OSW8NSCYGYPS9372Z1Q" localSheetId="1" hidden="1">#REF!</definedName>
    <definedName name="BExEX85F3OSW8NSCYGYPS9372Z1Q" localSheetId="40" hidden="1">#REF!</definedName>
    <definedName name="BExEX85F3OSW8NSCYGYPS9372Z1Q" localSheetId="36" hidden="1">#REF!</definedName>
    <definedName name="BExEX85F3OSW8NSCYGYPS9372Z1Q" hidden="1">#REF!</definedName>
    <definedName name="BExEX9HWY2G6928ZVVVQF77QCM2C" localSheetId="7" hidden="1">#REF!</definedName>
    <definedName name="BExEX9HWY2G6928ZVVVQF77QCM2C" localSheetId="9" hidden="1">#REF!</definedName>
    <definedName name="BExEX9HWY2G6928ZVVVQF77QCM2C" localSheetId="1" hidden="1">#REF!</definedName>
    <definedName name="BExEX9HWY2G6928ZVVVQF77QCM2C" localSheetId="40" hidden="1">#REF!</definedName>
    <definedName name="BExEX9HWY2G6928ZVVVQF77QCM2C" localSheetId="36" hidden="1">#REF!</definedName>
    <definedName name="BExEX9HWY2G6928ZVVVQF77QCM2C" hidden="1">#REF!</definedName>
    <definedName name="BExEXBQWAYKMVBRJRHB8PFCSYFVN" localSheetId="7" hidden="1">#REF!</definedName>
    <definedName name="BExEXBQWAYKMVBRJRHB8PFCSYFVN" localSheetId="9" hidden="1">#REF!</definedName>
    <definedName name="BExEXBQWAYKMVBRJRHB8PFCSYFVN" localSheetId="1" hidden="1">#REF!</definedName>
    <definedName name="BExEXBQWAYKMVBRJRHB8PFCSYFVN" localSheetId="40" hidden="1">#REF!</definedName>
    <definedName name="BExEXBQWAYKMVBRJRHB8PFCSYFVN" localSheetId="36" hidden="1">#REF!</definedName>
    <definedName name="BExEXBQWAYKMVBRJRHB8PFCSYFVN" hidden="1">#REF!</definedName>
    <definedName name="BExEXGE2TE9MQWLQVHL7XGQWL102" localSheetId="7" hidden="1">#REF!</definedName>
    <definedName name="BExEXGE2TE9MQWLQVHL7XGQWL102" localSheetId="9" hidden="1">#REF!</definedName>
    <definedName name="BExEXGE2TE9MQWLQVHL7XGQWL102" localSheetId="1" hidden="1">#REF!</definedName>
    <definedName name="BExEXGE2TE9MQWLQVHL7XGQWL102" localSheetId="40" hidden="1">#REF!</definedName>
    <definedName name="BExEXGE2TE9MQWLQVHL7XGQWL102" localSheetId="36" hidden="1">#REF!</definedName>
    <definedName name="BExEXGE2TE9MQWLQVHL7XGQWL102" hidden="1">#REF!</definedName>
    <definedName name="BExEXRBZ0DI9E2UFLLKYWGN66B61" localSheetId="7" hidden="1">#REF!</definedName>
    <definedName name="BExEXRBZ0DI9E2UFLLKYWGN66B61" localSheetId="9" hidden="1">#REF!</definedName>
    <definedName name="BExEXRBZ0DI9E2UFLLKYWGN66B61" localSheetId="1" hidden="1">#REF!</definedName>
    <definedName name="BExEXRBZ0DI9E2UFLLKYWGN66B61" localSheetId="40" hidden="1">#REF!</definedName>
    <definedName name="BExEXRBZ0DI9E2UFLLKYWGN66B61" localSheetId="36" hidden="1">#REF!</definedName>
    <definedName name="BExEXRBZ0DI9E2UFLLKYWGN66B61" hidden="1">#REF!</definedName>
    <definedName name="BExEXW4FSOZ9C2SZSQIAA3W82I5K" localSheetId="7" hidden="1">#REF!</definedName>
    <definedName name="BExEXW4FSOZ9C2SZSQIAA3W82I5K" localSheetId="9" hidden="1">#REF!</definedName>
    <definedName name="BExEXW4FSOZ9C2SZSQIAA3W82I5K" localSheetId="1" hidden="1">#REF!</definedName>
    <definedName name="BExEXW4FSOZ9C2SZSQIAA3W82I5K" localSheetId="40" hidden="1">#REF!</definedName>
    <definedName name="BExEXW4FSOZ9C2SZSQIAA3W82I5K" localSheetId="36" hidden="1">#REF!</definedName>
    <definedName name="BExEXW4FSOZ9C2SZSQIAA3W82I5K" hidden="1">#REF!</definedName>
    <definedName name="BExEXZ4H2ZUNEW5I6I74GK08QAQC" localSheetId="7" hidden="1">#REF!</definedName>
    <definedName name="BExEXZ4H2ZUNEW5I6I74GK08QAQC" localSheetId="9" hidden="1">#REF!</definedName>
    <definedName name="BExEXZ4H2ZUNEW5I6I74GK08QAQC" localSheetId="1" hidden="1">#REF!</definedName>
    <definedName name="BExEXZ4H2ZUNEW5I6I74GK08QAQC" localSheetId="40" hidden="1">#REF!</definedName>
    <definedName name="BExEXZ4H2ZUNEW5I6I74GK08QAQC" localSheetId="36" hidden="1">#REF!</definedName>
    <definedName name="BExEXZ4H2ZUNEW5I6I74GK08QAQC" hidden="1">#REF!</definedName>
    <definedName name="BExEY42GK80HA9M84NTZ3NV9K2VI" localSheetId="7" hidden="1">#REF!</definedName>
    <definedName name="BExEY42GK80HA9M84NTZ3NV9K2VI" localSheetId="9" hidden="1">#REF!</definedName>
    <definedName name="BExEY42GK80HA9M84NTZ3NV9K2VI" localSheetId="1" hidden="1">#REF!</definedName>
    <definedName name="BExEY42GK80HA9M84NTZ3NV9K2VI" localSheetId="40" hidden="1">#REF!</definedName>
    <definedName name="BExEY42GK80HA9M84NTZ3NV9K2VI" localSheetId="36" hidden="1">#REF!</definedName>
    <definedName name="BExEY42GK80HA9M84NTZ3NV9K2VI" hidden="1">#REF!</definedName>
    <definedName name="BExEYLG9FL9V1JPPNZ3FUDNSEJ4V" localSheetId="7" hidden="1">#REF!</definedName>
    <definedName name="BExEYLG9FL9V1JPPNZ3FUDNSEJ4V" localSheetId="9" hidden="1">#REF!</definedName>
    <definedName name="BExEYLG9FL9V1JPPNZ3FUDNSEJ4V" localSheetId="1" hidden="1">#REF!</definedName>
    <definedName name="BExEYLG9FL9V1JPPNZ3FUDNSEJ4V" localSheetId="40" hidden="1">#REF!</definedName>
    <definedName name="BExEYLG9FL9V1JPPNZ3FUDNSEJ4V" localSheetId="36" hidden="1">#REF!</definedName>
    <definedName name="BExEYLG9FL9V1JPPNZ3FUDNSEJ4V" hidden="1">#REF!</definedName>
    <definedName name="BExEYOW8C1B3OUUCIGEC7L8OOW1Z" localSheetId="7" hidden="1">#REF!</definedName>
    <definedName name="BExEYOW8C1B3OUUCIGEC7L8OOW1Z" localSheetId="9" hidden="1">#REF!</definedName>
    <definedName name="BExEYOW8C1B3OUUCIGEC7L8OOW1Z" localSheetId="1" hidden="1">#REF!</definedName>
    <definedName name="BExEYOW8C1B3OUUCIGEC7L8OOW1Z" localSheetId="40" hidden="1">#REF!</definedName>
    <definedName name="BExEYOW8C1B3OUUCIGEC7L8OOW1Z" localSheetId="36" hidden="1">#REF!</definedName>
    <definedName name="BExEYOW8C1B3OUUCIGEC7L8OOW1Z" hidden="1">#REF!</definedName>
    <definedName name="BExEYPCI2LT224YS4M3T50V85FAG" localSheetId="7" hidden="1">#REF!</definedName>
    <definedName name="BExEYPCI2LT224YS4M3T50V85FAG" localSheetId="9" hidden="1">#REF!</definedName>
    <definedName name="BExEYPCI2LT224YS4M3T50V85FAG" localSheetId="1" hidden="1">#REF!</definedName>
    <definedName name="BExEYPCI2LT224YS4M3T50V85FAG" localSheetId="40" hidden="1">#REF!</definedName>
    <definedName name="BExEYPCI2LT224YS4M3T50V85FAG" localSheetId="36" hidden="1">#REF!</definedName>
    <definedName name="BExEYPCI2LT224YS4M3T50V85FAG" hidden="1">#REF!</definedName>
    <definedName name="BExEYUQJXZT6N5HJH8ACJF6SRWEE" localSheetId="7" hidden="1">#REF!</definedName>
    <definedName name="BExEYUQJXZT6N5HJH8ACJF6SRWEE" localSheetId="9" hidden="1">#REF!</definedName>
    <definedName name="BExEYUQJXZT6N5HJH8ACJF6SRWEE" localSheetId="1" hidden="1">#REF!</definedName>
    <definedName name="BExEYUQJXZT6N5HJH8ACJF6SRWEE" localSheetId="40" hidden="1">#REF!</definedName>
    <definedName name="BExEYUQJXZT6N5HJH8ACJF6SRWEE" localSheetId="36" hidden="1">#REF!</definedName>
    <definedName name="BExEYUQJXZT6N5HJH8ACJF6SRWEE" hidden="1">#REF!</definedName>
    <definedName name="BExEYYC7KLO4XJQW9GMGVVJQXF4C" localSheetId="7" hidden="1">#REF!</definedName>
    <definedName name="BExEYYC7KLO4XJQW9GMGVVJQXF4C" localSheetId="9" hidden="1">#REF!</definedName>
    <definedName name="BExEYYC7KLO4XJQW9GMGVVJQXF4C" localSheetId="1" hidden="1">#REF!</definedName>
    <definedName name="BExEYYC7KLO4XJQW9GMGVVJQXF4C" localSheetId="40" hidden="1">#REF!</definedName>
    <definedName name="BExEYYC7KLO4XJQW9GMGVVJQXF4C" localSheetId="36" hidden="1">#REF!</definedName>
    <definedName name="BExEYYC7KLO4XJQW9GMGVVJQXF4C" hidden="1">#REF!</definedName>
    <definedName name="BExEZ1S6VZCG01ZPLBSS9Z1SBOJ2" localSheetId="7" hidden="1">#REF!</definedName>
    <definedName name="BExEZ1S6VZCG01ZPLBSS9Z1SBOJ2" localSheetId="9" hidden="1">#REF!</definedName>
    <definedName name="BExEZ1S6VZCG01ZPLBSS9Z1SBOJ2" localSheetId="1" hidden="1">#REF!</definedName>
    <definedName name="BExEZ1S6VZCG01ZPLBSS9Z1SBOJ2" localSheetId="40" hidden="1">#REF!</definedName>
    <definedName name="BExEZ1S6VZCG01ZPLBSS9Z1SBOJ2" localSheetId="36" hidden="1">#REF!</definedName>
    <definedName name="BExEZ1S6VZCG01ZPLBSS9Z1SBOJ2" hidden="1">#REF!</definedName>
    <definedName name="BExEZ6KV8TDKOO0Y66LSH9DCFW5M" localSheetId="7" hidden="1">#REF!</definedName>
    <definedName name="BExEZ6KV8TDKOO0Y66LSH9DCFW5M" localSheetId="9" hidden="1">#REF!</definedName>
    <definedName name="BExEZ6KV8TDKOO0Y66LSH9DCFW5M" localSheetId="1" hidden="1">#REF!</definedName>
    <definedName name="BExEZ6KV8TDKOO0Y66LSH9DCFW5M" localSheetId="40" hidden="1">#REF!</definedName>
    <definedName name="BExEZ6KV8TDKOO0Y66LSH9DCFW5M" localSheetId="36" hidden="1">#REF!</definedName>
    <definedName name="BExEZ6KV8TDKOO0Y66LSH9DCFW5M" hidden="1">#REF!</definedName>
    <definedName name="BExEZGBFNJR8DLPN0V11AU22L6WY" localSheetId="7" hidden="1">#REF!</definedName>
    <definedName name="BExEZGBFNJR8DLPN0V11AU22L6WY" localSheetId="9" hidden="1">#REF!</definedName>
    <definedName name="BExEZGBFNJR8DLPN0V11AU22L6WY" localSheetId="1" hidden="1">#REF!</definedName>
    <definedName name="BExEZGBFNJR8DLPN0V11AU22L6WY" localSheetId="40" hidden="1">#REF!</definedName>
    <definedName name="BExEZGBFNJR8DLPN0V11AU22L6WY" localSheetId="36" hidden="1">#REF!</definedName>
    <definedName name="BExEZGBFNJR8DLPN0V11AU22L6WY" hidden="1">#REF!</definedName>
    <definedName name="BExEZVR61GWO1ZM3XHWUKRJJMQXV" localSheetId="7" hidden="1">#REF!</definedName>
    <definedName name="BExEZVR61GWO1ZM3XHWUKRJJMQXV" localSheetId="9" hidden="1">#REF!</definedName>
    <definedName name="BExEZVR61GWO1ZM3XHWUKRJJMQXV" localSheetId="1" hidden="1">#REF!</definedName>
    <definedName name="BExEZVR61GWO1ZM3XHWUKRJJMQXV" localSheetId="40" hidden="1">#REF!</definedName>
    <definedName name="BExEZVR61GWO1ZM3XHWUKRJJMQXV" localSheetId="36" hidden="1">#REF!</definedName>
    <definedName name="BExEZVR61GWO1ZM3XHWUKRJJMQXV" hidden="1">#REF!</definedName>
    <definedName name="BExF02Y3V3QEPO2XLDSK47APK9XJ" localSheetId="7" hidden="1">#REF!</definedName>
    <definedName name="BExF02Y3V3QEPO2XLDSK47APK9XJ" localSheetId="9" hidden="1">#REF!</definedName>
    <definedName name="BExF02Y3V3QEPO2XLDSK47APK9XJ" localSheetId="1" hidden="1">#REF!</definedName>
    <definedName name="BExF02Y3V3QEPO2XLDSK47APK9XJ" localSheetId="40" hidden="1">#REF!</definedName>
    <definedName name="BExF02Y3V3QEPO2XLDSK47APK9XJ" localSheetId="36" hidden="1">#REF!</definedName>
    <definedName name="BExF02Y3V3QEPO2XLDSK47APK9XJ" hidden="1">#REF!</definedName>
    <definedName name="BExF03E824NHBODFUZ3PZ5HLF85X" localSheetId="7" hidden="1">#REF!</definedName>
    <definedName name="BExF03E824NHBODFUZ3PZ5HLF85X" localSheetId="9" hidden="1">#REF!</definedName>
    <definedName name="BExF03E824NHBODFUZ3PZ5HLF85X" localSheetId="1" hidden="1">#REF!</definedName>
    <definedName name="BExF03E824NHBODFUZ3PZ5HLF85X" localSheetId="40" hidden="1">#REF!</definedName>
    <definedName name="BExF03E824NHBODFUZ3PZ5HLF85X" localSheetId="36" hidden="1">#REF!</definedName>
    <definedName name="BExF03E824NHBODFUZ3PZ5HLF85X" hidden="1">#REF!</definedName>
    <definedName name="BExF09OS91RT7N7IW8JLMZ121ZP3" localSheetId="7" hidden="1">#REF!</definedName>
    <definedName name="BExF09OS91RT7N7IW8JLMZ121ZP3" localSheetId="9" hidden="1">#REF!</definedName>
    <definedName name="BExF09OS91RT7N7IW8JLMZ121ZP3" localSheetId="1" hidden="1">#REF!</definedName>
    <definedName name="BExF09OS91RT7N7IW8JLMZ121ZP3" localSheetId="40" hidden="1">#REF!</definedName>
    <definedName name="BExF09OS91RT7N7IW8JLMZ121ZP3" localSheetId="36" hidden="1">#REF!</definedName>
    <definedName name="BExF09OS91RT7N7IW8JLMZ121ZP3" hidden="1">#REF!</definedName>
    <definedName name="BExF0D4SEQ7RRCAER8UQKUJ4HH0Q" localSheetId="7" hidden="1">#REF!</definedName>
    <definedName name="BExF0D4SEQ7RRCAER8UQKUJ4HH0Q" localSheetId="9" hidden="1">#REF!</definedName>
    <definedName name="BExF0D4SEQ7RRCAER8UQKUJ4HH0Q" localSheetId="1" hidden="1">#REF!</definedName>
    <definedName name="BExF0D4SEQ7RRCAER8UQKUJ4HH0Q" localSheetId="40" hidden="1">#REF!</definedName>
    <definedName name="BExF0D4SEQ7RRCAER8UQKUJ4HH0Q" localSheetId="36" hidden="1">#REF!</definedName>
    <definedName name="BExF0D4SEQ7RRCAER8UQKUJ4HH0Q" hidden="1">#REF!</definedName>
    <definedName name="BExF0D4Z97PCG5JI9CC2TFB553AX" localSheetId="7" hidden="1">#REF!</definedName>
    <definedName name="BExF0D4Z97PCG5JI9CC2TFB553AX" localSheetId="9" hidden="1">#REF!</definedName>
    <definedName name="BExF0D4Z97PCG5JI9CC2TFB553AX" localSheetId="1" hidden="1">#REF!</definedName>
    <definedName name="BExF0D4Z97PCG5JI9CC2TFB553AX" localSheetId="40" hidden="1">#REF!</definedName>
    <definedName name="BExF0D4Z97PCG5JI9CC2TFB553AX" localSheetId="36" hidden="1">#REF!</definedName>
    <definedName name="BExF0D4Z97PCG5JI9CC2TFB553AX" hidden="1">#REF!</definedName>
    <definedName name="BExF0DAB1PUE0V936NFEK68CCKTJ" localSheetId="7" hidden="1">#REF!</definedName>
    <definedName name="BExF0DAB1PUE0V936NFEK68CCKTJ" localSheetId="9" hidden="1">#REF!</definedName>
    <definedName name="BExF0DAB1PUE0V936NFEK68CCKTJ" localSheetId="1" hidden="1">#REF!</definedName>
    <definedName name="BExF0DAB1PUE0V936NFEK68CCKTJ" localSheetId="40" hidden="1">#REF!</definedName>
    <definedName name="BExF0DAB1PUE0V936NFEK68CCKTJ" localSheetId="36" hidden="1">#REF!</definedName>
    <definedName name="BExF0DAB1PUE0V936NFEK68CCKTJ" hidden="1">#REF!</definedName>
    <definedName name="BExF0LOEHV42P2DV7QL8O7HOQ3N9" localSheetId="7" hidden="1">#REF!</definedName>
    <definedName name="BExF0LOEHV42P2DV7QL8O7HOQ3N9" localSheetId="9" hidden="1">#REF!</definedName>
    <definedName name="BExF0LOEHV42P2DV7QL8O7HOQ3N9" localSheetId="1" hidden="1">#REF!</definedName>
    <definedName name="BExF0LOEHV42P2DV7QL8O7HOQ3N9" localSheetId="40" hidden="1">#REF!</definedName>
    <definedName name="BExF0LOEHV42P2DV7QL8O7HOQ3N9" localSheetId="36" hidden="1">#REF!</definedName>
    <definedName name="BExF0LOEHV42P2DV7QL8O7HOQ3N9" hidden="1">#REF!</definedName>
    <definedName name="BExF0QRT0ZP2578DKKC9SRW40F5L" localSheetId="7" hidden="1">#REF!</definedName>
    <definedName name="BExF0QRT0ZP2578DKKC9SRW40F5L" localSheetId="9" hidden="1">#REF!</definedName>
    <definedName name="BExF0QRT0ZP2578DKKC9SRW40F5L" localSheetId="1" hidden="1">#REF!</definedName>
    <definedName name="BExF0QRT0ZP2578DKKC9SRW40F5L" localSheetId="40" hidden="1">#REF!</definedName>
    <definedName name="BExF0QRT0ZP2578DKKC9SRW40F5L" localSheetId="36" hidden="1">#REF!</definedName>
    <definedName name="BExF0QRT0ZP2578DKKC9SRW40F5L" hidden="1">#REF!</definedName>
    <definedName name="BExF0WRM9VO25RLSO03ZOCE8H7K5" localSheetId="7" hidden="1">#REF!</definedName>
    <definedName name="BExF0WRM9VO25RLSO03ZOCE8H7K5" localSheetId="9" hidden="1">#REF!</definedName>
    <definedName name="BExF0WRM9VO25RLSO03ZOCE8H7K5" localSheetId="1" hidden="1">#REF!</definedName>
    <definedName name="BExF0WRM9VO25RLSO03ZOCE8H7K5" localSheetId="40" hidden="1">#REF!</definedName>
    <definedName name="BExF0WRM9VO25RLSO03ZOCE8H7K5" localSheetId="36" hidden="1">#REF!</definedName>
    <definedName name="BExF0WRM9VO25RLSO03ZOCE8H7K5" hidden="1">#REF!</definedName>
    <definedName name="BExF0ZRI7W4RSLIDLHTSM0AWXO3S" localSheetId="7" hidden="1">#REF!</definedName>
    <definedName name="BExF0ZRI7W4RSLIDLHTSM0AWXO3S" localSheetId="9" hidden="1">#REF!</definedName>
    <definedName name="BExF0ZRI7W4RSLIDLHTSM0AWXO3S" localSheetId="1" hidden="1">#REF!</definedName>
    <definedName name="BExF0ZRI7W4RSLIDLHTSM0AWXO3S" localSheetId="40" hidden="1">#REF!</definedName>
    <definedName name="BExF0ZRI7W4RSLIDLHTSM0AWXO3S" localSheetId="36" hidden="1">#REF!</definedName>
    <definedName name="BExF0ZRI7W4RSLIDLHTSM0AWXO3S" hidden="1">#REF!</definedName>
    <definedName name="BExF19CT3MMZZ2T5EWMDNG3UOJ01" localSheetId="7" hidden="1">#REF!</definedName>
    <definedName name="BExF19CT3MMZZ2T5EWMDNG3UOJ01" localSheetId="9" hidden="1">#REF!</definedName>
    <definedName name="BExF19CT3MMZZ2T5EWMDNG3UOJ01" localSheetId="1" hidden="1">#REF!</definedName>
    <definedName name="BExF19CT3MMZZ2T5EWMDNG3UOJ01" localSheetId="40" hidden="1">#REF!</definedName>
    <definedName name="BExF19CT3MMZZ2T5EWMDNG3UOJ01" localSheetId="36" hidden="1">#REF!</definedName>
    <definedName name="BExF19CT3MMZZ2T5EWMDNG3UOJ01" hidden="1">#REF!</definedName>
    <definedName name="BExF1C1VNHJBRW2XQKVSL1KSLFZ8" localSheetId="7" hidden="1">#REF!</definedName>
    <definedName name="BExF1C1VNHJBRW2XQKVSL1KSLFZ8" localSheetId="9" hidden="1">#REF!</definedName>
    <definedName name="BExF1C1VNHJBRW2XQKVSL1KSLFZ8" localSheetId="1" hidden="1">#REF!</definedName>
    <definedName name="BExF1C1VNHJBRW2XQKVSL1KSLFZ8" localSheetId="40" hidden="1">#REF!</definedName>
    <definedName name="BExF1C1VNHJBRW2XQKVSL1KSLFZ8" localSheetId="36" hidden="1">#REF!</definedName>
    <definedName name="BExF1C1VNHJBRW2XQKVSL1KSLFZ8" hidden="1">#REF!</definedName>
    <definedName name="BExF1M38U6NX17YJA8YU359B5Z4M" localSheetId="7" hidden="1">#REF!</definedName>
    <definedName name="BExF1M38U6NX17YJA8YU359B5Z4M" localSheetId="9" hidden="1">#REF!</definedName>
    <definedName name="BExF1M38U6NX17YJA8YU359B5Z4M" localSheetId="1" hidden="1">#REF!</definedName>
    <definedName name="BExF1M38U6NX17YJA8YU359B5Z4M" localSheetId="40" hidden="1">#REF!</definedName>
    <definedName name="BExF1M38U6NX17YJA8YU359B5Z4M" localSheetId="36" hidden="1">#REF!</definedName>
    <definedName name="BExF1M38U6NX17YJA8YU359B5Z4M" hidden="1">#REF!</definedName>
    <definedName name="BExF1MU4W3NPEY0OHRDWP5IANCBB" localSheetId="7" hidden="1">#REF!</definedName>
    <definedName name="BExF1MU4W3NPEY0OHRDWP5IANCBB" localSheetId="9" hidden="1">#REF!</definedName>
    <definedName name="BExF1MU4W3NPEY0OHRDWP5IANCBB" localSheetId="1" hidden="1">#REF!</definedName>
    <definedName name="BExF1MU4W3NPEY0OHRDWP5IANCBB" localSheetId="40" hidden="1">#REF!</definedName>
    <definedName name="BExF1MU4W3NPEY0OHRDWP5IANCBB" localSheetId="36" hidden="1">#REF!</definedName>
    <definedName name="BExF1MU4W3NPEY0OHRDWP5IANCBB" hidden="1">#REF!</definedName>
    <definedName name="BExF1MZN8MWMOKOARHJ1QAF9HPGT" localSheetId="7" hidden="1">#REF!</definedName>
    <definedName name="BExF1MZN8MWMOKOARHJ1QAF9HPGT" localSheetId="9" hidden="1">#REF!</definedName>
    <definedName name="BExF1MZN8MWMOKOARHJ1QAF9HPGT" localSheetId="1" hidden="1">#REF!</definedName>
    <definedName name="BExF1MZN8MWMOKOARHJ1QAF9HPGT" localSheetId="40" hidden="1">#REF!</definedName>
    <definedName name="BExF1MZN8MWMOKOARHJ1QAF9HPGT" localSheetId="36" hidden="1">#REF!</definedName>
    <definedName name="BExF1MZN8MWMOKOARHJ1QAF9HPGT" hidden="1">#REF!</definedName>
    <definedName name="BExF1US4ZIQYSU5LBFYNRA9N0K2O" localSheetId="7" hidden="1">#REF!</definedName>
    <definedName name="BExF1US4ZIQYSU5LBFYNRA9N0K2O" localSheetId="9" hidden="1">#REF!</definedName>
    <definedName name="BExF1US4ZIQYSU5LBFYNRA9N0K2O" localSheetId="1" hidden="1">#REF!</definedName>
    <definedName name="BExF1US4ZIQYSU5LBFYNRA9N0K2O" localSheetId="40" hidden="1">#REF!</definedName>
    <definedName name="BExF1US4ZIQYSU5LBFYNRA9N0K2O" localSheetId="36" hidden="1">#REF!</definedName>
    <definedName name="BExF1US4ZIQYSU5LBFYNRA9N0K2O" hidden="1">#REF!</definedName>
    <definedName name="BExF272JNPJCK1XLBG016XXBVFO8" localSheetId="7" hidden="1">#REF!</definedName>
    <definedName name="BExF272JNPJCK1XLBG016XXBVFO8" localSheetId="9" hidden="1">#REF!</definedName>
    <definedName name="BExF272JNPJCK1XLBG016XXBVFO8" localSheetId="1" hidden="1">#REF!</definedName>
    <definedName name="BExF272JNPJCK1XLBG016XXBVFO8" localSheetId="40" hidden="1">#REF!</definedName>
    <definedName name="BExF272JNPJCK1XLBG016XXBVFO8" localSheetId="36" hidden="1">#REF!</definedName>
    <definedName name="BExF272JNPJCK1XLBG016XXBVFO8" hidden="1">#REF!</definedName>
    <definedName name="BExF2CWZN6E87RGTBMD4YQI2QT7R" localSheetId="7" hidden="1">#REF!</definedName>
    <definedName name="BExF2CWZN6E87RGTBMD4YQI2QT7R" localSheetId="9" hidden="1">#REF!</definedName>
    <definedName name="BExF2CWZN6E87RGTBMD4YQI2QT7R" localSheetId="1" hidden="1">#REF!</definedName>
    <definedName name="BExF2CWZN6E87RGTBMD4YQI2QT7R" localSheetId="40" hidden="1">#REF!</definedName>
    <definedName name="BExF2CWZN6E87RGTBMD4YQI2QT7R" localSheetId="36" hidden="1">#REF!</definedName>
    <definedName name="BExF2CWZN6E87RGTBMD4YQI2QT7R" hidden="1">#REF!</definedName>
    <definedName name="BExF2DYO1WQ7GMXSTAQRDBW1NSFG" localSheetId="7" hidden="1">#REF!</definedName>
    <definedName name="BExF2DYO1WQ7GMXSTAQRDBW1NSFG" localSheetId="9" hidden="1">#REF!</definedName>
    <definedName name="BExF2DYO1WQ7GMXSTAQRDBW1NSFG" localSheetId="1" hidden="1">#REF!</definedName>
    <definedName name="BExF2DYO1WQ7GMXSTAQRDBW1NSFG" localSheetId="40" hidden="1">#REF!</definedName>
    <definedName name="BExF2DYO1WQ7GMXSTAQRDBW1NSFG" localSheetId="36" hidden="1">#REF!</definedName>
    <definedName name="BExF2DYO1WQ7GMXSTAQRDBW1NSFG" hidden="1">#REF!</definedName>
    <definedName name="BExF2H9D3MC9XKLPZ6VIP4F7G4YN" localSheetId="7" hidden="1">#REF!</definedName>
    <definedName name="BExF2H9D3MC9XKLPZ6VIP4F7G4YN" localSheetId="9" hidden="1">#REF!</definedName>
    <definedName name="BExF2H9D3MC9XKLPZ6VIP4F7G4YN" localSheetId="1" hidden="1">#REF!</definedName>
    <definedName name="BExF2H9D3MC9XKLPZ6VIP4F7G4YN" localSheetId="40" hidden="1">#REF!</definedName>
    <definedName name="BExF2H9D3MC9XKLPZ6VIP4F7G4YN" localSheetId="36" hidden="1">#REF!</definedName>
    <definedName name="BExF2H9D3MC9XKLPZ6VIP4F7G4YN" hidden="1">#REF!</definedName>
    <definedName name="BExF2MSWNUY9Z6BZJQZ538PPTION" localSheetId="7" hidden="1">#REF!</definedName>
    <definedName name="BExF2MSWNUY9Z6BZJQZ538PPTION" localSheetId="9" hidden="1">#REF!</definedName>
    <definedName name="BExF2MSWNUY9Z6BZJQZ538PPTION" localSheetId="1" hidden="1">#REF!</definedName>
    <definedName name="BExF2MSWNUY9Z6BZJQZ538PPTION" localSheetId="40" hidden="1">#REF!</definedName>
    <definedName name="BExF2MSWNUY9Z6BZJQZ538PPTION" localSheetId="36" hidden="1">#REF!</definedName>
    <definedName name="BExF2MSWNUY9Z6BZJQZ538PPTION" hidden="1">#REF!</definedName>
    <definedName name="BExF2QZYWHTYGUTTXR15CKCV3LS7" localSheetId="7" hidden="1">#REF!</definedName>
    <definedName name="BExF2QZYWHTYGUTTXR15CKCV3LS7" localSheetId="9" hidden="1">#REF!</definedName>
    <definedName name="BExF2QZYWHTYGUTTXR15CKCV3LS7" localSheetId="1" hidden="1">#REF!</definedName>
    <definedName name="BExF2QZYWHTYGUTTXR15CKCV3LS7" localSheetId="40" hidden="1">#REF!</definedName>
    <definedName name="BExF2QZYWHTYGUTTXR15CKCV3LS7" localSheetId="36" hidden="1">#REF!</definedName>
    <definedName name="BExF2QZYWHTYGUTTXR15CKCV3LS7" hidden="1">#REF!</definedName>
    <definedName name="BExF2T8Y6TSJ74RMSZOA9CEH4OZ6" localSheetId="7" hidden="1">#REF!</definedName>
    <definedName name="BExF2T8Y6TSJ74RMSZOA9CEH4OZ6" localSheetId="9" hidden="1">#REF!</definedName>
    <definedName name="BExF2T8Y6TSJ74RMSZOA9CEH4OZ6" localSheetId="1" hidden="1">#REF!</definedName>
    <definedName name="BExF2T8Y6TSJ74RMSZOA9CEH4OZ6" localSheetId="40" hidden="1">#REF!</definedName>
    <definedName name="BExF2T8Y6TSJ74RMSZOA9CEH4OZ6" localSheetId="36" hidden="1">#REF!</definedName>
    <definedName name="BExF2T8Y6TSJ74RMSZOA9CEH4OZ6" hidden="1">#REF!</definedName>
    <definedName name="BExF31N3YM4F37EOOY8M8VI1KXN8" localSheetId="7" hidden="1">#REF!</definedName>
    <definedName name="BExF31N3YM4F37EOOY8M8VI1KXN8" localSheetId="9" hidden="1">#REF!</definedName>
    <definedName name="BExF31N3YM4F37EOOY8M8VI1KXN8" localSheetId="1" hidden="1">#REF!</definedName>
    <definedName name="BExF31N3YM4F37EOOY8M8VI1KXN8" localSheetId="40" hidden="1">#REF!</definedName>
    <definedName name="BExF31N3YM4F37EOOY8M8VI1KXN8" localSheetId="36" hidden="1">#REF!</definedName>
    <definedName name="BExF31N3YM4F37EOOY8M8VI1KXN8" hidden="1">#REF!</definedName>
    <definedName name="BExF37C1YKBT79Z9SOJAG5MXQGTU" localSheetId="7" hidden="1">#REF!</definedName>
    <definedName name="BExF37C1YKBT79Z9SOJAG5MXQGTU" localSheetId="9" hidden="1">#REF!</definedName>
    <definedName name="BExF37C1YKBT79Z9SOJAG5MXQGTU" localSheetId="1" hidden="1">#REF!</definedName>
    <definedName name="BExF37C1YKBT79Z9SOJAG5MXQGTU" localSheetId="40" hidden="1">#REF!</definedName>
    <definedName name="BExF37C1YKBT79Z9SOJAG5MXQGTU" localSheetId="36" hidden="1">#REF!</definedName>
    <definedName name="BExF37C1YKBT79Z9SOJAG5MXQGTU" hidden="1">#REF!</definedName>
    <definedName name="BExF3A6HPA6DGYALZNHHJPMCUYZR" localSheetId="7" hidden="1">#REF!</definedName>
    <definedName name="BExF3A6HPA6DGYALZNHHJPMCUYZR" localSheetId="9" hidden="1">#REF!</definedName>
    <definedName name="BExF3A6HPA6DGYALZNHHJPMCUYZR" localSheetId="1" hidden="1">#REF!</definedName>
    <definedName name="BExF3A6HPA6DGYALZNHHJPMCUYZR" localSheetId="40" hidden="1">#REF!</definedName>
    <definedName name="BExF3A6HPA6DGYALZNHHJPMCUYZR" localSheetId="36" hidden="1">#REF!</definedName>
    <definedName name="BExF3A6HPA6DGYALZNHHJPMCUYZR" hidden="1">#REF!</definedName>
    <definedName name="BExF3GMJW5D7066GYKTMM3CVH1HE" localSheetId="7" hidden="1">#REF!</definedName>
    <definedName name="BExF3GMJW5D7066GYKTMM3CVH1HE" localSheetId="9" hidden="1">#REF!</definedName>
    <definedName name="BExF3GMJW5D7066GYKTMM3CVH1HE" localSheetId="1" hidden="1">#REF!</definedName>
    <definedName name="BExF3GMJW5D7066GYKTMM3CVH1HE" localSheetId="40" hidden="1">#REF!</definedName>
    <definedName name="BExF3GMJW5D7066GYKTMM3CVH1HE" localSheetId="36" hidden="1">#REF!</definedName>
    <definedName name="BExF3GMJW5D7066GYKTMM3CVH1HE" hidden="1">#REF!</definedName>
    <definedName name="BExF3I9T44X7DV9HHV51DVDDPPZG" localSheetId="7" hidden="1">#REF!</definedName>
    <definedName name="BExF3I9T44X7DV9HHV51DVDDPPZG" localSheetId="9" hidden="1">#REF!</definedName>
    <definedName name="BExF3I9T44X7DV9HHV51DVDDPPZG" localSheetId="1" hidden="1">#REF!</definedName>
    <definedName name="BExF3I9T44X7DV9HHV51DVDDPPZG" localSheetId="40" hidden="1">#REF!</definedName>
    <definedName name="BExF3I9T44X7DV9HHV51DVDDPPZG" localSheetId="36" hidden="1">#REF!</definedName>
    <definedName name="BExF3I9T44X7DV9HHV51DVDDPPZG" hidden="1">#REF!</definedName>
    <definedName name="BExF3IKLZ35F2D4DI7R7P7NZLVC3" localSheetId="7" hidden="1">#REF!</definedName>
    <definedName name="BExF3IKLZ35F2D4DI7R7P7NZLVC3" localSheetId="9" hidden="1">#REF!</definedName>
    <definedName name="BExF3IKLZ35F2D4DI7R7P7NZLVC3" localSheetId="1" hidden="1">#REF!</definedName>
    <definedName name="BExF3IKLZ35F2D4DI7R7P7NZLVC3" localSheetId="40" hidden="1">#REF!</definedName>
    <definedName name="BExF3IKLZ35F2D4DI7R7P7NZLVC3" localSheetId="36" hidden="1">#REF!</definedName>
    <definedName name="BExF3IKLZ35F2D4DI7R7P7NZLVC3" hidden="1">#REF!</definedName>
    <definedName name="BExF3JMFX5DILOIFUDIO1HZUK875" localSheetId="7" hidden="1">#REF!</definedName>
    <definedName name="BExF3JMFX5DILOIFUDIO1HZUK875" localSheetId="9" hidden="1">#REF!</definedName>
    <definedName name="BExF3JMFX5DILOIFUDIO1HZUK875" localSheetId="1" hidden="1">#REF!</definedName>
    <definedName name="BExF3JMFX5DILOIFUDIO1HZUK875" localSheetId="40" hidden="1">#REF!</definedName>
    <definedName name="BExF3JMFX5DILOIFUDIO1HZUK875" localSheetId="36" hidden="1">#REF!</definedName>
    <definedName name="BExF3JMFX5DILOIFUDIO1HZUK875" hidden="1">#REF!</definedName>
    <definedName name="BExF3KIO2G9LJYXZ61H8PJJ6OQXV" localSheetId="7" hidden="1">#REF!</definedName>
    <definedName name="BExF3KIO2G9LJYXZ61H8PJJ6OQXV" localSheetId="9" hidden="1">#REF!</definedName>
    <definedName name="BExF3KIO2G9LJYXZ61H8PJJ6OQXV" localSheetId="1" hidden="1">#REF!</definedName>
    <definedName name="BExF3KIO2G9LJYXZ61H8PJJ6OQXV" localSheetId="40" hidden="1">#REF!</definedName>
    <definedName name="BExF3KIO2G9LJYXZ61H8PJJ6OQXV" localSheetId="36" hidden="1">#REF!</definedName>
    <definedName name="BExF3KIO2G9LJYXZ61H8PJJ6OQXV" hidden="1">#REF!</definedName>
    <definedName name="BExF3MGVCZHXDAUDZAGUYESZ3RC8" localSheetId="7" hidden="1">#REF!</definedName>
    <definedName name="BExF3MGVCZHXDAUDZAGUYESZ3RC8" localSheetId="9" hidden="1">#REF!</definedName>
    <definedName name="BExF3MGVCZHXDAUDZAGUYESZ3RC8" localSheetId="1" hidden="1">#REF!</definedName>
    <definedName name="BExF3MGVCZHXDAUDZAGUYESZ3RC8" localSheetId="40" hidden="1">#REF!</definedName>
    <definedName name="BExF3MGVCZHXDAUDZAGUYESZ3RC8" localSheetId="36" hidden="1">#REF!</definedName>
    <definedName name="BExF3MGVCZHXDAUDZAGUYESZ3RC8" hidden="1">#REF!</definedName>
    <definedName name="BExF3NTC4BGZEM6B87TCFX277QCS" localSheetId="7" hidden="1">#REF!</definedName>
    <definedName name="BExF3NTC4BGZEM6B87TCFX277QCS" localSheetId="9" hidden="1">#REF!</definedName>
    <definedName name="BExF3NTC4BGZEM6B87TCFX277QCS" localSheetId="1" hidden="1">#REF!</definedName>
    <definedName name="BExF3NTC4BGZEM6B87TCFX277QCS" localSheetId="40" hidden="1">#REF!</definedName>
    <definedName name="BExF3NTC4BGZEM6B87TCFX277QCS" localSheetId="36" hidden="1">#REF!</definedName>
    <definedName name="BExF3NTC4BGZEM6B87TCFX277QCS" hidden="1">#REF!</definedName>
    <definedName name="BExF3Q2DOSQI9SIAXB522CN0WBZ7" localSheetId="7" hidden="1">#REF!</definedName>
    <definedName name="BExF3Q2DOSQI9SIAXB522CN0WBZ7" localSheetId="9" hidden="1">#REF!</definedName>
    <definedName name="BExF3Q2DOSQI9SIAXB522CN0WBZ7" localSheetId="1" hidden="1">#REF!</definedName>
    <definedName name="BExF3Q2DOSQI9SIAXB522CN0WBZ7" localSheetId="40" hidden="1">#REF!</definedName>
    <definedName name="BExF3Q2DOSQI9SIAXB522CN0WBZ7" localSheetId="36" hidden="1">#REF!</definedName>
    <definedName name="BExF3Q2DOSQI9SIAXB522CN0WBZ7" hidden="1">#REF!</definedName>
    <definedName name="BExF3Q7NI90WT31QHYSJDIG0LLLJ" localSheetId="7" hidden="1">#REF!</definedName>
    <definedName name="BExF3Q7NI90WT31QHYSJDIG0LLLJ" localSheetId="9" hidden="1">#REF!</definedName>
    <definedName name="BExF3Q7NI90WT31QHYSJDIG0LLLJ" localSheetId="1" hidden="1">#REF!</definedName>
    <definedName name="BExF3Q7NI90WT31QHYSJDIG0LLLJ" localSheetId="40" hidden="1">#REF!</definedName>
    <definedName name="BExF3Q7NI90WT31QHYSJDIG0LLLJ" localSheetId="36" hidden="1">#REF!</definedName>
    <definedName name="BExF3Q7NI90WT31QHYSJDIG0LLLJ" hidden="1">#REF!</definedName>
    <definedName name="BExF3QD55TIY1MSBSRK9TUJKBEWO" localSheetId="7" hidden="1">#REF!</definedName>
    <definedName name="BExF3QD55TIY1MSBSRK9TUJKBEWO" localSheetId="9" hidden="1">#REF!</definedName>
    <definedName name="BExF3QD55TIY1MSBSRK9TUJKBEWO" localSheetId="1" hidden="1">#REF!</definedName>
    <definedName name="BExF3QD55TIY1MSBSRK9TUJKBEWO" localSheetId="40" hidden="1">#REF!</definedName>
    <definedName name="BExF3QD55TIY1MSBSRK9TUJKBEWO" localSheetId="36" hidden="1">#REF!</definedName>
    <definedName name="BExF3QD55TIY1MSBSRK9TUJKBEWO" hidden="1">#REF!</definedName>
    <definedName name="BExF3QT8J6RIF1L3R700MBSKIOKW" localSheetId="7" hidden="1">#REF!</definedName>
    <definedName name="BExF3QT8J6RIF1L3R700MBSKIOKW" localSheetId="9" hidden="1">#REF!</definedName>
    <definedName name="BExF3QT8J6RIF1L3R700MBSKIOKW" localSheetId="1" hidden="1">#REF!</definedName>
    <definedName name="BExF3QT8J6RIF1L3R700MBSKIOKW" localSheetId="40" hidden="1">#REF!</definedName>
    <definedName name="BExF3QT8J6RIF1L3R700MBSKIOKW" localSheetId="36" hidden="1">#REF!</definedName>
    <definedName name="BExF3QT8J6RIF1L3R700MBSKIOKW" hidden="1">#REF!</definedName>
    <definedName name="BExF42SSBVPMLK2UB3B7FPEIY9TU" localSheetId="7" hidden="1">#REF!</definedName>
    <definedName name="BExF42SSBVPMLK2UB3B7FPEIY9TU" localSheetId="9" hidden="1">#REF!</definedName>
    <definedName name="BExF42SSBVPMLK2UB3B7FPEIY9TU" localSheetId="1" hidden="1">#REF!</definedName>
    <definedName name="BExF42SSBVPMLK2UB3B7FPEIY9TU" localSheetId="40" hidden="1">#REF!</definedName>
    <definedName name="BExF42SSBVPMLK2UB3B7FPEIY9TU" localSheetId="36" hidden="1">#REF!</definedName>
    <definedName name="BExF42SSBVPMLK2UB3B7FPEIY9TU" hidden="1">#REF!</definedName>
    <definedName name="BExF4HXSWB50BKYPWA0HTT8W56H6" localSheetId="7" hidden="1">#REF!</definedName>
    <definedName name="BExF4HXSWB50BKYPWA0HTT8W56H6" localSheetId="9" hidden="1">#REF!</definedName>
    <definedName name="BExF4HXSWB50BKYPWA0HTT8W56H6" localSheetId="1" hidden="1">#REF!</definedName>
    <definedName name="BExF4HXSWB50BKYPWA0HTT8W56H6" localSheetId="40" hidden="1">#REF!</definedName>
    <definedName name="BExF4HXSWB50BKYPWA0HTT8W56H6" localSheetId="36" hidden="1">#REF!</definedName>
    <definedName name="BExF4HXSWB50BKYPWA0HTT8W56H6" hidden="1">#REF!</definedName>
    <definedName name="BExF4J4Y60OUA8GY6YN8XVRUX80A" localSheetId="7" hidden="1">#REF!</definedName>
    <definedName name="BExF4J4Y60OUA8GY6YN8XVRUX80A" localSheetId="9" hidden="1">#REF!</definedName>
    <definedName name="BExF4J4Y60OUA8GY6YN8XVRUX80A" localSheetId="1" hidden="1">#REF!</definedName>
    <definedName name="BExF4J4Y60OUA8GY6YN8XVRUX80A" localSheetId="40" hidden="1">#REF!</definedName>
    <definedName name="BExF4J4Y60OUA8GY6YN8XVRUX80A" localSheetId="36" hidden="1">#REF!</definedName>
    <definedName name="BExF4J4Y60OUA8GY6YN8XVRUX80A" hidden="1">#REF!</definedName>
    <definedName name="BExF4KHF04IWW4LQ95FHQPFE4Y9K" localSheetId="7" hidden="1">#REF!</definedName>
    <definedName name="BExF4KHF04IWW4LQ95FHQPFE4Y9K" localSheetId="9" hidden="1">#REF!</definedName>
    <definedName name="BExF4KHF04IWW4LQ95FHQPFE4Y9K" localSheetId="1" hidden="1">#REF!</definedName>
    <definedName name="BExF4KHF04IWW4LQ95FHQPFE4Y9K" localSheetId="40" hidden="1">#REF!</definedName>
    <definedName name="BExF4KHF04IWW4LQ95FHQPFE4Y9K" localSheetId="36" hidden="1">#REF!</definedName>
    <definedName name="BExF4KHF04IWW4LQ95FHQPFE4Y9K" hidden="1">#REF!</definedName>
    <definedName name="BExF4MVQM5Y0QRDLDFSKWWTF709C" localSheetId="7" hidden="1">#REF!</definedName>
    <definedName name="BExF4MVQM5Y0QRDLDFSKWWTF709C" localSheetId="9" hidden="1">#REF!</definedName>
    <definedName name="BExF4MVQM5Y0QRDLDFSKWWTF709C" localSheetId="1" hidden="1">#REF!</definedName>
    <definedName name="BExF4MVQM5Y0QRDLDFSKWWTF709C" localSheetId="40" hidden="1">#REF!</definedName>
    <definedName name="BExF4MVQM5Y0QRDLDFSKWWTF709C" localSheetId="36" hidden="1">#REF!</definedName>
    <definedName name="BExF4MVQM5Y0QRDLDFSKWWTF709C" hidden="1">#REF!</definedName>
    <definedName name="BExF4PVMZYV36E8HOYY06J81AMBI" localSheetId="7" hidden="1">#REF!</definedName>
    <definedName name="BExF4PVMZYV36E8HOYY06J81AMBI" localSheetId="9" hidden="1">#REF!</definedName>
    <definedName name="BExF4PVMZYV36E8HOYY06J81AMBI" localSheetId="1" hidden="1">#REF!</definedName>
    <definedName name="BExF4PVMZYV36E8HOYY06J81AMBI" localSheetId="40" hidden="1">#REF!</definedName>
    <definedName name="BExF4PVMZYV36E8HOYY06J81AMBI" localSheetId="36" hidden="1">#REF!</definedName>
    <definedName name="BExF4PVMZYV36E8HOYY06J81AMBI" hidden="1">#REF!</definedName>
    <definedName name="BExF4SF9NEX1FZE9N8EXT89PM54D" localSheetId="7" hidden="1">#REF!</definedName>
    <definedName name="BExF4SF9NEX1FZE9N8EXT89PM54D" localSheetId="9" hidden="1">#REF!</definedName>
    <definedName name="BExF4SF9NEX1FZE9N8EXT89PM54D" localSheetId="1" hidden="1">#REF!</definedName>
    <definedName name="BExF4SF9NEX1FZE9N8EXT89PM54D" localSheetId="40" hidden="1">#REF!</definedName>
    <definedName name="BExF4SF9NEX1FZE9N8EXT89PM54D" localSheetId="36" hidden="1">#REF!</definedName>
    <definedName name="BExF4SF9NEX1FZE9N8EXT89PM54D" hidden="1">#REF!</definedName>
    <definedName name="BExF52GTGP8MHGII4KJ8TJGR8W8U" localSheetId="7" hidden="1">#REF!</definedName>
    <definedName name="BExF52GTGP8MHGII4KJ8TJGR8W8U" localSheetId="9" hidden="1">#REF!</definedName>
    <definedName name="BExF52GTGP8MHGII4KJ8TJGR8W8U" localSheetId="1" hidden="1">#REF!</definedName>
    <definedName name="BExF52GTGP8MHGII4KJ8TJGR8W8U" localSheetId="40" hidden="1">#REF!</definedName>
    <definedName name="BExF52GTGP8MHGII4KJ8TJGR8W8U" localSheetId="36" hidden="1">#REF!</definedName>
    <definedName name="BExF52GTGP8MHGII4KJ8TJGR8W8U" hidden="1">#REF!</definedName>
    <definedName name="BExF57K7L3UC1I2FSAWURR4SN0UN" localSheetId="7" hidden="1">#REF!</definedName>
    <definedName name="BExF57K7L3UC1I2FSAWURR4SN0UN" localSheetId="9" hidden="1">#REF!</definedName>
    <definedName name="BExF57K7L3UC1I2FSAWURR4SN0UN" localSheetId="1" hidden="1">#REF!</definedName>
    <definedName name="BExF57K7L3UC1I2FSAWURR4SN0UN" localSheetId="40" hidden="1">#REF!</definedName>
    <definedName name="BExF57K7L3UC1I2FSAWURR4SN0UN" localSheetId="36" hidden="1">#REF!</definedName>
    <definedName name="BExF57K7L3UC1I2FSAWURR4SN0UN" hidden="1">#REF!</definedName>
    <definedName name="BExF5HR2GFV7O8LKG9SJ4BY78LYA" localSheetId="7" hidden="1">#REF!</definedName>
    <definedName name="BExF5HR2GFV7O8LKG9SJ4BY78LYA" localSheetId="9" hidden="1">#REF!</definedName>
    <definedName name="BExF5HR2GFV7O8LKG9SJ4BY78LYA" localSheetId="1" hidden="1">#REF!</definedName>
    <definedName name="BExF5HR2GFV7O8LKG9SJ4BY78LYA" localSheetId="40" hidden="1">#REF!</definedName>
    <definedName name="BExF5HR2GFV7O8LKG9SJ4BY78LYA" localSheetId="36" hidden="1">#REF!</definedName>
    <definedName name="BExF5HR2GFV7O8LKG9SJ4BY78LYA" hidden="1">#REF!</definedName>
    <definedName name="BExF5ZFO2A29GHWR5ES64Z9OS16J" localSheetId="7" hidden="1">#REF!</definedName>
    <definedName name="BExF5ZFO2A29GHWR5ES64Z9OS16J" localSheetId="9" hidden="1">#REF!</definedName>
    <definedName name="BExF5ZFO2A29GHWR5ES64Z9OS16J" localSheetId="1" hidden="1">#REF!</definedName>
    <definedName name="BExF5ZFO2A29GHWR5ES64Z9OS16J" localSheetId="40" hidden="1">#REF!</definedName>
    <definedName name="BExF5ZFO2A29GHWR5ES64Z9OS16J" localSheetId="36" hidden="1">#REF!</definedName>
    <definedName name="BExF5ZFO2A29GHWR5ES64Z9OS16J" hidden="1">#REF!</definedName>
    <definedName name="BExF63S045JO7H2ZJCBTBVH3SUIF" localSheetId="7" hidden="1">#REF!</definedName>
    <definedName name="BExF63S045JO7H2ZJCBTBVH3SUIF" localSheetId="9" hidden="1">#REF!</definedName>
    <definedName name="BExF63S045JO7H2ZJCBTBVH3SUIF" localSheetId="1" hidden="1">#REF!</definedName>
    <definedName name="BExF63S045JO7H2ZJCBTBVH3SUIF" localSheetId="40" hidden="1">#REF!</definedName>
    <definedName name="BExF63S045JO7H2ZJCBTBVH3SUIF" localSheetId="36" hidden="1">#REF!</definedName>
    <definedName name="BExF63S045JO7H2ZJCBTBVH3SUIF" hidden="1">#REF!</definedName>
    <definedName name="BExF642TEGTXCI9A61ZOONJCB0U1" localSheetId="7" hidden="1">#REF!</definedName>
    <definedName name="BExF642TEGTXCI9A61ZOONJCB0U1" localSheetId="9" hidden="1">#REF!</definedName>
    <definedName name="BExF642TEGTXCI9A61ZOONJCB0U1" localSheetId="1" hidden="1">#REF!</definedName>
    <definedName name="BExF642TEGTXCI9A61ZOONJCB0U1" localSheetId="40" hidden="1">#REF!</definedName>
    <definedName name="BExF642TEGTXCI9A61ZOONJCB0U1" localSheetId="36" hidden="1">#REF!</definedName>
    <definedName name="BExF642TEGTXCI9A61ZOONJCB0U1" hidden="1">#REF!</definedName>
    <definedName name="BExF67O951CF8UJF3KBDNR0E83C1" localSheetId="7" hidden="1">#REF!</definedName>
    <definedName name="BExF67O951CF8UJF3KBDNR0E83C1" localSheetId="9" hidden="1">#REF!</definedName>
    <definedName name="BExF67O951CF8UJF3KBDNR0E83C1" localSheetId="1" hidden="1">#REF!</definedName>
    <definedName name="BExF67O951CF8UJF3KBDNR0E83C1" localSheetId="40" hidden="1">#REF!</definedName>
    <definedName name="BExF67O951CF8UJF3KBDNR0E83C1" localSheetId="36" hidden="1">#REF!</definedName>
    <definedName name="BExF67O951CF8UJF3KBDNR0E83C1" hidden="1">#REF!</definedName>
    <definedName name="BExF6EV7I35NVMIJGYTB6E24YVPA" localSheetId="7" hidden="1">#REF!</definedName>
    <definedName name="BExF6EV7I35NVMIJGYTB6E24YVPA" localSheetId="9" hidden="1">#REF!</definedName>
    <definedName name="BExF6EV7I35NVMIJGYTB6E24YVPA" localSheetId="1" hidden="1">#REF!</definedName>
    <definedName name="BExF6EV7I35NVMIJGYTB6E24YVPA" localSheetId="40" hidden="1">#REF!</definedName>
    <definedName name="BExF6EV7I35NVMIJGYTB6E24YVPA" localSheetId="36" hidden="1">#REF!</definedName>
    <definedName name="BExF6EV7I35NVMIJGYTB6E24YVPA" hidden="1">#REF!</definedName>
    <definedName name="BExF6FGUF393KTMBT40S5BYAFG00" localSheetId="7" hidden="1">#REF!</definedName>
    <definedName name="BExF6FGUF393KTMBT40S5BYAFG00" localSheetId="9" hidden="1">#REF!</definedName>
    <definedName name="BExF6FGUF393KTMBT40S5BYAFG00" localSheetId="1" hidden="1">#REF!</definedName>
    <definedName name="BExF6FGUF393KTMBT40S5BYAFG00" localSheetId="40" hidden="1">#REF!</definedName>
    <definedName name="BExF6FGUF393KTMBT40S5BYAFG00" localSheetId="36" hidden="1">#REF!</definedName>
    <definedName name="BExF6FGUF393KTMBT40S5BYAFG00" hidden="1">#REF!</definedName>
    <definedName name="BExF6GNYXWY8A0SY4PW1B6KJMMTM" localSheetId="7" hidden="1">#REF!</definedName>
    <definedName name="BExF6GNYXWY8A0SY4PW1B6KJMMTM" localSheetId="9" hidden="1">#REF!</definedName>
    <definedName name="BExF6GNYXWY8A0SY4PW1B6KJMMTM" localSheetId="1" hidden="1">#REF!</definedName>
    <definedName name="BExF6GNYXWY8A0SY4PW1B6KJMMTM" localSheetId="40" hidden="1">#REF!</definedName>
    <definedName name="BExF6GNYXWY8A0SY4PW1B6KJMMTM" localSheetId="36" hidden="1">#REF!</definedName>
    <definedName name="BExF6GNYXWY8A0SY4PW1B6KJMMTM" hidden="1">#REF!</definedName>
    <definedName name="BExF6IB8K74Z0AFT05GPOKKZW7C9" localSheetId="7" hidden="1">#REF!</definedName>
    <definedName name="BExF6IB8K74Z0AFT05GPOKKZW7C9" localSheetId="9" hidden="1">#REF!</definedName>
    <definedName name="BExF6IB8K74Z0AFT05GPOKKZW7C9" localSheetId="1" hidden="1">#REF!</definedName>
    <definedName name="BExF6IB8K74Z0AFT05GPOKKZW7C9" localSheetId="40" hidden="1">#REF!</definedName>
    <definedName name="BExF6IB8K74Z0AFT05GPOKKZW7C9" localSheetId="36" hidden="1">#REF!</definedName>
    <definedName name="BExF6IB8K74Z0AFT05GPOKKZW7C9" hidden="1">#REF!</definedName>
    <definedName name="BExF6NUXJI11W2IAZNAM1QWC0459" localSheetId="7" hidden="1">#REF!</definedName>
    <definedName name="BExF6NUXJI11W2IAZNAM1QWC0459" localSheetId="9" hidden="1">#REF!</definedName>
    <definedName name="BExF6NUXJI11W2IAZNAM1QWC0459" localSheetId="1" hidden="1">#REF!</definedName>
    <definedName name="BExF6NUXJI11W2IAZNAM1QWC0459" localSheetId="40" hidden="1">#REF!</definedName>
    <definedName name="BExF6NUXJI11W2IAZNAM1QWC0459" localSheetId="36" hidden="1">#REF!</definedName>
    <definedName name="BExF6NUXJI11W2IAZNAM1QWC0459" hidden="1">#REF!</definedName>
    <definedName name="BExF6RR76KNVIXGJOVFO8GDILKGZ" localSheetId="7" hidden="1">#REF!</definedName>
    <definedName name="BExF6RR76KNVIXGJOVFO8GDILKGZ" localSheetId="9" hidden="1">#REF!</definedName>
    <definedName name="BExF6RR76KNVIXGJOVFO8GDILKGZ" localSheetId="1" hidden="1">#REF!</definedName>
    <definedName name="BExF6RR76KNVIXGJOVFO8GDILKGZ" localSheetId="40" hidden="1">#REF!</definedName>
    <definedName name="BExF6RR76KNVIXGJOVFO8GDILKGZ" localSheetId="36" hidden="1">#REF!</definedName>
    <definedName name="BExF6RR76KNVIXGJOVFO8GDILKGZ" hidden="1">#REF!</definedName>
    <definedName name="BExF6ZE8D5CMPJPRWT6S4HM56LPF" localSheetId="7" hidden="1">#REF!</definedName>
    <definedName name="BExF6ZE8D5CMPJPRWT6S4HM56LPF" localSheetId="9" hidden="1">#REF!</definedName>
    <definedName name="BExF6ZE8D5CMPJPRWT6S4HM56LPF" localSheetId="1" hidden="1">#REF!</definedName>
    <definedName name="BExF6ZE8D5CMPJPRWT6S4HM56LPF" localSheetId="40" hidden="1">#REF!</definedName>
    <definedName name="BExF6ZE8D5CMPJPRWT6S4HM56LPF" localSheetId="36" hidden="1">#REF!</definedName>
    <definedName name="BExF6ZE8D5CMPJPRWT6S4HM56LPF" hidden="1">#REF!</definedName>
    <definedName name="BExF76FV8SF7AJK7B35AL7VTZF6D" localSheetId="7" hidden="1">#REF!</definedName>
    <definedName name="BExF76FV8SF7AJK7B35AL7VTZF6D" localSheetId="9" hidden="1">#REF!</definedName>
    <definedName name="BExF76FV8SF7AJK7B35AL7VTZF6D" localSheetId="1" hidden="1">#REF!</definedName>
    <definedName name="BExF76FV8SF7AJK7B35AL7VTZF6D" localSheetId="40" hidden="1">#REF!</definedName>
    <definedName name="BExF76FV8SF7AJK7B35AL7VTZF6D" localSheetId="36" hidden="1">#REF!</definedName>
    <definedName name="BExF76FV8SF7AJK7B35AL7VTZF6D" hidden="1">#REF!</definedName>
    <definedName name="BExF7EOIMC1OYL1N7835KGOI0FIZ" localSheetId="7" hidden="1">#REF!</definedName>
    <definedName name="BExF7EOIMC1OYL1N7835KGOI0FIZ" localSheetId="9" hidden="1">#REF!</definedName>
    <definedName name="BExF7EOIMC1OYL1N7835KGOI0FIZ" localSheetId="1" hidden="1">#REF!</definedName>
    <definedName name="BExF7EOIMC1OYL1N7835KGOI0FIZ" localSheetId="40" hidden="1">#REF!</definedName>
    <definedName name="BExF7EOIMC1OYL1N7835KGOI0FIZ" localSheetId="36" hidden="1">#REF!</definedName>
    <definedName name="BExF7EOIMC1OYL1N7835KGOI0FIZ" hidden="1">#REF!</definedName>
    <definedName name="BExF7K88K7ASGV6RAOAGH52G04VR" localSheetId="7" hidden="1">#REF!</definedName>
    <definedName name="BExF7K88K7ASGV6RAOAGH52G04VR" localSheetId="9" hidden="1">#REF!</definedName>
    <definedName name="BExF7K88K7ASGV6RAOAGH52G04VR" localSheetId="1" hidden="1">#REF!</definedName>
    <definedName name="BExF7K88K7ASGV6RAOAGH52G04VR" localSheetId="40" hidden="1">#REF!</definedName>
    <definedName name="BExF7K88K7ASGV6RAOAGH52G04VR" localSheetId="36" hidden="1">#REF!</definedName>
    <definedName name="BExF7K88K7ASGV6RAOAGH52G04VR" hidden="1">#REF!</definedName>
    <definedName name="BExF7OVDRP3LHNAF2CX4V84CKKIR" localSheetId="7" hidden="1">#REF!</definedName>
    <definedName name="BExF7OVDRP3LHNAF2CX4V84CKKIR" localSheetId="9" hidden="1">#REF!</definedName>
    <definedName name="BExF7OVDRP3LHNAF2CX4V84CKKIR" localSheetId="1" hidden="1">#REF!</definedName>
    <definedName name="BExF7OVDRP3LHNAF2CX4V84CKKIR" localSheetId="40" hidden="1">#REF!</definedName>
    <definedName name="BExF7OVDRP3LHNAF2CX4V84CKKIR" localSheetId="36" hidden="1">#REF!</definedName>
    <definedName name="BExF7OVDRP3LHNAF2CX4V84CKKIR" hidden="1">#REF!</definedName>
    <definedName name="BExF7QO41X2A2SL8UXDNP99GY7U9" localSheetId="7" hidden="1">#REF!</definedName>
    <definedName name="BExF7QO41X2A2SL8UXDNP99GY7U9" localSheetId="9" hidden="1">#REF!</definedName>
    <definedName name="BExF7QO41X2A2SL8UXDNP99GY7U9" localSheetId="1" hidden="1">#REF!</definedName>
    <definedName name="BExF7QO41X2A2SL8UXDNP99GY7U9" localSheetId="40" hidden="1">#REF!</definedName>
    <definedName name="BExF7QO41X2A2SL8UXDNP99GY7U9" localSheetId="36" hidden="1">#REF!</definedName>
    <definedName name="BExF7QO41X2A2SL8UXDNP99GY7U9" hidden="1">#REF!</definedName>
    <definedName name="BExF7QYWRJ8S4SID84VVXH3TN7X8" localSheetId="7" hidden="1">#REF!</definedName>
    <definedName name="BExF7QYWRJ8S4SID84VVXH3TN7X8" localSheetId="9" hidden="1">#REF!</definedName>
    <definedName name="BExF7QYWRJ8S4SID84VVXH3TN7X8" localSheetId="1" hidden="1">#REF!</definedName>
    <definedName name="BExF7QYWRJ8S4SID84VVXH3TN7X8" localSheetId="40" hidden="1">#REF!</definedName>
    <definedName name="BExF7QYWRJ8S4SID84VVXH3TN7X8" localSheetId="36" hidden="1">#REF!</definedName>
    <definedName name="BExF7QYWRJ8S4SID84VVXH3TN7X8" hidden="1">#REF!</definedName>
    <definedName name="BExF81GI8B8WBHXFTET68A9358BR" localSheetId="7" hidden="1">#REF!</definedName>
    <definedName name="BExF81GI8B8WBHXFTET68A9358BR" localSheetId="9" hidden="1">#REF!</definedName>
    <definedName name="BExF81GI8B8WBHXFTET68A9358BR" localSheetId="1" hidden="1">#REF!</definedName>
    <definedName name="BExF81GI8B8WBHXFTET68A9358BR" localSheetId="40" hidden="1">#REF!</definedName>
    <definedName name="BExF81GI8B8WBHXFTET68A9358BR" localSheetId="36" hidden="1">#REF!</definedName>
    <definedName name="BExF81GI8B8WBHXFTET68A9358BR" hidden="1">#REF!</definedName>
    <definedName name="BExGKN1EUJWHOYSSFY4XX6T9QVV5" localSheetId="7" hidden="1">#REF!</definedName>
    <definedName name="BExGKN1EUJWHOYSSFY4XX6T9QVV5" localSheetId="9" hidden="1">#REF!</definedName>
    <definedName name="BExGKN1EUJWHOYSSFY4XX6T9QVV5" localSheetId="1" hidden="1">#REF!</definedName>
    <definedName name="BExGKN1EUJWHOYSSFY4XX6T9QVV5" localSheetId="40" hidden="1">#REF!</definedName>
    <definedName name="BExGKN1EUJWHOYSSFY4XX6T9QVV5" localSheetId="36" hidden="1">#REF!</definedName>
    <definedName name="BExGKN1EUJWHOYSSFY4XX6T9QVV5" hidden="1">#REF!</definedName>
    <definedName name="BExGL97US0Y3KXXASUTVR26XLT70" localSheetId="7" hidden="1">#REF!</definedName>
    <definedName name="BExGL97US0Y3KXXASUTVR26XLT70" localSheetId="9" hidden="1">#REF!</definedName>
    <definedName name="BExGL97US0Y3KXXASUTVR26XLT70" localSheetId="1" hidden="1">#REF!</definedName>
    <definedName name="BExGL97US0Y3KXXASUTVR26XLT70" localSheetId="40" hidden="1">#REF!</definedName>
    <definedName name="BExGL97US0Y3KXXASUTVR26XLT70" localSheetId="36" hidden="1">#REF!</definedName>
    <definedName name="BExGL97US0Y3KXXASUTVR26XLT70" hidden="1">#REF!</definedName>
    <definedName name="BExGL9TEJAX73AMCXKXTMRO9T6QA" localSheetId="7" hidden="1">#REF!</definedName>
    <definedName name="BExGL9TEJAX73AMCXKXTMRO9T6QA" localSheetId="9" hidden="1">#REF!</definedName>
    <definedName name="BExGL9TEJAX73AMCXKXTMRO9T6QA" localSheetId="1" hidden="1">#REF!</definedName>
    <definedName name="BExGL9TEJAX73AMCXKXTMRO9T6QA" localSheetId="40" hidden="1">#REF!</definedName>
    <definedName name="BExGL9TEJAX73AMCXKXTMRO9T6QA" localSheetId="36" hidden="1">#REF!</definedName>
    <definedName name="BExGL9TEJAX73AMCXKXTMRO9T6QA" hidden="1">#REF!</definedName>
    <definedName name="BExGLBM5GKGBJDTZSMMBZBAVQ7N1" localSheetId="7" hidden="1">#REF!</definedName>
    <definedName name="BExGLBM5GKGBJDTZSMMBZBAVQ7N1" localSheetId="9" hidden="1">#REF!</definedName>
    <definedName name="BExGLBM5GKGBJDTZSMMBZBAVQ7N1" localSheetId="1" hidden="1">#REF!</definedName>
    <definedName name="BExGLBM5GKGBJDTZSMMBZBAVQ7N1" localSheetId="40" hidden="1">#REF!</definedName>
    <definedName name="BExGLBM5GKGBJDTZSMMBZBAVQ7N1" localSheetId="36" hidden="1">#REF!</definedName>
    <definedName name="BExGLBM5GKGBJDTZSMMBZBAVQ7N1" hidden="1">#REF!</definedName>
    <definedName name="BExGLC7R4C33RO0PID97ZPPVCW4M" localSheetId="7" hidden="1">#REF!</definedName>
    <definedName name="BExGLC7R4C33RO0PID97ZPPVCW4M" localSheetId="9" hidden="1">#REF!</definedName>
    <definedName name="BExGLC7R4C33RO0PID97ZPPVCW4M" localSheetId="1" hidden="1">#REF!</definedName>
    <definedName name="BExGLC7R4C33RO0PID97ZPPVCW4M" localSheetId="40" hidden="1">#REF!</definedName>
    <definedName name="BExGLC7R4C33RO0PID97ZPPVCW4M" localSheetId="36" hidden="1">#REF!</definedName>
    <definedName name="BExGLC7R4C33RO0PID97ZPPVCW4M" hidden="1">#REF!</definedName>
    <definedName name="BExGLFIF7HCFSHNQHKEV6RY0WCO3" localSheetId="7" hidden="1">#REF!</definedName>
    <definedName name="BExGLFIF7HCFSHNQHKEV6RY0WCO3" localSheetId="9" hidden="1">#REF!</definedName>
    <definedName name="BExGLFIF7HCFSHNQHKEV6RY0WCO3" localSheetId="1" hidden="1">#REF!</definedName>
    <definedName name="BExGLFIF7HCFSHNQHKEV6RY0WCO3" localSheetId="40" hidden="1">#REF!</definedName>
    <definedName name="BExGLFIF7HCFSHNQHKEV6RY0WCO3" localSheetId="36" hidden="1">#REF!</definedName>
    <definedName name="BExGLFIF7HCFSHNQHKEV6RY0WCO3" hidden="1">#REF!</definedName>
    <definedName name="BExGLPP9Z6SH15N8AV0F7H58S14K" localSheetId="7" hidden="1">#REF!</definedName>
    <definedName name="BExGLPP9Z6SH15N8AV0F7H58S14K" localSheetId="9" hidden="1">#REF!</definedName>
    <definedName name="BExGLPP9Z6SH15N8AV0F7H58S14K" localSheetId="1" hidden="1">#REF!</definedName>
    <definedName name="BExGLPP9Z6SH15N8AV0F7H58S14K" localSheetId="40" hidden="1">#REF!</definedName>
    <definedName name="BExGLPP9Z6SH15N8AV0F7H58S14K" localSheetId="36" hidden="1">#REF!</definedName>
    <definedName name="BExGLPP9Z6SH15N8AV0F7H58S14K" hidden="1">#REF!</definedName>
    <definedName name="BExGLQATG820J44V2O4JEICPUUTR" localSheetId="7" hidden="1">#REF!</definedName>
    <definedName name="BExGLQATG820J44V2O4JEICPUUTR" localSheetId="9" hidden="1">#REF!</definedName>
    <definedName name="BExGLQATG820J44V2O4JEICPUUTR" localSheetId="1" hidden="1">#REF!</definedName>
    <definedName name="BExGLQATG820J44V2O4JEICPUUTR" localSheetId="40" hidden="1">#REF!</definedName>
    <definedName name="BExGLQATG820J44V2O4JEICPUUTR" localSheetId="36" hidden="1">#REF!</definedName>
    <definedName name="BExGLQATG820J44V2O4JEICPUUTR" hidden="1">#REF!</definedName>
    <definedName name="BExGLTARRL0J772UD2TXEYAVPY6E" localSheetId="7" hidden="1">#REF!</definedName>
    <definedName name="BExGLTARRL0J772UD2TXEYAVPY6E" localSheetId="9" hidden="1">#REF!</definedName>
    <definedName name="BExGLTARRL0J772UD2TXEYAVPY6E" localSheetId="1" hidden="1">#REF!</definedName>
    <definedName name="BExGLTARRL0J772UD2TXEYAVPY6E" localSheetId="40" hidden="1">#REF!</definedName>
    <definedName name="BExGLTARRL0J772UD2TXEYAVPY6E" localSheetId="36" hidden="1">#REF!</definedName>
    <definedName name="BExGLTARRL0J772UD2TXEYAVPY6E" hidden="1">#REF!</definedName>
    <definedName name="BExGLYE6RZTAAWHJBG2QFJPTDS2Q" localSheetId="7" hidden="1">#REF!</definedName>
    <definedName name="BExGLYE6RZTAAWHJBG2QFJPTDS2Q" localSheetId="9" hidden="1">#REF!</definedName>
    <definedName name="BExGLYE6RZTAAWHJBG2QFJPTDS2Q" localSheetId="1" hidden="1">#REF!</definedName>
    <definedName name="BExGLYE6RZTAAWHJBG2QFJPTDS2Q" localSheetId="40" hidden="1">#REF!</definedName>
    <definedName name="BExGLYE6RZTAAWHJBG2QFJPTDS2Q" localSheetId="36" hidden="1">#REF!</definedName>
    <definedName name="BExGLYE6RZTAAWHJBG2QFJPTDS2Q" hidden="1">#REF!</definedName>
    <definedName name="BExGM4DZ65OAQP7MA4LN6QMYZOFF" localSheetId="7" hidden="1">#REF!</definedName>
    <definedName name="BExGM4DZ65OAQP7MA4LN6QMYZOFF" localSheetId="9" hidden="1">#REF!</definedName>
    <definedName name="BExGM4DZ65OAQP7MA4LN6QMYZOFF" localSheetId="1" hidden="1">#REF!</definedName>
    <definedName name="BExGM4DZ65OAQP7MA4LN6QMYZOFF" localSheetId="40" hidden="1">#REF!</definedName>
    <definedName name="BExGM4DZ65OAQP7MA4LN6QMYZOFF" localSheetId="36" hidden="1">#REF!</definedName>
    <definedName name="BExGM4DZ65OAQP7MA4LN6QMYZOFF" hidden="1">#REF!</definedName>
    <definedName name="BExGMCXCWEC9XNUOEMZ61TMI6CUO" localSheetId="7" hidden="1">#REF!</definedName>
    <definedName name="BExGMCXCWEC9XNUOEMZ61TMI6CUO" localSheetId="9" hidden="1">#REF!</definedName>
    <definedName name="BExGMCXCWEC9XNUOEMZ61TMI6CUO" localSheetId="1" hidden="1">#REF!</definedName>
    <definedName name="BExGMCXCWEC9XNUOEMZ61TMI6CUO" localSheetId="40" hidden="1">#REF!</definedName>
    <definedName name="BExGMCXCWEC9XNUOEMZ61TMI6CUO" localSheetId="36" hidden="1">#REF!</definedName>
    <definedName name="BExGMCXCWEC9XNUOEMZ61TMI6CUO" hidden="1">#REF!</definedName>
    <definedName name="BExGMJDGIH0MEPC2TUSFUCY2ROTB" localSheetId="7" hidden="1">#REF!</definedName>
    <definedName name="BExGMJDGIH0MEPC2TUSFUCY2ROTB" localSheetId="9" hidden="1">#REF!</definedName>
    <definedName name="BExGMJDGIH0MEPC2TUSFUCY2ROTB" localSheetId="1" hidden="1">#REF!</definedName>
    <definedName name="BExGMJDGIH0MEPC2TUSFUCY2ROTB" localSheetId="40" hidden="1">#REF!</definedName>
    <definedName name="BExGMJDGIH0MEPC2TUSFUCY2ROTB" localSheetId="36" hidden="1">#REF!</definedName>
    <definedName name="BExGMJDGIH0MEPC2TUSFUCY2ROTB" hidden="1">#REF!</definedName>
    <definedName name="BExGMKPW2HPKN0M0XKF3AZ8YP0D6" localSheetId="7" hidden="1">#REF!</definedName>
    <definedName name="BExGMKPW2HPKN0M0XKF3AZ8YP0D6" localSheetId="9" hidden="1">#REF!</definedName>
    <definedName name="BExGMKPW2HPKN0M0XKF3AZ8YP0D6" localSheetId="1" hidden="1">#REF!</definedName>
    <definedName name="BExGMKPW2HPKN0M0XKF3AZ8YP0D6" localSheetId="40" hidden="1">#REF!</definedName>
    <definedName name="BExGMKPW2HPKN0M0XKF3AZ8YP0D6" localSheetId="36" hidden="1">#REF!</definedName>
    <definedName name="BExGMKPW2HPKN0M0XKF3AZ8YP0D6" hidden="1">#REF!</definedName>
    <definedName name="BExGMOGUOL3NATNV0TIZH2J6DLLD" localSheetId="7" hidden="1">#REF!</definedName>
    <definedName name="BExGMOGUOL3NATNV0TIZH2J6DLLD" localSheetId="9" hidden="1">#REF!</definedName>
    <definedName name="BExGMOGUOL3NATNV0TIZH2J6DLLD" localSheetId="1" hidden="1">#REF!</definedName>
    <definedName name="BExGMOGUOL3NATNV0TIZH2J6DLLD" localSheetId="40" hidden="1">#REF!</definedName>
    <definedName name="BExGMOGUOL3NATNV0TIZH2J6DLLD" localSheetId="36" hidden="1">#REF!</definedName>
    <definedName name="BExGMOGUOL3NATNV0TIZH2J6DLLD" hidden="1">#REF!</definedName>
    <definedName name="BExGMP2F175LGL6QVSJGP6GKYHHA" localSheetId="7" hidden="1">#REF!</definedName>
    <definedName name="BExGMP2F175LGL6QVSJGP6GKYHHA" localSheetId="9" hidden="1">#REF!</definedName>
    <definedName name="BExGMP2F175LGL6QVSJGP6GKYHHA" localSheetId="1" hidden="1">#REF!</definedName>
    <definedName name="BExGMP2F175LGL6QVSJGP6GKYHHA" localSheetId="40" hidden="1">#REF!</definedName>
    <definedName name="BExGMP2F175LGL6QVSJGP6GKYHHA" localSheetId="36" hidden="1">#REF!</definedName>
    <definedName name="BExGMP2F175LGL6QVSJGP6GKYHHA" hidden="1">#REF!</definedName>
    <definedName name="BExGMPIIP8GKML2VVA8OEFL43NCS" localSheetId="7" hidden="1">#REF!</definedName>
    <definedName name="BExGMPIIP8GKML2VVA8OEFL43NCS" localSheetId="9" hidden="1">#REF!</definedName>
    <definedName name="BExGMPIIP8GKML2VVA8OEFL43NCS" localSheetId="1" hidden="1">#REF!</definedName>
    <definedName name="BExGMPIIP8GKML2VVA8OEFL43NCS" localSheetId="40" hidden="1">#REF!</definedName>
    <definedName name="BExGMPIIP8GKML2VVA8OEFL43NCS" localSheetId="36" hidden="1">#REF!</definedName>
    <definedName name="BExGMPIIP8GKML2VVA8OEFL43NCS" hidden="1">#REF!</definedName>
    <definedName name="BExGMZ3SRIXLXMWBVOXXV3M4U4YL" localSheetId="7" hidden="1">#REF!</definedName>
    <definedName name="BExGMZ3SRIXLXMWBVOXXV3M4U4YL" localSheetId="9" hidden="1">#REF!</definedName>
    <definedName name="BExGMZ3SRIXLXMWBVOXXV3M4U4YL" localSheetId="1" hidden="1">#REF!</definedName>
    <definedName name="BExGMZ3SRIXLXMWBVOXXV3M4U4YL" localSheetId="40" hidden="1">#REF!</definedName>
    <definedName name="BExGMZ3SRIXLXMWBVOXXV3M4U4YL" localSheetId="36" hidden="1">#REF!</definedName>
    <definedName name="BExGMZ3SRIXLXMWBVOXXV3M4U4YL" hidden="1">#REF!</definedName>
    <definedName name="BExGMZ3UBN48IXU1ZEFYECEMZ1IM" localSheetId="7" hidden="1">#REF!</definedName>
    <definedName name="BExGMZ3UBN48IXU1ZEFYECEMZ1IM" localSheetId="9" hidden="1">#REF!</definedName>
    <definedName name="BExGMZ3UBN48IXU1ZEFYECEMZ1IM" localSheetId="1" hidden="1">#REF!</definedName>
    <definedName name="BExGMZ3UBN48IXU1ZEFYECEMZ1IM" localSheetId="40" hidden="1">#REF!</definedName>
    <definedName name="BExGMZ3UBN48IXU1ZEFYECEMZ1IM" localSheetId="36" hidden="1">#REF!</definedName>
    <definedName name="BExGMZ3UBN48IXU1ZEFYECEMZ1IM" hidden="1">#REF!</definedName>
    <definedName name="BExGN4I0QATXNZCLZJM1KH1OIJQH" localSheetId="7" hidden="1">#REF!</definedName>
    <definedName name="BExGN4I0QATXNZCLZJM1KH1OIJQH" localSheetId="9" hidden="1">#REF!</definedName>
    <definedName name="BExGN4I0QATXNZCLZJM1KH1OIJQH" localSheetId="1" hidden="1">#REF!</definedName>
    <definedName name="BExGN4I0QATXNZCLZJM1KH1OIJQH" localSheetId="40" hidden="1">#REF!</definedName>
    <definedName name="BExGN4I0QATXNZCLZJM1KH1OIJQH" localSheetId="36" hidden="1">#REF!</definedName>
    <definedName name="BExGN4I0QATXNZCLZJM1KH1OIJQH" hidden="1">#REF!</definedName>
    <definedName name="BExGN9FZ2RWCMSY1YOBJKZMNIM9R" localSheetId="7" hidden="1">#REF!</definedName>
    <definedName name="BExGN9FZ2RWCMSY1YOBJKZMNIM9R" localSheetId="9" hidden="1">#REF!</definedName>
    <definedName name="BExGN9FZ2RWCMSY1YOBJKZMNIM9R" localSheetId="1" hidden="1">#REF!</definedName>
    <definedName name="BExGN9FZ2RWCMSY1YOBJKZMNIM9R" localSheetId="40" hidden="1">#REF!</definedName>
    <definedName name="BExGN9FZ2RWCMSY1YOBJKZMNIM9R" localSheetId="36" hidden="1">#REF!</definedName>
    <definedName name="BExGN9FZ2RWCMSY1YOBJKZMNIM9R" hidden="1">#REF!</definedName>
    <definedName name="BExGNDSIMTHOCXXG6QOGR6DA8SGG" localSheetId="7" hidden="1">#REF!</definedName>
    <definedName name="BExGNDSIMTHOCXXG6QOGR6DA8SGG" localSheetId="9" hidden="1">#REF!</definedName>
    <definedName name="BExGNDSIMTHOCXXG6QOGR6DA8SGG" localSheetId="1" hidden="1">#REF!</definedName>
    <definedName name="BExGNDSIMTHOCXXG6QOGR6DA8SGG" localSheetId="40" hidden="1">#REF!</definedName>
    <definedName name="BExGNDSIMTHOCXXG6QOGR6DA8SGG" localSheetId="36" hidden="1">#REF!</definedName>
    <definedName name="BExGNDSIMTHOCXXG6QOGR6DA8SGG" hidden="1">#REF!</definedName>
    <definedName name="BExGNHOS7RBERG1J2M2HVGSRZL5G" localSheetId="7" hidden="1">#REF!</definedName>
    <definedName name="BExGNHOS7RBERG1J2M2HVGSRZL5G" localSheetId="9" hidden="1">#REF!</definedName>
    <definedName name="BExGNHOS7RBERG1J2M2HVGSRZL5G" localSheetId="1" hidden="1">#REF!</definedName>
    <definedName name="BExGNHOS7RBERG1J2M2HVGSRZL5G" localSheetId="40" hidden="1">#REF!</definedName>
    <definedName name="BExGNHOS7RBERG1J2M2HVGSRZL5G" localSheetId="36" hidden="1">#REF!</definedName>
    <definedName name="BExGNHOS7RBERG1J2M2HVGSRZL5G" hidden="1">#REF!</definedName>
    <definedName name="BExGNJ18W3Q55XAXY8XTFB80IVMV" localSheetId="7" hidden="1">#REF!</definedName>
    <definedName name="BExGNJ18W3Q55XAXY8XTFB80IVMV" localSheetId="9" hidden="1">#REF!</definedName>
    <definedName name="BExGNJ18W3Q55XAXY8XTFB80IVMV" localSheetId="1" hidden="1">#REF!</definedName>
    <definedName name="BExGNJ18W3Q55XAXY8XTFB80IVMV" localSheetId="40" hidden="1">#REF!</definedName>
    <definedName name="BExGNJ18W3Q55XAXY8XTFB80IVMV" localSheetId="36" hidden="1">#REF!</definedName>
    <definedName name="BExGNJ18W3Q55XAXY8XTFB80IVMV" hidden="1">#REF!</definedName>
    <definedName name="BExGNN2YQ9BDAZXT2GLCSAPXKIM7" localSheetId="7" hidden="1">#REF!</definedName>
    <definedName name="BExGNN2YQ9BDAZXT2GLCSAPXKIM7" localSheetId="9" hidden="1">#REF!</definedName>
    <definedName name="BExGNN2YQ9BDAZXT2GLCSAPXKIM7" localSheetId="1" hidden="1">#REF!</definedName>
    <definedName name="BExGNN2YQ9BDAZXT2GLCSAPXKIM7" localSheetId="40" hidden="1">#REF!</definedName>
    <definedName name="BExGNN2YQ9BDAZXT2GLCSAPXKIM7" localSheetId="36" hidden="1">#REF!</definedName>
    <definedName name="BExGNN2YQ9BDAZXT2GLCSAPXKIM7" hidden="1">#REF!</definedName>
    <definedName name="BExGNP6INLF5NZFP5ME6K7C9Y0NH" localSheetId="7" hidden="1">#REF!</definedName>
    <definedName name="BExGNP6INLF5NZFP5ME6K7C9Y0NH" localSheetId="9" hidden="1">#REF!</definedName>
    <definedName name="BExGNP6INLF5NZFP5ME6K7C9Y0NH" localSheetId="1" hidden="1">#REF!</definedName>
    <definedName name="BExGNP6INLF5NZFP5ME6K7C9Y0NH" localSheetId="40" hidden="1">#REF!</definedName>
    <definedName name="BExGNP6INLF5NZFP5ME6K7C9Y0NH" localSheetId="36" hidden="1">#REF!</definedName>
    <definedName name="BExGNP6INLF5NZFP5ME6K7C9Y0NH" hidden="1">#REF!</definedName>
    <definedName name="BExGNSS0CKRPKHO25R3TDBEL2NHX" localSheetId="7" hidden="1">#REF!</definedName>
    <definedName name="BExGNSS0CKRPKHO25R3TDBEL2NHX" localSheetId="9" hidden="1">#REF!</definedName>
    <definedName name="BExGNSS0CKRPKHO25R3TDBEL2NHX" localSheetId="1" hidden="1">#REF!</definedName>
    <definedName name="BExGNSS0CKRPKHO25R3TDBEL2NHX" localSheetId="40" hidden="1">#REF!</definedName>
    <definedName name="BExGNSS0CKRPKHO25R3TDBEL2NHX" localSheetId="36" hidden="1">#REF!</definedName>
    <definedName name="BExGNSS0CKRPKHO25R3TDBEL2NHX" hidden="1">#REF!</definedName>
    <definedName name="BExGNYH0MO8NOVS85L15G0RWX4GW" localSheetId="7" hidden="1">#REF!</definedName>
    <definedName name="BExGNYH0MO8NOVS85L15G0RWX4GW" localSheetId="9" hidden="1">#REF!</definedName>
    <definedName name="BExGNYH0MO8NOVS85L15G0RWX4GW" localSheetId="1" hidden="1">#REF!</definedName>
    <definedName name="BExGNYH0MO8NOVS85L15G0RWX4GW" localSheetId="40" hidden="1">#REF!</definedName>
    <definedName name="BExGNYH0MO8NOVS85L15G0RWX4GW" localSheetId="36" hidden="1">#REF!</definedName>
    <definedName name="BExGNYH0MO8NOVS85L15G0RWX4GW" hidden="1">#REF!</definedName>
    <definedName name="BExGNZO44DEG8CGIDYSEGDUQ531R" localSheetId="7" hidden="1">#REF!</definedName>
    <definedName name="BExGNZO44DEG8CGIDYSEGDUQ531R" localSheetId="9" hidden="1">#REF!</definedName>
    <definedName name="BExGNZO44DEG8CGIDYSEGDUQ531R" localSheetId="1" hidden="1">#REF!</definedName>
    <definedName name="BExGNZO44DEG8CGIDYSEGDUQ531R" localSheetId="40" hidden="1">#REF!</definedName>
    <definedName name="BExGNZO44DEG8CGIDYSEGDUQ531R" localSheetId="36" hidden="1">#REF!</definedName>
    <definedName name="BExGNZO44DEG8CGIDYSEGDUQ531R" hidden="1">#REF!</definedName>
    <definedName name="BExGO22GMMPZVQY9RQ8MDKZDP5G3" localSheetId="7" hidden="1">#REF!</definedName>
    <definedName name="BExGO22GMMPZVQY9RQ8MDKZDP5G3" localSheetId="9" hidden="1">#REF!</definedName>
    <definedName name="BExGO22GMMPZVQY9RQ8MDKZDP5G3" localSheetId="1" hidden="1">#REF!</definedName>
    <definedName name="BExGO22GMMPZVQY9RQ8MDKZDP5G3" localSheetId="40" hidden="1">#REF!</definedName>
    <definedName name="BExGO22GMMPZVQY9RQ8MDKZDP5G3" localSheetId="36" hidden="1">#REF!</definedName>
    <definedName name="BExGO22GMMPZVQY9RQ8MDKZDP5G3" hidden="1">#REF!</definedName>
    <definedName name="BExGO2O0V6UYDY26AX8OSN72F77N" localSheetId="7" hidden="1">#REF!</definedName>
    <definedName name="BExGO2O0V6UYDY26AX8OSN72F77N" localSheetId="9" hidden="1">#REF!</definedName>
    <definedName name="BExGO2O0V6UYDY26AX8OSN72F77N" localSheetId="1" hidden="1">#REF!</definedName>
    <definedName name="BExGO2O0V6UYDY26AX8OSN72F77N" localSheetId="40" hidden="1">#REF!</definedName>
    <definedName name="BExGO2O0V6UYDY26AX8OSN72F77N" localSheetId="36" hidden="1">#REF!</definedName>
    <definedName name="BExGO2O0V6UYDY26AX8OSN72F77N" hidden="1">#REF!</definedName>
    <definedName name="BExGO2YUBOVLYHY1QSIHRE1KLAFV" localSheetId="7" hidden="1">#REF!</definedName>
    <definedName name="BExGO2YUBOVLYHY1QSIHRE1KLAFV" localSheetId="9" hidden="1">#REF!</definedName>
    <definedName name="BExGO2YUBOVLYHY1QSIHRE1KLAFV" localSheetId="1" hidden="1">#REF!</definedName>
    <definedName name="BExGO2YUBOVLYHY1QSIHRE1KLAFV" localSheetId="40" hidden="1">#REF!</definedName>
    <definedName name="BExGO2YUBOVLYHY1QSIHRE1KLAFV" localSheetId="36" hidden="1">#REF!</definedName>
    <definedName name="BExGO2YUBOVLYHY1QSIHRE1KLAFV" hidden="1">#REF!</definedName>
    <definedName name="BExGO70E2O70LF46V8T26YFPL4V8" localSheetId="7" hidden="1">#REF!</definedName>
    <definedName name="BExGO70E2O70LF46V8T26YFPL4V8" localSheetId="9" hidden="1">#REF!</definedName>
    <definedName name="BExGO70E2O70LF46V8T26YFPL4V8" localSheetId="1" hidden="1">#REF!</definedName>
    <definedName name="BExGO70E2O70LF46V8T26YFPL4V8" localSheetId="40" hidden="1">#REF!</definedName>
    <definedName name="BExGO70E2O70LF46V8T26YFPL4V8" localSheetId="36" hidden="1">#REF!</definedName>
    <definedName name="BExGO70E2O70LF46V8T26YFPL4V8" hidden="1">#REF!</definedName>
    <definedName name="BExGOB25QJMQCQE76MRW9X58OIOO" localSheetId="7" hidden="1">#REF!</definedName>
    <definedName name="BExGOB25QJMQCQE76MRW9X58OIOO" localSheetId="9" hidden="1">#REF!</definedName>
    <definedName name="BExGOB25QJMQCQE76MRW9X58OIOO" localSheetId="1" hidden="1">#REF!</definedName>
    <definedName name="BExGOB25QJMQCQE76MRW9X58OIOO" localSheetId="40" hidden="1">#REF!</definedName>
    <definedName name="BExGOB25QJMQCQE76MRW9X58OIOO" localSheetId="36" hidden="1">#REF!</definedName>
    <definedName name="BExGOB25QJMQCQE76MRW9X58OIOO" hidden="1">#REF!</definedName>
    <definedName name="BExGODAZKJ9EXMQZNQR5YDBSS525" localSheetId="7" hidden="1">#REF!</definedName>
    <definedName name="BExGODAZKJ9EXMQZNQR5YDBSS525" localSheetId="9" hidden="1">#REF!</definedName>
    <definedName name="BExGODAZKJ9EXMQZNQR5YDBSS525" localSheetId="1" hidden="1">#REF!</definedName>
    <definedName name="BExGODAZKJ9EXMQZNQR5YDBSS525" localSheetId="40" hidden="1">#REF!</definedName>
    <definedName name="BExGODAZKJ9EXMQZNQR5YDBSS525" localSheetId="36" hidden="1">#REF!</definedName>
    <definedName name="BExGODAZKJ9EXMQZNQR5YDBSS525" hidden="1">#REF!</definedName>
    <definedName name="BExGODR8ZSMUC11I56QHSZ686XV5" localSheetId="7" hidden="1">#REF!</definedName>
    <definedName name="BExGODR8ZSMUC11I56QHSZ686XV5" localSheetId="9" hidden="1">#REF!</definedName>
    <definedName name="BExGODR8ZSMUC11I56QHSZ686XV5" localSheetId="1" hidden="1">#REF!</definedName>
    <definedName name="BExGODR8ZSMUC11I56QHSZ686XV5" localSheetId="40" hidden="1">#REF!</definedName>
    <definedName name="BExGODR8ZSMUC11I56QHSZ686XV5" localSheetId="36" hidden="1">#REF!</definedName>
    <definedName name="BExGODR8ZSMUC11I56QHSZ686XV5" hidden="1">#REF!</definedName>
    <definedName name="BExGOXJDHUDPDT8I8IVGVW9J0R5Q" localSheetId="7" hidden="1">#REF!</definedName>
    <definedName name="BExGOXJDHUDPDT8I8IVGVW9J0R5Q" localSheetId="9" hidden="1">#REF!</definedName>
    <definedName name="BExGOXJDHUDPDT8I8IVGVW9J0R5Q" localSheetId="1" hidden="1">#REF!</definedName>
    <definedName name="BExGOXJDHUDPDT8I8IVGVW9J0R5Q" localSheetId="40" hidden="1">#REF!</definedName>
    <definedName name="BExGOXJDHUDPDT8I8IVGVW9J0R5Q" localSheetId="36" hidden="1">#REF!</definedName>
    <definedName name="BExGOXJDHUDPDT8I8IVGVW9J0R5Q" hidden="1">#REF!</definedName>
    <definedName name="BExGPAPYI1N5W3IH8H485BHSVOY3" localSheetId="7" hidden="1">#REF!</definedName>
    <definedName name="BExGPAPYI1N5W3IH8H485BHSVOY3" localSheetId="9" hidden="1">#REF!</definedName>
    <definedName name="BExGPAPYI1N5W3IH8H485BHSVOY3" localSheetId="1" hidden="1">#REF!</definedName>
    <definedName name="BExGPAPYI1N5W3IH8H485BHSVOY3" localSheetId="40" hidden="1">#REF!</definedName>
    <definedName name="BExGPAPYI1N5W3IH8H485BHSVOY3" localSheetId="36" hidden="1">#REF!</definedName>
    <definedName name="BExGPAPYI1N5W3IH8H485BHSVOY3" hidden="1">#REF!</definedName>
    <definedName name="BExGPFO3GOKYO2922Y91GMQRCMOA" localSheetId="7" hidden="1">#REF!</definedName>
    <definedName name="BExGPFO3GOKYO2922Y91GMQRCMOA" localSheetId="9" hidden="1">#REF!</definedName>
    <definedName name="BExGPFO3GOKYO2922Y91GMQRCMOA" localSheetId="1" hidden="1">#REF!</definedName>
    <definedName name="BExGPFO3GOKYO2922Y91GMQRCMOA" localSheetId="40" hidden="1">#REF!</definedName>
    <definedName name="BExGPFO3GOKYO2922Y91GMQRCMOA" localSheetId="36" hidden="1">#REF!</definedName>
    <definedName name="BExGPFO3GOKYO2922Y91GMQRCMOA" hidden="1">#REF!</definedName>
    <definedName name="BExGPHGT5KDOCMV2EFS4OVKTWBRD" localSheetId="7" hidden="1">#REF!</definedName>
    <definedName name="BExGPHGT5KDOCMV2EFS4OVKTWBRD" localSheetId="9" hidden="1">#REF!</definedName>
    <definedName name="BExGPHGT5KDOCMV2EFS4OVKTWBRD" localSheetId="1" hidden="1">#REF!</definedName>
    <definedName name="BExGPHGT5KDOCMV2EFS4OVKTWBRD" localSheetId="40" hidden="1">#REF!</definedName>
    <definedName name="BExGPHGT5KDOCMV2EFS4OVKTWBRD" localSheetId="36" hidden="1">#REF!</definedName>
    <definedName name="BExGPHGT5KDOCMV2EFS4OVKTWBRD" hidden="1">#REF!</definedName>
    <definedName name="BExGPID72Y4Y619LWASUQZKZHJNC" localSheetId="7" hidden="1">#REF!</definedName>
    <definedName name="BExGPID72Y4Y619LWASUQZKZHJNC" localSheetId="9" hidden="1">#REF!</definedName>
    <definedName name="BExGPID72Y4Y619LWASUQZKZHJNC" localSheetId="1" hidden="1">#REF!</definedName>
    <definedName name="BExGPID72Y4Y619LWASUQZKZHJNC" localSheetId="40" hidden="1">#REF!</definedName>
    <definedName name="BExGPID72Y4Y619LWASUQZKZHJNC" localSheetId="36" hidden="1">#REF!</definedName>
    <definedName name="BExGPID72Y4Y619LWASUQZKZHJNC" hidden="1">#REF!</definedName>
    <definedName name="BExGPPENQIANVGLVQJ77DK5JPRTB" localSheetId="7" hidden="1">#REF!</definedName>
    <definedName name="BExGPPENQIANVGLVQJ77DK5JPRTB" localSheetId="9" hidden="1">#REF!</definedName>
    <definedName name="BExGPPENQIANVGLVQJ77DK5JPRTB" localSheetId="1" hidden="1">#REF!</definedName>
    <definedName name="BExGPPENQIANVGLVQJ77DK5JPRTB" localSheetId="40" hidden="1">#REF!</definedName>
    <definedName name="BExGPPENQIANVGLVQJ77DK5JPRTB" localSheetId="36" hidden="1">#REF!</definedName>
    <definedName name="BExGPPENQIANVGLVQJ77DK5JPRTB" hidden="1">#REF!</definedName>
    <definedName name="BExGPSUUG7TL5F5PTYU6G4HPJV1B" localSheetId="7" hidden="1">#REF!</definedName>
    <definedName name="BExGPSUUG7TL5F5PTYU6G4HPJV1B" localSheetId="9" hidden="1">#REF!</definedName>
    <definedName name="BExGPSUUG7TL5F5PTYU6G4HPJV1B" localSheetId="1" hidden="1">#REF!</definedName>
    <definedName name="BExGPSUUG7TL5F5PTYU6G4HPJV1B" localSheetId="40" hidden="1">#REF!</definedName>
    <definedName name="BExGPSUUG7TL5F5PTYU6G4HPJV1B" localSheetId="36" hidden="1">#REF!</definedName>
    <definedName name="BExGPSUUG7TL5F5PTYU6G4HPJV1B" hidden="1">#REF!</definedName>
    <definedName name="BExGQ1E950UYXYWQ84EZEQPWHVYY" localSheetId="7" hidden="1">#REF!</definedName>
    <definedName name="BExGQ1E950UYXYWQ84EZEQPWHVYY" localSheetId="9" hidden="1">#REF!</definedName>
    <definedName name="BExGQ1E950UYXYWQ84EZEQPWHVYY" localSheetId="1" hidden="1">#REF!</definedName>
    <definedName name="BExGQ1E950UYXYWQ84EZEQPWHVYY" localSheetId="40" hidden="1">#REF!</definedName>
    <definedName name="BExGQ1E950UYXYWQ84EZEQPWHVYY" localSheetId="36" hidden="1">#REF!</definedName>
    <definedName name="BExGQ1E950UYXYWQ84EZEQPWHVYY" hidden="1">#REF!</definedName>
    <definedName name="BExGQ1ZU4967P72AHF4V1D0FOL5C" localSheetId="7" hidden="1">#REF!</definedName>
    <definedName name="BExGQ1ZU4967P72AHF4V1D0FOL5C" localSheetId="9" hidden="1">#REF!</definedName>
    <definedName name="BExGQ1ZU4967P72AHF4V1D0FOL5C" localSheetId="1" hidden="1">#REF!</definedName>
    <definedName name="BExGQ1ZU4967P72AHF4V1D0FOL5C" localSheetId="40" hidden="1">#REF!</definedName>
    <definedName name="BExGQ1ZU4967P72AHF4V1D0FOL5C" localSheetId="36" hidden="1">#REF!</definedName>
    <definedName name="BExGQ1ZU4967P72AHF4V1D0FOL5C" hidden="1">#REF!</definedName>
    <definedName name="BExGQ36ZOMR9GV8T05M605MMOY3Y" localSheetId="7" hidden="1">#REF!</definedName>
    <definedName name="BExGQ36ZOMR9GV8T05M605MMOY3Y" localSheetId="9" hidden="1">#REF!</definedName>
    <definedName name="BExGQ36ZOMR9GV8T05M605MMOY3Y" localSheetId="1" hidden="1">#REF!</definedName>
    <definedName name="BExGQ36ZOMR9GV8T05M605MMOY3Y" localSheetId="40" hidden="1">#REF!</definedName>
    <definedName name="BExGQ36ZOMR9GV8T05M605MMOY3Y" localSheetId="36" hidden="1">#REF!</definedName>
    <definedName name="BExGQ36ZOMR9GV8T05M605MMOY3Y" hidden="1">#REF!</definedName>
    <definedName name="BExGQ4ZP0PPMLDNVBUG12W9FFVI9" localSheetId="7" hidden="1">#REF!</definedName>
    <definedName name="BExGQ4ZP0PPMLDNVBUG12W9FFVI9" localSheetId="9" hidden="1">#REF!</definedName>
    <definedName name="BExGQ4ZP0PPMLDNVBUG12W9FFVI9" localSheetId="1" hidden="1">#REF!</definedName>
    <definedName name="BExGQ4ZP0PPMLDNVBUG12W9FFVI9" localSheetId="40" hidden="1">#REF!</definedName>
    <definedName name="BExGQ4ZP0PPMLDNVBUG12W9FFVI9" localSheetId="36" hidden="1">#REF!</definedName>
    <definedName name="BExGQ4ZP0PPMLDNVBUG12W9FFVI9" hidden="1">#REF!</definedName>
    <definedName name="BExGQ61DTJ0SBFMDFBAK3XZ9O0ZO" localSheetId="7" hidden="1">#REF!</definedName>
    <definedName name="BExGQ61DTJ0SBFMDFBAK3XZ9O0ZO" localSheetId="9" hidden="1">#REF!</definedName>
    <definedName name="BExGQ61DTJ0SBFMDFBAK3XZ9O0ZO" localSheetId="1" hidden="1">#REF!</definedName>
    <definedName name="BExGQ61DTJ0SBFMDFBAK3XZ9O0ZO" localSheetId="40" hidden="1">#REF!</definedName>
    <definedName name="BExGQ61DTJ0SBFMDFBAK3XZ9O0ZO" localSheetId="36" hidden="1">#REF!</definedName>
    <definedName name="BExGQ61DTJ0SBFMDFBAK3XZ9O0ZO" hidden="1">#REF!</definedName>
    <definedName name="BExGQ6SG9XEOD0VMBAR22YPZWSTA" localSheetId="7" hidden="1">#REF!</definedName>
    <definedName name="BExGQ6SG9XEOD0VMBAR22YPZWSTA" localSheetId="9" hidden="1">#REF!</definedName>
    <definedName name="BExGQ6SG9XEOD0VMBAR22YPZWSTA" localSheetId="1" hidden="1">#REF!</definedName>
    <definedName name="BExGQ6SG9XEOD0VMBAR22YPZWSTA" localSheetId="40" hidden="1">#REF!</definedName>
    <definedName name="BExGQ6SG9XEOD0VMBAR22YPZWSTA" localSheetId="36" hidden="1">#REF!</definedName>
    <definedName name="BExGQ6SG9XEOD0VMBAR22YPZWSTA" hidden="1">#REF!</definedName>
    <definedName name="BExGQ8FQN3FRAGH5H2V74848P5JX" localSheetId="7" hidden="1">#REF!</definedName>
    <definedName name="BExGQ8FQN3FRAGH5H2V74848P5JX" localSheetId="9" hidden="1">#REF!</definedName>
    <definedName name="BExGQ8FQN3FRAGH5H2V74848P5JX" localSheetId="1" hidden="1">#REF!</definedName>
    <definedName name="BExGQ8FQN3FRAGH5H2V74848P5JX" localSheetId="40" hidden="1">#REF!</definedName>
    <definedName name="BExGQ8FQN3FRAGH5H2V74848P5JX" localSheetId="36" hidden="1">#REF!</definedName>
    <definedName name="BExGQ8FQN3FRAGH5H2V74848P5JX" hidden="1">#REF!</definedName>
    <definedName name="BExGQGJ1A7LNZUS8QSMOG8UNGLMK" localSheetId="7" hidden="1">#REF!</definedName>
    <definedName name="BExGQGJ1A7LNZUS8QSMOG8UNGLMK" localSheetId="9" hidden="1">#REF!</definedName>
    <definedName name="BExGQGJ1A7LNZUS8QSMOG8UNGLMK" localSheetId="1" hidden="1">#REF!</definedName>
    <definedName name="BExGQGJ1A7LNZUS8QSMOG8UNGLMK" localSheetId="40" hidden="1">#REF!</definedName>
    <definedName name="BExGQGJ1A7LNZUS8QSMOG8UNGLMK" localSheetId="36" hidden="1">#REF!</definedName>
    <definedName name="BExGQGJ1A7LNZUS8QSMOG8UNGLMK" hidden="1">#REF!</definedName>
    <definedName name="BExGQLBNZ35IK2VK33HJUAE4ADX2" localSheetId="7" hidden="1">#REF!</definedName>
    <definedName name="BExGQLBNZ35IK2VK33HJUAE4ADX2" localSheetId="9" hidden="1">#REF!</definedName>
    <definedName name="BExGQLBNZ35IK2VK33HJUAE4ADX2" localSheetId="1" hidden="1">#REF!</definedName>
    <definedName name="BExGQLBNZ35IK2VK33HJUAE4ADX2" localSheetId="40" hidden="1">#REF!</definedName>
    <definedName name="BExGQLBNZ35IK2VK33HJUAE4ADX2" localSheetId="36" hidden="1">#REF!</definedName>
    <definedName name="BExGQLBNZ35IK2VK33HJUAE4ADX2" hidden="1">#REF!</definedName>
    <definedName name="BExGQPO7ENFEQC0NC6MC9OZR2LHY" localSheetId="7" hidden="1">#REF!</definedName>
    <definedName name="BExGQPO7ENFEQC0NC6MC9OZR2LHY" localSheetId="9" hidden="1">#REF!</definedName>
    <definedName name="BExGQPO7ENFEQC0NC6MC9OZR2LHY" localSheetId="1" hidden="1">#REF!</definedName>
    <definedName name="BExGQPO7ENFEQC0NC6MC9OZR2LHY" localSheetId="40" hidden="1">#REF!</definedName>
    <definedName name="BExGQPO7ENFEQC0NC6MC9OZR2LHY" localSheetId="36" hidden="1">#REF!</definedName>
    <definedName name="BExGQPO7ENFEQC0NC6MC9OZR2LHY" hidden="1">#REF!</definedName>
    <definedName name="BExGQX0H4EZMXBJTKJJE4ICJWN5O" localSheetId="7" hidden="1">#REF!</definedName>
    <definedName name="BExGQX0H4EZMXBJTKJJE4ICJWN5O" localSheetId="9" hidden="1">#REF!</definedName>
    <definedName name="BExGQX0H4EZMXBJTKJJE4ICJWN5O" localSheetId="1" hidden="1">#REF!</definedName>
    <definedName name="BExGQX0H4EZMXBJTKJJE4ICJWN5O" localSheetId="40" hidden="1">#REF!</definedName>
    <definedName name="BExGQX0H4EZMXBJTKJJE4ICJWN5O" localSheetId="36" hidden="1">#REF!</definedName>
    <definedName name="BExGQX0H4EZMXBJTKJJE4ICJWN5O" hidden="1">#REF!</definedName>
    <definedName name="BExGR4CW3WRIID17GGX4MI9ZDHFE" localSheetId="7" hidden="1">#REF!</definedName>
    <definedName name="BExGR4CW3WRIID17GGX4MI9ZDHFE" localSheetId="9" hidden="1">#REF!</definedName>
    <definedName name="BExGR4CW3WRIID17GGX4MI9ZDHFE" localSheetId="1" hidden="1">#REF!</definedName>
    <definedName name="BExGR4CW3WRIID17GGX4MI9ZDHFE" localSheetId="40" hidden="1">#REF!</definedName>
    <definedName name="BExGR4CW3WRIID17GGX4MI9ZDHFE" localSheetId="36" hidden="1">#REF!</definedName>
    <definedName name="BExGR4CW3WRIID17GGX4MI9ZDHFE" hidden="1">#REF!</definedName>
    <definedName name="BExGR65GJX27MU2OL6NI5PB8XVB4" localSheetId="7" hidden="1">#REF!</definedName>
    <definedName name="BExGR65GJX27MU2OL6NI5PB8XVB4" localSheetId="9" hidden="1">#REF!</definedName>
    <definedName name="BExGR65GJX27MU2OL6NI5PB8XVB4" localSheetId="1" hidden="1">#REF!</definedName>
    <definedName name="BExGR65GJX27MU2OL6NI5PB8XVB4" localSheetId="40" hidden="1">#REF!</definedName>
    <definedName name="BExGR65GJX27MU2OL6NI5PB8XVB4" localSheetId="36" hidden="1">#REF!</definedName>
    <definedName name="BExGR65GJX27MU2OL6NI5PB8XVB4" hidden="1">#REF!</definedName>
    <definedName name="BExGR6LQ97HETGS3CT96L4IK0JSH" localSheetId="7" hidden="1">#REF!</definedName>
    <definedName name="BExGR6LQ97HETGS3CT96L4IK0JSH" localSheetId="9" hidden="1">#REF!</definedName>
    <definedName name="BExGR6LQ97HETGS3CT96L4IK0JSH" localSheetId="1" hidden="1">#REF!</definedName>
    <definedName name="BExGR6LQ97HETGS3CT96L4IK0JSH" localSheetId="40" hidden="1">#REF!</definedName>
    <definedName name="BExGR6LQ97HETGS3CT96L4IK0JSH" localSheetId="36" hidden="1">#REF!</definedName>
    <definedName name="BExGR6LQ97HETGS3CT96L4IK0JSH" hidden="1">#REF!</definedName>
    <definedName name="BExGR9ATP2LVT7B9OCPSLJ11H9SX" localSheetId="7" hidden="1">#REF!</definedName>
    <definedName name="BExGR9ATP2LVT7B9OCPSLJ11H9SX" localSheetId="9" hidden="1">#REF!</definedName>
    <definedName name="BExGR9ATP2LVT7B9OCPSLJ11H9SX" localSheetId="1" hidden="1">#REF!</definedName>
    <definedName name="BExGR9ATP2LVT7B9OCPSLJ11H9SX" localSheetId="40" hidden="1">#REF!</definedName>
    <definedName name="BExGR9ATP2LVT7B9OCPSLJ11H9SX" localSheetId="36" hidden="1">#REF!</definedName>
    <definedName name="BExGR9ATP2LVT7B9OCPSLJ11H9SX" hidden="1">#REF!</definedName>
    <definedName name="BExGRILCZ3BMTGDY72B1Q9BUGW0J" localSheetId="7" hidden="1">#REF!</definedName>
    <definedName name="BExGRILCZ3BMTGDY72B1Q9BUGW0J" localSheetId="9" hidden="1">#REF!</definedName>
    <definedName name="BExGRILCZ3BMTGDY72B1Q9BUGW0J" localSheetId="1" hidden="1">#REF!</definedName>
    <definedName name="BExGRILCZ3BMTGDY72B1Q9BUGW0J" localSheetId="40" hidden="1">#REF!</definedName>
    <definedName name="BExGRILCZ3BMTGDY72B1Q9BUGW0J" localSheetId="36" hidden="1">#REF!</definedName>
    <definedName name="BExGRILCZ3BMTGDY72B1Q9BUGW0J" hidden="1">#REF!</definedName>
    <definedName name="BExGRNZJ74Y6OYJB9F9Y9T3CAHOS" localSheetId="7" hidden="1">#REF!</definedName>
    <definedName name="BExGRNZJ74Y6OYJB9F9Y9T3CAHOS" localSheetId="9" hidden="1">#REF!</definedName>
    <definedName name="BExGRNZJ74Y6OYJB9F9Y9T3CAHOS" localSheetId="1" hidden="1">#REF!</definedName>
    <definedName name="BExGRNZJ74Y6OYJB9F9Y9T3CAHOS" localSheetId="40" hidden="1">#REF!</definedName>
    <definedName name="BExGRNZJ74Y6OYJB9F9Y9T3CAHOS" localSheetId="36" hidden="1">#REF!</definedName>
    <definedName name="BExGRNZJ74Y6OYJB9F9Y9T3CAHOS" hidden="1">#REF!</definedName>
    <definedName name="BExGRPC5QJQ7UGQ4P7CFWVGRQGFW" localSheetId="7" hidden="1">#REF!</definedName>
    <definedName name="BExGRPC5QJQ7UGQ4P7CFWVGRQGFW" localSheetId="9" hidden="1">#REF!</definedName>
    <definedName name="BExGRPC5QJQ7UGQ4P7CFWVGRQGFW" localSheetId="1" hidden="1">#REF!</definedName>
    <definedName name="BExGRPC5QJQ7UGQ4P7CFWVGRQGFW" localSheetId="40" hidden="1">#REF!</definedName>
    <definedName name="BExGRPC5QJQ7UGQ4P7CFWVGRQGFW" localSheetId="36" hidden="1">#REF!</definedName>
    <definedName name="BExGRPC5QJQ7UGQ4P7CFWVGRQGFW" hidden="1">#REF!</definedName>
    <definedName name="BExGRSMULUXOBEN8G0TK90PRKQ9O" localSheetId="7" hidden="1">#REF!</definedName>
    <definedName name="BExGRSMULUXOBEN8G0TK90PRKQ9O" localSheetId="9" hidden="1">#REF!</definedName>
    <definedName name="BExGRSMULUXOBEN8G0TK90PRKQ9O" localSheetId="1" hidden="1">#REF!</definedName>
    <definedName name="BExGRSMULUXOBEN8G0TK90PRKQ9O" localSheetId="40" hidden="1">#REF!</definedName>
    <definedName name="BExGRSMULUXOBEN8G0TK90PRKQ9O" localSheetId="36" hidden="1">#REF!</definedName>
    <definedName name="BExGRSMULUXOBEN8G0TK90PRKQ9O" hidden="1">#REF!</definedName>
    <definedName name="BExGRUKVVKDL8483WI70VN2QZDGD" localSheetId="7" hidden="1">#REF!</definedName>
    <definedName name="BExGRUKVVKDL8483WI70VN2QZDGD" localSheetId="9" hidden="1">#REF!</definedName>
    <definedName name="BExGRUKVVKDL8483WI70VN2QZDGD" localSheetId="1" hidden="1">#REF!</definedName>
    <definedName name="BExGRUKVVKDL8483WI70VN2QZDGD" localSheetId="40" hidden="1">#REF!</definedName>
    <definedName name="BExGRUKVVKDL8483WI70VN2QZDGD" localSheetId="36" hidden="1">#REF!</definedName>
    <definedName name="BExGRUKVVKDL8483WI70VN2QZDGD" hidden="1">#REF!</definedName>
    <definedName name="BExGS2IWR5DUNJ1U9PAKIV8CMBNI" localSheetId="7" hidden="1">#REF!</definedName>
    <definedName name="BExGS2IWR5DUNJ1U9PAKIV8CMBNI" localSheetId="9" hidden="1">#REF!</definedName>
    <definedName name="BExGS2IWR5DUNJ1U9PAKIV8CMBNI" localSheetId="1" hidden="1">#REF!</definedName>
    <definedName name="BExGS2IWR5DUNJ1U9PAKIV8CMBNI" localSheetId="40" hidden="1">#REF!</definedName>
    <definedName name="BExGS2IWR5DUNJ1U9PAKIV8CMBNI" localSheetId="36" hidden="1">#REF!</definedName>
    <definedName name="BExGS2IWR5DUNJ1U9PAKIV8CMBNI" hidden="1">#REF!</definedName>
    <definedName name="BExGS69P9FFTEOPDS0MWFKF45G47" localSheetId="7" hidden="1">#REF!</definedName>
    <definedName name="BExGS69P9FFTEOPDS0MWFKF45G47" localSheetId="9" hidden="1">#REF!</definedName>
    <definedName name="BExGS69P9FFTEOPDS0MWFKF45G47" localSheetId="1" hidden="1">#REF!</definedName>
    <definedName name="BExGS69P9FFTEOPDS0MWFKF45G47" localSheetId="40" hidden="1">#REF!</definedName>
    <definedName name="BExGS69P9FFTEOPDS0MWFKF45G47" localSheetId="36" hidden="1">#REF!</definedName>
    <definedName name="BExGS69P9FFTEOPDS0MWFKF45G47" hidden="1">#REF!</definedName>
    <definedName name="BExGS6F1JFHM5MUJ1RFO50WP6D05" localSheetId="7" hidden="1">#REF!</definedName>
    <definedName name="BExGS6F1JFHM5MUJ1RFO50WP6D05" localSheetId="9" hidden="1">#REF!</definedName>
    <definedName name="BExGS6F1JFHM5MUJ1RFO50WP6D05" localSheetId="1" hidden="1">#REF!</definedName>
    <definedName name="BExGS6F1JFHM5MUJ1RFO50WP6D05" localSheetId="40" hidden="1">#REF!</definedName>
    <definedName name="BExGS6F1JFHM5MUJ1RFO50WP6D05" localSheetId="36" hidden="1">#REF!</definedName>
    <definedName name="BExGS6F1JFHM5MUJ1RFO50WP6D05" hidden="1">#REF!</definedName>
    <definedName name="BExGSA5YB5ZGE4NHDVCZ55TQAJTL" localSheetId="7" hidden="1">#REF!</definedName>
    <definedName name="BExGSA5YB5ZGE4NHDVCZ55TQAJTL" localSheetId="9" hidden="1">#REF!</definedName>
    <definedName name="BExGSA5YB5ZGE4NHDVCZ55TQAJTL" localSheetId="1" hidden="1">#REF!</definedName>
    <definedName name="BExGSA5YB5ZGE4NHDVCZ55TQAJTL" localSheetId="40" hidden="1">#REF!</definedName>
    <definedName name="BExGSA5YB5ZGE4NHDVCZ55TQAJTL" localSheetId="36" hidden="1">#REF!</definedName>
    <definedName name="BExGSA5YB5ZGE4NHDVCZ55TQAJTL" hidden="1">#REF!</definedName>
    <definedName name="BExGSBYPYOBOB218ABCIM2X63GJ8" localSheetId="7" hidden="1">#REF!</definedName>
    <definedName name="BExGSBYPYOBOB218ABCIM2X63GJ8" localSheetId="9" hidden="1">#REF!</definedName>
    <definedName name="BExGSBYPYOBOB218ABCIM2X63GJ8" localSheetId="1" hidden="1">#REF!</definedName>
    <definedName name="BExGSBYPYOBOB218ABCIM2X63GJ8" localSheetId="40" hidden="1">#REF!</definedName>
    <definedName name="BExGSBYPYOBOB218ABCIM2X63GJ8" localSheetId="36" hidden="1">#REF!</definedName>
    <definedName name="BExGSBYPYOBOB218ABCIM2X63GJ8" hidden="1">#REF!</definedName>
    <definedName name="BExGSCEUCQQVDEEKWJ677QTGUVTE" localSheetId="7" hidden="1">#REF!</definedName>
    <definedName name="BExGSCEUCQQVDEEKWJ677QTGUVTE" localSheetId="9" hidden="1">#REF!</definedName>
    <definedName name="BExGSCEUCQQVDEEKWJ677QTGUVTE" localSheetId="1" hidden="1">#REF!</definedName>
    <definedName name="BExGSCEUCQQVDEEKWJ677QTGUVTE" localSheetId="40" hidden="1">#REF!</definedName>
    <definedName name="BExGSCEUCQQVDEEKWJ677QTGUVTE" localSheetId="36" hidden="1">#REF!</definedName>
    <definedName name="BExGSCEUCQQVDEEKWJ677QTGUVTE" hidden="1">#REF!</definedName>
    <definedName name="BExGSQY65LH1PCKKM5WHDW83F35O" localSheetId="7" hidden="1">#REF!</definedName>
    <definedName name="BExGSQY65LH1PCKKM5WHDW83F35O" localSheetId="9" hidden="1">#REF!</definedName>
    <definedName name="BExGSQY65LH1PCKKM5WHDW83F35O" localSheetId="1" hidden="1">#REF!</definedName>
    <definedName name="BExGSQY65LH1PCKKM5WHDW83F35O" localSheetId="40" hidden="1">#REF!</definedName>
    <definedName name="BExGSQY65LH1PCKKM5WHDW83F35O" localSheetId="36" hidden="1">#REF!</definedName>
    <definedName name="BExGSQY65LH1PCKKM5WHDW83F35O" hidden="1">#REF!</definedName>
    <definedName name="BExGSYW1GKISF0PMUAK3XJK9PEW9" localSheetId="7" hidden="1">#REF!</definedName>
    <definedName name="BExGSYW1GKISF0PMUAK3XJK9PEW9" localSheetId="9" hidden="1">#REF!</definedName>
    <definedName name="BExGSYW1GKISF0PMUAK3XJK9PEW9" localSheetId="1" hidden="1">#REF!</definedName>
    <definedName name="BExGSYW1GKISF0PMUAK3XJK9PEW9" localSheetId="40" hidden="1">#REF!</definedName>
    <definedName name="BExGSYW1GKISF0PMUAK3XJK9PEW9" localSheetId="36" hidden="1">#REF!</definedName>
    <definedName name="BExGSYW1GKISF0PMUAK3XJK9PEW9" hidden="1">#REF!</definedName>
    <definedName name="BExGT0DZJB6LSF6L693UUB9EY1VQ" localSheetId="7" hidden="1">#REF!</definedName>
    <definedName name="BExGT0DZJB6LSF6L693UUB9EY1VQ" localSheetId="9" hidden="1">#REF!</definedName>
    <definedName name="BExGT0DZJB6LSF6L693UUB9EY1VQ" localSheetId="1" hidden="1">#REF!</definedName>
    <definedName name="BExGT0DZJB6LSF6L693UUB9EY1VQ" localSheetId="40" hidden="1">#REF!</definedName>
    <definedName name="BExGT0DZJB6LSF6L693UUB9EY1VQ" localSheetId="36" hidden="1">#REF!</definedName>
    <definedName name="BExGT0DZJB6LSF6L693UUB9EY1VQ" hidden="1">#REF!</definedName>
    <definedName name="BExGTEMKIEF46KBIDWCAOAN5U718" localSheetId="7" hidden="1">#REF!</definedName>
    <definedName name="BExGTEMKIEF46KBIDWCAOAN5U718" localSheetId="9" hidden="1">#REF!</definedName>
    <definedName name="BExGTEMKIEF46KBIDWCAOAN5U718" localSheetId="1" hidden="1">#REF!</definedName>
    <definedName name="BExGTEMKIEF46KBIDWCAOAN5U718" localSheetId="40" hidden="1">#REF!</definedName>
    <definedName name="BExGTEMKIEF46KBIDWCAOAN5U718" localSheetId="36" hidden="1">#REF!</definedName>
    <definedName name="BExGTEMKIEF46KBIDWCAOAN5U718" hidden="1">#REF!</definedName>
    <definedName name="BExGTGVFIF8HOQXR54SK065A8M4K" localSheetId="7" hidden="1">#REF!</definedName>
    <definedName name="BExGTGVFIF8HOQXR54SK065A8M4K" localSheetId="9" hidden="1">#REF!</definedName>
    <definedName name="BExGTGVFIF8HOQXR54SK065A8M4K" localSheetId="1" hidden="1">#REF!</definedName>
    <definedName name="BExGTGVFIF8HOQXR54SK065A8M4K" localSheetId="40" hidden="1">#REF!</definedName>
    <definedName name="BExGTGVFIF8HOQXR54SK065A8M4K" localSheetId="36" hidden="1">#REF!</definedName>
    <definedName name="BExGTGVFIF8HOQXR54SK065A8M4K" hidden="1">#REF!</definedName>
    <definedName name="BExGTIYX3OWPIINOGY1E4QQYSKHP" localSheetId="7" hidden="1">#REF!</definedName>
    <definedName name="BExGTIYX3OWPIINOGY1E4QQYSKHP" localSheetId="9" hidden="1">#REF!</definedName>
    <definedName name="BExGTIYX3OWPIINOGY1E4QQYSKHP" localSheetId="1" hidden="1">#REF!</definedName>
    <definedName name="BExGTIYX3OWPIINOGY1E4QQYSKHP" localSheetId="40" hidden="1">#REF!</definedName>
    <definedName name="BExGTIYX3OWPIINOGY1E4QQYSKHP" localSheetId="36" hidden="1">#REF!</definedName>
    <definedName name="BExGTIYX3OWPIINOGY1E4QQYSKHP" hidden="1">#REF!</definedName>
    <definedName name="BExGTKGUN0KUU3C0RL2LK98D8MEK" localSheetId="7" hidden="1">#REF!</definedName>
    <definedName name="BExGTKGUN0KUU3C0RL2LK98D8MEK" localSheetId="9" hidden="1">#REF!</definedName>
    <definedName name="BExGTKGUN0KUU3C0RL2LK98D8MEK" localSheetId="1" hidden="1">#REF!</definedName>
    <definedName name="BExGTKGUN0KUU3C0RL2LK98D8MEK" localSheetId="40" hidden="1">#REF!</definedName>
    <definedName name="BExGTKGUN0KUU3C0RL2LK98D8MEK" localSheetId="36" hidden="1">#REF!</definedName>
    <definedName name="BExGTKGUN0KUU3C0RL2LK98D8MEK" hidden="1">#REF!</definedName>
    <definedName name="BExGTV3U5SZUPLTWEMEY3IIN1L4L" localSheetId="7" hidden="1">#REF!</definedName>
    <definedName name="BExGTV3U5SZUPLTWEMEY3IIN1L4L" localSheetId="9" hidden="1">#REF!</definedName>
    <definedName name="BExGTV3U5SZUPLTWEMEY3IIN1L4L" localSheetId="1" hidden="1">#REF!</definedName>
    <definedName name="BExGTV3U5SZUPLTWEMEY3IIN1L4L" localSheetId="40" hidden="1">#REF!</definedName>
    <definedName name="BExGTV3U5SZUPLTWEMEY3IIN1L4L" localSheetId="36" hidden="1">#REF!</definedName>
    <definedName name="BExGTV3U5SZUPLTWEMEY3IIN1L4L" hidden="1">#REF!</definedName>
    <definedName name="BExGTZ046J7VMUG4YPKFN2K8TWB7" localSheetId="7" hidden="1">#REF!</definedName>
    <definedName name="BExGTZ046J7VMUG4YPKFN2K8TWB7" localSheetId="9" hidden="1">#REF!</definedName>
    <definedName name="BExGTZ046J7VMUG4YPKFN2K8TWB7" localSheetId="1" hidden="1">#REF!</definedName>
    <definedName name="BExGTZ046J7VMUG4YPKFN2K8TWB7" localSheetId="40" hidden="1">#REF!</definedName>
    <definedName name="BExGTZ046J7VMUG4YPKFN2K8TWB7" localSheetId="36" hidden="1">#REF!</definedName>
    <definedName name="BExGTZ046J7VMUG4YPKFN2K8TWB7" hidden="1">#REF!</definedName>
    <definedName name="BExGTZ04EFFQ3Z3JMM0G35JYWUK3" localSheetId="7" hidden="1">#REF!</definedName>
    <definedName name="BExGTZ04EFFQ3Z3JMM0G35JYWUK3" localSheetId="9" hidden="1">#REF!</definedName>
    <definedName name="BExGTZ04EFFQ3Z3JMM0G35JYWUK3" localSheetId="1" hidden="1">#REF!</definedName>
    <definedName name="BExGTZ04EFFQ3Z3JMM0G35JYWUK3" localSheetId="40" hidden="1">#REF!</definedName>
    <definedName name="BExGTZ04EFFQ3Z3JMM0G35JYWUK3" localSheetId="36" hidden="1">#REF!</definedName>
    <definedName name="BExGTZ04EFFQ3Z3JMM0G35JYWUK3" hidden="1">#REF!</definedName>
    <definedName name="BExGU2G9OPRZRIU9YGF6NX9FUW0J" localSheetId="7" hidden="1">#REF!</definedName>
    <definedName name="BExGU2G9OPRZRIU9YGF6NX9FUW0J" localSheetId="9" hidden="1">#REF!</definedName>
    <definedName name="BExGU2G9OPRZRIU9YGF6NX9FUW0J" localSheetId="1" hidden="1">#REF!</definedName>
    <definedName name="BExGU2G9OPRZRIU9YGF6NX9FUW0J" localSheetId="40" hidden="1">#REF!</definedName>
    <definedName name="BExGU2G9OPRZRIU9YGF6NX9FUW0J" localSheetId="36" hidden="1">#REF!</definedName>
    <definedName name="BExGU2G9OPRZRIU9YGF6NX9FUW0J" hidden="1">#REF!</definedName>
    <definedName name="BExGU6HTKLRZO8UOI3DTAM5RFDBA" localSheetId="7" hidden="1">#REF!</definedName>
    <definedName name="BExGU6HTKLRZO8UOI3DTAM5RFDBA" localSheetId="9" hidden="1">#REF!</definedName>
    <definedName name="BExGU6HTKLRZO8UOI3DTAM5RFDBA" localSheetId="1" hidden="1">#REF!</definedName>
    <definedName name="BExGU6HTKLRZO8UOI3DTAM5RFDBA" localSheetId="40" hidden="1">#REF!</definedName>
    <definedName name="BExGU6HTKLRZO8UOI3DTAM5RFDBA" localSheetId="36" hidden="1">#REF!</definedName>
    <definedName name="BExGU6HTKLRZO8UOI3DTAM5RFDBA" hidden="1">#REF!</definedName>
    <definedName name="BExGUDDZXFFQHAF4UZF8ZB1HO7H6" localSheetId="7" hidden="1">#REF!</definedName>
    <definedName name="BExGUDDZXFFQHAF4UZF8ZB1HO7H6" localSheetId="9" hidden="1">#REF!</definedName>
    <definedName name="BExGUDDZXFFQHAF4UZF8ZB1HO7H6" localSheetId="1" hidden="1">#REF!</definedName>
    <definedName name="BExGUDDZXFFQHAF4UZF8ZB1HO7H6" localSheetId="40" hidden="1">#REF!</definedName>
    <definedName name="BExGUDDZXFFQHAF4UZF8ZB1HO7H6" localSheetId="36" hidden="1">#REF!</definedName>
    <definedName name="BExGUDDZXFFQHAF4UZF8ZB1HO7H6" hidden="1">#REF!</definedName>
    <definedName name="BExGUI6NCRHY7EAB6SK6EPPMWFG1" localSheetId="7" hidden="1">#REF!</definedName>
    <definedName name="BExGUI6NCRHY7EAB6SK6EPPMWFG1" localSheetId="9" hidden="1">#REF!</definedName>
    <definedName name="BExGUI6NCRHY7EAB6SK6EPPMWFG1" localSheetId="1" hidden="1">#REF!</definedName>
    <definedName name="BExGUI6NCRHY7EAB6SK6EPPMWFG1" localSheetId="40" hidden="1">#REF!</definedName>
    <definedName name="BExGUI6NCRHY7EAB6SK6EPPMWFG1" localSheetId="36" hidden="1">#REF!</definedName>
    <definedName name="BExGUI6NCRHY7EAB6SK6EPPMWFG1" hidden="1">#REF!</definedName>
    <definedName name="BExGUIBXBRHGM97ZX6GBA4ZDQ79C" localSheetId="7" hidden="1">#REF!</definedName>
    <definedName name="BExGUIBXBRHGM97ZX6GBA4ZDQ79C" localSheetId="9" hidden="1">#REF!</definedName>
    <definedName name="BExGUIBXBRHGM97ZX6GBA4ZDQ79C" localSheetId="1" hidden="1">#REF!</definedName>
    <definedName name="BExGUIBXBRHGM97ZX6GBA4ZDQ79C" localSheetId="40" hidden="1">#REF!</definedName>
    <definedName name="BExGUIBXBRHGM97ZX6GBA4ZDQ79C" localSheetId="36" hidden="1">#REF!</definedName>
    <definedName name="BExGUIBXBRHGM97ZX6GBA4ZDQ79C" hidden="1">#REF!</definedName>
    <definedName name="BExGUM8D91UNPCOO4TKP9FGX85TF" localSheetId="7" hidden="1">#REF!</definedName>
    <definedName name="BExGUM8D91UNPCOO4TKP9FGX85TF" localSheetId="9" hidden="1">#REF!</definedName>
    <definedName name="BExGUM8D91UNPCOO4TKP9FGX85TF" localSheetId="1" hidden="1">#REF!</definedName>
    <definedName name="BExGUM8D91UNPCOO4TKP9FGX85TF" localSheetId="40" hidden="1">#REF!</definedName>
    <definedName name="BExGUM8D91UNPCOO4TKP9FGX85TF" localSheetId="36" hidden="1">#REF!</definedName>
    <definedName name="BExGUM8D91UNPCOO4TKP9FGX85TF" hidden="1">#REF!</definedName>
    <definedName name="BExGUMDP0WYFBZL2MCB36WWJIC04" localSheetId="7" hidden="1">#REF!</definedName>
    <definedName name="BExGUMDP0WYFBZL2MCB36WWJIC04" localSheetId="9" hidden="1">#REF!</definedName>
    <definedName name="BExGUMDP0WYFBZL2MCB36WWJIC04" localSheetId="1" hidden="1">#REF!</definedName>
    <definedName name="BExGUMDP0WYFBZL2MCB36WWJIC04" localSheetId="40" hidden="1">#REF!</definedName>
    <definedName name="BExGUMDP0WYFBZL2MCB36WWJIC04" localSheetId="36" hidden="1">#REF!</definedName>
    <definedName name="BExGUMDP0WYFBZL2MCB36WWJIC04" hidden="1">#REF!</definedName>
    <definedName name="BExGUQF9N9FKI7S0H30WUAEB5LPD" localSheetId="7" hidden="1">#REF!</definedName>
    <definedName name="BExGUQF9N9FKI7S0H30WUAEB5LPD" localSheetId="9" hidden="1">#REF!</definedName>
    <definedName name="BExGUQF9N9FKI7S0H30WUAEB5LPD" localSheetId="1" hidden="1">#REF!</definedName>
    <definedName name="BExGUQF9N9FKI7S0H30WUAEB5LPD" localSheetId="40" hidden="1">#REF!</definedName>
    <definedName name="BExGUQF9N9FKI7S0H30WUAEB5LPD" localSheetId="36" hidden="1">#REF!</definedName>
    <definedName name="BExGUQF9N9FKI7S0H30WUAEB5LPD" hidden="1">#REF!</definedName>
    <definedName name="BExGUR6BA03XPBK60SQUW197GJ5X" localSheetId="7" hidden="1">#REF!</definedName>
    <definedName name="BExGUR6BA03XPBK60SQUW197GJ5X" localSheetId="9" hidden="1">#REF!</definedName>
    <definedName name="BExGUR6BA03XPBK60SQUW197GJ5X" localSheetId="1" hidden="1">#REF!</definedName>
    <definedName name="BExGUR6BA03XPBK60SQUW197GJ5X" localSheetId="40" hidden="1">#REF!</definedName>
    <definedName name="BExGUR6BA03XPBK60SQUW197GJ5X" localSheetId="36" hidden="1">#REF!</definedName>
    <definedName name="BExGUR6BA03XPBK60SQUW197GJ5X" hidden="1">#REF!</definedName>
    <definedName name="BExGUVIP60TA4B7X2PFGMBFUSKGX" localSheetId="7" hidden="1">#REF!</definedName>
    <definedName name="BExGUVIP60TA4B7X2PFGMBFUSKGX" localSheetId="9" hidden="1">#REF!</definedName>
    <definedName name="BExGUVIP60TA4B7X2PFGMBFUSKGX" localSheetId="1" hidden="1">#REF!</definedName>
    <definedName name="BExGUVIP60TA4B7X2PFGMBFUSKGX" localSheetId="40" hidden="1">#REF!</definedName>
    <definedName name="BExGUVIP60TA4B7X2PFGMBFUSKGX" localSheetId="36" hidden="1">#REF!</definedName>
    <definedName name="BExGUVIP60TA4B7X2PFGMBFUSKGX" hidden="1">#REF!</definedName>
    <definedName name="BExGUVTIIWAK5T0F5FD428QDO46W" localSheetId="7" hidden="1">#REF!</definedName>
    <definedName name="BExGUVTIIWAK5T0F5FD428QDO46W" localSheetId="9" hidden="1">#REF!</definedName>
    <definedName name="BExGUVTIIWAK5T0F5FD428QDO46W" localSheetId="1" hidden="1">#REF!</definedName>
    <definedName name="BExGUVTIIWAK5T0F5FD428QDO46W" localSheetId="40" hidden="1">#REF!</definedName>
    <definedName name="BExGUVTIIWAK5T0F5FD428QDO46W" localSheetId="36" hidden="1">#REF!</definedName>
    <definedName name="BExGUVTIIWAK5T0F5FD428QDO46W" hidden="1">#REF!</definedName>
    <definedName name="BExGUZKF06F209XL1IZWVJEQ82EE" localSheetId="7" hidden="1">#REF!</definedName>
    <definedName name="BExGUZKF06F209XL1IZWVJEQ82EE" localSheetId="9" hidden="1">#REF!</definedName>
    <definedName name="BExGUZKF06F209XL1IZWVJEQ82EE" localSheetId="1" hidden="1">#REF!</definedName>
    <definedName name="BExGUZKF06F209XL1IZWVJEQ82EE" localSheetId="40" hidden="1">#REF!</definedName>
    <definedName name="BExGUZKF06F209XL1IZWVJEQ82EE" localSheetId="36" hidden="1">#REF!</definedName>
    <definedName name="BExGUZKF06F209XL1IZWVJEQ82EE" hidden="1">#REF!</definedName>
    <definedName name="BExGUZPWM950OZ8P1A3N86LXK97U" localSheetId="7" hidden="1">#REF!</definedName>
    <definedName name="BExGUZPWM950OZ8P1A3N86LXK97U" localSheetId="9" hidden="1">#REF!</definedName>
    <definedName name="BExGUZPWM950OZ8P1A3N86LXK97U" localSheetId="1" hidden="1">#REF!</definedName>
    <definedName name="BExGUZPWM950OZ8P1A3N86LXK97U" localSheetId="40" hidden="1">#REF!</definedName>
    <definedName name="BExGUZPWM950OZ8P1A3N86LXK97U" localSheetId="36" hidden="1">#REF!</definedName>
    <definedName name="BExGUZPWM950OZ8P1A3N86LXK97U" hidden="1">#REF!</definedName>
    <definedName name="BExGV2EVT380QHD4AP2RL9MR8L5L" localSheetId="7" hidden="1">#REF!</definedName>
    <definedName name="BExGV2EVT380QHD4AP2RL9MR8L5L" localSheetId="9" hidden="1">#REF!</definedName>
    <definedName name="BExGV2EVT380QHD4AP2RL9MR8L5L" localSheetId="1" hidden="1">#REF!</definedName>
    <definedName name="BExGV2EVT380QHD4AP2RL9MR8L5L" localSheetId="40" hidden="1">#REF!</definedName>
    <definedName name="BExGV2EVT380QHD4AP2RL9MR8L5L" localSheetId="36" hidden="1">#REF!</definedName>
    <definedName name="BExGV2EVT380QHD4AP2RL9MR8L5L" hidden="1">#REF!</definedName>
    <definedName name="BExGVBUSKOI7KB24K40PTXJE6MER" localSheetId="7" hidden="1">#REF!</definedName>
    <definedName name="BExGVBUSKOI7KB24K40PTXJE6MER" localSheetId="9" hidden="1">#REF!</definedName>
    <definedName name="BExGVBUSKOI7KB24K40PTXJE6MER" localSheetId="1" hidden="1">#REF!</definedName>
    <definedName name="BExGVBUSKOI7KB24K40PTXJE6MER" localSheetId="40" hidden="1">#REF!</definedName>
    <definedName name="BExGVBUSKOI7KB24K40PTXJE6MER" localSheetId="36" hidden="1">#REF!</definedName>
    <definedName name="BExGVBUSKOI7KB24K40PTXJE6MER" hidden="1">#REF!</definedName>
    <definedName name="BExGVGSQSVWTL2MNI6TT8Y92W3KA" localSheetId="7" hidden="1">#REF!</definedName>
    <definedName name="BExGVGSQSVWTL2MNI6TT8Y92W3KA" localSheetId="9" hidden="1">#REF!</definedName>
    <definedName name="BExGVGSQSVWTL2MNI6TT8Y92W3KA" localSheetId="1" hidden="1">#REF!</definedName>
    <definedName name="BExGVGSQSVWTL2MNI6TT8Y92W3KA" localSheetId="40" hidden="1">#REF!</definedName>
    <definedName name="BExGVGSQSVWTL2MNI6TT8Y92W3KA" localSheetId="36" hidden="1">#REF!</definedName>
    <definedName name="BExGVGSQSVWTL2MNI6TT8Y92W3KA" hidden="1">#REF!</definedName>
    <definedName name="BExGVHP63K0GSYU17R73XGX6W2U6" localSheetId="7" hidden="1">#REF!</definedName>
    <definedName name="BExGVHP63K0GSYU17R73XGX6W2U6" localSheetId="9" hidden="1">#REF!</definedName>
    <definedName name="BExGVHP63K0GSYU17R73XGX6W2U6" localSheetId="1" hidden="1">#REF!</definedName>
    <definedName name="BExGVHP63K0GSYU17R73XGX6W2U6" localSheetId="40" hidden="1">#REF!</definedName>
    <definedName name="BExGVHP63K0GSYU17R73XGX6W2U6" localSheetId="36" hidden="1">#REF!</definedName>
    <definedName name="BExGVHP63K0GSYU17R73XGX6W2U6" hidden="1">#REF!</definedName>
    <definedName name="BExGVN3DDSLKWSP9MVJS9QMNEUIK" localSheetId="7" hidden="1">#REF!</definedName>
    <definedName name="BExGVN3DDSLKWSP9MVJS9QMNEUIK" localSheetId="9" hidden="1">#REF!</definedName>
    <definedName name="BExGVN3DDSLKWSP9MVJS9QMNEUIK" localSheetId="1" hidden="1">#REF!</definedName>
    <definedName name="BExGVN3DDSLKWSP9MVJS9QMNEUIK" localSheetId="40" hidden="1">#REF!</definedName>
    <definedName name="BExGVN3DDSLKWSP9MVJS9QMNEUIK" localSheetId="36" hidden="1">#REF!</definedName>
    <definedName name="BExGVN3DDSLKWSP9MVJS9QMNEUIK" hidden="1">#REF!</definedName>
    <definedName name="BExGVUVVMLOCR9DPVUZSQ141EE4J" localSheetId="7" hidden="1">#REF!</definedName>
    <definedName name="BExGVUVVMLOCR9DPVUZSQ141EE4J" localSheetId="9" hidden="1">#REF!</definedName>
    <definedName name="BExGVUVVMLOCR9DPVUZSQ141EE4J" localSheetId="1" hidden="1">#REF!</definedName>
    <definedName name="BExGVUVVMLOCR9DPVUZSQ141EE4J" localSheetId="40" hidden="1">#REF!</definedName>
    <definedName name="BExGVUVVMLOCR9DPVUZSQ141EE4J" localSheetId="36" hidden="1">#REF!</definedName>
    <definedName name="BExGVUVVMLOCR9DPVUZSQ141EE4J" hidden="1">#REF!</definedName>
    <definedName name="BExGVV6OOLDQ3TXZK51TTF3YX0WN" localSheetId="7" hidden="1">#REF!</definedName>
    <definedName name="BExGVV6OOLDQ3TXZK51TTF3YX0WN" localSheetId="9" hidden="1">#REF!</definedName>
    <definedName name="BExGVV6OOLDQ3TXZK51TTF3YX0WN" localSheetId="1" hidden="1">#REF!</definedName>
    <definedName name="BExGVV6OOLDQ3TXZK51TTF3YX0WN" localSheetId="40" hidden="1">#REF!</definedName>
    <definedName name="BExGVV6OOLDQ3TXZK51TTF3YX0WN" localSheetId="36" hidden="1">#REF!</definedName>
    <definedName name="BExGVV6OOLDQ3TXZK51TTF3YX0WN" hidden="1">#REF!</definedName>
    <definedName name="BExGW0KVS7U0C87XFZ78QW991IEV" localSheetId="7" hidden="1">#REF!</definedName>
    <definedName name="BExGW0KVS7U0C87XFZ78QW991IEV" localSheetId="9" hidden="1">#REF!</definedName>
    <definedName name="BExGW0KVS7U0C87XFZ78QW991IEV" localSheetId="1" hidden="1">#REF!</definedName>
    <definedName name="BExGW0KVS7U0C87XFZ78QW991IEV" localSheetId="40" hidden="1">#REF!</definedName>
    <definedName name="BExGW0KVS7U0C87XFZ78QW991IEV" localSheetId="36" hidden="1">#REF!</definedName>
    <definedName name="BExGW0KVS7U0C87XFZ78QW991IEV" hidden="1">#REF!</definedName>
    <definedName name="BExGW0Q7QHE29TGNWAWQ6GR0V6TQ" localSheetId="7" hidden="1">#REF!</definedName>
    <definedName name="BExGW0Q7QHE29TGNWAWQ6GR0V6TQ" localSheetId="9" hidden="1">#REF!</definedName>
    <definedName name="BExGW0Q7QHE29TGNWAWQ6GR0V6TQ" localSheetId="1" hidden="1">#REF!</definedName>
    <definedName name="BExGW0Q7QHE29TGNWAWQ6GR0V6TQ" localSheetId="40" hidden="1">#REF!</definedName>
    <definedName name="BExGW0Q7QHE29TGNWAWQ6GR0V6TQ" localSheetId="36" hidden="1">#REF!</definedName>
    <definedName name="BExGW0Q7QHE29TGNWAWQ6GR0V6TQ" hidden="1">#REF!</definedName>
    <definedName name="BExGW2Z7AMPG6H9EXA9ML6EZVGGA" localSheetId="7" hidden="1">#REF!</definedName>
    <definedName name="BExGW2Z7AMPG6H9EXA9ML6EZVGGA" localSheetId="9" hidden="1">#REF!</definedName>
    <definedName name="BExGW2Z7AMPG6H9EXA9ML6EZVGGA" localSheetId="1" hidden="1">#REF!</definedName>
    <definedName name="BExGW2Z7AMPG6H9EXA9ML6EZVGGA" localSheetId="40" hidden="1">#REF!</definedName>
    <definedName name="BExGW2Z7AMPG6H9EXA9ML6EZVGGA" localSheetId="36" hidden="1">#REF!</definedName>
    <definedName name="BExGW2Z7AMPG6H9EXA9ML6EZVGGA" hidden="1">#REF!</definedName>
    <definedName name="BExGWABG5VT5XO1A196RK61AXA8C" localSheetId="7" hidden="1">#REF!</definedName>
    <definedName name="BExGWABG5VT5XO1A196RK61AXA8C" localSheetId="9" hidden="1">#REF!</definedName>
    <definedName name="BExGWABG5VT5XO1A196RK61AXA8C" localSheetId="1" hidden="1">#REF!</definedName>
    <definedName name="BExGWABG5VT5XO1A196RK61AXA8C" localSheetId="40" hidden="1">#REF!</definedName>
    <definedName name="BExGWABG5VT5XO1A196RK61AXA8C" localSheetId="36" hidden="1">#REF!</definedName>
    <definedName name="BExGWABG5VT5XO1A196RK61AXA8C" hidden="1">#REF!</definedName>
    <definedName name="BExGWEO0JDG84NYLEAV5NSOAGMJZ" localSheetId="7" hidden="1">#REF!</definedName>
    <definedName name="BExGWEO0JDG84NYLEAV5NSOAGMJZ" localSheetId="9" hidden="1">#REF!</definedName>
    <definedName name="BExGWEO0JDG84NYLEAV5NSOAGMJZ" localSheetId="1" hidden="1">#REF!</definedName>
    <definedName name="BExGWEO0JDG84NYLEAV5NSOAGMJZ" localSheetId="40" hidden="1">#REF!</definedName>
    <definedName name="BExGWEO0JDG84NYLEAV5NSOAGMJZ" localSheetId="36" hidden="1">#REF!</definedName>
    <definedName name="BExGWEO0JDG84NYLEAV5NSOAGMJZ" hidden="1">#REF!</definedName>
    <definedName name="BExGWLEOC70Z8QAJTPT2PDHTNM4L" localSheetId="7" hidden="1">#REF!</definedName>
    <definedName name="BExGWLEOC70Z8QAJTPT2PDHTNM4L" localSheetId="9" hidden="1">#REF!</definedName>
    <definedName name="BExGWLEOC70Z8QAJTPT2PDHTNM4L" localSheetId="1" hidden="1">#REF!</definedName>
    <definedName name="BExGWLEOC70Z8QAJTPT2PDHTNM4L" localSheetId="40" hidden="1">#REF!</definedName>
    <definedName name="BExGWLEOC70Z8QAJTPT2PDHTNM4L" localSheetId="36" hidden="1">#REF!</definedName>
    <definedName name="BExGWLEOC70Z8QAJTPT2PDHTNM4L" hidden="1">#REF!</definedName>
    <definedName name="BExGWNCXLCRTLBVMTXYJ5PHQI6SS" localSheetId="7" hidden="1">#REF!</definedName>
    <definedName name="BExGWNCXLCRTLBVMTXYJ5PHQI6SS" localSheetId="9" hidden="1">#REF!</definedName>
    <definedName name="BExGWNCXLCRTLBVMTXYJ5PHQI6SS" localSheetId="1" hidden="1">#REF!</definedName>
    <definedName name="BExGWNCXLCRTLBVMTXYJ5PHQI6SS" localSheetId="40" hidden="1">#REF!</definedName>
    <definedName name="BExGWNCXLCRTLBVMTXYJ5PHQI6SS" localSheetId="36" hidden="1">#REF!</definedName>
    <definedName name="BExGWNCXLCRTLBVMTXYJ5PHQI6SS" hidden="1">#REF!</definedName>
    <definedName name="BExGX4L8N6ERT0Q4EVVNA97EGD80" localSheetId="7" hidden="1">#REF!</definedName>
    <definedName name="BExGX4L8N6ERT0Q4EVVNA97EGD80" localSheetId="9" hidden="1">#REF!</definedName>
    <definedName name="BExGX4L8N6ERT0Q4EVVNA97EGD80" localSheetId="1" hidden="1">#REF!</definedName>
    <definedName name="BExGX4L8N6ERT0Q4EVVNA97EGD80" localSheetId="40" hidden="1">#REF!</definedName>
    <definedName name="BExGX4L8N6ERT0Q4EVVNA97EGD80" localSheetId="36" hidden="1">#REF!</definedName>
    <definedName name="BExGX4L8N6ERT0Q4EVVNA97EGD80" hidden="1">#REF!</definedName>
    <definedName name="BExGX5MWTL78XM0QCP4NT564ML39" localSheetId="7" hidden="1">#REF!</definedName>
    <definedName name="BExGX5MWTL78XM0QCP4NT564ML39" localSheetId="9" hidden="1">#REF!</definedName>
    <definedName name="BExGX5MWTL78XM0QCP4NT564ML39" localSheetId="1" hidden="1">#REF!</definedName>
    <definedName name="BExGX5MWTL78XM0QCP4NT564ML39" localSheetId="40" hidden="1">#REF!</definedName>
    <definedName name="BExGX5MWTL78XM0QCP4NT564ML39" localSheetId="36" hidden="1">#REF!</definedName>
    <definedName name="BExGX5MWTL78XM0QCP4NT564ML39" hidden="1">#REF!</definedName>
    <definedName name="BExGX6U988MCFIGDA1282F92U9AA" localSheetId="7" hidden="1">#REF!</definedName>
    <definedName name="BExGX6U988MCFIGDA1282F92U9AA" localSheetId="9" hidden="1">#REF!</definedName>
    <definedName name="BExGX6U988MCFIGDA1282F92U9AA" localSheetId="1" hidden="1">#REF!</definedName>
    <definedName name="BExGX6U988MCFIGDA1282F92U9AA" localSheetId="40" hidden="1">#REF!</definedName>
    <definedName name="BExGX6U988MCFIGDA1282F92U9AA" localSheetId="36" hidden="1">#REF!</definedName>
    <definedName name="BExGX6U988MCFIGDA1282F92U9AA" hidden="1">#REF!</definedName>
    <definedName name="BExGX7FTB1CKAT5HUW6H531FIY6I" localSheetId="7" hidden="1">#REF!</definedName>
    <definedName name="BExGX7FTB1CKAT5HUW6H531FIY6I" localSheetId="9" hidden="1">#REF!</definedName>
    <definedName name="BExGX7FTB1CKAT5HUW6H531FIY6I" localSheetId="1" hidden="1">#REF!</definedName>
    <definedName name="BExGX7FTB1CKAT5HUW6H531FIY6I" localSheetId="40" hidden="1">#REF!</definedName>
    <definedName name="BExGX7FTB1CKAT5HUW6H531FIY6I" localSheetId="36" hidden="1">#REF!</definedName>
    <definedName name="BExGX7FTB1CKAT5HUW6H531FIY6I" hidden="1">#REF!</definedName>
    <definedName name="BExGX9DVACJQIZ4GH6YAD2A7F70O" localSheetId="7" hidden="1">#REF!</definedName>
    <definedName name="BExGX9DVACJQIZ4GH6YAD2A7F70O" localSheetId="9" hidden="1">#REF!</definedName>
    <definedName name="BExGX9DVACJQIZ4GH6YAD2A7F70O" localSheetId="1" hidden="1">#REF!</definedName>
    <definedName name="BExGX9DVACJQIZ4GH6YAD2A7F70O" localSheetId="40" hidden="1">#REF!</definedName>
    <definedName name="BExGX9DVACJQIZ4GH6YAD2A7F70O" localSheetId="36" hidden="1">#REF!</definedName>
    <definedName name="BExGX9DVACJQIZ4GH6YAD2A7F70O" hidden="1">#REF!</definedName>
    <definedName name="BExGXCZBQISQ3IMF6DJH1OXNAQP8" localSheetId="7" hidden="1">#REF!</definedName>
    <definedName name="BExGXCZBQISQ3IMF6DJH1OXNAQP8" localSheetId="9" hidden="1">#REF!</definedName>
    <definedName name="BExGXCZBQISQ3IMF6DJH1OXNAQP8" localSheetId="1" hidden="1">#REF!</definedName>
    <definedName name="BExGXCZBQISQ3IMF6DJH1OXNAQP8" localSheetId="40" hidden="1">#REF!</definedName>
    <definedName name="BExGXCZBQISQ3IMF6DJH1OXNAQP8" localSheetId="36" hidden="1">#REF!</definedName>
    <definedName name="BExGXCZBQISQ3IMF6DJH1OXNAQP8" hidden="1">#REF!</definedName>
    <definedName name="BExGXDVP2S2Y8Z8Q43I78RCIK3DD" localSheetId="7" hidden="1">#REF!</definedName>
    <definedName name="BExGXDVP2S2Y8Z8Q43I78RCIK3DD" localSheetId="9" hidden="1">#REF!</definedName>
    <definedName name="BExGXDVP2S2Y8Z8Q43I78RCIK3DD" localSheetId="1" hidden="1">#REF!</definedName>
    <definedName name="BExGXDVP2S2Y8Z8Q43I78RCIK3DD" localSheetId="40" hidden="1">#REF!</definedName>
    <definedName name="BExGXDVP2S2Y8Z8Q43I78RCIK3DD" localSheetId="36" hidden="1">#REF!</definedName>
    <definedName name="BExGXDVP2S2Y8Z8Q43I78RCIK3DD" hidden="1">#REF!</definedName>
    <definedName name="BExGXJ9W5JU7TT9S0BKL5Y6VVB39" localSheetId="7" hidden="1">#REF!</definedName>
    <definedName name="BExGXJ9W5JU7TT9S0BKL5Y6VVB39" localSheetId="9" hidden="1">#REF!</definedName>
    <definedName name="BExGXJ9W5JU7TT9S0BKL5Y6VVB39" localSheetId="1" hidden="1">#REF!</definedName>
    <definedName name="BExGXJ9W5JU7TT9S0BKL5Y6VVB39" localSheetId="40" hidden="1">#REF!</definedName>
    <definedName name="BExGXJ9W5JU7TT9S0BKL5Y6VVB39" localSheetId="36" hidden="1">#REF!</definedName>
    <definedName name="BExGXJ9W5JU7TT9S0BKL5Y6VVB39" hidden="1">#REF!</definedName>
    <definedName name="BExGXWB73RJ4BASBQTQ8EY0EC1EB" localSheetId="7" hidden="1">#REF!</definedName>
    <definedName name="BExGXWB73RJ4BASBQTQ8EY0EC1EB" localSheetId="9" hidden="1">#REF!</definedName>
    <definedName name="BExGXWB73RJ4BASBQTQ8EY0EC1EB" localSheetId="1" hidden="1">#REF!</definedName>
    <definedName name="BExGXWB73RJ4BASBQTQ8EY0EC1EB" localSheetId="40" hidden="1">#REF!</definedName>
    <definedName name="BExGXWB73RJ4BASBQTQ8EY0EC1EB" localSheetId="36" hidden="1">#REF!</definedName>
    <definedName name="BExGXWB73RJ4BASBQTQ8EY0EC1EB" hidden="1">#REF!</definedName>
    <definedName name="BExGXZ0ABB43C7SMRKZHWOSU9EQX" localSheetId="7" hidden="1">#REF!</definedName>
    <definedName name="BExGXZ0ABB43C7SMRKZHWOSU9EQX" localSheetId="9" hidden="1">#REF!</definedName>
    <definedName name="BExGXZ0ABB43C7SMRKZHWOSU9EQX" localSheetId="1" hidden="1">#REF!</definedName>
    <definedName name="BExGXZ0ABB43C7SMRKZHWOSU9EQX" localSheetId="40" hidden="1">#REF!</definedName>
    <definedName name="BExGXZ0ABB43C7SMRKZHWOSU9EQX" localSheetId="36" hidden="1">#REF!</definedName>
    <definedName name="BExGXZ0ABB43C7SMRKZHWOSU9EQX" hidden="1">#REF!</definedName>
    <definedName name="BExGY6SU3SYVCJ3AG2ITY59SAZ5A" localSheetId="7" hidden="1">#REF!</definedName>
    <definedName name="BExGY6SU3SYVCJ3AG2ITY59SAZ5A" localSheetId="9" hidden="1">#REF!</definedName>
    <definedName name="BExGY6SU3SYVCJ3AG2ITY59SAZ5A" localSheetId="1" hidden="1">#REF!</definedName>
    <definedName name="BExGY6SU3SYVCJ3AG2ITY59SAZ5A" localSheetId="40" hidden="1">#REF!</definedName>
    <definedName name="BExGY6SU3SYVCJ3AG2ITY59SAZ5A" localSheetId="36" hidden="1">#REF!</definedName>
    <definedName name="BExGY6SU3SYVCJ3AG2ITY59SAZ5A" hidden="1">#REF!</definedName>
    <definedName name="BExGY6YA4P5KMY2VHT0DYK3YTFAX" localSheetId="7" hidden="1">#REF!</definedName>
    <definedName name="BExGY6YA4P5KMY2VHT0DYK3YTFAX" localSheetId="9" hidden="1">#REF!</definedName>
    <definedName name="BExGY6YA4P5KMY2VHT0DYK3YTFAX" localSheetId="1" hidden="1">#REF!</definedName>
    <definedName name="BExGY6YA4P5KMY2VHT0DYK3YTFAX" localSheetId="40" hidden="1">#REF!</definedName>
    <definedName name="BExGY6YA4P5KMY2VHT0DYK3YTFAX" localSheetId="36" hidden="1">#REF!</definedName>
    <definedName name="BExGY6YA4P5KMY2VHT0DYK3YTFAX" hidden="1">#REF!</definedName>
    <definedName name="BExGY8G88PVVRYHPHRPJZFSX6HSC" localSheetId="7" hidden="1">#REF!</definedName>
    <definedName name="BExGY8G88PVVRYHPHRPJZFSX6HSC" localSheetId="9" hidden="1">#REF!</definedName>
    <definedName name="BExGY8G88PVVRYHPHRPJZFSX6HSC" localSheetId="1" hidden="1">#REF!</definedName>
    <definedName name="BExGY8G88PVVRYHPHRPJZFSX6HSC" localSheetId="40" hidden="1">#REF!</definedName>
    <definedName name="BExGY8G88PVVRYHPHRPJZFSX6HSC" localSheetId="36" hidden="1">#REF!</definedName>
    <definedName name="BExGY8G88PVVRYHPHRPJZFSX6HSC" hidden="1">#REF!</definedName>
    <definedName name="BExGYC718HTZ80PNKYPVIYGRJVF6" localSheetId="7" hidden="1">#REF!</definedName>
    <definedName name="BExGYC718HTZ80PNKYPVIYGRJVF6" localSheetId="9" hidden="1">#REF!</definedName>
    <definedName name="BExGYC718HTZ80PNKYPVIYGRJVF6" localSheetId="1" hidden="1">#REF!</definedName>
    <definedName name="BExGYC718HTZ80PNKYPVIYGRJVF6" localSheetId="40" hidden="1">#REF!</definedName>
    <definedName name="BExGYC718HTZ80PNKYPVIYGRJVF6" localSheetId="36" hidden="1">#REF!</definedName>
    <definedName name="BExGYC718HTZ80PNKYPVIYGRJVF6" hidden="1">#REF!</definedName>
    <definedName name="BExGYCNATXZY2FID93B17YWIPPRD" localSheetId="7" hidden="1">#REF!</definedName>
    <definedName name="BExGYCNATXZY2FID93B17YWIPPRD" localSheetId="9" hidden="1">#REF!</definedName>
    <definedName name="BExGYCNATXZY2FID93B17YWIPPRD" localSheetId="1" hidden="1">#REF!</definedName>
    <definedName name="BExGYCNATXZY2FID93B17YWIPPRD" localSheetId="40" hidden="1">#REF!</definedName>
    <definedName name="BExGYCNATXZY2FID93B17YWIPPRD" localSheetId="36" hidden="1">#REF!</definedName>
    <definedName name="BExGYCNATXZY2FID93B17YWIPPRD" hidden="1">#REF!</definedName>
    <definedName name="BExGYGJJJ3BBCQAOA51WHP01HN73" localSheetId="7" hidden="1">#REF!</definedName>
    <definedName name="BExGYGJJJ3BBCQAOA51WHP01HN73" localSheetId="9" hidden="1">#REF!</definedName>
    <definedName name="BExGYGJJJ3BBCQAOA51WHP01HN73" localSheetId="1" hidden="1">#REF!</definedName>
    <definedName name="BExGYGJJJ3BBCQAOA51WHP01HN73" localSheetId="40" hidden="1">#REF!</definedName>
    <definedName name="BExGYGJJJ3BBCQAOA51WHP01HN73" localSheetId="36" hidden="1">#REF!</definedName>
    <definedName name="BExGYGJJJ3BBCQAOA51WHP01HN73" hidden="1">#REF!</definedName>
    <definedName name="BExGYOS6TV2C72PLRFU8RP1I58GY" localSheetId="7" hidden="1">#REF!</definedName>
    <definedName name="BExGYOS6TV2C72PLRFU8RP1I58GY" localSheetId="9" hidden="1">#REF!</definedName>
    <definedName name="BExGYOS6TV2C72PLRFU8RP1I58GY" localSheetId="1" hidden="1">#REF!</definedName>
    <definedName name="BExGYOS6TV2C72PLRFU8RP1I58GY" localSheetId="40" hidden="1">#REF!</definedName>
    <definedName name="BExGYOS6TV2C72PLRFU8RP1I58GY" localSheetId="36" hidden="1">#REF!</definedName>
    <definedName name="BExGYOS6TV2C72PLRFU8RP1I58GY" hidden="1">#REF!</definedName>
    <definedName name="BExGYXBM828PX0KPDVAZBWDL6MJZ" localSheetId="7" hidden="1">#REF!</definedName>
    <definedName name="BExGYXBM828PX0KPDVAZBWDL6MJZ" localSheetId="9" hidden="1">#REF!</definedName>
    <definedName name="BExGYXBM828PX0KPDVAZBWDL6MJZ" localSheetId="1" hidden="1">#REF!</definedName>
    <definedName name="BExGYXBM828PX0KPDVAZBWDL6MJZ" localSheetId="40" hidden="1">#REF!</definedName>
    <definedName name="BExGYXBM828PX0KPDVAZBWDL6MJZ" localSheetId="36" hidden="1">#REF!</definedName>
    <definedName name="BExGYXBM828PX0KPDVAZBWDL6MJZ" hidden="1">#REF!</definedName>
    <definedName name="BExGZJ78ZWZCVHZ3BKEKFJZ6MAEO" localSheetId="7" hidden="1">#REF!</definedName>
    <definedName name="BExGZJ78ZWZCVHZ3BKEKFJZ6MAEO" localSheetId="9" hidden="1">#REF!</definedName>
    <definedName name="BExGZJ78ZWZCVHZ3BKEKFJZ6MAEO" localSheetId="1" hidden="1">#REF!</definedName>
    <definedName name="BExGZJ78ZWZCVHZ3BKEKFJZ6MAEO" localSheetId="40" hidden="1">#REF!</definedName>
    <definedName name="BExGZJ78ZWZCVHZ3BKEKFJZ6MAEO" localSheetId="36" hidden="1">#REF!</definedName>
    <definedName name="BExGZJ78ZWZCVHZ3BKEKFJZ6MAEO" hidden="1">#REF!</definedName>
    <definedName name="BExGZOLH2QV73J3M9IWDDPA62TP4" localSheetId="7" hidden="1">#REF!</definedName>
    <definedName name="BExGZOLH2QV73J3M9IWDDPA62TP4" localSheetId="9" hidden="1">#REF!</definedName>
    <definedName name="BExGZOLH2QV73J3M9IWDDPA62TP4" localSheetId="1" hidden="1">#REF!</definedName>
    <definedName name="BExGZOLH2QV73J3M9IWDDPA62TP4" localSheetId="40" hidden="1">#REF!</definedName>
    <definedName name="BExGZOLH2QV73J3M9IWDDPA62TP4" localSheetId="36" hidden="1">#REF!</definedName>
    <definedName name="BExGZOLH2QV73J3M9IWDDPA62TP4" hidden="1">#REF!</definedName>
    <definedName name="BExGZP1PWGFKVVVN4YDIS22DZPCR" localSheetId="7" hidden="1">#REF!</definedName>
    <definedName name="BExGZP1PWGFKVVVN4YDIS22DZPCR" localSheetId="9" hidden="1">#REF!</definedName>
    <definedName name="BExGZP1PWGFKVVVN4YDIS22DZPCR" localSheetId="1" hidden="1">#REF!</definedName>
    <definedName name="BExGZP1PWGFKVVVN4YDIS22DZPCR" localSheetId="40" hidden="1">#REF!</definedName>
    <definedName name="BExGZP1PWGFKVVVN4YDIS22DZPCR" localSheetId="36" hidden="1">#REF!</definedName>
    <definedName name="BExGZP1PWGFKVVVN4YDIS22DZPCR" hidden="1">#REF!</definedName>
    <definedName name="BExGZQUHCPM6G5U9OM8JU339JAG6" localSheetId="7" hidden="1">#REF!</definedName>
    <definedName name="BExGZQUHCPM6G5U9OM8JU339JAG6" localSheetId="9" hidden="1">#REF!</definedName>
    <definedName name="BExGZQUHCPM6G5U9OM8JU339JAG6" localSheetId="1" hidden="1">#REF!</definedName>
    <definedName name="BExGZQUHCPM6G5U9OM8JU339JAG6" localSheetId="40" hidden="1">#REF!</definedName>
    <definedName name="BExGZQUHCPM6G5U9OM8JU339JAG6" localSheetId="36" hidden="1">#REF!</definedName>
    <definedName name="BExGZQUHCPM6G5U9OM8JU339JAG6" hidden="1">#REF!</definedName>
    <definedName name="BExH00FQKX09BD5WU4DB5KPXAUYA" localSheetId="7" hidden="1">#REF!</definedName>
    <definedName name="BExH00FQKX09BD5WU4DB5KPXAUYA" localSheetId="9" hidden="1">#REF!</definedName>
    <definedName name="BExH00FQKX09BD5WU4DB5KPXAUYA" localSheetId="1" hidden="1">#REF!</definedName>
    <definedName name="BExH00FQKX09BD5WU4DB5KPXAUYA" localSheetId="40" hidden="1">#REF!</definedName>
    <definedName name="BExH00FQKX09BD5WU4DB5KPXAUYA" localSheetId="36" hidden="1">#REF!</definedName>
    <definedName name="BExH00FQKX09BD5WU4DB5KPXAUYA" hidden="1">#REF!</definedName>
    <definedName name="BExH00L21GZX5YJJGVMOAWBERLP5" localSheetId="7" hidden="1">#REF!</definedName>
    <definedName name="BExH00L21GZX5YJJGVMOAWBERLP5" localSheetId="9" hidden="1">#REF!</definedName>
    <definedName name="BExH00L21GZX5YJJGVMOAWBERLP5" localSheetId="1" hidden="1">#REF!</definedName>
    <definedName name="BExH00L21GZX5YJJGVMOAWBERLP5" localSheetId="40" hidden="1">#REF!</definedName>
    <definedName name="BExH00L21GZX5YJJGVMOAWBERLP5" localSheetId="36" hidden="1">#REF!</definedName>
    <definedName name="BExH00L21GZX5YJJGVMOAWBERLP5" hidden="1">#REF!</definedName>
    <definedName name="BExH02ZD6VAY1KQLAQYBBI6WWIZB" localSheetId="7" hidden="1">#REF!</definedName>
    <definedName name="BExH02ZD6VAY1KQLAQYBBI6WWIZB" localSheetId="9" hidden="1">#REF!</definedName>
    <definedName name="BExH02ZD6VAY1KQLAQYBBI6WWIZB" localSheetId="1" hidden="1">#REF!</definedName>
    <definedName name="BExH02ZD6VAY1KQLAQYBBI6WWIZB" localSheetId="40" hidden="1">#REF!</definedName>
    <definedName name="BExH02ZD6VAY1KQLAQYBBI6WWIZB" localSheetId="36" hidden="1">#REF!</definedName>
    <definedName name="BExH02ZD6VAY1KQLAQYBBI6WWIZB" hidden="1">#REF!</definedName>
    <definedName name="BExH08Z6LQCGGSGSAILMHX4X7JMD" localSheetId="7" hidden="1">#REF!</definedName>
    <definedName name="BExH08Z6LQCGGSGSAILMHX4X7JMD" localSheetId="9" hidden="1">#REF!</definedName>
    <definedName name="BExH08Z6LQCGGSGSAILMHX4X7JMD" localSheetId="1" hidden="1">#REF!</definedName>
    <definedName name="BExH08Z6LQCGGSGSAILMHX4X7JMD" localSheetId="40" hidden="1">#REF!</definedName>
    <definedName name="BExH08Z6LQCGGSGSAILMHX4X7JMD" localSheetId="36" hidden="1">#REF!</definedName>
    <definedName name="BExH08Z6LQCGGSGSAILMHX4X7JMD" hidden="1">#REF!</definedName>
    <definedName name="BExH0KT9Z8HEVRRQRGQ8YHXRLIJA" localSheetId="7" hidden="1">#REF!</definedName>
    <definedName name="BExH0KT9Z8HEVRRQRGQ8YHXRLIJA" localSheetId="9" hidden="1">#REF!</definedName>
    <definedName name="BExH0KT9Z8HEVRRQRGQ8YHXRLIJA" localSheetId="1" hidden="1">#REF!</definedName>
    <definedName name="BExH0KT9Z8HEVRRQRGQ8YHXRLIJA" localSheetId="40" hidden="1">#REF!</definedName>
    <definedName name="BExH0KT9Z8HEVRRQRGQ8YHXRLIJA" localSheetId="36" hidden="1">#REF!</definedName>
    <definedName name="BExH0KT9Z8HEVRRQRGQ8YHXRLIJA" hidden="1">#REF!</definedName>
    <definedName name="BExH0M0FDN12YBOCKL3XL2Z7T7Y8" localSheetId="7" hidden="1">#REF!</definedName>
    <definedName name="BExH0M0FDN12YBOCKL3XL2Z7T7Y8" localSheetId="9" hidden="1">#REF!</definedName>
    <definedName name="BExH0M0FDN12YBOCKL3XL2Z7T7Y8" localSheetId="1" hidden="1">#REF!</definedName>
    <definedName name="BExH0M0FDN12YBOCKL3XL2Z7T7Y8" localSheetId="40" hidden="1">#REF!</definedName>
    <definedName name="BExH0M0FDN12YBOCKL3XL2Z7T7Y8" localSheetId="36" hidden="1">#REF!</definedName>
    <definedName name="BExH0M0FDN12YBOCKL3XL2Z7T7Y8" hidden="1">#REF!</definedName>
    <definedName name="BExH0O9G06YPZ5TN9RYT326I1CP2" localSheetId="7" hidden="1">#REF!</definedName>
    <definedName name="BExH0O9G06YPZ5TN9RYT326I1CP2" localSheetId="9" hidden="1">#REF!</definedName>
    <definedName name="BExH0O9G06YPZ5TN9RYT326I1CP2" localSheetId="1" hidden="1">#REF!</definedName>
    <definedName name="BExH0O9G06YPZ5TN9RYT326I1CP2" localSheetId="40" hidden="1">#REF!</definedName>
    <definedName name="BExH0O9G06YPZ5TN9RYT326I1CP2" localSheetId="36" hidden="1">#REF!</definedName>
    <definedName name="BExH0O9G06YPZ5TN9RYT326I1CP2" hidden="1">#REF!</definedName>
    <definedName name="BExH0PGM6RG0F3AAGULBIGOH91C2" localSheetId="7" hidden="1">#REF!</definedName>
    <definedName name="BExH0PGM6RG0F3AAGULBIGOH91C2" localSheetId="9" hidden="1">#REF!</definedName>
    <definedName name="BExH0PGM6RG0F3AAGULBIGOH91C2" localSheetId="1" hidden="1">#REF!</definedName>
    <definedName name="BExH0PGM6RG0F3AAGULBIGOH91C2" localSheetId="40" hidden="1">#REF!</definedName>
    <definedName name="BExH0PGM6RG0F3AAGULBIGOH91C2" localSheetId="36" hidden="1">#REF!</definedName>
    <definedName name="BExH0PGM6RG0F3AAGULBIGOH91C2" hidden="1">#REF!</definedName>
    <definedName name="BExH0QIB3F0YZLM5XYHBCU5F0OVR" localSheetId="7" hidden="1">#REF!</definedName>
    <definedName name="BExH0QIB3F0YZLM5XYHBCU5F0OVR" localSheetId="9" hidden="1">#REF!</definedName>
    <definedName name="BExH0QIB3F0YZLM5XYHBCU5F0OVR" localSheetId="1" hidden="1">#REF!</definedName>
    <definedName name="BExH0QIB3F0YZLM5XYHBCU5F0OVR" localSheetId="40" hidden="1">#REF!</definedName>
    <definedName name="BExH0QIB3F0YZLM5XYHBCU5F0OVR" localSheetId="36" hidden="1">#REF!</definedName>
    <definedName name="BExH0QIB3F0YZLM5XYHBCU5F0OVR" hidden="1">#REF!</definedName>
    <definedName name="BExH0RK5LJAAP7O67ZFB4RG6WPPL" localSheetId="7" hidden="1">#REF!</definedName>
    <definedName name="BExH0RK5LJAAP7O67ZFB4RG6WPPL" localSheetId="9" hidden="1">#REF!</definedName>
    <definedName name="BExH0RK5LJAAP7O67ZFB4RG6WPPL" localSheetId="1" hidden="1">#REF!</definedName>
    <definedName name="BExH0RK5LJAAP7O67ZFB4RG6WPPL" localSheetId="40" hidden="1">#REF!</definedName>
    <definedName name="BExH0RK5LJAAP7O67ZFB4RG6WPPL" localSheetId="36" hidden="1">#REF!</definedName>
    <definedName name="BExH0RK5LJAAP7O67ZFB4RG6WPPL" hidden="1">#REF!</definedName>
    <definedName name="BExH0WNJAKTJRCKMTX8O4KNMIIJM" localSheetId="7" hidden="1">#REF!</definedName>
    <definedName name="BExH0WNJAKTJRCKMTX8O4KNMIIJM" localSheetId="9" hidden="1">#REF!</definedName>
    <definedName name="BExH0WNJAKTJRCKMTX8O4KNMIIJM" localSheetId="1" hidden="1">#REF!</definedName>
    <definedName name="BExH0WNJAKTJRCKMTX8O4KNMIIJM" localSheetId="40" hidden="1">#REF!</definedName>
    <definedName name="BExH0WNJAKTJRCKMTX8O4KNMIIJM" localSheetId="36" hidden="1">#REF!</definedName>
    <definedName name="BExH0WNJAKTJRCKMTX8O4KNMIIJM" hidden="1">#REF!</definedName>
    <definedName name="BExH12Y4WX542WI3ZEM15AK4UM9J" localSheetId="7" hidden="1">#REF!</definedName>
    <definedName name="BExH12Y4WX542WI3ZEM15AK4UM9J" localSheetId="9" hidden="1">#REF!</definedName>
    <definedName name="BExH12Y4WX542WI3ZEM15AK4UM9J" localSheetId="1" hidden="1">#REF!</definedName>
    <definedName name="BExH12Y4WX542WI3ZEM15AK4UM9J" localSheetId="40" hidden="1">#REF!</definedName>
    <definedName name="BExH12Y4WX542WI3ZEM15AK4UM9J" localSheetId="36" hidden="1">#REF!</definedName>
    <definedName name="BExH12Y4WX542WI3ZEM15AK4UM9J" hidden="1">#REF!</definedName>
    <definedName name="BExH18CCU7B8JWO8AWGEQRLWZG6J" localSheetId="7" hidden="1">#REF!</definedName>
    <definedName name="BExH18CCU7B8JWO8AWGEQRLWZG6J" localSheetId="9" hidden="1">#REF!</definedName>
    <definedName name="BExH18CCU7B8JWO8AWGEQRLWZG6J" localSheetId="1" hidden="1">#REF!</definedName>
    <definedName name="BExH18CCU7B8JWO8AWGEQRLWZG6J" localSheetId="40" hidden="1">#REF!</definedName>
    <definedName name="BExH18CCU7B8JWO8AWGEQRLWZG6J" localSheetId="36" hidden="1">#REF!</definedName>
    <definedName name="BExH18CCU7B8JWO8AWGEQRLWZG6J" hidden="1">#REF!</definedName>
    <definedName name="BExH1BN2H92IQKKP5IREFSS9FBF2" localSheetId="7" hidden="1">#REF!</definedName>
    <definedName name="BExH1BN2H92IQKKP5IREFSS9FBF2" localSheetId="9" hidden="1">#REF!</definedName>
    <definedName name="BExH1BN2H92IQKKP5IREFSS9FBF2" localSheetId="1" hidden="1">#REF!</definedName>
    <definedName name="BExH1BN2H92IQKKP5IREFSS9FBF2" localSheetId="40" hidden="1">#REF!</definedName>
    <definedName name="BExH1BN2H92IQKKP5IREFSS9FBF2" localSheetId="36" hidden="1">#REF!</definedName>
    <definedName name="BExH1BN2H92IQKKP5IREFSS9FBF2" hidden="1">#REF!</definedName>
    <definedName name="BExH1FDTQXR9QQ31WDB7OPXU7MPT" localSheetId="7" hidden="1">#REF!</definedName>
    <definedName name="BExH1FDTQXR9QQ31WDB7OPXU7MPT" localSheetId="9" hidden="1">#REF!</definedName>
    <definedName name="BExH1FDTQXR9QQ31WDB7OPXU7MPT" localSheetId="1" hidden="1">#REF!</definedName>
    <definedName name="BExH1FDTQXR9QQ31WDB7OPXU7MPT" localSheetId="40" hidden="1">#REF!</definedName>
    <definedName name="BExH1FDTQXR9QQ31WDB7OPXU7MPT" localSheetId="36" hidden="1">#REF!</definedName>
    <definedName name="BExH1FDTQXR9QQ31WDB7OPXU7MPT" hidden="1">#REF!</definedName>
    <definedName name="BExH1FOMEUIJNIDJAUY0ZQFBJSY9" localSheetId="7" hidden="1">#REF!</definedName>
    <definedName name="BExH1FOMEUIJNIDJAUY0ZQFBJSY9" localSheetId="9" hidden="1">#REF!</definedName>
    <definedName name="BExH1FOMEUIJNIDJAUY0ZQFBJSY9" localSheetId="1" hidden="1">#REF!</definedName>
    <definedName name="BExH1FOMEUIJNIDJAUY0ZQFBJSY9" localSheetId="40" hidden="1">#REF!</definedName>
    <definedName name="BExH1FOMEUIJNIDJAUY0ZQFBJSY9" localSheetId="36" hidden="1">#REF!</definedName>
    <definedName name="BExH1FOMEUIJNIDJAUY0ZQFBJSY9" hidden="1">#REF!</definedName>
    <definedName name="BExH1GA6TT290OTIZ8C3N610CYZ1" localSheetId="7" hidden="1">#REF!</definedName>
    <definedName name="BExH1GA6TT290OTIZ8C3N610CYZ1" localSheetId="9" hidden="1">#REF!</definedName>
    <definedName name="BExH1GA6TT290OTIZ8C3N610CYZ1" localSheetId="1" hidden="1">#REF!</definedName>
    <definedName name="BExH1GA6TT290OTIZ8C3N610CYZ1" localSheetId="40" hidden="1">#REF!</definedName>
    <definedName name="BExH1GA6TT290OTIZ8C3N610CYZ1" localSheetId="36" hidden="1">#REF!</definedName>
    <definedName name="BExH1GA6TT290OTIZ8C3N610CYZ1" hidden="1">#REF!</definedName>
    <definedName name="BExH1I8E3HJSZLFRZZ1ZKX7TBJEP" localSheetId="7" hidden="1">#REF!</definedName>
    <definedName name="BExH1I8E3HJSZLFRZZ1ZKX7TBJEP" localSheetId="9" hidden="1">#REF!</definedName>
    <definedName name="BExH1I8E3HJSZLFRZZ1ZKX7TBJEP" localSheetId="1" hidden="1">#REF!</definedName>
    <definedName name="BExH1I8E3HJSZLFRZZ1ZKX7TBJEP" localSheetId="40" hidden="1">#REF!</definedName>
    <definedName name="BExH1I8E3HJSZLFRZZ1ZKX7TBJEP" localSheetId="36" hidden="1">#REF!</definedName>
    <definedName name="BExH1I8E3HJSZLFRZZ1ZKX7TBJEP" hidden="1">#REF!</definedName>
    <definedName name="BExH1JFFHEBFX9BWJMNIA3N66R3Z" localSheetId="7" hidden="1">#REF!</definedName>
    <definedName name="BExH1JFFHEBFX9BWJMNIA3N66R3Z" localSheetId="9" hidden="1">#REF!</definedName>
    <definedName name="BExH1JFFHEBFX9BWJMNIA3N66R3Z" localSheetId="1" hidden="1">#REF!</definedName>
    <definedName name="BExH1JFFHEBFX9BWJMNIA3N66R3Z" localSheetId="40" hidden="1">#REF!</definedName>
    <definedName name="BExH1JFFHEBFX9BWJMNIA3N66R3Z" localSheetId="36" hidden="1">#REF!</definedName>
    <definedName name="BExH1JFFHEBFX9BWJMNIA3N66R3Z" hidden="1">#REF!</definedName>
    <definedName name="BExH1XYRKX51T571O1SRBP9J1D98" localSheetId="7" hidden="1">#REF!</definedName>
    <definedName name="BExH1XYRKX51T571O1SRBP9J1D98" localSheetId="9" hidden="1">#REF!</definedName>
    <definedName name="BExH1XYRKX51T571O1SRBP9J1D98" localSheetId="1" hidden="1">#REF!</definedName>
    <definedName name="BExH1XYRKX51T571O1SRBP9J1D98" localSheetId="40" hidden="1">#REF!</definedName>
    <definedName name="BExH1XYRKX51T571O1SRBP9J1D98" localSheetId="36" hidden="1">#REF!</definedName>
    <definedName name="BExH1XYRKX51T571O1SRBP9J1D98" hidden="1">#REF!</definedName>
    <definedName name="BExH1Z0GIUSVTF2H1G1I3PDGBNK2" localSheetId="7" hidden="1">#REF!</definedName>
    <definedName name="BExH1Z0GIUSVTF2H1G1I3PDGBNK2" localSheetId="9" hidden="1">#REF!</definedName>
    <definedName name="BExH1Z0GIUSVTF2H1G1I3PDGBNK2" localSheetId="1" hidden="1">#REF!</definedName>
    <definedName name="BExH1Z0GIUSVTF2H1G1I3PDGBNK2" localSheetId="40" hidden="1">#REF!</definedName>
    <definedName name="BExH1Z0GIUSVTF2H1G1I3PDGBNK2" localSheetId="36" hidden="1">#REF!</definedName>
    <definedName name="BExH1Z0GIUSVTF2H1G1I3PDGBNK2" hidden="1">#REF!</definedName>
    <definedName name="BExH225UTM6S9FW4MUDZS7F1PQSH" localSheetId="7" hidden="1">#REF!</definedName>
    <definedName name="BExH225UTM6S9FW4MUDZS7F1PQSH" localSheetId="9" hidden="1">#REF!</definedName>
    <definedName name="BExH225UTM6S9FW4MUDZS7F1PQSH" localSheetId="1" hidden="1">#REF!</definedName>
    <definedName name="BExH225UTM6S9FW4MUDZS7F1PQSH" localSheetId="40" hidden="1">#REF!</definedName>
    <definedName name="BExH225UTM6S9FW4MUDZS7F1PQSH" localSheetId="36" hidden="1">#REF!</definedName>
    <definedName name="BExH225UTM6S9FW4MUDZS7F1PQSH" hidden="1">#REF!</definedName>
    <definedName name="BExH23271RF7AYZ542KHQTH68GQ7" localSheetId="7" hidden="1">#REF!</definedName>
    <definedName name="BExH23271RF7AYZ542KHQTH68GQ7" localSheetId="9" hidden="1">#REF!</definedName>
    <definedName name="BExH23271RF7AYZ542KHQTH68GQ7" localSheetId="1" hidden="1">#REF!</definedName>
    <definedName name="BExH23271RF7AYZ542KHQTH68GQ7" localSheetId="40" hidden="1">#REF!</definedName>
    <definedName name="BExH23271RF7AYZ542KHQTH68GQ7" localSheetId="36" hidden="1">#REF!</definedName>
    <definedName name="BExH23271RF7AYZ542KHQTH68GQ7" hidden="1">#REF!</definedName>
    <definedName name="BExH2DP58R7D1BGUFBM2FHESVRF0" localSheetId="7" hidden="1">#REF!</definedName>
    <definedName name="BExH2DP58R7D1BGUFBM2FHESVRF0" localSheetId="9" hidden="1">#REF!</definedName>
    <definedName name="BExH2DP58R7D1BGUFBM2FHESVRF0" localSheetId="1" hidden="1">#REF!</definedName>
    <definedName name="BExH2DP58R7D1BGUFBM2FHESVRF0" localSheetId="40" hidden="1">#REF!</definedName>
    <definedName name="BExH2DP58R7D1BGUFBM2FHESVRF0" localSheetId="36" hidden="1">#REF!</definedName>
    <definedName name="BExH2DP58R7D1BGUFBM2FHESVRF0" hidden="1">#REF!</definedName>
    <definedName name="BExH2GJQR4JALNB314RY0LDI49VH" localSheetId="7" hidden="1">#REF!</definedName>
    <definedName name="BExH2GJQR4JALNB314RY0LDI49VH" localSheetId="9" hidden="1">#REF!</definedName>
    <definedName name="BExH2GJQR4JALNB314RY0LDI49VH" localSheetId="1" hidden="1">#REF!</definedName>
    <definedName name="BExH2GJQR4JALNB314RY0LDI49VH" localSheetId="40" hidden="1">#REF!</definedName>
    <definedName name="BExH2GJQR4JALNB314RY0LDI49VH" localSheetId="36" hidden="1">#REF!</definedName>
    <definedName name="BExH2GJQR4JALNB314RY0LDI49VH" hidden="1">#REF!</definedName>
    <definedName name="BExH2JZR49T7644JFVE7B3N7RZM9" localSheetId="7" hidden="1">#REF!</definedName>
    <definedName name="BExH2JZR49T7644JFVE7B3N7RZM9" localSheetId="9" hidden="1">#REF!</definedName>
    <definedName name="BExH2JZR49T7644JFVE7B3N7RZM9" localSheetId="1" hidden="1">#REF!</definedName>
    <definedName name="BExH2JZR49T7644JFVE7B3N7RZM9" localSheetId="40" hidden="1">#REF!</definedName>
    <definedName name="BExH2JZR49T7644JFVE7B3N7RZM9" localSheetId="36" hidden="1">#REF!</definedName>
    <definedName name="BExH2JZR49T7644JFVE7B3N7RZM9" hidden="1">#REF!</definedName>
    <definedName name="BExH2QVWL3AXHSB9EK2GQRD0DBRH" localSheetId="7" hidden="1">#REF!</definedName>
    <definedName name="BExH2QVWL3AXHSB9EK2GQRD0DBRH" localSheetId="9" hidden="1">#REF!</definedName>
    <definedName name="BExH2QVWL3AXHSB9EK2GQRD0DBRH" localSheetId="1" hidden="1">#REF!</definedName>
    <definedName name="BExH2QVWL3AXHSB9EK2GQRD0DBRH" localSheetId="40" hidden="1">#REF!</definedName>
    <definedName name="BExH2QVWL3AXHSB9EK2GQRD0DBRH" localSheetId="36" hidden="1">#REF!</definedName>
    <definedName name="BExH2QVWL3AXHSB9EK2GQRD0DBRH" hidden="1">#REF!</definedName>
    <definedName name="BExH2WKXV8X5S2GSBBTWGI0NLNAH" localSheetId="7" hidden="1">#REF!</definedName>
    <definedName name="BExH2WKXV8X5S2GSBBTWGI0NLNAH" localSheetId="9" hidden="1">#REF!</definedName>
    <definedName name="BExH2WKXV8X5S2GSBBTWGI0NLNAH" localSheetId="1" hidden="1">#REF!</definedName>
    <definedName name="BExH2WKXV8X5S2GSBBTWGI0NLNAH" localSheetId="40" hidden="1">#REF!</definedName>
    <definedName name="BExH2WKXV8X5S2GSBBTWGI0NLNAH" localSheetId="36" hidden="1">#REF!</definedName>
    <definedName name="BExH2WKXV8X5S2GSBBTWGI0NLNAH" hidden="1">#REF!</definedName>
    <definedName name="BExH2XS1UFYFGU0S0EBXX90W2WE8" localSheetId="7" hidden="1">#REF!</definedName>
    <definedName name="BExH2XS1UFYFGU0S0EBXX90W2WE8" localSheetId="9" hidden="1">#REF!</definedName>
    <definedName name="BExH2XS1UFYFGU0S0EBXX90W2WE8" localSheetId="1" hidden="1">#REF!</definedName>
    <definedName name="BExH2XS1UFYFGU0S0EBXX90W2WE8" localSheetId="40" hidden="1">#REF!</definedName>
    <definedName name="BExH2XS1UFYFGU0S0EBXX90W2WE8" localSheetId="36" hidden="1">#REF!</definedName>
    <definedName name="BExH2XS1UFYFGU0S0EBXX90W2WE8" hidden="1">#REF!</definedName>
    <definedName name="BExH2XS1X04DMUN544K5RU4XPDCI" localSheetId="7" hidden="1">#REF!</definedName>
    <definedName name="BExH2XS1X04DMUN544K5RU4XPDCI" localSheetId="9" hidden="1">#REF!</definedName>
    <definedName name="BExH2XS1X04DMUN544K5RU4XPDCI" localSheetId="1" hidden="1">#REF!</definedName>
    <definedName name="BExH2XS1X04DMUN544K5RU4XPDCI" localSheetId="40" hidden="1">#REF!</definedName>
    <definedName name="BExH2XS1X04DMUN544K5RU4XPDCI" localSheetId="36" hidden="1">#REF!</definedName>
    <definedName name="BExH2XS1X04DMUN544K5RU4XPDCI" hidden="1">#REF!</definedName>
    <definedName name="BExH2XS2TND9SB0GC295R4FP6K5Y" localSheetId="7" hidden="1">#REF!</definedName>
    <definedName name="BExH2XS2TND9SB0GC295R4FP6K5Y" localSheetId="9" hidden="1">#REF!</definedName>
    <definedName name="BExH2XS2TND9SB0GC295R4FP6K5Y" localSheetId="1" hidden="1">#REF!</definedName>
    <definedName name="BExH2XS2TND9SB0GC295R4FP6K5Y" localSheetId="40" hidden="1">#REF!</definedName>
    <definedName name="BExH2XS2TND9SB0GC295R4FP6K5Y" localSheetId="36" hidden="1">#REF!</definedName>
    <definedName name="BExH2XS2TND9SB0GC295R4FP6K5Y" hidden="1">#REF!</definedName>
    <definedName name="BExH2ZA0SZ4SSITL50NA8LZ3OEX6" localSheetId="7" hidden="1">#REF!</definedName>
    <definedName name="BExH2ZA0SZ4SSITL50NA8LZ3OEX6" localSheetId="9" hidden="1">#REF!</definedName>
    <definedName name="BExH2ZA0SZ4SSITL50NA8LZ3OEX6" localSheetId="1" hidden="1">#REF!</definedName>
    <definedName name="BExH2ZA0SZ4SSITL50NA8LZ3OEX6" localSheetId="40" hidden="1">#REF!</definedName>
    <definedName name="BExH2ZA0SZ4SSITL50NA8LZ3OEX6" localSheetId="36" hidden="1">#REF!</definedName>
    <definedName name="BExH2ZA0SZ4SSITL50NA8LZ3OEX6" hidden="1">#REF!</definedName>
    <definedName name="BExH31Z3JNVJPESWKXHILGXZHP2M" localSheetId="7" hidden="1">#REF!</definedName>
    <definedName name="BExH31Z3JNVJPESWKXHILGXZHP2M" localSheetId="9" hidden="1">#REF!</definedName>
    <definedName name="BExH31Z3JNVJPESWKXHILGXZHP2M" localSheetId="1" hidden="1">#REF!</definedName>
    <definedName name="BExH31Z3JNVJPESWKXHILGXZHP2M" localSheetId="40" hidden="1">#REF!</definedName>
    <definedName name="BExH31Z3JNVJPESWKXHILGXZHP2M" localSheetId="36" hidden="1">#REF!</definedName>
    <definedName name="BExH31Z3JNVJPESWKXHILGXZHP2M" hidden="1">#REF!</definedName>
    <definedName name="BExH3E9HZ3QJCDZW7WI7YACFQCHE" localSheetId="7" hidden="1">#REF!</definedName>
    <definedName name="BExH3E9HZ3QJCDZW7WI7YACFQCHE" localSheetId="9" hidden="1">#REF!</definedName>
    <definedName name="BExH3E9HZ3QJCDZW7WI7YACFQCHE" localSheetId="1" hidden="1">#REF!</definedName>
    <definedName name="BExH3E9HZ3QJCDZW7WI7YACFQCHE" localSheetId="40" hidden="1">#REF!</definedName>
    <definedName name="BExH3E9HZ3QJCDZW7WI7YACFQCHE" localSheetId="36" hidden="1">#REF!</definedName>
    <definedName name="BExH3E9HZ3QJCDZW7WI7YACFQCHE" hidden="1">#REF!</definedName>
    <definedName name="BExH3IRB6764RQ5HBYRLH6XCT29X" localSheetId="7" hidden="1">#REF!</definedName>
    <definedName name="BExH3IRB6764RQ5HBYRLH6XCT29X" localSheetId="9" hidden="1">#REF!</definedName>
    <definedName name="BExH3IRB6764RQ5HBYRLH6XCT29X" localSheetId="1" hidden="1">#REF!</definedName>
    <definedName name="BExH3IRB6764RQ5HBYRLH6XCT29X" localSheetId="40" hidden="1">#REF!</definedName>
    <definedName name="BExH3IRB6764RQ5HBYRLH6XCT29X" localSheetId="36" hidden="1">#REF!</definedName>
    <definedName name="BExH3IRB6764RQ5HBYRLH6XCT29X" hidden="1">#REF!</definedName>
    <definedName name="BExIG2U8V6RSB47SXLCQG3Q68YRO" localSheetId="7" hidden="1">#REF!</definedName>
    <definedName name="BExIG2U8V6RSB47SXLCQG3Q68YRO" localSheetId="9" hidden="1">#REF!</definedName>
    <definedName name="BExIG2U8V6RSB47SXLCQG3Q68YRO" localSheetId="1" hidden="1">#REF!</definedName>
    <definedName name="BExIG2U8V6RSB47SXLCQG3Q68YRO" localSheetId="40" hidden="1">#REF!</definedName>
    <definedName name="BExIG2U8V6RSB47SXLCQG3Q68YRO" localSheetId="36" hidden="1">#REF!</definedName>
    <definedName name="BExIG2U8V6RSB47SXLCQG3Q68YRO" hidden="1">#REF!</definedName>
    <definedName name="BExIGJBO8R13LV7CZ7C1YCP974NN" localSheetId="7" hidden="1">#REF!</definedName>
    <definedName name="BExIGJBO8R13LV7CZ7C1YCP974NN" localSheetId="9" hidden="1">#REF!</definedName>
    <definedName name="BExIGJBO8R13LV7CZ7C1YCP974NN" localSheetId="1" hidden="1">#REF!</definedName>
    <definedName name="BExIGJBO8R13LV7CZ7C1YCP974NN" localSheetId="40" hidden="1">#REF!</definedName>
    <definedName name="BExIGJBO8R13LV7CZ7C1YCP974NN" localSheetId="36" hidden="1">#REF!</definedName>
    <definedName name="BExIGJBO8R13LV7CZ7C1YCP974NN" hidden="1">#REF!</definedName>
    <definedName name="BExIGWT86FPOEYTI8GXCGU5Y3KGK" localSheetId="7" hidden="1">#REF!</definedName>
    <definedName name="BExIGWT86FPOEYTI8GXCGU5Y3KGK" localSheetId="9" hidden="1">#REF!</definedName>
    <definedName name="BExIGWT86FPOEYTI8GXCGU5Y3KGK" localSheetId="1" hidden="1">#REF!</definedName>
    <definedName name="BExIGWT86FPOEYTI8GXCGU5Y3KGK" localSheetId="40" hidden="1">#REF!</definedName>
    <definedName name="BExIGWT86FPOEYTI8GXCGU5Y3KGK" localSheetId="36" hidden="1">#REF!</definedName>
    <definedName name="BExIGWT86FPOEYTI8GXCGU5Y3KGK" hidden="1">#REF!</definedName>
    <definedName name="BExIHBHXA7E7VUTBVHXXXCH3A5CL" localSheetId="7" hidden="1">#REF!</definedName>
    <definedName name="BExIHBHXA7E7VUTBVHXXXCH3A5CL" localSheetId="9" hidden="1">#REF!</definedName>
    <definedName name="BExIHBHXA7E7VUTBVHXXXCH3A5CL" localSheetId="1" hidden="1">#REF!</definedName>
    <definedName name="BExIHBHXA7E7VUTBVHXXXCH3A5CL" localSheetId="40" hidden="1">#REF!</definedName>
    <definedName name="BExIHBHXA7E7VUTBVHXXXCH3A5CL" localSheetId="36" hidden="1">#REF!</definedName>
    <definedName name="BExIHBHXA7E7VUTBVHXXXCH3A5CL" hidden="1">#REF!</definedName>
    <definedName name="BExIHBSOGRSH1GKS6GKBRAJ7GXFQ" localSheetId="7" hidden="1">#REF!</definedName>
    <definedName name="BExIHBSOGRSH1GKS6GKBRAJ7GXFQ" localSheetId="9" hidden="1">#REF!</definedName>
    <definedName name="BExIHBSOGRSH1GKS6GKBRAJ7GXFQ" localSheetId="1" hidden="1">#REF!</definedName>
    <definedName name="BExIHBSOGRSH1GKS6GKBRAJ7GXFQ" localSheetId="40" hidden="1">#REF!</definedName>
    <definedName name="BExIHBSOGRSH1GKS6GKBRAJ7GXFQ" localSheetId="36" hidden="1">#REF!</definedName>
    <definedName name="BExIHBSOGRSH1GKS6GKBRAJ7GXFQ" hidden="1">#REF!</definedName>
    <definedName name="BExIHDFY73YM0AHAR2Z5OJTFKSL2" localSheetId="7" hidden="1">#REF!</definedName>
    <definedName name="BExIHDFY73YM0AHAR2Z5OJTFKSL2" localSheetId="9" hidden="1">#REF!</definedName>
    <definedName name="BExIHDFY73YM0AHAR2Z5OJTFKSL2" localSheetId="1" hidden="1">#REF!</definedName>
    <definedName name="BExIHDFY73YM0AHAR2Z5OJTFKSL2" localSheetId="40" hidden="1">#REF!</definedName>
    <definedName name="BExIHDFY73YM0AHAR2Z5OJTFKSL2" localSheetId="36" hidden="1">#REF!</definedName>
    <definedName name="BExIHDFY73YM0AHAR2Z5OJTFKSL2" hidden="1">#REF!</definedName>
    <definedName name="BExIHPQCQTGEW8QOJVIQ4VX0P6DX" localSheetId="7" hidden="1">#REF!</definedName>
    <definedName name="BExIHPQCQTGEW8QOJVIQ4VX0P6DX" localSheetId="9" hidden="1">#REF!</definedName>
    <definedName name="BExIHPQCQTGEW8QOJVIQ4VX0P6DX" localSheetId="1" hidden="1">#REF!</definedName>
    <definedName name="BExIHPQCQTGEW8QOJVIQ4VX0P6DX" localSheetId="40" hidden="1">#REF!</definedName>
    <definedName name="BExIHPQCQTGEW8QOJVIQ4VX0P6DX" localSheetId="36" hidden="1">#REF!</definedName>
    <definedName name="BExIHPQCQTGEW8QOJVIQ4VX0P6DX" hidden="1">#REF!</definedName>
    <definedName name="BExII1KN91Q7DLW0UB7W2TJ5ACT9" localSheetId="7" hidden="1">#REF!</definedName>
    <definedName name="BExII1KN91Q7DLW0UB7W2TJ5ACT9" localSheetId="9" hidden="1">#REF!</definedName>
    <definedName name="BExII1KN91Q7DLW0UB7W2TJ5ACT9" localSheetId="1" hidden="1">#REF!</definedName>
    <definedName name="BExII1KN91Q7DLW0UB7W2TJ5ACT9" localSheetId="40" hidden="1">#REF!</definedName>
    <definedName name="BExII1KN91Q7DLW0UB7W2TJ5ACT9" localSheetId="36" hidden="1">#REF!</definedName>
    <definedName name="BExII1KN91Q7DLW0UB7W2TJ5ACT9" hidden="1">#REF!</definedName>
    <definedName name="BExII50LI8I0CDOOZEMIVHVA2V95" localSheetId="7" hidden="1">#REF!</definedName>
    <definedName name="BExII50LI8I0CDOOZEMIVHVA2V95" localSheetId="9" hidden="1">#REF!</definedName>
    <definedName name="BExII50LI8I0CDOOZEMIVHVA2V95" localSheetId="1" hidden="1">#REF!</definedName>
    <definedName name="BExII50LI8I0CDOOZEMIVHVA2V95" localSheetId="40" hidden="1">#REF!</definedName>
    <definedName name="BExII50LI8I0CDOOZEMIVHVA2V95" localSheetId="36" hidden="1">#REF!</definedName>
    <definedName name="BExII50LI8I0CDOOZEMIVHVA2V95" hidden="1">#REF!</definedName>
    <definedName name="BExIINQWABWRGYDT02DOJQ5L7BQF" localSheetId="7" hidden="1">#REF!</definedName>
    <definedName name="BExIINQWABWRGYDT02DOJQ5L7BQF" localSheetId="9" hidden="1">#REF!</definedName>
    <definedName name="BExIINQWABWRGYDT02DOJQ5L7BQF" localSheetId="1" hidden="1">#REF!</definedName>
    <definedName name="BExIINQWABWRGYDT02DOJQ5L7BQF" localSheetId="40" hidden="1">#REF!</definedName>
    <definedName name="BExIINQWABWRGYDT02DOJQ5L7BQF" localSheetId="36" hidden="1">#REF!</definedName>
    <definedName name="BExIINQWABWRGYDT02DOJQ5L7BQF" hidden="1">#REF!</definedName>
    <definedName name="BExIIXMY38TQD12CVV4S57L3I809" localSheetId="7" hidden="1">#REF!</definedName>
    <definedName name="BExIIXMY38TQD12CVV4S57L3I809" localSheetId="9" hidden="1">#REF!</definedName>
    <definedName name="BExIIXMY38TQD12CVV4S57L3I809" localSheetId="1" hidden="1">#REF!</definedName>
    <definedName name="BExIIXMY38TQD12CVV4S57L3I809" localSheetId="40" hidden="1">#REF!</definedName>
    <definedName name="BExIIXMY38TQD12CVV4S57L3I809" localSheetId="36" hidden="1">#REF!</definedName>
    <definedName name="BExIIXMY38TQD12CVV4S57L3I809" hidden="1">#REF!</definedName>
    <definedName name="BExIIY37NEVU2LGS1JE4VR9AN6W4" localSheetId="7" hidden="1">#REF!</definedName>
    <definedName name="BExIIY37NEVU2LGS1JE4VR9AN6W4" localSheetId="9" hidden="1">#REF!</definedName>
    <definedName name="BExIIY37NEVU2LGS1JE4VR9AN6W4" localSheetId="1" hidden="1">#REF!</definedName>
    <definedName name="BExIIY37NEVU2LGS1JE4VR9AN6W4" localSheetId="40" hidden="1">#REF!</definedName>
    <definedName name="BExIIY37NEVU2LGS1JE4VR9AN6W4" localSheetId="36" hidden="1">#REF!</definedName>
    <definedName name="BExIIY37NEVU2LGS1JE4VR9AN6W4" hidden="1">#REF!</definedName>
    <definedName name="BExIIYJAGXR8TPZ1KCYM7EGJ79UW" localSheetId="7" hidden="1">#REF!</definedName>
    <definedName name="BExIIYJAGXR8TPZ1KCYM7EGJ79UW" localSheetId="9" hidden="1">#REF!</definedName>
    <definedName name="BExIIYJAGXR8TPZ1KCYM7EGJ79UW" localSheetId="1" hidden="1">#REF!</definedName>
    <definedName name="BExIIYJAGXR8TPZ1KCYM7EGJ79UW" localSheetId="40" hidden="1">#REF!</definedName>
    <definedName name="BExIIYJAGXR8TPZ1KCYM7EGJ79UW" localSheetId="36" hidden="1">#REF!</definedName>
    <definedName name="BExIIYJAGXR8TPZ1KCYM7EGJ79UW" hidden="1">#REF!</definedName>
    <definedName name="BExIJ3160YCWGAVEU0208ZGXXG3P" localSheetId="7" hidden="1">#REF!</definedName>
    <definedName name="BExIJ3160YCWGAVEU0208ZGXXG3P" localSheetId="9" hidden="1">#REF!</definedName>
    <definedName name="BExIJ3160YCWGAVEU0208ZGXXG3P" localSheetId="1" hidden="1">#REF!</definedName>
    <definedName name="BExIJ3160YCWGAVEU0208ZGXXG3P" localSheetId="40" hidden="1">#REF!</definedName>
    <definedName name="BExIJ3160YCWGAVEU0208ZGXXG3P" localSheetId="36" hidden="1">#REF!</definedName>
    <definedName name="BExIJ3160YCWGAVEU0208ZGXXG3P" hidden="1">#REF!</definedName>
    <definedName name="BExIJFGZJ5ED9D6KAY4PGQYLELAX" localSheetId="7" hidden="1">#REF!</definedName>
    <definedName name="BExIJFGZJ5ED9D6KAY4PGQYLELAX" localSheetId="9" hidden="1">#REF!</definedName>
    <definedName name="BExIJFGZJ5ED9D6KAY4PGQYLELAX" localSheetId="1" hidden="1">#REF!</definedName>
    <definedName name="BExIJFGZJ5ED9D6KAY4PGQYLELAX" localSheetId="40" hidden="1">#REF!</definedName>
    <definedName name="BExIJFGZJ5ED9D6KAY4PGQYLELAX" localSheetId="36" hidden="1">#REF!</definedName>
    <definedName name="BExIJFGZJ5ED9D6KAY4PGQYLELAX" hidden="1">#REF!</definedName>
    <definedName name="BExIJQK80ZEKSTV62E59AYJYUNLI" localSheetId="7" hidden="1">#REF!</definedName>
    <definedName name="BExIJQK80ZEKSTV62E59AYJYUNLI" localSheetId="9" hidden="1">#REF!</definedName>
    <definedName name="BExIJQK80ZEKSTV62E59AYJYUNLI" localSheetId="1" hidden="1">#REF!</definedName>
    <definedName name="BExIJQK80ZEKSTV62E59AYJYUNLI" localSheetId="40" hidden="1">#REF!</definedName>
    <definedName name="BExIJQK80ZEKSTV62E59AYJYUNLI" localSheetId="36" hidden="1">#REF!</definedName>
    <definedName name="BExIJQK80ZEKSTV62E59AYJYUNLI" hidden="1">#REF!</definedName>
    <definedName name="BExIJRLX3M0YQLU1D5Y9V7HM5QNM" localSheetId="7" hidden="1">#REF!</definedName>
    <definedName name="BExIJRLX3M0YQLU1D5Y9V7HM5QNM" localSheetId="9" hidden="1">#REF!</definedName>
    <definedName name="BExIJRLX3M0YQLU1D5Y9V7HM5QNM" localSheetId="1" hidden="1">#REF!</definedName>
    <definedName name="BExIJRLX3M0YQLU1D5Y9V7HM5QNM" localSheetId="40" hidden="1">#REF!</definedName>
    <definedName name="BExIJRLX3M0YQLU1D5Y9V7HM5QNM" localSheetId="36" hidden="1">#REF!</definedName>
    <definedName name="BExIJRLX3M0YQLU1D5Y9V7HM5QNM" hidden="1">#REF!</definedName>
    <definedName name="BExIJV22J0QA7286KNPMHO1ZUCB3" localSheetId="7" hidden="1">#REF!</definedName>
    <definedName name="BExIJV22J0QA7286KNPMHO1ZUCB3" localSheetId="9" hidden="1">#REF!</definedName>
    <definedName name="BExIJV22J0QA7286KNPMHO1ZUCB3" localSheetId="1" hidden="1">#REF!</definedName>
    <definedName name="BExIJV22J0QA7286KNPMHO1ZUCB3" localSheetId="40" hidden="1">#REF!</definedName>
    <definedName name="BExIJV22J0QA7286KNPMHO1ZUCB3" localSheetId="36" hidden="1">#REF!</definedName>
    <definedName name="BExIJV22J0QA7286KNPMHO1ZUCB3" hidden="1">#REF!</definedName>
    <definedName name="BExIJVI6OC7B6ZE9V4PAOYZXKNER" localSheetId="7" hidden="1">#REF!</definedName>
    <definedName name="BExIJVI6OC7B6ZE9V4PAOYZXKNER" localSheetId="9" hidden="1">#REF!</definedName>
    <definedName name="BExIJVI6OC7B6ZE9V4PAOYZXKNER" localSheetId="1" hidden="1">#REF!</definedName>
    <definedName name="BExIJVI6OC7B6ZE9V4PAOYZXKNER" localSheetId="40" hidden="1">#REF!</definedName>
    <definedName name="BExIJVI6OC7B6ZE9V4PAOYZXKNER" localSheetId="36" hidden="1">#REF!</definedName>
    <definedName name="BExIJVI6OC7B6ZE9V4PAOYZXKNER" hidden="1">#REF!</definedName>
    <definedName name="BExIJWK0NGTGQ4X7D5VIVXD14JHI" localSheetId="7" hidden="1">#REF!</definedName>
    <definedName name="BExIJWK0NGTGQ4X7D5VIVXD14JHI" localSheetId="9" hidden="1">#REF!</definedName>
    <definedName name="BExIJWK0NGTGQ4X7D5VIVXD14JHI" localSheetId="1" hidden="1">#REF!</definedName>
    <definedName name="BExIJWK0NGTGQ4X7D5VIVXD14JHI" localSheetId="40" hidden="1">#REF!</definedName>
    <definedName name="BExIJWK0NGTGQ4X7D5VIVXD14JHI" localSheetId="36" hidden="1">#REF!</definedName>
    <definedName name="BExIJWK0NGTGQ4X7D5VIVXD14JHI" hidden="1">#REF!</definedName>
    <definedName name="BExIJWPCIYINEJUTXU74VK7WG031" localSheetId="7" hidden="1">#REF!</definedName>
    <definedName name="BExIJWPCIYINEJUTXU74VK7WG031" localSheetId="9" hidden="1">#REF!</definedName>
    <definedName name="BExIJWPCIYINEJUTXU74VK7WG031" localSheetId="1" hidden="1">#REF!</definedName>
    <definedName name="BExIJWPCIYINEJUTXU74VK7WG031" localSheetId="40" hidden="1">#REF!</definedName>
    <definedName name="BExIJWPCIYINEJUTXU74VK7WG031" localSheetId="36" hidden="1">#REF!</definedName>
    <definedName name="BExIJWPCIYINEJUTXU74VK7WG031" hidden="1">#REF!</definedName>
    <definedName name="BExIKHTXPZR5A8OHB6HDP6QWDHAD" localSheetId="7" hidden="1">#REF!</definedName>
    <definedName name="BExIKHTXPZR5A8OHB6HDP6QWDHAD" localSheetId="9" hidden="1">#REF!</definedName>
    <definedName name="BExIKHTXPZR5A8OHB6HDP6QWDHAD" localSheetId="1" hidden="1">#REF!</definedName>
    <definedName name="BExIKHTXPZR5A8OHB6HDP6QWDHAD" localSheetId="40" hidden="1">#REF!</definedName>
    <definedName name="BExIKHTXPZR5A8OHB6HDP6QWDHAD" localSheetId="36" hidden="1">#REF!</definedName>
    <definedName name="BExIKHTXPZR5A8OHB6HDP6QWDHAD" hidden="1">#REF!</definedName>
    <definedName name="BExIKMMJOETSAXJYY1SIKM58LMA2" localSheetId="7" hidden="1">#REF!</definedName>
    <definedName name="BExIKMMJOETSAXJYY1SIKM58LMA2" localSheetId="9" hidden="1">#REF!</definedName>
    <definedName name="BExIKMMJOETSAXJYY1SIKM58LMA2" localSheetId="1" hidden="1">#REF!</definedName>
    <definedName name="BExIKMMJOETSAXJYY1SIKM58LMA2" localSheetId="40" hidden="1">#REF!</definedName>
    <definedName name="BExIKMMJOETSAXJYY1SIKM58LMA2" localSheetId="36" hidden="1">#REF!</definedName>
    <definedName name="BExIKMMJOETSAXJYY1SIKM58LMA2" hidden="1">#REF!</definedName>
    <definedName name="BExIKRF6AQ6VOO9KCIWSM6FY8M7D" localSheetId="7" hidden="1">#REF!</definedName>
    <definedName name="BExIKRF6AQ6VOO9KCIWSM6FY8M7D" localSheetId="9" hidden="1">#REF!</definedName>
    <definedName name="BExIKRF6AQ6VOO9KCIWSM6FY8M7D" localSheetId="1" hidden="1">#REF!</definedName>
    <definedName name="BExIKRF6AQ6VOO9KCIWSM6FY8M7D" localSheetId="40" hidden="1">#REF!</definedName>
    <definedName name="BExIKRF6AQ6VOO9KCIWSM6FY8M7D" localSheetId="36" hidden="1">#REF!</definedName>
    <definedName name="BExIKRF6AQ6VOO9KCIWSM6FY8M7D" hidden="1">#REF!</definedName>
    <definedName name="BExIKTYZESFT3LC0ASFMFKSE0D1X" localSheetId="7" hidden="1">#REF!</definedName>
    <definedName name="BExIKTYZESFT3LC0ASFMFKSE0D1X" localSheetId="9" hidden="1">#REF!</definedName>
    <definedName name="BExIKTYZESFT3LC0ASFMFKSE0D1X" localSheetId="1" hidden="1">#REF!</definedName>
    <definedName name="BExIKTYZESFT3LC0ASFMFKSE0D1X" localSheetId="40" hidden="1">#REF!</definedName>
    <definedName name="BExIKTYZESFT3LC0ASFMFKSE0D1X" localSheetId="36" hidden="1">#REF!</definedName>
    <definedName name="BExIKTYZESFT3LC0ASFMFKSE0D1X" hidden="1">#REF!</definedName>
    <definedName name="BExIKXVA6M8K0PTRYAGXS666L335" localSheetId="7" hidden="1">#REF!</definedName>
    <definedName name="BExIKXVA6M8K0PTRYAGXS666L335" localSheetId="9" hidden="1">#REF!</definedName>
    <definedName name="BExIKXVA6M8K0PTRYAGXS666L335" localSheetId="1" hidden="1">#REF!</definedName>
    <definedName name="BExIKXVA6M8K0PTRYAGXS666L335" localSheetId="40" hidden="1">#REF!</definedName>
    <definedName name="BExIKXVA6M8K0PTRYAGXS666L335" localSheetId="36" hidden="1">#REF!</definedName>
    <definedName name="BExIKXVA6M8K0PTRYAGXS666L335" hidden="1">#REF!</definedName>
    <definedName name="BExIL0PMZ2SXK9R6MLP43KBU1J2P" localSheetId="7" hidden="1">#REF!</definedName>
    <definedName name="BExIL0PMZ2SXK9R6MLP43KBU1J2P" localSheetId="9" hidden="1">#REF!</definedName>
    <definedName name="BExIL0PMZ2SXK9R6MLP43KBU1J2P" localSheetId="1" hidden="1">#REF!</definedName>
    <definedName name="BExIL0PMZ2SXK9R6MLP43KBU1J2P" localSheetId="40" hidden="1">#REF!</definedName>
    <definedName name="BExIL0PMZ2SXK9R6MLP43KBU1J2P" localSheetId="36" hidden="1">#REF!</definedName>
    <definedName name="BExIL0PMZ2SXK9R6MLP43KBU1J2P" hidden="1">#REF!</definedName>
    <definedName name="BExIL1WSMNNQQK98YHWHV5HVONIZ" localSheetId="7" hidden="1">#REF!</definedName>
    <definedName name="BExIL1WSMNNQQK98YHWHV5HVONIZ" localSheetId="9" hidden="1">#REF!</definedName>
    <definedName name="BExIL1WSMNNQQK98YHWHV5HVONIZ" localSheetId="1" hidden="1">#REF!</definedName>
    <definedName name="BExIL1WSMNNQQK98YHWHV5HVONIZ" localSheetId="40" hidden="1">#REF!</definedName>
    <definedName name="BExIL1WSMNNQQK98YHWHV5HVONIZ" localSheetId="36" hidden="1">#REF!</definedName>
    <definedName name="BExIL1WSMNNQQK98YHWHV5HVONIZ" hidden="1">#REF!</definedName>
    <definedName name="BExILAAXRTRAD18K74M6MGUEEPUM" localSheetId="7" hidden="1">#REF!</definedName>
    <definedName name="BExILAAXRTRAD18K74M6MGUEEPUM" localSheetId="9" hidden="1">#REF!</definedName>
    <definedName name="BExILAAXRTRAD18K74M6MGUEEPUM" localSheetId="1" hidden="1">#REF!</definedName>
    <definedName name="BExILAAXRTRAD18K74M6MGUEEPUM" localSheetId="40" hidden="1">#REF!</definedName>
    <definedName name="BExILAAXRTRAD18K74M6MGUEEPUM" localSheetId="36" hidden="1">#REF!</definedName>
    <definedName name="BExILAAXRTRAD18K74M6MGUEEPUM" hidden="1">#REF!</definedName>
    <definedName name="BExILG5F338C0FFLMVOKMKF8X5ZP" localSheetId="7" hidden="1">#REF!</definedName>
    <definedName name="BExILG5F338C0FFLMVOKMKF8X5ZP" localSheetId="9" hidden="1">#REF!</definedName>
    <definedName name="BExILG5F338C0FFLMVOKMKF8X5ZP" localSheetId="1" hidden="1">#REF!</definedName>
    <definedName name="BExILG5F338C0FFLMVOKMKF8X5ZP" localSheetId="40" hidden="1">#REF!</definedName>
    <definedName name="BExILG5F338C0FFLMVOKMKF8X5ZP" localSheetId="36" hidden="1">#REF!</definedName>
    <definedName name="BExILG5F338C0FFLMVOKMKF8X5ZP" hidden="1">#REF!</definedName>
    <definedName name="BExILGQTQM0HOD0BJI90YO7GOIN3" localSheetId="7" hidden="1">#REF!</definedName>
    <definedName name="BExILGQTQM0HOD0BJI90YO7GOIN3" localSheetId="9" hidden="1">#REF!</definedName>
    <definedName name="BExILGQTQM0HOD0BJI90YO7GOIN3" localSheetId="1" hidden="1">#REF!</definedName>
    <definedName name="BExILGQTQM0HOD0BJI90YO7GOIN3" localSheetId="40" hidden="1">#REF!</definedName>
    <definedName name="BExILGQTQM0HOD0BJI90YO7GOIN3" localSheetId="36" hidden="1">#REF!</definedName>
    <definedName name="BExILGQTQM0HOD0BJI90YO7GOIN3" hidden="1">#REF!</definedName>
    <definedName name="BExILPL7P2BNCD7MYCGTQ9F0R5JX" localSheetId="7" hidden="1">#REF!</definedName>
    <definedName name="BExILPL7P2BNCD7MYCGTQ9F0R5JX" localSheetId="9" hidden="1">#REF!</definedName>
    <definedName name="BExILPL7P2BNCD7MYCGTQ9F0R5JX" localSheetId="1" hidden="1">#REF!</definedName>
    <definedName name="BExILPL7P2BNCD7MYCGTQ9F0R5JX" localSheetId="40" hidden="1">#REF!</definedName>
    <definedName name="BExILPL7P2BNCD7MYCGTQ9F0R5JX" localSheetId="36" hidden="1">#REF!</definedName>
    <definedName name="BExILPL7P2BNCD7MYCGTQ9F0R5JX" hidden="1">#REF!</definedName>
    <definedName name="BExILVVS4B1B4G7IO0LPUDWY9K8W" localSheetId="7" hidden="1">#REF!</definedName>
    <definedName name="BExILVVS4B1B4G7IO0LPUDWY9K8W" localSheetId="9" hidden="1">#REF!</definedName>
    <definedName name="BExILVVS4B1B4G7IO0LPUDWY9K8W" localSheetId="1" hidden="1">#REF!</definedName>
    <definedName name="BExILVVS4B1B4G7IO0LPUDWY9K8W" localSheetId="40" hidden="1">#REF!</definedName>
    <definedName name="BExILVVS4B1B4G7IO0LPUDWY9K8W" localSheetId="36" hidden="1">#REF!</definedName>
    <definedName name="BExILVVS4B1B4G7IO0LPUDWY9K8W" hidden="1">#REF!</definedName>
    <definedName name="BExIM9DBUB7ZGF4B20FVUO9QGOX2" localSheetId="7" hidden="1">#REF!</definedName>
    <definedName name="BExIM9DBUB7ZGF4B20FVUO9QGOX2" localSheetId="9" hidden="1">#REF!</definedName>
    <definedName name="BExIM9DBUB7ZGF4B20FVUO9QGOX2" localSheetId="1" hidden="1">#REF!</definedName>
    <definedName name="BExIM9DBUB7ZGF4B20FVUO9QGOX2" localSheetId="40" hidden="1">#REF!</definedName>
    <definedName name="BExIM9DBUB7ZGF4B20FVUO9QGOX2" localSheetId="36" hidden="1">#REF!</definedName>
    <definedName name="BExIM9DBUB7ZGF4B20FVUO9QGOX2" hidden="1">#REF!</definedName>
    <definedName name="BExIMCTBZ4WAESGCDWJ64SB4F0L1" localSheetId="7" hidden="1">#REF!</definedName>
    <definedName name="BExIMCTBZ4WAESGCDWJ64SB4F0L1" localSheetId="9" hidden="1">#REF!</definedName>
    <definedName name="BExIMCTBZ4WAESGCDWJ64SB4F0L1" localSheetId="1" hidden="1">#REF!</definedName>
    <definedName name="BExIMCTBZ4WAESGCDWJ64SB4F0L1" localSheetId="40" hidden="1">#REF!</definedName>
    <definedName name="BExIMCTBZ4WAESGCDWJ64SB4F0L1" localSheetId="36" hidden="1">#REF!</definedName>
    <definedName name="BExIMCTBZ4WAESGCDWJ64SB4F0L1" hidden="1">#REF!</definedName>
    <definedName name="BExIMGK9Z94TFPWWZFMD10HV0IF6" localSheetId="7" hidden="1">#REF!</definedName>
    <definedName name="BExIMGK9Z94TFPWWZFMD10HV0IF6" localSheetId="9" hidden="1">#REF!</definedName>
    <definedName name="BExIMGK9Z94TFPWWZFMD10HV0IF6" localSheetId="1" hidden="1">#REF!</definedName>
    <definedName name="BExIMGK9Z94TFPWWZFMD10HV0IF6" localSheetId="40" hidden="1">#REF!</definedName>
    <definedName name="BExIMGK9Z94TFPWWZFMD10HV0IF6" localSheetId="36" hidden="1">#REF!</definedName>
    <definedName name="BExIMGK9Z94TFPWWZFMD10HV0IF6" hidden="1">#REF!</definedName>
    <definedName name="BExIMPEGKG18TELVC33T4OQTNBWC" localSheetId="7" hidden="1">#REF!</definedName>
    <definedName name="BExIMPEGKG18TELVC33T4OQTNBWC" localSheetId="9" hidden="1">#REF!</definedName>
    <definedName name="BExIMPEGKG18TELVC33T4OQTNBWC" localSheetId="1" hidden="1">#REF!</definedName>
    <definedName name="BExIMPEGKG18TELVC33T4OQTNBWC" localSheetId="40" hidden="1">#REF!</definedName>
    <definedName name="BExIMPEGKG18TELVC33T4OQTNBWC" localSheetId="36" hidden="1">#REF!</definedName>
    <definedName name="BExIMPEGKG18TELVC33T4OQTNBWC" hidden="1">#REF!</definedName>
    <definedName name="BExIN4OR435DL1US13JQPOQK8GD5" localSheetId="7" hidden="1">#REF!</definedName>
    <definedName name="BExIN4OR435DL1US13JQPOQK8GD5" localSheetId="9" hidden="1">#REF!</definedName>
    <definedName name="BExIN4OR435DL1US13JQPOQK8GD5" localSheetId="1" hidden="1">#REF!</definedName>
    <definedName name="BExIN4OR435DL1US13JQPOQK8GD5" localSheetId="40" hidden="1">#REF!</definedName>
    <definedName name="BExIN4OR435DL1US13JQPOQK8GD5" localSheetId="36" hidden="1">#REF!</definedName>
    <definedName name="BExIN4OR435DL1US13JQPOQK8GD5" hidden="1">#REF!</definedName>
    <definedName name="BExINI6A7H3KSFRFA6UBBDPKW37F" localSheetId="7" hidden="1">#REF!</definedName>
    <definedName name="BExINI6A7H3KSFRFA6UBBDPKW37F" localSheetId="9" hidden="1">#REF!</definedName>
    <definedName name="BExINI6A7H3KSFRFA6UBBDPKW37F" localSheetId="1" hidden="1">#REF!</definedName>
    <definedName name="BExINI6A7H3KSFRFA6UBBDPKW37F" localSheetId="40" hidden="1">#REF!</definedName>
    <definedName name="BExINI6A7H3KSFRFA6UBBDPKW37F" localSheetId="36" hidden="1">#REF!</definedName>
    <definedName name="BExINI6A7H3KSFRFA6UBBDPKW37F" hidden="1">#REF!</definedName>
    <definedName name="BExINIMK8XC3JOBT2EXYFHHH52H0" localSheetId="7" hidden="1">#REF!</definedName>
    <definedName name="BExINIMK8XC3JOBT2EXYFHHH52H0" localSheetId="9" hidden="1">#REF!</definedName>
    <definedName name="BExINIMK8XC3JOBT2EXYFHHH52H0" localSheetId="1" hidden="1">#REF!</definedName>
    <definedName name="BExINIMK8XC3JOBT2EXYFHHH52H0" localSheetId="40" hidden="1">#REF!</definedName>
    <definedName name="BExINIMK8XC3JOBT2EXYFHHH52H0" localSheetId="36" hidden="1">#REF!</definedName>
    <definedName name="BExINIMK8XC3JOBT2EXYFHHH52H0" hidden="1">#REF!</definedName>
    <definedName name="BExINLX401ZKEGWU168DS4JUM2J6" localSheetId="7" hidden="1">#REF!</definedName>
    <definedName name="BExINLX401ZKEGWU168DS4JUM2J6" localSheetId="9" hidden="1">#REF!</definedName>
    <definedName name="BExINLX401ZKEGWU168DS4JUM2J6" localSheetId="1" hidden="1">#REF!</definedName>
    <definedName name="BExINLX401ZKEGWU168DS4JUM2J6" localSheetId="40" hidden="1">#REF!</definedName>
    <definedName name="BExINLX401ZKEGWU168DS4JUM2J6" localSheetId="36" hidden="1">#REF!</definedName>
    <definedName name="BExINLX401ZKEGWU168DS4JUM2J6" hidden="1">#REF!</definedName>
    <definedName name="BExINMYYJO1FTV1CZF6O5XCFAMQX" localSheetId="7" hidden="1">#REF!</definedName>
    <definedName name="BExINMYYJO1FTV1CZF6O5XCFAMQX" localSheetId="9" hidden="1">#REF!</definedName>
    <definedName name="BExINMYYJO1FTV1CZF6O5XCFAMQX" localSheetId="1" hidden="1">#REF!</definedName>
    <definedName name="BExINMYYJO1FTV1CZF6O5XCFAMQX" localSheetId="40" hidden="1">#REF!</definedName>
    <definedName name="BExINMYYJO1FTV1CZF6O5XCFAMQX" localSheetId="36" hidden="1">#REF!</definedName>
    <definedName name="BExINMYYJO1FTV1CZF6O5XCFAMQX" hidden="1">#REF!</definedName>
    <definedName name="BExINP2H4KI05FRFV5PKZFE00HKO" localSheetId="7" hidden="1">#REF!</definedName>
    <definedName name="BExINP2H4KI05FRFV5PKZFE00HKO" localSheetId="9" hidden="1">#REF!</definedName>
    <definedName name="BExINP2H4KI05FRFV5PKZFE00HKO" localSheetId="1" hidden="1">#REF!</definedName>
    <definedName name="BExINP2H4KI05FRFV5PKZFE00HKO" localSheetId="40" hidden="1">#REF!</definedName>
    <definedName name="BExINP2H4KI05FRFV5PKZFE00HKO" localSheetId="36" hidden="1">#REF!</definedName>
    <definedName name="BExINP2H4KI05FRFV5PKZFE00HKO" hidden="1">#REF!</definedName>
    <definedName name="BExINPTCEJ9RPDEBJEJH80NATGUQ" localSheetId="7" hidden="1">#REF!</definedName>
    <definedName name="BExINPTCEJ9RPDEBJEJH80NATGUQ" localSheetId="9" hidden="1">#REF!</definedName>
    <definedName name="BExINPTCEJ9RPDEBJEJH80NATGUQ" localSheetId="1" hidden="1">#REF!</definedName>
    <definedName name="BExINPTCEJ9RPDEBJEJH80NATGUQ" localSheetId="40" hidden="1">#REF!</definedName>
    <definedName name="BExINPTCEJ9RPDEBJEJH80NATGUQ" localSheetId="36" hidden="1">#REF!</definedName>
    <definedName name="BExINPTCEJ9RPDEBJEJH80NATGUQ" hidden="1">#REF!</definedName>
    <definedName name="BExINWEQMNJ70A6JRXC2LACBX1GX" localSheetId="7" hidden="1">#REF!</definedName>
    <definedName name="BExINWEQMNJ70A6JRXC2LACBX1GX" localSheetId="9" hidden="1">#REF!</definedName>
    <definedName name="BExINWEQMNJ70A6JRXC2LACBX1GX" localSheetId="1" hidden="1">#REF!</definedName>
    <definedName name="BExINWEQMNJ70A6JRXC2LACBX1GX" localSheetId="40" hidden="1">#REF!</definedName>
    <definedName name="BExINWEQMNJ70A6JRXC2LACBX1GX" localSheetId="36" hidden="1">#REF!</definedName>
    <definedName name="BExINWEQMNJ70A6JRXC2LACBX1GX" hidden="1">#REF!</definedName>
    <definedName name="BExINZELVWYGU876QUUZCIMXPBQC" localSheetId="7" hidden="1">#REF!</definedName>
    <definedName name="BExINZELVWYGU876QUUZCIMXPBQC" localSheetId="9" hidden="1">#REF!</definedName>
    <definedName name="BExINZELVWYGU876QUUZCIMXPBQC" localSheetId="1" hidden="1">#REF!</definedName>
    <definedName name="BExINZELVWYGU876QUUZCIMXPBQC" localSheetId="40" hidden="1">#REF!</definedName>
    <definedName name="BExINZELVWYGU876QUUZCIMXPBQC" localSheetId="36" hidden="1">#REF!</definedName>
    <definedName name="BExINZELVWYGU876QUUZCIMXPBQC" hidden="1">#REF!</definedName>
    <definedName name="BExIO9QZ59ZHRA8SX6QICH2AY8A2" localSheetId="7" hidden="1">#REF!</definedName>
    <definedName name="BExIO9QZ59ZHRA8SX6QICH2AY8A2" localSheetId="9" hidden="1">#REF!</definedName>
    <definedName name="BExIO9QZ59ZHRA8SX6QICH2AY8A2" localSheetId="1" hidden="1">#REF!</definedName>
    <definedName name="BExIO9QZ59ZHRA8SX6QICH2AY8A2" localSheetId="40" hidden="1">#REF!</definedName>
    <definedName name="BExIO9QZ59ZHRA8SX6QICH2AY8A2" localSheetId="36" hidden="1">#REF!</definedName>
    <definedName name="BExIO9QZ59ZHRA8SX6QICH2AY8A2" hidden="1">#REF!</definedName>
    <definedName name="BExIOAHV525SMMGFDJFE7456JPBD" localSheetId="7" hidden="1">#REF!</definedName>
    <definedName name="BExIOAHV525SMMGFDJFE7456JPBD" localSheetId="9" hidden="1">#REF!</definedName>
    <definedName name="BExIOAHV525SMMGFDJFE7456JPBD" localSheetId="1" hidden="1">#REF!</definedName>
    <definedName name="BExIOAHV525SMMGFDJFE7456JPBD" localSheetId="40" hidden="1">#REF!</definedName>
    <definedName name="BExIOAHV525SMMGFDJFE7456JPBD" localSheetId="36" hidden="1">#REF!</definedName>
    <definedName name="BExIOAHV525SMMGFDJFE7456JPBD" hidden="1">#REF!</definedName>
    <definedName name="BExIOCQUQHKUU1KONGSDOLQTQEIC" localSheetId="7" hidden="1">#REF!</definedName>
    <definedName name="BExIOCQUQHKUU1KONGSDOLQTQEIC" localSheetId="9" hidden="1">#REF!</definedName>
    <definedName name="BExIOCQUQHKUU1KONGSDOLQTQEIC" localSheetId="1" hidden="1">#REF!</definedName>
    <definedName name="BExIOCQUQHKUU1KONGSDOLQTQEIC" localSheetId="40" hidden="1">#REF!</definedName>
    <definedName name="BExIOCQUQHKUU1KONGSDOLQTQEIC" localSheetId="36" hidden="1">#REF!</definedName>
    <definedName name="BExIOCQUQHKUU1KONGSDOLQTQEIC" hidden="1">#REF!</definedName>
    <definedName name="BExIOFAGCDQQKALMX3V0KU94KUQO" localSheetId="7" hidden="1">#REF!</definedName>
    <definedName name="BExIOFAGCDQQKALMX3V0KU94KUQO" localSheetId="9" hidden="1">#REF!</definedName>
    <definedName name="BExIOFAGCDQQKALMX3V0KU94KUQO" localSheetId="1" hidden="1">#REF!</definedName>
    <definedName name="BExIOFAGCDQQKALMX3V0KU94KUQO" localSheetId="40" hidden="1">#REF!</definedName>
    <definedName name="BExIOFAGCDQQKALMX3V0KU94KUQO" localSheetId="36" hidden="1">#REF!</definedName>
    <definedName name="BExIOFAGCDQQKALMX3V0KU94KUQO" hidden="1">#REF!</definedName>
    <definedName name="BExIOFL8Y5O61VLKTB4H20IJNWS1" localSheetId="7" hidden="1">#REF!</definedName>
    <definedName name="BExIOFL8Y5O61VLKTB4H20IJNWS1" localSheetId="9" hidden="1">#REF!</definedName>
    <definedName name="BExIOFL8Y5O61VLKTB4H20IJNWS1" localSheetId="1" hidden="1">#REF!</definedName>
    <definedName name="BExIOFL8Y5O61VLKTB4H20IJNWS1" localSheetId="40" hidden="1">#REF!</definedName>
    <definedName name="BExIOFL8Y5O61VLKTB4H20IJNWS1" localSheetId="36" hidden="1">#REF!</definedName>
    <definedName name="BExIOFL8Y5O61VLKTB4H20IJNWS1" hidden="1">#REF!</definedName>
    <definedName name="BExIOMBXRW5NS4ZPYX9G5QREZ5J6" localSheetId="7" hidden="1">#REF!</definedName>
    <definedName name="BExIOMBXRW5NS4ZPYX9G5QREZ5J6" localSheetId="9" hidden="1">#REF!</definedName>
    <definedName name="BExIOMBXRW5NS4ZPYX9G5QREZ5J6" localSheetId="1" hidden="1">#REF!</definedName>
    <definedName name="BExIOMBXRW5NS4ZPYX9G5QREZ5J6" localSheetId="40" hidden="1">#REF!</definedName>
    <definedName name="BExIOMBXRW5NS4ZPYX9G5QREZ5J6" localSheetId="36" hidden="1">#REF!</definedName>
    <definedName name="BExIOMBXRW5NS4ZPYX9G5QREZ5J6" hidden="1">#REF!</definedName>
    <definedName name="BExIORA3GK78T7C7SNBJJUONJ0LS" localSheetId="7" hidden="1">#REF!</definedName>
    <definedName name="BExIORA3GK78T7C7SNBJJUONJ0LS" localSheetId="9" hidden="1">#REF!</definedName>
    <definedName name="BExIORA3GK78T7C7SNBJJUONJ0LS" localSheetId="1" hidden="1">#REF!</definedName>
    <definedName name="BExIORA3GK78T7C7SNBJJUONJ0LS" localSheetId="40" hidden="1">#REF!</definedName>
    <definedName name="BExIORA3GK78T7C7SNBJJUONJ0LS" localSheetId="36" hidden="1">#REF!</definedName>
    <definedName name="BExIORA3GK78T7C7SNBJJUONJ0LS" hidden="1">#REF!</definedName>
    <definedName name="BExIORFDXP4AVIEBLSTZ8ETSXMNM" localSheetId="7" hidden="1">#REF!</definedName>
    <definedName name="BExIORFDXP4AVIEBLSTZ8ETSXMNM" localSheetId="9" hidden="1">#REF!</definedName>
    <definedName name="BExIORFDXP4AVIEBLSTZ8ETSXMNM" localSheetId="1" hidden="1">#REF!</definedName>
    <definedName name="BExIORFDXP4AVIEBLSTZ8ETSXMNM" localSheetId="40" hidden="1">#REF!</definedName>
    <definedName name="BExIORFDXP4AVIEBLSTZ8ETSXMNM" localSheetId="36" hidden="1">#REF!</definedName>
    <definedName name="BExIORFDXP4AVIEBLSTZ8ETSXMNM" hidden="1">#REF!</definedName>
    <definedName name="BExIOTZ5EFZ2NASVQ05RH15HRSW6" localSheetId="7" hidden="1">#REF!</definedName>
    <definedName name="BExIOTZ5EFZ2NASVQ05RH15HRSW6" localSheetId="9" hidden="1">#REF!</definedName>
    <definedName name="BExIOTZ5EFZ2NASVQ05RH15HRSW6" localSheetId="1" hidden="1">#REF!</definedName>
    <definedName name="BExIOTZ5EFZ2NASVQ05RH15HRSW6" localSheetId="40" hidden="1">#REF!</definedName>
    <definedName name="BExIOTZ5EFZ2NASVQ05RH15HRSW6" localSheetId="36" hidden="1">#REF!</definedName>
    <definedName name="BExIOTZ5EFZ2NASVQ05RH15HRSW6" hidden="1">#REF!</definedName>
    <definedName name="BExIP8YNN6UUE1GZ223SWH7DLGKO" localSheetId="7" hidden="1">#REF!</definedName>
    <definedName name="BExIP8YNN6UUE1GZ223SWH7DLGKO" localSheetId="9" hidden="1">#REF!</definedName>
    <definedName name="BExIP8YNN6UUE1GZ223SWH7DLGKO" localSheetId="1" hidden="1">#REF!</definedName>
    <definedName name="BExIP8YNN6UUE1GZ223SWH7DLGKO" localSheetId="40" hidden="1">#REF!</definedName>
    <definedName name="BExIP8YNN6UUE1GZ223SWH7DLGKO" localSheetId="36" hidden="1">#REF!</definedName>
    <definedName name="BExIP8YNN6UUE1GZ223SWH7DLGKO" hidden="1">#REF!</definedName>
    <definedName name="BExIPAB4AOL592OJCC1CFAXTLF1A" localSheetId="7" hidden="1">#REF!</definedName>
    <definedName name="BExIPAB4AOL592OJCC1CFAXTLF1A" localSheetId="9" hidden="1">#REF!</definedName>
    <definedName name="BExIPAB4AOL592OJCC1CFAXTLF1A" localSheetId="1" hidden="1">#REF!</definedName>
    <definedName name="BExIPAB4AOL592OJCC1CFAXTLF1A" localSheetId="40" hidden="1">#REF!</definedName>
    <definedName name="BExIPAB4AOL592OJCC1CFAXTLF1A" localSheetId="36" hidden="1">#REF!</definedName>
    <definedName name="BExIPAB4AOL592OJCC1CFAXTLF1A" hidden="1">#REF!</definedName>
    <definedName name="BExIPB25DKX4S2ZCKQN7KWSC3JBF" localSheetId="7" hidden="1">#REF!</definedName>
    <definedName name="BExIPB25DKX4S2ZCKQN7KWSC3JBF" localSheetId="9" hidden="1">#REF!</definedName>
    <definedName name="BExIPB25DKX4S2ZCKQN7KWSC3JBF" localSheetId="1" hidden="1">#REF!</definedName>
    <definedName name="BExIPB25DKX4S2ZCKQN7KWSC3JBF" localSheetId="40" hidden="1">#REF!</definedName>
    <definedName name="BExIPB25DKX4S2ZCKQN7KWSC3JBF" localSheetId="36" hidden="1">#REF!</definedName>
    <definedName name="BExIPB25DKX4S2ZCKQN7KWSC3JBF" hidden="1">#REF!</definedName>
    <definedName name="BExIPCUX4I4S2N50TLMMLALYLH9S" localSheetId="7" hidden="1">#REF!</definedName>
    <definedName name="BExIPCUX4I4S2N50TLMMLALYLH9S" localSheetId="9" hidden="1">#REF!</definedName>
    <definedName name="BExIPCUX4I4S2N50TLMMLALYLH9S" localSheetId="1" hidden="1">#REF!</definedName>
    <definedName name="BExIPCUX4I4S2N50TLMMLALYLH9S" localSheetId="40" hidden="1">#REF!</definedName>
    <definedName name="BExIPCUX4I4S2N50TLMMLALYLH9S" localSheetId="36" hidden="1">#REF!</definedName>
    <definedName name="BExIPCUX4I4S2N50TLMMLALYLH9S" hidden="1">#REF!</definedName>
    <definedName name="BExIPDLT8JYAMGE5HTN4D1YHZF3V" localSheetId="7" hidden="1">#REF!</definedName>
    <definedName name="BExIPDLT8JYAMGE5HTN4D1YHZF3V" localSheetId="9" hidden="1">#REF!</definedName>
    <definedName name="BExIPDLT8JYAMGE5HTN4D1YHZF3V" localSheetId="1" hidden="1">#REF!</definedName>
    <definedName name="BExIPDLT8JYAMGE5HTN4D1YHZF3V" localSheetId="40" hidden="1">#REF!</definedName>
    <definedName name="BExIPDLT8JYAMGE5HTN4D1YHZF3V" localSheetId="36" hidden="1">#REF!</definedName>
    <definedName name="BExIPDLT8JYAMGE5HTN4D1YHZF3V" hidden="1">#REF!</definedName>
    <definedName name="BExIPG040Q08EWIWL6CAVR3GRI43" localSheetId="7" hidden="1">#REF!</definedName>
    <definedName name="BExIPG040Q08EWIWL6CAVR3GRI43" localSheetId="9" hidden="1">#REF!</definedName>
    <definedName name="BExIPG040Q08EWIWL6CAVR3GRI43" localSheetId="1" hidden="1">#REF!</definedName>
    <definedName name="BExIPG040Q08EWIWL6CAVR3GRI43" localSheetId="40" hidden="1">#REF!</definedName>
    <definedName name="BExIPG040Q08EWIWL6CAVR3GRI43" localSheetId="36" hidden="1">#REF!</definedName>
    <definedName name="BExIPG040Q08EWIWL6CAVR3GRI43" hidden="1">#REF!</definedName>
    <definedName name="BExIPKNFUDPDKOSH5GHDVNA8D66S" localSheetId="7" hidden="1">#REF!</definedName>
    <definedName name="BExIPKNFUDPDKOSH5GHDVNA8D66S" localSheetId="9" hidden="1">#REF!</definedName>
    <definedName name="BExIPKNFUDPDKOSH5GHDVNA8D66S" localSheetId="1" hidden="1">#REF!</definedName>
    <definedName name="BExIPKNFUDPDKOSH5GHDVNA8D66S" localSheetId="40" hidden="1">#REF!</definedName>
    <definedName name="BExIPKNFUDPDKOSH5GHDVNA8D66S" localSheetId="36" hidden="1">#REF!</definedName>
    <definedName name="BExIPKNFUDPDKOSH5GHDVNA8D66S" hidden="1">#REF!</definedName>
    <definedName name="BExIPVL5VEVK9Q7AYB7EC2VZWBEZ" localSheetId="7" hidden="1">#REF!</definedName>
    <definedName name="BExIPVL5VEVK9Q7AYB7EC2VZWBEZ" localSheetId="9" hidden="1">#REF!</definedName>
    <definedName name="BExIPVL5VEVK9Q7AYB7EC2VZWBEZ" localSheetId="1" hidden="1">#REF!</definedName>
    <definedName name="BExIPVL5VEVK9Q7AYB7EC2VZWBEZ" localSheetId="40" hidden="1">#REF!</definedName>
    <definedName name="BExIPVL5VEVK9Q7AYB7EC2VZWBEZ" localSheetId="36" hidden="1">#REF!</definedName>
    <definedName name="BExIPVL5VEVK9Q7AYB7EC2VZWBEZ" hidden="1">#REF!</definedName>
    <definedName name="BExIQ1VS9A2FHVD9TUHKG9K8EVVP" localSheetId="7" hidden="1">#REF!</definedName>
    <definedName name="BExIQ1VS9A2FHVD9TUHKG9K8EVVP" localSheetId="9" hidden="1">#REF!</definedName>
    <definedName name="BExIQ1VS9A2FHVD9TUHKG9K8EVVP" localSheetId="1" hidden="1">#REF!</definedName>
    <definedName name="BExIQ1VS9A2FHVD9TUHKG9K8EVVP" localSheetId="40" hidden="1">#REF!</definedName>
    <definedName name="BExIQ1VS9A2FHVD9TUHKG9K8EVVP" localSheetId="36" hidden="1">#REF!</definedName>
    <definedName name="BExIQ1VS9A2FHVD9TUHKG9K8EVVP" hidden="1">#REF!</definedName>
    <definedName name="BExIQ3J19L30PSQ2CXNT6IHW0I7V" localSheetId="7" hidden="1">#REF!</definedName>
    <definedName name="BExIQ3J19L30PSQ2CXNT6IHW0I7V" localSheetId="9" hidden="1">#REF!</definedName>
    <definedName name="BExIQ3J19L30PSQ2CXNT6IHW0I7V" localSheetId="1" hidden="1">#REF!</definedName>
    <definedName name="BExIQ3J19L30PSQ2CXNT6IHW0I7V" localSheetId="40" hidden="1">#REF!</definedName>
    <definedName name="BExIQ3J19L30PSQ2CXNT6IHW0I7V" localSheetId="36" hidden="1">#REF!</definedName>
    <definedName name="BExIQ3J19L30PSQ2CXNT6IHW0I7V" hidden="1">#REF!</definedName>
    <definedName name="BExIQ3OJ7M04XCY276IO0LJA5XUK" localSheetId="7" hidden="1">#REF!</definedName>
    <definedName name="BExIQ3OJ7M04XCY276IO0LJA5XUK" localSheetId="9" hidden="1">#REF!</definedName>
    <definedName name="BExIQ3OJ7M04XCY276IO0LJA5XUK" localSheetId="1" hidden="1">#REF!</definedName>
    <definedName name="BExIQ3OJ7M04XCY276IO0LJA5XUK" localSheetId="40" hidden="1">#REF!</definedName>
    <definedName name="BExIQ3OJ7M04XCY276IO0LJA5XUK" localSheetId="36" hidden="1">#REF!</definedName>
    <definedName name="BExIQ3OJ7M04XCY276IO0LJA5XUK" hidden="1">#REF!</definedName>
    <definedName name="BExIQ5S19ITB0NDRUN4XV7B905ED" localSheetId="7" hidden="1">#REF!</definedName>
    <definedName name="BExIQ5S19ITB0NDRUN4XV7B905ED" localSheetId="9" hidden="1">#REF!</definedName>
    <definedName name="BExIQ5S19ITB0NDRUN4XV7B905ED" localSheetId="1" hidden="1">#REF!</definedName>
    <definedName name="BExIQ5S19ITB0NDRUN4XV7B905ED" localSheetId="40" hidden="1">#REF!</definedName>
    <definedName name="BExIQ5S19ITB0NDRUN4XV7B905ED" localSheetId="36" hidden="1">#REF!</definedName>
    <definedName name="BExIQ5S19ITB0NDRUN4XV7B905ED" hidden="1">#REF!</definedName>
    <definedName name="BExIQ810MMN2UN0EQ9CRQAFWA19X" localSheetId="7" hidden="1">#REF!</definedName>
    <definedName name="BExIQ810MMN2UN0EQ9CRQAFWA19X" localSheetId="9" hidden="1">#REF!</definedName>
    <definedName name="BExIQ810MMN2UN0EQ9CRQAFWA19X" localSheetId="1" hidden="1">#REF!</definedName>
    <definedName name="BExIQ810MMN2UN0EQ9CRQAFWA19X" localSheetId="40" hidden="1">#REF!</definedName>
    <definedName name="BExIQ810MMN2UN0EQ9CRQAFWA19X" localSheetId="36" hidden="1">#REF!</definedName>
    <definedName name="BExIQ810MMN2UN0EQ9CRQAFWA19X" hidden="1">#REF!</definedName>
    <definedName name="BExIQ9TMQT2EIXSVQW7GVSOAW2VJ" localSheetId="7" hidden="1">#REF!</definedName>
    <definedName name="BExIQ9TMQT2EIXSVQW7GVSOAW2VJ" localSheetId="9" hidden="1">#REF!</definedName>
    <definedName name="BExIQ9TMQT2EIXSVQW7GVSOAW2VJ" localSheetId="1" hidden="1">#REF!</definedName>
    <definedName name="BExIQ9TMQT2EIXSVQW7GVSOAW2VJ" localSheetId="40" hidden="1">#REF!</definedName>
    <definedName name="BExIQ9TMQT2EIXSVQW7GVSOAW2VJ" localSheetId="36" hidden="1">#REF!</definedName>
    <definedName name="BExIQ9TMQT2EIXSVQW7GVSOAW2VJ" hidden="1">#REF!</definedName>
    <definedName name="BExIQBMDE1L6J4H27K1FMSHQKDSE" localSheetId="7" hidden="1">#REF!</definedName>
    <definedName name="BExIQBMDE1L6J4H27K1FMSHQKDSE" localSheetId="9" hidden="1">#REF!</definedName>
    <definedName name="BExIQBMDE1L6J4H27K1FMSHQKDSE" localSheetId="1" hidden="1">#REF!</definedName>
    <definedName name="BExIQBMDE1L6J4H27K1FMSHQKDSE" localSheetId="40" hidden="1">#REF!</definedName>
    <definedName name="BExIQBMDE1L6J4H27K1FMSHQKDSE" localSheetId="36" hidden="1">#REF!</definedName>
    <definedName name="BExIQBMDE1L6J4H27K1FMSHQKDSE" hidden="1">#REF!</definedName>
    <definedName name="BExIQE65LVXUOF3UZFO7SDHFJH22" localSheetId="7" hidden="1">#REF!</definedName>
    <definedName name="BExIQE65LVXUOF3UZFO7SDHFJH22" localSheetId="9" hidden="1">#REF!</definedName>
    <definedName name="BExIQE65LVXUOF3UZFO7SDHFJH22" localSheetId="1" hidden="1">#REF!</definedName>
    <definedName name="BExIQE65LVXUOF3UZFO7SDHFJH22" localSheetId="40" hidden="1">#REF!</definedName>
    <definedName name="BExIQE65LVXUOF3UZFO7SDHFJH22" localSheetId="36" hidden="1">#REF!</definedName>
    <definedName name="BExIQE65LVXUOF3UZFO7SDHFJH22" hidden="1">#REF!</definedName>
    <definedName name="BExIQG9OO2KKBOWTMD1OXY36TEGA" localSheetId="7" hidden="1">#REF!</definedName>
    <definedName name="BExIQG9OO2KKBOWTMD1OXY36TEGA" localSheetId="9" hidden="1">#REF!</definedName>
    <definedName name="BExIQG9OO2KKBOWTMD1OXY36TEGA" localSheetId="1" hidden="1">#REF!</definedName>
    <definedName name="BExIQG9OO2KKBOWTMD1OXY36TEGA" localSheetId="40" hidden="1">#REF!</definedName>
    <definedName name="BExIQG9OO2KKBOWTMD1OXY36TEGA" localSheetId="36" hidden="1">#REF!</definedName>
    <definedName name="BExIQG9OO2KKBOWTMD1OXY36TEGA" hidden="1">#REF!</definedName>
    <definedName name="BExIQHWZ65ALA9VAFCJEGIL1145G" localSheetId="7" hidden="1">#REF!</definedName>
    <definedName name="BExIQHWZ65ALA9VAFCJEGIL1145G" localSheetId="9" hidden="1">#REF!</definedName>
    <definedName name="BExIQHWZ65ALA9VAFCJEGIL1145G" localSheetId="1" hidden="1">#REF!</definedName>
    <definedName name="BExIQHWZ65ALA9VAFCJEGIL1145G" localSheetId="40" hidden="1">#REF!</definedName>
    <definedName name="BExIQHWZ65ALA9VAFCJEGIL1145G" localSheetId="36" hidden="1">#REF!</definedName>
    <definedName name="BExIQHWZ65ALA9VAFCJEGIL1145G" hidden="1">#REF!</definedName>
    <definedName name="BExIQX1XBB31HZTYEEVOBSE3C5A6" localSheetId="7" hidden="1">#REF!</definedName>
    <definedName name="BExIQX1XBB31HZTYEEVOBSE3C5A6" localSheetId="9" hidden="1">#REF!</definedName>
    <definedName name="BExIQX1XBB31HZTYEEVOBSE3C5A6" localSheetId="1" hidden="1">#REF!</definedName>
    <definedName name="BExIQX1XBB31HZTYEEVOBSE3C5A6" localSheetId="40" hidden="1">#REF!</definedName>
    <definedName name="BExIQX1XBB31HZTYEEVOBSE3C5A6" localSheetId="36" hidden="1">#REF!</definedName>
    <definedName name="BExIQX1XBB31HZTYEEVOBSE3C5A6" hidden="1">#REF!</definedName>
    <definedName name="BExIR2ALYRP9FW99DK2084J7IIDC" localSheetId="7" hidden="1">#REF!</definedName>
    <definedName name="BExIR2ALYRP9FW99DK2084J7IIDC" localSheetId="9" hidden="1">#REF!</definedName>
    <definedName name="BExIR2ALYRP9FW99DK2084J7IIDC" localSheetId="1" hidden="1">#REF!</definedName>
    <definedName name="BExIR2ALYRP9FW99DK2084J7IIDC" localSheetId="40" hidden="1">#REF!</definedName>
    <definedName name="BExIR2ALYRP9FW99DK2084J7IIDC" localSheetId="36" hidden="1">#REF!</definedName>
    <definedName name="BExIR2ALYRP9FW99DK2084J7IIDC" hidden="1">#REF!</definedName>
    <definedName name="BExIR8FQETPTQYW37DBVDWG3J4JW" localSheetId="7" hidden="1">#REF!</definedName>
    <definedName name="BExIR8FQETPTQYW37DBVDWG3J4JW" localSheetId="9" hidden="1">#REF!</definedName>
    <definedName name="BExIR8FQETPTQYW37DBVDWG3J4JW" localSheetId="1" hidden="1">#REF!</definedName>
    <definedName name="BExIR8FQETPTQYW37DBVDWG3J4JW" localSheetId="40" hidden="1">#REF!</definedName>
    <definedName name="BExIR8FQETPTQYW37DBVDWG3J4JW" localSheetId="36" hidden="1">#REF!</definedName>
    <definedName name="BExIR8FQETPTQYW37DBVDWG3J4JW" hidden="1">#REF!</definedName>
    <definedName name="BExIRHKWQB1PP4ZLB0C3AVUBAFMD" localSheetId="7" hidden="1">#REF!</definedName>
    <definedName name="BExIRHKWQB1PP4ZLB0C3AVUBAFMD" localSheetId="9" hidden="1">#REF!</definedName>
    <definedName name="BExIRHKWQB1PP4ZLB0C3AVUBAFMD" localSheetId="1" hidden="1">#REF!</definedName>
    <definedName name="BExIRHKWQB1PP4ZLB0C3AVUBAFMD" localSheetId="40" hidden="1">#REF!</definedName>
    <definedName name="BExIRHKWQB1PP4ZLB0C3AVUBAFMD" localSheetId="36" hidden="1">#REF!</definedName>
    <definedName name="BExIRHKWQB1PP4ZLB0C3AVUBAFMD" hidden="1">#REF!</definedName>
    <definedName name="BExIRJTRJPQR3OTAGAV7JTA4VMPS" localSheetId="7" hidden="1">#REF!</definedName>
    <definedName name="BExIRJTRJPQR3OTAGAV7JTA4VMPS" localSheetId="9" hidden="1">#REF!</definedName>
    <definedName name="BExIRJTRJPQR3OTAGAV7JTA4VMPS" localSheetId="1" hidden="1">#REF!</definedName>
    <definedName name="BExIRJTRJPQR3OTAGAV7JTA4VMPS" localSheetId="40" hidden="1">#REF!</definedName>
    <definedName name="BExIRJTRJPQR3OTAGAV7JTA4VMPS" localSheetId="36" hidden="1">#REF!</definedName>
    <definedName name="BExIRJTRJPQR3OTAGAV7JTA4VMPS" hidden="1">#REF!</definedName>
    <definedName name="BExIROH27RJOG6VI7ZHR0RZGAZZ4" localSheetId="7" hidden="1">#REF!</definedName>
    <definedName name="BExIROH27RJOG6VI7ZHR0RZGAZZ4" localSheetId="9" hidden="1">#REF!</definedName>
    <definedName name="BExIROH27RJOG6VI7ZHR0RZGAZZ4" localSheetId="1" hidden="1">#REF!</definedName>
    <definedName name="BExIROH27RJOG6VI7ZHR0RZGAZZ4" localSheetId="40" hidden="1">#REF!</definedName>
    <definedName name="BExIROH27RJOG6VI7ZHR0RZGAZZ4" localSheetId="36" hidden="1">#REF!</definedName>
    <definedName name="BExIROH27RJOG6VI7ZHR0RZGAZZ4" hidden="1">#REF!</definedName>
    <definedName name="BExIRRBGTY01OQOI3U5SW59RFDFI" localSheetId="7" hidden="1">#REF!</definedName>
    <definedName name="BExIRRBGTY01OQOI3U5SW59RFDFI" localSheetId="9" hidden="1">#REF!</definedName>
    <definedName name="BExIRRBGTY01OQOI3U5SW59RFDFI" localSheetId="1" hidden="1">#REF!</definedName>
    <definedName name="BExIRRBGTY01OQOI3U5SW59RFDFI" localSheetId="40" hidden="1">#REF!</definedName>
    <definedName name="BExIRRBGTY01OQOI3U5SW59RFDFI" localSheetId="36" hidden="1">#REF!</definedName>
    <definedName name="BExIRRBGTY01OQOI3U5SW59RFDFI" hidden="1">#REF!</definedName>
    <definedName name="BExIS4T0DRF57HYO7OGG72KBOFOI" localSheetId="7" hidden="1">#REF!</definedName>
    <definedName name="BExIS4T0DRF57HYO7OGG72KBOFOI" localSheetId="9" hidden="1">#REF!</definedName>
    <definedName name="BExIS4T0DRF57HYO7OGG72KBOFOI" localSheetId="1" hidden="1">#REF!</definedName>
    <definedName name="BExIS4T0DRF57HYO7OGG72KBOFOI" localSheetId="40" hidden="1">#REF!</definedName>
    <definedName name="BExIS4T0DRF57HYO7OGG72KBOFOI" localSheetId="36" hidden="1">#REF!</definedName>
    <definedName name="BExIS4T0DRF57HYO7OGG72KBOFOI" hidden="1">#REF!</definedName>
    <definedName name="BExIS77BJDDK18PGI9DSEYZPIL7P" localSheetId="7" hidden="1">#REF!</definedName>
    <definedName name="BExIS77BJDDK18PGI9DSEYZPIL7P" localSheetId="9" hidden="1">#REF!</definedName>
    <definedName name="BExIS77BJDDK18PGI9DSEYZPIL7P" localSheetId="1" hidden="1">#REF!</definedName>
    <definedName name="BExIS77BJDDK18PGI9DSEYZPIL7P" localSheetId="40" hidden="1">#REF!</definedName>
    <definedName name="BExIS77BJDDK18PGI9DSEYZPIL7P" localSheetId="36" hidden="1">#REF!</definedName>
    <definedName name="BExIS77BJDDK18PGI9DSEYZPIL7P" hidden="1">#REF!</definedName>
    <definedName name="BExIS8USL1T3Z97CZ30HJ98E2GXQ" localSheetId="7" hidden="1">#REF!</definedName>
    <definedName name="BExIS8USL1T3Z97CZ30HJ98E2GXQ" localSheetId="9" hidden="1">#REF!</definedName>
    <definedName name="BExIS8USL1T3Z97CZ30HJ98E2GXQ" localSheetId="1" hidden="1">#REF!</definedName>
    <definedName name="BExIS8USL1T3Z97CZ30HJ98E2GXQ" localSheetId="40" hidden="1">#REF!</definedName>
    <definedName name="BExIS8USL1T3Z97CZ30HJ98E2GXQ" localSheetId="36" hidden="1">#REF!</definedName>
    <definedName name="BExIS8USL1T3Z97CZ30HJ98E2GXQ" hidden="1">#REF!</definedName>
    <definedName name="BExISC5B700MZUBFTQ9K4IKTF7HR" localSheetId="7" hidden="1">#REF!</definedName>
    <definedName name="BExISC5B700MZUBFTQ9K4IKTF7HR" localSheetId="9" hidden="1">#REF!</definedName>
    <definedName name="BExISC5B700MZUBFTQ9K4IKTF7HR" localSheetId="1" hidden="1">#REF!</definedName>
    <definedName name="BExISC5B700MZUBFTQ9K4IKTF7HR" localSheetId="40" hidden="1">#REF!</definedName>
    <definedName name="BExISC5B700MZUBFTQ9K4IKTF7HR" localSheetId="36" hidden="1">#REF!</definedName>
    <definedName name="BExISC5B700MZUBFTQ9K4IKTF7HR" hidden="1">#REF!</definedName>
    <definedName name="BExISDHXS49S1H56ENBPRF1NLD5C" localSheetId="7" hidden="1">#REF!</definedName>
    <definedName name="BExISDHXS49S1H56ENBPRF1NLD5C" localSheetId="9" hidden="1">#REF!</definedName>
    <definedName name="BExISDHXS49S1H56ENBPRF1NLD5C" localSheetId="1" hidden="1">#REF!</definedName>
    <definedName name="BExISDHXS49S1H56ENBPRF1NLD5C" localSheetId="40" hidden="1">#REF!</definedName>
    <definedName name="BExISDHXS49S1H56ENBPRF1NLD5C" localSheetId="36" hidden="1">#REF!</definedName>
    <definedName name="BExISDHXS49S1H56ENBPRF1NLD5C" hidden="1">#REF!</definedName>
    <definedName name="BExISM1JLV54A21A164IURMPGUMU" localSheetId="7" hidden="1">#REF!</definedName>
    <definedName name="BExISM1JLV54A21A164IURMPGUMU" localSheetId="9" hidden="1">#REF!</definedName>
    <definedName name="BExISM1JLV54A21A164IURMPGUMU" localSheetId="1" hidden="1">#REF!</definedName>
    <definedName name="BExISM1JLV54A21A164IURMPGUMU" localSheetId="40" hidden="1">#REF!</definedName>
    <definedName name="BExISM1JLV54A21A164IURMPGUMU" localSheetId="36" hidden="1">#REF!</definedName>
    <definedName name="BExISM1JLV54A21A164IURMPGUMU" hidden="1">#REF!</definedName>
    <definedName name="BExISRFKJYUZ4AKW44IJF7RF9Y90" localSheetId="7" hidden="1">#REF!</definedName>
    <definedName name="BExISRFKJYUZ4AKW44IJF7RF9Y90" localSheetId="9" hidden="1">#REF!</definedName>
    <definedName name="BExISRFKJYUZ4AKW44IJF7RF9Y90" localSheetId="1" hidden="1">#REF!</definedName>
    <definedName name="BExISRFKJYUZ4AKW44IJF7RF9Y90" localSheetId="40" hidden="1">#REF!</definedName>
    <definedName name="BExISRFKJYUZ4AKW44IJF7RF9Y90" localSheetId="36" hidden="1">#REF!</definedName>
    <definedName name="BExISRFKJYUZ4AKW44IJF7RF9Y90" hidden="1">#REF!</definedName>
    <definedName name="BExISSMVV57JAUB6CSGBMBFVNGWK" localSheetId="7" hidden="1">#REF!</definedName>
    <definedName name="BExISSMVV57JAUB6CSGBMBFVNGWK" localSheetId="9" hidden="1">#REF!</definedName>
    <definedName name="BExISSMVV57JAUB6CSGBMBFVNGWK" localSheetId="1" hidden="1">#REF!</definedName>
    <definedName name="BExISSMVV57JAUB6CSGBMBFVNGWK" localSheetId="40" hidden="1">#REF!</definedName>
    <definedName name="BExISSMVV57JAUB6CSGBMBFVNGWK" localSheetId="36" hidden="1">#REF!</definedName>
    <definedName name="BExISSMVV57JAUB6CSGBMBFVNGWK" hidden="1">#REF!</definedName>
    <definedName name="BExIT16AD4HCD0WQCCA72AKLQHK1" localSheetId="7" hidden="1">#REF!</definedName>
    <definedName name="BExIT16AD4HCD0WQCCA72AKLQHK1" localSheetId="9" hidden="1">#REF!</definedName>
    <definedName name="BExIT16AD4HCD0WQCCA72AKLQHK1" localSheetId="1" hidden="1">#REF!</definedName>
    <definedName name="BExIT16AD4HCD0WQCCA72AKLQHK1" localSheetId="40" hidden="1">#REF!</definedName>
    <definedName name="BExIT16AD4HCD0WQCCA72AKLQHK1" localSheetId="36" hidden="1">#REF!</definedName>
    <definedName name="BExIT16AD4HCD0WQCCA72AKLQHK1" hidden="1">#REF!</definedName>
    <definedName name="BExIT1MK8TBAK3SNP36A8FKDQSOK" localSheetId="7" hidden="1">#REF!</definedName>
    <definedName name="BExIT1MK8TBAK3SNP36A8FKDQSOK" localSheetId="9" hidden="1">#REF!</definedName>
    <definedName name="BExIT1MK8TBAK3SNP36A8FKDQSOK" localSheetId="1" hidden="1">#REF!</definedName>
    <definedName name="BExIT1MK8TBAK3SNP36A8FKDQSOK" localSheetId="40" hidden="1">#REF!</definedName>
    <definedName name="BExIT1MK8TBAK3SNP36A8FKDQSOK" localSheetId="36" hidden="1">#REF!</definedName>
    <definedName name="BExIT1MK8TBAK3SNP36A8FKDQSOK" hidden="1">#REF!</definedName>
    <definedName name="BExIT9PPVL7XGGIZS7G6QI6L7H9U" localSheetId="7" hidden="1">#REF!</definedName>
    <definedName name="BExIT9PPVL7XGGIZS7G6QI6L7H9U" localSheetId="9" hidden="1">#REF!</definedName>
    <definedName name="BExIT9PPVL7XGGIZS7G6QI6L7H9U" localSheetId="1" hidden="1">#REF!</definedName>
    <definedName name="BExIT9PPVL7XGGIZS7G6QI6L7H9U" localSheetId="40" hidden="1">#REF!</definedName>
    <definedName name="BExIT9PPVL7XGGIZS7G6QI6L7H9U" localSheetId="36" hidden="1">#REF!</definedName>
    <definedName name="BExIT9PPVL7XGGIZS7G6QI6L7H9U" hidden="1">#REF!</definedName>
    <definedName name="BExITBNYANV2S8KD56GOGCKW393R" localSheetId="7" hidden="1">#REF!</definedName>
    <definedName name="BExITBNYANV2S8KD56GOGCKW393R" localSheetId="9" hidden="1">#REF!</definedName>
    <definedName name="BExITBNYANV2S8KD56GOGCKW393R" localSheetId="1" hidden="1">#REF!</definedName>
    <definedName name="BExITBNYANV2S8KD56GOGCKW393R" localSheetId="40" hidden="1">#REF!</definedName>
    <definedName name="BExITBNYANV2S8KD56GOGCKW393R" localSheetId="36" hidden="1">#REF!</definedName>
    <definedName name="BExITBNYANV2S8KD56GOGCKW393R" hidden="1">#REF!</definedName>
    <definedName name="BExITGB4FVAV0LE88D7JMX7FBYXI" localSheetId="7" hidden="1">#REF!</definedName>
    <definedName name="BExITGB4FVAV0LE88D7JMX7FBYXI" localSheetId="9" hidden="1">#REF!</definedName>
    <definedName name="BExITGB4FVAV0LE88D7JMX7FBYXI" localSheetId="1" hidden="1">#REF!</definedName>
    <definedName name="BExITGB4FVAV0LE88D7JMX7FBYXI" localSheetId="40" hidden="1">#REF!</definedName>
    <definedName name="BExITGB4FVAV0LE88D7JMX7FBYXI" localSheetId="36" hidden="1">#REF!</definedName>
    <definedName name="BExITGB4FVAV0LE88D7JMX7FBYXI" hidden="1">#REF!</definedName>
    <definedName name="BExITI3TQ14K842P38QF0PNWSWNO" localSheetId="7" hidden="1">#REF!</definedName>
    <definedName name="BExITI3TQ14K842P38QF0PNWSWNO" localSheetId="9" hidden="1">#REF!</definedName>
    <definedName name="BExITI3TQ14K842P38QF0PNWSWNO" localSheetId="1" hidden="1">#REF!</definedName>
    <definedName name="BExITI3TQ14K842P38QF0PNWSWNO" localSheetId="40" hidden="1">#REF!</definedName>
    <definedName name="BExITI3TQ14K842P38QF0PNWSWNO" localSheetId="36" hidden="1">#REF!</definedName>
    <definedName name="BExITI3TQ14K842P38QF0PNWSWNO" hidden="1">#REF!</definedName>
    <definedName name="BExIU9OGER4TPMETACWUEP1UENK0" localSheetId="7" hidden="1">#REF!</definedName>
    <definedName name="BExIU9OGER4TPMETACWUEP1UENK0" localSheetId="9" hidden="1">#REF!</definedName>
    <definedName name="BExIU9OGER4TPMETACWUEP1UENK0" localSheetId="1" hidden="1">#REF!</definedName>
    <definedName name="BExIU9OGER4TPMETACWUEP1UENK0" localSheetId="40" hidden="1">#REF!</definedName>
    <definedName name="BExIU9OGER4TPMETACWUEP1UENK0" localSheetId="36" hidden="1">#REF!</definedName>
    <definedName name="BExIU9OGER4TPMETACWUEP1UENK0" hidden="1">#REF!</definedName>
    <definedName name="BExIUD4OJGH65NFNQ4VMCE3R4J1X" localSheetId="7" hidden="1">#REF!</definedName>
    <definedName name="BExIUD4OJGH65NFNQ4VMCE3R4J1X" localSheetId="9" hidden="1">#REF!</definedName>
    <definedName name="BExIUD4OJGH65NFNQ4VMCE3R4J1X" localSheetId="1" hidden="1">#REF!</definedName>
    <definedName name="BExIUD4OJGH65NFNQ4VMCE3R4J1X" localSheetId="40" hidden="1">#REF!</definedName>
    <definedName name="BExIUD4OJGH65NFNQ4VMCE3R4J1X" localSheetId="36" hidden="1">#REF!</definedName>
    <definedName name="BExIUD4OJGH65NFNQ4VMCE3R4J1X" hidden="1">#REF!</definedName>
    <definedName name="BExIUQM0XWNNW3MJD26EOVIT7FSU" localSheetId="7" hidden="1">#REF!</definedName>
    <definedName name="BExIUQM0XWNNW3MJD26EOVIT7FSU" localSheetId="9" hidden="1">#REF!</definedName>
    <definedName name="BExIUQM0XWNNW3MJD26EOVIT7FSU" localSheetId="1" hidden="1">#REF!</definedName>
    <definedName name="BExIUQM0XWNNW3MJD26EOVIT7FSU" localSheetId="40" hidden="1">#REF!</definedName>
    <definedName name="BExIUQM0XWNNW3MJD26EOVIT7FSU" localSheetId="36" hidden="1">#REF!</definedName>
    <definedName name="BExIUQM0XWNNW3MJD26EOVIT7FSU" hidden="1">#REF!</definedName>
    <definedName name="BExIUTB5OAAXYW0OFMP0PS40SPOB" localSheetId="7" hidden="1">#REF!</definedName>
    <definedName name="BExIUTB5OAAXYW0OFMP0PS40SPOB" localSheetId="9" hidden="1">#REF!</definedName>
    <definedName name="BExIUTB5OAAXYW0OFMP0PS40SPOB" localSheetId="1" hidden="1">#REF!</definedName>
    <definedName name="BExIUTB5OAAXYW0OFMP0PS40SPOB" localSheetId="40" hidden="1">#REF!</definedName>
    <definedName name="BExIUTB5OAAXYW0OFMP0PS40SPOB" localSheetId="36" hidden="1">#REF!</definedName>
    <definedName name="BExIUTB5OAAXYW0OFMP0PS40SPOB" hidden="1">#REF!</definedName>
    <definedName name="BExIUUT2MHIOV6R3WHA0DPM1KBKY" localSheetId="7" hidden="1">#REF!</definedName>
    <definedName name="BExIUUT2MHIOV6R3WHA0DPM1KBKY" localSheetId="9" hidden="1">#REF!</definedName>
    <definedName name="BExIUUT2MHIOV6R3WHA0DPM1KBKY" localSheetId="1" hidden="1">#REF!</definedName>
    <definedName name="BExIUUT2MHIOV6R3WHA0DPM1KBKY" localSheetId="40" hidden="1">#REF!</definedName>
    <definedName name="BExIUUT2MHIOV6R3WHA0DPM1KBKY" localSheetId="36" hidden="1">#REF!</definedName>
    <definedName name="BExIUUT2MHIOV6R3WHA0DPM1KBKY" hidden="1">#REF!</definedName>
    <definedName name="BExIUYPDT1AM6MWGWQS646PIZIWC" localSheetId="7" hidden="1">#REF!</definedName>
    <definedName name="BExIUYPDT1AM6MWGWQS646PIZIWC" localSheetId="9" hidden="1">#REF!</definedName>
    <definedName name="BExIUYPDT1AM6MWGWQS646PIZIWC" localSheetId="1" hidden="1">#REF!</definedName>
    <definedName name="BExIUYPDT1AM6MWGWQS646PIZIWC" localSheetId="40" hidden="1">#REF!</definedName>
    <definedName name="BExIUYPDT1AM6MWGWQS646PIZIWC" localSheetId="36" hidden="1">#REF!</definedName>
    <definedName name="BExIUYPDT1AM6MWGWQS646PIZIWC" hidden="1">#REF!</definedName>
    <definedName name="BExIV0I2O9F8D1UK1SI8AEYR6U0A" localSheetId="7" hidden="1">#REF!</definedName>
    <definedName name="BExIV0I2O9F8D1UK1SI8AEYR6U0A" localSheetId="9" hidden="1">#REF!</definedName>
    <definedName name="BExIV0I2O9F8D1UK1SI8AEYR6U0A" localSheetId="1" hidden="1">#REF!</definedName>
    <definedName name="BExIV0I2O9F8D1UK1SI8AEYR6U0A" localSheetId="40" hidden="1">#REF!</definedName>
    <definedName name="BExIV0I2O9F8D1UK1SI8AEYR6U0A" localSheetId="36" hidden="1">#REF!</definedName>
    <definedName name="BExIV0I2O9F8D1UK1SI8AEYR6U0A" hidden="1">#REF!</definedName>
    <definedName name="BExIV2LM38XPLRTWT0R44TMQ59E5" localSheetId="7" hidden="1">#REF!</definedName>
    <definedName name="BExIV2LM38XPLRTWT0R44TMQ59E5" localSheetId="9" hidden="1">#REF!</definedName>
    <definedName name="BExIV2LM38XPLRTWT0R44TMQ59E5" localSheetId="1" hidden="1">#REF!</definedName>
    <definedName name="BExIV2LM38XPLRTWT0R44TMQ59E5" localSheetId="40" hidden="1">#REF!</definedName>
    <definedName name="BExIV2LM38XPLRTWT0R44TMQ59E5" localSheetId="36" hidden="1">#REF!</definedName>
    <definedName name="BExIV2LM38XPLRTWT0R44TMQ59E5" hidden="1">#REF!</definedName>
    <definedName name="BExIV3HY4S0YRV1F7XEMF2YHAR2I" localSheetId="7" hidden="1">#REF!</definedName>
    <definedName name="BExIV3HY4S0YRV1F7XEMF2YHAR2I" localSheetId="9" hidden="1">#REF!</definedName>
    <definedName name="BExIV3HY4S0YRV1F7XEMF2YHAR2I" localSheetId="1" hidden="1">#REF!</definedName>
    <definedName name="BExIV3HY4S0YRV1F7XEMF2YHAR2I" localSheetId="40" hidden="1">#REF!</definedName>
    <definedName name="BExIV3HY4S0YRV1F7XEMF2YHAR2I" localSheetId="36" hidden="1">#REF!</definedName>
    <definedName name="BExIV3HY4S0YRV1F7XEMF2YHAR2I" hidden="1">#REF!</definedName>
    <definedName name="BExIV6HUZFRIFLXW2SICKGTAH1PV" localSheetId="7" hidden="1">#REF!</definedName>
    <definedName name="BExIV6HUZFRIFLXW2SICKGTAH1PV" localSheetId="9" hidden="1">#REF!</definedName>
    <definedName name="BExIV6HUZFRIFLXW2SICKGTAH1PV" localSheetId="1" hidden="1">#REF!</definedName>
    <definedName name="BExIV6HUZFRIFLXW2SICKGTAH1PV" localSheetId="40" hidden="1">#REF!</definedName>
    <definedName name="BExIV6HUZFRIFLXW2SICKGTAH1PV" localSheetId="36" hidden="1">#REF!</definedName>
    <definedName name="BExIV6HUZFRIFLXW2SICKGTAH1PV" hidden="1">#REF!</definedName>
    <definedName name="BExIVCXWL6H5LD9DHDIA4F5U9TQL" localSheetId="7" hidden="1">#REF!</definedName>
    <definedName name="BExIVCXWL6H5LD9DHDIA4F5U9TQL" localSheetId="9" hidden="1">#REF!</definedName>
    <definedName name="BExIVCXWL6H5LD9DHDIA4F5U9TQL" localSheetId="1" hidden="1">#REF!</definedName>
    <definedName name="BExIVCXWL6H5LD9DHDIA4F5U9TQL" localSheetId="40" hidden="1">#REF!</definedName>
    <definedName name="BExIVCXWL6H5LD9DHDIA4F5U9TQL" localSheetId="36" hidden="1">#REF!</definedName>
    <definedName name="BExIVCXWL6H5LD9DHDIA4F5U9TQL" hidden="1">#REF!</definedName>
    <definedName name="BExIVEVYJ7KL8QNR5ZTOSD11I5A6" localSheetId="7" hidden="1">#REF!</definedName>
    <definedName name="BExIVEVYJ7KL8QNR5ZTOSD11I5A6" localSheetId="9" hidden="1">#REF!</definedName>
    <definedName name="BExIVEVYJ7KL8QNR5ZTOSD11I5A6" localSheetId="1" hidden="1">#REF!</definedName>
    <definedName name="BExIVEVYJ7KL8QNR5ZTOSD11I5A6" localSheetId="40" hidden="1">#REF!</definedName>
    <definedName name="BExIVEVYJ7KL8QNR5ZTOSD11I5A6" localSheetId="36" hidden="1">#REF!</definedName>
    <definedName name="BExIVEVYJ7KL8QNR5ZTOSD11I5A6" hidden="1">#REF!</definedName>
    <definedName name="BExIVJ30S9U8MA1TUBRND8DGF96D" localSheetId="7" hidden="1">#REF!</definedName>
    <definedName name="BExIVJ30S9U8MA1TUBRND8DGF96D" localSheetId="9" hidden="1">#REF!</definedName>
    <definedName name="BExIVJ30S9U8MA1TUBRND8DGF96D" localSheetId="1" hidden="1">#REF!</definedName>
    <definedName name="BExIVJ30S9U8MA1TUBRND8DGF96D" localSheetId="40" hidden="1">#REF!</definedName>
    <definedName name="BExIVJ30S9U8MA1TUBRND8DGF96D" localSheetId="36" hidden="1">#REF!</definedName>
    <definedName name="BExIVJ30S9U8MA1TUBRND8DGF96D" hidden="1">#REF!</definedName>
    <definedName name="BExIVMOIPSEWSIHIDDLOXESQ28A0" localSheetId="7" hidden="1">#REF!</definedName>
    <definedName name="BExIVMOIPSEWSIHIDDLOXESQ28A0" localSheetId="9" hidden="1">#REF!</definedName>
    <definedName name="BExIVMOIPSEWSIHIDDLOXESQ28A0" localSheetId="1" hidden="1">#REF!</definedName>
    <definedName name="BExIVMOIPSEWSIHIDDLOXESQ28A0" localSheetId="40" hidden="1">#REF!</definedName>
    <definedName name="BExIVMOIPSEWSIHIDDLOXESQ28A0" localSheetId="36" hidden="1">#REF!</definedName>
    <definedName name="BExIVMOIPSEWSIHIDDLOXESQ28A0" hidden="1">#REF!</definedName>
    <definedName name="BExIVNVNJX9BYDLC88NG09YF5XQ6" localSheetId="7" hidden="1">#REF!</definedName>
    <definedName name="BExIVNVNJX9BYDLC88NG09YF5XQ6" localSheetId="9" hidden="1">#REF!</definedName>
    <definedName name="BExIVNVNJX9BYDLC88NG09YF5XQ6" localSheetId="1" hidden="1">#REF!</definedName>
    <definedName name="BExIVNVNJX9BYDLC88NG09YF5XQ6" localSheetId="40" hidden="1">#REF!</definedName>
    <definedName name="BExIVNVNJX9BYDLC88NG09YF5XQ6" localSheetId="36" hidden="1">#REF!</definedName>
    <definedName name="BExIVNVNJX9BYDLC88NG09YF5XQ6" hidden="1">#REF!</definedName>
    <definedName name="BExIVQVKLMGSRYT1LFZH0KUIA4OR" localSheetId="7" hidden="1">#REF!</definedName>
    <definedName name="BExIVQVKLMGSRYT1LFZH0KUIA4OR" localSheetId="9" hidden="1">#REF!</definedName>
    <definedName name="BExIVQVKLMGSRYT1LFZH0KUIA4OR" localSheetId="1" hidden="1">#REF!</definedName>
    <definedName name="BExIVQVKLMGSRYT1LFZH0KUIA4OR" localSheetId="40" hidden="1">#REF!</definedName>
    <definedName name="BExIVQVKLMGSRYT1LFZH0KUIA4OR" localSheetId="36" hidden="1">#REF!</definedName>
    <definedName name="BExIVQVKLMGSRYT1LFZH0KUIA4OR" hidden="1">#REF!</definedName>
    <definedName name="BExIVYTFI35KNR2XSA6N8OJYUTUR" localSheetId="7" hidden="1">#REF!</definedName>
    <definedName name="BExIVYTFI35KNR2XSA6N8OJYUTUR" localSheetId="9" hidden="1">#REF!</definedName>
    <definedName name="BExIVYTFI35KNR2XSA6N8OJYUTUR" localSheetId="1" hidden="1">#REF!</definedName>
    <definedName name="BExIVYTFI35KNR2XSA6N8OJYUTUR" localSheetId="40" hidden="1">#REF!</definedName>
    <definedName name="BExIVYTFI35KNR2XSA6N8OJYUTUR" localSheetId="36" hidden="1">#REF!</definedName>
    <definedName name="BExIVYTFI35KNR2XSA6N8OJYUTUR" hidden="1">#REF!</definedName>
    <definedName name="BExIVZF05SNB8DE7VLQOFG9S41HS" localSheetId="7" hidden="1">#REF!</definedName>
    <definedName name="BExIVZF05SNB8DE7VLQOFG9S41HS" localSheetId="9" hidden="1">#REF!</definedName>
    <definedName name="BExIVZF05SNB8DE7VLQOFG9S41HS" localSheetId="1" hidden="1">#REF!</definedName>
    <definedName name="BExIVZF05SNB8DE7VLQOFG9S41HS" localSheetId="40" hidden="1">#REF!</definedName>
    <definedName name="BExIVZF05SNB8DE7VLQOFG9S41HS" localSheetId="36" hidden="1">#REF!</definedName>
    <definedName name="BExIVZF05SNB8DE7VLQOFG9S41HS" hidden="1">#REF!</definedName>
    <definedName name="BExIWB3SY3WRIVIOF988DNNODBOA" localSheetId="7" hidden="1">#REF!</definedName>
    <definedName name="BExIWB3SY3WRIVIOF988DNNODBOA" localSheetId="9" hidden="1">#REF!</definedName>
    <definedName name="BExIWB3SY3WRIVIOF988DNNODBOA" localSheetId="1" hidden="1">#REF!</definedName>
    <definedName name="BExIWB3SY3WRIVIOF988DNNODBOA" localSheetId="40" hidden="1">#REF!</definedName>
    <definedName name="BExIWB3SY3WRIVIOF988DNNODBOA" localSheetId="36" hidden="1">#REF!</definedName>
    <definedName name="BExIWB3SY3WRIVIOF988DNNODBOA" hidden="1">#REF!</definedName>
    <definedName name="BExIWB99CG0H52LRD6QWPN4L6DV2" localSheetId="7" hidden="1">#REF!</definedName>
    <definedName name="BExIWB99CG0H52LRD6QWPN4L6DV2" localSheetId="9" hidden="1">#REF!</definedName>
    <definedName name="BExIWB99CG0H52LRD6QWPN4L6DV2" localSheetId="1" hidden="1">#REF!</definedName>
    <definedName name="BExIWB99CG0H52LRD6QWPN4L6DV2" localSheetId="40" hidden="1">#REF!</definedName>
    <definedName name="BExIWB99CG0H52LRD6QWPN4L6DV2" localSheetId="36" hidden="1">#REF!</definedName>
    <definedName name="BExIWB99CG0H52LRD6QWPN4L6DV2" hidden="1">#REF!</definedName>
    <definedName name="BExIWG1W7XP9DFYYSZAIOSHM0QLQ" localSheetId="7" hidden="1">#REF!</definedName>
    <definedName name="BExIWG1W7XP9DFYYSZAIOSHM0QLQ" localSheetId="9" hidden="1">#REF!</definedName>
    <definedName name="BExIWG1W7XP9DFYYSZAIOSHM0QLQ" localSheetId="1" hidden="1">#REF!</definedName>
    <definedName name="BExIWG1W7XP9DFYYSZAIOSHM0QLQ" localSheetId="40" hidden="1">#REF!</definedName>
    <definedName name="BExIWG1W7XP9DFYYSZAIOSHM0QLQ" localSheetId="36" hidden="1">#REF!</definedName>
    <definedName name="BExIWG1W7XP9DFYYSZAIOSHM0QLQ" hidden="1">#REF!</definedName>
    <definedName name="BExIWH3KUK94B7833DD4TB0Y6KP9" localSheetId="7" hidden="1">#REF!</definedName>
    <definedName name="BExIWH3KUK94B7833DD4TB0Y6KP9" localSheetId="9" hidden="1">#REF!</definedName>
    <definedName name="BExIWH3KUK94B7833DD4TB0Y6KP9" localSheetId="1" hidden="1">#REF!</definedName>
    <definedName name="BExIWH3KUK94B7833DD4TB0Y6KP9" localSheetId="40" hidden="1">#REF!</definedName>
    <definedName name="BExIWH3KUK94B7833DD4TB0Y6KP9" localSheetId="36" hidden="1">#REF!</definedName>
    <definedName name="BExIWH3KUK94B7833DD4TB0Y6KP9" hidden="1">#REF!</definedName>
    <definedName name="BExIWHZXYAALPLS8CSHZHJ82LBOH" localSheetId="7" hidden="1">#REF!</definedName>
    <definedName name="BExIWHZXYAALPLS8CSHZHJ82LBOH" localSheetId="9" hidden="1">#REF!</definedName>
    <definedName name="BExIWHZXYAALPLS8CSHZHJ82LBOH" localSheetId="1" hidden="1">#REF!</definedName>
    <definedName name="BExIWHZXYAALPLS8CSHZHJ82LBOH" localSheetId="40" hidden="1">#REF!</definedName>
    <definedName name="BExIWHZXYAALPLS8CSHZHJ82LBOH" localSheetId="36" hidden="1">#REF!</definedName>
    <definedName name="BExIWHZXYAALPLS8CSHZHJ82LBOH" hidden="1">#REF!</definedName>
    <definedName name="BExIWJY6FHR6KOO0P8U4IZ7VD42D" localSheetId="7" hidden="1">#REF!</definedName>
    <definedName name="BExIWJY6FHR6KOO0P8U4IZ7VD42D" localSheetId="9" hidden="1">#REF!</definedName>
    <definedName name="BExIWJY6FHR6KOO0P8U4IZ7VD42D" localSheetId="1" hidden="1">#REF!</definedName>
    <definedName name="BExIWJY6FHR6KOO0P8U4IZ7VD42D" localSheetId="40" hidden="1">#REF!</definedName>
    <definedName name="BExIWJY6FHR6KOO0P8U4IZ7VD42D" localSheetId="36" hidden="1">#REF!</definedName>
    <definedName name="BExIWJY6FHR6KOO0P8U4IZ7VD42D" hidden="1">#REF!</definedName>
    <definedName name="BExIWKE9MGIDWORBI43AWTUNYFAN" localSheetId="7" hidden="1">#REF!</definedName>
    <definedName name="BExIWKE9MGIDWORBI43AWTUNYFAN" localSheetId="9" hidden="1">#REF!</definedName>
    <definedName name="BExIWKE9MGIDWORBI43AWTUNYFAN" localSheetId="1" hidden="1">#REF!</definedName>
    <definedName name="BExIWKE9MGIDWORBI43AWTUNYFAN" localSheetId="40" hidden="1">#REF!</definedName>
    <definedName name="BExIWKE9MGIDWORBI43AWTUNYFAN" localSheetId="36" hidden="1">#REF!</definedName>
    <definedName name="BExIWKE9MGIDWORBI43AWTUNYFAN" hidden="1">#REF!</definedName>
    <definedName name="BExIWPHOYLSNGZKVD3RRKOEALEUG" localSheetId="7" hidden="1">#REF!</definedName>
    <definedName name="BExIWPHOYLSNGZKVD3RRKOEALEUG" localSheetId="9" hidden="1">#REF!</definedName>
    <definedName name="BExIWPHOYLSNGZKVD3RRKOEALEUG" localSheetId="1" hidden="1">#REF!</definedName>
    <definedName name="BExIWPHOYLSNGZKVD3RRKOEALEUG" localSheetId="40" hidden="1">#REF!</definedName>
    <definedName name="BExIWPHOYLSNGZKVD3RRKOEALEUG" localSheetId="36" hidden="1">#REF!</definedName>
    <definedName name="BExIWPHOYLSNGZKVD3RRKOEALEUG" hidden="1">#REF!</definedName>
    <definedName name="BExIWSHLD1QIZPL5ARLXOJ9Y2CAA" localSheetId="7" hidden="1">#REF!</definedName>
    <definedName name="BExIWSHLD1QIZPL5ARLXOJ9Y2CAA" localSheetId="9" hidden="1">#REF!</definedName>
    <definedName name="BExIWSHLD1QIZPL5ARLXOJ9Y2CAA" localSheetId="1" hidden="1">#REF!</definedName>
    <definedName name="BExIWSHLD1QIZPL5ARLXOJ9Y2CAA" localSheetId="40" hidden="1">#REF!</definedName>
    <definedName name="BExIWSHLD1QIZPL5ARLXOJ9Y2CAA" localSheetId="36" hidden="1">#REF!</definedName>
    <definedName name="BExIWSHLD1QIZPL5ARLXOJ9Y2CAA" hidden="1">#REF!</definedName>
    <definedName name="BExIX34PM5DBTRHRQWP6PL6WIX88" localSheetId="7" hidden="1">#REF!</definedName>
    <definedName name="BExIX34PM5DBTRHRQWP6PL6WIX88" localSheetId="9" hidden="1">#REF!</definedName>
    <definedName name="BExIX34PM5DBTRHRQWP6PL6WIX88" localSheetId="1" hidden="1">#REF!</definedName>
    <definedName name="BExIX34PM5DBTRHRQWP6PL6WIX88" localSheetId="40" hidden="1">#REF!</definedName>
    <definedName name="BExIX34PM5DBTRHRQWP6PL6WIX88" localSheetId="36" hidden="1">#REF!</definedName>
    <definedName name="BExIX34PM5DBTRHRQWP6PL6WIX88" hidden="1">#REF!</definedName>
    <definedName name="BExIX5OAP9KSUE5SIZCW9P39Q4WE" localSheetId="7" hidden="1">#REF!</definedName>
    <definedName name="BExIX5OAP9KSUE5SIZCW9P39Q4WE" localSheetId="9" hidden="1">#REF!</definedName>
    <definedName name="BExIX5OAP9KSUE5SIZCW9P39Q4WE" localSheetId="1" hidden="1">#REF!</definedName>
    <definedName name="BExIX5OAP9KSUE5SIZCW9P39Q4WE" localSheetId="40" hidden="1">#REF!</definedName>
    <definedName name="BExIX5OAP9KSUE5SIZCW9P39Q4WE" localSheetId="36" hidden="1">#REF!</definedName>
    <definedName name="BExIX5OAP9KSUE5SIZCW9P39Q4WE" hidden="1">#REF!</definedName>
    <definedName name="BExIXGRJPVJMUDGSG7IHPXPNO69B" localSheetId="7" hidden="1">#REF!</definedName>
    <definedName name="BExIXGRJPVJMUDGSG7IHPXPNO69B" localSheetId="9" hidden="1">#REF!</definedName>
    <definedName name="BExIXGRJPVJMUDGSG7IHPXPNO69B" localSheetId="1" hidden="1">#REF!</definedName>
    <definedName name="BExIXGRJPVJMUDGSG7IHPXPNO69B" localSheetId="40" hidden="1">#REF!</definedName>
    <definedName name="BExIXGRJPVJMUDGSG7IHPXPNO69B" localSheetId="36" hidden="1">#REF!</definedName>
    <definedName name="BExIXGRJPVJMUDGSG7IHPXPNO69B" hidden="1">#REF!</definedName>
    <definedName name="BExIXGWVQ9WOO0NCJLXAU4PJPOPM" localSheetId="7" hidden="1">#REF!</definedName>
    <definedName name="BExIXGWVQ9WOO0NCJLXAU4PJPOPM" localSheetId="9" hidden="1">#REF!</definedName>
    <definedName name="BExIXGWVQ9WOO0NCJLXAU4PJPOPM" localSheetId="1" hidden="1">#REF!</definedName>
    <definedName name="BExIXGWVQ9WOO0NCJLXAU4PJPOPM" localSheetId="40" hidden="1">#REF!</definedName>
    <definedName name="BExIXGWVQ9WOO0NCJLXAU4PJPOPM" localSheetId="36" hidden="1">#REF!</definedName>
    <definedName name="BExIXGWVQ9WOO0NCJLXAU4PJPOPM" hidden="1">#REF!</definedName>
    <definedName name="BExIXLK6SEOTUWQVNLCH4SAKTVGQ" localSheetId="7" hidden="1">#REF!</definedName>
    <definedName name="BExIXLK6SEOTUWQVNLCH4SAKTVGQ" localSheetId="9" hidden="1">#REF!</definedName>
    <definedName name="BExIXLK6SEOTUWQVNLCH4SAKTVGQ" localSheetId="1" hidden="1">#REF!</definedName>
    <definedName name="BExIXLK6SEOTUWQVNLCH4SAKTVGQ" localSheetId="40" hidden="1">#REF!</definedName>
    <definedName name="BExIXLK6SEOTUWQVNLCH4SAKTVGQ" localSheetId="36" hidden="1">#REF!</definedName>
    <definedName name="BExIXLK6SEOTUWQVNLCH4SAKTVGQ" hidden="1">#REF!</definedName>
    <definedName name="BExIXM5R87ZL3FHALWZXYCPHGX3E" localSheetId="7" hidden="1">#REF!</definedName>
    <definedName name="BExIXM5R87ZL3FHALWZXYCPHGX3E" localSheetId="9" hidden="1">#REF!</definedName>
    <definedName name="BExIXM5R87ZL3FHALWZXYCPHGX3E" localSheetId="1" hidden="1">#REF!</definedName>
    <definedName name="BExIXM5R87ZL3FHALWZXYCPHGX3E" localSheetId="40" hidden="1">#REF!</definedName>
    <definedName name="BExIXM5R87ZL3FHALWZXYCPHGX3E" localSheetId="36" hidden="1">#REF!</definedName>
    <definedName name="BExIXM5R87ZL3FHALWZXYCPHGX3E" hidden="1">#REF!</definedName>
    <definedName name="BExIXN24YK8MIB3OZ905DHU9CDH1" localSheetId="7" hidden="1">#REF!</definedName>
    <definedName name="BExIXN24YK8MIB3OZ905DHU9CDH1" localSheetId="9" hidden="1">#REF!</definedName>
    <definedName name="BExIXN24YK8MIB3OZ905DHU9CDH1" localSheetId="1" hidden="1">#REF!</definedName>
    <definedName name="BExIXN24YK8MIB3OZ905DHU9CDH1" localSheetId="40" hidden="1">#REF!</definedName>
    <definedName name="BExIXN24YK8MIB3OZ905DHU9CDH1" localSheetId="36" hidden="1">#REF!</definedName>
    <definedName name="BExIXN24YK8MIB3OZ905DHU9CDH1" hidden="1">#REF!</definedName>
    <definedName name="BExIXS036ZCKT2Z8XZKLZ8PFWQGL" localSheetId="7" hidden="1">#REF!</definedName>
    <definedName name="BExIXS036ZCKT2Z8XZKLZ8PFWQGL" localSheetId="9" hidden="1">#REF!</definedName>
    <definedName name="BExIXS036ZCKT2Z8XZKLZ8PFWQGL" localSheetId="1" hidden="1">#REF!</definedName>
    <definedName name="BExIXS036ZCKT2Z8XZKLZ8PFWQGL" localSheetId="40" hidden="1">#REF!</definedName>
    <definedName name="BExIXS036ZCKT2Z8XZKLZ8PFWQGL" localSheetId="36" hidden="1">#REF!</definedName>
    <definedName name="BExIXS036ZCKT2Z8XZKLZ8PFWQGL" hidden="1">#REF!</definedName>
    <definedName name="BExIXY5CF9PFM0P40AZ4U51TMWV0" localSheetId="7" hidden="1">#REF!</definedName>
    <definedName name="BExIXY5CF9PFM0P40AZ4U51TMWV0" localSheetId="9" hidden="1">#REF!</definedName>
    <definedName name="BExIXY5CF9PFM0P40AZ4U51TMWV0" localSheetId="1" hidden="1">#REF!</definedName>
    <definedName name="BExIXY5CF9PFM0P40AZ4U51TMWV0" localSheetId="40" hidden="1">#REF!</definedName>
    <definedName name="BExIXY5CF9PFM0P40AZ4U51TMWV0" localSheetId="36" hidden="1">#REF!</definedName>
    <definedName name="BExIXY5CF9PFM0P40AZ4U51TMWV0" hidden="1">#REF!</definedName>
    <definedName name="BExIYEXJBK8JDWIRSVV4RJSKZVV1" localSheetId="7" hidden="1">#REF!</definedName>
    <definedName name="BExIYEXJBK8JDWIRSVV4RJSKZVV1" localSheetId="9" hidden="1">#REF!</definedName>
    <definedName name="BExIYEXJBK8JDWIRSVV4RJSKZVV1" localSheetId="1" hidden="1">#REF!</definedName>
    <definedName name="BExIYEXJBK8JDWIRSVV4RJSKZVV1" localSheetId="40" hidden="1">#REF!</definedName>
    <definedName name="BExIYEXJBK8JDWIRSVV4RJSKZVV1" localSheetId="36" hidden="1">#REF!</definedName>
    <definedName name="BExIYEXJBK8JDWIRSVV4RJSKZVV1" hidden="1">#REF!</definedName>
    <definedName name="BExIYFJ59KLIPRTGIHX9X07UVGT3" localSheetId="7" hidden="1">#REF!</definedName>
    <definedName name="BExIYFJ59KLIPRTGIHX9X07UVGT3" localSheetId="9" hidden="1">#REF!</definedName>
    <definedName name="BExIYFJ59KLIPRTGIHX9X07UVGT3" localSheetId="1" hidden="1">#REF!</definedName>
    <definedName name="BExIYFJ59KLIPRTGIHX9X07UVGT3" localSheetId="40" hidden="1">#REF!</definedName>
    <definedName name="BExIYFJ59KLIPRTGIHX9X07UVGT3" localSheetId="36" hidden="1">#REF!</definedName>
    <definedName name="BExIYFJ59KLIPRTGIHX9X07UVGT3" hidden="1">#REF!</definedName>
    <definedName name="BExIYHH7GZO6BU3DC4GRLH3FD3ZS" localSheetId="7" hidden="1">#REF!</definedName>
    <definedName name="BExIYHH7GZO6BU3DC4GRLH3FD3ZS" localSheetId="9" hidden="1">#REF!</definedName>
    <definedName name="BExIYHH7GZO6BU3DC4GRLH3FD3ZS" localSheetId="1" hidden="1">#REF!</definedName>
    <definedName name="BExIYHH7GZO6BU3DC4GRLH3FD3ZS" localSheetId="40" hidden="1">#REF!</definedName>
    <definedName name="BExIYHH7GZO6BU3DC4GRLH3FD3ZS" localSheetId="36" hidden="1">#REF!</definedName>
    <definedName name="BExIYHH7GZO6BU3DC4GRLH3FD3ZS" hidden="1">#REF!</definedName>
    <definedName name="BExIYHMPBTD67ZNUL9O76FZQHYPT" localSheetId="7" hidden="1">#REF!</definedName>
    <definedName name="BExIYHMPBTD67ZNUL9O76FZQHYPT" localSheetId="9" hidden="1">#REF!</definedName>
    <definedName name="BExIYHMPBTD67ZNUL9O76FZQHYPT" localSheetId="1" hidden="1">#REF!</definedName>
    <definedName name="BExIYHMPBTD67ZNUL9O76FZQHYPT" localSheetId="40" hidden="1">#REF!</definedName>
    <definedName name="BExIYHMPBTD67ZNUL9O76FZQHYPT" localSheetId="36" hidden="1">#REF!</definedName>
    <definedName name="BExIYHMPBTD67ZNUL9O76FZQHYPT" hidden="1">#REF!</definedName>
    <definedName name="BExIYI2RH0K4225XO970K2IQ1E79" localSheetId="7" hidden="1">#REF!</definedName>
    <definedName name="BExIYI2RH0K4225XO970K2IQ1E79" localSheetId="9" hidden="1">#REF!</definedName>
    <definedName name="BExIYI2RH0K4225XO970K2IQ1E79" localSheetId="1" hidden="1">#REF!</definedName>
    <definedName name="BExIYI2RH0K4225XO970K2IQ1E79" localSheetId="40" hidden="1">#REF!</definedName>
    <definedName name="BExIYI2RH0K4225XO970K2IQ1E79" localSheetId="36" hidden="1">#REF!</definedName>
    <definedName name="BExIYI2RH0K4225XO970K2IQ1E79" hidden="1">#REF!</definedName>
    <definedName name="BExIYMPZ0KS2KOJFQAUQJ77L7701" localSheetId="7" hidden="1">#REF!</definedName>
    <definedName name="BExIYMPZ0KS2KOJFQAUQJ77L7701" localSheetId="9" hidden="1">#REF!</definedName>
    <definedName name="BExIYMPZ0KS2KOJFQAUQJ77L7701" localSheetId="1" hidden="1">#REF!</definedName>
    <definedName name="BExIYMPZ0KS2KOJFQAUQJ77L7701" localSheetId="40" hidden="1">#REF!</definedName>
    <definedName name="BExIYMPZ0KS2KOJFQAUQJ77L7701" localSheetId="36" hidden="1">#REF!</definedName>
    <definedName name="BExIYMPZ0KS2KOJFQAUQJ77L7701" hidden="1">#REF!</definedName>
    <definedName name="BExIYP9Q6FV9T0R9G3UDKLS4TTYX" localSheetId="7" hidden="1">#REF!</definedName>
    <definedName name="BExIYP9Q6FV9T0R9G3UDKLS4TTYX" localSheetId="9" hidden="1">#REF!</definedName>
    <definedName name="BExIYP9Q6FV9T0R9G3UDKLS4TTYX" localSheetId="1" hidden="1">#REF!</definedName>
    <definedName name="BExIYP9Q6FV9T0R9G3UDKLS4TTYX" localSheetId="40" hidden="1">#REF!</definedName>
    <definedName name="BExIYP9Q6FV9T0R9G3UDKLS4TTYX" localSheetId="36" hidden="1">#REF!</definedName>
    <definedName name="BExIYP9Q6FV9T0R9G3UDKLS4TTYX" hidden="1">#REF!</definedName>
    <definedName name="BExIYZGLDQ1TN7BIIN4RLDP31GIM" localSheetId="7" hidden="1">#REF!</definedName>
    <definedName name="BExIYZGLDQ1TN7BIIN4RLDP31GIM" localSheetId="9" hidden="1">#REF!</definedName>
    <definedName name="BExIYZGLDQ1TN7BIIN4RLDP31GIM" localSheetId="1" hidden="1">#REF!</definedName>
    <definedName name="BExIYZGLDQ1TN7BIIN4RLDP31GIM" localSheetId="40" hidden="1">#REF!</definedName>
    <definedName name="BExIYZGLDQ1TN7BIIN4RLDP31GIM" localSheetId="36" hidden="1">#REF!</definedName>
    <definedName name="BExIYZGLDQ1TN7BIIN4RLDP31GIM" hidden="1">#REF!</definedName>
    <definedName name="BExIZ4K0EZJK6PW3L8SVKTJFSWW9" localSheetId="7" hidden="1">#REF!</definedName>
    <definedName name="BExIZ4K0EZJK6PW3L8SVKTJFSWW9" localSheetId="9" hidden="1">#REF!</definedName>
    <definedName name="BExIZ4K0EZJK6PW3L8SVKTJFSWW9" localSheetId="1" hidden="1">#REF!</definedName>
    <definedName name="BExIZ4K0EZJK6PW3L8SVKTJFSWW9" localSheetId="40" hidden="1">#REF!</definedName>
    <definedName name="BExIZ4K0EZJK6PW3L8SVKTJFSWW9" localSheetId="36" hidden="1">#REF!</definedName>
    <definedName name="BExIZ4K0EZJK6PW3L8SVKTJFSWW9" hidden="1">#REF!</definedName>
    <definedName name="BExIZAECOEZGBAO29QMV14E6XDIV" localSheetId="7" hidden="1">#REF!</definedName>
    <definedName name="BExIZAECOEZGBAO29QMV14E6XDIV" localSheetId="9" hidden="1">#REF!</definedName>
    <definedName name="BExIZAECOEZGBAO29QMV14E6XDIV" localSheetId="1" hidden="1">#REF!</definedName>
    <definedName name="BExIZAECOEZGBAO29QMV14E6XDIV" localSheetId="40" hidden="1">#REF!</definedName>
    <definedName name="BExIZAECOEZGBAO29QMV14E6XDIV" localSheetId="36" hidden="1">#REF!</definedName>
    <definedName name="BExIZAECOEZGBAO29QMV14E6XDIV" hidden="1">#REF!</definedName>
    <definedName name="BExIZHQR3N1546MQS83ZJ8I6SPZ3" localSheetId="7" hidden="1">#REF!</definedName>
    <definedName name="BExIZHQR3N1546MQS83ZJ8I6SPZ3" localSheetId="9" hidden="1">#REF!</definedName>
    <definedName name="BExIZHQR3N1546MQS83ZJ8I6SPZ3" localSheetId="1" hidden="1">#REF!</definedName>
    <definedName name="BExIZHQR3N1546MQS83ZJ8I6SPZ3" localSheetId="40" hidden="1">#REF!</definedName>
    <definedName name="BExIZHQR3N1546MQS83ZJ8I6SPZ3" localSheetId="36" hidden="1">#REF!</definedName>
    <definedName name="BExIZHQR3N1546MQS83ZJ8I6SPZ3" hidden="1">#REF!</definedName>
    <definedName name="BExIZKVXYD5O2JBU81F2UFJZLLSI" localSheetId="7" hidden="1">#REF!</definedName>
    <definedName name="BExIZKVXYD5O2JBU81F2UFJZLLSI" localSheetId="9" hidden="1">#REF!</definedName>
    <definedName name="BExIZKVXYD5O2JBU81F2UFJZLLSI" localSheetId="1" hidden="1">#REF!</definedName>
    <definedName name="BExIZKVXYD5O2JBU81F2UFJZLLSI" localSheetId="40" hidden="1">#REF!</definedName>
    <definedName name="BExIZKVXYD5O2JBU81F2UFJZLLSI" localSheetId="36" hidden="1">#REF!</definedName>
    <definedName name="BExIZKVXYD5O2JBU81F2UFJZLLSI" hidden="1">#REF!</definedName>
    <definedName name="BExIZPZDHC8HGER83WHCZAHOX7LK" localSheetId="7" hidden="1">#REF!</definedName>
    <definedName name="BExIZPZDHC8HGER83WHCZAHOX7LK" localSheetId="9" hidden="1">#REF!</definedName>
    <definedName name="BExIZPZDHC8HGER83WHCZAHOX7LK" localSheetId="1" hidden="1">#REF!</definedName>
    <definedName name="BExIZPZDHC8HGER83WHCZAHOX7LK" localSheetId="40" hidden="1">#REF!</definedName>
    <definedName name="BExIZPZDHC8HGER83WHCZAHOX7LK" localSheetId="36" hidden="1">#REF!</definedName>
    <definedName name="BExIZPZDHC8HGER83WHCZAHOX7LK" hidden="1">#REF!</definedName>
    <definedName name="BExIZQA5XCS39QKXMYR1MH2ZIGPS" localSheetId="7" hidden="1">#REF!</definedName>
    <definedName name="BExIZQA5XCS39QKXMYR1MH2ZIGPS" localSheetId="9" hidden="1">#REF!</definedName>
    <definedName name="BExIZQA5XCS39QKXMYR1MH2ZIGPS" localSheetId="1" hidden="1">#REF!</definedName>
    <definedName name="BExIZQA5XCS39QKXMYR1MH2ZIGPS" localSheetId="40" hidden="1">#REF!</definedName>
    <definedName name="BExIZQA5XCS39QKXMYR1MH2ZIGPS" localSheetId="36" hidden="1">#REF!</definedName>
    <definedName name="BExIZQA5XCS39QKXMYR1MH2ZIGPS" hidden="1">#REF!</definedName>
    <definedName name="BExIZVDLRUNAL32D9KO9X7Y4PB3O" localSheetId="7" hidden="1">#REF!</definedName>
    <definedName name="BExIZVDLRUNAL32D9KO9X7Y4PB3O" localSheetId="9" hidden="1">#REF!</definedName>
    <definedName name="BExIZVDLRUNAL32D9KO9X7Y4PB3O" localSheetId="1" hidden="1">#REF!</definedName>
    <definedName name="BExIZVDLRUNAL32D9KO9X7Y4PB3O" localSheetId="40" hidden="1">#REF!</definedName>
    <definedName name="BExIZVDLRUNAL32D9KO9X7Y4PB3O" localSheetId="36" hidden="1">#REF!</definedName>
    <definedName name="BExIZVDLRUNAL32D9KO9X7Y4PB3O" hidden="1">#REF!</definedName>
    <definedName name="BExIZY2PUZ0OF9YKK1B13IW0VS6G" localSheetId="7" hidden="1">#REF!</definedName>
    <definedName name="BExIZY2PUZ0OF9YKK1B13IW0VS6G" localSheetId="9" hidden="1">#REF!</definedName>
    <definedName name="BExIZY2PUZ0OF9YKK1B13IW0VS6G" localSheetId="1" hidden="1">#REF!</definedName>
    <definedName name="BExIZY2PUZ0OF9YKK1B13IW0VS6G" localSheetId="40" hidden="1">#REF!</definedName>
    <definedName name="BExIZY2PUZ0OF9YKK1B13IW0VS6G" localSheetId="36" hidden="1">#REF!</definedName>
    <definedName name="BExIZY2PUZ0OF9YKK1B13IW0VS6G" hidden="1">#REF!</definedName>
    <definedName name="BExJ08KBRR2XMWW3VZMPSQKXHZUH" localSheetId="7" hidden="1">#REF!</definedName>
    <definedName name="BExJ08KBRR2XMWW3VZMPSQKXHZUH" localSheetId="9" hidden="1">#REF!</definedName>
    <definedName name="BExJ08KBRR2XMWW3VZMPSQKXHZUH" localSheetId="1" hidden="1">#REF!</definedName>
    <definedName name="BExJ08KBRR2XMWW3VZMPSQKXHZUH" localSheetId="40" hidden="1">#REF!</definedName>
    <definedName name="BExJ08KBRR2XMWW3VZMPSQKXHZUH" localSheetId="36" hidden="1">#REF!</definedName>
    <definedName name="BExJ08KBRR2XMWW3VZMPSQKXHZUH" hidden="1">#REF!</definedName>
    <definedName name="BExJ0DYJWXGE7DA39PYL3WM05U9O" localSheetId="7" hidden="1">#REF!</definedName>
    <definedName name="BExJ0DYJWXGE7DA39PYL3WM05U9O" localSheetId="9" hidden="1">#REF!</definedName>
    <definedName name="BExJ0DYJWXGE7DA39PYL3WM05U9O" localSheetId="1" hidden="1">#REF!</definedName>
    <definedName name="BExJ0DYJWXGE7DA39PYL3WM05U9O" localSheetId="40" hidden="1">#REF!</definedName>
    <definedName name="BExJ0DYJWXGE7DA39PYL3WM05U9O" localSheetId="36" hidden="1">#REF!</definedName>
    <definedName name="BExJ0DYJWXGE7DA39PYL3WM05U9O" hidden="1">#REF!</definedName>
    <definedName name="BExJ0JYDEZPM2303TRBXOZ74M7N6" localSheetId="7" hidden="1">#REF!</definedName>
    <definedName name="BExJ0JYDEZPM2303TRBXOZ74M7N6" localSheetId="9" hidden="1">#REF!</definedName>
    <definedName name="BExJ0JYDEZPM2303TRBXOZ74M7N6" localSheetId="1" hidden="1">#REF!</definedName>
    <definedName name="BExJ0JYDEZPM2303TRBXOZ74M7N6" localSheetId="40" hidden="1">#REF!</definedName>
    <definedName name="BExJ0JYDEZPM2303TRBXOZ74M7N6" localSheetId="36" hidden="1">#REF!</definedName>
    <definedName name="BExJ0JYDEZPM2303TRBXOZ74M7N6" hidden="1">#REF!</definedName>
    <definedName name="BExJ0MY8SY5J5V50H3UKE78ODTVB" localSheetId="7" hidden="1">#REF!</definedName>
    <definedName name="BExJ0MY8SY5J5V50H3UKE78ODTVB" localSheetId="9" hidden="1">#REF!</definedName>
    <definedName name="BExJ0MY8SY5J5V50H3UKE78ODTVB" localSheetId="1" hidden="1">#REF!</definedName>
    <definedName name="BExJ0MY8SY5J5V50H3UKE78ODTVB" localSheetId="40" hidden="1">#REF!</definedName>
    <definedName name="BExJ0MY8SY5J5V50H3UKE78ODTVB" localSheetId="36" hidden="1">#REF!</definedName>
    <definedName name="BExJ0MY8SY5J5V50H3UKE78ODTVB" hidden="1">#REF!</definedName>
    <definedName name="BExJ0YC98G37ML4N8FLP8D95EFRF" localSheetId="7" hidden="1">#REF!</definedName>
    <definedName name="BExJ0YC98G37ML4N8FLP8D95EFRF" localSheetId="9" hidden="1">#REF!</definedName>
    <definedName name="BExJ0YC98G37ML4N8FLP8D95EFRF" localSheetId="1" hidden="1">#REF!</definedName>
    <definedName name="BExJ0YC98G37ML4N8FLP8D95EFRF" localSheetId="40" hidden="1">#REF!</definedName>
    <definedName name="BExJ0YC98G37ML4N8FLP8D95EFRF" localSheetId="36" hidden="1">#REF!</definedName>
    <definedName name="BExJ0YC98G37ML4N8FLP8D95EFRF" hidden="1">#REF!</definedName>
    <definedName name="BExKCDYKAEV45AFXHVHZZ62E5BM3" localSheetId="7" hidden="1">#REF!</definedName>
    <definedName name="BExKCDYKAEV45AFXHVHZZ62E5BM3" localSheetId="9" hidden="1">#REF!</definedName>
    <definedName name="BExKCDYKAEV45AFXHVHZZ62E5BM3" localSheetId="1" hidden="1">#REF!</definedName>
    <definedName name="BExKCDYKAEV45AFXHVHZZ62E5BM3" localSheetId="40" hidden="1">#REF!</definedName>
    <definedName name="BExKCDYKAEV45AFXHVHZZ62E5BM3" localSheetId="36" hidden="1">#REF!</definedName>
    <definedName name="BExKCDYKAEV45AFXHVHZZ62E5BM3" hidden="1">#REF!</definedName>
    <definedName name="BExKCYXU0W2VQVDI3N3N37K2598P" localSheetId="7" hidden="1">#REF!</definedName>
    <definedName name="BExKCYXU0W2VQVDI3N3N37K2598P" localSheetId="9" hidden="1">#REF!</definedName>
    <definedName name="BExKCYXU0W2VQVDI3N3N37K2598P" localSheetId="1" hidden="1">#REF!</definedName>
    <definedName name="BExKCYXU0W2VQVDI3N3N37K2598P" localSheetId="40" hidden="1">#REF!</definedName>
    <definedName name="BExKCYXU0W2VQVDI3N3N37K2598P" localSheetId="36" hidden="1">#REF!</definedName>
    <definedName name="BExKCYXU0W2VQVDI3N3N37K2598P" hidden="1">#REF!</definedName>
    <definedName name="BExKDJX3Z1TS0WFDD9EAO42JHL9G" localSheetId="7" hidden="1">#REF!</definedName>
    <definedName name="BExKDJX3Z1TS0WFDD9EAO42JHL9G" localSheetId="9" hidden="1">#REF!</definedName>
    <definedName name="BExKDJX3Z1TS0WFDD9EAO42JHL9G" localSheetId="1" hidden="1">#REF!</definedName>
    <definedName name="BExKDJX3Z1TS0WFDD9EAO42JHL9G" localSheetId="40" hidden="1">#REF!</definedName>
    <definedName name="BExKDJX3Z1TS0WFDD9EAO42JHL9G" localSheetId="36" hidden="1">#REF!</definedName>
    <definedName name="BExKDJX3Z1TS0WFDD9EAO42JHL9G" hidden="1">#REF!</definedName>
    <definedName name="BExKDK7WVA5I2WBACAZHAHN35D0I" localSheetId="7" hidden="1">#REF!</definedName>
    <definedName name="BExKDK7WVA5I2WBACAZHAHN35D0I" localSheetId="9" hidden="1">#REF!</definedName>
    <definedName name="BExKDK7WVA5I2WBACAZHAHN35D0I" localSheetId="1" hidden="1">#REF!</definedName>
    <definedName name="BExKDK7WVA5I2WBACAZHAHN35D0I" localSheetId="40" hidden="1">#REF!</definedName>
    <definedName name="BExKDK7WVA5I2WBACAZHAHN35D0I" localSheetId="36" hidden="1">#REF!</definedName>
    <definedName name="BExKDK7WVA5I2WBACAZHAHN35D0I" hidden="1">#REF!</definedName>
    <definedName name="BExKDKO0W4AGQO1V7K6Q4VM750FT" localSheetId="7" hidden="1">#REF!</definedName>
    <definedName name="BExKDKO0W4AGQO1V7K6Q4VM750FT" localSheetId="9" hidden="1">#REF!</definedName>
    <definedName name="BExKDKO0W4AGQO1V7K6Q4VM750FT" localSheetId="1" hidden="1">#REF!</definedName>
    <definedName name="BExKDKO0W4AGQO1V7K6Q4VM750FT" localSheetId="40" hidden="1">#REF!</definedName>
    <definedName name="BExKDKO0W4AGQO1V7K6Q4VM750FT" localSheetId="36" hidden="1">#REF!</definedName>
    <definedName name="BExKDKO0W4AGQO1V7K6Q4VM750FT" hidden="1">#REF!</definedName>
    <definedName name="BExKDLF10G7W77J87QWH3ZGLUCLW" localSheetId="7" hidden="1">#REF!</definedName>
    <definedName name="BExKDLF10G7W77J87QWH3ZGLUCLW" localSheetId="9" hidden="1">#REF!</definedName>
    <definedName name="BExKDLF10G7W77J87QWH3ZGLUCLW" localSheetId="1" hidden="1">#REF!</definedName>
    <definedName name="BExKDLF10G7W77J87QWH3ZGLUCLW" localSheetId="40" hidden="1">#REF!</definedName>
    <definedName name="BExKDLF10G7W77J87QWH3ZGLUCLW" localSheetId="36" hidden="1">#REF!</definedName>
    <definedName name="BExKDLF10G7W77J87QWH3ZGLUCLW" hidden="1">#REF!</definedName>
    <definedName name="BExKE2NDBQ14HOJH945N4W9ZZFJO" localSheetId="7" hidden="1">#REF!</definedName>
    <definedName name="BExKE2NDBQ14HOJH945N4W9ZZFJO" localSheetId="9" hidden="1">#REF!</definedName>
    <definedName name="BExKE2NDBQ14HOJH945N4W9ZZFJO" localSheetId="1" hidden="1">#REF!</definedName>
    <definedName name="BExKE2NDBQ14HOJH945N4W9ZZFJO" localSheetId="40" hidden="1">#REF!</definedName>
    <definedName name="BExKE2NDBQ14HOJH945N4W9ZZFJO" localSheetId="36" hidden="1">#REF!</definedName>
    <definedName name="BExKE2NDBQ14HOJH945N4W9ZZFJO" hidden="1">#REF!</definedName>
    <definedName name="BExKEFE0I3MT6ZLC4T1L9465HKTN" localSheetId="7" hidden="1">#REF!</definedName>
    <definedName name="BExKEFE0I3MT6ZLC4T1L9465HKTN" localSheetId="9" hidden="1">#REF!</definedName>
    <definedName name="BExKEFE0I3MT6ZLC4T1L9465HKTN" localSheetId="1" hidden="1">#REF!</definedName>
    <definedName name="BExKEFE0I3MT6ZLC4T1L9465HKTN" localSheetId="40" hidden="1">#REF!</definedName>
    <definedName name="BExKEFE0I3MT6ZLC4T1L9465HKTN" localSheetId="36" hidden="1">#REF!</definedName>
    <definedName name="BExKEFE0I3MT6ZLC4T1L9465HKTN" hidden="1">#REF!</definedName>
    <definedName name="BExKEK6O5BVJP4VY02FY7JNAZ6BT" localSheetId="7" hidden="1">#REF!</definedName>
    <definedName name="BExKEK6O5BVJP4VY02FY7JNAZ6BT" localSheetId="9" hidden="1">#REF!</definedName>
    <definedName name="BExKEK6O5BVJP4VY02FY7JNAZ6BT" localSheetId="1" hidden="1">#REF!</definedName>
    <definedName name="BExKEK6O5BVJP4VY02FY7JNAZ6BT" localSheetId="40" hidden="1">#REF!</definedName>
    <definedName name="BExKEK6O5BVJP4VY02FY7JNAZ6BT" localSheetId="36" hidden="1">#REF!</definedName>
    <definedName name="BExKEK6O5BVJP4VY02FY7JNAZ6BT" hidden="1">#REF!</definedName>
    <definedName name="BExKEKXK6E6QX339ELPXDIRZSJE0" localSheetId="7" hidden="1">#REF!</definedName>
    <definedName name="BExKEKXK6E6QX339ELPXDIRZSJE0" localSheetId="9" hidden="1">#REF!</definedName>
    <definedName name="BExKEKXK6E6QX339ELPXDIRZSJE0" localSheetId="1" hidden="1">#REF!</definedName>
    <definedName name="BExKEKXK6E6QX339ELPXDIRZSJE0" localSheetId="40" hidden="1">#REF!</definedName>
    <definedName name="BExKEKXK6E6QX339ELPXDIRZSJE0" localSheetId="36" hidden="1">#REF!</definedName>
    <definedName name="BExKEKXK6E6QX339ELPXDIRZSJE0" hidden="1">#REF!</definedName>
    <definedName name="BExKEMFI35R0D4WN4A59V9QH7I5S" localSheetId="7" hidden="1">#REF!</definedName>
    <definedName name="BExKEMFI35R0D4WN4A59V9QH7I5S" localSheetId="9" hidden="1">#REF!</definedName>
    <definedName name="BExKEMFI35R0D4WN4A59V9QH7I5S" localSheetId="1" hidden="1">#REF!</definedName>
    <definedName name="BExKEMFI35R0D4WN4A59V9QH7I5S" localSheetId="40" hidden="1">#REF!</definedName>
    <definedName name="BExKEMFI35R0D4WN4A59V9QH7I5S" localSheetId="36" hidden="1">#REF!</definedName>
    <definedName name="BExKEMFI35R0D4WN4A59V9QH7I5S" hidden="1">#REF!</definedName>
    <definedName name="BExKEOOIBMP7N8033EY2CJYCBX6H" localSheetId="7" hidden="1">#REF!</definedName>
    <definedName name="BExKEOOIBMP7N8033EY2CJYCBX6H" localSheetId="9" hidden="1">#REF!</definedName>
    <definedName name="BExKEOOIBMP7N8033EY2CJYCBX6H" localSheetId="1" hidden="1">#REF!</definedName>
    <definedName name="BExKEOOIBMP7N8033EY2CJYCBX6H" localSheetId="40" hidden="1">#REF!</definedName>
    <definedName name="BExKEOOIBMP7N8033EY2CJYCBX6H" localSheetId="36" hidden="1">#REF!</definedName>
    <definedName name="BExKEOOIBMP7N8033EY2CJYCBX6H" hidden="1">#REF!</definedName>
    <definedName name="BExKEW0RR5LA3VC46A2BEOOMQE56" localSheetId="7" hidden="1">#REF!</definedName>
    <definedName name="BExKEW0RR5LA3VC46A2BEOOMQE56" localSheetId="9" hidden="1">#REF!</definedName>
    <definedName name="BExKEW0RR5LA3VC46A2BEOOMQE56" localSheetId="1" hidden="1">#REF!</definedName>
    <definedName name="BExKEW0RR5LA3VC46A2BEOOMQE56" localSheetId="40" hidden="1">#REF!</definedName>
    <definedName name="BExKEW0RR5LA3VC46A2BEOOMQE56" localSheetId="36" hidden="1">#REF!</definedName>
    <definedName name="BExKEW0RR5LA3VC46A2BEOOMQE56" hidden="1">#REF!</definedName>
    <definedName name="BExKF37PTJB4PE1PUQWG20ASBX4E" localSheetId="7" hidden="1">#REF!</definedName>
    <definedName name="BExKF37PTJB4PE1PUQWG20ASBX4E" localSheetId="9" hidden="1">#REF!</definedName>
    <definedName name="BExKF37PTJB4PE1PUQWG20ASBX4E" localSheetId="1" hidden="1">#REF!</definedName>
    <definedName name="BExKF37PTJB4PE1PUQWG20ASBX4E" localSheetId="40" hidden="1">#REF!</definedName>
    <definedName name="BExKF37PTJB4PE1PUQWG20ASBX4E" localSheetId="36" hidden="1">#REF!</definedName>
    <definedName name="BExKF37PTJB4PE1PUQWG20ASBX4E" hidden="1">#REF!</definedName>
    <definedName name="BExKFA3VI1CZK21SM0N3LZWT9LA1" localSheetId="7" hidden="1">#REF!</definedName>
    <definedName name="BExKFA3VI1CZK21SM0N3LZWT9LA1" localSheetId="9" hidden="1">#REF!</definedName>
    <definedName name="BExKFA3VI1CZK21SM0N3LZWT9LA1" localSheetId="1" hidden="1">#REF!</definedName>
    <definedName name="BExKFA3VI1CZK21SM0N3LZWT9LA1" localSheetId="40" hidden="1">#REF!</definedName>
    <definedName name="BExKFA3VI1CZK21SM0N3LZWT9LA1" localSheetId="36" hidden="1">#REF!</definedName>
    <definedName name="BExKFA3VI1CZK21SM0N3LZWT9LA1" hidden="1">#REF!</definedName>
    <definedName name="BExKFBB29XXT9A2LVUXYSIVKPWGB" localSheetId="7" hidden="1">#REF!</definedName>
    <definedName name="BExKFBB29XXT9A2LVUXYSIVKPWGB" localSheetId="9" hidden="1">#REF!</definedName>
    <definedName name="BExKFBB29XXT9A2LVUXYSIVKPWGB" localSheetId="1" hidden="1">#REF!</definedName>
    <definedName name="BExKFBB29XXT9A2LVUXYSIVKPWGB" localSheetId="40" hidden="1">#REF!</definedName>
    <definedName name="BExKFBB29XXT9A2LVUXYSIVKPWGB" localSheetId="36" hidden="1">#REF!</definedName>
    <definedName name="BExKFBB29XXT9A2LVUXYSIVKPWGB" hidden="1">#REF!</definedName>
    <definedName name="BExKFINBFV5J2NFRCL4YUO3YF0ZE" localSheetId="7" hidden="1">#REF!</definedName>
    <definedName name="BExKFINBFV5J2NFRCL4YUO3YF0ZE" localSheetId="9" hidden="1">#REF!</definedName>
    <definedName name="BExKFINBFV5J2NFRCL4YUO3YF0ZE" localSheetId="1" hidden="1">#REF!</definedName>
    <definedName name="BExKFINBFV5J2NFRCL4YUO3YF0ZE" localSheetId="40" hidden="1">#REF!</definedName>
    <definedName name="BExKFINBFV5J2NFRCL4YUO3YF0ZE" localSheetId="36" hidden="1">#REF!</definedName>
    <definedName name="BExKFINBFV5J2NFRCL4YUO3YF0ZE" hidden="1">#REF!</definedName>
    <definedName name="BExKFISRBFACTAMJSALEYMY66F6X" localSheetId="7" hidden="1">#REF!</definedName>
    <definedName name="BExKFISRBFACTAMJSALEYMY66F6X" localSheetId="9" hidden="1">#REF!</definedName>
    <definedName name="BExKFISRBFACTAMJSALEYMY66F6X" localSheetId="1" hidden="1">#REF!</definedName>
    <definedName name="BExKFISRBFACTAMJSALEYMY66F6X" localSheetId="40" hidden="1">#REF!</definedName>
    <definedName name="BExKFISRBFACTAMJSALEYMY66F6X" localSheetId="36" hidden="1">#REF!</definedName>
    <definedName name="BExKFISRBFACTAMJSALEYMY66F6X" hidden="1">#REF!</definedName>
    <definedName name="BExKFOSK5DJ151C4E8544UWMYTOC" localSheetId="7" hidden="1">#REF!</definedName>
    <definedName name="BExKFOSK5DJ151C4E8544UWMYTOC" localSheetId="9" hidden="1">#REF!</definedName>
    <definedName name="BExKFOSK5DJ151C4E8544UWMYTOC" localSheetId="1" hidden="1">#REF!</definedName>
    <definedName name="BExKFOSK5DJ151C4E8544UWMYTOC" localSheetId="40" hidden="1">#REF!</definedName>
    <definedName name="BExKFOSK5DJ151C4E8544UWMYTOC" localSheetId="36" hidden="1">#REF!</definedName>
    <definedName name="BExKFOSK5DJ151C4E8544UWMYTOC" hidden="1">#REF!</definedName>
    <definedName name="BExKFWL3DE1V1VOVHAFYBE85QUB7" localSheetId="7" hidden="1">#REF!</definedName>
    <definedName name="BExKFWL3DE1V1VOVHAFYBE85QUB7" localSheetId="9" hidden="1">#REF!</definedName>
    <definedName name="BExKFWL3DE1V1VOVHAFYBE85QUB7" localSheetId="1" hidden="1">#REF!</definedName>
    <definedName name="BExKFWL3DE1V1VOVHAFYBE85QUB7" localSheetId="40" hidden="1">#REF!</definedName>
    <definedName name="BExKFWL3DE1V1VOVHAFYBE85QUB7" localSheetId="36" hidden="1">#REF!</definedName>
    <definedName name="BExKFWL3DE1V1VOVHAFYBE85QUB7" hidden="1">#REF!</definedName>
    <definedName name="BExKFXS9NDEWPZDVGLTMOM3CFO7N" localSheetId="7" hidden="1">#REF!</definedName>
    <definedName name="BExKFXS9NDEWPZDVGLTMOM3CFO7N" localSheetId="9" hidden="1">#REF!</definedName>
    <definedName name="BExKFXS9NDEWPZDVGLTMOM3CFO7N" localSheetId="1" hidden="1">#REF!</definedName>
    <definedName name="BExKFXS9NDEWPZDVGLTMOM3CFO7N" localSheetId="40" hidden="1">#REF!</definedName>
    <definedName name="BExKFXS9NDEWPZDVGLTMOM3CFO7N" localSheetId="36" hidden="1">#REF!</definedName>
    <definedName name="BExKFXS9NDEWPZDVGLTMOM3CFO7N" hidden="1">#REF!</definedName>
    <definedName name="BExKFYJC4EVEV54F82K6VKP7Q3OU" localSheetId="7" hidden="1">#REF!</definedName>
    <definedName name="BExKFYJC4EVEV54F82K6VKP7Q3OU" localSheetId="9" hidden="1">#REF!</definedName>
    <definedName name="BExKFYJC4EVEV54F82K6VKP7Q3OU" localSheetId="1" hidden="1">#REF!</definedName>
    <definedName name="BExKFYJC4EVEV54F82K6VKP7Q3OU" localSheetId="40" hidden="1">#REF!</definedName>
    <definedName name="BExKFYJC4EVEV54F82K6VKP7Q3OU" localSheetId="36" hidden="1">#REF!</definedName>
    <definedName name="BExKFYJC4EVEV54F82K6VKP7Q3OU" hidden="1">#REF!</definedName>
    <definedName name="BExKG4IYHBKQQ8J8FN10GB2IKO33" localSheetId="7" hidden="1">#REF!</definedName>
    <definedName name="BExKG4IYHBKQQ8J8FN10GB2IKO33" localSheetId="9" hidden="1">#REF!</definedName>
    <definedName name="BExKG4IYHBKQQ8J8FN10GB2IKO33" localSheetId="1" hidden="1">#REF!</definedName>
    <definedName name="BExKG4IYHBKQQ8J8FN10GB2IKO33" localSheetId="40" hidden="1">#REF!</definedName>
    <definedName name="BExKG4IYHBKQQ8J8FN10GB2IKO33" localSheetId="36" hidden="1">#REF!</definedName>
    <definedName name="BExKG4IYHBKQQ8J8FN10GB2IKO33" hidden="1">#REF!</definedName>
    <definedName name="BExKGBVDO2JNJUFOFQMF0RJG03ZK" localSheetId="7" hidden="1">#REF!</definedName>
    <definedName name="BExKGBVDO2JNJUFOFQMF0RJG03ZK" localSheetId="9" hidden="1">#REF!</definedName>
    <definedName name="BExKGBVDO2JNJUFOFQMF0RJG03ZK" localSheetId="1" hidden="1">#REF!</definedName>
    <definedName name="BExKGBVDO2JNJUFOFQMF0RJG03ZK" localSheetId="40" hidden="1">#REF!</definedName>
    <definedName name="BExKGBVDO2JNJUFOFQMF0RJG03ZK" localSheetId="36" hidden="1">#REF!</definedName>
    <definedName name="BExKGBVDO2JNJUFOFQMF0RJG03ZK" hidden="1">#REF!</definedName>
    <definedName name="BExKGF0L44S78D33WMQ1A75TRKB9" localSheetId="7" hidden="1">#REF!</definedName>
    <definedName name="BExKGF0L44S78D33WMQ1A75TRKB9" localSheetId="9" hidden="1">#REF!</definedName>
    <definedName name="BExKGF0L44S78D33WMQ1A75TRKB9" localSheetId="1" hidden="1">#REF!</definedName>
    <definedName name="BExKGF0L44S78D33WMQ1A75TRKB9" localSheetId="40" hidden="1">#REF!</definedName>
    <definedName name="BExKGF0L44S78D33WMQ1A75TRKB9" localSheetId="36" hidden="1">#REF!</definedName>
    <definedName name="BExKGF0L44S78D33WMQ1A75TRKB9" hidden="1">#REF!</definedName>
    <definedName name="BExKGFRN31B3G20LMQ4LRF879J68" localSheetId="7" hidden="1">#REF!</definedName>
    <definedName name="BExKGFRN31B3G20LMQ4LRF879J68" localSheetId="9" hidden="1">#REF!</definedName>
    <definedName name="BExKGFRN31B3G20LMQ4LRF879J68" localSheetId="1" hidden="1">#REF!</definedName>
    <definedName name="BExKGFRN31B3G20LMQ4LRF879J68" localSheetId="40" hidden="1">#REF!</definedName>
    <definedName name="BExKGFRN31B3G20LMQ4LRF879J68" localSheetId="36" hidden="1">#REF!</definedName>
    <definedName name="BExKGFRN31B3G20LMQ4LRF879J68" hidden="1">#REF!</definedName>
    <definedName name="BExKGJD3U3ADZILP20U3EURP0UQP" localSheetId="7" hidden="1">#REF!</definedName>
    <definedName name="BExKGJD3U3ADZILP20U3EURP0UQP" localSheetId="9" hidden="1">#REF!</definedName>
    <definedName name="BExKGJD3U3ADZILP20U3EURP0UQP" localSheetId="1" hidden="1">#REF!</definedName>
    <definedName name="BExKGJD3U3ADZILP20U3EURP0UQP" localSheetId="40" hidden="1">#REF!</definedName>
    <definedName name="BExKGJD3U3ADZILP20U3EURP0UQP" localSheetId="36" hidden="1">#REF!</definedName>
    <definedName name="BExKGJD3U3ADZILP20U3EURP0UQP" hidden="1">#REF!</definedName>
    <definedName name="BExKGNK5YGKP0YHHTAAOV17Z9EIM" localSheetId="7" hidden="1">#REF!</definedName>
    <definedName name="BExKGNK5YGKP0YHHTAAOV17Z9EIM" localSheetId="9" hidden="1">#REF!</definedName>
    <definedName name="BExKGNK5YGKP0YHHTAAOV17Z9EIM" localSheetId="1" hidden="1">#REF!</definedName>
    <definedName name="BExKGNK5YGKP0YHHTAAOV17Z9EIM" localSheetId="40" hidden="1">#REF!</definedName>
    <definedName name="BExKGNK5YGKP0YHHTAAOV17Z9EIM" localSheetId="36" hidden="1">#REF!</definedName>
    <definedName name="BExKGNK5YGKP0YHHTAAOV17Z9EIM" hidden="1">#REF!</definedName>
    <definedName name="BExKGQ3T3TWGZUSNVWJE1XWXHGRQ" localSheetId="7" hidden="1">#REF!</definedName>
    <definedName name="BExKGQ3T3TWGZUSNVWJE1XWXHGRQ" localSheetId="9" hidden="1">#REF!</definedName>
    <definedName name="BExKGQ3T3TWGZUSNVWJE1XWXHGRQ" localSheetId="1" hidden="1">#REF!</definedName>
    <definedName name="BExKGQ3T3TWGZUSNVWJE1XWXHGRQ" localSheetId="40" hidden="1">#REF!</definedName>
    <definedName name="BExKGQ3T3TWGZUSNVWJE1XWXHGRQ" localSheetId="36" hidden="1">#REF!</definedName>
    <definedName name="BExKGQ3T3TWGZUSNVWJE1XWXHGRQ" hidden="1">#REF!</definedName>
    <definedName name="BExKGV77YH9YXIQTRKK2331QGYKF" localSheetId="7" hidden="1">#REF!</definedName>
    <definedName name="BExKGV77YH9YXIQTRKK2331QGYKF" localSheetId="9" hidden="1">#REF!</definedName>
    <definedName name="BExKGV77YH9YXIQTRKK2331QGYKF" localSheetId="1" hidden="1">#REF!</definedName>
    <definedName name="BExKGV77YH9YXIQTRKK2331QGYKF" localSheetId="40" hidden="1">#REF!</definedName>
    <definedName name="BExKGV77YH9YXIQTRKK2331QGYKF" localSheetId="36" hidden="1">#REF!</definedName>
    <definedName name="BExKGV77YH9YXIQTRKK2331QGYKF" hidden="1">#REF!</definedName>
    <definedName name="BExKH3FTZ5VGTB86W9M4AB39R0G8" localSheetId="7" hidden="1">#REF!</definedName>
    <definedName name="BExKH3FTZ5VGTB86W9M4AB39R0G8" localSheetId="9" hidden="1">#REF!</definedName>
    <definedName name="BExKH3FTZ5VGTB86W9M4AB39R0G8" localSheetId="1" hidden="1">#REF!</definedName>
    <definedName name="BExKH3FTZ5VGTB86W9M4AB39R0G8" localSheetId="40" hidden="1">#REF!</definedName>
    <definedName name="BExKH3FTZ5VGTB86W9M4AB39R0G8" localSheetId="36" hidden="1">#REF!</definedName>
    <definedName name="BExKH3FTZ5VGTB86W9M4AB39R0G8" hidden="1">#REF!</definedName>
    <definedName name="BExKH3FV5U5O6XZM7STS3NZKQFGJ" localSheetId="7" hidden="1">#REF!</definedName>
    <definedName name="BExKH3FV5U5O6XZM7STS3NZKQFGJ" localSheetId="9" hidden="1">#REF!</definedName>
    <definedName name="BExKH3FV5U5O6XZM7STS3NZKQFGJ" localSheetId="1" hidden="1">#REF!</definedName>
    <definedName name="BExKH3FV5U5O6XZM7STS3NZKQFGJ" localSheetId="40" hidden="1">#REF!</definedName>
    <definedName name="BExKH3FV5U5O6XZM7STS3NZKQFGJ" localSheetId="36" hidden="1">#REF!</definedName>
    <definedName name="BExKH3FV5U5O6XZM7STS3NZKQFGJ" hidden="1">#REF!</definedName>
    <definedName name="BExKH3W5435VN8DZ68OCKI93SEO4" localSheetId="7" hidden="1">#REF!</definedName>
    <definedName name="BExKH3W5435VN8DZ68OCKI93SEO4" localSheetId="9" hidden="1">#REF!</definedName>
    <definedName name="BExKH3W5435VN8DZ68OCKI93SEO4" localSheetId="1" hidden="1">#REF!</definedName>
    <definedName name="BExKH3W5435VN8DZ68OCKI93SEO4" localSheetId="40" hidden="1">#REF!</definedName>
    <definedName name="BExKH3W5435VN8DZ68OCKI93SEO4" localSheetId="36" hidden="1">#REF!</definedName>
    <definedName name="BExKH3W5435VN8DZ68OCKI93SEO4" hidden="1">#REF!</definedName>
    <definedName name="BExKH9L4L5ZUAA98QAZ7DB7YH4QE" localSheetId="7" hidden="1">#REF!</definedName>
    <definedName name="BExKH9L4L5ZUAA98QAZ7DB7YH4QE" localSheetId="9" hidden="1">#REF!</definedName>
    <definedName name="BExKH9L4L5ZUAA98QAZ7DB7YH4QE" localSheetId="1" hidden="1">#REF!</definedName>
    <definedName name="BExKH9L4L5ZUAA98QAZ7DB7YH4QE" localSheetId="40" hidden="1">#REF!</definedName>
    <definedName name="BExKH9L4L5ZUAA98QAZ7DB7YH4QE" localSheetId="36" hidden="1">#REF!</definedName>
    <definedName name="BExKH9L4L5ZUAA98QAZ7DB7YH4QE" hidden="1">#REF!</definedName>
    <definedName name="BExKHAMUH8NR3HRV0V6FHJE3ROLN" localSheetId="7" hidden="1">#REF!</definedName>
    <definedName name="BExKHAMUH8NR3HRV0V6FHJE3ROLN" localSheetId="9" hidden="1">#REF!</definedName>
    <definedName name="BExKHAMUH8NR3HRV0V6FHJE3ROLN" localSheetId="1" hidden="1">#REF!</definedName>
    <definedName name="BExKHAMUH8NR3HRV0V6FHJE3ROLN" localSheetId="40" hidden="1">#REF!</definedName>
    <definedName name="BExKHAMUH8NR3HRV0V6FHJE3ROLN" localSheetId="36" hidden="1">#REF!</definedName>
    <definedName name="BExKHAMUH8NR3HRV0V6FHJE3ROLN" hidden="1">#REF!</definedName>
    <definedName name="BExKHCFKOWFHO2WW0N7Y5XDXEWAO" localSheetId="7" hidden="1">#REF!</definedName>
    <definedName name="BExKHCFKOWFHO2WW0N7Y5XDXEWAO" localSheetId="9" hidden="1">#REF!</definedName>
    <definedName name="BExKHCFKOWFHO2WW0N7Y5XDXEWAO" localSheetId="1" hidden="1">#REF!</definedName>
    <definedName name="BExKHCFKOWFHO2WW0N7Y5XDXEWAO" localSheetId="40" hidden="1">#REF!</definedName>
    <definedName name="BExKHCFKOWFHO2WW0N7Y5XDXEWAO" localSheetId="36" hidden="1">#REF!</definedName>
    <definedName name="BExKHCFKOWFHO2WW0N7Y5XDXEWAO" hidden="1">#REF!</definedName>
    <definedName name="BExKHIVLONZ46HLMR50DEXKEUNEP" localSheetId="7" hidden="1">#REF!</definedName>
    <definedName name="BExKHIVLONZ46HLMR50DEXKEUNEP" localSheetId="9" hidden="1">#REF!</definedName>
    <definedName name="BExKHIVLONZ46HLMR50DEXKEUNEP" localSheetId="1" hidden="1">#REF!</definedName>
    <definedName name="BExKHIVLONZ46HLMR50DEXKEUNEP" localSheetId="40" hidden="1">#REF!</definedName>
    <definedName name="BExKHIVLONZ46HLMR50DEXKEUNEP" localSheetId="36" hidden="1">#REF!</definedName>
    <definedName name="BExKHIVLONZ46HLMR50DEXKEUNEP" hidden="1">#REF!</definedName>
    <definedName name="BExKHPM9XA0ADDK7TUR0N38EXWEP" localSheetId="7" hidden="1">#REF!</definedName>
    <definedName name="BExKHPM9XA0ADDK7TUR0N38EXWEP" localSheetId="9" hidden="1">#REF!</definedName>
    <definedName name="BExKHPM9XA0ADDK7TUR0N38EXWEP" localSheetId="1" hidden="1">#REF!</definedName>
    <definedName name="BExKHPM9XA0ADDK7TUR0N38EXWEP" localSheetId="40" hidden="1">#REF!</definedName>
    <definedName name="BExKHPM9XA0ADDK7TUR0N38EXWEP" localSheetId="36" hidden="1">#REF!</definedName>
    <definedName name="BExKHPM9XA0ADDK7TUR0N38EXWEP" hidden="1">#REF!</definedName>
    <definedName name="BExKHQYXEM47TMIQRQVHE4T5LT8K" localSheetId="7" hidden="1">#REF!</definedName>
    <definedName name="BExKHQYXEM47TMIQRQVHE4T5LT8K" localSheetId="9" hidden="1">#REF!</definedName>
    <definedName name="BExKHQYXEM47TMIQRQVHE4T5LT8K" localSheetId="1" hidden="1">#REF!</definedName>
    <definedName name="BExKHQYXEM47TMIQRQVHE4T5LT8K" localSheetId="40" hidden="1">#REF!</definedName>
    <definedName name="BExKHQYXEM47TMIQRQVHE4T5LT8K" localSheetId="36" hidden="1">#REF!</definedName>
    <definedName name="BExKHQYXEM47TMIQRQVHE4T5LT8K" hidden="1">#REF!</definedName>
    <definedName name="BExKI4076KXCDE5KXL79KT36OKLO" localSheetId="7" hidden="1">#REF!</definedName>
    <definedName name="BExKI4076KXCDE5KXL79KT36OKLO" localSheetId="9" hidden="1">#REF!</definedName>
    <definedName name="BExKI4076KXCDE5KXL79KT36OKLO" localSheetId="1" hidden="1">#REF!</definedName>
    <definedName name="BExKI4076KXCDE5KXL79KT36OKLO" localSheetId="40" hidden="1">#REF!</definedName>
    <definedName name="BExKI4076KXCDE5KXL79KT36OKLO" localSheetId="36" hidden="1">#REF!</definedName>
    <definedName name="BExKI4076KXCDE5KXL79KT36OKLO" hidden="1">#REF!</definedName>
    <definedName name="BExKI7AUWXBP1WBLFRIYSNQZDWCY" localSheetId="7" hidden="1">#REF!</definedName>
    <definedName name="BExKI7AUWXBP1WBLFRIYSNQZDWCY" localSheetId="9" hidden="1">#REF!</definedName>
    <definedName name="BExKI7AUWXBP1WBLFRIYSNQZDWCY" localSheetId="1" hidden="1">#REF!</definedName>
    <definedName name="BExKI7AUWXBP1WBLFRIYSNQZDWCY" localSheetId="40" hidden="1">#REF!</definedName>
    <definedName name="BExKI7AUWXBP1WBLFRIYSNQZDWCY" localSheetId="36" hidden="1">#REF!</definedName>
    <definedName name="BExKI7AUWXBP1WBLFRIYSNQZDWCY" hidden="1">#REF!</definedName>
    <definedName name="BExKI7LO70WYISR7Q0Y1ZDWO9M3B" localSheetId="7" hidden="1">#REF!</definedName>
    <definedName name="BExKI7LO70WYISR7Q0Y1ZDWO9M3B" localSheetId="9" hidden="1">#REF!</definedName>
    <definedName name="BExKI7LO70WYISR7Q0Y1ZDWO9M3B" localSheetId="1" hidden="1">#REF!</definedName>
    <definedName name="BExKI7LO70WYISR7Q0Y1ZDWO9M3B" localSheetId="40" hidden="1">#REF!</definedName>
    <definedName name="BExKI7LO70WYISR7Q0Y1ZDWO9M3B" localSheetId="36" hidden="1">#REF!</definedName>
    <definedName name="BExKI7LO70WYISR7Q0Y1ZDWO9M3B" hidden="1">#REF!</definedName>
    <definedName name="BExKIF3EIT434ZQKMDXUBJCRLMK8" localSheetId="7" hidden="1">#REF!</definedName>
    <definedName name="BExKIF3EIT434ZQKMDXUBJCRLMK8" localSheetId="9" hidden="1">#REF!</definedName>
    <definedName name="BExKIF3EIT434ZQKMDXUBJCRLMK8" localSheetId="1" hidden="1">#REF!</definedName>
    <definedName name="BExKIF3EIT434ZQKMDXUBJCRLMK8" localSheetId="40" hidden="1">#REF!</definedName>
    <definedName name="BExKIF3EIT434ZQKMDXUBJCRLMK8" localSheetId="36" hidden="1">#REF!</definedName>
    <definedName name="BExKIF3EIT434ZQKMDXUBJCRLMK8" hidden="1">#REF!</definedName>
    <definedName name="BExKIGQV6TXIZG039HBOJU62WP2U" localSheetId="7" hidden="1">#REF!</definedName>
    <definedName name="BExKIGQV6TXIZG039HBOJU62WP2U" localSheetId="9" hidden="1">#REF!</definedName>
    <definedName name="BExKIGQV6TXIZG039HBOJU62WP2U" localSheetId="1" hidden="1">#REF!</definedName>
    <definedName name="BExKIGQV6TXIZG039HBOJU62WP2U" localSheetId="40" hidden="1">#REF!</definedName>
    <definedName name="BExKIGQV6TXIZG039HBOJU62WP2U" localSheetId="36" hidden="1">#REF!</definedName>
    <definedName name="BExKIGQV6TXIZG039HBOJU62WP2U" hidden="1">#REF!</definedName>
    <definedName name="BExKILE008SF3KTAN8WML3XKI1NZ" localSheetId="7" hidden="1">#REF!</definedName>
    <definedName name="BExKILE008SF3KTAN8WML3XKI1NZ" localSheetId="9" hidden="1">#REF!</definedName>
    <definedName name="BExKILE008SF3KTAN8WML3XKI1NZ" localSheetId="1" hidden="1">#REF!</definedName>
    <definedName name="BExKILE008SF3KTAN8WML3XKI1NZ" localSheetId="40" hidden="1">#REF!</definedName>
    <definedName name="BExKILE008SF3KTAN8WML3XKI1NZ" localSheetId="36" hidden="1">#REF!</definedName>
    <definedName name="BExKILE008SF3KTAN8WML3XKI1NZ" hidden="1">#REF!</definedName>
    <definedName name="BExKINSBB6RS7I489QHMCOMU4Z2X" localSheetId="7" hidden="1">#REF!</definedName>
    <definedName name="BExKINSBB6RS7I489QHMCOMU4Z2X" localSheetId="9" hidden="1">#REF!</definedName>
    <definedName name="BExKINSBB6RS7I489QHMCOMU4Z2X" localSheetId="1" hidden="1">#REF!</definedName>
    <definedName name="BExKINSBB6RS7I489QHMCOMU4Z2X" localSheetId="40" hidden="1">#REF!</definedName>
    <definedName name="BExKINSBB6RS7I489QHMCOMU4Z2X" localSheetId="36" hidden="1">#REF!</definedName>
    <definedName name="BExKINSBB6RS7I489QHMCOMU4Z2X" hidden="1">#REF!</definedName>
    <definedName name="BExKINXMPEA03CETGL1VOW1XRJIR" localSheetId="7" hidden="1">#REF!</definedName>
    <definedName name="BExKINXMPEA03CETGL1VOW1XRJIR" localSheetId="9" hidden="1">#REF!</definedName>
    <definedName name="BExKINXMPEA03CETGL1VOW1XRJIR" localSheetId="1" hidden="1">#REF!</definedName>
    <definedName name="BExKINXMPEA03CETGL1VOW1XRJIR" localSheetId="40" hidden="1">#REF!</definedName>
    <definedName name="BExKINXMPEA03CETGL1VOW1XRJIR" localSheetId="36" hidden="1">#REF!</definedName>
    <definedName name="BExKINXMPEA03CETGL1VOW1XRJIR" hidden="1">#REF!</definedName>
    <definedName name="BExKITBU5LXLZYDJS3D3BAVWEY3U" localSheetId="7" hidden="1">#REF!</definedName>
    <definedName name="BExKITBU5LXLZYDJS3D3BAVWEY3U" localSheetId="9" hidden="1">#REF!</definedName>
    <definedName name="BExKITBU5LXLZYDJS3D3BAVWEY3U" localSheetId="1" hidden="1">#REF!</definedName>
    <definedName name="BExKITBU5LXLZYDJS3D3BAVWEY3U" localSheetId="40" hidden="1">#REF!</definedName>
    <definedName name="BExKITBU5LXLZYDJS3D3BAVWEY3U" localSheetId="36" hidden="1">#REF!</definedName>
    <definedName name="BExKITBU5LXLZYDJS3D3BAVWEY3U" hidden="1">#REF!</definedName>
    <definedName name="BExKIU87ZKSOC2DYZWFK6SAK9I8E" localSheetId="7" hidden="1">#REF!</definedName>
    <definedName name="BExKIU87ZKSOC2DYZWFK6SAK9I8E" localSheetId="9" hidden="1">#REF!</definedName>
    <definedName name="BExKIU87ZKSOC2DYZWFK6SAK9I8E" localSheetId="1" hidden="1">#REF!</definedName>
    <definedName name="BExKIU87ZKSOC2DYZWFK6SAK9I8E" localSheetId="40" hidden="1">#REF!</definedName>
    <definedName name="BExKIU87ZKSOC2DYZWFK6SAK9I8E" localSheetId="36" hidden="1">#REF!</definedName>
    <definedName name="BExKIU87ZKSOC2DYZWFK6SAK9I8E" hidden="1">#REF!</definedName>
    <definedName name="BExKJ449HLYX2DJ9UF0H9GTPSQ73" localSheetId="7" hidden="1">#REF!</definedName>
    <definedName name="BExKJ449HLYX2DJ9UF0H9GTPSQ73" localSheetId="9" hidden="1">#REF!</definedName>
    <definedName name="BExKJ449HLYX2DJ9UF0H9GTPSQ73" localSheetId="1" hidden="1">#REF!</definedName>
    <definedName name="BExKJ449HLYX2DJ9UF0H9GTPSQ73" localSheetId="40" hidden="1">#REF!</definedName>
    <definedName name="BExKJ449HLYX2DJ9UF0H9GTPSQ73" localSheetId="36" hidden="1">#REF!</definedName>
    <definedName name="BExKJ449HLYX2DJ9UF0H9GTPSQ73" hidden="1">#REF!</definedName>
    <definedName name="BExKJ5649R9IC0GKQD6QI2G7C99Q" localSheetId="7" hidden="1">#REF!</definedName>
    <definedName name="BExKJ5649R9IC0GKQD6QI2G7C99Q" localSheetId="9" hidden="1">#REF!</definedName>
    <definedName name="BExKJ5649R9IC0GKQD6QI2G7C99Q" localSheetId="1" hidden="1">#REF!</definedName>
    <definedName name="BExKJ5649R9IC0GKQD6QI2G7C99Q" localSheetId="40" hidden="1">#REF!</definedName>
    <definedName name="BExKJ5649R9IC0GKQD6QI2G7C99Q" localSheetId="36" hidden="1">#REF!</definedName>
    <definedName name="BExKJ5649R9IC0GKQD6QI2G7C99Q" hidden="1">#REF!</definedName>
    <definedName name="BExKJEB4FXIMV2AAE9S3FCGRK1R0" localSheetId="7" hidden="1">#REF!</definedName>
    <definedName name="BExKJEB4FXIMV2AAE9S3FCGRK1R0" localSheetId="9" hidden="1">#REF!</definedName>
    <definedName name="BExKJEB4FXIMV2AAE9S3FCGRK1R0" localSheetId="1" hidden="1">#REF!</definedName>
    <definedName name="BExKJEB4FXIMV2AAE9S3FCGRK1R0" localSheetId="40" hidden="1">#REF!</definedName>
    <definedName name="BExKJEB4FXIMV2AAE9S3FCGRK1R0" localSheetId="36" hidden="1">#REF!</definedName>
    <definedName name="BExKJEB4FXIMV2AAE9S3FCGRK1R0" hidden="1">#REF!</definedName>
    <definedName name="BExKJELX2RUC8UEC56IZPYYZXHA7" localSheetId="7" hidden="1">#REF!</definedName>
    <definedName name="BExKJELX2RUC8UEC56IZPYYZXHA7" localSheetId="9" hidden="1">#REF!</definedName>
    <definedName name="BExKJELX2RUC8UEC56IZPYYZXHA7" localSheetId="1" hidden="1">#REF!</definedName>
    <definedName name="BExKJELX2RUC8UEC56IZPYYZXHA7" localSheetId="40" hidden="1">#REF!</definedName>
    <definedName name="BExKJELX2RUC8UEC56IZPYYZXHA7" localSheetId="36" hidden="1">#REF!</definedName>
    <definedName name="BExKJELX2RUC8UEC56IZPYYZXHA7" hidden="1">#REF!</definedName>
    <definedName name="BExKJI7CV9I6ILFIZ3SVO4DGK64J" localSheetId="7" hidden="1">#REF!</definedName>
    <definedName name="BExKJI7CV9I6ILFIZ3SVO4DGK64J" localSheetId="9" hidden="1">#REF!</definedName>
    <definedName name="BExKJI7CV9I6ILFIZ3SVO4DGK64J" localSheetId="1" hidden="1">#REF!</definedName>
    <definedName name="BExKJI7CV9I6ILFIZ3SVO4DGK64J" localSheetId="40" hidden="1">#REF!</definedName>
    <definedName name="BExKJI7CV9I6ILFIZ3SVO4DGK64J" localSheetId="36" hidden="1">#REF!</definedName>
    <definedName name="BExKJI7CV9I6ILFIZ3SVO4DGK64J" hidden="1">#REF!</definedName>
    <definedName name="BExKJINMXS61G2TZEXCJAWVV4F57" localSheetId="7" hidden="1">#REF!</definedName>
    <definedName name="BExKJINMXS61G2TZEXCJAWVV4F57" localSheetId="9" hidden="1">#REF!</definedName>
    <definedName name="BExKJINMXS61G2TZEXCJAWVV4F57" localSheetId="1" hidden="1">#REF!</definedName>
    <definedName name="BExKJINMXS61G2TZEXCJAWVV4F57" localSheetId="40" hidden="1">#REF!</definedName>
    <definedName name="BExKJINMXS61G2TZEXCJAWVV4F57" localSheetId="36" hidden="1">#REF!</definedName>
    <definedName name="BExKJINMXS61G2TZEXCJAWVV4F57" hidden="1">#REF!</definedName>
    <definedName name="BExKJK5ME8KB7HA0180L7OUZDDGV" localSheetId="7" hidden="1">#REF!</definedName>
    <definedName name="BExKJK5ME8KB7HA0180L7OUZDDGV" localSheetId="9" hidden="1">#REF!</definedName>
    <definedName name="BExKJK5ME8KB7HA0180L7OUZDDGV" localSheetId="1" hidden="1">#REF!</definedName>
    <definedName name="BExKJK5ME8KB7HA0180L7OUZDDGV" localSheetId="40" hidden="1">#REF!</definedName>
    <definedName name="BExKJK5ME8KB7HA0180L7OUZDDGV" localSheetId="36" hidden="1">#REF!</definedName>
    <definedName name="BExKJK5ME8KB7HA0180L7OUZDDGV" hidden="1">#REF!</definedName>
    <definedName name="BExKJLY652HI5GNEEWQXOB08K2C1" localSheetId="7" hidden="1">#REF!</definedName>
    <definedName name="BExKJLY652HI5GNEEWQXOB08K2C1" localSheetId="9" hidden="1">#REF!</definedName>
    <definedName name="BExKJLY652HI5GNEEWQXOB08K2C1" localSheetId="1" hidden="1">#REF!</definedName>
    <definedName name="BExKJLY652HI5GNEEWQXOB08K2C1" localSheetId="40" hidden="1">#REF!</definedName>
    <definedName name="BExKJLY652HI5GNEEWQXOB08K2C1" localSheetId="36" hidden="1">#REF!</definedName>
    <definedName name="BExKJLY652HI5GNEEWQXOB08K2C1" hidden="1">#REF!</definedName>
    <definedName name="BExKJN5IF0VMDILJ5K8ZENF2QYV1" localSheetId="7" hidden="1">#REF!</definedName>
    <definedName name="BExKJN5IF0VMDILJ5K8ZENF2QYV1" localSheetId="9" hidden="1">#REF!</definedName>
    <definedName name="BExKJN5IF0VMDILJ5K8ZENF2QYV1" localSheetId="1" hidden="1">#REF!</definedName>
    <definedName name="BExKJN5IF0VMDILJ5K8ZENF2QYV1" localSheetId="40" hidden="1">#REF!</definedName>
    <definedName name="BExKJN5IF0VMDILJ5K8ZENF2QYV1" localSheetId="36" hidden="1">#REF!</definedName>
    <definedName name="BExKJN5IF0VMDILJ5K8ZENF2QYV1" hidden="1">#REF!</definedName>
    <definedName name="BExKJUSJPFUIK20FTVAFJWR2OUYX" localSheetId="7" hidden="1">#REF!</definedName>
    <definedName name="BExKJUSJPFUIK20FTVAFJWR2OUYX" localSheetId="9" hidden="1">#REF!</definedName>
    <definedName name="BExKJUSJPFUIK20FTVAFJWR2OUYX" localSheetId="1" hidden="1">#REF!</definedName>
    <definedName name="BExKJUSJPFUIK20FTVAFJWR2OUYX" localSheetId="40" hidden="1">#REF!</definedName>
    <definedName name="BExKJUSJPFUIK20FTVAFJWR2OUYX" localSheetId="36" hidden="1">#REF!</definedName>
    <definedName name="BExKJUSJPFUIK20FTVAFJWR2OUYX" hidden="1">#REF!</definedName>
    <definedName name="BExKJXHNZTE5OMRQ1KTVM1DIQE9I" localSheetId="7" hidden="1">#REF!</definedName>
    <definedName name="BExKJXHNZTE5OMRQ1KTVM1DIQE9I" localSheetId="9" hidden="1">#REF!</definedName>
    <definedName name="BExKJXHNZTE5OMRQ1KTVM1DIQE9I" localSheetId="1" hidden="1">#REF!</definedName>
    <definedName name="BExKJXHNZTE5OMRQ1KTVM1DIQE9I" localSheetId="40" hidden="1">#REF!</definedName>
    <definedName name="BExKJXHNZTE5OMRQ1KTVM1DIQE9I" localSheetId="36" hidden="1">#REF!</definedName>
    <definedName name="BExKJXHNZTE5OMRQ1KTVM1DIQE9I" hidden="1">#REF!</definedName>
    <definedName name="BExKK8VP5RS3D0UXZVKA37C4SYBP" localSheetId="7" hidden="1">#REF!</definedName>
    <definedName name="BExKK8VP5RS3D0UXZVKA37C4SYBP" localSheetId="9" hidden="1">#REF!</definedName>
    <definedName name="BExKK8VP5RS3D0UXZVKA37C4SYBP" localSheetId="1" hidden="1">#REF!</definedName>
    <definedName name="BExKK8VP5RS3D0UXZVKA37C4SYBP" localSheetId="40" hidden="1">#REF!</definedName>
    <definedName name="BExKK8VP5RS3D0UXZVKA37C4SYBP" localSheetId="36" hidden="1">#REF!</definedName>
    <definedName name="BExKK8VP5RS3D0UXZVKA37C4SYBP" hidden="1">#REF!</definedName>
    <definedName name="BExKKIM9NPF6B3SPMPIQB27HQME4" localSheetId="7" hidden="1">#REF!</definedName>
    <definedName name="BExKKIM9NPF6B3SPMPIQB27HQME4" localSheetId="9" hidden="1">#REF!</definedName>
    <definedName name="BExKKIM9NPF6B3SPMPIQB27HQME4" localSheetId="1" hidden="1">#REF!</definedName>
    <definedName name="BExKKIM9NPF6B3SPMPIQB27HQME4" localSheetId="40" hidden="1">#REF!</definedName>
    <definedName name="BExKKIM9NPF6B3SPMPIQB27HQME4" localSheetId="36" hidden="1">#REF!</definedName>
    <definedName name="BExKKIM9NPF6B3SPMPIQB27HQME4" hidden="1">#REF!</definedName>
    <definedName name="BExKKIX1BCBQ4R3K41QD8NTV0OV0" localSheetId="7" hidden="1">#REF!</definedName>
    <definedName name="BExKKIX1BCBQ4R3K41QD8NTV0OV0" localSheetId="9" hidden="1">#REF!</definedName>
    <definedName name="BExKKIX1BCBQ4R3K41QD8NTV0OV0" localSheetId="1" hidden="1">#REF!</definedName>
    <definedName name="BExKKIX1BCBQ4R3K41QD8NTV0OV0" localSheetId="40" hidden="1">#REF!</definedName>
    <definedName name="BExKKIX1BCBQ4R3K41QD8NTV0OV0" localSheetId="36" hidden="1">#REF!</definedName>
    <definedName name="BExKKIX1BCBQ4R3K41QD8NTV0OV0" hidden="1">#REF!</definedName>
    <definedName name="BExKKJ2IHMOO66DQ0V2YABR4GV05" localSheetId="7" hidden="1">#REF!</definedName>
    <definedName name="BExKKJ2IHMOO66DQ0V2YABR4GV05" localSheetId="9" hidden="1">#REF!</definedName>
    <definedName name="BExKKJ2IHMOO66DQ0V2YABR4GV05" localSheetId="1" hidden="1">#REF!</definedName>
    <definedName name="BExKKJ2IHMOO66DQ0V2YABR4GV05" localSheetId="40" hidden="1">#REF!</definedName>
    <definedName name="BExKKJ2IHMOO66DQ0V2YABR4GV05" localSheetId="36" hidden="1">#REF!</definedName>
    <definedName name="BExKKJ2IHMOO66DQ0V2YABR4GV05" hidden="1">#REF!</definedName>
    <definedName name="BExKKQ3ZWADYV03YHMXDOAMU90EB" localSheetId="7" hidden="1">#REF!</definedName>
    <definedName name="BExKKQ3ZWADYV03YHMXDOAMU90EB" localSheetId="9" hidden="1">#REF!</definedName>
    <definedName name="BExKKQ3ZWADYV03YHMXDOAMU90EB" localSheetId="1" hidden="1">#REF!</definedName>
    <definedName name="BExKKQ3ZWADYV03YHMXDOAMU90EB" localSheetId="40" hidden="1">#REF!</definedName>
    <definedName name="BExKKQ3ZWADYV03YHMXDOAMU90EB" localSheetId="36" hidden="1">#REF!</definedName>
    <definedName name="BExKKQ3ZWADYV03YHMXDOAMU90EB" hidden="1">#REF!</definedName>
    <definedName name="BExKKUGD2HMJWQEYZ8H3X1BMXFS9" localSheetId="7" hidden="1">#REF!</definedName>
    <definedName name="BExKKUGD2HMJWQEYZ8H3X1BMXFS9" localSheetId="9" hidden="1">#REF!</definedName>
    <definedName name="BExKKUGD2HMJWQEYZ8H3X1BMXFS9" localSheetId="1" hidden="1">#REF!</definedName>
    <definedName name="BExKKUGD2HMJWQEYZ8H3X1BMXFS9" localSheetId="40" hidden="1">#REF!</definedName>
    <definedName name="BExKKUGD2HMJWQEYZ8H3X1BMXFS9" localSheetId="36" hidden="1">#REF!</definedName>
    <definedName name="BExKKUGD2HMJWQEYZ8H3X1BMXFS9" hidden="1">#REF!</definedName>
    <definedName name="BExKKX05KCZZZPKOR1NE5A8RGVT4" localSheetId="7" hidden="1">#REF!</definedName>
    <definedName name="BExKKX05KCZZZPKOR1NE5A8RGVT4" localSheetId="9" hidden="1">#REF!</definedName>
    <definedName name="BExKKX05KCZZZPKOR1NE5A8RGVT4" localSheetId="1" hidden="1">#REF!</definedName>
    <definedName name="BExKKX05KCZZZPKOR1NE5A8RGVT4" localSheetId="40" hidden="1">#REF!</definedName>
    <definedName name="BExKKX05KCZZZPKOR1NE5A8RGVT4" localSheetId="36" hidden="1">#REF!</definedName>
    <definedName name="BExKKX05KCZZZPKOR1NE5A8RGVT4" hidden="1">#REF!</definedName>
    <definedName name="BExKL3QUCLQLECGZM555PRF8EN56" localSheetId="7" hidden="1">#REF!</definedName>
    <definedName name="BExKL3QUCLQLECGZM555PRF8EN56" localSheetId="9" hidden="1">#REF!</definedName>
    <definedName name="BExKL3QUCLQLECGZM555PRF8EN56" localSheetId="1" hidden="1">#REF!</definedName>
    <definedName name="BExKL3QUCLQLECGZM555PRF8EN56" localSheetId="40" hidden="1">#REF!</definedName>
    <definedName name="BExKL3QUCLQLECGZM555PRF8EN56" localSheetId="36" hidden="1">#REF!</definedName>
    <definedName name="BExKL3QUCLQLECGZM555PRF8EN56" hidden="1">#REF!</definedName>
    <definedName name="BExKL7CGLA62V9UQH9ZDEHIK8W4O" localSheetId="7" hidden="1">#REF!</definedName>
    <definedName name="BExKL7CGLA62V9UQH9ZDEHIK8W4O" localSheetId="9" hidden="1">#REF!</definedName>
    <definedName name="BExKL7CGLA62V9UQH9ZDEHIK8W4O" localSheetId="1" hidden="1">#REF!</definedName>
    <definedName name="BExKL7CGLA62V9UQH9ZDEHIK8W4O" localSheetId="40" hidden="1">#REF!</definedName>
    <definedName name="BExKL7CGLA62V9UQH9ZDEHIK8W4O" localSheetId="36" hidden="1">#REF!</definedName>
    <definedName name="BExKL7CGLA62V9UQH9ZDEHIK8W4O" hidden="1">#REF!</definedName>
    <definedName name="BExKLD6S9L66QYREYHBE5J44OK7X" localSheetId="7" hidden="1">#REF!</definedName>
    <definedName name="BExKLD6S9L66QYREYHBE5J44OK7X" localSheetId="9" hidden="1">#REF!</definedName>
    <definedName name="BExKLD6S9L66QYREYHBE5J44OK7X" localSheetId="1" hidden="1">#REF!</definedName>
    <definedName name="BExKLD6S9L66QYREYHBE5J44OK7X" localSheetId="40" hidden="1">#REF!</definedName>
    <definedName name="BExKLD6S9L66QYREYHBE5J44OK7X" localSheetId="36" hidden="1">#REF!</definedName>
    <definedName name="BExKLD6S9L66QYREYHBE5J44OK7X" hidden="1">#REF!</definedName>
    <definedName name="BExKLEZK32L28GYJWVO63BZ5E1JD" localSheetId="7" hidden="1">#REF!</definedName>
    <definedName name="BExKLEZK32L28GYJWVO63BZ5E1JD" localSheetId="9" hidden="1">#REF!</definedName>
    <definedName name="BExKLEZK32L28GYJWVO63BZ5E1JD" localSheetId="1" hidden="1">#REF!</definedName>
    <definedName name="BExKLEZK32L28GYJWVO63BZ5E1JD" localSheetId="40" hidden="1">#REF!</definedName>
    <definedName name="BExKLEZK32L28GYJWVO63BZ5E1JD" localSheetId="36" hidden="1">#REF!</definedName>
    <definedName name="BExKLEZK32L28GYJWVO63BZ5E1JD" hidden="1">#REF!</definedName>
    <definedName name="BExKLLKVVHT06LA55JB2FC871DC5" localSheetId="7" hidden="1">#REF!</definedName>
    <definedName name="BExKLLKVVHT06LA55JB2FC871DC5" localSheetId="9" hidden="1">#REF!</definedName>
    <definedName name="BExKLLKVVHT06LA55JB2FC871DC5" localSheetId="1" hidden="1">#REF!</definedName>
    <definedName name="BExKLLKVVHT06LA55JB2FC871DC5" localSheetId="40" hidden="1">#REF!</definedName>
    <definedName name="BExKLLKVVHT06LA55JB2FC871DC5" localSheetId="36" hidden="1">#REF!</definedName>
    <definedName name="BExKLLKVVHT06LA55JB2FC871DC5" hidden="1">#REF!</definedName>
    <definedName name="BExKMKNALVJRCZS69GFJA4M1J08O" localSheetId="7" hidden="1">#REF!</definedName>
    <definedName name="BExKMKNALVJRCZS69GFJA4M1J08O" localSheetId="9" hidden="1">#REF!</definedName>
    <definedName name="BExKMKNALVJRCZS69GFJA4M1J08O" localSheetId="1" hidden="1">#REF!</definedName>
    <definedName name="BExKMKNALVJRCZS69GFJA4M1J08O" localSheetId="40" hidden="1">#REF!</definedName>
    <definedName name="BExKMKNALVJRCZS69GFJA4M1J08O" localSheetId="36" hidden="1">#REF!</definedName>
    <definedName name="BExKMKNALVJRCZS69GFJA4M1J08O" hidden="1">#REF!</definedName>
    <definedName name="BExKMMFZIDRFNSBCWVADJ4S2JE52" localSheetId="7" hidden="1">#REF!</definedName>
    <definedName name="BExKMMFZIDRFNSBCWVADJ4S2JE52" localSheetId="9" hidden="1">#REF!</definedName>
    <definedName name="BExKMMFZIDRFNSBCWVADJ4S2JE52" localSheetId="1" hidden="1">#REF!</definedName>
    <definedName name="BExKMMFZIDRFNSBCWVADJ4S2JE52" localSheetId="40" hidden="1">#REF!</definedName>
    <definedName name="BExKMMFZIDRFNSBCWVADJ4S2JE52" localSheetId="36" hidden="1">#REF!</definedName>
    <definedName name="BExKMMFZIDRFNSBCWVADJ4S2JE52" hidden="1">#REF!</definedName>
    <definedName name="BExKMRZJS845FERFW6HUXLFAOMYD" localSheetId="7" hidden="1">#REF!</definedName>
    <definedName name="BExKMRZJS845FERFW6HUXLFAOMYD" localSheetId="9" hidden="1">#REF!</definedName>
    <definedName name="BExKMRZJS845FERFW6HUXLFAOMYD" localSheetId="1" hidden="1">#REF!</definedName>
    <definedName name="BExKMRZJS845FERFW6HUXLFAOMYD" localSheetId="40" hidden="1">#REF!</definedName>
    <definedName name="BExKMRZJS845FERFW6HUXLFAOMYD" localSheetId="36" hidden="1">#REF!</definedName>
    <definedName name="BExKMRZJS845FERFW6HUXLFAOMYD" hidden="1">#REF!</definedName>
    <definedName name="BExKMS514WWPGUGRYGTH6XU97T8B" localSheetId="7" hidden="1">#REF!</definedName>
    <definedName name="BExKMS514WWPGUGRYGTH6XU97T8B" localSheetId="9" hidden="1">#REF!</definedName>
    <definedName name="BExKMS514WWPGUGRYGTH6XU97T8B" localSheetId="1" hidden="1">#REF!</definedName>
    <definedName name="BExKMS514WWPGUGRYGTH6XU97T8B" localSheetId="40" hidden="1">#REF!</definedName>
    <definedName name="BExKMS514WWPGUGRYGTH6XU97T8B" localSheetId="36" hidden="1">#REF!</definedName>
    <definedName name="BExKMS514WWPGUGRYGTH6XU97T8B" hidden="1">#REF!</definedName>
    <definedName name="BExKMUDV8AH8HQAD5HJVUW7GFDWU" localSheetId="7" hidden="1">#REF!</definedName>
    <definedName name="BExKMUDV8AH8HQAD5HJVUW7GFDWU" localSheetId="9" hidden="1">#REF!</definedName>
    <definedName name="BExKMUDV8AH8HQAD5HJVUW7GFDWU" localSheetId="1" hidden="1">#REF!</definedName>
    <definedName name="BExKMUDV8AH8HQAD5HJVUW7GFDWU" localSheetId="40" hidden="1">#REF!</definedName>
    <definedName name="BExKMUDV8AH8HQAD5HJVUW7GFDWU" localSheetId="36" hidden="1">#REF!</definedName>
    <definedName name="BExKMUDV8AH8HQAD5HJVUW7GFDWU" hidden="1">#REF!</definedName>
    <definedName name="BExKMWBX4EH3EYJ07UFEM08NB40Z" localSheetId="7" hidden="1">#REF!</definedName>
    <definedName name="BExKMWBX4EH3EYJ07UFEM08NB40Z" localSheetId="9" hidden="1">#REF!</definedName>
    <definedName name="BExKMWBX4EH3EYJ07UFEM08NB40Z" localSheetId="1" hidden="1">#REF!</definedName>
    <definedName name="BExKMWBX4EH3EYJ07UFEM08NB40Z" localSheetId="40" hidden="1">#REF!</definedName>
    <definedName name="BExKMWBX4EH3EYJ07UFEM08NB40Z" localSheetId="36" hidden="1">#REF!</definedName>
    <definedName name="BExKMWBX4EH3EYJ07UFEM08NB40Z" hidden="1">#REF!</definedName>
    <definedName name="BExKN4Q70IU9OY91QRUSK3044MQD" localSheetId="7" hidden="1">#REF!</definedName>
    <definedName name="BExKN4Q70IU9OY91QRUSK3044MQD" localSheetId="9" hidden="1">#REF!</definedName>
    <definedName name="BExKN4Q70IU9OY91QRUSK3044MQD" localSheetId="1" hidden="1">#REF!</definedName>
    <definedName name="BExKN4Q70IU9OY91QRUSK3044MQD" localSheetId="40" hidden="1">#REF!</definedName>
    <definedName name="BExKN4Q70IU9OY91QRUSK3044MQD" localSheetId="36" hidden="1">#REF!</definedName>
    <definedName name="BExKN4Q70IU9OY91QRUSK3044MQD" hidden="1">#REF!</definedName>
    <definedName name="BExKNBGV2IR3S7M0BX4810KZB4V3" localSheetId="7" hidden="1">#REF!</definedName>
    <definedName name="BExKNBGV2IR3S7M0BX4810KZB4V3" localSheetId="9" hidden="1">#REF!</definedName>
    <definedName name="BExKNBGV2IR3S7M0BX4810KZB4V3" localSheetId="1" hidden="1">#REF!</definedName>
    <definedName name="BExKNBGV2IR3S7M0BX4810KZB4V3" localSheetId="40" hidden="1">#REF!</definedName>
    <definedName name="BExKNBGV2IR3S7M0BX4810KZB4V3" localSheetId="36" hidden="1">#REF!</definedName>
    <definedName name="BExKNBGV2IR3S7M0BX4810KZB4V3" hidden="1">#REF!</definedName>
    <definedName name="BExKNCTBZTSY3MO42VU5PLV6YUHZ" localSheetId="7" hidden="1">#REF!</definedName>
    <definedName name="BExKNCTBZTSY3MO42VU5PLV6YUHZ" localSheetId="9" hidden="1">#REF!</definedName>
    <definedName name="BExKNCTBZTSY3MO42VU5PLV6YUHZ" localSheetId="1" hidden="1">#REF!</definedName>
    <definedName name="BExKNCTBZTSY3MO42VU5PLV6YUHZ" localSheetId="40" hidden="1">#REF!</definedName>
    <definedName name="BExKNCTBZTSY3MO42VU5PLV6YUHZ" localSheetId="36" hidden="1">#REF!</definedName>
    <definedName name="BExKNCTBZTSY3MO42VU5PLV6YUHZ" hidden="1">#REF!</definedName>
    <definedName name="BExKNGV2YY749C42AQ2T9QNIE5C3" localSheetId="7" hidden="1">#REF!</definedName>
    <definedName name="BExKNGV2YY749C42AQ2T9QNIE5C3" localSheetId="9" hidden="1">#REF!</definedName>
    <definedName name="BExKNGV2YY749C42AQ2T9QNIE5C3" localSheetId="1" hidden="1">#REF!</definedName>
    <definedName name="BExKNGV2YY749C42AQ2T9QNIE5C3" localSheetId="40" hidden="1">#REF!</definedName>
    <definedName name="BExKNGV2YY749C42AQ2T9QNIE5C3" localSheetId="36" hidden="1">#REF!</definedName>
    <definedName name="BExKNGV2YY749C42AQ2T9QNIE5C3" hidden="1">#REF!</definedName>
    <definedName name="BExKNH0F1WPNUEQITIUN5T4NDX9H" localSheetId="7" hidden="1">#REF!</definedName>
    <definedName name="BExKNH0F1WPNUEQITIUN5T4NDX9H" localSheetId="9" hidden="1">#REF!</definedName>
    <definedName name="BExKNH0F1WPNUEQITIUN5T4NDX9H" localSheetId="1" hidden="1">#REF!</definedName>
    <definedName name="BExKNH0F1WPNUEQITIUN5T4NDX9H" localSheetId="40" hidden="1">#REF!</definedName>
    <definedName name="BExKNH0F1WPNUEQITIUN5T4NDX9H" localSheetId="36" hidden="1">#REF!</definedName>
    <definedName name="BExKNH0F1WPNUEQITIUN5T4NDX9H" hidden="1">#REF!</definedName>
    <definedName name="BExKNV8UOHVWEHDJWI2WMJ9X6QHZ" localSheetId="7" hidden="1">#REF!</definedName>
    <definedName name="BExKNV8UOHVWEHDJWI2WMJ9X6QHZ" localSheetId="9" hidden="1">#REF!</definedName>
    <definedName name="BExKNV8UOHVWEHDJWI2WMJ9X6QHZ" localSheetId="1" hidden="1">#REF!</definedName>
    <definedName name="BExKNV8UOHVWEHDJWI2WMJ9X6QHZ" localSheetId="40" hidden="1">#REF!</definedName>
    <definedName name="BExKNV8UOHVWEHDJWI2WMJ9X6QHZ" localSheetId="36" hidden="1">#REF!</definedName>
    <definedName name="BExKNV8UOHVWEHDJWI2WMJ9X6QHZ" hidden="1">#REF!</definedName>
    <definedName name="BExKNZLD7UATC1MYRNJD8H2NH4KU" localSheetId="7" hidden="1">#REF!</definedName>
    <definedName name="BExKNZLD7UATC1MYRNJD8H2NH4KU" localSheetId="9" hidden="1">#REF!</definedName>
    <definedName name="BExKNZLD7UATC1MYRNJD8H2NH4KU" localSheetId="1" hidden="1">#REF!</definedName>
    <definedName name="BExKNZLD7UATC1MYRNJD8H2NH4KU" localSheetId="40" hidden="1">#REF!</definedName>
    <definedName name="BExKNZLD7UATC1MYRNJD8H2NH4KU" localSheetId="36" hidden="1">#REF!</definedName>
    <definedName name="BExKNZLD7UATC1MYRNJD8H2NH4KU" hidden="1">#REF!</definedName>
    <definedName name="BExKNZQUKQQG2Y97R74G4O4BJP1L" localSheetId="7" hidden="1">#REF!</definedName>
    <definedName name="BExKNZQUKQQG2Y97R74G4O4BJP1L" localSheetId="9" hidden="1">#REF!</definedName>
    <definedName name="BExKNZQUKQQG2Y97R74G4O4BJP1L" localSheetId="1" hidden="1">#REF!</definedName>
    <definedName name="BExKNZQUKQQG2Y97R74G4O4BJP1L" localSheetId="40" hidden="1">#REF!</definedName>
    <definedName name="BExKNZQUKQQG2Y97R74G4O4BJP1L" localSheetId="36" hidden="1">#REF!</definedName>
    <definedName name="BExKNZQUKQQG2Y97R74G4O4BJP1L" hidden="1">#REF!</definedName>
    <definedName name="BExKO06X0EAD3ABEG1E8PWLDWHBA" localSheetId="7" hidden="1">#REF!</definedName>
    <definedName name="BExKO06X0EAD3ABEG1E8PWLDWHBA" localSheetId="9" hidden="1">#REF!</definedName>
    <definedName name="BExKO06X0EAD3ABEG1E8PWLDWHBA" localSheetId="1" hidden="1">#REF!</definedName>
    <definedName name="BExKO06X0EAD3ABEG1E8PWLDWHBA" localSheetId="40" hidden="1">#REF!</definedName>
    <definedName name="BExKO06X0EAD3ABEG1E8PWLDWHBA" localSheetId="36" hidden="1">#REF!</definedName>
    <definedName name="BExKO06X0EAD3ABEG1E8PWLDWHBA" hidden="1">#REF!</definedName>
    <definedName name="BExKO2AHHSGNI1AZOIOW21KPXKPE" localSheetId="7" hidden="1">#REF!</definedName>
    <definedName name="BExKO2AHHSGNI1AZOIOW21KPXKPE" localSheetId="9" hidden="1">#REF!</definedName>
    <definedName name="BExKO2AHHSGNI1AZOIOW21KPXKPE" localSheetId="1" hidden="1">#REF!</definedName>
    <definedName name="BExKO2AHHSGNI1AZOIOW21KPXKPE" localSheetId="40" hidden="1">#REF!</definedName>
    <definedName name="BExKO2AHHSGNI1AZOIOW21KPXKPE" localSheetId="36" hidden="1">#REF!</definedName>
    <definedName name="BExKO2AHHSGNI1AZOIOW21KPXKPE" hidden="1">#REF!</definedName>
    <definedName name="BExKO2FXWJWC5IZLDN8JHYILQJ2N" localSheetId="7" hidden="1">#REF!</definedName>
    <definedName name="BExKO2FXWJWC5IZLDN8JHYILQJ2N" localSheetId="9" hidden="1">#REF!</definedName>
    <definedName name="BExKO2FXWJWC5IZLDN8JHYILQJ2N" localSheetId="1" hidden="1">#REF!</definedName>
    <definedName name="BExKO2FXWJWC5IZLDN8JHYILQJ2N" localSheetId="40" hidden="1">#REF!</definedName>
    <definedName name="BExKO2FXWJWC5IZLDN8JHYILQJ2N" localSheetId="36" hidden="1">#REF!</definedName>
    <definedName name="BExKO2FXWJWC5IZLDN8JHYILQJ2N" hidden="1">#REF!</definedName>
    <definedName name="BExKO438WZ8FKOU00NURGFMOYXWN" localSheetId="7" hidden="1">#REF!</definedName>
    <definedName name="BExKO438WZ8FKOU00NURGFMOYXWN" localSheetId="9" hidden="1">#REF!</definedName>
    <definedName name="BExKO438WZ8FKOU00NURGFMOYXWN" localSheetId="1" hidden="1">#REF!</definedName>
    <definedName name="BExKO438WZ8FKOU00NURGFMOYXWN" localSheetId="40" hidden="1">#REF!</definedName>
    <definedName name="BExKO438WZ8FKOU00NURGFMOYXWN" localSheetId="36" hidden="1">#REF!</definedName>
    <definedName name="BExKO438WZ8FKOU00NURGFMOYXWN" hidden="1">#REF!</definedName>
    <definedName name="BExKO551EZ73M80UFHBQE7BQVU4L" localSheetId="7" hidden="1">#REF!</definedName>
    <definedName name="BExKO551EZ73M80UFHBQE7BQVU4L" localSheetId="9" hidden="1">#REF!</definedName>
    <definedName name="BExKO551EZ73M80UFHBQE7BQVU4L" localSheetId="1" hidden="1">#REF!</definedName>
    <definedName name="BExKO551EZ73M80UFHBQE7BQVU4L" localSheetId="40" hidden="1">#REF!</definedName>
    <definedName name="BExKO551EZ73M80UFHBQE7BQVU4L" localSheetId="36" hidden="1">#REF!</definedName>
    <definedName name="BExKO551EZ73M80UFHBQE7BQVU4L" hidden="1">#REF!</definedName>
    <definedName name="BExKOBA4VTRV9YG31IM1PDDO3J9M" localSheetId="7" hidden="1">#REF!</definedName>
    <definedName name="BExKOBA4VTRV9YG31IM1PDDO3J9M" localSheetId="9" hidden="1">#REF!</definedName>
    <definedName name="BExKOBA4VTRV9YG31IM1PDDO3J9M" localSheetId="1" hidden="1">#REF!</definedName>
    <definedName name="BExKOBA4VTRV9YG31IM1PDDO3J9M" localSheetId="40" hidden="1">#REF!</definedName>
    <definedName name="BExKOBA4VTRV9YG31IM1PDDO3J9M" localSheetId="36" hidden="1">#REF!</definedName>
    <definedName name="BExKOBA4VTRV9YG31IM1PDDO3J9M" hidden="1">#REF!</definedName>
    <definedName name="BExKODIZGWW2EQD0FEYW6WK6XLCM" localSheetId="7" hidden="1">#REF!</definedName>
    <definedName name="BExKODIZGWW2EQD0FEYW6WK6XLCM" localSheetId="9" hidden="1">#REF!</definedName>
    <definedName name="BExKODIZGWW2EQD0FEYW6WK6XLCM" localSheetId="1" hidden="1">#REF!</definedName>
    <definedName name="BExKODIZGWW2EQD0FEYW6WK6XLCM" localSheetId="40" hidden="1">#REF!</definedName>
    <definedName name="BExKODIZGWW2EQD0FEYW6WK6XLCM" localSheetId="36" hidden="1">#REF!</definedName>
    <definedName name="BExKODIZGWW2EQD0FEYW6WK6XLCM" hidden="1">#REF!</definedName>
    <definedName name="BExKOPO2HPWVQGAKW8LOZMPIDEFG" localSheetId="7" hidden="1">#REF!</definedName>
    <definedName name="BExKOPO2HPWVQGAKW8LOZMPIDEFG" localSheetId="9" hidden="1">#REF!</definedName>
    <definedName name="BExKOPO2HPWVQGAKW8LOZMPIDEFG" localSheetId="1" hidden="1">#REF!</definedName>
    <definedName name="BExKOPO2HPWVQGAKW8LOZMPIDEFG" localSheetId="40" hidden="1">#REF!</definedName>
    <definedName name="BExKOPO2HPWVQGAKW8LOZMPIDEFG" localSheetId="36" hidden="1">#REF!</definedName>
    <definedName name="BExKOPO2HPWVQGAKW8LOZMPIDEFG" hidden="1">#REF!</definedName>
    <definedName name="BExKP7SRQ3MN5BDYXV2XMBQNUH23" localSheetId="7" hidden="1">#REF!</definedName>
    <definedName name="BExKP7SRQ3MN5BDYXV2XMBQNUH23" localSheetId="9" hidden="1">#REF!</definedName>
    <definedName name="BExKP7SRQ3MN5BDYXV2XMBQNUH23" localSheetId="1" hidden="1">#REF!</definedName>
    <definedName name="BExKP7SRQ3MN5BDYXV2XMBQNUH23" localSheetId="40" hidden="1">#REF!</definedName>
    <definedName name="BExKP7SRQ3MN5BDYXV2XMBQNUH23" localSheetId="36" hidden="1">#REF!</definedName>
    <definedName name="BExKP7SRQ3MN5BDYXV2XMBQNUH23" hidden="1">#REF!</definedName>
    <definedName name="BExKPEZP0QTKOTLIMMIFSVTHQEEK" localSheetId="7" hidden="1">#REF!</definedName>
    <definedName name="BExKPEZP0QTKOTLIMMIFSVTHQEEK" localSheetId="9" hidden="1">#REF!</definedName>
    <definedName name="BExKPEZP0QTKOTLIMMIFSVTHQEEK" localSheetId="1" hidden="1">#REF!</definedName>
    <definedName name="BExKPEZP0QTKOTLIMMIFSVTHQEEK" localSheetId="40" hidden="1">#REF!</definedName>
    <definedName name="BExKPEZP0QTKOTLIMMIFSVTHQEEK" localSheetId="36" hidden="1">#REF!</definedName>
    <definedName name="BExKPEZP0QTKOTLIMMIFSVTHQEEK" hidden="1">#REF!</definedName>
    <definedName name="BExKPFFSVTL757PNITV8R9RN4452" localSheetId="7" hidden="1">#REF!</definedName>
    <definedName name="BExKPFFSVTL757PNITV8R9RN4452" localSheetId="9" hidden="1">#REF!</definedName>
    <definedName name="BExKPFFSVTL757PNITV8R9RN4452" localSheetId="1" hidden="1">#REF!</definedName>
    <definedName name="BExKPFFSVTL757PNITV8R9RN4452" localSheetId="40" hidden="1">#REF!</definedName>
    <definedName name="BExKPFFSVTL757PNITV8R9RN4452" localSheetId="36" hidden="1">#REF!</definedName>
    <definedName name="BExKPFFSVTL757PNITV8R9RN4452" hidden="1">#REF!</definedName>
    <definedName name="BExKPIL5ZWOXQAENH3VP3ZHA2N7N" localSheetId="7" hidden="1">#REF!</definedName>
    <definedName name="BExKPIL5ZWOXQAENH3VP3ZHA2N7N" localSheetId="9" hidden="1">#REF!</definedName>
    <definedName name="BExKPIL5ZWOXQAENH3VP3ZHA2N7N" localSheetId="1" hidden="1">#REF!</definedName>
    <definedName name="BExKPIL5ZWOXQAENH3VP3ZHA2N7N" localSheetId="40" hidden="1">#REF!</definedName>
    <definedName name="BExKPIL5ZWOXQAENH3VP3ZHA2N7N" localSheetId="36" hidden="1">#REF!</definedName>
    <definedName name="BExKPIL5ZWOXQAENH3VP3ZHA2N7N" hidden="1">#REF!</definedName>
    <definedName name="BExKPJHKPVROP9QX9BMBZMU2HEZ1" localSheetId="7" hidden="1">#REF!</definedName>
    <definedName name="BExKPJHKPVROP9QX9BMBZMU2HEZ1" localSheetId="9" hidden="1">#REF!</definedName>
    <definedName name="BExKPJHKPVROP9QX9BMBZMU2HEZ1" localSheetId="1" hidden="1">#REF!</definedName>
    <definedName name="BExKPJHKPVROP9QX9BMBZMU2HEZ1" localSheetId="40" hidden="1">#REF!</definedName>
    <definedName name="BExKPJHKPVROP9QX9BMBZMU2HEZ1" localSheetId="36" hidden="1">#REF!</definedName>
    <definedName name="BExKPJHKPVROP9QX9BMBZMU2HEZ1" hidden="1">#REF!</definedName>
    <definedName name="BExKPLQJX0HJ8OTXBXH9IC9J2V0W" localSheetId="7" hidden="1">#REF!</definedName>
    <definedName name="BExKPLQJX0HJ8OTXBXH9IC9J2V0W" localSheetId="9" hidden="1">#REF!</definedName>
    <definedName name="BExKPLQJX0HJ8OTXBXH9IC9J2V0W" localSheetId="1" hidden="1">#REF!</definedName>
    <definedName name="BExKPLQJX0HJ8OTXBXH9IC9J2V0W" localSheetId="40" hidden="1">#REF!</definedName>
    <definedName name="BExKPLQJX0HJ8OTXBXH9IC9J2V0W" localSheetId="36" hidden="1">#REF!</definedName>
    <definedName name="BExKPLQJX0HJ8OTXBXH9IC9J2V0W" hidden="1">#REF!</definedName>
    <definedName name="BExKPN8C7GN36ZJZHLOB74LU6KT0" localSheetId="7" hidden="1">#REF!</definedName>
    <definedName name="BExKPN8C7GN36ZJZHLOB74LU6KT0" localSheetId="9" hidden="1">#REF!</definedName>
    <definedName name="BExKPN8C7GN36ZJZHLOB74LU6KT0" localSheetId="1" hidden="1">#REF!</definedName>
    <definedName name="BExKPN8C7GN36ZJZHLOB74LU6KT0" localSheetId="40" hidden="1">#REF!</definedName>
    <definedName name="BExKPN8C7GN36ZJZHLOB74LU6KT0" localSheetId="36" hidden="1">#REF!</definedName>
    <definedName name="BExKPN8C7GN36ZJZHLOB74LU6KT0" hidden="1">#REF!</definedName>
    <definedName name="BExKPX9VZ1J5021Q98K60HMPJU58" localSheetId="7" hidden="1">#REF!</definedName>
    <definedName name="BExKPX9VZ1J5021Q98K60HMPJU58" localSheetId="9" hidden="1">#REF!</definedName>
    <definedName name="BExKPX9VZ1J5021Q98K60HMPJU58" localSheetId="1" hidden="1">#REF!</definedName>
    <definedName name="BExKPX9VZ1J5021Q98K60HMPJU58" localSheetId="40" hidden="1">#REF!</definedName>
    <definedName name="BExKPX9VZ1J5021Q98K60HMPJU58" localSheetId="36" hidden="1">#REF!</definedName>
    <definedName name="BExKPX9VZ1J5021Q98K60HMPJU58" hidden="1">#REF!</definedName>
    <definedName name="BExKQGGEP203MUWSJVORTY7RFOFT" localSheetId="7" hidden="1">#REF!</definedName>
    <definedName name="BExKQGGEP203MUWSJVORTY7RFOFT" localSheetId="9" hidden="1">#REF!</definedName>
    <definedName name="BExKQGGEP203MUWSJVORTY7RFOFT" localSheetId="1" hidden="1">#REF!</definedName>
    <definedName name="BExKQGGEP203MUWSJVORTY7RFOFT" localSheetId="40" hidden="1">#REF!</definedName>
    <definedName name="BExKQGGEP203MUWSJVORTY7RFOFT" localSheetId="36" hidden="1">#REF!</definedName>
    <definedName name="BExKQGGEP203MUWSJVORTY7RFOFT" hidden="1">#REF!</definedName>
    <definedName name="BExKQJGAAWNM3NT19E9I0CQDBTU0" localSheetId="7" hidden="1">#REF!</definedName>
    <definedName name="BExKQJGAAWNM3NT19E9I0CQDBTU0" localSheetId="9" hidden="1">#REF!</definedName>
    <definedName name="BExKQJGAAWNM3NT19E9I0CQDBTU0" localSheetId="1" hidden="1">#REF!</definedName>
    <definedName name="BExKQJGAAWNM3NT19E9I0CQDBTU0" localSheetId="40" hidden="1">#REF!</definedName>
    <definedName name="BExKQJGAAWNM3NT19E9I0CQDBTU0" localSheetId="36" hidden="1">#REF!</definedName>
    <definedName name="BExKQJGAAWNM3NT19E9I0CQDBTU0" hidden="1">#REF!</definedName>
    <definedName name="BExKQM5GJ1ZN5REKFE7YVBQ0KXWF" localSheetId="7" hidden="1">#REF!</definedName>
    <definedName name="BExKQM5GJ1ZN5REKFE7YVBQ0KXWF" localSheetId="9" hidden="1">#REF!</definedName>
    <definedName name="BExKQM5GJ1ZN5REKFE7YVBQ0KXWF" localSheetId="1" hidden="1">#REF!</definedName>
    <definedName name="BExKQM5GJ1ZN5REKFE7YVBQ0KXWF" localSheetId="40" hidden="1">#REF!</definedName>
    <definedName name="BExKQM5GJ1ZN5REKFE7YVBQ0KXWF" localSheetId="36" hidden="1">#REF!</definedName>
    <definedName name="BExKQM5GJ1ZN5REKFE7YVBQ0KXWF" hidden="1">#REF!</definedName>
    <definedName name="BExKQQ71278061G7ZFYGPWOMOMY2" localSheetId="7" hidden="1">#REF!</definedName>
    <definedName name="BExKQQ71278061G7ZFYGPWOMOMY2" localSheetId="9" hidden="1">#REF!</definedName>
    <definedName name="BExKQQ71278061G7ZFYGPWOMOMY2" localSheetId="1" hidden="1">#REF!</definedName>
    <definedName name="BExKQQ71278061G7ZFYGPWOMOMY2" localSheetId="40" hidden="1">#REF!</definedName>
    <definedName name="BExKQQ71278061G7ZFYGPWOMOMY2" localSheetId="36" hidden="1">#REF!</definedName>
    <definedName name="BExKQQ71278061G7ZFYGPWOMOMY2" hidden="1">#REF!</definedName>
    <definedName name="BExKQTXRG3ECU8NT47UR7643LO5G" localSheetId="7" hidden="1">#REF!</definedName>
    <definedName name="BExKQTXRG3ECU8NT47UR7643LO5G" localSheetId="9" hidden="1">#REF!</definedName>
    <definedName name="BExKQTXRG3ECU8NT47UR7643LO5G" localSheetId="1" hidden="1">#REF!</definedName>
    <definedName name="BExKQTXRG3ECU8NT47UR7643LO5G" localSheetId="40" hidden="1">#REF!</definedName>
    <definedName name="BExKQTXRG3ECU8NT47UR7643LO5G" localSheetId="36" hidden="1">#REF!</definedName>
    <definedName name="BExKQTXRG3ECU8NT47UR7643LO5G" hidden="1">#REF!</definedName>
    <definedName name="BExKQVL7HPOIZ4FHANDFMVOJLEPR" localSheetId="7" hidden="1">#REF!</definedName>
    <definedName name="BExKQVL7HPOIZ4FHANDFMVOJLEPR" localSheetId="9" hidden="1">#REF!</definedName>
    <definedName name="BExKQVL7HPOIZ4FHANDFMVOJLEPR" localSheetId="1" hidden="1">#REF!</definedName>
    <definedName name="BExKQVL7HPOIZ4FHANDFMVOJLEPR" localSheetId="40" hidden="1">#REF!</definedName>
    <definedName name="BExKQVL7HPOIZ4FHANDFMVOJLEPR" localSheetId="36" hidden="1">#REF!</definedName>
    <definedName name="BExKQVL7HPOIZ4FHANDFMVOJLEPR" hidden="1">#REF!</definedName>
    <definedName name="BExKR3ZAJRYXZB4M7XZPK0I7E55W" localSheetId="7" hidden="1">#REF!</definedName>
    <definedName name="BExKR3ZAJRYXZB4M7XZPK0I7E55W" localSheetId="9" hidden="1">#REF!</definedName>
    <definedName name="BExKR3ZAJRYXZB4M7XZPK0I7E55W" localSheetId="1" hidden="1">#REF!</definedName>
    <definedName name="BExKR3ZAJRYXZB4M7XZPK0I7E55W" localSheetId="40" hidden="1">#REF!</definedName>
    <definedName name="BExKR3ZAJRYXZB4M7XZPK0I7E55W" localSheetId="36" hidden="1">#REF!</definedName>
    <definedName name="BExKR3ZAJRYXZB4M7XZPK0I7E55W" hidden="1">#REF!</definedName>
    <definedName name="BExKR8RZSEHW184G0Z56B4EGNU72" localSheetId="7" hidden="1">#REF!</definedName>
    <definedName name="BExKR8RZSEHW184G0Z56B4EGNU72" localSheetId="9" hidden="1">#REF!</definedName>
    <definedName name="BExKR8RZSEHW184G0Z56B4EGNU72" localSheetId="1" hidden="1">#REF!</definedName>
    <definedName name="BExKR8RZSEHW184G0Z56B4EGNU72" localSheetId="40" hidden="1">#REF!</definedName>
    <definedName name="BExKR8RZSEHW184G0Z56B4EGNU72" localSheetId="36" hidden="1">#REF!</definedName>
    <definedName name="BExKR8RZSEHW184G0Z56B4EGNU72" hidden="1">#REF!</definedName>
    <definedName name="BExKRHM60KUPM7RGAAFRSKX4TMS5" localSheetId="7" hidden="1">#REF!</definedName>
    <definedName name="BExKRHM60KUPM7RGAAFRSKX4TMS5" localSheetId="9" hidden="1">#REF!</definedName>
    <definedName name="BExKRHM60KUPM7RGAAFRSKX4TMS5" localSheetId="1" hidden="1">#REF!</definedName>
    <definedName name="BExKRHM60KUPM7RGAAFRSKX4TMS5" localSheetId="40" hidden="1">#REF!</definedName>
    <definedName name="BExKRHM60KUPM7RGAAFRSKX4TMS5" localSheetId="36" hidden="1">#REF!</definedName>
    <definedName name="BExKRHM60KUPM7RGAAFRSKX4TMS5" hidden="1">#REF!</definedName>
    <definedName name="BExKRQB2LX164R610N3VXJPD3C1W" localSheetId="7" hidden="1">#REF!</definedName>
    <definedName name="BExKRQB2LX164R610N3VXJPD3C1W" localSheetId="9" hidden="1">#REF!</definedName>
    <definedName name="BExKRQB2LX164R610N3VXJPD3C1W" localSheetId="1" hidden="1">#REF!</definedName>
    <definedName name="BExKRQB2LX164R610N3VXJPD3C1W" localSheetId="40" hidden="1">#REF!</definedName>
    <definedName name="BExKRQB2LX164R610N3VXJPD3C1W" localSheetId="36" hidden="1">#REF!</definedName>
    <definedName name="BExKRQB2LX164R610N3VXJPD3C1W" hidden="1">#REF!</definedName>
    <definedName name="BExKRVUSQ6PA7ZYQSTEQL3X7PB9P" localSheetId="7" hidden="1">#REF!</definedName>
    <definedName name="BExKRVUSQ6PA7ZYQSTEQL3X7PB9P" localSheetId="9" hidden="1">#REF!</definedName>
    <definedName name="BExKRVUSQ6PA7ZYQSTEQL3X7PB9P" localSheetId="1" hidden="1">#REF!</definedName>
    <definedName name="BExKRVUSQ6PA7ZYQSTEQL3X7PB9P" localSheetId="40" hidden="1">#REF!</definedName>
    <definedName name="BExKRVUSQ6PA7ZYQSTEQL3X7PB9P" localSheetId="36" hidden="1">#REF!</definedName>
    <definedName name="BExKRVUSQ6PA7ZYQSTEQL3X7PB9P" hidden="1">#REF!</definedName>
    <definedName name="BExKRY3KZ7F7RB2KH8HXSQ85IEQO" localSheetId="7" hidden="1">#REF!</definedName>
    <definedName name="BExKRY3KZ7F7RB2KH8HXSQ85IEQO" localSheetId="9" hidden="1">#REF!</definedName>
    <definedName name="BExKRY3KZ7F7RB2KH8HXSQ85IEQO" localSheetId="1" hidden="1">#REF!</definedName>
    <definedName name="BExKRY3KZ7F7RB2KH8HXSQ85IEQO" localSheetId="40" hidden="1">#REF!</definedName>
    <definedName name="BExKRY3KZ7F7RB2KH8HXSQ85IEQO" localSheetId="36" hidden="1">#REF!</definedName>
    <definedName name="BExKRY3KZ7F7RB2KH8HXSQ85IEQO" hidden="1">#REF!</definedName>
    <definedName name="BExKS91CCVW1YKNE1EQ4MCE1E9JX" localSheetId="7" hidden="1">#REF!</definedName>
    <definedName name="BExKS91CCVW1YKNE1EQ4MCE1E9JX" localSheetId="9" hidden="1">#REF!</definedName>
    <definedName name="BExKS91CCVW1YKNE1EQ4MCE1E9JX" localSheetId="1" hidden="1">#REF!</definedName>
    <definedName name="BExKS91CCVW1YKNE1EQ4MCE1E9JX" localSheetId="40" hidden="1">#REF!</definedName>
    <definedName name="BExKS91CCVW1YKNE1EQ4MCE1E9JX" localSheetId="36" hidden="1">#REF!</definedName>
    <definedName name="BExKS91CCVW1YKNE1EQ4MCE1E9JX" hidden="1">#REF!</definedName>
    <definedName name="BExKSA37DZTCK6H13HPIKR0ZFVL8" localSheetId="7" hidden="1">#REF!</definedName>
    <definedName name="BExKSA37DZTCK6H13HPIKR0ZFVL8" localSheetId="9" hidden="1">#REF!</definedName>
    <definedName name="BExKSA37DZTCK6H13HPIKR0ZFVL8" localSheetId="1" hidden="1">#REF!</definedName>
    <definedName name="BExKSA37DZTCK6H13HPIKR0ZFVL8" localSheetId="40" hidden="1">#REF!</definedName>
    <definedName name="BExKSA37DZTCK6H13HPIKR0ZFVL8" localSheetId="36" hidden="1">#REF!</definedName>
    <definedName name="BExKSA37DZTCK6H13HPIKR0ZFVL8" hidden="1">#REF!</definedName>
    <definedName name="BExKSB51O073JLM4PEU353GBBSMI" localSheetId="7" hidden="1">#REF!</definedName>
    <definedName name="BExKSB51O073JLM4PEU353GBBSMI" localSheetId="9" hidden="1">#REF!</definedName>
    <definedName name="BExKSB51O073JLM4PEU353GBBSMI" localSheetId="1" hidden="1">#REF!</definedName>
    <definedName name="BExKSB51O073JLM4PEU353GBBSMI" localSheetId="40" hidden="1">#REF!</definedName>
    <definedName name="BExKSB51O073JLM4PEU353GBBSMI" localSheetId="36" hidden="1">#REF!</definedName>
    <definedName name="BExKSB51O073JLM4PEU353GBBSMI" hidden="1">#REF!</definedName>
    <definedName name="BExKSC1EDUXA6RM44LZV6HMMHKLX" localSheetId="7" hidden="1">#REF!</definedName>
    <definedName name="BExKSC1EDUXA6RM44LZV6HMMHKLX" localSheetId="9" hidden="1">#REF!</definedName>
    <definedName name="BExKSC1EDUXA6RM44LZV6HMMHKLX" localSheetId="1" hidden="1">#REF!</definedName>
    <definedName name="BExKSC1EDUXA6RM44LZV6HMMHKLX" localSheetId="40" hidden="1">#REF!</definedName>
    <definedName name="BExKSC1EDUXA6RM44LZV6HMMHKLX" localSheetId="36" hidden="1">#REF!</definedName>
    <definedName name="BExKSC1EDUXA6RM44LZV6HMMHKLX" hidden="1">#REF!</definedName>
    <definedName name="BExKSFMOMSZYDE0WNC94F40S6636" localSheetId="7" hidden="1">#REF!</definedName>
    <definedName name="BExKSFMOMSZYDE0WNC94F40S6636" localSheetId="9" hidden="1">#REF!</definedName>
    <definedName name="BExKSFMOMSZYDE0WNC94F40S6636" localSheetId="1" hidden="1">#REF!</definedName>
    <definedName name="BExKSFMOMSZYDE0WNC94F40S6636" localSheetId="40" hidden="1">#REF!</definedName>
    <definedName name="BExKSFMOMSZYDE0WNC94F40S6636" localSheetId="36" hidden="1">#REF!</definedName>
    <definedName name="BExKSFMOMSZYDE0WNC94F40S6636" hidden="1">#REF!</definedName>
    <definedName name="BExKSHQ9K79S8KYUWIV5M5LAHHF1" localSheetId="7" hidden="1">#REF!</definedName>
    <definedName name="BExKSHQ9K79S8KYUWIV5M5LAHHF1" localSheetId="9" hidden="1">#REF!</definedName>
    <definedName name="BExKSHQ9K79S8KYUWIV5M5LAHHF1" localSheetId="1" hidden="1">#REF!</definedName>
    <definedName name="BExKSHQ9K79S8KYUWIV5M5LAHHF1" localSheetId="40" hidden="1">#REF!</definedName>
    <definedName name="BExKSHQ9K79S8KYUWIV5M5LAHHF1" localSheetId="36" hidden="1">#REF!</definedName>
    <definedName name="BExKSHQ9K79S8KYUWIV5M5LAHHF1" hidden="1">#REF!</definedName>
    <definedName name="BExKSJTWG9L3FCX8FLK4EMUJMF27" localSheetId="7" hidden="1">#REF!</definedName>
    <definedName name="BExKSJTWG9L3FCX8FLK4EMUJMF27" localSheetId="9" hidden="1">#REF!</definedName>
    <definedName name="BExKSJTWG9L3FCX8FLK4EMUJMF27" localSheetId="1" hidden="1">#REF!</definedName>
    <definedName name="BExKSJTWG9L3FCX8FLK4EMUJMF27" localSheetId="40" hidden="1">#REF!</definedName>
    <definedName name="BExKSJTWG9L3FCX8FLK4EMUJMF27" localSheetId="36" hidden="1">#REF!</definedName>
    <definedName name="BExKSJTWG9L3FCX8FLK4EMUJMF27" hidden="1">#REF!</definedName>
    <definedName name="BExKSU0MKNAVZYYPKCYTZDWQX4R8" localSheetId="7" hidden="1">#REF!</definedName>
    <definedName name="BExKSU0MKNAVZYYPKCYTZDWQX4R8" localSheetId="9" hidden="1">#REF!</definedName>
    <definedName name="BExKSU0MKNAVZYYPKCYTZDWQX4R8" localSheetId="1" hidden="1">#REF!</definedName>
    <definedName name="BExKSU0MKNAVZYYPKCYTZDWQX4R8" localSheetId="40" hidden="1">#REF!</definedName>
    <definedName name="BExKSU0MKNAVZYYPKCYTZDWQX4R8" localSheetId="36" hidden="1">#REF!</definedName>
    <definedName name="BExKSU0MKNAVZYYPKCYTZDWQX4R8" hidden="1">#REF!</definedName>
    <definedName name="BExKSX60G1MUS689FXIGYP2F7C62" localSheetId="7" hidden="1">#REF!</definedName>
    <definedName name="BExKSX60G1MUS689FXIGYP2F7C62" localSheetId="9" hidden="1">#REF!</definedName>
    <definedName name="BExKSX60G1MUS689FXIGYP2F7C62" localSheetId="1" hidden="1">#REF!</definedName>
    <definedName name="BExKSX60G1MUS689FXIGYP2F7C62" localSheetId="40" hidden="1">#REF!</definedName>
    <definedName name="BExKSX60G1MUS689FXIGYP2F7C62" localSheetId="36" hidden="1">#REF!</definedName>
    <definedName name="BExKSX60G1MUS689FXIGYP2F7C62" hidden="1">#REF!</definedName>
    <definedName name="BExKT2UZ7Y2VWF5NQE18SJRLD2RN" localSheetId="7" hidden="1">#REF!</definedName>
    <definedName name="BExKT2UZ7Y2VWF5NQE18SJRLD2RN" localSheetId="9" hidden="1">#REF!</definedName>
    <definedName name="BExKT2UZ7Y2VWF5NQE18SJRLD2RN" localSheetId="1" hidden="1">#REF!</definedName>
    <definedName name="BExKT2UZ7Y2VWF5NQE18SJRLD2RN" localSheetId="40" hidden="1">#REF!</definedName>
    <definedName name="BExKT2UZ7Y2VWF5NQE18SJRLD2RN" localSheetId="36" hidden="1">#REF!</definedName>
    <definedName name="BExKT2UZ7Y2VWF5NQE18SJRLD2RN" hidden="1">#REF!</definedName>
    <definedName name="BExKT3GJFNGAM09H5F615E36A38C" localSheetId="7" hidden="1">#REF!</definedName>
    <definedName name="BExKT3GJFNGAM09H5F615E36A38C" localSheetId="9" hidden="1">#REF!</definedName>
    <definedName name="BExKT3GJFNGAM09H5F615E36A38C" localSheetId="1" hidden="1">#REF!</definedName>
    <definedName name="BExKT3GJFNGAM09H5F615E36A38C" localSheetId="40" hidden="1">#REF!</definedName>
    <definedName name="BExKT3GJFNGAM09H5F615E36A38C" localSheetId="36" hidden="1">#REF!</definedName>
    <definedName name="BExKT3GJFNGAM09H5F615E36A38C" hidden="1">#REF!</definedName>
    <definedName name="BExKTD1UM9PTLYETG1RM502XDNC0" localSheetId="7" hidden="1">#REF!</definedName>
    <definedName name="BExKTD1UM9PTLYETG1RM502XDNC0" localSheetId="9" hidden="1">#REF!</definedName>
    <definedName name="BExKTD1UM9PTLYETG1RM502XDNC0" localSheetId="1" hidden="1">#REF!</definedName>
    <definedName name="BExKTD1UM9PTLYETG1RM502XDNC0" localSheetId="40" hidden="1">#REF!</definedName>
    <definedName name="BExKTD1UM9PTLYETG1RM502XDNC0" localSheetId="36" hidden="1">#REF!</definedName>
    <definedName name="BExKTD1UM9PTLYETG1RM502XDNC0" hidden="1">#REF!</definedName>
    <definedName name="BExKTJN26AY45CE6JUAX3OIL48F7" localSheetId="7" hidden="1">#REF!</definedName>
    <definedName name="BExKTJN26AY45CE6JUAX3OIL48F7" localSheetId="9" hidden="1">#REF!</definedName>
    <definedName name="BExKTJN26AY45CE6JUAX3OIL48F7" localSheetId="1" hidden="1">#REF!</definedName>
    <definedName name="BExKTJN26AY45CE6JUAX3OIL48F7" localSheetId="40" hidden="1">#REF!</definedName>
    <definedName name="BExKTJN26AY45CE6JUAX3OIL48F7" localSheetId="36" hidden="1">#REF!</definedName>
    <definedName name="BExKTJN26AY45CE6JUAX3OIL48F7" hidden="1">#REF!</definedName>
    <definedName name="BExKTQZGN8GI3XGSEXMPCCA3S19H" localSheetId="7" hidden="1">#REF!</definedName>
    <definedName name="BExKTQZGN8GI3XGSEXMPCCA3S19H" localSheetId="9" hidden="1">#REF!</definedName>
    <definedName name="BExKTQZGN8GI3XGSEXMPCCA3S19H" localSheetId="1" hidden="1">#REF!</definedName>
    <definedName name="BExKTQZGN8GI3XGSEXMPCCA3S19H" localSheetId="40" hidden="1">#REF!</definedName>
    <definedName name="BExKTQZGN8GI3XGSEXMPCCA3S19H" localSheetId="36" hidden="1">#REF!</definedName>
    <definedName name="BExKTQZGN8GI3XGSEXMPCCA3S19H" hidden="1">#REF!</definedName>
    <definedName name="BExKTUKYYU0F6TUW1RXV24LRAZFE" localSheetId="7" hidden="1">#REF!</definedName>
    <definedName name="BExKTUKYYU0F6TUW1RXV24LRAZFE" localSheetId="9" hidden="1">#REF!</definedName>
    <definedName name="BExKTUKYYU0F6TUW1RXV24LRAZFE" localSheetId="1" hidden="1">#REF!</definedName>
    <definedName name="BExKTUKYYU0F6TUW1RXV24LRAZFE" localSheetId="40" hidden="1">#REF!</definedName>
    <definedName name="BExKTUKYYU0F6TUW1RXV24LRAZFE" localSheetId="36" hidden="1">#REF!</definedName>
    <definedName name="BExKTUKYYU0F6TUW1RXV24LRAZFE" hidden="1">#REF!</definedName>
    <definedName name="BExKU3FBLHQBIUTN6XEZW5GC9OG1" localSheetId="7" hidden="1">#REF!</definedName>
    <definedName name="BExKU3FBLHQBIUTN6XEZW5GC9OG1" localSheetId="9" hidden="1">#REF!</definedName>
    <definedName name="BExKU3FBLHQBIUTN6XEZW5GC9OG1" localSheetId="1" hidden="1">#REF!</definedName>
    <definedName name="BExKU3FBLHQBIUTN6XEZW5GC9OG1" localSheetId="40" hidden="1">#REF!</definedName>
    <definedName name="BExKU3FBLHQBIUTN6XEZW5GC9OG1" localSheetId="36" hidden="1">#REF!</definedName>
    <definedName name="BExKU3FBLHQBIUTN6XEZW5GC9OG1" hidden="1">#REF!</definedName>
    <definedName name="BExKU82I99FEUIZLODXJDOJC96CQ" localSheetId="7" hidden="1">#REF!</definedName>
    <definedName name="BExKU82I99FEUIZLODXJDOJC96CQ" localSheetId="9" hidden="1">#REF!</definedName>
    <definedName name="BExKU82I99FEUIZLODXJDOJC96CQ" localSheetId="1" hidden="1">#REF!</definedName>
    <definedName name="BExKU82I99FEUIZLODXJDOJC96CQ" localSheetId="40" hidden="1">#REF!</definedName>
    <definedName name="BExKU82I99FEUIZLODXJDOJC96CQ" localSheetId="36" hidden="1">#REF!</definedName>
    <definedName name="BExKU82I99FEUIZLODXJDOJC96CQ" hidden="1">#REF!</definedName>
    <definedName name="BExKUDM0DFSCM3D91SH0XLXJSL18" localSheetId="7" hidden="1">#REF!</definedName>
    <definedName name="BExKUDM0DFSCM3D91SH0XLXJSL18" localSheetId="9" hidden="1">#REF!</definedName>
    <definedName name="BExKUDM0DFSCM3D91SH0XLXJSL18" localSheetId="1" hidden="1">#REF!</definedName>
    <definedName name="BExKUDM0DFSCM3D91SH0XLXJSL18" localSheetId="40" hidden="1">#REF!</definedName>
    <definedName name="BExKUDM0DFSCM3D91SH0XLXJSL18" localSheetId="36" hidden="1">#REF!</definedName>
    <definedName name="BExKUDM0DFSCM3D91SH0XLXJSL18" hidden="1">#REF!</definedName>
    <definedName name="BExKUHYKD9TJTMQOOBS4EX04FCEZ" localSheetId="7" hidden="1">#REF!</definedName>
    <definedName name="BExKUHYKD9TJTMQOOBS4EX04FCEZ" localSheetId="9" hidden="1">#REF!</definedName>
    <definedName name="BExKUHYKD9TJTMQOOBS4EX04FCEZ" localSheetId="1" hidden="1">#REF!</definedName>
    <definedName name="BExKUHYKD9TJTMQOOBS4EX04FCEZ" localSheetId="40" hidden="1">#REF!</definedName>
    <definedName name="BExKUHYKD9TJTMQOOBS4EX04FCEZ" localSheetId="36" hidden="1">#REF!</definedName>
    <definedName name="BExKUHYKD9TJTMQOOBS4EX04FCEZ" hidden="1">#REF!</definedName>
    <definedName name="BExKULEKJLA77AUQPDUHSM94Y76Z" localSheetId="7" hidden="1">#REF!</definedName>
    <definedName name="BExKULEKJLA77AUQPDUHSM94Y76Z" localSheetId="9" hidden="1">#REF!</definedName>
    <definedName name="BExKULEKJLA77AUQPDUHSM94Y76Z" localSheetId="1" hidden="1">#REF!</definedName>
    <definedName name="BExKULEKJLA77AUQPDUHSM94Y76Z" localSheetId="40" hidden="1">#REF!</definedName>
    <definedName name="BExKULEKJLA77AUQPDUHSM94Y76Z" localSheetId="36" hidden="1">#REF!</definedName>
    <definedName name="BExKULEKJLA77AUQPDUHSM94Y76Z" hidden="1">#REF!</definedName>
    <definedName name="BExKUXE506JSYMR4CV866RHRDYR9" localSheetId="7" hidden="1">#REF!</definedName>
    <definedName name="BExKUXE506JSYMR4CV866RHRDYR9" localSheetId="9" hidden="1">#REF!</definedName>
    <definedName name="BExKUXE506JSYMR4CV866RHRDYR9" localSheetId="1" hidden="1">#REF!</definedName>
    <definedName name="BExKUXE506JSYMR4CV866RHRDYR9" localSheetId="40" hidden="1">#REF!</definedName>
    <definedName name="BExKUXE506JSYMR4CV866RHRDYR9" localSheetId="36" hidden="1">#REF!</definedName>
    <definedName name="BExKUXE506JSYMR4CV866RHRDYR9" hidden="1">#REF!</definedName>
    <definedName name="BExKV08R85MKI3MAX9E2HERNQUNL" localSheetId="7" hidden="1">#REF!</definedName>
    <definedName name="BExKV08R85MKI3MAX9E2HERNQUNL" localSheetId="9" hidden="1">#REF!</definedName>
    <definedName name="BExKV08R85MKI3MAX9E2HERNQUNL" localSheetId="1" hidden="1">#REF!</definedName>
    <definedName name="BExKV08R85MKI3MAX9E2HERNQUNL" localSheetId="40" hidden="1">#REF!</definedName>
    <definedName name="BExKV08R85MKI3MAX9E2HERNQUNL" localSheetId="36" hidden="1">#REF!</definedName>
    <definedName name="BExKV08R85MKI3MAX9E2HERNQUNL" hidden="1">#REF!</definedName>
    <definedName name="BExKV4AAUNNJL5JWD7PX6BFKVS6O" localSheetId="7" hidden="1">#REF!</definedName>
    <definedName name="BExKV4AAUNNJL5JWD7PX6BFKVS6O" localSheetId="9" hidden="1">#REF!</definedName>
    <definedName name="BExKV4AAUNNJL5JWD7PX6BFKVS6O" localSheetId="1" hidden="1">#REF!</definedName>
    <definedName name="BExKV4AAUNNJL5JWD7PX6BFKVS6O" localSheetId="40" hidden="1">#REF!</definedName>
    <definedName name="BExKV4AAUNNJL5JWD7PX6BFKVS6O" localSheetId="36" hidden="1">#REF!</definedName>
    <definedName name="BExKV4AAUNNJL5JWD7PX6BFKVS6O" hidden="1">#REF!</definedName>
    <definedName name="BExKVDVK6HN74GQPTXICP9BFC8CF" localSheetId="7" hidden="1">#REF!</definedName>
    <definedName name="BExKVDVK6HN74GQPTXICP9BFC8CF" localSheetId="9" hidden="1">#REF!</definedName>
    <definedName name="BExKVDVK6HN74GQPTXICP9BFC8CF" localSheetId="1" hidden="1">#REF!</definedName>
    <definedName name="BExKVDVK6HN74GQPTXICP9BFC8CF" localSheetId="40" hidden="1">#REF!</definedName>
    <definedName name="BExKVDVK6HN74GQPTXICP9BFC8CF" localSheetId="36" hidden="1">#REF!</definedName>
    <definedName name="BExKVDVK6HN74GQPTXICP9BFC8CF" hidden="1">#REF!</definedName>
    <definedName name="BExKVFZ3ZZGIC1QI8XN6BYFWN0ZY" localSheetId="7" hidden="1">#REF!</definedName>
    <definedName name="BExKVFZ3ZZGIC1QI8XN6BYFWN0ZY" localSheetId="9" hidden="1">#REF!</definedName>
    <definedName name="BExKVFZ3ZZGIC1QI8XN6BYFWN0ZY" localSheetId="1" hidden="1">#REF!</definedName>
    <definedName name="BExKVFZ3ZZGIC1QI8XN6BYFWN0ZY" localSheetId="40" hidden="1">#REF!</definedName>
    <definedName name="BExKVFZ3ZZGIC1QI8XN6BYFWN0ZY" localSheetId="36" hidden="1">#REF!</definedName>
    <definedName name="BExKVFZ3ZZGIC1QI8XN6BYFWN0ZY" hidden="1">#REF!</definedName>
    <definedName name="BExKVG4KGO28KPGTAFL1R8TTZ10N" localSheetId="7" hidden="1">#REF!</definedName>
    <definedName name="BExKVG4KGO28KPGTAFL1R8TTZ10N" localSheetId="9" hidden="1">#REF!</definedName>
    <definedName name="BExKVG4KGO28KPGTAFL1R8TTZ10N" localSheetId="1" hidden="1">#REF!</definedName>
    <definedName name="BExKVG4KGO28KPGTAFL1R8TTZ10N" localSheetId="40" hidden="1">#REF!</definedName>
    <definedName name="BExKVG4KGO28KPGTAFL1R8TTZ10N" localSheetId="36" hidden="1">#REF!</definedName>
    <definedName name="BExKVG4KGO28KPGTAFL1R8TTZ10N" hidden="1">#REF!</definedName>
    <definedName name="BExKW0CSH7DA02YSNV64PSEIXB2P" localSheetId="7" hidden="1">#REF!</definedName>
    <definedName name="BExKW0CSH7DA02YSNV64PSEIXB2P" localSheetId="9" hidden="1">#REF!</definedName>
    <definedName name="BExKW0CSH7DA02YSNV64PSEIXB2P" localSheetId="1" hidden="1">#REF!</definedName>
    <definedName name="BExKW0CSH7DA02YSNV64PSEIXB2P" localSheetId="40" hidden="1">#REF!</definedName>
    <definedName name="BExKW0CSH7DA02YSNV64PSEIXB2P" localSheetId="36" hidden="1">#REF!</definedName>
    <definedName name="BExKW0CSH7DA02YSNV64PSEIXB2P" hidden="1">#REF!</definedName>
    <definedName name="BExM9NUG3Q31X01AI9ZJCZIX25CS" localSheetId="7" hidden="1">#REF!</definedName>
    <definedName name="BExM9NUG3Q31X01AI9ZJCZIX25CS" localSheetId="9" hidden="1">#REF!</definedName>
    <definedName name="BExM9NUG3Q31X01AI9ZJCZIX25CS" localSheetId="1" hidden="1">#REF!</definedName>
    <definedName name="BExM9NUG3Q31X01AI9ZJCZIX25CS" localSheetId="40" hidden="1">#REF!</definedName>
    <definedName name="BExM9NUG3Q31X01AI9ZJCZIX25CS" localSheetId="36" hidden="1">#REF!</definedName>
    <definedName name="BExM9NUG3Q31X01AI9ZJCZIX25CS" hidden="1">#REF!</definedName>
    <definedName name="BExM9OG182RP30MY23PG49LVPZ1C" localSheetId="7" hidden="1">#REF!</definedName>
    <definedName name="BExM9OG182RP30MY23PG49LVPZ1C" localSheetId="9" hidden="1">#REF!</definedName>
    <definedName name="BExM9OG182RP30MY23PG49LVPZ1C" localSheetId="1" hidden="1">#REF!</definedName>
    <definedName name="BExM9OG182RP30MY23PG49LVPZ1C" localSheetId="40" hidden="1">#REF!</definedName>
    <definedName name="BExM9OG182RP30MY23PG49LVPZ1C" localSheetId="36" hidden="1">#REF!</definedName>
    <definedName name="BExM9OG182RP30MY23PG49LVPZ1C" hidden="1">#REF!</definedName>
    <definedName name="BExMA64MW1S18NH8DCKPCCEI5KCB" localSheetId="7" hidden="1">#REF!</definedName>
    <definedName name="BExMA64MW1S18NH8DCKPCCEI5KCB" localSheetId="9" hidden="1">#REF!</definedName>
    <definedName name="BExMA64MW1S18NH8DCKPCCEI5KCB" localSheetId="1" hidden="1">#REF!</definedName>
    <definedName name="BExMA64MW1S18NH8DCKPCCEI5KCB" localSheetId="40" hidden="1">#REF!</definedName>
    <definedName name="BExMA64MW1S18NH8DCKPCCEI5KCB" localSheetId="36" hidden="1">#REF!</definedName>
    <definedName name="BExMA64MW1S18NH8DCKPCCEI5KCB" hidden="1">#REF!</definedName>
    <definedName name="BExMALEWFUEM8Y686IT03ECURUBR" localSheetId="7" hidden="1">#REF!</definedName>
    <definedName name="BExMALEWFUEM8Y686IT03ECURUBR" localSheetId="9" hidden="1">#REF!</definedName>
    <definedName name="BExMALEWFUEM8Y686IT03ECURUBR" localSheetId="1" hidden="1">#REF!</definedName>
    <definedName name="BExMALEWFUEM8Y686IT03ECURUBR" localSheetId="40" hidden="1">#REF!</definedName>
    <definedName name="BExMALEWFUEM8Y686IT03ECURUBR" localSheetId="36" hidden="1">#REF!</definedName>
    <definedName name="BExMALEWFUEM8Y686IT03ECURUBR" hidden="1">#REF!</definedName>
    <definedName name="BExMAS0AQY7KMMTBTBPK0SWWDITB" localSheetId="7" hidden="1">#REF!</definedName>
    <definedName name="BExMAS0AQY7KMMTBTBPK0SWWDITB" localSheetId="9" hidden="1">#REF!</definedName>
    <definedName name="BExMAS0AQY7KMMTBTBPK0SWWDITB" localSheetId="1" hidden="1">#REF!</definedName>
    <definedName name="BExMAS0AQY7KMMTBTBPK0SWWDITB" localSheetId="40" hidden="1">#REF!</definedName>
    <definedName name="BExMAS0AQY7KMMTBTBPK0SWWDITB" localSheetId="36" hidden="1">#REF!</definedName>
    <definedName name="BExMAS0AQY7KMMTBTBPK0SWWDITB" hidden="1">#REF!</definedName>
    <definedName name="BExMAXJS82ZJ8RS22VLE0V0LDUII" localSheetId="7" hidden="1">#REF!</definedName>
    <definedName name="BExMAXJS82ZJ8RS22VLE0V0LDUII" localSheetId="9" hidden="1">#REF!</definedName>
    <definedName name="BExMAXJS82ZJ8RS22VLE0V0LDUII" localSheetId="1" hidden="1">#REF!</definedName>
    <definedName name="BExMAXJS82ZJ8RS22VLE0V0LDUII" localSheetId="40" hidden="1">#REF!</definedName>
    <definedName name="BExMAXJS82ZJ8RS22VLE0V0LDUII" localSheetId="36" hidden="1">#REF!</definedName>
    <definedName name="BExMAXJS82ZJ8RS22VLE0V0LDUII" hidden="1">#REF!</definedName>
    <definedName name="BExMB4QRS0R3MTB4CMUHFZ84LNZQ" localSheetId="7" hidden="1">#REF!</definedName>
    <definedName name="BExMB4QRS0R3MTB4CMUHFZ84LNZQ" localSheetId="9" hidden="1">#REF!</definedName>
    <definedName name="BExMB4QRS0R3MTB4CMUHFZ84LNZQ" localSheetId="1" hidden="1">#REF!</definedName>
    <definedName name="BExMB4QRS0R3MTB4CMUHFZ84LNZQ" localSheetId="40" hidden="1">#REF!</definedName>
    <definedName name="BExMB4QRS0R3MTB4CMUHFZ84LNZQ" localSheetId="36" hidden="1">#REF!</definedName>
    <definedName name="BExMB4QRS0R3MTB4CMUHFZ84LNZQ" hidden="1">#REF!</definedName>
    <definedName name="BExMB7AICZ233JKSCEUSR9RQXRS0" localSheetId="7" hidden="1">#REF!</definedName>
    <definedName name="BExMB7AICZ233JKSCEUSR9RQXRS0" localSheetId="9" hidden="1">#REF!</definedName>
    <definedName name="BExMB7AICZ233JKSCEUSR9RQXRS0" localSheetId="1" hidden="1">#REF!</definedName>
    <definedName name="BExMB7AICZ233JKSCEUSR9RQXRS0" localSheetId="40" hidden="1">#REF!</definedName>
    <definedName name="BExMB7AICZ233JKSCEUSR9RQXRS0" localSheetId="36" hidden="1">#REF!</definedName>
    <definedName name="BExMB7AICZ233JKSCEUSR9RQXRS0" hidden="1">#REF!</definedName>
    <definedName name="BExMBC35WKQY5CWQJLV4D05O6971" localSheetId="7" hidden="1">#REF!</definedName>
    <definedName name="BExMBC35WKQY5CWQJLV4D05O6971" localSheetId="9" hidden="1">#REF!</definedName>
    <definedName name="BExMBC35WKQY5CWQJLV4D05O6971" localSheetId="1" hidden="1">#REF!</definedName>
    <definedName name="BExMBC35WKQY5CWQJLV4D05O6971" localSheetId="40" hidden="1">#REF!</definedName>
    <definedName name="BExMBC35WKQY5CWQJLV4D05O6971" localSheetId="36" hidden="1">#REF!</definedName>
    <definedName name="BExMBC35WKQY5CWQJLV4D05O6971" hidden="1">#REF!</definedName>
    <definedName name="BExMBFTZV4Q1A5KG25C1N9PHQNSW" localSheetId="7" hidden="1">#REF!</definedName>
    <definedName name="BExMBFTZV4Q1A5KG25C1N9PHQNSW" localSheetId="9" hidden="1">#REF!</definedName>
    <definedName name="BExMBFTZV4Q1A5KG25C1N9PHQNSW" localSheetId="1" hidden="1">#REF!</definedName>
    <definedName name="BExMBFTZV4Q1A5KG25C1N9PHQNSW" localSheetId="40" hidden="1">#REF!</definedName>
    <definedName name="BExMBFTZV4Q1A5KG25C1N9PHQNSW" localSheetId="36" hidden="1">#REF!</definedName>
    <definedName name="BExMBFTZV4Q1A5KG25C1N9PHQNSW" hidden="1">#REF!</definedName>
    <definedName name="BExMBFZFXQDH3H55R89930TFTU36" localSheetId="7" hidden="1">#REF!</definedName>
    <definedName name="BExMBFZFXQDH3H55R89930TFTU36" localSheetId="9" hidden="1">#REF!</definedName>
    <definedName name="BExMBFZFXQDH3H55R89930TFTU36" localSheetId="1" hidden="1">#REF!</definedName>
    <definedName name="BExMBFZFXQDH3H55R89930TFTU36" localSheetId="40" hidden="1">#REF!</definedName>
    <definedName name="BExMBFZFXQDH3H55R89930TFTU36" localSheetId="36" hidden="1">#REF!</definedName>
    <definedName name="BExMBFZFXQDH3H55R89930TFTU36" hidden="1">#REF!</definedName>
    <definedName name="BExMBK6ISK3U7KHZKUJXIDKGF6VW" localSheetId="7" hidden="1">#REF!</definedName>
    <definedName name="BExMBK6ISK3U7KHZKUJXIDKGF6VW" localSheetId="9" hidden="1">#REF!</definedName>
    <definedName name="BExMBK6ISK3U7KHZKUJXIDKGF6VW" localSheetId="1" hidden="1">#REF!</definedName>
    <definedName name="BExMBK6ISK3U7KHZKUJXIDKGF6VW" localSheetId="40" hidden="1">#REF!</definedName>
    <definedName name="BExMBK6ISK3U7KHZKUJXIDKGF6VW" localSheetId="36" hidden="1">#REF!</definedName>
    <definedName name="BExMBK6ISK3U7KHZKUJXIDKGF6VW" hidden="1">#REF!</definedName>
    <definedName name="BExMBYPQDG9AYDQ5E8IECVFREPO6" localSheetId="7" hidden="1">[19]ZZCOOM_M03_Q005!#REF!</definedName>
    <definedName name="BExMBYPQDG9AYDQ5E8IECVFREPO6" localSheetId="9" hidden="1">[19]ZZCOOM_M03_Q005!#REF!</definedName>
    <definedName name="BExMBYPQDG9AYDQ5E8IECVFREPO6" localSheetId="1" hidden="1">[19]ZZCOOM_M03_Q005!#REF!</definedName>
    <definedName name="BExMBYPQDG9AYDQ5E8IECVFREPO6" localSheetId="40" hidden="1">[19]ZZCOOM_M03_Q005!#REF!</definedName>
    <definedName name="BExMBYPQDG9AYDQ5E8IECVFREPO6" localSheetId="36" hidden="1">[19]ZZCOOM_M03_Q005!#REF!</definedName>
    <definedName name="BExMBYPQDG9AYDQ5E8IECVFREPO6" hidden="1">[19]ZZCOOM_M03_Q005!#REF!</definedName>
    <definedName name="BExMC7PESEESXVMDCGGIP5LPMUGY" localSheetId="7" hidden="1">#REF!</definedName>
    <definedName name="BExMC7PESEESXVMDCGGIP5LPMUGY" localSheetId="9" hidden="1">#REF!</definedName>
    <definedName name="BExMC7PESEESXVMDCGGIP5LPMUGY" localSheetId="1" hidden="1">#REF!</definedName>
    <definedName name="BExMC7PESEESXVMDCGGIP5LPMUGY" localSheetId="40" hidden="1">#REF!</definedName>
    <definedName name="BExMC7PESEESXVMDCGGIP5LPMUGY" localSheetId="36" hidden="1">#REF!</definedName>
    <definedName name="BExMC7PESEESXVMDCGGIP5LPMUGY" hidden="1">#REF!</definedName>
    <definedName name="BExMC8AZUTX8LG89K2JJR7ZG62XX" localSheetId="7" hidden="1">#REF!</definedName>
    <definedName name="BExMC8AZUTX8LG89K2JJR7ZG62XX" localSheetId="9" hidden="1">#REF!</definedName>
    <definedName name="BExMC8AZUTX8LG89K2JJR7ZG62XX" localSheetId="1" hidden="1">#REF!</definedName>
    <definedName name="BExMC8AZUTX8LG89K2JJR7ZG62XX" localSheetId="40" hidden="1">#REF!</definedName>
    <definedName name="BExMC8AZUTX8LG89K2JJR7ZG62XX" localSheetId="36" hidden="1">#REF!</definedName>
    <definedName name="BExMC8AZUTX8LG89K2JJR7ZG62XX" hidden="1">#REF!</definedName>
    <definedName name="BExMCA96YR10V72G2R0SCIKPZLIZ" localSheetId="7" hidden="1">#REF!</definedName>
    <definedName name="BExMCA96YR10V72G2R0SCIKPZLIZ" localSheetId="9" hidden="1">#REF!</definedName>
    <definedName name="BExMCA96YR10V72G2R0SCIKPZLIZ" localSheetId="1" hidden="1">#REF!</definedName>
    <definedName name="BExMCA96YR10V72G2R0SCIKPZLIZ" localSheetId="40" hidden="1">#REF!</definedName>
    <definedName name="BExMCA96YR10V72G2R0SCIKPZLIZ" localSheetId="36" hidden="1">#REF!</definedName>
    <definedName name="BExMCA96YR10V72G2R0SCIKPZLIZ" hidden="1">#REF!</definedName>
    <definedName name="BExMCB5JU5I2VQDUBS4O42BTEVKI" localSheetId="7" hidden="1">#REF!</definedName>
    <definedName name="BExMCB5JU5I2VQDUBS4O42BTEVKI" localSheetId="9" hidden="1">#REF!</definedName>
    <definedName name="BExMCB5JU5I2VQDUBS4O42BTEVKI" localSheetId="1" hidden="1">#REF!</definedName>
    <definedName name="BExMCB5JU5I2VQDUBS4O42BTEVKI" localSheetId="40" hidden="1">#REF!</definedName>
    <definedName name="BExMCB5JU5I2VQDUBS4O42BTEVKI" localSheetId="36" hidden="1">#REF!</definedName>
    <definedName name="BExMCB5JU5I2VQDUBS4O42BTEVKI" hidden="1">#REF!</definedName>
    <definedName name="BExMCFSQFSEMPY5IXDIRKZDASDBR" localSheetId="7" hidden="1">#REF!</definedName>
    <definedName name="BExMCFSQFSEMPY5IXDIRKZDASDBR" localSheetId="9" hidden="1">#REF!</definedName>
    <definedName name="BExMCFSQFSEMPY5IXDIRKZDASDBR" localSheetId="1" hidden="1">#REF!</definedName>
    <definedName name="BExMCFSQFSEMPY5IXDIRKZDASDBR" localSheetId="40" hidden="1">#REF!</definedName>
    <definedName name="BExMCFSQFSEMPY5IXDIRKZDASDBR" localSheetId="36" hidden="1">#REF!</definedName>
    <definedName name="BExMCFSQFSEMPY5IXDIRKZDASDBR" hidden="1">#REF!</definedName>
    <definedName name="BExMCH58I9XOLK7WEE6VSJGYPJGL" localSheetId="7" hidden="1">#REF!</definedName>
    <definedName name="BExMCH58I9XOLK7WEE6VSJGYPJGL" localSheetId="9" hidden="1">#REF!</definedName>
    <definedName name="BExMCH58I9XOLK7WEE6VSJGYPJGL" localSheetId="1" hidden="1">#REF!</definedName>
    <definedName name="BExMCH58I9XOLK7WEE6VSJGYPJGL" localSheetId="40" hidden="1">#REF!</definedName>
    <definedName name="BExMCH58I9XOLK7WEE6VSJGYPJGL" localSheetId="36" hidden="1">#REF!</definedName>
    <definedName name="BExMCH58I9XOLK7WEE6VSJGYPJGL" hidden="1">#REF!</definedName>
    <definedName name="BExMCMZOEYWVOOJ98TBHTTCS7XB8" localSheetId="7" hidden="1">#REF!</definedName>
    <definedName name="BExMCMZOEYWVOOJ98TBHTTCS7XB8" localSheetId="9" hidden="1">#REF!</definedName>
    <definedName name="BExMCMZOEYWVOOJ98TBHTTCS7XB8" localSheetId="1" hidden="1">#REF!</definedName>
    <definedName name="BExMCMZOEYWVOOJ98TBHTTCS7XB8" localSheetId="40" hidden="1">#REF!</definedName>
    <definedName name="BExMCMZOEYWVOOJ98TBHTTCS7XB8" localSheetId="36" hidden="1">#REF!</definedName>
    <definedName name="BExMCMZOEYWVOOJ98TBHTTCS7XB8" hidden="1">#REF!</definedName>
    <definedName name="BExMCS8EF2W3FS9QADNKREYSI8P0" localSheetId="7" hidden="1">#REF!</definedName>
    <definedName name="BExMCS8EF2W3FS9QADNKREYSI8P0" localSheetId="9" hidden="1">#REF!</definedName>
    <definedName name="BExMCS8EF2W3FS9QADNKREYSI8P0" localSheetId="1" hidden="1">#REF!</definedName>
    <definedName name="BExMCS8EF2W3FS9QADNKREYSI8P0" localSheetId="40" hidden="1">#REF!</definedName>
    <definedName name="BExMCS8EF2W3FS9QADNKREYSI8P0" localSheetId="36" hidden="1">#REF!</definedName>
    <definedName name="BExMCS8EF2W3FS9QADNKREYSI8P0" hidden="1">#REF!</definedName>
    <definedName name="BExMCSU0KZGHALEL7N5DJBVL94K7" localSheetId="7" hidden="1">#REF!</definedName>
    <definedName name="BExMCSU0KZGHALEL7N5DJBVL94K7" localSheetId="9" hidden="1">#REF!</definedName>
    <definedName name="BExMCSU0KZGHALEL7N5DJBVL94K7" localSheetId="1" hidden="1">#REF!</definedName>
    <definedName name="BExMCSU0KZGHALEL7N5DJBVL94K7" localSheetId="40" hidden="1">#REF!</definedName>
    <definedName name="BExMCSU0KZGHALEL7N5DJBVL94K7" localSheetId="36" hidden="1">#REF!</definedName>
    <definedName name="BExMCSU0KZGHALEL7N5DJBVL94K7" hidden="1">#REF!</definedName>
    <definedName name="BExMCUS7GSOM96J0HJ7EH0FFM2AC" localSheetId="7" hidden="1">#REF!</definedName>
    <definedName name="BExMCUS7GSOM96J0HJ7EH0FFM2AC" localSheetId="9" hidden="1">#REF!</definedName>
    <definedName name="BExMCUS7GSOM96J0HJ7EH0FFM2AC" localSheetId="1" hidden="1">#REF!</definedName>
    <definedName name="BExMCUS7GSOM96J0HJ7EH0FFM2AC" localSheetId="40" hidden="1">#REF!</definedName>
    <definedName name="BExMCUS7GSOM96J0HJ7EH0FFM2AC" localSheetId="36" hidden="1">#REF!</definedName>
    <definedName name="BExMCUS7GSOM96J0HJ7EH0FFM2AC" hidden="1">#REF!</definedName>
    <definedName name="BExMCYTT6TVDWMJXO1NZANRTVNAN" localSheetId="7" hidden="1">#REF!</definedName>
    <definedName name="BExMCYTT6TVDWMJXO1NZANRTVNAN" localSheetId="9" hidden="1">#REF!</definedName>
    <definedName name="BExMCYTT6TVDWMJXO1NZANRTVNAN" localSheetId="1" hidden="1">#REF!</definedName>
    <definedName name="BExMCYTT6TVDWMJXO1NZANRTVNAN" localSheetId="40" hidden="1">#REF!</definedName>
    <definedName name="BExMCYTT6TVDWMJXO1NZANRTVNAN" localSheetId="36" hidden="1">#REF!</definedName>
    <definedName name="BExMCYTT6TVDWMJXO1NZANRTVNAN" hidden="1">#REF!</definedName>
    <definedName name="BExMD54CT1VTE5YGBM90H90NF28M" localSheetId="7" hidden="1">#REF!</definedName>
    <definedName name="BExMD54CT1VTE5YGBM90H90NF28M" localSheetId="9" hidden="1">#REF!</definedName>
    <definedName name="BExMD54CT1VTE5YGBM90H90NF28M" localSheetId="1" hidden="1">#REF!</definedName>
    <definedName name="BExMD54CT1VTE5YGBM90H90NF28M" localSheetId="40" hidden="1">#REF!</definedName>
    <definedName name="BExMD54CT1VTE5YGBM90H90NF28M" localSheetId="36" hidden="1">#REF!</definedName>
    <definedName name="BExMD54CT1VTE5YGBM90H90NF28M" hidden="1">#REF!</definedName>
    <definedName name="BExMD5F6IAV108XYJLXUO9HD0IT6" localSheetId="7" hidden="1">#REF!</definedName>
    <definedName name="BExMD5F6IAV108XYJLXUO9HD0IT6" localSheetId="9" hidden="1">#REF!</definedName>
    <definedName name="BExMD5F6IAV108XYJLXUO9HD0IT6" localSheetId="1" hidden="1">#REF!</definedName>
    <definedName name="BExMD5F6IAV108XYJLXUO9HD0IT6" localSheetId="40" hidden="1">#REF!</definedName>
    <definedName name="BExMD5F6IAV108XYJLXUO9HD0IT6" localSheetId="36" hidden="1">#REF!</definedName>
    <definedName name="BExMD5F6IAV108XYJLXUO9HD0IT6" hidden="1">#REF!</definedName>
    <definedName name="BExMDANV66W9T3XAXID40XFJ0J93" localSheetId="7" hidden="1">#REF!</definedName>
    <definedName name="BExMDANV66W9T3XAXID40XFJ0J93" localSheetId="9" hidden="1">#REF!</definedName>
    <definedName name="BExMDANV66W9T3XAXID40XFJ0J93" localSheetId="1" hidden="1">#REF!</definedName>
    <definedName name="BExMDANV66W9T3XAXID40XFJ0J93" localSheetId="40" hidden="1">#REF!</definedName>
    <definedName name="BExMDANV66W9T3XAXID40XFJ0J93" localSheetId="36" hidden="1">#REF!</definedName>
    <definedName name="BExMDANV66W9T3XAXID40XFJ0J93" hidden="1">#REF!</definedName>
    <definedName name="BExMDGD1KQP7NNR78X2ZX4FCBQ1S" localSheetId="7" hidden="1">#REF!</definedName>
    <definedName name="BExMDGD1KQP7NNR78X2ZX4FCBQ1S" localSheetId="9" hidden="1">#REF!</definedName>
    <definedName name="BExMDGD1KQP7NNR78X2ZX4FCBQ1S" localSheetId="1" hidden="1">#REF!</definedName>
    <definedName name="BExMDGD1KQP7NNR78X2ZX4FCBQ1S" localSheetId="40" hidden="1">#REF!</definedName>
    <definedName name="BExMDGD1KQP7NNR78X2ZX4FCBQ1S" localSheetId="36" hidden="1">#REF!</definedName>
    <definedName name="BExMDGD1KQP7NNR78X2ZX4FCBQ1S" hidden="1">#REF!</definedName>
    <definedName name="BExMDIRDK0DI8P86HB7WPH8QWLSQ" localSheetId="7" hidden="1">#REF!</definedName>
    <definedName name="BExMDIRDK0DI8P86HB7WPH8QWLSQ" localSheetId="9" hidden="1">#REF!</definedName>
    <definedName name="BExMDIRDK0DI8P86HB7WPH8QWLSQ" localSheetId="1" hidden="1">#REF!</definedName>
    <definedName name="BExMDIRDK0DI8P86HB7WPH8QWLSQ" localSheetId="40" hidden="1">#REF!</definedName>
    <definedName name="BExMDIRDK0DI8P86HB7WPH8QWLSQ" localSheetId="36" hidden="1">#REF!</definedName>
    <definedName name="BExMDIRDK0DI8P86HB7WPH8QWLSQ" hidden="1">#REF!</definedName>
    <definedName name="BExMDOWGDLP3BZZB4ZPI31VS10FP" localSheetId="7" hidden="1">#REF!</definedName>
    <definedName name="BExMDOWGDLP3BZZB4ZPI31VS10FP" localSheetId="9" hidden="1">#REF!</definedName>
    <definedName name="BExMDOWGDLP3BZZB4ZPI31VS10FP" localSheetId="1" hidden="1">#REF!</definedName>
    <definedName name="BExMDOWGDLP3BZZB4ZPI31VS10FP" localSheetId="40" hidden="1">#REF!</definedName>
    <definedName name="BExMDOWGDLP3BZZB4ZPI31VS10FP" localSheetId="36" hidden="1">#REF!</definedName>
    <definedName name="BExMDOWGDLP3BZZB4ZPI31VS10FP" hidden="1">#REF!</definedName>
    <definedName name="BExMDPI2FVMORSWDDCVAJ85WYAYO" localSheetId="7" hidden="1">#REF!</definedName>
    <definedName name="BExMDPI2FVMORSWDDCVAJ85WYAYO" localSheetId="9" hidden="1">#REF!</definedName>
    <definedName name="BExMDPI2FVMORSWDDCVAJ85WYAYO" localSheetId="1" hidden="1">#REF!</definedName>
    <definedName name="BExMDPI2FVMORSWDDCVAJ85WYAYO" localSheetId="40" hidden="1">#REF!</definedName>
    <definedName name="BExMDPI2FVMORSWDDCVAJ85WYAYO" localSheetId="36" hidden="1">#REF!</definedName>
    <definedName name="BExMDPI2FVMORSWDDCVAJ85WYAYO" hidden="1">#REF!</definedName>
    <definedName name="BExMDUWB7VWHFFR266QXO46BNV2S" localSheetId="7" hidden="1">#REF!</definedName>
    <definedName name="BExMDUWB7VWHFFR266QXO46BNV2S" localSheetId="9" hidden="1">#REF!</definedName>
    <definedName name="BExMDUWB7VWHFFR266QXO46BNV2S" localSheetId="1" hidden="1">#REF!</definedName>
    <definedName name="BExMDUWB7VWHFFR266QXO46BNV2S" localSheetId="40" hidden="1">#REF!</definedName>
    <definedName name="BExMDUWB7VWHFFR266QXO46BNV2S" localSheetId="36" hidden="1">#REF!</definedName>
    <definedName name="BExMDUWB7VWHFFR266QXO46BNV2S" hidden="1">#REF!</definedName>
    <definedName name="BExME2U47N8LZG0BPJ49ANY5QVV2" localSheetId="7" hidden="1">#REF!</definedName>
    <definedName name="BExME2U47N8LZG0BPJ49ANY5QVV2" localSheetId="9" hidden="1">#REF!</definedName>
    <definedName name="BExME2U47N8LZG0BPJ49ANY5QVV2" localSheetId="1" hidden="1">#REF!</definedName>
    <definedName name="BExME2U47N8LZG0BPJ49ANY5QVV2" localSheetId="40" hidden="1">#REF!</definedName>
    <definedName name="BExME2U47N8LZG0BPJ49ANY5QVV2" localSheetId="36" hidden="1">#REF!</definedName>
    <definedName name="BExME2U47N8LZG0BPJ49ANY5QVV2" hidden="1">#REF!</definedName>
    <definedName name="BExME88DH5DUKMUFI9FNVECXFD2E" localSheetId="7" hidden="1">#REF!</definedName>
    <definedName name="BExME88DH5DUKMUFI9FNVECXFD2E" localSheetId="9" hidden="1">#REF!</definedName>
    <definedName name="BExME88DH5DUKMUFI9FNVECXFD2E" localSheetId="1" hidden="1">#REF!</definedName>
    <definedName name="BExME88DH5DUKMUFI9FNVECXFD2E" localSheetId="40" hidden="1">#REF!</definedName>
    <definedName name="BExME88DH5DUKMUFI9FNVECXFD2E" localSheetId="36" hidden="1">#REF!</definedName>
    <definedName name="BExME88DH5DUKMUFI9FNVECXFD2E" hidden="1">#REF!</definedName>
    <definedName name="BExME9A7MOGAK7YTTQYXP5DL6VYA" localSheetId="7" hidden="1">#REF!</definedName>
    <definedName name="BExME9A7MOGAK7YTTQYXP5DL6VYA" localSheetId="9" hidden="1">#REF!</definedName>
    <definedName name="BExME9A7MOGAK7YTTQYXP5DL6VYA" localSheetId="1" hidden="1">#REF!</definedName>
    <definedName name="BExME9A7MOGAK7YTTQYXP5DL6VYA" localSheetId="40" hidden="1">#REF!</definedName>
    <definedName name="BExME9A7MOGAK7YTTQYXP5DL6VYA" localSheetId="36" hidden="1">#REF!</definedName>
    <definedName name="BExME9A7MOGAK7YTTQYXP5DL6VYA" hidden="1">#REF!</definedName>
    <definedName name="BExMEOV9YFRY5C3GDLU60GIX10BY" localSheetId="7" hidden="1">#REF!</definedName>
    <definedName name="BExMEOV9YFRY5C3GDLU60GIX10BY" localSheetId="9" hidden="1">#REF!</definedName>
    <definedName name="BExMEOV9YFRY5C3GDLU60GIX10BY" localSheetId="1" hidden="1">#REF!</definedName>
    <definedName name="BExMEOV9YFRY5C3GDLU60GIX10BY" localSheetId="40" hidden="1">#REF!</definedName>
    <definedName name="BExMEOV9YFRY5C3GDLU60GIX10BY" localSheetId="36" hidden="1">#REF!</definedName>
    <definedName name="BExMEOV9YFRY5C3GDLU60GIX10BY" hidden="1">#REF!</definedName>
    <definedName name="BExMEUK2Q5GZGZFZ77Z2IYUKOOYW" localSheetId="7" hidden="1">#REF!</definedName>
    <definedName name="BExMEUK2Q5GZGZFZ77Z2IYUKOOYW" localSheetId="9" hidden="1">#REF!</definedName>
    <definedName name="BExMEUK2Q5GZGZFZ77Z2IYUKOOYW" localSheetId="1" hidden="1">#REF!</definedName>
    <definedName name="BExMEUK2Q5GZGZFZ77Z2IYUKOOYW" localSheetId="40" hidden="1">#REF!</definedName>
    <definedName name="BExMEUK2Q5GZGZFZ77Z2IYUKOOYW" localSheetId="36" hidden="1">#REF!</definedName>
    <definedName name="BExMEUK2Q5GZGZFZ77Z2IYUKOOYW" hidden="1">#REF!</definedName>
    <definedName name="BExMEWT36INWIP0VNS94NEP3WZ4U" localSheetId="7" hidden="1">#REF!</definedName>
    <definedName name="BExMEWT36INWIP0VNS94NEP3WZ4U" localSheetId="9" hidden="1">#REF!</definedName>
    <definedName name="BExMEWT36INWIP0VNS94NEP3WZ4U" localSheetId="1" hidden="1">#REF!</definedName>
    <definedName name="BExMEWT36INWIP0VNS94NEP3WZ4U" localSheetId="40" hidden="1">#REF!</definedName>
    <definedName name="BExMEWT36INWIP0VNS94NEP3WZ4U" localSheetId="36" hidden="1">#REF!</definedName>
    <definedName name="BExMEWT36INWIP0VNS94NEP3WZ4U" hidden="1">#REF!</definedName>
    <definedName name="BExMEY09ESM4H2YGKEQQRYUD114R" localSheetId="7" hidden="1">#REF!</definedName>
    <definedName name="BExMEY09ESM4H2YGKEQQRYUD114R" localSheetId="9" hidden="1">#REF!</definedName>
    <definedName name="BExMEY09ESM4H2YGKEQQRYUD114R" localSheetId="1" hidden="1">#REF!</definedName>
    <definedName name="BExMEY09ESM4H2YGKEQQRYUD114R" localSheetId="40" hidden="1">#REF!</definedName>
    <definedName name="BExMEY09ESM4H2YGKEQQRYUD114R" localSheetId="36" hidden="1">#REF!</definedName>
    <definedName name="BExMEY09ESM4H2YGKEQQRYUD114R" hidden="1">#REF!</definedName>
    <definedName name="BExMF0UU4SBJHOJ4SG09QMF1TC7H" localSheetId="7" hidden="1">#REF!</definedName>
    <definedName name="BExMF0UU4SBJHOJ4SG09QMF1TC7H" localSheetId="9" hidden="1">#REF!</definedName>
    <definedName name="BExMF0UU4SBJHOJ4SG09QMF1TC7H" localSheetId="1" hidden="1">#REF!</definedName>
    <definedName name="BExMF0UU4SBJHOJ4SG09QMF1TC7H" localSheetId="40" hidden="1">#REF!</definedName>
    <definedName name="BExMF0UU4SBJHOJ4SG09QMF1TC7H" localSheetId="36" hidden="1">#REF!</definedName>
    <definedName name="BExMF0UU4SBJHOJ4SG09QMF1TC7H" hidden="1">#REF!</definedName>
    <definedName name="BExMF2YDPQWGK3CSN8LJG16MLFQZ" localSheetId="7" hidden="1">#REF!</definedName>
    <definedName name="BExMF2YDPQWGK3CSN8LJG16MLFQZ" localSheetId="9" hidden="1">#REF!</definedName>
    <definedName name="BExMF2YDPQWGK3CSN8LJG16MLFQZ" localSheetId="1" hidden="1">#REF!</definedName>
    <definedName name="BExMF2YDPQWGK3CSN8LJG16MLFQZ" localSheetId="40" hidden="1">#REF!</definedName>
    <definedName name="BExMF2YDPQWGK3CSN8LJG16MLFQZ" localSheetId="36" hidden="1">#REF!</definedName>
    <definedName name="BExMF2YDPQWGK3CSN8LJG16MLFQZ" hidden="1">#REF!</definedName>
    <definedName name="BExMF4G4IUPQY1Y5GEY5N3E04CL6" localSheetId="7" hidden="1">#REF!</definedName>
    <definedName name="BExMF4G4IUPQY1Y5GEY5N3E04CL6" localSheetId="9" hidden="1">#REF!</definedName>
    <definedName name="BExMF4G4IUPQY1Y5GEY5N3E04CL6" localSheetId="1" hidden="1">#REF!</definedName>
    <definedName name="BExMF4G4IUPQY1Y5GEY5N3E04CL6" localSheetId="40" hidden="1">#REF!</definedName>
    <definedName name="BExMF4G4IUPQY1Y5GEY5N3E04CL6" localSheetId="36" hidden="1">#REF!</definedName>
    <definedName name="BExMF4G4IUPQY1Y5GEY5N3E04CL6" hidden="1">#REF!</definedName>
    <definedName name="BExMF9UIGYMOAQK0ELUWP0S0HZZY" localSheetId="7" hidden="1">#REF!</definedName>
    <definedName name="BExMF9UIGYMOAQK0ELUWP0S0HZZY" localSheetId="9" hidden="1">#REF!</definedName>
    <definedName name="BExMF9UIGYMOAQK0ELUWP0S0HZZY" localSheetId="1" hidden="1">#REF!</definedName>
    <definedName name="BExMF9UIGYMOAQK0ELUWP0S0HZZY" localSheetId="40" hidden="1">#REF!</definedName>
    <definedName name="BExMF9UIGYMOAQK0ELUWP0S0HZZY" localSheetId="36" hidden="1">#REF!</definedName>
    <definedName name="BExMF9UIGYMOAQK0ELUWP0S0HZZY" hidden="1">#REF!</definedName>
    <definedName name="BExMFDLBSWFMRDYJ2DZETI3EXKN2" localSheetId="7" hidden="1">#REF!</definedName>
    <definedName name="BExMFDLBSWFMRDYJ2DZETI3EXKN2" localSheetId="9" hidden="1">#REF!</definedName>
    <definedName name="BExMFDLBSWFMRDYJ2DZETI3EXKN2" localSheetId="1" hidden="1">#REF!</definedName>
    <definedName name="BExMFDLBSWFMRDYJ2DZETI3EXKN2" localSheetId="40" hidden="1">#REF!</definedName>
    <definedName name="BExMFDLBSWFMRDYJ2DZETI3EXKN2" localSheetId="36" hidden="1">#REF!</definedName>
    <definedName name="BExMFDLBSWFMRDYJ2DZETI3EXKN2" hidden="1">#REF!</definedName>
    <definedName name="BExMFLDTMRTCHKA37LQW67BG8D5C" localSheetId="7" hidden="1">#REF!</definedName>
    <definedName name="BExMFLDTMRTCHKA37LQW67BG8D5C" localSheetId="9" hidden="1">#REF!</definedName>
    <definedName name="BExMFLDTMRTCHKA37LQW67BG8D5C" localSheetId="1" hidden="1">#REF!</definedName>
    <definedName name="BExMFLDTMRTCHKA37LQW67BG8D5C" localSheetId="40" hidden="1">#REF!</definedName>
    <definedName name="BExMFLDTMRTCHKA37LQW67BG8D5C" localSheetId="36" hidden="1">#REF!</definedName>
    <definedName name="BExMFLDTMRTCHKA37LQW67BG8D5C" hidden="1">#REF!</definedName>
    <definedName name="BExMFTH63LTWA2JYJTJYMT5K2OF2" localSheetId="7" hidden="1">#REF!</definedName>
    <definedName name="BExMFTH63LTWA2JYJTJYMT5K2OF2" localSheetId="9" hidden="1">#REF!</definedName>
    <definedName name="BExMFTH63LTWA2JYJTJYMT5K2OF2" localSheetId="1" hidden="1">#REF!</definedName>
    <definedName name="BExMFTH63LTWA2JYJTJYMT5K2OF2" localSheetId="40" hidden="1">#REF!</definedName>
    <definedName name="BExMFTH63LTWA2JYJTJYMT5K2OF2" localSheetId="36" hidden="1">#REF!</definedName>
    <definedName name="BExMFTH63LTWA2JYJTJYMT5K2OF2" hidden="1">#REF!</definedName>
    <definedName name="BExMFY4AG5T27EVMCCNE00GOAR66" localSheetId="7" hidden="1">#REF!</definedName>
    <definedName name="BExMFY4AG5T27EVMCCNE00GOAR66" localSheetId="9" hidden="1">#REF!</definedName>
    <definedName name="BExMFY4AG5T27EVMCCNE00GOAR66" localSheetId="1" hidden="1">#REF!</definedName>
    <definedName name="BExMFY4AG5T27EVMCCNE00GOAR66" localSheetId="40" hidden="1">#REF!</definedName>
    <definedName name="BExMFY4AG5T27EVMCCNE00GOAR66" localSheetId="36" hidden="1">#REF!</definedName>
    <definedName name="BExMFY4AG5T27EVMCCNE00GOAR66" hidden="1">#REF!</definedName>
    <definedName name="BExMGQQNOFER1MEVQ961XARTRIOB" localSheetId="7" hidden="1">#REF!</definedName>
    <definedName name="BExMGQQNOFER1MEVQ961XARTRIOB" localSheetId="9" hidden="1">#REF!</definedName>
    <definedName name="BExMGQQNOFER1MEVQ961XARTRIOB" localSheetId="1" hidden="1">#REF!</definedName>
    <definedName name="BExMGQQNOFER1MEVQ961XARTRIOB" localSheetId="40" hidden="1">#REF!</definedName>
    <definedName name="BExMGQQNOFER1MEVQ961XARTRIOB" localSheetId="36" hidden="1">#REF!</definedName>
    <definedName name="BExMGQQNOFER1MEVQ961XARTRIOB" hidden="1">#REF!</definedName>
    <definedName name="BExMH189E60TZBQFN2UWVA1UZA7X" localSheetId="7" hidden="1">#REF!</definedName>
    <definedName name="BExMH189E60TZBQFN2UWVA1UZA7X" localSheetId="9" hidden="1">#REF!</definedName>
    <definedName name="BExMH189E60TZBQFN2UWVA1UZA7X" localSheetId="1" hidden="1">#REF!</definedName>
    <definedName name="BExMH189E60TZBQFN2UWVA1UZA7X" localSheetId="40" hidden="1">#REF!</definedName>
    <definedName name="BExMH189E60TZBQFN2UWVA1UZA7X" localSheetId="36" hidden="1">#REF!</definedName>
    <definedName name="BExMH189E60TZBQFN2UWVA1UZA7X" hidden="1">#REF!</definedName>
    <definedName name="BExMH3H9TW5TJCNU5Z1EWXP3BAEP" localSheetId="7" hidden="1">#REF!</definedName>
    <definedName name="BExMH3H9TW5TJCNU5Z1EWXP3BAEP" localSheetId="9" hidden="1">#REF!</definedName>
    <definedName name="BExMH3H9TW5TJCNU5Z1EWXP3BAEP" localSheetId="1" hidden="1">#REF!</definedName>
    <definedName name="BExMH3H9TW5TJCNU5Z1EWXP3BAEP" localSheetId="40" hidden="1">#REF!</definedName>
    <definedName name="BExMH3H9TW5TJCNU5Z1EWXP3BAEP" localSheetId="36" hidden="1">#REF!</definedName>
    <definedName name="BExMH3H9TW5TJCNU5Z1EWXP3BAEP" hidden="1">#REF!</definedName>
    <definedName name="BExMH5A1B01SYXROP70DOKTQ5D6Z" localSheetId="7" hidden="1">#REF!</definedName>
    <definedName name="BExMH5A1B01SYXROP70DOKTQ5D6Z" localSheetId="9" hidden="1">#REF!</definedName>
    <definedName name="BExMH5A1B01SYXROP70DOKTQ5D6Z" localSheetId="1" hidden="1">#REF!</definedName>
    <definedName name="BExMH5A1B01SYXROP70DOKTQ5D6Z" localSheetId="40" hidden="1">#REF!</definedName>
    <definedName name="BExMH5A1B01SYXROP70DOKTQ5D6Z" localSheetId="36" hidden="1">#REF!</definedName>
    <definedName name="BExMH5A1B01SYXROP70DOKTQ5D6Z" hidden="1">#REF!</definedName>
    <definedName name="BExMHCGUJ8A3L31NU0XU0FGXE4P3" localSheetId="7" hidden="1">#REF!</definedName>
    <definedName name="BExMHCGUJ8A3L31NU0XU0FGXE4P3" localSheetId="9" hidden="1">#REF!</definedName>
    <definedName name="BExMHCGUJ8A3L31NU0XU0FGXE4P3" localSheetId="1" hidden="1">#REF!</definedName>
    <definedName name="BExMHCGUJ8A3L31NU0XU0FGXE4P3" localSheetId="40" hidden="1">#REF!</definedName>
    <definedName name="BExMHCGUJ8A3L31NU0XU0FGXE4P3" localSheetId="36" hidden="1">#REF!</definedName>
    <definedName name="BExMHCGUJ8A3L31NU0XU0FGXE4P3" hidden="1">#REF!</definedName>
    <definedName name="BExMHOWPB34KPZ76M2KIX2C9R2VB" localSheetId="7" hidden="1">#REF!</definedName>
    <definedName name="BExMHOWPB34KPZ76M2KIX2C9R2VB" localSheetId="9" hidden="1">#REF!</definedName>
    <definedName name="BExMHOWPB34KPZ76M2KIX2C9R2VB" localSheetId="1" hidden="1">#REF!</definedName>
    <definedName name="BExMHOWPB34KPZ76M2KIX2C9R2VB" localSheetId="40" hidden="1">#REF!</definedName>
    <definedName name="BExMHOWPB34KPZ76M2KIX2C9R2VB" localSheetId="36" hidden="1">#REF!</definedName>
    <definedName name="BExMHOWPB34KPZ76M2KIX2C9R2VB" hidden="1">#REF!</definedName>
    <definedName name="BExMHSSYC6KVHA3QDTSYPN92TWMI" localSheetId="7" hidden="1">#REF!</definedName>
    <definedName name="BExMHSSYC6KVHA3QDTSYPN92TWMI" localSheetId="9" hidden="1">#REF!</definedName>
    <definedName name="BExMHSSYC6KVHA3QDTSYPN92TWMI" localSheetId="1" hidden="1">#REF!</definedName>
    <definedName name="BExMHSSYC6KVHA3QDTSYPN92TWMI" localSheetId="40" hidden="1">#REF!</definedName>
    <definedName name="BExMHSSYC6KVHA3QDTSYPN92TWMI" localSheetId="36" hidden="1">#REF!</definedName>
    <definedName name="BExMHSSYC6KVHA3QDTSYPN92TWMI" hidden="1">#REF!</definedName>
    <definedName name="BExMI3AJ9477KDL4T9DHET4LJJTW" localSheetId="7" hidden="1">#REF!</definedName>
    <definedName name="BExMI3AJ9477KDL4T9DHET4LJJTW" localSheetId="9" hidden="1">#REF!</definedName>
    <definedName name="BExMI3AJ9477KDL4T9DHET4LJJTW" localSheetId="1" hidden="1">#REF!</definedName>
    <definedName name="BExMI3AJ9477KDL4T9DHET4LJJTW" localSheetId="40" hidden="1">#REF!</definedName>
    <definedName name="BExMI3AJ9477KDL4T9DHET4LJJTW" localSheetId="36" hidden="1">#REF!</definedName>
    <definedName name="BExMI3AJ9477KDL4T9DHET4LJJTW" hidden="1">#REF!</definedName>
    <definedName name="BExMI6QQ20XHD0NWJUN741B37182" localSheetId="7" hidden="1">#REF!</definedName>
    <definedName name="BExMI6QQ20XHD0NWJUN741B37182" localSheetId="9" hidden="1">#REF!</definedName>
    <definedName name="BExMI6QQ20XHD0NWJUN741B37182" localSheetId="1" hidden="1">#REF!</definedName>
    <definedName name="BExMI6QQ20XHD0NWJUN741B37182" localSheetId="40" hidden="1">#REF!</definedName>
    <definedName name="BExMI6QQ20XHD0NWJUN741B37182" localSheetId="36" hidden="1">#REF!</definedName>
    <definedName name="BExMI6QQ20XHD0NWJUN741B37182" hidden="1">#REF!</definedName>
    <definedName name="BExMI7MYDIMC9K16SBAFUY33RHK6" localSheetId="7" hidden="1">#REF!</definedName>
    <definedName name="BExMI7MYDIMC9K16SBAFUY33RHK6" localSheetId="9" hidden="1">#REF!</definedName>
    <definedName name="BExMI7MYDIMC9K16SBAFUY33RHK6" localSheetId="1" hidden="1">#REF!</definedName>
    <definedName name="BExMI7MYDIMC9K16SBAFUY33RHK6" localSheetId="40" hidden="1">#REF!</definedName>
    <definedName name="BExMI7MYDIMC9K16SBAFUY33RHK6" localSheetId="36" hidden="1">#REF!</definedName>
    <definedName name="BExMI7MYDIMC9K16SBAFUY33RHK6" hidden="1">#REF!</definedName>
    <definedName name="BExMI8JB94SBD9EMNJEK7Y2T6GYU" localSheetId="7" hidden="1">#REF!</definedName>
    <definedName name="BExMI8JB94SBD9EMNJEK7Y2T6GYU" localSheetId="9" hidden="1">#REF!</definedName>
    <definedName name="BExMI8JB94SBD9EMNJEK7Y2T6GYU" localSheetId="1" hidden="1">#REF!</definedName>
    <definedName name="BExMI8JB94SBD9EMNJEK7Y2T6GYU" localSheetId="40" hidden="1">#REF!</definedName>
    <definedName name="BExMI8JB94SBD9EMNJEK7Y2T6GYU" localSheetId="36" hidden="1">#REF!</definedName>
    <definedName name="BExMI8JB94SBD9EMNJEK7Y2T6GYU" hidden="1">#REF!</definedName>
    <definedName name="BExMI8OS85YTW3KYVE4YD0R7Z6UV" localSheetId="7" hidden="1">#REF!</definedName>
    <definedName name="BExMI8OS85YTW3KYVE4YD0R7Z6UV" localSheetId="9" hidden="1">#REF!</definedName>
    <definedName name="BExMI8OS85YTW3KYVE4YD0R7Z6UV" localSheetId="1" hidden="1">#REF!</definedName>
    <definedName name="BExMI8OS85YTW3KYVE4YD0R7Z6UV" localSheetId="40" hidden="1">#REF!</definedName>
    <definedName name="BExMI8OS85YTW3KYVE4YD0R7Z6UV" localSheetId="36" hidden="1">#REF!</definedName>
    <definedName name="BExMI8OS85YTW3KYVE4YD0R7Z6UV" hidden="1">#REF!</definedName>
    <definedName name="BExMI9QNOMVZ44I3BFMGU1EL1RSY" localSheetId="7" hidden="1">#REF!</definedName>
    <definedName name="BExMI9QNOMVZ44I3BFMGU1EL1RSY" localSheetId="9" hidden="1">#REF!</definedName>
    <definedName name="BExMI9QNOMVZ44I3BFMGU1EL1RSY" localSheetId="1" hidden="1">#REF!</definedName>
    <definedName name="BExMI9QNOMVZ44I3BFMGU1EL1RSY" localSheetId="40" hidden="1">#REF!</definedName>
    <definedName name="BExMI9QNOMVZ44I3BFMGU1EL1RSY" localSheetId="36" hidden="1">#REF!</definedName>
    <definedName name="BExMI9QNOMVZ44I3BFMGU1EL1RSY" hidden="1">#REF!</definedName>
    <definedName name="BExMIBOOZU40JS3F89OMPSRCE9MM" localSheetId="7" hidden="1">#REF!</definedName>
    <definedName name="BExMIBOOZU40JS3F89OMPSRCE9MM" localSheetId="9" hidden="1">#REF!</definedName>
    <definedName name="BExMIBOOZU40JS3F89OMPSRCE9MM" localSheetId="1" hidden="1">#REF!</definedName>
    <definedName name="BExMIBOOZU40JS3F89OMPSRCE9MM" localSheetId="40" hidden="1">#REF!</definedName>
    <definedName name="BExMIBOOZU40JS3F89OMPSRCE9MM" localSheetId="36" hidden="1">#REF!</definedName>
    <definedName name="BExMIBOOZU40JS3F89OMPSRCE9MM" hidden="1">#REF!</definedName>
    <definedName name="BExMIIQ5MBWSIHTFWAQADXMZC22Q" localSheetId="7" hidden="1">#REF!</definedName>
    <definedName name="BExMIIQ5MBWSIHTFWAQADXMZC22Q" localSheetId="9" hidden="1">#REF!</definedName>
    <definedName name="BExMIIQ5MBWSIHTFWAQADXMZC22Q" localSheetId="1" hidden="1">#REF!</definedName>
    <definedName name="BExMIIQ5MBWSIHTFWAQADXMZC22Q" localSheetId="40" hidden="1">#REF!</definedName>
    <definedName name="BExMIIQ5MBWSIHTFWAQADXMZC22Q" localSheetId="36" hidden="1">#REF!</definedName>
    <definedName name="BExMIIQ5MBWSIHTFWAQADXMZC22Q" hidden="1">#REF!</definedName>
    <definedName name="BExMIL4I2GE866I25CR5JBLJWJ6A" localSheetId="7" hidden="1">#REF!</definedName>
    <definedName name="BExMIL4I2GE866I25CR5JBLJWJ6A" localSheetId="9" hidden="1">#REF!</definedName>
    <definedName name="BExMIL4I2GE866I25CR5JBLJWJ6A" localSheetId="1" hidden="1">#REF!</definedName>
    <definedName name="BExMIL4I2GE866I25CR5JBLJWJ6A" localSheetId="40" hidden="1">#REF!</definedName>
    <definedName name="BExMIL4I2GE866I25CR5JBLJWJ6A" localSheetId="36" hidden="1">#REF!</definedName>
    <definedName name="BExMIL4I2GE866I25CR5JBLJWJ6A" hidden="1">#REF!</definedName>
    <definedName name="BExMIRKIPF27SNO82SPFSB3T5U17" localSheetId="7" hidden="1">#REF!</definedName>
    <definedName name="BExMIRKIPF27SNO82SPFSB3T5U17" localSheetId="9" hidden="1">#REF!</definedName>
    <definedName name="BExMIRKIPF27SNO82SPFSB3T5U17" localSheetId="1" hidden="1">#REF!</definedName>
    <definedName name="BExMIRKIPF27SNO82SPFSB3T5U17" localSheetId="40" hidden="1">#REF!</definedName>
    <definedName name="BExMIRKIPF27SNO82SPFSB3T5U17" localSheetId="36" hidden="1">#REF!</definedName>
    <definedName name="BExMIRKIPF27SNO82SPFSB3T5U17" hidden="1">#REF!</definedName>
    <definedName name="BExMIV0KC8555D5E42ZGWG15Y0MO" localSheetId="7" hidden="1">#REF!</definedName>
    <definedName name="BExMIV0KC8555D5E42ZGWG15Y0MO" localSheetId="9" hidden="1">#REF!</definedName>
    <definedName name="BExMIV0KC8555D5E42ZGWG15Y0MO" localSheetId="1" hidden="1">#REF!</definedName>
    <definedName name="BExMIV0KC8555D5E42ZGWG15Y0MO" localSheetId="40" hidden="1">#REF!</definedName>
    <definedName name="BExMIV0KC8555D5E42ZGWG15Y0MO" localSheetId="36" hidden="1">#REF!</definedName>
    <definedName name="BExMIV0KC8555D5E42ZGWG15Y0MO" hidden="1">#REF!</definedName>
    <definedName name="BExMIZT6AN7E6YMW2S87CTCN2UXH" localSheetId="7" hidden="1">#REF!</definedName>
    <definedName name="BExMIZT6AN7E6YMW2S87CTCN2UXH" localSheetId="9" hidden="1">#REF!</definedName>
    <definedName name="BExMIZT6AN7E6YMW2S87CTCN2UXH" localSheetId="1" hidden="1">#REF!</definedName>
    <definedName name="BExMIZT6AN7E6YMW2S87CTCN2UXH" localSheetId="40" hidden="1">#REF!</definedName>
    <definedName name="BExMIZT6AN7E6YMW2S87CTCN2UXH" localSheetId="36" hidden="1">#REF!</definedName>
    <definedName name="BExMIZT6AN7E6YMW2S87CTCN2UXH" hidden="1">#REF!</definedName>
    <definedName name="BExMJB76UESLVRD81AJBOB78JDTT" localSheetId="7" hidden="1">#REF!</definedName>
    <definedName name="BExMJB76UESLVRD81AJBOB78JDTT" localSheetId="9" hidden="1">#REF!</definedName>
    <definedName name="BExMJB76UESLVRD81AJBOB78JDTT" localSheetId="1" hidden="1">#REF!</definedName>
    <definedName name="BExMJB76UESLVRD81AJBOB78JDTT" localSheetId="40" hidden="1">#REF!</definedName>
    <definedName name="BExMJB76UESLVRD81AJBOB78JDTT" localSheetId="36" hidden="1">#REF!</definedName>
    <definedName name="BExMJB76UESLVRD81AJBOB78JDTT" hidden="1">#REF!</definedName>
    <definedName name="BExMJI8OLFZQCGOW3F99ETW8A21E" localSheetId="7" hidden="1">#REF!</definedName>
    <definedName name="BExMJI8OLFZQCGOW3F99ETW8A21E" localSheetId="9" hidden="1">#REF!</definedName>
    <definedName name="BExMJI8OLFZQCGOW3F99ETW8A21E" localSheetId="1" hidden="1">#REF!</definedName>
    <definedName name="BExMJI8OLFZQCGOW3F99ETW8A21E" localSheetId="40" hidden="1">#REF!</definedName>
    <definedName name="BExMJI8OLFZQCGOW3F99ETW8A21E" localSheetId="36" hidden="1">#REF!</definedName>
    <definedName name="BExMJI8OLFZQCGOW3F99ETW8A21E" hidden="1">#REF!</definedName>
    <definedName name="BExMJNC8ZFB9DRFOJ961ZAJ8U3A8" localSheetId="7" hidden="1">#REF!</definedName>
    <definedName name="BExMJNC8ZFB9DRFOJ961ZAJ8U3A8" localSheetId="9" hidden="1">#REF!</definedName>
    <definedName name="BExMJNC8ZFB9DRFOJ961ZAJ8U3A8" localSheetId="1" hidden="1">#REF!</definedName>
    <definedName name="BExMJNC8ZFB9DRFOJ961ZAJ8U3A8" localSheetId="40" hidden="1">#REF!</definedName>
    <definedName name="BExMJNC8ZFB9DRFOJ961ZAJ8U3A8" localSheetId="36" hidden="1">#REF!</definedName>
    <definedName name="BExMJNC8ZFB9DRFOJ961ZAJ8U3A8" hidden="1">#REF!</definedName>
    <definedName name="BExMJTBV8A3D31W2IQHP9RDFPPHQ" localSheetId="7" hidden="1">#REF!</definedName>
    <definedName name="BExMJTBV8A3D31W2IQHP9RDFPPHQ" localSheetId="9" hidden="1">#REF!</definedName>
    <definedName name="BExMJTBV8A3D31W2IQHP9RDFPPHQ" localSheetId="1" hidden="1">#REF!</definedName>
    <definedName name="BExMJTBV8A3D31W2IQHP9RDFPPHQ" localSheetId="40" hidden="1">#REF!</definedName>
    <definedName name="BExMJTBV8A3D31W2IQHP9RDFPPHQ" localSheetId="36" hidden="1">#REF!</definedName>
    <definedName name="BExMJTBV8A3D31W2IQHP9RDFPPHQ" hidden="1">#REF!</definedName>
    <definedName name="BExMK2RTXN4QJWEUNX002XK8VQP8" localSheetId="7" hidden="1">#REF!</definedName>
    <definedName name="BExMK2RTXN4QJWEUNX002XK8VQP8" localSheetId="9" hidden="1">#REF!</definedName>
    <definedName name="BExMK2RTXN4QJWEUNX002XK8VQP8" localSheetId="1" hidden="1">#REF!</definedName>
    <definedName name="BExMK2RTXN4QJWEUNX002XK8VQP8" localSheetId="40" hidden="1">#REF!</definedName>
    <definedName name="BExMK2RTXN4QJWEUNX002XK8VQP8" localSheetId="36" hidden="1">#REF!</definedName>
    <definedName name="BExMK2RTXN4QJWEUNX002XK8VQP8" hidden="1">#REF!</definedName>
    <definedName name="BExMKBGQDUZ8AWXYHA3QVMSDVZ3D" localSheetId="7" hidden="1">#REF!</definedName>
    <definedName name="BExMKBGQDUZ8AWXYHA3QVMSDVZ3D" localSheetId="9" hidden="1">#REF!</definedName>
    <definedName name="BExMKBGQDUZ8AWXYHA3QVMSDVZ3D" localSheetId="1" hidden="1">#REF!</definedName>
    <definedName name="BExMKBGQDUZ8AWXYHA3QVMSDVZ3D" localSheetId="40" hidden="1">#REF!</definedName>
    <definedName name="BExMKBGQDUZ8AWXYHA3QVMSDVZ3D" localSheetId="36" hidden="1">#REF!</definedName>
    <definedName name="BExMKBGQDUZ8AWXYHA3QVMSDVZ3D" hidden="1">#REF!</definedName>
    <definedName name="BExMKBM1467553LDFZRRKVSHN374" localSheetId="7" hidden="1">#REF!</definedName>
    <definedName name="BExMKBM1467553LDFZRRKVSHN374" localSheetId="9" hidden="1">#REF!</definedName>
    <definedName name="BExMKBM1467553LDFZRRKVSHN374" localSheetId="1" hidden="1">#REF!</definedName>
    <definedName name="BExMKBM1467553LDFZRRKVSHN374" localSheetId="40" hidden="1">#REF!</definedName>
    <definedName name="BExMKBM1467553LDFZRRKVSHN374" localSheetId="36" hidden="1">#REF!</definedName>
    <definedName name="BExMKBM1467553LDFZRRKVSHN374" hidden="1">#REF!</definedName>
    <definedName name="BExMKGK5FJUC0AU8MABRGDC5ZM70" localSheetId="7" hidden="1">#REF!</definedName>
    <definedName name="BExMKGK5FJUC0AU8MABRGDC5ZM70" localSheetId="9" hidden="1">#REF!</definedName>
    <definedName name="BExMKGK5FJUC0AU8MABRGDC5ZM70" localSheetId="1" hidden="1">#REF!</definedName>
    <definedName name="BExMKGK5FJUC0AU8MABRGDC5ZM70" localSheetId="40" hidden="1">#REF!</definedName>
    <definedName name="BExMKGK5FJUC0AU8MABRGDC5ZM70" localSheetId="36" hidden="1">#REF!</definedName>
    <definedName name="BExMKGK5FJUC0AU8MABRGDC5ZM70" hidden="1">#REF!</definedName>
    <definedName name="BExMKP92JGBM5BJO174H9A4HQIB9" localSheetId="7" hidden="1">#REF!</definedName>
    <definedName name="BExMKP92JGBM5BJO174H9A4HQIB9" localSheetId="9" hidden="1">#REF!</definedName>
    <definedName name="BExMKP92JGBM5BJO174H9A4HQIB9" localSheetId="1" hidden="1">#REF!</definedName>
    <definedName name="BExMKP92JGBM5BJO174H9A4HQIB9" localSheetId="40" hidden="1">#REF!</definedName>
    <definedName name="BExMKP92JGBM5BJO174H9A4HQIB9" localSheetId="36" hidden="1">#REF!</definedName>
    <definedName name="BExMKP92JGBM5BJO174H9A4HQIB9" hidden="1">#REF!</definedName>
    <definedName name="BExMKPEDT6IOYLLC3KJKRZOETC3Y" localSheetId="7" hidden="1">#REF!</definedName>
    <definedName name="BExMKPEDT6IOYLLC3KJKRZOETC3Y" localSheetId="9" hidden="1">#REF!</definedName>
    <definedName name="BExMKPEDT6IOYLLC3KJKRZOETC3Y" localSheetId="1" hidden="1">#REF!</definedName>
    <definedName name="BExMKPEDT6IOYLLC3KJKRZOETC3Y" localSheetId="40" hidden="1">#REF!</definedName>
    <definedName name="BExMKPEDT6IOYLLC3KJKRZOETC3Y" localSheetId="36" hidden="1">#REF!</definedName>
    <definedName name="BExMKPEDT6IOYLLC3KJKRZOETC3Y" hidden="1">#REF!</definedName>
    <definedName name="BExMKTW7R5SOV4PHAFGHU3W73DYE" localSheetId="7" hidden="1">#REF!</definedName>
    <definedName name="BExMKTW7R5SOV4PHAFGHU3W73DYE" localSheetId="9" hidden="1">#REF!</definedName>
    <definedName name="BExMKTW7R5SOV4PHAFGHU3W73DYE" localSheetId="1" hidden="1">#REF!</definedName>
    <definedName name="BExMKTW7R5SOV4PHAFGHU3W73DYE" localSheetId="40" hidden="1">#REF!</definedName>
    <definedName name="BExMKTW7R5SOV4PHAFGHU3W73DYE" localSheetId="36" hidden="1">#REF!</definedName>
    <definedName name="BExMKTW7R5SOV4PHAFGHU3W73DYE" hidden="1">#REF!</definedName>
    <definedName name="BExMKU7051J2W1RQXGZGE62NBRUZ" localSheetId="7" hidden="1">#REF!</definedName>
    <definedName name="BExMKU7051J2W1RQXGZGE62NBRUZ" localSheetId="9" hidden="1">#REF!</definedName>
    <definedName name="BExMKU7051J2W1RQXGZGE62NBRUZ" localSheetId="1" hidden="1">#REF!</definedName>
    <definedName name="BExMKU7051J2W1RQXGZGE62NBRUZ" localSheetId="40" hidden="1">#REF!</definedName>
    <definedName name="BExMKU7051J2W1RQXGZGE62NBRUZ" localSheetId="36" hidden="1">#REF!</definedName>
    <definedName name="BExMKU7051J2W1RQXGZGE62NBRUZ" hidden="1">#REF!</definedName>
    <definedName name="BExMKUN3WPECJR2XRID2R7GZRGNX" localSheetId="7" hidden="1">#REF!</definedName>
    <definedName name="BExMKUN3WPECJR2XRID2R7GZRGNX" localSheetId="9" hidden="1">#REF!</definedName>
    <definedName name="BExMKUN3WPECJR2XRID2R7GZRGNX" localSheetId="1" hidden="1">#REF!</definedName>
    <definedName name="BExMKUN3WPECJR2XRID2R7GZRGNX" localSheetId="40" hidden="1">#REF!</definedName>
    <definedName name="BExMKUN3WPECJR2XRID2R7GZRGNX" localSheetId="36" hidden="1">#REF!</definedName>
    <definedName name="BExMKUN3WPECJR2XRID2R7GZRGNX" hidden="1">#REF!</definedName>
    <definedName name="BExMKZ535P011X4TNV16GCOH4H21" localSheetId="7" hidden="1">#REF!</definedName>
    <definedName name="BExMKZ535P011X4TNV16GCOH4H21" localSheetId="9" hidden="1">#REF!</definedName>
    <definedName name="BExMKZ535P011X4TNV16GCOH4H21" localSheetId="1" hidden="1">#REF!</definedName>
    <definedName name="BExMKZ535P011X4TNV16GCOH4H21" localSheetId="40" hidden="1">#REF!</definedName>
    <definedName name="BExMKZ535P011X4TNV16GCOH4H21" localSheetId="36" hidden="1">#REF!</definedName>
    <definedName name="BExMKZ535P011X4TNV16GCOH4H21" hidden="1">#REF!</definedName>
    <definedName name="BExML3XQNDIMX55ZCHHXKUV3D6E6" localSheetId="7" hidden="1">#REF!</definedName>
    <definedName name="BExML3XQNDIMX55ZCHHXKUV3D6E6" localSheetId="9" hidden="1">#REF!</definedName>
    <definedName name="BExML3XQNDIMX55ZCHHXKUV3D6E6" localSheetId="1" hidden="1">#REF!</definedName>
    <definedName name="BExML3XQNDIMX55ZCHHXKUV3D6E6" localSheetId="40" hidden="1">#REF!</definedName>
    <definedName name="BExML3XQNDIMX55ZCHHXKUV3D6E6" localSheetId="36" hidden="1">#REF!</definedName>
    <definedName name="BExML3XQNDIMX55ZCHHXKUV3D6E6" hidden="1">#REF!</definedName>
    <definedName name="BExML5QGSWHLI18BGY4CGOTD3UWH" localSheetId="7" hidden="1">#REF!</definedName>
    <definedName name="BExML5QGSWHLI18BGY4CGOTD3UWH" localSheetId="9" hidden="1">#REF!</definedName>
    <definedName name="BExML5QGSWHLI18BGY4CGOTD3UWH" localSheetId="1" hidden="1">#REF!</definedName>
    <definedName name="BExML5QGSWHLI18BGY4CGOTD3UWH" localSheetId="40" hidden="1">#REF!</definedName>
    <definedName name="BExML5QGSWHLI18BGY4CGOTD3UWH" localSheetId="36" hidden="1">#REF!</definedName>
    <definedName name="BExML5QGSWHLI18BGY4CGOTD3UWH" hidden="1">#REF!</definedName>
    <definedName name="BExML6BVFCV80776USR7X70HVRZT" localSheetId="7" hidden="1">#REF!</definedName>
    <definedName name="BExML6BVFCV80776USR7X70HVRZT" localSheetId="9" hidden="1">#REF!</definedName>
    <definedName name="BExML6BVFCV80776USR7X70HVRZT" localSheetId="1" hidden="1">#REF!</definedName>
    <definedName name="BExML6BVFCV80776USR7X70HVRZT" localSheetId="40" hidden="1">#REF!</definedName>
    <definedName name="BExML6BVFCV80776USR7X70HVRZT" localSheetId="36" hidden="1">#REF!</definedName>
    <definedName name="BExML6BVFCV80776USR7X70HVRZT" hidden="1">#REF!</definedName>
    <definedName name="BExMLO5Z61RE85X8HHX2G4IU3AZW" localSheetId="7" hidden="1">#REF!</definedName>
    <definedName name="BExMLO5Z61RE85X8HHX2G4IU3AZW" localSheetId="9" hidden="1">#REF!</definedName>
    <definedName name="BExMLO5Z61RE85X8HHX2G4IU3AZW" localSheetId="1" hidden="1">#REF!</definedName>
    <definedName name="BExMLO5Z61RE85X8HHX2G4IU3AZW" localSheetId="40" hidden="1">#REF!</definedName>
    <definedName name="BExMLO5Z61RE85X8HHX2G4IU3AZW" localSheetId="36" hidden="1">#REF!</definedName>
    <definedName name="BExMLO5Z61RE85X8HHX2G4IU3AZW" hidden="1">#REF!</definedName>
    <definedName name="BExMLVI7UORSHM9FMO8S2EI0TMTS" localSheetId="7" hidden="1">#REF!</definedName>
    <definedName name="BExMLVI7UORSHM9FMO8S2EI0TMTS" localSheetId="9" hidden="1">#REF!</definedName>
    <definedName name="BExMLVI7UORSHM9FMO8S2EI0TMTS" localSheetId="1" hidden="1">#REF!</definedName>
    <definedName name="BExMLVI7UORSHM9FMO8S2EI0TMTS" localSheetId="40" hidden="1">#REF!</definedName>
    <definedName name="BExMLVI7UORSHM9FMO8S2EI0TMTS" localSheetId="36" hidden="1">#REF!</definedName>
    <definedName name="BExMLVI7UORSHM9FMO8S2EI0TMTS" hidden="1">#REF!</definedName>
    <definedName name="BExMM5UCOT2HSSN0ZIPZW55GSOVO" localSheetId="7" hidden="1">#REF!</definedName>
    <definedName name="BExMM5UCOT2HSSN0ZIPZW55GSOVO" localSheetId="9" hidden="1">#REF!</definedName>
    <definedName name="BExMM5UCOT2HSSN0ZIPZW55GSOVO" localSheetId="1" hidden="1">#REF!</definedName>
    <definedName name="BExMM5UCOT2HSSN0ZIPZW55GSOVO" localSheetId="40" hidden="1">#REF!</definedName>
    <definedName name="BExMM5UCOT2HSSN0ZIPZW55GSOVO" localSheetId="36" hidden="1">#REF!</definedName>
    <definedName name="BExMM5UCOT2HSSN0ZIPZW55GSOVO" hidden="1">#REF!</definedName>
    <definedName name="BExMM8ZRS5RQ8H1H55RVPVTDL5NL" localSheetId="7" hidden="1">#REF!</definedName>
    <definedName name="BExMM8ZRS5RQ8H1H55RVPVTDL5NL" localSheetId="9" hidden="1">#REF!</definedName>
    <definedName name="BExMM8ZRS5RQ8H1H55RVPVTDL5NL" localSheetId="1" hidden="1">#REF!</definedName>
    <definedName name="BExMM8ZRS5RQ8H1H55RVPVTDL5NL" localSheetId="40" hidden="1">#REF!</definedName>
    <definedName name="BExMM8ZRS5RQ8H1H55RVPVTDL5NL" localSheetId="36" hidden="1">#REF!</definedName>
    <definedName name="BExMM8ZRS5RQ8H1H55RVPVTDL5NL" hidden="1">#REF!</definedName>
    <definedName name="BExMMH8EAZB09XXQ5X4LR0P4NHG9" localSheetId="7" hidden="1">#REF!</definedName>
    <definedName name="BExMMH8EAZB09XXQ5X4LR0P4NHG9" localSheetId="9" hidden="1">#REF!</definedName>
    <definedName name="BExMMH8EAZB09XXQ5X4LR0P4NHG9" localSheetId="1" hidden="1">#REF!</definedName>
    <definedName name="BExMMH8EAZB09XXQ5X4LR0P4NHG9" localSheetId="40" hidden="1">#REF!</definedName>
    <definedName name="BExMMH8EAZB09XXQ5X4LR0P4NHG9" localSheetId="36" hidden="1">#REF!</definedName>
    <definedName name="BExMMH8EAZB09XXQ5X4LR0P4NHG9" hidden="1">#REF!</definedName>
    <definedName name="BExMMIQH5BABNZVCIQ7TBCQ10AY5" localSheetId="7" hidden="1">#REF!</definedName>
    <definedName name="BExMMIQH5BABNZVCIQ7TBCQ10AY5" localSheetId="9" hidden="1">#REF!</definedName>
    <definedName name="BExMMIQH5BABNZVCIQ7TBCQ10AY5" localSheetId="1" hidden="1">#REF!</definedName>
    <definedName name="BExMMIQH5BABNZVCIQ7TBCQ10AY5" localSheetId="40" hidden="1">#REF!</definedName>
    <definedName name="BExMMIQH5BABNZVCIQ7TBCQ10AY5" localSheetId="36" hidden="1">#REF!</definedName>
    <definedName name="BExMMIQH5BABNZVCIQ7TBCQ10AY5" hidden="1">#REF!</definedName>
    <definedName name="BExMMNIZ2T7M22WECMUQXEF4NJ71" localSheetId="7" hidden="1">#REF!</definedName>
    <definedName name="BExMMNIZ2T7M22WECMUQXEF4NJ71" localSheetId="9" hidden="1">#REF!</definedName>
    <definedName name="BExMMNIZ2T7M22WECMUQXEF4NJ71" localSheetId="1" hidden="1">#REF!</definedName>
    <definedName name="BExMMNIZ2T7M22WECMUQXEF4NJ71" localSheetId="40" hidden="1">#REF!</definedName>
    <definedName name="BExMMNIZ2T7M22WECMUQXEF4NJ71" localSheetId="36" hidden="1">#REF!</definedName>
    <definedName name="BExMMNIZ2T7M22WECMUQXEF4NJ71" hidden="1">#REF!</definedName>
    <definedName name="BExMMPMIOU7BURTV0L1K6ACW9X73" localSheetId="7" hidden="1">#REF!</definedName>
    <definedName name="BExMMPMIOU7BURTV0L1K6ACW9X73" localSheetId="9" hidden="1">#REF!</definedName>
    <definedName name="BExMMPMIOU7BURTV0L1K6ACW9X73" localSheetId="1" hidden="1">#REF!</definedName>
    <definedName name="BExMMPMIOU7BURTV0L1K6ACW9X73" localSheetId="40" hidden="1">#REF!</definedName>
    <definedName name="BExMMPMIOU7BURTV0L1K6ACW9X73" localSheetId="36" hidden="1">#REF!</definedName>
    <definedName name="BExMMPMIOU7BURTV0L1K6ACW9X73" hidden="1">#REF!</definedName>
    <definedName name="BExMMQ835AJDHS4B419SS645P67Q" localSheetId="7" hidden="1">#REF!</definedName>
    <definedName name="BExMMQ835AJDHS4B419SS645P67Q" localSheetId="9" hidden="1">#REF!</definedName>
    <definedName name="BExMMQ835AJDHS4B419SS645P67Q" localSheetId="1" hidden="1">#REF!</definedName>
    <definedName name="BExMMQ835AJDHS4B419SS645P67Q" localSheetId="40" hidden="1">#REF!</definedName>
    <definedName name="BExMMQ835AJDHS4B419SS645P67Q" localSheetId="36" hidden="1">#REF!</definedName>
    <definedName name="BExMMQ835AJDHS4B419SS645P67Q" hidden="1">#REF!</definedName>
    <definedName name="BExMMQIUVPCOBISTEJJYNCCLUCPY" localSheetId="7" hidden="1">#REF!</definedName>
    <definedName name="BExMMQIUVPCOBISTEJJYNCCLUCPY" localSheetId="9" hidden="1">#REF!</definedName>
    <definedName name="BExMMQIUVPCOBISTEJJYNCCLUCPY" localSheetId="1" hidden="1">#REF!</definedName>
    <definedName name="BExMMQIUVPCOBISTEJJYNCCLUCPY" localSheetId="40" hidden="1">#REF!</definedName>
    <definedName name="BExMMQIUVPCOBISTEJJYNCCLUCPY" localSheetId="36" hidden="1">#REF!</definedName>
    <definedName name="BExMMQIUVPCOBISTEJJYNCCLUCPY" hidden="1">#REF!</definedName>
    <definedName name="BExMMTIXETA5VAKBSOFDD5SRU887" localSheetId="7" hidden="1">#REF!</definedName>
    <definedName name="BExMMTIXETA5VAKBSOFDD5SRU887" localSheetId="9" hidden="1">#REF!</definedName>
    <definedName name="BExMMTIXETA5VAKBSOFDD5SRU887" localSheetId="1" hidden="1">#REF!</definedName>
    <definedName name="BExMMTIXETA5VAKBSOFDD5SRU887" localSheetId="40" hidden="1">#REF!</definedName>
    <definedName name="BExMMTIXETA5VAKBSOFDD5SRU887" localSheetId="36" hidden="1">#REF!</definedName>
    <definedName name="BExMMTIXETA5VAKBSOFDD5SRU887" hidden="1">#REF!</definedName>
    <definedName name="BExMMV0P6P5YS3C35G0JYYHI7992" localSheetId="7" hidden="1">#REF!</definedName>
    <definedName name="BExMMV0P6P5YS3C35G0JYYHI7992" localSheetId="9" hidden="1">#REF!</definedName>
    <definedName name="BExMMV0P6P5YS3C35G0JYYHI7992" localSheetId="1" hidden="1">#REF!</definedName>
    <definedName name="BExMMV0P6P5YS3C35G0JYYHI7992" localSheetId="40" hidden="1">#REF!</definedName>
    <definedName name="BExMMV0P6P5YS3C35G0JYYHI7992" localSheetId="36" hidden="1">#REF!</definedName>
    <definedName name="BExMMV0P6P5YS3C35G0JYYHI7992" hidden="1">#REF!</definedName>
    <definedName name="BExMNJLFWZBRN9PZF1IO9CYWV1B2" localSheetId="7" hidden="1">#REF!</definedName>
    <definedName name="BExMNJLFWZBRN9PZF1IO9CYWV1B2" localSheetId="9" hidden="1">#REF!</definedName>
    <definedName name="BExMNJLFWZBRN9PZF1IO9CYWV1B2" localSheetId="1" hidden="1">#REF!</definedName>
    <definedName name="BExMNJLFWZBRN9PZF1IO9CYWV1B2" localSheetId="40" hidden="1">#REF!</definedName>
    <definedName name="BExMNJLFWZBRN9PZF1IO9CYWV1B2" localSheetId="36" hidden="1">#REF!</definedName>
    <definedName name="BExMNJLFWZBRN9PZF1IO9CYWV1B2" hidden="1">#REF!</definedName>
    <definedName name="BExMNKCJ0FA57YEUUAJE43U1QN5P" localSheetId="7" hidden="1">#REF!</definedName>
    <definedName name="BExMNKCJ0FA57YEUUAJE43U1QN5P" localSheetId="9" hidden="1">#REF!</definedName>
    <definedName name="BExMNKCJ0FA57YEUUAJE43U1QN5P" localSheetId="1" hidden="1">#REF!</definedName>
    <definedName name="BExMNKCJ0FA57YEUUAJE43U1QN5P" localSheetId="40" hidden="1">#REF!</definedName>
    <definedName name="BExMNKCJ0FA57YEUUAJE43U1QN5P" localSheetId="36" hidden="1">#REF!</definedName>
    <definedName name="BExMNKCJ0FA57YEUUAJE43U1QN5P" hidden="1">#REF!</definedName>
    <definedName name="BExMNKN5D1WEF2OOJVP6LZ6DLU3Y" localSheetId="7" hidden="1">#REF!</definedName>
    <definedName name="BExMNKN5D1WEF2OOJVP6LZ6DLU3Y" localSheetId="9" hidden="1">#REF!</definedName>
    <definedName name="BExMNKN5D1WEF2OOJVP6LZ6DLU3Y" localSheetId="1" hidden="1">#REF!</definedName>
    <definedName name="BExMNKN5D1WEF2OOJVP6LZ6DLU3Y" localSheetId="40" hidden="1">#REF!</definedName>
    <definedName name="BExMNKN5D1WEF2OOJVP6LZ6DLU3Y" localSheetId="36" hidden="1">#REF!</definedName>
    <definedName name="BExMNKN5D1WEF2OOJVP6LZ6DLU3Y" hidden="1">#REF!</definedName>
    <definedName name="BExMNR38HMPLWAJRQ9MMS3ZAZ9IU" localSheetId="7" hidden="1">#REF!</definedName>
    <definedName name="BExMNR38HMPLWAJRQ9MMS3ZAZ9IU" localSheetId="9" hidden="1">#REF!</definedName>
    <definedName name="BExMNR38HMPLWAJRQ9MMS3ZAZ9IU" localSheetId="1" hidden="1">#REF!</definedName>
    <definedName name="BExMNR38HMPLWAJRQ9MMS3ZAZ9IU" localSheetId="40" hidden="1">#REF!</definedName>
    <definedName name="BExMNR38HMPLWAJRQ9MMS3ZAZ9IU" localSheetId="36" hidden="1">#REF!</definedName>
    <definedName name="BExMNR38HMPLWAJRQ9MMS3ZAZ9IU" hidden="1">#REF!</definedName>
    <definedName name="BExMNRDZULKJMVY2VKIIRM2M5A1M" localSheetId="7" hidden="1">#REF!</definedName>
    <definedName name="BExMNRDZULKJMVY2VKIIRM2M5A1M" localSheetId="9" hidden="1">#REF!</definedName>
    <definedName name="BExMNRDZULKJMVY2VKIIRM2M5A1M" localSheetId="1" hidden="1">#REF!</definedName>
    <definedName name="BExMNRDZULKJMVY2VKIIRM2M5A1M" localSheetId="40" hidden="1">#REF!</definedName>
    <definedName name="BExMNRDZULKJMVY2VKIIRM2M5A1M" localSheetId="36" hidden="1">#REF!</definedName>
    <definedName name="BExMNRDZULKJMVY2VKIIRM2M5A1M" hidden="1">#REF!</definedName>
    <definedName name="BExMNVFKZIBQSCAH71DIF1CJG89T" localSheetId="7" hidden="1">#REF!</definedName>
    <definedName name="BExMNVFKZIBQSCAH71DIF1CJG89T" localSheetId="9" hidden="1">#REF!</definedName>
    <definedName name="BExMNVFKZIBQSCAH71DIF1CJG89T" localSheetId="1" hidden="1">#REF!</definedName>
    <definedName name="BExMNVFKZIBQSCAH71DIF1CJG89T" localSheetId="40" hidden="1">#REF!</definedName>
    <definedName name="BExMNVFKZIBQSCAH71DIF1CJG89T" localSheetId="36" hidden="1">#REF!</definedName>
    <definedName name="BExMNVFKZIBQSCAH71DIF1CJG89T" hidden="1">#REF!</definedName>
    <definedName name="BExMNVVUQAGQY9SA29FGI7D7R5MN" localSheetId="7" hidden="1">#REF!</definedName>
    <definedName name="BExMNVVUQAGQY9SA29FGI7D7R5MN" localSheetId="9" hidden="1">#REF!</definedName>
    <definedName name="BExMNVVUQAGQY9SA29FGI7D7R5MN" localSheetId="1" hidden="1">#REF!</definedName>
    <definedName name="BExMNVVUQAGQY9SA29FGI7D7R5MN" localSheetId="40" hidden="1">#REF!</definedName>
    <definedName name="BExMNVVUQAGQY9SA29FGI7D7R5MN" localSheetId="36" hidden="1">#REF!</definedName>
    <definedName name="BExMNVVUQAGQY9SA29FGI7D7R5MN" hidden="1">#REF!</definedName>
    <definedName name="BExMO9IOWKTWHO8LQJJQI5P3INWY" localSheetId="7" hidden="1">#REF!</definedName>
    <definedName name="BExMO9IOWKTWHO8LQJJQI5P3INWY" localSheetId="9" hidden="1">#REF!</definedName>
    <definedName name="BExMO9IOWKTWHO8LQJJQI5P3INWY" localSheetId="1" hidden="1">#REF!</definedName>
    <definedName name="BExMO9IOWKTWHO8LQJJQI5P3INWY" localSheetId="40" hidden="1">#REF!</definedName>
    <definedName name="BExMO9IOWKTWHO8LQJJQI5P3INWY" localSheetId="36" hidden="1">#REF!</definedName>
    <definedName name="BExMO9IOWKTWHO8LQJJQI5P3INWY" hidden="1">#REF!</definedName>
    <definedName name="BExMOI29DOEK5R1A5QZPUDKF7N6T" localSheetId="7" hidden="1">#REF!</definedName>
    <definedName name="BExMOI29DOEK5R1A5QZPUDKF7N6T" localSheetId="9" hidden="1">#REF!</definedName>
    <definedName name="BExMOI29DOEK5R1A5QZPUDKF7N6T" localSheetId="1" hidden="1">#REF!</definedName>
    <definedName name="BExMOI29DOEK5R1A5QZPUDKF7N6T" localSheetId="40" hidden="1">#REF!</definedName>
    <definedName name="BExMOI29DOEK5R1A5QZPUDKF7N6T" localSheetId="36" hidden="1">#REF!</definedName>
    <definedName name="BExMOI29DOEK5R1A5QZPUDKF7N6T" hidden="1">#REF!</definedName>
    <definedName name="BExMONRAU0S904NLJHPI47RVQDBH" localSheetId="7" hidden="1">#REF!</definedName>
    <definedName name="BExMONRAU0S904NLJHPI47RVQDBH" localSheetId="9" hidden="1">#REF!</definedName>
    <definedName name="BExMONRAU0S904NLJHPI47RVQDBH" localSheetId="1" hidden="1">#REF!</definedName>
    <definedName name="BExMONRAU0S904NLJHPI47RVQDBH" localSheetId="40" hidden="1">#REF!</definedName>
    <definedName name="BExMONRAU0S904NLJHPI47RVQDBH" localSheetId="36" hidden="1">#REF!</definedName>
    <definedName name="BExMONRAU0S904NLJHPI47RVQDBH" hidden="1">#REF!</definedName>
    <definedName name="BExMPAJ5AJAXGKGK3F6H3ODS6RF4" localSheetId="7" hidden="1">#REF!</definedName>
    <definedName name="BExMPAJ5AJAXGKGK3F6H3ODS6RF4" localSheetId="9" hidden="1">#REF!</definedName>
    <definedName name="BExMPAJ5AJAXGKGK3F6H3ODS6RF4" localSheetId="1" hidden="1">#REF!</definedName>
    <definedName name="BExMPAJ5AJAXGKGK3F6H3ODS6RF4" localSheetId="40" hidden="1">#REF!</definedName>
    <definedName name="BExMPAJ5AJAXGKGK3F6H3ODS6RF4" localSheetId="36" hidden="1">#REF!</definedName>
    <definedName name="BExMPAJ5AJAXGKGK3F6H3ODS6RF4" hidden="1">#REF!</definedName>
    <definedName name="BExMPD2X55FFBVJ6CBUKNPROIOEU" localSheetId="7" hidden="1">#REF!</definedName>
    <definedName name="BExMPD2X55FFBVJ6CBUKNPROIOEU" localSheetId="9" hidden="1">#REF!</definedName>
    <definedName name="BExMPD2X55FFBVJ6CBUKNPROIOEU" localSheetId="1" hidden="1">#REF!</definedName>
    <definedName name="BExMPD2X55FFBVJ6CBUKNPROIOEU" localSheetId="40" hidden="1">#REF!</definedName>
    <definedName name="BExMPD2X55FFBVJ6CBUKNPROIOEU" localSheetId="36" hidden="1">#REF!</definedName>
    <definedName name="BExMPD2X55FFBVJ6CBUKNPROIOEU" hidden="1">#REF!</definedName>
    <definedName name="BExMPGZ848E38FUH1JBQN97DGWAT" localSheetId="7" hidden="1">#REF!</definedName>
    <definedName name="BExMPGZ848E38FUH1JBQN97DGWAT" localSheetId="9" hidden="1">#REF!</definedName>
    <definedName name="BExMPGZ848E38FUH1JBQN97DGWAT" localSheetId="1" hidden="1">#REF!</definedName>
    <definedName name="BExMPGZ848E38FUH1JBQN97DGWAT" localSheetId="40" hidden="1">#REF!</definedName>
    <definedName name="BExMPGZ848E38FUH1JBQN97DGWAT" localSheetId="36" hidden="1">#REF!</definedName>
    <definedName name="BExMPGZ848E38FUH1JBQN97DGWAT" hidden="1">#REF!</definedName>
    <definedName name="BExMPMTICOSMQENOFKQ18K0ZT4S8" localSheetId="7" hidden="1">#REF!</definedName>
    <definedName name="BExMPMTICOSMQENOFKQ18K0ZT4S8" localSheetId="9" hidden="1">#REF!</definedName>
    <definedName name="BExMPMTICOSMQENOFKQ18K0ZT4S8" localSheetId="1" hidden="1">#REF!</definedName>
    <definedName name="BExMPMTICOSMQENOFKQ18K0ZT4S8" localSheetId="40" hidden="1">#REF!</definedName>
    <definedName name="BExMPMTICOSMQENOFKQ18K0ZT4S8" localSheetId="36" hidden="1">#REF!</definedName>
    <definedName name="BExMPMTICOSMQENOFKQ18K0ZT4S8" hidden="1">#REF!</definedName>
    <definedName name="BExMPMZ07II0R4KGWQQ7PGS3RZS4" localSheetId="7" hidden="1">#REF!</definedName>
    <definedName name="BExMPMZ07II0R4KGWQQ7PGS3RZS4" localSheetId="9" hidden="1">#REF!</definedName>
    <definedName name="BExMPMZ07II0R4KGWQQ7PGS3RZS4" localSheetId="1" hidden="1">#REF!</definedName>
    <definedName name="BExMPMZ07II0R4KGWQQ7PGS3RZS4" localSheetId="40" hidden="1">#REF!</definedName>
    <definedName name="BExMPMZ07II0R4KGWQQ7PGS3RZS4" localSheetId="36" hidden="1">#REF!</definedName>
    <definedName name="BExMPMZ07II0R4KGWQQ7PGS3RZS4" hidden="1">#REF!</definedName>
    <definedName name="BExMPOBH04JMDO6Z8DMSEJZM4ANN" localSheetId="7" hidden="1">#REF!</definedName>
    <definedName name="BExMPOBH04JMDO6Z8DMSEJZM4ANN" localSheetId="9" hidden="1">#REF!</definedName>
    <definedName name="BExMPOBH04JMDO6Z8DMSEJZM4ANN" localSheetId="1" hidden="1">#REF!</definedName>
    <definedName name="BExMPOBH04JMDO6Z8DMSEJZM4ANN" localSheetId="40" hidden="1">#REF!</definedName>
    <definedName name="BExMPOBH04JMDO6Z8DMSEJZM4ANN" localSheetId="36" hidden="1">#REF!</definedName>
    <definedName name="BExMPOBH04JMDO6Z8DMSEJZM4ANN" hidden="1">#REF!</definedName>
    <definedName name="BExMPSD77XQ3HA6A4FZOJK8G2JP3" localSheetId="7" hidden="1">#REF!</definedName>
    <definedName name="BExMPSD77XQ3HA6A4FZOJK8G2JP3" localSheetId="9" hidden="1">#REF!</definedName>
    <definedName name="BExMPSD77XQ3HA6A4FZOJK8G2JP3" localSheetId="1" hidden="1">#REF!</definedName>
    <definedName name="BExMPSD77XQ3HA6A4FZOJK8G2JP3" localSheetId="40" hidden="1">#REF!</definedName>
    <definedName name="BExMPSD77XQ3HA6A4FZOJK8G2JP3" localSheetId="36" hidden="1">#REF!</definedName>
    <definedName name="BExMPSD77XQ3HA6A4FZOJK8G2JP3" hidden="1">#REF!</definedName>
    <definedName name="BExMQ4I3Q7F0BMPHSFMFW9TZ87UD" localSheetId="7" hidden="1">#REF!</definedName>
    <definedName name="BExMQ4I3Q7F0BMPHSFMFW9TZ87UD" localSheetId="9" hidden="1">#REF!</definedName>
    <definedName name="BExMQ4I3Q7F0BMPHSFMFW9TZ87UD" localSheetId="1" hidden="1">#REF!</definedName>
    <definedName name="BExMQ4I3Q7F0BMPHSFMFW9TZ87UD" localSheetId="40" hidden="1">#REF!</definedName>
    <definedName name="BExMQ4I3Q7F0BMPHSFMFW9TZ87UD" localSheetId="36" hidden="1">#REF!</definedName>
    <definedName name="BExMQ4I3Q7F0BMPHSFMFW9TZ87UD" hidden="1">#REF!</definedName>
    <definedName name="BExMQ4SWDWI4N16AZ0T5CJ6HH8WC" localSheetId="7" hidden="1">#REF!</definedName>
    <definedName name="BExMQ4SWDWI4N16AZ0T5CJ6HH8WC" localSheetId="9" hidden="1">#REF!</definedName>
    <definedName name="BExMQ4SWDWI4N16AZ0T5CJ6HH8WC" localSheetId="1" hidden="1">#REF!</definedName>
    <definedName name="BExMQ4SWDWI4N16AZ0T5CJ6HH8WC" localSheetId="40" hidden="1">#REF!</definedName>
    <definedName name="BExMQ4SWDWI4N16AZ0T5CJ6HH8WC" localSheetId="36" hidden="1">#REF!</definedName>
    <definedName name="BExMQ4SWDWI4N16AZ0T5CJ6HH8WC" hidden="1">#REF!</definedName>
    <definedName name="BExMQ71WHW50GVX45JU951AGPLFQ" localSheetId="7" hidden="1">#REF!</definedName>
    <definedName name="BExMQ71WHW50GVX45JU951AGPLFQ" localSheetId="9" hidden="1">#REF!</definedName>
    <definedName name="BExMQ71WHW50GVX45JU951AGPLFQ" localSheetId="1" hidden="1">#REF!</definedName>
    <definedName name="BExMQ71WHW50GVX45JU951AGPLFQ" localSheetId="40" hidden="1">#REF!</definedName>
    <definedName name="BExMQ71WHW50GVX45JU951AGPLFQ" localSheetId="36" hidden="1">#REF!</definedName>
    <definedName name="BExMQ71WHW50GVX45JU951AGPLFQ" hidden="1">#REF!</definedName>
    <definedName name="BExMQGXSLPT4A6N47LE6FBVHWBOF" localSheetId="7" hidden="1">#REF!</definedName>
    <definedName name="BExMQGXSLPT4A6N47LE6FBVHWBOF" localSheetId="9" hidden="1">#REF!</definedName>
    <definedName name="BExMQGXSLPT4A6N47LE6FBVHWBOF" localSheetId="1" hidden="1">#REF!</definedName>
    <definedName name="BExMQGXSLPT4A6N47LE6FBVHWBOF" localSheetId="40" hidden="1">#REF!</definedName>
    <definedName name="BExMQGXSLPT4A6N47LE6FBVHWBOF" localSheetId="36" hidden="1">#REF!</definedName>
    <definedName name="BExMQGXSLPT4A6N47LE6FBVHWBOF" hidden="1">#REF!</definedName>
    <definedName name="BExMQNZGFHW75W9HWRCR0FEF0XF0" localSheetId="7" hidden="1">#REF!</definedName>
    <definedName name="BExMQNZGFHW75W9HWRCR0FEF0XF0" localSheetId="9" hidden="1">#REF!</definedName>
    <definedName name="BExMQNZGFHW75W9HWRCR0FEF0XF0" localSheetId="1" hidden="1">#REF!</definedName>
    <definedName name="BExMQNZGFHW75W9HWRCR0FEF0XF0" localSheetId="40" hidden="1">#REF!</definedName>
    <definedName name="BExMQNZGFHW75W9HWRCR0FEF0XF0" localSheetId="36" hidden="1">#REF!</definedName>
    <definedName name="BExMQNZGFHW75W9HWRCR0FEF0XF0" hidden="1">#REF!</definedName>
    <definedName name="BExMQRKVQPDFPD0WQUA9QND8OV7P" localSheetId="7" hidden="1">#REF!</definedName>
    <definedName name="BExMQRKVQPDFPD0WQUA9QND8OV7P" localSheetId="9" hidden="1">#REF!</definedName>
    <definedName name="BExMQRKVQPDFPD0WQUA9QND8OV7P" localSheetId="1" hidden="1">#REF!</definedName>
    <definedName name="BExMQRKVQPDFPD0WQUA9QND8OV7P" localSheetId="40" hidden="1">#REF!</definedName>
    <definedName name="BExMQRKVQPDFPD0WQUA9QND8OV7P" localSheetId="36" hidden="1">#REF!</definedName>
    <definedName name="BExMQRKVQPDFPD0WQUA9QND8OV7P" hidden="1">#REF!</definedName>
    <definedName name="BExMQSBR7PL4KLB1Q4961QO45Y4G" localSheetId="7" hidden="1">#REF!</definedName>
    <definedName name="BExMQSBR7PL4KLB1Q4961QO45Y4G" localSheetId="9" hidden="1">#REF!</definedName>
    <definedName name="BExMQSBR7PL4KLB1Q4961QO45Y4G" localSheetId="1" hidden="1">#REF!</definedName>
    <definedName name="BExMQSBR7PL4KLB1Q4961QO45Y4G" localSheetId="40" hidden="1">#REF!</definedName>
    <definedName name="BExMQSBR7PL4KLB1Q4961QO45Y4G" localSheetId="36" hidden="1">#REF!</definedName>
    <definedName name="BExMQSBR7PL4KLB1Q4961QO45Y4G" hidden="1">#REF!</definedName>
    <definedName name="BExMR1MA4I1X77714ZEPUVC8W398" localSheetId="7" hidden="1">#REF!</definedName>
    <definedName name="BExMR1MA4I1X77714ZEPUVC8W398" localSheetId="9" hidden="1">#REF!</definedName>
    <definedName name="BExMR1MA4I1X77714ZEPUVC8W398" localSheetId="1" hidden="1">#REF!</definedName>
    <definedName name="BExMR1MA4I1X77714ZEPUVC8W398" localSheetId="40" hidden="1">#REF!</definedName>
    <definedName name="BExMR1MA4I1X77714ZEPUVC8W398" localSheetId="36" hidden="1">#REF!</definedName>
    <definedName name="BExMR1MA4I1X77714ZEPUVC8W398" hidden="1">#REF!</definedName>
    <definedName name="BExMR8YQHA7N77HGHY4Y6R30I3XT" localSheetId="7" hidden="1">#REF!</definedName>
    <definedName name="BExMR8YQHA7N77HGHY4Y6R30I3XT" localSheetId="9" hidden="1">#REF!</definedName>
    <definedName name="BExMR8YQHA7N77HGHY4Y6R30I3XT" localSheetId="1" hidden="1">#REF!</definedName>
    <definedName name="BExMR8YQHA7N77HGHY4Y6R30I3XT" localSheetId="40" hidden="1">#REF!</definedName>
    <definedName name="BExMR8YQHA7N77HGHY4Y6R30I3XT" localSheetId="36" hidden="1">#REF!</definedName>
    <definedName name="BExMR8YQHA7N77HGHY4Y6R30I3XT" hidden="1">#REF!</definedName>
    <definedName name="BExMRENOIARWRYOIVPDIEBVNRDO7" localSheetId="7" hidden="1">#REF!</definedName>
    <definedName name="BExMRENOIARWRYOIVPDIEBVNRDO7" localSheetId="9" hidden="1">#REF!</definedName>
    <definedName name="BExMRENOIARWRYOIVPDIEBVNRDO7" localSheetId="1" hidden="1">#REF!</definedName>
    <definedName name="BExMRENOIARWRYOIVPDIEBVNRDO7" localSheetId="40" hidden="1">#REF!</definedName>
    <definedName name="BExMRENOIARWRYOIVPDIEBVNRDO7" localSheetId="36" hidden="1">#REF!</definedName>
    <definedName name="BExMRENOIARWRYOIVPDIEBVNRDO7" hidden="1">#REF!</definedName>
    <definedName name="BExMRF3SCIUZL945WMMDCT29MTLN" localSheetId="7" hidden="1">#REF!</definedName>
    <definedName name="BExMRF3SCIUZL945WMMDCT29MTLN" localSheetId="9" hidden="1">#REF!</definedName>
    <definedName name="BExMRF3SCIUZL945WMMDCT29MTLN" localSheetId="1" hidden="1">#REF!</definedName>
    <definedName name="BExMRF3SCIUZL945WMMDCT29MTLN" localSheetId="40" hidden="1">#REF!</definedName>
    <definedName name="BExMRF3SCIUZL945WMMDCT29MTLN" localSheetId="36" hidden="1">#REF!</definedName>
    <definedName name="BExMRF3SCIUZL945WMMDCT29MTLN" hidden="1">#REF!</definedName>
    <definedName name="BExMRRJNUMGRSDD5GGKKGEIZ6FTS" localSheetId="7" hidden="1">#REF!</definedName>
    <definedName name="BExMRRJNUMGRSDD5GGKKGEIZ6FTS" localSheetId="9" hidden="1">#REF!</definedName>
    <definedName name="BExMRRJNUMGRSDD5GGKKGEIZ6FTS" localSheetId="1" hidden="1">#REF!</definedName>
    <definedName name="BExMRRJNUMGRSDD5GGKKGEIZ6FTS" localSheetId="40" hidden="1">#REF!</definedName>
    <definedName name="BExMRRJNUMGRSDD5GGKKGEIZ6FTS" localSheetId="36" hidden="1">#REF!</definedName>
    <definedName name="BExMRRJNUMGRSDD5GGKKGEIZ6FTS" hidden="1">#REF!</definedName>
    <definedName name="BExMRU3ACIU0RD2BNWO55LH5U2BR" localSheetId="7" hidden="1">#REF!</definedName>
    <definedName name="BExMRU3ACIU0RD2BNWO55LH5U2BR" localSheetId="9" hidden="1">#REF!</definedName>
    <definedName name="BExMRU3ACIU0RD2BNWO55LH5U2BR" localSheetId="1" hidden="1">#REF!</definedName>
    <definedName name="BExMRU3ACIU0RD2BNWO55LH5U2BR" localSheetId="40" hidden="1">#REF!</definedName>
    <definedName name="BExMRU3ACIU0RD2BNWO55LH5U2BR" localSheetId="36" hidden="1">#REF!</definedName>
    <definedName name="BExMRU3ACIU0RD2BNWO55LH5U2BR" hidden="1">#REF!</definedName>
    <definedName name="BExMRWC9LD1LDAVIUQHQWIYMK129" localSheetId="7" hidden="1">#REF!</definedName>
    <definedName name="BExMRWC9LD1LDAVIUQHQWIYMK129" localSheetId="9" hidden="1">#REF!</definedName>
    <definedName name="BExMRWC9LD1LDAVIUQHQWIYMK129" localSheetId="1" hidden="1">#REF!</definedName>
    <definedName name="BExMRWC9LD1LDAVIUQHQWIYMK129" localSheetId="40" hidden="1">#REF!</definedName>
    <definedName name="BExMRWC9LD1LDAVIUQHQWIYMK129" localSheetId="36" hidden="1">#REF!</definedName>
    <definedName name="BExMRWC9LD1LDAVIUQHQWIYMK129" hidden="1">#REF!</definedName>
    <definedName name="BExMSBH3T898ERC4BT51ZURKDCH1" localSheetId="7" hidden="1">#REF!</definedName>
    <definedName name="BExMSBH3T898ERC4BT51ZURKDCH1" localSheetId="9" hidden="1">#REF!</definedName>
    <definedName name="BExMSBH3T898ERC4BT51ZURKDCH1" localSheetId="1" hidden="1">#REF!</definedName>
    <definedName name="BExMSBH3T898ERC4BT51ZURKDCH1" localSheetId="40" hidden="1">#REF!</definedName>
    <definedName name="BExMSBH3T898ERC4BT51ZURKDCH1" localSheetId="36" hidden="1">#REF!</definedName>
    <definedName name="BExMSBH3T898ERC4BT51ZURKDCH1" hidden="1">#REF!</definedName>
    <definedName name="BExMSQRCC40AP8BDUPL2I2DNC210" localSheetId="7" hidden="1">#REF!</definedName>
    <definedName name="BExMSQRCC40AP8BDUPL2I2DNC210" localSheetId="9" hidden="1">#REF!</definedName>
    <definedName name="BExMSQRCC40AP8BDUPL2I2DNC210" localSheetId="1" hidden="1">#REF!</definedName>
    <definedName name="BExMSQRCC40AP8BDUPL2I2DNC210" localSheetId="40" hidden="1">#REF!</definedName>
    <definedName name="BExMSQRCC40AP8BDUPL2I2DNC210" localSheetId="36" hidden="1">#REF!</definedName>
    <definedName name="BExMSQRCC40AP8BDUPL2I2DNC210" hidden="1">#REF!</definedName>
    <definedName name="BExO4J9LR712G00TVA82VNTG8O7H" localSheetId="7" hidden="1">#REF!</definedName>
    <definedName name="BExO4J9LR712G00TVA82VNTG8O7H" localSheetId="9" hidden="1">#REF!</definedName>
    <definedName name="BExO4J9LR712G00TVA82VNTG8O7H" localSheetId="1" hidden="1">#REF!</definedName>
    <definedName name="BExO4J9LR712G00TVA82VNTG8O7H" localSheetId="40" hidden="1">#REF!</definedName>
    <definedName name="BExO4J9LR712G00TVA82VNTG8O7H" localSheetId="36" hidden="1">#REF!</definedName>
    <definedName name="BExO4J9LR712G00TVA82VNTG8O7H" hidden="1">#REF!</definedName>
    <definedName name="BExO55G2KVZ7MIJ30N827CLH0I2A" localSheetId="7" hidden="1">#REF!</definedName>
    <definedName name="BExO55G2KVZ7MIJ30N827CLH0I2A" localSheetId="9" hidden="1">#REF!</definedName>
    <definedName name="BExO55G2KVZ7MIJ30N827CLH0I2A" localSheetId="1" hidden="1">#REF!</definedName>
    <definedName name="BExO55G2KVZ7MIJ30N827CLH0I2A" localSheetId="40" hidden="1">#REF!</definedName>
    <definedName name="BExO55G2KVZ7MIJ30N827CLH0I2A" localSheetId="36" hidden="1">#REF!</definedName>
    <definedName name="BExO55G2KVZ7MIJ30N827CLH0I2A" hidden="1">#REF!</definedName>
    <definedName name="BExO5A8PZD9EUHC5CMPU6N3SQ15L" localSheetId="7" hidden="1">#REF!</definedName>
    <definedName name="BExO5A8PZD9EUHC5CMPU6N3SQ15L" localSheetId="9" hidden="1">#REF!</definedName>
    <definedName name="BExO5A8PZD9EUHC5CMPU6N3SQ15L" localSheetId="1" hidden="1">#REF!</definedName>
    <definedName name="BExO5A8PZD9EUHC5CMPU6N3SQ15L" localSheetId="40" hidden="1">#REF!</definedName>
    <definedName name="BExO5A8PZD9EUHC5CMPU6N3SQ15L" localSheetId="36" hidden="1">#REF!</definedName>
    <definedName name="BExO5A8PZD9EUHC5CMPU6N3SQ15L" hidden="1">#REF!</definedName>
    <definedName name="BExO5XMAHL7CY3X0B1OPKZ28DCJ5" localSheetId="7" hidden="1">#REF!</definedName>
    <definedName name="BExO5XMAHL7CY3X0B1OPKZ28DCJ5" localSheetId="9" hidden="1">#REF!</definedName>
    <definedName name="BExO5XMAHL7CY3X0B1OPKZ28DCJ5" localSheetId="1" hidden="1">#REF!</definedName>
    <definedName name="BExO5XMAHL7CY3X0B1OPKZ28DCJ5" localSheetId="40" hidden="1">#REF!</definedName>
    <definedName name="BExO5XMAHL7CY3X0B1OPKZ28DCJ5" localSheetId="36" hidden="1">#REF!</definedName>
    <definedName name="BExO5XMAHL7CY3X0B1OPKZ28DCJ5" hidden="1">#REF!</definedName>
    <definedName name="BExO66LZJKY4PTQVREELI6POS4AY" localSheetId="7" hidden="1">#REF!</definedName>
    <definedName name="BExO66LZJKY4PTQVREELI6POS4AY" localSheetId="9" hidden="1">#REF!</definedName>
    <definedName name="BExO66LZJKY4PTQVREELI6POS4AY" localSheetId="1" hidden="1">#REF!</definedName>
    <definedName name="BExO66LZJKY4PTQVREELI6POS4AY" localSheetId="40" hidden="1">#REF!</definedName>
    <definedName name="BExO66LZJKY4PTQVREELI6POS4AY" localSheetId="36" hidden="1">#REF!</definedName>
    <definedName name="BExO66LZJKY4PTQVREELI6POS4AY" hidden="1">#REF!</definedName>
    <definedName name="BExO6LLHCYTF7CIVHKAO0NMET14Q" localSheetId="7" hidden="1">#REF!</definedName>
    <definedName name="BExO6LLHCYTF7CIVHKAO0NMET14Q" localSheetId="9" hidden="1">#REF!</definedName>
    <definedName name="BExO6LLHCYTF7CIVHKAO0NMET14Q" localSheetId="1" hidden="1">#REF!</definedName>
    <definedName name="BExO6LLHCYTF7CIVHKAO0NMET14Q" localSheetId="40" hidden="1">#REF!</definedName>
    <definedName name="BExO6LLHCYTF7CIVHKAO0NMET14Q" localSheetId="36" hidden="1">#REF!</definedName>
    <definedName name="BExO6LLHCYTF7CIVHKAO0NMET14Q" hidden="1">#REF!</definedName>
    <definedName name="BExO6NOZIPWELHV0XX25APL9UNOP" localSheetId="7" hidden="1">#REF!</definedName>
    <definedName name="BExO6NOZIPWELHV0XX25APL9UNOP" localSheetId="9" hidden="1">#REF!</definedName>
    <definedName name="BExO6NOZIPWELHV0XX25APL9UNOP" localSheetId="1" hidden="1">#REF!</definedName>
    <definedName name="BExO6NOZIPWELHV0XX25APL9UNOP" localSheetId="40" hidden="1">#REF!</definedName>
    <definedName name="BExO6NOZIPWELHV0XX25APL9UNOP" localSheetId="36" hidden="1">#REF!</definedName>
    <definedName name="BExO6NOZIPWELHV0XX25APL9UNOP" hidden="1">#REF!</definedName>
    <definedName name="BExO71MMHEBC11LG4HXDEQNHOII2" localSheetId="7" hidden="1">#REF!</definedName>
    <definedName name="BExO71MMHEBC11LG4HXDEQNHOII2" localSheetId="9" hidden="1">#REF!</definedName>
    <definedName name="BExO71MMHEBC11LG4HXDEQNHOII2" localSheetId="1" hidden="1">#REF!</definedName>
    <definedName name="BExO71MMHEBC11LG4HXDEQNHOII2" localSheetId="40" hidden="1">#REF!</definedName>
    <definedName name="BExO71MMHEBC11LG4HXDEQNHOII2" localSheetId="36" hidden="1">#REF!</definedName>
    <definedName name="BExO71MMHEBC11LG4HXDEQNHOII2" hidden="1">#REF!</definedName>
    <definedName name="BExO71S28H4XYOYYLAXOO93QV4TF" localSheetId="7" hidden="1">#REF!</definedName>
    <definedName name="BExO71S28H4XYOYYLAXOO93QV4TF" localSheetId="9" hidden="1">#REF!</definedName>
    <definedName name="BExO71S28H4XYOYYLAXOO93QV4TF" localSheetId="1" hidden="1">#REF!</definedName>
    <definedName name="BExO71S28H4XYOYYLAXOO93QV4TF" localSheetId="40" hidden="1">#REF!</definedName>
    <definedName name="BExO71S28H4XYOYYLAXOO93QV4TF" localSheetId="36" hidden="1">#REF!</definedName>
    <definedName name="BExO71S28H4XYOYYLAXOO93QV4TF" hidden="1">#REF!</definedName>
    <definedName name="BExO7BIP1737MIY7S6K4XYMTIO95" localSheetId="7" hidden="1">#REF!</definedName>
    <definedName name="BExO7BIP1737MIY7S6K4XYMTIO95" localSheetId="9" hidden="1">#REF!</definedName>
    <definedName name="BExO7BIP1737MIY7S6K4XYMTIO95" localSheetId="1" hidden="1">#REF!</definedName>
    <definedName name="BExO7BIP1737MIY7S6K4XYMTIO95" localSheetId="40" hidden="1">#REF!</definedName>
    <definedName name="BExO7BIP1737MIY7S6K4XYMTIO95" localSheetId="36" hidden="1">#REF!</definedName>
    <definedName name="BExO7BIP1737MIY7S6K4XYMTIO95" hidden="1">#REF!</definedName>
    <definedName name="BExO7OUQS3XTUQ2LDKGQ8AAQ3OJJ" localSheetId="7" hidden="1">#REF!</definedName>
    <definedName name="BExO7OUQS3XTUQ2LDKGQ8AAQ3OJJ" localSheetId="9" hidden="1">#REF!</definedName>
    <definedName name="BExO7OUQS3XTUQ2LDKGQ8AAQ3OJJ" localSheetId="1" hidden="1">#REF!</definedName>
    <definedName name="BExO7OUQS3XTUQ2LDKGQ8AAQ3OJJ" localSheetId="40" hidden="1">#REF!</definedName>
    <definedName name="BExO7OUQS3XTUQ2LDKGQ8AAQ3OJJ" localSheetId="36" hidden="1">#REF!</definedName>
    <definedName name="BExO7OUQS3XTUQ2LDKGQ8AAQ3OJJ" hidden="1">#REF!</definedName>
    <definedName name="BExO85HMYXZJ7SONWBKKIAXMCI3C" localSheetId="7" hidden="1">#REF!</definedName>
    <definedName name="BExO85HMYXZJ7SONWBKKIAXMCI3C" localSheetId="9" hidden="1">#REF!</definedName>
    <definedName name="BExO85HMYXZJ7SONWBKKIAXMCI3C" localSheetId="1" hidden="1">#REF!</definedName>
    <definedName name="BExO85HMYXZJ7SONWBKKIAXMCI3C" localSheetId="40" hidden="1">#REF!</definedName>
    <definedName name="BExO85HMYXZJ7SONWBKKIAXMCI3C" localSheetId="36" hidden="1">#REF!</definedName>
    <definedName name="BExO85HMYXZJ7SONWBKKIAXMCI3C" hidden="1">#REF!</definedName>
    <definedName name="BExO863922O4PBGQMUNEQKGN3K96" localSheetId="7" hidden="1">#REF!</definedName>
    <definedName name="BExO863922O4PBGQMUNEQKGN3K96" localSheetId="9" hidden="1">#REF!</definedName>
    <definedName name="BExO863922O4PBGQMUNEQKGN3K96" localSheetId="1" hidden="1">#REF!</definedName>
    <definedName name="BExO863922O4PBGQMUNEQKGN3K96" localSheetId="40" hidden="1">#REF!</definedName>
    <definedName name="BExO863922O4PBGQMUNEQKGN3K96" localSheetId="36" hidden="1">#REF!</definedName>
    <definedName name="BExO863922O4PBGQMUNEQKGN3K96" hidden="1">#REF!</definedName>
    <definedName name="BExO89ZIOXN0HOKHY24F7HDZ87UT" localSheetId="7" hidden="1">#REF!</definedName>
    <definedName name="BExO89ZIOXN0HOKHY24F7HDZ87UT" localSheetId="9" hidden="1">#REF!</definedName>
    <definedName name="BExO89ZIOXN0HOKHY24F7HDZ87UT" localSheetId="1" hidden="1">#REF!</definedName>
    <definedName name="BExO89ZIOXN0HOKHY24F7HDZ87UT" localSheetId="40" hidden="1">#REF!</definedName>
    <definedName name="BExO89ZIOXN0HOKHY24F7HDZ87UT" localSheetId="36" hidden="1">#REF!</definedName>
    <definedName name="BExO89ZIOXN0HOKHY24F7HDZ87UT" hidden="1">#REF!</definedName>
    <definedName name="BExO8A4SWOKD9WI5E6DITCL3LZZC" localSheetId="7" hidden="1">#REF!</definedName>
    <definedName name="BExO8A4SWOKD9WI5E6DITCL3LZZC" localSheetId="9" hidden="1">#REF!</definedName>
    <definedName name="BExO8A4SWOKD9WI5E6DITCL3LZZC" localSheetId="1" hidden="1">#REF!</definedName>
    <definedName name="BExO8A4SWOKD9WI5E6DITCL3LZZC" localSheetId="40" hidden="1">#REF!</definedName>
    <definedName name="BExO8A4SWOKD9WI5E6DITCL3LZZC" localSheetId="36" hidden="1">#REF!</definedName>
    <definedName name="BExO8A4SWOKD9WI5E6DITCL3LZZC" hidden="1">#REF!</definedName>
    <definedName name="BExO8CDTBCABLEUD6PE2UM2EZ6C4" localSheetId="7" hidden="1">#REF!</definedName>
    <definedName name="BExO8CDTBCABLEUD6PE2UM2EZ6C4" localSheetId="9" hidden="1">#REF!</definedName>
    <definedName name="BExO8CDTBCABLEUD6PE2UM2EZ6C4" localSheetId="1" hidden="1">#REF!</definedName>
    <definedName name="BExO8CDTBCABLEUD6PE2UM2EZ6C4" localSheetId="40" hidden="1">#REF!</definedName>
    <definedName name="BExO8CDTBCABLEUD6PE2UM2EZ6C4" localSheetId="36" hidden="1">#REF!</definedName>
    <definedName name="BExO8CDTBCABLEUD6PE2UM2EZ6C4" hidden="1">#REF!</definedName>
    <definedName name="BExO8UTAGQWDBQZEEF4HUNMLQCVU" localSheetId="7" hidden="1">#REF!</definedName>
    <definedName name="BExO8UTAGQWDBQZEEF4HUNMLQCVU" localSheetId="9" hidden="1">#REF!</definedName>
    <definedName name="BExO8UTAGQWDBQZEEF4HUNMLQCVU" localSheetId="1" hidden="1">#REF!</definedName>
    <definedName name="BExO8UTAGQWDBQZEEF4HUNMLQCVU" localSheetId="40" hidden="1">#REF!</definedName>
    <definedName name="BExO8UTAGQWDBQZEEF4HUNMLQCVU" localSheetId="36" hidden="1">#REF!</definedName>
    <definedName name="BExO8UTAGQWDBQZEEF4HUNMLQCVU" hidden="1">#REF!</definedName>
    <definedName name="BExO937E20IHMGQOZMECL3VZC7OX" localSheetId="7" hidden="1">#REF!</definedName>
    <definedName name="BExO937E20IHMGQOZMECL3VZC7OX" localSheetId="9" hidden="1">#REF!</definedName>
    <definedName name="BExO937E20IHMGQOZMECL3VZC7OX" localSheetId="1" hidden="1">#REF!</definedName>
    <definedName name="BExO937E20IHMGQOZMECL3VZC7OX" localSheetId="40" hidden="1">#REF!</definedName>
    <definedName name="BExO937E20IHMGQOZMECL3VZC7OX" localSheetId="36" hidden="1">#REF!</definedName>
    <definedName name="BExO937E20IHMGQOZMECL3VZC7OX" hidden="1">#REF!</definedName>
    <definedName name="BExO94UTJKQQ7TJTTJRTSR70YVJC" localSheetId="7" hidden="1">#REF!</definedName>
    <definedName name="BExO94UTJKQQ7TJTTJRTSR70YVJC" localSheetId="9" hidden="1">#REF!</definedName>
    <definedName name="BExO94UTJKQQ7TJTTJRTSR70YVJC" localSheetId="1" hidden="1">#REF!</definedName>
    <definedName name="BExO94UTJKQQ7TJTTJRTSR70YVJC" localSheetId="40" hidden="1">#REF!</definedName>
    <definedName name="BExO94UTJKQQ7TJTTJRTSR70YVJC" localSheetId="36" hidden="1">#REF!</definedName>
    <definedName name="BExO94UTJKQQ7TJTTJRTSR70YVJC" hidden="1">#REF!</definedName>
    <definedName name="BExO9EALFB2R8VULHML1AVRPHME0" localSheetId="7" hidden="1">#REF!</definedName>
    <definedName name="BExO9EALFB2R8VULHML1AVRPHME0" localSheetId="9" hidden="1">#REF!</definedName>
    <definedName name="BExO9EALFB2R8VULHML1AVRPHME0" localSheetId="1" hidden="1">#REF!</definedName>
    <definedName name="BExO9EALFB2R8VULHML1AVRPHME0" localSheetId="40" hidden="1">#REF!</definedName>
    <definedName name="BExO9EALFB2R8VULHML1AVRPHME0" localSheetId="36" hidden="1">#REF!</definedName>
    <definedName name="BExO9EALFB2R8VULHML1AVRPHME0" hidden="1">#REF!</definedName>
    <definedName name="BExO9J3A438976RXIUX5U9SU5T55" localSheetId="7" hidden="1">#REF!</definedName>
    <definedName name="BExO9J3A438976RXIUX5U9SU5T55" localSheetId="9" hidden="1">#REF!</definedName>
    <definedName name="BExO9J3A438976RXIUX5U9SU5T55" localSheetId="1" hidden="1">#REF!</definedName>
    <definedName name="BExO9J3A438976RXIUX5U9SU5T55" localSheetId="40" hidden="1">#REF!</definedName>
    <definedName name="BExO9J3A438976RXIUX5U9SU5T55" localSheetId="36" hidden="1">#REF!</definedName>
    <definedName name="BExO9J3A438976RXIUX5U9SU5T55" hidden="1">#REF!</definedName>
    <definedName name="BExO9RS5RXFJ1911HL3CCK6M74EP" localSheetId="7" hidden="1">#REF!</definedName>
    <definedName name="BExO9RS5RXFJ1911HL3CCK6M74EP" localSheetId="9" hidden="1">#REF!</definedName>
    <definedName name="BExO9RS5RXFJ1911HL3CCK6M74EP" localSheetId="1" hidden="1">#REF!</definedName>
    <definedName name="BExO9RS5RXFJ1911HL3CCK6M74EP" localSheetId="40" hidden="1">#REF!</definedName>
    <definedName name="BExO9RS5RXFJ1911HL3CCK6M74EP" localSheetId="36" hidden="1">#REF!</definedName>
    <definedName name="BExO9RS5RXFJ1911HL3CCK6M74EP" hidden="1">#REF!</definedName>
    <definedName name="BExO9SDRI1M6KMHXSG3AE5L0F2U3" localSheetId="7" hidden="1">#REF!</definedName>
    <definedName name="BExO9SDRI1M6KMHXSG3AE5L0F2U3" localSheetId="9" hidden="1">#REF!</definedName>
    <definedName name="BExO9SDRI1M6KMHXSG3AE5L0F2U3" localSheetId="1" hidden="1">#REF!</definedName>
    <definedName name="BExO9SDRI1M6KMHXSG3AE5L0F2U3" localSheetId="40" hidden="1">#REF!</definedName>
    <definedName name="BExO9SDRI1M6KMHXSG3AE5L0F2U3" localSheetId="36" hidden="1">#REF!</definedName>
    <definedName name="BExO9SDRI1M6KMHXSG3AE5L0F2U3" hidden="1">#REF!</definedName>
    <definedName name="BExO9US253B9UNAYT7DWLMK2BO44" localSheetId="7" hidden="1">#REF!</definedName>
    <definedName name="BExO9US253B9UNAYT7DWLMK2BO44" localSheetId="9" hidden="1">#REF!</definedName>
    <definedName name="BExO9US253B9UNAYT7DWLMK2BO44" localSheetId="1" hidden="1">#REF!</definedName>
    <definedName name="BExO9US253B9UNAYT7DWLMK2BO44" localSheetId="40" hidden="1">#REF!</definedName>
    <definedName name="BExO9US253B9UNAYT7DWLMK2BO44" localSheetId="36" hidden="1">#REF!</definedName>
    <definedName name="BExO9US253B9UNAYT7DWLMK2BO44" hidden="1">#REF!</definedName>
    <definedName name="BExO9V2U2YXAY904GYYGU6TD8Y7M" localSheetId="7" hidden="1">#REF!</definedName>
    <definedName name="BExO9V2U2YXAY904GYYGU6TD8Y7M" localSheetId="9" hidden="1">#REF!</definedName>
    <definedName name="BExO9V2U2YXAY904GYYGU6TD8Y7M" localSheetId="1" hidden="1">#REF!</definedName>
    <definedName name="BExO9V2U2YXAY904GYYGU6TD8Y7M" localSheetId="40" hidden="1">#REF!</definedName>
    <definedName name="BExO9V2U2YXAY904GYYGU6TD8Y7M" localSheetId="36" hidden="1">#REF!</definedName>
    <definedName name="BExO9V2U2YXAY904GYYGU6TD8Y7M" hidden="1">#REF!</definedName>
    <definedName name="BExOAAIG18X4V98C7122L5F65P5C" localSheetId="7" hidden="1">#REF!</definedName>
    <definedName name="BExOAAIG18X4V98C7122L5F65P5C" localSheetId="9" hidden="1">#REF!</definedName>
    <definedName name="BExOAAIG18X4V98C7122L5F65P5C" localSheetId="1" hidden="1">#REF!</definedName>
    <definedName name="BExOAAIG18X4V98C7122L5F65P5C" localSheetId="40" hidden="1">#REF!</definedName>
    <definedName name="BExOAAIG18X4V98C7122L5F65P5C" localSheetId="36" hidden="1">#REF!</definedName>
    <definedName name="BExOAAIG18X4V98C7122L5F65P5C" hidden="1">#REF!</definedName>
    <definedName name="BExOAQ3GKCT7YZW1EMVU3EILSZL2" localSheetId="7" hidden="1">#REF!</definedName>
    <definedName name="BExOAQ3GKCT7YZW1EMVU3EILSZL2" localSheetId="9" hidden="1">#REF!</definedName>
    <definedName name="BExOAQ3GKCT7YZW1EMVU3EILSZL2" localSheetId="1" hidden="1">#REF!</definedName>
    <definedName name="BExOAQ3GKCT7YZW1EMVU3EILSZL2" localSheetId="40" hidden="1">#REF!</definedName>
    <definedName name="BExOAQ3GKCT7YZW1EMVU3EILSZL2" localSheetId="36" hidden="1">#REF!</definedName>
    <definedName name="BExOAQ3GKCT7YZW1EMVU3EILSZL2" hidden="1">#REF!</definedName>
    <definedName name="BExOATZQ6SF8DASYLBQ0Z6D2WPSC" localSheetId="7" hidden="1">#REF!</definedName>
    <definedName name="BExOATZQ6SF8DASYLBQ0Z6D2WPSC" localSheetId="9" hidden="1">#REF!</definedName>
    <definedName name="BExOATZQ6SF8DASYLBQ0Z6D2WPSC" localSheetId="1" hidden="1">#REF!</definedName>
    <definedName name="BExOATZQ6SF8DASYLBQ0Z6D2WPSC" localSheetId="40" hidden="1">#REF!</definedName>
    <definedName name="BExOATZQ6SF8DASYLBQ0Z6D2WPSC" localSheetId="36" hidden="1">#REF!</definedName>
    <definedName name="BExOATZQ6SF8DASYLBQ0Z6D2WPSC" hidden="1">#REF!</definedName>
    <definedName name="BExOB9KT2THGV4SPLDVFTFXS4B14" localSheetId="7" hidden="1">#REF!</definedName>
    <definedName name="BExOB9KT2THGV4SPLDVFTFXS4B14" localSheetId="9" hidden="1">#REF!</definedName>
    <definedName name="BExOB9KT2THGV4SPLDVFTFXS4B14" localSheetId="1" hidden="1">#REF!</definedName>
    <definedName name="BExOB9KT2THGV4SPLDVFTFXS4B14" localSheetId="40" hidden="1">#REF!</definedName>
    <definedName name="BExOB9KT2THGV4SPLDVFTFXS4B14" localSheetId="36" hidden="1">#REF!</definedName>
    <definedName name="BExOB9KT2THGV4SPLDVFTFXS4B14" hidden="1">#REF!</definedName>
    <definedName name="BExOBEZ0IE2WBEYY3D3CMRI72N1K" localSheetId="7" hidden="1">#REF!</definedName>
    <definedName name="BExOBEZ0IE2WBEYY3D3CMRI72N1K" localSheetId="9" hidden="1">#REF!</definedName>
    <definedName name="BExOBEZ0IE2WBEYY3D3CMRI72N1K" localSheetId="1" hidden="1">#REF!</definedName>
    <definedName name="BExOBEZ0IE2WBEYY3D3CMRI72N1K" localSheetId="40" hidden="1">#REF!</definedName>
    <definedName name="BExOBEZ0IE2WBEYY3D3CMRI72N1K" localSheetId="36" hidden="1">#REF!</definedName>
    <definedName name="BExOBEZ0IE2WBEYY3D3CMRI72N1K" hidden="1">#REF!</definedName>
    <definedName name="BExOBF9TFH4NSBTR7JD2Q1165NIU" localSheetId="7" hidden="1">#REF!</definedName>
    <definedName name="BExOBF9TFH4NSBTR7JD2Q1165NIU" localSheetId="9" hidden="1">#REF!</definedName>
    <definedName name="BExOBF9TFH4NSBTR7JD2Q1165NIU" localSheetId="1" hidden="1">#REF!</definedName>
    <definedName name="BExOBF9TFH4NSBTR7JD2Q1165NIU" localSheetId="40" hidden="1">#REF!</definedName>
    <definedName name="BExOBF9TFH4NSBTR7JD2Q1165NIU" localSheetId="36" hidden="1">#REF!</definedName>
    <definedName name="BExOBF9TFH4NSBTR7JD2Q1165NIU" hidden="1">#REF!</definedName>
    <definedName name="BExOBIPU8760ITY0C8N27XZ3KWEF" localSheetId="7" hidden="1">#REF!</definedName>
    <definedName name="BExOBIPU8760ITY0C8N27XZ3KWEF" localSheetId="9" hidden="1">#REF!</definedName>
    <definedName name="BExOBIPU8760ITY0C8N27XZ3KWEF" localSheetId="1" hidden="1">#REF!</definedName>
    <definedName name="BExOBIPU8760ITY0C8N27XZ3KWEF" localSheetId="40" hidden="1">#REF!</definedName>
    <definedName name="BExOBIPU8760ITY0C8N27XZ3KWEF" localSheetId="36" hidden="1">#REF!</definedName>
    <definedName name="BExOBIPU8760ITY0C8N27XZ3KWEF" hidden="1">#REF!</definedName>
    <definedName name="BExOBM0I5L0MZ1G4H9MGMD87SBMZ" localSheetId="7" hidden="1">#REF!</definedName>
    <definedName name="BExOBM0I5L0MZ1G4H9MGMD87SBMZ" localSheetId="9" hidden="1">#REF!</definedName>
    <definedName name="BExOBM0I5L0MZ1G4H9MGMD87SBMZ" localSheetId="1" hidden="1">#REF!</definedName>
    <definedName name="BExOBM0I5L0MZ1G4H9MGMD87SBMZ" localSheetId="40" hidden="1">#REF!</definedName>
    <definedName name="BExOBM0I5L0MZ1G4H9MGMD87SBMZ" localSheetId="36" hidden="1">#REF!</definedName>
    <definedName name="BExOBM0I5L0MZ1G4H9MGMD87SBMZ" hidden="1">#REF!</definedName>
    <definedName name="BExOBOUXMP88KJY2BX2JLUJH5N0K" localSheetId="7" hidden="1">#REF!</definedName>
    <definedName name="BExOBOUXMP88KJY2BX2JLUJH5N0K" localSheetId="9" hidden="1">#REF!</definedName>
    <definedName name="BExOBOUXMP88KJY2BX2JLUJH5N0K" localSheetId="1" hidden="1">#REF!</definedName>
    <definedName name="BExOBOUXMP88KJY2BX2JLUJH5N0K" localSheetId="40" hidden="1">#REF!</definedName>
    <definedName name="BExOBOUXMP88KJY2BX2JLUJH5N0K" localSheetId="36" hidden="1">#REF!</definedName>
    <definedName name="BExOBOUXMP88KJY2BX2JLUJH5N0K" hidden="1">#REF!</definedName>
    <definedName name="BExOBP0FKQ4SVR59FB48UNLKCOR6" localSheetId="7" hidden="1">#REF!</definedName>
    <definedName name="BExOBP0FKQ4SVR59FB48UNLKCOR6" localSheetId="9" hidden="1">#REF!</definedName>
    <definedName name="BExOBP0FKQ4SVR59FB48UNLKCOR6" localSheetId="1" hidden="1">#REF!</definedName>
    <definedName name="BExOBP0FKQ4SVR59FB48UNLKCOR6" localSheetId="40" hidden="1">#REF!</definedName>
    <definedName name="BExOBP0FKQ4SVR59FB48UNLKCOR6" localSheetId="36" hidden="1">#REF!</definedName>
    <definedName name="BExOBP0FKQ4SVR59FB48UNLKCOR6" hidden="1">#REF!</definedName>
    <definedName name="BExOBTNR0XX9V82O76VVWUQABHT8" localSheetId="7" hidden="1">#REF!</definedName>
    <definedName name="BExOBTNR0XX9V82O76VVWUQABHT8" localSheetId="9" hidden="1">#REF!</definedName>
    <definedName name="BExOBTNR0XX9V82O76VVWUQABHT8" localSheetId="1" hidden="1">#REF!</definedName>
    <definedName name="BExOBTNR0XX9V82O76VVWUQABHT8" localSheetId="40" hidden="1">#REF!</definedName>
    <definedName name="BExOBTNR0XX9V82O76VVWUQABHT8" localSheetId="36" hidden="1">#REF!</definedName>
    <definedName name="BExOBTNR0XX9V82O76VVWUQABHT8" hidden="1">#REF!</definedName>
    <definedName name="BExOBYAVUCQ0IGM0Y6A75QHP0Q1A" localSheetId="7" hidden="1">#REF!</definedName>
    <definedName name="BExOBYAVUCQ0IGM0Y6A75QHP0Q1A" localSheetId="9" hidden="1">#REF!</definedName>
    <definedName name="BExOBYAVUCQ0IGM0Y6A75QHP0Q1A" localSheetId="1" hidden="1">#REF!</definedName>
    <definedName name="BExOBYAVUCQ0IGM0Y6A75QHP0Q1A" localSheetId="40" hidden="1">#REF!</definedName>
    <definedName name="BExOBYAVUCQ0IGM0Y6A75QHP0Q1A" localSheetId="36" hidden="1">#REF!</definedName>
    <definedName name="BExOBYAVUCQ0IGM0Y6A75QHP0Q1A" hidden="1">#REF!</definedName>
    <definedName name="BExOC3UEHB1CZNINSQHZANWJYKR8" localSheetId="7" hidden="1">#REF!</definedName>
    <definedName name="BExOC3UEHB1CZNINSQHZANWJYKR8" localSheetId="9" hidden="1">#REF!</definedName>
    <definedName name="BExOC3UEHB1CZNINSQHZANWJYKR8" localSheetId="1" hidden="1">#REF!</definedName>
    <definedName name="BExOC3UEHB1CZNINSQHZANWJYKR8" localSheetId="40" hidden="1">#REF!</definedName>
    <definedName name="BExOC3UEHB1CZNINSQHZANWJYKR8" localSheetId="36" hidden="1">#REF!</definedName>
    <definedName name="BExOC3UEHB1CZNINSQHZANWJYKR8" hidden="1">#REF!</definedName>
    <definedName name="BExOCBSF3XGO9YJ23LX2H78VOUR7" localSheetId="7" hidden="1">#REF!</definedName>
    <definedName name="BExOCBSF3XGO9YJ23LX2H78VOUR7" localSheetId="9" hidden="1">#REF!</definedName>
    <definedName name="BExOCBSF3XGO9YJ23LX2H78VOUR7" localSheetId="1" hidden="1">#REF!</definedName>
    <definedName name="BExOCBSF3XGO9YJ23LX2H78VOUR7" localSheetId="40" hidden="1">#REF!</definedName>
    <definedName name="BExOCBSF3XGO9YJ23LX2H78VOUR7" localSheetId="36" hidden="1">#REF!</definedName>
    <definedName name="BExOCBSF3XGO9YJ23LX2H78VOUR7" hidden="1">#REF!</definedName>
    <definedName name="BExOCEHJCLIUR23CB4TC9OEFJGFX" localSheetId="7" hidden="1">#REF!</definedName>
    <definedName name="BExOCEHJCLIUR23CB4TC9OEFJGFX" localSheetId="9" hidden="1">#REF!</definedName>
    <definedName name="BExOCEHJCLIUR23CB4TC9OEFJGFX" localSheetId="1" hidden="1">#REF!</definedName>
    <definedName name="BExOCEHJCLIUR23CB4TC9OEFJGFX" localSheetId="40" hidden="1">#REF!</definedName>
    <definedName name="BExOCEHJCLIUR23CB4TC9OEFJGFX" localSheetId="36" hidden="1">#REF!</definedName>
    <definedName name="BExOCEHJCLIUR23CB4TC9OEFJGFX" hidden="1">#REF!</definedName>
    <definedName name="BExOCKXFMOW6WPFEVX1I7R7FNDSS" localSheetId="7" hidden="1">#REF!</definedName>
    <definedName name="BExOCKXFMOW6WPFEVX1I7R7FNDSS" localSheetId="9" hidden="1">#REF!</definedName>
    <definedName name="BExOCKXFMOW6WPFEVX1I7R7FNDSS" localSheetId="1" hidden="1">#REF!</definedName>
    <definedName name="BExOCKXFMOW6WPFEVX1I7R7FNDSS" localSheetId="40" hidden="1">#REF!</definedName>
    <definedName name="BExOCKXFMOW6WPFEVX1I7R7FNDSS" localSheetId="36" hidden="1">#REF!</definedName>
    <definedName name="BExOCKXFMOW6WPFEVX1I7R7FNDSS" hidden="1">#REF!</definedName>
    <definedName name="BExOCM4L30L6FV3N2PR4O6X8WY2M" localSheetId="7" hidden="1">#REF!</definedName>
    <definedName name="BExOCM4L30L6FV3N2PR4O6X8WY2M" localSheetId="9" hidden="1">#REF!</definedName>
    <definedName name="BExOCM4L30L6FV3N2PR4O6X8WY2M" localSheetId="1" hidden="1">#REF!</definedName>
    <definedName name="BExOCM4L30L6FV3N2PR4O6X8WY2M" localSheetId="40" hidden="1">#REF!</definedName>
    <definedName name="BExOCM4L30L6FV3N2PR4O6X8WY2M" localSheetId="36" hidden="1">#REF!</definedName>
    <definedName name="BExOCM4L30L6FV3N2PR4O6X8WY2M" hidden="1">#REF!</definedName>
    <definedName name="BExOCYEXOB95DH5NOB0M5NOYX398" localSheetId="7" hidden="1">#REF!</definedName>
    <definedName name="BExOCYEXOB95DH5NOB0M5NOYX398" localSheetId="9" hidden="1">#REF!</definedName>
    <definedName name="BExOCYEXOB95DH5NOB0M5NOYX398" localSheetId="1" hidden="1">#REF!</definedName>
    <definedName name="BExOCYEXOB95DH5NOB0M5NOYX398" localSheetId="40" hidden="1">#REF!</definedName>
    <definedName name="BExOCYEXOB95DH5NOB0M5NOYX398" localSheetId="36" hidden="1">#REF!</definedName>
    <definedName name="BExOCYEXOB95DH5NOB0M5NOYX398" hidden="1">#REF!</definedName>
    <definedName name="BExOD4ERMDMFD8X1016N4EXOUR0S" localSheetId="7" hidden="1">#REF!</definedName>
    <definedName name="BExOD4ERMDMFD8X1016N4EXOUR0S" localSheetId="9" hidden="1">#REF!</definedName>
    <definedName name="BExOD4ERMDMFD8X1016N4EXOUR0S" localSheetId="1" hidden="1">#REF!</definedName>
    <definedName name="BExOD4ERMDMFD8X1016N4EXOUR0S" localSheetId="40" hidden="1">#REF!</definedName>
    <definedName name="BExOD4ERMDMFD8X1016N4EXOUR0S" localSheetId="36" hidden="1">#REF!</definedName>
    <definedName name="BExOD4ERMDMFD8X1016N4EXOUR0S" hidden="1">#REF!</definedName>
    <definedName name="BExOD55RS7BQUHRQ6H3USVGKR0P7" localSheetId="7" hidden="1">#REF!</definedName>
    <definedName name="BExOD55RS7BQUHRQ6H3USVGKR0P7" localSheetId="9" hidden="1">#REF!</definedName>
    <definedName name="BExOD55RS7BQUHRQ6H3USVGKR0P7" localSheetId="1" hidden="1">#REF!</definedName>
    <definedName name="BExOD55RS7BQUHRQ6H3USVGKR0P7" localSheetId="40" hidden="1">#REF!</definedName>
    <definedName name="BExOD55RS7BQUHRQ6H3USVGKR0P7" localSheetId="36" hidden="1">#REF!</definedName>
    <definedName name="BExOD55RS7BQUHRQ6H3USVGKR0P7" hidden="1">#REF!</definedName>
    <definedName name="BExODEWDDEABM4ZY3XREJIBZ8IVP" localSheetId="7" hidden="1">#REF!</definedName>
    <definedName name="BExODEWDDEABM4ZY3XREJIBZ8IVP" localSheetId="9" hidden="1">#REF!</definedName>
    <definedName name="BExODEWDDEABM4ZY3XREJIBZ8IVP" localSheetId="1" hidden="1">#REF!</definedName>
    <definedName name="BExODEWDDEABM4ZY3XREJIBZ8IVP" localSheetId="40" hidden="1">#REF!</definedName>
    <definedName name="BExODEWDDEABM4ZY3XREJIBZ8IVP" localSheetId="36" hidden="1">#REF!</definedName>
    <definedName name="BExODEWDDEABM4ZY3XREJIBZ8IVP" hidden="1">#REF!</definedName>
    <definedName name="BExODICDVVLFKWA22B3L0CKKTAZA" localSheetId="7" hidden="1">#REF!</definedName>
    <definedName name="BExODICDVVLFKWA22B3L0CKKTAZA" localSheetId="9" hidden="1">#REF!</definedName>
    <definedName name="BExODICDVVLFKWA22B3L0CKKTAZA" localSheetId="1" hidden="1">#REF!</definedName>
    <definedName name="BExODICDVVLFKWA22B3L0CKKTAZA" localSheetId="40" hidden="1">#REF!</definedName>
    <definedName name="BExODICDVVLFKWA22B3L0CKKTAZA" localSheetId="36" hidden="1">#REF!</definedName>
    <definedName name="BExODICDVVLFKWA22B3L0CKKTAZA" hidden="1">#REF!</definedName>
    <definedName name="BExODZFEIWV26E8RFU7XQYX1J458" localSheetId="7" hidden="1">#REF!</definedName>
    <definedName name="BExODZFEIWV26E8RFU7XQYX1J458" localSheetId="9" hidden="1">#REF!</definedName>
    <definedName name="BExODZFEIWV26E8RFU7XQYX1J458" localSheetId="1" hidden="1">#REF!</definedName>
    <definedName name="BExODZFEIWV26E8RFU7XQYX1J458" localSheetId="40" hidden="1">#REF!</definedName>
    <definedName name="BExODZFEIWV26E8RFU7XQYX1J458" localSheetId="36" hidden="1">#REF!</definedName>
    <definedName name="BExODZFEIWV26E8RFU7XQYX1J458" hidden="1">#REF!</definedName>
    <definedName name="BExOE0S111KPTELH26PPXE94J3GJ" localSheetId="7" hidden="1">#REF!</definedName>
    <definedName name="BExOE0S111KPTELH26PPXE94J3GJ" localSheetId="9" hidden="1">#REF!</definedName>
    <definedName name="BExOE0S111KPTELH26PPXE94J3GJ" localSheetId="1" hidden="1">#REF!</definedName>
    <definedName name="BExOE0S111KPTELH26PPXE94J3GJ" localSheetId="40" hidden="1">#REF!</definedName>
    <definedName name="BExOE0S111KPTELH26PPXE94J3GJ" localSheetId="36" hidden="1">#REF!</definedName>
    <definedName name="BExOE0S111KPTELH26PPXE94J3GJ" hidden="1">#REF!</definedName>
    <definedName name="BExOE5KH3JKKPZO401YAB3A11G1U" localSheetId="7" hidden="1">#REF!</definedName>
    <definedName name="BExOE5KH3JKKPZO401YAB3A11G1U" localSheetId="9" hidden="1">#REF!</definedName>
    <definedName name="BExOE5KH3JKKPZO401YAB3A11G1U" localSheetId="1" hidden="1">#REF!</definedName>
    <definedName name="BExOE5KH3JKKPZO401YAB3A11G1U" localSheetId="40" hidden="1">#REF!</definedName>
    <definedName name="BExOE5KH3JKKPZO401YAB3A11G1U" localSheetId="36" hidden="1">#REF!</definedName>
    <definedName name="BExOE5KH3JKKPZO401YAB3A11G1U" hidden="1">#REF!</definedName>
    <definedName name="BExOEBKG55EROA2VL360A06LKASE" localSheetId="7" hidden="1">#REF!</definedName>
    <definedName name="BExOEBKG55EROA2VL360A06LKASE" localSheetId="9" hidden="1">#REF!</definedName>
    <definedName name="BExOEBKG55EROA2VL360A06LKASE" localSheetId="1" hidden="1">#REF!</definedName>
    <definedName name="BExOEBKG55EROA2VL360A06LKASE" localSheetId="40" hidden="1">#REF!</definedName>
    <definedName name="BExOEBKG55EROA2VL360A06LKASE" localSheetId="36" hidden="1">#REF!</definedName>
    <definedName name="BExOEBKG55EROA2VL360A06LKASE" hidden="1">#REF!</definedName>
    <definedName name="BExOEFWUBETCPIYF89P9SBDOI3X5" localSheetId="7" hidden="1">#REF!</definedName>
    <definedName name="BExOEFWUBETCPIYF89P9SBDOI3X5" localSheetId="9" hidden="1">#REF!</definedName>
    <definedName name="BExOEFWUBETCPIYF89P9SBDOI3X5" localSheetId="1" hidden="1">#REF!</definedName>
    <definedName name="BExOEFWUBETCPIYF89P9SBDOI3X5" localSheetId="40" hidden="1">#REF!</definedName>
    <definedName name="BExOEFWUBETCPIYF89P9SBDOI3X5" localSheetId="36" hidden="1">#REF!</definedName>
    <definedName name="BExOEFWUBETCPIYF89P9SBDOI3X5" hidden="1">#REF!</definedName>
    <definedName name="BExOEL08MN74RQKVY0P43PFHPTVB" localSheetId="7" hidden="1">#REF!</definedName>
    <definedName name="BExOEL08MN74RQKVY0P43PFHPTVB" localSheetId="9" hidden="1">#REF!</definedName>
    <definedName name="BExOEL08MN74RQKVY0P43PFHPTVB" localSheetId="1" hidden="1">#REF!</definedName>
    <definedName name="BExOEL08MN74RQKVY0P43PFHPTVB" localSheetId="40" hidden="1">#REF!</definedName>
    <definedName name="BExOEL08MN74RQKVY0P43PFHPTVB" localSheetId="36" hidden="1">#REF!</definedName>
    <definedName name="BExOEL08MN74RQKVY0P43PFHPTVB" hidden="1">#REF!</definedName>
    <definedName name="BExOERG5LWXYYEN1DY1H2FWRJS9T" localSheetId="7" hidden="1">#REF!</definedName>
    <definedName name="BExOERG5LWXYYEN1DY1H2FWRJS9T" localSheetId="9" hidden="1">#REF!</definedName>
    <definedName name="BExOERG5LWXYYEN1DY1H2FWRJS9T" localSheetId="1" hidden="1">#REF!</definedName>
    <definedName name="BExOERG5LWXYYEN1DY1H2FWRJS9T" localSheetId="40" hidden="1">#REF!</definedName>
    <definedName name="BExOERG5LWXYYEN1DY1H2FWRJS9T" localSheetId="36" hidden="1">#REF!</definedName>
    <definedName name="BExOERG5LWXYYEN1DY1H2FWRJS9T" hidden="1">#REF!</definedName>
    <definedName name="BExOEV1S6JJVO5PP4BZ20SNGZR7D" localSheetId="7" hidden="1">#REF!</definedName>
    <definedName name="BExOEV1S6JJVO5PP4BZ20SNGZR7D" localSheetId="9" hidden="1">#REF!</definedName>
    <definedName name="BExOEV1S6JJVO5PP4BZ20SNGZR7D" localSheetId="1" hidden="1">#REF!</definedName>
    <definedName name="BExOEV1S6JJVO5PP4BZ20SNGZR7D" localSheetId="40" hidden="1">#REF!</definedName>
    <definedName name="BExOEV1S6JJVO5PP4BZ20SNGZR7D" localSheetId="36" hidden="1">#REF!</definedName>
    <definedName name="BExOEV1S6JJVO5PP4BZ20SNGZR7D" hidden="1">#REF!</definedName>
    <definedName name="BExOEVNDLRXW33RF3AMMCDLTLROJ" localSheetId="7" hidden="1">#REF!</definedName>
    <definedName name="BExOEVNDLRXW33RF3AMMCDLTLROJ" localSheetId="9" hidden="1">#REF!</definedName>
    <definedName name="BExOEVNDLRXW33RF3AMMCDLTLROJ" localSheetId="1" hidden="1">#REF!</definedName>
    <definedName name="BExOEVNDLRXW33RF3AMMCDLTLROJ" localSheetId="40" hidden="1">#REF!</definedName>
    <definedName name="BExOEVNDLRXW33RF3AMMCDLTLROJ" localSheetId="36" hidden="1">#REF!</definedName>
    <definedName name="BExOEVNDLRXW33RF3AMMCDLTLROJ" hidden="1">#REF!</definedName>
    <definedName name="BExOEZOXV3VXUB6VGSS85GXATYAC" localSheetId="7" hidden="1">#REF!</definedName>
    <definedName name="BExOEZOXV3VXUB6VGSS85GXATYAC" localSheetId="9" hidden="1">#REF!</definedName>
    <definedName name="BExOEZOXV3VXUB6VGSS85GXATYAC" localSheetId="1" hidden="1">#REF!</definedName>
    <definedName name="BExOEZOXV3VXUB6VGSS85GXATYAC" localSheetId="40" hidden="1">#REF!</definedName>
    <definedName name="BExOEZOXV3VXUB6VGSS85GXATYAC" localSheetId="36" hidden="1">#REF!</definedName>
    <definedName name="BExOEZOXV3VXUB6VGSS85GXATYAC" hidden="1">#REF!</definedName>
    <definedName name="BExOFDBSAZV60157PIDWCSSUN3MJ" localSheetId="7" hidden="1">#REF!</definedName>
    <definedName name="BExOFDBSAZV60157PIDWCSSUN3MJ" localSheetId="9" hidden="1">#REF!</definedName>
    <definedName name="BExOFDBSAZV60157PIDWCSSUN3MJ" localSheetId="1" hidden="1">#REF!</definedName>
    <definedName name="BExOFDBSAZV60157PIDWCSSUN3MJ" localSheetId="40" hidden="1">#REF!</definedName>
    <definedName name="BExOFDBSAZV60157PIDWCSSUN3MJ" localSheetId="36" hidden="1">#REF!</definedName>
    <definedName name="BExOFDBSAZV60157PIDWCSSUN3MJ" hidden="1">#REF!</definedName>
    <definedName name="BExOFEDNCYI2TPTMQ8SJN3AW4YMF" localSheetId="7" hidden="1">#REF!</definedName>
    <definedName name="BExOFEDNCYI2TPTMQ8SJN3AW4YMF" localSheetId="9" hidden="1">#REF!</definedName>
    <definedName name="BExOFEDNCYI2TPTMQ8SJN3AW4YMF" localSheetId="1" hidden="1">#REF!</definedName>
    <definedName name="BExOFEDNCYI2TPTMQ8SJN3AW4YMF" localSheetId="40" hidden="1">#REF!</definedName>
    <definedName name="BExOFEDNCYI2TPTMQ8SJN3AW4YMF" localSheetId="36" hidden="1">#REF!</definedName>
    <definedName name="BExOFEDNCYI2TPTMQ8SJN3AW4YMF" hidden="1">#REF!</definedName>
    <definedName name="BExOFVLXVD6RVHSQO8KZOOACSV24" localSheetId="7" hidden="1">#REF!</definedName>
    <definedName name="BExOFVLXVD6RVHSQO8KZOOACSV24" localSheetId="9" hidden="1">#REF!</definedName>
    <definedName name="BExOFVLXVD6RVHSQO8KZOOACSV24" localSheetId="1" hidden="1">#REF!</definedName>
    <definedName name="BExOFVLXVD6RVHSQO8KZOOACSV24" localSheetId="40" hidden="1">#REF!</definedName>
    <definedName name="BExOFVLXVD6RVHSQO8KZOOACSV24" localSheetId="36" hidden="1">#REF!</definedName>
    <definedName name="BExOFVLXVD6RVHSQO8KZOOACSV24" hidden="1">#REF!</definedName>
    <definedName name="BExOG2SW3XOGP9VAPQ3THV3VWV12" localSheetId="7" hidden="1">#REF!</definedName>
    <definedName name="BExOG2SW3XOGP9VAPQ3THV3VWV12" localSheetId="9" hidden="1">#REF!</definedName>
    <definedName name="BExOG2SW3XOGP9VAPQ3THV3VWV12" localSheetId="1" hidden="1">#REF!</definedName>
    <definedName name="BExOG2SW3XOGP9VAPQ3THV3VWV12" localSheetId="40" hidden="1">#REF!</definedName>
    <definedName name="BExOG2SW3XOGP9VAPQ3THV3VWV12" localSheetId="36" hidden="1">#REF!</definedName>
    <definedName name="BExOG2SW3XOGP9VAPQ3THV3VWV12" hidden="1">#REF!</definedName>
    <definedName name="BExOG45J81K4OPA40KW5VQU54KY3" localSheetId="7" hidden="1">#REF!</definedName>
    <definedName name="BExOG45J81K4OPA40KW5VQU54KY3" localSheetId="9" hidden="1">#REF!</definedName>
    <definedName name="BExOG45J81K4OPA40KW5VQU54KY3" localSheetId="1" hidden="1">#REF!</definedName>
    <definedName name="BExOG45J81K4OPA40KW5VQU54KY3" localSheetId="40" hidden="1">#REF!</definedName>
    <definedName name="BExOG45J81K4OPA40KW5VQU54KY3" localSheetId="36" hidden="1">#REF!</definedName>
    <definedName name="BExOG45J81K4OPA40KW5VQU54KY3" hidden="1">#REF!</definedName>
    <definedName name="BExOGFE2SCL8HHT4DFAXKLUTJZOG" localSheetId="7" hidden="1">#REF!</definedName>
    <definedName name="BExOGFE2SCL8HHT4DFAXKLUTJZOG" localSheetId="9" hidden="1">#REF!</definedName>
    <definedName name="BExOGFE2SCL8HHT4DFAXKLUTJZOG" localSheetId="1" hidden="1">#REF!</definedName>
    <definedName name="BExOGFE2SCL8HHT4DFAXKLUTJZOG" localSheetId="40" hidden="1">#REF!</definedName>
    <definedName name="BExOGFE2SCL8HHT4DFAXKLUTJZOG" localSheetId="36" hidden="1">#REF!</definedName>
    <definedName name="BExOGFE2SCL8HHT4DFAXKLUTJZOG" hidden="1">#REF!</definedName>
    <definedName name="BExOGH1IMADJCZMFDE6NMBBKO558" localSheetId="7" hidden="1">#REF!</definedName>
    <definedName name="BExOGH1IMADJCZMFDE6NMBBKO558" localSheetId="9" hidden="1">#REF!</definedName>
    <definedName name="BExOGH1IMADJCZMFDE6NMBBKO558" localSheetId="1" hidden="1">#REF!</definedName>
    <definedName name="BExOGH1IMADJCZMFDE6NMBBKO558" localSheetId="40" hidden="1">#REF!</definedName>
    <definedName name="BExOGH1IMADJCZMFDE6NMBBKO558" localSheetId="36" hidden="1">#REF!</definedName>
    <definedName name="BExOGH1IMADJCZMFDE6NMBBKO558" hidden="1">#REF!</definedName>
    <definedName name="BExOGT6D0LJ3C22RDW8COECKB1J5" localSheetId="7" hidden="1">#REF!</definedName>
    <definedName name="BExOGT6D0LJ3C22RDW8COECKB1J5" localSheetId="9" hidden="1">#REF!</definedName>
    <definedName name="BExOGT6D0LJ3C22RDW8COECKB1J5" localSheetId="1" hidden="1">#REF!</definedName>
    <definedName name="BExOGT6D0LJ3C22RDW8COECKB1J5" localSheetId="40" hidden="1">#REF!</definedName>
    <definedName name="BExOGT6D0LJ3C22RDW8COECKB1J5" localSheetId="36" hidden="1">#REF!</definedName>
    <definedName name="BExOGT6D0LJ3C22RDW8COECKB1J5" hidden="1">#REF!</definedName>
    <definedName name="BExOGTMI1HT31M1RGWVRAVHAK7DE" localSheetId="7" hidden="1">#REF!</definedName>
    <definedName name="BExOGTMI1HT31M1RGWVRAVHAK7DE" localSheetId="9" hidden="1">#REF!</definedName>
    <definedName name="BExOGTMI1HT31M1RGWVRAVHAK7DE" localSheetId="1" hidden="1">#REF!</definedName>
    <definedName name="BExOGTMI1HT31M1RGWVRAVHAK7DE" localSheetId="40" hidden="1">#REF!</definedName>
    <definedName name="BExOGTMI1HT31M1RGWVRAVHAK7DE" localSheetId="36" hidden="1">#REF!</definedName>
    <definedName name="BExOGTMI1HT31M1RGWVRAVHAK7DE" hidden="1">#REF!</definedName>
    <definedName name="BExOGXO9JE5XSE9GC3I6O21UEKAO" localSheetId="7" hidden="1">#REF!</definedName>
    <definedName name="BExOGXO9JE5XSE9GC3I6O21UEKAO" localSheetId="9" hidden="1">#REF!</definedName>
    <definedName name="BExOGXO9JE5XSE9GC3I6O21UEKAO" localSheetId="1" hidden="1">#REF!</definedName>
    <definedName name="BExOGXO9JE5XSE9GC3I6O21UEKAO" localSheetId="40" hidden="1">#REF!</definedName>
    <definedName name="BExOGXO9JE5XSE9GC3I6O21UEKAO" localSheetId="36" hidden="1">#REF!</definedName>
    <definedName name="BExOGXO9JE5XSE9GC3I6O21UEKAO" hidden="1">#REF!</definedName>
    <definedName name="BExOH9ICQA5WPLVJIKJVPWUPKSYO" localSheetId="7" hidden="1">#REF!</definedName>
    <definedName name="BExOH9ICQA5WPLVJIKJVPWUPKSYO" localSheetId="9" hidden="1">#REF!</definedName>
    <definedName name="BExOH9ICQA5WPLVJIKJVPWUPKSYO" localSheetId="1" hidden="1">#REF!</definedName>
    <definedName name="BExOH9ICQA5WPLVJIKJVPWUPKSYO" localSheetId="40" hidden="1">#REF!</definedName>
    <definedName name="BExOH9ICQA5WPLVJIKJVPWUPKSYO" localSheetId="36" hidden="1">#REF!</definedName>
    <definedName name="BExOH9ICQA5WPLVJIKJVPWUPKSYO" hidden="1">#REF!</definedName>
    <definedName name="BExOH9ICZ13C1LAW8OTYTR9S7ZP3" localSheetId="7" hidden="1">#REF!</definedName>
    <definedName name="BExOH9ICZ13C1LAW8OTYTR9S7ZP3" localSheetId="9" hidden="1">#REF!</definedName>
    <definedName name="BExOH9ICZ13C1LAW8OTYTR9S7ZP3" localSheetId="1" hidden="1">#REF!</definedName>
    <definedName name="BExOH9ICZ13C1LAW8OTYTR9S7ZP3" localSheetId="40" hidden="1">#REF!</definedName>
    <definedName name="BExOH9ICZ13C1LAW8OTYTR9S7ZP3" localSheetId="36" hidden="1">#REF!</definedName>
    <definedName name="BExOH9ICZ13C1LAW8OTYTR9S7ZP3" hidden="1">#REF!</definedName>
    <definedName name="BExOHGEJ8V8OXT32FSU173XLXBDH" localSheetId="7" hidden="1">#REF!</definedName>
    <definedName name="BExOHGEJ8V8OXT32FSU173XLXBDH" localSheetId="9" hidden="1">#REF!</definedName>
    <definedName name="BExOHGEJ8V8OXT32FSU173XLXBDH" localSheetId="1" hidden="1">#REF!</definedName>
    <definedName name="BExOHGEJ8V8OXT32FSU173XLXBDH" localSheetId="40" hidden="1">#REF!</definedName>
    <definedName name="BExOHGEJ8V8OXT32FSU173XLXBDH" localSheetId="36" hidden="1">#REF!</definedName>
    <definedName name="BExOHGEJ8V8OXT32FSU173XLXBDH" hidden="1">#REF!</definedName>
    <definedName name="BExOHL75H3OT4WAKKPUXIVXWFVDS" localSheetId="7" hidden="1">#REF!</definedName>
    <definedName name="BExOHL75H3OT4WAKKPUXIVXWFVDS" localSheetId="9" hidden="1">#REF!</definedName>
    <definedName name="BExOHL75H3OT4WAKKPUXIVXWFVDS" localSheetId="1" hidden="1">#REF!</definedName>
    <definedName name="BExOHL75H3OT4WAKKPUXIVXWFVDS" localSheetId="40" hidden="1">#REF!</definedName>
    <definedName name="BExOHL75H3OT4WAKKPUXIVXWFVDS" localSheetId="36" hidden="1">#REF!</definedName>
    <definedName name="BExOHL75H3OT4WAKKPUXIVXWFVDS" hidden="1">#REF!</definedName>
    <definedName name="BExOHLHXXJL6363CC082M9M5VVXQ" localSheetId="7" hidden="1">#REF!</definedName>
    <definedName name="BExOHLHXXJL6363CC082M9M5VVXQ" localSheetId="9" hidden="1">#REF!</definedName>
    <definedName name="BExOHLHXXJL6363CC082M9M5VVXQ" localSheetId="1" hidden="1">#REF!</definedName>
    <definedName name="BExOHLHXXJL6363CC082M9M5VVXQ" localSheetId="40" hidden="1">#REF!</definedName>
    <definedName name="BExOHLHXXJL6363CC082M9M5VVXQ" localSheetId="36" hidden="1">#REF!</definedName>
    <definedName name="BExOHLHXXJL6363CC082M9M5VVXQ" hidden="1">#REF!</definedName>
    <definedName name="BExOHNAO5UDXSO73BK2ARHWKS90Y" localSheetId="7" hidden="1">#REF!</definedName>
    <definedName name="BExOHNAO5UDXSO73BK2ARHWKS90Y" localSheetId="9" hidden="1">#REF!</definedName>
    <definedName name="BExOHNAO5UDXSO73BK2ARHWKS90Y" localSheetId="1" hidden="1">#REF!</definedName>
    <definedName name="BExOHNAO5UDXSO73BK2ARHWKS90Y" localSheetId="40" hidden="1">#REF!</definedName>
    <definedName name="BExOHNAO5UDXSO73BK2ARHWKS90Y" localSheetId="36" hidden="1">#REF!</definedName>
    <definedName name="BExOHNAO5UDXSO73BK2ARHWKS90Y" hidden="1">#REF!</definedName>
    <definedName name="BExOHR1G1I9A9CI1HG94EWBLWNM2" localSheetId="7" hidden="1">#REF!</definedName>
    <definedName name="BExOHR1G1I9A9CI1HG94EWBLWNM2" localSheetId="9" hidden="1">#REF!</definedName>
    <definedName name="BExOHR1G1I9A9CI1HG94EWBLWNM2" localSheetId="1" hidden="1">#REF!</definedName>
    <definedName name="BExOHR1G1I9A9CI1HG94EWBLWNM2" localSheetId="40" hidden="1">#REF!</definedName>
    <definedName name="BExOHR1G1I9A9CI1HG94EWBLWNM2" localSheetId="36" hidden="1">#REF!</definedName>
    <definedName name="BExOHR1G1I9A9CI1HG94EWBLWNM2" hidden="1">#REF!</definedName>
    <definedName name="BExOHTQPP8LQ98L6PYUI6QW08YID" localSheetId="7" hidden="1">#REF!</definedName>
    <definedName name="BExOHTQPP8LQ98L6PYUI6QW08YID" localSheetId="9" hidden="1">#REF!</definedName>
    <definedName name="BExOHTQPP8LQ98L6PYUI6QW08YID" localSheetId="1" hidden="1">#REF!</definedName>
    <definedName name="BExOHTQPP8LQ98L6PYUI6QW08YID" localSheetId="40" hidden="1">#REF!</definedName>
    <definedName name="BExOHTQPP8LQ98L6PYUI6QW08YID" localSheetId="36" hidden="1">#REF!</definedName>
    <definedName name="BExOHTQPP8LQ98L6PYUI6QW08YID" hidden="1">#REF!</definedName>
    <definedName name="BExOHUHN7UXHYAJFJJFU805UZ0NB" localSheetId="7" hidden="1">#REF!</definedName>
    <definedName name="BExOHUHN7UXHYAJFJJFU805UZ0NB" localSheetId="9" hidden="1">#REF!</definedName>
    <definedName name="BExOHUHN7UXHYAJFJJFU805UZ0NB" localSheetId="1" hidden="1">#REF!</definedName>
    <definedName name="BExOHUHN7UXHYAJFJJFU805UZ0NB" localSheetId="40" hidden="1">#REF!</definedName>
    <definedName name="BExOHUHN7UXHYAJFJJFU805UZ0NB" localSheetId="36" hidden="1">#REF!</definedName>
    <definedName name="BExOHUHN7UXHYAJFJJFU805UZ0NB" hidden="1">#REF!</definedName>
    <definedName name="BExOHX6Q6NJI793PGX59O5EKTP4G" localSheetId="7" hidden="1">#REF!</definedName>
    <definedName name="BExOHX6Q6NJI793PGX59O5EKTP4G" localSheetId="9" hidden="1">#REF!</definedName>
    <definedName name="BExOHX6Q6NJI793PGX59O5EKTP4G" localSheetId="1" hidden="1">#REF!</definedName>
    <definedName name="BExOHX6Q6NJI793PGX59O5EKTP4G" localSheetId="40" hidden="1">#REF!</definedName>
    <definedName name="BExOHX6Q6NJI793PGX59O5EKTP4G" localSheetId="36" hidden="1">#REF!</definedName>
    <definedName name="BExOHX6Q6NJI793PGX59O5EKTP4G" hidden="1">#REF!</definedName>
    <definedName name="BExOI5VMTHH7Y8MQQ1N635CHYI0P" localSheetId="7" hidden="1">#REF!</definedName>
    <definedName name="BExOI5VMTHH7Y8MQQ1N635CHYI0P" localSheetId="9" hidden="1">#REF!</definedName>
    <definedName name="BExOI5VMTHH7Y8MQQ1N635CHYI0P" localSheetId="1" hidden="1">#REF!</definedName>
    <definedName name="BExOI5VMTHH7Y8MQQ1N635CHYI0P" localSheetId="40" hidden="1">#REF!</definedName>
    <definedName name="BExOI5VMTHH7Y8MQQ1N635CHYI0P" localSheetId="36" hidden="1">#REF!</definedName>
    <definedName name="BExOI5VMTHH7Y8MQQ1N635CHYI0P" hidden="1">#REF!</definedName>
    <definedName name="BExOIEVCP4Y6VDS23AK84MCYYHRT" localSheetId="7" hidden="1">#REF!</definedName>
    <definedName name="BExOIEVCP4Y6VDS23AK84MCYYHRT" localSheetId="9" hidden="1">#REF!</definedName>
    <definedName name="BExOIEVCP4Y6VDS23AK84MCYYHRT" localSheetId="1" hidden="1">#REF!</definedName>
    <definedName name="BExOIEVCP4Y6VDS23AK84MCYYHRT" localSheetId="40" hidden="1">#REF!</definedName>
    <definedName name="BExOIEVCP4Y6VDS23AK84MCYYHRT" localSheetId="36" hidden="1">#REF!</definedName>
    <definedName name="BExOIEVCP4Y6VDS23AK84MCYYHRT" hidden="1">#REF!</definedName>
    <definedName name="BExOIFRP0HEHF5D7JSZ0X8ADJ79U" localSheetId="7" hidden="1">#REF!</definedName>
    <definedName name="BExOIFRP0HEHF5D7JSZ0X8ADJ79U" localSheetId="9" hidden="1">#REF!</definedName>
    <definedName name="BExOIFRP0HEHF5D7JSZ0X8ADJ79U" localSheetId="1" hidden="1">#REF!</definedName>
    <definedName name="BExOIFRP0HEHF5D7JSZ0X8ADJ79U" localSheetId="40" hidden="1">#REF!</definedName>
    <definedName name="BExOIFRP0HEHF5D7JSZ0X8ADJ79U" localSheetId="36" hidden="1">#REF!</definedName>
    <definedName name="BExOIFRP0HEHF5D7JSZ0X8ADJ79U" hidden="1">#REF!</definedName>
    <definedName name="BExOIHPQIXR0NDR5WD01BZKPKEO3" localSheetId="7" hidden="1">#REF!</definedName>
    <definedName name="BExOIHPQIXR0NDR5WD01BZKPKEO3" localSheetId="9" hidden="1">#REF!</definedName>
    <definedName name="BExOIHPQIXR0NDR5WD01BZKPKEO3" localSheetId="1" hidden="1">#REF!</definedName>
    <definedName name="BExOIHPQIXR0NDR5WD01BZKPKEO3" localSheetId="40" hidden="1">#REF!</definedName>
    <definedName name="BExOIHPQIXR0NDR5WD01BZKPKEO3" localSheetId="36" hidden="1">#REF!</definedName>
    <definedName name="BExOIHPQIXR0NDR5WD01BZKPKEO3" hidden="1">#REF!</definedName>
    <definedName name="BExOIM7L0Z3LSII9P7ZTV4KJ8RMA" localSheetId="7" hidden="1">#REF!</definedName>
    <definedName name="BExOIM7L0Z3LSII9P7ZTV4KJ8RMA" localSheetId="9" hidden="1">#REF!</definedName>
    <definedName name="BExOIM7L0Z3LSII9P7ZTV4KJ8RMA" localSheetId="1" hidden="1">#REF!</definedName>
    <definedName name="BExOIM7L0Z3LSII9P7ZTV4KJ8RMA" localSheetId="40" hidden="1">#REF!</definedName>
    <definedName name="BExOIM7L0Z3LSII9P7ZTV4KJ8RMA" localSheetId="36" hidden="1">#REF!</definedName>
    <definedName name="BExOIM7L0Z3LSII9P7ZTV4KJ8RMA" hidden="1">#REF!</definedName>
    <definedName name="BExOIWJVMJ6MG6JC4SPD1L00OHU1" localSheetId="7" hidden="1">#REF!</definedName>
    <definedName name="BExOIWJVMJ6MG6JC4SPD1L00OHU1" localSheetId="9" hidden="1">#REF!</definedName>
    <definedName name="BExOIWJVMJ6MG6JC4SPD1L00OHU1" localSheetId="1" hidden="1">#REF!</definedName>
    <definedName name="BExOIWJVMJ6MG6JC4SPD1L00OHU1" localSheetId="40" hidden="1">#REF!</definedName>
    <definedName name="BExOIWJVMJ6MG6JC4SPD1L00OHU1" localSheetId="36" hidden="1">#REF!</definedName>
    <definedName name="BExOIWJVMJ6MG6JC4SPD1L00OHU1" hidden="1">#REF!</definedName>
    <definedName name="BExOIYCN8Z4JK3OOG86KYUCV0ME8" localSheetId="7" hidden="1">#REF!</definedName>
    <definedName name="BExOIYCN8Z4JK3OOG86KYUCV0ME8" localSheetId="9" hidden="1">#REF!</definedName>
    <definedName name="BExOIYCN8Z4JK3OOG86KYUCV0ME8" localSheetId="1" hidden="1">#REF!</definedName>
    <definedName name="BExOIYCN8Z4JK3OOG86KYUCV0ME8" localSheetId="40" hidden="1">#REF!</definedName>
    <definedName name="BExOIYCN8Z4JK3OOG86KYUCV0ME8" localSheetId="36" hidden="1">#REF!</definedName>
    <definedName name="BExOIYCN8Z4JK3OOG86KYUCV0ME8" hidden="1">#REF!</definedName>
    <definedName name="BExOJ3AKZ9BCBZT3KD8WMSLK6MN2" localSheetId="7" hidden="1">#REF!</definedName>
    <definedName name="BExOJ3AKZ9BCBZT3KD8WMSLK6MN2" localSheetId="9" hidden="1">#REF!</definedName>
    <definedName name="BExOJ3AKZ9BCBZT3KD8WMSLK6MN2" localSheetId="1" hidden="1">#REF!</definedName>
    <definedName name="BExOJ3AKZ9BCBZT3KD8WMSLK6MN2" localSheetId="40" hidden="1">#REF!</definedName>
    <definedName name="BExOJ3AKZ9BCBZT3KD8WMSLK6MN2" localSheetId="36" hidden="1">#REF!</definedName>
    <definedName name="BExOJ3AKZ9BCBZT3KD8WMSLK6MN2" hidden="1">#REF!</definedName>
    <definedName name="BExOJ7XQK71I4YZDD29AKOOWZ47E" localSheetId="7" hidden="1">#REF!</definedName>
    <definedName name="BExOJ7XQK71I4YZDD29AKOOWZ47E" localSheetId="9" hidden="1">#REF!</definedName>
    <definedName name="BExOJ7XQK71I4YZDD29AKOOWZ47E" localSheetId="1" hidden="1">#REF!</definedName>
    <definedName name="BExOJ7XQK71I4YZDD29AKOOWZ47E" localSheetId="40" hidden="1">#REF!</definedName>
    <definedName name="BExOJ7XQK71I4YZDD29AKOOWZ47E" localSheetId="36" hidden="1">#REF!</definedName>
    <definedName name="BExOJ7XQK71I4YZDD29AKOOWZ47E" hidden="1">#REF!</definedName>
    <definedName name="BExOJAXS2THXXIJMV2F2LZKMI589" localSheetId="7" hidden="1">#REF!</definedName>
    <definedName name="BExOJAXS2THXXIJMV2F2LZKMI589" localSheetId="9" hidden="1">#REF!</definedName>
    <definedName name="BExOJAXS2THXXIJMV2F2LZKMI589" localSheetId="1" hidden="1">#REF!</definedName>
    <definedName name="BExOJAXS2THXXIJMV2F2LZKMI589" localSheetId="40" hidden="1">#REF!</definedName>
    <definedName name="BExOJAXS2THXXIJMV2F2LZKMI589" localSheetId="36" hidden="1">#REF!</definedName>
    <definedName name="BExOJAXS2THXXIJMV2F2LZKMI589" hidden="1">#REF!</definedName>
    <definedName name="BExOJDXKJ43BMD5CFWEMSU5R1BP9" localSheetId="7" hidden="1">#REF!</definedName>
    <definedName name="BExOJDXKJ43BMD5CFWEMSU5R1BP9" localSheetId="9" hidden="1">#REF!</definedName>
    <definedName name="BExOJDXKJ43BMD5CFWEMSU5R1BP9" localSheetId="1" hidden="1">#REF!</definedName>
    <definedName name="BExOJDXKJ43BMD5CFWEMSU5R1BP9" localSheetId="40" hidden="1">#REF!</definedName>
    <definedName name="BExOJDXKJ43BMD5CFWEMSU5R1BP9" localSheetId="36" hidden="1">#REF!</definedName>
    <definedName name="BExOJDXKJ43BMD5CFWEMSU5R1BP9" hidden="1">#REF!</definedName>
    <definedName name="BExOJHZ9KOD9LEP7ES426LHOCXEY" localSheetId="7" hidden="1">#REF!</definedName>
    <definedName name="BExOJHZ9KOD9LEP7ES426LHOCXEY" localSheetId="9" hidden="1">#REF!</definedName>
    <definedName name="BExOJHZ9KOD9LEP7ES426LHOCXEY" localSheetId="1" hidden="1">#REF!</definedName>
    <definedName name="BExOJHZ9KOD9LEP7ES426LHOCXEY" localSheetId="40" hidden="1">#REF!</definedName>
    <definedName name="BExOJHZ9KOD9LEP7ES426LHOCXEY" localSheetId="36" hidden="1">#REF!</definedName>
    <definedName name="BExOJHZ9KOD9LEP7ES426LHOCXEY" hidden="1">#REF!</definedName>
    <definedName name="BExOJM0W6XGSW5MXPTTX0GNF6SFT" localSheetId="7" hidden="1">#REF!</definedName>
    <definedName name="BExOJM0W6XGSW5MXPTTX0GNF6SFT" localSheetId="9" hidden="1">#REF!</definedName>
    <definedName name="BExOJM0W6XGSW5MXPTTX0GNF6SFT" localSheetId="1" hidden="1">#REF!</definedName>
    <definedName name="BExOJM0W6XGSW5MXPTTX0GNF6SFT" localSheetId="40" hidden="1">#REF!</definedName>
    <definedName name="BExOJM0W6XGSW5MXPTTX0GNF6SFT" localSheetId="36" hidden="1">#REF!</definedName>
    <definedName name="BExOJM0W6XGSW5MXPTTX0GNF6SFT" hidden="1">#REF!</definedName>
    <definedName name="BExOJQ7XL1X94G2GP88DSU6OTRKY" localSheetId="7" hidden="1">#REF!</definedName>
    <definedName name="BExOJQ7XL1X94G2GP88DSU6OTRKY" localSheetId="9" hidden="1">#REF!</definedName>
    <definedName name="BExOJQ7XL1X94G2GP88DSU6OTRKY" localSheetId="1" hidden="1">#REF!</definedName>
    <definedName name="BExOJQ7XL1X94G2GP88DSU6OTRKY" localSheetId="40" hidden="1">#REF!</definedName>
    <definedName name="BExOJQ7XL1X94G2GP88DSU6OTRKY" localSheetId="36" hidden="1">#REF!</definedName>
    <definedName name="BExOJQ7XL1X94G2GP88DSU6OTRKY" hidden="1">#REF!</definedName>
    <definedName name="BExOJXEUJJ9SYRJXKYYV2NCCDT2R" localSheetId="7" hidden="1">#REF!</definedName>
    <definedName name="BExOJXEUJJ9SYRJXKYYV2NCCDT2R" localSheetId="9" hidden="1">#REF!</definedName>
    <definedName name="BExOJXEUJJ9SYRJXKYYV2NCCDT2R" localSheetId="1" hidden="1">#REF!</definedName>
    <definedName name="BExOJXEUJJ9SYRJXKYYV2NCCDT2R" localSheetId="40" hidden="1">#REF!</definedName>
    <definedName name="BExOJXEUJJ9SYRJXKYYV2NCCDT2R" localSheetId="36" hidden="1">#REF!</definedName>
    <definedName name="BExOJXEUJJ9SYRJXKYYV2NCCDT2R" hidden="1">#REF!</definedName>
    <definedName name="BExOK0EQYM9JUMAGWOUN7QDH7VMZ" localSheetId="7" hidden="1">#REF!</definedName>
    <definedName name="BExOK0EQYM9JUMAGWOUN7QDH7VMZ" localSheetId="9" hidden="1">#REF!</definedName>
    <definedName name="BExOK0EQYM9JUMAGWOUN7QDH7VMZ" localSheetId="1" hidden="1">#REF!</definedName>
    <definedName name="BExOK0EQYM9JUMAGWOUN7QDH7VMZ" localSheetId="40" hidden="1">#REF!</definedName>
    <definedName name="BExOK0EQYM9JUMAGWOUN7QDH7VMZ" localSheetId="36" hidden="1">#REF!</definedName>
    <definedName name="BExOK0EQYM9JUMAGWOUN7QDH7VMZ" hidden="1">#REF!</definedName>
    <definedName name="BExOK10DBCM0O0CLRF8BB6EEWGB2" localSheetId="7" hidden="1">#REF!</definedName>
    <definedName name="BExOK10DBCM0O0CLRF8BB6EEWGB2" localSheetId="9" hidden="1">#REF!</definedName>
    <definedName name="BExOK10DBCM0O0CLRF8BB6EEWGB2" localSheetId="1" hidden="1">#REF!</definedName>
    <definedName name="BExOK10DBCM0O0CLRF8BB6EEWGB2" localSheetId="40" hidden="1">#REF!</definedName>
    <definedName name="BExOK10DBCM0O0CLRF8BB6EEWGB2" localSheetId="36" hidden="1">#REF!</definedName>
    <definedName name="BExOK10DBCM0O0CLRF8BB6EEWGB2" hidden="1">#REF!</definedName>
    <definedName name="BExOK45QZPFPJ08Z5BZOFLNGPHCZ" localSheetId="7" hidden="1">#REF!</definedName>
    <definedName name="BExOK45QZPFPJ08Z5BZOFLNGPHCZ" localSheetId="9" hidden="1">#REF!</definedName>
    <definedName name="BExOK45QZPFPJ08Z5BZOFLNGPHCZ" localSheetId="1" hidden="1">#REF!</definedName>
    <definedName name="BExOK45QZPFPJ08Z5BZOFLNGPHCZ" localSheetId="40" hidden="1">#REF!</definedName>
    <definedName name="BExOK45QZPFPJ08Z5BZOFLNGPHCZ" localSheetId="36" hidden="1">#REF!</definedName>
    <definedName name="BExOK45QZPFPJ08Z5BZOFLNGPHCZ" hidden="1">#REF!</definedName>
    <definedName name="BExOK4WM9O7QNG6O57FOASI5QSN1" localSheetId="7" hidden="1">#REF!</definedName>
    <definedName name="BExOK4WM9O7QNG6O57FOASI5QSN1" localSheetId="9" hidden="1">#REF!</definedName>
    <definedName name="BExOK4WM9O7QNG6O57FOASI5QSN1" localSheetId="1" hidden="1">#REF!</definedName>
    <definedName name="BExOK4WM9O7QNG6O57FOASI5QSN1" localSheetId="40" hidden="1">#REF!</definedName>
    <definedName name="BExOK4WM9O7QNG6O57FOASI5QSN1" localSheetId="36" hidden="1">#REF!</definedName>
    <definedName name="BExOK4WM9O7QNG6O57FOASI5QSN1" hidden="1">#REF!</definedName>
    <definedName name="BExOK57E3HXBUDOQB4M87JK9OPNE" localSheetId="7" hidden="1">#REF!</definedName>
    <definedName name="BExOK57E3HXBUDOQB4M87JK9OPNE" localSheetId="9" hidden="1">#REF!</definedName>
    <definedName name="BExOK57E3HXBUDOQB4M87JK9OPNE" localSheetId="1" hidden="1">#REF!</definedName>
    <definedName name="BExOK57E3HXBUDOQB4M87JK9OPNE" localSheetId="40" hidden="1">#REF!</definedName>
    <definedName name="BExOK57E3HXBUDOQB4M87JK9OPNE" localSheetId="36" hidden="1">#REF!</definedName>
    <definedName name="BExOK57E3HXBUDOQB4M87JK9OPNE" hidden="1">#REF!</definedName>
    <definedName name="BExOKJLBFD15HACQ01HQLY1U5SE2" localSheetId="7" hidden="1">#REF!</definedName>
    <definedName name="BExOKJLBFD15HACQ01HQLY1U5SE2" localSheetId="9" hidden="1">#REF!</definedName>
    <definedName name="BExOKJLBFD15HACQ01HQLY1U5SE2" localSheetId="1" hidden="1">#REF!</definedName>
    <definedName name="BExOKJLBFD15HACQ01HQLY1U5SE2" localSheetId="40" hidden="1">#REF!</definedName>
    <definedName name="BExOKJLBFD15HACQ01HQLY1U5SE2" localSheetId="36" hidden="1">#REF!</definedName>
    <definedName name="BExOKJLBFD15HACQ01HQLY1U5SE2" hidden="1">#REF!</definedName>
    <definedName name="BExOKTXMJP351VXKH8VT6SXUNIMF" localSheetId="7" hidden="1">#REF!</definedName>
    <definedName name="BExOKTXMJP351VXKH8VT6SXUNIMF" localSheetId="9" hidden="1">#REF!</definedName>
    <definedName name="BExOKTXMJP351VXKH8VT6SXUNIMF" localSheetId="1" hidden="1">#REF!</definedName>
    <definedName name="BExOKTXMJP351VXKH8VT6SXUNIMF" localSheetId="40" hidden="1">#REF!</definedName>
    <definedName name="BExOKTXMJP351VXKH8VT6SXUNIMF" localSheetId="36" hidden="1">#REF!</definedName>
    <definedName name="BExOKTXMJP351VXKH8VT6SXUNIMF" hidden="1">#REF!</definedName>
    <definedName name="BExOKU8GMLOCNVORDE329819XN67" localSheetId="7" hidden="1">#REF!</definedName>
    <definedName name="BExOKU8GMLOCNVORDE329819XN67" localSheetId="9" hidden="1">#REF!</definedName>
    <definedName name="BExOKU8GMLOCNVORDE329819XN67" localSheetId="1" hidden="1">#REF!</definedName>
    <definedName name="BExOKU8GMLOCNVORDE329819XN67" localSheetId="40" hidden="1">#REF!</definedName>
    <definedName name="BExOKU8GMLOCNVORDE329819XN67" localSheetId="36" hidden="1">#REF!</definedName>
    <definedName name="BExOKU8GMLOCNVORDE329819XN67" hidden="1">#REF!</definedName>
    <definedName name="BExOL0Z3Z7IAMHPB91EO2MF49U57" localSheetId="7" hidden="1">#REF!</definedName>
    <definedName name="BExOL0Z3Z7IAMHPB91EO2MF49U57" localSheetId="9" hidden="1">#REF!</definedName>
    <definedName name="BExOL0Z3Z7IAMHPB91EO2MF49U57" localSheetId="1" hidden="1">#REF!</definedName>
    <definedName name="BExOL0Z3Z7IAMHPB91EO2MF49U57" localSheetId="40" hidden="1">#REF!</definedName>
    <definedName name="BExOL0Z3Z7IAMHPB91EO2MF49U57" localSheetId="36" hidden="1">#REF!</definedName>
    <definedName name="BExOL0Z3Z7IAMHPB91EO2MF49U57" hidden="1">#REF!</definedName>
    <definedName name="BExOL7KH12VAR0LG741SIOJTLWFD" localSheetId="7" hidden="1">#REF!</definedName>
    <definedName name="BExOL7KH12VAR0LG741SIOJTLWFD" localSheetId="9" hidden="1">#REF!</definedName>
    <definedName name="BExOL7KH12VAR0LG741SIOJTLWFD" localSheetId="1" hidden="1">#REF!</definedName>
    <definedName name="BExOL7KH12VAR0LG741SIOJTLWFD" localSheetId="40" hidden="1">#REF!</definedName>
    <definedName name="BExOL7KH12VAR0LG741SIOJTLWFD" localSheetId="36" hidden="1">#REF!</definedName>
    <definedName name="BExOL7KH12VAR0LG741SIOJTLWFD" hidden="1">#REF!</definedName>
    <definedName name="BExOLGUYDBS2V3UOK4DVPUW5JZN7" localSheetId="7" hidden="1">#REF!</definedName>
    <definedName name="BExOLGUYDBS2V3UOK4DVPUW5JZN7" localSheetId="9" hidden="1">#REF!</definedName>
    <definedName name="BExOLGUYDBS2V3UOK4DVPUW5JZN7" localSheetId="1" hidden="1">#REF!</definedName>
    <definedName name="BExOLGUYDBS2V3UOK4DVPUW5JZN7" localSheetId="40" hidden="1">#REF!</definedName>
    <definedName name="BExOLGUYDBS2V3UOK4DVPUW5JZN7" localSheetId="36" hidden="1">#REF!</definedName>
    <definedName name="BExOLGUYDBS2V3UOK4DVPUW5JZN7" hidden="1">#REF!</definedName>
    <definedName name="BExOLICXFHJLILCJVFMJE5MGGWKR" localSheetId="7" hidden="1">#REF!</definedName>
    <definedName name="BExOLICXFHJLILCJVFMJE5MGGWKR" localSheetId="9" hidden="1">#REF!</definedName>
    <definedName name="BExOLICXFHJLILCJVFMJE5MGGWKR" localSheetId="1" hidden="1">#REF!</definedName>
    <definedName name="BExOLICXFHJLILCJVFMJE5MGGWKR" localSheetId="40" hidden="1">#REF!</definedName>
    <definedName name="BExOLICXFHJLILCJVFMJE5MGGWKR" localSheetId="36" hidden="1">#REF!</definedName>
    <definedName name="BExOLICXFHJLILCJVFMJE5MGGWKR" hidden="1">#REF!</definedName>
    <definedName name="BExOLOI0WJS3QC12I3ISL0D9AWOF" localSheetId="7" hidden="1">#REF!</definedName>
    <definedName name="BExOLOI0WJS3QC12I3ISL0D9AWOF" localSheetId="9" hidden="1">#REF!</definedName>
    <definedName name="BExOLOI0WJS3QC12I3ISL0D9AWOF" localSheetId="1" hidden="1">#REF!</definedName>
    <definedName name="BExOLOI0WJS3QC12I3ISL0D9AWOF" localSheetId="40" hidden="1">#REF!</definedName>
    <definedName name="BExOLOI0WJS3QC12I3ISL0D9AWOF" localSheetId="36" hidden="1">#REF!</definedName>
    <definedName name="BExOLOI0WJS3QC12I3ISL0D9AWOF" hidden="1">#REF!</definedName>
    <definedName name="BExOLQ5A7IWI0W12J7315E7LBI0O" localSheetId="7" hidden="1">#REF!</definedName>
    <definedName name="BExOLQ5A7IWI0W12J7315E7LBI0O" localSheetId="9" hidden="1">#REF!</definedName>
    <definedName name="BExOLQ5A7IWI0W12J7315E7LBI0O" localSheetId="1" hidden="1">#REF!</definedName>
    <definedName name="BExOLQ5A7IWI0W12J7315E7LBI0O" localSheetId="40" hidden="1">#REF!</definedName>
    <definedName name="BExOLQ5A7IWI0W12J7315E7LBI0O" localSheetId="36" hidden="1">#REF!</definedName>
    <definedName name="BExOLQ5A7IWI0W12J7315E7LBI0O" hidden="1">#REF!</definedName>
    <definedName name="BExOLYZNG5RBD0BTS1OEZJNU92Q5" localSheetId="7" hidden="1">#REF!</definedName>
    <definedName name="BExOLYZNG5RBD0BTS1OEZJNU92Q5" localSheetId="9" hidden="1">#REF!</definedName>
    <definedName name="BExOLYZNG5RBD0BTS1OEZJNU92Q5" localSheetId="1" hidden="1">#REF!</definedName>
    <definedName name="BExOLYZNG5RBD0BTS1OEZJNU92Q5" localSheetId="40" hidden="1">#REF!</definedName>
    <definedName name="BExOLYZNG5RBD0BTS1OEZJNU92Q5" localSheetId="36" hidden="1">#REF!</definedName>
    <definedName name="BExOLYZNG5RBD0BTS1OEZJNU92Q5" hidden="1">#REF!</definedName>
    <definedName name="BExOM136CSOYSV2NE3NAU04Z4414" localSheetId="7" hidden="1">#REF!</definedName>
    <definedName name="BExOM136CSOYSV2NE3NAU04Z4414" localSheetId="9" hidden="1">#REF!</definedName>
    <definedName name="BExOM136CSOYSV2NE3NAU04Z4414" localSheetId="1" hidden="1">#REF!</definedName>
    <definedName name="BExOM136CSOYSV2NE3NAU04Z4414" localSheetId="40" hidden="1">#REF!</definedName>
    <definedName name="BExOM136CSOYSV2NE3NAU04Z4414" localSheetId="36" hidden="1">#REF!</definedName>
    <definedName name="BExOM136CSOYSV2NE3NAU04Z4414" hidden="1">#REF!</definedName>
    <definedName name="BExOM3HIJ3UZPOKJI68KPBJAHPDC" localSheetId="7" hidden="1">#REF!</definedName>
    <definedName name="BExOM3HIJ3UZPOKJI68KPBJAHPDC" localSheetId="9" hidden="1">#REF!</definedName>
    <definedName name="BExOM3HIJ3UZPOKJI68KPBJAHPDC" localSheetId="1" hidden="1">#REF!</definedName>
    <definedName name="BExOM3HIJ3UZPOKJI68KPBJAHPDC" localSheetId="40" hidden="1">#REF!</definedName>
    <definedName name="BExOM3HIJ3UZPOKJI68KPBJAHPDC" localSheetId="36" hidden="1">#REF!</definedName>
    <definedName name="BExOM3HIJ3UZPOKJI68KPBJAHPDC" hidden="1">#REF!</definedName>
    <definedName name="BExOM5QC0I90GVJG1G7NFAIINKAQ" localSheetId="7" hidden="1">#REF!</definedName>
    <definedName name="BExOM5QC0I90GVJG1G7NFAIINKAQ" localSheetId="9" hidden="1">#REF!</definedName>
    <definedName name="BExOM5QC0I90GVJG1G7NFAIINKAQ" localSheetId="1" hidden="1">#REF!</definedName>
    <definedName name="BExOM5QC0I90GVJG1G7NFAIINKAQ" localSheetId="40" hidden="1">#REF!</definedName>
    <definedName name="BExOM5QC0I90GVJG1G7NFAIINKAQ" localSheetId="36" hidden="1">#REF!</definedName>
    <definedName name="BExOM5QC0I90GVJG1G7NFAIINKAQ" hidden="1">#REF!</definedName>
    <definedName name="BExOMKPURE33YQ3K1JG9NVQD4W49" localSheetId="7" hidden="1">#REF!</definedName>
    <definedName name="BExOMKPURE33YQ3K1JG9NVQD4W49" localSheetId="9" hidden="1">#REF!</definedName>
    <definedName name="BExOMKPURE33YQ3K1JG9NVQD4W49" localSheetId="1" hidden="1">#REF!</definedName>
    <definedName name="BExOMKPURE33YQ3K1JG9NVQD4W49" localSheetId="40" hidden="1">#REF!</definedName>
    <definedName name="BExOMKPURE33YQ3K1JG9NVQD4W49" localSheetId="36" hidden="1">#REF!</definedName>
    <definedName name="BExOMKPURE33YQ3K1JG9NVQD4W49" hidden="1">#REF!</definedName>
    <definedName name="BExOMP7NGCLUNFK50QD2LPKRG078" localSheetId="7" hidden="1">#REF!</definedName>
    <definedName name="BExOMP7NGCLUNFK50QD2LPKRG078" localSheetId="9" hidden="1">#REF!</definedName>
    <definedName name="BExOMP7NGCLUNFK50QD2LPKRG078" localSheetId="1" hidden="1">#REF!</definedName>
    <definedName name="BExOMP7NGCLUNFK50QD2LPKRG078" localSheetId="40" hidden="1">#REF!</definedName>
    <definedName name="BExOMP7NGCLUNFK50QD2LPKRG078" localSheetId="36" hidden="1">#REF!</definedName>
    <definedName name="BExOMP7NGCLUNFK50QD2LPKRG078" hidden="1">#REF!</definedName>
    <definedName name="BExOMPNX2853XA8AUM0BLA7CS86A" localSheetId="7" hidden="1">#REF!</definedName>
    <definedName name="BExOMPNX2853XA8AUM0BLA7CS86A" localSheetId="9" hidden="1">#REF!</definedName>
    <definedName name="BExOMPNX2853XA8AUM0BLA7CS86A" localSheetId="1" hidden="1">#REF!</definedName>
    <definedName name="BExOMPNX2853XA8AUM0BLA7CS86A" localSheetId="40" hidden="1">#REF!</definedName>
    <definedName name="BExOMPNX2853XA8AUM0BLA7CS86A" localSheetId="36" hidden="1">#REF!</definedName>
    <definedName name="BExOMPNX2853XA8AUM0BLA7CS86A" hidden="1">#REF!</definedName>
    <definedName name="BExOMU0A6XMY48SZRYL4WQZD13BI" localSheetId="7" hidden="1">#REF!</definedName>
    <definedName name="BExOMU0A6XMY48SZRYL4WQZD13BI" localSheetId="9" hidden="1">#REF!</definedName>
    <definedName name="BExOMU0A6XMY48SZRYL4WQZD13BI" localSheetId="1" hidden="1">#REF!</definedName>
    <definedName name="BExOMU0A6XMY48SZRYL4WQZD13BI" localSheetId="40" hidden="1">#REF!</definedName>
    <definedName name="BExOMU0A6XMY48SZRYL4WQZD13BI" localSheetId="36" hidden="1">#REF!</definedName>
    <definedName name="BExOMU0A6XMY48SZRYL4WQZD13BI" hidden="1">#REF!</definedName>
    <definedName name="BExOMVT0HSNC59DJP4CLISASGHKL" localSheetId="7" hidden="1">#REF!</definedName>
    <definedName name="BExOMVT0HSNC59DJP4CLISASGHKL" localSheetId="9" hidden="1">#REF!</definedName>
    <definedName name="BExOMVT0HSNC59DJP4CLISASGHKL" localSheetId="1" hidden="1">#REF!</definedName>
    <definedName name="BExOMVT0HSNC59DJP4CLISASGHKL" localSheetId="40" hidden="1">#REF!</definedName>
    <definedName name="BExOMVT0HSNC59DJP4CLISASGHKL" localSheetId="36" hidden="1">#REF!</definedName>
    <definedName name="BExOMVT0HSNC59DJP4CLISASGHKL" hidden="1">#REF!</definedName>
    <definedName name="BExON0AX35F2SI0UCVMGWGVIUNI3" localSheetId="7" hidden="1">#REF!</definedName>
    <definedName name="BExON0AX35F2SI0UCVMGWGVIUNI3" localSheetId="9" hidden="1">#REF!</definedName>
    <definedName name="BExON0AX35F2SI0UCVMGWGVIUNI3" localSheetId="1" hidden="1">#REF!</definedName>
    <definedName name="BExON0AX35F2SI0UCVMGWGVIUNI3" localSheetId="40" hidden="1">#REF!</definedName>
    <definedName name="BExON0AX35F2SI0UCVMGWGVIUNI3" localSheetId="36" hidden="1">#REF!</definedName>
    <definedName name="BExON0AX35F2SI0UCVMGWGVIUNI3" hidden="1">#REF!</definedName>
    <definedName name="BExON1I19LN0T10YIIYC5NE9UGMR" localSheetId="7" hidden="1">#REF!</definedName>
    <definedName name="BExON1I19LN0T10YIIYC5NE9UGMR" localSheetId="9" hidden="1">#REF!</definedName>
    <definedName name="BExON1I19LN0T10YIIYC5NE9UGMR" localSheetId="1" hidden="1">#REF!</definedName>
    <definedName name="BExON1I19LN0T10YIIYC5NE9UGMR" localSheetId="40" hidden="1">#REF!</definedName>
    <definedName name="BExON1I19LN0T10YIIYC5NE9UGMR" localSheetId="36" hidden="1">#REF!</definedName>
    <definedName name="BExON1I19LN0T10YIIYC5NE9UGMR" hidden="1">#REF!</definedName>
    <definedName name="BExON41U4296DV3DPG6I5EF3OEYF" localSheetId="7" hidden="1">#REF!</definedName>
    <definedName name="BExON41U4296DV3DPG6I5EF3OEYF" localSheetId="9" hidden="1">#REF!</definedName>
    <definedName name="BExON41U4296DV3DPG6I5EF3OEYF" localSheetId="1" hidden="1">#REF!</definedName>
    <definedName name="BExON41U4296DV3DPG6I5EF3OEYF" localSheetId="40" hidden="1">#REF!</definedName>
    <definedName name="BExON41U4296DV3DPG6I5EF3OEYF" localSheetId="36" hidden="1">#REF!</definedName>
    <definedName name="BExON41U4296DV3DPG6I5EF3OEYF" hidden="1">#REF!</definedName>
    <definedName name="BExONB3A7CO4YD8RB41PHC93BQ9M" localSheetId="7" hidden="1">#REF!</definedName>
    <definedName name="BExONB3A7CO4YD8RB41PHC93BQ9M" localSheetId="9" hidden="1">#REF!</definedName>
    <definedName name="BExONB3A7CO4YD8RB41PHC93BQ9M" localSheetId="1" hidden="1">#REF!</definedName>
    <definedName name="BExONB3A7CO4YD8RB41PHC93BQ9M" localSheetId="40" hidden="1">#REF!</definedName>
    <definedName name="BExONB3A7CO4YD8RB41PHC93BQ9M" localSheetId="36" hidden="1">#REF!</definedName>
    <definedName name="BExONB3A7CO4YD8RB41PHC93BQ9M" hidden="1">#REF!</definedName>
    <definedName name="BExONFQH6UUXF8V0GI4BRIST9RFO" localSheetId="7" hidden="1">#REF!</definedName>
    <definedName name="BExONFQH6UUXF8V0GI4BRIST9RFO" localSheetId="9" hidden="1">#REF!</definedName>
    <definedName name="BExONFQH6UUXF8V0GI4BRIST9RFO" localSheetId="1" hidden="1">#REF!</definedName>
    <definedName name="BExONFQH6UUXF8V0GI4BRIST9RFO" localSheetId="40" hidden="1">#REF!</definedName>
    <definedName name="BExONFQH6UUXF8V0GI4BRIST9RFO" localSheetId="36" hidden="1">#REF!</definedName>
    <definedName name="BExONFQH6UUXF8V0GI4BRIST9RFO" hidden="1">#REF!</definedName>
    <definedName name="BExONIL31DZWU7IFVN3VV0XTXJA1" localSheetId="7" hidden="1">#REF!</definedName>
    <definedName name="BExONIL31DZWU7IFVN3VV0XTXJA1" localSheetId="9" hidden="1">#REF!</definedName>
    <definedName name="BExONIL31DZWU7IFVN3VV0XTXJA1" localSheetId="1" hidden="1">#REF!</definedName>
    <definedName name="BExONIL31DZWU7IFVN3VV0XTXJA1" localSheetId="40" hidden="1">#REF!</definedName>
    <definedName name="BExONIL31DZWU7IFVN3VV0XTXJA1" localSheetId="36" hidden="1">#REF!</definedName>
    <definedName name="BExONIL31DZWU7IFVN3VV0XTXJA1" hidden="1">#REF!</definedName>
    <definedName name="BExONJ1BU17R0F5A2UP1UGJBOGKS" localSheetId="7" hidden="1">#REF!</definedName>
    <definedName name="BExONJ1BU17R0F5A2UP1UGJBOGKS" localSheetId="9" hidden="1">#REF!</definedName>
    <definedName name="BExONJ1BU17R0F5A2UP1UGJBOGKS" localSheetId="1" hidden="1">#REF!</definedName>
    <definedName name="BExONJ1BU17R0F5A2UP1UGJBOGKS" localSheetId="40" hidden="1">#REF!</definedName>
    <definedName name="BExONJ1BU17R0F5A2UP1UGJBOGKS" localSheetId="36" hidden="1">#REF!</definedName>
    <definedName name="BExONJ1BU17R0F5A2UP1UGJBOGKS" hidden="1">#REF!</definedName>
    <definedName name="BExONKZDHE8SS0P4YRLGEQR9KYHF" localSheetId="7" hidden="1">#REF!</definedName>
    <definedName name="BExONKZDHE8SS0P4YRLGEQR9KYHF" localSheetId="9" hidden="1">#REF!</definedName>
    <definedName name="BExONKZDHE8SS0P4YRLGEQR9KYHF" localSheetId="1" hidden="1">#REF!</definedName>
    <definedName name="BExONKZDHE8SS0P4YRLGEQR9KYHF" localSheetId="40" hidden="1">#REF!</definedName>
    <definedName name="BExONKZDHE8SS0P4YRLGEQR9KYHF" localSheetId="36" hidden="1">#REF!</definedName>
    <definedName name="BExONKZDHE8SS0P4YRLGEQR9KYHF" hidden="1">#REF!</definedName>
    <definedName name="BExONNZ9VMHVX3J6NLNJY7KZA61O" localSheetId="7" hidden="1">#REF!</definedName>
    <definedName name="BExONNZ9VMHVX3J6NLNJY7KZA61O" localSheetId="9" hidden="1">#REF!</definedName>
    <definedName name="BExONNZ9VMHVX3J6NLNJY7KZA61O" localSheetId="1" hidden="1">#REF!</definedName>
    <definedName name="BExONNZ9VMHVX3J6NLNJY7KZA61O" localSheetId="40" hidden="1">#REF!</definedName>
    <definedName name="BExONNZ9VMHVX3J6NLNJY7KZA61O" localSheetId="36" hidden="1">#REF!</definedName>
    <definedName name="BExONNZ9VMHVX3J6NLNJY7KZA61O" hidden="1">#REF!</definedName>
    <definedName name="BExONRQ1BAA4F3TXP2MYQ4YCZ09S" localSheetId="7" hidden="1">#REF!</definedName>
    <definedName name="BExONRQ1BAA4F3TXP2MYQ4YCZ09S" localSheetId="9" hidden="1">#REF!</definedName>
    <definedName name="BExONRQ1BAA4F3TXP2MYQ4YCZ09S" localSheetId="1" hidden="1">#REF!</definedName>
    <definedName name="BExONRQ1BAA4F3TXP2MYQ4YCZ09S" localSheetId="40" hidden="1">#REF!</definedName>
    <definedName name="BExONRQ1BAA4F3TXP2MYQ4YCZ09S" localSheetId="36" hidden="1">#REF!</definedName>
    <definedName name="BExONRQ1BAA4F3TXP2MYQ4YCZ09S" hidden="1">#REF!</definedName>
    <definedName name="BExONU4ENMND8RLZX0L5EHPYQQSB" localSheetId="7" hidden="1">#REF!</definedName>
    <definedName name="BExONU4ENMND8RLZX0L5EHPYQQSB" localSheetId="9" hidden="1">#REF!</definedName>
    <definedName name="BExONU4ENMND8RLZX0L5EHPYQQSB" localSheetId="1" hidden="1">#REF!</definedName>
    <definedName name="BExONU4ENMND8RLZX0L5EHPYQQSB" localSheetId="40" hidden="1">#REF!</definedName>
    <definedName name="BExONU4ENMND8RLZX0L5EHPYQQSB" localSheetId="36" hidden="1">#REF!</definedName>
    <definedName name="BExONU4ENMND8RLZX0L5EHPYQQSB" hidden="1">#REF!</definedName>
    <definedName name="BExONXPUEU6ZRSIX4PDJ1DXY679I" localSheetId="7" hidden="1">#REF!</definedName>
    <definedName name="BExONXPUEU6ZRSIX4PDJ1DXY679I" localSheetId="9" hidden="1">#REF!</definedName>
    <definedName name="BExONXPUEU6ZRSIX4PDJ1DXY679I" localSheetId="1" hidden="1">#REF!</definedName>
    <definedName name="BExONXPUEU6ZRSIX4PDJ1DXY679I" localSheetId="40" hidden="1">#REF!</definedName>
    <definedName name="BExONXPUEU6ZRSIX4PDJ1DXY679I" localSheetId="36" hidden="1">#REF!</definedName>
    <definedName name="BExONXPUEU6ZRSIX4PDJ1DXY679I" hidden="1">#REF!</definedName>
    <definedName name="BExOO0KEG2WL5WKKMHN0S2UTIUNG" localSheetId="7" hidden="1">#REF!</definedName>
    <definedName name="BExOO0KEG2WL5WKKMHN0S2UTIUNG" localSheetId="9" hidden="1">#REF!</definedName>
    <definedName name="BExOO0KEG2WL5WKKMHN0S2UTIUNG" localSheetId="1" hidden="1">#REF!</definedName>
    <definedName name="BExOO0KEG2WL5WKKMHN0S2UTIUNG" localSheetId="40" hidden="1">#REF!</definedName>
    <definedName name="BExOO0KEG2WL5WKKMHN0S2UTIUNG" localSheetId="36" hidden="1">#REF!</definedName>
    <definedName name="BExOO0KEG2WL5WKKMHN0S2UTIUNG" hidden="1">#REF!</definedName>
    <definedName name="BExOO1WWIZSGB0YTGKESB45TSVMZ" localSheetId="7" hidden="1">#REF!</definedName>
    <definedName name="BExOO1WWIZSGB0YTGKESB45TSVMZ" localSheetId="9" hidden="1">#REF!</definedName>
    <definedName name="BExOO1WWIZSGB0YTGKESB45TSVMZ" localSheetId="1" hidden="1">#REF!</definedName>
    <definedName name="BExOO1WWIZSGB0YTGKESB45TSVMZ" localSheetId="40" hidden="1">#REF!</definedName>
    <definedName name="BExOO1WWIZSGB0YTGKESB45TSVMZ" localSheetId="36" hidden="1">#REF!</definedName>
    <definedName name="BExOO1WWIZSGB0YTGKESB45TSVMZ" hidden="1">#REF!</definedName>
    <definedName name="BExOO4B8FPAFYPHCTYTX37P1TQM5" localSheetId="7" hidden="1">#REF!</definedName>
    <definedName name="BExOO4B8FPAFYPHCTYTX37P1TQM5" localSheetId="9" hidden="1">#REF!</definedName>
    <definedName name="BExOO4B8FPAFYPHCTYTX37P1TQM5" localSheetId="1" hidden="1">#REF!</definedName>
    <definedName name="BExOO4B8FPAFYPHCTYTX37P1TQM5" localSheetId="40" hidden="1">#REF!</definedName>
    <definedName name="BExOO4B8FPAFYPHCTYTX37P1TQM5" localSheetId="36" hidden="1">#REF!</definedName>
    <definedName name="BExOO4B8FPAFYPHCTYTX37P1TQM5" hidden="1">#REF!</definedName>
    <definedName name="BExOOIULUDOJRMYABWV5CCL906X6" localSheetId="7" hidden="1">#REF!</definedName>
    <definedName name="BExOOIULUDOJRMYABWV5CCL906X6" localSheetId="9" hidden="1">#REF!</definedName>
    <definedName name="BExOOIULUDOJRMYABWV5CCL906X6" localSheetId="1" hidden="1">#REF!</definedName>
    <definedName name="BExOOIULUDOJRMYABWV5CCL906X6" localSheetId="40" hidden="1">#REF!</definedName>
    <definedName name="BExOOIULUDOJRMYABWV5CCL906X6" localSheetId="36" hidden="1">#REF!</definedName>
    <definedName name="BExOOIULUDOJRMYABWV5CCL906X6" hidden="1">#REF!</definedName>
    <definedName name="BExOOJLIWKJW5S7XWJXD8TYV5HQ9" localSheetId="7" hidden="1">#REF!</definedName>
    <definedName name="BExOOJLIWKJW5S7XWJXD8TYV5HQ9" localSheetId="9" hidden="1">#REF!</definedName>
    <definedName name="BExOOJLIWKJW5S7XWJXD8TYV5HQ9" localSheetId="1" hidden="1">#REF!</definedName>
    <definedName name="BExOOJLIWKJW5S7XWJXD8TYV5HQ9" localSheetId="40" hidden="1">#REF!</definedName>
    <definedName name="BExOOJLIWKJW5S7XWJXD8TYV5HQ9" localSheetId="36" hidden="1">#REF!</definedName>
    <definedName name="BExOOJLIWKJW5S7XWJXD8TYV5HQ9" hidden="1">#REF!</definedName>
    <definedName name="BExOOQ1JVWQ9LYXD0V94BRXKTA1I" localSheetId="7" hidden="1">#REF!</definedName>
    <definedName name="BExOOQ1JVWQ9LYXD0V94BRXKTA1I" localSheetId="9" hidden="1">#REF!</definedName>
    <definedName name="BExOOQ1JVWQ9LYXD0V94BRXKTA1I" localSheetId="1" hidden="1">#REF!</definedName>
    <definedName name="BExOOQ1JVWQ9LYXD0V94BRXKTA1I" localSheetId="40" hidden="1">#REF!</definedName>
    <definedName name="BExOOQ1JVWQ9LYXD0V94BRXKTA1I" localSheetId="36" hidden="1">#REF!</definedName>
    <definedName name="BExOOQ1JVWQ9LYXD0V94BRXKTA1I" hidden="1">#REF!</definedName>
    <definedName name="BExOOTN0KTXJCL7E476XBN1CJ553" localSheetId="7" hidden="1">#REF!</definedName>
    <definedName name="BExOOTN0KTXJCL7E476XBN1CJ553" localSheetId="9" hidden="1">#REF!</definedName>
    <definedName name="BExOOTN0KTXJCL7E476XBN1CJ553" localSheetId="1" hidden="1">#REF!</definedName>
    <definedName name="BExOOTN0KTXJCL7E476XBN1CJ553" localSheetId="40" hidden="1">#REF!</definedName>
    <definedName name="BExOOTN0KTXJCL7E476XBN1CJ553" localSheetId="36" hidden="1">#REF!</definedName>
    <definedName name="BExOOTN0KTXJCL7E476XBN1CJ553" hidden="1">#REF!</definedName>
    <definedName name="BExOOVVUJIJNAYDICUUQQ9O7O3TW" localSheetId="7" hidden="1">#REF!</definedName>
    <definedName name="BExOOVVUJIJNAYDICUUQQ9O7O3TW" localSheetId="9" hidden="1">#REF!</definedName>
    <definedName name="BExOOVVUJIJNAYDICUUQQ9O7O3TW" localSheetId="1" hidden="1">#REF!</definedName>
    <definedName name="BExOOVVUJIJNAYDICUUQQ9O7O3TW" localSheetId="40" hidden="1">#REF!</definedName>
    <definedName name="BExOOVVUJIJNAYDICUUQQ9O7O3TW" localSheetId="36" hidden="1">#REF!</definedName>
    <definedName name="BExOOVVUJIJNAYDICUUQQ9O7O3TW" hidden="1">#REF!</definedName>
    <definedName name="BExOP9DDU5MZJKWGFT0MKL44YKIV" localSheetId="7" hidden="1">#REF!</definedName>
    <definedName name="BExOP9DDU5MZJKWGFT0MKL44YKIV" localSheetId="9" hidden="1">#REF!</definedName>
    <definedName name="BExOP9DDU5MZJKWGFT0MKL44YKIV" localSheetId="1" hidden="1">#REF!</definedName>
    <definedName name="BExOP9DDU5MZJKWGFT0MKL44YKIV" localSheetId="40" hidden="1">#REF!</definedName>
    <definedName name="BExOP9DDU5MZJKWGFT0MKL44YKIV" localSheetId="36" hidden="1">#REF!</definedName>
    <definedName name="BExOP9DDU5MZJKWGFT0MKL44YKIV" hidden="1">#REF!</definedName>
    <definedName name="BExOP9DEBV5W5P4Q25J3XCJBP5S9" localSheetId="7" hidden="1">#REF!</definedName>
    <definedName name="BExOP9DEBV5W5P4Q25J3XCJBP5S9" localSheetId="9" hidden="1">#REF!</definedName>
    <definedName name="BExOP9DEBV5W5P4Q25J3XCJBP5S9" localSheetId="1" hidden="1">#REF!</definedName>
    <definedName name="BExOP9DEBV5W5P4Q25J3XCJBP5S9" localSheetId="40" hidden="1">#REF!</definedName>
    <definedName name="BExOP9DEBV5W5P4Q25J3XCJBP5S9" localSheetId="36" hidden="1">#REF!</definedName>
    <definedName name="BExOP9DEBV5W5P4Q25J3XCJBP5S9" hidden="1">#REF!</definedName>
    <definedName name="BExOPFNYRBL0BFM23LZBJTADNOE4" localSheetId="7" hidden="1">#REF!</definedName>
    <definedName name="BExOPFNYRBL0BFM23LZBJTADNOE4" localSheetId="9" hidden="1">#REF!</definedName>
    <definedName name="BExOPFNYRBL0BFM23LZBJTADNOE4" localSheetId="1" hidden="1">#REF!</definedName>
    <definedName name="BExOPFNYRBL0BFM23LZBJTADNOE4" localSheetId="40" hidden="1">#REF!</definedName>
    <definedName name="BExOPFNYRBL0BFM23LZBJTADNOE4" localSheetId="36" hidden="1">#REF!</definedName>
    <definedName name="BExOPFNYRBL0BFM23LZBJTADNOE4" hidden="1">#REF!</definedName>
    <definedName name="BExOPINVFSIZMCVT9YGT2AODVCX3" localSheetId="7" hidden="1">#REF!</definedName>
    <definedName name="BExOPINVFSIZMCVT9YGT2AODVCX3" localSheetId="9" hidden="1">#REF!</definedName>
    <definedName name="BExOPINVFSIZMCVT9YGT2AODVCX3" localSheetId="1" hidden="1">#REF!</definedName>
    <definedName name="BExOPINVFSIZMCVT9YGT2AODVCX3" localSheetId="40" hidden="1">#REF!</definedName>
    <definedName name="BExOPINVFSIZMCVT9YGT2AODVCX3" localSheetId="36" hidden="1">#REF!</definedName>
    <definedName name="BExOPINVFSIZMCVT9YGT2AODVCX3" hidden="1">#REF!</definedName>
    <definedName name="BExOQ1JN4SAC44RTMZIGHSW023WA" localSheetId="7" hidden="1">#REF!</definedName>
    <definedName name="BExOQ1JN4SAC44RTMZIGHSW023WA" localSheetId="9" hidden="1">#REF!</definedName>
    <definedName name="BExOQ1JN4SAC44RTMZIGHSW023WA" localSheetId="1" hidden="1">#REF!</definedName>
    <definedName name="BExOQ1JN4SAC44RTMZIGHSW023WA" localSheetId="40" hidden="1">#REF!</definedName>
    <definedName name="BExOQ1JN4SAC44RTMZIGHSW023WA" localSheetId="36" hidden="1">#REF!</definedName>
    <definedName name="BExOQ1JN4SAC44RTMZIGHSW023WA" hidden="1">#REF!</definedName>
    <definedName name="BExOQ256YMF115DJL3KBPNKABJ90" localSheetId="7" hidden="1">#REF!</definedName>
    <definedName name="BExOQ256YMF115DJL3KBPNKABJ90" localSheetId="9" hidden="1">#REF!</definedName>
    <definedName name="BExOQ256YMF115DJL3KBPNKABJ90" localSheetId="1" hidden="1">#REF!</definedName>
    <definedName name="BExOQ256YMF115DJL3KBPNKABJ90" localSheetId="40" hidden="1">#REF!</definedName>
    <definedName name="BExOQ256YMF115DJL3KBPNKABJ90" localSheetId="36" hidden="1">#REF!</definedName>
    <definedName name="BExOQ256YMF115DJL3KBPNKABJ90" hidden="1">#REF!</definedName>
    <definedName name="BExQ19DEUOLC11IW32E2AMVZLFF1" localSheetId="7" hidden="1">#REF!</definedName>
    <definedName name="BExQ19DEUOLC11IW32E2AMVZLFF1" localSheetId="9" hidden="1">#REF!</definedName>
    <definedName name="BExQ19DEUOLC11IW32E2AMVZLFF1" localSheetId="1" hidden="1">#REF!</definedName>
    <definedName name="BExQ19DEUOLC11IW32E2AMVZLFF1" localSheetId="40" hidden="1">#REF!</definedName>
    <definedName name="BExQ19DEUOLC11IW32E2AMVZLFF1" localSheetId="36" hidden="1">#REF!</definedName>
    <definedName name="BExQ19DEUOLC11IW32E2AMVZLFF1" hidden="1">#REF!</definedName>
    <definedName name="BExQ1OCW3L24TN0BYVRE2NE3IK1O" localSheetId="7" hidden="1">#REF!</definedName>
    <definedName name="BExQ1OCW3L24TN0BYVRE2NE3IK1O" localSheetId="9" hidden="1">#REF!</definedName>
    <definedName name="BExQ1OCW3L24TN0BYVRE2NE3IK1O" localSheetId="1" hidden="1">#REF!</definedName>
    <definedName name="BExQ1OCW3L24TN0BYVRE2NE3IK1O" localSheetId="40" hidden="1">#REF!</definedName>
    <definedName name="BExQ1OCW3L24TN0BYVRE2NE3IK1O" localSheetId="36" hidden="1">#REF!</definedName>
    <definedName name="BExQ1OCW3L24TN0BYVRE2NE3IK1O" hidden="1">#REF!</definedName>
    <definedName name="BExQ29C73XR33S3668YYSYZAIHTG" localSheetId="7" hidden="1">#REF!</definedName>
    <definedName name="BExQ29C73XR33S3668YYSYZAIHTG" localSheetId="9" hidden="1">#REF!</definedName>
    <definedName name="BExQ29C73XR33S3668YYSYZAIHTG" localSheetId="1" hidden="1">#REF!</definedName>
    <definedName name="BExQ29C73XR33S3668YYSYZAIHTG" localSheetId="40" hidden="1">#REF!</definedName>
    <definedName name="BExQ29C73XR33S3668YYSYZAIHTG" localSheetId="36" hidden="1">#REF!</definedName>
    <definedName name="BExQ29C73XR33S3668YYSYZAIHTG" hidden="1">#REF!</definedName>
    <definedName name="BExQ2FS228IUDUP2023RA1D4AO4C" localSheetId="7" hidden="1">#REF!</definedName>
    <definedName name="BExQ2FS228IUDUP2023RA1D4AO4C" localSheetId="9" hidden="1">#REF!</definedName>
    <definedName name="BExQ2FS228IUDUP2023RA1D4AO4C" localSheetId="1" hidden="1">#REF!</definedName>
    <definedName name="BExQ2FS228IUDUP2023RA1D4AO4C" localSheetId="40" hidden="1">#REF!</definedName>
    <definedName name="BExQ2FS228IUDUP2023RA1D4AO4C" localSheetId="36" hidden="1">#REF!</definedName>
    <definedName name="BExQ2FS228IUDUP2023RA1D4AO4C" hidden="1">#REF!</definedName>
    <definedName name="BExQ2L0XYWLY9VPZWXYYFRIRQRJ1" localSheetId="7" hidden="1">#REF!</definedName>
    <definedName name="BExQ2L0XYWLY9VPZWXYYFRIRQRJ1" localSheetId="9" hidden="1">#REF!</definedName>
    <definedName name="BExQ2L0XYWLY9VPZWXYYFRIRQRJ1" localSheetId="1" hidden="1">#REF!</definedName>
    <definedName name="BExQ2L0XYWLY9VPZWXYYFRIRQRJ1" localSheetId="40" hidden="1">#REF!</definedName>
    <definedName name="BExQ2L0XYWLY9VPZWXYYFRIRQRJ1" localSheetId="36" hidden="1">#REF!</definedName>
    <definedName name="BExQ2L0XYWLY9VPZWXYYFRIRQRJ1" hidden="1">#REF!</definedName>
    <definedName name="BExQ2M841F5Z1BQYR8DG5FKK0LIU" localSheetId="7" hidden="1">#REF!</definedName>
    <definedName name="BExQ2M841F5Z1BQYR8DG5FKK0LIU" localSheetId="9" hidden="1">#REF!</definedName>
    <definedName name="BExQ2M841F5Z1BQYR8DG5FKK0LIU" localSheetId="1" hidden="1">#REF!</definedName>
    <definedName name="BExQ2M841F5Z1BQYR8DG5FKK0LIU" localSheetId="40" hidden="1">#REF!</definedName>
    <definedName name="BExQ2M841F5Z1BQYR8DG5FKK0LIU" localSheetId="36" hidden="1">#REF!</definedName>
    <definedName name="BExQ2M841F5Z1BQYR8DG5FKK0LIU" hidden="1">#REF!</definedName>
    <definedName name="BExQ2STHO7AXYTS1VPPHQMX1WT30" localSheetId="7" hidden="1">#REF!</definedName>
    <definedName name="BExQ2STHO7AXYTS1VPPHQMX1WT30" localSheetId="9" hidden="1">#REF!</definedName>
    <definedName name="BExQ2STHO7AXYTS1VPPHQMX1WT30" localSheetId="1" hidden="1">#REF!</definedName>
    <definedName name="BExQ2STHO7AXYTS1VPPHQMX1WT30" localSheetId="40" hidden="1">#REF!</definedName>
    <definedName name="BExQ2STHO7AXYTS1VPPHQMX1WT30" localSheetId="36" hidden="1">#REF!</definedName>
    <definedName name="BExQ2STHO7AXYTS1VPPHQMX1WT30" hidden="1">#REF!</definedName>
    <definedName name="BExQ2XWXHMQMQ99FF9293AEQHABB" localSheetId="7" hidden="1">#REF!</definedName>
    <definedName name="BExQ2XWXHMQMQ99FF9293AEQHABB" localSheetId="9" hidden="1">#REF!</definedName>
    <definedName name="BExQ2XWXHMQMQ99FF9293AEQHABB" localSheetId="1" hidden="1">#REF!</definedName>
    <definedName name="BExQ2XWXHMQMQ99FF9293AEQHABB" localSheetId="40" hidden="1">#REF!</definedName>
    <definedName name="BExQ2XWXHMQMQ99FF9293AEQHABB" localSheetId="36" hidden="1">#REF!</definedName>
    <definedName name="BExQ2XWXHMQMQ99FF9293AEQHABB" hidden="1">#REF!</definedName>
    <definedName name="BExQ300G8I8TK45A0MVHV15422EU" localSheetId="7" hidden="1">#REF!</definedName>
    <definedName name="BExQ300G8I8TK45A0MVHV15422EU" localSheetId="9" hidden="1">#REF!</definedName>
    <definedName name="BExQ300G8I8TK45A0MVHV15422EU" localSheetId="1" hidden="1">#REF!</definedName>
    <definedName name="BExQ300G8I8TK45A0MVHV15422EU" localSheetId="40" hidden="1">#REF!</definedName>
    <definedName name="BExQ300G8I8TK45A0MVHV15422EU" localSheetId="36" hidden="1">#REF!</definedName>
    <definedName name="BExQ300G8I8TK45A0MVHV15422EU" hidden="1">#REF!</definedName>
    <definedName name="BExQ305RBEODGNAETZ0EZQLLDZZD" localSheetId="7" hidden="1">#REF!</definedName>
    <definedName name="BExQ305RBEODGNAETZ0EZQLLDZZD" localSheetId="9" hidden="1">#REF!</definedName>
    <definedName name="BExQ305RBEODGNAETZ0EZQLLDZZD" localSheetId="1" hidden="1">#REF!</definedName>
    <definedName name="BExQ305RBEODGNAETZ0EZQLLDZZD" localSheetId="40" hidden="1">#REF!</definedName>
    <definedName name="BExQ305RBEODGNAETZ0EZQLLDZZD" localSheetId="36" hidden="1">#REF!</definedName>
    <definedName name="BExQ305RBEODGNAETZ0EZQLLDZZD" hidden="1">#REF!</definedName>
    <definedName name="BExQ37SZQJSC2C73FY2IJY852LVP" localSheetId="7" hidden="1">#REF!</definedName>
    <definedName name="BExQ37SZQJSC2C73FY2IJY852LVP" localSheetId="9" hidden="1">#REF!</definedName>
    <definedName name="BExQ37SZQJSC2C73FY2IJY852LVP" localSheetId="1" hidden="1">#REF!</definedName>
    <definedName name="BExQ37SZQJSC2C73FY2IJY852LVP" localSheetId="40" hidden="1">#REF!</definedName>
    <definedName name="BExQ37SZQJSC2C73FY2IJY852LVP" localSheetId="36" hidden="1">#REF!</definedName>
    <definedName name="BExQ37SZQJSC2C73FY2IJY852LVP" hidden="1">#REF!</definedName>
    <definedName name="BExQ39R28MXSG2SEV956F0KZ20AN" localSheetId="7" hidden="1">#REF!</definedName>
    <definedName name="BExQ39R28MXSG2SEV956F0KZ20AN" localSheetId="9" hidden="1">#REF!</definedName>
    <definedName name="BExQ39R28MXSG2SEV956F0KZ20AN" localSheetId="1" hidden="1">#REF!</definedName>
    <definedName name="BExQ39R28MXSG2SEV956F0KZ20AN" localSheetId="40" hidden="1">#REF!</definedName>
    <definedName name="BExQ39R28MXSG2SEV956F0KZ20AN" localSheetId="36" hidden="1">#REF!</definedName>
    <definedName name="BExQ39R28MXSG2SEV956F0KZ20AN" hidden="1">#REF!</definedName>
    <definedName name="BExQ3D1P3M5Z3HLMEZ17E0BLEE4U" localSheetId="7" hidden="1">#REF!</definedName>
    <definedName name="BExQ3D1P3M5Z3HLMEZ17E0BLEE4U" localSheetId="9" hidden="1">#REF!</definedName>
    <definedName name="BExQ3D1P3M5Z3HLMEZ17E0BLEE4U" localSheetId="1" hidden="1">#REF!</definedName>
    <definedName name="BExQ3D1P3M5Z3HLMEZ17E0BLEE4U" localSheetId="40" hidden="1">#REF!</definedName>
    <definedName name="BExQ3D1P3M5Z3HLMEZ17E0BLEE4U" localSheetId="36" hidden="1">#REF!</definedName>
    <definedName name="BExQ3D1P3M5Z3HLMEZ17E0BLEE4U" hidden="1">#REF!</definedName>
    <definedName name="BExQ3EZX6BA2WHKI84SG78UPRTSE" localSheetId="7" hidden="1">#REF!</definedName>
    <definedName name="BExQ3EZX6BA2WHKI84SG78UPRTSE" localSheetId="9" hidden="1">#REF!</definedName>
    <definedName name="BExQ3EZX6BA2WHKI84SG78UPRTSE" localSheetId="1" hidden="1">#REF!</definedName>
    <definedName name="BExQ3EZX6BA2WHKI84SG78UPRTSE" localSheetId="40" hidden="1">#REF!</definedName>
    <definedName name="BExQ3EZX6BA2WHKI84SG78UPRTSE" localSheetId="36" hidden="1">#REF!</definedName>
    <definedName name="BExQ3EZX6BA2WHKI84SG78UPRTSE" hidden="1">#REF!</definedName>
    <definedName name="BExQ3KOX6620WUSBG7PGACNC936P" localSheetId="7" hidden="1">#REF!</definedName>
    <definedName name="BExQ3KOX6620WUSBG7PGACNC936P" localSheetId="9" hidden="1">#REF!</definedName>
    <definedName name="BExQ3KOX6620WUSBG7PGACNC936P" localSheetId="1" hidden="1">#REF!</definedName>
    <definedName name="BExQ3KOX6620WUSBG7PGACNC936P" localSheetId="40" hidden="1">#REF!</definedName>
    <definedName name="BExQ3KOX6620WUSBG7PGACNC936P" localSheetId="36" hidden="1">#REF!</definedName>
    <definedName name="BExQ3KOX6620WUSBG7PGACNC936P" hidden="1">#REF!</definedName>
    <definedName name="BExQ3O4W7QF8BOXTUT4IOGF6YKUD" localSheetId="7" hidden="1">#REF!</definedName>
    <definedName name="BExQ3O4W7QF8BOXTUT4IOGF6YKUD" localSheetId="9" hidden="1">#REF!</definedName>
    <definedName name="BExQ3O4W7QF8BOXTUT4IOGF6YKUD" localSheetId="1" hidden="1">#REF!</definedName>
    <definedName name="BExQ3O4W7QF8BOXTUT4IOGF6YKUD" localSheetId="40" hidden="1">#REF!</definedName>
    <definedName name="BExQ3O4W7QF8BOXTUT4IOGF6YKUD" localSheetId="36" hidden="1">#REF!</definedName>
    <definedName name="BExQ3O4W7QF8BOXTUT4IOGF6YKUD" hidden="1">#REF!</definedName>
    <definedName name="BExQ3PXOWSN8561ZR8IEY8ZASI3B" localSheetId="7" hidden="1">#REF!</definedName>
    <definedName name="BExQ3PXOWSN8561ZR8IEY8ZASI3B" localSheetId="9" hidden="1">#REF!</definedName>
    <definedName name="BExQ3PXOWSN8561ZR8IEY8ZASI3B" localSheetId="1" hidden="1">#REF!</definedName>
    <definedName name="BExQ3PXOWSN8561ZR8IEY8ZASI3B" localSheetId="40" hidden="1">#REF!</definedName>
    <definedName name="BExQ3PXOWSN8561ZR8IEY8ZASI3B" localSheetId="36" hidden="1">#REF!</definedName>
    <definedName name="BExQ3PXOWSN8561ZR8IEY8ZASI3B" hidden="1">#REF!</definedName>
    <definedName name="BExQ3TZF04IPY0B0UG9CQQ5736UA" localSheetId="7" hidden="1">#REF!</definedName>
    <definedName name="BExQ3TZF04IPY0B0UG9CQQ5736UA" localSheetId="9" hidden="1">#REF!</definedName>
    <definedName name="BExQ3TZF04IPY0B0UG9CQQ5736UA" localSheetId="1" hidden="1">#REF!</definedName>
    <definedName name="BExQ3TZF04IPY0B0UG9CQQ5736UA" localSheetId="40" hidden="1">#REF!</definedName>
    <definedName name="BExQ3TZF04IPY0B0UG9CQQ5736UA" localSheetId="36" hidden="1">#REF!</definedName>
    <definedName name="BExQ3TZF04IPY0B0UG9CQQ5736UA" hidden="1">#REF!</definedName>
    <definedName name="BExQ42IU9MNDYLODP41DL6YTZMAR" localSheetId="7" hidden="1">#REF!</definedName>
    <definedName name="BExQ42IU9MNDYLODP41DL6YTZMAR" localSheetId="9" hidden="1">#REF!</definedName>
    <definedName name="BExQ42IU9MNDYLODP41DL6YTZMAR" localSheetId="1" hidden="1">#REF!</definedName>
    <definedName name="BExQ42IU9MNDYLODP41DL6YTZMAR" localSheetId="40" hidden="1">#REF!</definedName>
    <definedName name="BExQ42IU9MNDYLODP41DL6YTZMAR" localSheetId="36" hidden="1">#REF!</definedName>
    <definedName name="BExQ42IU9MNDYLODP41DL6YTZMAR" hidden="1">#REF!</definedName>
    <definedName name="BExQ42O4PHH156IHXSW0JAYAC0NJ" localSheetId="7" hidden="1">#REF!</definedName>
    <definedName name="BExQ42O4PHH156IHXSW0JAYAC0NJ" localSheetId="9" hidden="1">#REF!</definedName>
    <definedName name="BExQ42O4PHH156IHXSW0JAYAC0NJ" localSheetId="1" hidden="1">#REF!</definedName>
    <definedName name="BExQ42O4PHH156IHXSW0JAYAC0NJ" localSheetId="40" hidden="1">#REF!</definedName>
    <definedName name="BExQ42O4PHH156IHXSW0JAYAC0NJ" localSheetId="36" hidden="1">#REF!</definedName>
    <definedName name="BExQ42O4PHH156IHXSW0JAYAC0NJ" hidden="1">#REF!</definedName>
    <definedName name="BExQ452HF7N1HYPXJXQ8WD6SOWUV" localSheetId="7" hidden="1">#REF!</definedName>
    <definedName name="BExQ452HF7N1HYPXJXQ8WD6SOWUV" localSheetId="9" hidden="1">#REF!</definedName>
    <definedName name="BExQ452HF7N1HYPXJXQ8WD6SOWUV" localSheetId="1" hidden="1">#REF!</definedName>
    <definedName name="BExQ452HF7N1HYPXJXQ8WD6SOWUV" localSheetId="40" hidden="1">#REF!</definedName>
    <definedName name="BExQ452HF7N1HYPXJXQ8WD6SOWUV" localSheetId="36" hidden="1">#REF!</definedName>
    <definedName name="BExQ452HF7N1HYPXJXQ8WD6SOWUV" hidden="1">#REF!</definedName>
    <definedName name="BExQ4BTBSHPHVEDRCXC2ROW8PLFC" localSheetId="7" hidden="1">#REF!</definedName>
    <definedName name="BExQ4BTBSHPHVEDRCXC2ROW8PLFC" localSheetId="9" hidden="1">#REF!</definedName>
    <definedName name="BExQ4BTBSHPHVEDRCXC2ROW8PLFC" localSheetId="1" hidden="1">#REF!</definedName>
    <definedName name="BExQ4BTBSHPHVEDRCXC2ROW8PLFC" localSheetId="40" hidden="1">#REF!</definedName>
    <definedName name="BExQ4BTBSHPHVEDRCXC2ROW8PLFC" localSheetId="36" hidden="1">#REF!</definedName>
    <definedName name="BExQ4BTBSHPHVEDRCXC2ROW8PLFC" hidden="1">#REF!</definedName>
    <definedName name="BExQ4DGKF54SRKQUTUT4B1CZSS62" localSheetId="7" hidden="1">#REF!</definedName>
    <definedName name="BExQ4DGKF54SRKQUTUT4B1CZSS62" localSheetId="9" hidden="1">#REF!</definedName>
    <definedName name="BExQ4DGKF54SRKQUTUT4B1CZSS62" localSheetId="1" hidden="1">#REF!</definedName>
    <definedName name="BExQ4DGKF54SRKQUTUT4B1CZSS62" localSheetId="40" hidden="1">#REF!</definedName>
    <definedName name="BExQ4DGKF54SRKQUTUT4B1CZSS62" localSheetId="36" hidden="1">#REF!</definedName>
    <definedName name="BExQ4DGKF54SRKQUTUT4B1CZSS62" hidden="1">#REF!</definedName>
    <definedName name="BExQ4T74LQ5PYTV1MUQUW75A4BDY" localSheetId="7" hidden="1">#REF!</definedName>
    <definedName name="BExQ4T74LQ5PYTV1MUQUW75A4BDY" localSheetId="9" hidden="1">#REF!</definedName>
    <definedName name="BExQ4T74LQ5PYTV1MUQUW75A4BDY" localSheetId="1" hidden="1">#REF!</definedName>
    <definedName name="BExQ4T74LQ5PYTV1MUQUW75A4BDY" localSheetId="40" hidden="1">#REF!</definedName>
    <definedName name="BExQ4T74LQ5PYTV1MUQUW75A4BDY" localSheetId="36" hidden="1">#REF!</definedName>
    <definedName name="BExQ4T74LQ5PYTV1MUQUW75A4BDY" hidden="1">#REF!</definedName>
    <definedName name="BExQ4XJHD7EJCNH7S1MJDZJ2MNWG" localSheetId="7" hidden="1">#REF!</definedName>
    <definedName name="BExQ4XJHD7EJCNH7S1MJDZJ2MNWG" localSheetId="9" hidden="1">#REF!</definedName>
    <definedName name="BExQ4XJHD7EJCNH7S1MJDZJ2MNWG" localSheetId="1" hidden="1">#REF!</definedName>
    <definedName name="BExQ4XJHD7EJCNH7S1MJDZJ2MNWG" localSheetId="40" hidden="1">#REF!</definedName>
    <definedName name="BExQ4XJHD7EJCNH7S1MJDZJ2MNWG" localSheetId="36" hidden="1">#REF!</definedName>
    <definedName name="BExQ4XJHD7EJCNH7S1MJDZJ2MNWG" hidden="1">#REF!</definedName>
    <definedName name="BExQ5039ZCEWBUJHU682G4S89J03" localSheetId="7" hidden="1">#REF!</definedName>
    <definedName name="BExQ5039ZCEWBUJHU682G4S89J03" localSheetId="9" hidden="1">#REF!</definedName>
    <definedName name="BExQ5039ZCEWBUJHU682G4S89J03" localSheetId="1" hidden="1">#REF!</definedName>
    <definedName name="BExQ5039ZCEWBUJHU682G4S89J03" localSheetId="40" hidden="1">#REF!</definedName>
    <definedName name="BExQ5039ZCEWBUJHU682G4S89J03" localSheetId="36" hidden="1">#REF!</definedName>
    <definedName name="BExQ5039ZCEWBUJHU682G4S89J03" hidden="1">#REF!</definedName>
    <definedName name="BExQ56Z9W6YHZHRXOFFI8EFA7CDI" localSheetId="7" hidden="1">#REF!</definedName>
    <definedName name="BExQ56Z9W6YHZHRXOFFI8EFA7CDI" localSheetId="9" hidden="1">#REF!</definedName>
    <definedName name="BExQ56Z9W6YHZHRXOFFI8EFA7CDI" localSheetId="1" hidden="1">#REF!</definedName>
    <definedName name="BExQ56Z9W6YHZHRXOFFI8EFA7CDI" localSheetId="40" hidden="1">#REF!</definedName>
    <definedName name="BExQ56Z9W6YHZHRXOFFI8EFA7CDI" localSheetId="36" hidden="1">#REF!</definedName>
    <definedName name="BExQ56Z9W6YHZHRXOFFI8EFA7CDI" hidden="1">#REF!</definedName>
    <definedName name="BExQ58MP5FO5Q5CIXVMMYWWPEFW3" localSheetId="7" hidden="1">#REF!</definedName>
    <definedName name="BExQ58MP5FO5Q5CIXVMMYWWPEFW3" localSheetId="9" hidden="1">#REF!</definedName>
    <definedName name="BExQ58MP5FO5Q5CIXVMMYWWPEFW3" localSheetId="1" hidden="1">#REF!</definedName>
    <definedName name="BExQ58MP5FO5Q5CIXVMMYWWPEFW3" localSheetId="40" hidden="1">#REF!</definedName>
    <definedName name="BExQ58MP5FO5Q5CIXVMMYWWPEFW3" localSheetId="36" hidden="1">#REF!</definedName>
    <definedName name="BExQ58MP5FO5Q5CIXVMMYWWPEFW3" hidden="1">#REF!</definedName>
    <definedName name="BExQ5KX3Z668H1KUCKZ9J24HUQ1F" localSheetId="7" hidden="1">#REF!</definedName>
    <definedName name="BExQ5KX3Z668H1KUCKZ9J24HUQ1F" localSheetId="9" hidden="1">#REF!</definedName>
    <definedName name="BExQ5KX3Z668H1KUCKZ9J24HUQ1F" localSheetId="1" hidden="1">#REF!</definedName>
    <definedName name="BExQ5KX3Z668H1KUCKZ9J24HUQ1F" localSheetId="40" hidden="1">#REF!</definedName>
    <definedName name="BExQ5KX3Z668H1KUCKZ9J24HUQ1F" localSheetId="36" hidden="1">#REF!</definedName>
    <definedName name="BExQ5KX3Z668H1KUCKZ9J24HUQ1F" hidden="1">#REF!</definedName>
    <definedName name="BExQ5SPMSOCJYLAY20NB5A6O32RE" localSheetId="7" hidden="1">#REF!</definedName>
    <definedName name="BExQ5SPMSOCJYLAY20NB5A6O32RE" localSheetId="9" hidden="1">#REF!</definedName>
    <definedName name="BExQ5SPMSOCJYLAY20NB5A6O32RE" localSheetId="1" hidden="1">#REF!</definedName>
    <definedName name="BExQ5SPMSOCJYLAY20NB5A6O32RE" localSheetId="40" hidden="1">#REF!</definedName>
    <definedName name="BExQ5SPMSOCJYLAY20NB5A6O32RE" localSheetId="36" hidden="1">#REF!</definedName>
    <definedName name="BExQ5SPMSOCJYLAY20NB5A6O32RE" hidden="1">#REF!</definedName>
    <definedName name="BExQ5UICMGTMK790KTLK49MAGXRC" localSheetId="7" hidden="1">#REF!</definedName>
    <definedName name="BExQ5UICMGTMK790KTLK49MAGXRC" localSheetId="9" hidden="1">#REF!</definedName>
    <definedName name="BExQ5UICMGTMK790KTLK49MAGXRC" localSheetId="1" hidden="1">#REF!</definedName>
    <definedName name="BExQ5UICMGTMK790KTLK49MAGXRC" localSheetId="40" hidden="1">#REF!</definedName>
    <definedName name="BExQ5UICMGTMK790KTLK49MAGXRC" localSheetId="36" hidden="1">#REF!</definedName>
    <definedName name="BExQ5UICMGTMK790KTLK49MAGXRC" hidden="1">#REF!</definedName>
    <definedName name="BExQ5YUUK9FD0QGTY4WD0W90O7OL" localSheetId="7" hidden="1">#REF!</definedName>
    <definedName name="BExQ5YUUK9FD0QGTY4WD0W90O7OL" localSheetId="9" hidden="1">#REF!</definedName>
    <definedName name="BExQ5YUUK9FD0QGTY4WD0W90O7OL" localSheetId="1" hidden="1">#REF!</definedName>
    <definedName name="BExQ5YUUK9FD0QGTY4WD0W90O7OL" localSheetId="40" hidden="1">#REF!</definedName>
    <definedName name="BExQ5YUUK9FD0QGTY4WD0W90O7OL" localSheetId="36" hidden="1">#REF!</definedName>
    <definedName name="BExQ5YUUK9FD0QGTY4WD0W90O7OL" hidden="1">#REF!</definedName>
    <definedName name="BExQ62WGBSDPG7ZU34W0N8X45R3X" localSheetId="7" hidden="1">#REF!</definedName>
    <definedName name="BExQ62WGBSDPG7ZU34W0N8X45R3X" localSheetId="9" hidden="1">#REF!</definedName>
    <definedName name="BExQ62WGBSDPG7ZU34W0N8X45R3X" localSheetId="1" hidden="1">#REF!</definedName>
    <definedName name="BExQ62WGBSDPG7ZU34W0N8X45R3X" localSheetId="40" hidden="1">#REF!</definedName>
    <definedName name="BExQ62WGBSDPG7ZU34W0N8X45R3X" localSheetId="36" hidden="1">#REF!</definedName>
    <definedName name="BExQ62WGBSDPG7ZU34W0N8X45R3X" hidden="1">#REF!</definedName>
    <definedName name="BExQ63793YQ9BH7JLCNRIATIGTRG" localSheetId="7" hidden="1">#REF!</definedName>
    <definedName name="BExQ63793YQ9BH7JLCNRIATIGTRG" localSheetId="9" hidden="1">#REF!</definedName>
    <definedName name="BExQ63793YQ9BH7JLCNRIATIGTRG" localSheetId="1" hidden="1">#REF!</definedName>
    <definedName name="BExQ63793YQ9BH7JLCNRIATIGTRG" localSheetId="40" hidden="1">#REF!</definedName>
    <definedName name="BExQ63793YQ9BH7JLCNRIATIGTRG" localSheetId="36" hidden="1">#REF!</definedName>
    <definedName name="BExQ63793YQ9BH7JLCNRIATIGTRG" hidden="1">#REF!</definedName>
    <definedName name="BExQ6CN1EF2UPZ57ZYMGK8TUJQSS" localSheetId="7" hidden="1">#REF!</definedName>
    <definedName name="BExQ6CN1EF2UPZ57ZYMGK8TUJQSS" localSheetId="9" hidden="1">#REF!</definedName>
    <definedName name="BExQ6CN1EF2UPZ57ZYMGK8TUJQSS" localSheetId="1" hidden="1">#REF!</definedName>
    <definedName name="BExQ6CN1EF2UPZ57ZYMGK8TUJQSS" localSheetId="40" hidden="1">#REF!</definedName>
    <definedName name="BExQ6CN1EF2UPZ57ZYMGK8TUJQSS" localSheetId="36" hidden="1">#REF!</definedName>
    <definedName name="BExQ6CN1EF2UPZ57ZYMGK8TUJQSS" hidden="1">#REF!</definedName>
    <definedName name="BExQ6FSF8BMWVLJI7Y7MKPG9SU5O" localSheetId="7" hidden="1">#REF!</definedName>
    <definedName name="BExQ6FSF8BMWVLJI7Y7MKPG9SU5O" localSheetId="9" hidden="1">#REF!</definedName>
    <definedName name="BExQ6FSF8BMWVLJI7Y7MKPG9SU5O" localSheetId="1" hidden="1">#REF!</definedName>
    <definedName name="BExQ6FSF8BMWVLJI7Y7MKPG9SU5O" localSheetId="40" hidden="1">#REF!</definedName>
    <definedName name="BExQ6FSF8BMWVLJI7Y7MKPG9SU5O" localSheetId="36" hidden="1">#REF!</definedName>
    <definedName name="BExQ6FSF8BMWVLJI7Y7MKPG9SU5O" hidden="1">#REF!</definedName>
    <definedName name="BExQ6M2YXJ8AMRJF3QGHC40ADAHZ" localSheetId="7" hidden="1">#REF!</definedName>
    <definedName name="BExQ6M2YXJ8AMRJF3QGHC40ADAHZ" localSheetId="9" hidden="1">#REF!</definedName>
    <definedName name="BExQ6M2YXJ8AMRJF3QGHC40ADAHZ" localSheetId="1" hidden="1">#REF!</definedName>
    <definedName name="BExQ6M2YXJ8AMRJF3QGHC40ADAHZ" localSheetId="40" hidden="1">#REF!</definedName>
    <definedName name="BExQ6M2YXJ8AMRJF3QGHC40ADAHZ" localSheetId="36" hidden="1">#REF!</definedName>
    <definedName name="BExQ6M2YXJ8AMRJF3QGHC40ADAHZ" hidden="1">#REF!</definedName>
    <definedName name="BExQ6M8B0X44N9TV56ATUVHGDI00" localSheetId="7" hidden="1">#REF!</definedName>
    <definedName name="BExQ6M8B0X44N9TV56ATUVHGDI00" localSheetId="9" hidden="1">#REF!</definedName>
    <definedName name="BExQ6M8B0X44N9TV56ATUVHGDI00" localSheetId="1" hidden="1">#REF!</definedName>
    <definedName name="BExQ6M8B0X44N9TV56ATUVHGDI00" localSheetId="40" hidden="1">#REF!</definedName>
    <definedName name="BExQ6M8B0X44N9TV56ATUVHGDI00" localSheetId="36" hidden="1">#REF!</definedName>
    <definedName name="BExQ6M8B0X44N9TV56ATUVHGDI00" hidden="1">#REF!</definedName>
    <definedName name="BExQ6POH065GV0I74XXVD0VUPBJW" localSheetId="7" hidden="1">#REF!</definedName>
    <definedName name="BExQ6POH065GV0I74XXVD0VUPBJW" localSheetId="9" hidden="1">#REF!</definedName>
    <definedName name="BExQ6POH065GV0I74XXVD0VUPBJW" localSheetId="1" hidden="1">#REF!</definedName>
    <definedName name="BExQ6POH065GV0I74XXVD0VUPBJW" localSheetId="40" hidden="1">#REF!</definedName>
    <definedName name="BExQ6POH065GV0I74XXVD0VUPBJW" localSheetId="36" hidden="1">#REF!</definedName>
    <definedName name="BExQ6POH065GV0I74XXVD0VUPBJW" hidden="1">#REF!</definedName>
    <definedName name="BExQ6WV9KPSMXPPLGZ3KK4WNYTHU" localSheetId="7" hidden="1">#REF!</definedName>
    <definedName name="BExQ6WV9KPSMXPPLGZ3KK4WNYTHU" localSheetId="9" hidden="1">#REF!</definedName>
    <definedName name="BExQ6WV9KPSMXPPLGZ3KK4WNYTHU" localSheetId="1" hidden="1">#REF!</definedName>
    <definedName name="BExQ6WV9KPSMXPPLGZ3KK4WNYTHU" localSheetId="40" hidden="1">#REF!</definedName>
    <definedName name="BExQ6WV9KPSMXPPLGZ3KK4WNYTHU" localSheetId="36" hidden="1">#REF!</definedName>
    <definedName name="BExQ6WV9KPSMXPPLGZ3KK4WNYTHU" hidden="1">#REF!</definedName>
    <definedName name="BExQ7541G92R52ECOIYO6UXIWJJ4" localSheetId="7" hidden="1">#REF!</definedName>
    <definedName name="BExQ7541G92R52ECOIYO6UXIWJJ4" localSheetId="9" hidden="1">#REF!</definedName>
    <definedName name="BExQ7541G92R52ECOIYO6UXIWJJ4" localSheetId="1" hidden="1">#REF!</definedName>
    <definedName name="BExQ7541G92R52ECOIYO6UXIWJJ4" localSheetId="40" hidden="1">#REF!</definedName>
    <definedName name="BExQ7541G92R52ECOIYO6UXIWJJ4" localSheetId="36" hidden="1">#REF!</definedName>
    <definedName name="BExQ7541G92R52ECOIYO6UXIWJJ4" hidden="1">#REF!</definedName>
    <definedName name="BExQ783XTMM2A9I3UKCFWJH1PP2N" localSheetId="7" hidden="1">#REF!</definedName>
    <definedName name="BExQ783XTMM2A9I3UKCFWJH1PP2N" localSheetId="9" hidden="1">#REF!</definedName>
    <definedName name="BExQ783XTMM2A9I3UKCFWJH1PP2N" localSheetId="1" hidden="1">#REF!</definedName>
    <definedName name="BExQ783XTMM2A9I3UKCFWJH1PP2N" localSheetId="40" hidden="1">#REF!</definedName>
    <definedName name="BExQ783XTMM2A9I3UKCFWJH1PP2N" localSheetId="36" hidden="1">#REF!</definedName>
    <definedName name="BExQ783XTMM2A9I3UKCFWJH1PP2N" hidden="1">#REF!</definedName>
    <definedName name="BExQ79LX01ZPQB8EGD1ZHR2VK2H3" localSheetId="7" hidden="1">#REF!</definedName>
    <definedName name="BExQ79LX01ZPQB8EGD1ZHR2VK2H3" localSheetId="9" hidden="1">#REF!</definedName>
    <definedName name="BExQ79LX01ZPQB8EGD1ZHR2VK2H3" localSheetId="1" hidden="1">#REF!</definedName>
    <definedName name="BExQ79LX01ZPQB8EGD1ZHR2VK2H3" localSheetId="40" hidden="1">#REF!</definedName>
    <definedName name="BExQ79LX01ZPQB8EGD1ZHR2VK2H3" localSheetId="36" hidden="1">#REF!</definedName>
    <definedName name="BExQ79LX01ZPQB8EGD1ZHR2VK2H3" hidden="1">#REF!</definedName>
    <definedName name="BExQ7B3V9MGDK2OIJ61XXFBFLJFZ" localSheetId="7" hidden="1">#REF!</definedName>
    <definedName name="BExQ7B3V9MGDK2OIJ61XXFBFLJFZ" localSheetId="9" hidden="1">#REF!</definedName>
    <definedName name="BExQ7B3V9MGDK2OIJ61XXFBFLJFZ" localSheetId="1" hidden="1">#REF!</definedName>
    <definedName name="BExQ7B3V9MGDK2OIJ61XXFBFLJFZ" localSheetId="40" hidden="1">#REF!</definedName>
    <definedName name="BExQ7B3V9MGDK2OIJ61XXFBFLJFZ" localSheetId="36" hidden="1">#REF!</definedName>
    <definedName name="BExQ7B3V9MGDK2OIJ61XXFBFLJFZ" hidden="1">#REF!</definedName>
    <definedName name="BExQ7CB046NVPF9ZXDGA7OXOLSLX" localSheetId="7" hidden="1">#REF!</definedName>
    <definedName name="BExQ7CB046NVPF9ZXDGA7OXOLSLX" localSheetId="9" hidden="1">#REF!</definedName>
    <definedName name="BExQ7CB046NVPF9ZXDGA7OXOLSLX" localSheetId="1" hidden="1">#REF!</definedName>
    <definedName name="BExQ7CB046NVPF9ZXDGA7OXOLSLX" localSheetId="40" hidden="1">#REF!</definedName>
    <definedName name="BExQ7CB046NVPF9ZXDGA7OXOLSLX" localSheetId="36" hidden="1">#REF!</definedName>
    <definedName name="BExQ7CB046NVPF9ZXDGA7OXOLSLX" hidden="1">#REF!</definedName>
    <definedName name="BExQ7IWDCGGOO1HTJ97YGO1CK3R9" localSheetId="7" hidden="1">#REF!</definedName>
    <definedName name="BExQ7IWDCGGOO1HTJ97YGO1CK3R9" localSheetId="9" hidden="1">#REF!</definedName>
    <definedName name="BExQ7IWDCGGOO1HTJ97YGO1CK3R9" localSheetId="1" hidden="1">#REF!</definedName>
    <definedName name="BExQ7IWDCGGOO1HTJ97YGO1CK3R9" localSheetId="40" hidden="1">#REF!</definedName>
    <definedName name="BExQ7IWDCGGOO1HTJ97YGO1CK3R9" localSheetId="36" hidden="1">#REF!</definedName>
    <definedName name="BExQ7IWDCGGOO1HTJ97YGO1CK3R9" hidden="1">#REF!</definedName>
    <definedName name="BExQ7JNFIEGS2HKNBALH3Q2N5G7Z" localSheetId="7" hidden="1">#REF!</definedName>
    <definedName name="BExQ7JNFIEGS2HKNBALH3Q2N5G7Z" localSheetId="9" hidden="1">#REF!</definedName>
    <definedName name="BExQ7JNFIEGS2HKNBALH3Q2N5G7Z" localSheetId="1" hidden="1">#REF!</definedName>
    <definedName name="BExQ7JNFIEGS2HKNBALH3Q2N5G7Z" localSheetId="40" hidden="1">#REF!</definedName>
    <definedName name="BExQ7JNFIEGS2HKNBALH3Q2N5G7Z" localSheetId="36" hidden="1">#REF!</definedName>
    <definedName name="BExQ7JNFIEGS2HKNBALH3Q2N5G7Z" hidden="1">#REF!</definedName>
    <definedName name="BExQ7MY3U2Z1IZ71U5LJUD00VVB4" localSheetId="7" hidden="1">#REF!</definedName>
    <definedName name="BExQ7MY3U2Z1IZ71U5LJUD00VVB4" localSheetId="9" hidden="1">#REF!</definedName>
    <definedName name="BExQ7MY3U2Z1IZ71U5LJUD00VVB4" localSheetId="1" hidden="1">#REF!</definedName>
    <definedName name="BExQ7MY3U2Z1IZ71U5LJUD00VVB4" localSheetId="40" hidden="1">#REF!</definedName>
    <definedName name="BExQ7MY3U2Z1IZ71U5LJUD00VVB4" localSheetId="36" hidden="1">#REF!</definedName>
    <definedName name="BExQ7MY3U2Z1IZ71U5LJUD00VVB4" hidden="1">#REF!</definedName>
    <definedName name="BExQ7XL2Q1GVUFL1F9KK0K0EXMWG" localSheetId="7" hidden="1">#REF!</definedName>
    <definedName name="BExQ7XL2Q1GVUFL1F9KK0K0EXMWG" localSheetId="9" hidden="1">#REF!</definedName>
    <definedName name="BExQ7XL2Q1GVUFL1F9KK0K0EXMWG" localSheetId="1" hidden="1">#REF!</definedName>
    <definedName name="BExQ7XL2Q1GVUFL1F9KK0K0EXMWG" localSheetId="40" hidden="1">#REF!</definedName>
    <definedName name="BExQ7XL2Q1GVUFL1F9KK0K0EXMWG" localSheetId="36" hidden="1">#REF!</definedName>
    <definedName name="BExQ7XL2Q1GVUFL1F9KK0K0EXMWG" hidden="1">#REF!</definedName>
    <definedName name="BExQ8469L3ZRZ3KYZPYMSJIDL7Y5" localSheetId="7" hidden="1">#REF!</definedName>
    <definedName name="BExQ8469L3ZRZ3KYZPYMSJIDL7Y5" localSheetId="9" hidden="1">#REF!</definedName>
    <definedName name="BExQ8469L3ZRZ3KYZPYMSJIDL7Y5" localSheetId="1" hidden="1">#REF!</definedName>
    <definedName name="BExQ8469L3ZRZ3KYZPYMSJIDL7Y5" localSheetId="40" hidden="1">#REF!</definedName>
    <definedName name="BExQ8469L3ZRZ3KYZPYMSJIDL7Y5" localSheetId="36" hidden="1">#REF!</definedName>
    <definedName name="BExQ8469L3ZRZ3KYZPYMSJIDL7Y5" hidden="1">#REF!</definedName>
    <definedName name="BExQ84MJB94HL3BWRN50M4NCB6Z0" localSheetId="7" hidden="1">#REF!</definedName>
    <definedName name="BExQ84MJB94HL3BWRN50M4NCB6Z0" localSheetId="9" hidden="1">#REF!</definedName>
    <definedName name="BExQ84MJB94HL3BWRN50M4NCB6Z0" localSheetId="1" hidden="1">#REF!</definedName>
    <definedName name="BExQ84MJB94HL3BWRN50M4NCB6Z0" localSheetId="40" hidden="1">#REF!</definedName>
    <definedName name="BExQ84MJB94HL3BWRN50M4NCB6Z0" localSheetId="36" hidden="1">#REF!</definedName>
    <definedName name="BExQ84MJB94HL3BWRN50M4NCB6Z0" hidden="1">#REF!</definedName>
    <definedName name="BExQ8583ZE00NW7T9OF11OT9IA14" localSheetId="7" hidden="1">#REF!</definedName>
    <definedName name="BExQ8583ZE00NW7T9OF11OT9IA14" localSheetId="9" hidden="1">#REF!</definedName>
    <definedName name="BExQ8583ZE00NW7T9OF11OT9IA14" localSheetId="1" hidden="1">#REF!</definedName>
    <definedName name="BExQ8583ZE00NW7T9OF11OT9IA14" localSheetId="40" hidden="1">#REF!</definedName>
    <definedName name="BExQ8583ZE00NW7T9OF11OT9IA14" localSheetId="36" hidden="1">#REF!</definedName>
    <definedName name="BExQ8583ZE00NW7T9OF11OT9IA14" hidden="1">#REF!</definedName>
    <definedName name="BExQ8A0RPE3IMIFIZLUE7KD2N21W" localSheetId="7" hidden="1">#REF!</definedName>
    <definedName name="BExQ8A0RPE3IMIFIZLUE7KD2N21W" localSheetId="9" hidden="1">#REF!</definedName>
    <definedName name="BExQ8A0RPE3IMIFIZLUE7KD2N21W" localSheetId="1" hidden="1">#REF!</definedName>
    <definedName name="BExQ8A0RPE3IMIFIZLUE7KD2N21W" localSheetId="40" hidden="1">#REF!</definedName>
    <definedName name="BExQ8A0RPE3IMIFIZLUE7KD2N21W" localSheetId="36" hidden="1">#REF!</definedName>
    <definedName name="BExQ8A0RPE3IMIFIZLUE7KD2N21W" hidden="1">#REF!</definedName>
    <definedName name="BExQ8ABK6H1ADV2R2OYT8NFFYG2N" localSheetId="7" hidden="1">#REF!</definedName>
    <definedName name="BExQ8ABK6H1ADV2R2OYT8NFFYG2N" localSheetId="9" hidden="1">#REF!</definedName>
    <definedName name="BExQ8ABK6H1ADV2R2OYT8NFFYG2N" localSheetId="1" hidden="1">#REF!</definedName>
    <definedName name="BExQ8ABK6H1ADV2R2OYT8NFFYG2N" localSheetId="40" hidden="1">#REF!</definedName>
    <definedName name="BExQ8ABK6H1ADV2R2OYT8NFFYG2N" localSheetId="36" hidden="1">#REF!</definedName>
    <definedName name="BExQ8ABK6H1ADV2R2OYT8NFFYG2N" hidden="1">#REF!</definedName>
    <definedName name="BExQ8DM90XJ6GCJIK9LC5O82I2TJ" localSheetId="7" hidden="1">#REF!</definedName>
    <definedName name="BExQ8DM90XJ6GCJIK9LC5O82I2TJ" localSheetId="9" hidden="1">#REF!</definedName>
    <definedName name="BExQ8DM90XJ6GCJIK9LC5O82I2TJ" localSheetId="1" hidden="1">#REF!</definedName>
    <definedName name="BExQ8DM90XJ6GCJIK9LC5O82I2TJ" localSheetId="40" hidden="1">#REF!</definedName>
    <definedName name="BExQ8DM90XJ6GCJIK9LC5O82I2TJ" localSheetId="36" hidden="1">#REF!</definedName>
    <definedName name="BExQ8DM90XJ6GCJIK9LC5O82I2TJ" hidden="1">#REF!</definedName>
    <definedName name="BExQ8G0K46ZORA0QVQTDI7Z8LXGF" localSheetId="7" hidden="1">#REF!</definedName>
    <definedName name="BExQ8G0K46ZORA0QVQTDI7Z8LXGF" localSheetId="9" hidden="1">#REF!</definedName>
    <definedName name="BExQ8G0K46ZORA0QVQTDI7Z8LXGF" localSheetId="1" hidden="1">#REF!</definedName>
    <definedName name="BExQ8G0K46ZORA0QVQTDI7Z8LXGF" localSheetId="40" hidden="1">#REF!</definedName>
    <definedName name="BExQ8G0K46ZORA0QVQTDI7Z8LXGF" localSheetId="36" hidden="1">#REF!</definedName>
    <definedName name="BExQ8G0K46ZORA0QVQTDI7Z8LXGF" hidden="1">#REF!</definedName>
    <definedName name="BExQ8O3WEU8HNTTGKTW5T0QSKCLP" localSheetId="7" hidden="1">#REF!</definedName>
    <definedName name="BExQ8O3WEU8HNTTGKTW5T0QSKCLP" localSheetId="9" hidden="1">#REF!</definedName>
    <definedName name="BExQ8O3WEU8HNTTGKTW5T0QSKCLP" localSheetId="1" hidden="1">#REF!</definedName>
    <definedName name="BExQ8O3WEU8HNTTGKTW5T0QSKCLP" localSheetId="40" hidden="1">#REF!</definedName>
    <definedName name="BExQ8O3WEU8HNTTGKTW5T0QSKCLP" localSheetId="36" hidden="1">#REF!</definedName>
    <definedName name="BExQ8O3WEU8HNTTGKTW5T0QSKCLP" hidden="1">#REF!</definedName>
    <definedName name="BExQ8ZCEDBOBJA3D9LDP5TU2WYGR" localSheetId="7" hidden="1">#REF!</definedName>
    <definedName name="BExQ8ZCEDBOBJA3D9LDP5TU2WYGR" localSheetId="9" hidden="1">#REF!</definedName>
    <definedName name="BExQ8ZCEDBOBJA3D9LDP5TU2WYGR" localSheetId="1" hidden="1">#REF!</definedName>
    <definedName name="BExQ8ZCEDBOBJA3D9LDP5TU2WYGR" localSheetId="40" hidden="1">#REF!</definedName>
    <definedName name="BExQ8ZCEDBOBJA3D9LDP5TU2WYGR" localSheetId="36" hidden="1">#REF!</definedName>
    <definedName name="BExQ8ZCEDBOBJA3D9LDP5TU2WYGR" hidden="1">#REF!</definedName>
    <definedName name="BExQ94LAW6MAQBWY25WTBFV5PPZJ" localSheetId="7" hidden="1">#REF!</definedName>
    <definedName name="BExQ94LAW6MAQBWY25WTBFV5PPZJ" localSheetId="9" hidden="1">#REF!</definedName>
    <definedName name="BExQ94LAW6MAQBWY25WTBFV5PPZJ" localSheetId="1" hidden="1">#REF!</definedName>
    <definedName name="BExQ94LAW6MAQBWY25WTBFV5PPZJ" localSheetId="40" hidden="1">#REF!</definedName>
    <definedName name="BExQ94LAW6MAQBWY25WTBFV5PPZJ" localSheetId="36" hidden="1">#REF!</definedName>
    <definedName name="BExQ94LAW6MAQBWY25WTBFV5PPZJ" hidden="1">#REF!</definedName>
    <definedName name="BExQ968K8V66L55PCVI3B4VR4FW6" localSheetId="7" hidden="1">#REF!</definedName>
    <definedName name="BExQ968K8V66L55PCVI3B4VR4FW6" localSheetId="9" hidden="1">#REF!</definedName>
    <definedName name="BExQ968K8V66L55PCVI3B4VR4FW6" localSheetId="1" hidden="1">#REF!</definedName>
    <definedName name="BExQ968K8V66L55PCVI3B4VR4FW6" localSheetId="40" hidden="1">#REF!</definedName>
    <definedName name="BExQ968K8V66L55PCVI3B4VR4FW6" localSheetId="36" hidden="1">#REF!</definedName>
    <definedName name="BExQ968K8V66L55PCVI3B4VR4FW6" hidden="1">#REF!</definedName>
    <definedName name="BExQ97QIPOSSRK978N8P234Y1XA4" localSheetId="7" hidden="1">#REF!</definedName>
    <definedName name="BExQ97QIPOSSRK978N8P234Y1XA4" localSheetId="9" hidden="1">#REF!</definedName>
    <definedName name="BExQ97QIPOSSRK978N8P234Y1XA4" localSheetId="1" hidden="1">#REF!</definedName>
    <definedName name="BExQ97QIPOSSRK978N8P234Y1XA4" localSheetId="40" hidden="1">#REF!</definedName>
    <definedName name="BExQ97QIPOSSRK978N8P234Y1XA4" localSheetId="36" hidden="1">#REF!</definedName>
    <definedName name="BExQ97QIPOSSRK978N8P234Y1XA4" hidden="1">#REF!</definedName>
    <definedName name="BExQ9DFHXLBKBS9DWH05G83SL12Z" localSheetId="7" hidden="1">#REF!</definedName>
    <definedName name="BExQ9DFHXLBKBS9DWH05G83SL12Z" localSheetId="9" hidden="1">#REF!</definedName>
    <definedName name="BExQ9DFHXLBKBS9DWH05G83SL12Z" localSheetId="1" hidden="1">#REF!</definedName>
    <definedName name="BExQ9DFHXLBKBS9DWH05G83SL12Z" localSheetId="40" hidden="1">#REF!</definedName>
    <definedName name="BExQ9DFHXLBKBS9DWH05G83SL12Z" localSheetId="36" hidden="1">#REF!</definedName>
    <definedName name="BExQ9DFHXLBKBS9DWH05G83SL12Z" hidden="1">#REF!</definedName>
    <definedName name="BExQ9E6FBAXTHGF3RXANFIA77GXP" localSheetId="7" hidden="1">#REF!</definedName>
    <definedName name="BExQ9E6FBAXTHGF3RXANFIA77GXP" localSheetId="9" hidden="1">#REF!</definedName>
    <definedName name="BExQ9E6FBAXTHGF3RXANFIA77GXP" localSheetId="1" hidden="1">#REF!</definedName>
    <definedName name="BExQ9E6FBAXTHGF3RXANFIA77GXP" localSheetId="40" hidden="1">#REF!</definedName>
    <definedName name="BExQ9E6FBAXTHGF3RXANFIA77GXP" localSheetId="36" hidden="1">#REF!</definedName>
    <definedName name="BExQ9E6FBAXTHGF3RXANFIA77GXP" hidden="1">#REF!</definedName>
    <definedName name="BExQ9J4ID0TGFFFJSQ9PFAMXOYZ1" localSheetId="7" hidden="1">#REF!</definedName>
    <definedName name="BExQ9J4ID0TGFFFJSQ9PFAMXOYZ1" localSheetId="9" hidden="1">#REF!</definedName>
    <definedName name="BExQ9J4ID0TGFFFJSQ9PFAMXOYZ1" localSheetId="1" hidden="1">#REF!</definedName>
    <definedName name="BExQ9J4ID0TGFFFJSQ9PFAMXOYZ1" localSheetId="40" hidden="1">#REF!</definedName>
    <definedName name="BExQ9J4ID0TGFFFJSQ9PFAMXOYZ1" localSheetId="36" hidden="1">#REF!</definedName>
    <definedName name="BExQ9J4ID0TGFFFJSQ9PFAMXOYZ1" hidden="1">#REF!</definedName>
    <definedName name="BExQ9KX9734KIAK7IMRLHCPYDHO2" localSheetId="7" hidden="1">#REF!</definedName>
    <definedName name="BExQ9KX9734KIAK7IMRLHCPYDHO2" localSheetId="9" hidden="1">#REF!</definedName>
    <definedName name="BExQ9KX9734KIAK7IMRLHCPYDHO2" localSheetId="1" hidden="1">#REF!</definedName>
    <definedName name="BExQ9KX9734KIAK7IMRLHCPYDHO2" localSheetId="40" hidden="1">#REF!</definedName>
    <definedName name="BExQ9KX9734KIAK7IMRLHCPYDHO2" localSheetId="36" hidden="1">#REF!</definedName>
    <definedName name="BExQ9KX9734KIAK7IMRLHCPYDHO2" hidden="1">#REF!</definedName>
    <definedName name="BExQ9L81FF4I7816VTPFBDWVU4CW" localSheetId="7" hidden="1">#REF!</definedName>
    <definedName name="BExQ9L81FF4I7816VTPFBDWVU4CW" localSheetId="9" hidden="1">#REF!</definedName>
    <definedName name="BExQ9L81FF4I7816VTPFBDWVU4CW" localSheetId="1" hidden="1">#REF!</definedName>
    <definedName name="BExQ9L81FF4I7816VTPFBDWVU4CW" localSheetId="40" hidden="1">#REF!</definedName>
    <definedName name="BExQ9L81FF4I7816VTPFBDWVU4CW" localSheetId="36" hidden="1">#REF!</definedName>
    <definedName name="BExQ9L81FF4I7816VTPFBDWVU4CW" hidden="1">#REF!</definedName>
    <definedName name="BExQ9M4E2ACZOWWWP1JJIQO8AHUM" localSheetId="7" hidden="1">#REF!</definedName>
    <definedName name="BExQ9M4E2ACZOWWWP1JJIQO8AHUM" localSheetId="9" hidden="1">#REF!</definedName>
    <definedName name="BExQ9M4E2ACZOWWWP1JJIQO8AHUM" localSheetId="1" hidden="1">#REF!</definedName>
    <definedName name="BExQ9M4E2ACZOWWWP1JJIQO8AHUM" localSheetId="40" hidden="1">#REF!</definedName>
    <definedName name="BExQ9M4E2ACZOWWWP1JJIQO8AHUM" localSheetId="36" hidden="1">#REF!</definedName>
    <definedName name="BExQ9M4E2ACZOWWWP1JJIQO8AHUM" hidden="1">#REF!</definedName>
    <definedName name="BExQ9TBCP5IJKSQLYEBE6FQLF16I" localSheetId="7" hidden="1">#REF!</definedName>
    <definedName name="BExQ9TBCP5IJKSQLYEBE6FQLF16I" localSheetId="9" hidden="1">#REF!</definedName>
    <definedName name="BExQ9TBCP5IJKSQLYEBE6FQLF16I" localSheetId="1" hidden="1">#REF!</definedName>
    <definedName name="BExQ9TBCP5IJKSQLYEBE6FQLF16I" localSheetId="40" hidden="1">#REF!</definedName>
    <definedName name="BExQ9TBCP5IJKSQLYEBE6FQLF16I" localSheetId="36" hidden="1">#REF!</definedName>
    <definedName name="BExQ9TBCP5IJKSQLYEBE6FQLF16I" hidden="1">#REF!</definedName>
    <definedName name="BExQ9UTANMJCK7LJ4OQMD6F2Q01L" localSheetId="7" hidden="1">#REF!</definedName>
    <definedName name="BExQ9UTANMJCK7LJ4OQMD6F2Q01L" localSheetId="9" hidden="1">#REF!</definedName>
    <definedName name="BExQ9UTANMJCK7LJ4OQMD6F2Q01L" localSheetId="1" hidden="1">#REF!</definedName>
    <definedName name="BExQ9UTANMJCK7LJ4OQMD6F2Q01L" localSheetId="40" hidden="1">#REF!</definedName>
    <definedName name="BExQ9UTANMJCK7LJ4OQMD6F2Q01L" localSheetId="36" hidden="1">#REF!</definedName>
    <definedName name="BExQ9UTANMJCK7LJ4OQMD6F2Q01L" hidden="1">#REF!</definedName>
    <definedName name="BExQ9ZLYHWABXAA9NJDW8ZS0UQ9P" localSheetId="7" hidden="1">[19]ZZCOOM_M03_Q005!#REF!</definedName>
    <definedName name="BExQ9ZLYHWABXAA9NJDW8ZS0UQ9P" localSheetId="9" hidden="1">[19]ZZCOOM_M03_Q005!#REF!</definedName>
    <definedName name="BExQ9ZLYHWABXAA9NJDW8ZS0UQ9P" localSheetId="1" hidden="1">[19]ZZCOOM_M03_Q005!#REF!</definedName>
    <definedName name="BExQ9ZLYHWABXAA9NJDW8ZS0UQ9P" localSheetId="40" hidden="1">[19]ZZCOOM_M03_Q005!#REF!</definedName>
    <definedName name="BExQ9ZLYHWABXAA9NJDW8ZS0UQ9P" localSheetId="36" hidden="1">[19]ZZCOOM_M03_Q005!#REF!</definedName>
    <definedName name="BExQ9ZLYHWABXAA9NJDW8ZS0UQ9P" hidden="1">[19]ZZCOOM_M03_Q005!#REF!</definedName>
    <definedName name="BExQ9ZWQ19KSRZNZNPY6ZNWEST1J" localSheetId="7" hidden="1">#REF!</definedName>
    <definedName name="BExQ9ZWQ19KSRZNZNPY6ZNWEST1J" localSheetId="9" hidden="1">#REF!</definedName>
    <definedName name="BExQ9ZWQ19KSRZNZNPY6ZNWEST1J" localSheetId="1" hidden="1">#REF!</definedName>
    <definedName name="BExQ9ZWQ19KSRZNZNPY6ZNWEST1J" localSheetId="40" hidden="1">#REF!</definedName>
    <definedName name="BExQ9ZWQ19KSRZNZNPY6ZNWEST1J" localSheetId="36" hidden="1">#REF!</definedName>
    <definedName name="BExQ9ZWQ19KSRZNZNPY6ZNWEST1J" hidden="1">#REF!</definedName>
    <definedName name="BExQA324HSCK40ENJUT9CS9EC71B" localSheetId="7" hidden="1">#REF!</definedName>
    <definedName name="BExQA324HSCK40ENJUT9CS9EC71B" localSheetId="9" hidden="1">#REF!</definedName>
    <definedName name="BExQA324HSCK40ENJUT9CS9EC71B" localSheetId="1" hidden="1">#REF!</definedName>
    <definedName name="BExQA324HSCK40ENJUT9CS9EC71B" localSheetId="40" hidden="1">#REF!</definedName>
    <definedName name="BExQA324HSCK40ENJUT9CS9EC71B" localSheetId="36" hidden="1">#REF!</definedName>
    <definedName name="BExQA324HSCK40ENJUT9CS9EC71B" hidden="1">#REF!</definedName>
    <definedName name="BExQA55GY0STSNBWQCWN8E31ZXCS" localSheetId="7" hidden="1">#REF!</definedName>
    <definedName name="BExQA55GY0STSNBWQCWN8E31ZXCS" localSheetId="9" hidden="1">#REF!</definedName>
    <definedName name="BExQA55GY0STSNBWQCWN8E31ZXCS" localSheetId="1" hidden="1">#REF!</definedName>
    <definedName name="BExQA55GY0STSNBWQCWN8E31ZXCS" localSheetId="40" hidden="1">#REF!</definedName>
    <definedName name="BExQA55GY0STSNBWQCWN8E31ZXCS" localSheetId="36" hidden="1">#REF!</definedName>
    <definedName name="BExQA55GY0STSNBWQCWN8E31ZXCS" hidden="1">#REF!</definedName>
    <definedName name="BExQA7URC7M82I0T9RUF90GCS15S" localSheetId="7" hidden="1">#REF!</definedName>
    <definedName name="BExQA7URC7M82I0T9RUF90GCS15S" localSheetId="9" hidden="1">#REF!</definedName>
    <definedName name="BExQA7URC7M82I0T9RUF90GCS15S" localSheetId="1" hidden="1">#REF!</definedName>
    <definedName name="BExQA7URC7M82I0T9RUF90GCS15S" localSheetId="40" hidden="1">#REF!</definedName>
    <definedName name="BExQA7URC7M82I0T9RUF90GCS15S" localSheetId="36" hidden="1">#REF!</definedName>
    <definedName name="BExQA7URC7M82I0T9RUF90GCS15S" hidden="1">#REF!</definedName>
    <definedName name="BExQA9HZIN9XEMHEEVHT99UU9Z82" localSheetId="7" hidden="1">#REF!</definedName>
    <definedName name="BExQA9HZIN9XEMHEEVHT99UU9Z82" localSheetId="9" hidden="1">#REF!</definedName>
    <definedName name="BExQA9HZIN9XEMHEEVHT99UU9Z82" localSheetId="1" hidden="1">#REF!</definedName>
    <definedName name="BExQA9HZIN9XEMHEEVHT99UU9Z82" localSheetId="40" hidden="1">#REF!</definedName>
    <definedName name="BExQA9HZIN9XEMHEEVHT99UU9Z82" localSheetId="36" hidden="1">#REF!</definedName>
    <definedName name="BExQA9HZIN9XEMHEEVHT99UU9Z82" hidden="1">#REF!</definedName>
    <definedName name="BExQAELFYH92K8CJL155181UDORO" localSheetId="7" hidden="1">#REF!</definedName>
    <definedName name="BExQAELFYH92K8CJL155181UDORO" localSheetId="9" hidden="1">#REF!</definedName>
    <definedName name="BExQAELFYH92K8CJL155181UDORO" localSheetId="1" hidden="1">#REF!</definedName>
    <definedName name="BExQAELFYH92K8CJL155181UDORO" localSheetId="40" hidden="1">#REF!</definedName>
    <definedName name="BExQAELFYH92K8CJL155181UDORO" localSheetId="36" hidden="1">#REF!</definedName>
    <definedName name="BExQAELFYH92K8CJL155181UDORO" hidden="1">#REF!</definedName>
    <definedName name="BExQAG8PP8R5NJKNQD1U4QOSD6X5" localSheetId="7" hidden="1">#REF!</definedName>
    <definedName name="BExQAG8PP8R5NJKNQD1U4QOSD6X5" localSheetId="9" hidden="1">#REF!</definedName>
    <definedName name="BExQAG8PP8R5NJKNQD1U4QOSD6X5" localSheetId="1" hidden="1">#REF!</definedName>
    <definedName name="BExQAG8PP8R5NJKNQD1U4QOSD6X5" localSheetId="40" hidden="1">#REF!</definedName>
    <definedName name="BExQAG8PP8R5NJKNQD1U4QOSD6X5" localSheetId="36" hidden="1">#REF!</definedName>
    <definedName name="BExQAG8PP8R5NJKNQD1U4QOSD6X5" hidden="1">#REF!</definedName>
    <definedName name="BExQAVTR32SDHZQ69KNYF6UXXKS2" localSheetId="7" hidden="1">#REF!</definedName>
    <definedName name="BExQAVTR32SDHZQ69KNYF6UXXKS2" localSheetId="9" hidden="1">#REF!</definedName>
    <definedName name="BExQAVTR32SDHZQ69KNYF6UXXKS2" localSheetId="1" hidden="1">#REF!</definedName>
    <definedName name="BExQAVTR32SDHZQ69KNYF6UXXKS2" localSheetId="40" hidden="1">#REF!</definedName>
    <definedName name="BExQAVTR32SDHZQ69KNYF6UXXKS2" localSheetId="36" hidden="1">#REF!</definedName>
    <definedName name="BExQAVTR32SDHZQ69KNYF6UXXKS2" hidden="1">#REF!</definedName>
    <definedName name="BExQBBETZJ7LHJ9CLAL3GEKQFEGR" localSheetId="7" hidden="1">#REF!</definedName>
    <definedName name="BExQBBETZJ7LHJ9CLAL3GEKQFEGR" localSheetId="9" hidden="1">#REF!</definedName>
    <definedName name="BExQBBETZJ7LHJ9CLAL3GEKQFEGR" localSheetId="1" hidden="1">#REF!</definedName>
    <definedName name="BExQBBETZJ7LHJ9CLAL3GEKQFEGR" localSheetId="40" hidden="1">#REF!</definedName>
    <definedName name="BExQBBETZJ7LHJ9CLAL3GEKQFEGR" localSheetId="36" hidden="1">#REF!</definedName>
    <definedName name="BExQBBETZJ7LHJ9CLAL3GEKQFEGR" hidden="1">#REF!</definedName>
    <definedName name="BExQBDICMZTSA1X73TMHNO4JSFLN" localSheetId="7" hidden="1">#REF!</definedName>
    <definedName name="BExQBDICMZTSA1X73TMHNO4JSFLN" localSheetId="9" hidden="1">#REF!</definedName>
    <definedName name="BExQBDICMZTSA1X73TMHNO4JSFLN" localSheetId="1" hidden="1">#REF!</definedName>
    <definedName name="BExQBDICMZTSA1X73TMHNO4JSFLN" localSheetId="40" hidden="1">#REF!</definedName>
    <definedName name="BExQBDICMZTSA1X73TMHNO4JSFLN" localSheetId="36" hidden="1">#REF!</definedName>
    <definedName name="BExQBDICMZTSA1X73TMHNO4JSFLN" hidden="1">#REF!</definedName>
    <definedName name="BExQBEER6CRCRPSSL61S0OMH57ZA" localSheetId="7" hidden="1">#REF!</definedName>
    <definedName name="BExQBEER6CRCRPSSL61S0OMH57ZA" localSheetId="9" hidden="1">#REF!</definedName>
    <definedName name="BExQBEER6CRCRPSSL61S0OMH57ZA" localSheetId="1" hidden="1">#REF!</definedName>
    <definedName name="BExQBEER6CRCRPSSL61S0OMH57ZA" localSheetId="40" hidden="1">#REF!</definedName>
    <definedName name="BExQBEER6CRCRPSSL61S0OMH57ZA" localSheetId="36" hidden="1">#REF!</definedName>
    <definedName name="BExQBEER6CRCRPSSL61S0OMH57ZA" hidden="1">#REF!</definedName>
    <definedName name="BExQBFR753FNBMC27WEQJT8UKANJ" localSheetId="7" hidden="1">#REF!</definedName>
    <definedName name="BExQBFR753FNBMC27WEQJT8UKANJ" localSheetId="9" hidden="1">#REF!</definedName>
    <definedName name="BExQBFR753FNBMC27WEQJT8UKANJ" localSheetId="1" hidden="1">#REF!</definedName>
    <definedName name="BExQBFR753FNBMC27WEQJT8UKANJ" localSheetId="40" hidden="1">#REF!</definedName>
    <definedName name="BExQBFR753FNBMC27WEQJT8UKANJ" localSheetId="36" hidden="1">#REF!</definedName>
    <definedName name="BExQBFR753FNBMC27WEQJT8UKANJ" hidden="1">#REF!</definedName>
    <definedName name="BExQBIGGY5TXI2FJVVZSLZ0LTZYH" localSheetId="7" hidden="1">#REF!</definedName>
    <definedName name="BExQBIGGY5TXI2FJVVZSLZ0LTZYH" localSheetId="9" hidden="1">#REF!</definedName>
    <definedName name="BExQBIGGY5TXI2FJVVZSLZ0LTZYH" localSheetId="1" hidden="1">#REF!</definedName>
    <definedName name="BExQBIGGY5TXI2FJVVZSLZ0LTZYH" localSheetId="40" hidden="1">#REF!</definedName>
    <definedName name="BExQBIGGY5TXI2FJVVZSLZ0LTZYH" localSheetId="36" hidden="1">#REF!</definedName>
    <definedName name="BExQBIGGY5TXI2FJVVZSLZ0LTZYH" hidden="1">#REF!</definedName>
    <definedName name="BExQBM1RUSIQ85LLMM2159BYDPIP" localSheetId="7" hidden="1">#REF!</definedName>
    <definedName name="BExQBM1RUSIQ85LLMM2159BYDPIP" localSheetId="9" hidden="1">#REF!</definedName>
    <definedName name="BExQBM1RUSIQ85LLMM2159BYDPIP" localSheetId="1" hidden="1">#REF!</definedName>
    <definedName name="BExQBM1RUSIQ85LLMM2159BYDPIP" localSheetId="40" hidden="1">#REF!</definedName>
    <definedName name="BExQBM1RUSIQ85LLMM2159BYDPIP" localSheetId="36" hidden="1">#REF!</definedName>
    <definedName name="BExQBM1RUSIQ85LLMM2159BYDPIP" hidden="1">#REF!</definedName>
    <definedName name="BExQBOWE543K7PGA5S7SVU2QKPM3" localSheetId="7" hidden="1">#REF!</definedName>
    <definedName name="BExQBOWE543K7PGA5S7SVU2QKPM3" localSheetId="9" hidden="1">#REF!</definedName>
    <definedName name="BExQBOWE543K7PGA5S7SVU2QKPM3" localSheetId="1" hidden="1">#REF!</definedName>
    <definedName name="BExQBOWE543K7PGA5S7SVU2QKPM3" localSheetId="40" hidden="1">#REF!</definedName>
    <definedName name="BExQBOWE543K7PGA5S7SVU2QKPM3" localSheetId="36" hidden="1">#REF!</definedName>
    <definedName name="BExQBOWE543K7PGA5S7SVU2QKPM3" hidden="1">#REF!</definedName>
    <definedName name="BExQBPSOZ47V81YAEURP0NQJNTJH" localSheetId="7" hidden="1">#REF!</definedName>
    <definedName name="BExQBPSOZ47V81YAEURP0NQJNTJH" localSheetId="9" hidden="1">#REF!</definedName>
    <definedName name="BExQBPSOZ47V81YAEURP0NQJNTJH" localSheetId="1" hidden="1">#REF!</definedName>
    <definedName name="BExQBPSOZ47V81YAEURP0NQJNTJH" localSheetId="40" hidden="1">#REF!</definedName>
    <definedName name="BExQBPSOZ47V81YAEURP0NQJNTJH" localSheetId="36" hidden="1">#REF!</definedName>
    <definedName name="BExQBPSOZ47V81YAEURP0NQJNTJH" hidden="1">#REF!</definedName>
    <definedName name="BExQC5TWT21CGBKD0IHAXTIN2QB8" localSheetId="7" hidden="1">#REF!</definedName>
    <definedName name="BExQC5TWT21CGBKD0IHAXTIN2QB8" localSheetId="9" hidden="1">#REF!</definedName>
    <definedName name="BExQC5TWT21CGBKD0IHAXTIN2QB8" localSheetId="1" hidden="1">#REF!</definedName>
    <definedName name="BExQC5TWT21CGBKD0IHAXTIN2QB8" localSheetId="40" hidden="1">#REF!</definedName>
    <definedName name="BExQC5TWT21CGBKD0IHAXTIN2QB8" localSheetId="36" hidden="1">#REF!</definedName>
    <definedName name="BExQC5TWT21CGBKD0IHAXTIN2QB8" hidden="1">#REF!</definedName>
    <definedName name="BExQC94JL9F5GW4S8DQCAF4WB2DA" localSheetId="7" hidden="1">#REF!</definedName>
    <definedName name="BExQC94JL9F5GW4S8DQCAF4WB2DA" localSheetId="9" hidden="1">#REF!</definedName>
    <definedName name="BExQC94JL9F5GW4S8DQCAF4WB2DA" localSheetId="1" hidden="1">#REF!</definedName>
    <definedName name="BExQC94JL9F5GW4S8DQCAF4WB2DA" localSheetId="40" hidden="1">#REF!</definedName>
    <definedName name="BExQC94JL9F5GW4S8DQCAF4WB2DA" localSheetId="36" hidden="1">#REF!</definedName>
    <definedName name="BExQC94JL9F5GW4S8DQCAF4WB2DA" hidden="1">#REF!</definedName>
    <definedName name="BExQCKTD8AT0824LGWREXM1B5D1X" localSheetId="7" hidden="1">#REF!</definedName>
    <definedName name="BExQCKTD8AT0824LGWREXM1B5D1X" localSheetId="9" hidden="1">#REF!</definedName>
    <definedName name="BExQCKTD8AT0824LGWREXM1B5D1X" localSheetId="1" hidden="1">#REF!</definedName>
    <definedName name="BExQCKTD8AT0824LGWREXM1B5D1X" localSheetId="40" hidden="1">#REF!</definedName>
    <definedName name="BExQCKTD8AT0824LGWREXM1B5D1X" localSheetId="36" hidden="1">#REF!</definedName>
    <definedName name="BExQCKTD8AT0824LGWREXM1B5D1X" hidden="1">#REF!</definedName>
    <definedName name="BExQCQ7KF4HVXSD72FF3DJGNNO3M" localSheetId="7" hidden="1">#REF!</definedName>
    <definedName name="BExQCQ7KF4HVXSD72FF3DJGNNO3M" localSheetId="9" hidden="1">#REF!</definedName>
    <definedName name="BExQCQ7KF4HVXSD72FF3DJGNNO3M" localSheetId="1" hidden="1">#REF!</definedName>
    <definedName name="BExQCQ7KF4HVXSD72FF3DJGNNO3M" localSheetId="40" hidden="1">#REF!</definedName>
    <definedName name="BExQCQ7KF4HVXSD72FF3DJGNNO3M" localSheetId="36" hidden="1">#REF!</definedName>
    <definedName name="BExQCQ7KF4HVXSD72FF3DJGNNO3M" hidden="1">#REF!</definedName>
    <definedName name="BExQCRPJXI0WNJUFFAC39C0PFUFK" localSheetId="7" hidden="1">#REF!</definedName>
    <definedName name="BExQCRPJXI0WNJUFFAC39C0PFUFK" localSheetId="9" hidden="1">#REF!</definedName>
    <definedName name="BExQCRPJXI0WNJUFFAC39C0PFUFK" localSheetId="1" hidden="1">#REF!</definedName>
    <definedName name="BExQCRPJXI0WNJUFFAC39C0PFUFK" localSheetId="40" hidden="1">#REF!</definedName>
    <definedName name="BExQCRPJXI0WNJUFFAC39C0PFUFK" localSheetId="36" hidden="1">#REF!</definedName>
    <definedName name="BExQCRPJXI0WNJUFFAC39C0PFUFK" hidden="1">#REF!</definedName>
    <definedName name="BExQD571YWOXKR2SX85K5MKQ0AO2" localSheetId="7" hidden="1">#REF!</definedName>
    <definedName name="BExQD571YWOXKR2SX85K5MKQ0AO2" localSheetId="9" hidden="1">#REF!</definedName>
    <definedName name="BExQD571YWOXKR2SX85K5MKQ0AO2" localSheetId="1" hidden="1">#REF!</definedName>
    <definedName name="BExQD571YWOXKR2SX85K5MKQ0AO2" localSheetId="40" hidden="1">#REF!</definedName>
    <definedName name="BExQD571YWOXKR2SX85K5MKQ0AO2" localSheetId="36" hidden="1">#REF!</definedName>
    <definedName name="BExQD571YWOXKR2SX85K5MKQ0AO2" hidden="1">#REF!</definedName>
    <definedName name="BExQDB6VCHN8PNX8EA6JNIEQ2JC2" localSheetId="7" hidden="1">#REF!</definedName>
    <definedName name="BExQDB6VCHN8PNX8EA6JNIEQ2JC2" localSheetId="9" hidden="1">#REF!</definedName>
    <definedName name="BExQDB6VCHN8PNX8EA6JNIEQ2JC2" localSheetId="1" hidden="1">#REF!</definedName>
    <definedName name="BExQDB6VCHN8PNX8EA6JNIEQ2JC2" localSheetId="40" hidden="1">#REF!</definedName>
    <definedName name="BExQDB6VCHN8PNX8EA6JNIEQ2JC2" localSheetId="36" hidden="1">#REF!</definedName>
    <definedName name="BExQDB6VCHN8PNX8EA6JNIEQ2JC2" hidden="1">#REF!</definedName>
    <definedName name="BExQDE1B6U2Q9B73KBENABP71YM1" localSheetId="7" hidden="1">#REF!</definedName>
    <definedName name="BExQDE1B6U2Q9B73KBENABP71YM1" localSheetId="9" hidden="1">#REF!</definedName>
    <definedName name="BExQDE1B6U2Q9B73KBENABP71YM1" localSheetId="1" hidden="1">#REF!</definedName>
    <definedName name="BExQDE1B6U2Q9B73KBENABP71YM1" localSheetId="40" hidden="1">#REF!</definedName>
    <definedName name="BExQDE1B6U2Q9B73KBENABP71YM1" localSheetId="36" hidden="1">#REF!</definedName>
    <definedName name="BExQDE1B6U2Q9B73KBENABP71YM1" hidden="1">#REF!</definedName>
    <definedName name="BExQDGQCN7ZW41QDUHOBJUGQAX40" localSheetId="7" hidden="1">#REF!</definedName>
    <definedName name="BExQDGQCN7ZW41QDUHOBJUGQAX40" localSheetId="9" hidden="1">#REF!</definedName>
    <definedName name="BExQDGQCN7ZW41QDUHOBJUGQAX40" localSheetId="1" hidden="1">#REF!</definedName>
    <definedName name="BExQDGQCN7ZW41QDUHOBJUGQAX40" localSheetId="40" hidden="1">#REF!</definedName>
    <definedName name="BExQDGQCN7ZW41QDUHOBJUGQAX40" localSheetId="36" hidden="1">#REF!</definedName>
    <definedName name="BExQDGQCN7ZW41QDUHOBJUGQAX40" hidden="1">#REF!</definedName>
    <definedName name="BExQED8ZZUEH0WRNOHXI7V9TVC8K" localSheetId="7" hidden="1">#REF!</definedName>
    <definedName name="BExQED8ZZUEH0WRNOHXI7V9TVC8K" localSheetId="9" hidden="1">#REF!</definedName>
    <definedName name="BExQED8ZZUEH0WRNOHXI7V9TVC8K" localSheetId="1" hidden="1">#REF!</definedName>
    <definedName name="BExQED8ZZUEH0WRNOHXI7V9TVC8K" localSheetId="40" hidden="1">#REF!</definedName>
    <definedName name="BExQED8ZZUEH0WRNOHXI7V9TVC8K" localSheetId="36" hidden="1">#REF!</definedName>
    <definedName name="BExQED8ZZUEH0WRNOHXI7V9TVC8K" hidden="1">#REF!</definedName>
    <definedName name="BExQEF1PIJIB9J24OB0M4X1WLBB0" localSheetId="7" hidden="1">#REF!</definedName>
    <definedName name="BExQEF1PIJIB9J24OB0M4X1WLBB0" localSheetId="9" hidden="1">#REF!</definedName>
    <definedName name="BExQEF1PIJIB9J24OB0M4X1WLBB0" localSheetId="1" hidden="1">#REF!</definedName>
    <definedName name="BExQEF1PIJIB9J24OB0M4X1WLBB0" localSheetId="40" hidden="1">#REF!</definedName>
    <definedName name="BExQEF1PIJIB9J24OB0M4X1WLBB0" localSheetId="36" hidden="1">#REF!</definedName>
    <definedName name="BExQEF1PIJIB9J24OB0M4X1WLBB0" hidden="1">#REF!</definedName>
    <definedName name="BExQEMUA4HEFM4OVO8M8MA8PIAW1" localSheetId="7" hidden="1">#REF!</definedName>
    <definedName name="BExQEMUA4HEFM4OVO8M8MA8PIAW1" localSheetId="9" hidden="1">#REF!</definedName>
    <definedName name="BExQEMUA4HEFM4OVO8M8MA8PIAW1" localSheetId="1" hidden="1">#REF!</definedName>
    <definedName name="BExQEMUA4HEFM4OVO8M8MA8PIAW1" localSheetId="40" hidden="1">#REF!</definedName>
    <definedName name="BExQEMUA4HEFM4OVO8M8MA8PIAW1" localSheetId="36" hidden="1">#REF!</definedName>
    <definedName name="BExQEMUA4HEFM4OVO8M8MA8PIAW1" hidden="1">#REF!</definedName>
    <definedName name="BExQEP38QPDKB85WG2WOL17IMB5S" localSheetId="7" hidden="1">#REF!</definedName>
    <definedName name="BExQEP38QPDKB85WG2WOL17IMB5S" localSheetId="9" hidden="1">#REF!</definedName>
    <definedName name="BExQEP38QPDKB85WG2WOL17IMB5S" localSheetId="1" hidden="1">#REF!</definedName>
    <definedName name="BExQEP38QPDKB85WG2WOL17IMB5S" localSheetId="40" hidden="1">#REF!</definedName>
    <definedName name="BExQEP38QPDKB85WG2WOL17IMB5S" localSheetId="36" hidden="1">#REF!</definedName>
    <definedName name="BExQEP38QPDKB85WG2WOL17IMB5S" hidden="1">#REF!</definedName>
    <definedName name="BExQEQ4XZQFIKUXNU9H7WE7AMZ1U" localSheetId="7" hidden="1">#REF!</definedName>
    <definedName name="BExQEQ4XZQFIKUXNU9H7WE7AMZ1U" localSheetId="9" hidden="1">#REF!</definedName>
    <definedName name="BExQEQ4XZQFIKUXNU9H7WE7AMZ1U" localSheetId="1" hidden="1">#REF!</definedName>
    <definedName name="BExQEQ4XZQFIKUXNU9H7WE7AMZ1U" localSheetId="40" hidden="1">#REF!</definedName>
    <definedName name="BExQEQ4XZQFIKUXNU9H7WE7AMZ1U" localSheetId="36" hidden="1">#REF!</definedName>
    <definedName name="BExQEQ4XZQFIKUXNU9H7WE7AMZ1U" hidden="1">#REF!</definedName>
    <definedName name="BExQF1OEB07CRAP6ALNNMJNJ3P2D" localSheetId="7" hidden="1">#REF!</definedName>
    <definedName name="BExQF1OEB07CRAP6ALNNMJNJ3P2D" localSheetId="9" hidden="1">#REF!</definedName>
    <definedName name="BExQF1OEB07CRAP6ALNNMJNJ3P2D" localSheetId="1" hidden="1">#REF!</definedName>
    <definedName name="BExQF1OEB07CRAP6ALNNMJNJ3P2D" localSheetId="40" hidden="1">#REF!</definedName>
    <definedName name="BExQF1OEB07CRAP6ALNNMJNJ3P2D" localSheetId="36" hidden="1">#REF!</definedName>
    <definedName name="BExQF1OEB07CRAP6ALNNMJNJ3P2D" hidden="1">#REF!</definedName>
    <definedName name="BExQF8KKL224NYD20XYLLM2RE7EW" localSheetId="7" hidden="1">#REF!</definedName>
    <definedName name="BExQF8KKL224NYD20XYLLM2RE7EW" localSheetId="9" hidden="1">#REF!</definedName>
    <definedName name="BExQF8KKL224NYD20XYLLM2RE7EW" localSheetId="1" hidden="1">#REF!</definedName>
    <definedName name="BExQF8KKL224NYD20XYLLM2RE7EW" localSheetId="40" hidden="1">#REF!</definedName>
    <definedName name="BExQF8KKL224NYD20XYLLM2RE7EW" localSheetId="36" hidden="1">#REF!</definedName>
    <definedName name="BExQF8KKL224NYD20XYLLM2RE7EW" hidden="1">#REF!</definedName>
    <definedName name="BExQF9X2AQPFJZTCHTU5PTTR0JAH" localSheetId="7" hidden="1">#REF!</definedName>
    <definedName name="BExQF9X2AQPFJZTCHTU5PTTR0JAH" localSheetId="9" hidden="1">#REF!</definedName>
    <definedName name="BExQF9X2AQPFJZTCHTU5PTTR0JAH" localSheetId="1" hidden="1">#REF!</definedName>
    <definedName name="BExQF9X2AQPFJZTCHTU5PTTR0JAH" localSheetId="40" hidden="1">#REF!</definedName>
    <definedName name="BExQF9X2AQPFJZTCHTU5PTTR0JAH" localSheetId="36" hidden="1">#REF!</definedName>
    <definedName name="BExQF9X2AQPFJZTCHTU5PTTR0JAH" hidden="1">#REF!</definedName>
    <definedName name="BExQFAINO9ODQZX6NSM8EBTRD04E" localSheetId="7" hidden="1">#REF!</definedName>
    <definedName name="BExQFAINO9ODQZX6NSM8EBTRD04E" localSheetId="9" hidden="1">#REF!</definedName>
    <definedName name="BExQFAINO9ODQZX6NSM8EBTRD04E" localSheetId="1" hidden="1">#REF!</definedName>
    <definedName name="BExQFAINO9ODQZX6NSM8EBTRD04E" localSheetId="40" hidden="1">#REF!</definedName>
    <definedName name="BExQFAINO9ODQZX6NSM8EBTRD04E" localSheetId="36" hidden="1">#REF!</definedName>
    <definedName name="BExQFAINO9ODQZX6NSM8EBTRD04E" hidden="1">#REF!</definedName>
    <definedName name="BExQFC0M9KKFMQKPLPEO2RQDB7MM" localSheetId="7" hidden="1">#REF!</definedName>
    <definedName name="BExQFC0M9KKFMQKPLPEO2RQDB7MM" localSheetId="9" hidden="1">#REF!</definedName>
    <definedName name="BExQFC0M9KKFMQKPLPEO2RQDB7MM" localSheetId="1" hidden="1">#REF!</definedName>
    <definedName name="BExQFC0M9KKFMQKPLPEO2RQDB7MM" localSheetId="40" hidden="1">#REF!</definedName>
    <definedName name="BExQFC0M9KKFMQKPLPEO2RQDB7MM" localSheetId="36" hidden="1">#REF!</definedName>
    <definedName name="BExQFC0M9KKFMQKPLPEO2RQDB7MM" hidden="1">#REF!</definedName>
    <definedName name="BExQFEEV7627R8TYZCM28C6V6WHE" localSheetId="7" hidden="1">#REF!</definedName>
    <definedName name="BExQFEEV7627R8TYZCM28C6V6WHE" localSheetId="9" hidden="1">#REF!</definedName>
    <definedName name="BExQFEEV7627R8TYZCM28C6V6WHE" localSheetId="1" hidden="1">#REF!</definedName>
    <definedName name="BExQFEEV7627R8TYZCM28C6V6WHE" localSheetId="40" hidden="1">#REF!</definedName>
    <definedName name="BExQFEEV7627R8TYZCM28C6V6WHE" localSheetId="36" hidden="1">#REF!</definedName>
    <definedName name="BExQFEEV7627R8TYZCM28C6V6WHE" hidden="1">#REF!</definedName>
    <definedName name="BExQFEK8NUD04X2OBRA275ADPSDL" localSheetId="7" hidden="1">#REF!</definedName>
    <definedName name="BExQFEK8NUD04X2OBRA275ADPSDL" localSheetId="9" hidden="1">#REF!</definedName>
    <definedName name="BExQFEK8NUD04X2OBRA275ADPSDL" localSheetId="1" hidden="1">#REF!</definedName>
    <definedName name="BExQFEK8NUD04X2OBRA275ADPSDL" localSheetId="40" hidden="1">#REF!</definedName>
    <definedName name="BExQFEK8NUD04X2OBRA275ADPSDL" localSheetId="36" hidden="1">#REF!</definedName>
    <definedName name="BExQFEK8NUD04X2OBRA275ADPSDL" hidden="1">#REF!</definedName>
    <definedName name="BExQFGYIWDR4W0YF7XR6E4EWWJ02" localSheetId="7" hidden="1">#REF!</definedName>
    <definedName name="BExQFGYIWDR4W0YF7XR6E4EWWJ02" localSheetId="9" hidden="1">#REF!</definedName>
    <definedName name="BExQFGYIWDR4W0YF7XR6E4EWWJ02" localSheetId="1" hidden="1">#REF!</definedName>
    <definedName name="BExQFGYIWDR4W0YF7XR6E4EWWJ02" localSheetId="40" hidden="1">#REF!</definedName>
    <definedName name="BExQFGYIWDR4W0YF7XR6E4EWWJ02" localSheetId="36" hidden="1">#REF!</definedName>
    <definedName name="BExQFGYIWDR4W0YF7XR6E4EWWJ02" hidden="1">#REF!</definedName>
    <definedName name="BExQFPNFKA36IAPS22LAUMBDI4KE" localSheetId="7" hidden="1">#REF!</definedName>
    <definedName name="BExQFPNFKA36IAPS22LAUMBDI4KE" localSheetId="9" hidden="1">#REF!</definedName>
    <definedName name="BExQFPNFKA36IAPS22LAUMBDI4KE" localSheetId="1" hidden="1">#REF!</definedName>
    <definedName name="BExQFPNFKA36IAPS22LAUMBDI4KE" localSheetId="40" hidden="1">#REF!</definedName>
    <definedName name="BExQFPNFKA36IAPS22LAUMBDI4KE" localSheetId="36" hidden="1">#REF!</definedName>
    <definedName name="BExQFPNFKA36IAPS22LAUMBDI4KE" hidden="1">#REF!</definedName>
    <definedName name="BExQFPSWEMA8WBUZ4WK20LR13VSU" localSheetId="7" hidden="1">#REF!</definedName>
    <definedName name="BExQFPSWEMA8WBUZ4WK20LR13VSU" localSheetId="9" hidden="1">#REF!</definedName>
    <definedName name="BExQFPSWEMA8WBUZ4WK20LR13VSU" localSheetId="1" hidden="1">#REF!</definedName>
    <definedName name="BExQFPSWEMA8WBUZ4WK20LR13VSU" localSheetId="40" hidden="1">#REF!</definedName>
    <definedName name="BExQFPSWEMA8WBUZ4WK20LR13VSU" localSheetId="36" hidden="1">#REF!</definedName>
    <definedName name="BExQFPSWEMA8WBUZ4WK20LR13VSU" hidden="1">#REF!</definedName>
    <definedName name="BExQFVSPOSCCPF1TLJPIWYWYB8A9" localSheetId="7" hidden="1">#REF!</definedName>
    <definedName name="BExQFVSPOSCCPF1TLJPIWYWYB8A9" localSheetId="9" hidden="1">#REF!</definedName>
    <definedName name="BExQFVSPOSCCPF1TLJPIWYWYB8A9" localSheetId="1" hidden="1">#REF!</definedName>
    <definedName name="BExQFVSPOSCCPF1TLJPIWYWYB8A9" localSheetId="40" hidden="1">#REF!</definedName>
    <definedName name="BExQFVSPOSCCPF1TLJPIWYWYB8A9" localSheetId="36" hidden="1">#REF!</definedName>
    <definedName name="BExQFVSPOSCCPF1TLJPIWYWYB8A9" hidden="1">#REF!</definedName>
    <definedName name="BExQFWJQXNQAW6LUMOEDS6KMJMYL" localSheetId="7" hidden="1">#REF!</definedName>
    <definedName name="BExQFWJQXNQAW6LUMOEDS6KMJMYL" localSheetId="9" hidden="1">#REF!</definedName>
    <definedName name="BExQFWJQXNQAW6LUMOEDS6KMJMYL" localSheetId="1" hidden="1">#REF!</definedName>
    <definedName name="BExQFWJQXNQAW6LUMOEDS6KMJMYL" localSheetId="40" hidden="1">#REF!</definedName>
    <definedName name="BExQFWJQXNQAW6LUMOEDS6KMJMYL" localSheetId="36" hidden="1">#REF!</definedName>
    <definedName name="BExQFWJQXNQAW6LUMOEDS6KMJMYL" hidden="1">#REF!</definedName>
    <definedName name="BExQG8TYRD2G42UA5ZPCRLNKUDMX" localSheetId="7" hidden="1">#REF!</definedName>
    <definedName name="BExQG8TYRD2G42UA5ZPCRLNKUDMX" localSheetId="9" hidden="1">#REF!</definedName>
    <definedName name="BExQG8TYRD2G42UA5ZPCRLNKUDMX" localSheetId="1" hidden="1">#REF!</definedName>
    <definedName name="BExQG8TYRD2G42UA5ZPCRLNKUDMX" localSheetId="40" hidden="1">#REF!</definedName>
    <definedName name="BExQG8TYRD2G42UA5ZPCRLNKUDMX" localSheetId="36" hidden="1">#REF!</definedName>
    <definedName name="BExQG8TYRD2G42UA5ZPCRLNKUDMX" hidden="1">#REF!</definedName>
    <definedName name="BExQG9A8OZ31BDN5QEGQGWG59A43" localSheetId="7" hidden="1">#REF!</definedName>
    <definedName name="BExQG9A8OZ31BDN5QEGQGWG59A43" localSheetId="9" hidden="1">#REF!</definedName>
    <definedName name="BExQG9A8OZ31BDN5QEGQGWG59A43" localSheetId="1" hidden="1">#REF!</definedName>
    <definedName name="BExQG9A8OZ31BDN5QEGQGWG59A43" localSheetId="40" hidden="1">#REF!</definedName>
    <definedName name="BExQG9A8OZ31BDN5QEGQGWG59A43" localSheetId="36" hidden="1">#REF!</definedName>
    <definedName name="BExQG9A8OZ31BDN5QEGQGWG59A43" hidden="1">#REF!</definedName>
    <definedName name="BExQGGBQ2CMSPV4NV4RA7NMBQER6" localSheetId="7" hidden="1">#REF!</definedName>
    <definedName name="BExQGGBQ2CMSPV4NV4RA7NMBQER6" localSheetId="9" hidden="1">#REF!</definedName>
    <definedName name="BExQGGBQ2CMSPV4NV4RA7NMBQER6" localSheetId="1" hidden="1">#REF!</definedName>
    <definedName name="BExQGGBQ2CMSPV4NV4RA7NMBQER6" localSheetId="40" hidden="1">#REF!</definedName>
    <definedName name="BExQGGBQ2CMSPV4NV4RA7NMBQER6" localSheetId="36" hidden="1">#REF!</definedName>
    <definedName name="BExQGGBQ2CMSPV4NV4RA7NMBQER6" hidden="1">#REF!</definedName>
    <definedName name="BExQGO48J9MPCDQ96RBB9UN9AIGT" localSheetId="7" hidden="1">#REF!</definedName>
    <definedName name="BExQGO48J9MPCDQ96RBB9UN9AIGT" localSheetId="9" hidden="1">#REF!</definedName>
    <definedName name="BExQGO48J9MPCDQ96RBB9UN9AIGT" localSheetId="1" hidden="1">#REF!</definedName>
    <definedName name="BExQGO48J9MPCDQ96RBB9UN9AIGT" localSheetId="40" hidden="1">#REF!</definedName>
    <definedName name="BExQGO48J9MPCDQ96RBB9UN9AIGT" localSheetId="36" hidden="1">#REF!</definedName>
    <definedName name="BExQGO48J9MPCDQ96RBB9UN9AIGT" hidden="1">#REF!</definedName>
    <definedName name="BExQGSBB6MJWDW7AYWA0MSFTXKRR" localSheetId="7" hidden="1">#REF!</definedName>
    <definedName name="BExQGSBB6MJWDW7AYWA0MSFTXKRR" localSheetId="9" hidden="1">#REF!</definedName>
    <definedName name="BExQGSBB6MJWDW7AYWA0MSFTXKRR" localSheetId="1" hidden="1">#REF!</definedName>
    <definedName name="BExQGSBB6MJWDW7AYWA0MSFTXKRR" localSheetId="40" hidden="1">#REF!</definedName>
    <definedName name="BExQGSBB6MJWDW7AYWA0MSFTXKRR" localSheetId="36" hidden="1">#REF!</definedName>
    <definedName name="BExQGSBB6MJWDW7AYWA0MSFTXKRR" hidden="1">#REF!</definedName>
    <definedName name="BExQH0UURAJ13AVO5UI04HSRGVYW" localSheetId="7" hidden="1">#REF!</definedName>
    <definedName name="BExQH0UURAJ13AVO5UI04HSRGVYW" localSheetId="9" hidden="1">#REF!</definedName>
    <definedName name="BExQH0UURAJ13AVO5UI04HSRGVYW" localSheetId="1" hidden="1">#REF!</definedName>
    <definedName name="BExQH0UURAJ13AVO5UI04HSRGVYW" localSheetId="40" hidden="1">#REF!</definedName>
    <definedName name="BExQH0UURAJ13AVO5UI04HSRGVYW" localSheetId="36" hidden="1">#REF!</definedName>
    <definedName name="BExQH0UURAJ13AVO5UI04HSRGVYW" hidden="1">#REF!</definedName>
    <definedName name="BExQH5I0FUT0822E2ITR6M5724UF" localSheetId="7" hidden="1">#REF!</definedName>
    <definedName name="BExQH5I0FUT0822E2ITR6M5724UF" localSheetId="9" hidden="1">#REF!</definedName>
    <definedName name="BExQH5I0FUT0822E2ITR6M5724UF" localSheetId="1" hidden="1">#REF!</definedName>
    <definedName name="BExQH5I0FUT0822E2ITR6M5724UF" localSheetId="40" hidden="1">#REF!</definedName>
    <definedName name="BExQH5I0FUT0822E2ITR6M5724UF" localSheetId="36" hidden="1">#REF!</definedName>
    <definedName name="BExQH5I0FUT0822E2ITR6M5724UF" hidden="1">#REF!</definedName>
    <definedName name="BExQH6ZZY0NR8SE48PSI9D0CU1TC" localSheetId="7" hidden="1">#REF!</definedName>
    <definedName name="BExQH6ZZY0NR8SE48PSI9D0CU1TC" localSheetId="9" hidden="1">#REF!</definedName>
    <definedName name="BExQH6ZZY0NR8SE48PSI9D0CU1TC" localSheetId="1" hidden="1">#REF!</definedName>
    <definedName name="BExQH6ZZY0NR8SE48PSI9D0CU1TC" localSheetId="40" hidden="1">#REF!</definedName>
    <definedName name="BExQH6ZZY0NR8SE48PSI9D0CU1TC" localSheetId="36" hidden="1">#REF!</definedName>
    <definedName name="BExQH6ZZY0NR8SE48PSI9D0CU1TC" hidden="1">#REF!</definedName>
    <definedName name="BExQH9P2MCXAJOVEO4GFQT6MNW22" localSheetId="7" hidden="1">#REF!</definedName>
    <definedName name="BExQH9P2MCXAJOVEO4GFQT6MNW22" localSheetId="9" hidden="1">#REF!</definedName>
    <definedName name="BExQH9P2MCXAJOVEO4GFQT6MNW22" localSheetId="1" hidden="1">#REF!</definedName>
    <definedName name="BExQH9P2MCXAJOVEO4GFQT6MNW22" localSheetId="40" hidden="1">#REF!</definedName>
    <definedName name="BExQH9P2MCXAJOVEO4GFQT6MNW22" localSheetId="36" hidden="1">#REF!</definedName>
    <definedName name="BExQH9P2MCXAJOVEO4GFQT6MNW22" hidden="1">#REF!</definedName>
    <definedName name="BExQHCZSBYUY8OKKJXFYWKBBM6AH" localSheetId="7" hidden="1">#REF!</definedName>
    <definedName name="BExQHCZSBYUY8OKKJXFYWKBBM6AH" localSheetId="9" hidden="1">#REF!</definedName>
    <definedName name="BExQHCZSBYUY8OKKJXFYWKBBM6AH" localSheetId="1" hidden="1">#REF!</definedName>
    <definedName name="BExQHCZSBYUY8OKKJXFYWKBBM6AH" localSheetId="40" hidden="1">#REF!</definedName>
    <definedName name="BExQHCZSBYUY8OKKJXFYWKBBM6AH" localSheetId="36" hidden="1">#REF!</definedName>
    <definedName name="BExQHCZSBYUY8OKKJXFYWKBBM6AH" hidden="1">#REF!</definedName>
    <definedName name="BExQHML1J3V7M9VZ3S2S198637RP" localSheetId="7" hidden="1">#REF!</definedName>
    <definedName name="BExQHML1J3V7M9VZ3S2S198637RP" localSheetId="9" hidden="1">#REF!</definedName>
    <definedName name="BExQHML1J3V7M9VZ3S2S198637RP" localSheetId="1" hidden="1">#REF!</definedName>
    <definedName name="BExQHML1J3V7M9VZ3S2S198637RP" localSheetId="40" hidden="1">#REF!</definedName>
    <definedName name="BExQHML1J3V7M9VZ3S2S198637RP" localSheetId="36" hidden="1">#REF!</definedName>
    <definedName name="BExQHML1J3V7M9VZ3S2S198637RP" hidden="1">#REF!</definedName>
    <definedName name="BExQHPKXZ1K33V2F90NZIQRZYIAW" localSheetId="7" hidden="1">#REF!</definedName>
    <definedName name="BExQHPKXZ1K33V2F90NZIQRZYIAW" localSheetId="9" hidden="1">#REF!</definedName>
    <definedName name="BExQHPKXZ1K33V2F90NZIQRZYIAW" localSheetId="1" hidden="1">#REF!</definedName>
    <definedName name="BExQHPKXZ1K33V2F90NZIQRZYIAW" localSheetId="40" hidden="1">#REF!</definedName>
    <definedName name="BExQHPKXZ1K33V2F90NZIQRZYIAW" localSheetId="36" hidden="1">#REF!</definedName>
    <definedName name="BExQHPKXZ1K33V2F90NZIQRZYIAW" hidden="1">#REF!</definedName>
    <definedName name="BExQHRDNW8YFGT2B35K9CYSS1VAI" localSheetId="7" hidden="1">#REF!</definedName>
    <definedName name="BExQHRDNW8YFGT2B35K9CYSS1VAI" localSheetId="9" hidden="1">#REF!</definedName>
    <definedName name="BExQHRDNW8YFGT2B35K9CYSS1VAI" localSheetId="1" hidden="1">#REF!</definedName>
    <definedName name="BExQHRDNW8YFGT2B35K9CYSS1VAI" localSheetId="40" hidden="1">#REF!</definedName>
    <definedName name="BExQHRDNW8YFGT2B35K9CYSS1VAI" localSheetId="36" hidden="1">#REF!</definedName>
    <definedName name="BExQHRDNW8YFGT2B35K9CYSS1VAI" hidden="1">#REF!</definedName>
    <definedName name="BExQHRZ9FBLUG6G6CC88UZA6V39L" localSheetId="7" hidden="1">#REF!</definedName>
    <definedName name="BExQHRZ9FBLUG6G6CC88UZA6V39L" localSheetId="9" hidden="1">#REF!</definedName>
    <definedName name="BExQHRZ9FBLUG6G6CC88UZA6V39L" localSheetId="1" hidden="1">#REF!</definedName>
    <definedName name="BExQHRZ9FBLUG6G6CC88UZA6V39L" localSheetId="40" hidden="1">#REF!</definedName>
    <definedName name="BExQHRZ9FBLUG6G6CC88UZA6V39L" localSheetId="36" hidden="1">#REF!</definedName>
    <definedName name="BExQHRZ9FBLUG6G6CC88UZA6V39L" hidden="1">#REF!</definedName>
    <definedName name="BExQHVF9KD06AG2RXUQJ9X4PVGX4" localSheetId="7" hidden="1">#REF!</definedName>
    <definedName name="BExQHVF9KD06AG2RXUQJ9X4PVGX4" localSheetId="9" hidden="1">#REF!</definedName>
    <definedName name="BExQHVF9KD06AG2RXUQJ9X4PVGX4" localSheetId="1" hidden="1">#REF!</definedName>
    <definedName name="BExQHVF9KD06AG2RXUQJ9X4PVGX4" localSheetId="40" hidden="1">#REF!</definedName>
    <definedName name="BExQHVF9KD06AG2RXUQJ9X4PVGX4" localSheetId="36" hidden="1">#REF!</definedName>
    <definedName name="BExQHVF9KD06AG2RXUQJ9X4PVGX4" hidden="1">#REF!</definedName>
    <definedName name="BExQHZBHVN2L4HC7ACTR73T5OCV0" localSheetId="7" hidden="1">#REF!</definedName>
    <definedName name="BExQHZBHVN2L4HC7ACTR73T5OCV0" localSheetId="9" hidden="1">#REF!</definedName>
    <definedName name="BExQHZBHVN2L4HC7ACTR73T5OCV0" localSheetId="1" hidden="1">#REF!</definedName>
    <definedName name="BExQHZBHVN2L4HC7ACTR73T5OCV0" localSheetId="40" hidden="1">#REF!</definedName>
    <definedName name="BExQHZBHVN2L4HC7ACTR73T5OCV0" localSheetId="36" hidden="1">#REF!</definedName>
    <definedName name="BExQHZBHVN2L4HC7ACTR73T5OCV0" hidden="1">#REF!</definedName>
    <definedName name="BExQI3O3BBL6MXZNJD1S3UD8WBUU" localSheetId="7" hidden="1">#REF!</definedName>
    <definedName name="BExQI3O3BBL6MXZNJD1S3UD8WBUU" localSheetId="9" hidden="1">#REF!</definedName>
    <definedName name="BExQI3O3BBL6MXZNJD1S3UD8WBUU" localSheetId="1" hidden="1">#REF!</definedName>
    <definedName name="BExQI3O3BBL6MXZNJD1S3UD8WBUU" localSheetId="40" hidden="1">#REF!</definedName>
    <definedName name="BExQI3O3BBL6MXZNJD1S3UD8WBUU" localSheetId="36" hidden="1">#REF!</definedName>
    <definedName name="BExQI3O3BBL6MXZNJD1S3UD8WBUU" hidden="1">#REF!</definedName>
    <definedName name="BExQI7431UOEBYKYPVVMNXBZ2ZP2" localSheetId="7" hidden="1">#REF!</definedName>
    <definedName name="BExQI7431UOEBYKYPVVMNXBZ2ZP2" localSheetId="9" hidden="1">#REF!</definedName>
    <definedName name="BExQI7431UOEBYKYPVVMNXBZ2ZP2" localSheetId="1" hidden="1">#REF!</definedName>
    <definedName name="BExQI7431UOEBYKYPVVMNXBZ2ZP2" localSheetId="40" hidden="1">#REF!</definedName>
    <definedName name="BExQI7431UOEBYKYPVVMNXBZ2ZP2" localSheetId="36" hidden="1">#REF!</definedName>
    <definedName name="BExQI7431UOEBYKYPVVMNXBZ2ZP2" hidden="1">#REF!</definedName>
    <definedName name="BExQI85V9TNLDJT5LTRZS10Y26SG" localSheetId="7" hidden="1">#REF!</definedName>
    <definedName name="BExQI85V9TNLDJT5LTRZS10Y26SG" localSheetId="9" hidden="1">#REF!</definedName>
    <definedName name="BExQI85V9TNLDJT5LTRZS10Y26SG" localSheetId="1" hidden="1">#REF!</definedName>
    <definedName name="BExQI85V9TNLDJT5LTRZS10Y26SG" localSheetId="40" hidden="1">#REF!</definedName>
    <definedName name="BExQI85V9TNLDJT5LTRZS10Y26SG" localSheetId="36" hidden="1">#REF!</definedName>
    <definedName name="BExQI85V9TNLDJT5LTRZS10Y26SG" hidden="1">#REF!</definedName>
    <definedName name="BExQI9ICYVAAXE7L1BQSE1VWSQA9" localSheetId="7" hidden="1">#REF!</definedName>
    <definedName name="BExQI9ICYVAAXE7L1BQSE1VWSQA9" localSheetId="9" hidden="1">#REF!</definedName>
    <definedName name="BExQI9ICYVAAXE7L1BQSE1VWSQA9" localSheetId="1" hidden="1">#REF!</definedName>
    <definedName name="BExQI9ICYVAAXE7L1BQSE1VWSQA9" localSheetId="40" hidden="1">#REF!</definedName>
    <definedName name="BExQI9ICYVAAXE7L1BQSE1VWSQA9" localSheetId="36" hidden="1">#REF!</definedName>
    <definedName name="BExQI9ICYVAAXE7L1BQSE1VWSQA9" hidden="1">#REF!</definedName>
    <definedName name="BExQIAPKHVEV8CU1L3TTHJW67FJ5" localSheetId="7" hidden="1">#REF!</definedName>
    <definedName name="BExQIAPKHVEV8CU1L3TTHJW67FJ5" localSheetId="9" hidden="1">#REF!</definedName>
    <definedName name="BExQIAPKHVEV8CU1L3TTHJW67FJ5" localSheetId="1" hidden="1">#REF!</definedName>
    <definedName name="BExQIAPKHVEV8CU1L3TTHJW67FJ5" localSheetId="40" hidden="1">#REF!</definedName>
    <definedName name="BExQIAPKHVEV8CU1L3TTHJW67FJ5" localSheetId="36" hidden="1">#REF!</definedName>
    <definedName name="BExQIAPKHVEV8CU1L3TTHJW67FJ5" hidden="1">#REF!</definedName>
    <definedName name="BExQIAV02RGEQG6AF0CWXU3MS9BZ" localSheetId="7" hidden="1">#REF!</definedName>
    <definedName name="BExQIAV02RGEQG6AF0CWXU3MS9BZ" localSheetId="9" hidden="1">#REF!</definedName>
    <definedName name="BExQIAV02RGEQG6AF0CWXU3MS9BZ" localSheetId="1" hidden="1">#REF!</definedName>
    <definedName name="BExQIAV02RGEQG6AF0CWXU3MS9BZ" localSheetId="40" hidden="1">#REF!</definedName>
    <definedName name="BExQIAV02RGEQG6AF0CWXU3MS9BZ" localSheetId="36" hidden="1">#REF!</definedName>
    <definedName name="BExQIAV02RGEQG6AF0CWXU3MS9BZ" hidden="1">#REF!</definedName>
    <definedName name="BExQIBB4I3Z6AUU0HYV1DHRS13M4" localSheetId="7" hidden="1">#REF!</definedName>
    <definedName name="BExQIBB4I3Z6AUU0HYV1DHRS13M4" localSheetId="9" hidden="1">#REF!</definedName>
    <definedName name="BExQIBB4I3Z6AUU0HYV1DHRS13M4" localSheetId="1" hidden="1">#REF!</definedName>
    <definedName name="BExQIBB4I3Z6AUU0HYV1DHRS13M4" localSheetId="40" hidden="1">#REF!</definedName>
    <definedName name="BExQIBB4I3Z6AUU0HYV1DHRS13M4" localSheetId="36" hidden="1">#REF!</definedName>
    <definedName name="BExQIBB4I3Z6AUU0HYV1DHRS13M4" hidden="1">#REF!</definedName>
    <definedName name="BExQIBWPAXU7HJZLKGJZY3EB7MIS" localSheetId="7" hidden="1">#REF!</definedName>
    <definedName name="BExQIBWPAXU7HJZLKGJZY3EB7MIS" localSheetId="9" hidden="1">#REF!</definedName>
    <definedName name="BExQIBWPAXU7HJZLKGJZY3EB7MIS" localSheetId="1" hidden="1">#REF!</definedName>
    <definedName name="BExQIBWPAXU7HJZLKGJZY3EB7MIS" localSheetId="40" hidden="1">#REF!</definedName>
    <definedName name="BExQIBWPAXU7HJZLKGJZY3EB7MIS" localSheetId="36" hidden="1">#REF!</definedName>
    <definedName name="BExQIBWPAXU7HJZLKGJZY3EB7MIS" hidden="1">#REF!</definedName>
    <definedName name="BExQIHLP9AT969BKBF22IGW76GLI" localSheetId="7" hidden="1">#REF!</definedName>
    <definedName name="BExQIHLP9AT969BKBF22IGW76GLI" localSheetId="9" hidden="1">#REF!</definedName>
    <definedName name="BExQIHLP9AT969BKBF22IGW76GLI" localSheetId="1" hidden="1">#REF!</definedName>
    <definedName name="BExQIHLP9AT969BKBF22IGW76GLI" localSheetId="40" hidden="1">#REF!</definedName>
    <definedName name="BExQIHLP9AT969BKBF22IGW76GLI" localSheetId="36" hidden="1">#REF!</definedName>
    <definedName name="BExQIHLP9AT969BKBF22IGW76GLI" hidden="1">#REF!</definedName>
    <definedName name="BExQIS8O6R36CI01XRY9ISM99TW9" localSheetId="7" hidden="1">#REF!</definedName>
    <definedName name="BExQIS8O6R36CI01XRY9ISM99TW9" localSheetId="9" hidden="1">#REF!</definedName>
    <definedName name="BExQIS8O6R36CI01XRY9ISM99TW9" localSheetId="1" hidden="1">#REF!</definedName>
    <definedName name="BExQIS8O6R36CI01XRY9ISM99TW9" localSheetId="40" hidden="1">#REF!</definedName>
    <definedName name="BExQIS8O6R36CI01XRY9ISM99TW9" localSheetId="36" hidden="1">#REF!</definedName>
    <definedName name="BExQIS8O6R36CI01XRY9ISM99TW9" hidden="1">#REF!</definedName>
    <definedName name="BExQIVJB9MJ25NDUHTCVMSODJY2C" localSheetId="7" hidden="1">#REF!</definedName>
    <definedName name="BExQIVJB9MJ25NDUHTCVMSODJY2C" localSheetId="9" hidden="1">#REF!</definedName>
    <definedName name="BExQIVJB9MJ25NDUHTCVMSODJY2C" localSheetId="1" hidden="1">#REF!</definedName>
    <definedName name="BExQIVJB9MJ25NDUHTCVMSODJY2C" localSheetId="40" hidden="1">#REF!</definedName>
    <definedName name="BExQIVJB9MJ25NDUHTCVMSODJY2C" localSheetId="36" hidden="1">#REF!</definedName>
    <definedName name="BExQIVJB9MJ25NDUHTCVMSODJY2C" hidden="1">#REF!</definedName>
    <definedName name="BExQIWAEMVTWAU39DWIXT17K2A9Z" localSheetId="7" hidden="1">#REF!</definedName>
    <definedName name="BExQIWAEMVTWAU39DWIXT17K2A9Z" localSheetId="9" hidden="1">#REF!</definedName>
    <definedName name="BExQIWAEMVTWAU39DWIXT17K2A9Z" localSheetId="1" hidden="1">#REF!</definedName>
    <definedName name="BExQIWAEMVTWAU39DWIXT17K2A9Z" localSheetId="40" hidden="1">#REF!</definedName>
    <definedName name="BExQIWAEMVTWAU39DWIXT17K2A9Z" localSheetId="36" hidden="1">#REF!</definedName>
    <definedName name="BExQIWAEMVTWAU39DWIXT17K2A9Z" hidden="1">#REF!</definedName>
    <definedName name="BExQJ72T8UR0U461ZLEGOOEPCDIG" localSheetId="7" hidden="1">#REF!</definedName>
    <definedName name="BExQJ72T8UR0U461ZLEGOOEPCDIG" localSheetId="9" hidden="1">#REF!</definedName>
    <definedName name="BExQJ72T8UR0U461ZLEGOOEPCDIG" localSheetId="1" hidden="1">#REF!</definedName>
    <definedName name="BExQJ72T8UR0U461ZLEGOOEPCDIG" localSheetId="40" hidden="1">#REF!</definedName>
    <definedName name="BExQJ72T8UR0U461ZLEGOOEPCDIG" localSheetId="36" hidden="1">#REF!</definedName>
    <definedName name="BExQJ72T8UR0U461ZLEGOOEPCDIG" hidden="1">#REF!</definedName>
    <definedName name="BExQJAZ2QDORCR0K8PR9VHQZ4Y3P" localSheetId="7" hidden="1">#REF!</definedName>
    <definedName name="BExQJAZ2QDORCR0K8PR9VHQZ4Y3P" localSheetId="9" hidden="1">#REF!</definedName>
    <definedName name="BExQJAZ2QDORCR0K8PR9VHQZ4Y3P" localSheetId="1" hidden="1">#REF!</definedName>
    <definedName name="BExQJAZ2QDORCR0K8PR9VHQZ4Y3P" localSheetId="40" hidden="1">#REF!</definedName>
    <definedName name="BExQJAZ2QDORCR0K8PR9VHQZ4Y3P" localSheetId="36" hidden="1">#REF!</definedName>
    <definedName name="BExQJAZ2QDORCR0K8PR9VHQZ4Y3P" hidden="1">#REF!</definedName>
    <definedName name="BExQJBF7LAX128WR7VTMJC88ZLPG" localSheetId="7" hidden="1">#REF!</definedName>
    <definedName name="BExQJBF7LAX128WR7VTMJC88ZLPG" localSheetId="9" hidden="1">#REF!</definedName>
    <definedName name="BExQJBF7LAX128WR7VTMJC88ZLPG" localSheetId="1" hidden="1">#REF!</definedName>
    <definedName name="BExQJBF7LAX128WR7VTMJC88ZLPG" localSheetId="40" hidden="1">#REF!</definedName>
    <definedName name="BExQJBF7LAX128WR7VTMJC88ZLPG" localSheetId="36" hidden="1">#REF!</definedName>
    <definedName name="BExQJBF7LAX128WR7VTMJC88ZLPG" hidden="1">#REF!</definedName>
    <definedName name="BExQJEVCKX6KZHNCLYXY7D0MX5KN" localSheetId="7" hidden="1">#REF!</definedName>
    <definedName name="BExQJEVCKX6KZHNCLYXY7D0MX5KN" localSheetId="9" hidden="1">#REF!</definedName>
    <definedName name="BExQJEVCKX6KZHNCLYXY7D0MX5KN" localSheetId="1" hidden="1">#REF!</definedName>
    <definedName name="BExQJEVCKX6KZHNCLYXY7D0MX5KN" localSheetId="40" hidden="1">#REF!</definedName>
    <definedName name="BExQJEVCKX6KZHNCLYXY7D0MX5KN" localSheetId="36" hidden="1">#REF!</definedName>
    <definedName name="BExQJEVCKX6KZHNCLYXY7D0MX5KN" hidden="1">#REF!</definedName>
    <definedName name="BExQJJYSDX8B0J1QGF2HL071KKA3" localSheetId="7" hidden="1">#REF!</definedName>
    <definedName name="BExQJJYSDX8B0J1QGF2HL071KKA3" localSheetId="9" hidden="1">#REF!</definedName>
    <definedName name="BExQJJYSDX8B0J1QGF2HL071KKA3" localSheetId="1" hidden="1">#REF!</definedName>
    <definedName name="BExQJJYSDX8B0J1QGF2HL071KKA3" localSheetId="40" hidden="1">#REF!</definedName>
    <definedName name="BExQJJYSDX8B0J1QGF2HL071KKA3" localSheetId="36" hidden="1">#REF!</definedName>
    <definedName name="BExQJJYSDX8B0J1QGF2HL071KKA3" hidden="1">#REF!</definedName>
    <definedName name="BExQK1HV6SQQ7CP8H8IUKI9TYXTD" localSheetId="7" hidden="1">#REF!</definedName>
    <definedName name="BExQK1HV6SQQ7CP8H8IUKI9TYXTD" localSheetId="9" hidden="1">#REF!</definedName>
    <definedName name="BExQK1HV6SQQ7CP8H8IUKI9TYXTD" localSheetId="1" hidden="1">#REF!</definedName>
    <definedName name="BExQK1HV6SQQ7CP8H8IUKI9TYXTD" localSheetId="40" hidden="1">#REF!</definedName>
    <definedName name="BExQK1HV6SQQ7CP8H8IUKI9TYXTD" localSheetId="36" hidden="1">#REF!</definedName>
    <definedName name="BExQK1HV6SQQ7CP8H8IUKI9TYXTD" hidden="1">#REF!</definedName>
    <definedName name="BExQK3LE5CSBW1E4H4KHW548FL2R" localSheetId="7" hidden="1">#REF!</definedName>
    <definedName name="BExQK3LE5CSBW1E4H4KHW548FL2R" localSheetId="9" hidden="1">#REF!</definedName>
    <definedName name="BExQK3LE5CSBW1E4H4KHW548FL2R" localSheetId="1" hidden="1">#REF!</definedName>
    <definedName name="BExQK3LE5CSBW1E4H4KHW548FL2R" localSheetId="40" hidden="1">#REF!</definedName>
    <definedName name="BExQK3LE5CSBW1E4H4KHW548FL2R" localSheetId="36" hidden="1">#REF!</definedName>
    <definedName name="BExQK3LE5CSBW1E4H4KHW548FL2R" hidden="1">#REF!</definedName>
    <definedName name="BExQKG6LD6PLNDGNGO9DJXY865BR" localSheetId="7" hidden="1">#REF!</definedName>
    <definedName name="BExQKG6LD6PLNDGNGO9DJXY865BR" localSheetId="9" hidden="1">#REF!</definedName>
    <definedName name="BExQKG6LD6PLNDGNGO9DJXY865BR" localSheetId="1" hidden="1">#REF!</definedName>
    <definedName name="BExQKG6LD6PLNDGNGO9DJXY865BR" localSheetId="40" hidden="1">#REF!</definedName>
    <definedName name="BExQKG6LD6PLNDGNGO9DJXY865BR" localSheetId="36" hidden="1">#REF!</definedName>
    <definedName name="BExQKG6LD6PLNDGNGO9DJXY865BR" hidden="1">#REF!</definedName>
    <definedName name="BExQKUKG8I4CGS9QYSD0H7NHP4JN" localSheetId="7" hidden="1">#REF!</definedName>
    <definedName name="BExQKUKG8I4CGS9QYSD0H7NHP4JN" localSheetId="9" hidden="1">#REF!</definedName>
    <definedName name="BExQKUKG8I4CGS9QYSD0H7NHP4JN" localSheetId="1" hidden="1">#REF!</definedName>
    <definedName name="BExQKUKG8I4CGS9QYSD0H7NHP4JN" localSheetId="40" hidden="1">#REF!</definedName>
    <definedName name="BExQKUKG8I4CGS9QYSD0H7NHP4JN" localSheetId="36" hidden="1">#REF!</definedName>
    <definedName name="BExQKUKG8I4CGS9QYSD0H7NHP4JN" hidden="1">#REF!</definedName>
    <definedName name="BExQL2NSE8OYZFXQH8A23RMVMFW7" localSheetId="7" hidden="1">#REF!</definedName>
    <definedName name="BExQL2NSE8OYZFXQH8A23RMVMFW7" localSheetId="9" hidden="1">#REF!</definedName>
    <definedName name="BExQL2NSE8OYZFXQH8A23RMVMFW7" localSheetId="1" hidden="1">#REF!</definedName>
    <definedName name="BExQL2NSE8OYZFXQH8A23RMVMFW7" localSheetId="40" hidden="1">#REF!</definedName>
    <definedName name="BExQL2NSE8OYZFXQH8A23RMVMFW7" localSheetId="36" hidden="1">#REF!</definedName>
    <definedName name="BExQL2NSE8OYZFXQH8A23RMVMFW7" hidden="1">#REF!</definedName>
    <definedName name="BExQL4GJ3LZJL6JDEHT7UDXW90TV" localSheetId="7" hidden="1">#REF!</definedName>
    <definedName name="BExQL4GJ3LZJL6JDEHT7UDXW90TV" localSheetId="9" hidden="1">#REF!</definedName>
    <definedName name="BExQL4GJ3LZJL6JDEHT7UDXW90TV" localSheetId="1" hidden="1">#REF!</definedName>
    <definedName name="BExQL4GJ3LZJL6JDEHT7UDXW90TV" localSheetId="40" hidden="1">#REF!</definedName>
    <definedName name="BExQL4GJ3LZJL6JDEHT7UDXW90TV" localSheetId="36" hidden="1">#REF!</definedName>
    <definedName name="BExQL4GJ3LZJL6JDEHT7UDXW90TV" hidden="1">#REF!</definedName>
    <definedName name="BExQLE1TOW3A287TQB0AVWENT8O1" localSheetId="7" hidden="1">#REF!</definedName>
    <definedName name="BExQLE1TOW3A287TQB0AVWENT8O1" localSheetId="9" hidden="1">#REF!</definedName>
    <definedName name="BExQLE1TOW3A287TQB0AVWENT8O1" localSheetId="1" hidden="1">#REF!</definedName>
    <definedName name="BExQLE1TOW3A287TQB0AVWENT8O1" localSheetId="40" hidden="1">#REF!</definedName>
    <definedName name="BExQLE1TOW3A287TQB0AVWENT8O1" localSheetId="36" hidden="1">#REF!</definedName>
    <definedName name="BExQLE1TOW3A287TQB0AVWENT8O1" hidden="1">#REF!</definedName>
    <definedName name="BExRYOYB4A3E5F6MTROY69LR0PMG" localSheetId="7" hidden="1">#REF!</definedName>
    <definedName name="BExRYOYB4A3E5F6MTROY69LR0PMG" localSheetId="9" hidden="1">#REF!</definedName>
    <definedName name="BExRYOYB4A3E5F6MTROY69LR0PMG" localSheetId="1" hidden="1">#REF!</definedName>
    <definedName name="BExRYOYB4A3E5F6MTROY69LR0PMG" localSheetId="40" hidden="1">#REF!</definedName>
    <definedName name="BExRYOYB4A3E5F6MTROY69LR0PMG" localSheetId="36" hidden="1">#REF!</definedName>
    <definedName name="BExRYOYB4A3E5F6MTROY69LR0PMG" hidden="1">#REF!</definedName>
    <definedName name="BExRYZLA9EW71H4SXQR525S72LLP" localSheetId="7" hidden="1">#REF!</definedName>
    <definedName name="BExRYZLA9EW71H4SXQR525S72LLP" localSheetId="9" hidden="1">#REF!</definedName>
    <definedName name="BExRYZLA9EW71H4SXQR525S72LLP" localSheetId="1" hidden="1">#REF!</definedName>
    <definedName name="BExRYZLA9EW71H4SXQR525S72LLP" localSheetId="40" hidden="1">#REF!</definedName>
    <definedName name="BExRYZLA9EW71H4SXQR525S72LLP" localSheetId="36" hidden="1">#REF!</definedName>
    <definedName name="BExRYZLA9EW71H4SXQR525S72LLP" hidden="1">#REF!</definedName>
    <definedName name="BExRZ66M8G9FQ0VFP077QSZBSOA5" localSheetId="7" hidden="1">#REF!</definedName>
    <definedName name="BExRZ66M8G9FQ0VFP077QSZBSOA5" localSheetId="9" hidden="1">#REF!</definedName>
    <definedName name="BExRZ66M8G9FQ0VFP077QSZBSOA5" localSheetId="1" hidden="1">#REF!</definedName>
    <definedName name="BExRZ66M8G9FQ0VFP077QSZBSOA5" localSheetId="40" hidden="1">#REF!</definedName>
    <definedName name="BExRZ66M8G9FQ0VFP077QSZBSOA5" localSheetId="36" hidden="1">#REF!</definedName>
    <definedName name="BExRZ66M8G9FQ0VFP077QSZBSOA5" hidden="1">#REF!</definedName>
    <definedName name="BExRZ8FMQQL46I8AQWU17LRNZD5T" localSheetId="7" hidden="1">#REF!</definedName>
    <definedName name="BExRZ8FMQQL46I8AQWU17LRNZD5T" localSheetId="9" hidden="1">#REF!</definedName>
    <definedName name="BExRZ8FMQQL46I8AQWU17LRNZD5T" localSheetId="1" hidden="1">#REF!</definedName>
    <definedName name="BExRZ8FMQQL46I8AQWU17LRNZD5T" localSheetId="40" hidden="1">#REF!</definedName>
    <definedName name="BExRZ8FMQQL46I8AQWU17LRNZD5T" localSheetId="36" hidden="1">#REF!</definedName>
    <definedName name="BExRZ8FMQQL46I8AQWU17LRNZD5T" hidden="1">#REF!</definedName>
    <definedName name="BExRZIRRIXRUMZ5GOO95S7460BMP" localSheetId="7" hidden="1">#REF!</definedName>
    <definedName name="BExRZIRRIXRUMZ5GOO95S7460BMP" localSheetId="9" hidden="1">#REF!</definedName>
    <definedName name="BExRZIRRIXRUMZ5GOO95S7460BMP" localSheetId="1" hidden="1">#REF!</definedName>
    <definedName name="BExRZIRRIXRUMZ5GOO95S7460BMP" localSheetId="40" hidden="1">#REF!</definedName>
    <definedName name="BExRZIRRIXRUMZ5GOO95S7460BMP" localSheetId="36" hidden="1">#REF!</definedName>
    <definedName name="BExRZIRRIXRUMZ5GOO95S7460BMP" hidden="1">#REF!</definedName>
    <definedName name="BExRZJTNBKKPK7SB4LA31O3OH6PO" localSheetId="7" hidden="1">#REF!</definedName>
    <definedName name="BExRZJTNBKKPK7SB4LA31O3OH6PO" localSheetId="9" hidden="1">#REF!</definedName>
    <definedName name="BExRZJTNBKKPK7SB4LA31O3OH6PO" localSheetId="1" hidden="1">#REF!</definedName>
    <definedName name="BExRZJTNBKKPK7SB4LA31O3OH6PO" localSheetId="40" hidden="1">#REF!</definedName>
    <definedName name="BExRZJTNBKKPK7SB4LA31O3OH6PO" localSheetId="36" hidden="1">#REF!</definedName>
    <definedName name="BExRZJTNBKKPK7SB4LA31O3OH6PO" hidden="1">#REF!</definedName>
    <definedName name="BExRZK9RAHMM0ZLTNSK7A4LDC42D" localSheetId="7" hidden="1">#REF!</definedName>
    <definedName name="BExRZK9RAHMM0ZLTNSK7A4LDC42D" localSheetId="9" hidden="1">#REF!</definedName>
    <definedName name="BExRZK9RAHMM0ZLTNSK7A4LDC42D" localSheetId="1" hidden="1">#REF!</definedName>
    <definedName name="BExRZK9RAHMM0ZLTNSK7A4LDC42D" localSheetId="40" hidden="1">#REF!</definedName>
    <definedName name="BExRZK9RAHMM0ZLTNSK7A4LDC42D" localSheetId="36" hidden="1">#REF!</definedName>
    <definedName name="BExRZK9RAHMM0ZLTNSK7A4LDC42D" hidden="1">#REF!</definedName>
    <definedName name="BExRZNF461H0WDF36L3U0UQSJGZB" localSheetId="7" hidden="1">#REF!</definedName>
    <definedName name="BExRZNF461H0WDF36L3U0UQSJGZB" localSheetId="9" hidden="1">#REF!</definedName>
    <definedName name="BExRZNF461H0WDF36L3U0UQSJGZB" localSheetId="1" hidden="1">#REF!</definedName>
    <definedName name="BExRZNF461H0WDF36L3U0UQSJGZB" localSheetId="40" hidden="1">#REF!</definedName>
    <definedName name="BExRZNF461H0WDF36L3U0UQSJGZB" localSheetId="36" hidden="1">#REF!</definedName>
    <definedName name="BExRZNF461H0WDF36L3U0UQSJGZB" hidden="1">#REF!</definedName>
    <definedName name="BExRZOGSR69INI6GAEPHDWSNK5Q4" localSheetId="7" hidden="1">#REF!</definedName>
    <definedName name="BExRZOGSR69INI6GAEPHDWSNK5Q4" localSheetId="9" hidden="1">#REF!</definedName>
    <definedName name="BExRZOGSR69INI6GAEPHDWSNK5Q4" localSheetId="1" hidden="1">#REF!</definedName>
    <definedName name="BExRZOGSR69INI6GAEPHDWSNK5Q4" localSheetId="40" hidden="1">#REF!</definedName>
    <definedName name="BExRZOGSR69INI6GAEPHDWSNK5Q4" localSheetId="36" hidden="1">#REF!</definedName>
    <definedName name="BExRZOGSR69INI6GAEPHDWSNK5Q4" hidden="1">#REF!</definedName>
    <definedName name="BExS0ASQBKRTPDWFK0KUDFOS9LE5" localSheetId="7" hidden="1">#REF!</definedName>
    <definedName name="BExS0ASQBKRTPDWFK0KUDFOS9LE5" localSheetId="9" hidden="1">#REF!</definedName>
    <definedName name="BExS0ASQBKRTPDWFK0KUDFOS9LE5" localSheetId="1" hidden="1">#REF!</definedName>
    <definedName name="BExS0ASQBKRTPDWFK0KUDFOS9LE5" localSheetId="40" hidden="1">#REF!</definedName>
    <definedName name="BExS0ASQBKRTPDWFK0KUDFOS9LE5" localSheetId="36" hidden="1">#REF!</definedName>
    <definedName name="BExS0ASQBKRTPDWFK0KUDFOS9LE5" hidden="1">#REF!</definedName>
    <definedName name="BExS0GHQUF6YT0RU3TKDEO8CSJYB" localSheetId="7" hidden="1">#REF!</definedName>
    <definedName name="BExS0GHQUF6YT0RU3TKDEO8CSJYB" localSheetId="9" hidden="1">#REF!</definedName>
    <definedName name="BExS0GHQUF6YT0RU3TKDEO8CSJYB" localSheetId="1" hidden="1">#REF!</definedName>
    <definedName name="BExS0GHQUF6YT0RU3TKDEO8CSJYB" localSheetId="40" hidden="1">#REF!</definedName>
    <definedName name="BExS0GHQUF6YT0RU3TKDEO8CSJYB" localSheetId="36" hidden="1">#REF!</definedName>
    <definedName name="BExS0GHQUF6YT0RU3TKDEO8CSJYB" hidden="1">#REF!</definedName>
    <definedName name="BExS0K8IHC45I78DMZBOJ1P13KQA" localSheetId="7" hidden="1">#REF!</definedName>
    <definedName name="BExS0K8IHC45I78DMZBOJ1P13KQA" localSheetId="9" hidden="1">#REF!</definedName>
    <definedName name="BExS0K8IHC45I78DMZBOJ1P13KQA" localSheetId="1" hidden="1">#REF!</definedName>
    <definedName name="BExS0K8IHC45I78DMZBOJ1P13KQA" localSheetId="40" hidden="1">#REF!</definedName>
    <definedName name="BExS0K8IHC45I78DMZBOJ1P13KQA" localSheetId="36" hidden="1">#REF!</definedName>
    <definedName name="BExS0K8IHC45I78DMZBOJ1P13KQA" hidden="1">#REF!</definedName>
    <definedName name="BExS0L4WP69XXUFHED98XIEPB593" localSheetId="7" hidden="1">#REF!</definedName>
    <definedName name="BExS0L4WP69XXUFHED98XIEPB593" localSheetId="9" hidden="1">#REF!</definedName>
    <definedName name="BExS0L4WP69XXUFHED98XIEPB593" localSheetId="1" hidden="1">#REF!</definedName>
    <definedName name="BExS0L4WP69XXUFHED98XIEPB593" localSheetId="40" hidden="1">#REF!</definedName>
    <definedName name="BExS0L4WP69XXUFHED98XIEPB593" localSheetId="36" hidden="1">#REF!</definedName>
    <definedName name="BExS0L4WP69XXUFHED98XIEPB593" hidden="1">#REF!</definedName>
    <definedName name="BExS0Z2O2N4AJXFEPN87NU9ZGAHG" localSheetId="7" hidden="1">#REF!</definedName>
    <definedName name="BExS0Z2O2N4AJXFEPN87NU9ZGAHG" localSheetId="9" hidden="1">#REF!</definedName>
    <definedName name="BExS0Z2O2N4AJXFEPN87NU9ZGAHG" localSheetId="1" hidden="1">#REF!</definedName>
    <definedName name="BExS0Z2O2N4AJXFEPN87NU9ZGAHG" localSheetId="40" hidden="1">#REF!</definedName>
    <definedName name="BExS0Z2O2N4AJXFEPN87NU9ZGAHG" localSheetId="36" hidden="1">#REF!</definedName>
    <definedName name="BExS0Z2O2N4AJXFEPN87NU9ZGAHG" hidden="1">#REF!</definedName>
    <definedName name="BExS15IJV0WW662NXQUVT3FGP4ST" localSheetId="7" hidden="1">#REF!</definedName>
    <definedName name="BExS15IJV0WW662NXQUVT3FGP4ST" localSheetId="9" hidden="1">#REF!</definedName>
    <definedName name="BExS15IJV0WW662NXQUVT3FGP4ST" localSheetId="1" hidden="1">#REF!</definedName>
    <definedName name="BExS15IJV0WW662NXQUVT3FGP4ST" localSheetId="40" hidden="1">#REF!</definedName>
    <definedName name="BExS15IJV0WW662NXQUVT3FGP4ST" localSheetId="36" hidden="1">#REF!</definedName>
    <definedName name="BExS15IJV0WW662NXQUVT3FGP4ST" hidden="1">#REF!</definedName>
    <definedName name="BExS18T8TBNEPF4AU1VJ268XLF3L" localSheetId="7" hidden="1">#REF!</definedName>
    <definedName name="BExS18T8TBNEPF4AU1VJ268XLF3L" localSheetId="9" hidden="1">#REF!</definedName>
    <definedName name="BExS18T8TBNEPF4AU1VJ268XLF3L" localSheetId="1" hidden="1">#REF!</definedName>
    <definedName name="BExS18T8TBNEPF4AU1VJ268XLF3L" localSheetId="40" hidden="1">#REF!</definedName>
    <definedName name="BExS18T8TBNEPF4AU1VJ268XLF3L" localSheetId="36" hidden="1">#REF!</definedName>
    <definedName name="BExS18T8TBNEPF4AU1VJ268XLF3L" hidden="1">#REF!</definedName>
    <definedName name="BExS194110MR25BYJI3CJ2EGZ8XT" localSheetId="7" hidden="1">#REF!</definedName>
    <definedName name="BExS194110MR25BYJI3CJ2EGZ8XT" localSheetId="9" hidden="1">#REF!</definedName>
    <definedName name="BExS194110MR25BYJI3CJ2EGZ8XT" localSheetId="1" hidden="1">#REF!</definedName>
    <definedName name="BExS194110MR25BYJI3CJ2EGZ8XT" localSheetId="40" hidden="1">#REF!</definedName>
    <definedName name="BExS194110MR25BYJI3CJ2EGZ8XT" localSheetId="36" hidden="1">#REF!</definedName>
    <definedName name="BExS194110MR25BYJI3CJ2EGZ8XT" hidden="1">#REF!</definedName>
    <definedName name="BExS1BNVGNSGD4EP90QL8WXYWZ66" localSheetId="7" hidden="1">#REF!</definedName>
    <definedName name="BExS1BNVGNSGD4EP90QL8WXYWZ66" localSheetId="9" hidden="1">#REF!</definedName>
    <definedName name="BExS1BNVGNSGD4EP90QL8WXYWZ66" localSheetId="1" hidden="1">#REF!</definedName>
    <definedName name="BExS1BNVGNSGD4EP90QL8WXYWZ66" localSheetId="40" hidden="1">#REF!</definedName>
    <definedName name="BExS1BNVGNSGD4EP90QL8WXYWZ66" localSheetId="36" hidden="1">#REF!</definedName>
    <definedName name="BExS1BNVGNSGD4EP90QL8WXYWZ66" hidden="1">#REF!</definedName>
    <definedName name="BExS1UE39N6NCND7MAARSBWXS6HU" localSheetId="7" hidden="1">#REF!</definedName>
    <definedName name="BExS1UE39N6NCND7MAARSBWXS6HU" localSheetId="9" hidden="1">#REF!</definedName>
    <definedName name="BExS1UE39N6NCND7MAARSBWXS6HU" localSheetId="1" hidden="1">#REF!</definedName>
    <definedName name="BExS1UE39N6NCND7MAARSBWXS6HU" localSheetId="40" hidden="1">#REF!</definedName>
    <definedName name="BExS1UE39N6NCND7MAARSBWXS6HU" localSheetId="36" hidden="1">#REF!</definedName>
    <definedName name="BExS1UE39N6NCND7MAARSBWXS6HU" hidden="1">#REF!</definedName>
    <definedName name="BExS226HTWL5WVC76MP5A1IBI8WD" localSheetId="7" hidden="1">#REF!</definedName>
    <definedName name="BExS226HTWL5WVC76MP5A1IBI8WD" localSheetId="9" hidden="1">#REF!</definedName>
    <definedName name="BExS226HTWL5WVC76MP5A1IBI8WD" localSheetId="1" hidden="1">#REF!</definedName>
    <definedName name="BExS226HTWL5WVC76MP5A1IBI8WD" localSheetId="40" hidden="1">#REF!</definedName>
    <definedName name="BExS226HTWL5WVC76MP5A1IBI8WD" localSheetId="36" hidden="1">#REF!</definedName>
    <definedName name="BExS226HTWL5WVC76MP5A1IBI8WD" hidden="1">#REF!</definedName>
    <definedName name="BExS26OI2QNNAH2WMDD95Z400048" localSheetId="7" hidden="1">#REF!</definedName>
    <definedName name="BExS26OI2QNNAH2WMDD95Z400048" localSheetId="9" hidden="1">#REF!</definedName>
    <definedName name="BExS26OI2QNNAH2WMDD95Z400048" localSheetId="1" hidden="1">#REF!</definedName>
    <definedName name="BExS26OI2QNNAH2WMDD95Z400048" localSheetId="40" hidden="1">#REF!</definedName>
    <definedName name="BExS26OI2QNNAH2WMDD95Z400048" localSheetId="36" hidden="1">#REF!</definedName>
    <definedName name="BExS26OI2QNNAH2WMDD95Z400048" hidden="1">#REF!</definedName>
    <definedName name="BExS2D4EI622QRKZKVDPRE66M4XA" localSheetId="7" hidden="1">#REF!</definedName>
    <definedName name="BExS2D4EI622QRKZKVDPRE66M4XA" localSheetId="9" hidden="1">#REF!</definedName>
    <definedName name="BExS2D4EI622QRKZKVDPRE66M4XA" localSheetId="1" hidden="1">#REF!</definedName>
    <definedName name="BExS2D4EI622QRKZKVDPRE66M4XA" localSheetId="40" hidden="1">#REF!</definedName>
    <definedName name="BExS2D4EI622QRKZKVDPRE66M4XA" localSheetId="36" hidden="1">#REF!</definedName>
    <definedName name="BExS2D4EI622QRKZKVDPRE66M4XA" hidden="1">#REF!</definedName>
    <definedName name="BExS2DF6B4ZUF3VZLI4G6LJ3BF38" localSheetId="7" hidden="1">#REF!</definedName>
    <definedName name="BExS2DF6B4ZUF3VZLI4G6LJ3BF38" localSheetId="9" hidden="1">#REF!</definedName>
    <definedName name="BExS2DF6B4ZUF3VZLI4G6LJ3BF38" localSheetId="1" hidden="1">#REF!</definedName>
    <definedName name="BExS2DF6B4ZUF3VZLI4G6LJ3BF38" localSheetId="40" hidden="1">#REF!</definedName>
    <definedName name="BExS2DF6B4ZUF3VZLI4G6LJ3BF38" localSheetId="36" hidden="1">#REF!</definedName>
    <definedName name="BExS2DF6B4ZUF3VZLI4G6LJ3BF38" hidden="1">#REF!</definedName>
    <definedName name="BExS2GKEA6VM3PDWKD7XI0KRUHTW" localSheetId="7" hidden="1">#REF!</definedName>
    <definedName name="BExS2GKEA6VM3PDWKD7XI0KRUHTW" localSheetId="9" hidden="1">#REF!</definedName>
    <definedName name="BExS2GKEA6VM3PDWKD7XI0KRUHTW" localSheetId="1" hidden="1">#REF!</definedName>
    <definedName name="BExS2GKEA6VM3PDWKD7XI0KRUHTW" localSheetId="40" hidden="1">#REF!</definedName>
    <definedName name="BExS2GKEA6VM3PDWKD7XI0KRUHTW" localSheetId="36" hidden="1">#REF!</definedName>
    <definedName name="BExS2GKEA6VM3PDWKD7XI0KRUHTW" hidden="1">#REF!</definedName>
    <definedName name="BExS2I2HVU314TXI2DYFRY8XV913" localSheetId="7" hidden="1">#REF!</definedName>
    <definedName name="BExS2I2HVU314TXI2DYFRY8XV913" localSheetId="9" hidden="1">#REF!</definedName>
    <definedName name="BExS2I2HVU314TXI2DYFRY8XV913" localSheetId="1" hidden="1">#REF!</definedName>
    <definedName name="BExS2I2HVU314TXI2DYFRY8XV913" localSheetId="40" hidden="1">#REF!</definedName>
    <definedName name="BExS2I2HVU314TXI2DYFRY8XV913" localSheetId="36" hidden="1">#REF!</definedName>
    <definedName name="BExS2I2HVU314TXI2DYFRY8XV913" hidden="1">#REF!</definedName>
    <definedName name="BExS2QB5FS5LYTFYO4BROTWG3OV5" localSheetId="7" hidden="1">#REF!</definedName>
    <definedName name="BExS2QB5FS5LYTFYO4BROTWG3OV5" localSheetId="9" hidden="1">#REF!</definedName>
    <definedName name="BExS2QB5FS5LYTFYO4BROTWG3OV5" localSheetId="1" hidden="1">#REF!</definedName>
    <definedName name="BExS2QB5FS5LYTFYO4BROTWG3OV5" localSheetId="40" hidden="1">#REF!</definedName>
    <definedName name="BExS2QB5FS5LYTFYO4BROTWG3OV5" localSheetId="36" hidden="1">#REF!</definedName>
    <definedName name="BExS2QB5FS5LYTFYO4BROTWG3OV5" hidden="1">#REF!</definedName>
    <definedName name="BExS2TLU1HONYV6S3ZD9T12D7CIG" localSheetId="7" hidden="1">#REF!</definedName>
    <definedName name="BExS2TLU1HONYV6S3ZD9T12D7CIG" localSheetId="9" hidden="1">#REF!</definedName>
    <definedName name="BExS2TLU1HONYV6S3ZD9T12D7CIG" localSheetId="1" hidden="1">#REF!</definedName>
    <definedName name="BExS2TLU1HONYV6S3ZD9T12D7CIG" localSheetId="40" hidden="1">#REF!</definedName>
    <definedName name="BExS2TLU1HONYV6S3ZD9T12D7CIG" localSheetId="36" hidden="1">#REF!</definedName>
    <definedName name="BExS2TLU1HONYV6S3ZD9T12D7CIG" hidden="1">#REF!</definedName>
    <definedName name="BExS2WLQUVBRZJWQTWUU4CYDY4IN" localSheetId="7" hidden="1">#REF!</definedName>
    <definedName name="BExS2WLQUVBRZJWQTWUU4CYDY4IN" localSheetId="9" hidden="1">#REF!</definedName>
    <definedName name="BExS2WLQUVBRZJWQTWUU4CYDY4IN" localSheetId="1" hidden="1">#REF!</definedName>
    <definedName name="BExS2WLQUVBRZJWQTWUU4CYDY4IN" localSheetId="40" hidden="1">#REF!</definedName>
    <definedName name="BExS2WLQUVBRZJWQTWUU4CYDY4IN" localSheetId="36" hidden="1">#REF!</definedName>
    <definedName name="BExS2WLQUVBRZJWQTWUU4CYDY4IN" hidden="1">#REF!</definedName>
    <definedName name="BExS2YJQV4NUX6135T90Z1Y5R26Q" localSheetId="7" hidden="1">#REF!</definedName>
    <definedName name="BExS2YJQV4NUX6135T90Z1Y5R26Q" localSheetId="9" hidden="1">#REF!</definedName>
    <definedName name="BExS2YJQV4NUX6135T90Z1Y5R26Q" localSheetId="1" hidden="1">#REF!</definedName>
    <definedName name="BExS2YJQV4NUX6135T90Z1Y5R26Q" localSheetId="40" hidden="1">#REF!</definedName>
    <definedName name="BExS2YJQV4NUX6135T90Z1Y5R26Q" localSheetId="36" hidden="1">#REF!</definedName>
    <definedName name="BExS2YJQV4NUX6135T90Z1Y5R26Q" hidden="1">#REF!</definedName>
    <definedName name="BExS318UV9I2FXPQQWUKKX00QLPJ" localSheetId="7" hidden="1">#REF!</definedName>
    <definedName name="BExS318UV9I2FXPQQWUKKX00QLPJ" localSheetId="9" hidden="1">#REF!</definedName>
    <definedName name="BExS318UV9I2FXPQQWUKKX00QLPJ" localSheetId="1" hidden="1">#REF!</definedName>
    <definedName name="BExS318UV9I2FXPQQWUKKX00QLPJ" localSheetId="40" hidden="1">#REF!</definedName>
    <definedName name="BExS318UV9I2FXPQQWUKKX00QLPJ" localSheetId="36" hidden="1">#REF!</definedName>
    <definedName name="BExS318UV9I2FXPQQWUKKX00QLPJ" hidden="1">#REF!</definedName>
    <definedName name="BExS3LBS0SMTHALVM4NRI1BAV1NP" localSheetId="7" hidden="1">#REF!</definedName>
    <definedName name="BExS3LBS0SMTHALVM4NRI1BAV1NP" localSheetId="9" hidden="1">#REF!</definedName>
    <definedName name="BExS3LBS0SMTHALVM4NRI1BAV1NP" localSheetId="1" hidden="1">#REF!</definedName>
    <definedName name="BExS3LBS0SMTHALVM4NRI1BAV1NP" localSheetId="40" hidden="1">#REF!</definedName>
    <definedName name="BExS3LBS0SMTHALVM4NRI1BAV1NP" localSheetId="36" hidden="1">#REF!</definedName>
    <definedName name="BExS3LBS0SMTHALVM4NRI1BAV1NP" hidden="1">#REF!</definedName>
    <definedName name="BExS3MTQ75VBXDGEBURP6YT8RROE" localSheetId="7" hidden="1">#REF!</definedName>
    <definedName name="BExS3MTQ75VBXDGEBURP6YT8RROE" localSheetId="9" hidden="1">#REF!</definedName>
    <definedName name="BExS3MTQ75VBXDGEBURP6YT8RROE" localSheetId="1" hidden="1">#REF!</definedName>
    <definedName name="BExS3MTQ75VBXDGEBURP6YT8RROE" localSheetId="40" hidden="1">#REF!</definedName>
    <definedName name="BExS3MTQ75VBXDGEBURP6YT8RROE" localSheetId="36" hidden="1">#REF!</definedName>
    <definedName name="BExS3MTQ75VBXDGEBURP6YT8RROE" hidden="1">#REF!</definedName>
    <definedName name="BExS3OMGYO0DFN5186UFKEXZ2RX3" localSheetId="7" hidden="1">#REF!</definedName>
    <definedName name="BExS3OMGYO0DFN5186UFKEXZ2RX3" localSheetId="9" hidden="1">#REF!</definedName>
    <definedName name="BExS3OMGYO0DFN5186UFKEXZ2RX3" localSheetId="1" hidden="1">#REF!</definedName>
    <definedName name="BExS3OMGYO0DFN5186UFKEXZ2RX3" localSheetId="40" hidden="1">#REF!</definedName>
    <definedName name="BExS3OMGYO0DFN5186UFKEXZ2RX3" localSheetId="36" hidden="1">#REF!</definedName>
    <definedName name="BExS3OMGYO0DFN5186UFKEXZ2RX3" hidden="1">#REF!</definedName>
    <definedName name="BExS3SDERJ27OER67TIGOVZU13A2" localSheetId="7" hidden="1">#REF!</definedName>
    <definedName name="BExS3SDERJ27OER67TIGOVZU13A2" localSheetId="9" hidden="1">#REF!</definedName>
    <definedName name="BExS3SDERJ27OER67TIGOVZU13A2" localSheetId="1" hidden="1">#REF!</definedName>
    <definedName name="BExS3SDERJ27OER67TIGOVZU13A2" localSheetId="40" hidden="1">#REF!</definedName>
    <definedName name="BExS3SDERJ27OER67TIGOVZU13A2" localSheetId="36" hidden="1">#REF!</definedName>
    <definedName name="BExS3SDERJ27OER67TIGOVZU13A2" hidden="1">#REF!</definedName>
    <definedName name="BExS3STIH9SFG0R6H30P191QZE98" localSheetId="7" hidden="1">#REF!</definedName>
    <definedName name="BExS3STIH9SFG0R6H30P191QZE98" localSheetId="9" hidden="1">#REF!</definedName>
    <definedName name="BExS3STIH9SFG0R6H30P191QZE98" localSheetId="1" hidden="1">#REF!</definedName>
    <definedName name="BExS3STIH9SFG0R6H30P191QZE98" localSheetId="40" hidden="1">#REF!</definedName>
    <definedName name="BExS3STIH9SFG0R6H30P191QZE98" localSheetId="36" hidden="1">#REF!</definedName>
    <definedName name="BExS3STIH9SFG0R6H30P191QZE98" hidden="1">#REF!</definedName>
    <definedName name="BExS46R5WDNU5KL04FKY5LHJUCB8" localSheetId="7" hidden="1">#REF!</definedName>
    <definedName name="BExS46R5WDNU5KL04FKY5LHJUCB8" localSheetId="9" hidden="1">#REF!</definedName>
    <definedName name="BExS46R5WDNU5KL04FKY5LHJUCB8" localSheetId="1" hidden="1">#REF!</definedName>
    <definedName name="BExS46R5WDNU5KL04FKY5LHJUCB8" localSheetId="40" hidden="1">#REF!</definedName>
    <definedName name="BExS46R5WDNU5KL04FKY5LHJUCB8" localSheetId="36" hidden="1">#REF!</definedName>
    <definedName name="BExS46R5WDNU5KL04FKY5LHJUCB8" hidden="1">#REF!</definedName>
    <definedName name="BExS4ASWKM93XA275AXHYP8AG6SU" localSheetId="7" hidden="1">#REF!</definedName>
    <definedName name="BExS4ASWKM93XA275AXHYP8AG6SU" localSheetId="9" hidden="1">#REF!</definedName>
    <definedName name="BExS4ASWKM93XA275AXHYP8AG6SU" localSheetId="1" hidden="1">#REF!</definedName>
    <definedName name="BExS4ASWKM93XA275AXHYP8AG6SU" localSheetId="40" hidden="1">#REF!</definedName>
    <definedName name="BExS4ASWKM93XA275AXHYP8AG6SU" localSheetId="36" hidden="1">#REF!</definedName>
    <definedName name="BExS4ASWKM93XA275AXHYP8AG6SU" hidden="1">#REF!</definedName>
    <definedName name="BExS4IANBC4RO7HIK0MZZ2RPQU78" localSheetId="7" hidden="1">#REF!</definedName>
    <definedName name="BExS4IANBC4RO7HIK0MZZ2RPQU78" localSheetId="9" hidden="1">#REF!</definedName>
    <definedName name="BExS4IANBC4RO7HIK0MZZ2RPQU78" localSheetId="1" hidden="1">#REF!</definedName>
    <definedName name="BExS4IANBC4RO7HIK0MZZ2RPQU78" localSheetId="40" hidden="1">#REF!</definedName>
    <definedName name="BExS4IANBC4RO7HIK0MZZ2RPQU78" localSheetId="36" hidden="1">#REF!</definedName>
    <definedName name="BExS4IANBC4RO7HIK0MZZ2RPQU78" hidden="1">#REF!</definedName>
    <definedName name="BExS4JN3Y6SVBKILQK0R9HS45Y52" localSheetId="7" hidden="1">#REF!</definedName>
    <definedName name="BExS4JN3Y6SVBKILQK0R9HS45Y52" localSheetId="9" hidden="1">#REF!</definedName>
    <definedName name="BExS4JN3Y6SVBKILQK0R9HS45Y52" localSheetId="1" hidden="1">#REF!</definedName>
    <definedName name="BExS4JN3Y6SVBKILQK0R9HS45Y52" localSheetId="40" hidden="1">#REF!</definedName>
    <definedName name="BExS4JN3Y6SVBKILQK0R9HS45Y52" localSheetId="36" hidden="1">#REF!</definedName>
    <definedName name="BExS4JN3Y6SVBKILQK0R9HS45Y52" hidden="1">#REF!</definedName>
    <definedName name="BExS4P6S41O6Z6BED77U3GD9PNH1" localSheetId="7" hidden="1">#REF!</definedName>
    <definedName name="BExS4P6S41O6Z6BED77U3GD9PNH1" localSheetId="9" hidden="1">#REF!</definedName>
    <definedName name="BExS4P6S41O6Z6BED77U3GD9PNH1" localSheetId="1" hidden="1">#REF!</definedName>
    <definedName name="BExS4P6S41O6Z6BED77U3GD9PNH1" localSheetId="40" hidden="1">#REF!</definedName>
    <definedName name="BExS4P6S41O6Z6BED77U3GD9PNH1" localSheetId="36" hidden="1">#REF!</definedName>
    <definedName name="BExS4P6S41O6Z6BED77U3GD9PNH1" hidden="1">#REF!</definedName>
    <definedName name="BExS4PXPURUHFBOKYFJD5J1J2RXC" localSheetId="7" hidden="1">#REF!</definedName>
    <definedName name="BExS4PXPURUHFBOKYFJD5J1J2RXC" localSheetId="9" hidden="1">#REF!</definedName>
    <definedName name="BExS4PXPURUHFBOKYFJD5J1J2RXC" localSheetId="1" hidden="1">#REF!</definedName>
    <definedName name="BExS4PXPURUHFBOKYFJD5J1J2RXC" localSheetId="40" hidden="1">#REF!</definedName>
    <definedName name="BExS4PXPURUHFBOKYFJD5J1J2RXC" localSheetId="36" hidden="1">#REF!</definedName>
    <definedName name="BExS4PXPURUHFBOKYFJD5J1J2RXC" hidden="1">#REF!</definedName>
    <definedName name="BExS4T32HD3YGJ91HTJ2IGVX6V4O" localSheetId="7" hidden="1">#REF!</definedName>
    <definedName name="BExS4T32HD3YGJ91HTJ2IGVX6V4O" localSheetId="9" hidden="1">#REF!</definedName>
    <definedName name="BExS4T32HD3YGJ91HTJ2IGVX6V4O" localSheetId="1" hidden="1">#REF!</definedName>
    <definedName name="BExS4T32HD3YGJ91HTJ2IGVX6V4O" localSheetId="40" hidden="1">#REF!</definedName>
    <definedName name="BExS4T32HD3YGJ91HTJ2IGVX6V4O" localSheetId="36" hidden="1">#REF!</definedName>
    <definedName name="BExS4T32HD3YGJ91HTJ2IGVX6V4O" hidden="1">#REF!</definedName>
    <definedName name="BExS51H0N51UT0FZOPZRCF1GU063" localSheetId="7" hidden="1">#REF!</definedName>
    <definedName name="BExS51H0N51UT0FZOPZRCF1GU063" localSheetId="9" hidden="1">#REF!</definedName>
    <definedName name="BExS51H0N51UT0FZOPZRCF1GU063" localSheetId="1" hidden="1">#REF!</definedName>
    <definedName name="BExS51H0N51UT0FZOPZRCF1GU063" localSheetId="40" hidden="1">#REF!</definedName>
    <definedName name="BExS51H0N51UT0FZOPZRCF1GU063" localSheetId="36" hidden="1">#REF!</definedName>
    <definedName name="BExS51H0N51UT0FZOPZRCF1GU063" hidden="1">#REF!</definedName>
    <definedName name="BExS54X72TJFC41FJK72MLRR2OO7" localSheetId="7" hidden="1">#REF!</definedName>
    <definedName name="BExS54X72TJFC41FJK72MLRR2OO7" localSheetId="9" hidden="1">#REF!</definedName>
    <definedName name="BExS54X72TJFC41FJK72MLRR2OO7" localSheetId="1" hidden="1">#REF!</definedName>
    <definedName name="BExS54X72TJFC41FJK72MLRR2OO7" localSheetId="40" hidden="1">#REF!</definedName>
    <definedName name="BExS54X72TJFC41FJK72MLRR2OO7" localSheetId="36" hidden="1">#REF!</definedName>
    <definedName name="BExS54X72TJFC41FJK72MLRR2OO7" hidden="1">#REF!</definedName>
    <definedName name="BExS59F0PA1V2ZC7S5TN6IT41SXP" localSheetId="7" hidden="1">#REF!</definedName>
    <definedName name="BExS59F0PA1V2ZC7S5TN6IT41SXP" localSheetId="9" hidden="1">#REF!</definedName>
    <definedName name="BExS59F0PA1V2ZC7S5TN6IT41SXP" localSheetId="1" hidden="1">#REF!</definedName>
    <definedName name="BExS59F0PA1V2ZC7S5TN6IT41SXP" localSheetId="40" hidden="1">#REF!</definedName>
    <definedName name="BExS59F0PA1V2ZC7S5TN6IT41SXP" localSheetId="36" hidden="1">#REF!</definedName>
    <definedName name="BExS59F0PA1V2ZC7S5TN6IT41SXP" hidden="1">#REF!</definedName>
    <definedName name="BExS5L3TGB8JVW9ROYWTKYTUPW27" localSheetId="7" hidden="1">#REF!</definedName>
    <definedName name="BExS5L3TGB8JVW9ROYWTKYTUPW27" localSheetId="9" hidden="1">#REF!</definedName>
    <definedName name="BExS5L3TGB8JVW9ROYWTKYTUPW27" localSheetId="1" hidden="1">#REF!</definedName>
    <definedName name="BExS5L3TGB8JVW9ROYWTKYTUPW27" localSheetId="40" hidden="1">#REF!</definedName>
    <definedName name="BExS5L3TGB8JVW9ROYWTKYTUPW27" localSheetId="36" hidden="1">#REF!</definedName>
    <definedName name="BExS5L3TGB8JVW9ROYWTKYTUPW27" hidden="1">#REF!</definedName>
    <definedName name="BExS6GKQ96EHVLYWNJDWXZXUZW90" localSheetId="7" hidden="1">#REF!</definedName>
    <definedName name="BExS6GKQ96EHVLYWNJDWXZXUZW90" localSheetId="9" hidden="1">#REF!</definedName>
    <definedName name="BExS6GKQ96EHVLYWNJDWXZXUZW90" localSheetId="1" hidden="1">#REF!</definedName>
    <definedName name="BExS6GKQ96EHVLYWNJDWXZXUZW90" localSheetId="40" hidden="1">#REF!</definedName>
    <definedName name="BExS6GKQ96EHVLYWNJDWXZXUZW90" localSheetId="36" hidden="1">#REF!</definedName>
    <definedName name="BExS6GKQ96EHVLYWNJDWXZXUZW90" hidden="1">#REF!</definedName>
    <definedName name="BExS6ITKSZFRR01YD5B0F676SYN7" localSheetId="7" hidden="1">#REF!</definedName>
    <definedName name="BExS6ITKSZFRR01YD5B0F676SYN7" localSheetId="9" hidden="1">#REF!</definedName>
    <definedName name="BExS6ITKSZFRR01YD5B0F676SYN7" localSheetId="1" hidden="1">#REF!</definedName>
    <definedName name="BExS6ITKSZFRR01YD5B0F676SYN7" localSheetId="40" hidden="1">#REF!</definedName>
    <definedName name="BExS6ITKSZFRR01YD5B0F676SYN7" localSheetId="36" hidden="1">#REF!</definedName>
    <definedName name="BExS6ITKSZFRR01YD5B0F676SYN7" hidden="1">#REF!</definedName>
    <definedName name="BExS6N0LI574IAC89EFW6CLTCQ33" localSheetId="7" hidden="1">#REF!</definedName>
    <definedName name="BExS6N0LI574IAC89EFW6CLTCQ33" localSheetId="9" hidden="1">#REF!</definedName>
    <definedName name="BExS6N0LI574IAC89EFW6CLTCQ33" localSheetId="1" hidden="1">#REF!</definedName>
    <definedName name="BExS6N0LI574IAC89EFW6CLTCQ33" localSheetId="40" hidden="1">#REF!</definedName>
    <definedName name="BExS6N0LI574IAC89EFW6CLTCQ33" localSheetId="36" hidden="1">#REF!</definedName>
    <definedName name="BExS6N0LI574IAC89EFW6CLTCQ33" hidden="1">#REF!</definedName>
    <definedName name="BExS6N0NEF7XCTT5R600QZ71A44O" localSheetId="7" hidden="1">#REF!</definedName>
    <definedName name="BExS6N0NEF7XCTT5R600QZ71A44O" localSheetId="9" hidden="1">#REF!</definedName>
    <definedName name="BExS6N0NEF7XCTT5R600QZ71A44O" localSheetId="1" hidden="1">#REF!</definedName>
    <definedName name="BExS6N0NEF7XCTT5R600QZ71A44O" localSheetId="40" hidden="1">#REF!</definedName>
    <definedName name="BExS6N0NEF7XCTT5R600QZ71A44O" localSheetId="36" hidden="1">#REF!</definedName>
    <definedName name="BExS6N0NEF7XCTT5R600QZ71A44O" hidden="1">#REF!</definedName>
    <definedName name="BExS6WRDBF3ST86ZOBBUL3GTCR11" localSheetId="7" hidden="1">#REF!</definedName>
    <definedName name="BExS6WRDBF3ST86ZOBBUL3GTCR11" localSheetId="9" hidden="1">#REF!</definedName>
    <definedName name="BExS6WRDBF3ST86ZOBBUL3GTCR11" localSheetId="1" hidden="1">#REF!</definedName>
    <definedName name="BExS6WRDBF3ST86ZOBBUL3GTCR11" localSheetId="40" hidden="1">#REF!</definedName>
    <definedName name="BExS6WRDBF3ST86ZOBBUL3GTCR11" localSheetId="36" hidden="1">#REF!</definedName>
    <definedName name="BExS6WRDBF3ST86ZOBBUL3GTCR11" hidden="1">#REF!</definedName>
    <definedName name="BExS6XNRKR0C3MTA0LV5B60UB908" localSheetId="7" hidden="1">#REF!</definedName>
    <definedName name="BExS6XNRKR0C3MTA0LV5B60UB908" localSheetId="9" hidden="1">#REF!</definedName>
    <definedName name="BExS6XNRKR0C3MTA0LV5B60UB908" localSheetId="1" hidden="1">#REF!</definedName>
    <definedName name="BExS6XNRKR0C3MTA0LV5B60UB908" localSheetId="40" hidden="1">#REF!</definedName>
    <definedName name="BExS6XNRKR0C3MTA0LV5B60UB908" localSheetId="36" hidden="1">#REF!</definedName>
    <definedName name="BExS6XNRKR0C3MTA0LV5B60UB908" hidden="1">#REF!</definedName>
    <definedName name="BExS73NELZEK2MDOLXO2Q7H3EG71" localSheetId="7" hidden="1">#REF!</definedName>
    <definedName name="BExS73NELZEK2MDOLXO2Q7H3EG71" localSheetId="9" hidden="1">#REF!</definedName>
    <definedName name="BExS73NELZEK2MDOLXO2Q7H3EG71" localSheetId="1" hidden="1">#REF!</definedName>
    <definedName name="BExS73NELZEK2MDOLXO2Q7H3EG71" localSheetId="40" hidden="1">#REF!</definedName>
    <definedName name="BExS73NELZEK2MDOLXO2Q7H3EG71" localSheetId="36" hidden="1">#REF!</definedName>
    <definedName name="BExS73NELZEK2MDOLXO2Q7H3EG71" hidden="1">#REF!</definedName>
    <definedName name="BExS7DJF6AXTWAJD7K4ZCD7L6BHV" localSheetId="7" hidden="1">#REF!</definedName>
    <definedName name="BExS7DJF6AXTWAJD7K4ZCD7L6BHV" localSheetId="9" hidden="1">#REF!</definedName>
    <definedName name="BExS7DJF6AXTWAJD7K4ZCD7L6BHV" localSheetId="1" hidden="1">#REF!</definedName>
    <definedName name="BExS7DJF6AXTWAJD7K4ZCD7L6BHV" localSheetId="40" hidden="1">#REF!</definedName>
    <definedName name="BExS7DJF6AXTWAJD7K4ZCD7L6BHV" localSheetId="36" hidden="1">#REF!</definedName>
    <definedName name="BExS7DJF6AXTWAJD7K4ZCD7L6BHV" hidden="1">#REF!</definedName>
    <definedName name="BExS7GOTHHOK287MX2RC853NWQAL" localSheetId="7" hidden="1">#REF!</definedName>
    <definedName name="BExS7GOTHHOK287MX2RC853NWQAL" localSheetId="9" hidden="1">#REF!</definedName>
    <definedName name="BExS7GOTHHOK287MX2RC853NWQAL" localSheetId="1" hidden="1">#REF!</definedName>
    <definedName name="BExS7GOTHHOK287MX2RC853NWQAL" localSheetId="40" hidden="1">#REF!</definedName>
    <definedName name="BExS7GOTHHOK287MX2RC853NWQAL" localSheetId="36" hidden="1">#REF!</definedName>
    <definedName name="BExS7GOTHHOK287MX2RC853NWQAL" hidden="1">#REF!</definedName>
    <definedName name="BExS7TKQYLRZGM93UY3ZJZJBQNFJ" localSheetId="7" hidden="1">#REF!</definedName>
    <definedName name="BExS7TKQYLRZGM93UY3ZJZJBQNFJ" localSheetId="9" hidden="1">#REF!</definedName>
    <definedName name="BExS7TKQYLRZGM93UY3ZJZJBQNFJ" localSheetId="1" hidden="1">#REF!</definedName>
    <definedName name="BExS7TKQYLRZGM93UY3ZJZJBQNFJ" localSheetId="40" hidden="1">#REF!</definedName>
    <definedName name="BExS7TKQYLRZGM93UY3ZJZJBQNFJ" localSheetId="36" hidden="1">#REF!</definedName>
    <definedName name="BExS7TKQYLRZGM93UY3ZJZJBQNFJ" hidden="1">#REF!</definedName>
    <definedName name="BExS7Y2LNGVHSIBKC7C3R6X4LDR6" localSheetId="7" hidden="1">#REF!</definedName>
    <definedName name="BExS7Y2LNGVHSIBKC7C3R6X4LDR6" localSheetId="9" hidden="1">#REF!</definedName>
    <definedName name="BExS7Y2LNGVHSIBKC7C3R6X4LDR6" localSheetId="1" hidden="1">#REF!</definedName>
    <definedName name="BExS7Y2LNGVHSIBKC7C3R6X4LDR6" localSheetId="40" hidden="1">#REF!</definedName>
    <definedName name="BExS7Y2LNGVHSIBKC7C3R6X4LDR6" localSheetId="36" hidden="1">#REF!</definedName>
    <definedName name="BExS7Y2LNGVHSIBKC7C3R6X4LDR6" hidden="1">#REF!</definedName>
    <definedName name="BExS81TE0EY44Y3W2M4Z4MGNP5OM" localSheetId="7" hidden="1">#REF!</definedName>
    <definedName name="BExS81TE0EY44Y3W2M4Z4MGNP5OM" localSheetId="9" hidden="1">#REF!</definedName>
    <definedName name="BExS81TE0EY44Y3W2M4Z4MGNP5OM" localSheetId="1" hidden="1">#REF!</definedName>
    <definedName name="BExS81TE0EY44Y3W2M4Z4MGNP5OM" localSheetId="40" hidden="1">#REF!</definedName>
    <definedName name="BExS81TE0EY44Y3W2M4Z4MGNP5OM" localSheetId="36" hidden="1">#REF!</definedName>
    <definedName name="BExS81TE0EY44Y3W2M4Z4MGNP5OM" hidden="1">#REF!</definedName>
    <definedName name="BExS81YPDZDVJJVS15HV2HDXAC3Y" localSheetId="7" hidden="1">#REF!</definedName>
    <definedName name="BExS81YPDZDVJJVS15HV2HDXAC3Y" localSheetId="9" hidden="1">#REF!</definedName>
    <definedName name="BExS81YPDZDVJJVS15HV2HDXAC3Y" localSheetId="1" hidden="1">#REF!</definedName>
    <definedName name="BExS81YPDZDVJJVS15HV2HDXAC3Y" localSheetId="40" hidden="1">#REF!</definedName>
    <definedName name="BExS81YPDZDVJJVS15HV2HDXAC3Y" localSheetId="36" hidden="1">#REF!</definedName>
    <definedName name="BExS81YPDZDVJJVS15HV2HDXAC3Y" hidden="1">#REF!</definedName>
    <definedName name="BExS82PRVNUTEKQZS56YT2DVF6C2" localSheetId="7" hidden="1">#REF!</definedName>
    <definedName name="BExS82PRVNUTEKQZS56YT2DVF6C2" localSheetId="9" hidden="1">#REF!</definedName>
    <definedName name="BExS82PRVNUTEKQZS56YT2DVF6C2" localSheetId="1" hidden="1">#REF!</definedName>
    <definedName name="BExS82PRVNUTEKQZS56YT2DVF6C2" localSheetId="40" hidden="1">#REF!</definedName>
    <definedName name="BExS82PRVNUTEKQZS56YT2DVF6C2" localSheetId="36" hidden="1">#REF!</definedName>
    <definedName name="BExS82PRVNUTEKQZS56YT2DVF6C2" hidden="1">#REF!</definedName>
    <definedName name="BExS83BCNFAV6DRCB1VTUF96491J" localSheetId="7" hidden="1">#REF!</definedName>
    <definedName name="BExS83BCNFAV6DRCB1VTUF96491J" localSheetId="9" hidden="1">#REF!</definedName>
    <definedName name="BExS83BCNFAV6DRCB1VTUF96491J" localSheetId="1" hidden="1">#REF!</definedName>
    <definedName name="BExS83BCNFAV6DRCB1VTUF96491J" localSheetId="40" hidden="1">#REF!</definedName>
    <definedName name="BExS83BCNFAV6DRCB1VTUF96491J" localSheetId="36" hidden="1">#REF!</definedName>
    <definedName name="BExS83BCNFAV6DRCB1VTUF96491J" hidden="1">#REF!</definedName>
    <definedName name="BExS86GKM9ISCSNZD15BQ5E5L6A5" localSheetId="7" hidden="1">#REF!</definedName>
    <definedName name="BExS86GKM9ISCSNZD15BQ5E5L6A5" localSheetId="9" hidden="1">#REF!</definedName>
    <definedName name="BExS86GKM9ISCSNZD15BQ5E5L6A5" localSheetId="1" hidden="1">#REF!</definedName>
    <definedName name="BExS86GKM9ISCSNZD15BQ5E5L6A5" localSheetId="40" hidden="1">#REF!</definedName>
    <definedName name="BExS86GKM9ISCSNZD15BQ5E5L6A5" localSheetId="36" hidden="1">#REF!</definedName>
    <definedName name="BExS86GKM9ISCSNZD15BQ5E5L6A5" hidden="1">#REF!</definedName>
    <definedName name="BExS89GGRJ55EK546SM31UGE2K8T" localSheetId="7" hidden="1">#REF!</definedName>
    <definedName name="BExS89GGRJ55EK546SM31UGE2K8T" localSheetId="9" hidden="1">#REF!</definedName>
    <definedName name="BExS89GGRJ55EK546SM31UGE2K8T" localSheetId="1" hidden="1">#REF!</definedName>
    <definedName name="BExS89GGRJ55EK546SM31UGE2K8T" localSheetId="40" hidden="1">#REF!</definedName>
    <definedName name="BExS89GGRJ55EK546SM31UGE2K8T" localSheetId="36" hidden="1">#REF!</definedName>
    <definedName name="BExS89GGRJ55EK546SM31UGE2K8T" hidden="1">#REF!</definedName>
    <definedName name="BExS8BPG5A0GR5AO1U951NDGGR0L" localSheetId="7" hidden="1">#REF!</definedName>
    <definedName name="BExS8BPG5A0GR5AO1U951NDGGR0L" localSheetId="9" hidden="1">#REF!</definedName>
    <definedName name="BExS8BPG5A0GR5AO1U951NDGGR0L" localSheetId="1" hidden="1">#REF!</definedName>
    <definedName name="BExS8BPG5A0GR5AO1U951NDGGR0L" localSheetId="40" hidden="1">#REF!</definedName>
    <definedName name="BExS8BPG5A0GR5AO1U951NDGGR0L" localSheetId="36" hidden="1">#REF!</definedName>
    <definedName name="BExS8BPG5A0GR5AO1U951NDGGR0L" hidden="1">#REF!</definedName>
    <definedName name="BExS8CGI0JXFUBD41VFLI0SZSV8F" localSheetId="7" hidden="1">#REF!</definedName>
    <definedName name="BExS8CGI0JXFUBD41VFLI0SZSV8F" localSheetId="9" hidden="1">#REF!</definedName>
    <definedName name="BExS8CGI0JXFUBD41VFLI0SZSV8F" localSheetId="1" hidden="1">#REF!</definedName>
    <definedName name="BExS8CGI0JXFUBD41VFLI0SZSV8F" localSheetId="40" hidden="1">#REF!</definedName>
    <definedName name="BExS8CGI0JXFUBD41VFLI0SZSV8F" localSheetId="36" hidden="1">#REF!</definedName>
    <definedName name="BExS8CGI0JXFUBD41VFLI0SZSV8F" hidden="1">#REF!</definedName>
    <definedName name="BExS8D22FXVQKOEJP01LT0CDI3PS" localSheetId="7" hidden="1">#REF!</definedName>
    <definedName name="BExS8D22FXVQKOEJP01LT0CDI3PS" localSheetId="9" hidden="1">#REF!</definedName>
    <definedName name="BExS8D22FXVQKOEJP01LT0CDI3PS" localSheetId="1" hidden="1">#REF!</definedName>
    <definedName name="BExS8D22FXVQKOEJP01LT0CDI3PS" localSheetId="40" hidden="1">#REF!</definedName>
    <definedName name="BExS8D22FXVQKOEJP01LT0CDI3PS" localSheetId="36" hidden="1">#REF!</definedName>
    <definedName name="BExS8D22FXVQKOEJP01LT0CDI3PS" hidden="1">#REF!</definedName>
    <definedName name="BExS8EEJOZFBUWZDOM3O25AJRUVU" localSheetId="7" hidden="1">#REF!</definedName>
    <definedName name="BExS8EEJOZFBUWZDOM3O25AJRUVU" localSheetId="9" hidden="1">#REF!</definedName>
    <definedName name="BExS8EEJOZFBUWZDOM3O25AJRUVU" localSheetId="1" hidden="1">#REF!</definedName>
    <definedName name="BExS8EEJOZFBUWZDOM3O25AJRUVU" localSheetId="40" hidden="1">#REF!</definedName>
    <definedName name="BExS8EEJOZFBUWZDOM3O25AJRUVU" localSheetId="36" hidden="1">#REF!</definedName>
    <definedName name="BExS8EEJOZFBUWZDOM3O25AJRUVU" hidden="1">#REF!</definedName>
    <definedName name="BExS8GSUS17UY50TEM2AWF36BR9Z" localSheetId="7" hidden="1">#REF!</definedName>
    <definedName name="BExS8GSUS17UY50TEM2AWF36BR9Z" localSheetId="9" hidden="1">#REF!</definedName>
    <definedName name="BExS8GSUS17UY50TEM2AWF36BR9Z" localSheetId="1" hidden="1">#REF!</definedName>
    <definedName name="BExS8GSUS17UY50TEM2AWF36BR9Z" localSheetId="40" hidden="1">#REF!</definedName>
    <definedName name="BExS8GSUS17UY50TEM2AWF36BR9Z" localSheetId="36" hidden="1">#REF!</definedName>
    <definedName name="BExS8GSUS17UY50TEM2AWF36BR9Z" hidden="1">#REF!</definedName>
    <definedName name="BExS8HJRBVG0XI6PWA9KTMJZMQXK" localSheetId="7" hidden="1">#REF!</definedName>
    <definedName name="BExS8HJRBVG0XI6PWA9KTMJZMQXK" localSheetId="9" hidden="1">#REF!</definedName>
    <definedName name="BExS8HJRBVG0XI6PWA9KTMJZMQXK" localSheetId="1" hidden="1">#REF!</definedName>
    <definedName name="BExS8HJRBVG0XI6PWA9KTMJZMQXK" localSheetId="40" hidden="1">#REF!</definedName>
    <definedName name="BExS8HJRBVG0XI6PWA9KTMJZMQXK" localSheetId="36" hidden="1">#REF!</definedName>
    <definedName name="BExS8HJRBVG0XI6PWA9KTMJZMQXK" hidden="1">#REF!</definedName>
    <definedName name="BExS8NE9HUZJH13OXLREOV1BX0OZ" localSheetId="7" hidden="1">#REF!</definedName>
    <definedName name="BExS8NE9HUZJH13OXLREOV1BX0OZ" localSheetId="9" hidden="1">#REF!</definedName>
    <definedName name="BExS8NE9HUZJH13OXLREOV1BX0OZ" localSheetId="1" hidden="1">#REF!</definedName>
    <definedName name="BExS8NE9HUZJH13OXLREOV1BX0OZ" localSheetId="40" hidden="1">#REF!</definedName>
    <definedName name="BExS8NE9HUZJH13OXLREOV1BX0OZ" localSheetId="36" hidden="1">#REF!</definedName>
    <definedName name="BExS8NE9HUZJH13OXLREOV1BX0OZ" hidden="1">#REF!</definedName>
    <definedName name="BExS8R51C8RM2FS6V6IRTYO9GA4A" localSheetId="7" hidden="1">#REF!</definedName>
    <definedName name="BExS8R51C8RM2FS6V6IRTYO9GA4A" localSheetId="9" hidden="1">#REF!</definedName>
    <definedName name="BExS8R51C8RM2FS6V6IRTYO9GA4A" localSheetId="1" hidden="1">#REF!</definedName>
    <definedName name="BExS8R51C8RM2FS6V6IRTYO9GA4A" localSheetId="40" hidden="1">#REF!</definedName>
    <definedName name="BExS8R51C8RM2FS6V6IRTYO9GA4A" localSheetId="36" hidden="1">#REF!</definedName>
    <definedName name="BExS8R51C8RM2FS6V6IRTYO9GA4A" hidden="1">#REF!</definedName>
    <definedName name="BExS8WDX408F60MH1X9B9UZ2H4R7" localSheetId="7" hidden="1">#REF!</definedName>
    <definedName name="BExS8WDX408F60MH1X9B9UZ2H4R7" localSheetId="9" hidden="1">#REF!</definedName>
    <definedName name="BExS8WDX408F60MH1X9B9UZ2H4R7" localSheetId="1" hidden="1">#REF!</definedName>
    <definedName name="BExS8WDX408F60MH1X9B9UZ2H4R7" localSheetId="40" hidden="1">#REF!</definedName>
    <definedName name="BExS8WDX408F60MH1X9B9UZ2H4R7" localSheetId="36" hidden="1">#REF!</definedName>
    <definedName name="BExS8WDX408F60MH1X9B9UZ2H4R7" hidden="1">#REF!</definedName>
    <definedName name="BExS8X4UTVOFE2YEVLO8LTKMSI3A" localSheetId="7" hidden="1">#REF!</definedName>
    <definedName name="BExS8X4UTVOFE2YEVLO8LTKMSI3A" localSheetId="9" hidden="1">#REF!</definedName>
    <definedName name="BExS8X4UTVOFE2YEVLO8LTKMSI3A" localSheetId="1" hidden="1">#REF!</definedName>
    <definedName name="BExS8X4UTVOFE2YEVLO8LTKMSI3A" localSheetId="40" hidden="1">#REF!</definedName>
    <definedName name="BExS8X4UTVOFE2YEVLO8LTKMSI3A" localSheetId="36" hidden="1">#REF!</definedName>
    <definedName name="BExS8X4UTVOFE2YEVLO8LTKMSI3A" hidden="1">#REF!</definedName>
    <definedName name="BExS8Z2W2QEC3MH0BZIYLDFQNUIP" localSheetId="7" hidden="1">#REF!</definedName>
    <definedName name="BExS8Z2W2QEC3MH0BZIYLDFQNUIP" localSheetId="9" hidden="1">#REF!</definedName>
    <definedName name="BExS8Z2W2QEC3MH0BZIYLDFQNUIP" localSheetId="1" hidden="1">#REF!</definedName>
    <definedName name="BExS8Z2W2QEC3MH0BZIYLDFQNUIP" localSheetId="40" hidden="1">#REF!</definedName>
    <definedName name="BExS8Z2W2QEC3MH0BZIYLDFQNUIP" localSheetId="36" hidden="1">#REF!</definedName>
    <definedName name="BExS8Z2W2QEC3MH0BZIYLDFQNUIP" hidden="1">#REF!</definedName>
    <definedName name="BExS92DKGRFFCIA9C0IXDOLO57EP" localSheetId="7" hidden="1">#REF!</definedName>
    <definedName name="BExS92DKGRFFCIA9C0IXDOLO57EP" localSheetId="9" hidden="1">#REF!</definedName>
    <definedName name="BExS92DKGRFFCIA9C0IXDOLO57EP" localSheetId="1" hidden="1">#REF!</definedName>
    <definedName name="BExS92DKGRFFCIA9C0IXDOLO57EP" localSheetId="40" hidden="1">#REF!</definedName>
    <definedName name="BExS92DKGRFFCIA9C0IXDOLO57EP" localSheetId="36" hidden="1">#REF!</definedName>
    <definedName name="BExS92DKGRFFCIA9C0IXDOLO57EP" hidden="1">#REF!</definedName>
    <definedName name="BExS98OB4321YCHLCQ022PXKTT2W" localSheetId="7" hidden="1">#REF!</definedName>
    <definedName name="BExS98OB4321YCHLCQ022PXKTT2W" localSheetId="9" hidden="1">#REF!</definedName>
    <definedName name="BExS98OB4321YCHLCQ022PXKTT2W" localSheetId="1" hidden="1">#REF!</definedName>
    <definedName name="BExS98OB4321YCHLCQ022PXKTT2W" localSheetId="40" hidden="1">#REF!</definedName>
    <definedName name="BExS98OB4321YCHLCQ022PXKTT2W" localSheetId="36" hidden="1">#REF!</definedName>
    <definedName name="BExS98OB4321YCHLCQ022PXKTT2W" hidden="1">#REF!</definedName>
    <definedName name="BExS9C9N8GFISC6HUERJ0EI06GB2" localSheetId="7" hidden="1">#REF!</definedName>
    <definedName name="BExS9C9N8GFISC6HUERJ0EI06GB2" localSheetId="9" hidden="1">#REF!</definedName>
    <definedName name="BExS9C9N8GFISC6HUERJ0EI06GB2" localSheetId="1" hidden="1">#REF!</definedName>
    <definedName name="BExS9C9N8GFISC6HUERJ0EI06GB2" localSheetId="40" hidden="1">#REF!</definedName>
    <definedName name="BExS9C9N8GFISC6HUERJ0EI06GB2" localSheetId="36" hidden="1">#REF!</definedName>
    <definedName name="BExS9C9N8GFISC6HUERJ0EI06GB2" hidden="1">#REF!</definedName>
    <definedName name="BExS9D6619QNINF06KHZHYUAH0S9" localSheetId="7" hidden="1">#REF!</definedName>
    <definedName name="BExS9D6619QNINF06KHZHYUAH0S9" localSheetId="9" hidden="1">#REF!</definedName>
    <definedName name="BExS9D6619QNINF06KHZHYUAH0S9" localSheetId="1" hidden="1">#REF!</definedName>
    <definedName name="BExS9D6619QNINF06KHZHYUAH0S9" localSheetId="40" hidden="1">#REF!</definedName>
    <definedName name="BExS9D6619QNINF06KHZHYUAH0S9" localSheetId="36" hidden="1">#REF!</definedName>
    <definedName name="BExS9D6619QNINF06KHZHYUAH0S9" hidden="1">#REF!</definedName>
    <definedName name="BExS9DX13CACP3J8JDREK30JB1SQ" localSheetId="7" hidden="1">#REF!</definedName>
    <definedName name="BExS9DX13CACP3J8JDREK30JB1SQ" localSheetId="9" hidden="1">#REF!</definedName>
    <definedName name="BExS9DX13CACP3J8JDREK30JB1SQ" localSheetId="1" hidden="1">#REF!</definedName>
    <definedName name="BExS9DX13CACP3J8JDREK30JB1SQ" localSheetId="40" hidden="1">#REF!</definedName>
    <definedName name="BExS9DX13CACP3J8JDREK30JB1SQ" localSheetId="36" hidden="1">#REF!</definedName>
    <definedName name="BExS9DX13CACP3J8JDREK30JB1SQ" hidden="1">#REF!</definedName>
    <definedName name="BExS9FPRS2KRRCS33SE6WFNF5GYL" localSheetId="7" hidden="1">#REF!</definedName>
    <definedName name="BExS9FPRS2KRRCS33SE6WFNF5GYL" localSheetId="9" hidden="1">#REF!</definedName>
    <definedName name="BExS9FPRS2KRRCS33SE6WFNF5GYL" localSheetId="1" hidden="1">#REF!</definedName>
    <definedName name="BExS9FPRS2KRRCS33SE6WFNF5GYL" localSheetId="40" hidden="1">#REF!</definedName>
    <definedName name="BExS9FPRS2KRRCS33SE6WFNF5GYL" localSheetId="36" hidden="1">#REF!</definedName>
    <definedName name="BExS9FPRS2KRRCS33SE6WFNF5GYL" hidden="1">#REF!</definedName>
    <definedName name="BExS9M5VN3VE822UH6TLACVY24CJ" localSheetId="7" hidden="1">#REF!</definedName>
    <definedName name="BExS9M5VN3VE822UH6TLACVY24CJ" localSheetId="9" hidden="1">#REF!</definedName>
    <definedName name="BExS9M5VN3VE822UH6TLACVY24CJ" localSheetId="1" hidden="1">#REF!</definedName>
    <definedName name="BExS9M5VN3VE822UH6TLACVY24CJ" localSheetId="40" hidden="1">#REF!</definedName>
    <definedName name="BExS9M5VN3VE822UH6TLACVY24CJ" localSheetId="36" hidden="1">#REF!</definedName>
    <definedName name="BExS9M5VN3VE822UH6TLACVY24CJ" hidden="1">#REF!</definedName>
    <definedName name="BExS9WI0A6PSEB8N9GPXF2Z7MWHM" localSheetId="7" hidden="1">#REF!</definedName>
    <definedName name="BExS9WI0A6PSEB8N9GPXF2Z7MWHM" localSheetId="9" hidden="1">#REF!</definedName>
    <definedName name="BExS9WI0A6PSEB8N9GPXF2Z7MWHM" localSheetId="1" hidden="1">#REF!</definedName>
    <definedName name="BExS9WI0A6PSEB8N9GPXF2Z7MWHM" localSheetId="40" hidden="1">#REF!</definedName>
    <definedName name="BExS9WI0A6PSEB8N9GPXF2Z7MWHM" localSheetId="36" hidden="1">#REF!</definedName>
    <definedName name="BExS9WI0A6PSEB8N9GPXF2Z7MWHM" hidden="1">#REF!</definedName>
    <definedName name="BExS9XJPZ07ND34OHX60QD382FV6" localSheetId="7" hidden="1">#REF!</definedName>
    <definedName name="BExS9XJPZ07ND34OHX60QD382FV6" localSheetId="9" hidden="1">#REF!</definedName>
    <definedName name="BExS9XJPZ07ND34OHX60QD382FV6" localSheetId="1" hidden="1">#REF!</definedName>
    <definedName name="BExS9XJPZ07ND34OHX60QD382FV6" localSheetId="40" hidden="1">#REF!</definedName>
    <definedName name="BExS9XJPZ07ND34OHX60QD382FV6" localSheetId="36" hidden="1">#REF!</definedName>
    <definedName name="BExS9XJPZ07ND34OHX60QD382FV6" hidden="1">#REF!</definedName>
    <definedName name="BExSA4AJLEEN4R7HU4FRSMYR17TR" localSheetId="7" hidden="1">#REF!</definedName>
    <definedName name="BExSA4AJLEEN4R7HU4FRSMYR17TR" localSheetId="9" hidden="1">#REF!</definedName>
    <definedName name="BExSA4AJLEEN4R7HU4FRSMYR17TR" localSheetId="1" hidden="1">#REF!</definedName>
    <definedName name="BExSA4AJLEEN4R7HU4FRSMYR17TR" localSheetId="40" hidden="1">#REF!</definedName>
    <definedName name="BExSA4AJLEEN4R7HU4FRSMYR17TR" localSheetId="36" hidden="1">#REF!</definedName>
    <definedName name="BExSA4AJLEEN4R7HU4FRSMYR17TR" hidden="1">#REF!</definedName>
    <definedName name="BExSA5HP306TN9XJS0TU619DLRR7" localSheetId="7" hidden="1">#REF!</definedName>
    <definedName name="BExSA5HP306TN9XJS0TU619DLRR7" localSheetId="9" hidden="1">#REF!</definedName>
    <definedName name="BExSA5HP306TN9XJS0TU619DLRR7" localSheetId="1" hidden="1">#REF!</definedName>
    <definedName name="BExSA5HP306TN9XJS0TU619DLRR7" localSheetId="40" hidden="1">#REF!</definedName>
    <definedName name="BExSA5HP306TN9XJS0TU619DLRR7" localSheetId="36" hidden="1">#REF!</definedName>
    <definedName name="BExSA5HP306TN9XJS0TU619DLRR7" hidden="1">#REF!</definedName>
    <definedName name="BExSAAVWQOOIA6B3JHQVGP08HFEM" localSheetId="7" hidden="1">#REF!</definedName>
    <definedName name="BExSAAVWQOOIA6B3JHQVGP08HFEM" localSheetId="9" hidden="1">#REF!</definedName>
    <definedName name="BExSAAVWQOOIA6B3JHQVGP08HFEM" localSheetId="1" hidden="1">#REF!</definedName>
    <definedName name="BExSAAVWQOOIA6B3JHQVGP08HFEM" localSheetId="40" hidden="1">#REF!</definedName>
    <definedName name="BExSAAVWQOOIA6B3JHQVGP08HFEM" localSheetId="36" hidden="1">#REF!</definedName>
    <definedName name="BExSAAVWQOOIA6B3JHQVGP08HFEM" hidden="1">#REF!</definedName>
    <definedName name="BExSAFJ3IICU2M7QPVE4ARYMXZKX" localSheetId="7" hidden="1">#REF!</definedName>
    <definedName name="BExSAFJ3IICU2M7QPVE4ARYMXZKX" localSheetId="9" hidden="1">#REF!</definedName>
    <definedName name="BExSAFJ3IICU2M7QPVE4ARYMXZKX" localSheetId="1" hidden="1">#REF!</definedName>
    <definedName name="BExSAFJ3IICU2M7QPVE4ARYMXZKX" localSheetId="40" hidden="1">#REF!</definedName>
    <definedName name="BExSAFJ3IICU2M7QPVE4ARYMXZKX" localSheetId="36" hidden="1">#REF!</definedName>
    <definedName name="BExSAFJ3IICU2M7QPVE4ARYMXZKX" hidden="1">#REF!</definedName>
    <definedName name="BExSAH6ID8OHX379UXVNGFO8J6KQ" localSheetId="7" hidden="1">#REF!</definedName>
    <definedName name="BExSAH6ID8OHX379UXVNGFO8J6KQ" localSheetId="9" hidden="1">#REF!</definedName>
    <definedName name="BExSAH6ID8OHX379UXVNGFO8J6KQ" localSheetId="1" hidden="1">#REF!</definedName>
    <definedName name="BExSAH6ID8OHX379UXVNGFO8J6KQ" localSheetId="40" hidden="1">#REF!</definedName>
    <definedName name="BExSAH6ID8OHX379UXVNGFO8J6KQ" localSheetId="36" hidden="1">#REF!</definedName>
    <definedName name="BExSAH6ID8OHX379UXVNGFO8J6KQ" hidden="1">#REF!</definedName>
    <definedName name="BExSAQBHIXGQRNIRGCJMBXUPCZQA" localSheetId="7" hidden="1">#REF!</definedName>
    <definedName name="BExSAQBHIXGQRNIRGCJMBXUPCZQA" localSheetId="9" hidden="1">#REF!</definedName>
    <definedName name="BExSAQBHIXGQRNIRGCJMBXUPCZQA" localSheetId="1" hidden="1">#REF!</definedName>
    <definedName name="BExSAQBHIXGQRNIRGCJMBXUPCZQA" localSheetId="40" hidden="1">#REF!</definedName>
    <definedName name="BExSAQBHIXGQRNIRGCJMBXUPCZQA" localSheetId="36" hidden="1">#REF!</definedName>
    <definedName name="BExSAQBHIXGQRNIRGCJMBXUPCZQA" hidden="1">#REF!</definedName>
    <definedName name="BExSAUTCT4P7JP57NOR9MTX33QJZ" localSheetId="7" hidden="1">#REF!</definedName>
    <definedName name="BExSAUTCT4P7JP57NOR9MTX33QJZ" localSheetId="9" hidden="1">#REF!</definedName>
    <definedName name="BExSAUTCT4P7JP57NOR9MTX33QJZ" localSheetId="1" hidden="1">#REF!</definedName>
    <definedName name="BExSAUTCT4P7JP57NOR9MTX33QJZ" localSheetId="40" hidden="1">#REF!</definedName>
    <definedName name="BExSAUTCT4P7JP57NOR9MTX33QJZ" localSheetId="36" hidden="1">#REF!</definedName>
    <definedName name="BExSAUTCT4P7JP57NOR9MTX33QJZ" hidden="1">#REF!</definedName>
    <definedName name="BExSAY9CA9TFXQ9M9FBJRGJO9T9E" localSheetId="7" hidden="1">#REF!</definedName>
    <definedName name="BExSAY9CA9TFXQ9M9FBJRGJO9T9E" localSheetId="9" hidden="1">#REF!</definedName>
    <definedName name="BExSAY9CA9TFXQ9M9FBJRGJO9T9E" localSheetId="1" hidden="1">#REF!</definedName>
    <definedName name="BExSAY9CA9TFXQ9M9FBJRGJO9T9E" localSheetId="40" hidden="1">#REF!</definedName>
    <definedName name="BExSAY9CA9TFXQ9M9FBJRGJO9T9E" localSheetId="36" hidden="1">#REF!</definedName>
    <definedName name="BExSAY9CA9TFXQ9M9FBJRGJO9T9E" hidden="1">#REF!</definedName>
    <definedName name="BExSB4JYKQ3MINI7RAYK5M8BLJDC" localSheetId="7" hidden="1">#REF!</definedName>
    <definedName name="BExSB4JYKQ3MINI7RAYK5M8BLJDC" localSheetId="9" hidden="1">#REF!</definedName>
    <definedName name="BExSB4JYKQ3MINI7RAYK5M8BLJDC" localSheetId="1" hidden="1">#REF!</definedName>
    <definedName name="BExSB4JYKQ3MINI7RAYK5M8BLJDC" localSheetId="40" hidden="1">#REF!</definedName>
    <definedName name="BExSB4JYKQ3MINI7RAYK5M8BLJDC" localSheetId="36" hidden="1">#REF!</definedName>
    <definedName name="BExSB4JYKQ3MINI7RAYK5M8BLJDC" hidden="1">#REF!</definedName>
    <definedName name="BExSBCY73CG3Q15P5BDLDT994XRL" localSheetId="7" hidden="1">#REF!</definedName>
    <definedName name="BExSBCY73CG3Q15P5BDLDT994XRL" localSheetId="9" hidden="1">#REF!</definedName>
    <definedName name="BExSBCY73CG3Q15P5BDLDT994XRL" localSheetId="1" hidden="1">#REF!</definedName>
    <definedName name="BExSBCY73CG3Q15P5BDLDT994XRL" localSheetId="40" hidden="1">#REF!</definedName>
    <definedName name="BExSBCY73CG3Q15P5BDLDT994XRL" localSheetId="36" hidden="1">#REF!</definedName>
    <definedName name="BExSBCY73CG3Q15P5BDLDT994XRL" hidden="1">#REF!</definedName>
    <definedName name="BExSBMOS41ZRLWYLOU29V6Y7YORR" localSheetId="7" hidden="1">#REF!</definedName>
    <definedName name="BExSBMOS41ZRLWYLOU29V6Y7YORR" localSheetId="9" hidden="1">#REF!</definedName>
    <definedName name="BExSBMOS41ZRLWYLOU29V6Y7YORR" localSheetId="1" hidden="1">#REF!</definedName>
    <definedName name="BExSBMOS41ZRLWYLOU29V6Y7YORR" localSheetId="40" hidden="1">#REF!</definedName>
    <definedName name="BExSBMOS41ZRLWYLOU29V6Y7YORR" localSheetId="36" hidden="1">#REF!</definedName>
    <definedName name="BExSBMOS41ZRLWYLOU29V6Y7YORR" hidden="1">#REF!</definedName>
    <definedName name="BExSBPZG22WAMZYIF7CZ686E8X80" localSheetId="7" hidden="1">#REF!</definedName>
    <definedName name="BExSBPZG22WAMZYIF7CZ686E8X80" localSheetId="9" hidden="1">#REF!</definedName>
    <definedName name="BExSBPZG22WAMZYIF7CZ686E8X80" localSheetId="1" hidden="1">#REF!</definedName>
    <definedName name="BExSBPZG22WAMZYIF7CZ686E8X80" localSheetId="40" hidden="1">#REF!</definedName>
    <definedName name="BExSBPZG22WAMZYIF7CZ686E8X80" localSheetId="36" hidden="1">#REF!</definedName>
    <definedName name="BExSBPZG22WAMZYIF7CZ686E8X80" hidden="1">#REF!</definedName>
    <definedName name="BExSBRBXXQMBU1TYDW1BXTEVEPRU" localSheetId="7" hidden="1">#REF!</definedName>
    <definedName name="BExSBRBXXQMBU1TYDW1BXTEVEPRU" localSheetId="9" hidden="1">#REF!</definedName>
    <definedName name="BExSBRBXXQMBU1TYDW1BXTEVEPRU" localSheetId="1" hidden="1">#REF!</definedName>
    <definedName name="BExSBRBXXQMBU1TYDW1BXTEVEPRU" localSheetId="40" hidden="1">#REF!</definedName>
    <definedName name="BExSBRBXXQMBU1TYDW1BXTEVEPRU" localSheetId="36" hidden="1">#REF!</definedName>
    <definedName name="BExSBRBXXQMBU1TYDW1BXTEVEPRU" hidden="1">#REF!</definedName>
    <definedName name="BExSC54998WTZ21DSL0R8UN0Y9JH" localSheetId="7" hidden="1">#REF!</definedName>
    <definedName name="BExSC54998WTZ21DSL0R8UN0Y9JH" localSheetId="9" hidden="1">#REF!</definedName>
    <definedName name="BExSC54998WTZ21DSL0R8UN0Y9JH" localSheetId="1" hidden="1">#REF!</definedName>
    <definedName name="BExSC54998WTZ21DSL0R8UN0Y9JH" localSheetId="40" hidden="1">#REF!</definedName>
    <definedName name="BExSC54998WTZ21DSL0R8UN0Y9JH" localSheetId="36" hidden="1">#REF!</definedName>
    <definedName name="BExSC54998WTZ21DSL0R8UN0Y9JH" hidden="1">#REF!</definedName>
    <definedName name="BExSC60N7WR9PJSNC9B7ORCX9NGY" localSheetId="7" hidden="1">#REF!</definedName>
    <definedName name="BExSC60N7WR9PJSNC9B7ORCX9NGY" localSheetId="9" hidden="1">#REF!</definedName>
    <definedName name="BExSC60N7WR9PJSNC9B7ORCX9NGY" localSheetId="1" hidden="1">#REF!</definedName>
    <definedName name="BExSC60N7WR9PJSNC9B7ORCX9NGY" localSheetId="40" hidden="1">#REF!</definedName>
    <definedName name="BExSC60N7WR9PJSNC9B7ORCX9NGY" localSheetId="36" hidden="1">#REF!</definedName>
    <definedName name="BExSC60N7WR9PJSNC9B7ORCX9NGY" hidden="1">#REF!</definedName>
    <definedName name="BExSCE99EZTILTTCE4NJJF96OYYM" localSheetId="7" hidden="1">#REF!</definedName>
    <definedName name="BExSCE99EZTILTTCE4NJJF96OYYM" localSheetId="9" hidden="1">#REF!</definedName>
    <definedName name="BExSCE99EZTILTTCE4NJJF96OYYM" localSheetId="1" hidden="1">#REF!</definedName>
    <definedName name="BExSCE99EZTILTTCE4NJJF96OYYM" localSheetId="40" hidden="1">#REF!</definedName>
    <definedName name="BExSCE99EZTILTTCE4NJJF96OYYM" localSheetId="36" hidden="1">#REF!</definedName>
    <definedName name="BExSCE99EZTILTTCE4NJJF96OYYM" hidden="1">#REF!</definedName>
    <definedName name="BExSCFWOMYELUEPWVJIRGIQZH5BV" localSheetId="7" hidden="1">#REF!</definedName>
    <definedName name="BExSCFWOMYELUEPWVJIRGIQZH5BV" localSheetId="9" hidden="1">#REF!</definedName>
    <definedName name="BExSCFWOMYELUEPWVJIRGIQZH5BV" localSheetId="1" hidden="1">#REF!</definedName>
    <definedName name="BExSCFWOMYELUEPWVJIRGIQZH5BV" localSheetId="40" hidden="1">#REF!</definedName>
    <definedName name="BExSCFWOMYELUEPWVJIRGIQZH5BV" localSheetId="36" hidden="1">#REF!</definedName>
    <definedName name="BExSCFWOMYELUEPWVJIRGIQZH5BV" hidden="1">#REF!</definedName>
    <definedName name="BExSCHUQZ2HFEWS54X67DIS8OSXZ" localSheetId="7" hidden="1">#REF!</definedName>
    <definedName name="BExSCHUQZ2HFEWS54X67DIS8OSXZ" localSheetId="9" hidden="1">#REF!</definedName>
    <definedName name="BExSCHUQZ2HFEWS54X67DIS8OSXZ" localSheetId="1" hidden="1">#REF!</definedName>
    <definedName name="BExSCHUQZ2HFEWS54X67DIS8OSXZ" localSheetId="40" hidden="1">#REF!</definedName>
    <definedName name="BExSCHUQZ2HFEWS54X67DIS8OSXZ" localSheetId="36" hidden="1">#REF!</definedName>
    <definedName name="BExSCHUQZ2HFEWS54X67DIS8OSXZ" hidden="1">#REF!</definedName>
    <definedName name="BExSCOG41SKKG4GYU76WRWW1CTE6" localSheetId="7" hidden="1">#REF!</definedName>
    <definedName name="BExSCOG41SKKG4GYU76WRWW1CTE6" localSheetId="9" hidden="1">#REF!</definedName>
    <definedName name="BExSCOG41SKKG4GYU76WRWW1CTE6" localSheetId="1" hidden="1">#REF!</definedName>
    <definedName name="BExSCOG41SKKG4GYU76WRWW1CTE6" localSheetId="40" hidden="1">#REF!</definedName>
    <definedName name="BExSCOG41SKKG4GYU76WRWW1CTE6" localSheetId="36" hidden="1">#REF!</definedName>
    <definedName name="BExSCOG41SKKG4GYU76WRWW1CTE6" hidden="1">#REF!</definedName>
    <definedName name="BExSCVC9P86YVFMRKKUVRV29MZXZ" localSheetId="7" hidden="1">#REF!</definedName>
    <definedName name="BExSCVC9P86YVFMRKKUVRV29MZXZ" localSheetId="9" hidden="1">#REF!</definedName>
    <definedName name="BExSCVC9P86YVFMRKKUVRV29MZXZ" localSheetId="1" hidden="1">#REF!</definedName>
    <definedName name="BExSCVC9P86YVFMRKKUVRV29MZXZ" localSheetId="40" hidden="1">#REF!</definedName>
    <definedName name="BExSCVC9P86YVFMRKKUVRV29MZXZ" localSheetId="36" hidden="1">#REF!</definedName>
    <definedName name="BExSCVC9P86YVFMRKKUVRV29MZXZ" hidden="1">#REF!</definedName>
    <definedName name="BExSD233CH4MU9ZMGNRF97ZV7KWU" localSheetId="7" hidden="1">#REF!</definedName>
    <definedName name="BExSD233CH4MU9ZMGNRF97ZV7KWU" localSheetId="9" hidden="1">#REF!</definedName>
    <definedName name="BExSD233CH4MU9ZMGNRF97ZV7KWU" localSheetId="1" hidden="1">#REF!</definedName>
    <definedName name="BExSD233CH4MU9ZMGNRF97ZV7KWU" localSheetId="40" hidden="1">#REF!</definedName>
    <definedName name="BExSD233CH4MU9ZMGNRF97ZV7KWU" localSheetId="36" hidden="1">#REF!</definedName>
    <definedName name="BExSD233CH4MU9ZMGNRF97ZV7KWU" hidden="1">#REF!</definedName>
    <definedName name="BExSD2U0F3BN6IN9N4R2DTTJG15H" localSheetId="7" hidden="1">#REF!</definedName>
    <definedName name="BExSD2U0F3BN6IN9N4R2DTTJG15H" localSheetId="9" hidden="1">#REF!</definedName>
    <definedName name="BExSD2U0F3BN6IN9N4R2DTTJG15H" localSheetId="1" hidden="1">#REF!</definedName>
    <definedName name="BExSD2U0F3BN6IN9N4R2DTTJG15H" localSheetId="40" hidden="1">#REF!</definedName>
    <definedName name="BExSD2U0F3BN6IN9N4R2DTTJG15H" localSheetId="36" hidden="1">#REF!</definedName>
    <definedName name="BExSD2U0F3BN6IN9N4R2DTTJG15H" hidden="1">#REF!</definedName>
    <definedName name="BExSD6A6NY15YSMFH51ST6XJY429" localSheetId="7" hidden="1">#REF!</definedName>
    <definedName name="BExSD6A6NY15YSMFH51ST6XJY429" localSheetId="9" hidden="1">#REF!</definedName>
    <definedName name="BExSD6A6NY15YSMFH51ST6XJY429" localSheetId="1" hidden="1">#REF!</definedName>
    <definedName name="BExSD6A6NY15YSMFH51ST6XJY429" localSheetId="40" hidden="1">#REF!</definedName>
    <definedName name="BExSD6A6NY15YSMFH51ST6XJY429" localSheetId="36" hidden="1">#REF!</definedName>
    <definedName name="BExSD6A6NY15YSMFH51ST6XJY429" hidden="1">#REF!</definedName>
    <definedName name="BExSD9VH6PF6RQ135VOEE08YXPAW" localSheetId="7" hidden="1">#REF!</definedName>
    <definedName name="BExSD9VH6PF6RQ135VOEE08YXPAW" localSheetId="9" hidden="1">#REF!</definedName>
    <definedName name="BExSD9VH6PF6RQ135VOEE08YXPAW" localSheetId="1" hidden="1">#REF!</definedName>
    <definedName name="BExSD9VH6PF6RQ135VOEE08YXPAW" localSheetId="40" hidden="1">#REF!</definedName>
    <definedName name="BExSD9VH6PF6RQ135VOEE08YXPAW" localSheetId="36" hidden="1">#REF!</definedName>
    <definedName name="BExSD9VH6PF6RQ135VOEE08YXPAW" hidden="1">#REF!</definedName>
    <definedName name="BExSDI9QWFD49GEZWZ3KOGM27XRB" localSheetId="7" hidden="1">#REF!</definedName>
    <definedName name="BExSDI9QWFD49GEZWZ3KOGM27XRB" localSheetId="9" hidden="1">#REF!</definedName>
    <definedName name="BExSDI9QWFD49GEZWZ3KOGM27XRB" localSheetId="1" hidden="1">#REF!</definedName>
    <definedName name="BExSDI9QWFD49GEZWZ3KOGM27XRB" localSheetId="40" hidden="1">#REF!</definedName>
    <definedName name="BExSDI9QWFD49GEZWZ3KOGM27XRB" localSheetId="36" hidden="1">#REF!</definedName>
    <definedName name="BExSDI9QWFD49GEZWZ3KOGM27XRB" hidden="1">#REF!</definedName>
    <definedName name="BExSDP5Y04WWMX2WWRITWOX8R5I9" localSheetId="7" hidden="1">#REF!</definedName>
    <definedName name="BExSDP5Y04WWMX2WWRITWOX8R5I9" localSheetId="9" hidden="1">#REF!</definedName>
    <definedName name="BExSDP5Y04WWMX2WWRITWOX8R5I9" localSheetId="1" hidden="1">#REF!</definedName>
    <definedName name="BExSDP5Y04WWMX2WWRITWOX8R5I9" localSheetId="40" hidden="1">#REF!</definedName>
    <definedName name="BExSDP5Y04WWMX2WWRITWOX8R5I9" localSheetId="36" hidden="1">#REF!</definedName>
    <definedName name="BExSDP5Y04WWMX2WWRITWOX8R5I9" hidden="1">#REF!</definedName>
    <definedName name="BExSDSGM203BJTNS9MKCBX453HMD" localSheetId="7" hidden="1">#REF!</definedName>
    <definedName name="BExSDSGM203BJTNS9MKCBX453HMD" localSheetId="9" hidden="1">#REF!</definedName>
    <definedName name="BExSDSGM203BJTNS9MKCBX453HMD" localSheetId="1" hidden="1">#REF!</definedName>
    <definedName name="BExSDSGM203BJTNS9MKCBX453HMD" localSheetId="40" hidden="1">#REF!</definedName>
    <definedName name="BExSDSGM203BJTNS9MKCBX453HMD" localSheetId="36" hidden="1">#REF!</definedName>
    <definedName name="BExSDSGM203BJTNS9MKCBX453HMD" hidden="1">#REF!</definedName>
    <definedName name="BExSDT20XUFXTDM37M148AXAP7HN" localSheetId="7" hidden="1">#REF!</definedName>
    <definedName name="BExSDT20XUFXTDM37M148AXAP7HN" localSheetId="9" hidden="1">#REF!</definedName>
    <definedName name="BExSDT20XUFXTDM37M148AXAP7HN" localSheetId="1" hidden="1">#REF!</definedName>
    <definedName name="BExSDT20XUFXTDM37M148AXAP7HN" localSheetId="40" hidden="1">#REF!</definedName>
    <definedName name="BExSDT20XUFXTDM37M148AXAP7HN" localSheetId="36" hidden="1">#REF!</definedName>
    <definedName name="BExSDT20XUFXTDM37M148AXAP7HN" hidden="1">#REF!</definedName>
    <definedName name="BExSDYLOWNTKCY92LFEDAV8LO7D3" localSheetId="7" hidden="1">#REF!</definedName>
    <definedName name="BExSDYLOWNTKCY92LFEDAV8LO7D3" localSheetId="9" hidden="1">#REF!</definedName>
    <definedName name="BExSDYLOWNTKCY92LFEDAV8LO7D3" localSheetId="1" hidden="1">#REF!</definedName>
    <definedName name="BExSDYLOWNTKCY92LFEDAV8LO7D3" localSheetId="40" hidden="1">#REF!</definedName>
    <definedName name="BExSDYLOWNTKCY92LFEDAV8LO7D3" localSheetId="36" hidden="1">#REF!</definedName>
    <definedName name="BExSDYLOWNTKCY92LFEDAV8LO7D3" hidden="1">#REF!</definedName>
    <definedName name="BExSE277VXZ807WBUB6A1UGQ1SF9" localSheetId="7" hidden="1">#REF!</definedName>
    <definedName name="BExSE277VXZ807WBUB6A1UGQ1SF9" localSheetId="9" hidden="1">#REF!</definedName>
    <definedName name="BExSE277VXZ807WBUB6A1UGQ1SF9" localSheetId="1" hidden="1">#REF!</definedName>
    <definedName name="BExSE277VXZ807WBUB6A1UGQ1SF9" localSheetId="40" hidden="1">#REF!</definedName>
    <definedName name="BExSE277VXZ807WBUB6A1UGQ1SF9" localSheetId="36" hidden="1">#REF!</definedName>
    <definedName name="BExSE277VXZ807WBUB6A1UGQ1SF9" hidden="1">#REF!</definedName>
    <definedName name="BExSE3EDSP4UL6G0I3DZ5SBHMUBU" localSheetId="7" hidden="1">#REF!</definedName>
    <definedName name="BExSE3EDSP4UL6G0I3DZ5SBHMUBU" localSheetId="9" hidden="1">#REF!</definedName>
    <definedName name="BExSE3EDSP4UL6G0I3DZ5SBHMUBU" localSheetId="1" hidden="1">#REF!</definedName>
    <definedName name="BExSE3EDSP4UL6G0I3DZ5SBHMUBU" localSheetId="40" hidden="1">#REF!</definedName>
    <definedName name="BExSE3EDSP4UL6G0I3DZ5SBHMUBU" localSheetId="36" hidden="1">#REF!</definedName>
    <definedName name="BExSE3EDSP4UL6G0I3DZ5SBHMUBU" hidden="1">#REF!</definedName>
    <definedName name="BExSEEHK1VLWD7JBV9SVVVIKQZ3I" localSheetId="7" hidden="1">#REF!</definedName>
    <definedName name="BExSEEHK1VLWD7JBV9SVVVIKQZ3I" localSheetId="9" hidden="1">#REF!</definedName>
    <definedName name="BExSEEHK1VLWD7JBV9SVVVIKQZ3I" localSheetId="1" hidden="1">#REF!</definedName>
    <definedName name="BExSEEHK1VLWD7JBV9SVVVIKQZ3I" localSheetId="40" hidden="1">#REF!</definedName>
    <definedName name="BExSEEHK1VLWD7JBV9SVVVIKQZ3I" localSheetId="36" hidden="1">#REF!</definedName>
    <definedName name="BExSEEHK1VLWD7JBV9SVVVIKQZ3I" hidden="1">#REF!</definedName>
    <definedName name="BExSEITYG8XAMWJ1C8VKU1MB4TEO" localSheetId="7" hidden="1">#REF!</definedName>
    <definedName name="BExSEITYG8XAMWJ1C8VKU1MB4TEO" localSheetId="9" hidden="1">#REF!</definedName>
    <definedName name="BExSEITYG8XAMWJ1C8VKU1MB4TEO" localSheetId="1" hidden="1">#REF!</definedName>
    <definedName name="BExSEITYG8XAMWJ1C8VKU1MB4TEO" localSheetId="40" hidden="1">#REF!</definedName>
    <definedName name="BExSEITYG8XAMWJ1C8VKU1MB4TEO" localSheetId="36" hidden="1">#REF!</definedName>
    <definedName name="BExSEITYG8XAMWJ1C8VKU1MB4TEO" hidden="1">#REF!</definedName>
    <definedName name="BExSEJKZLX37P3V33TRTFJ30BFRK" localSheetId="7" hidden="1">#REF!</definedName>
    <definedName name="BExSEJKZLX37P3V33TRTFJ30BFRK" localSheetId="9" hidden="1">#REF!</definedName>
    <definedName name="BExSEJKZLX37P3V33TRTFJ30BFRK" localSheetId="1" hidden="1">#REF!</definedName>
    <definedName name="BExSEJKZLX37P3V33TRTFJ30BFRK" localSheetId="40" hidden="1">#REF!</definedName>
    <definedName name="BExSEJKZLX37P3V33TRTFJ30BFRK" localSheetId="36" hidden="1">#REF!</definedName>
    <definedName name="BExSEJKZLX37P3V33TRTFJ30BFRK" hidden="1">#REF!</definedName>
    <definedName name="BExSEKXG1AW54E28IG5EODEM0JJV" localSheetId="7" hidden="1">#REF!</definedName>
    <definedName name="BExSEKXG1AW54E28IG5EODEM0JJV" localSheetId="9" hidden="1">#REF!</definedName>
    <definedName name="BExSEKXG1AW54E28IG5EODEM0JJV" localSheetId="1" hidden="1">#REF!</definedName>
    <definedName name="BExSEKXG1AW54E28IG5EODEM0JJV" localSheetId="40" hidden="1">#REF!</definedName>
    <definedName name="BExSEKXG1AW54E28IG5EODEM0JJV" localSheetId="36" hidden="1">#REF!</definedName>
    <definedName name="BExSEKXG1AW54E28IG5EODEM0JJV" hidden="1">#REF!</definedName>
    <definedName name="BExSEO84KVM8R2IV5MFH0XI3IZSN" localSheetId="7" hidden="1">#REF!</definedName>
    <definedName name="BExSEO84KVM8R2IV5MFH0XI3IZSN" localSheetId="9" hidden="1">#REF!</definedName>
    <definedName name="BExSEO84KVM8R2IV5MFH0XI3IZSN" localSheetId="1" hidden="1">#REF!</definedName>
    <definedName name="BExSEO84KVM8R2IV5MFH0XI3IZSN" localSheetId="40" hidden="1">#REF!</definedName>
    <definedName name="BExSEO84KVM8R2IV5MFH0XI3IZSN" localSheetId="36" hidden="1">#REF!</definedName>
    <definedName name="BExSEO84KVM8R2IV5MFH0XI3IZSN" hidden="1">#REF!</definedName>
    <definedName name="BExSEP9UVOAI6TMXKNK587PQ3328" localSheetId="7" hidden="1">#REF!</definedName>
    <definedName name="BExSEP9UVOAI6TMXKNK587PQ3328" localSheetId="9" hidden="1">#REF!</definedName>
    <definedName name="BExSEP9UVOAI6TMXKNK587PQ3328" localSheetId="1" hidden="1">#REF!</definedName>
    <definedName name="BExSEP9UVOAI6TMXKNK587PQ3328" localSheetId="40" hidden="1">#REF!</definedName>
    <definedName name="BExSEP9UVOAI6TMXKNK587PQ3328" localSheetId="36" hidden="1">#REF!</definedName>
    <definedName name="BExSEP9UVOAI6TMXKNK587PQ3328" hidden="1">#REF!</definedName>
    <definedName name="BExSERIU9MUGR4NPZAUJCVXUZ74I" localSheetId="7" hidden="1">#REF!</definedName>
    <definedName name="BExSERIU9MUGR4NPZAUJCVXUZ74I" localSheetId="9" hidden="1">#REF!</definedName>
    <definedName name="BExSERIU9MUGR4NPZAUJCVXUZ74I" localSheetId="1" hidden="1">#REF!</definedName>
    <definedName name="BExSERIU9MUGR4NPZAUJCVXUZ74I" localSheetId="40" hidden="1">#REF!</definedName>
    <definedName name="BExSERIU9MUGR4NPZAUJCVXUZ74I" localSheetId="36" hidden="1">#REF!</definedName>
    <definedName name="BExSERIU9MUGR4NPZAUJCVXUZ74I" hidden="1">#REF!</definedName>
    <definedName name="BExSF07QFLZCO4P6K6QF05XG7PH1" localSheetId="7" hidden="1">#REF!</definedName>
    <definedName name="BExSF07QFLZCO4P6K6QF05XG7PH1" localSheetId="9" hidden="1">#REF!</definedName>
    <definedName name="BExSF07QFLZCO4P6K6QF05XG7PH1" localSheetId="1" hidden="1">#REF!</definedName>
    <definedName name="BExSF07QFLZCO4P6K6QF05XG7PH1" localSheetId="40" hidden="1">#REF!</definedName>
    <definedName name="BExSF07QFLZCO4P6K6QF05XG7PH1" localSheetId="36" hidden="1">#REF!</definedName>
    <definedName name="BExSF07QFLZCO4P6K6QF05XG7PH1" hidden="1">#REF!</definedName>
    <definedName name="BExSFJ8ZAGQ63A4MVMZRQWLVRGQ5" localSheetId="7" hidden="1">#REF!</definedName>
    <definedName name="BExSFJ8ZAGQ63A4MVMZRQWLVRGQ5" localSheetId="9" hidden="1">#REF!</definedName>
    <definedName name="BExSFJ8ZAGQ63A4MVMZRQWLVRGQ5" localSheetId="1" hidden="1">#REF!</definedName>
    <definedName name="BExSFJ8ZAGQ63A4MVMZRQWLVRGQ5" localSheetId="40" hidden="1">#REF!</definedName>
    <definedName name="BExSFJ8ZAGQ63A4MVMZRQWLVRGQ5" localSheetId="36" hidden="1">#REF!</definedName>
    <definedName name="BExSFJ8ZAGQ63A4MVMZRQWLVRGQ5" hidden="1">#REF!</definedName>
    <definedName name="BExSFKQRST2S9KXWWLCXYLKSF4G1" localSheetId="7" hidden="1">#REF!</definedName>
    <definedName name="BExSFKQRST2S9KXWWLCXYLKSF4G1" localSheetId="9" hidden="1">#REF!</definedName>
    <definedName name="BExSFKQRST2S9KXWWLCXYLKSF4G1" localSheetId="1" hidden="1">#REF!</definedName>
    <definedName name="BExSFKQRST2S9KXWWLCXYLKSF4G1" localSheetId="40" hidden="1">#REF!</definedName>
    <definedName name="BExSFKQRST2S9KXWWLCXYLKSF4G1" localSheetId="36" hidden="1">#REF!</definedName>
    <definedName name="BExSFKQRST2S9KXWWLCXYLKSF4G1" hidden="1">#REF!</definedName>
    <definedName name="BExSFOHO6VZ5Y463KL3XYTZBVE3P" localSheetId="7" hidden="1">#REF!</definedName>
    <definedName name="BExSFOHO6VZ5Y463KL3XYTZBVE3P" localSheetId="9" hidden="1">#REF!</definedName>
    <definedName name="BExSFOHO6VZ5Y463KL3XYTZBVE3P" localSheetId="1" hidden="1">#REF!</definedName>
    <definedName name="BExSFOHO6VZ5Y463KL3XYTZBVE3P" localSheetId="40" hidden="1">#REF!</definedName>
    <definedName name="BExSFOHO6VZ5Y463KL3XYTZBVE3P" localSheetId="36" hidden="1">#REF!</definedName>
    <definedName name="BExSFOHO6VZ5Y463KL3XYTZBVE3P" hidden="1">#REF!</definedName>
    <definedName name="BExSFY2ZJOYUEYBX21QZ7AMN2WK1" localSheetId="7" hidden="1">#REF!</definedName>
    <definedName name="BExSFY2ZJOYUEYBX21QZ7AMN2WK1" localSheetId="9" hidden="1">#REF!</definedName>
    <definedName name="BExSFY2ZJOYUEYBX21QZ7AMN2WK1" localSheetId="1" hidden="1">#REF!</definedName>
    <definedName name="BExSFY2ZJOYUEYBX21QZ7AMN2WK1" localSheetId="40" hidden="1">#REF!</definedName>
    <definedName name="BExSFY2ZJOYUEYBX21QZ7AMN2WK1" localSheetId="36" hidden="1">#REF!</definedName>
    <definedName name="BExSFY2ZJOYUEYBX21QZ7AMN2WK1" hidden="1">#REF!</definedName>
    <definedName name="BExSFYDRRTAZVPXRWUF5PDQ97WFF" localSheetId="7" hidden="1">#REF!</definedName>
    <definedName name="BExSFYDRRTAZVPXRWUF5PDQ97WFF" localSheetId="9" hidden="1">#REF!</definedName>
    <definedName name="BExSFYDRRTAZVPXRWUF5PDQ97WFF" localSheetId="1" hidden="1">#REF!</definedName>
    <definedName name="BExSFYDRRTAZVPXRWUF5PDQ97WFF" localSheetId="40" hidden="1">#REF!</definedName>
    <definedName name="BExSFYDRRTAZVPXRWUF5PDQ97WFF" localSheetId="36" hidden="1">#REF!</definedName>
    <definedName name="BExSFYDRRTAZVPXRWUF5PDQ97WFF" hidden="1">#REF!</definedName>
    <definedName name="BExSFZVPFTXA3F0IJ2NGH1GXX9R7" localSheetId="7" hidden="1">#REF!</definedName>
    <definedName name="BExSFZVPFTXA3F0IJ2NGH1GXX9R7" localSheetId="9" hidden="1">#REF!</definedName>
    <definedName name="BExSFZVPFTXA3F0IJ2NGH1GXX9R7" localSheetId="1" hidden="1">#REF!</definedName>
    <definedName name="BExSFZVPFTXA3F0IJ2NGH1GXX9R7" localSheetId="40" hidden="1">#REF!</definedName>
    <definedName name="BExSFZVPFTXA3F0IJ2NGH1GXX9R7" localSheetId="36" hidden="1">#REF!</definedName>
    <definedName name="BExSFZVPFTXA3F0IJ2NGH1GXX9R7" hidden="1">#REF!</definedName>
    <definedName name="BExSG2Q34XRC1K28H4XG6PQM3FTW" localSheetId="7" hidden="1">#REF!</definedName>
    <definedName name="BExSG2Q34XRC1K28H4XG6PQM3FTW" localSheetId="9" hidden="1">#REF!</definedName>
    <definedName name="BExSG2Q34XRC1K28H4XG6PQM3FTW" localSheetId="1" hidden="1">#REF!</definedName>
    <definedName name="BExSG2Q34XRC1K28H4XG6PQM3FTW" localSheetId="40" hidden="1">#REF!</definedName>
    <definedName name="BExSG2Q34XRC1K28H4XG6PQM3FTW" localSheetId="36" hidden="1">#REF!</definedName>
    <definedName name="BExSG2Q34XRC1K28H4XG6PQM3FTW" hidden="1">#REF!</definedName>
    <definedName name="BExSG90Q4ZUU2IPGDYOM169NJV9S" localSheetId="7" hidden="1">#REF!</definedName>
    <definedName name="BExSG90Q4ZUU2IPGDYOM169NJV9S" localSheetId="9" hidden="1">#REF!</definedName>
    <definedName name="BExSG90Q4ZUU2IPGDYOM169NJV9S" localSheetId="1" hidden="1">#REF!</definedName>
    <definedName name="BExSG90Q4ZUU2IPGDYOM169NJV9S" localSheetId="40" hidden="1">#REF!</definedName>
    <definedName name="BExSG90Q4ZUU2IPGDYOM169NJV9S" localSheetId="36" hidden="1">#REF!</definedName>
    <definedName name="BExSG90Q4ZUU2IPGDYOM169NJV9S" hidden="1">#REF!</definedName>
    <definedName name="BExSG9X3DU845PNXYJGGLBQY2UHG" localSheetId="7" hidden="1">#REF!</definedName>
    <definedName name="BExSG9X3DU845PNXYJGGLBQY2UHG" localSheetId="9" hidden="1">#REF!</definedName>
    <definedName name="BExSG9X3DU845PNXYJGGLBQY2UHG" localSheetId="1" hidden="1">#REF!</definedName>
    <definedName name="BExSG9X3DU845PNXYJGGLBQY2UHG" localSheetId="40" hidden="1">#REF!</definedName>
    <definedName name="BExSG9X3DU845PNXYJGGLBQY2UHG" localSheetId="36" hidden="1">#REF!</definedName>
    <definedName name="BExSG9X3DU845PNXYJGGLBQY2UHG" hidden="1">#REF!</definedName>
    <definedName name="BExSGE45J27MDUUNXW7Z8Q33UAON" localSheetId="7" hidden="1">#REF!</definedName>
    <definedName name="BExSGE45J27MDUUNXW7Z8Q33UAON" localSheetId="9" hidden="1">#REF!</definedName>
    <definedName name="BExSGE45J27MDUUNXW7Z8Q33UAON" localSheetId="1" hidden="1">#REF!</definedName>
    <definedName name="BExSGE45J27MDUUNXW7Z8Q33UAON" localSheetId="40" hidden="1">#REF!</definedName>
    <definedName name="BExSGE45J27MDUUNXW7Z8Q33UAON" localSheetId="36" hidden="1">#REF!</definedName>
    <definedName name="BExSGE45J27MDUUNXW7Z8Q33UAON" hidden="1">#REF!</definedName>
    <definedName name="BExSGE9LY91Q0URHB4YAMX0UAMYI" localSheetId="7" hidden="1">#REF!</definedName>
    <definedName name="BExSGE9LY91Q0URHB4YAMX0UAMYI" localSheetId="9" hidden="1">#REF!</definedName>
    <definedName name="BExSGE9LY91Q0URHB4YAMX0UAMYI" localSheetId="1" hidden="1">#REF!</definedName>
    <definedName name="BExSGE9LY91Q0URHB4YAMX0UAMYI" localSheetId="40" hidden="1">#REF!</definedName>
    <definedName name="BExSGE9LY91Q0URHB4YAMX0UAMYI" localSheetId="36" hidden="1">#REF!</definedName>
    <definedName name="BExSGE9LY91Q0URHB4YAMX0UAMYI" hidden="1">#REF!</definedName>
    <definedName name="BExSGLB2URTLBCKBB4Y885W925F2" localSheetId="7" hidden="1">#REF!</definedName>
    <definedName name="BExSGLB2URTLBCKBB4Y885W925F2" localSheetId="9" hidden="1">#REF!</definedName>
    <definedName name="BExSGLB2URTLBCKBB4Y885W925F2" localSheetId="1" hidden="1">#REF!</definedName>
    <definedName name="BExSGLB2URTLBCKBB4Y885W925F2" localSheetId="40" hidden="1">#REF!</definedName>
    <definedName name="BExSGLB2URTLBCKBB4Y885W925F2" localSheetId="36" hidden="1">#REF!</definedName>
    <definedName name="BExSGLB2URTLBCKBB4Y885W925F2" hidden="1">#REF!</definedName>
    <definedName name="BExSGNEL2G0PC04ATVS20W5179EK" localSheetId="7" hidden="1">#REF!</definedName>
    <definedName name="BExSGNEL2G0PC04ATVS20W5179EK" localSheetId="9" hidden="1">#REF!</definedName>
    <definedName name="BExSGNEL2G0PC04ATVS20W5179EK" localSheetId="1" hidden="1">#REF!</definedName>
    <definedName name="BExSGNEL2G0PC04ATVS20W5179EK" localSheetId="40" hidden="1">#REF!</definedName>
    <definedName name="BExSGNEL2G0PC04ATVS20W5179EK" localSheetId="36" hidden="1">#REF!</definedName>
    <definedName name="BExSGNEL2G0PC04ATVS20W5179EK" hidden="1">#REF!</definedName>
    <definedName name="BExSGOAYG73SFWOPAQV80P710GID" localSheetId="7" hidden="1">#REF!</definedName>
    <definedName name="BExSGOAYG73SFWOPAQV80P710GID" localSheetId="9" hidden="1">#REF!</definedName>
    <definedName name="BExSGOAYG73SFWOPAQV80P710GID" localSheetId="1" hidden="1">#REF!</definedName>
    <definedName name="BExSGOAYG73SFWOPAQV80P710GID" localSheetId="40" hidden="1">#REF!</definedName>
    <definedName name="BExSGOAYG73SFWOPAQV80P710GID" localSheetId="36" hidden="1">#REF!</definedName>
    <definedName name="BExSGOAYG73SFWOPAQV80P710GID" hidden="1">#REF!</definedName>
    <definedName name="BExSGOWJHRW7FWKLO2EHUOOGHNAF" localSheetId="7" hidden="1">#REF!</definedName>
    <definedName name="BExSGOWJHRW7FWKLO2EHUOOGHNAF" localSheetId="9" hidden="1">#REF!</definedName>
    <definedName name="BExSGOWJHRW7FWKLO2EHUOOGHNAF" localSheetId="1" hidden="1">#REF!</definedName>
    <definedName name="BExSGOWJHRW7FWKLO2EHUOOGHNAF" localSheetId="40" hidden="1">#REF!</definedName>
    <definedName name="BExSGOWJHRW7FWKLO2EHUOOGHNAF" localSheetId="36" hidden="1">#REF!</definedName>
    <definedName name="BExSGOWJHRW7FWKLO2EHUOOGHNAF" hidden="1">#REF!</definedName>
    <definedName name="BExSGOWJTAP41ZV5Q23H7MI9C76W" localSheetId="7" hidden="1">#REF!</definedName>
    <definedName name="BExSGOWJTAP41ZV5Q23H7MI9C76W" localSheetId="9" hidden="1">#REF!</definedName>
    <definedName name="BExSGOWJTAP41ZV5Q23H7MI9C76W" localSheetId="1" hidden="1">#REF!</definedName>
    <definedName name="BExSGOWJTAP41ZV5Q23H7MI9C76W" localSheetId="40" hidden="1">#REF!</definedName>
    <definedName name="BExSGOWJTAP41ZV5Q23H7MI9C76W" localSheetId="36" hidden="1">#REF!</definedName>
    <definedName name="BExSGOWJTAP41ZV5Q23H7MI9C76W" hidden="1">#REF!</definedName>
    <definedName name="BExSGR5JQVX2HQ0PKCGZNSSUM1RV" localSheetId="7" hidden="1">#REF!</definedName>
    <definedName name="BExSGR5JQVX2HQ0PKCGZNSSUM1RV" localSheetId="9" hidden="1">#REF!</definedName>
    <definedName name="BExSGR5JQVX2HQ0PKCGZNSSUM1RV" localSheetId="1" hidden="1">#REF!</definedName>
    <definedName name="BExSGR5JQVX2HQ0PKCGZNSSUM1RV" localSheetId="40" hidden="1">#REF!</definedName>
    <definedName name="BExSGR5JQVX2HQ0PKCGZNSSUM1RV" localSheetId="36" hidden="1">#REF!</definedName>
    <definedName name="BExSGR5JQVX2HQ0PKCGZNSSUM1RV" hidden="1">#REF!</definedName>
    <definedName name="BExSGT3MKX7YVLVP6YLL6KVO8UGV" localSheetId="7" hidden="1">#REF!</definedName>
    <definedName name="BExSGT3MKX7YVLVP6YLL6KVO8UGV" localSheetId="9" hidden="1">#REF!</definedName>
    <definedName name="BExSGT3MKX7YVLVP6YLL6KVO8UGV" localSheetId="1" hidden="1">#REF!</definedName>
    <definedName name="BExSGT3MKX7YVLVP6YLL6KVO8UGV" localSheetId="40" hidden="1">#REF!</definedName>
    <definedName name="BExSGT3MKX7YVLVP6YLL6KVO8UGV" localSheetId="36" hidden="1">#REF!</definedName>
    <definedName name="BExSGT3MKX7YVLVP6YLL6KVO8UGV" hidden="1">#REF!</definedName>
    <definedName name="BExSGVHX69GJZHD99DKE4RZ042B1" localSheetId="7" hidden="1">#REF!</definedName>
    <definedName name="BExSGVHX69GJZHD99DKE4RZ042B1" localSheetId="9" hidden="1">#REF!</definedName>
    <definedName name="BExSGVHX69GJZHD99DKE4RZ042B1" localSheetId="1" hidden="1">#REF!</definedName>
    <definedName name="BExSGVHX69GJZHD99DKE4RZ042B1" localSheetId="40" hidden="1">#REF!</definedName>
    <definedName name="BExSGVHX69GJZHD99DKE4RZ042B1" localSheetId="36" hidden="1">#REF!</definedName>
    <definedName name="BExSGVHX69GJZHD99DKE4RZ042B1" hidden="1">#REF!</definedName>
    <definedName name="BExSGZJO4J4ZO04E2N2ECVYS9DEZ" localSheetId="7" hidden="1">#REF!</definedName>
    <definedName name="BExSGZJO4J4ZO04E2N2ECVYS9DEZ" localSheetId="9" hidden="1">#REF!</definedName>
    <definedName name="BExSGZJO4J4ZO04E2N2ECVYS9DEZ" localSheetId="1" hidden="1">#REF!</definedName>
    <definedName name="BExSGZJO4J4ZO04E2N2ECVYS9DEZ" localSheetId="40" hidden="1">#REF!</definedName>
    <definedName name="BExSGZJO4J4ZO04E2N2ECVYS9DEZ" localSheetId="36" hidden="1">#REF!</definedName>
    <definedName name="BExSGZJO4J4ZO04E2N2ECVYS9DEZ" hidden="1">#REF!</definedName>
    <definedName name="BExSHAHFHS7MMNJR8JPVABRGBVIT" localSheetId="7" hidden="1">#REF!</definedName>
    <definedName name="BExSHAHFHS7MMNJR8JPVABRGBVIT" localSheetId="9" hidden="1">#REF!</definedName>
    <definedName name="BExSHAHFHS7MMNJR8JPVABRGBVIT" localSheetId="1" hidden="1">#REF!</definedName>
    <definedName name="BExSHAHFHS7MMNJR8JPVABRGBVIT" localSheetId="40" hidden="1">#REF!</definedName>
    <definedName name="BExSHAHFHS7MMNJR8JPVABRGBVIT" localSheetId="36" hidden="1">#REF!</definedName>
    <definedName name="BExSHAHFHS7MMNJR8JPVABRGBVIT" hidden="1">#REF!</definedName>
    <definedName name="BExSHGH88QZWW4RNAX4YKAZ5JEBL" localSheetId="7" hidden="1">#REF!</definedName>
    <definedName name="BExSHGH88QZWW4RNAX4YKAZ5JEBL" localSheetId="9" hidden="1">#REF!</definedName>
    <definedName name="BExSHGH88QZWW4RNAX4YKAZ5JEBL" localSheetId="1" hidden="1">#REF!</definedName>
    <definedName name="BExSHGH88QZWW4RNAX4YKAZ5JEBL" localSheetId="40" hidden="1">#REF!</definedName>
    <definedName name="BExSHGH88QZWW4RNAX4YKAZ5JEBL" localSheetId="36" hidden="1">#REF!</definedName>
    <definedName name="BExSHGH88QZWW4RNAX4YKAZ5JEBL" hidden="1">#REF!</definedName>
    <definedName name="BExSHOKK1OO3CX9Z28C58E5J1D9W" localSheetId="7" hidden="1">#REF!</definedName>
    <definedName name="BExSHOKK1OO3CX9Z28C58E5J1D9W" localSheetId="9" hidden="1">#REF!</definedName>
    <definedName name="BExSHOKK1OO3CX9Z28C58E5J1D9W" localSheetId="1" hidden="1">#REF!</definedName>
    <definedName name="BExSHOKK1OO3CX9Z28C58E5J1D9W" localSheetId="40" hidden="1">#REF!</definedName>
    <definedName name="BExSHOKK1OO3CX9Z28C58E5J1D9W" localSheetId="36" hidden="1">#REF!</definedName>
    <definedName name="BExSHOKK1OO3CX9Z28C58E5J1D9W" hidden="1">#REF!</definedName>
    <definedName name="BExSHQD8KYLTQGDXIRKCHQQ7MKIH" localSheetId="7" hidden="1">#REF!</definedName>
    <definedName name="BExSHQD8KYLTQGDXIRKCHQQ7MKIH" localSheetId="9" hidden="1">#REF!</definedName>
    <definedName name="BExSHQD8KYLTQGDXIRKCHQQ7MKIH" localSheetId="1" hidden="1">#REF!</definedName>
    <definedName name="BExSHQD8KYLTQGDXIRKCHQQ7MKIH" localSheetId="40" hidden="1">#REF!</definedName>
    <definedName name="BExSHQD8KYLTQGDXIRKCHQQ7MKIH" localSheetId="36" hidden="1">#REF!</definedName>
    <definedName name="BExSHQD8KYLTQGDXIRKCHQQ7MKIH" hidden="1">#REF!</definedName>
    <definedName name="BExSHVGPIAHXI97UBLI9G4I4M29F" localSheetId="7" hidden="1">#REF!</definedName>
    <definedName name="BExSHVGPIAHXI97UBLI9G4I4M29F" localSheetId="9" hidden="1">#REF!</definedName>
    <definedName name="BExSHVGPIAHXI97UBLI9G4I4M29F" localSheetId="1" hidden="1">#REF!</definedName>
    <definedName name="BExSHVGPIAHXI97UBLI9G4I4M29F" localSheetId="40" hidden="1">#REF!</definedName>
    <definedName name="BExSHVGPIAHXI97UBLI9G4I4M29F" localSheetId="36" hidden="1">#REF!</definedName>
    <definedName name="BExSHVGPIAHXI97UBLI9G4I4M29F" hidden="1">#REF!</definedName>
    <definedName name="BExSI0K2YL3HTCQAD8A7TR4QCUR6" localSheetId="7" hidden="1">#REF!</definedName>
    <definedName name="BExSI0K2YL3HTCQAD8A7TR4QCUR6" localSheetId="9" hidden="1">#REF!</definedName>
    <definedName name="BExSI0K2YL3HTCQAD8A7TR4QCUR6" localSheetId="1" hidden="1">#REF!</definedName>
    <definedName name="BExSI0K2YL3HTCQAD8A7TR4QCUR6" localSheetId="40" hidden="1">#REF!</definedName>
    <definedName name="BExSI0K2YL3HTCQAD8A7TR4QCUR6" localSheetId="36" hidden="1">#REF!</definedName>
    <definedName name="BExSI0K2YL3HTCQAD8A7TR4QCUR6" hidden="1">#REF!</definedName>
    <definedName name="BExSIFUDNRWXWIWNGCCFOOD8WIAZ" localSheetId="7" hidden="1">#REF!</definedName>
    <definedName name="BExSIFUDNRWXWIWNGCCFOOD8WIAZ" localSheetId="9" hidden="1">#REF!</definedName>
    <definedName name="BExSIFUDNRWXWIWNGCCFOOD8WIAZ" localSheetId="1" hidden="1">#REF!</definedName>
    <definedName name="BExSIFUDNRWXWIWNGCCFOOD8WIAZ" localSheetId="40" hidden="1">#REF!</definedName>
    <definedName name="BExSIFUDNRWXWIWNGCCFOOD8WIAZ" localSheetId="36" hidden="1">#REF!</definedName>
    <definedName name="BExSIFUDNRWXWIWNGCCFOOD8WIAZ" hidden="1">#REF!</definedName>
    <definedName name="BExTTZNS2PBCR93C9IUW49UZ4I6T" localSheetId="7" hidden="1">#REF!</definedName>
    <definedName name="BExTTZNS2PBCR93C9IUW49UZ4I6T" localSheetId="9" hidden="1">#REF!</definedName>
    <definedName name="BExTTZNS2PBCR93C9IUW49UZ4I6T" localSheetId="1" hidden="1">#REF!</definedName>
    <definedName name="BExTTZNS2PBCR93C9IUW49UZ4I6T" localSheetId="40" hidden="1">#REF!</definedName>
    <definedName name="BExTTZNS2PBCR93C9IUW49UZ4I6T" localSheetId="36" hidden="1">#REF!</definedName>
    <definedName name="BExTTZNS2PBCR93C9IUW49UZ4I6T" hidden="1">#REF!</definedName>
    <definedName name="BExTU2YFQ25JQ6MEMRHHN66VLTPJ" localSheetId="7" hidden="1">#REF!</definedName>
    <definedName name="BExTU2YFQ25JQ6MEMRHHN66VLTPJ" localSheetId="9" hidden="1">#REF!</definedName>
    <definedName name="BExTU2YFQ25JQ6MEMRHHN66VLTPJ" localSheetId="1" hidden="1">#REF!</definedName>
    <definedName name="BExTU2YFQ25JQ6MEMRHHN66VLTPJ" localSheetId="40" hidden="1">#REF!</definedName>
    <definedName name="BExTU2YFQ25JQ6MEMRHHN66VLTPJ" localSheetId="36" hidden="1">#REF!</definedName>
    <definedName name="BExTU2YFQ25JQ6MEMRHHN66VLTPJ" hidden="1">#REF!</definedName>
    <definedName name="BExTU75IOII1V5O0C9X2VAYYVJUG" localSheetId="7" hidden="1">#REF!</definedName>
    <definedName name="BExTU75IOII1V5O0C9X2VAYYVJUG" localSheetId="9" hidden="1">#REF!</definedName>
    <definedName name="BExTU75IOII1V5O0C9X2VAYYVJUG" localSheetId="1" hidden="1">#REF!</definedName>
    <definedName name="BExTU75IOII1V5O0C9X2VAYYVJUG" localSheetId="40" hidden="1">#REF!</definedName>
    <definedName name="BExTU75IOII1V5O0C9X2VAYYVJUG" localSheetId="36" hidden="1">#REF!</definedName>
    <definedName name="BExTU75IOII1V5O0C9X2VAYYVJUG" hidden="1">#REF!</definedName>
    <definedName name="BExTUA5F7V4LUIIAM17J3A8XF3JE" localSheetId="7" hidden="1">#REF!</definedName>
    <definedName name="BExTUA5F7V4LUIIAM17J3A8XF3JE" localSheetId="9" hidden="1">#REF!</definedName>
    <definedName name="BExTUA5F7V4LUIIAM17J3A8XF3JE" localSheetId="1" hidden="1">#REF!</definedName>
    <definedName name="BExTUA5F7V4LUIIAM17J3A8XF3JE" localSheetId="40" hidden="1">#REF!</definedName>
    <definedName name="BExTUA5F7V4LUIIAM17J3A8XF3JE" localSheetId="36" hidden="1">#REF!</definedName>
    <definedName name="BExTUA5F7V4LUIIAM17J3A8XF3JE" hidden="1">#REF!</definedName>
    <definedName name="BExTUBY3AA9B91YRRWFOT21LUL8Q" localSheetId="7" hidden="1">#REF!</definedName>
    <definedName name="BExTUBY3AA9B91YRRWFOT21LUL8Q" localSheetId="9" hidden="1">#REF!</definedName>
    <definedName name="BExTUBY3AA9B91YRRWFOT21LUL8Q" localSheetId="1" hidden="1">#REF!</definedName>
    <definedName name="BExTUBY3AA9B91YRRWFOT21LUL8Q" localSheetId="40" hidden="1">#REF!</definedName>
    <definedName name="BExTUBY3AA9B91YRRWFOT21LUL8Q" localSheetId="36" hidden="1">#REF!</definedName>
    <definedName name="BExTUBY3AA9B91YRRWFOT21LUL8Q" hidden="1">#REF!</definedName>
    <definedName name="BExTUJ53ANGZ3H1KDK4CR4Q0OD6P" localSheetId="7" hidden="1">#REF!</definedName>
    <definedName name="BExTUJ53ANGZ3H1KDK4CR4Q0OD6P" localSheetId="9" hidden="1">#REF!</definedName>
    <definedName name="BExTUJ53ANGZ3H1KDK4CR4Q0OD6P" localSheetId="1" hidden="1">#REF!</definedName>
    <definedName name="BExTUJ53ANGZ3H1KDK4CR4Q0OD6P" localSheetId="40" hidden="1">#REF!</definedName>
    <definedName name="BExTUJ53ANGZ3H1KDK4CR4Q0OD6P" localSheetId="36" hidden="1">#REF!</definedName>
    <definedName name="BExTUJ53ANGZ3H1KDK4CR4Q0OD6P" hidden="1">#REF!</definedName>
    <definedName name="BExTUKXSZBM7C57G6NGLWGU4WOHY" localSheetId="7" hidden="1">#REF!</definedName>
    <definedName name="BExTUKXSZBM7C57G6NGLWGU4WOHY" localSheetId="9" hidden="1">#REF!</definedName>
    <definedName name="BExTUKXSZBM7C57G6NGLWGU4WOHY" localSheetId="1" hidden="1">#REF!</definedName>
    <definedName name="BExTUKXSZBM7C57G6NGLWGU4WOHY" localSheetId="40" hidden="1">#REF!</definedName>
    <definedName name="BExTUKXSZBM7C57G6NGLWGU4WOHY" localSheetId="36" hidden="1">#REF!</definedName>
    <definedName name="BExTUKXSZBM7C57G6NGLWGU4WOHY" hidden="1">#REF!</definedName>
    <definedName name="BExTUNC5INBE8Y5OA5GQUTXX6QJW" localSheetId="7" hidden="1">#REF!</definedName>
    <definedName name="BExTUNC5INBE8Y5OA5GQUTXX6QJW" localSheetId="9" hidden="1">#REF!</definedName>
    <definedName name="BExTUNC5INBE8Y5OA5GQUTXX6QJW" localSheetId="1" hidden="1">#REF!</definedName>
    <definedName name="BExTUNC5INBE8Y5OA5GQUTXX6QJW" localSheetId="40" hidden="1">#REF!</definedName>
    <definedName name="BExTUNC5INBE8Y5OA5GQUTXX6QJW" localSheetId="36" hidden="1">#REF!</definedName>
    <definedName name="BExTUNC5INBE8Y5OA5GQUTXX6QJW" hidden="1">#REF!</definedName>
    <definedName name="BExTUSQCFFYZCDNHWHADBC2E1ZP1" localSheetId="7" hidden="1">#REF!</definedName>
    <definedName name="BExTUSQCFFYZCDNHWHADBC2E1ZP1" localSheetId="9" hidden="1">#REF!</definedName>
    <definedName name="BExTUSQCFFYZCDNHWHADBC2E1ZP1" localSheetId="1" hidden="1">#REF!</definedName>
    <definedName name="BExTUSQCFFYZCDNHWHADBC2E1ZP1" localSheetId="40" hidden="1">#REF!</definedName>
    <definedName name="BExTUSQCFFYZCDNHWHADBC2E1ZP1" localSheetId="36" hidden="1">#REF!</definedName>
    <definedName name="BExTUSQCFFYZCDNHWHADBC2E1ZP1" hidden="1">#REF!</definedName>
    <definedName name="BExTUV4NQDZVAENZPSZGF7A3DDFN" localSheetId="7" hidden="1">#REF!</definedName>
    <definedName name="BExTUV4NQDZVAENZPSZGF7A3DDFN" localSheetId="9" hidden="1">#REF!</definedName>
    <definedName name="BExTUV4NQDZVAENZPSZGF7A3DDFN" localSheetId="1" hidden="1">#REF!</definedName>
    <definedName name="BExTUV4NQDZVAENZPSZGF7A3DDFN" localSheetId="40" hidden="1">#REF!</definedName>
    <definedName name="BExTUV4NQDZVAENZPSZGF7A3DDFN" localSheetId="36" hidden="1">#REF!</definedName>
    <definedName name="BExTUV4NQDZVAENZPSZGF7A3DDFN" hidden="1">#REF!</definedName>
    <definedName name="BExTUVFGOJEYS28JURA5KHQFDU5J" localSheetId="7" hidden="1">#REF!</definedName>
    <definedName name="BExTUVFGOJEYS28JURA5KHQFDU5J" localSheetId="9" hidden="1">#REF!</definedName>
    <definedName name="BExTUVFGOJEYS28JURA5KHQFDU5J" localSheetId="1" hidden="1">#REF!</definedName>
    <definedName name="BExTUVFGOJEYS28JURA5KHQFDU5J" localSheetId="40" hidden="1">#REF!</definedName>
    <definedName name="BExTUVFGOJEYS28JURA5KHQFDU5J" localSheetId="36" hidden="1">#REF!</definedName>
    <definedName name="BExTUVFGOJEYS28JURA5KHQFDU5J" hidden="1">#REF!</definedName>
    <definedName name="BExTUW10U40QCYGHM5NJ3YR1O5SP" localSheetId="7" hidden="1">#REF!</definedName>
    <definedName name="BExTUW10U40QCYGHM5NJ3YR1O5SP" localSheetId="9" hidden="1">#REF!</definedName>
    <definedName name="BExTUW10U40QCYGHM5NJ3YR1O5SP" localSheetId="1" hidden="1">#REF!</definedName>
    <definedName name="BExTUW10U40QCYGHM5NJ3YR1O5SP" localSheetId="40" hidden="1">#REF!</definedName>
    <definedName name="BExTUW10U40QCYGHM5NJ3YR1O5SP" localSheetId="36" hidden="1">#REF!</definedName>
    <definedName name="BExTUW10U40QCYGHM5NJ3YR1O5SP" hidden="1">#REF!</definedName>
    <definedName name="BExTUWXFQHINU66YG82BI20ATMB5" localSheetId="7" hidden="1">#REF!</definedName>
    <definedName name="BExTUWXFQHINU66YG82BI20ATMB5" localSheetId="9" hidden="1">#REF!</definedName>
    <definedName name="BExTUWXFQHINU66YG82BI20ATMB5" localSheetId="1" hidden="1">#REF!</definedName>
    <definedName name="BExTUWXFQHINU66YG82BI20ATMB5" localSheetId="40" hidden="1">#REF!</definedName>
    <definedName name="BExTUWXFQHINU66YG82BI20ATMB5" localSheetId="36" hidden="1">#REF!</definedName>
    <definedName name="BExTUWXFQHINU66YG82BI20ATMB5" hidden="1">#REF!</definedName>
    <definedName name="BExTUY9WNSJ91GV8CP0SKJTEIV82" localSheetId="7" hidden="1">[19]ZZCOOM_M03_Q005!#REF!</definedName>
    <definedName name="BExTUY9WNSJ91GV8CP0SKJTEIV82" localSheetId="9" hidden="1">[19]ZZCOOM_M03_Q005!#REF!</definedName>
    <definedName name="BExTUY9WNSJ91GV8CP0SKJTEIV82" localSheetId="1" hidden="1">[19]ZZCOOM_M03_Q005!#REF!</definedName>
    <definedName name="BExTUY9WNSJ91GV8CP0SKJTEIV82" localSheetId="40" hidden="1">[19]ZZCOOM_M03_Q005!#REF!</definedName>
    <definedName name="BExTUY9WNSJ91GV8CP0SKJTEIV82" localSheetId="36" hidden="1">[19]ZZCOOM_M03_Q005!#REF!</definedName>
    <definedName name="BExTUY9WNSJ91GV8CP0SKJTEIV82" hidden="1">[19]ZZCOOM_M03_Q005!#REF!</definedName>
    <definedName name="BExTV67VIM8PV6KO253M4DUBJQLC" localSheetId="7" hidden="1">#REF!</definedName>
    <definedName name="BExTV67VIM8PV6KO253M4DUBJQLC" localSheetId="9" hidden="1">#REF!</definedName>
    <definedName name="BExTV67VIM8PV6KO253M4DUBJQLC" localSheetId="1" hidden="1">#REF!</definedName>
    <definedName name="BExTV67VIM8PV6KO253M4DUBJQLC" localSheetId="40" hidden="1">#REF!</definedName>
    <definedName name="BExTV67VIM8PV6KO253M4DUBJQLC" localSheetId="36" hidden="1">#REF!</definedName>
    <definedName name="BExTV67VIM8PV6KO253M4DUBJQLC" hidden="1">#REF!</definedName>
    <definedName name="BExTVELZCF2YA5L6F23BYZZR6WHF" localSheetId="7" hidden="1">#REF!</definedName>
    <definedName name="BExTVELZCF2YA5L6F23BYZZR6WHF" localSheetId="9" hidden="1">#REF!</definedName>
    <definedName name="BExTVELZCF2YA5L6F23BYZZR6WHF" localSheetId="1" hidden="1">#REF!</definedName>
    <definedName name="BExTVELZCF2YA5L6F23BYZZR6WHF" localSheetId="40" hidden="1">#REF!</definedName>
    <definedName name="BExTVELZCF2YA5L6F23BYZZR6WHF" localSheetId="36" hidden="1">#REF!</definedName>
    <definedName name="BExTVELZCF2YA5L6F23BYZZR6WHF" hidden="1">#REF!</definedName>
    <definedName name="BExTVGPIQZ99YFXUC8OONUX5BD42" localSheetId="7" hidden="1">#REF!</definedName>
    <definedName name="BExTVGPIQZ99YFXUC8OONUX5BD42" localSheetId="9" hidden="1">#REF!</definedName>
    <definedName name="BExTVGPIQZ99YFXUC8OONUX5BD42" localSheetId="1" hidden="1">#REF!</definedName>
    <definedName name="BExTVGPIQZ99YFXUC8OONUX5BD42" localSheetId="40" hidden="1">#REF!</definedName>
    <definedName name="BExTVGPIQZ99YFXUC8OONUX5BD42" localSheetId="36" hidden="1">#REF!</definedName>
    <definedName name="BExTVGPIQZ99YFXUC8OONUX5BD42" hidden="1">#REF!</definedName>
    <definedName name="BExTVQG4F5RF0LZXG06AZ6EU1GQ3" localSheetId="7" hidden="1">#REF!</definedName>
    <definedName name="BExTVQG4F5RF0LZXG06AZ6EU1GQ3" localSheetId="9" hidden="1">#REF!</definedName>
    <definedName name="BExTVQG4F5RF0LZXG06AZ6EU1GQ3" localSheetId="1" hidden="1">#REF!</definedName>
    <definedName name="BExTVQG4F5RF0LZXG06AZ6EU1GQ3" localSheetId="40" hidden="1">#REF!</definedName>
    <definedName name="BExTVQG4F5RF0LZXG06AZ6EU1GQ3" localSheetId="36" hidden="1">#REF!</definedName>
    <definedName name="BExTVQG4F5RF0LZXG06AZ6EU1GQ3" hidden="1">#REF!</definedName>
    <definedName name="BExTVZQLP9VFLEYQ9280W13X7E8K" localSheetId="7" hidden="1">#REF!</definedName>
    <definedName name="BExTVZQLP9VFLEYQ9280W13X7E8K" localSheetId="9" hidden="1">#REF!</definedName>
    <definedName name="BExTVZQLP9VFLEYQ9280W13X7E8K" localSheetId="1" hidden="1">#REF!</definedName>
    <definedName name="BExTVZQLP9VFLEYQ9280W13X7E8K" localSheetId="40" hidden="1">#REF!</definedName>
    <definedName name="BExTVZQLP9VFLEYQ9280W13X7E8K" localSheetId="36" hidden="1">#REF!</definedName>
    <definedName name="BExTVZQLP9VFLEYQ9280W13X7E8K" hidden="1">#REF!</definedName>
    <definedName name="BExTWB4LA1PODQOH4LDTHQKBN16K" localSheetId="7" hidden="1">#REF!</definedName>
    <definedName name="BExTWB4LA1PODQOH4LDTHQKBN16K" localSheetId="9" hidden="1">#REF!</definedName>
    <definedName name="BExTWB4LA1PODQOH4LDTHQKBN16K" localSheetId="1" hidden="1">#REF!</definedName>
    <definedName name="BExTWB4LA1PODQOH4LDTHQKBN16K" localSheetId="40" hidden="1">#REF!</definedName>
    <definedName name="BExTWB4LA1PODQOH4LDTHQKBN16K" localSheetId="36" hidden="1">#REF!</definedName>
    <definedName name="BExTWB4LA1PODQOH4LDTHQKBN16K" hidden="1">#REF!</definedName>
    <definedName name="BExTWI0Q8AWXUA3ZN7I5V3QK2KM1" localSheetId="7" hidden="1">#REF!</definedName>
    <definedName name="BExTWI0Q8AWXUA3ZN7I5V3QK2KM1" localSheetId="9" hidden="1">#REF!</definedName>
    <definedName name="BExTWI0Q8AWXUA3ZN7I5V3QK2KM1" localSheetId="1" hidden="1">#REF!</definedName>
    <definedName name="BExTWI0Q8AWXUA3ZN7I5V3QK2KM1" localSheetId="40" hidden="1">#REF!</definedName>
    <definedName name="BExTWI0Q8AWXUA3ZN7I5V3QK2KM1" localSheetId="36" hidden="1">#REF!</definedName>
    <definedName name="BExTWI0Q8AWXUA3ZN7I5V3QK2KM1" hidden="1">#REF!</definedName>
    <definedName name="BExTWJTIA3WUW1PUWXAOP9O8NKLZ" localSheetId="7" hidden="1">#REF!</definedName>
    <definedName name="BExTWJTIA3WUW1PUWXAOP9O8NKLZ" localSheetId="9" hidden="1">#REF!</definedName>
    <definedName name="BExTWJTIA3WUW1PUWXAOP9O8NKLZ" localSheetId="1" hidden="1">#REF!</definedName>
    <definedName name="BExTWJTIA3WUW1PUWXAOP9O8NKLZ" localSheetId="40" hidden="1">#REF!</definedName>
    <definedName name="BExTWJTIA3WUW1PUWXAOP9O8NKLZ" localSheetId="36" hidden="1">#REF!</definedName>
    <definedName name="BExTWJTIA3WUW1PUWXAOP9O8NKLZ" hidden="1">#REF!</definedName>
    <definedName name="BExTWW95OX07FNA01WF5MSSSFQLX" localSheetId="7" hidden="1">#REF!</definedName>
    <definedName name="BExTWW95OX07FNA01WF5MSSSFQLX" localSheetId="9" hidden="1">#REF!</definedName>
    <definedName name="BExTWW95OX07FNA01WF5MSSSFQLX" localSheetId="1" hidden="1">#REF!</definedName>
    <definedName name="BExTWW95OX07FNA01WF5MSSSFQLX" localSheetId="40" hidden="1">#REF!</definedName>
    <definedName name="BExTWW95OX07FNA01WF5MSSSFQLX" localSheetId="36" hidden="1">#REF!</definedName>
    <definedName name="BExTWW95OX07FNA01WF5MSSSFQLX" hidden="1">#REF!</definedName>
    <definedName name="BExTX005F4GLW03J0PLPRPMI1SEG" localSheetId="7" hidden="1">#REF!</definedName>
    <definedName name="BExTX005F4GLW03J0PLPRPMI1SEG" localSheetId="9" hidden="1">#REF!</definedName>
    <definedName name="BExTX005F4GLW03J0PLPRPMI1SEG" localSheetId="1" hidden="1">#REF!</definedName>
    <definedName name="BExTX005F4GLW03J0PLPRPMI1SEG" localSheetId="40" hidden="1">#REF!</definedName>
    <definedName name="BExTX005F4GLW03J0PLPRPMI1SEG" localSheetId="36" hidden="1">#REF!</definedName>
    <definedName name="BExTX005F4GLW03J0PLPRPMI1SEG" hidden="1">#REF!</definedName>
    <definedName name="BExTX476KI0RNB71XI5TYMANSGBG" localSheetId="7" hidden="1">#REF!</definedName>
    <definedName name="BExTX476KI0RNB71XI5TYMANSGBG" localSheetId="9" hidden="1">#REF!</definedName>
    <definedName name="BExTX476KI0RNB71XI5TYMANSGBG" localSheetId="1" hidden="1">#REF!</definedName>
    <definedName name="BExTX476KI0RNB71XI5TYMANSGBG" localSheetId="40" hidden="1">#REF!</definedName>
    <definedName name="BExTX476KI0RNB71XI5TYMANSGBG" localSheetId="36" hidden="1">#REF!</definedName>
    <definedName name="BExTX476KI0RNB71XI5TYMANSGBG" hidden="1">#REF!</definedName>
    <definedName name="BExTXBJFKNSCUO7IOL6CSKERP06D" localSheetId="7" hidden="1">#REF!</definedName>
    <definedName name="BExTXBJFKNSCUO7IOL6CSKERP06D" localSheetId="9" hidden="1">#REF!</definedName>
    <definedName name="BExTXBJFKNSCUO7IOL6CSKERP06D" localSheetId="1" hidden="1">#REF!</definedName>
    <definedName name="BExTXBJFKNSCUO7IOL6CSKERP06D" localSheetId="40" hidden="1">#REF!</definedName>
    <definedName name="BExTXBJFKNSCUO7IOL6CSKERP06D" localSheetId="36" hidden="1">#REF!</definedName>
    <definedName name="BExTXBJFKNSCUO7IOL6CSKERP06D" hidden="1">#REF!</definedName>
    <definedName name="BExTXDMZDQ9U1FD9T7F79J29SYYN" localSheetId="7" hidden="1">#REF!</definedName>
    <definedName name="BExTXDMZDQ9U1FD9T7F79J29SYYN" localSheetId="9" hidden="1">#REF!</definedName>
    <definedName name="BExTXDMZDQ9U1FD9T7F79J29SYYN" localSheetId="1" hidden="1">#REF!</definedName>
    <definedName name="BExTXDMZDQ9U1FD9T7F79J29SYYN" localSheetId="40" hidden="1">#REF!</definedName>
    <definedName name="BExTXDMZDQ9U1FD9T7F79J29SYYN" localSheetId="36" hidden="1">#REF!</definedName>
    <definedName name="BExTXDMZDQ9U1FD9T7F79J29SYYN" hidden="1">#REF!</definedName>
    <definedName name="BExTXJ6HBAIXMMWKZTJNFDYVZCAY" localSheetId="7" hidden="1">#REF!</definedName>
    <definedName name="BExTXJ6HBAIXMMWKZTJNFDYVZCAY" localSheetId="9" hidden="1">#REF!</definedName>
    <definedName name="BExTXJ6HBAIXMMWKZTJNFDYVZCAY" localSheetId="1" hidden="1">#REF!</definedName>
    <definedName name="BExTXJ6HBAIXMMWKZTJNFDYVZCAY" localSheetId="40" hidden="1">#REF!</definedName>
    <definedName name="BExTXJ6HBAIXMMWKZTJNFDYVZCAY" localSheetId="36" hidden="1">#REF!</definedName>
    <definedName name="BExTXJ6HBAIXMMWKZTJNFDYVZCAY" hidden="1">#REF!</definedName>
    <definedName name="BExTXT812NQT8GAEGH738U29BI0D" localSheetId="7" hidden="1">#REF!</definedName>
    <definedName name="BExTXT812NQT8GAEGH738U29BI0D" localSheetId="9" hidden="1">#REF!</definedName>
    <definedName name="BExTXT812NQT8GAEGH738U29BI0D" localSheetId="1" hidden="1">#REF!</definedName>
    <definedName name="BExTXT812NQT8GAEGH738U29BI0D" localSheetId="40" hidden="1">#REF!</definedName>
    <definedName name="BExTXT812NQT8GAEGH738U29BI0D" localSheetId="36" hidden="1">#REF!</definedName>
    <definedName name="BExTXT812NQT8GAEGH738U29BI0D" hidden="1">#REF!</definedName>
    <definedName name="BExTXWIP2TFPTQ76NHFOB72NICRZ" localSheetId="7" hidden="1">#REF!</definedName>
    <definedName name="BExTXWIP2TFPTQ76NHFOB72NICRZ" localSheetId="9" hidden="1">#REF!</definedName>
    <definedName name="BExTXWIP2TFPTQ76NHFOB72NICRZ" localSheetId="1" hidden="1">#REF!</definedName>
    <definedName name="BExTXWIP2TFPTQ76NHFOB72NICRZ" localSheetId="40" hidden="1">#REF!</definedName>
    <definedName name="BExTXWIP2TFPTQ76NHFOB72NICRZ" localSheetId="36" hidden="1">#REF!</definedName>
    <definedName name="BExTXWIP2TFPTQ76NHFOB72NICRZ" hidden="1">#REF!</definedName>
    <definedName name="BExTY5T62H651VC86QM4X7E28JVA" localSheetId="7" hidden="1">#REF!</definedName>
    <definedName name="BExTY5T62H651VC86QM4X7E28JVA" localSheetId="9" hidden="1">#REF!</definedName>
    <definedName name="BExTY5T62H651VC86QM4X7E28JVA" localSheetId="1" hidden="1">#REF!</definedName>
    <definedName name="BExTY5T62H651VC86QM4X7E28JVA" localSheetId="40" hidden="1">#REF!</definedName>
    <definedName name="BExTY5T62H651VC86QM4X7E28JVA" localSheetId="36" hidden="1">#REF!</definedName>
    <definedName name="BExTY5T62H651VC86QM4X7E28JVA" hidden="1">#REF!</definedName>
    <definedName name="BExTYB7EHGVTJ4RSYOXWSG87U5WI" localSheetId="7" hidden="1">#REF!</definedName>
    <definedName name="BExTYB7EHGVTJ4RSYOXWSG87U5WI" localSheetId="9" hidden="1">#REF!</definedName>
    <definedName name="BExTYB7EHGVTJ4RSYOXWSG87U5WI" localSheetId="1" hidden="1">#REF!</definedName>
    <definedName name="BExTYB7EHGVTJ4RSYOXWSG87U5WI" localSheetId="40" hidden="1">#REF!</definedName>
    <definedName name="BExTYB7EHGVTJ4RSYOXWSG87U5WI" localSheetId="36" hidden="1">#REF!</definedName>
    <definedName name="BExTYB7EHGVTJ4RSYOXWSG87U5WI" hidden="1">#REF!</definedName>
    <definedName name="BExTYC93RS0KNKFOD35WG37LS9LY" localSheetId="7" hidden="1">#REF!</definedName>
    <definedName name="BExTYC93RS0KNKFOD35WG37LS9LY" localSheetId="9" hidden="1">#REF!</definedName>
    <definedName name="BExTYC93RS0KNKFOD35WG37LS9LY" localSheetId="1" hidden="1">#REF!</definedName>
    <definedName name="BExTYC93RS0KNKFOD35WG37LS9LY" localSheetId="40" hidden="1">#REF!</definedName>
    <definedName name="BExTYC93RS0KNKFOD35WG37LS9LY" localSheetId="36" hidden="1">#REF!</definedName>
    <definedName name="BExTYC93RS0KNKFOD35WG37LS9LY" hidden="1">#REF!</definedName>
    <definedName name="BExTYKCEFJ83LZM95M1V7CSFQVEA" localSheetId="7" hidden="1">#REF!</definedName>
    <definedName name="BExTYKCEFJ83LZM95M1V7CSFQVEA" localSheetId="9" hidden="1">#REF!</definedName>
    <definedName name="BExTYKCEFJ83LZM95M1V7CSFQVEA" localSheetId="1" hidden="1">#REF!</definedName>
    <definedName name="BExTYKCEFJ83LZM95M1V7CSFQVEA" localSheetId="40" hidden="1">#REF!</definedName>
    <definedName name="BExTYKCEFJ83LZM95M1V7CSFQVEA" localSheetId="36" hidden="1">#REF!</definedName>
    <definedName name="BExTYKCEFJ83LZM95M1V7CSFQVEA" hidden="1">#REF!</definedName>
    <definedName name="BExTYPLA9N640MFRJJQPKXT7P88M" localSheetId="7" hidden="1">#REF!</definedName>
    <definedName name="BExTYPLA9N640MFRJJQPKXT7P88M" localSheetId="9" hidden="1">#REF!</definedName>
    <definedName name="BExTYPLA9N640MFRJJQPKXT7P88M" localSheetId="1" hidden="1">#REF!</definedName>
    <definedName name="BExTYPLA9N640MFRJJQPKXT7P88M" localSheetId="40" hidden="1">#REF!</definedName>
    <definedName name="BExTYPLA9N640MFRJJQPKXT7P88M" localSheetId="36" hidden="1">#REF!</definedName>
    <definedName name="BExTYPLA9N640MFRJJQPKXT7P88M" hidden="1">#REF!</definedName>
    <definedName name="BExTYW1794M1TLJ2QQQCEEUZN18F" localSheetId="7" hidden="1">#REF!</definedName>
    <definedName name="BExTYW1794M1TLJ2QQQCEEUZN18F" localSheetId="9" hidden="1">#REF!</definedName>
    <definedName name="BExTYW1794M1TLJ2QQQCEEUZN18F" localSheetId="1" hidden="1">#REF!</definedName>
    <definedName name="BExTYW1794M1TLJ2QQQCEEUZN18F" localSheetId="40" hidden="1">#REF!</definedName>
    <definedName name="BExTYW1794M1TLJ2QQQCEEUZN18F" localSheetId="36" hidden="1">#REF!</definedName>
    <definedName name="BExTYW1794M1TLJ2QQQCEEUZN18F" hidden="1">#REF!</definedName>
    <definedName name="BExTZ7F71SNTOX4LLZCK5R9VUMIJ" localSheetId="7" hidden="1">#REF!</definedName>
    <definedName name="BExTZ7F71SNTOX4LLZCK5R9VUMIJ" localSheetId="9" hidden="1">#REF!</definedName>
    <definedName name="BExTZ7F71SNTOX4LLZCK5R9VUMIJ" localSheetId="1" hidden="1">#REF!</definedName>
    <definedName name="BExTZ7F71SNTOX4LLZCK5R9VUMIJ" localSheetId="40" hidden="1">#REF!</definedName>
    <definedName name="BExTZ7F71SNTOX4LLZCK5R9VUMIJ" localSheetId="36" hidden="1">#REF!</definedName>
    <definedName name="BExTZ7F71SNTOX4LLZCK5R9VUMIJ" hidden="1">#REF!</definedName>
    <definedName name="BExTZ80SWE36T1QSIIPJU7NJ65JL" localSheetId="7" hidden="1">#REF!</definedName>
    <definedName name="BExTZ80SWE36T1QSIIPJU7NJ65JL" localSheetId="9" hidden="1">#REF!</definedName>
    <definedName name="BExTZ80SWE36T1QSIIPJU7NJ65JL" localSheetId="1" hidden="1">#REF!</definedName>
    <definedName name="BExTZ80SWE36T1QSIIPJU7NJ65JL" localSheetId="40" hidden="1">#REF!</definedName>
    <definedName name="BExTZ80SWE36T1QSIIPJU7NJ65JL" localSheetId="36" hidden="1">#REF!</definedName>
    <definedName name="BExTZ80SWE36T1QSIIPJU7NJ65JL" hidden="1">#REF!</definedName>
    <definedName name="BExTZ869RSO739T4Q78JLOVO7G0C" localSheetId="7" hidden="1">#REF!</definedName>
    <definedName name="BExTZ869RSO739T4Q78JLOVO7G0C" localSheetId="9" hidden="1">#REF!</definedName>
    <definedName name="BExTZ869RSO739T4Q78JLOVO7G0C" localSheetId="1" hidden="1">#REF!</definedName>
    <definedName name="BExTZ869RSO739T4Q78JLOVO7G0C" localSheetId="40" hidden="1">#REF!</definedName>
    <definedName name="BExTZ869RSO739T4Q78JLOVO7G0C" localSheetId="36" hidden="1">#REF!</definedName>
    <definedName name="BExTZ869RSO739T4Q78JLOVO7G0C" hidden="1">#REF!</definedName>
    <definedName name="BExTZ8X5G9S3PA4FPSNK7T69W7QT" localSheetId="7" hidden="1">#REF!</definedName>
    <definedName name="BExTZ8X5G9S3PA4FPSNK7T69W7QT" localSheetId="9" hidden="1">#REF!</definedName>
    <definedName name="BExTZ8X5G9S3PA4FPSNK7T69W7QT" localSheetId="1" hidden="1">#REF!</definedName>
    <definedName name="BExTZ8X5G9S3PA4FPSNK7T69W7QT" localSheetId="40" hidden="1">#REF!</definedName>
    <definedName name="BExTZ8X5G9S3PA4FPSNK7T69W7QT" localSheetId="36" hidden="1">#REF!</definedName>
    <definedName name="BExTZ8X5G9S3PA4FPSNK7T69W7QT" hidden="1">#REF!</definedName>
    <definedName name="BExTZ97Y0RMR8V5BI9F2H4MFB77O" localSheetId="7" hidden="1">#REF!</definedName>
    <definedName name="BExTZ97Y0RMR8V5BI9F2H4MFB77O" localSheetId="9" hidden="1">#REF!</definedName>
    <definedName name="BExTZ97Y0RMR8V5BI9F2H4MFB77O" localSheetId="1" hidden="1">#REF!</definedName>
    <definedName name="BExTZ97Y0RMR8V5BI9F2H4MFB77O" localSheetId="40" hidden="1">#REF!</definedName>
    <definedName name="BExTZ97Y0RMR8V5BI9F2H4MFB77O" localSheetId="36" hidden="1">#REF!</definedName>
    <definedName name="BExTZ97Y0RMR8V5BI9F2H4MFB77O" hidden="1">#REF!</definedName>
    <definedName name="BExTZK5PMCAXJL4DUIGL6H9Y8U4C" localSheetId="7" hidden="1">#REF!</definedName>
    <definedName name="BExTZK5PMCAXJL4DUIGL6H9Y8U4C" localSheetId="9" hidden="1">#REF!</definedName>
    <definedName name="BExTZK5PMCAXJL4DUIGL6H9Y8U4C" localSheetId="1" hidden="1">#REF!</definedName>
    <definedName name="BExTZK5PMCAXJL4DUIGL6H9Y8U4C" localSheetId="40" hidden="1">#REF!</definedName>
    <definedName name="BExTZK5PMCAXJL4DUIGL6H9Y8U4C" localSheetId="36" hidden="1">#REF!</definedName>
    <definedName name="BExTZK5PMCAXJL4DUIGL6H9Y8U4C" hidden="1">#REF!</definedName>
    <definedName name="BExTZKB6L5SXV5UN71YVTCBEIGWY" localSheetId="7" hidden="1">#REF!</definedName>
    <definedName name="BExTZKB6L5SXV5UN71YVTCBEIGWY" localSheetId="9" hidden="1">#REF!</definedName>
    <definedName name="BExTZKB6L5SXV5UN71YVTCBEIGWY" localSheetId="1" hidden="1">#REF!</definedName>
    <definedName name="BExTZKB6L5SXV5UN71YVTCBEIGWY" localSheetId="40" hidden="1">#REF!</definedName>
    <definedName name="BExTZKB6L5SXV5UN71YVTCBEIGWY" localSheetId="36" hidden="1">#REF!</definedName>
    <definedName name="BExTZKB6L5SXV5UN71YVTCBEIGWY" hidden="1">#REF!</definedName>
    <definedName name="BExTZLICVKK4NBJFEGL270GJ2VQO" localSheetId="7" hidden="1">#REF!</definedName>
    <definedName name="BExTZLICVKK4NBJFEGL270GJ2VQO" localSheetId="9" hidden="1">#REF!</definedName>
    <definedName name="BExTZLICVKK4NBJFEGL270GJ2VQO" localSheetId="1" hidden="1">#REF!</definedName>
    <definedName name="BExTZLICVKK4NBJFEGL270GJ2VQO" localSheetId="40" hidden="1">#REF!</definedName>
    <definedName name="BExTZLICVKK4NBJFEGL270GJ2VQO" localSheetId="36" hidden="1">#REF!</definedName>
    <definedName name="BExTZLICVKK4NBJFEGL270GJ2VQO" hidden="1">#REF!</definedName>
    <definedName name="BExTZO2596CBZKPI7YNA1QQNPAIJ" localSheetId="7" hidden="1">#REF!</definedName>
    <definedName name="BExTZO2596CBZKPI7YNA1QQNPAIJ" localSheetId="9" hidden="1">#REF!</definedName>
    <definedName name="BExTZO2596CBZKPI7YNA1QQNPAIJ" localSheetId="1" hidden="1">#REF!</definedName>
    <definedName name="BExTZO2596CBZKPI7YNA1QQNPAIJ" localSheetId="40" hidden="1">#REF!</definedName>
    <definedName name="BExTZO2596CBZKPI7YNA1QQNPAIJ" localSheetId="36" hidden="1">#REF!</definedName>
    <definedName name="BExTZO2596CBZKPI7YNA1QQNPAIJ" hidden="1">#REF!</definedName>
    <definedName name="BExTZY8TDV4U7FQL7O10G6VKWKPJ" localSheetId="7" hidden="1">#REF!</definedName>
    <definedName name="BExTZY8TDV4U7FQL7O10G6VKWKPJ" localSheetId="9" hidden="1">#REF!</definedName>
    <definedName name="BExTZY8TDV4U7FQL7O10G6VKWKPJ" localSheetId="1" hidden="1">#REF!</definedName>
    <definedName name="BExTZY8TDV4U7FQL7O10G6VKWKPJ" localSheetId="40" hidden="1">#REF!</definedName>
    <definedName name="BExTZY8TDV4U7FQL7O10G6VKWKPJ" localSheetId="36" hidden="1">#REF!</definedName>
    <definedName name="BExTZY8TDV4U7FQL7O10G6VKWKPJ" hidden="1">#REF!</definedName>
    <definedName name="BExU02QNT4LT7H9JPUC4FXTLVGZT" localSheetId="7" hidden="1">#REF!</definedName>
    <definedName name="BExU02QNT4LT7H9JPUC4FXTLVGZT" localSheetId="9" hidden="1">#REF!</definedName>
    <definedName name="BExU02QNT4LT7H9JPUC4FXTLVGZT" localSheetId="1" hidden="1">#REF!</definedName>
    <definedName name="BExU02QNT4LT7H9JPUC4FXTLVGZT" localSheetId="40" hidden="1">#REF!</definedName>
    <definedName name="BExU02QNT4LT7H9JPUC4FXTLVGZT" localSheetId="36" hidden="1">#REF!</definedName>
    <definedName name="BExU02QNT4LT7H9JPUC4FXTLVGZT" hidden="1">#REF!</definedName>
    <definedName name="BExU0BFJJQO1HJZKI14QGOQ6JROO" localSheetId="7" hidden="1">#REF!</definedName>
    <definedName name="BExU0BFJJQO1HJZKI14QGOQ6JROO" localSheetId="9" hidden="1">#REF!</definedName>
    <definedName name="BExU0BFJJQO1HJZKI14QGOQ6JROO" localSheetId="1" hidden="1">#REF!</definedName>
    <definedName name="BExU0BFJJQO1HJZKI14QGOQ6JROO" localSheetId="40" hidden="1">#REF!</definedName>
    <definedName name="BExU0BFJJQO1HJZKI14QGOQ6JROO" localSheetId="36" hidden="1">#REF!</definedName>
    <definedName name="BExU0BFJJQO1HJZKI14QGOQ6JROO" hidden="1">#REF!</definedName>
    <definedName name="BExU0FH5WTGW8MRFUFMDDSMJ6YQ5" localSheetId="7" hidden="1">#REF!</definedName>
    <definedName name="BExU0FH5WTGW8MRFUFMDDSMJ6YQ5" localSheetId="9" hidden="1">#REF!</definedName>
    <definedName name="BExU0FH5WTGW8MRFUFMDDSMJ6YQ5" localSheetId="1" hidden="1">#REF!</definedName>
    <definedName name="BExU0FH5WTGW8MRFUFMDDSMJ6YQ5" localSheetId="40" hidden="1">#REF!</definedName>
    <definedName name="BExU0FH5WTGW8MRFUFMDDSMJ6YQ5" localSheetId="36" hidden="1">#REF!</definedName>
    <definedName name="BExU0FH5WTGW8MRFUFMDDSMJ6YQ5" hidden="1">#REF!</definedName>
    <definedName name="BExU0GDOIL9U33QGU9ZU3YX3V1I4" localSheetId="7" hidden="1">#REF!</definedName>
    <definedName name="BExU0GDOIL9U33QGU9ZU3YX3V1I4" localSheetId="9" hidden="1">#REF!</definedName>
    <definedName name="BExU0GDOIL9U33QGU9ZU3YX3V1I4" localSheetId="1" hidden="1">#REF!</definedName>
    <definedName name="BExU0GDOIL9U33QGU9ZU3YX3V1I4" localSheetId="40" hidden="1">#REF!</definedName>
    <definedName name="BExU0GDOIL9U33QGU9ZU3YX3V1I4" localSheetId="36" hidden="1">#REF!</definedName>
    <definedName name="BExU0GDOIL9U33QGU9ZU3YX3V1I4" hidden="1">#REF!</definedName>
    <definedName name="BExU0HKTO8WJDQDWRTUK5TETM3HS" localSheetId="7" hidden="1">#REF!</definedName>
    <definedName name="BExU0HKTO8WJDQDWRTUK5TETM3HS" localSheetId="9" hidden="1">#REF!</definedName>
    <definedName name="BExU0HKTO8WJDQDWRTUK5TETM3HS" localSheetId="1" hidden="1">#REF!</definedName>
    <definedName name="BExU0HKTO8WJDQDWRTUK5TETM3HS" localSheetId="40" hidden="1">#REF!</definedName>
    <definedName name="BExU0HKTO8WJDQDWRTUK5TETM3HS" localSheetId="36" hidden="1">#REF!</definedName>
    <definedName name="BExU0HKTO8WJDQDWRTUK5TETM3HS" hidden="1">#REF!</definedName>
    <definedName name="BExU0MTJQPE041ZN7H8UKGV6MZT7" localSheetId="7" hidden="1">#REF!</definedName>
    <definedName name="BExU0MTJQPE041ZN7H8UKGV6MZT7" localSheetId="9" hidden="1">#REF!</definedName>
    <definedName name="BExU0MTJQPE041ZN7H8UKGV6MZT7" localSheetId="1" hidden="1">#REF!</definedName>
    <definedName name="BExU0MTJQPE041ZN7H8UKGV6MZT7" localSheetId="40" hidden="1">#REF!</definedName>
    <definedName name="BExU0MTJQPE041ZN7H8UKGV6MZT7" localSheetId="36" hidden="1">#REF!</definedName>
    <definedName name="BExU0MTJQPE041ZN7H8UKGV6MZT7" hidden="1">#REF!</definedName>
    <definedName name="BExU0ZUUFYHLUK4M4E8GLGIBBNT0" localSheetId="7" hidden="1">#REF!</definedName>
    <definedName name="BExU0ZUUFYHLUK4M4E8GLGIBBNT0" localSheetId="9" hidden="1">#REF!</definedName>
    <definedName name="BExU0ZUUFYHLUK4M4E8GLGIBBNT0" localSheetId="1" hidden="1">#REF!</definedName>
    <definedName name="BExU0ZUUFYHLUK4M4E8GLGIBBNT0" localSheetId="40" hidden="1">#REF!</definedName>
    <definedName name="BExU0ZUUFYHLUK4M4E8GLGIBBNT0" localSheetId="36" hidden="1">#REF!</definedName>
    <definedName name="BExU0ZUUFYHLUK4M4E8GLGIBBNT0" hidden="1">#REF!</definedName>
    <definedName name="BExU147D6RPG6ZVTSXRKFSVRHSBG" localSheetId="7" hidden="1">#REF!</definedName>
    <definedName name="BExU147D6RPG6ZVTSXRKFSVRHSBG" localSheetId="9" hidden="1">#REF!</definedName>
    <definedName name="BExU147D6RPG6ZVTSXRKFSVRHSBG" localSheetId="1" hidden="1">#REF!</definedName>
    <definedName name="BExU147D6RPG6ZVTSXRKFSVRHSBG" localSheetId="40" hidden="1">#REF!</definedName>
    <definedName name="BExU147D6RPG6ZVTSXRKFSVRHSBG" localSheetId="36" hidden="1">#REF!</definedName>
    <definedName name="BExU147D6RPG6ZVTSXRKFSVRHSBG" hidden="1">#REF!</definedName>
    <definedName name="BExU16R10W1SOAPNG4CDJ01T7JRE" localSheetId="7" hidden="1">#REF!</definedName>
    <definedName name="BExU16R10W1SOAPNG4CDJ01T7JRE" localSheetId="9" hidden="1">#REF!</definedName>
    <definedName name="BExU16R10W1SOAPNG4CDJ01T7JRE" localSheetId="1" hidden="1">#REF!</definedName>
    <definedName name="BExU16R10W1SOAPNG4CDJ01T7JRE" localSheetId="40" hidden="1">#REF!</definedName>
    <definedName name="BExU16R10W1SOAPNG4CDJ01T7JRE" localSheetId="36" hidden="1">#REF!</definedName>
    <definedName name="BExU16R10W1SOAPNG4CDJ01T7JRE" hidden="1">#REF!</definedName>
    <definedName name="BExU17CKOR3GNIHDNVLH9L1IOJS9" localSheetId="7" hidden="1">#REF!</definedName>
    <definedName name="BExU17CKOR3GNIHDNVLH9L1IOJS9" localSheetId="9" hidden="1">#REF!</definedName>
    <definedName name="BExU17CKOR3GNIHDNVLH9L1IOJS9" localSheetId="1" hidden="1">#REF!</definedName>
    <definedName name="BExU17CKOR3GNIHDNVLH9L1IOJS9" localSheetId="40" hidden="1">#REF!</definedName>
    <definedName name="BExU17CKOR3GNIHDNVLH9L1IOJS9" localSheetId="36" hidden="1">#REF!</definedName>
    <definedName name="BExU17CKOR3GNIHDNVLH9L1IOJS9" hidden="1">#REF!</definedName>
    <definedName name="BExU1DXYI5DAD9DSFIEAUOB5XFZ9" localSheetId="7" hidden="1">#REF!</definedName>
    <definedName name="BExU1DXYI5DAD9DSFIEAUOB5XFZ9" localSheetId="9" hidden="1">#REF!</definedName>
    <definedName name="BExU1DXYI5DAD9DSFIEAUOB5XFZ9" localSheetId="1" hidden="1">#REF!</definedName>
    <definedName name="BExU1DXYI5DAD9DSFIEAUOB5XFZ9" localSheetId="40" hidden="1">#REF!</definedName>
    <definedName name="BExU1DXYI5DAD9DSFIEAUOB5XFZ9" localSheetId="36" hidden="1">#REF!</definedName>
    <definedName name="BExU1DXYI5DAD9DSFIEAUOB5XFZ9" hidden="1">#REF!</definedName>
    <definedName name="BExU1GXUTLRPJN4MRINLAPHSZQFG" localSheetId="7" hidden="1">#REF!</definedName>
    <definedName name="BExU1GXUTLRPJN4MRINLAPHSZQFG" localSheetId="9" hidden="1">#REF!</definedName>
    <definedName name="BExU1GXUTLRPJN4MRINLAPHSZQFG" localSheetId="1" hidden="1">#REF!</definedName>
    <definedName name="BExU1GXUTLRPJN4MRINLAPHSZQFG" localSheetId="40" hidden="1">#REF!</definedName>
    <definedName name="BExU1GXUTLRPJN4MRINLAPHSZQFG" localSheetId="36" hidden="1">#REF!</definedName>
    <definedName name="BExU1GXUTLRPJN4MRINLAPHSZQFG" hidden="1">#REF!</definedName>
    <definedName name="BExU1IL9AOHFO85BZB6S60DK3N8H" localSheetId="7" hidden="1">#REF!</definedName>
    <definedName name="BExU1IL9AOHFO85BZB6S60DK3N8H" localSheetId="9" hidden="1">#REF!</definedName>
    <definedName name="BExU1IL9AOHFO85BZB6S60DK3N8H" localSheetId="1" hidden="1">#REF!</definedName>
    <definedName name="BExU1IL9AOHFO85BZB6S60DK3N8H" localSheetId="40" hidden="1">#REF!</definedName>
    <definedName name="BExU1IL9AOHFO85BZB6S60DK3N8H" localSheetId="36" hidden="1">#REF!</definedName>
    <definedName name="BExU1IL9AOHFO85BZB6S60DK3N8H" hidden="1">#REF!</definedName>
    <definedName name="BExU1LAEKWJ0U6NP9G2AC9CTBYH6" localSheetId="7" hidden="1">#REF!</definedName>
    <definedName name="BExU1LAEKWJ0U6NP9G2AC9CTBYH6" localSheetId="9" hidden="1">#REF!</definedName>
    <definedName name="BExU1LAEKWJ0U6NP9G2AC9CTBYH6" localSheetId="1" hidden="1">#REF!</definedName>
    <definedName name="BExU1LAEKWJ0U6NP9G2AC9CTBYH6" localSheetId="40" hidden="1">#REF!</definedName>
    <definedName name="BExU1LAEKWJ0U6NP9G2AC9CTBYH6" localSheetId="36" hidden="1">#REF!</definedName>
    <definedName name="BExU1LAEKWJ0U6NP9G2AC9CTBYH6" hidden="1">#REF!</definedName>
    <definedName name="BExU1NOPS09CLFZL1O31RAF9BQNQ" localSheetId="7" hidden="1">#REF!</definedName>
    <definedName name="BExU1NOPS09CLFZL1O31RAF9BQNQ" localSheetId="9" hidden="1">#REF!</definedName>
    <definedName name="BExU1NOPS09CLFZL1O31RAF9BQNQ" localSheetId="1" hidden="1">#REF!</definedName>
    <definedName name="BExU1NOPS09CLFZL1O31RAF9BQNQ" localSheetId="40" hidden="1">#REF!</definedName>
    <definedName name="BExU1NOPS09CLFZL1O31RAF9BQNQ" localSheetId="36" hidden="1">#REF!</definedName>
    <definedName name="BExU1NOPS09CLFZL1O31RAF9BQNQ" hidden="1">#REF!</definedName>
    <definedName name="BExU1PH9MOEX1JZVZ3D5M9DXB191" localSheetId="7" hidden="1">#REF!</definedName>
    <definedName name="BExU1PH9MOEX1JZVZ3D5M9DXB191" localSheetId="9" hidden="1">#REF!</definedName>
    <definedName name="BExU1PH9MOEX1JZVZ3D5M9DXB191" localSheetId="1" hidden="1">#REF!</definedName>
    <definedName name="BExU1PH9MOEX1JZVZ3D5M9DXB191" localSheetId="40" hidden="1">#REF!</definedName>
    <definedName name="BExU1PH9MOEX1JZVZ3D5M9DXB191" localSheetId="36" hidden="1">#REF!</definedName>
    <definedName name="BExU1PH9MOEX1JZVZ3D5M9DXB191" hidden="1">#REF!</definedName>
    <definedName name="BExU1QZEEKJA35IMEOLOJ3ODX0ZA" localSheetId="7" hidden="1">#REF!</definedName>
    <definedName name="BExU1QZEEKJA35IMEOLOJ3ODX0ZA" localSheetId="9" hidden="1">#REF!</definedName>
    <definedName name="BExU1QZEEKJA35IMEOLOJ3ODX0ZA" localSheetId="1" hidden="1">#REF!</definedName>
    <definedName name="BExU1QZEEKJA35IMEOLOJ3ODX0ZA" localSheetId="40" hidden="1">#REF!</definedName>
    <definedName name="BExU1QZEEKJA35IMEOLOJ3ODX0ZA" localSheetId="36" hidden="1">#REF!</definedName>
    <definedName name="BExU1QZEEKJA35IMEOLOJ3ODX0ZA" hidden="1">#REF!</definedName>
    <definedName name="BExU1VRURIWWVJ95O40WA23LMTJD" localSheetId="7" hidden="1">#REF!</definedName>
    <definedName name="BExU1VRURIWWVJ95O40WA23LMTJD" localSheetId="9" hidden="1">#REF!</definedName>
    <definedName name="BExU1VRURIWWVJ95O40WA23LMTJD" localSheetId="1" hidden="1">#REF!</definedName>
    <definedName name="BExU1VRURIWWVJ95O40WA23LMTJD" localSheetId="40" hidden="1">#REF!</definedName>
    <definedName name="BExU1VRURIWWVJ95O40WA23LMTJD" localSheetId="36" hidden="1">#REF!</definedName>
    <definedName name="BExU1VRURIWWVJ95O40WA23LMTJD" hidden="1">#REF!</definedName>
    <definedName name="BExU2A0FXVBDX9LO3VWEXB4TLFT0" localSheetId="7" hidden="1">#REF!</definedName>
    <definedName name="BExU2A0FXVBDX9LO3VWEXB4TLFT0" localSheetId="9" hidden="1">#REF!</definedName>
    <definedName name="BExU2A0FXVBDX9LO3VWEXB4TLFT0" localSheetId="1" hidden="1">#REF!</definedName>
    <definedName name="BExU2A0FXVBDX9LO3VWEXB4TLFT0" localSheetId="40" hidden="1">#REF!</definedName>
    <definedName name="BExU2A0FXVBDX9LO3VWEXB4TLFT0" localSheetId="36" hidden="1">#REF!</definedName>
    <definedName name="BExU2A0FXVBDX9LO3VWEXB4TLFT0" hidden="1">#REF!</definedName>
    <definedName name="BExU2LEH667H33V81XVEZUP2O0UQ" localSheetId="7" hidden="1">#REF!</definedName>
    <definedName name="BExU2LEH667H33V81XVEZUP2O0UQ" localSheetId="9" hidden="1">#REF!</definedName>
    <definedName name="BExU2LEH667H33V81XVEZUP2O0UQ" localSheetId="1" hidden="1">#REF!</definedName>
    <definedName name="BExU2LEH667H33V81XVEZUP2O0UQ" localSheetId="40" hidden="1">#REF!</definedName>
    <definedName name="BExU2LEH667H33V81XVEZUP2O0UQ" localSheetId="36" hidden="1">#REF!</definedName>
    <definedName name="BExU2LEH667H33V81XVEZUP2O0UQ" hidden="1">#REF!</definedName>
    <definedName name="BExU2M5CK6XK55UIHDVYRXJJJRI4" localSheetId="7" hidden="1">#REF!</definedName>
    <definedName name="BExU2M5CK6XK55UIHDVYRXJJJRI4" localSheetId="9" hidden="1">#REF!</definedName>
    <definedName name="BExU2M5CK6XK55UIHDVYRXJJJRI4" localSheetId="1" hidden="1">#REF!</definedName>
    <definedName name="BExU2M5CK6XK55UIHDVYRXJJJRI4" localSheetId="40" hidden="1">#REF!</definedName>
    <definedName name="BExU2M5CK6XK55UIHDVYRXJJJRI4" localSheetId="36" hidden="1">#REF!</definedName>
    <definedName name="BExU2M5CK6XK55UIHDVYRXJJJRI4" hidden="1">#REF!</definedName>
    <definedName name="BExU2TXVT25ZTOFQAF6CM53Z1RLF" localSheetId="7" hidden="1">#REF!</definedName>
    <definedName name="BExU2TXVT25ZTOFQAF6CM53Z1RLF" localSheetId="9" hidden="1">#REF!</definedName>
    <definedName name="BExU2TXVT25ZTOFQAF6CM53Z1RLF" localSheetId="1" hidden="1">#REF!</definedName>
    <definedName name="BExU2TXVT25ZTOFQAF6CM53Z1RLF" localSheetId="40" hidden="1">#REF!</definedName>
    <definedName name="BExU2TXVT25ZTOFQAF6CM53Z1RLF" localSheetId="36" hidden="1">#REF!</definedName>
    <definedName name="BExU2TXVT25ZTOFQAF6CM53Z1RLF" hidden="1">#REF!</definedName>
    <definedName name="BExU2XZLYIU19G7358W5T9E87AFR" localSheetId="7" hidden="1">#REF!</definedName>
    <definedName name="BExU2XZLYIU19G7358W5T9E87AFR" localSheetId="9" hidden="1">#REF!</definedName>
    <definedName name="BExU2XZLYIU19G7358W5T9E87AFR" localSheetId="1" hidden="1">#REF!</definedName>
    <definedName name="BExU2XZLYIU19G7358W5T9E87AFR" localSheetId="40" hidden="1">#REF!</definedName>
    <definedName name="BExU2XZLYIU19G7358W5T9E87AFR" localSheetId="36" hidden="1">#REF!</definedName>
    <definedName name="BExU2XZLYIU19G7358W5T9E87AFR" hidden="1">#REF!</definedName>
    <definedName name="BExU2ZXMKRBQEX0CT3ZPZ3UFZP1G" localSheetId="7" hidden="1">#REF!</definedName>
    <definedName name="BExU2ZXMKRBQEX0CT3ZPZ3UFZP1G" localSheetId="9" hidden="1">#REF!</definedName>
    <definedName name="BExU2ZXMKRBQEX0CT3ZPZ3UFZP1G" localSheetId="1" hidden="1">#REF!</definedName>
    <definedName name="BExU2ZXMKRBQEX0CT3ZPZ3UFZP1G" localSheetId="40" hidden="1">#REF!</definedName>
    <definedName name="BExU2ZXMKRBQEX0CT3ZPZ3UFZP1G" localSheetId="36" hidden="1">#REF!</definedName>
    <definedName name="BExU2ZXMKRBQEX0CT3ZPZ3UFZP1G" hidden="1">#REF!</definedName>
    <definedName name="BExU35XHF1K1XEQUSZ292S5T61YA" localSheetId="7" hidden="1">#REF!</definedName>
    <definedName name="BExU35XHF1K1XEQUSZ292S5T61YA" localSheetId="9" hidden="1">#REF!</definedName>
    <definedName name="BExU35XHF1K1XEQUSZ292S5T61YA" localSheetId="1" hidden="1">#REF!</definedName>
    <definedName name="BExU35XHF1K1XEQUSZ292S5T61YA" localSheetId="40" hidden="1">#REF!</definedName>
    <definedName name="BExU35XHF1K1XEQUSZ292S5T61YA" localSheetId="36" hidden="1">#REF!</definedName>
    <definedName name="BExU35XHF1K1XEQUSZ292S5T61YA" hidden="1">#REF!</definedName>
    <definedName name="BExU38S1U5IC1T5A3P2TZU5OV0LN" localSheetId="7" hidden="1">#REF!</definedName>
    <definedName name="BExU38S1U5IC1T5A3P2TZU5OV0LN" localSheetId="9" hidden="1">#REF!</definedName>
    <definedName name="BExU38S1U5IC1T5A3P2TZU5OV0LN" localSheetId="1" hidden="1">#REF!</definedName>
    <definedName name="BExU38S1U5IC1T5A3P2TZU5OV0LN" localSheetId="40" hidden="1">#REF!</definedName>
    <definedName name="BExU38S1U5IC1T5A3P2TZU5OV0LN" localSheetId="36" hidden="1">#REF!</definedName>
    <definedName name="BExU38S1U5IC1T5A3P2TZU5OV0LN" hidden="1">#REF!</definedName>
    <definedName name="BExU3B66MCKJFSKT3HL8B5EJGVX0" localSheetId="7" hidden="1">#REF!</definedName>
    <definedName name="BExU3B66MCKJFSKT3HL8B5EJGVX0" localSheetId="9" hidden="1">#REF!</definedName>
    <definedName name="BExU3B66MCKJFSKT3HL8B5EJGVX0" localSheetId="1" hidden="1">#REF!</definedName>
    <definedName name="BExU3B66MCKJFSKT3HL8B5EJGVX0" localSheetId="40" hidden="1">#REF!</definedName>
    <definedName name="BExU3B66MCKJFSKT3HL8B5EJGVX0" localSheetId="36" hidden="1">#REF!</definedName>
    <definedName name="BExU3B66MCKJFSKT3HL8B5EJGVX0" hidden="1">#REF!</definedName>
    <definedName name="BExU3FDFDB2NVPYUR5V7OA3HF474" localSheetId="7" hidden="1">#REF!</definedName>
    <definedName name="BExU3FDFDB2NVPYUR5V7OA3HF474" localSheetId="9" hidden="1">#REF!</definedName>
    <definedName name="BExU3FDFDB2NVPYUR5V7OA3HF474" localSheetId="1" hidden="1">#REF!</definedName>
    <definedName name="BExU3FDFDB2NVPYUR5V7OA3HF474" localSheetId="40" hidden="1">#REF!</definedName>
    <definedName name="BExU3FDFDB2NVPYUR5V7OA3HF474" localSheetId="36" hidden="1">#REF!</definedName>
    <definedName name="BExU3FDFDB2NVPYUR5V7OA3HF474" hidden="1">#REF!</definedName>
    <definedName name="BExU3R7J076KUCCEUGKAYMANTUT5" localSheetId="7" hidden="1">#REF!</definedName>
    <definedName name="BExU3R7J076KUCCEUGKAYMANTUT5" localSheetId="9" hidden="1">#REF!</definedName>
    <definedName name="BExU3R7J076KUCCEUGKAYMANTUT5" localSheetId="1" hidden="1">#REF!</definedName>
    <definedName name="BExU3R7J076KUCCEUGKAYMANTUT5" localSheetId="40" hidden="1">#REF!</definedName>
    <definedName name="BExU3R7J076KUCCEUGKAYMANTUT5" localSheetId="36" hidden="1">#REF!</definedName>
    <definedName name="BExU3R7J076KUCCEUGKAYMANTUT5" hidden="1">#REF!</definedName>
    <definedName name="BExU3UNI9NR1RNZR07NSLSZMDOQQ" localSheetId="7" hidden="1">#REF!</definedName>
    <definedName name="BExU3UNI9NR1RNZR07NSLSZMDOQQ" localSheetId="9" hidden="1">#REF!</definedName>
    <definedName name="BExU3UNI9NR1RNZR07NSLSZMDOQQ" localSheetId="1" hidden="1">#REF!</definedName>
    <definedName name="BExU3UNI9NR1RNZR07NSLSZMDOQQ" localSheetId="40" hidden="1">#REF!</definedName>
    <definedName name="BExU3UNI9NR1RNZR07NSLSZMDOQQ" localSheetId="36" hidden="1">#REF!</definedName>
    <definedName name="BExU3UNI9NR1RNZR07NSLSZMDOQQ" hidden="1">#REF!</definedName>
    <definedName name="BExU401R18N6XKZKL7CNFOZQCM14" localSheetId="7" hidden="1">#REF!</definedName>
    <definedName name="BExU401R18N6XKZKL7CNFOZQCM14" localSheetId="9" hidden="1">#REF!</definedName>
    <definedName name="BExU401R18N6XKZKL7CNFOZQCM14" localSheetId="1" hidden="1">#REF!</definedName>
    <definedName name="BExU401R18N6XKZKL7CNFOZQCM14" localSheetId="40" hidden="1">#REF!</definedName>
    <definedName name="BExU401R18N6XKZKL7CNFOZQCM14" localSheetId="36" hidden="1">#REF!</definedName>
    <definedName name="BExU401R18N6XKZKL7CNFOZQCM14" hidden="1">#REF!</definedName>
    <definedName name="BExU42QVGY7TK39W1BIN6CDRG2OE" localSheetId="7" hidden="1">#REF!</definedName>
    <definedName name="BExU42QVGY7TK39W1BIN6CDRG2OE" localSheetId="9" hidden="1">#REF!</definedName>
    <definedName name="BExU42QVGY7TK39W1BIN6CDRG2OE" localSheetId="1" hidden="1">#REF!</definedName>
    <definedName name="BExU42QVGY7TK39W1BIN6CDRG2OE" localSheetId="40" hidden="1">#REF!</definedName>
    <definedName name="BExU42QVGY7TK39W1BIN6CDRG2OE" localSheetId="36" hidden="1">#REF!</definedName>
    <definedName name="BExU42QVGY7TK39W1BIN6CDRG2OE" hidden="1">#REF!</definedName>
    <definedName name="BExU431LXP7LIUNGJB9OSXEANFGX" localSheetId="7" hidden="1">#REF!</definedName>
    <definedName name="BExU431LXP7LIUNGJB9OSXEANFGX" localSheetId="9" hidden="1">#REF!</definedName>
    <definedName name="BExU431LXP7LIUNGJB9OSXEANFGX" localSheetId="1" hidden="1">#REF!</definedName>
    <definedName name="BExU431LXP7LIUNGJB9OSXEANFGX" localSheetId="40" hidden="1">#REF!</definedName>
    <definedName name="BExU431LXP7LIUNGJB9OSXEANFGX" localSheetId="36" hidden="1">#REF!</definedName>
    <definedName name="BExU431LXP7LIUNGJB9OSXEANFGX" hidden="1">#REF!</definedName>
    <definedName name="BExU47OZMS6TCWMEHHF0UCSFLLPI" localSheetId="7" hidden="1">#REF!</definedName>
    <definedName name="BExU47OZMS6TCWMEHHF0UCSFLLPI" localSheetId="9" hidden="1">#REF!</definedName>
    <definedName name="BExU47OZMS6TCWMEHHF0UCSFLLPI" localSheetId="1" hidden="1">#REF!</definedName>
    <definedName name="BExU47OZMS6TCWMEHHF0UCSFLLPI" localSheetId="40" hidden="1">#REF!</definedName>
    <definedName name="BExU47OZMS6TCWMEHHF0UCSFLLPI" localSheetId="36" hidden="1">#REF!</definedName>
    <definedName name="BExU47OZMS6TCWMEHHF0UCSFLLPI" hidden="1">#REF!</definedName>
    <definedName name="BExU4D36E8TXN0M8KSNGEAFYP4DQ" localSheetId="7" hidden="1">#REF!</definedName>
    <definedName name="BExU4D36E8TXN0M8KSNGEAFYP4DQ" localSheetId="9" hidden="1">#REF!</definedName>
    <definedName name="BExU4D36E8TXN0M8KSNGEAFYP4DQ" localSheetId="1" hidden="1">#REF!</definedName>
    <definedName name="BExU4D36E8TXN0M8KSNGEAFYP4DQ" localSheetId="40" hidden="1">#REF!</definedName>
    <definedName name="BExU4D36E8TXN0M8KSNGEAFYP4DQ" localSheetId="36" hidden="1">#REF!</definedName>
    <definedName name="BExU4D36E8TXN0M8KSNGEAFYP4DQ" hidden="1">#REF!</definedName>
    <definedName name="BExU4G31RRVLJ3AC6E1FNEFMXM3O" localSheetId="7" hidden="1">#REF!</definedName>
    <definedName name="BExU4G31RRVLJ3AC6E1FNEFMXM3O" localSheetId="9" hidden="1">#REF!</definedName>
    <definedName name="BExU4G31RRVLJ3AC6E1FNEFMXM3O" localSheetId="1" hidden="1">#REF!</definedName>
    <definedName name="BExU4G31RRVLJ3AC6E1FNEFMXM3O" localSheetId="40" hidden="1">#REF!</definedName>
    <definedName name="BExU4G31RRVLJ3AC6E1FNEFMXM3O" localSheetId="36" hidden="1">#REF!</definedName>
    <definedName name="BExU4G31RRVLJ3AC6E1FNEFMXM3O" hidden="1">#REF!</definedName>
    <definedName name="BExU4GDVLPUEWBA4MRYRTQAUNO7B" localSheetId="7" hidden="1">#REF!</definedName>
    <definedName name="BExU4GDVLPUEWBA4MRYRTQAUNO7B" localSheetId="9" hidden="1">#REF!</definedName>
    <definedName name="BExU4GDVLPUEWBA4MRYRTQAUNO7B" localSheetId="1" hidden="1">#REF!</definedName>
    <definedName name="BExU4GDVLPUEWBA4MRYRTQAUNO7B" localSheetId="40" hidden="1">#REF!</definedName>
    <definedName name="BExU4GDVLPUEWBA4MRYRTQAUNO7B" localSheetId="36" hidden="1">#REF!</definedName>
    <definedName name="BExU4GDVLPUEWBA4MRYRTQAUNO7B" hidden="1">#REF!</definedName>
    <definedName name="BExU4H4RAMAX0XVAWT5WFYQNPAL3" localSheetId="7" hidden="1">#REF!</definedName>
    <definedName name="BExU4H4RAMAX0XVAWT5WFYQNPAL3" localSheetId="9" hidden="1">#REF!</definedName>
    <definedName name="BExU4H4RAMAX0XVAWT5WFYQNPAL3" localSheetId="1" hidden="1">#REF!</definedName>
    <definedName name="BExU4H4RAMAX0XVAWT5WFYQNPAL3" localSheetId="40" hidden="1">#REF!</definedName>
    <definedName name="BExU4H4RAMAX0XVAWT5WFYQNPAL3" localSheetId="36" hidden="1">#REF!</definedName>
    <definedName name="BExU4H4RAMAX0XVAWT5WFYQNPAL3" hidden="1">#REF!</definedName>
    <definedName name="BExU4I148DA7PRCCISLWQ6ABXFK6" localSheetId="7" hidden="1">#REF!</definedName>
    <definedName name="BExU4I148DA7PRCCISLWQ6ABXFK6" localSheetId="9" hidden="1">#REF!</definedName>
    <definedName name="BExU4I148DA7PRCCISLWQ6ABXFK6" localSheetId="1" hidden="1">#REF!</definedName>
    <definedName name="BExU4I148DA7PRCCISLWQ6ABXFK6" localSheetId="40" hidden="1">#REF!</definedName>
    <definedName name="BExU4I148DA7PRCCISLWQ6ABXFK6" localSheetId="36" hidden="1">#REF!</definedName>
    <definedName name="BExU4I148DA7PRCCISLWQ6ABXFK6" hidden="1">#REF!</definedName>
    <definedName name="BExU4L101H2KQHVKCKQ4PBAWZV6K" localSheetId="7" hidden="1">#REF!</definedName>
    <definedName name="BExU4L101H2KQHVKCKQ4PBAWZV6K" localSheetId="9" hidden="1">#REF!</definedName>
    <definedName name="BExU4L101H2KQHVKCKQ4PBAWZV6K" localSheetId="1" hidden="1">#REF!</definedName>
    <definedName name="BExU4L101H2KQHVKCKQ4PBAWZV6K" localSheetId="40" hidden="1">#REF!</definedName>
    <definedName name="BExU4L101H2KQHVKCKQ4PBAWZV6K" localSheetId="36" hidden="1">#REF!</definedName>
    <definedName name="BExU4L101H2KQHVKCKQ4PBAWZV6K" hidden="1">#REF!</definedName>
    <definedName name="BExU4LML14Q7KDTYIKJWXF68W7X1" localSheetId="7" hidden="1">#REF!</definedName>
    <definedName name="BExU4LML14Q7KDTYIKJWXF68W7X1" localSheetId="9" hidden="1">#REF!</definedName>
    <definedName name="BExU4LML14Q7KDTYIKJWXF68W7X1" localSheetId="1" hidden="1">#REF!</definedName>
    <definedName name="BExU4LML14Q7KDTYIKJWXF68W7X1" localSheetId="40" hidden="1">#REF!</definedName>
    <definedName name="BExU4LML14Q7KDTYIKJWXF68W7X1" localSheetId="36" hidden="1">#REF!</definedName>
    <definedName name="BExU4LML14Q7KDTYIKJWXF68W7X1" hidden="1">#REF!</definedName>
    <definedName name="BExU4NA00RRRBGRT6TOB0MXZRCRZ" localSheetId="7" hidden="1">#REF!</definedName>
    <definedName name="BExU4NA00RRRBGRT6TOB0MXZRCRZ" localSheetId="9" hidden="1">#REF!</definedName>
    <definedName name="BExU4NA00RRRBGRT6TOB0MXZRCRZ" localSheetId="1" hidden="1">#REF!</definedName>
    <definedName name="BExU4NA00RRRBGRT6TOB0MXZRCRZ" localSheetId="40" hidden="1">#REF!</definedName>
    <definedName name="BExU4NA00RRRBGRT6TOB0MXZRCRZ" localSheetId="36" hidden="1">#REF!</definedName>
    <definedName name="BExU4NA00RRRBGRT6TOB0MXZRCRZ" hidden="1">#REF!</definedName>
    <definedName name="BExU529I6YHVOG83TJHWSILIQU1S" localSheetId="7" hidden="1">#REF!</definedName>
    <definedName name="BExU529I6YHVOG83TJHWSILIQU1S" localSheetId="9" hidden="1">#REF!</definedName>
    <definedName name="BExU529I6YHVOG83TJHWSILIQU1S" localSheetId="1" hidden="1">#REF!</definedName>
    <definedName name="BExU529I6YHVOG83TJHWSILIQU1S" localSheetId="40" hidden="1">#REF!</definedName>
    <definedName name="BExU529I6YHVOG83TJHWSILIQU1S" localSheetId="36" hidden="1">#REF!</definedName>
    <definedName name="BExU529I6YHVOG83TJHWSILIQU1S" hidden="1">#REF!</definedName>
    <definedName name="BExU57YCIKPRD8QWL6EU0YR3NG3J" localSheetId="7" hidden="1">#REF!</definedName>
    <definedName name="BExU57YCIKPRD8QWL6EU0YR3NG3J" localSheetId="9" hidden="1">#REF!</definedName>
    <definedName name="BExU57YCIKPRD8QWL6EU0YR3NG3J" localSheetId="1" hidden="1">#REF!</definedName>
    <definedName name="BExU57YCIKPRD8QWL6EU0YR3NG3J" localSheetId="40" hidden="1">#REF!</definedName>
    <definedName name="BExU57YCIKPRD8QWL6EU0YR3NG3J" localSheetId="36" hidden="1">#REF!</definedName>
    <definedName name="BExU57YCIKPRD8QWL6EU0YR3NG3J" hidden="1">#REF!</definedName>
    <definedName name="BExU5DSTBWXLN6E59B757KRWRI6E" localSheetId="7" hidden="1">#REF!</definedName>
    <definedName name="BExU5DSTBWXLN6E59B757KRWRI6E" localSheetId="9" hidden="1">#REF!</definedName>
    <definedName name="BExU5DSTBWXLN6E59B757KRWRI6E" localSheetId="1" hidden="1">#REF!</definedName>
    <definedName name="BExU5DSTBWXLN6E59B757KRWRI6E" localSheetId="40" hidden="1">#REF!</definedName>
    <definedName name="BExU5DSTBWXLN6E59B757KRWRI6E" localSheetId="36" hidden="1">#REF!</definedName>
    <definedName name="BExU5DSTBWXLN6E59B757KRWRI6E" hidden="1">#REF!</definedName>
    <definedName name="BExU5JSMO03X9M4WIRPP8JPSMQKJ" localSheetId="7" hidden="1">#REF!</definedName>
    <definedName name="BExU5JSMO03X9M4WIRPP8JPSMQKJ" localSheetId="9" hidden="1">#REF!</definedName>
    <definedName name="BExU5JSMO03X9M4WIRPP8JPSMQKJ" localSheetId="1" hidden="1">#REF!</definedName>
    <definedName name="BExU5JSMO03X9M4WIRPP8JPSMQKJ" localSheetId="40" hidden="1">#REF!</definedName>
    <definedName name="BExU5JSMO03X9M4WIRPP8JPSMQKJ" localSheetId="36" hidden="1">#REF!</definedName>
    <definedName name="BExU5JSMO03X9M4WIRPP8JPSMQKJ" hidden="1">#REF!</definedName>
    <definedName name="BExU5TDWM8NNDHYPQ7OQODTQ368A" localSheetId="7" hidden="1">#REF!</definedName>
    <definedName name="BExU5TDWM8NNDHYPQ7OQODTQ368A" localSheetId="9" hidden="1">#REF!</definedName>
    <definedName name="BExU5TDWM8NNDHYPQ7OQODTQ368A" localSheetId="1" hidden="1">#REF!</definedName>
    <definedName name="BExU5TDWM8NNDHYPQ7OQODTQ368A" localSheetId="40" hidden="1">#REF!</definedName>
    <definedName name="BExU5TDWM8NNDHYPQ7OQODTQ368A" localSheetId="36" hidden="1">#REF!</definedName>
    <definedName name="BExU5TDWM8NNDHYPQ7OQODTQ368A" hidden="1">#REF!</definedName>
    <definedName name="BExU5X4OX1V1XHS6WSSORVQPP6Z3" localSheetId="7" hidden="1">#REF!</definedName>
    <definedName name="BExU5X4OX1V1XHS6WSSORVQPP6Z3" localSheetId="9" hidden="1">#REF!</definedName>
    <definedName name="BExU5X4OX1V1XHS6WSSORVQPP6Z3" localSheetId="1" hidden="1">#REF!</definedName>
    <definedName name="BExU5X4OX1V1XHS6WSSORVQPP6Z3" localSheetId="40" hidden="1">#REF!</definedName>
    <definedName name="BExU5X4OX1V1XHS6WSSORVQPP6Z3" localSheetId="36" hidden="1">#REF!</definedName>
    <definedName name="BExU5X4OX1V1XHS6WSSORVQPP6Z3" hidden="1">#REF!</definedName>
    <definedName name="BExU5XVPARTFMRYHNUTBKDIL4UJN" localSheetId="7" hidden="1">#REF!</definedName>
    <definedName name="BExU5XVPARTFMRYHNUTBKDIL4UJN" localSheetId="9" hidden="1">#REF!</definedName>
    <definedName name="BExU5XVPARTFMRYHNUTBKDIL4UJN" localSheetId="1" hidden="1">#REF!</definedName>
    <definedName name="BExU5XVPARTFMRYHNUTBKDIL4UJN" localSheetId="40" hidden="1">#REF!</definedName>
    <definedName name="BExU5XVPARTFMRYHNUTBKDIL4UJN" localSheetId="36" hidden="1">#REF!</definedName>
    <definedName name="BExU5XVPARTFMRYHNUTBKDIL4UJN" hidden="1">#REF!</definedName>
    <definedName name="BExU66KMFBAP8JCVG9VM1RD1TNFF" localSheetId="7" hidden="1">#REF!</definedName>
    <definedName name="BExU66KMFBAP8JCVG9VM1RD1TNFF" localSheetId="9" hidden="1">#REF!</definedName>
    <definedName name="BExU66KMFBAP8JCVG9VM1RD1TNFF" localSheetId="1" hidden="1">#REF!</definedName>
    <definedName name="BExU66KMFBAP8JCVG9VM1RD1TNFF" localSheetId="40" hidden="1">#REF!</definedName>
    <definedName name="BExU66KMFBAP8JCVG9VM1RD1TNFF" localSheetId="36" hidden="1">#REF!</definedName>
    <definedName name="BExU66KMFBAP8JCVG9VM1RD1TNFF" hidden="1">#REF!</definedName>
    <definedName name="BExU68IOM3CB3TACNAE9565TW7SH" localSheetId="7" hidden="1">#REF!</definedName>
    <definedName name="BExU68IOM3CB3TACNAE9565TW7SH" localSheetId="9" hidden="1">#REF!</definedName>
    <definedName name="BExU68IOM3CB3TACNAE9565TW7SH" localSheetId="1" hidden="1">#REF!</definedName>
    <definedName name="BExU68IOM3CB3TACNAE9565TW7SH" localSheetId="40" hidden="1">#REF!</definedName>
    <definedName name="BExU68IOM3CB3TACNAE9565TW7SH" localSheetId="36" hidden="1">#REF!</definedName>
    <definedName name="BExU68IOM3CB3TACNAE9565TW7SH" hidden="1">#REF!</definedName>
    <definedName name="BExU6AM82KN21E82HMWVP3LWP9IL" localSheetId="7" hidden="1">#REF!</definedName>
    <definedName name="BExU6AM82KN21E82HMWVP3LWP9IL" localSheetId="9" hidden="1">#REF!</definedName>
    <definedName name="BExU6AM82KN21E82HMWVP3LWP9IL" localSheetId="1" hidden="1">#REF!</definedName>
    <definedName name="BExU6AM82KN21E82HMWVP3LWP9IL" localSheetId="40" hidden="1">#REF!</definedName>
    <definedName name="BExU6AM82KN21E82HMWVP3LWP9IL" localSheetId="36" hidden="1">#REF!</definedName>
    <definedName name="BExU6AM82KN21E82HMWVP3LWP9IL" hidden="1">#REF!</definedName>
    <definedName name="BExU6FEU1MRHU98R9YOJC5OKUJ6L" localSheetId="7" hidden="1">#REF!</definedName>
    <definedName name="BExU6FEU1MRHU98R9YOJC5OKUJ6L" localSheetId="9" hidden="1">#REF!</definedName>
    <definedName name="BExU6FEU1MRHU98R9YOJC5OKUJ6L" localSheetId="1" hidden="1">#REF!</definedName>
    <definedName name="BExU6FEU1MRHU98R9YOJC5OKUJ6L" localSheetId="40" hidden="1">#REF!</definedName>
    <definedName name="BExU6FEU1MRHU98R9YOJC5OKUJ6L" localSheetId="36" hidden="1">#REF!</definedName>
    <definedName name="BExU6FEU1MRHU98R9YOJC5OKUJ6L" hidden="1">#REF!</definedName>
    <definedName name="BExU6KIAJ663Y8W8QMU4HCF183DF" localSheetId="7" hidden="1">#REF!</definedName>
    <definedName name="BExU6KIAJ663Y8W8QMU4HCF183DF" localSheetId="9" hidden="1">#REF!</definedName>
    <definedName name="BExU6KIAJ663Y8W8QMU4HCF183DF" localSheetId="1" hidden="1">#REF!</definedName>
    <definedName name="BExU6KIAJ663Y8W8QMU4HCF183DF" localSheetId="40" hidden="1">#REF!</definedName>
    <definedName name="BExU6KIAJ663Y8W8QMU4HCF183DF" localSheetId="36" hidden="1">#REF!</definedName>
    <definedName name="BExU6KIAJ663Y8W8QMU4HCF183DF" hidden="1">#REF!</definedName>
    <definedName name="BExU6KT19B4PG6SHXFBGBPLM66KT" localSheetId="7" hidden="1">#REF!</definedName>
    <definedName name="BExU6KT19B4PG6SHXFBGBPLM66KT" localSheetId="9" hidden="1">#REF!</definedName>
    <definedName name="BExU6KT19B4PG6SHXFBGBPLM66KT" localSheetId="1" hidden="1">#REF!</definedName>
    <definedName name="BExU6KT19B4PG6SHXFBGBPLM66KT" localSheetId="40" hidden="1">#REF!</definedName>
    <definedName name="BExU6KT19B4PG6SHXFBGBPLM66KT" localSheetId="36" hidden="1">#REF!</definedName>
    <definedName name="BExU6KT19B4PG6SHXFBGBPLM66KT" hidden="1">#REF!</definedName>
    <definedName name="BExU6PAVKIOAIMQ9XQIHHF1SUAGO" localSheetId="7" hidden="1">#REF!</definedName>
    <definedName name="BExU6PAVKIOAIMQ9XQIHHF1SUAGO" localSheetId="9" hidden="1">#REF!</definedName>
    <definedName name="BExU6PAVKIOAIMQ9XQIHHF1SUAGO" localSheetId="1" hidden="1">#REF!</definedName>
    <definedName name="BExU6PAVKIOAIMQ9XQIHHF1SUAGO" localSheetId="40" hidden="1">#REF!</definedName>
    <definedName name="BExU6PAVKIOAIMQ9XQIHHF1SUAGO" localSheetId="36" hidden="1">#REF!</definedName>
    <definedName name="BExU6PAVKIOAIMQ9XQIHHF1SUAGO" hidden="1">#REF!</definedName>
    <definedName name="BExU6SLKTWV0YINVLTI6BCG9ANZM" localSheetId="7" hidden="1">#REF!</definedName>
    <definedName name="BExU6SLKTWV0YINVLTI6BCG9ANZM" localSheetId="9" hidden="1">#REF!</definedName>
    <definedName name="BExU6SLKTWV0YINVLTI6BCG9ANZM" localSheetId="1" hidden="1">#REF!</definedName>
    <definedName name="BExU6SLKTWV0YINVLTI6BCG9ANZM" localSheetId="40" hidden="1">#REF!</definedName>
    <definedName name="BExU6SLKTWV0YINVLTI6BCG9ANZM" localSheetId="36" hidden="1">#REF!</definedName>
    <definedName name="BExU6SLKTWV0YINVLTI6BCG9ANZM" hidden="1">#REF!</definedName>
    <definedName name="BExU6WXXC7SSQDMHSLUN5C2V4IYX" localSheetId="7" hidden="1">#REF!</definedName>
    <definedName name="BExU6WXXC7SSQDMHSLUN5C2V4IYX" localSheetId="9" hidden="1">#REF!</definedName>
    <definedName name="BExU6WXXC7SSQDMHSLUN5C2V4IYX" localSheetId="1" hidden="1">#REF!</definedName>
    <definedName name="BExU6WXXC7SSQDMHSLUN5C2V4IYX" localSheetId="40" hidden="1">#REF!</definedName>
    <definedName name="BExU6WXXC7SSQDMHSLUN5C2V4IYX" localSheetId="36" hidden="1">#REF!</definedName>
    <definedName name="BExU6WXXC7SSQDMHSLUN5C2V4IYX" hidden="1">#REF!</definedName>
    <definedName name="BExU73387E74XE8A9UKZLZNJYY65" localSheetId="7" hidden="1">#REF!</definedName>
    <definedName name="BExU73387E74XE8A9UKZLZNJYY65" localSheetId="9" hidden="1">#REF!</definedName>
    <definedName name="BExU73387E74XE8A9UKZLZNJYY65" localSheetId="1" hidden="1">#REF!</definedName>
    <definedName name="BExU73387E74XE8A9UKZLZNJYY65" localSheetId="40" hidden="1">#REF!</definedName>
    <definedName name="BExU73387E74XE8A9UKZLZNJYY65" localSheetId="36" hidden="1">#REF!</definedName>
    <definedName name="BExU73387E74XE8A9UKZLZNJYY65" hidden="1">#REF!</definedName>
    <definedName name="BExU76ZHCJM8I7VSICCMSTC33O6U" localSheetId="7" hidden="1">#REF!</definedName>
    <definedName name="BExU76ZHCJM8I7VSICCMSTC33O6U" localSheetId="9" hidden="1">#REF!</definedName>
    <definedName name="BExU76ZHCJM8I7VSICCMSTC33O6U" localSheetId="1" hidden="1">#REF!</definedName>
    <definedName name="BExU76ZHCJM8I7VSICCMSTC33O6U" localSheetId="40" hidden="1">#REF!</definedName>
    <definedName name="BExU76ZHCJM8I7VSICCMSTC33O6U" localSheetId="36" hidden="1">#REF!</definedName>
    <definedName name="BExU76ZHCJM8I7VSICCMSTC33O6U" hidden="1">#REF!</definedName>
    <definedName name="BExU7BBTUF8BQ42DSGM94X5TG5GF" localSheetId="7" hidden="1">#REF!</definedName>
    <definedName name="BExU7BBTUF8BQ42DSGM94X5TG5GF" localSheetId="9" hidden="1">#REF!</definedName>
    <definedName name="BExU7BBTUF8BQ42DSGM94X5TG5GF" localSheetId="1" hidden="1">#REF!</definedName>
    <definedName name="BExU7BBTUF8BQ42DSGM94X5TG5GF" localSheetId="40" hidden="1">#REF!</definedName>
    <definedName name="BExU7BBTUF8BQ42DSGM94X5TG5GF" localSheetId="36" hidden="1">#REF!</definedName>
    <definedName name="BExU7BBTUF8BQ42DSGM94X5TG5GF" hidden="1">#REF!</definedName>
    <definedName name="BExU7HH4EAHFQHT4AXKGWAWZP3I0" localSheetId="7" hidden="1">#REF!</definedName>
    <definedName name="BExU7HH4EAHFQHT4AXKGWAWZP3I0" localSheetId="9" hidden="1">#REF!</definedName>
    <definedName name="BExU7HH4EAHFQHT4AXKGWAWZP3I0" localSheetId="1" hidden="1">#REF!</definedName>
    <definedName name="BExU7HH4EAHFQHT4AXKGWAWZP3I0" localSheetId="40" hidden="1">#REF!</definedName>
    <definedName name="BExU7HH4EAHFQHT4AXKGWAWZP3I0" localSheetId="36" hidden="1">#REF!</definedName>
    <definedName name="BExU7HH4EAHFQHT4AXKGWAWZP3I0" hidden="1">#REF!</definedName>
    <definedName name="BExU7L7WPQSA0ELXZ0I86V33QCCJ" localSheetId="7" hidden="1">#REF!</definedName>
    <definedName name="BExU7L7WPQSA0ELXZ0I86V33QCCJ" localSheetId="9" hidden="1">#REF!</definedName>
    <definedName name="BExU7L7WPQSA0ELXZ0I86V33QCCJ" localSheetId="1" hidden="1">#REF!</definedName>
    <definedName name="BExU7L7WPQSA0ELXZ0I86V33QCCJ" localSheetId="40" hidden="1">#REF!</definedName>
    <definedName name="BExU7L7WPQSA0ELXZ0I86V33QCCJ" localSheetId="36" hidden="1">#REF!</definedName>
    <definedName name="BExU7L7WPQSA0ELXZ0I86V33QCCJ" hidden="1">#REF!</definedName>
    <definedName name="BExU7MF1ZVPDHOSMCAXOSYICHZ4I" localSheetId="7" hidden="1">#REF!</definedName>
    <definedName name="BExU7MF1ZVPDHOSMCAXOSYICHZ4I" localSheetId="9" hidden="1">#REF!</definedName>
    <definedName name="BExU7MF1ZVPDHOSMCAXOSYICHZ4I" localSheetId="1" hidden="1">#REF!</definedName>
    <definedName name="BExU7MF1ZVPDHOSMCAXOSYICHZ4I" localSheetId="40" hidden="1">#REF!</definedName>
    <definedName name="BExU7MF1ZVPDHOSMCAXOSYICHZ4I" localSheetId="36" hidden="1">#REF!</definedName>
    <definedName name="BExU7MF1ZVPDHOSMCAXOSYICHZ4I" hidden="1">#REF!</definedName>
    <definedName name="BExU7O2BJ6D5YCKEL6FD2EFCWYRX" localSheetId="7" hidden="1">#REF!</definedName>
    <definedName name="BExU7O2BJ6D5YCKEL6FD2EFCWYRX" localSheetId="9" hidden="1">#REF!</definedName>
    <definedName name="BExU7O2BJ6D5YCKEL6FD2EFCWYRX" localSheetId="1" hidden="1">#REF!</definedName>
    <definedName name="BExU7O2BJ6D5YCKEL6FD2EFCWYRX" localSheetId="40" hidden="1">#REF!</definedName>
    <definedName name="BExU7O2BJ6D5YCKEL6FD2EFCWYRX" localSheetId="36" hidden="1">#REF!</definedName>
    <definedName name="BExU7O2BJ6D5YCKEL6FD2EFCWYRX" hidden="1">#REF!</definedName>
    <definedName name="BExU7Q0JS9YIUKUPNSSAIDK2KJAV" localSheetId="7" hidden="1">#REF!</definedName>
    <definedName name="BExU7Q0JS9YIUKUPNSSAIDK2KJAV" localSheetId="9" hidden="1">#REF!</definedName>
    <definedName name="BExU7Q0JS9YIUKUPNSSAIDK2KJAV" localSheetId="1" hidden="1">#REF!</definedName>
    <definedName name="BExU7Q0JS9YIUKUPNSSAIDK2KJAV" localSheetId="40" hidden="1">#REF!</definedName>
    <definedName name="BExU7Q0JS9YIUKUPNSSAIDK2KJAV" localSheetId="36" hidden="1">#REF!</definedName>
    <definedName name="BExU7Q0JS9YIUKUPNSSAIDK2KJAV" hidden="1">#REF!</definedName>
    <definedName name="BExU80I6AE5OU7P7F5V7HWIZBJ4P" localSheetId="7" hidden="1">#REF!</definedName>
    <definedName name="BExU80I6AE5OU7P7F5V7HWIZBJ4P" localSheetId="9" hidden="1">#REF!</definedName>
    <definedName name="BExU80I6AE5OU7P7F5V7HWIZBJ4P" localSheetId="1" hidden="1">#REF!</definedName>
    <definedName name="BExU80I6AE5OU7P7F5V7HWIZBJ4P" localSheetId="40" hidden="1">#REF!</definedName>
    <definedName name="BExU80I6AE5OU7P7F5V7HWIZBJ4P" localSheetId="36" hidden="1">#REF!</definedName>
    <definedName name="BExU80I6AE5OU7P7F5V7HWIZBJ4P" hidden="1">#REF!</definedName>
    <definedName name="BExU86NB26MCPYIISZ36HADONGT2" localSheetId="7" hidden="1">#REF!</definedName>
    <definedName name="BExU86NB26MCPYIISZ36HADONGT2" localSheetId="9" hidden="1">#REF!</definedName>
    <definedName name="BExU86NB26MCPYIISZ36HADONGT2" localSheetId="1" hidden="1">#REF!</definedName>
    <definedName name="BExU86NB26MCPYIISZ36HADONGT2" localSheetId="40" hidden="1">#REF!</definedName>
    <definedName name="BExU86NB26MCPYIISZ36HADONGT2" localSheetId="36" hidden="1">#REF!</definedName>
    <definedName name="BExU86NB26MCPYIISZ36HADONGT2" hidden="1">#REF!</definedName>
    <definedName name="BExU885EZZNSZV3GP298UJ8LB7OL" localSheetId="7" hidden="1">#REF!</definedName>
    <definedName name="BExU885EZZNSZV3GP298UJ8LB7OL" localSheetId="9" hidden="1">#REF!</definedName>
    <definedName name="BExU885EZZNSZV3GP298UJ8LB7OL" localSheetId="1" hidden="1">#REF!</definedName>
    <definedName name="BExU885EZZNSZV3GP298UJ8LB7OL" localSheetId="40" hidden="1">#REF!</definedName>
    <definedName name="BExU885EZZNSZV3GP298UJ8LB7OL" localSheetId="36" hidden="1">#REF!</definedName>
    <definedName name="BExU885EZZNSZV3GP298UJ8LB7OL" hidden="1">#REF!</definedName>
    <definedName name="BExU8FSAUP9TUZ1NO9WXK80QPHWV" localSheetId="7" hidden="1">#REF!</definedName>
    <definedName name="BExU8FSAUP9TUZ1NO9WXK80QPHWV" localSheetId="9" hidden="1">#REF!</definedName>
    <definedName name="BExU8FSAUP9TUZ1NO9WXK80QPHWV" localSheetId="1" hidden="1">#REF!</definedName>
    <definedName name="BExU8FSAUP9TUZ1NO9WXK80QPHWV" localSheetId="40" hidden="1">#REF!</definedName>
    <definedName name="BExU8FSAUP9TUZ1NO9WXK80QPHWV" localSheetId="36" hidden="1">#REF!</definedName>
    <definedName name="BExU8FSAUP9TUZ1NO9WXK80QPHWV" hidden="1">#REF!</definedName>
    <definedName name="BExU8KFLAN778MBN93NYZB0FV30G" localSheetId="7" hidden="1">#REF!</definedName>
    <definedName name="BExU8KFLAN778MBN93NYZB0FV30G" localSheetId="9" hidden="1">#REF!</definedName>
    <definedName name="BExU8KFLAN778MBN93NYZB0FV30G" localSheetId="1" hidden="1">#REF!</definedName>
    <definedName name="BExU8KFLAN778MBN93NYZB0FV30G" localSheetId="40" hidden="1">#REF!</definedName>
    <definedName name="BExU8KFLAN778MBN93NYZB0FV30G" localSheetId="36" hidden="1">#REF!</definedName>
    <definedName name="BExU8KFLAN778MBN93NYZB0FV30G" hidden="1">#REF!</definedName>
    <definedName name="BExU8PZC6845UUDFG9M8FTC3P3DK" localSheetId="7" hidden="1">#REF!</definedName>
    <definedName name="BExU8PZC6845UUDFG9M8FTC3P3DK" localSheetId="9" hidden="1">#REF!</definedName>
    <definedName name="BExU8PZC6845UUDFG9M8FTC3P3DK" localSheetId="1" hidden="1">#REF!</definedName>
    <definedName name="BExU8PZC6845UUDFG9M8FTC3P3DK" localSheetId="40" hidden="1">#REF!</definedName>
    <definedName name="BExU8PZC6845UUDFG9M8FTC3P3DK" localSheetId="36" hidden="1">#REF!</definedName>
    <definedName name="BExU8PZC6845UUDFG9M8FTC3P3DK" hidden="1">#REF!</definedName>
    <definedName name="BExU8UX9JX3XLB47YZ8GFXE0V7R2" localSheetId="7" hidden="1">#REF!</definedName>
    <definedName name="BExU8UX9JX3XLB47YZ8GFXE0V7R2" localSheetId="9" hidden="1">#REF!</definedName>
    <definedName name="BExU8UX9JX3XLB47YZ8GFXE0V7R2" localSheetId="1" hidden="1">#REF!</definedName>
    <definedName name="BExU8UX9JX3XLB47YZ8GFXE0V7R2" localSheetId="40" hidden="1">#REF!</definedName>
    <definedName name="BExU8UX9JX3XLB47YZ8GFXE0V7R2" localSheetId="36" hidden="1">#REF!</definedName>
    <definedName name="BExU8UX9JX3XLB47YZ8GFXE0V7R2" hidden="1">#REF!</definedName>
    <definedName name="BExU8WVGMRSFNWCNHODQ9JQCMZB0" localSheetId="7" hidden="1">#REF!</definedName>
    <definedName name="BExU8WVGMRSFNWCNHODQ9JQCMZB0" localSheetId="9" hidden="1">#REF!</definedName>
    <definedName name="BExU8WVGMRSFNWCNHODQ9JQCMZB0" localSheetId="1" hidden="1">#REF!</definedName>
    <definedName name="BExU8WVGMRSFNWCNHODQ9JQCMZB0" localSheetId="40" hidden="1">#REF!</definedName>
    <definedName name="BExU8WVGMRSFNWCNHODQ9JQCMZB0" localSheetId="36" hidden="1">#REF!</definedName>
    <definedName name="BExU8WVGMRSFNWCNHODQ9JQCMZB0" hidden="1">#REF!</definedName>
    <definedName name="BExU96M1J7P9DZQ3S9H0C12KGYTW" localSheetId="7" hidden="1">#REF!</definedName>
    <definedName name="BExU96M1J7P9DZQ3S9H0C12KGYTW" localSheetId="9" hidden="1">#REF!</definedName>
    <definedName name="BExU96M1J7P9DZQ3S9H0C12KGYTW" localSheetId="1" hidden="1">#REF!</definedName>
    <definedName name="BExU96M1J7P9DZQ3S9H0C12KGYTW" localSheetId="40" hidden="1">#REF!</definedName>
    <definedName name="BExU96M1J7P9DZQ3S9H0C12KGYTW" localSheetId="36" hidden="1">#REF!</definedName>
    <definedName name="BExU96M1J7P9DZQ3S9H0C12KGYTW" hidden="1">#REF!</definedName>
    <definedName name="BExU9F05OR1GZ3057R6UL3WPEIYI" localSheetId="7" hidden="1">#REF!</definedName>
    <definedName name="BExU9F05OR1GZ3057R6UL3WPEIYI" localSheetId="9" hidden="1">#REF!</definedName>
    <definedName name="BExU9F05OR1GZ3057R6UL3WPEIYI" localSheetId="1" hidden="1">#REF!</definedName>
    <definedName name="BExU9F05OR1GZ3057R6UL3WPEIYI" localSheetId="40" hidden="1">#REF!</definedName>
    <definedName name="BExU9F05OR1GZ3057R6UL3WPEIYI" localSheetId="36" hidden="1">#REF!</definedName>
    <definedName name="BExU9F05OR1GZ3057R6UL3WPEIYI" hidden="1">#REF!</definedName>
    <definedName name="BExU9GCSO5YILIKG6VAHN13DL75K" localSheetId="7" hidden="1">#REF!</definedName>
    <definedName name="BExU9GCSO5YILIKG6VAHN13DL75K" localSheetId="9" hidden="1">#REF!</definedName>
    <definedName name="BExU9GCSO5YILIKG6VAHN13DL75K" localSheetId="1" hidden="1">#REF!</definedName>
    <definedName name="BExU9GCSO5YILIKG6VAHN13DL75K" localSheetId="40" hidden="1">#REF!</definedName>
    <definedName name="BExU9GCSO5YILIKG6VAHN13DL75K" localSheetId="36" hidden="1">#REF!</definedName>
    <definedName name="BExU9GCSO5YILIKG6VAHN13DL75K" hidden="1">#REF!</definedName>
    <definedName name="BExU9KJOZLO15N11MJVN782NFGJ0" localSheetId="7" hidden="1">#REF!</definedName>
    <definedName name="BExU9KJOZLO15N11MJVN782NFGJ0" localSheetId="9" hidden="1">#REF!</definedName>
    <definedName name="BExU9KJOZLO15N11MJVN782NFGJ0" localSheetId="1" hidden="1">#REF!</definedName>
    <definedName name="BExU9KJOZLO15N11MJVN782NFGJ0" localSheetId="40" hidden="1">#REF!</definedName>
    <definedName name="BExU9KJOZLO15N11MJVN782NFGJ0" localSheetId="36" hidden="1">#REF!</definedName>
    <definedName name="BExU9KJOZLO15N11MJVN782NFGJ0" hidden="1">#REF!</definedName>
    <definedName name="BExU9LG29XU2K1GNKRO4438JYQZE" localSheetId="7" hidden="1">#REF!</definedName>
    <definedName name="BExU9LG29XU2K1GNKRO4438JYQZE" localSheetId="9" hidden="1">#REF!</definedName>
    <definedName name="BExU9LG29XU2K1GNKRO4438JYQZE" localSheetId="1" hidden="1">#REF!</definedName>
    <definedName name="BExU9LG29XU2K1GNKRO4438JYQZE" localSheetId="40" hidden="1">#REF!</definedName>
    <definedName name="BExU9LG29XU2K1GNKRO4438JYQZE" localSheetId="36" hidden="1">#REF!</definedName>
    <definedName name="BExU9LG29XU2K1GNKRO4438JYQZE" hidden="1">#REF!</definedName>
    <definedName name="BExU9RW36I5Z6JIXUIUB3PJH86LT" localSheetId="7" hidden="1">#REF!</definedName>
    <definedName name="BExU9RW36I5Z6JIXUIUB3PJH86LT" localSheetId="9" hidden="1">#REF!</definedName>
    <definedName name="BExU9RW36I5Z6JIXUIUB3PJH86LT" localSheetId="1" hidden="1">#REF!</definedName>
    <definedName name="BExU9RW36I5Z6JIXUIUB3PJH86LT" localSheetId="40" hidden="1">#REF!</definedName>
    <definedName name="BExU9RW36I5Z6JIXUIUB3PJH86LT" localSheetId="36" hidden="1">#REF!</definedName>
    <definedName name="BExU9RW36I5Z6JIXUIUB3PJH86LT" hidden="1">#REF!</definedName>
    <definedName name="BExU9WU19DJ2VAGISPFEGDWWOO4V" localSheetId="7" hidden="1">#REF!</definedName>
    <definedName name="BExU9WU19DJ2VAGISPFEGDWWOO4V" localSheetId="9" hidden="1">#REF!</definedName>
    <definedName name="BExU9WU19DJ2VAGISPFEGDWWOO4V" localSheetId="1" hidden="1">#REF!</definedName>
    <definedName name="BExU9WU19DJ2VAGISPFEGDWWOO4V" localSheetId="40" hidden="1">#REF!</definedName>
    <definedName name="BExU9WU19DJ2VAGISPFEGDWWOO4V" localSheetId="36" hidden="1">#REF!</definedName>
    <definedName name="BExU9WU19DJ2VAGISPFEGDWWOO4V" hidden="1">#REF!</definedName>
    <definedName name="BExUA28AO7OWDG3H23Q0CL4B7BHW" localSheetId="7" hidden="1">#REF!</definedName>
    <definedName name="BExUA28AO7OWDG3H23Q0CL4B7BHW" localSheetId="9" hidden="1">#REF!</definedName>
    <definedName name="BExUA28AO7OWDG3H23Q0CL4B7BHW" localSheetId="1" hidden="1">#REF!</definedName>
    <definedName name="BExUA28AO7OWDG3H23Q0CL4B7BHW" localSheetId="40" hidden="1">#REF!</definedName>
    <definedName name="BExUA28AO7OWDG3H23Q0CL4B7BHW" localSheetId="36" hidden="1">#REF!</definedName>
    <definedName name="BExUA28AO7OWDG3H23Q0CL4B7BHW" hidden="1">#REF!</definedName>
    <definedName name="BExUA34N2C083NSTAHQGZZ3BCYGK" localSheetId="7" hidden="1">#REF!</definedName>
    <definedName name="BExUA34N2C083NSTAHQGZZ3BCYGK" localSheetId="9" hidden="1">#REF!</definedName>
    <definedName name="BExUA34N2C083NSTAHQGZZ3BCYGK" localSheetId="1" hidden="1">#REF!</definedName>
    <definedName name="BExUA34N2C083NSTAHQGZZ3BCYGK" localSheetId="40" hidden="1">#REF!</definedName>
    <definedName name="BExUA34N2C083NSTAHQGZZ3BCYGK" localSheetId="36" hidden="1">#REF!</definedName>
    <definedName name="BExUA34N2C083NSTAHQGZZ3BCYGK" hidden="1">#REF!</definedName>
    <definedName name="BExUA5O923FFNEBY8BPO1TU3QGBM" localSheetId="7" hidden="1">#REF!</definedName>
    <definedName name="BExUA5O923FFNEBY8BPO1TU3QGBM" localSheetId="9" hidden="1">#REF!</definedName>
    <definedName name="BExUA5O923FFNEBY8BPO1TU3QGBM" localSheetId="1" hidden="1">#REF!</definedName>
    <definedName name="BExUA5O923FFNEBY8BPO1TU3QGBM" localSheetId="40" hidden="1">#REF!</definedName>
    <definedName name="BExUA5O923FFNEBY8BPO1TU3QGBM" localSheetId="36" hidden="1">#REF!</definedName>
    <definedName name="BExUA5O923FFNEBY8BPO1TU3QGBM" hidden="1">#REF!</definedName>
    <definedName name="BExUA6Q4K25VH452AQ3ZIRBCMS61" localSheetId="7" hidden="1">#REF!</definedName>
    <definedName name="BExUA6Q4K25VH452AQ3ZIRBCMS61" localSheetId="9" hidden="1">#REF!</definedName>
    <definedName name="BExUA6Q4K25VH452AQ3ZIRBCMS61" localSheetId="1" hidden="1">#REF!</definedName>
    <definedName name="BExUA6Q4K25VH452AQ3ZIRBCMS61" localSheetId="40" hidden="1">#REF!</definedName>
    <definedName name="BExUA6Q4K25VH452AQ3ZIRBCMS61" localSheetId="36" hidden="1">#REF!</definedName>
    <definedName name="BExUA6Q4K25VH452AQ3ZIRBCMS61" hidden="1">#REF!</definedName>
    <definedName name="BExUAFV4JMBSM2SKBQL9NHL0NIBS" localSheetId="7" hidden="1">#REF!</definedName>
    <definedName name="BExUAFV4JMBSM2SKBQL9NHL0NIBS" localSheetId="9" hidden="1">#REF!</definedName>
    <definedName name="BExUAFV4JMBSM2SKBQL9NHL0NIBS" localSheetId="1" hidden="1">#REF!</definedName>
    <definedName name="BExUAFV4JMBSM2SKBQL9NHL0NIBS" localSheetId="40" hidden="1">#REF!</definedName>
    <definedName name="BExUAFV4JMBSM2SKBQL9NHL0NIBS" localSheetId="36" hidden="1">#REF!</definedName>
    <definedName name="BExUAFV4JMBSM2SKBQL9NHL0NIBS" hidden="1">#REF!</definedName>
    <definedName name="BExUAMWQODKBXMRH1QCMJLJBF8M7" localSheetId="7" hidden="1">#REF!</definedName>
    <definedName name="BExUAMWQODKBXMRH1QCMJLJBF8M7" localSheetId="9" hidden="1">#REF!</definedName>
    <definedName name="BExUAMWQODKBXMRH1QCMJLJBF8M7" localSheetId="1" hidden="1">#REF!</definedName>
    <definedName name="BExUAMWQODKBXMRH1QCMJLJBF8M7" localSheetId="40" hidden="1">#REF!</definedName>
    <definedName name="BExUAMWQODKBXMRH1QCMJLJBF8M7" localSheetId="36" hidden="1">#REF!</definedName>
    <definedName name="BExUAMWQODKBXMRH1QCMJLJBF8M7" hidden="1">#REF!</definedName>
    <definedName name="BExUAPR6Y32097JKJCTGC4C6EGE9" localSheetId="7" hidden="1">#REF!</definedName>
    <definedName name="BExUAPR6Y32097JKJCTGC4C6EGE9" localSheetId="9" hidden="1">#REF!</definedName>
    <definedName name="BExUAPR6Y32097JKJCTGC4C6EGE9" localSheetId="1" hidden="1">#REF!</definedName>
    <definedName name="BExUAPR6Y32097JKJCTGC4C6EGE9" localSheetId="40" hidden="1">#REF!</definedName>
    <definedName name="BExUAPR6Y32097JKJCTGC4C6EGE9" localSheetId="36" hidden="1">#REF!</definedName>
    <definedName name="BExUAPR6Y32097JKJCTGC4C6EGE9" hidden="1">#REF!</definedName>
    <definedName name="BExUARUP0MX710TNZSAA01HUEAVC" localSheetId="7" hidden="1">#REF!</definedName>
    <definedName name="BExUARUP0MX710TNZSAA01HUEAVC" localSheetId="9" hidden="1">#REF!</definedName>
    <definedName name="BExUARUP0MX710TNZSAA01HUEAVC" localSheetId="1" hidden="1">#REF!</definedName>
    <definedName name="BExUARUP0MX710TNZSAA01HUEAVC" localSheetId="40" hidden="1">#REF!</definedName>
    <definedName name="BExUARUP0MX710TNZSAA01HUEAVC" localSheetId="36" hidden="1">#REF!</definedName>
    <definedName name="BExUARUP0MX710TNZSAA01HUEAVC" hidden="1">#REF!</definedName>
    <definedName name="BExUAX8WS5OPVLCDXRGKTU2QMTFO" localSheetId="7" hidden="1">#REF!</definedName>
    <definedName name="BExUAX8WS5OPVLCDXRGKTU2QMTFO" localSheetId="9" hidden="1">#REF!</definedName>
    <definedName name="BExUAX8WS5OPVLCDXRGKTU2QMTFO" localSheetId="1" hidden="1">#REF!</definedName>
    <definedName name="BExUAX8WS5OPVLCDXRGKTU2QMTFO" localSheetId="40" hidden="1">#REF!</definedName>
    <definedName name="BExUAX8WS5OPVLCDXRGKTU2QMTFO" localSheetId="36" hidden="1">#REF!</definedName>
    <definedName name="BExUAX8WS5OPVLCDXRGKTU2QMTFO" hidden="1">#REF!</definedName>
    <definedName name="BExUB1FYAZ433NX9GD7WGACX5IZD" localSheetId="7" hidden="1">#REF!</definedName>
    <definedName name="BExUB1FYAZ433NX9GD7WGACX5IZD" localSheetId="9" hidden="1">#REF!</definedName>
    <definedName name="BExUB1FYAZ433NX9GD7WGACX5IZD" localSheetId="1" hidden="1">#REF!</definedName>
    <definedName name="BExUB1FYAZ433NX9GD7WGACX5IZD" localSheetId="40" hidden="1">#REF!</definedName>
    <definedName name="BExUB1FYAZ433NX9GD7WGACX5IZD" localSheetId="36" hidden="1">#REF!</definedName>
    <definedName name="BExUB1FYAZ433NX9GD7WGACX5IZD" hidden="1">#REF!</definedName>
    <definedName name="BExUB8HLEXSBVPZ5AXNQEK96F1N4" localSheetId="7" hidden="1">#REF!</definedName>
    <definedName name="BExUB8HLEXSBVPZ5AXNQEK96F1N4" localSheetId="9" hidden="1">#REF!</definedName>
    <definedName name="BExUB8HLEXSBVPZ5AXNQEK96F1N4" localSheetId="1" hidden="1">#REF!</definedName>
    <definedName name="BExUB8HLEXSBVPZ5AXNQEK96F1N4" localSheetId="40" hidden="1">#REF!</definedName>
    <definedName name="BExUB8HLEXSBVPZ5AXNQEK96F1N4" localSheetId="36" hidden="1">#REF!</definedName>
    <definedName name="BExUB8HLEXSBVPZ5AXNQEK96F1N4" hidden="1">#REF!</definedName>
    <definedName name="BExUBCDVZIEA7YT0LPSMHL5ZSERQ" localSheetId="7" hidden="1">#REF!</definedName>
    <definedName name="BExUBCDVZIEA7YT0LPSMHL5ZSERQ" localSheetId="9" hidden="1">#REF!</definedName>
    <definedName name="BExUBCDVZIEA7YT0LPSMHL5ZSERQ" localSheetId="1" hidden="1">#REF!</definedName>
    <definedName name="BExUBCDVZIEA7YT0LPSMHL5ZSERQ" localSheetId="40" hidden="1">#REF!</definedName>
    <definedName name="BExUBCDVZIEA7YT0LPSMHL5ZSERQ" localSheetId="36" hidden="1">#REF!</definedName>
    <definedName name="BExUBCDVZIEA7YT0LPSMHL5ZSERQ" hidden="1">#REF!</definedName>
    <definedName name="BExUBDA8WU087BUIMXC1U1CKA2RA" localSheetId="7" hidden="1">#REF!</definedName>
    <definedName name="BExUBDA8WU087BUIMXC1U1CKA2RA" localSheetId="9" hidden="1">#REF!</definedName>
    <definedName name="BExUBDA8WU087BUIMXC1U1CKA2RA" localSheetId="1" hidden="1">#REF!</definedName>
    <definedName name="BExUBDA8WU087BUIMXC1U1CKA2RA" localSheetId="40" hidden="1">#REF!</definedName>
    <definedName name="BExUBDA8WU087BUIMXC1U1CKA2RA" localSheetId="36" hidden="1">#REF!</definedName>
    <definedName name="BExUBDA8WU087BUIMXC1U1CKA2RA" hidden="1">#REF!</definedName>
    <definedName name="BExUBKXBUCN760QYU7Q8GESBWOQH" localSheetId="7" hidden="1">#REF!</definedName>
    <definedName name="BExUBKXBUCN760QYU7Q8GESBWOQH" localSheetId="9" hidden="1">#REF!</definedName>
    <definedName name="BExUBKXBUCN760QYU7Q8GESBWOQH" localSheetId="1" hidden="1">#REF!</definedName>
    <definedName name="BExUBKXBUCN760QYU7Q8GESBWOQH" localSheetId="40" hidden="1">#REF!</definedName>
    <definedName name="BExUBKXBUCN760QYU7Q8GESBWOQH" localSheetId="36" hidden="1">#REF!</definedName>
    <definedName name="BExUBKXBUCN760QYU7Q8GESBWOQH" hidden="1">#REF!</definedName>
    <definedName name="BExUBL83ED0P076RN9RJ8P1MZ299" localSheetId="7" hidden="1">#REF!</definedName>
    <definedName name="BExUBL83ED0P076RN9RJ8P1MZ299" localSheetId="9" hidden="1">#REF!</definedName>
    <definedName name="BExUBL83ED0P076RN9RJ8P1MZ299" localSheetId="1" hidden="1">#REF!</definedName>
    <definedName name="BExUBL83ED0P076RN9RJ8P1MZ299" localSheetId="40" hidden="1">#REF!</definedName>
    <definedName name="BExUBL83ED0P076RN9RJ8P1MZ299" localSheetId="36" hidden="1">#REF!</definedName>
    <definedName name="BExUBL83ED0P076RN9RJ8P1MZ299" hidden="1">#REF!</definedName>
    <definedName name="BExUC1EPS2CZ5CKFA0AQRIVRSHS8" localSheetId="7" hidden="1">#REF!</definedName>
    <definedName name="BExUC1EPS2CZ5CKFA0AQRIVRSHS8" localSheetId="9" hidden="1">#REF!</definedName>
    <definedName name="BExUC1EPS2CZ5CKFA0AQRIVRSHS8" localSheetId="1" hidden="1">#REF!</definedName>
    <definedName name="BExUC1EPS2CZ5CKFA0AQRIVRSHS8" localSheetId="40" hidden="1">#REF!</definedName>
    <definedName name="BExUC1EPS2CZ5CKFA0AQRIVRSHS8" localSheetId="36" hidden="1">#REF!</definedName>
    <definedName name="BExUC1EPS2CZ5CKFA0AQRIVRSHS8" hidden="1">#REF!</definedName>
    <definedName name="BExUC623BDYEODBN0N4DO6PJQ7NU" localSheetId="7" hidden="1">#REF!</definedName>
    <definedName name="BExUC623BDYEODBN0N4DO6PJQ7NU" localSheetId="9" hidden="1">#REF!</definedName>
    <definedName name="BExUC623BDYEODBN0N4DO6PJQ7NU" localSheetId="1" hidden="1">#REF!</definedName>
    <definedName name="BExUC623BDYEODBN0N4DO6PJQ7NU" localSheetId="40" hidden="1">#REF!</definedName>
    <definedName name="BExUC623BDYEODBN0N4DO6PJQ7NU" localSheetId="36" hidden="1">#REF!</definedName>
    <definedName name="BExUC623BDYEODBN0N4DO6PJQ7NU" hidden="1">#REF!</definedName>
    <definedName name="BExUC8WH8TCKBB5313JGYYQ1WFLT" localSheetId="7" hidden="1">#REF!</definedName>
    <definedName name="BExUC8WH8TCKBB5313JGYYQ1WFLT" localSheetId="9" hidden="1">#REF!</definedName>
    <definedName name="BExUC8WH8TCKBB5313JGYYQ1WFLT" localSheetId="1" hidden="1">#REF!</definedName>
    <definedName name="BExUC8WH8TCKBB5313JGYYQ1WFLT" localSheetId="40" hidden="1">#REF!</definedName>
    <definedName name="BExUC8WH8TCKBB5313JGYYQ1WFLT" localSheetId="36" hidden="1">#REF!</definedName>
    <definedName name="BExUC8WH8TCKBB5313JGYYQ1WFLT" hidden="1">#REF!</definedName>
    <definedName name="BExUCAP7GOSYPHMQKK6719YLSDIQ" localSheetId="7" hidden="1">#REF!</definedName>
    <definedName name="BExUCAP7GOSYPHMQKK6719YLSDIQ" localSheetId="9" hidden="1">#REF!</definedName>
    <definedName name="BExUCAP7GOSYPHMQKK6719YLSDIQ" localSheetId="1" hidden="1">#REF!</definedName>
    <definedName name="BExUCAP7GOSYPHMQKK6719YLSDIQ" localSheetId="40" hidden="1">#REF!</definedName>
    <definedName name="BExUCAP7GOSYPHMQKK6719YLSDIQ" localSheetId="36" hidden="1">#REF!</definedName>
    <definedName name="BExUCAP7GOSYPHMQKK6719YLSDIQ" hidden="1">#REF!</definedName>
    <definedName name="BExUCFCDK6SPH86I6STXX8X3WMC4" localSheetId="7" hidden="1">#REF!</definedName>
    <definedName name="BExUCFCDK6SPH86I6STXX8X3WMC4" localSheetId="9" hidden="1">#REF!</definedName>
    <definedName name="BExUCFCDK6SPH86I6STXX8X3WMC4" localSheetId="1" hidden="1">#REF!</definedName>
    <definedName name="BExUCFCDK6SPH86I6STXX8X3WMC4" localSheetId="40" hidden="1">#REF!</definedName>
    <definedName name="BExUCFCDK6SPH86I6STXX8X3WMC4" localSheetId="36" hidden="1">#REF!</definedName>
    <definedName name="BExUCFCDK6SPH86I6STXX8X3WMC4" hidden="1">#REF!</definedName>
    <definedName name="BExUCKL98JB87L3I6T6IFSWJNYAB" localSheetId="7" hidden="1">#REF!</definedName>
    <definedName name="BExUCKL98JB87L3I6T6IFSWJNYAB" localSheetId="9" hidden="1">#REF!</definedName>
    <definedName name="BExUCKL98JB87L3I6T6IFSWJNYAB" localSheetId="1" hidden="1">#REF!</definedName>
    <definedName name="BExUCKL98JB87L3I6T6IFSWJNYAB" localSheetId="40" hidden="1">#REF!</definedName>
    <definedName name="BExUCKL98JB87L3I6T6IFSWJNYAB" localSheetId="36" hidden="1">#REF!</definedName>
    <definedName name="BExUCKL98JB87L3I6T6IFSWJNYAB" hidden="1">#REF!</definedName>
    <definedName name="BExUCLC6AQ5KR6LXSAXV4QQ8ASVG" localSheetId="7" hidden="1">#REF!</definedName>
    <definedName name="BExUCLC6AQ5KR6LXSAXV4QQ8ASVG" localSheetId="9" hidden="1">#REF!</definedName>
    <definedName name="BExUCLC6AQ5KR6LXSAXV4QQ8ASVG" localSheetId="1" hidden="1">#REF!</definedName>
    <definedName name="BExUCLC6AQ5KR6LXSAXV4QQ8ASVG" localSheetId="40" hidden="1">#REF!</definedName>
    <definedName name="BExUCLC6AQ5KR6LXSAXV4QQ8ASVG" localSheetId="36" hidden="1">#REF!</definedName>
    <definedName name="BExUCLC6AQ5KR6LXSAXV4QQ8ASVG" hidden="1">#REF!</definedName>
    <definedName name="BExUD4IOJ12X3PJG5WXNNGDRCKAP" localSheetId="7" hidden="1">#REF!</definedName>
    <definedName name="BExUD4IOJ12X3PJG5WXNNGDRCKAP" localSheetId="9" hidden="1">#REF!</definedName>
    <definedName name="BExUD4IOJ12X3PJG5WXNNGDRCKAP" localSheetId="1" hidden="1">#REF!</definedName>
    <definedName name="BExUD4IOJ12X3PJG5WXNNGDRCKAP" localSheetId="40" hidden="1">#REF!</definedName>
    <definedName name="BExUD4IOJ12X3PJG5WXNNGDRCKAP" localSheetId="36" hidden="1">#REF!</definedName>
    <definedName name="BExUD4IOJ12X3PJG5WXNNGDRCKAP" hidden="1">#REF!</definedName>
    <definedName name="BExUD9WX9BWK72UWVSLYZJLAY5VY" localSheetId="7" hidden="1">#REF!</definedName>
    <definedName name="BExUD9WX9BWK72UWVSLYZJLAY5VY" localSheetId="9" hidden="1">#REF!</definedName>
    <definedName name="BExUD9WX9BWK72UWVSLYZJLAY5VY" localSheetId="1" hidden="1">#REF!</definedName>
    <definedName name="BExUD9WX9BWK72UWVSLYZJLAY5VY" localSheetId="40" hidden="1">#REF!</definedName>
    <definedName name="BExUD9WX9BWK72UWVSLYZJLAY5VY" localSheetId="36" hidden="1">#REF!</definedName>
    <definedName name="BExUD9WX9BWK72UWVSLYZJLAY5VY" hidden="1">#REF!</definedName>
    <definedName name="BExUDEV0CYVO7Y5IQQBEJ6FUY9S6" localSheetId="7" hidden="1">#REF!</definedName>
    <definedName name="BExUDEV0CYVO7Y5IQQBEJ6FUY9S6" localSheetId="9" hidden="1">#REF!</definedName>
    <definedName name="BExUDEV0CYVO7Y5IQQBEJ6FUY9S6" localSheetId="1" hidden="1">#REF!</definedName>
    <definedName name="BExUDEV0CYVO7Y5IQQBEJ6FUY9S6" localSheetId="40" hidden="1">#REF!</definedName>
    <definedName name="BExUDEV0CYVO7Y5IQQBEJ6FUY9S6" localSheetId="36" hidden="1">#REF!</definedName>
    <definedName name="BExUDEV0CYVO7Y5IQQBEJ6FUY9S6" hidden="1">#REF!</definedName>
    <definedName name="BExUDWOXQGIZW0EAIIYLQUPXF8YV" localSheetId="7" hidden="1">#REF!</definedName>
    <definedName name="BExUDWOXQGIZW0EAIIYLQUPXF8YV" localSheetId="9" hidden="1">#REF!</definedName>
    <definedName name="BExUDWOXQGIZW0EAIIYLQUPXF8YV" localSheetId="1" hidden="1">#REF!</definedName>
    <definedName name="BExUDWOXQGIZW0EAIIYLQUPXF8YV" localSheetId="40" hidden="1">#REF!</definedName>
    <definedName name="BExUDWOXQGIZW0EAIIYLQUPXF8YV" localSheetId="36" hidden="1">#REF!</definedName>
    <definedName name="BExUDWOXQGIZW0EAIIYLQUPXF8YV" hidden="1">#REF!</definedName>
    <definedName name="BExUDXAIC17W1FUU8Z10XUAVB7CS" localSheetId="7" hidden="1">#REF!</definedName>
    <definedName name="BExUDXAIC17W1FUU8Z10XUAVB7CS" localSheetId="9" hidden="1">#REF!</definedName>
    <definedName name="BExUDXAIC17W1FUU8Z10XUAVB7CS" localSheetId="1" hidden="1">#REF!</definedName>
    <definedName name="BExUDXAIC17W1FUU8Z10XUAVB7CS" localSheetId="40" hidden="1">#REF!</definedName>
    <definedName name="BExUDXAIC17W1FUU8Z10XUAVB7CS" localSheetId="36" hidden="1">#REF!</definedName>
    <definedName name="BExUDXAIC17W1FUU8Z10XUAVB7CS" hidden="1">#REF!</definedName>
    <definedName name="BExUE5OMY7OAJQ9WR8C8HG311ORP" localSheetId="7" hidden="1">#REF!</definedName>
    <definedName name="BExUE5OMY7OAJQ9WR8C8HG311ORP" localSheetId="9" hidden="1">#REF!</definedName>
    <definedName name="BExUE5OMY7OAJQ9WR8C8HG311ORP" localSheetId="1" hidden="1">#REF!</definedName>
    <definedName name="BExUE5OMY7OAJQ9WR8C8HG311ORP" localSheetId="40" hidden="1">#REF!</definedName>
    <definedName name="BExUE5OMY7OAJQ9WR8C8HG311ORP" localSheetId="36" hidden="1">#REF!</definedName>
    <definedName name="BExUE5OMY7OAJQ9WR8C8HG311ORP" hidden="1">#REF!</definedName>
    <definedName name="BExUEFKOQWXXGRNLAOJV2BJ66UB8" localSheetId="7" hidden="1">#REF!</definedName>
    <definedName name="BExUEFKOQWXXGRNLAOJV2BJ66UB8" localSheetId="9" hidden="1">#REF!</definedName>
    <definedName name="BExUEFKOQWXXGRNLAOJV2BJ66UB8" localSheetId="1" hidden="1">#REF!</definedName>
    <definedName name="BExUEFKOQWXXGRNLAOJV2BJ66UB8" localSheetId="40" hidden="1">#REF!</definedName>
    <definedName name="BExUEFKOQWXXGRNLAOJV2BJ66UB8" localSheetId="36" hidden="1">#REF!</definedName>
    <definedName name="BExUEFKOQWXXGRNLAOJV2BJ66UB8" hidden="1">#REF!</definedName>
    <definedName name="BExUEJGX3OQQP5KFRJSRCZ70EI9V" localSheetId="7" hidden="1">#REF!</definedName>
    <definedName name="BExUEJGX3OQQP5KFRJSRCZ70EI9V" localSheetId="9" hidden="1">#REF!</definedName>
    <definedName name="BExUEJGX3OQQP5KFRJSRCZ70EI9V" localSheetId="1" hidden="1">#REF!</definedName>
    <definedName name="BExUEJGX3OQQP5KFRJSRCZ70EI9V" localSheetId="40" hidden="1">#REF!</definedName>
    <definedName name="BExUEJGX3OQQP5KFRJSRCZ70EI9V" localSheetId="36" hidden="1">#REF!</definedName>
    <definedName name="BExUEJGX3OQQP5KFRJSRCZ70EI9V" hidden="1">#REF!</definedName>
    <definedName name="BExUEKDB2RWXF3WMTZ6JSBCHNSDT" localSheetId="7" hidden="1">#REF!</definedName>
    <definedName name="BExUEKDB2RWXF3WMTZ6JSBCHNSDT" localSheetId="9" hidden="1">#REF!</definedName>
    <definedName name="BExUEKDB2RWXF3WMTZ6JSBCHNSDT" localSheetId="1" hidden="1">#REF!</definedName>
    <definedName name="BExUEKDB2RWXF3WMTZ6JSBCHNSDT" localSheetId="40" hidden="1">#REF!</definedName>
    <definedName name="BExUEKDB2RWXF3WMTZ6JSBCHNSDT" localSheetId="36" hidden="1">#REF!</definedName>
    <definedName name="BExUEKDB2RWXF3WMTZ6JSBCHNSDT" hidden="1">#REF!</definedName>
    <definedName name="BExUEYR71COFS2X8PDNU21IPMQEU" localSheetId="7" hidden="1">#REF!</definedName>
    <definedName name="BExUEYR71COFS2X8PDNU21IPMQEU" localSheetId="9" hidden="1">#REF!</definedName>
    <definedName name="BExUEYR71COFS2X8PDNU21IPMQEU" localSheetId="1" hidden="1">#REF!</definedName>
    <definedName name="BExUEYR71COFS2X8PDNU21IPMQEU" localSheetId="40" hidden="1">#REF!</definedName>
    <definedName name="BExUEYR71COFS2X8PDNU21IPMQEU" localSheetId="36" hidden="1">#REF!</definedName>
    <definedName name="BExUEYR71COFS2X8PDNU21IPMQEU" hidden="1">#REF!</definedName>
    <definedName name="BExVPRLJ9I6RX45EDVFSQGCPJSOK" localSheetId="7" hidden="1">#REF!</definedName>
    <definedName name="BExVPRLJ9I6RX45EDVFSQGCPJSOK" localSheetId="9" hidden="1">#REF!</definedName>
    <definedName name="BExVPRLJ9I6RX45EDVFSQGCPJSOK" localSheetId="1" hidden="1">#REF!</definedName>
    <definedName name="BExVPRLJ9I6RX45EDVFSQGCPJSOK" localSheetId="40" hidden="1">#REF!</definedName>
    <definedName name="BExVPRLJ9I6RX45EDVFSQGCPJSOK" localSheetId="36" hidden="1">#REF!</definedName>
    <definedName name="BExVPRLJ9I6RX45EDVFSQGCPJSOK" hidden="1">#REF!</definedName>
    <definedName name="BExVRFU8RWFT8A80ZVAW185SG2G6" localSheetId="7" hidden="1">#REF!</definedName>
    <definedName name="BExVRFU8RWFT8A80ZVAW185SG2G6" localSheetId="9" hidden="1">#REF!</definedName>
    <definedName name="BExVRFU8RWFT8A80ZVAW185SG2G6" localSheetId="1" hidden="1">#REF!</definedName>
    <definedName name="BExVRFU8RWFT8A80ZVAW185SG2G6" localSheetId="40" hidden="1">#REF!</definedName>
    <definedName name="BExVRFU8RWFT8A80ZVAW185SG2G6" localSheetId="36" hidden="1">#REF!</definedName>
    <definedName name="BExVRFU8RWFT8A80ZVAW185SG2G6" hidden="1">#REF!</definedName>
    <definedName name="BExVSJ3NHETBAIZTZQSM8LAVT76V" localSheetId="7" hidden="1">#REF!</definedName>
    <definedName name="BExVSJ3NHETBAIZTZQSM8LAVT76V" localSheetId="9" hidden="1">#REF!</definedName>
    <definedName name="BExVSJ3NHETBAIZTZQSM8LAVT76V" localSheetId="1" hidden="1">#REF!</definedName>
    <definedName name="BExVSJ3NHETBAIZTZQSM8LAVT76V" localSheetId="40" hidden="1">#REF!</definedName>
    <definedName name="BExVSJ3NHETBAIZTZQSM8LAVT76V" localSheetId="36" hidden="1">#REF!</definedName>
    <definedName name="BExVSJ3NHETBAIZTZQSM8LAVT76V" hidden="1">#REF!</definedName>
    <definedName name="BExVSL787C8E4HFQZ2NVLT35I2XV" localSheetId="7" hidden="1">#REF!</definedName>
    <definedName name="BExVSL787C8E4HFQZ2NVLT35I2XV" localSheetId="9" hidden="1">#REF!</definedName>
    <definedName name="BExVSL787C8E4HFQZ2NVLT35I2XV" localSheetId="1" hidden="1">#REF!</definedName>
    <definedName name="BExVSL787C8E4HFQZ2NVLT35I2XV" localSheetId="40" hidden="1">#REF!</definedName>
    <definedName name="BExVSL787C8E4HFQZ2NVLT35I2XV" localSheetId="36" hidden="1">#REF!</definedName>
    <definedName name="BExVSL787C8E4HFQZ2NVLT35I2XV" hidden="1">#REF!</definedName>
    <definedName name="BExVSTFTVV14SFGHQUOJL5SQ5TX9" localSheetId="7" hidden="1">#REF!</definedName>
    <definedName name="BExVSTFTVV14SFGHQUOJL5SQ5TX9" localSheetId="9" hidden="1">#REF!</definedName>
    <definedName name="BExVSTFTVV14SFGHQUOJL5SQ5TX9" localSheetId="1" hidden="1">#REF!</definedName>
    <definedName name="BExVSTFTVV14SFGHQUOJL5SQ5TX9" localSheetId="40" hidden="1">#REF!</definedName>
    <definedName name="BExVSTFTVV14SFGHQUOJL5SQ5TX9" localSheetId="36" hidden="1">#REF!</definedName>
    <definedName name="BExVSTFTVV14SFGHQUOJL5SQ5TX9" hidden="1">#REF!</definedName>
    <definedName name="BExVT017S14M5X928ARKQ2GNUFE0" localSheetId="7" hidden="1">#REF!</definedName>
    <definedName name="BExVT017S14M5X928ARKQ2GNUFE0" localSheetId="9" hidden="1">#REF!</definedName>
    <definedName name="BExVT017S14M5X928ARKQ2GNUFE0" localSheetId="1" hidden="1">#REF!</definedName>
    <definedName name="BExVT017S14M5X928ARKQ2GNUFE0" localSheetId="40" hidden="1">#REF!</definedName>
    <definedName name="BExVT017S14M5X928ARKQ2GNUFE0" localSheetId="36" hidden="1">#REF!</definedName>
    <definedName name="BExVT017S14M5X928ARKQ2GNUFE0" hidden="1">#REF!</definedName>
    <definedName name="BExVT3MPE8LQ5JFN3HQIFKSQ80U4" localSheetId="7" hidden="1">#REF!</definedName>
    <definedName name="BExVT3MPE8LQ5JFN3HQIFKSQ80U4" localSheetId="9" hidden="1">#REF!</definedName>
    <definedName name="BExVT3MPE8LQ5JFN3HQIFKSQ80U4" localSheetId="1" hidden="1">#REF!</definedName>
    <definedName name="BExVT3MPE8LQ5JFN3HQIFKSQ80U4" localSheetId="40" hidden="1">#REF!</definedName>
    <definedName name="BExVT3MPE8LQ5JFN3HQIFKSQ80U4" localSheetId="36" hidden="1">#REF!</definedName>
    <definedName name="BExVT3MPE8LQ5JFN3HQIFKSQ80U4" hidden="1">#REF!</definedName>
    <definedName name="BExVT7TRK3NZHPME2TFBXOF1WBR9" localSheetId="7" hidden="1">#REF!</definedName>
    <definedName name="BExVT7TRK3NZHPME2TFBXOF1WBR9" localSheetId="9" hidden="1">#REF!</definedName>
    <definedName name="BExVT7TRK3NZHPME2TFBXOF1WBR9" localSheetId="1" hidden="1">#REF!</definedName>
    <definedName name="BExVT7TRK3NZHPME2TFBXOF1WBR9" localSheetId="40" hidden="1">#REF!</definedName>
    <definedName name="BExVT7TRK3NZHPME2TFBXOF1WBR9" localSheetId="36" hidden="1">#REF!</definedName>
    <definedName name="BExVT7TRK3NZHPME2TFBXOF1WBR9" hidden="1">#REF!</definedName>
    <definedName name="BExVT9H0R0T7WGQAAC0HABMG54YM" localSheetId="7" hidden="1">#REF!</definedName>
    <definedName name="BExVT9H0R0T7WGQAAC0HABMG54YM" localSheetId="9" hidden="1">#REF!</definedName>
    <definedName name="BExVT9H0R0T7WGQAAC0HABMG54YM" localSheetId="1" hidden="1">#REF!</definedName>
    <definedName name="BExVT9H0R0T7WGQAAC0HABMG54YM" localSheetId="40" hidden="1">#REF!</definedName>
    <definedName name="BExVT9H0R0T7WGQAAC0HABMG54YM" localSheetId="36" hidden="1">#REF!</definedName>
    <definedName name="BExVT9H0R0T7WGQAAC0HABMG54YM" hidden="1">#REF!</definedName>
    <definedName name="BExVTAO57POUXSZQJQ6MABMZQA13" localSheetId="7" hidden="1">#REF!</definedName>
    <definedName name="BExVTAO57POUXSZQJQ6MABMZQA13" localSheetId="9" hidden="1">#REF!</definedName>
    <definedName name="BExVTAO57POUXSZQJQ6MABMZQA13" localSheetId="1" hidden="1">#REF!</definedName>
    <definedName name="BExVTAO57POUXSZQJQ6MABMZQA13" localSheetId="40" hidden="1">#REF!</definedName>
    <definedName name="BExVTAO57POUXSZQJQ6MABMZQA13" localSheetId="36" hidden="1">#REF!</definedName>
    <definedName name="BExVTAO57POUXSZQJQ6MABMZQA13" hidden="1">#REF!</definedName>
    <definedName name="BExVTCMDDEDGLUIMUU6BSFHEWTOP" localSheetId="7" hidden="1">#REF!</definedName>
    <definedName name="BExVTCMDDEDGLUIMUU6BSFHEWTOP" localSheetId="9" hidden="1">#REF!</definedName>
    <definedName name="BExVTCMDDEDGLUIMUU6BSFHEWTOP" localSheetId="1" hidden="1">#REF!</definedName>
    <definedName name="BExVTCMDDEDGLUIMUU6BSFHEWTOP" localSheetId="40" hidden="1">#REF!</definedName>
    <definedName name="BExVTCMDDEDGLUIMUU6BSFHEWTOP" localSheetId="36" hidden="1">#REF!</definedName>
    <definedName name="BExVTCMDDEDGLUIMUU6BSFHEWTOP" hidden="1">#REF!</definedName>
    <definedName name="BExVTCMDQMLKRA2NQR72XU6Y54IK" localSheetId="7" hidden="1">#REF!</definedName>
    <definedName name="BExVTCMDQMLKRA2NQR72XU6Y54IK" localSheetId="9" hidden="1">#REF!</definedName>
    <definedName name="BExVTCMDQMLKRA2NQR72XU6Y54IK" localSheetId="1" hidden="1">#REF!</definedName>
    <definedName name="BExVTCMDQMLKRA2NQR72XU6Y54IK" localSheetId="40" hidden="1">#REF!</definedName>
    <definedName name="BExVTCMDQMLKRA2NQR72XU6Y54IK" localSheetId="36" hidden="1">#REF!</definedName>
    <definedName name="BExVTCMDQMLKRA2NQR72XU6Y54IK" hidden="1">#REF!</definedName>
    <definedName name="BExVTCRV8FQ5U9OYWWL44N6KFNHU" localSheetId="7" hidden="1">#REF!</definedName>
    <definedName name="BExVTCRV8FQ5U9OYWWL44N6KFNHU" localSheetId="9" hidden="1">#REF!</definedName>
    <definedName name="BExVTCRV8FQ5U9OYWWL44N6KFNHU" localSheetId="1" hidden="1">#REF!</definedName>
    <definedName name="BExVTCRV8FQ5U9OYWWL44N6KFNHU" localSheetId="40" hidden="1">#REF!</definedName>
    <definedName name="BExVTCRV8FQ5U9OYWWL44N6KFNHU" localSheetId="36" hidden="1">#REF!</definedName>
    <definedName name="BExVTCRV8FQ5U9OYWWL44N6KFNHU" hidden="1">#REF!</definedName>
    <definedName name="BExVTNESHPVG0A0KZ7BRX26MS0PF" localSheetId="7" hidden="1">#REF!</definedName>
    <definedName name="BExVTNESHPVG0A0KZ7BRX26MS0PF" localSheetId="9" hidden="1">#REF!</definedName>
    <definedName name="BExVTNESHPVG0A0KZ7BRX26MS0PF" localSheetId="1" hidden="1">#REF!</definedName>
    <definedName name="BExVTNESHPVG0A0KZ7BRX26MS0PF" localSheetId="40" hidden="1">#REF!</definedName>
    <definedName name="BExVTNESHPVG0A0KZ7BRX26MS0PF" localSheetId="36" hidden="1">#REF!</definedName>
    <definedName name="BExVTNESHPVG0A0KZ7BRX26MS0PF" hidden="1">#REF!</definedName>
    <definedName name="BExVTTJVTNRSBHBTUZ78WG2JM5MK" localSheetId="7" hidden="1">#REF!</definedName>
    <definedName name="BExVTTJVTNRSBHBTUZ78WG2JM5MK" localSheetId="9" hidden="1">#REF!</definedName>
    <definedName name="BExVTTJVTNRSBHBTUZ78WG2JM5MK" localSheetId="1" hidden="1">#REF!</definedName>
    <definedName name="BExVTTJVTNRSBHBTUZ78WG2JM5MK" localSheetId="40" hidden="1">#REF!</definedName>
    <definedName name="BExVTTJVTNRSBHBTUZ78WG2JM5MK" localSheetId="36" hidden="1">#REF!</definedName>
    <definedName name="BExVTTJVTNRSBHBTUZ78WG2JM5MK" hidden="1">#REF!</definedName>
    <definedName name="BExVTXLMYR87BC04D1ERALPUFVPG" localSheetId="7" hidden="1">#REF!</definedName>
    <definedName name="BExVTXLMYR87BC04D1ERALPUFVPG" localSheetId="9" hidden="1">#REF!</definedName>
    <definedName name="BExVTXLMYR87BC04D1ERALPUFVPG" localSheetId="1" hidden="1">#REF!</definedName>
    <definedName name="BExVTXLMYR87BC04D1ERALPUFVPG" localSheetId="40" hidden="1">#REF!</definedName>
    <definedName name="BExVTXLMYR87BC04D1ERALPUFVPG" localSheetId="36" hidden="1">#REF!</definedName>
    <definedName name="BExVTXLMYR87BC04D1ERALPUFVPG" hidden="1">#REF!</definedName>
    <definedName name="BExVUL9V3H8ZF6Y72LQBBN639YAA" localSheetId="7" hidden="1">#REF!</definedName>
    <definedName name="BExVUL9V3H8ZF6Y72LQBBN639YAA" localSheetId="9" hidden="1">#REF!</definedName>
    <definedName name="BExVUL9V3H8ZF6Y72LQBBN639YAA" localSheetId="1" hidden="1">#REF!</definedName>
    <definedName name="BExVUL9V3H8ZF6Y72LQBBN639YAA" localSheetId="40" hidden="1">#REF!</definedName>
    <definedName name="BExVUL9V3H8ZF6Y72LQBBN639YAA" localSheetId="36" hidden="1">#REF!</definedName>
    <definedName name="BExVUL9V3H8ZF6Y72LQBBN639YAA" hidden="1">#REF!</definedName>
    <definedName name="BExVUZT95UAU8XG5X9XSE25CHQGA" localSheetId="7" hidden="1">#REF!</definedName>
    <definedName name="BExVUZT95UAU8XG5X9XSE25CHQGA" localSheetId="9" hidden="1">#REF!</definedName>
    <definedName name="BExVUZT95UAU8XG5X9XSE25CHQGA" localSheetId="1" hidden="1">#REF!</definedName>
    <definedName name="BExVUZT95UAU8XG5X9XSE25CHQGA" localSheetId="40" hidden="1">#REF!</definedName>
    <definedName name="BExVUZT95UAU8XG5X9XSE25CHQGA" localSheetId="36" hidden="1">#REF!</definedName>
    <definedName name="BExVUZT95UAU8XG5X9XSE25CHQGA" hidden="1">#REF!</definedName>
    <definedName name="BExVV5T14N2HZIK7HQ4P2KG09U0J" localSheetId="7" hidden="1">#REF!</definedName>
    <definedName name="BExVV5T14N2HZIK7HQ4P2KG09U0J" localSheetId="9" hidden="1">#REF!</definedName>
    <definedName name="BExVV5T14N2HZIK7HQ4P2KG09U0J" localSheetId="1" hidden="1">#REF!</definedName>
    <definedName name="BExVV5T14N2HZIK7HQ4P2KG09U0J" localSheetId="40" hidden="1">#REF!</definedName>
    <definedName name="BExVV5T14N2HZIK7HQ4P2KG09U0J" localSheetId="36" hidden="1">#REF!</definedName>
    <definedName name="BExVV5T14N2HZIK7HQ4P2KG09U0J" hidden="1">#REF!</definedName>
    <definedName name="BExVV7R410VYLADLX9LNG63ID6H1" localSheetId="7" hidden="1">#REF!</definedName>
    <definedName name="BExVV7R410VYLADLX9LNG63ID6H1" localSheetId="9" hidden="1">#REF!</definedName>
    <definedName name="BExVV7R410VYLADLX9LNG63ID6H1" localSheetId="1" hidden="1">#REF!</definedName>
    <definedName name="BExVV7R410VYLADLX9LNG63ID6H1" localSheetId="40" hidden="1">#REF!</definedName>
    <definedName name="BExVV7R410VYLADLX9LNG63ID6H1" localSheetId="36" hidden="1">#REF!</definedName>
    <definedName name="BExVV7R410VYLADLX9LNG63ID6H1" hidden="1">#REF!</definedName>
    <definedName name="BExVVAAVDXGWAVI6J2W0BCU58MBM" localSheetId="7" hidden="1">#REF!</definedName>
    <definedName name="BExVVAAVDXGWAVI6J2W0BCU58MBM" localSheetId="9" hidden="1">#REF!</definedName>
    <definedName name="BExVVAAVDXGWAVI6J2W0BCU58MBM" localSheetId="1" hidden="1">#REF!</definedName>
    <definedName name="BExVVAAVDXGWAVI6J2W0BCU58MBM" localSheetId="40" hidden="1">#REF!</definedName>
    <definedName name="BExVVAAVDXGWAVI6J2W0BCU58MBM" localSheetId="36" hidden="1">#REF!</definedName>
    <definedName name="BExVVAAVDXGWAVI6J2W0BCU58MBM" hidden="1">#REF!</definedName>
    <definedName name="BExVVCEED4JEKF59OV0G3T4XFMFO" localSheetId="7" hidden="1">#REF!</definedName>
    <definedName name="BExVVCEED4JEKF59OV0G3T4XFMFO" localSheetId="9" hidden="1">#REF!</definedName>
    <definedName name="BExVVCEED4JEKF59OV0G3T4XFMFO" localSheetId="1" hidden="1">#REF!</definedName>
    <definedName name="BExVVCEED4JEKF59OV0G3T4XFMFO" localSheetId="40" hidden="1">#REF!</definedName>
    <definedName name="BExVVCEED4JEKF59OV0G3T4XFMFO" localSheetId="36" hidden="1">#REF!</definedName>
    <definedName name="BExVVCEED4JEKF59OV0G3T4XFMFO" hidden="1">#REF!</definedName>
    <definedName name="BExVVPFO2J7FMSRPD36909HN4BZJ" localSheetId="7" hidden="1">#REF!</definedName>
    <definedName name="BExVVPFO2J7FMSRPD36909HN4BZJ" localSheetId="9" hidden="1">#REF!</definedName>
    <definedName name="BExVVPFO2J7FMSRPD36909HN4BZJ" localSheetId="1" hidden="1">#REF!</definedName>
    <definedName name="BExVVPFO2J7FMSRPD36909HN4BZJ" localSheetId="40" hidden="1">#REF!</definedName>
    <definedName name="BExVVPFO2J7FMSRPD36909HN4BZJ" localSheetId="36" hidden="1">#REF!</definedName>
    <definedName name="BExVVPFO2J7FMSRPD36909HN4BZJ" hidden="1">#REF!</definedName>
    <definedName name="BExVVQ19AQ3VCARJOC38SF7OYE9Y" localSheetId="7" hidden="1">#REF!</definedName>
    <definedName name="BExVVQ19AQ3VCARJOC38SF7OYE9Y" localSheetId="9" hidden="1">#REF!</definedName>
    <definedName name="BExVVQ19AQ3VCARJOC38SF7OYE9Y" localSheetId="1" hidden="1">#REF!</definedName>
    <definedName name="BExVVQ19AQ3VCARJOC38SF7OYE9Y" localSheetId="40" hidden="1">#REF!</definedName>
    <definedName name="BExVVQ19AQ3VCARJOC38SF7OYE9Y" localSheetId="36" hidden="1">#REF!</definedName>
    <definedName name="BExVVQ19AQ3VCARJOC38SF7OYE9Y" hidden="1">#REF!</definedName>
    <definedName name="BExVVQ19TAECID45CS4HXT1RD3AQ" localSheetId="7" hidden="1">#REF!</definedName>
    <definedName name="BExVVQ19TAECID45CS4HXT1RD3AQ" localSheetId="9" hidden="1">#REF!</definedName>
    <definedName name="BExVVQ19TAECID45CS4HXT1RD3AQ" localSheetId="1" hidden="1">#REF!</definedName>
    <definedName name="BExVVQ19TAECID45CS4HXT1RD3AQ" localSheetId="40" hidden="1">#REF!</definedName>
    <definedName name="BExVVQ19TAECID45CS4HXT1RD3AQ" localSheetId="36" hidden="1">#REF!</definedName>
    <definedName name="BExVVQ19TAECID45CS4HXT1RD3AQ" hidden="1">#REF!</definedName>
    <definedName name="BExVVYKOYB7OX8Y0B4UIUF79PVDO" localSheetId="7" hidden="1">#REF!</definedName>
    <definedName name="BExVVYKOYB7OX8Y0B4UIUF79PVDO" localSheetId="9" hidden="1">#REF!</definedName>
    <definedName name="BExVVYKOYB7OX8Y0B4UIUF79PVDO" localSheetId="1" hidden="1">#REF!</definedName>
    <definedName name="BExVVYKOYB7OX8Y0B4UIUF79PVDO" localSheetId="40" hidden="1">#REF!</definedName>
    <definedName name="BExVVYKOYB7OX8Y0B4UIUF79PVDO" localSheetId="36" hidden="1">#REF!</definedName>
    <definedName name="BExVVYKOYB7OX8Y0B4UIUF79PVDO" hidden="1">#REF!</definedName>
    <definedName name="BExVW3YV5XGIVJ97UUPDJGJ2P15B" localSheetId="7" hidden="1">#REF!</definedName>
    <definedName name="BExVW3YV5XGIVJ97UUPDJGJ2P15B" localSheetId="9" hidden="1">#REF!</definedName>
    <definedName name="BExVW3YV5XGIVJ97UUPDJGJ2P15B" localSheetId="1" hidden="1">#REF!</definedName>
    <definedName name="BExVW3YV5XGIVJ97UUPDJGJ2P15B" localSheetId="40" hidden="1">#REF!</definedName>
    <definedName name="BExVW3YV5XGIVJ97UUPDJGJ2P15B" localSheetId="36" hidden="1">#REF!</definedName>
    <definedName name="BExVW3YV5XGIVJ97UUPDJGJ2P15B" hidden="1">#REF!</definedName>
    <definedName name="BExVW5X571GEYR5SCU1Z2DHKWM79" localSheetId="7" hidden="1">#REF!</definedName>
    <definedName name="BExVW5X571GEYR5SCU1Z2DHKWM79" localSheetId="9" hidden="1">#REF!</definedName>
    <definedName name="BExVW5X571GEYR5SCU1Z2DHKWM79" localSheetId="1" hidden="1">#REF!</definedName>
    <definedName name="BExVW5X571GEYR5SCU1Z2DHKWM79" localSheetId="40" hidden="1">#REF!</definedName>
    <definedName name="BExVW5X571GEYR5SCU1Z2DHKWM79" localSheetId="36" hidden="1">#REF!</definedName>
    <definedName name="BExVW5X571GEYR5SCU1Z2DHKWM79" hidden="1">#REF!</definedName>
    <definedName name="BExVW6YTKA098AF57M4PHNQ54XMH" localSheetId="7" hidden="1">#REF!</definedName>
    <definedName name="BExVW6YTKA098AF57M4PHNQ54XMH" localSheetId="9" hidden="1">#REF!</definedName>
    <definedName name="BExVW6YTKA098AF57M4PHNQ54XMH" localSheetId="1" hidden="1">#REF!</definedName>
    <definedName name="BExVW6YTKA098AF57M4PHNQ54XMH" localSheetId="40" hidden="1">#REF!</definedName>
    <definedName name="BExVW6YTKA098AF57M4PHNQ54XMH" localSheetId="36" hidden="1">#REF!</definedName>
    <definedName name="BExVW6YTKA098AF57M4PHNQ54XMH" hidden="1">#REF!</definedName>
    <definedName name="BExVWHRDIJBRFANMKJFY05BHP7RS" localSheetId="7" hidden="1">#REF!</definedName>
    <definedName name="BExVWHRDIJBRFANMKJFY05BHP7RS" localSheetId="9" hidden="1">#REF!</definedName>
    <definedName name="BExVWHRDIJBRFANMKJFY05BHP7RS" localSheetId="1" hidden="1">#REF!</definedName>
    <definedName name="BExVWHRDIJBRFANMKJFY05BHP7RS" localSheetId="40" hidden="1">#REF!</definedName>
    <definedName name="BExVWHRDIJBRFANMKJFY05BHP7RS" localSheetId="36" hidden="1">#REF!</definedName>
    <definedName name="BExVWHRDIJBRFANMKJFY05BHP7RS" hidden="1">#REF!</definedName>
    <definedName name="BExVWINKCH0V0NUWH363SMXAZE62" localSheetId="7" hidden="1">#REF!</definedName>
    <definedName name="BExVWINKCH0V0NUWH363SMXAZE62" localSheetId="9" hidden="1">#REF!</definedName>
    <definedName name="BExVWINKCH0V0NUWH363SMXAZE62" localSheetId="1" hidden="1">#REF!</definedName>
    <definedName name="BExVWINKCH0V0NUWH363SMXAZE62" localSheetId="40" hidden="1">#REF!</definedName>
    <definedName name="BExVWINKCH0V0NUWH363SMXAZE62" localSheetId="36" hidden="1">#REF!</definedName>
    <definedName name="BExVWINKCH0V0NUWH363SMXAZE62" hidden="1">#REF!</definedName>
    <definedName name="BExVWYU8EK669NP172GEIGCTVPPA" localSheetId="7" hidden="1">#REF!</definedName>
    <definedName name="BExVWYU8EK669NP172GEIGCTVPPA" localSheetId="9" hidden="1">#REF!</definedName>
    <definedName name="BExVWYU8EK669NP172GEIGCTVPPA" localSheetId="1" hidden="1">#REF!</definedName>
    <definedName name="BExVWYU8EK669NP172GEIGCTVPPA" localSheetId="40" hidden="1">#REF!</definedName>
    <definedName name="BExVWYU8EK669NP172GEIGCTVPPA" localSheetId="36" hidden="1">#REF!</definedName>
    <definedName name="BExVWYU8EK669NP172GEIGCTVPPA" hidden="1">#REF!</definedName>
    <definedName name="BExVX3XN2DRJKL8EDBIG58RYQ36R" localSheetId="7" hidden="1">#REF!</definedName>
    <definedName name="BExVX3XN2DRJKL8EDBIG58RYQ36R" localSheetId="9" hidden="1">#REF!</definedName>
    <definedName name="BExVX3XN2DRJKL8EDBIG58RYQ36R" localSheetId="1" hidden="1">#REF!</definedName>
    <definedName name="BExVX3XN2DRJKL8EDBIG58RYQ36R" localSheetId="40" hidden="1">#REF!</definedName>
    <definedName name="BExVX3XN2DRJKL8EDBIG58RYQ36R" localSheetId="36" hidden="1">#REF!</definedName>
    <definedName name="BExVX3XN2DRJKL8EDBIG58RYQ36R" hidden="1">#REF!</definedName>
    <definedName name="BExVXBA38Z5WNQUH39HHZ2SAMC1T" localSheetId="7" hidden="1">#REF!</definedName>
    <definedName name="BExVXBA38Z5WNQUH39HHZ2SAMC1T" localSheetId="9" hidden="1">#REF!</definedName>
    <definedName name="BExVXBA38Z5WNQUH39HHZ2SAMC1T" localSheetId="1" hidden="1">#REF!</definedName>
    <definedName name="BExVXBA38Z5WNQUH39HHZ2SAMC1T" localSheetId="40" hidden="1">#REF!</definedName>
    <definedName name="BExVXBA38Z5WNQUH39HHZ2SAMC1T" localSheetId="36" hidden="1">#REF!</definedName>
    <definedName name="BExVXBA38Z5WNQUH39HHZ2SAMC1T" hidden="1">#REF!</definedName>
    <definedName name="BExVXDZ63PUART77BBR5SI63TPC6" localSheetId="7" hidden="1">#REF!</definedName>
    <definedName name="BExVXDZ63PUART77BBR5SI63TPC6" localSheetId="9" hidden="1">#REF!</definedName>
    <definedName name="BExVXDZ63PUART77BBR5SI63TPC6" localSheetId="1" hidden="1">#REF!</definedName>
    <definedName name="BExVXDZ63PUART77BBR5SI63TPC6" localSheetId="40" hidden="1">#REF!</definedName>
    <definedName name="BExVXDZ63PUART77BBR5SI63TPC6" localSheetId="36" hidden="1">#REF!</definedName>
    <definedName name="BExVXDZ63PUART77BBR5SI63TPC6" hidden="1">#REF!</definedName>
    <definedName name="BExVXHKI6LFYMGWISMPACMO247HL" localSheetId="7" hidden="1">#REF!</definedName>
    <definedName name="BExVXHKI6LFYMGWISMPACMO247HL" localSheetId="9" hidden="1">#REF!</definedName>
    <definedName name="BExVXHKI6LFYMGWISMPACMO247HL" localSheetId="1" hidden="1">#REF!</definedName>
    <definedName name="BExVXHKI6LFYMGWISMPACMO247HL" localSheetId="40" hidden="1">#REF!</definedName>
    <definedName name="BExVXHKI6LFYMGWISMPACMO247HL" localSheetId="36" hidden="1">#REF!</definedName>
    <definedName name="BExVXHKI6LFYMGWISMPACMO247HL" hidden="1">#REF!</definedName>
    <definedName name="BExVXK9SK580O7MYHVNJ3V911ALP" localSheetId="7" hidden="1">#REF!</definedName>
    <definedName name="BExVXK9SK580O7MYHVNJ3V911ALP" localSheetId="9" hidden="1">#REF!</definedName>
    <definedName name="BExVXK9SK580O7MYHVNJ3V911ALP" localSheetId="1" hidden="1">#REF!</definedName>
    <definedName name="BExVXK9SK580O7MYHVNJ3V911ALP" localSheetId="40" hidden="1">#REF!</definedName>
    <definedName name="BExVXK9SK580O7MYHVNJ3V911ALP" localSheetId="36" hidden="1">#REF!</definedName>
    <definedName name="BExVXK9SK580O7MYHVNJ3V911ALP" hidden="1">#REF!</definedName>
    <definedName name="BExVXLX2BZ5EF2X6R41BTKRJR1NM" localSheetId="7" hidden="1">#REF!</definedName>
    <definedName name="BExVXLX2BZ5EF2X6R41BTKRJR1NM" localSheetId="9" hidden="1">#REF!</definedName>
    <definedName name="BExVXLX2BZ5EF2X6R41BTKRJR1NM" localSheetId="1" hidden="1">#REF!</definedName>
    <definedName name="BExVXLX2BZ5EF2X6R41BTKRJR1NM" localSheetId="40" hidden="1">#REF!</definedName>
    <definedName name="BExVXLX2BZ5EF2X6R41BTKRJR1NM" localSheetId="36" hidden="1">#REF!</definedName>
    <definedName name="BExVXLX2BZ5EF2X6R41BTKRJR1NM" hidden="1">#REF!</definedName>
    <definedName name="BExVXYT01U5IPYA7E44FWS6KCEFC" localSheetId="7" hidden="1">#REF!</definedName>
    <definedName name="BExVXYT01U5IPYA7E44FWS6KCEFC" localSheetId="9" hidden="1">#REF!</definedName>
    <definedName name="BExVXYT01U5IPYA7E44FWS6KCEFC" localSheetId="1" hidden="1">#REF!</definedName>
    <definedName name="BExVXYT01U5IPYA7E44FWS6KCEFC" localSheetId="40" hidden="1">#REF!</definedName>
    <definedName name="BExVXYT01U5IPYA7E44FWS6KCEFC" localSheetId="36" hidden="1">#REF!</definedName>
    <definedName name="BExVXYT01U5IPYA7E44FWS6KCEFC" hidden="1">#REF!</definedName>
    <definedName name="BExVY11V7U1SAY4QKYE0PBSPD7LW" localSheetId="7" hidden="1">#REF!</definedName>
    <definedName name="BExVY11V7U1SAY4QKYE0PBSPD7LW" localSheetId="9" hidden="1">#REF!</definedName>
    <definedName name="BExVY11V7U1SAY4QKYE0PBSPD7LW" localSheetId="1" hidden="1">#REF!</definedName>
    <definedName name="BExVY11V7U1SAY4QKYE0PBSPD7LW" localSheetId="40" hidden="1">#REF!</definedName>
    <definedName name="BExVY11V7U1SAY4QKYE0PBSPD7LW" localSheetId="36" hidden="1">#REF!</definedName>
    <definedName name="BExVY11V7U1SAY4QKYE0PBSPD7LW" hidden="1">#REF!</definedName>
    <definedName name="BExVY1SV37DL5YU59HS4IG3VBCP4" localSheetId="7" hidden="1">#REF!</definedName>
    <definedName name="BExVY1SV37DL5YU59HS4IG3VBCP4" localSheetId="9" hidden="1">#REF!</definedName>
    <definedName name="BExVY1SV37DL5YU59HS4IG3VBCP4" localSheetId="1" hidden="1">#REF!</definedName>
    <definedName name="BExVY1SV37DL5YU59HS4IG3VBCP4" localSheetId="40" hidden="1">#REF!</definedName>
    <definedName name="BExVY1SV37DL5YU59HS4IG3VBCP4" localSheetId="36" hidden="1">#REF!</definedName>
    <definedName name="BExVY1SV37DL5YU59HS4IG3VBCP4" hidden="1">#REF!</definedName>
    <definedName name="BExVY3WFGJKSQA08UF9NCMST928Y" localSheetId="7" hidden="1">#REF!</definedName>
    <definedName name="BExVY3WFGJKSQA08UF9NCMST928Y" localSheetId="9" hidden="1">#REF!</definedName>
    <definedName name="BExVY3WFGJKSQA08UF9NCMST928Y" localSheetId="1" hidden="1">#REF!</definedName>
    <definedName name="BExVY3WFGJKSQA08UF9NCMST928Y" localSheetId="40" hidden="1">#REF!</definedName>
    <definedName name="BExVY3WFGJKSQA08UF9NCMST928Y" localSheetId="36" hidden="1">#REF!</definedName>
    <definedName name="BExVY3WFGJKSQA08UF9NCMST928Y" hidden="1">#REF!</definedName>
    <definedName name="BExVY954UOEVQEIC5OFO4NEWVKAQ" localSheetId="7" hidden="1">#REF!</definedName>
    <definedName name="BExVY954UOEVQEIC5OFO4NEWVKAQ" localSheetId="9" hidden="1">#REF!</definedName>
    <definedName name="BExVY954UOEVQEIC5OFO4NEWVKAQ" localSheetId="1" hidden="1">#REF!</definedName>
    <definedName name="BExVY954UOEVQEIC5OFO4NEWVKAQ" localSheetId="40" hidden="1">#REF!</definedName>
    <definedName name="BExVY954UOEVQEIC5OFO4NEWVKAQ" localSheetId="36" hidden="1">#REF!</definedName>
    <definedName name="BExVY954UOEVQEIC5OFO4NEWVKAQ" hidden="1">#REF!</definedName>
    <definedName name="BExVYHDYIV5397LC02V4FEP8VD6W" localSheetId="7" hidden="1">#REF!</definedName>
    <definedName name="BExVYHDYIV5397LC02V4FEP8VD6W" localSheetId="9" hidden="1">#REF!</definedName>
    <definedName name="BExVYHDYIV5397LC02V4FEP8VD6W" localSheetId="1" hidden="1">#REF!</definedName>
    <definedName name="BExVYHDYIV5397LC02V4FEP8VD6W" localSheetId="40" hidden="1">#REF!</definedName>
    <definedName name="BExVYHDYIV5397LC02V4FEP8VD6W" localSheetId="36" hidden="1">#REF!</definedName>
    <definedName name="BExVYHDYIV5397LC02V4FEP8VD6W" hidden="1">#REF!</definedName>
    <definedName name="BExVYO4NFDGC4ZOGHANQWX5CH4BT" localSheetId="7" hidden="1">#REF!</definedName>
    <definedName name="BExVYO4NFDGC4ZOGHANQWX5CH4BT" localSheetId="9" hidden="1">#REF!</definedName>
    <definedName name="BExVYO4NFDGC4ZOGHANQWX5CH4BT" localSheetId="1" hidden="1">#REF!</definedName>
    <definedName name="BExVYO4NFDGC4ZOGHANQWX5CH4BT" localSheetId="40" hidden="1">#REF!</definedName>
    <definedName name="BExVYO4NFDGC4ZOGHANQWX5CH4BT" localSheetId="36" hidden="1">#REF!</definedName>
    <definedName name="BExVYO4NFDGC4ZOGHANQWX5CH4BT" hidden="1">#REF!</definedName>
    <definedName name="BExVYOVIZDA18YIQ0A30Q052PCAK" localSheetId="7" hidden="1">#REF!</definedName>
    <definedName name="BExVYOVIZDA18YIQ0A30Q052PCAK" localSheetId="9" hidden="1">#REF!</definedName>
    <definedName name="BExVYOVIZDA18YIQ0A30Q052PCAK" localSheetId="1" hidden="1">#REF!</definedName>
    <definedName name="BExVYOVIZDA18YIQ0A30Q052PCAK" localSheetId="40" hidden="1">#REF!</definedName>
    <definedName name="BExVYOVIZDA18YIQ0A30Q052PCAK" localSheetId="36" hidden="1">#REF!</definedName>
    <definedName name="BExVYOVIZDA18YIQ0A30Q052PCAK" hidden="1">#REF!</definedName>
    <definedName name="BExVYPS2R6B75R1EFIUJ6G5TE4Q4" localSheetId="7" hidden="1">#REF!</definedName>
    <definedName name="BExVYPS2R6B75R1EFIUJ6G5TE4Q4" localSheetId="9" hidden="1">#REF!</definedName>
    <definedName name="BExVYPS2R6B75R1EFIUJ6G5TE4Q4" localSheetId="1" hidden="1">#REF!</definedName>
    <definedName name="BExVYPS2R6B75R1EFIUJ6G5TE4Q4" localSheetId="40" hidden="1">#REF!</definedName>
    <definedName name="BExVYPS2R6B75R1EFIUJ6G5TE4Q4" localSheetId="36" hidden="1">#REF!</definedName>
    <definedName name="BExVYPS2R6B75R1EFIUJ6G5TE4Q4" hidden="1">#REF!</definedName>
    <definedName name="BExVYQIXPEM6J4JVP78BRHIC05PV" localSheetId="7" hidden="1">#REF!</definedName>
    <definedName name="BExVYQIXPEM6J4JVP78BRHIC05PV" localSheetId="9" hidden="1">#REF!</definedName>
    <definedName name="BExVYQIXPEM6J4JVP78BRHIC05PV" localSheetId="1" hidden="1">#REF!</definedName>
    <definedName name="BExVYQIXPEM6J4JVP78BRHIC05PV" localSheetId="40" hidden="1">#REF!</definedName>
    <definedName name="BExVYQIXPEM6J4JVP78BRHIC05PV" localSheetId="36" hidden="1">#REF!</definedName>
    <definedName name="BExVYQIXPEM6J4JVP78BRHIC05PV" hidden="1">#REF!</definedName>
    <definedName name="BExVYVGWN7SONLVDH9WJ2F1JS264" localSheetId="7" hidden="1">#REF!</definedName>
    <definedName name="BExVYVGWN7SONLVDH9WJ2F1JS264" localSheetId="9" hidden="1">#REF!</definedName>
    <definedName name="BExVYVGWN7SONLVDH9WJ2F1JS264" localSheetId="1" hidden="1">#REF!</definedName>
    <definedName name="BExVYVGWN7SONLVDH9WJ2F1JS264" localSheetId="40" hidden="1">#REF!</definedName>
    <definedName name="BExVYVGWN7SONLVDH9WJ2F1JS264" localSheetId="36" hidden="1">#REF!</definedName>
    <definedName name="BExVYVGWN7SONLVDH9WJ2F1JS264" hidden="1">#REF!</definedName>
    <definedName name="BExVZ40HNAZRM8JHYYNQ7F6A4GU0" localSheetId="7" hidden="1">#REF!</definedName>
    <definedName name="BExVZ40HNAZRM8JHYYNQ7F6A4GU0" localSheetId="9" hidden="1">#REF!</definedName>
    <definedName name="BExVZ40HNAZRM8JHYYNQ7F6A4GU0" localSheetId="1" hidden="1">#REF!</definedName>
    <definedName name="BExVZ40HNAZRM8JHYYNQ7F6A4GU0" localSheetId="40" hidden="1">#REF!</definedName>
    <definedName name="BExVZ40HNAZRM8JHYYNQ7F6A4GU0" localSheetId="36" hidden="1">#REF!</definedName>
    <definedName name="BExVZ40HNAZRM8JHYYNQ7F6A4GU0" hidden="1">#REF!</definedName>
    <definedName name="BExVZ7WRO17PYILJEJGPQCO5IL66" localSheetId="7" hidden="1">#REF!</definedName>
    <definedName name="BExVZ7WRO17PYILJEJGPQCO5IL66" localSheetId="9" hidden="1">#REF!</definedName>
    <definedName name="BExVZ7WRO17PYILJEJGPQCO5IL66" localSheetId="1" hidden="1">#REF!</definedName>
    <definedName name="BExVZ7WRO17PYILJEJGPQCO5IL66" localSheetId="40" hidden="1">#REF!</definedName>
    <definedName name="BExVZ7WRO17PYILJEJGPQCO5IL66" localSheetId="36" hidden="1">#REF!</definedName>
    <definedName name="BExVZ7WRO17PYILJEJGPQCO5IL66" hidden="1">#REF!</definedName>
    <definedName name="BExVZ9EO732IK6MNMG17Y1EFTJQC" localSheetId="7" hidden="1">#REF!</definedName>
    <definedName name="BExVZ9EO732IK6MNMG17Y1EFTJQC" localSheetId="9" hidden="1">#REF!</definedName>
    <definedName name="BExVZ9EO732IK6MNMG17Y1EFTJQC" localSheetId="1" hidden="1">#REF!</definedName>
    <definedName name="BExVZ9EO732IK6MNMG17Y1EFTJQC" localSheetId="40" hidden="1">#REF!</definedName>
    <definedName name="BExVZ9EO732IK6MNMG17Y1EFTJQC" localSheetId="36" hidden="1">#REF!</definedName>
    <definedName name="BExVZ9EO732IK6MNMG17Y1EFTJQC" hidden="1">#REF!</definedName>
    <definedName name="BExVZB1Y5J4UL2LKK0363EU7GIJ1" localSheetId="7" hidden="1">#REF!</definedName>
    <definedName name="BExVZB1Y5J4UL2LKK0363EU7GIJ1" localSheetId="9" hidden="1">#REF!</definedName>
    <definedName name="BExVZB1Y5J4UL2LKK0363EU7GIJ1" localSheetId="1" hidden="1">#REF!</definedName>
    <definedName name="BExVZB1Y5J4UL2LKK0363EU7GIJ1" localSheetId="40" hidden="1">#REF!</definedName>
    <definedName name="BExVZB1Y5J4UL2LKK0363EU7GIJ1" localSheetId="36" hidden="1">#REF!</definedName>
    <definedName name="BExVZB1Y5J4UL2LKK0363EU7GIJ1" hidden="1">#REF!</definedName>
    <definedName name="BExVZGQXYK2ICC9JSNFPRHBD5KNU" localSheetId="7" hidden="1">#REF!</definedName>
    <definedName name="BExVZGQXYK2ICC9JSNFPRHBD5KNU" localSheetId="9" hidden="1">#REF!</definedName>
    <definedName name="BExVZGQXYK2ICC9JSNFPRHBD5KNU" localSheetId="1" hidden="1">#REF!</definedName>
    <definedName name="BExVZGQXYK2ICC9JSNFPRHBD5KNU" localSheetId="40" hidden="1">#REF!</definedName>
    <definedName name="BExVZGQXYK2ICC9JSNFPRHBD5KNU" localSheetId="36" hidden="1">#REF!</definedName>
    <definedName name="BExVZGQXYK2ICC9JSNFPRHBD5KNU" hidden="1">#REF!</definedName>
    <definedName name="BExVZJQVO5LQ0BJH5JEN5NOBIAF6" localSheetId="7" hidden="1">#REF!</definedName>
    <definedName name="BExVZJQVO5LQ0BJH5JEN5NOBIAF6" localSheetId="9" hidden="1">#REF!</definedName>
    <definedName name="BExVZJQVO5LQ0BJH5JEN5NOBIAF6" localSheetId="1" hidden="1">#REF!</definedName>
    <definedName name="BExVZJQVO5LQ0BJH5JEN5NOBIAF6" localSheetId="40" hidden="1">#REF!</definedName>
    <definedName name="BExVZJQVO5LQ0BJH5JEN5NOBIAF6" localSheetId="36" hidden="1">#REF!</definedName>
    <definedName name="BExVZJQVO5LQ0BJH5JEN5NOBIAF6" hidden="1">#REF!</definedName>
    <definedName name="BExVZNXWS91RD7NXV5NE2R3C8WW7" localSheetId="7" hidden="1">#REF!</definedName>
    <definedName name="BExVZNXWS91RD7NXV5NE2R3C8WW7" localSheetId="9" hidden="1">#REF!</definedName>
    <definedName name="BExVZNXWS91RD7NXV5NE2R3C8WW7" localSheetId="1" hidden="1">#REF!</definedName>
    <definedName name="BExVZNXWS91RD7NXV5NE2R3C8WW7" localSheetId="40" hidden="1">#REF!</definedName>
    <definedName name="BExVZNXWS91RD7NXV5NE2R3C8WW7" localSheetId="36" hidden="1">#REF!</definedName>
    <definedName name="BExVZNXWS91RD7NXV5NE2R3C8WW7" hidden="1">#REF!</definedName>
    <definedName name="BExW008AGT1ZRN5DFG4YOH5F7G47" localSheetId="7" hidden="1">#REF!</definedName>
    <definedName name="BExW008AGT1ZRN5DFG4YOH5F7G47" localSheetId="9" hidden="1">#REF!</definedName>
    <definedName name="BExW008AGT1ZRN5DFG4YOH5F7G47" localSheetId="1" hidden="1">#REF!</definedName>
    <definedName name="BExW008AGT1ZRN5DFG4YOH5F7G47" localSheetId="40" hidden="1">#REF!</definedName>
    <definedName name="BExW008AGT1ZRN5DFG4YOH5F7G47" localSheetId="36" hidden="1">#REF!</definedName>
    <definedName name="BExW008AGT1ZRN5DFG4YOH5F7G47" hidden="1">#REF!</definedName>
    <definedName name="BExW0386REQRCQCVT9BCX80UPTRY" localSheetId="7" hidden="1">#REF!</definedName>
    <definedName name="BExW0386REQRCQCVT9BCX80UPTRY" localSheetId="9" hidden="1">#REF!</definedName>
    <definedName name="BExW0386REQRCQCVT9BCX80UPTRY" localSheetId="1" hidden="1">#REF!</definedName>
    <definedName name="BExW0386REQRCQCVT9BCX80UPTRY" localSheetId="40" hidden="1">#REF!</definedName>
    <definedName name="BExW0386REQRCQCVT9BCX80UPTRY" localSheetId="36" hidden="1">#REF!</definedName>
    <definedName name="BExW0386REQRCQCVT9BCX80UPTRY" hidden="1">#REF!</definedName>
    <definedName name="BExW0FYP4WXY71CYUG40SUBG9UWU" localSheetId="7" hidden="1">#REF!</definedName>
    <definedName name="BExW0FYP4WXY71CYUG40SUBG9UWU" localSheetId="9" hidden="1">#REF!</definedName>
    <definedName name="BExW0FYP4WXY71CYUG40SUBG9UWU" localSheetId="1" hidden="1">#REF!</definedName>
    <definedName name="BExW0FYP4WXY71CYUG40SUBG9UWU" localSheetId="40" hidden="1">#REF!</definedName>
    <definedName name="BExW0FYP4WXY71CYUG40SUBG9UWU" localSheetId="36" hidden="1">#REF!</definedName>
    <definedName name="BExW0FYP4WXY71CYUG40SUBG9UWU" hidden="1">#REF!</definedName>
    <definedName name="BExW0MPJNQOJ7D6U780WU5XBL97X" localSheetId="7" hidden="1">#REF!</definedName>
    <definedName name="BExW0MPJNQOJ7D6U780WU5XBL97X" localSheetId="9" hidden="1">#REF!</definedName>
    <definedName name="BExW0MPJNQOJ7D6U780WU5XBL97X" localSheetId="1" hidden="1">#REF!</definedName>
    <definedName name="BExW0MPJNQOJ7D6U780WU5XBL97X" localSheetId="40" hidden="1">#REF!</definedName>
    <definedName name="BExW0MPJNQOJ7D6U780WU5XBL97X" localSheetId="36" hidden="1">#REF!</definedName>
    <definedName name="BExW0MPJNQOJ7D6U780WU5XBL97X" hidden="1">#REF!</definedName>
    <definedName name="BExW0RI61B4VV0ARXTFVBAWRA1C5" localSheetId="7" hidden="1">#REF!</definedName>
    <definedName name="BExW0RI61B4VV0ARXTFVBAWRA1C5" localSheetId="9" hidden="1">#REF!</definedName>
    <definedName name="BExW0RI61B4VV0ARXTFVBAWRA1C5" localSheetId="1" hidden="1">#REF!</definedName>
    <definedName name="BExW0RI61B4VV0ARXTFVBAWRA1C5" localSheetId="40" hidden="1">#REF!</definedName>
    <definedName name="BExW0RI61B4VV0ARXTFVBAWRA1C5" localSheetId="36" hidden="1">#REF!</definedName>
    <definedName name="BExW0RI61B4VV0ARXTFVBAWRA1C5" hidden="1">#REF!</definedName>
    <definedName name="BExW0Y8T85LBE0WS6FPX6ILTX9ON" localSheetId="7" hidden="1">#REF!</definedName>
    <definedName name="BExW0Y8T85LBE0WS6FPX6ILTX9ON" localSheetId="9" hidden="1">#REF!</definedName>
    <definedName name="BExW0Y8T85LBE0WS6FPX6ILTX9ON" localSheetId="1" hidden="1">#REF!</definedName>
    <definedName name="BExW0Y8T85LBE0WS6FPX6ILTX9ON" localSheetId="40" hidden="1">#REF!</definedName>
    <definedName name="BExW0Y8T85LBE0WS6FPX6ILTX9ON" localSheetId="36" hidden="1">#REF!</definedName>
    <definedName name="BExW0Y8T85LBE0WS6FPX6ILTX9ON" hidden="1">#REF!</definedName>
    <definedName name="BExW1BVUYQTKMOR56MW7RVRX4L1L" localSheetId="7" hidden="1">#REF!</definedName>
    <definedName name="BExW1BVUYQTKMOR56MW7RVRX4L1L" localSheetId="9" hidden="1">#REF!</definedName>
    <definedName name="BExW1BVUYQTKMOR56MW7RVRX4L1L" localSheetId="1" hidden="1">#REF!</definedName>
    <definedName name="BExW1BVUYQTKMOR56MW7RVRX4L1L" localSheetId="40" hidden="1">#REF!</definedName>
    <definedName name="BExW1BVUYQTKMOR56MW7RVRX4L1L" localSheetId="36" hidden="1">#REF!</definedName>
    <definedName name="BExW1BVUYQTKMOR56MW7RVRX4L1L" hidden="1">#REF!</definedName>
    <definedName name="BExW1F1220628FOMTW5UAATHRJHK" localSheetId="7" hidden="1">#REF!</definedName>
    <definedName name="BExW1F1220628FOMTW5UAATHRJHK" localSheetId="9" hidden="1">#REF!</definedName>
    <definedName name="BExW1F1220628FOMTW5UAATHRJHK" localSheetId="1" hidden="1">#REF!</definedName>
    <definedName name="BExW1F1220628FOMTW5UAATHRJHK" localSheetId="40" hidden="1">#REF!</definedName>
    <definedName name="BExW1F1220628FOMTW5UAATHRJHK" localSheetId="36" hidden="1">#REF!</definedName>
    <definedName name="BExW1F1220628FOMTW5UAATHRJHK" hidden="1">#REF!</definedName>
    <definedName name="BExW1PTHB0NZUF0GTD2J1UUL693E" localSheetId="7" hidden="1">#REF!</definedName>
    <definedName name="BExW1PTHB0NZUF0GTD2J1UUL693E" localSheetId="9" hidden="1">#REF!</definedName>
    <definedName name="BExW1PTHB0NZUF0GTD2J1UUL693E" localSheetId="1" hidden="1">#REF!</definedName>
    <definedName name="BExW1PTHB0NZUF0GTD2J1UUL693E" localSheetId="40" hidden="1">#REF!</definedName>
    <definedName name="BExW1PTHB0NZUF0GTD2J1UUL693E" localSheetId="36" hidden="1">#REF!</definedName>
    <definedName name="BExW1PTHB0NZUF0GTD2J1UUL693E" hidden="1">#REF!</definedName>
    <definedName name="BExW1TKA0Z9OP2DTG50GZR5EG8C7" localSheetId="7" hidden="1">#REF!</definedName>
    <definedName name="BExW1TKA0Z9OP2DTG50GZR5EG8C7" localSheetId="9" hidden="1">#REF!</definedName>
    <definedName name="BExW1TKA0Z9OP2DTG50GZR5EG8C7" localSheetId="1" hidden="1">#REF!</definedName>
    <definedName name="BExW1TKA0Z9OP2DTG50GZR5EG8C7" localSheetId="40" hidden="1">#REF!</definedName>
    <definedName name="BExW1TKA0Z9OP2DTG50GZR5EG8C7" localSheetId="36" hidden="1">#REF!</definedName>
    <definedName name="BExW1TKA0Z9OP2DTG50GZR5EG8C7" hidden="1">#REF!</definedName>
    <definedName name="BExW1U0JLKQ094DW5MMOI8UHO09V" localSheetId="7" hidden="1">#REF!</definedName>
    <definedName name="BExW1U0JLKQ094DW5MMOI8UHO09V" localSheetId="9" hidden="1">#REF!</definedName>
    <definedName name="BExW1U0JLKQ094DW5MMOI8UHO09V" localSheetId="1" hidden="1">#REF!</definedName>
    <definedName name="BExW1U0JLKQ094DW5MMOI8UHO09V" localSheetId="40" hidden="1">#REF!</definedName>
    <definedName name="BExW1U0JLKQ094DW5MMOI8UHO09V" localSheetId="36" hidden="1">#REF!</definedName>
    <definedName name="BExW1U0JLKQ094DW5MMOI8UHO09V" hidden="1">#REF!</definedName>
    <definedName name="BExW1VNZHNB5P9V6232N0DQCE0WE" localSheetId="7" hidden="1">#REF!</definedName>
    <definedName name="BExW1VNZHNB5P9V6232N0DQCE0WE" localSheetId="9" hidden="1">#REF!</definedName>
    <definedName name="BExW1VNZHNB5P9V6232N0DQCE0WE" localSheetId="1" hidden="1">#REF!</definedName>
    <definedName name="BExW1VNZHNB5P9V6232N0DQCE0WE" localSheetId="40" hidden="1">#REF!</definedName>
    <definedName name="BExW1VNZHNB5P9V6232N0DQCE0WE" localSheetId="36" hidden="1">#REF!</definedName>
    <definedName name="BExW1VNZHNB5P9V6232N0DQCE0WE" hidden="1">#REF!</definedName>
    <definedName name="BExW1WK6J1TDP29S3QDPTYZJBLIW" localSheetId="7" hidden="1">#REF!</definedName>
    <definedName name="BExW1WK6J1TDP29S3QDPTYZJBLIW" localSheetId="9" hidden="1">#REF!</definedName>
    <definedName name="BExW1WK6J1TDP29S3QDPTYZJBLIW" localSheetId="1" hidden="1">#REF!</definedName>
    <definedName name="BExW1WK6J1TDP29S3QDPTYZJBLIW" localSheetId="40" hidden="1">#REF!</definedName>
    <definedName name="BExW1WK6J1TDP29S3QDPTYZJBLIW" localSheetId="36" hidden="1">#REF!</definedName>
    <definedName name="BExW1WK6J1TDP29S3QDPTYZJBLIW" hidden="1">#REF!</definedName>
    <definedName name="BExW283NP9D366XFPXLGSCI5UB0L" localSheetId="7" hidden="1">#REF!</definedName>
    <definedName name="BExW283NP9D366XFPXLGSCI5UB0L" localSheetId="9" hidden="1">#REF!</definedName>
    <definedName name="BExW283NP9D366XFPXLGSCI5UB0L" localSheetId="1" hidden="1">#REF!</definedName>
    <definedName name="BExW283NP9D366XFPXLGSCI5UB0L" localSheetId="40" hidden="1">#REF!</definedName>
    <definedName name="BExW283NP9D366XFPXLGSCI5UB0L" localSheetId="36" hidden="1">#REF!</definedName>
    <definedName name="BExW283NP9D366XFPXLGSCI5UB0L" hidden="1">#REF!</definedName>
    <definedName name="BExW2H3C8WJSBW5FGTFKVDVJC4CL" localSheetId="7" hidden="1">#REF!</definedName>
    <definedName name="BExW2H3C8WJSBW5FGTFKVDVJC4CL" localSheetId="9" hidden="1">#REF!</definedName>
    <definedName name="BExW2H3C8WJSBW5FGTFKVDVJC4CL" localSheetId="1" hidden="1">#REF!</definedName>
    <definedName name="BExW2H3C8WJSBW5FGTFKVDVJC4CL" localSheetId="40" hidden="1">#REF!</definedName>
    <definedName name="BExW2H3C8WJSBW5FGTFKVDVJC4CL" localSheetId="36" hidden="1">#REF!</definedName>
    <definedName name="BExW2H3C8WJSBW5FGTFKVDVJC4CL" hidden="1">#REF!</definedName>
    <definedName name="BExW2MSCKPGF5K3I7TL4KF5ISUOL" localSheetId="7" hidden="1">#REF!</definedName>
    <definedName name="BExW2MSCKPGF5K3I7TL4KF5ISUOL" localSheetId="9" hidden="1">#REF!</definedName>
    <definedName name="BExW2MSCKPGF5K3I7TL4KF5ISUOL" localSheetId="1" hidden="1">#REF!</definedName>
    <definedName name="BExW2MSCKPGF5K3I7TL4KF5ISUOL" localSheetId="40" hidden="1">#REF!</definedName>
    <definedName name="BExW2MSCKPGF5K3I7TL4KF5ISUOL" localSheetId="36" hidden="1">#REF!</definedName>
    <definedName name="BExW2MSCKPGF5K3I7TL4KF5ISUOL" hidden="1">#REF!</definedName>
    <definedName name="BExW2SMO90FU9W8DVVES6Q4E6BZR" localSheetId="7" hidden="1">#REF!</definedName>
    <definedName name="BExW2SMO90FU9W8DVVES6Q4E6BZR" localSheetId="9" hidden="1">#REF!</definedName>
    <definedName name="BExW2SMO90FU9W8DVVES6Q4E6BZR" localSheetId="1" hidden="1">#REF!</definedName>
    <definedName name="BExW2SMO90FU9W8DVVES6Q4E6BZR" localSheetId="40" hidden="1">#REF!</definedName>
    <definedName name="BExW2SMO90FU9W8DVVES6Q4E6BZR" localSheetId="36" hidden="1">#REF!</definedName>
    <definedName name="BExW2SMO90FU9W8DVVES6Q4E6BZR" hidden="1">#REF!</definedName>
    <definedName name="BExW36V9N91OHCUMGWJQL3I5P4JK" localSheetId="7" hidden="1">#REF!</definedName>
    <definedName name="BExW36V9N91OHCUMGWJQL3I5P4JK" localSheetId="9" hidden="1">#REF!</definedName>
    <definedName name="BExW36V9N91OHCUMGWJQL3I5P4JK" localSheetId="1" hidden="1">#REF!</definedName>
    <definedName name="BExW36V9N91OHCUMGWJQL3I5P4JK" localSheetId="40" hidden="1">#REF!</definedName>
    <definedName name="BExW36V9N91OHCUMGWJQL3I5P4JK" localSheetId="36" hidden="1">#REF!</definedName>
    <definedName name="BExW36V9N91OHCUMGWJQL3I5P4JK" hidden="1">#REF!</definedName>
    <definedName name="BExW39V04HTFFQE7DAW9MAJT0NNF" localSheetId="7" hidden="1">#REF!</definedName>
    <definedName name="BExW39V04HTFFQE7DAW9MAJT0NNF" localSheetId="9" hidden="1">#REF!</definedName>
    <definedName name="BExW39V04HTFFQE7DAW9MAJT0NNF" localSheetId="1" hidden="1">#REF!</definedName>
    <definedName name="BExW39V04HTFFQE7DAW9MAJT0NNF" localSheetId="40" hidden="1">#REF!</definedName>
    <definedName name="BExW39V04HTFFQE7DAW9MAJT0NNF" localSheetId="36" hidden="1">#REF!</definedName>
    <definedName name="BExW39V04HTFFQE7DAW9MAJT0NNF" hidden="1">#REF!</definedName>
    <definedName name="BExW3ECU6QPMV99AITCPHAG0CGYK" localSheetId="7" hidden="1">#REF!</definedName>
    <definedName name="BExW3ECU6QPMV99AITCPHAG0CGYK" localSheetId="9" hidden="1">#REF!</definedName>
    <definedName name="BExW3ECU6QPMV99AITCPHAG0CGYK" localSheetId="1" hidden="1">#REF!</definedName>
    <definedName name="BExW3ECU6QPMV99AITCPHAG0CGYK" localSheetId="40" hidden="1">#REF!</definedName>
    <definedName name="BExW3ECU6QPMV99AITCPHAG0CGYK" localSheetId="36" hidden="1">#REF!</definedName>
    <definedName name="BExW3ECU6QPMV99AITCPHAG0CGYK" hidden="1">#REF!</definedName>
    <definedName name="BExW3EIBA1J9Q9NA9VCGZGRS8WV7" localSheetId="7" hidden="1">#REF!</definedName>
    <definedName name="BExW3EIBA1J9Q9NA9VCGZGRS8WV7" localSheetId="9" hidden="1">#REF!</definedName>
    <definedName name="BExW3EIBA1J9Q9NA9VCGZGRS8WV7" localSheetId="1" hidden="1">#REF!</definedName>
    <definedName name="BExW3EIBA1J9Q9NA9VCGZGRS8WV7" localSheetId="40" hidden="1">#REF!</definedName>
    <definedName name="BExW3EIBA1J9Q9NA9VCGZGRS8WV7" localSheetId="36" hidden="1">#REF!</definedName>
    <definedName name="BExW3EIBA1J9Q9NA9VCGZGRS8WV7" hidden="1">#REF!</definedName>
    <definedName name="BExW3FEO8FI8N6AGQKYEG4SQVJWB" localSheetId="7" hidden="1">#REF!</definedName>
    <definedName name="BExW3FEO8FI8N6AGQKYEG4SQVJWB" localSheetId="9" hidden="1">#REF!</definedName>
    <definedName name="BExW3FEO8FI8N6AGQKYEG4SQVJWB" localSheetId="1" hidden="1">#REF!</definedName>
    <definedName name="BExW3FEO8FI8N6AGQKYEG4SQVJWB" localSheetId="40" hidden="1">#REF!</definedName>
    <definedName name="BExW3FEO8FI8N6AGQKYEG4SQVJWB" localSheetId="36" hidden="1">#REF!</definedName>
    <definedName name="BExW3FEO8FI8N6AGQKYEG4SQVJWB" hidden="1">#REF!</definedName>
    <definedName name="BExW3GB28STOMJUSZEIA7YKYNS4Y" localSheetId="7" hidden="1">#REF!</definedName>
    <definedName name="BExW3GB28STOMJUSZEIA7YKYNS4Y" localSheetId="9" hidden="1">#REF!</definedName>
    <definedName name="BExW3GB28STOMJUSZEIA7YKYNS4Y" localSheetId="1" hidden="1">#REF!</definedName>
    <definedName name="BExW3GB28STOMJUSZEIA7YKYNS4Y" localSheetId="40" hidden="1">#REF!</definedName>
    <definedName name="BExW3GB28STOMJUSZEIA7YKYNS4Y" localSheetId="36" hidden="1">#REF!</definedName>
    <definedName name="BExW3GB28STOMJUSZEIA7YKYNS4Y" hidden="1">#REF!</definedName>
    <definedName name="BExW3T1K638HT5E0Y8MMK108P5JT" localSheetId="7" hidden="1">#REF!</definedName>
    <definedName name="BExW3T1K638HT5E0Y8MMK108P5JT" localSheetId="9" hidden="1">#REF!</definedName>
    <definedName name="BExW3T1K638HT5E0Y8MMK108P5JT" localSheetId="1" hidden="1">#REF!</definedName>
    <definedName name="BExW3T1K638HT5E0Y8MMK108P5JT" localSheetId="40" hidden="1">#REF!</definedName>
    <definedName name="BExW3T1K638HT5E0Y8MMK108P5JT" localSheetId="36" hidden="1">#REF!</definedName>
    <definedName name="BExW3T1K638HT5E0Y8MMK108P5JT" hidden="1">#REF!</definedName>
    <definedName name="BExW3U3D6FTAFTK3Q7DSA9FY454Q" localSheetId="7" hidden="1">#REF!</definedName>
    <definedName name="BExW3U3D6FTAFTK3Q7DSA9FY454Q" localSheetId="9" hidden="1">#REF!</definedName>
    <definedName name="BExW3U3D6FTAFTK3Q7DSA9FY454Q" localSheetId="1" hidden="1">#REF!</definedName>
    <definedName name="BExW3U3D6FTAFTK3Q7DSA9FY454Q" localSheetId="40" hidden="1">#REF!</definedName>
    <definedName name="BExW3U3D6FTAFTK3Q7DSA9FY454Q" localSheetId="36" hidden="1">#REF!</definedName>
    <definedName name="BExW3U3D6FTAFTK3Q7DSA9FY454Q" hidden="1">#REF!</definedName>
    <definedName name="BExW4217ZHL9VO39POSTJOD090WU" localSheetId="7" hidden="1">#REF!</definedName>
    <definedName name="BExW4217ZHL9VO39POSTJOD090WU" localSheetId="9" hidden="1">#REF!</definedName>
    <definedName name="BExW4217ZHL9VO39POSTJOD090WU" localSheetId="1" hidden="1">#REF!</definedName>
    <definedName name="BExW4217ZHL9VO39POSTJOD090WU" localSheetId="40" hidden="1">#REF!</definedName>
    <definedName name="BExW4217ZHL9VO39POSTJOD090WU" localSheetId="36" hidden="1">#REF!</definedName>
    <definedName name="BExW4217ZHL9VO39POSTJOD090WU" hidden="1">#REF!</definedName>
    <definedName name="BExW4GPW71EBF8XPS2QGVQHBCDX3" localSheetId="7" hidden="1">#REF!</definedName>
    <definedName name="BExW4GPW71EBF8XPS2QGVQHBCDX3" localSheetId="9" hidden="1">#REF!</definedName>
    <definedName name="BExW4GPW71EBF8XPS2QGVQHBCDX3" localSheetId="1" hidden="1">#REF!</definedName>
    <definedName name="BExW4GPW71EBF8XPS2QGVQHBCDX3" localSheetId="40" hidden="1">#REF!</definedName>
    <definedName name="BExW4GPW71EBF8XPS2QGVQHBCDX3" localSheetId="36" hidden="1">#REF!</definedName>
    <definedName name="BExW4GPW71EBF8XPS2QGVQHBCDX3" hidden="1">#REF!</definedName>
    <definedName name="BExW4JKC5837JBPCOJV337ZVYYY3" localSheetId="7" hidden="1">#REF!</definedName>
    <definedName name="BExW4JKC5837JBPCOJV337ZVYYY3" localSheetId="9" hidden="1">#REF!</definedName>
    <definedName name="BExW4JKC5837JBPCOJV337ZVYYY3" localSheetId="1" hidden="1">#REF!</definedName>
    <definedName name="BExW4JKC5837JBPCOJV337ZVYYY3" localSheetId="40" hidden="1">#REF!</definedName>
    <definedName name="BExW4JKC5837JBPCOJV337ZVYYY3" localSheetId="36" hidden="1">#REF!</definedName>
    <definedName name="BExW4JKC5837JBPCOJV337ZVYYY3" hidden="1">#REF!</definedName>
    <definedName name="BExW4O2DBZGV8KGBO9EB4BAXIH4Y" localSheetId="7" hidden="1">#REF!</definedName>
    <definedName name="BExW4O2DBZGV8KGBO9EB4BAXIH4Y" localSheetId="9" hidden="1">#REF!</definedName>
    <definedName name="BExW4O2DBZGV8KGBO9EB4BAXIH4Y" localSheetId="1" hidden="1">#REF!</definedName>
    <definedName name="BExW4O2DBZGV8KGBO9EB4BAXIH4Y" localSheetId="40" hidden="1">#REF!</definedName>
    <definedName name="BExW4O2DBZGV8KGBO9EB4BAXIH4Y" localSheetId="36" hidden="1">#REF!</definedName>
    <definedName name="BExW4O2DBZGV8KGBO9EB4BAXIH4Y" hidden="1">#REF!</definedName>
    <definedName name="BExW4QR9FV9MP5K610THBSM51RYO" localSheetId="7" hidden="1">#REF!</definedName>
    <definedName name="BExW4QR9FV9MP5K610THBSM51RYO" localSheetId="9" hidden="1">#REF!</definedName>
    <definedName name="BExW4QR9FV9MP5K610THBSM51RYO" localSheetId="1" hidden="1">#REF!</definedName>
    <definedName name="BExW4QR9FV9MP5K610THBSM51RYO" localSheetId="40" hidden="1">#REF!</definedName>
    <definedName name="BExW4QR9FV9MP5K610THBSM51RYO" localSheetId="36" hidden="1">#REF!</definedName>
    <definedName name="BExW4QR9FV9MP5K610THBSM51RYO" hidden="1">#REF!</definedName>
    <definedName name="BExW4Z029R9E19ZENN3WEA3VDAD1" localSheetId="7" hidden="1">#REF!</definedName>
    <definedName name="BExW4Z029R9E19ZENN3WEA3VDAD1" localSheetId="9" hidden="1">#REF!</definedName>
    <definedName name="BExW4Z029R9E19ZENN3WEA3VDAD1" localSheetId="1" hidden="1">#REF!</definedName>
    <definedName name="BExW4Z029R9E19ZENN3WEA3VDAD1" localSheetId="40" hidden="1">#REF!</definedName>
    <definedName name="BExW4Z029R9E19ZENN3WEA3VDAD1" localSheetId="36" hidden="1">#REF!</definedName>
    <definedName name="BExW4Z029R9E19ZENN3WEA3VDAD1" hidden="1">#REF!</definedName>
    <definedName name="BExW53SPLW3K0Y0ZVTM4NYF1B2YH" localSheetId="7" hidden="1">#REF!</definedName>
    <definedName name="BExW53SPLW3K0Y0ZVTM4NYF1B2YH" localSheetId="9" hidden="1">#REF!</definedName>
    <definedName name="BExW53SPLW3K0Y0ZVTM4NYF1B2YH" localSheetId="1" hidden="1">#REF!</definedName>
    <definedName name="BExW53SPLW3K0Y0ZVTM4NYF1B2YH" localSheetId="40" hidden="1">#REF!</definedName>
    <definedName name="BExW53SPLW3K0Y0ZVTM4NYF1B2YH" localSheetId="36" hidden="1">#REF!</definedName>
    <definedName name="BExW53SPLW3K0Y0ZVTM4NYF1B2YH" hidden="1">#REF!</definedName>
    <definedName name="BExW591F7X34FVKJ2OUT09PFUW1B" localSheetId="7" hidden="1">#REF!</definedName>
    <definedName name="BExW591F7X34FVKJ2OUT09PFUW1B" localSheetId="9" hidden="1">#REF!</definedName>
    <definedName name="BExW591F7X34FVKJ2OUT09PFUW1B" localSheetId="1" hidden="1">#REF!</definedName>
    <definedName name="BExW591F7X34FVKJ2OUT09PFUW1B" localSheetId="40" hidden="1">#REF!</definedName>
    <definedName name="BExW591F7X34FVKJ2OUT09PFUW1B" localSheetId="36" hidden="1">#REF!</definedName>
    <definedName name="BExW591F7X34FVKJ2OUT09PFUW1B" hidden="1">#REF!</definedName>
    <definedName name="BExW5AZNT6IAZGNF2C879ODHY1B8" localSheetId="7" hidden="1">#REF!</definedName>
    <definedName name="BExW5AZNT6IAZGNF2C879ODHY1B8" localSheetId="9" hidden="1">#REF!</definedName>
    <definedName name="BExW5AZNT6IAZGNF2C879ODHY1B8" localSheetId="1" hidden="1">#REF!</definedName>
    <definedName name="BExW5AZNT6IAZGNF2C879ODHY1B8" localSheetId="40" hidden="1">#REF!</definedName>
    <definedName name="BExW5AZNT6IAZGNF2C879ODHY1B8" localSheetId="36" hidden="1">#REF!</definedName>
    <definedName name="BExW5AZNT6IAZGNF2C879ODHY1B8" hidden="1">#REF!</definedName>
    <definedName name="BExW5F6OUXHEWQU5VYE7W7P8DD78" localSheetId="7" hidden="1">#REF!</definedName>
    <definedName name="BExW5F6OUXHEWQU5VYE7W7P8DD78" localSheetId="9" hidden="1">#REF!</definedName>
    <definedName name="BExW5F6OUXHEWQU5VYE7W7P8DD78" localSheetId="1" hidden="1">#REF!</definedName>
    <definedName name="BExW5F6OUXHEWQU5VYE7W7P8DD78" localSheetId="40" hidden="1">#REF!</definedName>
    <definedName name="BExW5F6OUXHEWQU5VYE7W7P8DD78" localSheetId="36" hidden="1">#REF!</definedName>
    <definedName name="BExW5F6OUXHEWQU5VYE7W7P8DD78" hidden="1">#REF!</definedName>
    <definedName name="BExW5WPU27WD4NWZOT0ZEJIDLX5J" localSheetId="7" hidden="1">#REF!</definedName>
    <definedName name="BExW5WPU27WD4NWZOT0ZEJIDLX5J" localSheetId="9" hidden="1">#REF!</definedName>
    <definedName name="BExW5WPU27WD4NWZOT0ZEJIDLX5J" localSheetId="1" hidden="1">#REF!</definedName>
    <definedName name="BExW5WPU27WD4NWZOT0ZEJIDLX5J" localSheetId="40" hidden="1">#REF!</definedName>
    <definedName name="BExW5WPU27WD4NWZOT0ZEJIDLX5J" localSheetId="36" hidden="1">#REF!</definedName>
    <definedName name="BExW5WPU27WD4NWZOT0ZEJIDLX5J" hidden="1">#REF!</definedName>
    <definedName name="BExW5YD97EMSUYC4KDEFH1FB4FY3" localSheetId="7" hidden="1">#REF!</definedName>
    <definedName name="BExW5YD97EMSUYC4KDEFH1FB4FY3" localSheetId="9" hidden="1">#REF!</definedName>
    <definedName name="BExW5YD97EMSUYC4KDEFH1FB4FY3" localSheetId="1" hidden="1">#REF!</definedName>
    <definedName name="BExW5YD97EMSUYC4KDEFH1FB4FY3" localSheetId="40" hidden="1">#REF!</definedName>
    <definedName name="BExW5YD97EMSUYC4KDEFH1FB4FY3" localSheetId="36" hidden="1">#REF!</definedName>
    <definedName name="BExW5YD97EMSUYC4KDEFH1FB4FY3" hidden="1">#REF!</definedName>
    <definedName name="BExW5Z469DSRWTA6T0KVLA7SMIPL" localSheetId="7" hidden="1">#REF!</definedName>
    <definedName name="BExW5Z469DSRWTA6T0KVLA7SMIPL" localSheetId="9" hidden="1">#REF!</definedName>
    <definedName name="BExW5Z469DSRWTA6T0KVLA7SMIPL" localSheetId="1" hidden="1">#REF!</definedName>
    <definedName name="BExW5Z469DSRWTA6T0KVLA7SMIPL" localSheetId="40" hidden="1">#REF!</definedName>
    <definedName name="BExW5Z469DSRWTA6T0KVLA7SMIPL" localSheetId="36" hidden="1">#REF!</definedName>
    <definedName name="BExW5Z469DSRWTA6T0KVLA7SMIPL" hidden="1">#REF!</definedName>
    <definedName name="BExW62ETJAPBX5X53FTGUCHZXI2K" localSheetId="7" hidden="1">#REF!</definedName>
    <definedName name="BExW62ETJAPBX5X53FTGUCHZXI2K" localSheetId="9" hidden="1">#REF!</definedName>
    <definedName name="BExW62ETJAPBX5X53FTGUCHZXI2K" localSheetId="1" hidden="1">#REF!</definedName>
    <definedName name="BExW62ETJAPBX5X53FTGUCHZXI2K" localSheetId="40" hidden="1">#REF!</definedName>
    <definedName name="BExW62ETJAPBX5X53FTGUCHZXI2K" localSheetId="36" hidden="1">#REF!</definedName>
    <definedName name="BExW62ETJAPBX5X53FTGUCHZXI2K" hidden="1">#REF!</definedName>
    <definedName name="BExW660AV1TUV2XNUPD65RZR3QOO" localSheetId="7" hidden="1">#REF!</definedName>
    <definedName name="BExW660AV1TUV2XNUPD65RZR3QOO" localSheetId="9" hidden="1">#REF!</definedName>
    <definedName name="BExW660AV1TUV2XNUPD65RZR3QOO" localSheetId="1" hidden="1">#REF!</definedName>
    <definedName name="BExW660AV1TUV2XNUPD65RZR3QOO" localSheetId="40" hidden="1">#REF!</definedName>
    <definedName name="BExW660AV1TUV2XNUPD65RZR3QOO" localSheetId="36" hidden="1">#REF!</definedName>
    <definedName name="BExW660AV1TUV2XNUPD65RZR3QOO" hidden="1">#REF!</definedName>
    <definedName name="BExW66LVVZK656PQY1257QMHP2AY" localSheetId="7" hidden="1">#REF!</definedName>
    <definedName name="BExW66LVVZK656PQY1257QMHP2AY" localSheetId="9" hidden="1">#REF!</definedName>
    <definedName name="BExW66LVVZK656PQY1257QMHP2AY" localSheetId="1" hidden="1">#REF!</definedName>
    <definedName name="BExW66LVVZK656PQY1257QMHP2AY" localSheetId="40" hidden="1">#REF!</definedName>
    <definedName name="BExW66LVVZK656PQY1257QMHP2AY" localSheetId="36" hidden="1">#REF!</definedName>
    <definedName name="BExW66LVVZK656PQY1257QMHP2AY" hidden="1">#REF!</definedName>
    <definedName name="BExW6EJPHAP1TWT380AZLXNHR22P" localSheetId="7" hidden="1">#REF!</definedName>
    <definedName name="BExW6EJPHAP1TWT380AZLXNHR22P" localSheetId="9" hidden="1">#REF!</definedName>
    <definedName name="BExW6EJPHAP1TWT380AZLXNHR22P" localSheetId="1" hidden="1">#REF!</definedName>
    <definedName name="BExW6EJPHAP1TWT380AZLXNHR22P" localSheetId="40" hidden="1">#REF!</definedName>
    <definedName name="BExW6EJPHAP1TWT380AZLXNHR22P" localSheetId="36" hidden="1">#REF!</definedName>
    <definedName name="BExW6EJPHAP1TWT380AZLXNHR22P" hidden="1">#REF!</definedName>
    <definedName name="BExW6G1PJ38H10DVLL8WPQ736OEB" localSheetId="7" hidden="1">#REF!</definedName>
    <definedName name="BExW6G1PJ38H10DVLL8WPQ736OEB" localSheetId="9" hidden="1">#REF!</definedName>
    <definedName name="BExW6G1PJ38H10DVLL8WPQ736OEB" localSheetId="1" hidden="1">#REF!</definedName>
    <definedName name="BExW6G1PJ38H10DVLL8WPQ736OEB" localSheetId="40" hidden="1">#REF!</definedName>
    <definedName name="BExW6G1PJ38H10DVLL8WPQ736OEB" localSheetId="36" hidden="1">#REF!</definedName>
    <definedName name="BExW6G1PJ38H10DVLL8WPQ736OEB" hidden="1">#REF!</definedName>
    <definedName name="BExW794A74Z5F2K8LVQLD6VSKXUE" localSheetId="7" hidden="1">#REF!</definedName>
    <definedName name="BExW794A74Z5F2K8LVQLD6VSKXUE" localSheetId="9" hidden="1">#REF!</definedName>
    <definedName name="BExW794A74Z5F2K8LVQLD6VSKXUE" localSheetId="1" hidden="1">#REF!</definedName>
    <definedName name="BExW794A74Z5F2K8LVQLD6VSKXUE" localSheetId="40" hidden="1">#REF!</definedName>
    <definedName name="BExW794A74Z5F2K8LVQLD6VSKXUE" localSheetId="36" hidden="1">#REF!</definedName>
    <definedName name="BExW794A74Z5F2K8LVQLD6VSKXUE" hidden="1">#REF!</definedName>
    <definedName name="BExW7Q1TQ8E6G4WYYNSOMV43S95R" localSheetId="7" hidden="1">#REF!</definedName>
    <definedName name="BExW7Q1TQ8E6G4WYYNSOMV43S95R" localSheetId="9" hidden="1">#REF!</definedName>
    <definedName name="BExW7Q1TQ8E6G4WYYNSOMV43S95R" localSheetId="1" hidden="1">#REF!</definedName>
    <definedName name="BExW7Q1TQ8E6G4WYYNSOMV43S95R" localSheetId="40" hidden="1">#REF!</definedName>
    <definedName name="BExW7Q1TQ8E6G4WYYNSOMV43S95R" localSheetId="36" hidden="1">#REF!</definedName>
    <definedName name="BExW7Q1TQ8E6G4WYYNSOMV43S95R" hidden="1">#REF!</definedName>
    <definedName name="BExW7XZTFZV0N9YM9S4PM74A5X2O" localSheetId="7" hidden="1">#REF!</definedName>
    <definedName name="BExW7XZTFZV0N9YM9S4PM74A5X2O" localSheetId="9" hidden="1">#REF!</definedName>
    <definedName name="BExW7XZTFZV0N9YM9S4PM74A5X2O" localSheetId="1" hidden="1">#REF!</definedName>
    <definedName name="BExW7XZTFZV0N9YM9S4PM74A5X2O" localSheetId="40" hidden="1">#REF!</definedName>
    <definedName name="BExW7XZTFZV0N9YM9S4PM74A5X2O" localSheetId="36" hidden="1">#REF!</definedName>
    <definedName name="BExW7XZTFZV0N9YM9S4PM74A5X2O" hidden="1">#REF!</definedName>
    <definedName name="BExW8K0SSIPSKBVP06IJ71600HJZ" localSheetId="7" hidden="1">#REF!</definedName>
    <definedName name="BExW8K0SSIPSKBVP06IJ71600HJZ" localSheetId="9" hidden="1">#REF!</definedName>
    <definedName name="BExW8K0SSIPSKBVP06IJ71600HJZ" localSheetId="1" hidden="1">#REF!</definedName>
    <definedName name="BExW8K0SSIPSKBVP06IJ71600HJZ" localSheetId="40" hidden="1">#REF!</definedName>
    <definedName name="BExW8K0SSIPSKBVP06IJ71600HJZ" localSheetId="36" hidden="1">#REF!</definedName>
    <definedName name="BExW8K0SSIPSKBVP06IJ71600HJZ" hidden="1">#REF!</definedName>
    <definedName name="BExW8T0GVY3ZYO4ACSBLHS8SH895" localSheetId="7" hidden="1">#REF!</definedName>
    <definedName name="BExW8T0GVY3ZYO4ACSBLHS8SH895" localSheetId="9" hidden="1">#REF!</definedName>
    <definedName name="BExW8T0GVY3ZYO4ACSBLHS8SH895" localSheetId="1" hidden="1">#REF!</definedName>
    <definedName name="BExW8T0GVY3ZYO4ACSBLHS8SH895" localSheetId="40" hidden="1">#REF!</definedName>
    <definedName name="BExW8T0GVY3ZYO4ACSBLHS8SH895" localSheetId="36" hidden="1">#REF!</definedName>
    <definedName name="BExW8T0GVY3ZYO4ACSBLHS8SH895" hidden="1">#REF!</definedName>
    <definedName name="BExW8YEP73JMMU9HZ08PM4WHJQZ4" localSheetId="7" hidden="1">#REF!</definedName>
    <definedName name="BExW8YEP73JMMU9HZ08PM4WHJQZ4" localSheetId="9" hidden="1">#REF!</definedName>
    <definedName name="BExW8YEP73JMMU9HZ08PM4WHJQZ4" localSheetId="1" hidden="1">#REF!</definedName>
    <definedName name="BExW8YEP73JMMU9HZ08PM4WHJQZ4" localSheetId="40" hidden="1">#REF!</definedName>
    <definedName name="BExW8YEP73JMMU9HZ08PM4WHJQZ4" localSheetId="36" hidden="1">#REF!</definedName>
    <definedName name="BExW8YEP73JMMU9HZ08PM4WHJQZ4" hidden="1">#REF!</definedName>
    <definedName name="BExW937AT53OZQRHNWQZ5BVH24IE" localSheetId="7" hidden="1">#REF!</definedName>
    <definedName name="BExW937AT53OZQRHNWQZ5BVH24IE" localSheetId="9" hidden="1">#REF!</definedName>
    <definedName name="BExW937AT53OZQRHNWQZ5BVH24IE" localSheetId="1" hidden="1">#REF!</definedName>
    <definedName name="BExW937AT53OZQRHNWQZ5BVH24IE" localSheetId="40" hidden="1">#REF!</definedName>
    <definedName name="BExW937AT53OZQRHNWQZ5BVH24IE" localSheetId="36" hidden="1">#REF!</definedName>
    <definedName name="BExW937AT53OZQRHNWQZ5BVH24IE" hidden="1">#REF!</definedName>
    <definedName name="BExW95LN5N0LYFFVP7GJEGDVDLF0" localSheetId="7" hidden="1">#REF!</definedName>
    <definedName name="BExW95LN5N0LYFFVP7GJEGDVDLF0" localSheetId="9" hidden="1">#REF!</definedName>
    <definedName name="BExW95LN5N0LYFFVP7GJEGDVDLF0" localSheetId="1" hidden="1">#REF!</definedName>
    <definedName name="BExW95LN5N0LYFFVP7GJEGDVDLF0" localSheetId="40" hidden="1">#REF!</definedName>
    <definedName name="BExW95LN5N0LYFFVP7GJEGDVDLF0" localSheetId="36" hidden="1">#REF!</definedName>
    <definedName name="BExW95LN5N0LYFFVP7GJEGDVDLF0" hidden="1">#REF!</definedName>
    <definedName name="BExW967733Q8RAJOHR2GJ3HO8JIW" localSheetId="7" hidden="1">#REF!</definedName>
    <definedName name="BExW967733Q8RAJOHR2GJ3HO8JIW" localSheetId="9" hidden="1">#REF!</definedName>
    <definedName name="BExW967733Q8RAJOHR2GJ3HO8JIW" localSheetId="1" hidden="1">#REF!</definedName>
    <definedName name="BExW967733Q8RAJOHR2GJ3HO8JIW" localSheetId="40" hidden="1">#REF!</definedName>
    <definedName name="BExW967733Q8RAJOHR2GJ3HO8JIW" localSheetId="36" hidden="1">#REF!</definedName>
    <definedName name="BExW967733Q8RAJOHR2GJ3HO8JIW" hidden="1">#REF!</definedName>
    <definedName name="BExW9POK1KIOI0ALS5MZIKTDIYMA" localSheetId="7" hidden="1">#REF!</definedName>
    <definedName name="BExW9POK1KIOI0ALS5MZIKTDIYMA" localSheetId="9" hidden="1">#REF!</definedName>
    <definedName name="BExW9POK1KIOI0ALS5MZIKTDIYMA" localSheetId="1" hidden="1">#REF!</definedName>
    <definedName name="BExW9POK1KIOI0ALS5MZIKTDIYMA" localSheetId="40" hidden="1">#REF!</definedName>
    <definedName name="BExW9POK1KIOI0ALS5MZIKTDIYMA" localSheetId="36" hidden="1">#REF!</definedName>
    <definedName name="BExW9POK1KIOI0ALS5MZIKTDIYMA" hidden="1">#REF!</definedName>
    <definedName name="BExXLDE6PN4ESWT3LXJNQCY94NE4" localSheetId="7" hidden="1">#REF!</definedName>
    <definedName name="BExXLDE6PN4ESWT3LXJNQCY94NE4" localSheetId="9" hidden="1">#REF!</definedName>
    <definedName name="BExXLDE6PN4ESWT3LXJNQCY94NE4" localSheetId="1" hidden="1">#REF!</definedName>
    <definedName name="BExXLDE6PN4ESWT3LXJNQCY94NE4" localSheetId="40" hidden="1">#REF!</definedName>
    <definedName name="BExXLDE6PN4ESWT3LXJNQCY94NE4" localSheetId="36" hidden="1">#REF!</definedName>
    <definedName name="BExXLDE6PN4ESWT3LXJNQCY94NE4" hidden="1">#REF!</definedName>
    <definedName name="BExXLQVPK2H3IF0NDDA5CT612EUK" localSheetId="7" hidden="1">#REF!</definedName>
    <definedName name="BExXLQVPK2H3IF0NDDA5CT612EUK" localSheetId="9" hidden="1">#REF!</definedName>
    <definedName name="BExXLQVPK2H3IF0NDDA5CT612EUK" localSheetId="1" hidden="1">#REF!</definedName>
    <definedName name="BExXLQVPK2H3IF0NDDA5CT612EUK" localSheetId="40" hidden="1">#REF!</definedName>
    <definedName name="BExXLQVPK2H3IF0NDDA5CT612EUK" localSheetId="36" hidden="1">#REF!</definedName>
    <definedName name="BExXLQVPK2H3IF0NDDA5CT612EUK" hidden="1">#REF!</definedName>
    <definedName name="BExXLR6IO70TYTACKQH9M5PGV24J" localSheetId="7" hidden="1">#REF!</definedName>
    <definedName name="BExXLR6IO70TYTACKQH9M5PGV24J" localSheetId="9" hidden="1">#REF!</definedName>
    <definedName name="BExXLR6IO70TYTACKQH9M5PGV24J" localSheetId="1" hidden="1">#REF!</definedName>
    <definedName name="BExXLR6IO70TYTACKQH9M5PGV24J" localSheetId="40" hidden="1">#REF!</definedName>
    <definedName name="BExXLR6IO70TYTACKQH9M5PGV24J" localSheetId="36" hidden="1">#REF!</definedName>
    <definedName name="BExXLR6IO70TYTACKQH9M5PGV24J" hidden="1">#REF!</definedName>
    <definedName name="BExXM065WOLYRYHGHOJE0OOFXA4M" localSheetId="7" hidden="1">#REF!</definedName>
    <definedName name="BExXM065WOLYRYHGHOJE0OOFXA4M" localSheetId="9" hidden="1">#REF!</definedName>
    <definedName name="BExXM065WOLYRYHGHOJE0OOFXA4M" localSheetId="1" hidden="1">#REF!</definedName>
    <definedName name="BExXM065WOLYRYHGHOJE0OOFXA4M" localSheetId="40" hidden="1">#REF!</definedName>
    <definedName name="BExXM065WOLYRYHGHOJE0OOFXA4M" localSheetId="36" hidden="1">#REF!</definedName>
    <definedName name="BExXM065WOLYRYHGHOJE0OOFXA4M" hidden="1">#REF!</definedName>
    <definedName name="BExXM3GUNXVDM82KUR17NNUMQCNI" localSheetId="7" hidden="1">#REF!</definedName>
    <definedName name="BExXM3GUNXVDM82KUR17NNUMQCNI" localSheetId="9" hidden="1">#REF!</definedName>
    <definedName name="BExXM3GUNXVDM82KUR17NNUMQCNI" localSheetId="1" hidden="1">#REF!</definedName>
    <definedName name="BExXM3GUNXVDM82KUR17NNUMQCNI" localSheetId="40" hidden="1">#REF!</definedName>
    <definedName name="BExXM3GUNXVDM82KUR17NNUMQCNI" localSheetId="36" hidden="1">#REF!</definedName>
    <definedName name="BExXM3GUNXVDM82KUR17NNUMQCNI" hidden="1">#REF!</definedName>
    <definedName name="BExXMA28M8SH7MKIGETSDA72WUIZ" localSheetId="7" hidden="1">#REF!</definedName>
    <definedName name="BExXMA28M8SH7MKIGETSDA72WUIZ" localSheetId="9" hidden="1">#REF!</definedName>
    <definedName name="BExXMA28M8SH7MKIGETSDA72WUIZ" localSheetId="1" hidden="1">#REF!</definedName>
    <definedName name="BExXMA28M8SH7MKIGETSDA72WUIZ" localSheetId="40" hidden="1">#REF!</definedName>
    <definedName name="BExXMA28M8SH7MKIGETSDA72WUIZ" localSheetId="36" hidden="1">#REF!</definedName>
    <definedName name="BExXMA28M8SH7MKIGETSDA72WUIZ" hidden="1">#REF!</definedName>
    <definedName name="BExXMOLHIAHDLFSA31PUB36SC3I9" localSheetId="7" hidden="1">#REF!</definedName>
    <definedName name="BExXMOLHIAHDLFSA31PUB36SC3I9" localSheetId="9" hidden="1">#REF!</definedName>
    <definedName name="BExXMOLHIAHDLFSA31PUB36SC3I9" localSheetId="1" hidden="1">#REF!</definedName>
    <definedName name="BExXMOLHIAHDLFSA31PUB36SC3I9" localSheetId="40" hidden="1">#REF!</definedName>
    <definedName name="BExXMOLHIAHDLFSA31PUB36SC3I9" localSheetId="36" hidden="1">#REF!</definedName>
    <definedName name="BExXMOLHIAHDLFSA31PUB36SC3I9" hidden="1">#REF!</definedName>
    <definedName name="BExXMT8T5Z3M2JBQN65X2LKH0YQI" localSheetId="7" hidden="1">#REF!</definedName>
    <definedName name="BExXMT8T5Z3M2JBQN65X2LKH0YQI" localSheetId="9" hidden="1">#REF!</definedName>
    <definedName name="BExXMT8T5Z3M2JBQN65X2LKH0YQI" localSheetId="1" hidden="1">#REF!</definedName>
    <definedName name="BExXMT8T5Z3M2JBQN65X2LKH0YQI" localSheetId="40" hidden="1">#REF!</definedName>
    <definedName name="BExXMT8T5Z3M2JBQN65X2LKH0YQI" localSheetId="36" hidden="1">#REF!</definedName>
    <definedName name="BExXMT8T5Z3M2JBQN65X2LKH0YQI" hidden="1">#REF!</definedName>
    <definedName name="BExXN1XNO7H60M9X1E7EVWFJDM5N" localSheetId="7" hidden="1">#REF!</definedName>
    <definedName name="BExXN1XNO7H60M9X1E7EVWFJDM5N" localSheetId="9" hidden="1">#REF!</definedName>
    <definedName name="BExXN1XNO7H60M9X1E7EVWFJDM5N" localSheetId="1" hidden="1">#REF!</definedName>
    <definedName name="BExXN1XNO7H60M9X1E7EVWFJDM5N" localSheetId="40" hidden="1">#REF!</definedName>
    <definedName name="BExXN1XNO7H60M9X1E7EVWFJDM5N" localSheetId="36" hidden="1">#REF!</definedName>
    <definedName name="BExXN1XNO7H60M9X1E7EVWFJDM5N" hidden="1">#REF!</definedName>
    <definedName name="BExXN1XOOOY51EZQ6II0LWEU2OYT" localSheetId="7" hidden="1">#REF!</definedName>
    <definedName name="BExXN1XOOOY51EZQ6II0LWEU2OYT" localSheetId="9" hidden="1">#REF!</definedName>
    <definedName name="BExXN1XOOOY51EZQ6II0LWEU2OYT" localSheetId="1" hidden="1">#REF!</definedName>
    <definedName name="BExXN1XOOOY51EZQ6II0LWEU2OYT" localSheetId="40" hidden="1">#REF!</definedName>
    <definedName name="BExXN1XOOOY51EZQ6II0LWEU2OYT" localSheetId="36" hidden="1">#REF!</definedName>
    <definedName name="BExXN1XOOOY51EZQ6II0LWEU2OYT" hidden="1">#REF!</definedName>
    <definedName name="BExXN22ZOTIW49GPLWFYKVM90FNZ" localSheetId="7" hidden="1">#REF!</definedName>
    <definedName name="BExXN22ZOTIW49GPLWFYKVM90FNZ" localSheetId="9" hidden="1">#REF!</definedName>
    <definedName name="BExXN22ZOTIW49GPLWFYKVM90FNZ" localSheetId="1" hidden="1">#REF!</definedName>
    <definedName name="BExXN22ZOTIW49GPLWFYKVM90FNZ" localSheetId="40" hidden="1">#REF!</definedName>
    <definedName name="BExXN22ZOTIW49GPLWFYKVM90FNZ" localSheetId="36" hidden="1">#REF!</definedName>
    <definedName name="BExXN22ZOTIW49GPLWFYKVM90FNZ" hidden="1">#REF!</definedName>
    <definedName name="BExXN6QAP8UJQVN4R4BQKPP4QK35" localSheetId="7" hidden="1">#REF!</definedName>
    <definedName name="BExXN6QAP8UJQVN4R4BQKPP4QK35" localSheetId="9" hidden="1">#REF!</definedName>
    <definedName name="BExXN6QAP8UJQVN4R4BQKPP4QK35" localSheetId="1" hidden="1">#REF!</definedName>
    <definedName name="BExXN6QAP8UJQVN4R4BQKPP4QK35" localSheetId="40" hidden="1">#REF!</definedName>
    <definedName name="BExXN6QAP8UJQVN4R4BQKPP4QK35" localSheetId="36" hidden="1">#REF!</definedName>
    <definedName name="BExXN6QAP8UJQVN4R4BQKPP4QK35" hidden="1">#REF!</definedName>
    <definedName name="BExXNBOA39T2X6Y5Y5GZ5DDNA1AX" localSheetId="7" hidden="1">#REF!</definedName>
    <definedName name="BExXNBOA39T2X6Y5Y5GZ5DDNA1AX" localSheetId="9" hidden="1">#REF!</definedName>
    <definedName name="BExXNBOA39T2X6Y5Y5GZ5DDNA1AX" localSheetId="1" hidden="1">#REF!</definedName>
    <definedName name="BExXNBOA39T2X6Y5Y5GZ5DDNA1AX" localSheetId="40" hidden="1">#REF!</definedName>
    <definedName name="BExXNBOA39T2X6Y5Y5GZ5DDNA1AX" localSheetId="36" hidden="1">#REF!</definedName>
    <definedName name="BExXNBOA39T2X6Y5Y5GZ5DDNA1AX" hidden="1">#REF!</definedName>
    <definedName name="BExXNBZ1BRDK73S9XPRR1645KLVB" localSheetId="7" hidden="1">#REF!</definedName>
    <definedName name="BExXNBZ1BRDK73S9XPRR1645KLVB" localSheetId="9" hidden="1">#REF!</definedName>
    <definedName name="BExXNBZ1BRDK73S9XPRR1645KLVB" localSheetId="1" hidden="1">#REF!</definedName>
    <definedName name="BExXNBZ1BRDK73S9XPRR1645KLVB" localSheetId="40" hidden="1">#REF!</definedName>
    <definedName name="BExXNBZ1BRDK73S9XPRR1645KLVB" localSheetId="36" hidden="1">#REF!</definedName>
    <definedName name="BExXNBZ1BRDK73S9XPRR1645KLVB" hidden="1">#REF!</definedName>
    <definedName name="BExXND6872VJ3M2PGT056WQMWBHD" localSheetId="7" hidden="1">#REF!</definedName>
    <definedName name="BExXND6872VJ3M2PGT056WQMWBHD" localSheetId="9" hidden="1">#REF!</definedName>
    <definedName name="BExXND6872VJ3M2PGT056WQMWBHD" localSheetId="1" hidden="1">#REF!</definedName>
    <definedName name="BExXND6872VJ3M2PGT056WQMWBHD" localSheetId="40" hidden="1">#REF!</definedName>
    <definedName name="BExXND6872VJ3M2PGT056WQMWBHD" localSheetId="36" hidden="1">#REF!</definedName>
    <definedName name="BExXND6872VJ3M2PGT056WQMWBHD" hidden="1">#REF!</definedName>
    <definedName name="BExXNPM24UN2PGVL9D1TUBFRIKR4" localSheetId="7" hidden="1">#REF!</definedName>
    <definedName name="BExXNPM24UN2PGVL9D1TUBFRIKR4" localSheetId="9" hidden="1">#REF!</definedName>
    <definedName name="BExXNPM24UN2PGVL9D1TUBFRIKR4" localSheetId="1" hidden="1">#REF!</definedName>
    <definedName name="BExXNPM24UN2PGVL9D1TUBFRIKR4" localSheetId="40" hidden="1">#REF!</definedName>
    <definedName name="BExXNPM24UN2PGVL9D1TUBFRIKR4" localSheetId="36" hidden="1">#REF!</definedName>
    <definedName name="BExXNPM24UN2PGVL9D1TUBFRIKR4" hidden="1">#REF!</definedName>
    <definedName name="BExXNWCR6WOY5G3VTC96QCIFQE0E" localSheetId="7" hidden="1">#REF!</definedName>
    <definedName name="BExXNWCR6WOY5G3VTC96QCIFQE0E" localSheetId="9" hidden="1">#REF!</definedName>
    <definedName name="BExXNWCR6WOY5G3VTC96QCIFQE0E" localSheetId="1" hidden="1">#REF!</definedName>
    <definedName name="BExXNWCR6WOY5G3VTC96QCIFQE0E" localSheetId="40" hidden="1">#REF!</definedName>
    <definedName name="BExXNWCR6WOY5G3VTC96QCIFQE0E" localSheetId="36" hidden="1">#REF!</definedName>
    <definedName name="BExXNWCR6WOY5G3VTC96QCIFQE0E" hidden="1">#REF!</definedName>
    <definedName name="BExXNWYB165VO9MHARCL5WLCHWS0" localSheetId="7" hidden="1">#REF!</definedName>
    <definedName name="BExXNWYB165VO9MHARCL5WLCHWS0" localSheetId="9" hidden="1">#REF!</definedName>
    <definedName name="BExXNWYB165VO9MHARCL5WLCHWS0" localSheetId="1" hidden="1">#REF!</definedName>
    <definedName name="BExXNWYB165VO9MHARCL5WLCHWS0" localSheetId="40" hidden="1">#REF!</definedName>
    <definedName name="BExXNWYB165VO9MHARCL5WLCHWS0" localSheetId="36" hidden="1">#REF!</definedName>
    <definedName name="BExXNWYB165VO9MHARCL5WLCHWS0" hidden="1">#REF!</definedName>
    <definedName name="BExXO278QHQN8JDK5425EJ615ECC" localSheetId="7" hidden="1">#REF!</definedName>
    <definedName name="BExXO278QHQN8JDK5425EJ615ECC" localSheetId="9" hidden="1">#REF!</definedName>
    <definedName name="BExXO278QHQN8JDK5425EJ615ECC" localSheetId="1" hidden="1">#REF!</definedName>
    <definedName name="BExXO278QHQN8JDK5425EJ615ECC" localSheetId="40" hidden="1">#REF!</definedName>
    <definedName name="BExXO278QHQN8JDK5425EJ615ECC" localSheetId="36" hidden="1">#REF!</definedName>
    <definedName name="BExXO278QHQN8JDK5425EJ615ECC" hidden="1">#REF!</definedName>
    <definedName name="BExXO4QVV7YZ6L5A7WZEMIA5AZOV" localSheetId="7" hidden="1">#REF!</definedName>
    <definedName name="BExXO4QVV7YZ6L5A7WZEMIA5AZOV" localSheetId="9" hidden="1">#REF!</definedName>
    <definedName name="BExXO4QVV7YZ6L5A7WZEMIA5AZOV" localSheetId="1" hidden="1">#REF!</definedName>
    <definedName name="BExXO4QVV7YZ6L5A7WZEMIA5AZOV" localSheetId="40" hidden="1">#REF!</definedName>
    <definedName name="BExXO4QVV7YZ6L5A7WZEMIA5AZOV" localSheetId="36" hidden="1">#REF!</definedName>
    <definedName name="BExXO4QVV7YZ6L5A7WZEMIA5AZOV" hidden="1">#REF!</definedName>
    <definedName name="BExXOBHOP0WGFHI2Y9AO4L440UVQ" localSheetId="7" hidden="1">#REF!</definedName>
    <definedName name="BExXOBHOP0WGFHI2Y9AO4L440UVQ" localSheetId="9" hidden="1">#REF!</definedName>
    <definedName name="BExXOBHOP0WGFHI2Y9AO4L440UVQ" localSheetId="1" hidden="1">#REF!</definedName>
    <definedName name="BExXOBHOP0WGFHI2Y9AO4L440UVQ" localSheetId="40" hidden="1">#REF!</definedName>
    <definedName name="BExXOBHOP0WGFHI2Y9AO4L440UVQ" localSheetId="36" hidden="1">#REF!</definedName>
    <definedName name="BExXOBHOP0WGFHI2Y9AO4L440UVQ" hidden="1">#REF!</definedName>
    <definedName name="BExXOHHHX25B8F97636QMXFUDZQK" localSheetId="7" hidden="1">#REF!</definedName>
    <definedName name="BExXOHHHX25B8F97636QMXFUDZQK" localSheetId="9" hidden="1">#REF!</definedName>
    <definedName name="BExXOHHHX25B8F97636QMXFUDZQK" localSheetId="1" hidden="1">#REF!</definedName>
    <definedName name="BExXOHHHX25B8F97636QMXFUDZQK" localSheetId="40" hidden="1">#REF!</definedName>
    <definedName name="BExXOHHHX25B8F97636QMXFUDZQK" localSheetId="36" hidden="1">#REF!</definedName>
    <definedName name="BExXOHHHX25B8F97636QMXFUDZQK" hidden="1">#REF!</definedName>
    <definedName name="BExXOHSAD2NSHOLLMZ2JWA4I3I1R" localSheetId="7" hidden="1">#REF!</definedName>
    <definedName name="BExXOHSAD2NSHOLLMZ2JWA4I3I1R" localSheetId="9" hidden="1">#REF!</definedName>
    <definedName name="BExXOHSAD2NSHOLLMZ2JWA4I3I1R" localSheetId="1" hidden="1">#REF!</definedName>
    <definedName name="BExXOHSAD2NSHOLLMZ2JWA4I3I1R" localSheetId="40" hidden="1">#REF!</definedName>
    <definedName name="BExXOHSAD2NSHOLLMZ2JWA4I3I1R" localSheetId="36" hidden="1">#REF!</definedName>
    <definedName name="BExXOHSAD2NSHOLLMZ2JWA4I3I1R" hidden="1">#REF!</definedName>
    <definedName name="BExXOJKWIJ6IFTV1RHIWHR91EZMW" localSheetId="7" hidden="1">#REF!</definedName>
    <definedName name="BExXOJKWIJ6IFTV1RHIWHR91EZMW" localSheetId="9" hidden="1">#REF!</definedName>
    <definedName name="BExXOJKWIJ6IFTV1RHIWHR91EZMW" localSheetId="1" hidden="1">#REF!</definedName>
    <definedName name="BExXOJKWIJ6IFTV1RHIWHR91EZMW" localSheetId="40" hidden="1">#REF!</definedName>
    <definedName name="BExXOJKWIJ6IFTV1RHIWHR91EZMW" localSheetId="36" hidden="1">#REF!</definedName>
    <definedName name="BExXOJKWIJ6IFTV1RHIWHR91EZMW" hidden="1">#REF!</definedName>
    <definedName name="BExXP80B5FGA00JCM7UXKPI3PB7Y" localSheetId="7" hidden="1">#REF!</definedName>
    <definedName name="BExXP80B5FGA00JCM7UXKPI3PB7Y" localSheetId="9" hidden="1">#REF!</definedName>
    <definedName name="BExXP80B5FGA00JCM7UXKPI3PB7Y" localSheetId="1" hidden="1">#REF!</definedName>
    <definedName name="BExXP80B5FGA00JCM7UXKPI3PB7Y" localSheetId="40" hidden="1">#REF!</definedName>
    <definedName name="BExXP80B5FGA00JCM7UXKPI3PB7Y" localSheetId="36" hidden="1">#REF!</definedName>
    <definedName name="BExXP80B5FGA00JCM7UXKPI3PB7Y" hidden="1">#REF!</definedName>
    <definedName name="BExXP85M4WXYVN1UVHUTOEKEG5XS" localSheetId="7" hidden="1">#REF!</definedName>
    <definedName name="BExXP85M4WXYVN1UVHUTOEKEG5XS" localSheetId="9" hidden="1">#REF!</definedName>
    <definedName name="BExXP85M4WXYVN1UVHUTOEKEG5XS" localSheetId="1" hidden="1">#REF!</definedName>
    <definedName name="BExXP85M4WXYVN1UVHUTOEKEG5XS" localSheetId="40" hidden="1">#REF!</definedName>
    <definedName name="BExXP85M4WXYVN1UVHUTOEKEG5XS" localSheetId="36" hidden="1">#REF!</definedName>
    <definedName name="BExXP85M4WXYVN1UVHUTOEKEG5XS" hidden="1">#REF!</definedName>
    <definedName name="BExXPELOTHOAG0OWILLAH94OZV5J" localSheetId="7" hidden="1">#REF!</definedName>
    <definedName name="BExXPELOTHOAG0OWILLAH94OZV5J" localSheetId="9" hidden="1">#REF!</definedName>
    <definedName name="BExXPELOTHOAG0OWILLAH94OZV5J" localSheetId="1" hidden="1">#REF!</definedName>
    <definedName name="BExXPELOTHOAG0OWILLAH94OZV5J" localSheetId="40" hidden="1">#REF!</definedName>
    <definedName name="BExXPELOTHOAG0OWILLAH94OZV5J" localSheetId="36" hidden="1">#REF!</definedName>
    <definedName name="BExXPELOTHOAG0OWILLAH94OZV5J" hidden="1">#REF!</definedName>
    <definedName name="BExXPOSJRLJNYPU01QNNQ5URXP2U" localSheetId="7" hidden="1">#REF!</definedName>
    <definedName name="BExXPOSJRLJNYPU01QNNQ5URXP2U" localSheetId="9" hidden="1">#REF!</definedName>
    <definedName name="BExXPOSJRLJNYPU01QNNQ5URXP2U" localSheetId="1" hidden="1">#REF!</definedName>
    <definedName name="BExXPOSJRLJNYPU01QNNQ5URXP2U" localSheetId="40" hidden="1">#REF!</definedName>
    <definedName name="BExXPOSJRLJNYPU01QNNQ5URXP2U" localSheetId="36" hidden="1">#REF!</definedName>
    <definedName name="BExXPOSJRLJNYPU01QNNQ5URXP2U" hidden="1">#REF!</definedName>
    <definedName name="BExXPS31W1VD2NMIE4E37LHVDF0L" localSheetId="7" hidden="1">#REF!</definedName>
    <definedName name="BExXPS31W1VD2NMIE4E37LHVDF0L" localSheetId="9" hidden="1">#REF!</definedName>
    <definedName name="BExXPS31W1VD2NMIE4E37LHVDF0L" localSheetId="1" hidden="1">#REF!</definedName>
    <definedName name="BExXPS31W1VD2NMIE4E37LHVDF0L" localSheetId="40" hidden="1">#REF!</definedName>
    <definedName name="BExXPS31W1VD2NMIE4E37LHVDF0L" localSheetId="36" hidden="1">#REF!</definedName>
    <definedName name="BExXPS31W1VD2NMIE4E37LHVDF0L" hidden="1">#REF!</definedName>
    <definedName name="BExXPZKYEMVF5JOC14HYOOYQK6JK" localSheetId="7" hidden="1">#REF!</definedName>
    <definedName name="BExXPZKYEMVF5JOC14HYOOYQK6JK" localSheetId="9" hidden="1">#REF!</definedName>
    <definedName name="BExXPZKYEMVF5JOC14HYOOYQK6JK" localSheetId="1" hidden="1">#REF!</definedName>
    <definedName name="BExXPZKYEMVF5JOC14HYOOYQK6JK" localSheetId="40" hidden="1">#REF!</definedName>
    <definedName name="BExXPZKYEMVF5JOC14HYOOYQK6JK" localSheetId="36" hidden="1">#REF!</definedName>
    <definedName name="BExXPZKYEMVF5JOC14HYOOYQK6JK" hidden="1">#REF!</definedName>
    <definedName name="BExXQ89PA10X79WBWOEP1AJX1OQM" localSheetId="7" hidden="1">#REF!</definedName>
    <definedName name="BExXQ89PA10X79WBWOEP1AJX1OQM" localSheetId="9" hidden="1">#REF!</definedName>
    <definedName name="BExXQ89PA10X79WBWOEP1AJX1OQM" localSheetId="1" hidden="1">#REF!</definedName>
    <definedName name="BExXQ89PA10X79WBWOEP1AJX1OQM" localSheetId="40" hidden="1">#REF!</definedName>
    <definedName name="BExXQ89PA10X79WBWOEP1AJX1OQM" localSheetId="36" hidden="1">#REF!</definedName>
    <definedName name="BExXQ89PA10X79WBWOEP1AJX1OQM" hidden="1">#REF!</definedName>
    <definedName name="BExXQCGQGGYSI0LTRVR73MUO50AW" localSheetId="7" hidden="1">#REF!</definedName>
    <definedName name="BExXQCGQGGYSI0LTRVR73MUO50AW" localSheetId="9" hidden="1">#REF!</definedName>
    <definedName name="BExXQCGQGGYSI0LTRVR73MUO50AW" localSheetId="1" hidden="1">#REF!</definedName>
    <definedName name="BExXQCGQGGYSI0LTRVR73MUO50AW" localSheetId="40" hidden="1">#REF!</definedName>
    <definedName name="BExXQCGQGGYSI0LTRVR73MUO50AW" localSheetId="36" hidden="1">#REF!</definedName>
    <definedName name="BExXQCGQGGYSI0LTRVR73MUO50AW" hidden="1">#REF!</definedName>
    <definedName name="BExXQEEXFHDQ8DSRAJSB5ET6J004" localSheetId="7" hidden="1">#REF!</definedName>
    <definedName name="BExXQEEXFHDQ8DSRAJSB5ET6J004" localSheetId="9" hidden="1">#REF!</definedName>
    <definedName name="BExXQEEXFHDQ8DSRAJSB5ET6J004" localSheetId="1" hidden="1">#REF!</definedName>
    <definedName name="BExXQEEXFHDQ8DSRAJSB5ET6J004" localSheetId="40" hidden="1">#REF!</definedName>
    <definedName name="BExXQEEXFHDQ8DSRAJSB5ET6J004" localSheetId="36" hidden="1">#REF!</definedName>
    <definedName name="BExXQEEXFHDQ8DSRAJSB5ET6J004" hidden="1">#REF!</definedName>
    <definedName name="BExXQH41O5HZAH8BO6HCFY8YC3TU" localSheetId="7" hidden="1">#REF!</definedName>
    <definedName name="BExXQH41O5HZAH8BO6HCFY8YC3TU" localSheetId="9" hidden="1">#REF!</definedName>
    <definedName name="BExXQH41O5HZAH8BO6HCFY8YC3TU" localSheetId="1" hidden="1">#REF!</definedName>
    <definedName name="BExXQH41O5HZAH8BO6HCFY8YC3TU" localSheetId="40" hidden="1">#REF!</definedName>
    <definedName name="BExXQH41O5HZAH8BO6HCFY8YC3TU" localSheetId="36" hidden="1">#REF!</definedName>
    <definedName name="BExXQH41O5HZAH8BO6HCFY8YC3TU" hidden="1">#REF!</definedName>
    <definedName name="BExXQJIEF5R3QQ6D8HO3NGPU0IQC" localSheetId="7" hidden="1">#REF!</definedName>
    <definedName name="BExXQJIEF5R3QQ6D8HO3NGPU0IQC" localSheetId="9" hidden="1">#REF!</definedName>
    <definedName name="BExXQJIEF5R3QQ6D8HO3NGPU0IQC" localSheetId="1" hidden="1">#REF!</definedName>
    <definedName name="BExXQJIEF5R3QQ6D8HO3NGPU0IQC" localSheetId="40" hidden="1">#REF!</definedName>
    <definedName name="BExXQJIEF5R3QQ6D8HO3NGPU0IQC" localSheetId="36" hidden="1">#REF!</definedName>
    <definedName name="BExXQJIEF5R3QQ6D8HO3NGPU0IQC" hidden="1">#REF!</definedName>
    <definedName name="BExXQRAVW0KPQXIJ59NG6UGTZB59" localSheetId="7" hidden="1">#REF!</definedName>
    <definedName name="BExXQRAVW0KPQXIJ59NG6UGTZB59" localSheetId="9" hidden="1">#REF!</definedName>
    <definedName name="BExXQRAVW0KPQXIJ59NG6UGTZB59" localSheetId="1" hidden="1">#REF!</definedName>
    <definedName name="BExXQRAVW0KPQXIJ59NG6UGTZB59" localSheetId="40" hidden="1">#REF!</definedName>
    <definedName name="BExXQRAVW0KPQXIJ59NG6UGTZB59" localSheetId="36" hidden="1">#REF!</definedName>
    <definedName name="BExXQRAVW0KPQXIJ59NG6UGTZB59" hidden="1">#REF!</definedName>
    <definedName name="BExXQU00K9ER4I1WM7T9J0W1E7ZC" localSheetId="7" hidden="1">#REF!</definedName>
    <definedName name="BExXQU00K9ER4I1WM7T9J0W1E7ZC" localSheetId="9" hidden="1">#REF!</definedName>
    <definedName name="BExXQU00K9ER4I1WM7T9J0W1E7ZC" localSheetId="1" hidden="1">#REF!</definedName>
    <definedName name="BExXQU00K9ER4I1WM7T9J0W1E7ZC" localSheetId="40" hidden="1">#REF!</definedName>
    <definedName name="BExXQU00K9ER4I1WM7T9J0W1E7ZC" localSheetId="36" hidden="1">#REF!</definedName>
    <definedName name="BExXQU00K9ER4I1WM7T9J0W1E7ZC" hidden="1">#REF!</definedName>
    <definedName name="BExXQU00KOR7XLM8B13DGJ1MIQDY" localSheetId="7" hidden="1">#REF!</definedName>
    <definedName name="BExXQU00KOR7XLM8B13DGJ1MIQDY" localSheetId="9" hidden="1">#REF!</definedName>
    <definedName name="BExXQU00KOR7XLM8B13DGJ1MIQDY" localSheetId="1" hidden="1">#REF!</definedName>
    <definedName name="BExXQU00KOR7XLM8B13DGJ1MIQDY" localSheetId="40" hidden="1">#REF!</definedName>
    <definedName name="BExXQU00KOR7XLM8B13DGJ1MIQDY" localSheetId="36" hidden="1">#REF!</definedName>
    <definedName name="BExXQU00KOR7XLM8B13DGJ1MIQDY" hidden="1">#REF!</definedName>
    <definedName name="BExXQUG48Q1ISN53FE4MRROM0HSJ" localSheetId="7" hidden="1">#REF!</definedName>
    <definedName name="BExXQUG48Q1ISN53FE4MRROM0HSJ" localSheetId="9" hidden="1">#REF!</definedName>
    <definedName name="BExXQUG48Q1ISN53FE4MRROM0HSJ" localSheetId="1" hidden="1">#REF!</definedName>
    <definedName name="BExXQUG48Q1ISN53FE4MRROM0HSJ" localSheetId="40" hidden="1">#REF!</definedName>
    <definedName name="BExXQUG48Q1ISN53FE4MRROM0HSJ" localSheetId="36" hidden="1">#REF!</definedName>
    <definedName name="BExXQUG48Q1ISN53FE4MRROM0HSJ" hidden="1">#REF!</definedName>
    <definedName name="BExXQXG18PS8HGBOS03OSTQ0KEYC" localSheetId="7" hidden="1">#REF!</definedName>
    <definedName name="BExXQXG18PS8HGBOS03OSTQ0KEYC" localSheetId="9" hidden="1">#REF!</definedName>
    <definedName name="BExXQXG18PS8HGBOS03OSTQ0KEYC" localSheetId="1" hidden="1">#REF!</definedName>
    <definedName name="BExXQXG18PS8HGBOS03OSTQ0KEYC" localSheetId="40" hidden="1">#REF!</definedName>
    <definedName name="BExXQXG18PS8HGBOS03OSTQ0KEYC" localSheetId="36" hidden="1">#REF!</definedName>
    <definedName name="BExXQXG18PS8HGBOS03OSTQ0KEYC" hidden="1">#REF!</definedName>
    <definedName name="BExXQXQT4OAFQT5B0YB3USDJOJOB" localSheetId="7" hidden="1">#REF!</definedName>
    <definedName name="BExXQXQT4OAFQT5B0YB3USDJOJOB" localSheetId="9" hidden="1">#REF!</definedName>
    <definedName name="BExXQXQT4OAFQT5B0YB3USDJOJOB" localSheetId="1" hidden="1">#REF!</definedName>
    <definedName name="BExXQXQT4OAFQT5B0YB3USDJOJOB" localSheetId="40" hidden="1">#REF!</definedName>
    <definedName name="BExXQXQT4OAFQT5B0YB3USDJOJOB" localSheetId="36" hidden="1">#REF!</definedName>
    <definedName name="BExXQXQT4OAFQT5B0YB3USDJOJOB" hidden="1">#REF!</definedName>
    <definedName name="BExXR3FSEXAHSXEQNJORWFCPX86N" localSheetId="7" hidden="1">#REF!</definedName>
    <definedName name="BExXR3FSEXAHSXEQNJORWFCPX86N" localSheetId="9" hidden="1">#REF!</definedName>
    <definedName name="BExXR3FSEXAHSXEQNJORWFCPX86N" localSheetId="1" hidden="1">#REF!</definedName>
    <definedName name="BExXR3FSEXAHSXEQNJORWFCPX86N" localSheetId="40" hidden="1">#REF!</definedName>
    <definedName name="BExXR3FSEXAHSXEQNJORWFCPX86N" localSheetId="36" hidden="1">#REF!</definedName>
    <definedName name="BExXR3FSEXAHSXEQNJORWFCPX86N" hidden="1">#REF!</definedName>
    <definedName name="BExXR3W3FKYQBLR299HO9RZ70C43" localSheetId="7" hidden="1">#REF!</definedName>
    <definedName name="BExXR3W3FKYQBLR299HO9RZ70C43" localSheetId="9" hidden="1">#REF!</definedName>
    <definedName name="BExXR3W3FKYQBLR299HO9RZ70C43" localSheetId="1" hidden="1">#REF!</definedName>
    <definedName name="BExXR3W3FKYQBLR299HO9RZ70C43" localSheetId="40" hidden="1">#REF!</definedName>
    <definedName name="BExXR3W3FKYQBLR299HO9RZ70C43" localSheetId="36" hidden="1">#REF!</definedName>
    <definedName name="BExXR3W3FKYQBLR299HO9RZ70C43" hidden="1">#REF!</definedName>
    <definedName name="BExXR46U23CRRBV6IZT982MAEQKI" localSheetId="7" hidden="1">#REF!</definedName>
    <definedName name="BExXR46U23CRRBV6IZT982MAEQKI" localSheetId="9" hidden="1">#REF!</definedName>
    <definedName name="BExXR46U23CRRBV6IZT982MAEQKI" localSheetId="1" hidden="1">#REF!</definedName>
    <definedName name="BExXR46U23CRRBV6IZT982MAEQKI" localSheetId="40" hidden="1">#REF!</definedName>
    <definedName name="BExXR46U23CRRBV6IZT982MAEQKI" localSheetId="36" hidden="1">#REF!</definedName>
    <definedName name="BExXR46U23CRRBV6IZT982MAEQKI" hidden="1">#REF!</definedName>
    <definedName name="BExXR6A8W3ND3XDZXBMQZ1VCAXHG" localSheetId="7" hidden="1">#REF!</definedName>
    <definedName name="BExXR6A8W3ND3XDZXBMQZ1VCAXHG" localSheetId="9" hidden="1">#REF!</definedName>
    <definedName name="BExXR6A8W3ND3XDZXBMQZ1VCAXHG" localSheetId="1" hidden="1">#REF!</definedName>
    <definedName name="BExXR6A8W3ND3XDZXBMQZ1VCAXHG" localSheetId="40" hidden="1">#REF!</definedName>
    <definedName name="BExXR6A8W3ND3XDZXBMQZ1VCAXHG" localSheetId="36" hidden="1">#REF!</definedName>
    <definedName name="BExXR6A8W3ND3XDZXBMQZ1VCAXHG" hidden="1">#REF!</definedName>
    <definedName name="BExXR7HKNHT37B4OOA9K9191PP22" localSheetId="7" hidden="1">#REF!</definedName>
    <definedName name="BExXR7HKNHT37B4OOA9K9191PP22" localSheetId="9" hidden="1">#REF!</definedName>
    <definedName name="BExXR7HKNHT37B4OOA9K9191PP22" localSheetId="1" hidden="1">#REF!</definedName>
    <definedName name="BExXR7HKNHT37B4OOA9K9191PP22" localSheetId="40" hidden="1">#REF!</definedName>
    <definedName name="BExXR7HKNHT37B4OOA9K9191PP22" localSheetId="36" hidden="1">#REF!</definedName>
    <definedName name="BExXR7HKNHT37B4OOA9K9191PP22" hidden="1">#REF!</definedName>
    <definedName name="BExXR8OKAVX7O70V5IYG2PRKXSTI" localSheetId="7" hidden="1">#REF!</definedName>
    <definedName name="BExXR8OKAVX7O70V5IYG2PRKXSTI" localSheetId="9" hidden="1">#REF!</definedName>
    <definedName name="BExXR8OKAVX7O70V5IYG2PRKXSTI" localSheetId="1" hidden="1">#REF!</definedName>
    <definedName name="BExXR8OKAVX7O70V5IYG2PRKXSTI" localSheetId="40" hidden="1">#REF!</definedName>
    <definedName name="BExXR8OKAVX7O70V5IYG2PRKXSTI" localSheetId="36" hidden="1">#REF!</definedName>
    <definedName name="BExXR8OKAVX7O70V5IYG2PRKXSTI" hidden="1">#REF!</definedName>
    <definedName name="BExXRA6N6XCLQM6XDV724ZIH6G93" localSheetId="7" hidden="1">#REF!</definedName>
    <definedName name="BExXRA6N6XCLQM6XDV724ZIH6G93" localSheetId="9" hidden="1">#REF!</definedName>
    <definedName name="BExXRA6N6XCLQM6XDV724ZIH6G93" localSheetId="1" hidden="1">#REF!</definedName>
    <definedName name="BExXRA6N6XCLQM6XDV724ZIH6G93" localSheetId="40" hidden="1">#REF!</definedName>
    <definedName name="BExXRA6N6XCLQM6XDV724ZIH6G93" localSheetId="36" hidden="1">#REF!</definedName>
    <definedName name="BExXRA6N6XCLQM6XDV724ZIH6G93" hidden="1">#REF!</definedName>
    <definedName name="BExXRABZ1CNKCG6K1MR6OUFHF7J9" localSheetId="7" hidden="1">#REF!</definedName>
    <definedName name="BExXRABZ1CNKCG6K1MR6OUFHF7J9" localSheetId="9" hidden="1">#REF!</definedName>
    <definedName name="BExXRABZ1CNKCG6K1MR6OUFHF7J9" localSheetId="1" hidden="1">#REF!</definedName>
    <definedName name="BExXRABZ1CNKCG6K1MR6OUFHF7J9" localSheetId="40" hidden="1">#REF!</definedName>
    <definedName name="BExXRABZ1CNKCG6K1MR6OUFHF7J9" localSheetId="36" hidden="1">#REF!</definedName>
    <definedName name="BExXRABZ1CNKCG6K1MR6OUFHF7J9" hidden="1">#REF!</definedName>
    <definedName name="BExXRBOFETC0OTJ6WY3VPMFH03VB" localSheetId="7" hidden="1">#REF!</definedName>
    <definedName name="BExXRBOFETC0OTJ6WY3VPMFH03VB" localSheetId="9" hidden="1">#REF!</definedName>
    <definedName name="BExXRBOFETC0OTJ6WY3VPMFH03VB" localSheetId="1" hidden="1">#REF!</definedName>
    <definedName name="BExXRBOFETC0OTJ6WY3VPMFH03VB" localSheetId="40" hidden="1">#REF!</definedName>
    <definedName name="BExXRBOFETC0OTJ6WY3VPMFH03VB" localSheetId="36" hidden="1">#REF!</definedName>
    <definedName name="BExXRBOFETC0OTJ6WY3VPMFH03VB" hidden="1">#REF!</definedName>
    <definedName name="BExXRD13K1S9Y3JGR7CXSONT7RJZ" localSheetId="7" hidden="1">#REF!</definedName>
    <definedName name="BExXRD13K1S9Y3JGR7CXSONT7RJZ" localSheetId="9" hidden="1">#REF!</definedName>
    <definedName name="BExXRD13K1S9Y3JGR7CXSONT7RJZ" localSheetId="1" hidden="1">#REF!</definedName>
    <definedName name="BExXRD13K1S9Y3JGR7CXSONT7RJZ" localSheetId="40" hidden="1">#REF!</definedName>
    <definedName name="BExXRD13K1S9Y3JGR7CXSONT7RJZ" localSheetId="36" hidden="1">#REF!</definedName>
    <definedName name="BExXRD13K1S9Y3JGR7CXSONT7RJZ" hidden="1">#REF!</definedName>
    <definedName name="BExXRIFB4QQ87QIGA9AG0NXP577K" localSheetId="7" hidden="1">#REF!</definedName>
    <definedName name="BExXRIFB4QQ87QIGA9AG0NXP577K" localSheetId="9" hidden="1">#REF!</definedName>
    <definedName name="BExXRIFB4QQ87QIGA9AG0NXP577K" localSheetId="1" hidden="1">#REF!</definedName>
    <definedName name="BExXRIFB4QQ87QIGA9AG0NXP577K" localSheetId="40" hidden="1">#REF!</definedName>
    <definedName name="BExXRIFB4QQ87QIGA9AG0NXP577K" localSheetId="36" hidden="1">#REF!</definedName>
    <definedName name="BExXRIFB4QQ87QIGA9AG0NXP577K" hidden="1">#REF!</definedName>
    <definedName name="BExXRIQ2JF2CVTRDQX2D9SPH7FTN" localSheetId="7" hidden="1">#REF!</definedName>
    <definedName name="BExXRIQ2JF2CVTRDQX2D9SPH7FTN" localSheetId="9" hidden="1">#REF!</definedName>
    <definedName name="BExXRIQ2JF2CVTRDQX2D9SPH7FTN" localSheetId="1" hidden="1">#REF!</definedName>
    <definedName name="BExXRIQ2JF2CVTRDQX2D9SPH7FTN" localSheetId="40" hidden="1">#REF!</definedName>
    <definedName name="BExXRIQ2JF2CVTRDQX2D9SPH7FTN" localSheetId="36" hidden="1">#REF!</definedName>
    <definedName name="BExXRIQ2JF2CVTRDQX2D9SPH7FTN" hidden="1">#REF!</definedName>
    <definedName name="BExXRO4A6VUH1F4XV8N1BRJ4896W" localSheetId="7" hidden="1">#REF!</definedName>
    <definedName name="BExXRO4A6VUH1F4XV8N1BRJ4896W" localSheetId="9" hidden="1">#REF!</definedName>
    <definedName name="BExXRO4A6VUH1F4XV8N1BRJ4896W" localSheetId="1" hidden="1">#REF!</definedName>
    <definedName name="BExXRO4A6VUH1F4XV8N1BRJ4896W" localSheetId="40" hidden="1">#REF!</definedName>
    <definedName name="BExXRO4A6VUH1F4XV8N1BRJ4896W" localSheetId="36" hidden="1">#REF!</definedName>
    <definedName name="BExXRO4A6VUH1F4XV8N1BRJ4896W" hidden="1">#REF!</definedName>
    <definedName name="BExXRO9N1SNJZGKD90P4K7FU1J0P" localSheetId="7" hidden="1">#REF!</definedName>
    <definedName name="BExXRO9N1SNJZGKD90P4K7FU1J0P" localSheetId="9" hidden="1">#REF!</definedName>
    <definedName name="BExXRO9N1SNJZGKD90P4K7FU1J0P" localSheetId="1" hidden="1">#REF!</definedName>
    <definedName name="BExXRO9N1SNJZGKD90P4K7FU1J0P" localSheetId="40" hidden="1">#REF!</definedName>
    <definedName name="BExXRO9N1SNJZGKD90P4K7FU1J0P" localSheetId="36" hidden="1">#REF!</definedName>
    <definedName name="BExXRO9N1SNJZGKD90P4K7FU1J0P" hidden="1">#REF!</definedName>
    <definedName name="BExXROF2MWDZ7IFXX27XOJ79Q86E" localSheetId="7" hidden="1">#REF!</definedName>
    <definedName name="BExXROF2MWDZ7IFXX27XOJ79Q86E" localSheetId="9" hidden="1">#REF!</definedName>
    <definedName name="BExXROF2MWDZ7IFXX27XOJ79Q86E" localSheetId="1" hidden="1">#REF!</definedName>
    <definedName name="BExXROF2MWDZ7IFXX27XOJ79Q86E" localSheetId="40" hidden="1">#REF!</definedName>
    <definedName name="BExXROF2MWDZ7IFXX27XOJ79Q86E" localSheetId="36" hidden="1">#REF!</definedName>
    <definedName name="BExXROF2MWDZ7IFXX27XOJ79Q86E" hidden="1">#REF!</definedName>
    <definedName name="BExXRV5QP3Z0KAQ1EQT9JYT2FV0L" localSheetId="7" hidden="1">#REF!</definedName>
    <definedName name="BExXRV5QP3Z0KAQ1EQT9JYT2FV0L" localSheetId="9" hidden="1">#REF!</definedName>
    <definedName name="BExXRV5QP3Z0KAQ1EQT9JYT2FV0L" localSheetId="1" hidden="1">#REF!</definedName>
    <definedName name="BExXRV5QP3Z0KAQ1EQT9JYT2FV0L" localSheetId="40" hidden="1">#REF!</definedName>
    <definedName name="BExXRV5QP3Z0KAQ1EQT9JYT2FV0L" localSheetId="36" hidden="1">#REF!</definedName>
    <definedName name="BExXRV5QP3Z0KAQ1EQT9JYT2FV0L" hidden="1">#REF!</definedName>
    <definedName name="BExXRZ20LZZCW8LVGDK0XETOTSAI" localSheetId="7" hidden="1">#REF!</definedName>
    <definedName name="BExXRZ20LZZCW8LVGDK0XETOTSAI" localSheetId="9" hidden="1">#REF!</definedName>
    <definedName name="BExXRZ20LZZCW8LVGDK0XETOTSAI" localSheetId="1" hidden="1">#REF!</definedName>
    <definedName name="BExXRZ20LZZCW8LVGDK0XETOTSAI" localSheetId="40" hidden="1">#REF!</definedName>
    <definedName name="BExXRZ20LZZCW8LVGDK0XETOTSAI" localSheetId="36" hidden="1">#REF!</definedName>
    <definedName name="BExXRZ20LZZCW8LVGDK0XETOTSAI" hidden="1">#REF!</definedName>
    <definedName name="BExXS4R1GKUJQX6MHUIUN4S3SCAS" localSheetId="7" hidden="1">#REF!</definedName>
    <definedName name="BExXS4R1GKUJQX6MHUIUN4S3SCAS" localSheetId="9" hidden="1">#REF!</definedName>
    <definedName name="BExXS4R1GKUJQX6MHUIUN4S3SCAS" localSheetId="1" hidden="1">#REF!</definedName>
    <definedName name="BExXS4R1GKUJQX6MHUIUN4S3SCAS" localSheetId="40" hidden="1">#REF!</definedName>
    <definedName name="BExXS4R1GKUJQX6MHUIUN4S3SCAS" localSheetId="36" hidden="1">#REF!</definedName>
    <definedName name="BExXS4R1GKUJQX6MHUIUN4S3SCAS" hidden="1">#REF!</definedName>
    <definedName name="BExXS63O4OMWMNXXAODZQFSDG33N" localSheetId="7" hidden="1">#REF!</definedName>
    <definedName name="BExXS63O4OMWMNXXAODZQFSDG33N" localSheetId="9" hidden="1">#REF!</definedName>
    <definedName name="BExXS63O4OMWMNXXAODZQFSDG33N" localSheetId="1" hidden="1">#REF!</definedName>
    <definedName name="BExXS63O4OMWMNXXAODZQFSDG33N" localSheetId="40" hidden="1">#REF!</definedName>
    <definedName name="BExXS63O4OMWMNXXAODZQFSDG33N" localSheetId="36" hidden="1">#REF!</definedName>
    <definedName name="BExXS63O4OMWMNXXAODZQFSDG33N" hidden="1">#REF!</definedName>
    <definedName name="BExXSBSP1TOY051HSPEPM0AEIO2M" localSheetId="7" hidden="1">#REF!</definedName>
    <definedName name="BExXSBSP1TOY051HSPEPM0AEIO2M" localSheetId="9" hidden="1">#REF!</definedName>
    <definedName name="BExXSBSP1TOY051HSPEPM0AEIO2M" localSheetId="1" hidden="1">#REF!</definedName>
    <definedName name="BExXSBSP1TOY051HSPEPM0AEIO2M" localSheetId="40" hidden="1">#REF!</definedName>
    <definedName name="BExXSBSP1TOY051HSPEPM0AEIO2M" localSheetId="36" hidden="1">#REF!</definedName>
    <definedName name="BExXSBSP1TOY051HSPEPM0AEIO2M" hidden="1">#REF!</definedName>
    <definedName name="BExXSC8RFK5D68FJD2HI4K66SA6I" localSheetId="7" hidden="1">#REF!</definedName>
    <definedName name="BExXSC8RFK5D68FJD2HI4K66SA6I" localSheetId="9" hidden="1">#REF!</definedName>
    <definedName name="BExXSC8RFK5D68FJD2HI4K66SA6I" localSheetId="1" hidden="1">#REF!</definedName>
    <definedName name="BExXSC8RFK5D68FJD2HI4K66SA6I" localSheetId="40" hidden="1">#REF!</definedName>
    <definedName name="BExXSC8RFK5D68FJD2HI4K66SA6I" localSheetId="36" hidden="1">#REF!</definedName>
    <definedName name="BExXSC8RFK5D68FJD2HI4K66SA6I" hidden="1">#REF!</definedName>
    <definedName name="BExXSCP0AZ5MYCC2UFG2GLBCV1CC" localSheetId="7" hidden="1">#REF!</definedName>
    <definedName name="BExXSCP0AZ5MYCC2UFG2GLBCV1CC" localSheetId="9" hidden="1">#REF!</definedName>
    <definedName name="BExXSCP0AZ5MYCC2UFG2GLBCV1CC" localSheetId="1" hidden="1">#REF!</definedName>
    <definedName name="BExXSCP0AZ5MYCC2UFG2GLBCV1CC" localSheetId="40" hidden="1">#REF!</definedName>
    <definedName name="BExXSCP0AZ5MYCC2UFG2GLBCV1CC" localSheetId="36" hidden="1">#REF!</definedName>
    <definedName name="BExXSCP0AZ5MYCC2UFG2GLBCV1CC" hidden="1">#REF!</definedName>
    <definedName name="BExXSNHC88W4UMXEOIOOATJAIKZO" localSheetId="7" hidden="1">#REF!</definedName>
    <definedName name="BExXSNHC88W4UMXEOIOOATJAIKZO" localSheetId="9" hidden="1">#REF!</definedName>
    <definedName name="BExXSNHC88W4UMXEOIOOATJAIKZO" localSheetId="1" hidden="1">#REF!</definedName>
    <definedName name="BExXSNHC88W4UMXEOIOOATJAIKZO" localSheetId="40" hidden="1">#REF!</definedName>
    <definedName name="BExXSNHC88W4UMXEOIOOATJAIKZO" localSheetId="36" hidden="1">#REF!</definedName>
    <definedName name="BExXSNHC88W4UMXEOIOOATJAIKZO" hidden="1">#REF!</definedName>
    <definedName name="BExXSTBS08WIA9TLALV3UQ2Z3MRG" localSheetId="7" hidden="1">#REF!</definedName>
    <definedName name="BExXSTBS08WIA9TLALV3UQ2Z3MRG" localSheetId="9" hidden="1">#REF!</definedName>
    <definedName name="BExXSTBS08WIA9TLALV3UQ2Z3MRG" localSheetId="1" hidden="1">#REF!</definedName>
    <definedName name="BExXSTBS08WIA9TLALV3UQ2Z3MRG" localSheetId="40" hidden="1">#REF!</definedName>
    <definedName name="BExXSTBS08WIA9TLALV3UQ2Z3MRG" localSheetId="36" hidden="1">#REF!</definedName>
    <definedName name="BExXSTBS08WIA9TLALV3UQ2Z3MRG" hidden="1">#REF!</definedName>
    <definedName name="BExXSVQ2WOJJ73YEO8Q2FK60V4G8" localSheetId="7" hidden="1">#REF!</definedName>
    <definedName name="BExXSVQ2WOJJ73YEO8Q2FK60V4G8" localSheetId="9" hidden="1">#REF!</definedName>
    <definedName name="BExXSVQ2WOJJ73YEO8Q2FK60V4G8" localSheetId="1" hidden="1">#REF!</definedName>
    <definedName name="BExXSVQ2WOJJ73YEO8Q2FK60V4G8" localSheetId="40" hidden="1">#REF!</definedName>
    <definedName name="BExXSVQ2WOJJ73YEO8Q2FK60V4G8" localSheetId="36" hidden="1">#REF!</definedName>
    <definedName name="BExXSVQ2WOJJ73YEO8Q2FK60V4G8" hidden="1">#REF!</definedName>
    <definedName name="BExXTER5A2EQ14KN6J0MVATIHVKN" localSheetId="7" hidden="1">#REF!</definedName>
    <definedName name="BExXTER5A2EQ14KN6J0MVATIHVKN" localSheetId="9" hidden="1">#REF!</definedName>
    <definedName name="BExXTER5A2EQ14KN6J0MVATIHVKN" localSheetId="1" hidden="1">#REF!</definedName>
    <definedName name="BExXTER5A2EQ14KN6J0MVATIHVKN" localSheetId="40" hidden="1">#REF!</definedName>
    <definedName name="BExXTER5A2EQ14KN6J0MVATIHVKN" localSheetId="36" hidden="1">#REF!</definedName>
    <definedName name="BExXTER5A2EQ14KN6J0MVATIHVKN" hidden="1">#REF!</definedName>
    <definedName name="BExXTHLRNL82GN7KZY3TOLO508N7" localSheetId="7" hidden="1">#REF!</definedName>
    <definedName name="BExXTHLRNL82GN7KZY3TOLO508N7" localSheetId="9" hidden="1">#REF!</definedName>
    <definedName name="BExXTHLRNL82GN7KZY3TOLO508N7" localSheetId="1" hidden="1">#REF!</definedName>
    <definedName name="BExXTHLRNL82GN7KZY3TOLO508N7" localSheetId="40" hidden="1">#REF!</definedName>
    <definedName name="BExXTHLRNL82GN7KZY3TOLO508N7" localSheetId="36" hidden="1">#REF!</definedName>
    <definedName name="BExXTHLRNL82GN7KZY3TOLO508N7" hidden="1">#REF!</definedName>
    <definedName name="BExXTL72MKEQSQH9L2OTFLU8DM2B" localSheetId="7" hidden="1">#REF!</definedName>
    <definedName name="BExXTL72MKEQSQH9L2OTFLU8DM2B" localSheetId="9" hidden="1">#REF!</definedName>
    <definedName name="BExXTL72MKEQSQH9L2OTFLU8DM2B" localSheetId="1" hidden="1">#REF!</definedName>
    <definedName name="BExXTL72MKEQSQH9L2OTFLU8DM2B" localSheetId="40" hidden="1">#REF!</definedName>
    <definedName name="BExXTL72MKEQSQH9L2OTFLU8DM2B" localSheetId="36" hidden="1">#REF!</definedName>
    <definedName name="BExXTL72MKEQSQH9L2OTFLU8DM2B" hidden="1">#REF!</definedName>
    <definedName name="BExXTM3M4RTCRSX7VGAXGQNPP668" localSheetId="7" hidden="1">#REF!</definedName>
    <definedName name="BExXTM3M4RTCRSX7VGAXGQNPP668" localSheetId="9" hidden="1">#REF!</definedName>
    <definedName name="BExXTM3M4RTCRSX7VGAXGQNPP668" localSheetId="1" hidden="1">#REF!</definedName>
    <definedName name="BExXTM3M4RTCRSX7VGAXGQNPP668" localSheetId="40" hidden="1">#REF!</definedName>
    <definedName name="BExXTM3M4RTCRSX7VGAXGQNPP668" localSheetId="36" hidden="1">#REF!</definedName>
    <definedName name="BExXTM3M4RTCRSX7VGAXGQNPP668" hidden="1">#REF!</definedName>
    <definedName name="BExXTOCF78J7WY6FOVBRY1N2RBBR" localSheetId="7" hidden="1">#REF!</definedName>
    <definedName name="BExXTOCF78J7WY6FOVBRY1N2RBBR" localSheetId="9" hidden="1">#REF!</definedName>
    <definedName name="BExXTOCF78J7WY6FOVBRY1N2RBBR" localSheetId="1" hidden="1">#REF!</definedName>
    <definedName name="BExXTOCF78J7WY6FOVBRY1N2RBBR" localSheetId="40" hidden="1">#REF!</definedName>
    <definedName name="BExXTOCF78J7WY6FOVBRY1N2RBBR" localSheetId="36" hidden="1">#REF!</definedName>
    <definedName name="BExXTOCF78J7WY6FOVBRY1N2RBBR" hidden="1">#REF!</definedName>
    <definedName name="BExXTP3GYO6Z9RTKKT10XA0UTV3T" localSheetId="7" hidden="1">#REF!</definedName>
    <definedName name="BExXTP3GYO6Z9RTKKT10XA0UTV3T" localSheetId="9" hidden="1">#REF!</definedName>
    <definedName name="BExXTP3GYO6Z9RTKKT10XA0UTV3T" localSheetId="1" hidden="1">#REF!</definedName>
    <definedName name="BExXTP3GYO6Z9RTKKT10XA0UTV3T" localSheetId="40" hidden="1">#REF!</definedName>
    <definedName name="BExXTP3GYO6Z9RTKKT10XA0UTV3T" localSheetId="36" hidden="1">#REF!</definedName>
    <definedName name="BExXTP3GYO6Z9RTKKT10XA0UTV3T" hidden="1">#REF!</definedName>
    <definedName name="BExXTRN4AFX9QW6YC4HNGBBD5R08" localSheetId="7" hidden="1">#REF!</definedName>
    <definedName name="BExXTRN4AFX9QW6YC4HNGBBD5R08" localSheetId="9" hidden="1">#REF!</definedName>
    <definedName name="BExXTRN4AFX9QW6YC4HNGBBD5R08" localSheetId="1" hidden="1">#REF!</definedName>
    <definedName name="BExXTRN4AFX9QW6YC4HNGBBD5R08" localSheetId="40" hidden="1">#REF!</definedName>
    <definedName name="BExXTRN4AFX9QW6YC4HNGBBD5R08" localSheetId="36" hidden="1">#REF!</definedName>
    <definedName name="BExXTRN4AFX9QW6YC4HNGBBD5R08" hidden="1">#REF!</definedName>
    <definedName name="BExXTV8M7YIG5C64O046DN613ZRO" localSheetId="7" hidden="1">#REF!</definedName>
    <definedName name="BExXTV8M7YIG5C64O046DN613ZRO" localSheetId="9" hidden="1">#REF!</definedName>
    <definedName name="BExXTV8M7YIG5C64O046DN613ZRO" localSheetId="1" hidden="1">#REF!</definedName>
    <definedName name="BExXTV8M7YIG5C64O046DN613ZRO" localSheetId="40" hidden="1">#REF!</definedName>
    <definedName name="BExXTV8M7YIG5C64O046DN613ZRO" localSheetId="36" hidden="1">#REF!</definedName>
    <definedName name="BExXTV8M7YIG5C64O046DN613ZRO" hidden="1">#REF!</definedName>
    <definedName name="BExXTVDXQ7ZX3THNLFJXFAONW0AI" localSheetId="7" hidden="1">#REF!</definedName>
    <definedName name="BExXTVDXQ7ZX3THNLFJXFAONW0AI" localSheetId="9" hidden="1">#REF!</definedName>
    <definedName name="BExXTVDXQ7ZX3THNLFJXFAONW0AI" localSheetId="1" hidden="1">#REF!</definedName>
    <definedName name="BExXTVDXQ7ZX3THNLFJXFAONW0AI" localSheetId="40" hidden="1">#REF!</definedName>
    <definedName name="BExXTVDXQ7ZX3THNLFJXFAONW0AI" localSheetId="36" hidden="1">#REF!</definedName>
    <definedName name="BExXTVDXQ7ZX3THNLFJXFAONW0AI" hidden="1">#REF!</definedName>
    <definedName name="BExXTZKZ4CG92ZQLIRKEXXH9BFIR" localSheetId="7" hidden="1">#REF!</definedName>
    <definedName name="BExXTZKZ4CG92ZQLIRKEXXH9BFIR" localSheetId="9" hidden="1">#REF!</definedName>
    <definedName name="BExXTZKZ4CG92ZQLIRKEXXH9BFIR" localSheetId="1" hidden="1">#REF!</definedName>
    <definedName name="BExXTZKZ4CG92ZQLIRKEXXH9BFIR" localSheetId="40" hidden="1">#REF!</definedName>
    <definedName name="BExXTZKZ4CG92ZQLIRKEXXH9BFIR" localSheetId="36" hidden="1">#REF!</definedName>
    <definedName name="BExXTZKZ4CG92ZQLIRKEXXH9BFIR" hidden="1">#REF!</definedName>
    <definedName name="BExXU4J2BM2964GD5UZHM752Q4NS" localSheetId="7" hidden="1">#REF!</definedName>
    <definedName name="BExXU4J2BM2964GD5UZHM752Q4NS" localSheetId="9" hidden="1">#REF!</definedName>
    <definedName name="BExXU4J2BM2964GD5UZHM752Q4NS" localSheetId="1" hidden="1">#REF!</definedName>
    <definedName name="BExXU4J2BM2964GD5UZHM752Q4NS" localSheetId="40" hidden="1">#REF!</definedName>
    <definedName name="BExXU4J2BM2964GD5UZHM752Q4NS" localSheetId="36" hidden="1">#REF!</definedName>
    <definedName name="BExXU4J2BM2964GD5UZHM752Q4NS" hidden="1">#REF!</definedName>
    <definedName name="BExXU6XDTT7RM93KILIDEYPA9XKF" localSheetId="7" hidden="1">#REF!</definedName>
    <definedName name="BExXU6XDTT7RM93KILIDEYPA9XKF" localSheetId="9" hidden="1">#REF!</definedName>
    <definedName name="BExXU6XDTT7RM93KILIDEYPA9XKF" localSheetId="1" hidden="1">#REF!</definedName>
    <definedName name="BExXU6XDTT7RM93KILIDEYPA9XKF" localSheetId="40" hidden="1">#REF!</definedName>
    <definedName name="BExXU6XDTT7RM93KILIDEYPA9XKF" localSheetId="36" hidden="1">#REF!</definedName>
    <definedName name="BExXU6XDTT7RM93KILIDEYPA9XKF" hidden="1">#REF!</definedName>
    <definedName name="BExXU8VLZA7WLPZ3RAQZGNERUD26" localSheetId="7" hidden="1">#REF!</definedName>
    <definedName name="BExXU8VLZA7WLPZ3RAQZGNERUD26" localSheetId="9" hidden="1">#REF!</definedName>
    <definedName name="BExXU8VLZA7WLPZ3RAQZGNERUD26" localSheetId="1" hidden="1">#REF!</definedName>
    <definedName name="BExXU8VLZA7WLPZ3RAQZGNERUD26" localSheetId="40" hidden="1">#REF!</definedName>
    <definedName name="BExXU8VLZA7WLPZ3RAQZGNERUD26" localSheetId="36" hidden="1">#REF!</definedName>
    <definedName name="BExXU8VLZA7WLPZ3RAQZGNERUD26" hidden="1">#REF!</definedName>
    <definedName name="BExXUB9RSLSCNN5ETLXY72DAPZZM" localSheetId="7" hidden="1">#REF!</definedName>
    <definedName name="BExXUB9RSLSCNN5ETLXY72DAPZZM" localSheetId="9" hidden="1">#REF!</definedName>
    <definedName name="BExXUB9RSLSCNN5ETLXY72DAPZZM" localSheetId="1" hidden="1">#REF!</definedName>
    <definedName name="BExXUB9RSLSCNN5ETLXY72DAPZZM" localSheetId="40" hidden="1">#REF!</definedName>
    <definedName name="BExXUB9RSLSCNN5ETLXY72DAPZZM" localSheetId="36" hidden="1">#REF!</definedName>
    <definedName name="BExXUB9RSLSCNN5ETLXY72DAPZZM" hidden="1">#REF!</definedName>
    <definedName name="BExXUFRM82XQIN2T8KGLDQL1IBQW" localSheetId="7" hidden="1">#REF!</definedName>
    <definedName name="BExXUFRM82XQIN2T8KGLDQL1IBQW" localSheetId="9" hidden="1">#REF!</definedName>
    <definedName name="BExXUFRM82XQIN2T8KGLDQL1IBQW" localSheetId="1" hidden="1">#REF!</definedName>
    <definedName name="BExXUFRM82XQIN2T8KGLDQL1IBQW" localSheetId="40" hidden="1">#REF!</definedName>
    <definedName name="BExXUFRM82XQIN2T8KGLDQL1IBQW" localSheetId="36" hidden="1">#REF!</definedName>
    <definedName name="BExXUFRM82XQIN2T8KGLDQL1IBQW" hidden="1">#REF!</definedName>
    <definedName name="BExXUQEQBF6FI240ZGIF9YXZSRAU" localSheetId="7" hidden="1">#REF!</definedName>
    <definedName name="BExXUQEQBF6FI240ZGIF9YXZSRAU" localSheetId="9" hidden="1">#REF!</definedName>
    <definedName name="BExXUQEQBF6FI240ZGIF9YXZSRAU" localSheetId="1" hidden="1">#REF!</definedName>
    <definedName name="BExXUQEQBF6FI240ZGIF9YXZSRAU" localSheetId="40" hidden="1">#REF!</definedName>
    <definedName name="BExXUQEQBF6FI240ZGIF9YXZSRAU" localSheetId="36" hidden="1">#REF!</definedName>
    <definedName name="BExXUQEQBF6FI240ZGIF9YXZSRAU" hidden="1">#REF!</definedName>
    <definedName name="BExXUX02UQ8LJPBZ4YBORILFR0W0" localSheetId="7" hidden="1">#REF!</definedName>
    <definedName name="BExXUX02UQ8LJPBZ4YBORILFR0W0" localSheetId="9" hidden="1">#REF!</definedName>
    <definedName name="BExXUX02UQ8LJPBZ4YBORILFR0W0" localSheetId="1" hidden="1">#REF!</definedName>
    <definedName name="BExXUX02UQ8LJPBZ4YBORILFR0W0" localSheetId="40" hidden="1">#REF!</definedName>
    <definedName name="BExXUX02UQ8LJPBZ4YBORILFR0W0" localSheetId="36" hidden="1">#REF!</definedName>
    <definedName name="BExXUX02UQ8LJPBZ4YBORILFR0W0" hidden="1">#REF!</definedName>
    <definedName name="BExXUYND6EJO7CJ5KRICV4O1JNWK" localSheetId="7" hidden="1">#REF!</definedName>
    <definedName name="BExXUYND6EJO7CJ5KRICV4O1JNWK" localSheetId="9" hidden="1">#REF!</definedName>
    <definedName name="BExXUYND6EJO7CJ5KRICV4O1JNWK" localSheetId="1" hidden="1">#REF!</definedName>
    <definedName name="BExXUYND6EJO7CJ5KRICV4O1JNWK" localSheetId="40" hidden="1">#REF!</definedName>
    <definedName name="BExXUYND6EJO7CJ5KRICV4O1JNWK" localSheetId="36" hidden="1">#REF!</definedName>
    <definedName name="BExXUYND6EJO7CJ5KRICV4O1JNWK" hidden="1">#REF!</definedName>
    <definedName name="BExXV6FWG4H3S2QEUJZYIXILNGJ7" localSheetId="7" hidden="1">#REF!</definedName>
    <definedName name="BExXV6FWG4H3S2QEUJZYIXILNGJ7" localSheetId="9" hidden="1">#REF!</definedName>
    <definedName name="BExXV6FWG4H3S2QEUJZYIXILNGJ7" localSheetId="1" hidden="1">#REF!</definedName>
    <definedName name="BExXV6FWG4H3S2QEUJZYIXILNGJ7" localSheetId="40" hidden="1">#REF!</definedName>
    <definedName name="BExXV6FWG4H3S2QEUJZYIXILNGJ7" localSheetId="36" hidden="1">#REF!</definedName>
    <definedName name="BExXV6FWG4H3S2QEUJZYIXILNGJ7" hidden="1">#REF!</definedName>
    <definedName name="BExXVK87BMMO6LHKV0CFDNIQVIBS" localSheetId="7" hidden="1">#REF!</definedName>
    <definedName name="BExXVK87BMMO6LHKV0CFDNIQVIBS" localSheetId="9" hidden="1">#REF!</definedName>
    <definedName name="BExXVK87BMMO6LHKV0CFDNIQVIBS" localSheetId="1" hidden="1">#REF!</definedName>
    <definedName name="BExXVK87BMMO6LHKV0CFDNIQVIBS" localSheetId="40" hidden="1">#REF!</definedName>
    <definedName name="BExXVK87BMMO6LHKV0CFDNIQVIBS" localSheetId="36" hidden="1">#REF!</definedName>
    <definedName name="BExXVK87BMMO6LHKV0CFDNIQVIBS" hidden="1">#REF!</definedName>
    <definedName name="BExXVKZ9WXPGL6IVY6T61IDD771I" localSheetId="7" hidden="1">#REF!</definedName>
    <definedName name="BExXVKZ9WXPGL6IVY6T61IDD771I" localSheetId="9" hidden="1">#REF!</definedName>
    <definedName name="BExXVKZ9WXPGL6IVY6T61IDD771I" localSheetId="1" hidden="1">#REF!</definedName>
    <definedName name="BExXVKZ9WXPGL6IVY6T61IDD771I" localSheetId="40" hidden="1">#REF!</definedName>
    <definedName name="BExXVKZ9WXPGL6IVY6T61IDD771I" localSheetId="36" hidden="1">#REF!</definedName>
    <definedName name="BExXVKZ9WXPGL6IVY6T61IDD771I" hidden="1">#REF!</definedName>
    <definedName name="BExXVLA319WCSEOVHB05KDUSU054" localSheetId="7" hidden="1">#REF!</definedName>
    <definedName name="BExXVLA319WCSEOVHB05KDUSU054" localSheetId="9" hidden="1">#REF!</definedName>
    <definedName name="BExXVLA319WCSEOVHB05KDUSU054" localSheetId="1" hidden="1">#REF!</definedName>
    <definedName name="BExXVLA319WCSEOVHB05KDUSU054" localSheetId="40" hidden="1">#REF!</definedName>
    <definedName name="BExXVLA319WCSEOVHB05KDUSU054" localSheetId="36" hidden="1">#REF!</definedName>
    <definedName name="BExXVLA319WCSEOVHB05KDUSU054" hidden="1">#REF!</definedName>
    <definedName name="BExXVTTG5YRCSTI0UL141BKR36SU" localSheetId="7" hidden="1">#REF!</definedName>
    <definedName name="BExXVTTG5YRCSTI0UL141BKR36SU" localSheetId="9" hidden="1">#REF!</definedName>
    <definedName name="BExXVTTG5YRCSTI0UL141BKR36SU" localSheetId="1" hidden="1">#REF!</definedName>
    <definedName name="BExXVTTG5YRCSTI0UL141BKR36SU" localSheetId="40" hidden="1">#REF!</definedName>
    <definedName name="BExXVTTG5YRCSTI0UL141BKR36SU" localSheetId="36" hidden="1">#REF!</definedName>
    <definedName name="BExXVTTG5YRCSTI0UL141BKR36SU" hidden="1">#REF!</definedName>
    <definedName name="BExXVYWX74VKI8BDDSX9U85460MB" localSheetId="7" hidden="1">#REF!</definedName>
    <definedName name="BExXVYWX74VKI8BDDSX9U85460MB" localSheetId="9" hidden="1">#REF!</definedName>
    <definedName name="BExXVYWX74VKI8BDDSX9U85460MB" localSheetId="1" hidden="1">#REF!</definedName>
    <definedName name="BExXVYWX74VKI8BDDSX9U85460MB" localSheetId="40" hidden="1">#REF!</definedName>
    <definedName name="BExXVYWX74VKI8BDDSX9U85460MB" localSheetId="36" hidden="1">#REF!</definedName>
    <definedName name="BExXVYWX74VKI8BDDSX9U85460MB" hidden="1">#REF!</definedName>
    <definedName name="BExXW27MMXHXUXX78SDTBE1JYTHT" localSheetId="7" hidden="1">#REF!</definedName>
    <definedName name="BExXW27MMXHXUXX78SDTBE1JYTHT" localSheetId="9" hidden="1">#REF!</definedName>
    <definedName name="BExXW27MMXHXUXX78SDTBE1JYTHT" localSheetId="1" hidden="1">#REF!</definedName>
    <definedName name="BExXW27MMXHXUXX78SDTBE1JYTHT" localSheetId="40" hidden="1">#REF!</definedName>
    <definedName name="BExXW27MMXHXUXX78SDTBE1JYTHT" localSheetId="36" hidden="1">#REF!</definedName>
    <definedName name="BExXW27MMXHXUXX78SDTBE1JYTHT" hidden="1">#REF!</definedName>
    <definedName name="BExXW2YIM2MYBSHRIX0RP9D4PRMN" localSheetId="7" hidden="1">#REF!</definedName>
    <definedName name="BExXW2YIM2MYBSHRIX0RP9D4PRMN" localSheetId="9" hidden="1">#REF!</definedName>
    <definedName name="BExXW2YIM2MYBSHRIX0RP9D4PRMN" localSheetId="1" hidden="1">#REF!</definedName>
    <definedName name="BExXW2YIM2MYBSHRIX0RP9D4PRMN" localSheetId="40" hidden="1">#REF!</definedName>
    <definedName name="BExXW2YIM2MYBSHRIX0RP9D4PRMN" localSheetId="36" hidden="1">#REF!</definedName>
    <definedName name="BExXW2YIM2MYBSHRIX0RP9D4PRMN" hidden="1">#REF!</definedName>
    <definedName name="BExXWBNE4KTFSXKVSRF6WX039WPB" localSheetId="7" hidden="1">#REF!</definedName>
    <definedName name="BExXWBNE4KTFSXKVSRF6WX039WPB" localSheetId="9" hidden="1">#REF!</definedName>
    <definedName name="BExXWBNE4KTFSXKVSRF6WX039WPB" localSheetId="1" hidden="1">#REF!</definedName>
    <definedName name="BExXWBNE4KTFSXKVSRF6WX039WPB" localSheetId="40" hidden="1">#REF!</definedName>
    <definedName name="BExXWBNE4KTFSXKVSRF6WX039WPB" localSheetId="36" hidden="1">#REF!</definedName>
    <definedName name="BExXWBNE4KTFSXKVSRF6WX039WPB" hidden="1">#REF!</definedName>
    <definedName name="BExXWFP5AYE7EHYTJWBZSQ8PQ0YX" localSheetId="7" hidden="1">#REF!</definedName>
    <definedName name="BExXWFP5AYE7EHYTJWBZSQ8PQ0YX" localSheetId="9" hidden="1">#REF!</definedName>
    <definedName name="BExXWFP5AYE7EHYTJWBZSQ8PQ0YX" localSheetId="1" hidden="1">#REF!</definedName>
    <definedName name="BExXWFP5AYE7EHYTJWBZSQ8PQ0YX" localSheetId="40" hidden="1">#REF!</definedName>
    <definedName name="BExXWFP5AYE7EHYTJWBZSQ8PQ0YX" localSheetId="36" hidden="1">#REF!</definedName>
    <definedName name="BExXWFP5AYE7EHYTJWBZSQ8PQ0YX" hidden="1">#REF!</definedName>
    <definedName name="BExXWIUCR0LXM58OVKZT2APLVTIA" localSheetId="7" hidden="1">#REF!</definedName>
    <definedName name="BExXWIUCR0LXM58OVKZT2APLVTIA" localSheetId="9" hidden="1">#REF!</definedName>
    <definedName name="BExXWIUCR0LXM58OVKZT2APLVTIA" localSheetId="1" hidden="1">#REF!</definedName>
    <definedName name="BExXWIUCR0LXM58OVKZT2APLVTIA" localSheetId="40" hidden="1">#REF!</definedName>
    <definedName name="BExXWIUCR0LXM58OVKZT2APLVTIA" localSheetId="36" hidden="1">#REF!</definedName>
    <definedName name="BExXWIUCR0LXM58OVKZT2APLVTIA" hidden="1">#REF!</definedName>
    <definedName name="BExXWTXJEA32DLC6QKN10QB955JT" localSheetId="7" hidden="1">#REF!</definedName>
    <definedName name="BExXWTXJEA32DLC6QKN10QB955JT" localSheetId="9" hidden="1">#REF!</definedName>
    <definedName name="BExXWTXJEA32DLC6QKN10QB955JT" localSheetId="1" hidden="1">#REF!</definedName>
    <definedName name="BExXWTXJEA32DLC6QKN10QB955JT" localSheetId="40" hidden="1">#REF!</definedName>
    <definedName name="BExXWTXJEA32DLC6QKN10QB955JT" localSheetId="36" hidden="1">#REF!</definedName>
    <definedName name="BExXWTXJEA32DLC6QKN10QB955JT" hidden="1">#REF!</definedName>
    <definedName name="BExXWVFIBQT8OY1O41FRFPFGXQHK" localSheetId="7" hidden="1">#REF!</definedName>
    <definedName name="BExXWVFIBQT8OY1O41FRFPFGXQHK" localSheetId="9" hidden="1">#REF!</definedName>
    <definedName name="BExXWVFIBQT8OY1O41FRFPFGXQHK" localSheetId="1" hidden="1">#REF!</definedName>
    <definedName name="BExXWVFIBQT8OY1O41FRFPFGXQHK" localSheetId="40" hidden="1">#REF!</definedName>
    <definedName name="BExXWVFIBQT8OY1O41FRFPFGXQHK" localSheetId="36" hidden="1">#REF!</definedName>
    <definedName name="BExXWVFIBQT8OY1O41FRFPFGXQHK" hidden="1">#REF!</definedName>
    <definedName name="BExXWWXHBZHA9J3N8K47F84X0M0L" localSheetId="7" hidden="1">#REF!</definedName>
    <definedName name="BExXWWXHBZHA9J3N8K47F84X0M0L" localSheetId="9" hidden="1">#REF!</definedName>
    <definedName name="BExXWWXHBZHA9J3N8K47F84X0M0L" localSheetId="1" hidden="1">#REF!</definedName>
    <definedName name="BExXWWXHBZHA9J3N8K47F84X0M0L" localSheetId="40" hidden="1">#REF!</definedName>
    <definedName name="BExXWWXHBZHA9J3N8K47F84X0M0L" localSheetId="36" hidden="1">#REF!</definedName>
    <definedName name="BExXWWXHBZHA9J3N8K47F84X0M0L" hidden="1">#REF!</definedName>
    <definedName name="BExXXBM521DL8R4ZX7NZ3DBCUOR5" localSheetId="7" hidden="1">#REF!</definedName>
    <definedName name="BExXXBM521DL8R4ZX7NZ3DBCUOR5" localSheetId="9" hidden="1">#REF!</definedName>
    <definedName name="BExXXBM521DL8R4ZX7NZ3DBCUOR5" localSheetId="1" hidden="1">#REF!</definedName>
    <definedName name="BExXXBM521DL8R4ZX7NZ3DBCUOR5" localSheetId="40" hidden="1">#REF!</definedName>
    <definedName name="BExXXBM521DL8R4ZX7NZ3DBCUOR5" localSheetId="36" hidden="1">#REF!</definedName>
    <definedName name="BExXXBM521DL8R4ZX7NZ3DBCUOR5" hidden="1">#REF!</definedName>
    <definedName name="BExXXC7OZI33XZ03NRMEP7VRLQK4" localSheetId="7" hidden="1">#REF!</definedName>
    <definedName name="BExXXC7OZI33XZ03NRMEP7VRLQK4" localSheetId="9" hidden="1">#REF!</definedName>
    <definedName name="BExXXC7OZI33XZ03NRMEP7VRLQK4" localSheetId="1" hidden="1">#REF!</definedName>
    <definedName name="BExXXC7OZI33XZ03NRMEP7VRLQK4" localSheetId="40" hidden="1">#REF!</definedName>
    <definedName name="BExXXC7OZI33XZ03NRMEP7VRLQK4" localSheetId="36" hidden="1">#REF!</definedName>
    <definedName name="BExXXC7OZI33XZ03NRMEP7VRLQK4" hidden="1">#REF!</definedName>
    <definedName name="BExXXH5N3NKBQ7BCJPJTBF8CYM2Q" localSheetId="7" hidden="1">#REF!</definedName>
    <definedName name="BExXXH5N3NKBQ7BCJPJTBF8CYM2Q" localSheetId="9" hidden="1">#REF!</definedName>
    <definedName name="BExXXH5N3NKBQ7BCJPJTBF8CYM2Q" localSheetId="1" hidden="1">#REF!</definedName>
    <definedName name="BExXXH5N3NKBQ7BCJPJTBF8CYM2Q" localSheetId="40" hidden="1">#REF!</definedName>
    <definedName name="BExXXH5N3NKBQ7BCJPJTBF8CYM2Q" localSheetId="36" hidden="1">#REF!</definedName>
    <definedName name="BExXXH5N3NKBQ7BCJPJTBF8CYM2Q" hidden="1">#REF!</definedName>
    <definedName name="BExXXI7HHXLBLUEW7EQ73TALJF48" localSheetId="7" hidden="1">#REF!</definedName>
    <definedName name="BExXXI7HHXLBLUEW7EQ73TALJF48" localSheetId="9" hidden="1">#REF!</definedName>
    <definedName name="BExXXI7HHXLBLUEW7EQ73TALJF48" localSheetId="1" hidden="1">#REF!</definedName>
    <definedName name="BExXXI7HHXLBLUEW7EQ73TALJF48" localSheetId="40" hidden="1">#REF!</definedName>
    <definedName name="BExXXI7HHXLBLUEW7EQ73TALJF48" localSheetId="36" hidden="1">#REF!</definedName>
    <definedName name="BExXXI7HHXLBLUEW7EQ73TALJF48" hidden="1">#REF!</definedName>
    <definedName name="BExXXKWLM4D541BH6O8GOJMHFHMW" localSheetId="7" hidden="1">#REF!</definedName>
    <definedName name="BExXXKWLM4D541BH6O8GOJMHFHMW" localSheetId="9" hidden="1">#REF!</definedName>
    <definedName name="BExXXKWLM4D541BH6O8GOJMHFHMW" localSheetId="1" hidden="1">#REF!</definedName>
    <definedName name="BExXXKWLM4D541BH6O8GOJMHFHMW" localSheetId="40" hidden="1">#REF!</definedName>
    <definedName name="BExXXKWLM4D541BH6O8GOJMHFHMW" localSheetId="36" hidden="1">#REF!</definedName>
    <definedName name="BExXXKWLM4D541BH6O8GOJMHFHMW" hidden="1">#REF!</definedName>
    <definedName name="BExXXNR17I6P4FQZPQF2ZXDFYB6C" localSheetId="7" hidden="1">#REF!</definedName>
    <definedName name="BExXXNR17I6P4FQZPQF2ZXDFYB6C" localSheetId="9" hidden="1">#REF!</definedName>
    <definedName name="BExXXNR17I6P4FQZPQF2ZXDFYB6C" localSheetId="1" hidden="1">#REF!</definedName>
    <definedName name="BExXXNR17I6P4FQZPQF2ZXDFYB6C" localSheetId="40" hidden="1">#REF!</definedName>
    <definedName name="BExXXNR17I6P4FQZPQF2ZXDFYB6C" localSheetId="36" hidden="1">#REF!</definedName>
    <definedName name="BExXXNR17I6P4FQZPQF2ZXDFYB6C" hidden="1">#REF!</definedName>
    <definedName name="BExXXPPA1Q87XPI97X0OXCPBPDON" localSheetId="7" hidden="1">#REF!</definedName>
    <definedName name="BExXXPPA1Q87XPI97X0OXCPBPDON" localSheetId="9" hidden="1">#REF!</definedName>
    <definedName name="BExXXPPA1Q87XPI97X0OXCPBPDON" localSheetId="1" hidden="1">#REF!</definedName>
    <definedName name="BExXXPPA1Q87XPI97X0OXCPBPDON" localSheetId="40" hidden="1">#REF!</definedName>
    <definedName name="BExXXPPA1Q87XPI97X0OXCPBPDON" localSheetId="36" hidden="1">#REF!</definedName>
    <definedName name="BExXXPPA1Q87XPI97X0OXCPBPDON" hidden="1">#REF!</definedName>
    <definedName name="BExXXVUDA98IZTQ6MANKU4MTTDVR" localSheetId="7" hidden="1">#REF!</definedName>
    <definedName name="BExXXVUDA98IZTQ6MANKU4MTTDVR" localSheetId="9" hidden="1">#REF!</definedName>
    <definedName name="BExXXVUDA98IZTQ6MANKU4MTTDVR" localSheetId="1" hidden="1">#REF!</definedName>
    <definedName name="BExXXVUDA98IZTQ6MANKU4MTTDVR" localSheetId="40" hidden="1">#REF!</definedName>
    <definedName name="BExXXVUDA98IZTQ6MANKU4MTTDVR" localSheetId="36" hidden="1">#REF!</definedName>
    <definedName name="BExXXVUDA98IZTQ6MANKU4MTTDVR" hidden="1">#REF!</definedName>
    <definedName name="BExXXZQNZY6IZI45DJXJK0MQZWA7" localSheetId="7" hidden="1">#REF!</definedName>
    <definedName name="BExXXZQNZY6IZI45DJXJK0MQZWA7" localSheetId="9" hidden="1">#REF!</definedName>
    <definedName name="BExXXZQNZY6IZI45DJXJK0MQZWA7" localSheetId="1" hidden="1">#REF!</definedName>
    <definedName name="BExXXZQNZY6IZI45DJXJK0MQZWA7" localSheetId="40" hidden="1">#REF!</definedName>
    <definedName name="BExXXZQNZY6IZI45DJXJK0MQZWA7" localSheetId="36" hidden="1">#REF!</definedName>
    <definedName name="BExXXZQNZY6IZI45DJXJK0MQZWA7" hidden="1">#REF!</definedName>
    <definedName name="BExXY5QFG6QP94SFT3935OBM8Y4K" localSheetId="7" hidden="1">#REF!</definedName>
    <definedName name="BExXY5QFG6QP94SFT3935OBM8Y4K" localSheetId="9" hidden="1">#REF!</definedName>
    <definedName name="BExXY5QFG6QP94SFT3935OBM8Y4K" localSheetId="1" hidden="1">#REF!</definedName>
    <definedName name="BExXY5QFG6QP94SFT3935OBM8Y4K" localSheetId="40" hidden="1">#REF!</definedName>
    <definedName name="BExXY5QFG6QP94SFT3935OBM8Y4K" localSheetId="36" hidden="1">#REF!</definedName>
    <definedName name="BExXY5QFG6QP94SFT3935OBM8Y4K" hidden="1">#REF!</definedName>
    <definedName name="BExXY7TYEBFXRYUYIFHTN65RJ8EW" localSheetId="7" hidden="1">#REF!</definedName>
    <definedName name="BExXY7TYEBFXRYUYIFHTN65RJ8EW" localSheetId="9" hidden="1">#REF!</definedName>
    <definedName name="BExXY7TYEBFXRYUYIFHTN65RJ8EW" localSheetId="1" hidden="1">#REF!</definedName>
    <definedName name="BExXY7TYEBFXRYUYIFHTN65RJ8EW" localSheetId="40" hidden="1">#REF!</definedName>
    <definedName name="BExXY7TYEBFXRYUYIFHTN65RJ8EW" localSheetId="36" hidden="1">#REF!</definedName>
    <definedName name="BExXY7TYEBFXRYUYIFHTN65RJ8EW" hidden="1">#REF!</definedName>
    <definedName name="BExXYLBHANUXC5FCTDDTGOVD3GQS" localSheetId="7" hidden="1">#REF!</definedName>
    <definedName name="BExXYLBHANUXC5FCTDDTGOVD3GQS" localSheetId="9" hidden="1">#REF!</definedName>
    <definedName name="BExXYLBHANUXC5FCTDDTGOVD3GQS" localSheetId="1" hidden="1">#REF!</definedName>
    <definedName name="BExXYLBHANUXC5FCTDDTGOVD3GQS" localSheetId="40" hidden="1">#REF!</definedName>
    <definedName name="BExXYLBHANUXC5FCTDDTGOVD3GQS" localSheetId="36" hidden="1">#REF!</definedName>
    <definedName name="BExXYLBHANUXC5FCTDDTGOVD3GQS" hidden="1">#REF!</definedName>
    <definedName name="BExXYMNYAYH3WA2ZCFAYKZID9ZCI" localSheetId="7" hidden="1">#REF!</definedName>
    <definedName name="BExXYMNYAYH3WA2ZCFAYKZID9ZCI" localSheetId="9" hidden="1">#REF!</definedName>
    <definedName name="BExXYMNYAYH3WA2ZCFAYKZID9ZCI" localSheetId="1" hidden="1">#REF!</definedName>
    <definedName name="BExXYMNYAYH3WA2ZCFAYKZID9ZCI" localSheetId="40" hidden="1">#REF!</definedName>
    <definedName name="BExXYMNYAYH3WA2ZCFAYKZID9ZCI" localSheetId="36" hidden="1">#REF!</definedName>
    <definedName name="BExXYMNYAYH3WA2ZCFAYKZID9ZCI" hidden="1">#REF!</definedName>
    <definedName name="BExXYYT12SVN2VDMLVNV4P3ISD8T" localSheetId="7" hidden="1">#REF!</definedName>
    <definedName name="BExXYYT12SVN2VDMLVNV4P3ISD8T" localSheetId="9" hidden="1">#REF!</definedName>
    <definedName name="BExXYYT12SVN2VDMLVNV4P3ISD8T" localSheetId="1" hidden="1">#REF!</definedName>
    <definedName name="BExXYYT12SVN2VDMLVNV4P3ISD8T" localSheetId="40" hidden="1">#REF!</definedName>
    <definedName name="BExXYYT12SVN2VDMLVNV4P3ISD8T" localSheetId="36" hidden="1">#REF!</definedName>
    <definedName name="BExXYYT12SVN2VDMLVNV4P3ISD8T" hidden="1">#REF!</definedName>
    <definedName name="BExXYZ3SPSRCWM4YHTPZDCOLZPHR" localSheetId="7" hidden="1">#REF!</definedName>
    <definedName name="BExXYZ3SPSRCWM4YHTPZDCOLZPHR" localSheetId="9" hidden="1">#REF!</definedName>
    <definedName name="BExXYZ3SPSRCWM4YHTPZDCOLZPHR" localSheetId="1" hidden="1">#REF!</definedName>
    <definedName name="BExXYZ3SPSRCWM4YHTPZDCOLZPHR" localSheetId="40" hidden="1">#REF!</definedName>
    <definedName name="BExXYZ3SPSRCWM4YHTPZDCOLZPHR" localSheetId="36" hidden="1">#REF!</definedName>
    <definedName name="BExXYZ3SPSRCWM4YHTPZDCOLZPHR" hidden="1">#REF!</definedName>
    <definedName name="BExXZFVV4YB42AZ3H1I40YG3JAPU" localSheetId="7" hidden="1">#REF!</definedName>
    <definedName name="BExXZFVV4YB42AZ3H1I40YG3JAPU" localSheetId="9" hidden="1">#REF!</definedName>
    <definedName name="BExXZFVV4YB42AZ3H1I40YG3JAPU" localSheetId="1" hidden="1">#REF!</definedName>
    <definedName name="BExXZFVV4YB42AZ3H1I40YG3JAPU" localSheetId="40" hidden="1">#REF!</definedName>
    <definedName name="BExXZFVV4YB42AZ3H1I40YG3JAPU" localSheetId="36" hidden="1">#REF!</definedName>
    <definedName name="BExXZFVV4YB42AZ3H1I40YG3JAPU" hidden="1">#REF!</definedName>
    <definedName name="BExXZG1CQE1M9TDJ99253H6JVGIH" localSheetId="7" hidden="1">#REF!</definedName>
    <definedName name="BExXZG1CQE1M9TDJ99253H6JVGIH" localSheetId="9" hidden="1">#REF!</definedName>
    <definedName name="BExXZG1CQE1M9TDJ99253H6JVGIH" localSheetId="1" hidden="1">#REF!</definedName>
    <definedName name="BExXZG1CQE1M9TDJ99253H6JVGIH" localSheetId="40" hidden="1">#REF!</definedName>
    <definedName name="BExXZG1CQE1M9TDJ99253H6JVGIH" localSheetId="36" hidden="1">#REF!</definedName>
    <definedName name="BExXZG1CQE1M9TDJ99253H6JVGIH" hidden="1">#REF!</definedName>
    <definedName name="BExXZHJ9T2JELF12CHHGD54J1B0C" localSheetId="7" hidden="1">#REF!</definedName>
    <definedName name="BExXZHJ9T2JELF12CHHGD54J1B0C" localSheetId="9" hidden="1">#REF!</definedName>
    <definedName name="BExXZHJ9T2JELF12CHHGD54J1B0C" localSheetId="1" hidden="1">#REF!</definedName>
    <definedName name="BExXZHJ9T2JELF12CHHGD54J1B0C" localSheetId="40" hidden="1">#REF!</definedName>
    <definedName name="BExXZHJ9T2JELF12CHHGD54J1B0C" localSheetId="36" hidden="1">#REF!</definedName>
    <definedName name="BExXZHJ9T2JELF12CHHGD54J1B0C" hidden="1">#REF!</definedName>
    <definedName name="BExXZNJ2X1TK2LRK5ZY3MX49H5T7" localSheetId="7" hidden="1">#REF!</definedName>
    <definedName name="BExXZNJ2X1TK2LRK5ZY3MX49H5T7" localSheetId="9" hidden="1">#REF!</definedName>
    <definedName name="BExXZNJ2X1TK2LRK5ZY3MX49H5T7" localSheetId="1" hidden="1">#REF!</definedName>
    <definedName name="BExXZNJ2X1TK2LRK5ZY3MX49H5T7" localSheetId="40" hidden="1">#REF!</definedName>
    <definedName name="BExXZNJ2X1TK2LRK5ZY3MX49H5T7" localSheetId="36" hidden="1">#REF!</definedName>
    <definedName name="BExXZNJ2X1TK2LRK5ZY3MX49H5T7" hidden="1">#REF!</definedName>
    <definedName name="BExXZOVPCEP495TQSON6PSRQ8XCY" localSheetId="7" hidden="1">#REF!</definedName>
    <definedName name="BExXZOVPCEP495TQSON6PSRQ8XCY" localSheetId="9" hidden="1">#REF!</definedName>
    <definedName name="BExXZOVPCEP495TQSON6PSRQ8XCY" localSheetId="1" hidden="1">#REF!</definedName>
    <definedName name="BExXZOVPCEP495TQSON6PSRQ8XCY" localSheetId="40" hidden="1">#REF!</definedName>
    <definedName name="BExXZOVPCEP495TQSON6PSRQ8XCY" localSheetId="36" hidden="1">#REF!</definedName>
    <definedName name="BExXZOVPCEP495TQSON6PSRQ8XCY" hidden="1">#REF!</definedName>
    <definedName name="BExXZXKH7NBARQQAZM69Z57IH1MM" localSheetId="7" hidden="1">#REF!</definedName>
    <definedName name="BExXZXKH7NBARQQAZM69Z57IH1MM" localSheetId="9" hidden="1">#REF!</definedName>
    <definedName name="BExXZXKH7NBARQQAZM69Z57IH1MM" localSheetId="1" hidden="1">#REF!</definedName>
    <definedName name="BExXZXKH7NBARQQAZM69Z57IH1MM" localSheetId="40" hidden="1">#REF!</definedName>
    <definedName name="BExXZXKH7NBARQQAZM69Z57IH1MM" localSheetId="36" hidden="1">#REF!</definedName>
    <definedName name="BExXZXKH7NBARQQAZM69Z57IH1MM" hidden="1">#REF!</definedName>
    <definedName name="BExY07WSDH5QEVM7BJXJK2ZRAI1O" localSheetId="7" hidden="1">#REF!</definedName>
    <definedName name="BExY07WSDH5QEVM7BJXJK2ZRAI1O" localSheetId="9" hidden="1">#REF!</definedName>
    <definedName name="BExY07WSDH5QEVM7BJXJK2ZRAI1O" localSheetId="1" hidden="1">#REF!</definedName>
    <definedName name="BExY07WSDH5QEVM7BJXJK2ZRAI1O" localSheetId="40" hidden="1">#REF!</definedName>
    <definedName name="BExY07WSDH5QEVM7BJXJK2ZRAI1O" localSheetId="36" hidden="1">#REF!</definedName>
    <definedName name="BExY07WSDH5QEVM7BJXJK2ZRAI1O" hidden="1">#REF!</definedName>
    <definedName name="BExY09PJJWYWGWWLX3YT8EVK0YV4" localSheetId="7" hidden="1">#REF!</definedName>
    <definedName name="BExY09PJJWYWGWWLX3YT8EVK0YV4" localSheetId="9" hidden="1">#REF!</definedName>
    <definedName name="BExY09PJJWYWGWWLX3YT8EVK0YV4" localSheetId="1" hidden="1">#REF!</definedName>
    <definedName name="BExY09PJJWYWGWWLX3YT8EVK0YV4" localSheetId="40" hidden="1">#REF!</definedName>
    <definedName name="BExY09PJJWYWGWWLX3YT8EVK0YV4" localSheetId="36" hidden="1">#REF!</definedName>
    <definedName name="BExY09PJJWYWGWWLX3YT8EVK0YV4" hidden="1">#REF!</definedName>
    <definedName name="BExY0C3UBVC4M59JIRXVQ8OWAJC1" localSheetId="7" hidden="1">#REF!</definedName>
    <definedName name="BExY0C3UBVC4M59JIRXVQ8OWAJC1" localSheetId="9" hidden="1">#REF!</definedName>
    <definedName name="BExY0C3UBVC4M59JIRXVQ8OWAJC1" localSheetId="1" hidden="1">#REF!</definedName>
    <definedName name="BExY0C3UBVC4M59JIRXVQ8OWAJC1" localSheetId="40" hidden="1">#REF!</definedName>
    <definedName name="BExY0C3UBVC4M59JIRXVQ8OWAJC1" localSheetId="36" hidden="1">#REF!</definedName>
    <definedName name="BExY0C3UBVC4M59JIRXVQ8OWAJC1" hidden="1">#REF!</definedName>
    <definedName name="BExY0ENH6ZXHW155XIGS0F46T43M" localSheetId="7" hidden="1">#REF!</definedName>
    <definedName name="BExY0ENH6ZXHW155XIGS0F46T43M" localSheetId="9" hidden="1">#REF!</definedName>
    <definedName name="BExY0ENH6ZXHW155XIGS0F46T43M" localSheetId="1" hidden="1">#REF!</definedName>
    <definedName name="BExY0ENH6ZXHW155XIGS0F46T43M" localSheetId="40" hidden="1">#REF!</definedName>
    <definedName name="BExY0ENH6ZXHW155XIGS0F46T43M" localSheetId="36" hidden="1">#REF!</definedName>
    <definedName name="BExY0ENH6ZXHW155XIGS0F46T43M" hidden="1">#REF!</definedName>
    <definedName name="BExY0IEEUB9SRGD9I14IDCPO5GV4" localSheetId="7" hidden="1">#REF!</definedName>
    <definedName name="BExY0IEEUB9SRGD9I14IDCPO5GV4" localSheetId="9" hidden="1">#REF!</definedName>
    <definedName name="BExY0IEEUB9SRGD9I14IDCPO5GV4" localSheetId="1" hidden="1">#REF!</definedName>
    <definedName name="BExY0IEEUB9SRGD9I14IDCPO5GV4" localSheetId="40" hidden="1">#REF!</definedName>
    <definedName name="BExY0IEEUB9SRGD9I14IDCPO5GV4" localSheetId="36" hidden="1">#REF!</definedName>
    <definedName name="BExY0IEEUB9SRGD9I14IDCPO5GV4" hidden="1">#REF!</definedName>
    <definedName name="BExY0LEAAM7MUGBRLXD6KXBOHZ6S" localSheetId="7" hidden="1">#REF!</definedName>
    <definedName name="BExY0LEAAM7MUGBRLXD6KXBOHZ6S" localSheetId="9" hidden="1">#REF!</definedName>
    <definedName name="BExY0LEAAM7MUGBRLXD6KXBOHZ6S" localSheetId="1" hidden="1">#REF!</definedName>
    <definedName name="BExY0LEAAM7MUGBRLXD6KXBOHZ6S" localSheetId="40" hidden="1">#REF!</definedName>
    <definedName name="BExY0LEAAM7MUGBRLXD6KXBOHZ6S" localSheetId="36" hidden="1">#REF!</definedName>
    <definedName name="BExY0LEAAM7MUGBRLXD6KXBOHZ6S" hidden="1">#REF!</definedName>
    <definedName name="BExY0OE8GFHMLLTEAFIOQTOPEVPB" localSheetId="7" hidden="1">#REF!</definedName>
    <definedName name="BExY0OE8GFHMLLTEAFIOQTOPEVPB" localSheetId="9" hidden="1">#REF!</definedName>
    <definedName name="BExY0OE8GFHMLLTEAFIOQTOPEVPB" localSheetId="1" hidden="1">#REF!</definedName>
    <definedName name="BExY0OE8GFHMLLTEAFIOQTOPEVPB" localSheetId="40" hidden="1">#REF!</definedName>
    <definedName name="BExY0OE8GFHMLLTEAFIOQTOPEVPB" localSheetId="36" hidden="1">#REF!</definedName>
    <definedName name="BExY0OE8GFHMLLTEAFIOQTOPEVPB" hidden="1">#REF!</definedName>
    <definedName name="BExY0OJHW85S0VKBA8T4HTYPYBOS" localSheetId="7" hidden="1">#REF!</definedName>
    <definedName name="BExY0OJHW85S0VKBA8T4HTYPYBOS" localSheetId="9" hidden="1">#REF!</definedName>
    <definedName name="BExY0OJHW85S0VKBA8T4HTYPYBOS" localSheetId="1" hidden="1">#REF!</definedName>
    <definedName name="BExY0OJHW85S0VKBA8T4HTYPYBOS" localSheetId="40" hidden="1">#REF!</definedName>
    <definedName name="BExY0OJHW85S0VKBA8T4HTYPYBOS" localSheetId="36" hidden="1">#REF!</definedName>
    <definedName name="BExY0OJHW85S0VKBA8T4HTYPYBOS" hidden="1">#REF!</definedName>
    <definedName name="BExY0T1E034D7XAXNC6F7540LLIE" localSheetId="7" hidden="1">#REF!</definedName>
    <definedName name="BExY0T1E034D7XAXNC6F7540LLIE" localSheetId="9" hidden="1">#REF!</definedName>
    <definedName name="BExY0T1E034D7XAXNC6F7540LLIE" localSheetId="1" hidden="1">#REF!</definedName>
    <definedName name="BExY0T1E034D7XAXNC6F7540LLIE" localSheetId="40" hidden="1">#REF!</definedName>
    <definedName name="BExY0T1E034D7XAXNC6F7540LLIE" localSheetId="36" hidden="1">#REF!</definedName>
    <definedName name="BExY0T1E034D7XAXNC6F7540LLIE" hidden="1">#REF!</definedName>
    <definedName name="BExY0XTZLHN49J2JH94BYTKBJLT3" localSheetId="7" hidden="1">#REF!</definedName>
    <definedName name="BExY0XTZLHN49J2JH94BYTKBJLT3" localSheetId="9" hidden="1">#REF!</definedName>
    <definedName name="BExY0XTZLHN49J2JH94BYTKBJLT3" localSheetId="1" hidden="1">#REF!</definedName>
    <definedName name="BExY0XTZLHN49J2JH94BYTKBJLT3" localSheetId="40" hidden="1">#REF!</definedName>
    <definedName name="BExY0XTZLHN49J2JH94BYTKBJLT3" localSheetId="36" hidden="1">#REF!</definedName>
    <definedName name="BExY0XTZLHN49J2JH94BYTKBJLT3" hidden="1">#REF!</definedName>
    <definedName name="BExY11FH9TXHERUYGG8FE50U7H7J" localSheetId="7" hidden="1">#REF!</definedName>
    <definedName name="BExY11FH9TXHERUYGG8FE50U7H7J" localSheetId="9" hidden="1">#REF!</definedName>
    <definedName name="BExY11FH9TXHERUYGG8FE50U7H7J" localSheetId="1" hidden="1">#REF!</definedName>
    <definedName name="BExY11FH9TXHERUYGG8FE50U7H7J" localSheetId="40" hidden="1">#REF!</definedName>
    <definedName name="BExY11FH9TXHERUYGG8FE50U7H7J" localSheetId="36" hidden="1">#REF!</definedName>
    <definedName name="BExY11FH9TXHERUYGG8FE50U7H7J" hidden="1">#REF!</definedName>
    <definedName name="BExY180UKNW5NIAWD6ZUYTFEH8QS" localSheetId="7" hidden="1">#REF!</definedName>
    <definedName name="BExY180UKNW5NIAWD6ZUYTFEH8QS" localSheetId="9" hidden="1">#REF!</definedName>
    <definedName name="BExY180UKNW5NIAWD6ZUYTFEH8QS" localSheetId="1" hidden="1">#REF!</definedName>
    <definedName name="BExY180UKNW5NIAWD6ZUYTFEH8QS" localSheetId="40" hidden="1">#REF!</definedName>
    <definedName name="BExY180UKNW5NIAWD6ZUYTFEH8QS" localSheetId="36" hidden="1">#REF!</definedName>
    <definedName name="BExY180UKNW5NIAWD6ZUYTFEH8QS" hidden="1">#REF!</definedName>
    <definedName name="BExY1DPTV4LSY9MEOUGXF8X052NA" localSheetId="7" hidden="1">#REF!</definedName>
    <definedName name="BExY1DPTV4LSY9MEOUGXF8X052NA" localSheetId="9" hidden="1">#REF!</definedName>
    <definedName name="BExY1DPTV4LSY9MEOUGXF8X052NA" localSheetId="1" hidden="1">#REF!</definedName>
    <definedName name="BExY1DPTV4LSY9MEOUGXF8X052NA" localSheetId="40" hidden="1">#REF!</definedName>
    <definedName name="BExY1DPTV4LSY9MEOUGXF8X052NA" localSheetId="36" hidden="1">#REF!</definedName>
    <definedName name="BExY1DPTV4LSY9MEOUGXF8X052NA" hidden="1">#REF!</definedName>
    <definedName name="BExY1GK9ELBEKDD7O6HR6DUO8YGO" localSheetId="7" hidden="1">#REF!</definedName>
    <definedName name="BExY1GK9ELBEKDD7O6HR6DUO8YGO" localSheetId="9" hidden="1">#REF!</definedName>
    <definedName name="BExY1GK9ELBEKDD7O6HR6DUO8YGO" localSheetId="1" hidden="1">#REF!</definedName>
    <definedName name="BExY1GK9ELBEKDD7O6HR6DUO8YGO" localSheetId="40" hidden="1">#REF!</definedName>
    <definedName name="BExY1GK9ELBEKDD7O6HR6DUO8YGO" localSheetId="36" hidden="1">#REF!</definedName>
    <definedName name="BExY1GK9ELBEKDD7O6HR6DUO8YGO" hidden="1">#REF!</definedName>
    <definedName name="BExY1NWOXXFV9GGZ3PX444LZ8TVX" localSheetId="7" hidden="1">#REF!</definedName>
    <definedName name="BExY1NWOXXFV9GGZ3PX444LZ8TVX" localSheetId="9" hidden="1">#REF!</definedName>
    <definedName name="BExY1NWOXXFV9GGZ3PX444LZ8TVX" localSheetId="1" hidden="1">#REF!</definedName>
    <definedName name="BExY1NWOXXFV9GGZ3PX444LZ8TVX" localSheetId="40" hidden="1">#REF!</definedName>
    <definedName name="BExY1NWOXXFV9GGZ3PX444LZ8TVX" localSheetId="36" hidden="1">#REF!</definedName>
    <definedName name="BExY1NWOXXFV9GGZ3PX444LZ8TVX" hidden="1">#REF!</definedName>
    <definedName name="BExY1UCL0RND63LLSM9X5SFRG117" localSheetId="7" hidden="1">#REF!</definedName>
    <definedName name="BExY1UCL0RND63LLSM9X5SFRG117" localSheetId="9" hidden="1">#REF!</definedName>
    <definedName name="BExY1UCL0RND63LLSM9X5SFRG117" localSheetId="1" hidden="1">#REF!</definedName>
    <definedName name="BExY1UCL0RND63LLSM9X5SFRG117" localSheetId="40" hidden="1">#REF!</definedName>
    <definedName name="BExY1UCL0RND63LLSM9X5SFRG117" localSheetId="36" hidden="1">#REF!</definedName>
    <definedName name="BExY1UCL0RND63LLSM9X5SFRG117" hidden="1">#REF!</definedName>
    <definedName name="BExY1WAT3937L08HLHIRQHMP2A3H" localSheetId="7" hidden="1">#REF!</definedName>
    <definedName name="BExY1WAT3937L08HLHIRQHMP2A3H" localSheetId="9" hidden="1">#REF!</definedName>
    <definedName name="BExY1WAT3937L08HLHIRQHMP2A3H" localSheetId="1" hidden="1">#REF!</definedName>
    <definedName name="BExY1WAT3937L08HLHIRQHMP2A3H" localSheetId="40" hidden="1">#REF!</definedName>
    <definedName name="BExY1WAT3937L08HLHIRQHMP2A3H" localSheetId="36" hidden="1">#REF!</definedName>
    <definedName name="BExY1WAT3937L08HLHIRQHMP2A3H" hidden="1">#REF!</definedName>
    <definedName name="BExY1YEBOSLMID7LURP8QB46AI91" localSheetId="7" hidden="1">#REF!</definedName>
    <definedName name="BExY1YEBOSLMID7LURP8QB46AI91" localSheetId="9" hidden="1">#REF!</definedName>
    <definedName name="BExY1YEBOSLMID7LURP8QB46AI91" localSheetId="1" hidden="1">#REF!</definedName>
    <definedName name="BExY1YEBOSLMID7LURP8QB46AI91" localSheetId="40" hidden="1">#REF!</definedName>
    <definedName name="BExY1YEBOSLMID7LURP8QB46AI91" localSheetId="36" hidden="1">#REF!</definedName>
    <definedName name="BExY1YEBOSLMID7LURP8QB46AI91" hidden="1">#REF!</definedName>
    <definedName name="BExY236UB98PA9PNCHMCSZYCHJBD" localSheetId="7" hidden="1">#REF!</definedName>
    <definedName name="BExY236UB98PA9PNCHMCSZYCHJBD" localSheetId="9" hidden="1">#REF!</definedName>
    <definedName name="BExY236UB98PA9PNCHMCSZYCHJBD" localSheetId="1" hidden="1">#REF!</definedName>
    <definedName name="BExY236UB98PA9PNCHMCSZYCHJBD" localSheetId="40" hidden="1">#REF!</definedName>
    <definedName name="BExY236UB98PA9PNCHMCSZYCHJBD" localSheetId="36" hidden="1">#REF!</definedName>
    <definedName name="BExY236UB98PA9PNCHMCSZYCHJBD" hidden="1">#REF!</definedName>
    <definedName name="BExY2FS4LFX9OHOTQT7SJ2PXAC25" localSheetId="7" hidden="1">#REF!</definedName>
    <definedName name="BExY2FS4LFX9OHOTQT7SJ2PXAC25" localSheetId="9" hidden="1">#REF!</definedName>
    <definedName name="BExY2FS4LFX9OHOTQT7SJ2PXAC25" localSheetId="1" hidden="1">#REF!</definedName>
    <definedName name="BExY2FS4LFX9OHOTQT7SJ2PXAC25" localSheetId="40" hidden="1">#REF!</definedName>
    <definedName name="BExY2FS4LFX9OHOTQT7SJ2PXAC25" localSheetId="36" hidden="1">#REF!</definedName>
    <definedName name="BExY2FS4LFX9OHOTQT7SJ2PXAC25" hidden="1">#REF!</definedName>
    <definedName name="BExY2GDPCZPVU0IQ6IJIB1YQQRQ6" localSheetId="7" hidden="1">#REF!</definedName>
    <definedName name="BExY2GDPCZPVU0IQ6IJIB1YQQRQ6" localSheetId="9" hidden="1">#REF!</definedName>
    <definedName name="BExY2GDPCZPVU0IQ6IJIB1YQQRQ6" localSheetId="1" hidden="1">#REF!</definedName>
    <definedName name="BExY2GDPCZPVU0IQ6IJIB1YQQRQ6" localSheetId="40" hidden="1">#REF!</definedName>
    <definedName name="BExY2GDPCZPVU0IQ6IJIB1YQQRQ6" localSheetId="36" hidden="1">#REF!</definedName>
    <definedName name="BExY2GDPCZPVU0IQ6IJIB1YQQRQ6" hidden="1">#REF!</definedName>
    <definedName name="BExY2GTSZ3VA9TXLY7KW1LIAKJ61" localSheetId="7" hidden="1">#REF!</definedName>
    <definedName name="BExY2GTSZ3VA9TXLY7KW1LIAKJ61" localSheetId="9" hidden="1">#REF!</definedName>
    <definedName name="BExY2GTSZ3VA9TXLY7KW1LIAKJ61" localSheetId="1" hidden="1">#REF!</definedName>
    <definedName name="BExY2GTSZ3VA9TXLY7KW1LIAKJ61" localSheetId="40" hidden="1">#REF!</definedName>
    <definedName name="BExY2GTSZ3VA9TXLY7KW1LIAKJ61" localSheetId="36" hidden="1">#REF!</definedName>
    <definedName name="BExY2GTSZ3VA9TXLY7KW1LIAKJ61" hidden="1">#REF!</definedName>
    <definedName name="BExY2IXBR1SGYZH08T7QHKEFS8HA" localSheetId="7" hidden="1">#REF!</definedName>
    <definedName name="BExY2IXBR1SGYZH08T7QHKEFS8HA" localSheetId="9" hidden="1">#REF!</definedName>
    <definedName name="BExY2IXBR1SGYZH08T7QHKEFS8HA" localSheetId="1" hidden="1">#REF!</definedName>
    <definedName name="BExY2IXBR1SGYZH08T7QHKEFS8HA" localSheetId="40" hidden="1">#REF!</definedName>
    <definedName name="BExY2IXBR1SGYZH08T7QHKEFS8HA" localSheetId="36" hidden="1">#REF!</definedName>
    <definedName name="BExY2IXBR1SGYZH08T7QHKEFS8HA" hidden="1">#REF!</definedName>
    <definedName name="BExY2Q4B5FUDA5VU4VRUHX327QN0" localSheetId="7" hidden="1">#REF!</definedName>
    <definedName name="BExY2Q4B5FUDA5VU4VRUHX327QN0" localSheetId="9" hidden="1">#REF!</definedName>
    <definedName name="BExY2Q4B5FUDA5VU4VRUHX327QN0" localSheetId="1" hidden="1">#REF!</definedName>
    <definedName name="BExY2Q4B5FUDA5VU4VRUHX327QN0" localSheetId="40" hidden="1">#REF!</definedName>
    <definedName name="BExY2Q4B5FUDA5VU4VRUHX327QN0" localSheetId="36" hidden="1">#REF!</definedName>
    <definedName name="BExY2Q4B5FUDA5VU4VRUHX327QN0" hidden="1">#REF!</definedName>
    <definedName name="BExY2S7TM2NG7A1NFYPWIFAIKUCO" localSheetId="7" hidden="1">#REF!</definedName>
    <definedName name="BExY2S7TM2NG7A1NFYPWIFAIKUCO" localSheetId="9" hidden="1">#REF!</definedName>
    <definedName name="BExY2S7TM2NG7A1NFYPWIFAIKUCO" localSheetId="1" hidden="1">#REF!</definedName>
    <definedName name="BExY2S7TM2NG7A1NFYPWIFAIKUCO" localSheetId="40" hidden="1">#REF!</definedName>
    <definedName name="BExY2S7TM2NG7A1NFYPWIFAIKUCO" localSheetId="36" hidden="1">#REF!</definedName>
    <definedName name="BExY2S7TM2NG7A1NFYPWIFAIKUCO" hidden="1">#REF!</definedName>
    <definedName name="BExY2Z3ZGRGD12RWANJZ8DFQO776" localSheetId="7" hidden="1">#REF!</definedName>
    <definedName name="BExY2Z3ZGRGD12RWANJZ8DFQO776" localSheetId="9" hidden="1">#REF!</definedName>
    <definedName name="BExY2Z3ZGRGD12RWANJZ8DFQO776" localSheetId="1" hidden="1">#REF!</definedName>
    <definedName name="BExY2Z3ZGRGD12RWANJZ8DFQO776" localSheetId="40" hidden="1">#REF!</definedName>
    <definedName name="BExY2Z3ZGRGD12RWANJZ8DFQO776" localSheetId="36" hidden="1">#REF!</definedName>
    <definedName name="BExY2Z3ZGRGD12RWANJZ8DFQO776" hidden="1">#REF!</definedName>
    <definedName name="BExY30WPXLJ01P42XKBSUF8KNOOK" localSheetId="7" hidden="1">#REF!</definedName>
    <definedName name="BExY30WPXLJ01P42XKBSUF8KNOOK" localSheetId="9" hidden="1">#REF!</definedName>
    <definedName name="BExY30WPXLJ01P42XKBSUF8KNOOK" localSheetId="1" hidden="1">#REF!</definedName>
    <definedName name="BExY30WPXLJ01P42XKBSUF8KNOOK" localSheetId="40" hidden="1">#REF!</definedName>
    <definedName name="BExY30WPXLJ01P42XKBSUF8KNOOK" localSheetId="36" hidden="1">#REF!</definedName>
    <definedName name="BExY30WPXLJ01P42XKBSUF8KNOOK" hidden="1">#REF!</definedName>
    <definedName name="BExY3297KIB0C8Z1G99OS1MCEGTO" localSheetId="7" hidden="1">#REF!</definedName>
    <definedName name="BExY3297KIB0C8Z1G99OS1MCEGTO" localSheetId="9" hidden="1">#REF!</definedName>
    <definedName name="BExY3297KIB0C8Z1G99OS1MCEGTO" localSheetId="1" hidden="1">#REF!</definedName>
    <definedName name="BExY3297KIB0C8Z1G99OS1MCEGTO" localSheetId="40" hidden="1">#REF!</definedName>
    <definedName name="BExY3297KIB0C8Z1G99OS1MCEGTO" localSheetId="36" hidden="1">#REF!</definedName>
    <definedName name="BExY3297KIB0C8Z1G99OS1MCEGTO" hidden="1">#REF!</definedName>
    <definedName name="BExY3HOSK7YI364K15OX70AVR6F1" localSheetId="7" hidden="1">#REF!</definedName>
    <definedName name="BExY3HOSK7YI364K15OX70AVR6F1" localSheetId="9" hidden="1">#REF!</definedName>
    <definedName name="BExY3HOSK7YI364K15OX70AVR6F1" localSheetId="1" hidden="1">#REF!</definedName>
    <definedName name="BExY3HOSK7YI364K15OX70AVR6F1" localSheetId="40" hidden="1">#REF!</definedName>
    <definedName name="BExY3HOSK7YI364K15OX70AVR6F1" localSheetId="36" hidden="1">#REF!</definedName>
    <definedName name="BExY3HOSK7YI364K15OX70AVR6F1" hidden="1">#REF!</definedName>
    <definedName name="BExY3I526B4VA8JBTKXWE3FGVT0D" localSheetId="7" hidden="1">#REF!</definedName>
    <definedName name="BExY3I526B4VA8JBTKXWE3FGVT0D" localSheetId="9" hidden="1">#REF!</definedName>
    <definedName name="BExY3I526B4VA8JBTKXWE3FGVT0D" localSheetId="1" hidden="1">#REF!</definedName>
    <definedName name="BExY3I526B4VA8JBTKXWE3FGVT0D" localSheetId="40" hidden="1">#REF!</definedName>
    <definedName name="BExY3I526B4VA8JBTKXWE3FGVT0D" localSheetId="36" hidden="1">#REF!</definedName>
    <definedName name="BExY3I526B4VA8JBTKXWE3FGVT0D" hidden="1">#REF!</definedName>
    <definedName name="BExY3I52TZR3GXQ9HDVDNIYLIGEH" localSheetId="7" hidden="1">#REF!</definedName>
    <definedName name="BExY3I52TZR3GXQ9HDVDNIYLIGEH" localSheetId="9" hidden="1">#REF!</definedName>
    <definedName name="BExY3I52TZR3GXQ9HDVDNIYLIGEH" localSheetId="1" hidden="1">#REF!</definedName>
    <definedName name="BExY3I52TZR3GXQ9HDVDNIYLIGEH" localSheetId="40" hidden="1">#REF!</definedName>
    <definedName name="BExY3I52TZR3GXQ9HDVDNIYLIGEH" localSheetId="36" hidden="1">#REF!</definedName>
    <definedName name="BExY3I52TZR3GXQ9HDVDNIYLIGEH" hidden="1">#REF!</definedName>
    <definedName name="BExY3T89AUR83SOAZZ3OMDEJDQ39" localSheetId="7" hidden="1">#REF!</definedName>
    <definedName name="BExY3T89AUR83SOAZZ3OMDEJDQ39" localSheetId="9" hidden="1">#REF!</definedName>
    <definedName name="BExY3T89AUR83SOAZZ3OMDEJDQ39" localSheetId="1" hidden="1">#REF!</definedName>
    <definedName name="BExY3T89AUR83SOAZZ3OMDEJDQ39" localSheetId="40" hidden="1">#REF!</definedName>
    <definedName name="BExY3T89AUR83SOAZZ3OMDEJDQ39" localSheetId="36" hidden="1">#REF!</definedName>
    <definedName name="BExY3T89AUR83SOAZZ3OMDEJDQ39" hidden="1">#REF!</definedName>
    <definedName name="BExY3WZ7VO2K6TYCHDY754FY24AA" localSheetId="7" hidden="1">#REF!</definedName>
    <definedName name="BExY3WZ7VO2K6TYCHDY754FY24AA" localSheetId="9" hidden="1">#REF!</definedName>
    <definedName name="BExY3WZ7VO2K6TYCHDY754FY24AA" localSheetId="1" hidden="1">#REF!</definedName>
    <definedName name="BExY3WZ7VO2K6TYCHDY754FY24AA" localSheetId="40" hidden="1">#REF!</definedName>
    <definedName name="BExY3WZ7VO2K6TYCHDY754FY24AA" localSheetId="36" hidden="1">#REF!</definedName>
    <definedName name="BExY3WZ7VO2K6TYCHDY754FY24AA" hidden="1">#REF!</definedName>
    <definedName name="BExY4BIG95HDDO6MY6WBUSWJIOLR" localSheetId="7" hidden="1">#REF!</definedName>
    <definedName name="BExY4BIG95HDDO6MY6WBUSWJIOLR" localSheetId="9" hidden="1">#REF!</definedName>
    <definedName name="BExY4BIG95HDDO6MY6WBUSWJIOLR" localSheetId="1" hidden="1">#REF!</definedName>
    <definedName name="BExY4BIG95HDDO6MY6WBUSWJIOLR" localSheetId="40" hidden="1">#REF!</definedName>
    <definedName name="BExY4BIG95HDDO6MY6WBUSWJIOLR" localSheetId="36" hidden="1">#REF!</definedName>
    <definedName name="BExY4BIG95HDDO6MY6WBUSWJIOLR" hidden="1">#REF!</definedName>
    <definedName name="BExY4MG771JQ84EMIVB6HQGGHZY7" localSheetId="7" hidden="1">#REF!</definedName>
    <definedName name="BExY4MG771JQ84EMIVB6HQGGHZY7" localSheetId="9" hidden="1">#REF!</definedName>
    <definedName name="BExY4MG771JQ84EMIVB6HQGGHZY7" localSheetId="1" hidden="1">#REF!</definedName>
    <definedName name="BExY4MG771JQ84EMIVB6HQGGHZY7" localSheetId="40" hidden="1">#REF!</definedName>
    <definedName name="BExY4MG771JQ84EMIVB6HQGGHZY7" localSheetId="36" hidden="1">#REF!</definedName>
    <definedName name="BExY4MG771JQ84EMIVB6HQGGHZY7" hidden="1">#REF!</definedName>
    <definedName name="BExY4PWCSFB8P3J3TBQB2MD67263" localSheetId="7" hidden="1">#REF!</definedName>
    <definedName name="BExY4PWCSFB8P3J3TBQB2MD67263" localSheetId="9" hidden="1">#REF!</definedName>
    <definedName name="BExY4PWCSFB8P3J3TBQB2MD67263" localSheetId="1" hidden="1">#REF!</definedName>
    <definedName name="BExY4PWCSFB8P3J3TBQB2MD67263" localSheetId="40" hidden="1">#REF!</definedName>
    <definedName name="BExY4PWCSFB8P3J3TBQB2MD67263" localSheetId="36" hidden="1">#REF!</definedName>
    <definedName name="BExY4PWCSFB8P3J3TBQB2MD67263" hidden="1">#REF!</definedName>
    <definedName name="BExY4RP3BE6KYZDIKQZO4U4DIT33" localSheetId="7" hidden="1">#REF!</definedName>
    <definedName name="BExY4RP3BE6KYZDIKQZO4U4DIT33" localSheetId="9" hidden="1">#REF!</definedName>
    <definedName name="BExY4RP3BE6KYZDIKQZO4U4DIT33" localSheetId="1" hidden="1">#REF!</definedName>
    <definedName name="BExY4RP3BE6KYZDIKQZO4U4DIT33" localSheetId="40" hidden="1">#REF!</definedName>
    <definedName name="BExY4RP3BE6KYZDIKQZO4U4DIT33" localSheetId="36" hidden="1">#REF!</definedName>
    <definedName name="BExY4RP3BE6KYZDIKQZO4U4DIT33" hidden="1">#REF!</definedName>
    <definedName name="BExY4RZW3KK11JLYBA4DWZ92M6LQ" localSheetId="7" hidden="1">#REF!</definedName>
    <definedName name="BExY4RZW3KK11JLYBA4DWZ92M6LQ" localSheetId="9" hidden="1">#REF!</definedName>
    <definedName name="BExY4RZW3KK11JLYBA4DWZ92M6LQ" localSheetId="1" hidden="1">#REF!</definedName>
    <definedName name="BExY4RZW3KK11JLYBA4DWZ92M6LQ" localSheetId="40" hidden="1">#REF!</definedName>
    <definedName name="BExY4RZW3KK11JLYBA4DWZ92M6LQ" localSheetId="36" hidden="1">#REF!</definedName>
    <definedName name="BExY4RZW3KK11JLYBA4DWZ92M6LQ" hidden="1">#REF!</definedName>
    <definedName name="BExY4XOVTTNVZ577RLIEC7NZQFIX" localSheetId="7" hidden="1">#REF!</definedName>
    <definedName name="BExY4XOVTTNVZ577RLIEC7NZQFIX" localSheetId="9" hidden="1">#REF!</definedName>
    <definedName name="BExY4XOVTTNVZ577RLIEC7NZQFIX" localSheetId="1" hidden="1">#REF!</definedName>
    <definedName name="BExY4XOVTTNVZ577RLIEC7NZQFIX" localSheetId="40" hidden="1">#REF!</definedName>
    <definedName name="BExY4XOVTTNVZ577RLIEC7NZQFIX" localSheetId="36" hidden="1">#REF!</definedName>
    <definedName name="BExY4XOVTTNVZ577RLIEC7NZQFIX" hidden="1">#REF!</definedName>
    <definedName name="BExY50JAF5CG01GTHAUS7I4ZLUDC" localSheetId="7" hidden="1">#REF!</definedName>
    <definedName name="BExY50JAF5CG01GTHAUS7I4ZLUDC" localSheetId="9" hidden="1">#REF!</definedName>
    <definedName name="BExY50JAF5CG01GTHAUS7I4ZLUDC" localSheetId="1" hidden="1">#REF!</definedName>
    <definedName name="BExY50JAF5CG01GTHAUS7I4ZLUDC" localSheetId="40" hidden="1">#REF!</definedName>
    <definedName name="BExY50JAF5CG01GTHAUS7I4ZLUDC" localSheetId="36" hidden="1">#REF!</definedName>
    <definedName name="BExY50JAF5CG01GTHAUS7I4ZLUDC" hidden="1">#REF!</definedName>
    <definedName name="BExY53J7EXFEOFTRNAHLK7IH3ACB" localSheetId="7" hidden="1">#REF!</definedName>
    <definedName name="BExY53J7EXFEOFTRNAHLK7IH3ACB" localSheetId="9" hidden="1">#REF!</definedName>
    <definedName name="BExY53J7EXFEOFTRNAHLK7IH3ACB" localSheetId="1" hidden="1">#REF!</definedName>
    <definedName name="BExY53J7EXFEOFTRNAHLK7IH3ACB" localSheetId="40" hidden="1">#REF!</definedName>
    <definedName name="BExY53J7EXFEOFTRNAHLK7IH3ACB" localSheetId="36" hidden="1">#REF!</definedName>
    <definedName name="BExY53J7EXFEOFTRNAHLK7IH3ACB" hidden="1">#REF!</definedName>
    <definedName name="BExY5515SJTJS3VM80M3YYR0WF37" localSheetId="7" hidden="1">#REF!</definedName>
    <definedName name="BExY5515SJTJS3VM80M3YYR0WF37" localSheetId="9" hidden="1">#REF!</definedName>
    <definedName name="BExY5515SJTJS3VM80M3YYR0WF37" localSheetId="1" hidden="1">#REF!</definedName>
    <definedName name="BExY5515SJTJS3VM80M3YYR0WF37" localSheetId="40" hidden="1">#REF!</definedName>
    <definedName name="BExY5515SJTJS3VM80M3YYR0WF37" localSheetId="36" hidden="1">#REF!</definedName>
    <definedName name="BExY5515SJTJS3VM80M3YYR0WF37" hidden="1">#REF!</definedName>
    <definedName name="BExY5515WE39FQ3EG5QHG67V9C0O" localSheetId="7" hidden="1">#REF!</definedName>
    <definedName name="BExY5515WE39FQ3EG5QHG67V9C0O" localSheetId="9" hidden="1">#REF!</definedName>
    <definedName name="BExY5515WE39FQ3EG5QHG67V9C0O" localSheetId="1" hidden="1">#REF!</definedName>
    <definedName name="BExY5515WE39FQ3EG5QHG67V9C0O" localSheetId="40" hidden="1">#REF!</definedName>
    <definedName name="BExY5515WE39FQ3EG5QHG67V9C0O" localSheetId="36" hidden="1">#REF!</definedName>
    <definedName name="BExY5515WE39FQ3EG5QHG67V9C0O" hidden="1">#REF!</definedName>
    <definedName name="BExY5986WNAD8NFCPXC9TVLBU4FG" localSheetId="7" hidden="1">#REF!</definedName>
    <definedName name="BExY5986WNAD8NFCPXC9TVLBU4FG" localSheetId="9" hidden="1">#REF!</definedName>
    <definedName name="BExY5986WNAD8NFCPXC9TVLBU4FG" localSheetId="1" hidden="1">#REF!</definedName>
    <definedName name="BExY5986WNAD8NFCPXC9TVLBU4FG" localSheetId="40" hidden="1">#REF!</definedName>
    <definedName name="BExY5986WNAD8NFCPXC9TVLBU4FG" localSheetId="36" hidden="1">#REF!</definedName>
    <definedName name="BExY5986WNAD8NFCPXC9TVLBU4FG" hidden="1">#REF!</definedName>
    <definedName name="BExY5DF9MS25IFNWGJ1YAS5MDN8R" localSheetId="7" hidden="1">#REF!</definedName>
    <definedName name="BExY5DF9MS25IFNWGJ1YAS5MDN8R" localSheetId="9" hidden="1">#REF!</definedName>
    <definedName name="BExY5DF9MS25IFNWGJ1YAS5MDN8R" localSheetId="1" hidden="1">#REF!</definedName>
    <definedName name="BExY5DF9MS25IFNWGJ1YAS5MDN8R" localSheetId="40" hidden="1">#REF!</definedName>
    <definedName name="BExY5DF9MS25IFNWGJ1YAS5MDN8R" localSheetId="36" hidden="1">#REF!</definedName>
    <definedName name="BExY5DF9MS25IFNWGJ1YAS5MDN8R" hidden="1">#REF!</definedName>
    <definedName name="BExY5ERVGL3UM2MGT8LJ0XPKTZEK" localSheetId="7" hidden="1">#REF!</definedName>
    <definedName name="BExY5ERVGL3UM2MGT8LJ0XPKTZEK" localSheetId="9" hidden="1">#REF!</definedName>
    <definedName name="BExY5ERVGL3UM2MGT8LJ0XPKTZEK" localSheetId="1" hidden="1">#REF!</definedName>
    <definedName name="BExY5ERVGL3UM2MGT8LJ0XPKTZEK" localSheetId="40" hidden="1">#REF!</definedName>
    <definedName name="BExY5ERVGL3UM2MGT8LJ0XPKTZEK" localSheetId="36" hidden="1">#REF!</definedName>
    <definedName name="BExY5ERVGL3UM2MGT8LJ0XPKTZEK" hidden="1">#REF!</definedName>
    <definedName name="BExY5EX6NJFK8W754ZVZDN5DS04K" localSheetId="7" hidden="1">#REF!</definedName>
    <definedName name="BExY5EX6NJFK8W754ZVZDN5DS04K" localSheetId="9" hidden="1">#REF!</definedName>
    <definedName name="BExY5EX6NJFK8W754ZVZDN5DS04K" localSheetId="1" hidden="1">#REF!</definedName>
    <definedName name="BExY5EX6NJFK8W754ZVZDN5DS04K" localSheetId="40" hidden="1">#REF!</definedName>
    <definedName name="BExY5EX6NJFK8W754ZVZDN5DS04K" localSheetId="36" hidden="1">#REF!</definedName>
    <definedName name="BExY5EX6NJFK8W754ZVZDN5DS04K" hidden="1">#REF!</definedName>
    <definedName name="BExY5S3XD1NJT109CV54IFOHVLQ6" localSheetId="7" hidden="1">#REF!</definedName>
    <definedName name="BExY5S3XD1NJT109CV54IFOHVLQ6" localSheetId="9" hidden="1">#REF!</definedName>
    <definedName name="BExY5S3XD1NJT109CV54IFOHVLQ6" localSheetId="1" hidden="1">#REF!</definedName>
    <definedName name="BExY5S3XD1NJT109CV54IFOHVLQ6" localSheetId="40" hidden="1">#REF!</definedName>
    <definedName name="BExY5S3XD1NJT109CV54IFOHVLQ6" localSheetId="36" hidden="1">#REF!</definedName>
    <definedName name="BExY5S3XD1NJT109CV54IFOHVLQ6" hidden="1">#REF!</definedName>
    <definedName name="BExY5W088PPAPLSMR2P7FV2CRDCT" localSheetId="7" hidden="1">#REF!</definedName>
    <definedName name="BExY5W088PPAPLSMR2P7FV2CRDCT" localSheetId="9" hidden="1">#REF!</definedName>
    <definedName name="BExY5W088PPAPLSMR2P7FV2CRDCT" localSheetId="1" hidden="1">#REF!</definedName>
    <definedName name="BExY5W088PPAPLSMR2P7FV2CRDCT" localSheetId="40" hidden="1">#REF!</definedName>
    <definedName name="BExY5W088PPAPLSMR2P7FV2CRDCT" localSheetId="36" hidden="1">#REF!</definedName>
    <definedName name="BExY5W088PPAPLSMR2P7FV2CRDCT" hidden="1">#REF!</definedName>
    <definedName name="BExY6KA6BQ6H4SH5EMJBVF8UR4ZY" localSheetId="7" hidden="1">#REF!</definedName>
    <definedName name="BExY6KA6BQ6H4SH5EMJBVF8UR4ZY" localSheetId="9" hidden="1">#REF!</definedName>
    <definedName name="BExY6KA6BQ6H4SH5EMJBVF8UR4ZY" localSheetId="1" hidden="1">#REF!</definedName>
    <definedName name="BExY6KA6BQ6H4SH5EMJBVF8UR4ZY" localSheetId="40" hidden="1">#REF!</definedName>
    <definedName name="BExY6KA6BQ6H4SH5EMJBVF8UR4ZY" localSheetId="36" hidden="1">#REF!</definedName>
    <definedName name="BExY6KA6BQ6H4SH5EMJBVF8UR4ZY" hidden="1">#REF!</definedName>
    <definedName name="BExY6KVS1MMZ2R34PGEFR2BMTU9W" localSheetId="7" hidden="1">#REF!</definedName>
    <definedName name="BExY6KVS1MMZ2R34PGEFR2BMTU9W" localSheetId="9" hidden="1">#REF!</definedName>
    <definedName name="BExY6KVS1MMZ2R34PGEFR2BMTU9W" localSheetId="1" hidden="1">#REF!</definedName>
    <definedName name="BExY6KVS1MMZ2R34PGEFR2BMTU9W" localSheetId="40" hidden="1">#REF!</definedName>
    <definedName name="BExY6KVS1MMZ2R34PGEFR2BMTU9W" localSheetId="36" hidden="1">#REF!</definedName>
    <definedName name="BExY6KVS1MMZ2R34PGEFR2BMTU9W" hidden="1">#REF!</definedName>
    <definedName name="BExY6Q9YY7LW745GP7CYOGGSPHGE" localSheetId="7" hidden="1">#REF!</definedName>
    <definedName name="BExY6Q9YY7LW745GP7CYOGGSPHGE" localSheetId="9" hidden="1">#REF!</definedName>
    <definedName name="BExY6Q9YY7LW745GP7CYOGGSPHGE" localSheetId="1" hidden="1">#REF!</definedName>
    <definedName name="BExY6Q9YY7LW745GP7CYOGGSPHGE" localSheetId="40" hidden="1">#REF!</definedName>
    <definedName name="BExY6Q9YY7LW745GP7CYOGGSPHGE" localSheetId="36" hidden="1">#REF!</definedName>
    <definedName name="BExY6Q9YY7LW745GP7CYOGGSPHGE" hidden="1">#REF!</definedName>
    <definedName name="BExY6R6BYIQZ4OR1E7YI0OVOC08W" localSheetId="7" hidden="1">#REF!</definedName>
    <definedName name="BExY6R6BYIQZ4OR1E7YI0OVOC08W" localSheetId="9" hidden="1">#REF!</definedName>
    <definedName name="BExY6R6BYIQZ4OR1E7YI0OVOC08W" localSheetId="1" hidden="1">#REF!</definedName>
    <definedName name="BExY6R6BYIQZ4OR1E7YI0OVOC08W" localSheetId="40" hidden="1">#REF!</definedName>
    <definedName name="BExY6R6BYIQZ4OR1E7YI0OVOC08W" localSheetId="36" hidden="1">#REF!</definedName>
    <definedName name="BExY6R6BYIQZ4OR1E7YI0OVOC08W" hidden="1">#REF!</definedName>
    <definedName name="BExZIA3C8LKJTEH3MKQ57KJH5TA2" localSheetId="7" hidden="1">#REF!</definedName>
    <definedName name="BExZIA3C8LKJTEH3MKQ57KJH5TA2" localSheetId="9" hidden="1">#REF!</definedName>
    <definedName name="BExZIA3C8LKJTEH3MKQ57KJH5TA2" localSheetId="1" hidden="1">#REF!</definedName>
    <definedName name="BExZIA3C8LKJTEH3MKQ57KJH5TA2" localSheetId="40" hidden="1">#REF!</definedName>
    <definedName name="BExZIA3C8LKJTEH3MKQ57KJH5TA2" localSheetId="36" hidden="1">#REF!</definedName>
    <definedName name="BExZIA3C8LKJTEH3MKQ57KJH5TA2" hidden="1">#REF!</definedName>
    <definedName name="BExZIGDWFIOPMMVCRWX45OIJ5AP3" localSheetId="7" hidden="1">#REF!</definedName>
    <definedName name="BExZIGDWFIOPMMVCRWX45OIJ5AP3" localSheetId="9" hidden="1">#REF!</definedName>
    <definedName name="BExZIGDWFIOPMMVCRWX45OIJ5AP3" localSheetId="1" hidden="1">#REF!</definedName>
    <definedName name="BExZIGDWFIOPMMVCRWX45OIJ5AP3" localSheetId="40" hidden="1">#REF!</definedName>
    <definedName name="BExZIGDWFIOPMMVCRWX45OIJ5AP3" localSheetId="36" hidden="1">#REF!</definedName>
    <definedName name="BExZIGDWFIOPMMVCRWX45OIJ5AP3" hidden="1">#REF!</definedName>
    <definedName name="BExZIIHH3QNQE3GFMHEE4UMHY6WQ" localSheetId="7" hidden="1">#REF!</definedName>
    <definedName name="BExZIIHH3QNQE3GFMHEE4UMHY6WQ" localSheetId="9" hidden="1">#REF!</definedName>
    <definedName name="BExZIIHH3QNQE3GFMHEE4UMHY6WQ" localSheetId="1" hidden="1">#REF!</definedName>
    <definedName name="BExZIIHH3QNQE3GFMHEE4UMHY6WQ" localSheetId="40" hidden="1">#REF!</definedName>
    <definedName name="BExZIIHH3QNQE3GFMHEE4UMHY6WQ" localSheetId="36" hidden="1">#REF!</definedName>
    <definedName name="BExZIIHH3QNQE3GFMHEE4UMHY6WQ" hidden="1">#REF!</definedName>
    <definedName name="BExZIYO22G5UXOB42GDLYGVRJ6U7" localSheetId="7" hidden="1">#REF!</definedName>
    <definedName name="BExZIYO22G5UXOB42GDLYGVRJ6U7" localSheetId="9" hidden="1">#REF!</definedName>
    <definedName name="BExZIYO22G5UXOB42GDLYGVRJ6U7" localSheetId="1" hidden="1">#REF!</definedName>
    <definedName name="BExZIYO22G5UXOB42GDLYGVRJ6U7" localSheetId="40" hidden="1">#REF!</definedName>
    <definedName name="BExZIYO22G5UXOB42GDLYGVRJ6U7" localSheetId="36" hidden="1">#REF!</definedName>
    <definedName name="BExZIYO22G5UXOB42GDLYGVRJ6U7" hidden="1">#REF!</definedName>
    <definedName name="BExZJ7I9T8XU4MZRKJ1VVU76V2LZ" localSheetId="7" hidden="1">#REF!</definedName>
    <definedName name="BExZJ7I9T8XU4MZRKJ1VVU76V2LZ" localSheetId="9" hidden="1">#REF!</definedName>
    <definedName name="BExZJ7I9T8XU4MZRKJ1VVU76V2LZ" localSheetId="1" hidden="1">#REF!</definedName>
    <definedName name="BExZJ7I9T8XU4MZRKJ1VVU76V2LZ" localSheetId="40" hidden="1">#REF!</definedName>
    <definedName name="BExZJ7I9T8XU4MZRKJ1VVU76V2LZ" localSheetId="36" hidden="1">#REF!</definedName>
    <definedName name="BExZJ7I9T8XU4MZRKJ1VVU76V2LZ" hidden="1">#REF!</definedName>
    <definedName name="BExZJMY170JCUU1RWASNZ1HJPRTA" localSheetId="7" hidden="1">#REF!</definedName>
    <definedName name="BExZJMY170JCUU1RWASNZ1HJPRTA" localSheetId="9" hidden="1">#REF!</definedName>
    <definedName name="BExZJMY170JCUU1RWASNZ1HJPRTA" localSheetId="1" hidden="1">#REF!</definedName>
    <definedName name="BExZJMY170JCUU1RWASNZ1HJPRTA" localSheetId="40" hidden="1">#REF!</definedName>
    <definedName name="BExZJMY170JCUU1RWASNZ1HJPRTA" localSheetId="36" hidden="1">#REF!</definedName>
    <definedName name="BExZJMY170JCUU1RWASNZ1HJPRTA" hidden="1">#REF!</definedName>
    <definedName name="BExZJOQR77H0P4SUKVYACDCFBBXO" localSheetId="7" hidden="1">#REF!</definedName>
    <definedName name="BExZJOQR77H0P4SUKVYACDCFBBXO" localSheetId="9" hidden="1">#REF!</definedName>
    <definedName name="BExZJOQR77H0P4SUKVYACDCFBBXO" localSheetId="1" hidden="1">#REF!</definedName>
    <definedName name="BExZJOQR77H0P4SUKVYACDCFBBXO" localSheetId="40" hidden="1">#REF!</definedName>
    <definedName name="BExZJOQR77H0P4SUKVYACDCFBBXO" localSheetId="36" hidden="1">#REF!</definedName>
    <definedName name="BExZJOQR77H0P4SUKVYACDCFBBXO" hidden="1">#REF!</definedName>
    <definedName name="BExZJS6RG34ODDY9HMZ0O34MEMSB" localSheetId="7" hidden="1">#REF!</definedName>
    <definedName name="BExZJS6RG34ODDY9HMZ0O34MEMSB" localSheetId="9" hidden="1">#REF!</definedName>
    <definedName name="BExZJS6RG34ODDY9HMZ0O34MEMSB" localSheetId="1" hidden="1">#REF!</definedName>
    <definedName name="BExZJS6RG34ODDY9HMZ0O34MEMSB" localSheetId="40" hidden="1">#REF!</definedName>
    <definedName name="BExZJS6RG34ODDY9HMZ0O34MEMSB" localSheetId="36" hidden="1">#REF!</definedName>
    <definedName name="BExZJS6RG34ODDY9HMZ0O34MEMSB" hidden="1">#REF!</definedName>
    <definedName name="BExZK34NR4BAD7HJAP7SQ926UQP3" localSheetId="7" hidden="1">#REF!</definedName>
    <definedName name="BExZK34NR4BAD7HJAP7SQ926UQP3" localSheetId="9" hidden="1">#REF!</definedName>
    <definedName name="BExZK34NR4BAD7HJAP7SQ926UQP3" localSheetId="1" hidden="1">#REF!</definedName>
    <definedName name="BExZK34NR4BAD7HJAP7SQ926UQP3" localSheetId="40" hidden="1">#REF!</definedName>
    <definedName name="BExZK34NR4BAD7HJAP7SQ926UQP3" localSheetId="36" hidden="1">#REF!</definedName>
    <definedName name="BExZK34NR4BAD7HJAP7SQ926UQP3" hidden="1">#REF!</definedName>
    <definedName name="BExZK3FGPHH5H771U7D5XY7XBS6E" localSheetId="7" hidden="1">#REF!</definedName>
    <definedName name="BExZK3FGPHH5H771U7D5XY7XBS6E" localSheetId="9" hidden="1">#REF!</definedName>
    <definedName name="BExZK3FGPHH5H771U7D5XY7XBS6E" localSheetId="1" hidden="1">#REF!</definedName>
    <definedName name="BExZK3FGPHH5H771U7D5XY7XBS6E" localSheetId="40" hidden="1">#REF!</definedName>
    <definedName name="BExZK3FGPHH5H771U7D5XY7XBS6E" localSheetId="36" hidden="1">#REF!</definedName>
    <definedName name="BExZK3FGPHH5H771U7D5XY7XBS6E" hidden="1">#REF!</definedName>
    <definedName name="BExZK46CVVS9X1BZ6LLL71016ENT" localSheetId="7" hidden="1">#REF!</definedName>
    <definedName name="BExZK46CVVS9X1BZ6LLL71016ENT" localSheetId="9" hidden="1">#REF!</definedName>
    <definedName name="BExZK46CVVS9X1BZ6LLL71016ENT" localSheetId="1" hidden="1">#REF!</definedName>
    <definedName name="BExZK46CVVS9X1BZ6LLL71016ENT" localSheetId="40" hidden="1">#REF!</definedName>
    <definedName name="BExZK46CVVS9X1BZ6LLL71016ENT" localSheetId="36" hidden="1">#REF!</definedName>
    <definedName name="BExZK46CVVS9X1BZ6LLL71016ENT" hidden="1">#REF!</definedName>
    <definedName name="BExZK52PZLTP1F04T09MP30BVT7H" localSheetId="7" hidden="1">#REF!</definedName>
    <definedName name="BExZK52PZLTP1F04T09MP30BVT7H" localSheetId="9" hidden="1">#REF!</definedName>
    <definedName name="BExZK52PZLTP1F04T09MP30BVT7H" localSheetId="1" hidden="1">#REF!</definedName>
    <definedName name="BExZK52PZLTP1F04T09MP30BVT7H" localSheetId="40" hidden="1">#REF!</definedName>
    <definedName name="BExZK52PZLTP1F04T09MP30BVT7H" localSheetId="36" hidden="1">#REF!</definedName>
    <definedName name="BExZK52PZLTP1F04T09MP30BVT7H" hidden="1">#REF!</definedName>
    <definedName name="BExZKHYORG3O8C772XPFHM1N8T80" localSheetId="7" hidden="1">#REF!</definedName>
    <definedName name="BExZKHYORG3O8C772XPFHM1N8T80" localSheetId="9" hidden="1">#REF!</definedName>
    <definedName name="BExZKHYORG3O8C772XPFHM1N8T80" localSheetId="1" hidden="1">#REF!</definedName>
    <definedName name="BExZKHYORG3O8C772XPFHM1N8T80" localSheetId="40" hidden="1">#REF!</definedName>
    <definedName name="BExZKHYORG3O8C772XPFHM1N8T80" localSheetId="36" hidden="1">#REF!</definedName>
    <definedName name="BExZKHYORG3O8C772XPFHM1N8T80" hidden="1">#REF!</definedName>
    <definedName name="BExZKJRF2IRR57DG9CLC7MSHWNNN" localSheetId="7" hidden="1">#REF!</definedName>
    <definedName name="BExZKJRF2IRR57DG9CLC7MSHWNNN" localSheetId="9" hidden="1">#REF!</definedName>
    <definedName name="BExZKJRF2IRR57DG9CLC7MSHWNNN" localSheetId="1" hidden="1">#REF!</definedName>
    <definedName name="BExZKJRF2IRR57DG9CLC7MSHWNNN" localSheetId="40" hidden="1">#REF!</definedName>
    <definedName name="BExZKJRF2IRR57DG9CLC7MSHWNNN" localSheetId="36" hidden="1">#REF!</definedName>
    <definedName name="BExZKJRF2IRR57DG9CLC7MSHWNNN" hidden="1">#REF!</definedName>
    <definedName name="BExZKV5GYXO0X760SBD9TWTIQHGI" localSheetId="7" hidden="1">#REF!</definedName>
    <definedName name="BExZKV5GYXO0X760SBD9TWTIQHGI" localSheetId="9" hidden="1">#REF!</definedName>
    <definedName name="BExZKV5GYXO0X760SBD9TWTIQHGI" localSheetId="1" hidden="1">#REF!</definedName>
    <definedName name="BExZKV5GYXO0X760SBD9TWTIQHGI" localSheetId="40" hidden="1">#REF!</definedName>
    <definedName name="BExZKV5GYXO0X760SBD9TWTIQHGI" localSheetId="36" hidden="1">#REF!</definedName>
    <definedName name="BExZKV5GYXO0X760SBD9TWTIQHGI" hidden="1">#REF!</definedName>
    <definedName name="BExZKZCGNEA9IPON37A91L4H4H17" localSheetId="7" hidden="1">#REF!</definedName>
    <definedName name="BExZKZCGNEA9IPON37A91L4H4H17" localSheetId="9" hidden="1">#REF!</definedName>
    <definedName name="BExZKZCGNEA9IPON37A91L4H4H17" localSheetId="1" hidden="1">#REF!</definedName>
    <definedName name="BExZKZCGNEA9IPON37A91L4H4H17" localSheetId="40" hidden="1">#REF!</definedName>
    <definedName name="BExZKZCGNEA9IPON37A91L4H4H17" localSheetId="36" hidden="1">#REF!</definedName>
    <definedName name="BExZKZCGNEA9IPON37A91L4H4H17" hidden="1">#REF!</definedName>
    <definedName name="BExZL6E4YVXRUN7ZGF2BIGIXFR8K" localSheetId="7" hidden="1">#REF!</definedName>
    <definedName name="BExZL6E4YVXRUN7ZGF2BIGIXFR8K" localSheetId="9" hidden="1">#REF!</definedName>
    <definedName name="BExZL6E4YVXRUN7ZGF2BIGIXFR8K" localSheetId="1" hidden="1">#REF!</definedName>
    <definedName name="BExZL6E4YVXRUN7ZGF2BIGIXFR8K" localSheetId="40" hidden="1">#REF!</definedName>
    <definedName name="BExZL6E4YVXRUN7ZGF2BIGIXFR8K" localSheetId="36" hidden="1">#REF!</definedName>
    <definedName name="BExZL6E4YVXRUN7ZGF2BIGIXFR8K" hidden="1">#REF!</definedName>
    <definedName name="BExZLF2ZTA4EPN0GHO7C5O8DZ1SN" localSheetId="7" hidden="1">#REF!</definedName>
    <definedName name="BExZLF2ZTA4EPN0GHO7C5O8DZ1SN" localSheetId="9" hidden="1">#REF!</definedName>
    <definedName name="BExZLF2ZTA4EPN0GHO7C5O8DZ1SN" localSheetId="1" hidden="1">#REF!</definedName>
    <definedName name="BExZLF2ZTA4EPN0GHO7C5O8DZ1SN" localSheetId="40" hidden="1">#REF!</definedName>
    <definedName name="BExZLF2ZTA4EPN0GHO7C5O8DZ1SN" localSheetId="36" hidden="1">#REF!</definedName>
    <definedName name="BExZLF2ZTA4EPN0GHO7C5O8DZ1SN" hidden="1">#REF!</definedName>
    <definedName name="BExZLGVLMKTPFXG42QYT0PO81G7F" localSheetId="7" hidden="1">#REF!</definedName>
    <definedName name="BExZLGVLMKTPFXG42QYT0PO81G7F" localSheetId="9" hidden="1">#REF!</definedName>
    <definedName name="BExZLGVLMKTPFXG42QYT0PO81G7F" localSheetId="1" hidden="1">#REF!</definedName>
    <definedName name="BExZLGVLMKTPFXG42QYT0PO81G7F" localSheetId="40" hidden="1">#REF!</definedName>
    <definedName name="BExZLGVLMKTPFXG42QYT0PO81G7F" localSheetId="36" hidden="1">#REF!</definedName>
    <definedName name="BExZLGVLMKTPFXG42QYT0PO81G7F" hidden="1">#REF!</definedName>
    <definedName name="BExZLHRYQQ7BYD3VQWHVTZGYGRCT" localSheetId="7" hidden="1">#REF!</definedName>
    <definedName name="BExZLHRYQQ7BYD3VQWHVTZGYGRCT" localSheetId="9" hidden="1">#REF!</definedName>
    <definedName name="BExZLHRYQQ7BYD3VQWHVTZGYGRCT" localSheetId="1" hidden="1">#REF!</definedName>
    <definedName name="BExZLHRYQQ7BYD3VQWHVTZGYGRCT" localSheetId="40" hidden="1">#REF!</definedName>
    <definedName name="BExZLHRYQQ7BYD3VQWHVTZGYGRCT" localSheetId="36" hidden="1">#REF!</definedName>
    <definedName name="BExZLHRYQQ7BYD3VQWHVTZGYGRCT" hidden="1">#REF!</definedName>
    <definedName name="BExZLKMK7LRK14S09WLMH7MXSQXM" localSheetId="7" hidden="1">#REF!</definedName>
    <definedName name="BExZLKMK7LRK14S09WLMH7MXSQXM" localSheetId="9" hidden="1">#REF!</definedName>
    <definedName name="BExZLKMK7LRK14S09WLMH7MXSQXM" localSheetId="1" hidden="1">#REF!</definedName>
    <definedName name="BExZLKMK7LRK14S09WLMH7MXSQXM" localSheetId="40" hidden="1">#REF!</definedName>
    <definedName name="BExZLKMK7LRK14S09WLMH7MXSQXM" localSheetId="36" hidden="1">#REF!</definedName>
    <definedName name="BExZLKMK7LRK14S09WLMH7MXSQXM" hidden="1">#REF!</definedName>
    <definedName name="BExZM503X0NZBS0FF22LK2RGG6GP" localSheetId="7" hidden="1">#REF!</definedName>
    <definedName name="BExZM503X0NZBS0FF22LK2RGG6GP" localSheetId="9" hidden="1">#REF!</definedName>
    <definedName name="BExZM503X0NZBS0FF22LK2RGG6GP" localSheetId="1" hidden="1">#REF!</definedName>
    <definedName name="BExZM503X0NZBS0FF22LK2RGG6GP" localSheetId="40" hidden="1">#REF!</definedName>
    <definedName name="BExZM503X0NZBS0FF22LK2RGG6GP" localSheetId="36" hidden="1">#REF!</definedName>
    <definedName name="BExZM503X0NZBS0FF22LK2RGG6GP" hidden="1">#REF!</definedName>
    <definedName name="BExZM7JVLG0W8EG5RBU915U3SKBY" localSheetId="7" hidden="1">#REF!</definedName>
    <definedName name="BExZM7JVLG0W8EG5RBU915U3SKBY" localSheetId="9" hidden="1">#REF!</definedName>
    <definedName name="BExZM7JVLG0W8EG5RBU915U3SKBY" localSheetId="1" hidden="1">#REF!</definedName>
    <definedName name="BExZM7JVLG0W8EG5RBU915U3SKBY" localSheetId="40" hidden="1">#REF!</definedName>
    <definedName name="BExZM7JVLG0W8EG5RBU915U3SKBY" localSheetId="36" hidden="1">#REF!</definedName>
    <definedName name="BExZM7JVLG0W8EG5RBU915U3SKBY" hidden="1">#REF!</definedName>
    <definedName name="BExZM85FOVUFF110XMQ9O2ODSJUK" localSheetId="7" hidden="1">#REF!</definedName>
    <definedName name="BExZM85FOVUFF110XMQ9O2ODSJUK" localSheetId="9" hidden="1">#REF!</definedName>
    <definedName name="BExZM85FOVUFF110XMQ9O2ODSJUK" localSheetId="1" hidden="1">#REF!</definedName>
    <definedName name="BExZM85FOVUFF110XMQ9O2ODSJUK" localSheetId="40" hidden="1">#REF!</definedName>
    <definedName name="BExZM85FOVUFF110XMQ9O2ODSJUK" localSheetId="36" hidden="1">#REF!</definedName>
    <definedName name="BExZM85FOVUFF110XMQ9O2ODSJUK" hidden="1">#REF!</definedName>
    <definedName name="BExZMF1MMTZ1TA14PZ8ASSU2CBSP" localSheetId="7" hidden="1">#REF!</definedName>
    <definedName name="BExZMF1MMTZ1TA14PZ8ASSU2CBSP" localSheetId="9" hidden="1">#REF!</definedName>
    <definedName name="BExZMF1MMTZ1TA14PZ8ASSU2CBSP" localSheetId="1" hidden="1">#REF!</definedName>
    <definedName name="BExZMF1MMTZ1TA14PZ8ASSU2CBSP" localSheetId="40" hidden="1">#REF!</definedName>
    <definedName name="BExZMF1MMTZ1TA14PZ8ASSU2CBSP" localSheetId="36" hidden="1">#REF!</definedName>
    <definedName name="BExZMF1MMTZ1TA14PZ8ASSU2CBSP" hidden="1">#REF!</definedName>
    <definedName name="BExZMH54ZU6X4KM0375X9K5VJDZN" localSheetId="7" hidden="1">#REF!</definedName>
    <definedName name="BExZMH54ZU6X4KM0375X9K5VJDZN" localSheetId="9" hidden="1">#REF!</definedName>
    <definedName name="BExZMH54ZU6X4KM0375X9K5VJDZN" localSheetId="1" hidden="1">#REF!</definedName>
    <definedName name="BExZMH54ZU6X4KM0375X9K5VJDZN" localSheetId="40" hidden="1">#REF!</definedName>
    <definedName name="BExZMH54ZU6X4KM0375X9K5VJDZN" localSheetId="36" hidden="1">#REF!</definedName>
    <definedName name="BExZMH54ZU6X4KM0375X9K5VJDZN" hidden="1">#REF!</definedName>
    <definedName name="BExZMKL5YQZD7F0FUCSVFGLPFK52" localSheetId="7" hidden="1">#REF!</definedName>
    <definedName name="BExZMKL5YQZD7F0FUCSVFGLPFK52" localSheetId="9" hidden="1">#REF!</definedName>
    <definedName name="BExZMKL5YQZD7F0FUCSVFGLPFK52" localSheetId="1" hidden="1">#REF!</definedName>
    <definedName name="BExZMKL5YQZD7F0FUCSVFGLPFK52" localSheetId="40" hidden="1">#REF!</definedName>
    <definedName name="BExZMKL5YQZD7F0FUCSVFGLPFK52" localSheetId="36" hidden="1">#REF!</definedName>
    <definedName name="BExZMKL5YQZD7F0FUCSVFGLPFK52" hidden="1">#REF!</definedName>
    <definedName name="BExZMOC3VNZALJM71X2T6FV91GTB" localSheetId="7" hidden="1">#REF!</definedName>
    <definedName name="BExZMOC3VNZALJM71X2T6FV91GTB" localSheetId="9" hidden="1">#REF!</definedName>
    <definedName name="BExZMOC3VNZALJM71X2T6FV91GTB" localSheetId="1" hidden="1">#REF!</definedName>
    <definedName name="BExZMOC3VNZALJM71X2T6FV91GTB" localSheetId="40" hidden="1">#REF!</definedName>
    <definedName name="BExZMOC3VNZALJM71X2T6FV91GTB" localSheetId="36" hidden="1">#REF!</definedName>
    <definedName name="BExZMOC3VNZALJM71X2T6FV91GTB" hidden="1">#REF!</definedName>
    <definedName name="BExZMRHA7TTR9QKJOMONHRVY3YOF" localSheetId="7" hidden="1">#REF!</definedName>
    <definedName name="BExZMRHA7TTR9QKJOMONHRVY3YOF" localSheetId="9" hidden="1">#REF!</definedName>
    <definedName name="BExZMRHA7TTR9QKJOMONHRVY3YOF" localSheetId="1" hidden="1">#REF!</definedName>
    <definedName name="BExZMRHA7TTR9QKJOMONHRVY3YOF" localSheetId="40" hidden="1">#REF!</definedName>
    <definedName name="BExZMRHA7TTR9QKJOMONHRVY3YOF" localSheetId="36" hidden="1">#REF!</definedName>
    <definedName name="BExZMRHA7TTR9QKJOMONHRVY3YOF" hidden="1">#REF!</definedName>
    <definedName name="BExZMXH39OB0I43XEL3K11U3G9PM" localSheetId="7" hidden="1">#REF!</definedName>
    <definedName name="BExZMXH39OB0I43XEL3K11U3G9PM" localSheetId="9" hidden="1">#REF!</definedName>
    <definedName name="BExZMXH39OB0I43XEL3K11U3G9PM" localSheetId="1" hidden="1">#REF!</definedName>
    <definedName name="BExZMXH39OB0I43XEL3K11U3G9PM" localSheetId="40" hidden="1">#REF!</definedName>
    <definedName name="BExZMXH39OB0I43XEL3K11U3G9PM" localSheetId="36" hidden="1">#REF!</definedName>
    <definedName name="BExZMXH39OB0I43XEL3K11U3G9PM" hidden="1">#REF!</definedName>
    <definedName name="BExZMZQ3RBKDHT5GLFNLS52OSJA0" localSheetId="7" hidden="1">#REF!</definedName>
    <definedName name="BExZMZQ3RBKDHT5GLFNLS52OSJA0" localSheetId="9" hidden="1">#REF!</definedName>
    <definedName name="BExZMZQ3RBKDHT5GLFNLS52OSJA0" localSheetId="1" hidden="1">#REF!</definedName>
    <definedName name="BExZMZQ3RBKDHT5GLFNLS52OSJA0" localSheetId="40" hidden="1">#REF!</definedName>
    <definedName name="BExZMZQ3RBKDHT5GLFNLS52OSJA0" localSheetId="36" hidden="1">#REF!</definedName>
    <definedName name="BExZMZQ3RBKDHT5GLFNLS52OSJA0" hidden="1">#REF!</definedName>
    <definedName name="BExZN2F7Y2J2L2LN5WZRG949MS4A" localSheetId="7" hidden="1">#REF!</definedName>
    <definedName name="BExZN2F7Y2J2L2LN5WZRG949MS4A" localSheetId="9" hidden="1">#REF!</definedName>
    <definedName name="BExZN2F7Y2J2L2LN5WZRG949MS4A" localSheetId="1" hidden="1">#REF!</definedName>
    <definedName name="BExZN2F7Y2J2L2LN5WZRG949MS4A" localSheetId="40" hidden="1">#REF!</definedName>
    <definedName name="BExZN2F7Y2J2L2LN5WZRG949MS4A" localSheetId="36" hidden="1">#REF!</definedName>
    <definedName name="BExZN2F7Y2J2L2LN5WZRG949MS4A" hidden="1">#REF!</definedName>
    <definedName name="BExZN847WUWKRYTZWG9TCQZJS3OL" localSheetId="7" hidden="1">#REF!</definedName>
    <definedName name="BExZN847WUWKRYTZWG9TCQZJS3OL" localSheetId="9" hidden="1">#REF!</definedName>
    <definedName name="BExZN847WUWKRYTZWG9TCQZJS3OL" localSheetId="1" hidden="1">#REF!</definedName>
    <definedName name="BExZN847WUWKRYTZWG9TCQZJS3OL" localSheetId="40" hidden="1">#REF!</definedName>
    <definedName name="BExZN847WUWKRYTZWG9TCQZJS3OL" localSheetId="36" hidden="1">#REF!</definedName>
    <definedName name="BExZN847WUWKRYTZWG9TCQZJS3OL" hidden="1">#REF!</definedName>
    <definedName name="BExZNA2ALK6RDWFAXZQCL9TWRDCF" localSheetId="7" hidden="1">#REF!</definedName>
    <definedName name="BExZNA2ALK6RDWFAXZQCL9TWRDCF" localSheetId="9" hidden="1">#REF!</definedName>
    <definedName name="BExZNA2ALK6RDWFAXZQCL9TWRDCF" localSheetId="1" hidden="1">#REF!</definedName>
    <definedName name="BExZNA2ALK6RDWFAXZQCL9TWRDCF" localSheetId="40" hidden="1">#REF!</definedName>
    <definedName name="BExZNA2ALK6RDWFAXZQCL9TWRDCF" localSheetId="36" hidden="1">#REF!</definedName>
    <definedName name="BExZNA2ALK6RDWFAXZQCL9TWRDCF" hidden="1">#REF!</definedName>
    <definedName name="BExZNH3VISFF4NQI11BZDP5IQ7VG" localSheetId="7" hidden="1">#REF!</definedName>
    <definedName name="BExZNH3VISFF4NQI11BZDP5IQ7VG" localSheetId="9" hidden="1">#REF!</definedName>
    <definedName name="BExZNH3VISFF4NQI11BZDP5IQ7VG" localSheetId="1" hidden="1">#REF!</definedName>
    <definedName name="BExZNH3VISFF4NQI11BZDP5IQ7VG" localSheetId="40" hidden="1">#REF!</definedName>
    <definedName name="BExZNH3VISFF4NQI11BZDP5IQ7VG" localSheetId="36" hidden="1">#REF!</definedName>
    <definedName name="BExZNH3VISFF4NQI11BZDP5IQ7VG" hidden="1">#REF!</definedName>
    <definedName name="BExZNJYCFYVMAOI62GB2BABK1ELE" localSheetId="7" hidden="1">#REF!</definedName>
    <definedName name="BExZNJYCFYVMAOI62GB2BABK1ELE" localSheetId="9" hidden="1">#REF!</definedName>
    <definedName name="BExZNJYCFYVMAOI62GB2BABK1ELE" localSheetId="1" hidden="1">#REF!</definedName>
    <definedName name="BExZNJYCFYVMAOI62GB2BABK1ELE" localSheetId="40" hidden="1">#REF!</definedName>
    <definedName name="BExZNJYCFYVMAOI62GB2BABK1ELE" localSheetId="36" hidden="1">#REF!</definedName>
    <definedName name="BExZNJYCFYVMAOI62GB2BABK1ELE" hidden="1">#REF!</definedName>
    <definedName name="BExZNLGAA6ATMJW0Y28J4OI5W27I" localSheetId="7" hidden="1">#REF!</definedName>
    <definedName name="BExZNLGAA6ATMJW0Y28J4OI5W27I" localSheetId="9" hidden="1">#REF!</definedName>
    <definedName name="BExZNLGAA6ATMJW0Y28J4OI5W27I" localSheetId="1" hidden="1">#REF!</definedName>
    <definedName name="BExZNLGAA6ATMJW0Y28J4OI5W27I" localSheetId="40" hidden="1">#REF!</definedName>
    <definedName name="BExZNLGAA6ATMJW0Y28J4OI5W27I" localSheetId="36" hidden="1">#REF!</definedName>
    <definedName name="BExZNLGAA6ATMJW0Y28J4OI5W27I" hidden="1">#REF!</definedName>
    <definedName name="BExZNP7916CH3QP4VCZEULUIKKS5" localSheetId="7" hidden="1">#REF!</definedName>
    <definedName name="BExZNP7916CH3QP4VCZEULUIKKS5" localSheetId="9" hidden="1">#REF!</definedName>
    <definedName name="BExZNP7916CH3QP4VCZEULUIKKS5" localSheetId="1" hidden="1">#REF!</definedName>
    <definedName name="BExZNP7916CH3QP4VCZEULUIKKS5" localSheetId="40" hidden="1">#REF!</definedName>
    <definedName name="BExZNP7916CH3QP4VCZEULUIKKS5" localSheetId="36" hidden="1">#REF!</definedName>
    <definedName name="BExZNP7916CH3QP4VCZEULUIKKS5" hidden="1">#REF!</definedName>
    <definedName name="BExZNV707LIU6Z5H6QI6H67LHTI1" localSheetId="7" hidden="1">#REF!</definedName>
    <definedName name="BExZNV707LIU6Z5H6QI6H67LHTI1" localSheetId="9" hidden="1">#REF!</definedName>
    <definedName name="BExZNV707LIU6Z5H6QI6H67LHTI1" localSheetId="1" hidden="1">#REF!</definedName>
    <definedName name="BExZNV707LIU6Z5H6QI6H67LHTI1" localSheetId="40" hidden="1">#REF!</definedName>
    <definedName name="BExZNV707LIU6Z5H6QI6H67LHTI1" localSheetId="36" hidden="1">#REF!</definedName>
    <definedName name="BExZNV707LIU6Z5H6QI6H67LHTI1" hidden="1">#REF!</definedName>
    <definedName name="BExZNVCBKB930QQ9QW7KSGOZ0V1M" localSheetId="7" hidden="1">#REF!</definedName>
    <definedName name="BExZNVCBKB930QQ9QW7KSGOZ0V1M" localSheetId="9" hidden="1">#REF!</definedName>
    <definedName name="BExZNVCBKB930QQ9QW7KSGOZ0V1M" localSheetId="1" hidden="1">#REF!</definedName>
    <definedName name="BExZNVCBKB930QQ9QW7KSGOZ0V1M" localSheetId="40" hidden="1">#REF!</definedName>
    <definedName name="BExZNVCBKB930QQ9QW7KSGOZ0V1M" localSheetId="36" hidden="1">#REF!</definedName>
    <definedName name="BExZNVCBKB930QQ9QW7KSGOZ0V1M" hidden="1">#REF!</definedName>
    <definedName name="BExZNW8QJ18X0RSGFDWAE9ZSDX39" localSheetId="7" hidden="1">#REF!</definedName>
    <definedName name="BExZNW8QJ18X0RSGFDWAE9ZSDX39" localSheetId="9" hidden="1">#REF!</definedName>
    <definedName name="BExZNW8QJ18X0RSGFDWAE9ZSDX39" localSheetId="1" hidden="1">#REF!</definedName>
    <definedName name="BExZNW8QJ18X0RSGFDWAE9ZSDX39" localSheetId="40" hidden="1">#REF!</definedName>
    <definedName name="BExZNW8QJ18X0RSGFDWAE9ZSDX39" localSheetId="36" hidden="1">#REF!</definedName>
    <definedName name="BExZNW8QJ18X0RSGFDWAE9ZSDX39" hidden="1">#REF!</definedName>
    <definedName name="BExZNZDWRS6Q40L8OCWFEIVI0A1O" localSheetId="7" hidden="1">#REF!</definedName>
    <definedName name="BExZNZDWRS6Q40L8OCWFEIVI0A1O" localSheetId="9" hidden="1">#REF!</definedName>
    <definedName name="BExZNZDWRS6Q40L8OCWFEIVI0A1O" localSheetId="1" hidden="1">#REF!</definedName>
    <definedName name="BExZNZDWRS6Q40L8OCWFEIVI0A1O" localSheetId="40" hidden="1">#REF!</definedName>
    <definedName name="BExZNZDWRS6Q40L8OCWFEIVI0A1O" localSheetId="36" hidden="1">#REF!</definedName>
    <definedName name="BExZNZDWRS6Q40L8OCWFEIVI0A1O" hidden="1">#REF!</definedName>
    <definedName name="BExZOBO9NYLGVJQ31LVQ9XS2ZT4N" localSheetId="7" hidden="1">#REF!</definedName>
    <definedName name="BExZOBO9NYLGVJQ31LVQ9XS2ZT4N" localSheetId="9" hidden="1">#REF!</definedName>
    <definedName name="BExZOBO9NYLGVJQ31LVQ9XS2ZT4N" localSheetId="1" hidden="1">#REF!</definedName>
    <definedName name="BExZOBO9NYLGVJQ31LVQ9XS2ZT4N" localSheetId="40" hidden="1">#REF!</definedName>
    <definedName name="BExZOBO9NYLGVJQ31LVQ9XS2ZT4N" localSheetId="36" hidden="1">#REF!</definedName>
    <definedName name="BExZOBO9NYLGVJQ31LVQ9XS2ZT4N" hidden="1">#REF!</definedName>
    <definedName name="BExZOETNB1CJ3Y2RKLI1ZK0S8Z6H" localSheetId="7" hidden="1">#REF!</definedName>
    <definedName name="BExZOETNB1CJ3Y2RKLI1ZK0S8Z6H" localSheetId="9" hidden="1">#REF!</definedName>
    <definedName name="BExZOETNB1CJ3Y2RKLI1ZK0S8Z6H" localSheetId="1" hidden="1">#REF!</definedName>
    <definedName name="BExZOETNB1CJ3Y2RKLI1ZK0S8Z6H" localSheetId="40" hidden="1">#REF!</definedName>
    <definedName name="BExZOETNB1CJ3Y2RKLI1ZK0S8Z6H" localSheetId="36" hidden="1">#REF!</definedName>
    <definedName name="BExZOETNB1CJ3Y2RKLI1ZK0S8Z6H" hidden="1">#REF!</definedName>
    <definedName name="BExZOREMVSK4E5VSWM838KHUB8AI" localSheetId="7" hidden="1">#REF!</definedName>
    <definedName name="BExZOREMVSK4E5VSWM838KHUB8AI" localSheetId="9" hidden="1">#REF!</definedName>
    <definedName name="BExZOREMVSK4E5VSWM838KHUB8AI" localSheetId="1" hidden="1">#REF!</definedName>
    <definedName name="BExZOREMVSK4E5VSWM838KHUB8AI" localSheetId="40" hidden="1">#REF!</definedName>
    <definedName name="BExZOREMVSK4E5VSWM838KHUB8AI" localSheetId="36" hidden="1">#REF!</definedName>
    <definedName name="BExZOREMVSK4E5VSWM838KHUB8AI" hidden="1">#REF!</definedName>
    <definedName name="BExZOVR745T5P1KS9NV2PXZPZVRG" localSheetId="7" hidden="1">#REF!</definedName>
    <definedName name="BExZOVR745T5P1KS9NV2PXZPZVRG" localSheetId="9" hidden="1">#REF!</definedName>
    <definedName name="BExZOVR745T5P1KS9NV2PXZPZVRG" localSheetId="1" hidden="1">#REF!</definedName>
    <definedName name="BExZOVR745T5P1KS9NV2PXZPZVRG" localSheetId="40" hidden="1">#REF!</definedName>
    <definedName name="BExZOVR745T5P1KS9NV2PXZPZVRG" localSheetId="36" hidden="1">#REF!</definedName>
    <definedName name="BExZOVR745T5P1KS9NV2PXZPZVRG" hidden="1">#REF!</definedName>
    <definedName name="BExZOZSWGLSY2XYVRIS6VSNJDSGD" localSheetId="7" hidden="1">#REF!</definedName>
    <definedName name="BExZOZSWGLSY2XYVRIS6VSNJDSGD" localSheetId="9" hidden="1">#REF!</definedName>
    <definedName name="BExZOZSWGLSY2XYVRIS6VSNJDSGD" localSheetId="1" hidden="1">#REF!</definedName>
    <definedName name="BExZOZSWGLSY2XYVRIS6VSNJDSGD" localSheetId="40" hidden="1">#REF!</definedName>
    <definedName name="BExZOZSWGLSY2XYVRIS6VSNJDSGD" localSheetId="36" hidden="1">#REF!</definedName>
    <definedName name="BExZOZSWGLSY2XYVRIS6VSNJDSGD" hidden="1">#REF!</definedName>
    <definedName name="BExZP7AIJKLM6C6CSUIIFAHFBNX2" localSheetId="7" hidden="1">#REF!</definedName>
    <definedName name="BExZP7AIJKLM6C6CSUIIFAHFBNX2" localSheetId="9" hidden="1">#REF!</definedName>
    <definedName name="BExZP7AIJKLM6C6CSUIIFAHFBNX2" localSheetId="1" hidden="1">#REF!</definedName>
    <definedName name="BExZP7AIJKLM6C6CSUIIFAHFBNX2" localSheetId="40" hidden="1">#REF!</definedName>
    <definedName name="BExZP7AIJKLM6C6CSUIIFAHFBNX2" localSheetId="36" hidden="1">#REF!</definedName>
    <definedName name="BExZP7AIJKLM6C6CSUIIFAHFBNX2" hidden="1">#REF!</definedName>
    <definedName name="BExZPALCPOH27L4MUPX2RFT3F8OM" localSheetId="7" hidden="1">#REF!</definedName>
    <definedName name="BExZPALCPOH27L4MUPX2RFT3F8OM" localSheetId="9" hidden="1">#REF!</definedName>
    <definedName name="BExZPALCPOH27L4MUPX2RFT3F8OM" localSheetId="1" hidden="1">#REF!</definedName>
    <definedName name="BExZPALCPOH27L4MUPX2RFT3F8OM" localSheetId="40" hidden="1">#REF!</definedName>
    <definedName name="BExZPALCPOH27L4MUPX2RFT3F8OM" localSheetId="36" hidden="1">#REF!</definedName>
    <definedName name="BExZPALCPOH27L4MUPX2RFT3F8OM" hidden="1">#REF!</definedName>
    <definedName name="BExZPQ0XY507N8FJMVPKCTK8HC9H" localSheetId="7" hidden="1">#REF!</definedName>
    <definedName name="BExZPQ0XY507N8FJMVPKCTK8HC9H" localSheetId="9" hidden="1">#REF!</definedName>
    <definedName name="BExZPQ0XY507N8FJMVPKCTK8HC9H" localSheetId="1" hidden="1">#REF!</definedName>
    <definedName name="BExZPQ0XY507N8FJMVPKCTK8HC9H" localSheetId="40" hidden="1">#REF!</definedName>
    <definedName name="BExZPQ0XY507N8FJMVPKCTK8HC9H" localSheetId="36" hidden="1">#REF!</definedName>
    <definedName name="BExZPQ0XY507N8FJMVPKCTK8HC9H" hidden="1">#REF!</definedName>
    <definedName name="BExZPXTHEWEN48J9E5ARSA8IGRBI" localSheetId="7" hidden="1">#REF!</definedName>
    <definedName name="BExZPXTHEWEN48J9E5ARSA8IGRBI" localSheetId="9" hidden="1">#REF!</definedName>
    <definedName name="BExZPXTHEWEN48J9E5ARSA8IGRBI" localSheetId="1" hidden="1">#REF!</definedName>
    <definedName name="BExZPXTHEWEN48J9E5ARSA8IGRBI" localSheetId="40" hidden="1">#REF!</definedName>
    <definedName name="BExZPXTHEWEN48J9E5ARSA8IGRBI" localSheetId="36" hidden="1">#REF!</definedName>
    <definedName name="BExZPXTHEWEN48J9E5ARSA8IGRBI" hidden="1">#REF!</definedName>
    <definedName name="BExZQ37OVBR25U32CO2YYVPZOMR5" localSheetId="7" hidden="1">#REF!</definedName>
    <definedName name="BExZQ37OVBR25U32CO2YYVPZOMR5" localSheetId="9" hidden="1">#REF!</definedName>
    <definedName name="BExZQ37OVBR25U32CO2YYVPZOMR5" localSheetId="1" hidden="1">#REF!</definedName>
    <definedName name="BExZQ37OVBR25U32CO2YYVPZOMR5" localSheetId="40" hidden="1">#REF!</definedName>
    <definedName name="BExZQ37OVBR25U32CO2YYVPZOMR5" localSheetId="36" hidden="1">#REF!</definedName>
    <definedName name="BExZQ37OVBR25U32CO2YYVPZOMR5" hidden="1">#REF!</definedName>
    <definedName name="BExZQ3NT7H06VO0AR48WHZULZB93" localSheetId="7" hidden="1">#REF!</definedName>
    <definedName name="BExZQ3NT7H06VO0AR48WHZULZB93" localSheetId="9" hidden="1">#REF!</definedName>
    <definedName name="BExZQ3NT7H06VO0AR48WHZULZB93" localSheetId="1" hidden="1">#REF!</definedName>
    <definedName name="BExZQ3NT7H06VO0AR48WHZULZB93" localSheetId="40" hidden="1">#REF!</definedName>
    <definedName name="BExZQ3NT7H06VO0AR48WHZULZB93" localSheetId="36" hidden="1">#REF!</definedName>
    <definedName name="BExZQ3NT7H06VO0AR48WHZULZB93" hidden="1">#REF!</definedName>
    <definedName name="BExZQ5RCYU1R0DUT1MFN99S1C408" localSheetId="7" hidden="1">#REF!</definedName>
    <definedName name="BExZQ5RCYU1R0DUT1MFN99S1C408" localSheetId="9" hidden="1">#REF!</definedName>
    <definedName name="BExZQ5RCYU1R0DUT1MFN99S1C408" localSheetId="1" hidden="1">#REF!</definedName>
    <definedName name="BExZQ5RCYU1R0DUT1MFN99S1C408" localSheetId="40" hidden="1">#REF!</definedName>
    <definedName name="BExZQ5RCYU1R0DUT1MFN99S1C408" localSheetId="36" hidden="1">#REF!</definedName>
    <definedName name="BExZQ5RCYU1R0DUT1MFN99S1C408" hidden="1">#REF!</definedName>
    <definedName name="BExZQ7PJU07SEJMDX18U9YVDC2GU" localSheetId="7" hidden="1">#REF!</definedName>
    <definedName name="BExZQ7PJU07SEJMDX18U9YVDC2GU" localSheetId="9" hidden="1">#REF!</definedName>
    <definedName name="BExZQ7PJU07SEJMDX18U9YVDC2GU" localSheetId="1" hidden="1">#REF!</definedName>
    <definedName name="BExZQ7PJU07SEJMDX18U9YVDC2GU" localSheetId="40" hidden="1">#REF!</definedName>
    <definedName name="BExZQ7PJU07SEJMDX18U9YVDC2GU" localSheetId="36" hidden="1">#REF!</definedName>
    <definedName name="BExZQ7PJU07SEJMDX18U9YVDC2GU" hidden="1">#REF!</definedName>
    <definedName name="BExZQAJXQ5IJ5RB71EDSPGTRO5HC" localSheetId="7" hidden="1">#REF!</definedName>
    <definedName name="BExZQAJXQ5IJ5RB71EDSPGTRO5HC" localSheetId="9" hidden="1">#REF!</definedName>
    <definedName name="BExZQAJXQ5IJ5RB71EDSPGTRO5HC" localSheetId="1" hidden="1">#REF!</definedName>
    <definedName name="BExZQAJXQ5IJ5RB71EDSPGTRO5HC" localSheetId="40" hidden="1">#REF!</definedName>
    <definedName name="BExZQAJXQ5IJ5RB71EDSPGTRO5HC" localSheetId="36" hidden="1">#REF!</definedName>
    <definedName name="BExZQAJXQ5IJ5RB71EDSPGTRO5HC" hidden="1">#REF!</definedName>
    <definedName name="BExZQBLTKPF3O4MCH6L4LE544FQB" localSheetId="7" hidden="1">#REF!</definedName>
    <definedName name="BExZQBLTKPF3O4MCH6L4LE544FQB" localSheetId="9" hidden="1">#REF!</definedName>
    <definedName name="BExZQBLTKPF3O4MCH6L4LE544FQB" localSheetId="1" hidden="1">#REF!</definedName>
    <definedName name="BExZQBLTKPF3O4MCH6L4LE544FQB" localSheetId="40" hidden="1">#REF!</definedName>
    <definedName name="BExZQBLTKPF3O4MCH6L4LE544FQB" localSheetId="36" hidden="1">#REF!</definedName>
    <definedName name="BExZQBLTKPF3O4MCH6L4LE544FQB" hidden="1">#REF!</definedName>
    <definedName name="BExZQIHTGHK7OOI2Y2PN3JYBY82I" localSheetId="7" hidden="1">#REF!</definedName>
    <definedName name="BExZQIHTGHK7OOI2Y2PN3JYBY82I" localSheetId="9" hidden="1">#REF!</definedName>
    <definedName name="BExZQIHTGHK7OOI2Y2PN3JYBY82I" localSheetId="1" hidden="1">#REF!</definedName>
    <definedName name="BExZQIHTGHK7OOI2Y2PN3JYBY82I" localSheetId="40" hidden="1">#REF!</definedName>
    <definedName name="BExZQIHTGHK7OOI2Y2PN3JYBY82I" localSheetId="36" hidden="1">#REF!</definedName>
    <definedName name="BExZQIHTGHK7OOI2Y2PN3JYBY82I" hidden="1">#REF!</definedName>
    <definedName name="BExZQJJMGU5MHQOILGXGJPAQI5XI" localSheetId="7" hidden="1">#REF!</definedName>
    <definedName name="BExZQJJMGU5MHQOILGXGJPAQI5XI" localSheetId="9" hidden="1">#REF!</definedName>
    <definedName name="BExZQJJMGU5MHQOILGXGJPAQI5XI" localSheetId="1" hidden="1">#REF!</definedName>
    <definedName name="BExZQJJMGU5MHQOILGXGJPAQI5XI" localSheetId="40" hidden="1">#REF!</definedName>
    <definedName name="BExZQJJMGU5MHQOILGXGJPAQI5XI" localSheetId="36" hidden="1">#REF!</definedName>
    <definedName name="BExZQJJMGU5MHQOILGXGJPAQI5XI" hidden="1">#REF!</definedName>
    <definedName name="BExZQL1M2EX5YEQBMNQKVD747N3I" localSheetId="7" hidden="1">#REF!</definedName>
    <definedName name="BExZQL1M2EX5YEQBMNQKVD747N3I" localSheetId="9" hidden="1">#REF!</definedName>
    <definedName name="BExZQL1M2EX5YEQBMNQKVD747N3I" localSheetId="1" hidden="1">#REF!</definedName>
    <definedName name="BExZQL1M2EX5YEQBMNQKVD747N3I" localSheetId="40" hidden="1">#REF!</definedName>
    <definedName name="BExZQL1M2EX5YEQBMNQKVD747N3I" localSheetId="36" hidden="1">#REF!</definedName>
    <definedName name="BExZQL1M2EX5YEQBMNQKVD747N3I" hidden="1">#REF!</definedName>
    <definedName name="BExZQPDYUBJL0C1OME996KHU23N5" localSheetId="7" hidden="1">#REF!</definedName>
    <definedName name="BExZQPDYUBJL0C1OME996KHU23N5" localSheetId="9" hidden="1">#REF!</definedName>
    <definedName name="BExZQPDYUBJL0C1OME996KHU23N5" localSheetId="1" hidden="1">#REF!</definedName>
    <definedName name="BExZQPDYUBJL0C1OME996KHU23N5" localSheetId="40" hidden="1">#REF!</definedName>
    <definedName name="BExZQPDYUBJL0C1OME996KHU23N5" localSheetId="36" hidden="1">#REF!</definedName>
    <definedName name="BExZQPDYUBJL0C1OME996KHU23N5" hidden="1">#REF!</definedName>
    <definedName name="BExZQXBYEBN28QUH1KOVW6KKA5UM" localSheetId="7" hidden="1">#REF!</definedName>
    <definedName name="BExZQXBYEBN28QUH1KOVW6KKA5UM" localSheetId="9" hidden="1">#REF!</definedName>
    <definedName name="BExZQXBYEBN28QUH1KOVW6KKA5UM" localSheetId="1" hidden="1">#REF!</definedName>
    <definedName name="BExZQXBYEBN28QUH1KOVW6KKA5UM" localSheetId="40" hidden="1">#REF!</definedName>
    <definedName name="BExZQXBYEBN28QUH1KOVW6KKA5UM" localSheetId="36" hidden="1">#REF!</definedName>
    <definedName name="BExZQXBYEBN28QUH1KOVW6KKA5UM" hidden="1">#REF!</definedName>
    <definedName name="BExZQZKT146WEN8FTVZ7Y5TSB8L5" localSheetId="7" hidden="1">#REF!</definedName>
    <definedName name="BExZQZKT146WEN8FTVZ7Y5TSB8L5" localSheetId="9" hidden="1">#REF!</definedName>
    <definedName name="BExZQZKT146WEN8FTVZ7Y5TSB8L5" localSheetId="1" hidden="1">#REF!</definedName>
    <definedName name="BExZQZKT146WEN8FTVZ7Y5TSB8L5" localSheetId="40" hidden="1">#REF!</definedName>
    <definedName name="BExZQZKT146WEN8FTVZ7Y5TSB8L5" localSheetId="36" hidden="1">#REF!</definedName>
    <definedName name="BExZQZKT146WEN8FTVZ7Y5TSB8L5" hidden="1">#REF!</definedName>
    <definedName name="BExZR485AKBH93YZ08CMUC3WROED" localSheetId="7" hidden="1">#REF!</definedName>
    <definedName name="BExZR485AKBH93YZ08CMUC3WROED" localSheetId="9" hidden="1">#REF!</definedName>
    <definedName name="BExZR485AKBH93YZ08CMUC3WROED" localSheetId="1" hidden="1">#REF!</definedName>
    <definedName name="BExZR485AKBH93YZ08CMUC3WROED" localSheetId="40" hidden="1">#REF!</definedName>
    <definedName name="BExZR485AKBH93YZ08CMUC3WROED" localSheetId="36" hidden="1">#REF!</definedName>
    <definedName name="BExZR485AKBH93YZ08CMUC3WROED" hidden="1">#REF!</definedName>
    <definedName name="BExZR7TL98P2PPUVGIZYR5873DWW" localSheetId="7" hidden="1">#REF!</definedName>
    <definedName name="BExZR7TL98P2PPUVGIZYR5873DWW" localSheetId="9" hidden="1">#REF!</definedName>
    <definedName name="BExZR7TL98P2PPUVGIZYR5873DWW" localSheetId="1" hidden="1">#REF!</definedName>
    <definedName name="BExZR7TL98P2PPUVGIZYR5873DWW" localSheetId="40" hidden="1">#REF!</definedName>
    <definedName name="BExZR7TL98P2PPUVGIZYR5873DWW" localSheetId="36" hidden="1">#REF!</definedName>
    <definedName name="BExZR7TL98P2PPUVGIZYR5873DWW" hidden="1">#REF!</definedName>
    <definedName name="BExZRAYSYOXAM1PBW1EF6YAZ9RU3" localSheetId="7" hidden="1">#REF!</definedName>
    <definedName name="BExZRAYSYOXAM1PBW1EF6YAZ9RU3" localSheetId="9" hidden="1">#REF!</definedName>
    <definedName name="BExZRAYSYOXAM1PBW1EF6YAZ9RU3" localSheetId="1" hidden="1">#REF!</definedName>
    <definedName name="BExZRAYSYOXAM1PBW1EF6YAZ9RU3" localSheetId="40" hidden="1">#REF!</definedName>
    <definedName name="BExZRAYSYOXAM1PBW1EF6YAZ9RU3" localSheetId="36" hidden="1">#REF!</definedName>
    <definedName name="BExZRAYSYOXAM1PBW1EF6YAZ9RU3" hidden="1">#REF!</definedName>
    <definedName name="BExZRGD1603X5ACFALUUDKCD7X48" localSheetId="7" hidden="1">#REF!</definedName>
    <definedName name="BExZRGD1603X5ACFALUUDKCD7X48" localSheetId="9" hidden="1">#REF!</definedName>
    <definedName name="BExZRGD1603X5ACFALUUDKCD7X48" localSheetId="1" hidden="1">#REF!</definedName>
    <definedName name="BExZRGD1603X5ACFALUUDKCD7X48" localSheetId="40" hidden="1">#REF!</definedName>
    <definedName name="BExZRGD1603X5ACFALUUDKCD7X48" localSheetId="36" hidden="1">#REF!</definedName>
    <definedName name="BExZRGD1603X5ACFALUUDKCD7X48" hidden="1">#REF!</definedName>
    <definedName name="BExZRMSYHFOP8FFWKKUSBHU85J81" localSheetId="7" hidden="1">#REF!</definedName>
    <definedName name="BExZRMSYHFOP8FFWKKUSBHU85J81" localSheetId="9" hidden="1">#REF!</definedName>
    <definedName name="BExZRMSYHFOP8FFWKKUSBHU85J81" localSheetId="1" hidden="1">#REF!</definedName>
    <definedName name="BExZRMSYHFOP8FFWKKUSBHU85J81" localSheetId="40" hidden="1">#REF!</definedName>
    <definedName name="BExZRMSYHFOP8FFWKKUSBHU85J81" localSheetId="36" hidden="1">#REF!</definedName>
    <definedName name="BExZRMSYHFOP8FFWKKUSBHU85J81" hidden="1">#REF!</definedName>
    <definedName name="BExZRP1X6UVLN1UOLHH5VF4STP1O" localSheetId="7" hidden="1">#REF!</definedName>
    <definedName name="BExZRP1X6UVLN1UOLHH5VF4STP1O" localSheetId="9" hidden="1">#REF!</definedName>
    <definedName name="BExZRP1X6UVLN1UOLHH5VF4STP1O" localSheetId="1" hidden="1">#REF!</definedName>
    <definedName name="BExZRP1X6UVLN1UOLHH5VF4STP1O" localSheetId="40" hidden="1">#REF!</definedName>
    <definedName name="BExZRP1X6UVLN1UOLHH5VF4STP1O" localSheetId="36" hidden="1">#REF!</definedName>
    <definedName name="BExZRP1X6UVLN1UOLHH5VF4STP1O" hidden="1">#REF!</definedName>
    <definedName name="BExZRQ930U6OCYNV00CH5I0Q4LPE" localSheetId="7" hidden="1">#REF!</definedName>
    <definedName name="BExZRQ930U6OCYNV00CH5I0Q4LPE" localSheetId="9" hidden="1">#REF!</definedName>
    <definedName name="BExZRQ930U6OCYNV00CH5I0Q4LPE" localSheetId="1" hidden="1">#REF!</definedName>
    <definedName name="BExZRQ930U6OCYNV00CH5I0Q4LPE" localSheetId="40" hidden="1">#REF!</definedName>
    <definedName name="BExZRQ930U6OCYNV00CH5I0Q4LPE" localSheetId="36" hidden="1">#REF!</definedName>
    <definedName name="BExZRQ930U6OCYNV00CH5I0Q4LPE" hidden="1">#REF!</definedName>
    <definedName name="BExZRQP7JLKS45QOGATXS7MK5GUZ" localSheetId="7" hidden="1">#REF!</definedName>
    <definedName name="BExZRQP7JLKS45QOGATXS7MK5GUZ" localSheetId="9" hidden="1">#REF!</definedName>
    <definedName name="BExZRQP7JLKS45QOGATXS7MK5GUZ" localSheetId="1" hidden="1">#REF!</definedName>
    <definedName name="BExZRQP7JLKS45QOGATXS7MK5GUZ" localSheetId="40" hidden="1">#REF!</definedName>
    <definedName name="BExZRQP7JLKS45QOGATXS7MK5GUZ" localSheetId="36" hidden="1">#REF!</definedName>
    <definedName name="BExZRQP7JLKS45QOGATXS7MK5GUZ" hidden="1">#REF!</definedName>
    <definedName name="BExZRW8W514W8OZ72YBONYJ64GXF" localSheetId="7" hidden="1">#REF!</definedName>
    <definedName name="BExZRW8W514W8OZ72YBONYJ64GXF" localSheetId="9" hidden="1">#REF!</definedName>
    <definedName name="BExZRW8W514W8OZ72YBONYJ64GXF" localSheetId="1" hidden="1">#REF!</definedName>
    <definedName name="BExZRW8W514W8OZ72YBONYJ64GXF" localSheetId="40" hidden="1">#REF!</definedName>
    <definedName name="BExZRW8W514W8OZ72YBONYJ64GXF" localSheetId="36" hidden="1">#REF!</definedName>
    <definedName name="BExZRW8W514W8OZ72YBONYJ64GXF" hidden="1">#REF!</definedName>
    <definedName name="BExZRWJP2BUVFJPO8U8ATQEP0LZU" localSheetId="7" hidden="1">#REF!</definedName>
    <definedName name="BExZRWJP2BUVFJPO8U8ATQEP0LZU" localSheetId="9" hidden="1">#REF!</definedName>
    <definedName name="BExZRWJP2BUVFJPO8U8ATQEP0LZU" localSheetId="1" hidden="1">#REF!</definedName>
    <definedName name="BExZRWJP2BUVFJPO8U8ATQEP0LZU" localSheetId="40" hidden="1">#REF!</definedName>
    <definedName name="BExZRWJP2BUVFJPO8U8ATQEP0LZU" localSheetId="36" hidden="1">#REF!</definedName>
    <definedName name="BExZRWJP2BUVFJPO8U8ATQEP0LZU" hidden="1">#REF!</definedName>
    <definedName name="BExZSI9USDLZAN8LI8M4YYQL24GZ" localSheetId="7" hidden="1">#REF!</definedName>
    <definedName name="BExZSI9USDLZAN8LI8M4YYQL24GZ" localSheetId="9" hidden="1">#REF!</definedName>
    <definedName name="BExZSI9USDLZAN8LI8M4YYQL24GZ" localSheetId="1" hidden="1">#REF!</definedName>
    <definedName name="BExZSI9USDLZAN8LI8M4YYQL24GZ" localSheetId="40" hidden="1">#REF!</definedName>
    <definedName name="BExZSI9USDLZAN8LI8M4YYQL24GZ" localSheetId="36" hidden="1">#REF!</definedName>
    <definedName name="BExZSI9USDLZAN8LI8M4YYQL24GZ" hidden="1">#REF!</definedName>
    <definedName name="BExZSLKO175YAM0RMMZH1FPXL4V2" localSheetId="7" hidden="1">#REF!</definedName>
    <definedName name="BExZSLKO175YAM0RMMZH1FPXL4V2" localSheetId="9" hidden="1">#REF!</definedName>
    <definedName name="BExZSLKO175YAM0RMMZH1FPXL4V2" localSheetId="1" hidden="1">#REF!</definedName>
    <definedName name="BExZSLKO175YAM0RMMZH1FPXL4V2" localSheetId="40" hidden="1">#REF!</definedName>
    <definedName name="BExZSLKO175YAM0RMMZH1FPXL4V2" localSheetId="36" hidden="1">#REF!</definedName>
    <definedName name="BExZSLKO175YAM0RMMZH1FPXL4V2" hidden="1">#REF!</definedName>
    <definedName name="BExZSS0LA2JY4ZLJ1Z5YCMLJJZCH" localSheetId="7" hidden="1">#REF!</definedName>
    <definedName name="BExZSS0LA2JY4ZLJ1Z5YCMLJJZCH" localSheetId="9" hidden="1">#REF!</definedName>
    <definedName name="BExZSS0LA2JY4ZLJ1Z5YCMLJJZCH" localSheetId="1" hidden="1">#REF!</definedName>
    <definedName name="BExZSS0LA2JY4ZLJ1Z5YCMLJJZCH" localSheetId="40" hidden="1">#REF!</definedName>
    <definedName name="BExZSS0LA2JY4ZLJ1Z5YCMLJJZCH" localSheetId="36" hidden="1">#REF!</definedName>
    <definedName name="BExZSS0LA2JY4ZLJ1Z5YCMLJJZCH" hidden="1">#REF!</definedName>
    <definedName name="BExZSTNUWCRNCL22SMKXKFSLCJ0O" localSheetId="7" hidden="1">#REF!</definedName>
    <definedName name="BExZSTNUWCRNCL22SMKXKFSLCJ0O" localSheetId="9" hidden="1">#REF!</definedName>
    <definedName name="BExZSTNUWCRNCL22SMKXKFSLCJ0O" localSheetId="1" hidden="1">#REF!</definedName>
    <definedName name="BExZSTNUWCRNCL22SMKXKFSLCJ0O" localSheetId="40" hidden="1">#REF!</definedName>
    <definedName name="BExZSTNUWCRNCL22SMKXKFSLCJ0O" localSheetId="36" hidden="1">#REF!</definedName>
    <definedName name="BExZSTNUWCRNCL22SMKXKFSLCJ0O" hidden="1">#REF!</definedName>
    <definedName name="BExZSYRA4NR7K6RLC3I81QSG5SQR" localSheetId="7" hidden="1">#REF!</definedName>
    <definedName name="BExZSYRA4NR7K6RLC3I81QSG5SQR" localSheetId="9" hidden="1">#REF!</definedName>
    <definedName name="BExZSYRA4NR7K6RLC3I81QSG5SQR" localSheetId="1" hidden="1">#REF!</definedName>
    <definedName name="BExZSYRA4NR7K6RLC3I81QSG5SQR" localSheetId="40" hidden="1">#REF!</definedName>
    <definedName name="BExZSYRA4NR7K6RLC3I81QSG5SQR" localSheetId="36" hidden="1">#REF!</definedName>
    <definedName name="BExZSYRA4NR7K6RLC3I81QSG5SQR" hidden="1">#REF!</definedName>
    <definedName name="BExZT6JSZ8CBS0SB3T07N3LMAX7M" localSheetId="7" hidden="1">#REF!</definedName>
    <definedName name="BExZT6JSZ8CBS0SB3T07N3LMAX7M" localSheetId="9" hidden="1">#REF!</definedName>
    <definedName name="BExZT6JSZ8CBS0SB3T07N3LMAX7M" localSheetId="1" hidden="1">#REF!</definedName>
    <definedName name="BExZT6JSZ8CBS0SB3T07N3LMAX7M" localSheetId="40" hidden="1">#REF!</definedName>
    <definedName name="BExZT6JSZ8CBS0SB3T07N3LMAX7M" localSheetId="36" hidden="1">#REF!</definedName>
    <definedName name="BExZT6JSZ8CBS0SB3T07N3LMAX7M" hidden="1">#REF!</definedName>
    <definedName name="BExZTAQV2QVSZY5Y3VCCWUBSBW9P" localSheetId="7" hidden="1">#REF!</definedName>
    <definedName name="BExZTAQV2QVSZY5Y3VCCWUBSBW9P" localSheetId="9" hidden="1">#REF!</definedName>
    <definedName name="BExZTAQV2QVSZY5Y3VCCWUBSBW9P" localSheetId="1" hidden="1">#REF!</definedName>
    <definedName name="BExZTAQV2QVSZY5Y3VCCWUBSBW9P" localSheetId="40" hidden="1">#REF!</definedName>
    <definedName name="BExZTAQV2QVSZY5Y3VCCWUBSBW9P" localSheetId="36" hidden="1">#REF!</definedName>
    <definedName name="BExZTAQV2QVSZY5Y3VCCWUBSBW9P" hidden="1">#REF!</definedName>
    <definedName name="BExZTHSI2FX56PWRSNX9H5EWTZFO" localSheetId="7" hidden="1">#REF!</definedName>
    <definedName name="BExZTHSI2FX56PWRSNX9H5EWTZFO" localSheetId="9" hidden="1">#REF!</definedName>
    <definedName name="BExZTHSI2FX56PWRSNX9H5EWTZFO" localSheetId="1" hidden="1">#REF!</definedName>
    <definedName name="BExZTHSI2FX56PWRSNX9H5EWTZFO" localSheetId="40" hidden="1">#REF!</definedName>
    <definedName name="BExZTHSI2FX56PWRSNX9H5EWTZFO" localSheetId="36" hidden="1">#REF!</definedName>
    <definedName name="BExZTHSI2FX56PWRSNX9H5EWTZFO" hidden="1">#REF!</definedName>
    <definedName name="BExZTJL3HVBFY139H6CJHEQCT1EL" localSheetId="7" hidden="1">#REF!</definedName>
    <definedName name="BExZTJL3HVBFY139H6CJHEQCT1EL" localSheetId="9" hidden="1">#REF!</definedName>
    <definedName name="BExZTJL3HVBFY139H6CJHEQCT1EL" localSheetId="1" hidden="1">#REF!</definedName>
    <definedName name="BExZTJL3HVBFY139H6CJHEQCT1EL" localSheetId="40" hidden="1">#REF!</definedName>
    <definedName name="BExZTJL3HVBFY139H6CJHEQCT1EL" localSheetId="36" hidden="1">#REF!</definedName>
    <definedName name="BExZTJL3HVBFY139H6CJHEQCT1EL" hidden="1">#REF!</definedName>
    <definedName name="BExZTLOL8OPABZI453E0KVNA1GJS" localSheetId="7" hidden="1">#REF!</definedName>
    <definedName name="BExZTLOL8OPABZI453E0KVNA1GJS" localSheetId="9" hidden="1">#REF!</definedName>
    <definedName name="BExZTLOL8OPABZI453E0KVNA1GJS" localSheetId="1" hidden="1">#REF!</definedName>
    <definedName name="BExZTLOL8OPABZI453E0KVNA1GJS" localSheetId="40" hidden="1">#REF!</definedName>
    <definedName name="BExZTLOL8OPABZI453E0KVNA1GJS" localSheetId="36" hidden="1">#REF!</definedName>
    <definedName name="BExZTLOL8OPABZI453E0KVNA1GJS" hidden="1">#REF!</definedName>
    <definedName name="BExZTOTZ9F2ZI18DZM8GW39VDF1N" localSheetId="7" hidden="1">#REF!</definedName>
    <definedName name="BExZTOTZ9F2ZI18DZM8GW39VDF1N" localSheetId="9" hidden="1">#REF!</definedName>
    <definedName name="BExZTOTZ9F2ZI18DZM8GW39VDF1N" localSheetId="1" hidden="1">#REF!</definedName>
    <definedName name="BExZTOTZ9F2ZI18DZM8GW39VDF1N" localSheetId="40" hidden="1">#REF!</definedName>
    <definedName name="BExZTOTZ9F2ZI18DZM8GW39VDF1N" localSheetId="36" hidden="1">#REF!</definedName>
    <definedName name="BExZTOTZ9F2ZI18DZM8GW39VDF1N" hidden="1">#REF!</definedName>
    <definedName name="BExZTT6J3X0TOX0ZY6YPLUVMCW9X" localSheetId="7" hidden="1">#REF!</definedName>
    <definedName name="BExZTT6J3X0TOX0ZY6YPLUVMCW9X" localSheetId="9" hidden="1">#REF!</definedName>
    <definedName name="BExZTT6J3X0TOX0ZY6YPLUVMCW9X" localSheetId="1" hidden="1">#REF!</definedName>
    <definedName name="BExZTT6J3X0TOX0ZY6YPLUVMCW9X" localSheetId="40" hidden="1">#REF!</definedName>
    <definedName name="BExZTT6J3X0TOX0ZY6YPLUVMCW9X" localSheetId="36" hidden="1">#REF!</definedName>
    <definedName name="BExZTT6J3X0TOX0ZY6YPLUVMCW9X" hidden="1">#REF!</definedName>
    <definedName name="BExZTW6ECBRA0BBITWBQ8R93RMCL" localSheetId="7" hidden="1">#REF!</definedName>
    <definedName name="BExZTW6ECBRA0BBITWBQ8R93RMCL" localSheetId="9" hidden="1">#REF!</definedName>
    <definedName name="BExZTW6ECBRA0BBITWBQ8R93RMCL" localSheetId="1" hidden="1">#REF!</definedName>
    <definedName name="BExZTW6ECBRA0BBITWBQ8R93RMCL" localSheetId="40" hidden="1">#REF!</definedName>
    <definedName name="BExZTW6ECBRA0BBITWBQ8R93RMCL" localSheetId="36" hidden="1">#REF!</definedName>
    <definedName name="BExZTW6ECBRA0BBITWBQ8R93RMCL" hidden="1">#REF!</definedName>
    <definedName name="BExZU2BHYAOKSCBM3C5014ZF6IXS" localSheetId="7" hidden="1">#REF!</definedName>
    <definedName name="BExZU2BHYAOKSCBM3C5014ZF6IXS" localSheetId="9" hidden="1">#REF!</definedName>
    <definedName name="BExZU2BHYAOKSCBM3C5014ZF6IXS" localSheetId="1" hidden="1">#REF!</definedName>
    <definedName name="BExZU2BHYAOKSCBM3C5014ZF6IXS" localSheetId="40" hidden="1">#REF!</definedName>
    <definedName name="BExZU2BHYAOKSCBM3C5014ZF6IXS" localSheetId="36" hidden="1">#REF!</definedName>
    <definedName name="BExZU2BHYAOKSCBM3C5014ZF6IXS" hidden="1">#REF!</definedName>
    <definedName name="BExZU2RMJTXOCS0ROPMYPE6WTD87" localSheetId="7" hidden="1">#REF!</definedName>
    <definedName name="BExZU2RMJTXOCS0ROPMYPE6WTD87" localSheetId="9" hidden="1">#REF!</definedName>
    <definedName name="BExZU2RMJTXOCS0ROPMYPE6WTD87" localSheetId="1" hidden="1">#REF!</definedName>
    <definedName name="BExZU2RMJTXOCS0ROPMYPE6WTD87" localSheetId="40" hidden="1">#REF!</definedName>
    <definedName name="BExZU2RMJTXOCS0ROPMYPE6WTD87" localSheetId="36" hidden="1">#REF!</definedName>
    <definedName name="BExZU2RMJTXOCS0ROPMYPE6WTD87" hidden="1">#REF!</definedName>
    <definedName name="BExZUBRAHA9DNEGONEZEB2TDVFC2" localSheetId="7" hidden="1">#REF!</definedName>
    <definedName name="BExZUBRAHA9DNEGONEZEB2TDVFC2" localSheetId="9" hidden="1">#REF!</definedName>
    <definedName name="BExZUBRAHA9DNEGONEZEB2TDVFC2" localSheetId="1" hidden="1">#REF!</definedName>
    <definedName name="BExZUBRAHA9DNEGONEZEB2TDVFC2" localSheetId="40" hidden="1">#REF!</definedName>
    <definedName name="BExZUBRAHA9DNEGONEZEB2TDVFC2" localSheetId="36" hidden="1">#REF!</definedName>
    <definedName name="BExZUBRAHA9DNEGONEZEB2TDVFC2" hidden="1">#REF!</definedName>
    <definedName name="BExZUF7G8FENTJKH9R1XUWXM6CWD" localSheetId="7" hidden="1">#REF!</definedName>
    <definedName name="BExZUF7G8FENTJKH9R1XUWXM6CWD" localSheetId="9" hidden="1">#REF!</definedName>
    <definedName name="BExZUF7G8FENTJKH9R1XUWXM6CWD" localSheetId="1" hidden="1">#REF!</definedName>
    <definedName name="BExZUF7G8FENTJKH9R1XUWXM6CWD" localSheetId="40" hidden="1">#REF!</definedName>
    <definedName name="BExZUF7G8FENTJKH9R1XUWXM6CWD" localSheetId="36" hidden="1">#REF!</definedName>
    <definedName name="BExZUF7G8FENTJKH9R1XUWXM6CWD" hidden="1">#REF!</definedName>
    <definedName name="BExZUNARUJBIZ08VCAV3GEVBIR3D" localSheetId="7" hidden="1">#REF!</definedName>
    <definedName name="BExZUNARUJBIZ08VCAV3GEVBIR3D" localSheetId="9" hidden="1">#REF!</definedName>
    <definedName name="BExZUNARUJBIZ08VCAV3GEVBIR3D" localSheetId="1" hidden="1">#REF!</definedName>
    <definedName name="BExZUNARUJBIZ08VCAV3GEVBIR3D" localSheetId="40" hidden="1">#REF!</definedName>
    <definedName name="BExZUNARUJBIZ08VCAV3GEVBIR3D" localSheetId="36" hidden="1">#REF!</definedName>
    <definedName name="BExZUNARUJBIZ08VCAV3GEVBIR3D" hidden="1">#REF!</definedName>
    <definedName name="BExZUSZT5496UMBP4LFSLTR1GVEW" localSheetId="7" hidden="1">#REF!</definedName>
    <definedName name="BExZUSZT5496UMBP4LFSLTR1GVEW" localSheetId="9" hidden="1">#REF!</definedName>
    <definedName name="BExZUSZT5496UMBP4LFSLTR1GVEW" localSheetId="1" hidden="1">#REF!</definedName>
    <definedName name="BExZUSZT5496UMBP4LFSLTR1GVEW" localSheetId="40" hidden="1">#REF!</definedName>
    <definedName name="BExZUSZT5496UMBP4LFSLTR1GVEW" localSheetId="36" hidden="1">#REF!</definedName>
    <definedName name="BExZUSZT5496UMBP4LFSLTR1GVEW" hidden="1">#REF!</definedName>
    <definedName name="BExZUT54340I38GVCV79EL116WR0" localSheetId="7" hidden="1">#REF!</definedName>
    <definedName name="BExZUT54340I38GVCV79EL116WR0" localSheetId="9" hidden="1">#REF!</definedName>
    <definedName name="BExZUT54340I38GVCV79EL116WR0" localSheetId="1" hidden="1">#REF!</definedName>
    <definedName name="BExZUT54340I38GVCV79EL116WR0" localSheetId="40" hidden="1">#REF!</definedName>
    <definedName name="BExZUT54340I38GVCV79EL116WR0" localSheetId="36" hidden="1">#REF!</definedName>
    <definedName name="BExZUT54340I38GVCV79EL116WR0" hidden="1">#REF!</definedName>
    <definedName name="BExZUXC66MK2SXPXCLD8ZSU0BMTY" localSheetId="7" hidden="1">#REF!</definedName>
    <definedName name="BExZUXC66MK2SXPXCLD8ZSU0BMTY" localSheetId="9" hidden="1">#REF!</definedName>
    <definedName name="BExZUXC66MK2SXPXCLD8ZSU0BMTY" localSheetId="1" hidden="1">#REF!</definedName>
    <definedName name="BExZUXC66MK2SXPXCLD8ZSU0BMTY" localSheetId="40" hidden="1">#REF!</definedName>
    <definedName name="BExZUXC66MK2SXPXCLD8ZSU0BMTY" localSheetId="36" hidden="1">#REF!</definedName>
    <definedName name="BExZUXC66MK2SXPXCLD8ZSU0BMTY" hidden="1">#REF!</definedName>
    <definedName name="BExZUYDULCX65H9OZ9JHPBNKF3MI" localSheetId="7" hidden="1">#REF!</definedName>
    <definedName name="BExZUYDULCX65H9OZ9JHPBNKF3MI" localSheetId="9" hidden="1">#REF!</definedName>
    <definedName name="BExZUYDULCX65H9OZ9JHPBNKF3MI" localSheetId="1" hidden="1">#REF!</definedName>
    <definedName name="BExZUYDULCX65H9OZ9JHPBNKF3MI" localSheetId="40" hidden="1">#REF!</definedName>
    <definedName name="BExZUYDULCX65H9OZ9JHPBNKF3MI" localSheetId="36" hidden="1">#REF!</definedName>
    <definedName name="BExZUYDULCX65H9OZ9JHPBNKF3MI" hidden="1">#REF!</definedName>
    <definedName name="BExZV2QD5ZDK3AGDRULLA7JB46C3" localSheetId="7" hidden="1">#REF!</definedName>
    <definedName name="BExZV2QD5ZDK3AGDRULLA7JB46C3" localSheetId="9" hidden="1">#REF!</definedName>
    <definedName name="BExZV2QD5ZDK3AGDRULLA7JB46C3" localSheetId="1" hidden="1">#REF!</definedName>
    <definedName name="BExZV2QD5ZDK3AGDRULLA7JB46C3" localSheetId="40" hidden="1">#REF!</definedName>
    <definedName name="BExZV2QD5ZDK3AGDRULLA7JB46C3" localSheetId="36" hidden="1">#REF!</definedName>
    <definedName name="BExZV2QD5ZDK3AGDRULLA7JB46C3" hidden="1">#REF!</definedName>
    <definedName name="BExZVBQ29OM0V8XAL3HL0JIM0MMU" localSheetId="7" hidden="1">#REF!</definedName>
    <definedName name="BExZVBQ29OM0V8XAL3HL0JIM0MMU" localSheetId="9" hidden="1">#REF!</definedName>
    <definedName name="BExZVBQ29OM0V8XAL3HL0JIM0MMU" localSheetId="1" hidden="1">#REF!</definedName>
    <definedName name="BExZVBQ29OM0V8XAL3HL0JIM0MMU" localSheetId="40" hidden="1">#REF!</definedName>
    <definedName name="BExZVBQ29OM0V8XAL3HL0JIM0MMU" localSheetId="36" hidden="1">#REF!</definedName>
    <definedName name="BExZVBQ29OM0V8XAL3HL0JIM0MMU" hidden="1">#REF!</definedName>
    <definedName name="BExZVKV2XCPCINW1KP8Q1FI6KDNG" localSheetId="7" hidden="1">#REF!</definedName>
    <definedName name="BExZVKV2XCPCINW1KP8Q1FI6KDNG" localSheetId="9" hidden="1">#REF!</definedName>
    <definedName name="BExZVKV2XCPCINW1KP8Q1FI6KDNG" localSheetId="1" hidden="1">#REF!</definedName>
    <definedName name="BExZVKV2XCPCINW1KP8Q1FI6KDNG" localSheetId="40" hidden="1">#REF!</definedName>
    <definedName name="BExZVKV2XCPCINW1KP8Q1FI6KDNG" localSheetId="36" hidden="1">#REF!</definedName>
    <definedName name="BExZVKV2XCPCINW1KP8Q1FI6KDNG" hidden="1">#REF!</definedName>
    <definedName name="BExZVLM4T9ORS4ZWHME46U4Q103C" localSheetId="7" hidden="1">#REF!</definedName>
    <definedName name="BExZVLM4T9ORS4ZWHME46U4Q103C" localSheetId="9" hidden="1">#REF!</definedName>
    <definedName name="BExZVLM4T9ORS4ZWHME46U4Q103C" localSheetId="1" hidden="1">#REF!</definedName>
    <definedName name="BExZVLM4T9ORS4ZWHME46U4Q103C" localSheetId="40" hidden="1">#REF!</definedName>
    <definedName name="BExZVLM4T9ORS4ZWHME46U4Q103C" localSheetId="36" hidden="1">#REF!</definedName>
    <definedName name="BExZVLM4T9ORS4ZWHME46U4Q103C" hidden="1">#REF!</definedName>
    <definedName name="BExZVM7OZWPPRH5YQW50EYMMIW1A" localSheetId="7" hidden="1">#REF!</definedName>
    <definedName name="BExZVM7OZWPPRH5YQW50EYMMIW1A" localSheetId="9" hidden="1">#REF!</definedName>
    <definedName name="BExZVM7OZWPPRH5YQW50EYMMIW1A" localSheetId="1" hidden="1">#REF!</definedName>
    <definedName name="BExZVM7OZWPPRH5YQW50EYMMIW1A" localSheetId="40" hidden="1">#REF!</definedName>
    <definedName name="BExZVM7OZWPPRH5YQW50EYMMIW1A" localSheetId="36" hidden="1">#REF!</definedName>
    <definedName name="BExZVM7OZWPPRH5YQW50EYMMIW1A" hidden="1">#REF!</definedName>
    <definedName name="BExZVMYK7BAH6AGIAEXBE1NXDZ5Z" localSheetId="7" hidden="1">#REF!</definedName>
    <definedName name="BExZVMYK7BAH6AGIAEXBE1NXDZ5Z" localSheetId="9" hidden="1">#REF!</definedName>
    <definedName name="BExZVMYK7BAH6AGIAEXBE1NXDZ5Z" localSheetId="1" hidden="1">#REF!</definedName>
    <definedName name="BExZVMYK7BAH6AGIAEXBE1NXDZ5Z" localSheetId="40" hidden="1">#REF!</definedName>
    <definedName name="BExZVMYK7BAH6AGIAEXBE1NXDZ5Z" localSheetId="36" hidden="1">#REF!</definedName>
    <definedName name="BExZVMYK7BAH6AGIAEXBE1NXDZ5Z" hidden="1">#REF!</definedName>
    <definedName name="BExZVPYGX2C5OSHMZ6F0KBKZ6B1S" localSheetId="7" hidden="1">#REF!</definedName>
    <definedName name="BExZVPYGX2C5OSHMZ6F0KBKZ6B1S" localSheetId="9" hidden="1">#REF!</definedName>
    <definedName name="BExZVPYGX2C5OSHMZ6F0KBKZ6B1S" localSheetId="1" hidden="1">#REF!</definedName>
    <definedName name="BExZVPYGX2C5OSHMZ6F0KBKZ6B1S" localSheetId="40" hidden="1">#REF!</definedName>
    <definedName name="BExZVPYGX2C5OSHMZ6F0KBKZ6B1S" localSheetId="36" hidden="1">#REF!</definedName>
    <definedName name="BExZVPYGX2C5OSHMZ6F0KBKZ6B1S" hidden="1">#REF!</definedName>
    <definedName name="BExZW3LHTS7PFBNTYM95N8J5AFYQ" localSheetId="7" hidden="1">#REF!</definedName>
    <definedName name="BExZW3LHTS7PFBNTYM95N8J5AFYQ" localSheetId="9" hidden="1">#REF!</definedName>
    <definedName name="BExZW3LHTS7PFBNTYM95N8J5AFYQ" localSheetId="1" hidden="1">#REF!</definedName>
    <definedName name="BExZW3LHTS7PFBNTYM95N8J5AFYQ" localSheetId="40" hidden="1">#REF!</definedName>
    <definedName name="BExZW3LHTS7PFBNTYM95N8J5AFYQ" localSheetId="36" hidden="1">#REF!</definedName>
    <definedName name="BExZW3LHTS7PFBNTYM95N8J5AFYQ" hidden="1">#REF!</definedName>
    <definedName name="BExZW472V5ADKCFHIKAJ6D4R8MU4" localSheetId="7" hidden="1">#REF!</definedName>
    <definedName name="BExZW472V5ADKCFHIKAJ6D4R8MU4" localSheetId="9" hidden="1">#REF!</definedName>
    <definedName name="BExZW472V5ADKCFHIKAJ6D4R8MU4" localSheetId="1" hidden="1">#REF!</definedName>
    <definedName name="BExZW472V5ADKCFHIKAJ6D4R8MU4" localSheetId="40" hidden="1">#REF!</definedName>
    <definedName name="BExZW472V5ADKCFHIKAJ6D4R8MU4" localSheetId="36" hidden="1">#REF!</definedName>
    <definedName name="BExZW472V5ADKCFHIKAJ6D4R8MU4" hidden="1">#REF!</definedName>
    <definedName name="BExZW5UARC8W9AQNLJX2I5WQWS5F" localSheetId="7" hidden="1">#REF!</definedName>
    <definedName name="BExZW5UARC8W9AQNLJX2I5WQWS5F" localSheetId="9" hidden="1">#REF!</definedName>
    <definedName name="BExZW5UARC8W9AQNLJX2I5WQWS5F" localSheetId="1" hidden="1">#REF!</definedName>
    <definedName name="BExZW5UARC8W9AQNLJX2I5WQWS5F" localSheetId="40" hidden="1">#REF!</definedName>
    <definedName name="BExZW5UARC8W9AQNLJX2I5WQWS5F" localSheetId="36" hidden="1">#REF!</definedName>
    <definedName name="BExZW5UARC8W9AQNLJX2I5WQWS5F" hidden="1">#REF!</definedName>
    <definedName name="BExZW7HRGN6A9YS41KI2B2UUMJ7X" localSheetId="7" hidden="1">#REF!</definedName>
    <definedName name="BExZW7HRGN6A9YS41KI2B2UUMJ7X" localSheetId="9" hidden="1">#REF!</definedName>
    <definedName name="BExZW7HRGN6A9YS41KI2B2UUMJ7X" localSheetId="1" hidden="1">#REF!</definedName>
    <definedName name="BExZW7HRGN6A9YS41KI2B2UUMJ7X" localSheetId="40" hidden="1">#REF!</definedName>
    <definedName name="BExZW7HRGN6A9YS41KI2B2UUMJ7X" localSheetId="36" hidden="1">#REF!</definedName>
    <definedName name="BExZW7HRGN6A9YS41KI2B2UUMJ7X" hidden="1">#REF!</definedName>
    <definedName name="BExZW8ZPNV43UXGOT98FDNIBQHZY" localSheetId="7" hidden="1">#REF!</definedName>
    <definedName name="BExZW8ZPNV43UXGOT98FDNIBQHZY" localSheetId="9" hidden="1">#REF!</definedName>
    <definedName name="BExZW8ZPNV43UXGOT98FDNIBQHZY" localSheetId="1" hidden="1">#REF!</definedName>
    <definedName name="BExZW8ZPNV43UXGOT98FDNIBQHZY" localSheetId="40" hidden="1">#REF!</definedName>
    <definedName name="BExZW8ZPNV43UXGOT98FDNIBQHZY" localSheetId="36" hidden="1">#REF!</definedName>
    <definedName name="BExZW8ZPNV43UXGOT98FDNIBQHZY" hidden="1">#REF!</definedName>
    <definedName name="BExZWKZ5N3RDXU8MZ8HQVYYD8O0F" localSheetId="7" hidden="1">#REF!</definedName>
    <definedName name="BExZWKZ5N3RDXU8MZ8HQVYYD8O0F" localSheetId="9" hidden="1">#REF!</definedName>
    <definedName name="BExZWKZ5N3RDXU8MZ8HQVYYD8O0F" localSheetId="1" hidden="1">#REF!</definedName>
    <definedName name="BExZWKZ5N3RDXU8MZ8HQVYYD8O0F" localSheetId="40" hidden="1">#REF!</definedName>
    <definedName name="BExZWKZ5N3RDXU8MZ8HQVYYD8O0F" localSheetId="36" hidden="1">#REF!</definedName>
    <definedName name="BExZWKZ5N3RDXU8MZ8HQVYYD8O0F" hidden="1">#REF!</definedName>
    <definedName name="BExZWMBRUCPO6F4QT5FNX8JRFL7V" localSheetId="7" hidden="1">#REF!</definedName>
    <definedName name="BExZWMBRUCPO6F4QT5FNX8JRFL7V" localSheetId="9" hidden="1">#REF!</definedName>
    <definedName name="BExZWMBRUCPO6F4QT5FNX8JRFL7V" localSheetId="1" hidden="1">#REF!</definedName>
    <definedName name="BExZWMBRUCPO6F4QT5FNX8JRFL7V" localSheetId="40" hidden="1">#REF!</definedName>
    <definedName name="BExZWMBRUCPO6F4QT5FNX8JRFL7V" localSheetId="36" hidden="1">#REF!</definedName>
    <definedName name="BExZWMBRUCPO6F4QT5FNX8JRFL7V" hidden="1">#REF!</definedName>
    <definedName name="BExZWQO5171HT1OZ6D6JZBHEW4JG" localSheetId="7" hidden="1">#REF!</definedName>
    <definedName name="BExZWQO5171HT1OZ6D6JZBHEW4JG" localSheetId="9" hidden="1">#REF!</definedName>
    <definedName name="BExZWQO5171HT1OZ6D6JZBHEW4JG" localSheetId="1" hidden="1">#REF!</definedName>
    <definedName name="BExZWQO5171HT1OZ6D6JZBHEW4JG" localSheetId="40" hidden="1">#REF!</definedName>
    <definedName name="BExZWQO5171HT1OZ6D6JZBHEW4JG" localSheetId="36" hidden="1">#REF!</definedName>
    <definedName name="BExZWQO5171HT1OZ6D6JZBHEW4JG" hidden="1">#REF!</definedName>
    <definedName name="BExZWSMC9T48W74GFGQCIUJ8ZPP3" localSheetId="7" hidden="1">#REF!</definedName>
    <definedName name="BExZWSMC9T48W74GFGQCIUJ8ZPP3" localSheetId="9" hidden="1">#REF!</definedName>
    <definedName name="BExZWSMC9T48W74GFGQCIUJ8ZPP3" localSheetId="1" hidden="1">#REF!</definedName>
    <definedName name="BExZWSMC9T48W74GFGQCIUJ8ZPP3" localSheetId="40" hidden="1">#REF!</definedName>
    <definedName name="BExZWSMC9T48W74GFGQCIUJ8ZPP3" localSheetId="36" hidden="1">#REF!</definedName>
    <definedName name="BExZWSMC9T48W74GFGQCIUJ8ZPP3" hidden="1">#REF!</definedName>
    <definedName name="BExZWUF2V4HY3HI8JN9ZVPRWK1H3" localSheetId="7" hidden="1">#REF!</definedName>
    <definedName name="BExZWUF2V4HY3HI8JN9ZVPRWK1H3" localSheetId="9" hidden="1">#REF!</definedName>
    <definedName name="BExZWUF2V4HY3HI8JN9ZVPRWK1H3" localSheetId="1" hidden="1">#REF!</definedName>
    <definedName name="BExZWUF2V4HY3HI8JN9ZVPRWK1H3" localSheetId="40" hidden="1">#REF!</definedName>
    <definedName name="BExZWUF2V4HY3HI8JN9ZVPRWK1H3" localSheetId="36" hidden="1">#REF!</definedName>
    <definedName name="BExZWUF2V4HY3HI8JN9ZVPRWK1H3" hidden="1">#REF!</definedName>
    <definedName name="BExZWX45URTK9KYDJHEXL1OTZ833" localSheetId="7" hidden="1">#REF!</definedName>
    <definedName name="BExZWX45URTK9KYDJHEXL1OTZ833" localSheetId="9" hidden="1">#REF!</definedName>
    <definedName name="BExZWX45URTK9KYDJHEXL1OTZ833" localSheetId="1" hidden="1">#REF!</definedName>
    <definedName name="BExZWX45URTK9KYDJHEXL1OTZ833" localSheetId="40" hidden="1">#REF!</definedName>
    <definedName name="BExZWX45URTK9KYDJHEXL1OTZ833" localSheetId="36" hidden="1">#REF!</definedName>
    <definedName name="BExZWX45URTK9KYDJHEXL1OTZ833" hidden="1">#REF!</definedName>
    <definedName name="BExZX0EWQEZO86WDAD9A4EAEZ012" localSheetId="7" hidden="1">#REF!</definedName>
    <definedName name="BExZX0EWQEZO86WDAD9A4EAEZ012" localSheetId="9" hidden="1">#REF!</definedName>
    <definedName name="BExZX0EWQEZO86WDAD9A4EAEZ012" localSheetId="1" hidden="1">#REF!</definedName>
    <definedName name="BExZX0EWQEZO86WDAD9A4EAEZ012" localSheetId="40" hidden="1">#REF!</definedName>
    <definedName name="BExZX0EWQEZO86WDAD9A4EAEZ012" localSheetId="36" hidden="1">#REF!</definedName>
    <definedName name="BExZX0EWQEZO86WDAD9A4EAEZ012" hidden="1">#REF!</definedName>
    <definedName name="BExZX2T6ZT2DZLYSDJJBPVIT5OK2" localSheetId="7" hidden="1">#REF!</definedName>
    <definedName name="BExZX2T6ZT2DZLYSDJJBPVIT5OK2" localSheetId="9" hidden="1">#REF!</definedName>
    <definedName name="BExZX2T6ZT2DZLYSDJJBPVIT5OK2" localSheetId="1" hidden="1">#REF!</definedName>
    <definedName name="BExZX2T6ZT2DZLYSDJJBPVIT5OK2" localSheetId="40" hidden="1">#REF!</definedName>
    <definedName name="BExZX2T6ZT2DZLYSDJJBPVIT5OK2" localSheetId="36" hidden="1">#REF!</definedName>
    <definedName name="BExZX2T6ZT2DZLYSDJJBPVIT5OK2" hidden="1">#REF!</definedName>
    <definedName name="BExZXOJDELULNLEH7WG0OYJT0NJ4" localSheetId="7" hidden="1">#REF!</definedName>
    <definedName name="BExZXOJDELULNLEH7WG0OYJT0NJ4" localSheetId="9" hidden="1">#REF!</definedName>
    <definedName name="BExZXOJDELULNLEH7WG0OYJT0NJ4" localSheetId="1" hidden="1">#REF!</definedName>
    <definedName name="BExZXOJDELULNLEH7WG0OYJT0NJ4" localSheetId="40" hidden="1">#REF!</definedName>
    <definedName name="BExZXOJDELULNLEH7WG0OYJT0NJ4" localSheetId="36" hidden="1">#REF!</definedName>
    <definedName name="BExZXOJDELULNLEH7WG0OYJT0NJ4" hidden="1">#REF!</definedName>
    <definedName name="BExZXOOTRNUK8LGEAZ8ZCFW9KXQ1" localSheetId="7" hidden="1">#REF!</definedName>
    <definedName name="BExZXOOTRNUK8LGEAZ8ZCFW9KXQ1" localSheetId="9" hidden="1">#REF!</definedName>
    <definedName name="BExZXOOTRNUK8LGEAZ8ZCFW9KXQ1" localSheetId="1" hidden="1">#REF!</definedName>
    <definedName name="BExZXOOTRNUK8LGEAZ8ZCFW9KXQ1" localSheetId="40" hidden="1">#REF!</definedName>
    <definedName name="BExZXOOTRNUK8LGEAZ8ZCFW9KXQ1" localSheetId="36" hidden="1">#REF!</definedName>
    <definedName name="BExZXOOTRNUK8LGEAZ8ZCFW9KXQ1" hidden="1">#REF!</definedName>
    <definedName name="BExZXT6JOXNKEDU23DKL8XZAJZIH" localSheetId="7" hidden="1">#REF!</definedName>
    <definedName name="BExZXT6JOXNKEDU23DKL8XZAJZIH" localSheetId="9" hidden="1">#REF!</definedName>
    <definedName name="BExZXT6JOXNKEDU23DKL8XZAJZIH" localSheetId="1" hidden="1">#REF!</definedName>
    <definedName name="BExZXT6JOXNKEDU23DKL8XZAJZIH" localSheetId="40" hidden="1">#REF!</definedName>
    <definedName name="BExZXT6JOXNKEDU23DKL8XZAJZIH" localSheetId="36" hidden="1">#REF!</definedName>
    <definedName name="BExZXT6JOXNKEDU23DKL8XZAJZIH" hidden="1">#REF!</definedName>
    <definedName name="BExZXUTYW1HWEEZ1LIX4OQWC7HL1" localSheetId="7" hidden="1">#REF!</definedName>
    <definedName name="BExZXUTYW1HWEEZ1LIX4OQWC7HL1" localSheetId="9" hidden="1">#REF!</definedName>
    <definedName name="BExZXUTYW1HWEEZ1LIX4OQWC7HL1" localSheetId="1" hidden="1">#REF!</definedName>
    <definedName name="BExZXUTYW1HWEEZ1LIX4OQWC7HL1" localSheetId="40" hidden="1">#REF!</definedName>
    <definedName name="BExZXUTYW1HWEEZ1LIX4OQWC7HL1" localSheetId="36" hidden="1">#REF!</definedName>
    <definedName name="BExZXUTYW1HWEEZ1LIX4OQWC7HL1" hidden="1">#REF!</definedName>
    <definedName name="BExZXY4NKQL9QD76YMQJ15U1C2G8" localSheetId="7" hidden="1">#REF!</definedName>
    <definedName name="BExZXY4NKQL9QD76YMQJ15U1C2G8" localSheetId="9" hidden="1">#REF!</definedName>
    <definedName name="BExZXY4NKQL9QD76YMQJ15U1C2G8" localSheetId="1" hidden="1">#REF!</definedName>
    <definedName name="BExZXY4NKQL9QD76YMQJ15U1C2G8" localSheetId="40" hidden="1">#REF!</definedName>
    <definedName name="BExZXY4NKQL9QD76YMQJ15U1C2G8" localSheetId="36" hidden="1">#REF!</definedName>
    <definedName name="BExZXY4NKQL9QD76YMQJ15U1C2G8" hidden="1">#REF!</definedName>
    <definedName name="BExZXYQ7U5G08FQGUIGYT14QCBOF" localSheetId="7" hidden="1">#REF!</definedName>
    <definedName name="BExZXYQ7U5G08FQGUIGYT14QCBOF" localSheetId="9" hidden="1">#REF!</definedName>
    <definedName name="BExZXYQ7U5G08FQGUIGYT14QCBOF" localSheetId="1" hidden="1">#REF!</definedName>
    <definedName name="BExZXYQ7U5G08FQGUIGYT14QCBOF" localSheetId="40" hidden="1">#REF!</definedName>
    <definedName name="BExZXYQ7U5G08FQGUIGYT14QCBOF" localSheetId="36" hidden="1">#REF!</definedName>
    <definedName name="BExZXYQ7U5G08FQGUIGYT14QCBOF" hidden="1">#REF!</definedName>
    <definedName name="BExZY02V77YJBMODJSWZOYCMPS5X" localSheetId="7" hidden="1">#REF!</definedName>
    <definedName name="BExZY02V77YJBMODJSWZOYCMPS5X" localSheetId="9" hidden="1">#REF!</definedName>
    <definedName name="BExZY02V77YJBMODJSWZOYCMPS5X" localSheetId="1" hidden="1">#REF!</definedName>
    <definedName name="BExZY02V77YJBMODJSWZOYCMPS5X" localSheetId="40" hidden="1">#REF!</definedName>
    <definedName name="BExZY02V77YJBMODJSWZOYCMPS5X" localSheetId="36" hidden="1">#REF!</definedName>
    <definedName name="BExZY02V77YJBMODJSWZOYCMPS5X" hidden="1">#REF!</definedName>
    <definedName name="BExZY3DEOYNIHRV56IY5LJXZK8RU" localSheetId="7" hidden="1">#REF!</definedName>
    <definedName name="BExZY3DEOYNIHRV56IY5LJXZK8RU" localSheetId="9" hidden="1">#REF!</definedName>
    <definedName name="BExZY3DEOYNIHRV56IY5LJXZK8RU" localSheetId="1" hidden="1">#REF!</definedName>
    <definedName name="BExZY3DEOYNIHRV56IY5LJXZK8RU" localSheetId="40" hidden="1">#REF!</definedName>
    <definedName name="BExZY3DEOYNIHRV56IY5LJXZK8RU" localSheetId="36" hidden="1">#REF!</definedName>
    <definedName name="BExZY3DEOYNIHRV56IY5LJXZK8RU" hidden="1">#REF!</definedName>
    <definedName name="BExZY49QRZIR6CA41LFA9LM6EULU" localSheetId="7" hidden="1">#REF!</definedName>
    <definedName name="BExZY49QRZIR6CA41LFA9LM6EULU" localSheetId="9" hidden="1">#REF!</definedName>
    <definedName name="BExZY49QRZIR6CA41LFA9LM6EULU" localSheetId="1" hidden="1">#REF!</definedName>
    <definedName name="BExZY49QRZIR6CA41LFA9LM6EULU" localSheetId="40" hidden="1">#REF!</definedName>
    <definedName name="BExZY49QRZIR6CA41LFA9LM6EULU" localSheetId="36" hidden="1">#REF!</definedName>
    <definedName name="BExZY49QRZIR6CA41LFA9LM6EULU" hidden="1">#REF!</definedName>
    <definedName name="BExZYTG2G7W27YATTETFDDCZ0C4U" localSheetId="7" hidden="1">#REF!</definedName>
    <definedName name="BExZYTG2G7W27YATTETFDDCZ0C4U" localSheetId="9" hidden="1">#REF!</definedName>
    <definedName name="BExZYTG2G7W27YATTETFDDCZ0C4U" localSheetId="1" hidden="1">#REF!</definedName>
    <definedName name="BExZYTG2G7W27YATTETFDDCZ0C4U" localSheetId="40" hidden="1">#REF!</definedName>
    <definedName name="BExZYTG2G7W27YATTETFDDCZ0C4U" localSheetId="36" hidden="1">#REF!</definedName>
    <definedName name="BExZYTG2G7W27YATTETFDDCZ0C4U" hidden="1">#REF!</definedName>
    <definedName name="BExZYYOZMC36ROQDWLR5Z17WKHCR" localSheetId="7" hidden="1">#REF!</definedName>
    <definedName name="BExZYYOZMC36ROQDWLR5Z17WKHCR" localSheetId="9" hidden="1">#REF!</definedName>
    <definedName name="BExZYYOZMC36ROQDWLR5Z17WKHCR" localSheetId="1" hidden="1">#REF!</definedName>
    <definedName name="BExZYYOZMC36ROQDWLR5Z17WKHCR" localSheetId="40" hidden="1">#REF!</definedName>
    <definedName name="BExZYYOZMC36ROQDWLR5Z17WKHCR" localSheetId="36" hidden="1">#REF!</definedName>
    <definedName name="BExZYYOZMC36ROQDWLR5Z17WKHCR" hidden="1">#REF!</definedName>
    <definedName name="BExZZ2FQA9A8C7CJKMEFQ9VPSLCE" localSheetId="7" hidden="1">#REF!</definedName>
    <definedName name="BExZZ2FQA9A8C7CJKMEFQ9VPSLCE" localSheetId="9" hidden="1">#REF!</definedName>
    <definedName name="BExZZ2FQA9A8C7CJKMEFQ9VPSLCE" localSheetId="1" hidden="1">#REF!</definedName>
    <definedName name="BExZZ2FQA9A8C7CJKMEFQ9VPSLCE" localSheetId="40" hidden="1">#REF!</definedName>
    <definedName name="BExZZ2FQA9A8C7CJKMEFQ9VPSLCE" localSheetId="36" hidden="1">#REF!</definedName>
    <definedName name="BExZZ2FQA9A8C7CJKMEFQ9VPSLCE" hidden="1">#REF!</definedName>
    <definedName name="BExZZ7ZGXIMA3OVYAWY3YQSK64LF" localSheetId="7" hidden="1">#REF!</definedName>
    <definedName name="BExZZ7ZGXIMA3OVYAWY3YQSK64LF" localSheetId="9" hidden="1">#REF!</definedName>
    <definedName name="BExZZ7ZGXIMA3OVYAWY3YQSK64LF" localSheetId="1" hidden="1">#REF!</definedName>
    <definedName name="BExZZ7ZGXIMA3OVYAWY3YQSK64LF" localSheetId="40" hidden="1">#REF!</definedName>
    <definedName name="BExZZ7ZGXIMA3OVYAWY3YQSK64LF" localSheetId="36" hidden="1">#REF!</definedName>
    <definedName name="BExZZ7ZGXIMA3OVYAWY3YQSK64LF" hidden="1">#REF!</definedName>
    <definedName name="BExZZ8FKEIFG203MU6SEJ69MINCD" localSheetId="7" hidden="1">#REF!</definedName>
    <definedName name="BExZZ8FKEIFG203MU6SEJ69MINCD" localSheetId="9" hidden="1">#REF!</definedName>
    <definedName name="BExZZ8FKEIFG203MU6SEJ69MINCD" localSheetId="1" hidden="1">#REF!</definedName>
    <definedName name="BExZZ8FKEIFG203MU6SEJ69MINCD" localSheetId="40" hidden="1">#REF!</definedName>
    <definedName name="BExZZ8FKEIFG203MU6SEJ69MINCD" localSheetId="36" hidden="1">#REF!</definedName>
    <definedName name="BExZZ8FKEIFG203MU6SEJ69MINCD" hidden="1">#REF!</definedName>
    <definedName name="BExZZCHAVHW8C2H649KRGVQ0WVRT" localSheetId="7" hidden="1">#REF!</definedName>
    <definedName name="BExZZCHAVHW8C2H649KRGVQ0WVRT" localSheetId="9" hidden="1">#REF!</definedName>
    <definedName name="BExZZCHAVHW8C2H649KRGVQ0WVRT" localSheetId="1" hidden="1">#REF!</definedName>
    <definedName name="BExZZCHAVHW8C2H649KRGVQ0WVRT" localSheetId="40" hidden="1">#REF!</definedName>
    <definedName name="BExZZCHAVHW8C2H649KRGVQ0WVRT" localSheetId="36" hidden="1">#REF!</definedName>
    <definedName name="BExZZCHAVHW8C2H649KRGVQ0WVRT" hidden="1">#REF!</definedName>
    <definedName name="BExZZTK54OTLF2YB68BHGOS27GEN" localSheetId="7" hidden="1">#REF!</definedName>
    <definedName name="BExZZTK54OTLF2YB68BHGOS27GEN" localSheetId="9" hidden="1">#REF!</definedName>
    <definedName name="BExZZTK54OTLF2YB68BHGOS27GEN" localSheetId="1" hidden="1">#REF!</definedName>
    <definedName name="BExZZTK54OTLF2YB68BHGOS27GEN" localSheetId="40" hidden="1">#REF!</definedName>
    <definedName name="BExZZTK54OTLF2YB68BHGOS27GEN" localSheetId="36" hidden="1">#REF!</definedName>
    <definedName name="BExZZTK54OTLF2YB68BHGOS27GEN" hidden="1">#REF!</definedName>
    <definedName name="BExZZXB3JQQG4SIZS4MRU6NNW7HI" localSheetId="7" hidden="1">#REF!</definedName>
    <definedName name="BExZZXB3JQQG4SIZS4MRU6NNW7HI" localSheetId="9" hidden="1">#REF!</definedName>
    <definedName name="BExZZXB3JQQG4SIZS4MRU6NNW7HI" localSheetId="1" hidden="1">#REF!</definedName>
    <definedName name="BExZZXB3JQQG4SIZS4MRU6NNW7HI" localSheetId="40" hidden="1">#REF!</definedName>
    <definedName name="BExZZXB3JQQG4SIZS4MRU6NNW7HI" localSheetId="36" hidden="1">#REF!</definedName>
    <definedName name="BExZZXB3JQQG4SIZS4MRU6NNW7HI" hidden="1">#REF!</definedName>
    <definedName name="BExZZZEMIIFKMLLV4DJKX5TB9R5V" localSheetId="7" hidden="1">#REF!</definedName>
    <definedName name="BExZZZEMIIFKMLLV4DJKX5TB9R5V" localSheetId="9" hidden="1">#REF!</definedName>
    <definedName name="BExZZZEMIIFKMLLV4DJKX5TB9R5V" localSheetId="1" hidden="1">#REF!</definedName>
    <definedName name="BExZZZEMIIFKMLLV4DJKX5TB9R5V" localSheetId="40" hidden="1">#REF!</definedName>
    <definedName name="BExZZZEMIIFKMLLV4DJKX5TB9R5V" localSheetId="36" hidden="1">#REF!</definedName>
    <definedName name="BExZZZEMIIFKMLLV4DJKX5TB9R5V" hidden="1">#REF!</definedName>
    <definedName name="BOOK_LIFE">'[20]Lvl FCR'!$G$10</definedName>
    <definedName name="BOOKADJ" localSheetId="25">#REF!</definedName>
    <definedName name="BOOKADJ">#REF!</definedName>
    <definedName name="BPAX">[6]EXTERNAL!$A$121:$IV$123</definedName>
    <definedName name="Button_1">"TradeSummary_Ken_Finicle_List"</definedName>
    <definedName name="CAE.T">[6]INTERNAL!$A$34:$IV$36</definedName>
    <definedName name="CAES1.T">[6]INTERNAL!$A$37:$IV$39</definedName>
    <definedName name="cap">[21]Readings!$B$2</definedName>
    <definedName name="Capital_Inflation">'[16]Assumptions (Input)'!$B$11</definedName>
    <definedName name="CASE" localSheetId="29">[22]INPUTS!$C$11</definedName>
    <definedName name="CASE" localSheetId="28">[22]INPUTS!$C$11</definedName>
    <definedName name="CASE" localSheetId="26">[22]INPUTS!$C$11</definedName>
    <definedName name="CASE">[23]INPUTS!$C$8</definedName>
    <definedName name="CaseDescription">'[14]Dispatch Cases'!$C$11</definedName>
    <definedName name="CBWorkbookPriority" hidden="1">-2060790043</definedName>
    <definedName name="CCGT_HeatRate">[14]Assumptions!$H$23</definedName>
    <definedName name="CCGTPrice">[14]Assumptions!$H$22</definedName>
    <definedName name="Check" localSheetId="25">#REF!</definedName>
    <definedName name="Check">#REF!</definedName>
    <definedName name="CL_RT2">'[24]Transp Data'!$A$6:$C$81</definedName>
    <definedName name="Classification">'[10]Func Study'!$AB$251</definedName>
    <definedName name="Close_Date">'[16]Capital Projects(Input)'!$D$7:$D$53</definedName>
    <definedName name="COMADJ" localSheetId="25">#REF!</definedName>
    <definedName name="COMADJ">#REF!</definedName>
    <definedName name="COMP" localSheetId="25">#REF!</definedName>
    <definedName name="COMP">#REF!</definedName>
    <definedName name="COMPACTUAL" localSheetId="25">#REF!</definedName>
    <definedName name="COMPACTUAL">#REF!</definedName>
    <definedName name="COMPT" localSheetId="25">#REF!</definedName>
    <definedName name="COMPT">#REF!</definedName>
    <definedName name="COMPWEATHER" localSheetId="25">#REF!</definedName>
    <definedName name="COMPWEATHER">#REF!</definedName>
    <definedName name="Construction_OH">'[25]Virtual 49 Back-Up'!$E$54</definedName>
    <definedName name="ConversionFactor">[14]Assumptions!$I$65</definedName>
    <definedName name="COSFacVal">[10]Inputs!$R$5</definedName>
    <definedName name="CurrQtr">'[26]Inc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.Avg">'[26]Avg Amts'!$A$5:$BP$34</definedName>
    <definedName name="Data.Qtrs.Avg">'[26]Avg Amts'!$A$5:$IV$5</definedName>
    <definedName name="_xlnm.Database" localSheetId="25">[27]Invoice!#REF!</definedName>
    <definedName name="_xlnm.Database">[27]Invoice!#REF!</definedName>
    <definedName name="DATE" localSheetId="25">[28]Jan!#REF!</definedName>
    <definedName name="DATE">[28]Jan!#REF!</definedName>
    <definedName name="DebtPerc">[14]Assumptions!$I$58</definedName>
    <definedName name="DEC" localSheetId="25">[17]Backup!#REF!</definedName>
    <definedName name="DEC">[17]Backup!#REF!</definedName>
    <definedName name="DECT" localSheetId="25">#REF!</definedName>
    <definedName name="DECT">#REF!</definedName>
    <definedName name="DELETE01" localSheetId="3" hidden="1">{#N/A,#N/A,FALSE,"Coversheet";#N/A,#N/A,FALSE,"QA"}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localSheetId="18" hidden="1">{#N/A,#N/A,FALSE,"Coversheet";#N/A,#N/A,FALSE,"QA"}</definedName>
    <definedName name="DELETE01" localSheetId="20" hidden="1">{#N/A,#N/A,FALSE,"Coversheet";#N/A,#N/A,FALSE,"QA"}</definedName>
    <definedName name="DELETE01" localSheetId="22" hidden="1">{#N/A,#N/A,FALSE,"Coversheet";#N/A,#N/A,FALSE,"QA"}</definedName>
    <definedName name="DELETE01" localSheetId="41" hidden="1">{#N/A,#N/A,FALSE,"Coversheet";#N/A,#N/A,FALSE,"QA"}</definedName>
    <definedName name="DELETE01" localSheetId="25" hidden="1">{#N/A,#N/A,FALSE,"Coversheet";#N/A,#N/A,FALSE,"QA"}</definedName>
    <definedName name="DELETE01" localSheetId="40" hidden="1">{#N/A,#N/A,FALSE,"Coversheet";#N/A,#N/A,FALSE,"QA"}</definedName>
    <definedName name="DELETE01" localSheetId="36" hidden="1">{#N/A,#N/A,FALSE,"Coversheet";#N/A,#N/A,FALSE,"QA"}</definedName>
    <definedName name="DELETE01" localSheetId="35" hidden="1">{#N/A,#N/A,FALSE,"Coversheet";#N/A,#N/A,FALSE,"QA"}</definedName>
    <definedName name="DELETE01" localSheetId="34" hidden="1">{#N/A,#N/A,FALSE,"Coversheet";#N/A,#N/A,FALSE,"QA"}</definedName>
    <definedName name="DELETE01" localSheetId="3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localSheetId="18" hidden="1">{#N/A,#N/A,FALSE,"Schedule F";#N/A,#N/A,FALSE,"Schedule G"}</definedName>
    <definedName name="DELETE02" localSheetId="20" hidden="1">{#N/A,#N/A,FALSE,"Schedule F";#N/A,#N/A,FALSE,"Schedule G"}</definedName>
    <definedName name="DELETE02" localSheetId="22" hidden="1">{#N/A,#N/A,FALSE,"Schedule F";#N/A,#N/A,FALSE,"Schedule G"}</definedName>
    <definedName name="DELETE02" localSheetId="41" hidden="1">{#N/A,#N/A,FALSE,"Schedule F";#N/A,#N/A,FALSE,"Schedule G"}</definedName>
    <definedName name="DELETE02" localSheetId="25" hidden="1">{#N/A,#N/A,FALSE,"Schedule F";#N/A,#N/A,FALSE,"Schedule G"}</definedName>
    <definedName name="DELETE02" localSheetId="40" hidden="1">{#N/A,#N/A,FALSE,"Schedule F";#N/A,#N/A,FALSE,"Schedule G"}</definedName>
    <definedName name="DELETE02" localSheetId="36" hidden="1">{#N/A,#N/A,FALSE,"Schedule F";#N/A,#N/A,FALSE,"Schedule G"}</definedName>
    <definedName name="DELETE02" localSheetId="35" hidden="1">{#N/A,#N/A,FALSE,"Schedule F";#N/A,#N/A,FALSE,"Schedule G"}</definedName>
    <definedName name="DELETE02" localSheetId="34" hidden="1">{#N/A,#N/A,FALSE,"Schedule F";#N/A,#N/A,FALSE,"Schedule G"}</definedName>
    <definedName name="DELETE02" localSheetId="3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localSheetId="18" hidden="1">{#N/A,#N/A,FALSE,"Coversheet";#N/A,#N/A,FALSE,"QA"}</definedName>
    <definedName name="Delete06" localSheetId="20" hidden="1">{#N/A,#N/A,FALSE,"Coversheet";#N/A,#N/A,FALSE,"QA"}</definedName>
    <definedName name="Delete06" localSheetId="22" hidden="1">{#N/A,#N/A,FALSE,"Coversheet";#N/A,#N/A,FALSE,"QA"}</definedName>
    <definedName name="Delete06" localSheetId="41" hidden="1">{#N/A,#N/A,FALSE,"Coversheet";#N/A,#N/A,FALSE,"QA"}</definedName>
    <definedName name="Delete06" localSheetId="25" hidden="1">{#N/A,#N/A,FALSE,"Coversheet";#N/A,#N/A,FALSE,"QA"}</definedName>
    <definedName name="Delete06" localSheetId="40" hidden="1">{#N/A,#N/A,FALSE,"Coversheet";#N/A,#N/A,FALSE,"QA"}</definedName>
    <definedName name="Delete06" localSheetId="36" hidden="1">{#N/A,#N/A,FALSE,"Coversheet";#N/A,#N/A,FALSE,"QA"}</definedName>
    <definedName name="Delete06" localSheetId="35" hidden="1">{#N/A,#N/A,FALSE,"Coversheet";#N/A,#N/A,FALSE,"QA"}</definedName>
    <definedName name="Delete06" localSheetId="34" hidden="1">{#N/A,#N/A,FALSE,"Coversheet";#N/A,#N/A,FALSE,"QA"}</definedName>
    <definedName name="Delete06" localSheetId="3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localSheetId="18" hidden="1">{#N/A,#N/A,FALSE,"Coversheet";#N/A,#N/A,FALSE,"QA"}</definedName>
    <definedName name="Delete09" localSheetId="20" hidden="1">{#N/A,#N/A,FALSE,"Coversheet";#N/A,#N/A,FALSE,"QA"}</definedName>
    <definedName name="Delete09" localSheetId="22" hidden="1">{#N/A,#N/A,FALSE,"Coversheet";#N/A,#N/A,FALSE,"QA"}</definedName>
    <definedName name="Delete09" localSheetId="41" hidden="1">{#N/A,#N/A,FALSE,"Coversheet";#N/A,#N/A,FALSE,"QA"}</definedName>
    <definedName name="Delete09" localSheetId="25" hidden="1">{#N/A,#N/A,FALSE,"Coversheet";#N/A,#N/A,FALSE,"QA"}</definedName>
    <definedName name="Delete09" localSheetId="40" hidden="1">{#N/A,#N/A,FALSE,"Coversheet";#N/A,#N/A,FALSE,"QA"}</definedName>
    <definedName name="Delete09" localSheetId="36" hidden="1">{#N/A,#N/A,FALSE,"Coversheet";#N/A,#N/A,FALSE,"QA"}</definedName>
    <definedName name="Delete09" localSheetId="35" hidden="1">{#N/A,#N/A,FALSE,"Coversheet";#N/A,#N/A,FALSE,"QA"}</definedName>
    <definedName name="Delete09" localSheetId="34" hidden="1">{#N/A,#N/A,FALSE,"Coversheet";#N/A,#N/A,FALSE,"QA"}</definedName>
    <definedName name="Delete09" localSheetId="3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localSheetId="18" hidden="1">{#N/A,#N/A,FALSE,"Coversheet";#N/A,#N/A,FALSE,"QA"}</definedName>
    <definedName name="Delete1" localSheetId="20" hidden="1">{#N/A,#N/A,FALSE,"Coversheet";#N/A,#N/A,FALSE,"QA"}</definedName>
    <definedName name="Delete1" localSheetId="22" hidden="1">{#N/A,#N/A,FALSE,"Coversheet";#N/A,#N/A,FALSE,"QA"}</definedName>
    <definedName name="Delete1" localSheetId="41" hidden="1">{#N/A,#N/A,FALSE,"Coversheet";#N/A,#N/A,FALSE,"QA"}</definedName>
    <definedName name="Delete1" localSheetId="25" hidden="1">{#N/A,#N/A,FALSE,"Coversheet";#N/A,#N/A,FALSE,"QA"}</definedName>
    <definedName name="Delete1" localSheetId="40" hidden="1">{#N/A,#N/A,FALSE,"Coversheet";#N/A,#N/A,FALSE,"QA"}</definedName>
    <definedName name="Delete1" localSheetId="36" hidden="1">{#N/A,#N/A,FALSE,"Coversheet";#N/A,#N/A,FALSE,"QA"}</definedName>
    <definedName name="Delete1" localSheetId="35" hidden="1">{#N/A,#N/A,FALSE,"Coversheet";#N/A,#N/A,FALSE,"QA"}</definedName>
    <definedName name="Delete1" localSheetId="34" hidden="1">{#N/A,#N/A,FALSE,"Coversheet";#N/A,#N/A,FALSE,"QA"}</definedName>
    <definedName name="Delete1" localSheetId="3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localSheetId="18" hidden="1">{#N/A,#N/A,FALSE,"Schedule F";#N/A,#N/A,FALSE,"Schedule G"}</definedName>
    <definedName name="Delete10" localSheetId="20" hidden="1">{#N/A,#N/A,FALSE,"Schedule F";#N/A,#N/A,FALSE,"Schedule G"}</definedName>
    <definedName name="Delete10" localSheetId="22" hidden="1">{#N/A,#N/A,FALSE,"Schedule F";#N/A,#N/A,FALSE,"Schedule G"}</definedName>
    <definedName name="Delete10" localSheetId="41" hidden="1">{#N/A,#N/A,FALSE,"Schedule F";#N/A,#N/A,FALSE,"Schedule G"}</definedName>
    <definedName name="Delete10" localSheetId="25" hidden="1">{#N/A,#N/A,FALSE,"Schedule F";#N/A,#N/A,FALSE,"Schedule G"}</definedName>
    <definedName name="Delete10" localSheetId="40" hidden="1">{#N/A,#N/A,FALSE,"Schedule F";#N/A,#N/A,FALSE,"Schedule G"}</definedName>
    <definedName name="Delete10" localSheetId="36" hidden="1">{#N/A,#N/A,FALSE,"Schedule F";#N/A,#N/A,FALSE,"Schedule G"}</definedName>
    <definedName name="Delete10" localSheetId="35" hidden="1">{#N/A,#N/A,FALSE,"Schedule F";#N/A,#N/A,FALSE,"Schedule G"}</definedName>
    <definedName name="Delete10" localSheetId="34" hidden="1">{#N/A,#N/A,FALSE,"Schedule F";#N/A,#N/A,FALSE,"Schedule G"}</definedName>
    <definedName name="Delete10" localSheetId="3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localSheetId="18" hidden="1">{#N/A,#N/A,FALSE,"Coversheet";#N/A,#N/A,FALSE,"QA"}</definedName>
    <definedName name="Delete21" localSheetId="20" hidden="1">{#N/A,#N/A,FALSE,"Coversheet";#N/A,#N/A,FALSE,"QA"}</definedName>
    <definedName name="Delete21" localSheetId="22" hidden="1">{#N/A,#N/A,FALSE,"Coversheet";#N/A,#N/A,FALSE,"QA"}</definedName>
    <definedName name="Delete21" localSheetId="41" hidden="1">{#N/A,#N/A,FALSE,"Coversheet";#N/A,#N/A,FALSE,"QA"}</definedName>
    <definedName name="Delete21" localSheetId="25" hidden="1">{#N/A,#N/A,FALSE,"Coversheet";#N/A,#N/A,FALSE,"QA"}</definedName>
    <definedName name="Delete21" localSheetId="40" hidden="1">{#N/A,#N/A,FALSE,"Coversheet";#N/A,#N/A,FALSE,"QA"}</definedName>
    <definedName name="Delete21" localSheetId="36" hidden="1">{#N/A,#N/A,FALSE,"Coversheet";#N/A,#N/A,FALSE,"QA"}</definedName>
    <definedName name="Delete21" localSheetId="35" hidden="1">{#N/A,#N/A,FALSE,"Coversheet";#N/A,#N/A,FALSE,"QA"}</definedName>
    <definedName name="Delete21" localSheetId="34" hidden="1">{#N/A,#N/A,FALSE,"Coversheet";#N/A,#N/A,FALSE,"QA"}</definedName>
    <definedName name="Delete21" localSheetId="33" hidden="1">{#N/A,#N/A,FALSE,"Coversheet";#N/A,#N/A,FALSE,"QA"}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[9]Inputs!$D$8</definedName>
    <definedName name="Demand2">[29]Inputs!$D$11</definedName>
    <definedName name="DES1.T">[6]INTERNAL!$A$40:$IV$42</definedName>
    <definedName name="DES2.T">[6]INTERNAL!$A$43:$IV$45</definedName>
    <definedName name="DF_HeatRate">[14]Assumptions!$L$23</definedName>
    <definedName name="DFIT" localSheetId="3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localSheetId="18" hidden="1">{#N/A,#N/A,FALSE,"Coversheet";#N/A,#N/A,FALSE,"QA"}</definedName>
    <definedName name="DFIT" localSheetId="20" hidden="1">{#N/A,#N/A,FALSE,"Coversheet";#N/A,#N/A,FALSE,"QA"}</definedName>
    <definedName name="DFIT" localSheetId="22" hidden="1">{#N/A,#N/A,FALSE,"Coversheet";#N/A,#N/A,FALSE,"QA"}</definedName>
    <definedName name="DFIT" localSheetId="41" hidden="1">{#N/A,#N/A,FALSE,"Coversheet";#N/A,#N/A,FALSE,"QA"}</definedName>
    <definedName name="DFIT" localSheetId="25" hidden="1">{#N/A,#N/A,FALSE,"Coversheet";#N/A,#N/A,FALSE,"QA"}</definedName>
    <definedName name="DFIT" localSheetId="40" hidden="1">{#N/A,#N/A,FALSE,"Coversheet";#N/A,#N/A,FALSE,"QA"}</definedName>
    <definedName name="DFIT" localSheetId="36" hidden="1">{#N/A,#N/A,FALSE,"Coversheet";#N/A,#N/A,FALSE,"QA"}</definedName>
    <definedName name="DFIT" localSheetId="35" hidden="1">{#N/A,#N/A,FALSE,"Coversheet";#N/A,#N/A,FALSE,"QA"}</definedName>
    <definedName name="DFIT" localSheetId="34" hidden="1">{#N/A,#N/A,FALSE,"Coversheet";#N/A,#N/A,FALSE,"QA"}</definedName>
    <definedName name="DFIT" localSheetId="33" hidden="1">{#N/A,#N/A,FALSE,"Coversheet";#N/A,#N/A,FALSE,"QA"}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'[10]Func Study'!$AB$250</definedName>
    <definedName name="DisFac">'[10]Func Dist Factor Table'!$A$11:$G$25</definedName>
    <definedName name="Dist_factor" localSheetId="25">#REF!</definedName>
    <definedName name="Dist_factor">#REF!</definedName>
    <definedName name="DistPeakMethod" localSheetId="25">[12]Inputs!#REF!</definedName>
    <definedName name="DistPeakMethod">[12]Inputs!#REF!</definedName>
    <definedName name="DocketNumber">'[30]JHS-19'!$AR$2</definedName>
    <definedName name="DP.T">[6]INTERNAL!$A$46:$IV$48</definedName>
    <definedName name="DUDE" localSheetId="25" hidden="1">#REF!</definedName>
    <definedName name="DUDE" hidden="1">#REF!</definedName>
    <definedName name="EBFIT.T">[6]INTERNAL!$A$88:$IV$90</definedName>
    <definedName name="ee" localSheetId="3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41" hidden="1">{#N/A,#N/A,FALSE,"Month ";#N/A,#N/A,FALSE,"YTD";#N/A,#N/A,FALSE,"12 mo ended"}</definedName>
    <definedName name="ee" localSheetId="25" hidden="1">{#N/A,#N/A,FALSE,"Month ";#N/A,#N/A,FALSE,"YTD";#N/A,#N/A,FALSE,"12 mo ended"}</definedName>
    <definedName name="ee" localSheetId="36" hidden="1">{#N/A,#N/A,FALSE,"Month ";#N/A,#N/A,FALSE,"YTD";#N/A,#N/A,FALSE,"12 mo ended"}</definedName>
    <definedName name="ee" localSheetId="35" hidden="1">{#N/A,#N/A,FALSE,"Month ";#N/A,#N/A,FALSE,"YTD";#N/A,#N/A,FALSE,"12 mo ended"}</definedName>
    <definedName name="ee" localSheetId="34" hidden="1">{#N/A,#N/A,FALSE,"Month ";#N/A,#N/A,FALSE,"YTD";#N/A,#N/A,FALSE,"12 mo ended"}</definedName>
    <definedName name="ee" localSheetId="33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9">[22]INPUTS!$F$36</definedName>
    <definedName name="EffTax" localSheetId="28">[22]INPUTS!$F$36</definedName>
    <definedName name="EffTax" localSheetId="26">[22]INPUTS!$F$36</definedName>
    <definedName name="EffTax">[6]INPUTS!$F$31</definedName>
    <definedName name="Electric_Prices">'[31]Monthly Price Summary'!$B$4:$E$27</definedName>
    <definedName name="ElecWC_LineItems">[7]BS!$AO$7:$AO$3420</definedName>
    <definedName name="ElRBLine">[7]BS!$AP$7:$AP$3141</definedName>
    <definedName name="EndDate">[14]Assumptions!$C$11</definedName>
    <definedName name="energy">[21]Readings!$B$3</definedName>
    <definedName name="ENERGY_1">[6]EXTERNAL!$A$4:$IV$6</definedName>
    <definedName name="ENERGY_2">[6]EXTERNAL!$A$145:$IV$147</definedName>
    <definedName name="Engy">[9]Inputs!$D$9</definedName>
    <definedName name="Engy2">[29]Inputs!$D$12</definedName>
    <definedName name="EPIS.T">[6]INTERNAL!$A$49:$IV$51</definedName>
    <definedName name="error" localSheetId="3" hidden="1">{#N/A,#N/A,FALSE,"Coversheet";#N/A,#N/A,FALSE,"QA"}</definedName>
    <definedName name="error" localSheetId="1" hidden="1">{#N/A,#N/A,FALSE,"Coversheet";#N/A,#N/A,FALSE,"QA"}</definedName>
    <definedName name="error" localSheetId="2" hidden="1">{#N/A,#N/A,FALSE,"Coversheet";#N/A,#N/A,FALSE,"QA"}</definedName>
    <definedName name="error" localSheetId="41" hidden="1">{#N/A,#N/A,FALSE,"Coversheet";#N/A,#N/A,FALSE,"QA"}</definedName>
    <definedName name="error" localSheetId="25" hidden="1">{#N/A,#N/A,FALSE,"Coversheet";#N/A,#N/A,FALSE,"QA"}</definedName>
    <definedName name="error" localSheetId="36" hidden="1">{#N/A,#N/A,FALSE,"Coversheet";#N/A,#N/A,FALSE,"QA"}</definedName>
    <definedName name="error" localSheetId="35" hidden="1">{#N/A,#N/A,FALSE,"Coversheet";#N/A,#N/A,FALSE,"QA"}</definedName>
    <definedName name="error" localSheetId="34" hidden="1">{#N/A,#N/A,FALSE,"Coversheet";#N/A,#N/A,FALSE,"QA"}</definedName>
    <definedName name="error" localSheetId="33" hidden="1">{#N/A,#N/A,FALSE,"Coversheet";#N/A,#N/A,FALSE,"QA"}</definedName>
    <definedName name="error" hidden="1">{#N/A,#N/A,FALSE,"Coversheet";#N/A,#N/A,FALSE,"QA"}</definedName>
    <definedName name="Estimate" localSheetId="3" hidden="1">{#N/A,#N/A,FALSE,"Summ";#N/A,#N/A,FALSE,"General"}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41" hidden="1">{#N/A,#N/A,FALSE,"Summ";#N/A,#N/A,FALSE,"General"}</definedName>
    <definedName name="Estimate" localSheetId="25" hidden="1">{#N/A,#N/A,FALSE,"Summ";#N/A,#N/A,FALSE,"General"}</definedName>
    <definedName name="Estimate" localSheetId="36" hidden="1">{#N/A,#N/A,FALSE,"Summ";#N/A,#N/A,FALSE,"General"}</definedName>
    <definedName name="Estimate" localSheetId="35" hidden="1">{#N/A,#N/A,FALSE,"Summ";#N/A,#N/A,FALSE,"General"}</definedName>
    <definedName name="Estimate" localSheetId="34" hidden="1">{#N/A,#N/A,FALSE,"Summ";#N/A,#N/A,FALSE,"General"}</definedName>
    <definedName name="Estimate" localSheetId="3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41" hidden="1">{#N/A,#N/A,FALSE,"Summ";#N/A,#N/A,FALSE,"General"}</definedName>
    <definedName name="ex" localSheetId="25" hidden="1">{#N/A,#N/A,FALSE,"Summ";#N/A,#N/A,FALSE,"General"}</definedName>
    <definedName name="ex" localSheetId="36" hidden="1">{#N/A,#N/A,FALSE,"Summ";#N/A,#N/A,FALSE,"General"}</definedName>
    <definedName name="ex" localSheetId="35" hidden="1">{#N/A,#N/A,FALSE,"Summ";#N/A,#N/A,FALSE,"General"}</definedName>
    <definedName name="ex" localSheetId="34" hidden="1">{#N/A,#N/A,FALSE,"Summ";#N/A,#N/A,FALSE,"General"}</definedName>
    <definedName name="ex" localSheetId="33" hidden="1">{#N/A,#N/A,FALSE,"Summ";#N/A,#N/A,FALSE,"General"}</definedName>
    <definedName name="ex" hidden="1">{#N/A,#N/A,FALSE,"Summ";#N/A,#N/A,FALSE,"General"}</definedName>
    <definedName name="F" localSheetId="7" hidden="1">#REF!</definedName>
    <definedName name="F" localSheetId="9" hidden="1">#REF!</definedName>
    <definedName name="F" localSheetId="1" hidden="1">#REF!</definedName>
    <definedName name="F" localSheetId="40" hidden="1">#REF!</definedName>
    <definedName name="F" localSheetId="36" hidden="1">#REF!</definedName>
    <definedName name="F" hidden="1">#REF!</definedName>
    <definedName name="f101top" localSheetId="25">#REF!</definedName>
    <definedName name="f101top">#REF!</definedName>
    <definedName name="f104top" localSheetId="25">#REF!</definedName>
    <definedName name="f104top">#REF!</definedName>
    <definedName name="f138top" localSheetId="25">#REF!</definedName>
    <definedName name="f138top">#REF!</definedName>
    <definedName name="f140top" localSheetId="25">#REF!</definedName>
    <definedName name="f140top">#REF!</definedName>
    <definedName name="Factorck">'[10]COS Factor Table'!$O$15:$O$113</definedName>
    <definedName name="FactorType">[13]Variables!$AK$2:$AL$12</definedName>
    <definedName name="FACTP" localSheetId="25">#REF!</definedName>
    <definedName name="FACTP">#REF!</definedName>
    <definedName name="FactSum">'[10]COS Factor Table'!$A$14:$O$113</definedName>
    <definedName name="FCR">'[25]Virtual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41" hidden="1">{#N/A,#N/A,FALSE,"Month ";#N/A,#N/A,FALSE,"YTD";#N/A,#N/A,FALSE,"12 mo ended"}</definedName>
    <definedName name="fdsafdasfdsa" localSheetId="25" hidden="1">{#N/A,#N/A,FALSE,"Month ";#N/A,#N/A,FALSE,"YTD";#N/A,#N/A,FALSE,"12 mo ended"}</definedName>
    <definedName name="fdsafdasfdsa" localSheetId="36" hidden="1">{#N/A,#N/A,FALSE,"Month ";#N/A,#N/A,FALSE,"YTD";#N/A,#N/A,FALSE,"12 mo ended"}</definedName>
    <definedName name="fdsafdasfdsa" localSheetId="35" hidden="1">{#N/A,#N/A,FALSE,"Month ";#N/A,#N/A,FALSE,"YTD";#N/A,#N/A,FALSE,"12 mo ended"}</definedName>
    <definedName name="fdsafdasfdsa" localSheetId="34" hidden="1">{#N/A,#N/A,FALSE,"Month ";#N/A,#N/A,FALSE,"YTD";#N/A,#N/A,FALSE,"12 mo ended"}</definedName>
    <definedName name="fdsafdasfdsa" localSheetId="33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25">[17]Backup!#REF!</definedName>
    <definedName name="FEB">[17]Backup!#REF!</definedName>
    <definedName name="FEBT" localSheetId="25">#REF!</definedName>
    <definedName name="FEBT">#REF!</definedName>
    <definedName name="Fed_Cap_Tax">[32]Inputs!$E$112</definedName>
    <definedName name="FedTaxRate">[14]Assumptions!$C$33</definedName>
    <definedName name="ffff" localSheetId="3" hidden="1">{#N/A,#N/A,FALSE,"Coversheet";#N/A,#N/A,FALSE,"QA"}</definedName>
    <definedName name="ffff" localSheetId="1" hidden="1">{#N/A,#N/A,FALSE,"Coversheet";#N/A,#N/A,FALSE,"QA"}</definedName>
    <definedName name="ffff" localSheetId="2" hidden="1">{#N/A,#N/A,FALSE,"Coversheet";#N/A,#N/A,FALSE,"QA"}</definedName>
    <definedName name="ffff" localSheetId="41" hidden="1">{#N/A,#N/A,FALSE,"Coversheet";#N/A,#N/A,FALSE,"QA"}</definedName>
    <definedName name="ffff" localSheetId="25" hidden="1">{#N/A,#N/A,FALSE,"Coversheet";#N/A,#N/A,FALSE,"QA"}</definedName>
    <definedName name="ffff" localSheetId="36" hidden="1">{#N/A,#N/A,FALSE,"Coversheet";#N/A,#N/A,FALSE,"QA"}</definedName>
    <definedName name="ffff" localSheetId="35" hidden="1">{#N/A,#N/A,FALSE,"Coversheet";#N/A,#N/A,FALSE,"QA"}</definedName>
    <definedName name="ffff" localSheetId="34" hidden="1">{#N/A,#N/A,FALSE,"Coversheet";#N/A,#N/A,FALSE,"QA"}</definedName>
    <definedName name="ffff" localSheetId="33" hidden="1">{#N/A,#N/A,FALSE,"Coversheet";#N/A,#N/A,FALSE,"QA"}</definedName>
    <definedName name="ffff" hidden="1">{#N/A,#N/A,FALSE,"Coversheet";#N/A,#N/A,FALSE,"QA"}</definedName>
    <definedName name="fffgf" localSheetId="3" hidden="1">{#N/A,#N/A,FALSE,"Coversheet";#N/A,#N/A,FALSE,"QA"}</definedName>
    <definedName name="fffgf" localSheetId="1" hidden="1">{#N/A,#N/A,FALSE,"Coversheet";#N/A,#N/A,FALSE,"QA"}</definedName>
    <definedName name="fffgf" localSheetId="2" hidden="1">{#N/A,#N/A,FALSE,"Coversheet";#N/A,#N/A,FALSE,"QA"}</definedName>
    <definedName name="fffgf" localSheetId="41" hidden="1">{#N/A,#N/A,FALSE,"Coversheet";#N/A,#N/A,FALSE,"QA"}</definedName>
    <definedName name="fffgf" localSheetId="25" hidden="1">{#N/A,#N/A,FALSE,"Coversheet";#N/A,#N/A,FALSE,"QA"}</definedName>
    <definedName name="fffgf" localSheetId="36" hidden="1">{#N/A,#N/A,FALSE,"Coversheet";#N/A,#N/A,FALSE,"QA"}</definedName>
    <definedName name="fffgf" localSheetId="35" hidden="1">{#N/A,#N/A,FALSE,"Coversheet";#N/A,#N/A,FALSE,"QA"}</definedName>
    <definedName name="fffgf" localSheetId="34" hidden="1">{#N/A,#N/A,FALSE,"Coversheet";#N/A,#N/A,FALSE,"QA"}</definedName>
    <definedName name="fffgf" localSheetId="33" hidden="1">{#N/A,#N/A,FALSE,"Coversheet";#N/A,#N/A,FALSE,"QA"}</definedName>
    <definedName name="fffgf" hidden="1">{#N/A,#N/A,FALSE,"Coversheet";#N/A,#N/A,FALSE,"QA"}</definedName>
    <definedName name="FIT_Tax_Rate">'[16]Assumptions (Input)'!$B$5</definedName>
    <definedName name="FranchiseTax">[15]Variables!$D$26</definedName>
    <definedName name="FTAX" localSheetId="29">[22]INPUTS!$F$35</definedName>
    <definedName name="FTAX" localSheetId="28">[22]INPUTS!$F$35</definedName>
    <definedName name="FTAX" localSheetId="26">[22]INPUTS!$F$35</definedName>
    <definedName name="FTAX">[6]INPUTS!$F$30</definedName>
    <definedName name="Func">'[10]Func Factor Table'!$A$10:$H$77</definedName>
    <definedName name="Func_Ftrs" localSheetId="25">#REF!</definedName>
    <definedName name="Func_Ftrs">#REF!</definedName>
    <definedName name="Func_GTD_Percents" localSheetId="25">#REF!</definedName>
    <definedName name="Func_GTD_Percents">#REF!</definedName>
    <definedName name="Func_MC" localSheetId="25">#REF!</definedName>
    <definedName name="Func_MC">#REF!</definedName>
    <definedName name="Func_Percents" localSheetId="25">#REF!</definedName>
    <definedName name="Func_Percents">#REF!</definedName>
    <definedName name="Func_Rev_Req1" localSheetId="25">#REF!</definedName>
    <definedName name="Func_Rev_Req1">#REF!</definedName>
    <definedName name="Func_Rev_Req2" localSheetId="25">#REF!</definedName>
    <definedName name="Func_Rev_Req2">#REF!</definedName>
    <definedName name="Func_Revenue" localSheetId="25">#REF!</definedName>
    <definedName name="Func_Revenue">#REF!</definedName>
    <definedName name="Function">'[10]Func Study'!$AB$250</definedName>
    <definedName name="GP.T">[6]INTERNAL!$A$52:$IV$54</definedName>
    <definedName name="GREATER10MW" localSheetId="25">#REF!</definedName>
    <definedName name="GREATER10MW">#REF!</definedName>
    <definedName name="GTD_Percents" localSheetId="25">#REF!</definedName>
    <definedName name="GTD_Percents">#REF!</definedName>
    <definedName name="HEIGHT" localSheetId="25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localSheetId="41" hidden="1">{#N/A,#N/A,FALSE,"Pg 6b CustCount_Gas";#N/A,#N/A,FALSE,"QA";#N/A,#N/A,FALSE,"Report";#N/A,#N/A,FALSE,"forecast"}</definedName>
    <definedName name="helllo" localSheetId="25" hidden="1">{#N/A,#N/A,FALSE,"Pg 6b CustCount_Gas";#N/A,#N/A,FALSE,"QA";#N/A,#N/A,FALSE,"Report";#N/A,#N/A,FALSE,"forecast"}</definedName>
    <definedName name="helllo" localSheetId="36" hidden="1">{#N/A,#N/A,FALSE,"Pg 6b CustCount_Gas";#N/A,#N/A,FALSE,"QA";#N/A,#N/A,FALSE,"Report";#N/A,#N/A,FALSE,"forecast"}</definedName>
    <definedName name="helllo" localSheetId="35" hidden="1">{#N/A,#N/A,FALSE,"Pg 6b CustCount_Gas";#N/A,#N/A,FALSE,"QA";#N/A,#N/A,FALSE,"Report";#N/A,#N/A,FALSE,"forecast"}</definedName>
    <definedName name="helllo" localSheetId="34" hidden="1">{#N/A,#N/A,FALSE,"Pg 6b CustCount_Gas";#N/A,#N/A,FALSE,"QA";#N/A,#N/A,FALSE,"Report";#N/A,#N/A,FALSE,"forecast"}</definedName>
    <definedName name="helllo" localSheetId="3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localSheetId="1" hidden="1">{#N/A,#N/A,FALSE,"Coversheet";#N/A,#N/A,FALSE,"QA"}</definedName>
    <definedName name="HELP" localSheetId="2" hidden="1">{#N/A,#N/A,FALSE,"Coversheet";#N/A,#N/A,FALSE,"QA"}</definedName>
    <definedName name="HELP" localSheetId="41" hidden="1">{#N/A,#N/A,FALSE,"Coversheet";#N/A,#N/A,FALSE,"QA"}</definedName>
    <definedName name="HELP" localSheetId="25" hidden="1">{#N/A,#N/A,FALSE,"Coversheet";#N/A,#N/A,FALSE,"QA"}</definedName>
    <definedName name="HELP" localSheetId="36" hidden="1">{#N/A,#N/A,FALSE,"Coversheet";#N/A,#N/A,FALSE,"QA"}</definedName>
    <definedName name="HELP" localSheetId="35" hidden="1">{#N/A,#N/A,FALSE,"Coversheet";#N/A,#N/A,FALSE,"QA"}</definedName>
    <definedName name="HELP" localSheetId="34" hidden="1">{#N/A,#N/A,FALSE,"Coversheet";#N/A,#N/A,FALSE,"QA"}</definedName>
    <definedName name="HELP" localSheetId="33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3" hidden="1">{"'Sheet1'!$A$1:$J$121"}</definedName>
    <definedName name="HTML_Control" localSheetId="1" hidden="1">{"'Sheet1'!$A$1:$J$121"}</definedName>
    <definedName name="HTML_Control" localSheetId="2" hidden="1">{"'Sheet1'!$A$1:$J$121"}</definedName>
    <definedName name="HTML_Control" localSheetId="41" hidden="1">{"'Sheet1'!$A$1:$J$121"}</definedName>
    <definedName name="HTML_Control" localSheetId="25" hidden="1">{"'Sheet1'!$A$1:$J$121"}</definedName>
    <definedName name="HTML_Control" localSheetId="36" hidden="1">{"'Sheet1'!$A$1:$J$121"}</definedName>
    <definedName name="HTML_Control" localSheetId="35" hidden="1">{"'Sheet1'!$A$1:$J$121"}</definedName>
    <definedName name="HTML_Control" localSheetId="34" hidden="1">{"'Sheet1'!$A$1:$J$121"}</definedName>
    <definedName name="HTML_Control" localSheetId="33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BFIT.T">[6]INTERNAL!$A$85:$IV$87</definedName>
    <definedName name="ID_0303_RVN_data" localSheetId="25">#REF!</definedName>
    <definedName name="ID_0303_RVN_data">#REF!</definedName>
    <definedName name="IDcontractsRVN" localSheetId="25">#REF!</definedName>
    <definedName name="IDcontractsRVN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25">#REF!</definedName>
    <definedName name="INDADJ">#REF!</definedName>
    <definedName name="INPUT" localSheetId="25">[33]Summary!#REF!</definedName>
    <definedName name="INPUT">[33]Summary!#REF!</definedName>
    <definedName name="Instructions" localSheetId="25">#REF!</definedName>
    <definedName name="Instructions">#REF!</definedName>
    <definedName name="Insurance_Rate">'[16]Assumptions (Input)'!$B$9</definedName>
    <definedName name="INTRESEXCH">[34]Sheet1!$AG$1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25">[17]Backup!#REF!</definedName>
    <definedName name="JAN">[17]Backup!#REF!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25">#REF!</definedName>
    <definedName name="JANT">#REF!</definedName>
    <definedName name="jfkljsdkljiejgr" localSheetId="3" hidden="1">{#N/A,#N/A,FALSE,"Summ";#N/A,#N/A,FALSE,"General"}</definedName>
    <definedName name="jfkljsdkljiejgr" localSheetId="1" hidden="1">{#N/A,#N/A,FALSE,"Summ";#N/A,#N/A,FALSE,"General"}</definedName>
    <definedName name="jfkljsdkljiejgr" localSheetId="2" hidden="1">{#N/A,#N/A,FALSE,"Summ";#N/A,#N/A,FALSE,"General"}</definedName>
    <definedName name="jfkljsdkljiejgr" localSheetId="41" hidden="1">{#N/A,#N/A,FALSE,"Summ";#N/A,#N/A,FALSE,"General"}</definedName>
    <definedName name="jfkljsdkljiejgr" localSheetId="25" hidden="1">{#N/A,#N/A,FALSE,"Summ";#N/A,#N/A,FALSE,"General"}</definedName>
    <definedName name="jfkljsdkljiejgr" localSheetId="36" hidden="1">{#N/A,#N/A,FALSE,"Summ";#N/A,#N/A,FALSE,"General"}</definedName>
    <definedName name="jfkljsdkljiejgr" localSheetId="35" hidden="1">{#N/A,#N/A,FALSE,"Summ";#N/A,#N/A,FALSE,"General"}</definedName>
    <definedName name="jfkljsdkljiejgr" localSheetId="34" hidden="1">{#N/A,#N/A,FALSE,"Summ";#N/A,#N/A,FALSE,"General"}</definedName>
    <definedName name="jfkljsdkljiejgr" localSheetId="33" hidden="1">{#N/A,#N/A,FALSE,"Summ";#N/A,#N/A,FALSE,"General"}</definedName>
    <definedName name="jfkljsdkljiejgr" hidden="1">{#N/A,#N/A,FALSE,"Summ";#N/A,#N/A,FALSE,"General"}</definedName>
    <definedName name="jjj">[35]Inputs!$N$18</definedName>
    <definedName name="JUL" localSheetId="25">[17]Backup!#REF!</definedName>
    <definedName name="JUL">[17]Backup!#REF!</definedName>
    <definedName name="JULT" localSheetId="25">#REF!</definedName>
    <definedName name="JULT">#REF!</definedName>
    <definedName name="JUN" localSheetId="25">[17]Backup!#REF!</definedName>
    <definedName name="JUN">[17]Backup!#REF!</definedName>
    <definedName name="JUNT" localSheetId="25">#REF!</definedName>
    <definedName name="JUNT">#REF!</definedName>
    <definedName name="Jurisdiction">[13]Variables!$AK$15</definedName>
    <definedName name="JurisNumber">[13]Variables!$AL$15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25">#REF!</definedName>
    <definedName name="LABORMOD">#REF!</definedName>
    <definedName name="LABORROLL" localSheetId="25">#REF!</definedName>
    <definedName name="LABORROLL">#REF!</definedName>
    <definedName name="LATEPAY">[34]Sheet1!$E$3:$E$25</definedName>
    <definedName name="Levy_Rate">'[16]Assumptions (Input)'!$B$6</definedName>
    <definedName name="limcount" hidden="1">1</definedName>
    <definedName name="LINE.T">[6]INTERNAL!$A$55:$IV$57</definedName>
    <definedName name="Line_Ext_Credit" localSheetId="25">#REF!</definedName>
    <definedName name="Line_Ext_Credit">#REF!</definedName>
    <definedName name="LinkCos">'[10]JAM Download'!$K$4</definedName>
    <definedName name="LoadArray">'[36]Load Source Data'!$C$78:$X$89</definedName>
    <definedName name="LOG" localSheetId="25">[17]Backup!#REF!</definedName>
    <definedName name="LOG">[17]Backup!#REF!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41" hidden="1">{#N/A,#N/A,FALSE,"Coversheet";#N/A,#N/A,FALSE,"QA"}</definedName>
    <definedName name="lookup" localSheetId="25" hidden="1">{#N/A,#N/A,FALSE,"Coversheet";#N/A,#N/A,FALSE,"QA"}</definedName>
    <definedName name="lookup" localSheetId="36" hidden="1">{#N/A,#N/A,FALSE,"Coversheet";#N/A,#N/A,FALSE,"QA"}</definedName>
    <definedName name="lookup" localSheetId="35" hidden="1">{#N/A,#N/A,FALSE,"Coversheet";#N/A,#N/A,FALSE,"QA"}</definedName>
    <definedName name="lookup" localSheetId="34" hidden="1">{#N/A,#N/A,FALSE,"Coversheet";#N/A,#N/A,FALSE,"QA"}</definedName>
    <definedName name="lookup" localSheetId="33" hidden="1">{#N/A,#N/A,FALSE,"Coversheet";#N/A,#N/A,FALSE,"QA"}</definedName>
    <definedName name="lookup" hidden="1">{#N/A,#N/A,FALSE,"Coversheet";#N/A,#N/A,FALSE,"QA"}</definedName>
    <definedName name="LOSS" localSheetId="25">[17]Backup!#REF!</definedName>
    <definedName name="LOSS">[17]Backup!#REF!</definedName>
    <definedName name="M9100F4_v4">[37]M9100F4!$A$1:$V$99</definedName>
    <definedName name="MACRS">'[16]MACRS RATES'!$A$3:$AT$10</definedName>
    <definedName name="MACTIT" localSheetId="25">#REF!</definedName>
    <definedName name="MACTIT">#REF!</definedName>
    <definedName name="MAR" localSheetId="25">[17]Backup!#REF!</definedName>
    <definedName name="MAR">[17]Backup!#REF!</definedName>
    <definedName name="MART" localSheetId="25">#REF!</definedName>
    <definedName name="MART">#REF!</definedName>
    <definedName name="MAY" localSheetId="25">[17]Backup!#REF!</definedName>
    <definedName name="MAY">[17]Backup!#REF!</definedName>
    <definedName name="MAYT" localSheetId="25">#REF!</definedName>
    <definedName name="MAYT">#REF!</definedName>
    <definedName name="MCtoREV" localSheetId="25">#REF!</definedName>
    <definedName name="MCtoREV">#REF!</definedName>
    <definedName name="MEN" localSheetId="25">[1]Jan!#REF!</definedName>
    <definedName name="MEN">[1]Jan!#REF!</definedName>
    <definedName name="Menu_Begin" localSheetId="25">#REF!</definedName>
    <definedName name="Menu_Begin">#REF!</definedName>
    <definedName name="Menu_Caption" localSheetId="25">#REF!</definedName>
    <definedName name="Menu_Caption">#REF!</definedName>
    <definedName name="Menu_Large" localSheetId="25">#REF!</definedName>
    <definedName name="Menu_Large">#REF!</definedName>
    <definedName name="Menu_Name" localSheetId="25">#REF!</definedName>
    <definedName name="Menu_Name">#REF!</definedName>
    <definedName name="Menu_OnAction" localSheetId="25">#REF!</definedName>
    <definedName name="Menu_OnAction">#REF!</definedName>
    <definedName name="Menu_Parent" localSheetId="25">#REF!</definedName>
    <definedName name="Menu_Parent">#REF!</definedName>
    <definedName name="Menu_Small" localSheetId="25">#REF!</definedName>
    <definedName name="Menu_Small">#REF!</definedName>
    <definedName name="MERGER_COST">[34]Sheet1!$AF$3:$AJ$28</definedName>
    <definedName name="Method">[9]Inputs!$C$6</definedName>
    <definedName name="Miller" localSheetId="3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41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36" hidden="1">{#N/A,#N/A,FALSE,"Expenditures";#N/A,#N/A,FALSE,"Property Placed In-Service";#N/A,#N/A,FALSE,"CWIP Balances"}</definedName>
    <definedName name="Miller" localSheetId="35" hidden="1">{#N/A,#N/A,FALSE,"Expenditures";#N/A,#N/A,FALSE,"Property Placed In-Service";#N/A,#N/A,FALSE,"CWIP Balances"}</definedName>
    <definedName name="Miller" localSheetId="34" hidden="1">{#N/A,#N/A,FALSE,"Expenditures";#N/A,#N/A,FALSE,"Property Placed In-Service";#N/A,#N/A,FALSE,"CWIP Balances"}</definedName>
    <definedName name="Miller" localSheetId="3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25">[17]Backup!#REF!</definedName>
    <definedName name="MONTH">[17]Backup!#REF!</definedName>
    <definedName name="monthlist">[38]Table!$R$2:$S$13</definedName>
    <definedName name="monthtotals">'[38]WA SBC'!$D$40:$O$40</definedName>
    <definedName name="MTD_Format">[39]Mthly!$B$11:$D$11,[39]Mthly!$B$31:$D$31</definedName>
    <definedName name="MTKWH" localSheetId="25">#REF!</definedName>
    <definedName name="MTKWH">#REF!</definedName>
    <definedName name="MTR_YR3">[40]Variables!$E$14</definedName>
    <definedName name="MTREV" localSheetId="25">#REF!</definedName>
    <definedName name="MTREV">#REF!</definedName>
    <definedName name="MULT" localSheetId="25">#REF!</definedName>
    <definedName name="MULT">#REF!</definedName>
    <definedName name="NCP_360">[6]EXTERNAL!$A$13:$IV$15</definedName>
    <definedName name="NCP_361">[6]EXTERNAL!$A$16:$IV$18</definedName>
    <definedName name="NCP_362">[6]EXTERNAL!$A$19:$IV$21</definedName>
    <definedName name="Net_to_Gross_Factor">[10]Inputs!$G$8</definedName>
    <definedName name="NetToGross">[15]Variables!$D$23</definedName>
    <definedName name="new" localSheetId="3" hidden="1">{#N/A,#N/A,FALSE,"Summ";#N/A,#N/A,FALSE,"General"}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41" hidden="1">{#N/A,#N/A,FALSE,"Summ";#N/A,#N/A,FALSE,"General"}</definedName>
    <definedName name="new" localSheetId="25" hidden="1">{#N/A,#N/A,FALSE,"Summ";#N/A,#N/A,FALSE,"General"}</definedName>
    <definedName name="new" localSheetId="36" hidden="1">{#N/A,#N/A,FALSE,"Summ";#N/A,#N/A,FALSE,"General"}</definedName>
    <definedName name="new" localSheetId="35" hidden="1">{#N/A,#N/A,FALSE,"Summ";#N/A,#N/A,FALSE,"General"}</definedName>
    <definedName name="new" localSheetId="34" hidden="1">{#N/A,#N/A,FALSE,"Summ";#N/A,#N/A,FALSE,"General"}</definedName>
    <definedName name="new" localSheetId="33" hidden="1">{#N/A,#N/A,FALSE,"Summ";#N/A,#N/A,FALSE,"General"}</definedName>
    <definedName name="new" hidden="1">{#N/A,#N/A,FALSE,"Summ";#N/A,#N/A,FALSE,"General"}</definedName>
    <definedName name="NEWMO1" localSheetId="25">[1]Jan!#REF!</definedName>
    <definedName name="NEWMO1">[1]Jan!#REF!</definedName>
    <definedName name="NEWMO2" localSheetId="25">[1]Jan!#REF!</definedName>
    <definedName name="NEWMO2">[1]Jan!#REF!</definedName>
    <definedName name="NEWMONTH" localSheetId="25">[1]Jan!#REF!</definedName>
    <definedName name="NEWMONTH">[1]Jan!#REF!</definedName>
    <definedName name="NORMALIZE" localSheetId="25">#REF!</definedName>
    <definedName name="NORMALIZE">#REF!</definedName>
    <definedName name="NOV" localSheetId="25">[17]Backup!#REF!</definedName>
    <definedName name="NOV">[17]Backup!#REF!</definedName>
    <definedName name="NOVT" localSheetId="25">#REF!</definedName>
    <definedName name="NOVT">#REF!</definedName>
    <definedName name="NPC">[12]Inputs!$N$18</definedName>
    <definedName name="NRG">[6]CLASSIFIERS!$A$5:$IV$5</definedName>
    <definedName name="NUM" localSheetId="25">#REF!</definedName>
    <definedName name="NUM">#REF!</definedName>
    <definedName name="O_M_Input">'[16]MiscItems(Input)'!$B$5:$AO$8,'[16]MiscItems(Input)'!$B$13:$AO$13,'[16]MiscItems(Input)'!$B$15:$B$17,'[16]MiscItems(Input)'!$B$17:$AO$17,'[16]MiscItems(Input)'!$B$15:$AO$15</definedName>
    <definedName name="O_M_Rate">'[25]Virtual 49 Back-Up'!$B$21</definedName>
    <definedName name="OBCLEASE">[34]Sheet1!$AF$4:$AI$23</definedName>
    <definedName name="OCT" localSheetId="25">[17]Backup!#REF!</definedName>
    <definedName name="OCT">[17]Backup!#REF!</definedName>
    <definedName name="OCTT" localSheetId="25">#REF!</definedName>
    <definedName name="OCTT">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NE" localSheetId="25">[1]Jan!#REF!</definedName>
    <definedName name="ONE">[1]Jan!#REF!</definedName>
    <definedName name="option">'[41]Dist Misc'!$F$120</definedName>
    <definedName name="OthRCF">[23]INPUTS!$F$41</definedName>
    <definedName name="OthUnc">[6]INPUTS!$F$36</definedName>
    <definedName name="outlookdata">'[42]pivoted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5">#REF!</definedName>
    <definedName name="Page1">#REF!</definedName>
    <definedName name="Page110" localSheetId="25">#REF!</definedName>
    <definedName name="Page110">#REF!</definedName>
    <definedName name="Page120" localSheetId="25">#REF!</definedName>
    <definedName name="Page120">#REF!</definedName>
    <definedName name="Page2" localSheetId="25">#REF!</definedName>
    <definedName name="Page2">#REF!</definedName>
    <definedName name="PAGE3" localSheetId="25">#REF!</definedName>
    <definedName name="PAGE3">#REF!</definedName>
    <definedName name="Page4" localSheetId="25">#REF!</definedName>
    <definedName name="Page4">#REF!</definedName>
    <definedName name="Page5" localSheetId="25">#REF!</definedName>
    <definedName name="Page5">#REF!</definedName>
    <definedName name="Page6" localSheetId="25">#REF!</definedName>
    <definedName name="Page6">#REF!</definedName>
    <definedName name="Page62" localSheetId="25">[43]TransInvest!#REF!</definedName>
    <definedName name="Page62">[43]TransInvest!#REF!</definedName>
    <definedName name="page65" localSheetId="25">#REF!</definedName>
    <definedName name="page65">#REF!</definedName>
    <definedName name="page66" localSheetId="25">#REF!</definedName>
    <definedName name="page66">#REF!</definedName>
    <definedName name="page67" localSheetId="25">#REF!</definedName>
    <definedName name="page67">#REF!</definedName>
    <definedName name="page68" localSheetId="25">#REF!</definedName>
    <definedName name="page68">#REF!</definedName>
    <definedName name="page69" localSheetId="25">#REF!</definedName>
    <definedName name="page69">#REF!</definedName>
    <definedName name="Page7" localSheetId="25">#REF!</definedName>
    <definedName name="Page7">#REF!</definedName>
    <definedName name="page8" localSheetId="25">#REF!</definedName>
    <definedName name="page8">#REF!</definedName>
    <definedName name="PALL" localSheetId="25">#REF!</definedName>
    <definedName name="PALL">#REF!</definedName>
    <definedName name="PBLOCK" localSheetId="25">#REF!</definedName>
    <definedName name="PBLOCK">#REF!</definedName>
    <definedName name="PBLOCKWZ" localSheetId="25">#REF!</definedName>
    <definedName name="PBLOCKWZ">#REF!</definedName>
    <definedName name="PCOMP" localSheetId="25">#REF!</definedName>
    <definedName name="PCOMP">#REF!</definedName>
    <definedName name="PCOMPOSITES" localSheetId="25">#REF!</definedName>
    <definedName name="PCOMPOSITES">#REF!</definedName>
    <definedName name="PCOMPWZ" localSheetId="25">#REF!</definedName>
    <definedName name="PCOMPWZ">#REF!</definedName>
    <definedName name="PeakMethod">[9]Inputs!$T$5</definedName>
    <definedName name="Percent_debt">[32]Inputs!$E$129</definedName>
    <definedName name="Plant_Input">'[16]Plant(Input)'!$B$7:$AP$9,'[16]Plant(Input)'!$B$11,'[16]Plant(Input)'!$B$15:$AP$15,'[16]Plant(Input)'!$B$18,'[16]Plant(Input)'!$B$20:$AP$20</definedName>
    <definedName name="PMAC" localSheetId="25">[17]Backup!#REF!</definedName>
    <definedName name="PMAC">[17]Backup!#REF!</definedName>
    <definedName name="POWER.T">[6]INTERNAL!$A$58:$IV$60</definedName>
    <definedName name="PP.T">[6]INTERNAL!$A$61:$IV$63</definedName>
    <definedName name="PRESENT" localSheetId="25">#REF!</definedName>
    <definedName name="PRESENT">#REF!</definedName>
    <definedName name="PreTaxDebtCost">[14]Assumptions!$I$56</definedName>
    <definedName name="PreTaxWACC">[14]Assumptions!$I$62</definedName>
    <definedName name="PRICCHNG" localSheetId="25">#REF!</definedName>
    <definedName name="PRICCHNG">#REF!</definedName>
    <definedName name="Prices_Aurora">'[31]Monthly Price Summary'!$C$4:$H$63</definedName>
    <definedName name="_xlnm.Print_Area" localSheetId="13">'Base + Riders Summary'!$A$1:$G$27</definedName>
    <definedName name="_xlnm.Print_Area" localSheetId="7">'Capital Charge'!$A$1:$H$190</definedName>
    <definedName name="_xlnm.Print_Area" localSheetId="9">'Customer Charge'!$A$1:$H$197</definedName>
    <definedName name="_xlnm.Print_Area" localSheetId="10">'Demand Charge'!$A$1:$F$197</definedName>
    <definedName name="_xlnm.Print_Area" localSheetId="11">'Energy Charge'!$A$1:$H$197</definedName>
    <definedName name="_xlnm.Print_Area" localSheetId="3">'JAP-5 Classification of Costs'!$B$1:$K$53</definedName>
    <definedName name="_xlnm.Print_Area" localSheetId="4">'JAP-5 Combined Charges'!$A$1:$J$199</definedName>
    <definedName name="_xlnm.Print_Area" localSheetId="1">'JAP-5 Summary (Base Revenue)'!$A$1:$G$27</definedName>
    <definedName name="_xlnm.Print_Area" localSheetId="2">'JAP-5 Unitized Lighting Costs'!$A$1:$D$123</definedName>
    <definedName name="_xlnm.Print_Area" localSheetId="8">'O&amp;M Charge'!$A$1:$H$197</definedName>
    <definedName name="_xlnm.Print_Area" localSheetId="17">'Sch. 51E&amp;52E Facilities Charge'!$A$1:$M$19</definedName>
    <definedName name="_xlnm.Print_Area" localSheetId="14">'Schedule 50E'!$A$1:$O$25</definedName>
    <definedName name="_xlnm.Print_Area" localSheetId="15">'Schedule 51E'!$A$1:$O$20</definedName>
    <definedName name="_xlnm.Print_Area" localSheetId="16">'Schedule 52E'!$A$1:$O$30</definedName>
    <definedName name="_xlnm.Print_Area" localSheetId="18">'Schedule 53E'!$A$1:$O$70</definedName>
    <definedName name="_xlnm.Print_Area" localSheetId="19">'Schedule 54E'!$A$1:$O$33</definedName>
    <definedName name="_xlnm.Print_Area" localSheetId="21">'Schedule 57E'!$A$1:$N$13</definedName>
    <definedName name="_xlnm.Print_Area" localSheetId="20">'Schedules 55E &amp; 56E'!$A$1:$O$32</definedName>
    <definedName name="_xlnm.Print_Area" localSheetId="23">'Schedules 55E &amp; 58E Pole'!$A$1:$M$17</definedName>
    <definedName name="_xlnm.Print_Area" localSheetId="22">'Schedules 58E &amp; 59E'!$A$1:$P$53</definedName>
    <definedName name="_xlnm.Print_Area" localSheetId="41">'WP1 Lighting Invetory'!$A$1:$J$181</definedName>
    <definedName name="_xlnm.Print_Area" localSheetId="29">'WP13-E COS-AccountAllocation'!$CG$1:$CM$658</definedName>
    <definedName name="_xlnm.Print_Area" localSheetId="28">'WP14-E COS-Ratebase Summary'!$A$1:$O$151</definedName>
    <definedName name="_xlnm.Print_Area" localSheetId="27">'WP15-E COS-Expense Summary'!$A$1:$O$161</definedName>
    <definedName name="_xlnm.Print_Area" localSheetId="26">'WP16-E COS-Class Summary'!$A$1:$P$371</definedName>
    <definedName name="_xlnm.Print_Area" localSheetId="25">'WP17 - JAP09 - Rate Spread'!$A$1:$K$39</definedName>
    <definedName name="_xlnm.Print_Area" localSheetId="40">'WP2 Current Lighting Rates'!$A$1:$R$191</definedName>
    <definedName name="_xlnm.Print_Area" localSheetId="35">'WP7 Condensed Sch. Level Costs'!$A$6:$AT$183</definedName>
    <definedName name="_xlnm.Print_Titles" localSheetId="7">'Capital Charge'!$1:$8</definedName>
    <definedName name="_xlnm.Print_Titles" localSheetId="9">'Customer Charge'!$1:$8</definedName>
    <definedName name="_xlnm.Print_Titles" localSheetId="10">'Demand Charge'!$1:$8</definedName>
    <definedName name="_xlnm.Print_Titles" localSheetId="11">'Energy Charge'!$1:$8</definedName>
    <definedName name="_xlnm.Print_Titles" localSheetId="4">'JAP-5 Combined Charges'!$1:$8</definedName>
    <definedName name="_xlnm.Print_Titles" localSheetId="5">'JAP-5 Tariff Summary Lights'!$1:$7</definedName>
    <definedName name="_xlnm.Print_Titles" localSheetId="2">'JAP-5 Unitized Lighting Costs'!$1:$8</definedName>
    <definedName name="_xlnm.Print_Titles" localSheetId="8">'O&amp;M Charge'!$1:$8</definedName>
    <definedName name="_xlnm.Print_Titles" localSheetId="17">'Sch. 51E&amp;52E Facilities Charge'!$1:$9</definedName>
    <definedName name="_xlnm.Print_Titles" localSheetId="14">'Schedule 50E'!$1:$9</definedName>
    <definedName name="_xlnm.Print_Titles" localSheetId="15">'Schedule 51E'!$1:$9</definedName>
    <definedName name="_xlnm.Print_Titles" localSheetId="16">'Schedule 52E'!$1:$9</definedName>
    <definedName name="_xlnm.Print_Titles" localSheetId="18">'Schedule 53E'!$1:$10</definedName>
    <definedName name="_xlnm.Print_Titles" localSheetId="19">'Schedule 54E'!$1:$10</definedName>
    <definedName name="_xlnm.Print_Titles" localSheetId="21">'Schedule 57E'!$1:$10</definedName>
    <definedName name="_xlnm.Print_Titles" localSheetId="20">'Schedules 55E &amp; 56E'!$1:$9</definedName>
    <definedName name="_xlnm.Print_Titles" localSheetId="23">'Schedules 55E &amp; 58E Pole'!$1:$10</definedName>
    <definedName name="_xlnm.Print_Titles" localSheetId="22">'Schedules 58E &amp; 59E'!$1:$10</definedName>
    <definedName name="_xlnm.Print_Titles" localSheetId="41">'WP1 Lighting Invetory'!$1:$7</definedName>
    <definedName name="_xlnm.Print_Titles" localSheetId="29">'WP13-E COS-AccountAllocation'!$A:$C,'WP13-E COS-AccountAllocation'!$2:$4</definedName>
    <definedName name="_xlnm.Print_Titles" localSheetId="28">'WP14-E COS-Ratebase Summary'!$1:$6</definedName>
    <definedName name="_xlnm.Print_Titles" localSheetId="27">'WP15-E COS-Expense Summary'!$1:$7</definedName>
    <definedName name="_xlnm.Print_Titles" localSheetId="26">'WP16-E COS-Class Summary'!$A:$E</definedName>
    <definedName name="_xlnm.Print_Titles" localSheetId="40">'WP2 Current Lighting Rates'!$1:$10</definedName>
    <definedName name="_xlnm.Print_Titles" localSheetId="35">'WP7 Condensed Sch. Level Costs'!$A:$D,'WP7 Condensed Sch. Level Costs'!$6:$6</definedName>
    <definedName name="Prior_Month">[18]Sch_120!$I$21</definedName>
    <definedName name="PROFORMA">[6]EXTERNAL!$A$67:$IV$69</definedName>
    <definedName name="PROFORMA_RETAIL">[6]EXTERNAL!$A$91:$IV$93</definedName>
    <definedName name="PROFORMA_RETAIL_TAX">[6]EXTERNAL!$A$169:$IV$171</definedName>
    <definedName name="Prov_Cap_Tax">[32]Inputs!$E$111</definedName>
    <definedName name="PTABLES" localSheetId="25">#REF!</definedName>
    <definedName name="PTABLES">#REF!</definedName>
    <definedName name="PTDGP.T">[6]INTERNAL!$A$64:$IV$66</definedName>
    <definedName name="PTDMOD" localSheetId="25">#REF!</definedName>
    <definedName name="PTDMOD">#REF!</definedName>
    <definedName name="PTDP.T">[6]INTERNAL!$A$67:$IV$69</definedName>
    <definedName name="PTDROLL" localSheetId="25">#REF!</definedName>
    <definedName name="PTDROLL">#REF!</definedName>
    <definedName name="PTMOD" localSheetId="25">#REF!</definedName>
    <definedName name="PTMOD">#REF!</definedName>
    <definedName name="PTROLL" localSheetId="25">#REF!</definedName>
    <definedName name="PTROLL">#REF!</definedName>
    <definedName name="PWORKBACK" localSheetId="25">#REF!</definedName>
    <definedName name="PWORKBACK">#REF!</definedName>
    <definedName name="q" localSheetId="3" hidden="1">{#N/A,#N/A,FALSE,"Coversheet";#N/A,#N/A,FALSE,"QA"}</definedName>
    <definedName name="q" localSheetId="1" hidden="1">{#N/A,#N/A,FALSE,"Coversheet";#N/A,#N/A,FALSE,"QA"}</definedName>
    <definedName name="q" localSheetId="2" hidden="1">{#N/A,#N/A,FALSE,"Coversheet";#N/A,#N/A,FALSE,"QA"}</definedName>
    <definedName name="q" localSheetId="41" hidden="1">{#N/A,#N/A,FALSE,"Coversheet";#N/A,#N/A,FALSE,"QA"}</definedName>
    <definedName name="q" localSheetId="25" hidden="1">{#N/A,#N/A,FALSE,"Coversheet";#N/A,#N/A,FALSE,"QA"}</definedName>
    <definedName name="q" localSheetId="36" hidden="1">{#N/A,#N/A,FALSE,"Coversheet";#N/A,#N/A,FALSE,"QA"}</definedName>
    <definedName name="q" localSheetId="35" hidden="1">{#N/A,#N/A,FALSE,"Coversheet";#N/A,#N/A,FALSE,"QA"}</definedName>
    <definedName name="q" localSheetId="34" hidden="1">{#N/A,#N/A,FALSE,"Coversheet";#N/A,#N/A,FALSE,"QA"}</definedName>
    <definedName name="q" localSheetId="33" hidden="1">{#N/A,#N/A,FALSE,"Coversheet";#N/A,#N/A,FALSE,"QA"}</definedName>
    <definedName name="q" hidden="1">{#N/A,#N/A,FALSE,"Coversheet";#N/A,#N/A,FALSE,"QA"}</definedName>
    <definedName name="qqq" localSheetId="3" hidden="1">{#N/A,#N/A,FALSE,"schA"}</definedName>
    <definedName name="qqq" localSheetId="1" hidden="1">{#N/A,#N/A,FALSE,"schA"}</definedName>
    <definedName name="qqq" localSheetId="2" hidden="1">{#N/A,#N/A,FALSE,"schA"}</definedName>
    <definedName name="qqq" localSheetId="41" hidden="1">{#N/A,#N/A,FALSE,"schA"}</definedName>
    <definedName name="qqq" localSheetId="25" hidden="1">{#N/A,#N/A,FALSE,"schA"}</definedName>
    <definedName name="qqq" localSheetId="36" hidden="1">{#N/A,#N/A,FALSE,"schA"}</definedName>
    <definedName name="qqq" localSheetId="35" hidden="1">{#N/A,#N/A,FALSE,"schA"}</definedName>
    <definedName name="qqq" localSheetId="34" hidden="1">{#N/A,#N/A,FALSE,"schA"}</definedName>
    <definedName name="qqq" localSheetId="33" hidden="1">{#N/A,#N/A,FALSE,"schA"}</definedName>
    <definedName name="qqq" hidden="1">{#N/A,#N/A,FALSE,"schA"}</definedName>
    <definedName name="Query1" localSheetId="25">#REF!</definedName>
    <definedName name="Query1">#REF!</definedName>
    <definedName name="RATE2">'[24]Transp Data'!$A$8:$I$112</definedName>
    <definedName name="Rates">[44]Codes!$A$1:$C$500</definedName>
    <definedName name="RB.T">[6]INTERNAL!$A$70:$IV$72</definedName>
    <definedName name="RC_ADJ" localSheetId="25">#REF!</definedName>
    <definedName name="RC_ADJ">#REF!</definedName>
    <definedName name="Requlated_scenario">'[16]Assumptions (Input)'!$B$12</definedName>
    <definedName name="RESADJ" localSheetId="25">#REF!</definedName>
    <definedName name="RESADJ">#REF!</definedName>
    <definedName name="ResExchCrRate">[18]Sch_194!$M$31</definedName>
    <definedName name="RESID">[6]EXTERNAL!$A$88:$IV$90</definedName>
    <definedName name="resource_lookup">'[45]#REF'!$B$3:$C$112</definedName>
    <definedName name="ResourceSupplier">[15]Variables!$D$28</definedName>
    <definedName name="ResRCF" localSheetId="29">[22]INPUTS!$F$44</definedName>
    <definedName name="ResRCF" localSheetId="28">[22]INPUTS!$F$44</definedName>
    <definedName name="ResRCF" localSheetId="26">[22]INPUTS!$F$44</definedName>
    <definedName name="ResRCF">[23]INPUTS!$F$39</definedName>
    <definedName name="ResUnc" localSheetId="29">[22]INPUTS!$F$39</definedName>
    <definedName name="ResUnc" localSheetId="28">[22]INPUTS!$F$39</definedName>
    <definedName name="ResUnc" localSheetId="26">[22]INPUTS!$F$39</definedName>
    <definedName name="ResUnc">[6]INPUTS!$F$34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41" hidden="1">{#N/A,#N/A,FALSE,"Loans";#N/A,#N/A,FALSE,"Program Costs";#N/A,#N/A,FALSE,"Measures";#N/A,#N/A,FALSE,"Net Lost Rev";#N/A,#N/A,FALSE,"Incentive"}</definedName>
    <definedName name="retail_CC" localSheetId="25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localSheetId="35" hidden="1">{#N/A,#N/A,FALSE,"Loans";#N/A,#N/A,FALSE,"Program Costs";#N/A,#N/A,FALSE,"Measures";#N/A,#N/A,FALSE,"Net Lost Rev";#N/A,#N/A,FALSE,"Incentive"}</definedName>
    <definedName name="retail_CC" localSheetId="34" hidden="1">{#N/A,#N/A,FALSE,"Loans";#N/A,#N/A,FALSE,"Program Costs";#N/A,#N/A,FALSE,"Measures";#N/A,#N/A,FALSE,"Net Lost Rev";#N/A,#N/A,FALSE,"Incentive"}</definedName>
    <definedName name="retail_CC" localSheetId="3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41" hidden="1">{#N/A,#N/A,FALSE,"Loans";#N/A,#N/A,FALSE,"Program Costs";#N/A,#N/A,FALSE,"Measures";#N/A,#N/A,FALSE,"Net Lost Rev";#N/A,#N/A,FALSE,"Incentive"}</definedName>
    <definedName name="retail_CC1" localSheetId="25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localSheetId="35" hidden="1">{#N/A,#N/A,FALSE,"Loans";#N/A,#N/A,FALSE,"Program Costs";#N/A,#N/A,FALSE,"Measures";#N/A,#N/A,FALSE,"Net Lost Rev";#N/A,#N/A,FALSE,"Incentive"}</definedName>
    <definedName name="retail_CC1" localSheetId="34" hidden="1">{#N/A,#N/A,FALSE,"Loans";#N/A,#N/A,FALSE,"Program Costs";#N/A,#N/A,FALSE,"Measures";#N/A,#N/A,FALSE,"Net Lost Rev";#N/A,#N/A,FALSE,"Incentive"}</definedName>
    <definedName name="retail_CC1" localSheetId="3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5">#REF!</definedName>
    <definedName name="REV_SCHD">#REF!</definedName>
    <definedName name="RevClass">[44]Codes!$F$2:$G$10</definedName>
    <definedName name="Revenue_by_month_take_2" localSheetId="25">#REF!</definedName>
    <definedName name="Revenue_by_month_take_2">#REF!</definedName>
    <definedName name="revenue_flag">'[16]Assumptions (Input)'!$C$12</definedName>
    <definedName name="Revenue_Taxes">'[16]Assumptions (Input)'!$B$8</definedName>
    <definedName name="RevenueCheck" localSheetId="25">#REF!</definedName>
    <definedName name="RevenueCheck">#REF!</definedName>
    <definedName name="REVFAC1.T">[6]INTERNAL!$A$73:$IV$75</definedName>
    <definedName name="RevReqSettle" localSheetId="25">#REF!</definedName>
    <definedName name="RevReqSettle">#REF!</definedName>
    <definedName name="REVVSTRS" localSheetId="25">#REF!</definedName>
    <definedName name="REVVSTRS">#REF!</definedName>
    <definedName name="RISFORM" localSheetId="25">#REF!</definedName>
    <definedName name="RISFORM">#REF!</definedName>
    <definedName name="ROD" localSheetId="29">[22]INPUTS!$F$30</definedName>
    <definedName name="ROD" localSheetId="28">[22]INPUTS!$F$30</definedName>
    <definedName name="ROD" localSheetId="26">[22]INPUTS!$F$30</definedName>
    <definedName name="ROD">[6]INPUTS!$F$25</definedName>
    <definedName name="ROR" localSheetId="29">[22]INPUTS!$F$29</definedName>
    <definedName name="ROR" localSheetId="28">[22]INPUTS!$F$29</definedName>
    <definedName name="ROR" localSheetId="26">[22]INPUTS!$F$29</definedName>
    <definedName name="ROR">[23]INPUTS!$F$24</definedName>
    <definedName name="SAPBEXhrIndnt" hidden="1">"Wide"</definedName>
    <definedName name="SAPCrosstab1">'WP7 Condensed Sch. Level Costs'!$A$176:$B$180</definedName>
    <definedName name="SAPsysID" hidden="1">"708C5W7SBKP804JT78WJ0JNKI"</definedName>
    <definedName name="SAPwbID" hidden="1">"ARS"</definedName>
    <definedName name="SBRCF">[23]INPUTS!$F$40</definedName>
    <definedName name="SbUnc">[6]INPUTS!$F$35</definedName>
    <definedName name="SCH33CUSTS" localSheetId="25">#REF!</definedName>
    <definedName name="SCH33CUSTS">#REF!</definedName>
    <definedName name="SCH48ADJ" localSheetId="25">#REF!</definedName>
    <definedName name="SCH48ADJ">#REF!</definedName>
    <definedName name="SCH98NOR" localSheetId="25">#REF!</definedName>
    <definedName name="SCH98NOR">#REF!</definedName>
    <definedName name="SCHED47" localSheetId="25">#REF!</definedName>
    <definedName name="SCHED47">#REF!</definedName>
    <definedName name="Schedule">[12]Inputs!$N$14</definedName>
    <definedName name="sdlfhsdlhfkl" localSheetId="3" hidden="1">{#N/A,#N/A,FALSE,"Summ";#N/A,#N/A,FALSE,"General"}</definedName>
    <definedName name="sdlfhsdlhfkl" localSheetId="1" hidden="1">{#N/A,#N/A,FALSE,"Summ";#N/A,#N/A,FALSE,"General"}</definedName>
    <definedName name="sdlfhsdlhfkl" localSheetId="2" hidden="1">{#N/A,#N/A,FALSE,"Summ";#N/A,#N/A,FALSE,"General"}</definedName>
    <definedName name="sdlfhsdlhfkl" localSheetId="41" hidden="1">{#N/A,#N/A,FALSE,"Summ";#N/A,#N/A,FALSE,"General"}</definedName>
    <definedName name="sdlfhsdlhfkl" localSheetId="25" hidden="1">{#N/A,#N/A,FALSE,"Summ";#N/A,#N/A,FALSE,"General"}</definedName>
    <definedName name="sdlfhsdlhfkl" localSheetId="36" hidden="1">{#N/A,#N/A,FALSE,"Summ";#N/A,#N/A,FALSE,"General"}</definedName>
    <definedName name="sdlfhsdlhfkl" localSheetId="35" hidden="1">{#N/A,#N/A,FALSE,"Summ";#N/A,#N/A,FALSE,"General"}</definedName>
    <definedName name="sdlfhsdlhfkl" localSheetId="34" hidden="1">{#N/A,#N/A,FALSE,"Summ";#N/A,#N/A,FALSE,"General"}</definedName>
    <definedName name="sdlfhsdlhfkl" localSheetId="33" hidden="1">{#N/A,#N/A,FALSE,"Summ";#N/A,#N/A,FALSE,"General"}</definedName>
    <definedName name="sdlfhsdlhfkl" hidden="1">{#N/A,#N/A,FALSE,"Summ";#N/A,#N/A,FALSE,"General"}</definedName>
    <definedName name="se" localSheetId="25">#REF!</definedName>
    <definedName name="se">#REF!</definedName>
    <definedName name="SECOND" localSheetId="25">[1]Jan!#REF!</definedName>
    <definedName name="SECOND">[1]Jan!#REF!</definedName>
    <definedName name="SEP" localSheetId="25">[17]Backup!#REF!</definedName>
    <definedName name="SEP">[17]Backup!#REF!</definedName>
    <definedName name="Sep03AMA">[7]BS!$AN$7:$AN$3420</definedName>
    <definedName name="SEPT" localSheetId="25">#REF!</definedName>
    <definedName name="SEPT">#REF!</definedName>
    <definedName name="SERVICES_3" localSheetId="25">#REF!</definedName>
    <definedName name="SERVICES_3">#REF!</definedName>
    <definedName name="seven" localSheetId="3" hidden="1">{#N/A,#N/A,FALSE,"CRPT";#N/A,#N/A,FALSE,"TREND";#N/A,#N/A,FALSE,"%Curve"}</definedName>
    <definedName name="seven" localSheetId="1" hidden="1">{#N/A,#N/A,FALSE,"CRPT";#N/A,#N/A,FALSE,"TREND";#N/A,#N/A,FALSE,"%Curve"}</definedName>
    <definedName name="seven" localSheetId="2" hidden="1">{#N/A,#N/A,FALSE,"CRPT";#N/A,#N/A,FALSE,"TREND";#N/A,#N/A,FALSE,"%Curve"}</definedName>
    <definedName name="seven" localSheetId="41" hidden="1">{#N/A,#N/A,FALSE,"CRPT";#N/A,#N/A,FALSE,"TREND";#N/A,#N/A,FALSE,"%Curve"}</definedName>
    <definedName name="seven" localSheetId="25" hidden="1">{#N/A,#N/A,FALSE,"CRPT";#N/A,#N/A,FALSE,"TREND";#N/A,#N/A,FALSE,"%Curve"}</definedName>
    <definedName name="seven" localSheetId="36" hidden="1">{#N/A,#N/A,FALSE,"CRPT";#N/A,#N/A,FALSE,"TREND";#N/A,#N/A,FALSE,"%Curve"}</definedName>
    <definedName name="seven" localSheetId="35" hidden="1">{#N/A,#N/A,FALSE,"CRPT";#N/A,#N/A,FALSE,"TREND";#N/A,#N/A,FALSE,"%Curve"}</definedName>
    <definedName name="seven" localSheetId="34" hidden="1">{#N/A,#N/A,FALSE,"CRPT";#N/A,#N/A,FALSE,"TREND";#N/A,#N/A,FALSE,"%Curve"}</definedName>
    <definedName name="seven" localSheetId="33" hidden="1">{#N/A,#N/A,FALSE,"CRPT";#N/A,#N/A,FALSE,"TREND";#N/A,#N/A,FALSE,"%Curve"}</definedName>
    <definedName name="seven" hidden="1">{#N/A,#N/A,FALSE,"CRPT";#N/A,#N/A,FALSE,"TREND";#N/A,#N/A,FALSE,"%Curve"}</definedName>
    <definedName name="sg" localSheetId="25">#REF!</definedName>
    <definedName name="sg">#REF!</definedName>
    <definedName name="six" localSheetId="3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41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36" hidden="1">{#N/A,#N/A,FALSE,"Drill Sites";"WP 212",#N/A,FALSE,"MWAG EOR";"WP 213",#N/A,FALSE,"MWAG EOR";#N/A,#N/A,FALSE,"Misc. Facility";#N/A,#N/A,FALSE,"WWTP"}</definedName>
    <definedName name="six" localSheetId="35" hidden="1">{#N/A,#N/A,FALSE,"Drill Sites";"WP 212",#N/A,FALSE,"MWAG EOR";"WP 213",#N/A,FALSE,"MWAG EOR";#N/A,#N/A,FALSE,"Misc. Facility";#N/A,#N/A,FALSE,"WWTP"}</definedName>
    <definedName name="six" localSheetId="34" hidden="1">{#N/A,#N/A,FALSE,"Drill Sites";"WP 212",#N/A,FALSE,"MWAG EOR";"WP 213",#N/A,FALSE,"MWAG EOR";#N/A,#N/A,FALSE,"Misc. Facility";#N/A,#N/A,FALSE,"WWTP"}</definedName>
    <definedName name="six" localSheetId="3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TART" localSheetId="25">[1]Jan!#REF!</definedName>
    <definedName name="START">[1]Jan!#REF!</definedName>
    <definedName name="StartDate">[14]Assumptions!$C$9</definedName>
    <definedName name="STAX" localSheetId="29">[22]INPUTS!$F$34</definedName>
    <definedName name="STAX" localSheetId="28">[22]INPUTS!$F$34</definedName>
    <definedName name="STAX" localSheetId="26">[22]INPUTS!$F$34</definedName>
    <definedName name="STAX">[6]INPUTS!$F$29</definedName>
    <definedName name="SUM_TAB1" localSheetId="25">#REF!</definedName>
    <definedName name="SUM_TAB1">#REF!</definedName>
    <definedName name="SUM_TAB2" localSheetId="25">#REF!</definedName>
    <definedName name="SUM_TAB2">#REF!</definedName>
    <definedName name="SUM_TAB3" localSheetId="25">#REF!</definedName>
    <definedName name="SUM_TAB3">#REF!</definedName>
    <definedName name="SW.T">[6]INTERNAL!$A$76:$IV$78</definedName>
    <definedName name="SWPTD.T">[6]INTERNAL!$A$79:$IV$81</definedName>
    <definedName name="t" localSheetId="3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41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36" hidden="1">{#N/A,#N/A,FALSE,"CESTSUM";#N/A,#N/A,FALSE,"est sum A";#N/A,#N/A,FALSE,"est detail A"}</definedName>
    <definedName name="t" localSheetId="35" hidden="1">{#N/A,#N/A,FALSE,"CESTSUM";#N/A,#N/A,FALSE,"est sum A";#N/A,#N/A,FALSE,"est detail A"}</definedName>
    <definedName name="t" localSheetId="34" hidden="1">{#N/A,#N/A,FALSE,"CESTSUM";#N/A,#N/A,FALSE,"est sum A";#N/A,#N/A,FALSE,"est detail A"}</definedName>
    <definedName name="t" localSheetId="3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25">#REF!</definedName>
    <definedName name="TABLE_1">#REF!</definedName>
    <definedName name="TABLE_2" localSheetId="25">#REF!</definedName>
    <definedName name="TABLE_2">#REF!</definedName>
    <definedName name="TABLE_3" localSheetId="25">#REF!</definedName>
    <definedName name="TABLE_3">#REF!</definedName>
    <definedName name="TABLE_4" localSheetId="25">#REF!</definedName>
    <definedName name="TABLE_4">#REF!</definedName>
    <definedName name="TABLE_4_A" localSheetId="25">#REF!</definedName>
    <definedName name="TABLE_4_A">#REF!</definedName>
    <definedName name="TABLE_5" localSheetId="25">#REF!</definedName>
    <definedName name="TABLE_5">#REF!</definedName>
    <definedName name="TABLE_6" localSheetId="25">#REF!</definedName>
    <definedName name="TABLE_6">#REF!</definedName>
    <definedName name="TABLE_7" localSheetId="25">#REF!</definedName>
    <definedName name="TABLE_7">#REF!</definedName>
    <definedName name="TABLE1" localSheetId="25">#REF!</definedName>
    <definedName name="TABLE1">#REF!</definedName>
    <definedName name="TABLE2" localSheetId="25">#REF!</definedName>
    <definedName name="TABLE2">#REF!</definedName>
    <definedName name="TABLEA" localSheetId="25">#REF!</definedName>
    <definedName name="TABLEA">#REF!</definedName>
    <definedName name="TABLEONE" localSheetId="25">#REF!</definedName>
    <definedName name="TABLEONE">#REF!</definedName>
    <definedName name="TargetROR">[9]Inputs!$G$29</definedName>
    <definedName name="TDMOD" localSheetId="25">#REF!</definedName>
    <definedName name="TDMOD">#REF!</definedName>
    <definedName name="TDP.T">[6]INTERNAL!$A$82:$IV$84</definedName>
    <definedName name="TDROLL" localSheetId="25">#REF!</definedName>
    <definedName name="TDROLL">#REF!</definedName>
    <definedName name="tem" localSheetId="3" hidden="1">{#N/A,#N/A,FALSE,"Summ";#N/A,#N/A,FALSE,"General"}</definedName>
    <definedName name="tem" localSheetId="1" hidden="1">{#N/A,#N/A,FALSE,"Summ";#N/A,#N/A,FALSE,"General"}</definedName>
    <definedName name="tem" localSheetId="2" hidden="1">{#N/A,#N/A,FALSE,"Summ";#N/A,#N/A,FALSE,"General"}</definedName>
    <definedName name="tem" localSheetId="41" hidden="1">{#N/A,#N/A,FALSE,"Summ";#N/A,#N/A,FALSE,"General"}</definedName>
    <definedName name="tem" localSheetId="25" hidden="1">{#N/A,#N/A,FALSE,"Summ";#N/A,#N/A,FALSE,"General"}</definedName>
    <definedName name="tem" localSheetId="36" hidden="1">{#N/A,#N/A,FALSE,"Summ";#N/A,#N/A,FALSE,"General"}</definedName>
    <definedName name="tem" localSheetId="35" hidden="1">{#N/A,#N/A,FALSE,"Summ";#N/A,#N/A,FALSE,"General"}</definedName>
    <definedName name="tem" localSheetId="34" hidden="1">{#N/A,#N/A,FALSE,"Summ";#N/A,#N/A,FALSE,"General"}</definedName>
    <definedName name="tem" localSheetId="33" hidden="1">{#N/A,#N/A,FALSE,"Summ";#N/A,#N/A,FALSE,"General"}</definedName>
    <definedName name="tem" hidden="1">{#N/A,#N/A,FALSE,"Summ";#N/A,#N/A,FALSE,"General"}</definedName>
    <definedName name="TEMP" localSheetId="3" hidden="1">{#N/A,#N/A,FALSE,"Summ";#N/A,#N/A,FALSE,"General"}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41" hidden="1">{#N/A,#N/A,FALSE,"Summ";#N/A,#N/A,FALSE,"General"}</definedName>
    <definedName name="TEMP" localSheetId="25" hidden="1">{#N/A,#N/A,FALSE,"Summ";#N/A,#N/A,FALSE,"General"}</definedName>
    <definedName name="TEMP" localSheetId="36" hidden="1">{#N/A,#N/A,FALSE,"Summ";#N/A,#N/A,FALSE,"General"}</definedName>
    <definedName name="TEMP" localSheetId="35" hidden="1">{#N/A,#N/A,FALSE,"Summ";#N/A,#N/A,FALSE,"General"}</definedName>
    <definedName name="TEMP" localSheetId="34" hidden="1">{#N/A,#N/A,FALSE,"Summ";#N/A,#N/A,FALSE,"General"}</definedName>
    <definedName name="TEMP" localSheetId="3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41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36" hidden="1">{#N/A,#N/A,FALSE,"CESTSUM";#N/A,#N/A,FALSE,"est sum A";#N/A,#N/A,FALSE,"est detail A"}</definedName>
    <definedName name="Temp1" localSheetId="35" hidden="1">{#N/A,#N/A,FALSE,"CESTSUM";#N/A,#N/A,FALSE,"est sum A";#N/A,#N/A,FALSE,"est detail A"}</definedName>
    <definedName name="Temp1" localSheetId="34" hidden="1">{#N/A,#N/A,FALSE,"CESTSUM";#N/A,#N/A,FALSE,"est sum A";#N/A,#N/A,FALSE,"est detail A"}</definedName>
    <definedName name="Temp1" localSheetId="3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41" hidden="1">{#N/A,#N/A,FALSE,"CESTSUM";#N/A,#N/A,FALSE,"est sum A";#N/A,#N/A,FALSE,"est detail A"}</definedName>
    <definedName name="temp2" localSheetId="25" hidden="1">{#N/A,#N/A,FALSE,"CESTSUM";#N/A,#N/A,FALSE,"est sum A";#N/A,#N/A,FALSE,"est detail A"}</definedName>
    <definedName name="temp2" localSheetId="36" hidden="1">{#N/A,#N/A,FALSE,"CESTSUM";#N/A,#N/A,FALSE,"est sum A";#N/A,#N/A,FALSE,"est detail A"}</definedName>
    <definedName name="temp2" localSheetId="35" hidden="1">{#N/A,#N/A,FALSE,"CESTSUM";#N/A,#N/A,FALSE,"est sum A";#N/A,#N/A,FALSE,"est detail A"}</definedName>
    <definedName name="temp2" localSheetId="34" hidden="1">{#N/A,#N/A,FALSE,"CESTSUM";#N/A,#N/A,FALSE,"est sum A";#N/A,#N/A,FALSE,"est detail A"}</definedName>
    <definedName name="temp2" localSheetId="3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25">#REF!</definedName>
    <definedName name="TEMPADJ">[34]Sheet1!$A$4:$E$40</definedName>
    <definedName name="Test" localSheetId="25">#REF!</definedName>
    <definedName name="Test">#REF!</definedName>
    <definedName name="Test1" localSheetId="25">#REF!</definedName>
    <definedName name="Test1">#REF!</definedName>
    <definedName name="Test2" localSheetId="25">#REF!</definedName>
    <definedName name="Test2">#REF!</definedName>
    <definedName name="Test3" localSheetId="25">#REF!</definedName>
    <definedName name="Test3">#REF!</definedName>
    <definedName name="Test4" localSheetId="25">#REF!</definedName>
    <definedName name="Test4">#REF!</definedName>
    <definedName name="Test5" localSheetId="25">#REF!</definedName>
    <definedName name="Test5">#REF!</definedName>
    <definedName name="TestPeriod">[10]Inputs!$C$5</definedName>
    <definedName name="TFR">[6]CLASSIFIERS!$A$11:$IV$11</definedName>
    <definedName name="ThermalBookLife">[14]Assumptions!$C$25</definedName>
    <definedName name="Title">[14]Assumptions!$A$1</definedName>
    <definedName name="TotalRateBase">'[10]G+T+D+R+M'!$H$58</definedName>
    <definedName name="TP.T">[6]INTERNAL!$A$91:$IV$93</definedName>
    <definedName name="tr" localSheetId="3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localSheetId="41" hidden="1">{#N/A,#N/A,FALSE,"CESTSUM";#N/A,#N/A,FALSE,"est sum A";#N/A,#N/A,FALSE,"est detail A"}</definedName>
    <definedName name="tr" localSheetId="25" hidden="1">{#N/A,#N/A,FALSE,"CESTSUM";#N/A,#N/A,FALSE,"est sum A";#N/A,#N/A,FALSE,"est detail A"}</definedName>
    <definedName name="tr" localSheetId="36" hidden="1">{#N/A,#N/A,FALSE,"CESTSUM";#N/A,#N/A,FALSE,"est sum A";#N/A,#N/A,FALSE,"est detail A"}</definedName>
    <definedName name="tr" localSheetId="35" hidden="1">{#N/A,#N/A,FALSE,"CESTSUM";#N/A,#N/A,FALSE,"est sum A";#N/A,#N/A,FALSE,"est detail A"}</definedName>
    <definedName name="tr" localSheetId="34" hidden="1">{#N/A,#N/A,FALSE,"CESTSUM";#N/A,#N/A,FALSE,"est sum A";#N/A,#N/A,FALSE,"est detail A"}</definedName>
    <definedName name="tr" localSheetId="3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7" hidden="1">#REF!</definedName>
    <definedName name="Transfer" localSheetId="9" hidden="1">#REF!</definedName>
    <definedName name="Transfer" localSheetId="1" hidden="1">#REF!</definedName>
    <definedName name="Transfer" localSheetId="40" hidden="1">#REF!</definedName>
    <definedName name="Transfer" localSheetId="36" hidden="1">#REF!</definedName>
    <definedName name="Transfer" hidden="1">#REF!</definedName>
    <definedName name="Transfers" localSheetId="7" hidden="1">#REF!</definedName>
    <definedName name="Transfers" localSheetId="9" hidden="1">#REF!</definedName>
    <definedName name="Transfers" localSheetId="1" hidden="1">#REF!</definedName>
    <definedName name="Transfers" localSheetId="40" hidden="1">#REF!</definedName>
    <definedName name="Transfers" localSheetId="36" hidden="1">#REF!</definedName>
    <definedName name="Transfers" hidden="1">#REF!</definedName>
    <definedName name="TRANSM_2">[46]Transm2!$A$1:$M$461:'[46]10 Yr FC'!$M$47</definedName>
    <definedName name="u" localSheetId="3" hidden="1">{#N/A,#N/A,FALSE,"Summ";#N/A,#N/A,FALSE,"General"}</definedName>
    <definedName name="u" localSheetId="1" hidden="1">{#N/A,#N/A,FALSE,"Summ";#N/A,#N/A,FALSE,"General"}</definedName>
    <definedName name="u" localSheetId="2" hidden="1">{#N/A,#N/A,FALSE,"Summ";#N/A,#N/A,FALSE,"General"}</definedName>
    <definedName name="u" localSheetId="41" hidden="1">{#N/A,#N/A,FALSE,"Summ";#N/A,#N/A,FALSE,"General"}</definedName>
    <definedName name="u" localSheetId="25" hidden="1">{#N/A,#N/A,FALSE,"Summ";#N/A,#N/A,FALSE,"General"}</definedName>
    <definedName name="u" localSheetId="36" hidden="1">{#N/A,#N/A,FALSE,"Summ";#N/A,#N/A,FALSE,"General"}</definedName>
    <definedName name="u" localSheetId="35" hidden="1">{#N/A,#N/A,FALSE,"Summ";#N/A,#N/A,FALSE,"General"}</definedName>
    <definedName name="u" localSheetId="34" hidden="1">{#N/A,#N/A,FALSE,"Summ";#N/A,#N/A,FALSE,"General"}</definedName>
    <definedName name="u" localSheetId="33" hidden="1">{#N/A,#N/A,FALSE,"Summ";#N/A,#N/A,FALSE,"General"}</definedName>
    <definedName name="u" hidden="1">{#N/A,#N/A,FALSE,"Summ";#N/A,#N/A,FALSE,"General"}</definedName>
    <definedName name="UAACT115S" localSheetId="25">'[12]Functional Study'!#REF!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 localSheetId="25">'[12]Functional Study'!#REF!</definedName>
    <definedName name="UACCT115">'[12]Functional Study'!#REF!</definedName>
    <definedName name="UACCT115DGP" localSheetId="25">'[12]Functional Study'!#REF!</definedName>
    <definedName name="UACCT115DGP">'[12]Functional Study'!#REF!</definedName>
    <definedName name="UACCT115SG" localSheetId="25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 localSheetId="25">'[9]Func Study'!#REF!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 localSheetId="25">'[11]Functional Study'!#REF!</definedName>
    <definedName name="UACCT41020">'[11]Functional Study'!#REF!</definedName>
    <definedName name="UACCT41020BADDEBT" localSheetId="25">'[11]Functional Study'!#REF!</definedName>
    <definedName name="UACCT41020BADDEBT">'[11]Functional Study'!#REF!</definedName>
    <definedName name="UACCT41020DITEXP" localSheetId="25">'[11]Functional Study'!#REF!</definedName>
    <definedName name="UACCT41020DITEXP">'[11]Functional Study'!#REF!</definedName>
    <definedName name="UACCT41020DNPU" localSheetId="25">'[11]Functional Study'!#REF!</definedName>
    <definedName name="UACCT41020DNPU">'[11]Functional Study'!#REF!</definedName>
    <definedName name="UACCT41020S" localSheetId="25">'[11]Functional Study'!#REF!</definedName>
    <definedName name="UACCT41020S">'[11]Functional Study'!#REF!</definedName>
    <definedName name="UACCT41020SE" localSheetId="25">'[11]Functional Study'!#REF!</definedName>
    <definedName name="UACCT41020SE">'[11]Functional Study'!#REF!</definedName>
    <definedName name="UACCT41020SG" localSheetId="25">'[11]Functional Study'!#REF!</definedName>
    <definedName name="UACCT41020SG">'[11]Functional Study'!#REF!</definedName>
    <definedName name="UACCT41020SGCT" localSheetId="25">'[11]Functional Study'!#REF!</definedName>
    <definedName name="UACCT41020SGCT">'[11]Functional Study'!#REF!</definedName>
    <definedName name="UACCT41020SGPP" localSheetId="25">'[11]Functional Study'!#REF!</definedName>
    <definedName name="UACCT41020SGPP">'[11]Functional Study'!#REF!</definedName>
    <definedName name="UACCT41020SO" localSheetId="25">'[11]Functional Study'!#REF!</definedName>
    <definedName name="UACCT41020SO">'[11]Functional Study'!#REF!</definedName>
    <definedName name="UACCT41020TROJP" localSheetId="25">'[11]Functional Study'!#REF!</definedName>
    <definedName name="UACCT41020TROJP">'[11]Functional Study'!#REF!</definedName>
    <definedName name="UACCT4102SNPD" localSheetId="25">'[11]Functional Study'!#REF!</definedName>
    <definedName name="UACCT4102SNPD">'[11]Functional Study'!#REF!</definedName>
    <definedName name="UAcct41110">'[10]Func Study'!$AB$1325</definedName>
    <definedName name="UAcct41111" localSheetId="25">'[11]Functional Study'!#REF!</definedName>
    <definedName name="UAcct41111">'[11]Functional Study'!#REF!</definedName>
    <definedName name="UAcct41111Baddebt" localSheetId="25">'[11]Functional Study'!#REF!</definedName>
    <definedName name="UAcct41111Baddebt">'[11]Functional Study'!#REF!</definedName>
    <definedName name="UAcct41111Dgp" localSheetId="25">'[11]Functional Study'!#REF!</definedName>
    <definedName name="UAcct41111Dgp">'[11]Functional Study'!#REF!</definedName>
    <definedName name="UAcct41111Dgu" localSheetId="25">'[11]Functional Study'!#REF!</definedName>
    <definedName name="UAcct41111Dgu">'[11]Functional Study'!#REF!</definedName>
    <definedName name="UAcct41111Ditexp" localSheetId="25">'[11]Functional Study'!#REF!</definedName>
    <definedName name="UAcct41111Ditexp">'[11]Functional Study'!#REF!</definedName>
    <definedName name="UAcct41111Dnpp" localSheetId="25">'[11]Functional Study'!#REF!</definedName>
    <definedName name="UAcct41111Dnpp">'[11]Functional Study'!#REF!</definedName>
    <definedName name="UAcct41111Dnptp" localSheetId="25">'[11]Functional Study'!#REF!</definedName>
    <definedName name="UAcct41111Dnptp">'[11]Functional Study'!#REF!</definedName>
    <definedName name="UAcct41111S" localSheetId="25">'[11]Functional Study'!#REF!</definedName>
    <definedName name="UAcct41111S">'[11]Functional Study'!#REF!</definedName>
    <definedName name="UAcct41111Se" localSheetId="25">'[11]Functional Study'!#REF!</definedName>
    <definedName name="UAcct41111Se">'[11]Functional Study'!#REF!</definedName>
    <definedName name="UAcct41111Sg" localSheetId="25">'[11]Functional Study'!#REF!</definedName>
    <definedName name="UAcct41111Sg">'[11]Functional Study'!#REF!</definedName>
    <definedName name="UAcct41111Sgpp" localSheetId="25">'[11]Functional Study'!#REF!</definedName>
    <definedName name="UAcct41111Sgpp">'[11]Functional Study'!#REF!</definedName>
    <definedName name="UAcct41111So" localSheetId="25">'[11]Functional Study'!#REF!</definedName>
    <definedName name="UAcct41111So">'[11]Functional Study'!#REF!</definedName>
    <definedName name="UAcct41111Trojp" localSheetId="25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 localSheetId="25">'[8]Func Study'!#REF!</definedName>
    <definedName name="UAcct447CAEE">'[8]Func Study'!#REF!</definedName>
    <definedName name="UAcct447CAGE" localSheetId="25">'[8]Func Study'!#REF!</definedName>
    <definedName name="UAcct447CAGE">'[8]Func Study'!#REF!</definedName>
    <definedName name="UAcct447Dgu" localSheetId="25">'[9]Func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 localSheetId="25">'[8]Func Study'!#REF!</definedName>
    <definedName name="UAcct453CAGE">'[8]Func Study'!#REF!</definedName>
    <definedName name="UAcct453CAGW" localSheetId="25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 localSheetId="25">'[8]Func Study'!#REF!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 localSheetId="25">'[8]Func Study'!#REF!</definedName>
    <definedName name="UAcct505JBG">'[8]Func Study'!#REF!</definedName>
    <definedName name="UAcct506">'[10]Func Study'!$AB$455</definedName>
    <definedName name="UAcct506CAGE">'[10]Func Study'!$AB$452</definedName>
    <definedName name="UAcct506JBG" localSheetId="25">'[8]Func Study'!#REF!</definedName>
    <definedName name="UAcct506JBG">'[8]Func Study'!#REF!</definedName>
    <definedName name="UAcct507">'[10]Func Study'!$AB$464</definedName>
    <definedName name="UAcct507CAGE">'[10]Func Study'!$AB$462</definedName>
    <definedName name="UAcct507JBG" localSheetId="25">'[8]Func Study'!#REF!</definedName>
    <definedName name="UAcct507JBG">'[8]Func Study'!#REF!</definedName>
    <definedName name="UAcct510">'[10]Func Study'!$AB$469</definedName>
    <definedName name="UAcct510CAGE">'[10]Func Study'!$AB$467</definedName>
    <definedName name="UAcct510JBG" localSheetId="25">'[8]Func Study'!#REF!</definedName>
    <definedName name="UAcct510JBG">'[8]Func Study'!#REF!</definedName>
    <definedName name="UAcct511">'[10]Func Study'!$AB$474</definedName>
    <definedName name="UAcct511CAGE">'[10]Func Study'!$AB$472</definedName>
    <definedName name="UAcct511JBG" localSheetId="25">'[8]Func Study'!#REF!</definedName>
    <definedName name="UAcct511JBG">'[8]Func Study'!#REF!</definedName>
    <definedName name="UAcct512">'[10]Func Study'!$AB$479</definedName>
    <definedName name="UAcct512CAGE">'[10]Func Study'!$AB$477</definedName>
    <definedName name="UAcct512JBG" localSheetId="25">'[8]Func Study'!#REF!</definedName>
    <definedName name="UAcct512JBG">'[8]Func Study'!#REF!</definedName>
    <definedName name="UAcct513">'[10]Func Study'!$AB$484</definedName>
    <definedName name="UAcct513CAGE">'[10]Func Study'!$AB$482</definedName>
    <definedName name="UAcct513JBG" localSheetId="25">'[8]Func Study'!#REF!</definedName>
    <definedName name="UAcct513JBG">'[8]Func Study'!#REF!</definedName>
    <definedName name="UAcct514">'[10]Func Study'!$AB$489</definedName>
    <definedName name="UAcct514CAGE">'[10]Func Study'!$AB$487</definedName>
    <definedName name="UAcct514JBG" localSheetId="25">'[8]Func Study'!#REF!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 localSheetId="25">'[8]Func Study'!#REF!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 localSheetId="25">'[8]Func Study'!#REF!</definedName>
    <definedName name="UAcct555CAEE">'[8]Func Study'!#REF!</definedName>
    <definedName name="UAcct555CAEW">'[10]Func Study'!$AB$665</definedName>
    <definedName name="UAcct555CAGE" localSheetId="25">'[8]Func Study'!#REF!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 localSheetId="25">'[12]Functional Study'!#REF!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 localSheetId="25">'[10]Func Study'!#REF!</definedName>
    <definedName name="UAcctdfa">'[10]Func Study'!#REF!</definedName>
    <definedName name="UAcctdfad" localSheetId="25">'[10]Func Study'!#REF!</definedName>
    <definedName name="UAcctdfad">'[10]Func Study'!#REF!</definedName>
    <definedName name="UAcctdfap" localSheetId="25">'[10]Func Study'!#REF!</definedName>
    <definedName name="UAcctdfap">'[10]Func Study'!#REF!</definedName>
    <definedName name="UAcctdfat" localSheetId="25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BILREV" localSheetId="25">#REF!</definedName>
    <definedName name="UNBILREV">#REF!</definedName>
    <definedName name="UncollectibleAccounts">[15]Variables!$D$25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[15]Variables!$D$29</definedName>
    <definedName name="v" localSheetId="3" hidden="1">{#N/A,#N/A,FALSE,"Coversheet";#N/A,#N/A,FALSE,"QA"}</definedName>
    <definedName name="v" localSheetId="1" hidden="1">{#N/A,#N/A,FALSE,"Coversheet";#N/A,#N/A,FALSE,"QA"}</definedName>
    <definedName name="v" localSheetId="2" hidden="1">{#N/A,#N/A,FALSE,"Coversheet";#N/A,#N/A,FALSE,"QA"}</definedName>
    <definedName name="v" localSheetId="41" hidden="1">{#N/A,#N/A,FALSE,"Coversheet";#N/A,#N/A,FALSE,"QA"}</definedName>
    <definedName name="v" localSheetId="25" hidden="1">{#N/A,#N/A,FALSE,"Coversheet";#N/A,#N/A,FALSE,"QA"}</definedName>
    <definedName name="v" localSheetId="36" hidden="1">{#N/A,#N/A,FALSE,"Coversheet";#N/A,#N/A,FALSE,"QA"}</definedName>
    <definedName name="v" localSheetId="35" hidden="1">{#N/A,#N/A,FALSE,"Coversheet";#N/A,#N/A,FALSE,"QA"}</definedName>
    <definedName name="v" localSheetId="34" hidden="1">{#N/A,#N/A,FALSE,"Coversheet";#N/A,#N/A,FALSE,"QA"}</definedName>
    <definedName name="v" localSheetId="33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3" hidden="1">{#N/A,#N/A,FALSE,"Summ";#N/A,#N/A,FALSE,"General"}</definedName>
    <definedName name="Value" localSheetId="1" hidden="1">{#N/A,#N/A,FALSE,"Summ";#N/A,#N/A,FALSE,"General"}</definedName>
    <definedName name="Value" localSheetId="2" hidden="1">{#N/A,#N/A,FALSE,"Summ";#N/A,#N/A,FALSE,"General"}</definedName>
    <definedName name="Value" localSheetId="41" hidden="1">{#N/A,#N/A,FALSE,"Summ";#N/A,#N/A,FALSE,"General"}</definedName>
    <definedName name="Value" localSheetId="25" hidden="1">{#N/A,#N/A,FALSE,"Summ";#N/A,#N/A,FALSE,"General"}</definedName>
    <definedName name="Value" localSheetId="36" hidden="1">{#N/A,#N/A,FALSE,"Summ";#N/A,#N/A,FALSE,"General"}</definedName>
    <definedName name="Value" localSheetId="35" hidden="1">{#N/A,#N/A,FALSE,"Summ";#N/A,#N/A,FALSE,"General"}</definedName>
    <definedName name="Value" localSheetId="34" hidden="1">{#N/A,#N/A,FALSE,"Summ";#N/A,#N/A,FALSE,"General"}</definedName>
    <definedName name="Value" localSheetId="33" hidden="1">{#N/A,#N/A,FALSE,"Summ";#N/A,#N/A,FALSE,"General"}</definedName>
    <definedName name="Value" hidden="1">{#N/A,#N/A,FALSE,"Summ";#N/A,#N/A,FALSE,"General"}</definedName>
    <definedName name="VAR" localSheetId="25">[17]Backup!#REF!</definedName>
    <definedName name="VAR">[17]Backup!#REF!</definedName>
    <definedName name="VARIABLE" localSheetId="25">[33]Summary!#REF!</definedName>
    <definedName name="VARIABLE">[33]Summary!#REF!</definedName>
    <definedName name="VOMEsc">[14]Assumptions!$C$21</definedName>
    <definedName name="VOUCHER" localSheetId="25">#REF!</definedName>
    <definedName name="VOUCHER">#REF!</definedName>
    <definedName name="w" localSheetId="3" hidden="1">{#N/A,#N/A,FALSE,"Schedule F";#N/A,#N/A,FALSE,"Schedule G"}</definedName>
    <definedName name="w" localSheetId="1" hidden="1">{#N/A,#N/A,FALSE,"Schedule F";#N/A,#N/A,FALSE,"Schedule G"}</definedName>
    <definedName name="w" localSheetId="2" hidden="1">{#N/A,#N/A,FALSE,"Schedule F";#N/A,#N/A,FALSE,"Schedule G"}</definedName>
    <definedName name="w" localSheetId="41" hidden="1">{#N/A,#N/A,FALSE,"Schedule F";#N/A,#N/A,FALSE,"Schedule G"}</definedName>
    <definedName name="w" localSheetId="25" hidden="1">{#N/A,#N/A,FALSE,"Schedule F";#N/A,#N/A,FALSE,"Schedule G"}</definedName>
    <definedName name="w" localSheetId="36" hidden="1">{#N/A,#N/A,FALSE,"Schedule F";#N/A,#N/A,FALSE,"Schedule G"}</definedName>
    <definedName name="w" localSheetId="35" hidden="1">{#N/A,#N/A,FALSE,"Schedule F";#N/A,#N/A,FALSE,"Schedule G"}</definedName>
    <definedName name="w" localSheetId="34" hidden="1">{#N/A,#N/A,FALSE,"Schedule F";#N/A,#N/A,FALSE,"Schedule G"}</definedName>
    <definedName name="w" localSheetId="33" hidden="1">{#N/A,#N/A,FALSE,"Schedule F";#N/A,#N/A,FALSE,"Schedule G"}</definedName>
    <definedName name="w" hidden="1">{#N/A,#N/A,FALSE,"Schedule F";#N/A,#N/A,FALSE,"Schedule G"}</definedName>
    <definedName name="WACC">[14]Assumptions!$I$61</definedName>
    <definedName name="WaRevenueTax">[15]Variables!$D$27</definedName>
    <definedName name="we" localSheetId="3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41" hidden="1">{#N/A,#N/A,FALSE,"Pg 6b CustCount_Gas";#N/A,#N/A,FALSE,"QA";#N/A,#N/A,FALSE,"Report";#N/A,#N/A,FALSE,"forecast"}</definedName>
    <definedName name="we" localSheetId="25" hidden="1">{#N/A,#N/A,FALSE,"Pg 6b CustCount_Gas";#N/A,#N/A,FALSE,"QA";#N/A,#N/A,FALSE,"Report";#N/A,#N/A,FALSE,"forecast"}</definedName>
    <definedName name="we" localSheetId="36" hidden="1">{#N/A,#N/A,FALSE,"Pg 6b CustCount_Gas";#N/A,#N/A,FALSE,"QA";#N/A,#N/A,FALSE,"Report";#N/A,#N/A,FALSE,"forecast"}</definedName>
    <definedName name="we" localSheetId="35" hidden="1">{#N/A,#N/A,FALSE,"Pg 6b CustCount_Gas";#N/A,#N/A,FALSE,"QA";#N/A,#N/A,FALSE,"Report";#N/A,#N/A,FALSE,"forecast"}</definedName>
    <definedName name="we" localSheetId="34" hidden="1">{#N/A,#N/A,FALSE,"Pg 6b CustCount_Gas";#N/A,#N/A,FALSE,"QA";#N/A,#N/A,FALSE,"Report";#N/A,#N/A,FALSE,"forecast"}</definedName>
    <definedName name="we" localSheetId="3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25">#REF!</definedName>
    <definedName name="WEATHER">#REF!</definedName>
    <definedName name="WEATHRNORM" localSheetId="25">#REF!</definedName>
    <definedName name="WEATHRNORM">#REF!</definedName>
    <definedName name="WH" localSheetId="3" hidden="1">{#N/A,#N/A,FALSE,"Coversheet";#N/A,#N/A,FALSE,"QA"}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41" hidden="1">{#N/A,#N/A,FALSE,"Coversheet";#N/A,#N/A,FALSE,"QA"}</definedName>
    <definedName name="WH" localSheetId="25" hidden="1">{#N/A,#N/A,FALSE,"Coversheet";#N/A,#N/A,FALSE,"QA"}</definedName>
    <definedName name="WH" localSheetId="36" hidden="1">{#N/A,#N/A,FALSE,"Coversheet";#N/A,#N/A,FALSE,"QA"}</definedName>
    <definedName name="WH" localSheetId="35" hidden="1">{#N/A,#N/A,FALSE,"Coversheet";#N/A,#N/A,FALSE,"QA"}</definedName>
    <definedName name="WH" localSheetId="34" hidden="1">{#N/A,#N/A,FALSE,"Coversheet";#N/A,#N/A,FALSE,"QA"}</definedName>
    <definedName name="WH" localSheetId="33" hidden="1">{#N/A,#N/A,FALSE,"Coversheet";#N/A,#N/A,FALSE,"QA"}</definedName>
    <definedName name="WH" hidden="1">{#N/A,#N/A,FALSE,"Coversheet";#N/A,#N/A,FALSE,"QA"}</definedName>
    <definedName name="WIDTH" localSheetId="25">#REF!</definedName>
    <definedName name="WIDTH">#REF!</definedName>
    <definedName name="WinterPeak">'[47]Load Data'!$D$9:$H$12,'[47]Load Data'!$D$20:$H$22</definedName>
    <definedName name="WORK1" localSheetId="25">#REF!</definedName>
    <definedName name="WORK1">#REF!</definedName>
    <definedName name="WORK2" localSheetId="25">#REF!</definedName>
    <definedName name="WORK2">#REF!</definedName>
    <definedName name="WORK3" localSheetId="25">#REF!</definedName>
    <definedName name="WORK3">#REF!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41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36" hidden="1">{#N/A,#N/A,FALSE,"Drill Sites";"WP 212",#N/A,FALSE,"MWAG EOR";"WP 213",#N/A,FALSE,"MWAG EOR";#N/A,#N/A,FALSE,"Misc. Facility";#N/A,#N/A,FALSE,"WWTP"}</definedName>
    <definedName name="wrn.1._.Bi._.Monthly._.CR." localSheetId="35" hidden="1">{#N/A,#N/A,FALSE,"Drill Sites";"WP 212",#N/A,FALSE,"MWAG EOR";"WP 213",#N/A,FALSE,"MWAG EOR";#N/A,#N/A,FALSE,"Misc. Facility";#N/A,#N/A,FALSE,"WWTP"}</definedName>
    <definedName name="wrn.1._.Bi._.Monthly._.CR." localSheetId="34" hidden="1">{#N/A,#N/A,FALSE,"Drill Sites";"WP 212",#N/A,FALSE,"MWAG EOR";"WP 213",#N/A,FALSE,"MWAG EOR";#N/A,#N/A,FALSE,"Misc. Facility";#N/A,#N/A,FALSE,"WWTP"}</definedName>
    <definedName name="wrn.1._.Bi._.Monthly._.CR." localSheetId="3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3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41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36" hidden="1">{#N/A,#N/A,FALSE,"CRPT";#N/A,#N/A,FALSE,"TREND";#N/A,#N/A,FALSE,"%Curve"}</definedName>
    <definedName name="wrn.AAI." localSheetId="35" hidden="1">{#N/A,#N/A,FALSE,"CRPT";#N/A,#N/A,FALSE,"TREND";#N/A,#N/A,FALSE,"%Curve"}</definedName>
    <definedName name="wrn.AAI." localSheetId="34" hidden="1">{#N/A,#N/A,FALSE,"CRPT";#N/A,#N/A,FALSE,"TREND";#N/A,#N/A,FALSE,"%Curve"}</definedName>
    <definedName name="wrn.AAI." localSheetId="3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41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36" hidden="1">{#N/A,#N/A,FALSE,"CRPT";#N/A,#N/A,FALSE,"TREND";#N/A,#N/A,FALSE,"% CURVE"}</definedName>
    <definedName name="wrn.AAI._.Report." localSheetId="35" hidden="1">{#N/A,#N/A,FALSE,"CRPT";#N/A,#N/A,FALSE,"TREND";#N/A,#N/A,FALSE,"% CURVE"}</definedName>
    <definedName name="wrn.AAI._.Report." localSheetId="34" hidden="1">{#N/A,#N/A,FALSE,"CRPT";#N/A,#N/A,FALSE,"TREND";#N/A,#N/A,FALSE,"% CURVE"}</definedName>
    <definedName name="wrn.AAI._.Report." localSheetId="3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41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40" hidden="1">{#N/A,#N/A,FALSE,"Pg 6b CustCount_Gas";#N/A,#N/A,FALSE,"QA";#N/A,#N/A,FALSE,"Report";#N/A,#N/A,FALSE,"forecast"}</definedName>
    <definedName name="wrn.Customer._.Counts._.Gas." localSheetId="36" hidden="1">{#N/A,#N/A,FALSE,"Pg 6b CustCount_Gas";#N/A,#N/A,FALSE,"QA";#N/A,#N/A,FALSE,"Report";#N/A,#N/A,FALSE,"forecast"}</definedName>
    <definedName name="wrn.Customer._.Counts._.Gas." localSheetId="35" hidden="1">{#N/A,#N/A,FALSE,"Pg 6b CustCount_Gas";#N/A,#N/A,FALSE,"QA";#N/A,#N/A,FALSE,"Report";#N/A,#N/A,FALSE,"forecast"}</definedName>
    <definedName name="wrn.Customer._.Counts._.Gas." localSheetId="34" hidden="1">{#N/A,#N/A,FALSE,"Pg 6b CustCount_Gas";#N/A,#N/A,FALSE,"QA";#N/A,#N/A,FALSE,"Report";#N/A,#N/A,FALSE,"forecast"}</definedName>
    <definedName name="wrn.Customer._.Counts._.Gas." localSheetId="3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1" hidden="1">{#N/A,#N/A,FALSE,"schA"}</definedName>
    <definedName name="wrn.ECR." localSheetId="2" hidden="1">{#N/A,#N/A,FALSE,"schA"}</definedName>
    <definedName name="wrn.ECR." localSheetId="41" hidden="1">{#N/A,#N/A,FALSE,"schA"}</definedName>
    <definedName name="wrn.ECR." localSheetId="25" hidden="1">{#N/A,#N/A,FALSE,"schA"}</definedName>
    <definedName name="wrn.ECR." localSheetId="36" hidden="1">{#N/A,#N/A,FALSE,"schA"}</definedName>
    <definedName name="wrn.ECR." localSheetId="35" hidden="1">{#N/A,#N/A,FALSE,"schA"}</definedName>
    <definedName name="wrn.ECR." localSheetId="34" hidden="1">{#N/A,#N/A,FALSE,"schA"}</definedName>
    <definedName name="wrn.ECR." localSheetId="3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41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36" hidden="1">{#N/A,#N/A,FALSE,"CESTSUM";#N/A,#N/A,FALSE,"est sum A";#N/A,#N/A,FALSE,"est detail A"}</definedName>
    <definedName name="wrn.ESTIMATE." localSheetId="35" hidden="1">{#N/A,#N/A,FALSE,"CESTSUM";#N/A,#N/A,FALSE,"est sum A";#N/A,#N/A,FALSE,"est detail A"}</definedName>
    <definedName name="wrn.ESTIMATE." localSheetId="34" hidden="1">{#N/A,#N/A,FALSE,"CESTSUM";#N/A,#N/A,FALSE,"est sum A";#N/A,#N/A,FALSE,"est detail A"}</definedName>
    <definedName name="wrn.ESTIMATE." localSheetId="3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41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40" hidden="1">{#N/A,#N/A,TRUE,"CoverPage";#N/A,#N/A,TRUE,"Gas";#N/A,#N/A,TRUE,"Power";#N/A,#N/A,TRUE,"Historical DJ Mthly Prices"}</definedName>
    <definedName name="wrn.Fundamental." localSheetId="36" hidden="1">{#N/A,#N/A,TRUE,"CoverPage";#N/A,#N/A,TRUE,"Gas";#N/A,#N/A,TRUE,"Power";#N/A,#N/A,TRUE,"Historical DJ Mthly Prices"}</definedName>
    <definedName name="wrn.Fundamental." localSheetId="35" hidden="1">{#N/A,#N/A,TRUE,"CoverPage";#N/A,#N/A,TRUE,"Gas";#N/A,#N/A,TRUE,"Power";#N/A,#N/A,TRUE,"Historical DJ Mthly Prices"}</definedName>
    <definedName name="wrn.Fundamental." localSheetId="34" hidden="1">{#N/A,#N/A,TRUE,"CoverPage";#N/A,#N/A,TRUE,"Gas";#N/A,#N/A,TRUE,"Power";#N/A,#N/A,TRUE,"Historical DJ Mthly Prices"}</definedName>
    <definedName name="wrn.Fundamental." localSheetId="3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1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41" hidden="1">{#N/A,#N/A,TRUE,"CoverPage";#N/A,#N/A,TRUE,"Gas";#N/A,#N/A,TRUE,"Power";#N/A,#N/A,TRUE,"Historical DJ Mthly Prices"}</definedName>
    <definedName name="wrn.Fundamental2" localSheetId="25" hidden="1">{#N/A,#N/A,TRUE,"CoverPage";#N/A,#N/A,TRUE,"Gas";#N/A,#N/A,TRUE,"Power";#N/A,#N/A,TRUE,"Historical DJ Mthly Prices"}</definedName>
    <definedName name="wrn.Fundamental2" localSheetId="36" hidden="1">{#N/A,#N/A,TRUE,"CoverPage";#N/A,#N/A,TRUE,"Gas";#N/A,#N/A,TRUE,"Power";#N/A,#N/A,TRUE,"Historical DJ Mthly Prices"}</definedName>
    <definedName name="wrn.Fundamental2" localSheetId="35" hidden="1">{#N/A,#N/A,TRUE,"CoverPage";#N/A,#N/A,TRUE,"Gas";#N/A,#N/A,TRUE,"Power";#N/A,#N/A,TRUE,"Historical DJ Mthly Prices"}</definedName>
    <definedName name="wrn.Fundamental2" localSheetId="34" hidden="1">{#N/A,#N/A,TRUE,"CoverPage";#N/A,#N/A,TRUE,"Gas";#N/A,#N/A,TRUE,"Power";#N/A,#N/A,TRUE,"Historical DJ Mthly Prices"}</definedName>
    <definedName name="wrn.Fundamental2" localSheetId="3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41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36" hidden="1">{#N/A,#N/A,FALSE,"SUMMARY";#N/A,#N/A,FALSE,"AE7616";#N/A,#N/A,FALSE,"AE7617";#N/A,#N/A,FALSE,"AE7618";#N/A,#N/A,FALSE,"AE7619"}</definedName>
    <definedName name="wrn.IEO." localSheetId="35" hidden="1">{#N/A,#N/A,FALSE,"SUMMARY";#N/A,#N/A,FALSE,"AE7616";#N/A,#N/A,FALSE,"AE7617";#N/A,#N/A,FALSE,"AE7618";#N/A,#N/A,FALSE,"AE7619"}</definedName>
    <definedName name="wrn.IEO." localSheetId="34" hidden="1">{#N/A,#N/A,FALSE,"SUMMARY";#N/A,#N/A,FALSE,"AE7616";#N/A,#N/A,FALSE,"AE7617";#N/A,#N/A,FALSE,"AE7618";#N/A,#N/A,FALSE,"AE7619"}</definedName>
    <definedName name="wrn.IEO." localSheetId="3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41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40" hidden="1">{#N/A,#N/A,FALSE,"Coversheet";#N/A,#N/A,FALSE,"QA"}</definedName>
    <definedName name="wrn.Incentive._.Overhead." localSheetId="36" hidden="1">{#N/A,#N/A,FALSE,"Coversheet";#N/A,#N/A,FALSE,"QA"}</definedName>
    <definedName name="wrn.Incentive._.Overhead." localSheetId="35" hidden="1">{#N/A,#N/A,FALSE,"Coversheet";#N/A,#N/A,FALSE,"QA"}</definedName>
    <definedName name="wrn.Incentive._.Overhead." localSheetId="34" hidden="1">{#N/A,#N/A,FALSE,"Coversheet";#N/A,#N/A,FALSE,"QA"}</definedName>
    <definedName name="wrn.Incentive._.Overhead." localSheetId="3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41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40" hidden="1">{#N/A,#N/A,FALSE,"Schedule F";#N/A,#N/A,FALSE,"Schedule G"}</definedName>
    <definedName name="wrn.limit_reports." localSheetId="36" hidden="1">{#N/A,#N/A,FALSE,"Schedule F";#N/A,#N/A,FALSE,"Schedule G"}</definedName>
    <definedName name="wrn.limit_reports." localSheetId="35" hidden="1">{#N/A,#N/A,FALSE,"Schedule F";#N/A,#N/A,FALSE,"Schedule G"}</definedName>
    <definedName name="wrn.limit_reports." localSheetId="34" hidden="1">{#N/A,#N/A,FALSE,"Schedule F";#N/A,#N/A,FALSE,"Schedule G"}</definedName>
    <definedName name="wrn.limit_reports." localSheetId="3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41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40" hidden="1">{#N/A,#N/A,FALSE,"Month ";#N/A,#N/A,FALSE,"YTD";#N/A,#N/A,FALSE,"12 mo ended"}</definedName>
    <definedName name="wrn.MARGIN_WO_QTR." localSheetId="36" hidden="1">{#N/A,#N/A,FALSE,"Month ";#N/A,#N/A,FALSE,"YTD";#N/A,#N/A,FALSE,"12 mo ended"}</definedName>
    <definedName name="wrn.MARGIN_WO_QTR." localSheetId="35" hidden="1">{#N/A,#N/A,FALSE,"Month ";#N/A,#N/A,FALSE,"YTD";#N/A,#N/A,FALSE,"12 mo ended"}</definedName>
    <definedName name="wrn.MARGIN_WO_QTR." localSheetId="34" hidden="1">{#N/A,#N/A,FALSE,"Month ";#N/A,#N/A,FALSE,"YTD";#N/A,#N/A,FALSE,"12 mo ended"}</definedName>
    <definedName name="wrn.MARGIN_WO_QTR." localSheetId="3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41" hidden="1">{#N/A,#N/A,FALSE,"Loans";#N/A,#N/A,FALSE,"Program Costs";#N/A,#N/A,FALSE,"Measures";#N/A,#N/A,FALSE,"Net Lost Rev";#N/A,#N/A,FALSE,"Incentive"}</definedName>
    <definedName name="wrn.OR._.Carrying._.Charge._.JV." localSheetId="25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localSheetId="35" hidden="1">{#N/A,#N/A,FALSE,"Loans";#N/A,#N/A,FALSE,"Program Costs";#N/A,#N/A,FALSE,"Measures";#N/A,#N/A,FALSE,"Net Lost Rev";#N/A,#N/A,FALSE,"Incentive"}</definedName>
    <definedName name="wrn.OR._.Carrying._.Charge._.JV." localSheetId="34" hidden="1">{#N/A,#N/A,FALSE,"Loans";#N/A,#N/A,FALSE,"Program Costs";#N/A,#N/A,FALSE,"Measures";#N/A,#N/A,FALSE,"Net Lost Rev";#N/A,#N/A,FALSE,"Incentive"}</definedName>
    <definedName name="wrn.OR._.Carrying._.Charge._.JV." localSheetId="3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41" hidden="1">{#N/A,#N/A,FALSE,"Loans";#N/A,#N/A,FALSE,"Program Costs";#N/A,#N/A,FALSE,"Measures";#N/A,#N/A,FALSE,"Net Lost Rev";#N/A,#N/A,FALSE,"Incentive"}</definedName>
    <definedName name="wrn.OR._.Carrying._.Charge._.JV.1" localSheetId="25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localSheetId="35" hidden="1">{#N/A,#N/A,FALSE,"Loans";#N/A,#N/A,FALSE,"Program Costs";#N/A,#N/A,FALSE,"Measures";#N/A,#N/A,FALSE,"Net Lost Rev";#N/A,#N/A,FALSE,"Incentive"}</definedName>
    <definedName name="wrn.OR._.Carrying._.Charge._.JV.1" localSheetId="34" hidden="1">{#N/A,#N/A,FALSE,"Loans";#N/A,#N/A,FALSE,"Program Costs";#N/A,#N/A,FALSE,"Measures";#N/A,#N/A,FALSE,"Net Lost Rev";#N/A,#N/A,FALSE,"Incentive"}</definedName>
    <definedName name="wrn.OR._.Carrying._.Charge._.JV.1" localSheetId="3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3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41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36" hidden="1">{#N/A,#N/A,FALSE,"BASE";#N/A,#N/A,FALSE,"LOOPS";#N/A,#N/A,FALSE,"PLC"}</definedName>
    <definedName name="wrn.Project._.Services." localSheetId="35" hidden="1">{#N/A,#N/A,FALSE,"BASE";#N/A,#N/A,FALSE,"LOOPS";#N/A,#N/A,FALSE,"PLC"}</definedName>
    <definedName name="wrn.Project._.Services." localSheetId="34" hidden="1">{#N/A,#N/A,FALSE,"BASE";#N/A,#N/A,FALSE,"LOOPS";#N/A,#N/A,FALSE,"PLC"}</definedName>
    <definedName name="wrn.Project._.Services." localSheetId="3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41" hidden="1">{#N/A,#N/A,FALSE,"7617 Fab";#N/A,#N/A,FALSE,"7617 NSK"}</definedName>
    <definedName name="wrn.SCHEDULE." localSheetId="25" hidden="1">{#N/A,#N/A,FALSE,"7617 Fab";#N/A,#N/A,FALSE,"7617 NSK"}</definedName>
    <definedName name="wrn.SCHEDULE." localSheetId="36" hidden="1">{#N/A,#N/A,FALSE,"7617 Fab";#N/A,#N/A,FALSE,"7617 NSK"}</definedName>
    <definedName name="wrn.SCHEDULE." localSheetId="35" hidden="1">{#N/A,#N/A,FALSE,"7617 Fab";#N/A,#N/A,FALSE,"7617 NSK"}</definedName>
    <definedName name="wrn.SCHEDULE." localSheetId="34" hidden="1">{#N/A,#N/A,FALSE,"7617 Fab";#N/A,#N/A,FALSE,"7617 NSK"}</definedName>
    <definedName name="wrn.SCHEDULE." localSheetId="3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41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36" hidden="1">{#N/A,#N/A,FALSE,"SUMMARY";#N/A,#N/A,FALSE,"AE7616";#N/A,#N/A,FALSE,"AE7617";#N/A,#N/A,FALSE,"AE7618";#N/A,#N/A,FALSE,"AE7619";#N/A,#N/A,FALSE,"Target Materials"}</definedName>
    <definedName name="wrn.SLB." localSheetId="35" hidden="1">{#N/A,#N/A,FALSE,"SUMMARY";#N/A,#N/A,FALSE,"AE7616";#N/A,#N/A,FALSE,"AE7617";#N/A,#N/A,FALSE,"AE7618";#N/A,#N/A,FALSE,"AE7619";#N/A,#N/A,FALSE,"Target Materials"}</definedName>
    <definedName name="wrn.SLB." localSheetId="34" hidden="1">{#N/A,#N/A,FALSE,"SUMMARY";#N/A,#N/A,FALSE,"AE7616";#N/A,#N/A,FALSE,"AE7617";#N/A,#N/A,FALSE,"AE7618";#N/A,#N/A,FALSE,"AE7619";#N/A,#N/A,FALSE,"Target Materials"}</definedName>
    <definedName name="wrn.SLB." localSheetId="3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41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40" hidden="1">{#N/A,#N/A,FALSE,"2002 Small Tool OH";#N/A,#N/A,FALSE,"QA"}</definedName>
    <definedName name="wrn.Small._.Tools._.Overhead." localSheetId="36" hidden="1">{#N/A,#N/A,FALSE,"2002 Small Tool OH";#N/A,#N/A,FALSE,"QA"}</definedName>
    <definedName name="wrn.Small._.Tools._.Overhead." localSheetId="35" hidden="1">{#N/A,#N/A,FALSE,"2002 Small Tool OH";#N/A,#N/A,FALSE,"QA"}</definedName>
    <definedName name="wrn.Small._.Tools._.Overhead." localSheetId="34" hidden="1">{#N/A,#N/A,FALSE,"2002 Small Tool OH";#N/A,#N/A,FALSE,"QA"}</definedName>
    <definedName name="wrn.Small._.Tools._.Overhead." localSheetId="3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41" hidden="1">{#N/A,#N/A,FALSE,"Summ";#N/A,#N/A,FALSE,"General"}</definedName>
    <definedName name="wrn.Summary." localSheetId="25" hidden="1">{#N/A,#N/A,FALSE,"Summ";#N/A,#N/A,FALSE,"General"}</definedName>
    <definedName name="wrn.Summary." localSheetId="36" hidden="1">{#N/A,#N/A,FALSE,"Summ";#N/A,#N/A,FALSE,"General"}</definedName>
    <definedName name="wrn.Summary." localSheetId="35" hidden="1">{#N/A,#N/A,FALSE,"Summ";#N/A,#N/A,FALSE,"General"}</definedName>
    <definedName name="wrn.Summary." localSheetId="34" hidden="1">{#N/A,#N/A,FALSE,"Summ";#N/A,#N/A,FALSE,"General"}</definedName>
    <definedName name="wrn.Summary." localSheetId="3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41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36" hidden="1">{#N/A,#N/A,FALSE,"Expenditures";#N/A,#N/A,FALSE,"Property Placed In-Service";#N/A,#N/A,FALSE,"CWIP Balances"}</definedName>
    <definedName name="wrn.USIM_Data_Abbrev3." localSheetId="35" hidden="1">{#N/A,#N/A,FALSE,"Expenditures";#N/A,#N/A,FALSE,"Property Placed In-Service";#N/A,#N/A,FALSE,"CWIP Balances"}</definedName>
    <definedName name="wrn.USIM_Data_Abbrev3." localSheetId="34" hidden="1">{#N/A,#N/A,FALSE,"Expenditures";#N/A,#N/A,FALSE,"Property Placed In-Service";#N/A,#N/A,FALSE,"CWIP Balances"}</definedName>
    <definedName name="wrn.USIM_Data_Abbrev3." localSheetId="3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3" hidden="1">{#N/A,#N/A,FALSE,"schA"}</definedName>
    <definedName name="www" localSheetId="1" hidden="1">{#N/A,#N/A,FALSE,"schA"}</definedName>
    <definedName name="www" localSheetId="2" hidden="1">{#N/A,#N/A,FALSE,"schA"}</definedName>
    <definedName name="www" localSheetId="41" hidden="1">{#N/A,#N/A,FALSE,"schA"}</definedName>
    <definedName name="www" localSheetId="25" hidden="1">{#N/A,#N/A,FALSE,"schA"}</definedName>
    <definedName name="www" localSheetId="36" hidden="1">{#N/A,#N/A,FALSE,"schA"}</definedName>
    <definedName name="www" localSheetId="35" hidden="1">{#N/A,#N/A,FALSE,"schA"}</definedName>
    <definedName name="www" localSheetId="34" hidden="1">{#N/A,#N/A,FALSE,"schA"}</definedName>
    <definedName name="www" localSheetId="33" hidden="1">{#N/A,#N/A,FALSE,"schA"}</definedName>
    <definedName name="www" hidden="1">{#N/A,#N/A,FALSE,"schA"}</definedName>
    <definedName name="x" localSheetId="3" hidden="1">{#N/A,#N/A,FALSE,"Coversheet";#N/A,#N/A,FALSE,"QA"}</definedName>
    <definedName name="x" localSheetId="1" hidden="1">{#N/A,#N/A,FALSE,"Coversheet";#N/A,#N/A,FALSE,"QA"}</definedName>
    <definedName name="x" localSheetId="2" hidden="1">{#N/A,#N/A,FALSE,"Coversheet";#N/A,#N/A,FALSE,"QA"}</definedName>
    <definedName name="x" localSheetId="41" hidden="1">{#N/A,#N/A,FALSE,"Coversheet";#N/A,#N/A,FALSE,"QA"}</definedName>
    <definedName name="x" localSheetId="25">'[48]Weather Present'!$K$7</definedName>
    <definedName name="x" localSheetId="36" hidden="1">{#N/A,#N/A,FALSE,"Coversheet";#N/A,#N/A,FALSE,"QA"}</definedName>
    <definedName name="x" localSheetId="35" hidden="1">{#N/A,#N/A,FALSE,"Coversheet";#N/A,#N/A,FALSE,"QA"}</definedName>
    <definedName name="x" localSheetId="34" hidden="1">{#N/A,#N/A,FALSE,"Coversheet";#N/A,#N/A,FALSE,"QA"}</definedName>
    <definedName name="x" localSheetId="33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1" hidden="1">{#N/A,#N/A,FALSE,"Balance_Sheet";#N/A,#N/A,FALSE,"income_statement_monthly";#N/A,#N/A,FALSE,"income_statement_Quarter";#N/A,#N/A,FALSE,"income_statement_ytd";#N/A,#N/A,FALSE,"income_statement_12Months"}</definedName>
    <definedName name="xx" localSheetId="25" hidden="1">{#N/A,#N/A,FALSE,"Balance_Sheet";#N/A,#N/A,FALSE,"income_statement_monthly";#N/A,#N/A,FALSE,"income_statement_Quarter";#N/A,#N/A,FALSE,"income_statement_ytd";#N/A,#N/A,FALSE,"income_statement_12Months"}</definedName>
    <definedName name="xx" localSheetId="36" hidden="1">{#N/A,#N/A,FALSE,"Balance_Sheet";#N/A,#N/A,FALSE,"income_statement_monthly";#N/A,#N/A,FALSE,"income_statement_Quarter";#N/A,#N/A,FALSE,"income_statement_ytd";#N/A,#N/A,FALSE,"income_statement_12Months"}</definedName>
    <definedName name="xx" localSheetId="35" hidden="1">{#N/A,#N/A,FALSE,"Balance_Sheet";#N/A,#N/A,FALSE,"income_statement_monthly";#N/A,#N/A,FALSE,"income_statement_Quarter";#N/A,#N/A,FALSE,"income_statement_ytd";#N/A,#N/A,FALSE,"income_statement_12Months"}</definedName>
    <definedName name="xx" localSheetId="34" hidden="1">{#N/A,#N/A,FALSE,"Balance_Sheet";#N/A,#N/A,FALSE,"income_statement_monthly";#N/A,#N/A,FALSE,"income_statement_Quarter";#N/A,#N/A,FALSE,"income_statement_ytd";#N/A,#N/A,FALSE,"income_statement_12Months"}</definedName>
    <definedName name="xx" localSheetId="3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5" hidden="1">'[3]DSM Output'!$B$21:$B$23</definedName>
    <definedName name="y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5">#REF!</definedName>
    <definedName name="Year">#REF!</definedName>
    <definedName name="Years_evaluated">'[49]Revison Inputs'!$B$6</definedName>
    <definedName name="YEFactors">[13]Factors!$S$3:$AG$99</definedName>
    <definedName name="YTD_Format">[39]YTD!$B$13:$D$13,[39]YTD!$B$32:$D$32</definedName>
    <definedName name="yuf" localSheetId="3" hidden="1">{#N/A,#N/A,FALSE,"Summ";#N/A,#N/A,FALSE,"General"}</definedName>
    <definedName name="yuf" localSheetId="1" hidden="1">{#N/A,#N/A,FALSE,"Summ";#N/A,#N/A,FALSE,"General"}</definedName>
    <definedName name="yuf" localSheetId="2" hidden="1">{#N/A,#N/A,FALSE,"Summ";#N/A,#N/A,FALSE,"General"}</definedName>
    <definedName name="yuf" localSheetId="41" hidden="1">{#N/A,#N/A,FALSE,"Summ";#N/A,#N/A,FALSE,"General"}</definedName>
    <definedName name="yuf" localSheetId="25" hidden="1">{#N/A,#N/A,FALSE,"Summ";#N/A,#N/A,FALSE,"General"}</definedName>
    <definedName name="yuf" localSheetId="36" hidden="1">{#N/A,#N/A,FALSE,"Summ";#N/A,#N/A,FALSE,"General"}</definedName>
    <definedName name="yuf" localSheetId="35" hidden="1">{#N/A,#N/A,FALSE,"Summ";#N/A,#N/A,FALSE,"General"}</definedName>
    <definedName name="yuf" localSheetId="34" hidden="1">{#N/A,#N/A,FALSE,"Summ";#N/A,#N/A,FALSE,"General"}</definedName>
    <definedName name="yuf" localSheetId="33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localSheetId="1" hidden="1">{#N/A,#N/A,FALSE,"Coversheet";#N/A,#N/A,FALSE,"QA"}</definedName>
    <definedName name="z" localSheetId="2" hidden="1">{#N/A,#N/A,FALSE,"Coversheet";#N/A,#N/A,FALSE,"QA"}</definedName>
    <definedName name="z" localSheetId="41" hidden="1">{#N/A,#N/A,FALSE,"Coversheet";#N/A,#N/A,FALSE,"QA"}</definedName>
    <definedName name="z" localSheetId="25" hidden="1">'[3]DSM Output'!$G$21:$G$23</definedName>
    <definedName name="z" localSheetId="36" hidden="1">{#N/A,#N/A,FALSE,"Coversheet";#N/A,#N/A,FALSE,"QA"}</definedName>
    <definedName name="z" localSheetId="35" hidden="1">{#N/A,#N/A,FALSE,"Coversheet";#N/A,#N/A,FALSE,"QA"}</definedName>
    <definedName name="z" localSheetId="34" hidden="1">{#N/A,#N/A,FALSE,"Coversheet";#N/A,#N/A,FALSE,"QA"}</definedName>
    <definedName name="z" localSheetId="33" hidden="1">{#N/A,#N/A,FALSE,"Coversheet";#N/A,#N/A,FALSE,"QA"}</definedName>
    <definedName name="z" hidden="1">{#N/A,#N/A,FALSE,"Coversheet";#N/A,#N/A,FALSE,"QA"}</definedName>
    <definedName name="ZA" localSheetId="25">'[50] annual balance '!#REF!</definedName>
    <definedName name="ZA">'[50] annual balance '!#REF!</definedName>
  </definedNames>
  <calcPr calcId="162913" iterate="1" calcOnSave="0"/>
</workbook>
</file>

<file path=xl/calcChain.xml><?xml version="1.0" encoding="utf-8"?>
<calcChain xmlns="http://schemas.openxmlformats.org/spreadsheetml/2006/main">
  <c r="F378" i="60" l="1"/>
  <c r="F379" i="60"/>
  <c r="F380" i="60"/>
  <c r="F381" i="60"/>
  <c r="F382" i="60"/>
  <c r="F383" i="60"/>
  <c r="F384" i="60"/>
  <c r="F385" i="60"/>
  <c r="F386" i="60"/>
  <c r="F387" i="60"/>
  <c r="F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F390" i="60"/>
  <c r="F391" i="60"/>
  <c r="F392" i="60"/>
  <c r="F393" i="60"/>
  <c r="F394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F273" i="60"/>
  <c r="Q273" i="60"/>
  <c r="F274" i="60"/>
  <c r="Q274" i="60"/>
  <c r="F275" i="60"/>
  <c r="Q275" i="60"/>
  <c r="F276" i="60"/>
  <c r="Q276" i="60"/>
  <c r="F277" i="60"/>
  <c r="Q277" i="60"/>
  <c r="F278" i="60"/>
  <c r="Q278" i="60"/>
  <c r="F279" i="60"/>
  <c r="Q279" i="60"/>
  <c r="F282" i="60"/>
  <c r="Q282" i="60"/>
  <c r="F283" i="60"/>
  <c r="Q283" i="60"/>
  <c r="F284" i="60"/>
  <c r="Q284" i="60"/>
  <c r="F285" i="60"/>
  <c r="Q285" i="60"/>
  <c r="F286" i="60"/>
  <c r="Q286" i="60"/>
  <c r="F287" i="60"/>
  <c r="Q287" i="60"/>
  <c r="F288" i="60"/>
  <c r="Q288" i="60"/>
  <c r="F291" i="60"/>
  <c r="Q291" i="60"/>
  <c r="F292" i="60"/>
  <c r="Q292" i="60"/>
  <c r="F293" i="60"/>
  <c r="Q293" i="60"/>
  <c r="F294" i="60"/>
  <c r="Q294" i="60"/>
  <c r="F295" i="60"/>
  <c r="Q295" i="60"/>
  <c r="F296" i="60"/>
  <c r="Q296" i="60"/>
  <c r="F297" i="60"/>
  <c r="Q297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W269" i="60"/>
  <c r="F256" i="60"/>
  <c r="Q256" i="60"/>
  <c r="F257" i="60"/>
  <c r="Q257" i="60"/>
  <c r="F258" i="60"/>
  <c r="Q258" i="60"/>
  <c r="F259" i="60"/>
  <c r="Q259" i="60"/>
  <c r="F260" i="60"/>
  <c r="Q260" i="60"/>
  <c r="F261" i="60"/>
  <c r="Q261" i="60"/>
  <c r="F262" i="60"/>
  <c r="Q262" i="60"/>
  <c r="F165" i="60"/>
  <c r="Q165" i="60"/>
  <c r="F166" i="60"/>
  <c r="Q166" i="60"/>
  <c r="F167" i="60"/>
  <c r="Q167" i="60"/>
  <c r="F168" i="60"/>
  <c r="Q168" i="60"/>
  <c r="F169" i="60"/>
  <c r="Q169" i="60"/>
  <c r="F170" i="60"/>
  <c r="Q170" i="60"/>
  <c r="F171" i="60"/>
  <c r="Q171" i="60"/>
  <c r="F174" i="60"/>
  <c r="Q174" i="60"/>
  <c r="F175" i="60"/>
  <c r="Q175" i="60"/>
  <c r="F176" i="60"/>
  <c r="Q176" i="60"/>
  <c r="F177" i="60"/>
  <c r="Q177" i="60"/>
  <c r="F178" i="60"/>
  <c r="Q178" i="60"/>
  <c r="F179" i="60"/>
  <c r="Q179" i="60"/>
  <c r="F180" i="60"/>
  <c r="Q180" i="60"/>
  <c r="F183" i="60"/>
  <c r="Q183" i="60"/>
  <c r="F184" i="60"/>
  <c r="Q184" i="60"/>
  <c r="F185" i="60"/>
  <c r="Q185" i="60"/>
  <c r="F186" i="60"/>
  <c r="Q186" i="60"/>
  <c r="F187" i="60"/>
  <c r="Q187" i="60"/>
  <c r="F188" i="60"/>
  <c r="Q188" i="60"/>
  <c r="F189" i="60"/>
  <c r="Q189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W161" i="60"/>
  <c r="F146" i="60"/>
  <c r="Q146" i="60"/>
  <c r="F147" i="60"/>
  <c r="Q147" i="60"/>
  <c r="F148" i="60"/>
  <c r="Q148" i="60"/>
  <c r="F149" i="60"/>
  <c r="Q149" i="60"/>
  <c r="F150" i="60"/>
  <c r="Q150" i="60"/>
  <c r="F151" i="60"/>
  <c r="Q151" i="60"/>
  <c r="F152" i="60"/>
  <c r="Q152" i="60"/>
  <c r="F154" i="60"/>
  <c r="Q154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R51" i="60"/>
  <c r="S51" i="60"/>
  <c r="T51" i="60"/>
  <c r="U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R52" i="60"/>
  <c r="F55" i="60"/>
  <c r="F56" i="60"/>
  <c r="F57" i="60"/>
  <c r="F58" i="60"/>
  <c r="F59" i="60"/>
  <c r="F60" i="60"/>
  <c r="F61" i="60"/>
  <c r="F64" i="60"/>
  <c r="F65" i="60"/>
  <c r="F66" i="60"/>
  <c r="F67" i="60"/>
  <c r="F68" i="60"/>
  <c r="F69" i="60"/>
  <c r="F70" i="60"/>
  <c r="F73" i="60"/>
  <c r="F74" i="60"/>
  <c r="F75" i="60"/>
  <c r="F76" i="60"/>
  <c r="F77" i="60"/>
  <c r="F78" i="60"/>
  <c r="F79" i="60"/>
  <c r="W51" i="60"/>
  <c r="F44" i="60"/>
  <c r="F43" i="60"/>
  <c r="E378" i="60"/>
  <c r="E379" i="60"/>
  <c r="E380" i="60"/>
  <c r="E381" i="60"/>
  <c r="E382" i="60" l="1"/>
  <c r="C479" i="63"/>
  <c r="G649" i="65"/>
  <c r="C423" i="65"/>
  <c r="C252" i="63"/>
  <c r="G597" i="65"/>
  <c r="E126" i="7"/>
  <c r="C98" i="65"/>
  <c r="C139" i="63"/>
  <c r="C55" i="63"/>
  <c r="C85" i="63"/>
  <c r="C127" i="63"/>
  <c r="E80" i="62"/>
  <c r="C38" i="63"/>
  <c r="G270" i="65"/>
  <c r="C321" i="65"/>
  <c r="G322" i="65"/>
  <c r="C220" i="63"/>
  <c r="G406" i="65"/>
  <c r="C385" i="65"/>
  <c r="C525" i="65"/>
  <c r="G323" i="65"/>
  <c r="N27" i="127"/>
  <c r="I38" i="127"/>
  <c r="I36" i="127"/>
  <c r="F33" i="127"/>
  <c r="E31" i="127"/>
  <c r="D31" i="127"/>
  <c r="H27" i="127"/>
  <c r="E27" i="127"/>
  <c r="D27" i="127"/>
  <c r="E25" i="127"/>
  <c r="D25" i="127"/>
  <c r="H23" i="127"/>
  <c r="E23" i="127"/>
  <c r="D23" i="127"/>
  <c r="H20" i="127"/>
  <c r="E20" i="127"/>
  <c r="D20" i="127"/>
  <c r="H19" i="127"/>
  <c r="E19" i="127"/>
  <c r="D19" i="127"/>
  <c r="H18" i="127"/>
  <c r="E18" i="127"/>
  <c r="D18" i="127"/>
  <c r="H14" i="127"/>
  <c r="E14" i="127"/>
  <c r="D14" i="127"/>
  <c r="H13" i="127"/>
  <c r="E13" i="127"/>
  <c r="D13" i="127"/>
  <c r="H12" i="127"/>
  <c r="E12" i="127"/>
  <c r="D12" i="127"/>
  <c r="H9" i="127"/>
  <c r="E9" i="127"/>
  <c r="D9" i="127"/>
  <c r="E670" i="65"/>
  <c r="D670" i="65"/>
  <c r="C670" i="65"/>
  <c r="B670" i="65"/>
  <c r="E669" i="65"/>
  <c r="D669" i="65"/>
  <c r="C669" i="65"/>
  <c r="B669" i="65"/>
  <c r="I668" i="65"/>
  <c r="G668" i="65"/>
  <c r="F668" i="65"/>
  <c r="E668" i="65"/>
  <c r="D668" i="65"/>
  <c r="C668" i="65"/>
  <c r="B668" i="65"/>
  <c r="A668" i="65"/>
  <c r="I667" i="65"/>
  <c r="G667" i="65"/>
  <c r="F667" i="65"/>
  <c r="E667" i="65"/>
  <c r="D667" i="65"/>
  <c r="C667" i="65"/>
  <c r="B667" i="65"/>
  <c r="A667" i="65"/>
  <c r="I666" i="65"/>
  <c r="G666" i="65"/>
  <c r="F666" i="65"/>
  <c r="E666" i="65"/>
  <c r="D666" i="65"/>
  <c r="C666" i="65"/>
  <c r="B666" i="65"/>
  <c r="A666" i="65"/>
  <c r="I665" i="65"/>
  <c r="G665" i="65"/>
  <c r="F665" i="65"/>
  <c r="E665" i="65"/>
  <c r="D665" i="65"/>
  <c r="C665" i="65"/>
  <c r="B665" i="65"/>
  <c r="A665" i="65"/>
  <c r="I664" i="65"/>
  <c r="E664" i="65"/>
  <c r="D664" i="65"/>
  <c r="C664" i="65"/>
  <c r="B664" i="65"/>
  <c r="A664" i="65"/>
  <c r="I663" i="65"/>
  <c r="E663" i="65"/>
  <c r="D663" i="65"/>
  <c r="C663" i="65"/>
  <c r="B663" i="65"/>
  <c r="A663" i="65"/>
  <c r="I662" i="65"/>
  <c r="E662" i="65"/>
  <c r="D662" i="65"/>
  <c r="C662" i="65"/>
  <c r="B662" i="65"/>
  <c r="A662" i="65"/>
  <c r="I661" i="65"/>
  <c r="E661" i="65"/>
  <c r="D661" i="65"/>
  <c r="C661" i="65"/>
  <c r="B661" i="65"/>
  <c r="A661" i="65"/>
  <c r="G659" i="65"/>
  <c r="F659" i="65"/>
  <c r="E659" i="65"/>
  <c r="D659" i="65"/>
  <c r="C659" i="65"/>
  <c r="B659" i="65"/>
  <c r="R658" i="65"/>
  <c r="Q658" i="65"/>
  <c r="P658" i="65"/>
  <c r="O658" i="65"/>
  <c r="N658" i="65"/>
  <c r="M658" i="65"/>
  <c r="L658" i="65"/>
  <c r="K658" i="65"/>
  <c r="J658" i="65"/>
  <c r="I658" i="65"/>
  <c r="G658" i="65"/>
  <c r="F658" i="65"/>
  <c r="E658" i="65"/>
  <c r="D658" i="65"/>
  <c r="C658" i="65"/>
  <c r="B658" i="65"/>
  <c r="A658" i="65"/>
  <c r="R657" i="65"/>
  <c r="Q657" i="65"/>
  <c r="P657" i="65"/>
  <c r="O657" i="65"/>
  <c r="N657" i="65"/>
  <c r="M657" i="65"/>
  <c r="L657" i="65"/>
  <c r="K657" i="65"/>
  <c r="J657" i="65"/>
  <c r="I657" i="65"/>
  <c r="G657" i="65"/>
  <c r="F657" i="65"/>
  <c r="E657" i="65"/>
  <c r="D657" i="65"/>
  <c r="C657" i="65"/>
  <c r="B657" i="65"/>
  <c r="A657" i="65"/>
  <c r="R656" i="65"/>
  <c r="Q656" i="65"/>
  <c r="P656" i="65"/>
  <c r="O656" i="65"/>
  <c r="N656" i="65"/>
  <c r="M656" i="65"/>
  <c r="L656" i="65"/>
  <c r="K656" i="65"/>
  <c r="J656" i="65"/>
  <c r="I656" i="65"/>
  <c r="G656" i="65"/>
  <c r="F656" i="65"/>
  <c r="E656" i="65"/>
  <c r="D656" i="65"/>
  <c r="C656" i="65"/>
  <c r="B656" i="65"/>
  <c r="A656" i="65"/>
  <c r="R655" i="65"/>
  <c r="Q655" i="65"/>
  <c r="P655" i="65"/>
  <c r="O655" i="65"/>
  <c r="N655" i="65"/>
  <c r="M655" i="65"/>
  <c r="L655" i="65"/>
  <c r="K655" i="65"/>
  <c r="J655" i="65"/>
  <c r="I655" i="65"/>
  <c r="G655" i="65"/>
  <c r="F655" i="65"/>
  <c r="E655" i="65"/>
  <c r="D655" i="65"/>
  <c r="C655" i="65"/>
  <c r="B655" i="65"/>
  <c r="A655" i="65"/>
  <c r="R654" i="65"/>
  <c r="Q654" i="65"/>
  <c r="P654" i="65"/>
  <c r="O654" i="65"/>
  <c r="N654" i="65"/>
  <c r="M654" i="65"/>
  <c r="L654" i="65"/>
  <c r="K654" i="65"/>
  <c r="J654" i="65"/>
  <c r="I654" i="65"/>
  <c r="G654" i="65"/>
  <c r="F654" i="65"/>
  <c r="E654" i="65"/>
  <c r="D654" i="65"/>
  <c r="C654" i="65"/>
  <c r="B654" i="65"/>
  <c r="A654" i="65"/>
  <c r="R653" i="65"/>
  <c r="Q653" i="65"/>
  <c r="P653" i="65"/>
  <c r="O653" i="65"/>
  <c r="N653" i="65"/>
  <c r="M653" i="65"/>
  <c r="L653" i="65"/>
  <c r="K653" i="65"/>
  <c r="J653" i="65"/>
  <c r="I653" i="65"/>
  <c r="G653" i="65"/>
  <c r="F653" i="65"/>
  <c r="E653" i="65"/>
  <c r="D653" i="65"/>
  <c r="C653" i="65"/>
  <c r="B653" i="65"/>
  <c r="A653" i="65"/>
  <c r="R652" i="65"/>
  <c r="Q652" i="65"/>
  <c r="P652" i="65"/>
  <c r="O652" i="65"/>
  <c r="N652" i="65"/>
  <c r="M652" i="65"/>
  <c r="L652" i="65"/>
  <c r="K652" i="65"/>
  <c r="J652" i="65"/>
  <c r="I652" i="65"/>
  <c r="G652" i="65"/>
  <c r="F652" i="65"/>
  <c r="E652" i="65"/>
  <c r="D652" i="65"/>
  <c r="C652" i="65"/>
  <c r="B652" i="65"/>
  <c r="A652" i="65"/>
  <c r="F649" i="65"/>
  <c r="E649" i="65"/>
  <c r="D649" i="65"/>
  <c r="C649" i="65"/>
  <c r="B649" i="65"/>
  <c r="G647" i="65"/>
  <c r="F647" i="65"/>
  <c r="E647" i="65"/>
  <c r="D647" i="65"/>
  <c r="C647" i="65"/>
  <c r="B647" i="65"/>
  <c r="R646" i="65"/>
  <c r="Q646" i="65"/>
  <c r="P646" i="65"/>
  <c r="O646" i="65"/>
  <c r="N646" i="65"/>
  <c r="M646" i="65"/>
  <c r="L646" i="65"/>
  <c r="K646" i="65"/>
  <c r="J646" i="65"/>
  <c r="I646" i="65"/>
  <c r="G646" i="65"/>
  <c r="F646" i="65"/>
  <c r="E646" i="65"/>
  <c r="D646" i="65"/>
  <c r="C646" i="65"/>
  <c r="B646" i="65"/>
  <c r="A646" i="65"/>
  <c r="R645" i="65"/>
  <c r="Q645" i="65"/>
  <c r="P645" i="65"/>
  <c r="O645" i="65"/>
  <c r="N645" i="65"/>
  <c r="M645" i="65"/>
  <c r="L645" i="65"/>
  <c r="K645" i="65"/>
  <c r="J645" i="65"/>
  <c r="I645" i="65"/>
  <c r="G645" i="65"/>
  <c r="F645" i="65"/>
  <c r="E645" i="65"/>
  <c r="D645" i="65"/>
  <c r="C645" i="65"/>
  <c r="B645" i="65"/>
  <c r="A645" i="65"/>
  <c r="F642" i="65"/>
  <c r="E642" i="65"/>
  <c r="D642" i="65"/>
  <c r="C642" i="65"/>
  <c r="B642" i="65"/>
  <c r="R641" i="65"/>
  <c r="Q641" i="65"/>
  <c r="P641" i="65"/>
  <c r="O641" i="65"/>
  <c r="N641" i="65"/>
  <c r="M641" i="65"/>
  <c r="L641" i="65"/>
  <c r="K641" i="65"/>
  <c r="J641" i="65"/>
  <c r="I641" i="65"/>
  <c r="G641" i="65"/>
  <c r="F641" i="65"/>
  <c r="E641" i="65"/>
  <c r="D641" i="65"/>
  <c r="C641" i="65"/>
  <c r="B641" i="65"/>
  <c r="A641" i="65"/>
  <c r="R640" i="65"/>
  <c r="Q640" i="65"/>
  <c r="P640" i="65"/>
  <c r="O640" i="65"/>
  <c r="N640" i="65"/>
  <c r="M640" i="65"/>
  <c r="L640" i="65"/>
  <c r="K640" i="65"/>
  <c r="J640" i="65"/>
  <c r="I640" i="65"/>
  <c r="G640" i="65"/>
  <c r="F640" i="65"/>
  <c r="E640" i="65"/>
  <c r="D640" i="65"/>
  <c r="C640" i="65"/>
  <c r="B640" i="65"/>
  <c r="A640" i="65"/>
  <c r="R639" i="65"/>
  <c r="Q639" i="65"/>
  <c r="P639" i="65"/>
  <c r="O639" i="65"/>
  <c r="N639" i="65"/>
  <c r="M639" i="65"/>
  <c r="L639" i="65"/>
  <c r="K639" i="65"/>
  <c r="J639" i="65"/>
  <c r="I639" i="65"/>
  <c r="G639" i="65"/>
  <c r="F639" i="65"/>
  <c r="E639" i="65"/>
  <c r="D639" i="65"/>
  <c r="C639" i="65"/>
  <c r="B639" i="65"/>
  <c r="A639" i="65"/>
  <c r="R638" i="65"/>
  <c r="Q638" i="65"/>
  <c r="P638" i="65"/>
  <c r="O638" i="65"/>
  <c r="N638" i="65"/>
  <c r="M638" i="65"/>
  <c r="L638" i="65"/>
  <c r="K638" i="65"/>
  <c r="J638" i="65"/>
  <c r="I638" i="65"/>
  <c r="G638" i="65"/>
  <c r="F638" i="65"/>
  <c r="E638" i="65"/>
  <c r="D638" i="65"/>
  <c r="C638" i="65"/>
  <c r="B638" i="65"/>
  <c r="A638" i="65"/>
  <c r="R637" i="65"/>
  <c r="Q637" i="65"/>
  <c r="P637" i="65"/>
  <c r="O637" i="65"/>
  <c r="N637" i="65"/>
  <c r="M637" i="65"/>
  <c r="L637" i="65"/>
  <c r="K637" i="65"/>
  <c r="J637" i="65"/>
  <c r="I637" i="65"/>
  <c r="G637" i="65"/>
  <c r="F637" i="65"/>
  <c r="E637" i="65"/>
  <c r="D637" i="65"/>
  <c r="C637" i="65"/>
  <c r="B637" i="65"/>
  <c r="A637" i="65"/>
  <c r="R636" i="65"/>
  <c r="Q636" i="65"/>
  <c r="P636" i="65"/>
  <c r="O636" i="65"/>
  <c r="N636" i="65"/>
  <c r="M636" i="65"/>
  <c r="L636" i="65"/>
  <c r="K636" i="65"/>
  <c r="J636" i="65"/>
  <c r="I636" i="65"/>
  <c r="G636" i="65"/>
  <c r="F636" i="65"/>
  <c r="E636" i="65"/>
  <c r="D636" i="65"/>
  <c r="C636" i="65"/>
  <c r="B636" i="65"/>
  <c r="A636" i="65"/>
  <c r="R635" i="65"/>
  <c r="Q635" i="65"/>
  <c r="P635" i="65"/>
  <c r="O635" i="65"/>
  <c r="N635" i="65"/>
  <c r="M635" i="65"/>
  <c r="L635" i="65"/>
  <c r="K635" i="65"/>
  <c r="J635" i="65"/>
  <c r="I635" i="65"/>
  <c r="G635" i="65"/>
  <c r="F635" i="65"/>
  <c r="E635" i="65"/>
  <c r="D635" i="65"/>
  <c r="C635" i="65"/>
  <c r="B635" i="65"/>
  <c r="A635" i="65"/>
  <c r="R634" i="65"/>
  <c r="Q634" i="65"/>
  <c r="P634" i="65"/>
  <c r="O634" i="65"/>
  <c r="N634" i="65"/>
  <c r="M634" i="65"/>
  <c r="L634" i="65"/>
  <c r="K634" i="65"/>
  <c r="J634" i="65"/>
  <c r="I634" i="65"/>
  <c r="G634" i="65"/>
  <c r="F634" i="65"/>
  <c r="E634" i="65"/>
  <c r="D634" i="65"/>
  <c r="C634" i="65"/>
  <c r="B634" i="65"/>
  <c r="A634" i="65"/>
  <c r="R633" i="65"/>
  <c r="Q633" i="65"/>
  <c r="P633" i="65"/>
  <c r="O633" i="65"/>
  <c r="N633" i="65"/>
  <c r="M633" i="65"/>
  <c r="L633" i="65"/>
  <c r="K633" i="65"/>
  <c r="J633" i="65"/>
  <c r="I633" i="65"/>
  <c r="G633" i="65"/>
  <c r="F633" i="65"/>
  <c r="E633" i="65"/>
  <c r="D633" i="65"/>
  <c r="C633" i="65"/>
  <c r="B633" i="65"/>
  <c r="A633" i="65"/>
  <c r="R632" i="65"/>
  <c r="Q632" i="65"/>
  <c r="P632" i="65"/>
  <c r="O632" i="65"/>
  <c r="N632" i="65"/>
  <c r="M632" i="65"/>
  <c r="L632" i="65"/>
  <c r="K632" i="65"/>
  <c r="J632" i="65"/>
  <c r="I632" i="65"/>
  <c r="G632" i="65"/>
  <c r="F632" i="65"/>
  <c r="E632" i="65"/>
  <c r="D632" i="65"/>
  <c r="C632" i="65"/>
  <c r="B632" i="65"/>
  <c r="A632" i="65"/>
  <c r="R631" i="65"/>
  <c r="Q631" i="65"/>
  <c r="P631" i="65"/>
  <c r="O631" i="65"/>
  <c r="N631" i="65"/>
  <c r="M631" i="65"/>
  <c r="L631" i="65"/>
  <c r="K631" i="65"/>
  <c r="J631" i="65"/>
  <c r="I631" i="65"/>
  <c r="G631" i="65"/>
  <c r="F631" i="65"/>
  <c r="E631" i="65"/>
  <c r="D631" i="65"/>
  <c r="C631" i="65"/>
  <c r="B631" i="65"/>
  <c r="A631" i="65"/>
  <c r="R630" i="65"/>
  <c r="Q630" i="65"/>
  <c r="P630" i="65"/>
  <c r="O630" i="65"/>
  <c r="N630" i="65"/>
  <c r="M630" i="65"/>
  <c r="L630" i="65"/>
  <c r="K630" i="65"/>
  <c r="J630" i="65"/>
  <c r="I630" i="65"/>
  <c r="G630" i="65"/>
  <c r="F630" i="65"/>
  <c r="E630" i="65"/>
  <c r="D630" i="65"/>
  <c r="C630" i="65"/>
  <c r="B630" i="65"/>
  <c r="A630" i="65"/>
  <c r="R629" i="65"/>
  <c r="Q629" i="65"/>
  <c r="P629" i="65"/>
  <c r="O629" i="65"/>
  <c r="N629" i="65"/>
  <c r="M629" i="65"/>
  <c r="L629" i="65"/>
  <c r="K629" i="65"/>
  <c r="J629" i="65"/>
  <c r="I629" i="65"/>
  <c r="G629" i="65"/>
  <c r="F629" i="65"/>
  <c r="E629" i="65"/>
  <c r="D629" i="65"/>
  <c r="C629" i="65"/>
  <c r="B629" i="65"/>
  <c r="A629" i="65"/>
  <c r="R628" i="65"/>
  <c r="Q628" i="65"/>
  <c r="P628" i="65"/>
  <c r="O628" i="65"/>
  <c r="N628" i="65"/>
  <c r="M628" i="65"/>
  <c r="L628" i="65"/>
  <c r="K628" i="65"/>
  <c r="J628" i="65"/>
  <c r="I628" i="65"/>
  <c r="G628" i="65"/>
  <c r="F628" i="65"/>
  <c r="E628" i="65"/>
  <c r="D628" i="65"/>
  <c r="C628" i="65"/>
  <c r="B628" i="65"/>
  <c r="A628" i="65"/>
  <c r="R627" i="65"/>
  <c r="Q627" i="65"/>
  <c r="P627" i="65"/>
  <c r="O627" i="65"/>
  <c r="N627" i="65"/>
  <c r="M627" i="65"/>
  <c r="L627" i="65"/>
  <c r="K627" i="65"/>
  <c r="J627" i="65"/>
  <c r="I627" i="65"/>
  <c r="G627" i="65"/>
  <c r="F627" i="65"/>
  <c r="E627" i="65"/>
  <c r="D627" i="65"/>
  <c r="C627" i="65"/>
  <c r="B627" i="65"/>
  <c r="A627" i="65"/>
  <c r="R626" i="65"/>
  <c r="Q626" i="65"/>
  <c r="P626" i="65"/>
  <c r="O626" i="65"/>
  <c r="N626" i="65"/>
  <c r="M626" i="65"/>
  <c r="L626" i="65"/>
  <c r="K626" i="65"/>
  <c r="J626" i="65"/>
  <c r="I626" i="65"/>
  <c r="G626" i="65"/>
  <c r="F626" i="65"/>
  <c r="E626" i="65"/>
  <c r="D626" i="65"/>
  <c r="C626" i="65"/>
  <c r="B626" i="65"/>
  <c r="A626" i="65"/>
  <c r="R625" i="65"/>
  <c r="Q625" i="65"/>
  <c r="P625" i="65"/>
  <c r="O625" i="65"/>
  <c r="N625" i="65"/>
  <c r="M625" i="65"/>
  <c r="L625" i="65"/>
  <c r="K625" i="65"/>
  <c r="J625" i="65"/>
  <c r="I625" i="65"/>
  <c r="G625" i="65"/>
  <c r="F625" i="65"/>
  <c r="E625" i="65"/>
  <c r="D625" i="65"/>
  <c r="C625" i="65"/>
  <c r="B625" i="65"/>
  <c r="A625" i="65"/>
  <c r="R624" i="65"/>
  <c r="Q624" i="65"/>
  <c r="P624" i="65"/>
  <c r="O624" i="65"/>
  <c r="N624" i="65"/>
  <c r="M624" i="65"/>
  <c r="L624" i="65"/>
  <c r="K624" i="65"/>
  <c r="J624" i="65"/>
  <c r="I624" i="65"/>
  <c r="G624" i="65"/>
  <c r="F624" i="65"/>
  <c r="E624" i="65"/>
  <c r="D624" i="65"/>
  <c r="C624" i="65"/>
  <c r="B624" i="65"/>
  <c r="A624" i="65"/>
  <c r="R623" i="65"/>
  <c r="Q623" i="65"/>
  <c r="P623" i="65"/>
  <c r="O623" i="65"/>
  <c r="N623" i="65"/>
  <c r="M623" i="65"/>
  <c r="L623" i="65"/>
  <c r="K623" i="65"/>
  <c r="J623" i="65"/>
  <c r="I623" i="65"/>
  <c r="G623" i="65"/>
  <c r="F623" i="65"/>
  <c r="E623" i="65"/>
  <c r="D623" i="65"/>
  <c r="C623" i="65"/>
  <c r="B623" i="65"/>
  <c r="A623" i="65"/>
  <c r="R622" i="65"/>
  <c r="Q622" i="65"/>
  <c r="P622" i="65"/>
  <c r="O622" i="65"/>
  <c r="N622" i="65"/>
  <c r="M622" i="65"/>
  <c r="L622" i="65"/>
  <c r="K622" i="65"/>
  <c r="J622" i="65"/>
  <c r="I622" i="65"/>
  <c r="G622" i="65"/>
  <c r="F622" i="65"/>
  <c r="E622" i="65"/>
  <c r="D622" i="65"/>
  <c r="C622" i="65"/>
  <c r="B622" i="65"/>
  <c r="A622" i="65"/>
  <c r="R621" i="65"/>
  <c r="Q621" i="65"/>
  <c r="P621" i="65"/>
  <c r="O621" i="65"/>
  <c r="N621" i="65"/>
  <c r="M621" i="65"/>
  <c r="L621" i="65"/>
  <c r="K621" i="65"/>
  <c r="J621" i="65"/>
  <c r="I621" i="65"/>
  <c r="G621" i="65"/>
  <c r="F621" i="65"/>
  <c r="E621" i="65"/>
  <c r="D621" i="65"/>
  <c r="C621" i="65"/>
  <c r="B621" i="65"/>
  <c r="A621" i="65"/>
  <c r="R620" i="65"/>
  <c r="Q620" i="65"/>
  <c r="P620" i="65"/>
  <c r="O620" i="65"/>
  <c r="N620" i="65"/>
  <c r="M620" i="65"/>
  <c r="L620" i="65"/>
  <c r="K620" i="65"/>
  <c r="J620" i="65"/>
  <c r="I620" i="65"/>
  <c r="G620" i="65"/>
  <c r="F620" i="65"/>
  <c r="E620" i="65"/>
  <c r="D620" i="65"/>
  <c r="C620" i="65"/>
  <c r="B620" i="65"/>
  <c r="A620" i="65"/>
  <c r="R619" i="65"/>
  <c r="Q619" i="65"/>
  <c r="P619" i="65"/>
  <c r="O619" i="65"/>
  <c r="N619" i="65"/>
  <c r="M619" i="65"/>
  <c r="L619" i="65"/>
  <c r="K619" i="65"/>
  <c r="J619" i="65"/>
  <c r="I619" i="65"/>
  <c r="G619" i="65"/>
  <c r="F619" i="65"/>
  <c r="E619" i="65"/>
  <c r="D619" i="65"/>
  <c r="C619" i="65"/>
  <c r="B619" i="65"/>
  <c r="A619" i="65"/>
  <c r="R618" i="65"/>
  <c r="Q618" i="65"/>
  <c r="P618" i="65"/>
  <c r="O618" i="65"/>
  <c r="N618" i="65"/>
  <c r="M618" i="65"/>
  <c r="L618" i="65"/>
  <c r="K618" i="65"/>
  <c r="J618" i="65"/>
  <c r="I618" i="65"/>
  <c r="G618" i="65"/>
  <c r="F618" i="65"/>
  <c r="E618" i="65"/>
  <c r="D618" i="65"/>
  <c r="C618" i="65"/>
  <c r="B618" i="65"/>
  <c r="A618" i="65"/>
  <c r="R617" i="65"/>
  <c r="Q617" i="65"/>
  <c r="P617" i="65"/>
  <c r="O617" i="65"/>
  <c r="N617" i="65"/>
  <c r="M617" i="65"/>
  <c r="L617" i="65"/>
  <c r="K617" i="65"/>
  <c r="J617" i="65"/>
  <c r="I617" i="65"/>
  <c r="G617" i="65"/>
  <c r="F617" i="65"/>
  <c r="E617" i="65"/>
  <c r="D617" i="65"/>
  <c r="C617" i="65"/>
  <c r="B617" i="65"/>
  <c r="A617" i="65"/>
  <c r="R616" i="65"/>
  <c r="Q616" i="65"/>
  <c r="P616" i="65"/>
  <c r="O616" i="65"/>
  <c r="N616" i="65"/>
  <c r="M616" i="65"/>
  <c r="L616" i="65"/>
  <c r="K616" i="65"/>
  <c r="J616" i="65"/>
  <c r="I616" i="65"/>
  <c r="G616" i="65"/>
  <c r="F616" i="65"/>
  <c r="E616" i="65"/>
  <c r="D616" i="65"/>
  <c r="C616" i="65"/>
  <c r="B616" i="65"/>
  <c r="A616" i="65"/>
  <c r="R615" i="65"/>
  <c r="Q615" i="65"/>
  <c r="P615" i="65"/>
  <c r="O615" i="65"/>
  <c r="N615" i="65"/>
  <c r="M615" i="65"/>
  <c r="L615" i="65"/>
  <c r="K615" i="65"/>
  <c r="J615" i="65"/>
  <c r="I615" i="65"/>
  <c r="G615" i="65"/>
  <c r="F615" i="65"/>
  <c r="E615" i="65"/>
  <c r="D615" i="65"/>
  <c r="C615" i="65"/>
  <c r="B615" i="65"/>
  <c r="A615" i="65"/>
  <c r="R614" i="65"/>
  <c r="Q614" i="65"/>
  <c r="P614" i="65"/>
  <c r="O614" i="65"/>
  <c r="N614" i="65"/>
  <c r="M614" i="65"/>
  <c r="L614" i="65"/>
  <c r="K614" i="65"/>
  <c r="J614" i="65"/>
  <c r="I614" i="65"/>
  <c r="G614" i="65"/>
  <c r="F614" i="65"/>
  <c r="E614" i="65"/>
  <c r="D614" i="65"/>
  <c r="C614" i="65"/>
  <c r="B614" i="65"/>
  <c r="A614" i="65"/>
  <c r="R613" i="65"/>
  <c r="Q613" i="65"/>
  <c r="P613" i="65"/>
  <c r="O613" i="65"/>
  <c r="N613" i="65"/>
  <c r="M613" i="65"/>
  <c r="L613" i="65"/>
  <c r="K613" i="65"/>
  <c r="J613" i="65"/>
  <c r="I613" i="65"/>
  <c r="G613" i="65"/>
  <c r="F613" i="65"/>
  <c r="E613" i="65"/>
  <c r="D613" i="65"/>
  <c r="C613" i="65"/>
  <c r="B613" i="65"/>
  <c r="A613" i="65"/>
  <c r="R612" i="65"/>
  <c r="Q612" i="65"/>
  <c r="P612" i="65"/>
  <c r="O612" i="65"/>
  <c r="N612" i="65"/>
  <c r="M612" i="65"/>
  <c r="L612" i="65"/>
  <c r="K612" i="65"/>
  <c r="J612" i="65"/>
  <c r="I612" i="65"/>
  <c r="G612" i="65"/>
  <c r="F612" i="65"/>
  <c r="E612" i="65"/>
  <c r="D612" i="65"/>
  <c r="C612" i="65"/>
  <c r="B612" i="65"/>
  <c r="A612" i="65"/>
  <c r="R611" i="65"/>
  <c r="Q611" i="65"/>
  <c r="P611" i="65"/>
  <c r="O611" i="65"/>
  <c r="N611" i="65"/>
  <c r="M611" i="65"/>
  <c r="L611" i="65"/>
  <c r="K611" i="65"/>
  <c r="J611" i="65"/>
  <c r="I611" i="65"/>
  <c r="G611" i="65"/>
  <c r="F611" i="65"/>
  <c r="E611" i="65"/>
  <c r="D611" i="65"/>
  <c r="C611" i="65"/>
  <c r="B611" i="65"/>
  <c r="A611" i="65"/>
  <c r="R610" i="65"/>
  <c r="Q610" i="65"/>
  <c r="P610" i="65"/>
  <c r="O610" i="65"/>
  <c r="N610" i="65"/>
  <c r="M610" i="65"/>
  <c r="L610" i="65"/>
  <c r="K610" i="65"/>
  <c r="J610" i="65"/>
  <c r="I610" i="65"/>
  <c r="G610" i="65"/>
  <c r="F610" i="65"/>
  <c r="E610" i="65"/>
  <c r="D610" i="65"/>
  <c r="C610" i="65"/>
  <c r="B610" i="65"/>
  <c r="A610" i="65"/>
  <c r="R609" i="65"/>
  <c r="Q609" i="65"/>
  <c r="P609" i="65"/>
  <c r="O609" i="65"/>
  <c r="N609" i="65"/>
  <c r="M609" i="65"/>
  <c r="L609" i="65"/>
  <c r="K609" i="65"/>
  <c r="J609" i="65"/>
  <c r="I609" i="65"/>
  <c r="G609" i="65"/>
  <c r="F609" i="65"/>
  <c r="E609" i="65"/>
  <c r="D609" i="65"/>
  <c r="C609" i="65"/>
  <c r="B609" i="65"/>
  <c r="A609" i="65"/>
  <c r="R608" i="65"/>
  <c r="Q608" i="65"/>
  <c r="P608" i="65"/>
  <c r="O608" i="65"/>
  <c r="N608" i="65"/>
  <c r="M608" i="65"/>
  <c r="L608" i="65"/>
  <c r="K608" i="65"/>
  <c r="J608" i="65"/>
  <c r="I608" i="65"/>
  <c r="G608" i="65"/>
  <c r="F608" i="65"/>
  <c r="E608" i="65"/>
  <c r="D608" i="65"/>
  <c r="C608" i="65"/>
  <c r="B608" i="65"/>
  <c r="A608" i="65"/>
  <c r="R607" i="65"/>
  <c r="Q607" i="65"/>
  <c r="P607" i="65"/>
  <c r="O607" i="65"/>
  <c r="N607" i="65"/>
  <c r="M607" i="65"/>
  <c r="L607" i="65"/>
  <c r="K607" i="65"/>
  <c r="J607" i="65"/>
  <c r="I607" i="65"/>
  <c r="G607" i="65"/>
  <c r="F607" i="65"/>
  <c r="E607" i="65"/>
  <c r="D607" i="65"/>
  <c r="C607" i="65"/>
  <c r="B607" i="65"/>
  <c r="A607" i="65"/>
  <c r="R606" i="65"/>
  <c r="Q606" i="65"/>
  <c r="P606" i="65"/>
  <c r="O606" i="65"/>
  <c r="N606" i="65"/>
  <c r="M606" i="65"/>
  <c r="L606" i="65"/>
  <c r="K606" i="65"/>
  <c r="J606" i="65"/>
  <c r="I606" i="65"/>
  <c r="G606" i="65"/>
  <c r="F606" i="65"/>
  <c r="E606" i="65"/>
  <c r="D606" i="65"/>
  <c r="C606" i="65"/>
  <c r="B606" i="65"/>
  <c r="A606" i="65"/>
  <c r="R605" i="65"/>
  <c r="Q605" i="65"/>
  <c r="P605" i="65"/>
  <c r="O605" i="65"/>
  <c r="N605" i="65"/>
  <c r="M605" i="65"/>
  <c r="L605" i="65"/>
  <c r="K605" i="65"/>
  <c r="J605" i="65"/>
  <c r="I605" i="65"/>
  <c r="G605" i="65"/>
  <c r="F605" i="65"/>
  <c r="E605" i="65"/>
  <c r="D605" i="65"/>
  <c r="C605" i="65"/>
  <c r="B605" i="65"/>
  <c r="A605" i="65"/>
  <c r="R604" i="65"/>
  <c r="Q604" i="65"/>
  <c r="P604" i="65"/>
  <c r="O604" i="65"/>
  <c r="N604" i="65"/>
  <c r="M604" i="65"/>
  <c r="L604" i="65"/>
  <c r="K604" i="65"/>
  <c r="J604" i="65"/>
  <c r="I604" i="65"/>
  <c r="G604" i="65"/>
  <c r="F604" i="65"/>
  <c r="E604" i="65"/>
  <c r="D604" i="65"/>
  <c r="C604" i="65"/>
  <c r="B604" i="65"/>
  <c r="A604" i="65"/>
  <c r="R603" i="65"/>
  <c r="Q603" i="65"/>
  <c r="P603" i="65"/>
  <c r="O603" i="65"/>
  <c r="N603" i="65"/>
  <c r="M603" i="65"/>
  <c r="L603" i="65"/>
  <c r="K603" i="65"/>
  <c r="J603" i="65"/>
  <c r="I603" i="65"/>
  <c r="G603" i="65"/>
  <c r="F603" i="65"/>
  <c r="E603" i="65"/>
  <c r="D603" i="65"/>
  <c r="C603" i="65"/>
  <c r="B603" i="65"/>
  <c r="A603" i="65"/>
  <c r="R602" i="65"/>
  <c r="Q602" i="65"/>
  <c r="P602" i="65"/>
  <c r="O602" i="65"/>
  <c r="N602" i="65"/>
  <c r="M602" i="65"/>
  <c r="L602" i="65"/>
  <c r="K602" i="65"/>
  <c r="J602" i="65"/>
  <c r="I602" i="65"/>
  <c r="G602" i="65"/>
  <c r="F602" i="65"/>
  <c r="E602" i="65"/>
  <c r="D602" i="65"/>
  <c r="C602" i="65"/>
  <c r="B602" i="65"/>
  <c r="A602" i="65"/>
  <c r="F597" i="65"/>
  <c r="E597" i="65"/>
  <c r="D597" i="65"/>
  <c r="C597" i="65"/>
  <c r="B597" i="65"/>
  <c r="R596" i="65"/>
  <c r="Q596" i="65"/>
  <c r="P596" i="65"/>
  <c r="O596" i="65"/>
  <c r="N596" i="65"/>
  <c r="M596" i="65"/>
  <c r="L596" i="65"/>
  <c r="K596" i="65"/>
  <c r="J596" i="65"/>
  <c r="I596" i="65"/>
  <c r="G596" i="65"/>
  <c r="F596" i="65"/>
  <c r="E596" i="65"/>
  <c r="D596" i="65"/>
  <c r="C596" i="65"/>
  <c r="B596" i="65"/>
  <c r="A596" i="65"/>
  <c r="R595" i="65"/>
  <c r="Q595" i="65"/>
  <c r="P595" i="65"/>
  <c r="O595" i="65"/>
  <c r="N595" i="65"/>
  <c r="M595" i="65"/>
  <c r="L595" i="65"/>
  <c r="K595" i="65"/>
  <c r="J595" i="65"/>
  <c r="I595" i="65"/>
  <c r="G595" i="65"/>
  <c r="F595" i="65"/>
  <c r="E595" i="65"/>
  <c r="D595" i="65"/>
  <c r="C595" i="65"/>
  <c r="B595" i="65"/>
  <c r="A595" i="65"/>
  <c r="R594" i="65"/>
  <c r="Q594" i="65"/>
  <c r="P594" i="65"/>
  <c r="O594" i="65"/>
  <c r="N594" i="65"/>
  <c r="M594" i="65"/>
  <c r="L594" i="65"/>
  <c r="K594" i="65"/>
  <c r="J594" i="65"/>
  <c r="I594" i="65"/>
  <c r="G594" i="65"/>
  <c r="F594" i="65"/>
  <c r="E594" i="65"/>
  <c r="D594" i="65"/>
  <c r="C594" i="65"/>
  <c r="B594" i="65"/>
  <c r="A594" i="65"/>
  <c r="R593" i="65"/>
  <c r="Q593" i="65"/>
  <c r="P593" i="65"/>
  <c r="O593" i="65"/>
  <c r="N593" i="65"/>
  <c r="M593" i="65"/>
  <c r="L593" i="65"/>
  <c r="K593" i="65"/>
  <c r="J593" i="65"/>
  <c r="I593" i="65"/>
  <c r="G593" i="65"/>
  <c r="F593" i="65"/>
  <c r="E593" i="65"/>
  <c r="D593" i="65"/>
  <c r="C593" i="65"/>
  <c r="B593" i="65"/>
  <c r="A593" i="65"/>
  <c r="R592" i="65"/>
  <c r="Q592" i="65"/>
  <c r="P592" i="65"/>
  <c r="O592" i="65"/>
  <c r="N592" i="65"/>
  <c r="M592" i="65"/>
  <c r="L592" i="65"/>
  <c r="K592" i="65"/>
  <c r="J592" i="65"/>
  <c r="I592" i="65"/>
  <c r="G592" i="65"/>
  <c r="F592" i="65"/>
  <c r="E592" i="65"/>
  <c r="D592" i="65"/>
  <c r="C592" i="65"/>
  <c r="B592" i="65"/>
  <c r="A592" i="65"/>
  <c r="R591" i="65"/>
  <c r="Q591" i="65"/>
  <c r="P591" i="65"/>
  <c r="O591" i="65"/>
  <c r="N591" i="65"/>
  <c r="M591" i="65"/>
  <c r="L591" i="65"/>
  <c r="K591" i="65"/>
  <c r="J591" i="65"/>
  <c r="I591" i="65"/>
  <c r="G591" i="65"/>
  <c r="F591" i="65"/>
  <c r="E591" i="65"/>
  <c r="D591" i="65"/>
  <c r="C591" i="65"/>
  <c r="B591" i="65"/>
  <c r="A591" i="65"/>
  <c r="R590" i="65"/>
  <c r="Q590" i="65"/>
  <c r="P590" i="65"/>
  <c r="O590" i="65"/>
  <c r="N590" i="65"/>
  <c r="M590" i="65"/>
  <c r="L590" i="65"/>
  <c r="K590" i="65"/>
  <c r="J590" i="65"/>
  <c r="I590" i="65"/>
  <c r="G590" i="65"/>
  <c r="F590" i="65"/>
  <c r="E590" i="65"/>
  <c r="D590" i="65"/>
  <c r="C590" i="65"/>
  <c r="B590" i="65"/>
  <c r="A590" i="65"/>
  <c r="R589" i="65"/>
  <c r="Q589" i="65"/>
  <c r="P589" i="65"/>
  <c r="O589" i="65"/>
  <c r="N589" i="65"/>
  <c r="M589" i="65"/>
  <c r="L589" i="65"/>
  <c r="K589" i="65"/>
  <c r="J589" i="65"/>
  <c r="I589" i="65"/>
  <c r="G589" i="65"/>
  <c r="F589" i="65"/>
  <c r="E589" i="65"/>
  <c r="D589" i="65"/>
  <c r="C589" i="65"/>
  <c r="B589" i="65"/>
  <c r="A589" i="65"/>
  <c r="R588" i="65"/>
  <c r="Q588" i="65"/>
  <c r="P588" i="65"/>
  <c r="O588" i="65"/>
  <c r="N588" i="65"/>
  <c r="M588" i="65"/>
  <c r="L588" i="65"/>
  <c r="K588" i="65"/>
  <c r="J588" i="65"/>
  <c r="I588" i="65"/>
  <c r="G588" i="65"/>
  <c r="F588" i="65"/>
  <c r="E588" i="65"/>
  <c r="D588" i="65"/>
  <c r="C588" i="65"/>
  <c r="B588" i="65"/>
  <c r="A588" i="65"/>
  <c r="R587" i="65"/>
  <c r="Q587" i="65"/>
  <c r="P587" i="65"/>
  <c r="O587" i="65"/>
  <c r="N587" i="65"/>
  <c r="M587" i="65"/>
  <c r="L587" i="65"/>
  <c r="K587" i="65"/>
  <c r="J587" i="65"/>
  <c r="I587" i="65"/>
  <c r="G587" i="65"/>
  <c r="F587" i="65"/>
  <c r="E587" i="65"/>
  <c r="D587" i="65"/>
  <c r="C587" i="65"/>
  <c r="B587" i="65"/>
  <c r="A587" i="65"/>
  <c r="G584" i="65"/>
  <c r="F584" i="65"/>
  <c r="E584" i="65"/>
  <c r="D584" i="65"/>
  <c r="B584" i="65"/>
  <c r="R583" i="65"/>
  <c r="Q583" i="65"/>
  <c r="P583" i="65"/>
  <c r="O583" i="65"/>
  <c r="N583" i="65"/>
  <c r="M583" i="65"/>
  <c r="L583" i="65"/>
  <c r="K583" i="65"/>
  <c r="J583" i="65"/>
  <c r="I583" i="65"/>
  <c r="G583" i="65"/>
  <c r="F583" i="65"/>
  <c r="E583" i="65"/>
  <c r="D583" i="65"/>
  <c r="C583" i="65"/>
  <c r="B583" i="65"/>
  <c r="A583" i="65"/>
  <c r="R582" i="65"/>
  <c r="Q582" i="65"/>
  <c r="P582" i="65"/>
  <c r="O582" i="65"/>
  <c r="N582" i="65"/>
  <c r="M582" i="65"/>
  <c r="L582" i="65"/>
  <c r="K582" i="65"/>
  <c r="J582" i="65"/>
  <c r="I582" i="65"/>
  <c r="G582" i="65"/>
  <c r="F582" i="65"/>
  <c r="E582" i="65"/>
  <c r="D582" i="65"/>
  <c r="C582" i="65"/>
  <c r="B582" i="65"/>
  <c r="A582" i="65"/>
  <c r="R581" i="65"/>
  <c r="Q581" i="65"/>
  <c r="P581" i="65"/>
  <c r="O581" i="65"/>
  <c r="N581" i="65"/>
  <c r="M581" i="65"/>
  <c r="L581" i="65"/>
  <c r="K581" i="65"/>
  <c r="J581" i="65"/>
  <c r="I581" i="65"/>
  <c r="G581" i="65"/>
  <c r="F581" i="65"/>
  <c r="E581" i="65"/>
  <c r="D581" i="65"/>
  <c r="C581" i="65"/>
  <c r="B581" i="65"/>
  <c r="A581" i="65"/>
  <c r="R580" i="65"/>
  <c r="Q580" i="65"/>
  <c r="P580" i="65"/>
  <c r="O580" i="65"/>
  <c r="N580" i="65"/>
  <c r="M580" i="65"/>
  <c r="L580" i="65"/>
  <c r="K580" i="65"/>
  <c r="J580" i="65"/>
  <c r="I580" i="65"/>
  <c r="G580" i="65"/>
  <c r="F580" i="65"/>
  <c r="E580" i="65"/>
  <c r="D580" i="65"/>
  <c r="C580" i="65"/>
  <c r="B580" i="65"/>
  <c r="A580" i="65"/>
  <c r="R579" i="65"/>
  <c r="Q579" i="65"/>
  <c r="P579" i="65"/>
  <c r="O579" i="65"/>
  <c r="N579" i="65"/>
  <c r="M579" i="65"/>
  <c r="L579" i="65"/>
  <c r="K579" i="65"/>
  <c r="J579" i="65"/>
  <c r="I579" i="65"/>
  <c r="G579" i="65"/>
  <c r="F579" i="65"/>
  <c r="E579" i="65"/>
  <c r="D579" i="65"/>
  <c r="C579" i="65"/>
  <c r="B579" i="65"/>
  <c r="A579" i="65"/>
  <c r="R578" i="65"/>
  <c r="Q578" i="65"/>
  <c r="P578" i="65"/>
  <c r="O578" i="65"/>
  <c r="N578" i="65"/>
  <c r="M578" i="65"/>
  <c r="L578" i="65"/>
  <c r="K578" i="65"/>
  <c r="J578" i="65"/>
  <c r="I578" i="65"/>
  <c r="G578" i="65"/>
  <c r="F578" i="65"/>
  <c r="E578" i="65"/>
  <c r="D578" i="65"/>
  <c r="C578" i="65"/>
  <c r="B578" i="65"/>
  <c r="A578" i="65"/>
  <c r="R577" i="65"/>
  <c r="Q577" i="65"/>
  <c r="P577" i="65"/>
  <c r="O577" i="65"/>
  <c r="N577" i="65"/>
  <c r="M577" i="65"/>
  <c r="L577" i="65"/>
  <c r="K577" i="65"/>
  <c r="J577" i="65"/>
  <c r="I577" i="65"/>
  <c r="G577" i="65"/>
  <c r="F577" i="65"/>
  <c r="E577" i="65"/>
  <c r="D577" i="65"/>
  <c r="C577" i="65"/>
  <c r="B577" i="65"/>
  <c r="A577" i="65"/>
  <c r="R576" i="65"/>
  <c r="Q576" i="65"/>
  <c r="P576" i="65"/>
  <c r="O576" i="65"/>
  <c r="N576" i="65"/>
  <c r="M576" i="65"/>
  <c r="L576" i="65"/>
  <c r="K576" i="65"/>
  <c r="J576" i="65"/>
  <c r="I576" i="65"/>
  <c r="G576" i="65"/>
  <c r="F576" i="65"/>
  <c r="E576" i="65"/>
  <c r="D576" i="65"/>
  <c r="C576" i="65"/>
  <c r="B576" i="65"/>
  <c r="A576" i="65"/>
  <c r="R575" i="65"/>
  <c r="Q575" i="65"/>
  <c r="P575" i="65"/>
  <c r="O575" i="65"/>
  <c r="N575" i="65"/>
  <c r="M575" i="65"/>
  <c r="L575" i="65"/>
  <c r="K575" i="65"/>
  <c r="J575" i="65"/>
  <c r="I575" i="65"/>
  <c r="G575" i="65"/>
  <c r="F575" i="65"/>
  <c r="E575" i="65"/>
  <c r="D575" i="65"/>
  <c r="C575" i="65"/>
  <c r="B575" i="65"/>
  <c r="A575" i="65"/>
  <c r="R574" i="65"/>
  <c r="Q574" i="65"/>
  <c r="P574" i="65"/>
  <c r="O574" i="65"/>
  <c r="N574" i="65"/>
  <c r="M574" i="65"/>
  <c r="L574" i="65"/>
  <c r="K574" i="65"/>
  <c r="J574" i="65"/>
  <c r="I574" i="65"/>
  <c r="G574" i="65"/>
  <c r="F574" i="65"/>
  <c r="E574" i="65"/>
  <c r="D574" i="65"/>
  <c r="C574" i="65"/>
  <c r="B574" i="65"/>
  <c r="A574" i="65"/>
  <c r="R573" i="65"/>
  <c r="Q573" i="65"/>
  <c r="P573" i="65"/>
  <c r="O573" i="65"/>
  <c r="N573" i="65"/>
  <c r="M573" i="65"/>
  <c r="L573" i="65"/>
  <c r="K573" i="65"/>
  <c r="J573" i="65"/>
  <c r="I573" i="65"/>
  <c r="G573" i="65"/>
  <c r="F573" i="65"/>
  <c r="E573" i="65"/>
  <c r="D573" i="65"/>
  <c r="C573" i="65"/>
  <c r="B573" i="65"/>
  <c r="A573" i="65"/>
  <c r="R572" i="65"/>
  <c r="Q572" i="65"/>
  <c r="P572" i="65"/>
  <c r="O572" i="65"/>
  <c r="N572" i="65"/>
  <c r="M572" i="65"/>
  <c r="L572" i="65"/>
  <c r="K572" i="65"/>
  <c r="J572" i="65"/>
  <c r="I572" i="65"/>
  <c r="G572" i="65"/>
  <c r="F572" i="65"/>
  <c r="E572" i="65"/>
  <c r="D572" i="65"/>
  <c r="C572" i="65"/>
  <c r="B572" i="65"/>
  <c r="A572" i="65"/>
  <c r="R571" i="65"/>
  <c r="Q571" i="65"/>
  <c r="P571" i="65"/>
  <c r="O571" i="65"/>
  <c r="N571" i="65"/>
  <c r="M571" i="65"/>
  <c r="L571" i="65"/>
  <c r="K571" i="65"/>
  <c r="J571" i="65"/>
  <c r="I571" i="65"/>
  <c r="G571" i="65"/>
  <c r="F571" i="65"/>
  <c r="E571" i="65"/>
  <c r="D571" i="65"/>
  <c r="C571" i="65"/>
  <c r="B571" i="65"/>
  <c r="A571" i="65"/>
  <c r="R570" i="65"/>
  <c r="Q570" i="65"/>
  <c r="P570" i="65"/>
  <c r="O570" i="65"/>
  <c r="N570" i="65"/>
  <c r="M570" i="65"/>
  <c r="L570" i="65"/>
  <c r="K570" i="65"/>
  <c r="J570" i="65"/>
  <c r="I570" i="65"/>
  <c r="G570" i="65"/>
  <c r="F570" i="65"/>
  <c r="E570" i="65"/>
  <c r="D570" i="65"/>
  <c r="C570" i="65"/>
  <c r="B570" i="65"/>
  <c r="A570" i="65"/>
  <c r="R569" i="65"/>
  <c r="Q569" i="65"/>
  <c r="P569" i="65"/>
  <c r="O569" i="65"/>
  <c r="N569" i="65"/>
  <c r="M569" i="65"/>
  <c r="L569" i="65"/>
  <c r="K569" i="65"/>
  <c r="J569" i="65"/>
  <c r="I569" i="65"/>
  <c r="G569" i="65"/>
  <c r="F569" i="65"/>
  <c r="E569" i="65"/>
  <c r="D569" i="65"/>
  <c r="C569" i="65"/>
  <c r="B569" i="65"/>
  <c r="A569" i="65"/>
  <c r="R568" i="65"/>
  <c r="Q568" i="65"/>
  <c r="P568" i="65"/>
  <c r="O568" i="65"/>
  <c r="N568" i="65"/>
  <c r="M568" i="65"/>
  <c r="L568" i="65"/>
  <c r="K568" i="65"/>
  <c r="J568" i="65"/>
  <c r="I568" i="65"/>
  <c r="G568" i="65"/>
  <c r="F568" i="65"/>
  <c r="E568" i="65"/>
  <c r="D568" i="65"/>
  <c r="C568" i="65"/>
  <c r="B568" i="65"/>
  <c r="A568" i="65"/>
  <c r="R567" i="65"/>
  <c r="Q567" i="65"/>
  <c r="P567" i="65"/>
  <c r="O567" i="65"/>
  <c r="N567" i="65"/>
  <c r="M567" i="65"/>
  <c r="L567" i="65"/>
  <c r="K567" i="65"/>
  <c r="J567" i="65"/>
  <c r="I567" i="65"/>
  <c r="G567" i="65"/>
  <c r="F567" i="65"/>
  <c r="E567" i="65"/>
  <c r="D567" i="65"/>
  <c r="C567" i="65"/>
  <c r="B567" i="65"/>
  <c r="A567" i="65"/>
  <c r="R566" i="65"/>
  <c r="Q566" i="65"/>
  <c r="P566" i="65"/>
  <c r="O566" i="65"/>
  <c r="N566" i="65"/>
  <c r="M566" i="65"/>
  <c r="L566" i="65"/>
  <c r="K566" i="65"/>
  <c r="J566" i="65"/>
  <c r="I566" i="65"/>
  <c r="G566" i="65"/>
  <c r="F566" i="65"/>
  <c r="E566" i="65"/>
  <c r="D566" i="65"/>
  <c r="C566" i="65"/>
  <c r="B566" i="65"/>
  <c r="A566" i="65"/>
  <c r="R565" i="65"/>
  <c r="Q565" i="65"/>
  <c r="P565" i="65"/>
  <c r="O565" i="65"/>
  <c r="N565" i="65"/>
  <c r="M565" i="65"/>
  <c r="L565" i="65"/>
  <c r="K565" i="65"/>
  <c r="J565" i="65"/>
  <c r="I565" i="65"/>
  <c r="G565" i="65"/>
  <c r="F565" i="65"/>
  <c r="E565" i="65"/>
  <c r="D565" i="65"/>
  <c r="C565" i="65"/>
  <c r="B565" i="65"/>
  <c r="A565" i="65"/>
  <c r="R564" i="65"/>
  <c r="Q564" i="65"/>
  <c r="P564" i="65"/>
  <c r="O564" i="65"/>
  <c r="N564" i="65"/>
  <c r="M564" i="65"/>
  <c r="L564" i="65"/>
  <c r="K564" i="65"/>
  <c r="J564" i="65"/>
  <c r="I564" i="65"/>
  <c r="G564" i="65"/>
  <c r="F564" i="65"/>
  <c r="E564" i="65"/>
  <c r="D564" i="65"/>
  <c r="C564" i="65"/>
  <c r="B564" i="65"/>
  <c r="A564" i="65"/>
  <c r="R563" i="65"/>
  <c r="Q563" i="65"/>
  <c r="P563" i="65"/>
  <c r="O563" i="65"/>
  <c r="N563" i="65"/>
  <c r="M563" i="65"/>
  <c r="L563" i="65"/>
  <c r="K563" i="65"/>
  <c r="J563" i="65"/>
  <c r="I563" i="65"/>
  <c r="G563" i="65"/>
  <c r="F563" i="65"/>
  <c r="E563" i="65"/>
  <c r="D563" i="65"/>
  <c r="C563" i="65"/>
  <c r="B563" i="65"/>
  <c r="A563" i="65"/>
  <c r="R562" i="65"/>
  <c r="Q562" i="65"/>
  <c r="P562" i="65"/>
  <c r="O562" i="65"/>
  <c r="N562" i="65"/>
  <c r="M562" i="65"/>
  <c r="L562" i="65"/>
  <c r="K562" i="65"/>
  <c r="J562" i="65"/>
  <c r="I562" i="65"/>
  <c r="G562" i="65"/>
  <c r="F562" i="65"/>
  <c r="E562" i="65"/>
  <c r="D562" i="65"/>
  <c r="C562" i="65"/>
  <c r="B562" i="65"/>
  <c r="A562" i="65"/>
  <c r="R561" i="65"/>
  <c r="Q561" i="65"/>
  <c r="P561" i="65"/>
  <c r="O561" i="65"/>
  <c r="N561" i="65"/>
  <c r="M561" i="65"/>
  <c r="L561" i="65"/>
  <c r="K561" i="65"/>
  <c r="J561" i="65"/>
  <c r="I561" i="65"/>
  <c r="G561" i="65"/>
  <c r="F561" i="65"/>
  <c r="E561" i="65"/>
  <c r="D561" i="65"/>
  <c r="C561" i="65"/>
  <c r="B561" i="65"/>
  <c r="A561" i="65"/>
  <c r="R560" i="65"/>
  <c r="Q560" i="65"/>
  <c r="P560" i="65"/>
  <c r="O560" i="65"/>
  <c r="N560" i="65"/>
  <c r="M560" i="65"/>
  <c r="L560" i="65"/>
  <c r="K560" i="65"/>
  <c r="J560" i="65"/>
  <c r="I560" i="65"/>
  <c r="G560" i="65"/>
  <c r="F560" i="65"/>
  <c r="E560" i="65"/>
  <c r="D560" i="65"/>
  <c r="C560" i="65"/>
  <c r="B560" i="65"/>
  <c r="A560" i="65"/>
  <c r="R559" i="65"/>
  <c r="Q559" i="65"/>
  <c r="P559" i="65"/>
  <c r="O559" i="65"/>
  <c r="N559" i="65"/>
  <c r="M559" i="65"/>
  <c r="L559" i="65"/>
  <c r="K559" i="65"/>
  <c r="J559" i="65"/>
  <c r="I559" i="65"/>
  <c r="G559" i="65"/>
  <c r="F559" i="65"/>
  <c r="E559" i="65"/>
  <c r="D559" i="65"/>
  <c r="C559" i="65"/>
  <c r="B559" i="65"/>
  <c r="A559" i="65"/>
  <c r="R558" i="65"/>
  <c r="Q558" i="65"/>
  <c r="P558" i="65"/>
  <c r="O558" i="65"/>
  <c r="N558" i="65"/>
  <c r="M558" i="65"/>
  <c r="L558" i="65"/>
  <c r="K558" i="65"/>
  <c r="J558" i="65"/>
  <c r="I558" i="65"/>
  <c r="G558" i="65"/>
  <c r="F558" i="65"/>
  <c r="E558" i="65"/>
  <c r="D558" i="65"/>
  <c r="C558" i="65"/>
  <c r="B558" i="65"/>
  <c r="A558" i="65"/>
  <c r="R557" i="65"/>
  <c r="Q557" i="65"/>
  <c r="P557" i="65"/>
  <c r="O557" i="65"/>
  <c r="N557" i="65"/>
  <c r="M557" i="65"/>
  <c r="L557" i="65"/>
  <c r="K557" i="65"/>
  <c r="J557" i="65"/>
  <c r="I557" i="65"/>
  <c r="G557" i="65"/>
  <c r="F557" i="65"/>
  <c r="E557" i="65"/>
  <c r="D557" i="65"/>
  <c r="C557" i="65"/>
  <c r="B557" i="65"/>
  <c r="A557" i="65"/>
  <c r="R556" i="65"/>
  <c r="Q556" i="65"/>
  <c r="P556" i="65"/>
  <c r="O556" i="65"/>
  <c r="N556" i="65"/>
  <c r="M556" i="65"/>
  <c r="L556" i="65"/>
  <c r="K556" i="65"/>
  <c r="J556" i="65"/>
  <c r="I556" i="65"/>
  <c r="G556" i="65"/>
  <c r="F556" i="65"/>
  <c r="E556" i="65"/>
  <c r="D556" i="65"/>
  <c r="C556" i="65"/>
  <c r="B556" i="65"/>
  <c r="A556" i="65"/>
  <c r="R555" i="65"/>
  <c r="Q555" i="65"/>
  <c r="P555" i="65"/>
  <c r="O555" i="65"/>
  <c r="N555" i="65"/>
  <c r="M555" i="65"/>
  <c r="L555" i="65"/>
  <c r="K555" i="65"/>
  <c r="J555" i="65"/>
  <c r="I555" i="65"/>
  <c r="G555" i="65"/>
  <c r="F555" i="65"/>
  <c r="E555" i="65"/>
  <c r="D555" i="65"/>
  <c r="C555" i="65"/>
  <c r="B555" i="65"/>
  <c r="A555" i="65"/>
  <c r="R554" i="65"/>
  <c r="Q554" i="65"/>
  <c r="P554" i="65"/>
  <c r="O554" i="65"/>
  <c r="N554" i="65"/>
  <c r="M554" i="65"/>
  <c r="L554" i="65"/>
  <c r="K554" i="65"/>
  <c r="J554" i="65"/>
  <c r="I554" i="65"/>
  <c r="G554" i="65"/>
  <c r="F554" i="65"/>
  <c r="E554" i="65"/>
  <c r="D554" i="65"/>
  <c r="C554" i="65"/>
  <c r="B554" i="65"/>
  <c r="A554" i="65"/>
  <c r="R553" i="65"/>
  <c r="Q553" i="65"/>
  <c r="P553" i="65"/>
  <c r="O553" i="65"/>
  <c r="N553" i="65"/>
  <c r="M553" i="65"/>
  <c r="L553" i="65"/>
  <c r="K553" i="65"/>
  <c r="J553" i="65"/>
  <c r="I553" i="65"/>
  <c r="G553" i="65"/>
  <c r="F553" i="65"/>
  <c r="E553" i="65"/>
  <c r="D553" i="65"/>
  <c r="C553" i="65"/>
  <c r="B553" i="65"/>
  <c r="A553" i="65"/>
  <c r="R552" i="65"/>
  <c r="Q552" i="65"/>
  <c r="P552" i="65"/>
  <c r="O552" i="65"/>
  <c r="N552" i="65"/>
  <c r="M552" i="65"/>
  <c r="L552" i="65"/>
  <c r="K552" i="65"/>
  <c r="J552" i="65"/>
  <c r="I552" i="65"/>
  <c r="G552" i="65"/>
  <c r="F552" i="65"/>
  <c r="E552" i="65"/>
  <c r="D552" i="65"/>
  <c r="C552" i="65"/>
  <c r="B552" i="65"/>
  <c r="A552" i="65"/>
  <c r="R551" i="65"/>
  <c r="Q551" i="65"/>
  <c r="P551" i="65"/>
  <c r="O551" i="65"/>
  <c r="N551" i="65"/>
  <c r="M551" i="65"/>
  <c r="L551" i="65"/>
  <c r="K551" i="65"/>
  <c r="J551" i="65"/>
  <c r="I551" i="65"/>
  <c r="G551" i="65"/>
  <c r="F551" i="65"/>
  <c r="E551" i="65"/>
  <c r="D551" i="65"/>
  <c r="C551" i="65"/>
  <c r="B551" i="65"/>
  <c r="A551" i="65"/>
  <c r="R550" i="65"/>
  <c r="Q550" i="65"/>
  <c r="P550" i="65"/>
  <c r="O550" i="65"/>
  <c r="N550" i="65"/>
  <c r="M550" i="65"/>
  <c r="L550" i="65"/>
  <c r="K550" i="65"/>
  <c r="J550" i="65"/>
  <c r="I550" i="65"/>
  <c r="G550" i="65"/>
  <c r="F550" i="65"/>
  <c r="E550" i="65"/>
  <c r="D550" i="65"/>
  <c r="C550" i="65"/>
  <c r="B550" i="65"/>
  <c r="A550" i="65"/>
  <c r="R549" i="65"/>
  <c r="Q549" i="65"/>
  <c r="P549" i="65"/>
  <c r="O549" i="65"/>
  <c r="N549" i="65"/>
  <c r="M549" i="65"/>
  <c r="L549" i="65"/>
  <c r="K549" i="65"/>
  <c r="J549" i="65"/>
  <c r="I549" i="65"/>
  <c r="G549" i="65"/>
  <c r="F549" i="65"/>
  <c r="E549" i="65"/>
  <c r="D549" i="65"/>
  <c r="C549" i="65"/>
  <c r="B549" i="65"/>
  <c r="A549" i="65"/>
  <c r="R548" i="65"/>
  <c r="Q548" i="65"/>
  <c r="P548" i="65"/>
  <c r="O548" i="65"/>
  <c r="N548" i="65"/>
  <c r="M548" i="65"/>
  <c r="L548" i="65"/>
  <c r="K548" i="65"/>
  <c r="J548" i="65"/>
  <c r="I548" i="65"/>
  <c r="G548" i="65"/>
  <c r="F548" i="65"/>
  <c r="E548" i="65"/>
  <c r="D548" i="65"/>
  <c r="C548" i="65"/>
  <c r="B548" i="65"/>
  <c r="A548" i="65"/>
  <c r="R547" i="65"/>
  <c r="Q547" i="65"/>
  <c r="P547" i="65"/>
  <c r="O547" i="65"/>
  <c r="N547" i="65"/>
  <c r="M547" i="65"/>
  <c r="L547" i="65"/>
  <c r="K547" i="65"/>
  <c r="J547" i="65"/>
  <c r="I547" i="65"/>
  <c r="G547" i="65"/>
  <c r="F547" i="65"/>
  <c r="E547" i="65"/>
  <c r="D547" i="65"/>
  <c r="C547" i="65"/>
  <c r="B547" i="65"/>
  <c r="A547" i="65"/>
  <c r="R546" i="65"/>
  <c r="Q546" i="65"/>
  <c r="P546" i="65"/>
  <c r="O546" i="65"/>
  <c r="N546" i="65"/>
  <c r="M546" i="65"/>
  <c r="L546" i="65"/>
  <c r="K546" i="65"/>
  <c r="J546" i="65"/>
  <c r="I546" i="65"/>
  <c r="G546" i="65"/>
  <c r="F546" i="65"/>
  <c r="E546" i="65"/>
  <c r="D546" i="65"/>
  <c r="C546" i="65"/>
  <c r="B546" i="65"/>
  <c r="A546" i="65"/>
  <c r="R545" i="65"/>
  <c r="Q545" i="65"/>
  <c r="P545" i="65"/>
  <c r="O545" i="65"/>
  <c r="N545" i="65"/>
  <c r="M545" i="65"/>
  <c r="L545" i="65"/>
  <c r="K545" i="65"/>
  <c r="J545" i="65"/>
  <c r="I545" i="65"/>
  <c r="G545" i="65"/>
  <c r="F545" i="65"/>
  <c r="E545" i="65"/>
  <c r="D545" i="65"/>
  <c r="C545" i="65"/>
  <c r="B545" i="65"/>
  <c r="A545" i="65"/>
  <c r="R544" i="65"/>
  <c r="Q544" i="65"/>
  <c r="P544" i="65"/>
  <c r="O544" i="65"/>
  <c r="N544" i="65"/>
  <c r="M544" i="65"/>
  <c r="L544" i="65"/>
  <c r="K544" i="65"/>
  <c r="J544" i="65"/>
  <c r="I544" i="65"/>
  <c r="G544" i="65"/>
  <c r="F544" i="65"/>
  <c r="E544" i="65"/>
  <c r="D544" i="65"/>
  <c r="C544" i="65"/>
  <c r="B544" i="65"/>
  <c r="A544" i="65"/>
  <c r="R543" i="65"/>
  <c r="Q543" i="65"/>
  <c r="P543" i="65"/>
  <c r="O543" i="65"/>
  <c r="N543" i="65"/>
  <c r="M543" i="65"/>
  <c r="L543" i="65"/>
  <c r="K543" i="65"/>
  <c r="J543" i="65"/>
  <c r="I543" i="65"/>
  <c r="G543" i="65"/>
  <c r="F543" i="65"/>
  <c r="E543" i="65"/>
  <c r="D543" i="65"/>
  <c r="C543" i="65"/>
  <c r="B543" i="65"/>
  <c r="A543" i="65"/>
  <c r="R542" i="65"/>
  <c r="Q542" i="65"/>
  <c r="P542" i="65"/>
  <c r="O542" i="65"/>
  <c r="N542" i="65"/>
  <c r="M542" i="65"/>
  <c r="L542" i="65"/>
  <c r="K542" i="65"/>
  <c r="J542" i="65"/>
  <c r="I542" i="65"/>
  <c r="G542" i="65"/>
  <c r="F542" i="65"/>
  <c r="E542" i="65"/>
  <c r="D542" i="65"/>
  <c r="C542" i="65"/>
  <c r="B542" i="65"/>
  <c r="A542" i="65"/>
  <c r="R541" i="65"/>
  <c r="Q541" i="65"/>
  <c r="P541" i="65"/>
  <c r="O541" i="65"/>
  <c r="N541" i="65"/>
  <c r="M541" i="65"/>
  <c r="L541" i="65"/>
  <c r="K541" i="65"/>
  <c r="J541" i="65"/>
  <c r="I541" i="65"/>
  <c r="G541" i="65"/>
  <c r="F541" i="65"/>
  <c r="E541" i="65"/>
  <c r="D541" i="65"/>
  <c r="C541" i="65"/>
  <c r="B541" i="65"/>
  <c r="A541" i="65"/>
  <c r="R540" i="65"/>
  <c r="Q540" i="65"/>
  <c r="P540" i="65"/>
  <c r="O540" i="65"/>
  <c r="N540" i="65"/>
  <c r="M540" i="65"/>
  <c r="L540" i="65"/>
  <c r="K540" i="65"/>
  <c r="J540" i="65"/>
  <c r="I540" i="65"/>
  <c r="G540" i="65"/>
  <c r="F540" i="65"/>
  <c r="E540" i="65"/>
  <c r="D540" i="65"/>
  <c r="C540" i="65"/>
  <c r="B540" i="65"/>
  <c r="A540" i="65"/>
  <c r="R539" i="65"/>
  <c r="Q539" i="65"/>
  <c r="P539" i="65"/>
  <c r="O539" i="65"/>
  <c r="N539" i="65"/>
  <c r="M539" i="65"/>
  <c r="L539" i="65"/>
  <c r="K539" i="65"/>
  <c r="J539" i="65"/>
  <c r="I539" i="65"/>
  <c r="G539" i="65"/>
  <c r="F539" i="65"/>
  <c r="E539" i="65"/>
  <c r="D539" i="65"/>
  <c r="C539" i="65"/>
  <c r="B539" i="65"/>
  <c r="A539" i="65"/>
  <c r="R538" i="65"/>
  <c r="Q538" i="65"/>
  <c r="P538" i="65"/>
  <c r="O538" i="65"/>
  <c r="N538" i="65"/>
  <c r="M538" i="65"/>
  <c r="L538" i="65"/>
  <c r="K538" i="65"/>
  <c r="J538" i="65"/>
  <c r="I538" i="65"/>
  <c r="G538" i="65"/>
  <c r="F538" i="65"/>
  <c r="E538" i="65"/>
  <c r="D538" i="65"/>
  <c r="C538" i="65"/>
  <c r="B538" i="65"/>
  <c r="A538" i="65"/>
  <c r="R537" i="65"/>
  <c r="Q537" i="65"/>
  <c r="P537" i="65"/>
  <c r="O537" i="65"/>
  <c r="N537" i="65"/>
  <c r="M537" i="65"/>
  <c r="L537" i="65"/>
  <c r="K537" i="65"/>
  <c r="J537" i="65"/>
  <c r="I537" i="65"/>
  <c r="G537" i="65"/>
  <c r="F537" i="65"/>
  <c r="E537" i="65"/>
  <c r="D537" i="65"/>
  <c r="C537" i="65"/>
  <c r="B537" i="65"/>
  <c r="A537" i="65"/>
  <c r="R536" i="65"/>
  <c r="Q536" i="65"/>
  <c r="P536" i="65"/>
  <c r="O536" i="65"/>
  <c r="N536" i="65"/>
  <c r="M536" i="65"/>
  <c r="L536" i="65"/>
  <c r="K536" i="65"/>
  <c r="J536" i="65"/>
  <c r="I536" i="65"/>
  <c r="G536" i="65"/>
  <c r="F536" i="65"/>
  <c r="E536" i="65"/>
  <c r="D536" i="65"/>
  <c r="C536" i="65"/>
  <c r="B536" i="65"/>
  <c r="A536" i="65"/>
  <c r="R535" i="65"/>
  <c r="Q535" i="65"/>
  <c r="P535" i="65"/>
  <c r="O535" i="65"/>
  <c r="N535" i="65"/>
  <c r="M535" i="65"/>
  <c r="L535" i="65"/>
  <c r="K535" i="65"/>
  <c r="J535" i="65"/>
  <c r="I535" i="65"/>
  <c r="G535" i="65"/>
  <c r="F535" i="65"/>
  <c r="E535" i="65"/>
  <c r="D535" i="65"/>
  <c r="C535" i="65"/>
  <c r="B535" i="65"/>
  <c r="A535" i="65"/>
  <c r="G531" i="65"/>
  <c r="F531" i="65"/>
  <c r="E531" i="65"/>
  <c r="D531" i="65"/>
  <c r="B531" i="65"/>
  <c r="G528" i="65"/>
  <c r="F528" i="65"/>
  <c r="E528" i="65"/>
  <c r="D528" i="65"/>
  <c r="B528" i="65"/>
  <c r="G526" i="65"/>
  <c r="F526" i="65"/>
  <c r="E526" i="65"/>
  <c r="D526" i="65"/>
  <c r="B526" i="65"/>
  <c r="R525" i="65"/>
  <c r="Q525" i="65"/>
  <c r="P525" i="65"/>
  <c r="O525" i="65"/>
  <c r="N525" i="65"/>
  <c r="M525" i="65"/>
  <c r="L525" i="65"/>
  <c r="K525" i="65"/>
  <c r="J525" i="65"/>
  <c r="I525" i="65"/>
  <c r="G525" i="65"/>
  <c r="F525" i="65"/>
  <c r="E525" i="65"/>
  <c r="D525" i="65"/>
  <c r="B525" i="65"/>
  <c r="A525" i="65"/>
  <c r="R524" i="65"/>
  <c r="Q524" i="65"/>
  <c r="P524" i="65"/>
  <c r="O524" i="65"/>
  <c r="N524" i="65"/>
  <c r="M524" i="65"/>
  <c r="L524" i="65"/>
  <c r="K524" i="65"/>
  <c r="J524" i="65"/>
  <c r="I524" i="65"/>
  <c r="G524" i="65"/>
  <c r="F524" i="65"/>
  <c r="E524" i="65"/>
  <c r="D524" i="65"/>
  <c r="C524" i="65"/>
  <c r="B524" i="65"/>
  <c r="A524" i="65"/>
  <c r="G521" i="65"/>
  <c r="F521" i="65"/>
  <c r="E521" i="65"/>
  <c r="D521" i="65"/>
  <c r="C521" i="65"/>
  <c r="B521" i="65"/>
  <c r="R520" i="65"/>
  <c r="Q520" i="65"/>
  <c r="P520" i="65"/>
  <c r="O520" i="65"/>
  <c r="N520" i="65"/>
  <c r="M520" i="65"/>
  <c r="L520" i="65"/>
  <c r="K520" i="65"/>
  <c r="J520" i="65"/>
  <c r="I520" i="65"/>
  <c r="G520" i="65"/>
  <c r="F520" i="65"/>
  <c r="E520" i="65"/>
  <c r="D520" i="65"/>
  <c r="C520" i="65"/>
  <c r="B520" i="65"/>
  <c r="A520" i="65"/>
  <c r="R519" i="65"/>
  <c r="Q519" i="65"/>
  <c r="P519" i="65"/>
  <c r="O519" i="65"/>
  <c r="N519" i="65"/>
  <c r="M519" i="65"/>
  <c r="L519" i="65"/>
  <c r="K519" i="65"/>
  <c r="J519" i="65"/>
  <c r="I519" i="65"/>
  <c r="G519" i="65"/>
  <c r="F519" i="65"/>
  <c r="E519" i="65"/>
  <c r="D519" i="65"/>
  <c r="C519" i="65"/>
  <c r="B519" i="65"/>
  <c r="A519" i="65"/>
  <c r="R518" i="65"/>
  <c r="Q518" i="65"/>
  <c r="P518" i="65"/>
  <c r="O518" i="65"/>
  <c r="N518" i="65"/>
  <c r="M518" i="65"/>
  <c r="L518" i="65"/>
  <c r="K518" i="65"/>
  <c r="J518" i="65"/>
  <c r="I518" i="65"/>
  <c r="G518" i="65"/>
  <c r="F518" i="65"/>
  <c r="E518" i="65"/>
  <c r="D518" i="65"/>
  <c r="C518" i="65"/>
  <c r="B518" i="65"/>
  <c r="A518" i="65"/>
  <c r="R517" i="65"/>
  <c r="Q517" i="65"/>
  <c r="P517" i="65"/>
  <c r="O517" i="65"/>
  <c r="N517" i="65"/>
  <c r="M517" i="65"/>
  <c r="L517" i="65"/>
  <c r="K517" i="65"/>
  <c r="J517" i="65"/>
  <c r="I517" i="65"/>
  <c r="G517" i="65"/>
  <c r="F517" i="65"/>
  <c r="E517" i="65"/>
  <c r="D517" i="65"/>
  <c r="C517" i="65"/>
  <c r="B517" i="65"/>
  <c r="A517" i="65"/>
  <c r="R516" i="65"/>
  <c r="Q516" i="65"/>
  <c r="P516" i="65"/>
  <c r="O516" i="65"/>
  <c r="N516" i="65"/>
  <c r="M516" i="65"/>
  <c r="L516" i="65"/>
  <c r="K516" i="65"/>
  <c r="J516" i="65"/>
  <c r="I516" i="65"/>
  <c r="G516" i="65"/>
  <c r="F516" i="65"/>
  <c r="E516" i="65"/>
  <c r="D516" i="65"/>
  <c r="C516" i="65"/>
  <c r="B516" i="65"/>
  <c r="A516" i="65"/>
  <c r="R515" i="65"/>
  <c r="Q515" i="65"/>
  <c r="P515" i="65"/>
  <c r="O515" i="65"/>
  <c r="N515" i="65"/>
  <c r="M515" i="65"/>
  <c r="L515" i="65"/>
  <c r="K515" i="65"/>
  <c r="J515" i="65"/>
  <c r="I515" i="65"/>
  <c r="G515" i="65"/>
  <c r="F515" i="65"/>
  <c r="E515" i="65"/>
  <c r="D515" i="65"/>
  <c r="C515" i="65"/>
  <c r="B515" i="65"/>
  <c r="A515" i="65"/>
  <c r="R514" i="65"/>
  <c r="Q514" i="65"/>
  <c r="P514" i="65"/>
  <c r="O514" i="65"/>
  <c r="N514" i="65"/>
  <c r="M514" i="65"/>
  <c r="L514" i="65"/>
  <c r="K514" i="65"/>
  <c r="J514" i="65"/>
  <c r="I514" i="65"/>
  <c r="G514" i="65"/>
  <c r="F514" i="65"/>
  <c r="E514" i="65"/>
  <c r="D514" i="65"/>
  <c r="C514" i="65"/>
  <c r="B514" i="65"/>
  <c r="A514" i="65"/>
  <c r="R513" i="65"/>
  <c r="Q513" i="65"/>
  <c r="P513" i="65"/>
  <c r="O513" i="65"/>
  <c r="N513" i="65"/>
  <c r="M513" i="65"/>
  <c r="L513" i="65"/>
  <c r="K513" i="65"/>
  <c r="J513" i="65"/>
  <c r="I513" i="65"/>
  <c r="G513" i="65"/>
  <c r="F513" i="65"/>
  <c r="E513" i="65"/>
  <c r="D513" i="65"/>
  <c r="C513" i="65"/>
  <c r="B513" i="65"/>
  <c r="A513" i="65"/>
  <c r="G510" i="65"/>
  <c r="F510" i="65"/>
  <c r="E510" i="65"/>
  <c r="D510" i="65"/>
  <c r="C510" i="65"/>
  <c r="B510" i="65"/>
  <c r="R509" i="65"/>
  <c r="Q509" i="65"/>
  <c r="P509" i="65"/>
  <c r="O509" i="65"/>
  <c r="N509" i="65"/>
  <c r="M509" i="65"/>
  <c r="L509" i="65"/>
  <c r="K509" i="65"/>
  <c r="J509" i="65"/>
  <c r="I509" i="65"/>
  <c r="G509" i="65"/>
  <c r="F509" i="65"/>
  <c r="E509" i="65"/>
  <c r="D509" i="65"/>
  <c r="C509" i="65"/>
  <c r="B509" i="65"/>
  <c r="A509" i="65"/>
  <c r="R508" i="65"/>
  <c r="Q508" i="65"/>
  <c r="P508" i="65"/>
  <c r="O508" i="65"/>
  <c r="N508" i="65"/>
  <c r="M508" i="65"/>
  <c r="L508" i="65"/>
  <c r="K508" i="65"/>
  <c r="J508" i="65"/>
  <c r="I508" i="65"/>
  <c r="G508" i="65"/>
  <c r="F508" i="65"/>
  <c r="E508" i="65"/>
  <c r="D508" i="65"/>
  <c r="C508" i="65"/>
  <c r="B508" i="65"/>
  <c r="A508" i="65"/>
  <c r="R507" i="65"/>
  <c r="Q507" i="65"/>
  <c r="P507" i="65"/>
  <c r="O507" i="65"/>
  <c r="N507" i="65"/>
  <c r="M507" i="65"/>
  <c r="L507" i="65"/>
  <c r="K507" i="65"/>
  <c r="J507" i="65"/>
  <c r="I507" i="65"/>
  <c r="G507" i="65"/>
  <c r="F507" i="65"/>
  <c r="E507" i="65"/>
  <c r="D507" i="65"/>
  <c r="C507" i="65"/>
  <c r="B507" i="65"/>
  <c r="A507" i="65"/>
  <c r="R506" i="65"/>
  <c r="Q506" i="65"/>
  <c r="P506" i="65"/>
  <c r="O506" i="65"/>
  <c r="N506" i="65"/>
  <c r="M506" i="65"/>
  <c r="L506" i="65"/>
  <c r="K506" i="65"/>
  <c r="J506" i="65"/>
  <c r="I506" i="65"/>
  <c r="G506" i="65"/>
  <c r="F506" i="65"/>
  <c r="E506" i="65"/>
  <c r="D506" i="65"/>
  <c r="C506" i="65"/>
  <c r="B506" i="65"/>
  <c r="A506" i="65"/>
  <c r="R505" i="65"/>
  <c r="Q505" i="65"/>
  <c r="P505" i="65"/>
  <c r="O505" i="65"/>
  <c r="N505" i="65"/>
  <c r="M505" i="65"/>
  <c r="L505" i="65"/>
  <c r="K505" i="65"/>
  <c r="J505" i="65"/>
  <c r="I505" i="65"/>
  <c r="G505" i="65"/>
  <c r="F505" i="65"/>
  <c r="E505" i="65"/>
  <c r="D505" i="65"/>
  <c r="C505" i="65"/>
  <c r="B505" i="65"/>
  <c r="A505" i="65"/>
  <c r="G502" i="65"/>
  <c r="F502" i="65"/>
  <c r="E502" i="65"/>
  <c r="D502" i="65"/>
  <c r="C502" i="65"/>
  <c r="B502" i="65"/>
  <c r="R501" i="65"/>
  <c r="Q501" i="65"/>
  <c r="P501" i="65"/>
  <c r="O501" i="65"/>
  <c r="N501" i="65"/>
  <c r="M501" i="65"/>
  <c r="L501" i="65"/>
  <c r="K501" i="65"/>
  <c r="J501" i="65"/>
  <c r="I501" i="65"/>
  <c r="G501" i="65"/>
  <c r="F501" i="65"/>
  <c r="E501" i="65"/>
  <c r="D501" i="65"/>
  <c r="C501" i="65"/>
  <c r="B501" i="65"/>
  <c r="A501" i="65"/>
  <c r="R500" i="65"/>
  <c r="Q500" i="65"/>
  <c r="P500" i="65"/>
  <c r="O500" i="65"/>
  <c r="N500" i="65"/>
  <c r="M500" i="65"/>
  <c r="L500" i="65"/>
  <c r="K500" i="65"/>
  <c r="J500" i="65"/>
  <c r="I500" i="65"/>
  <c r="G500" i="65"/>
  <c r="F500" i="65"/>
  <c r="E500" i="65"/>
  <c r="D500" i="65"/>
  <c r="C500" i="65"/>
  <c r="B500" i="65"/>
  <c r="A500" i="65"/>
  <c r="G497" i="65"/>
  <c r="F497" i="65"/>
  <c r="E497" i="65"/>
  <c r="D497" i="65"/>
  <c r="C497" i="65"/>
  <c r="B497" i="65"/>
  <c r="R496" i="65"/>
  <c r="Q496" i="65"/>
  <c r="P496" i="65"/>
  <c r="O496" i="65"/>
  <c r="N496" i="65"/>
  <c r="M496" i="65"/>
  <c r="L496" i="65"/>
  <c r="K496" i="65"/>
  <c r="J496" i="65"/>
  <c r="I496" i="65"/>
  <c r="G496" i="65"/>
  <c r="F496" i="65"/>
  <c r="E496" i="65"/>
  <c r="D496" i="65"/>
  <c r="C496" i="65"/>
  <c r="B496" i="65"/>
  <c r="A496" i="65"/>
  <c r="R495" i="65"/>
  <c r="Q495" i="65"/>
  <c r="P495" i="65"/>
  <c r="O495" i="65"/>
  <c r="N495" i="65"/>
  <c r="M495" i="65"/>
  <c r="L495" i="65"/>
  <c r="K495" i="65"/>
  <c r="J495" i="65"/>
  <c r="I495" i="65"/>
  <c r="G495" i="65"/>
  <c r="F495" i="65"/>
  <c r="E495" i="65"/>
  <c r="D495" i="65"/>
  <c r="C495" i="65"/>
  <c r="B495" i="65"/>
  <c r="A495" i="65"/>
  <c r="R494" i="65"/>
  <c r="Q494" i="65"/>
  <c r="P494" i="65"/>
  <c r="O494" i="65"/>
  <c r="N494" i="65"/>
  <c r="M494" i="65"/>
  <c r="L494" i="65"/>
  <c r="K494" i="65"/>
  <c r="J494" i="65"/>
  <c r="I494" i="65"/>
  <c r="G494" i="65"/>
  <c r="F494" i="65"/>
  <c r="E494" i="65"/>
  <c r="D494" i="65"/>
  <c r="C494" i="65"/>
  <c r="B494" i="65"/>
  <c r="A494" i="65"/>
  <c r="R493" i="65"/>
  <c r="Q493" i="65"/>
  <c r="P493" i="65"/>
  <c r="O493" i="65"/>
  <c r="N493" i="65"/>
  <c r="M493" i="65"/>
  <c r="L493" i="65"/>
  <c r="K493" i="65"/>
  <c r="J493" i="65"/>
  <c r="I493" i="65"/>
  <c r="G493" i="65"/>
  <c r="F493" i="65"/>
  <c r="E493" i="65"/>
  <c r="D493" i="65"/>
  <c r="C493" i="65"/>
  <c r="B493" i="65"/>
  <c r="A493" i="65"/>
  <c r="R492" i="65"/>
  <c r="Q492" i="65"/>
  <c r="P492" i="65"/>
  <c r="O492" i="65"/>
  <c r="N492" i="65"/>
  <c r="M492" i="65"/>
  <c r="L492" i="65"/>
  <c r="K492" i="65"/>
  <c r="J492" i="65"/>
  <c r="I492" i="65"/>
  <c r="G492" i="65"/>
  <c r="F492" i="65"/>
  <c r="E492" i="65"/>
  <c r="D492" i="65"/>
  <c r="C492" i="65"/>
  <c r="B492" i="65"/>
  <c r="A492" i="65"/>
  <c r="G487" i="65"/>
  <c r="F487" i="65"/>
  <c r="E487" i="65"/>
  <c r="D487" i="65"/>
  <c r="C487" i="65"/>
  <c r="B487" i="65"/>
  <c r="R486" i="65"/>
  <c r="Q486" i="65"/>
  <c r="P486" i="65"/>
  <c r="O486" i="65"/>
  <c r="N486" i="65"/>
  <c r="M486" i="65"/>
  <c r="L486" i="65"/>
  <c r="K486" i="65"/>
  <c r="J486" i="65"/>
  <c r="I486" i="65"/>
  <c r="G486" i="65"/>
  <c r="F486" i="65"/>
  <c r="E486" i="65"/>
  <c r="D486" i="65"/>
  <c r="C486" i="65"/>
  <c r="B486" i="65"/>
  <c r="A486" i="65"/>
  <c r="R485" i="65"/>
  <c r="Q485" i="65"/>
  <c r="P485" i="65"/>
  <c r="O485" i="65"/>
  <c r="N485" i="65"/>
  <c r="M485" i="65"/>
  <c r="L485" i="65"/>
  <c r="K485" i="65"/>
  <c r="J485" i="65"/>
  <c r="I485" i="65"/>
  <c r="G485" i="65"/>
  <c r="F485" i="65"/>
  <c r="E485" i="65"/>
  <c r="D485" i="65"/>
  <c r="C485" i="65"/>
  <c r="B485" i="65"/>
  <c r="A485" i="65"/>
  <c r="R484" i="65"/>
  <c r="Q484" i="65"/>
  <c r="P484" i="65"/>
  <c r="O484" i="65"/>
  <c r="N484" i="65"/>
  <c r="M484" i="65"/>
  <c r="L484" i="65"/>
  <c r="K484" i="65"/>
  <c r="J484" i="65"/>
  <c r="I484" i="65"/>
  <c r="G484" i="65"/>
  <c r="F484" i="65"/>
  <c r="E484" i="65"/>
  <c r="D484" i="65"/>
  <c r="C484" i="65"/>
  <c r="B484" i="65"/>
  <c r="A484" i="65"/>
  <c r="R483" i="65"/>
  <c r="Q483" i="65"/>
  <c r="P483" i="65"/>
  <c r="O483" i="65"/>
  <c r="N483" i="65"/>
  <c r="M483" i="65"/>
  <c r="L483" i="65"/>
  <c r="K483" i="65"/>
  <c r="J483" i="65"/>
  <c r="I483" i="65"/>
  <c r="G483" i="65"/>
  <c r="F483" i="65"/>
  <c r="E483" i="65"/>
  <c r="D483" i="65"/>
  <c r="C483" i="65"/>
  <c r="B483" i="65"/>
  <c r="A483" i="65"/>
  <c r="R482" i="65"/>
  <c r="Q482" i="65"/>
  <c r="P482" i="65"/>
  <c r="O482" i="65"/>
  <c r="N482" i="65"/>
  <c r="M482" i="65"/>
  <c r="L482" i="65"/>
  <c r="K482" i="65"/>
  <c r="J482" i="65"/>
  <c r="I482" i="65"/>
  <c r="G482" i="65"/>
  <c r="F482" i="65"/>
  <c r="E482" i="65"/>
  <c r="D482" i="65"/>
  <c r="C482" i="65"/>
  <c r="B482" i="65"/>
  <c r="A482" i="65"/>
  <c r="G479" i="65"/>
  <c r="F479" i="65"/>
  <c r="E479" i="65"/>
  <c r="D479" i="65"/>
  <c r="C479" i="65"/>
  <c r="B479" i="65"/>
  <c r="R478" i="65"/>
  <c r="Q478" i="65"/>
  <c r="P478" i="65"/>
  <c r="O478" i="65"/>
  <c r="N478" i="65"/>
  <c r="M478" i="65"/>
  <c r="L478" i="65"/>
  <c r="K478" i="65"/>
  <c r="J478" i="65"/>
  <c r="I478" i="65"/>
  <c r="G478" i="65"/>
  <c r="F478" i="65"/>
  <c r="E478" i="65"/>
  <c r="D478" i="65"/>
  <c r="C478" i="65"/>
  <c r="B478" i="65"/>
  <c r="A478" i="65"/>
  <c r="R477" i="65"/>
  <c r="Q477" i="65"/>
  <c r="P477" i="65"/>
  <c r="O477" i="65"/>
  <c r="N477" i="65"/>
  <c r="M477" i="65"/>
  <c r="L477" i="65"/>
  <c r="K477" i="65"/>
  <c r="J477" i="65"/>
  <c r="I477" i="65"/>
  <c r="G477" i="65"/>
  <c r="F477" i="65"/>
  <c r="E477" i="65"/>
  <c r="D477" i="65"/>
  <c r="C477" i="65"/>
  <c r="B477" i="65"/>
  <c r="A477" i="65"/>
  <c r="R476" i="65"/>
  <c r="Q476" i="65"/>
  <c r="P476" i="65"/>
  <c r="O476" i="65"/>
  <c r="N476" i="65"/>
  <c r="M476" i="65"/>
  <c r="L476" i="65"/>
  <c r="K476" i="65"/>
  <c r="J476" i="65"/>
  <c r="I476" i="65"/>
  <c r="G476" i="65"/>
  <c r="F476" i="65"/>
  <c r="E476" i="65"/>
  <c r="D476" i="65"/>
  <c r="C476" i="65"/>
  <c r="B476" i="65"/>
  <c r="A476" i="65"/>
  <c r="R475" i="65"/>
  <c r="Q475" i="65"/>
  <c r="P475" i="65"/>
  <c r="O475" i="65"/>
  <c r="N475" i="65"/>
  <c r="M475" i="65"/>
  <c r="L475" i="65"/>
  <c r="K475" i="65"/>
  <c r="J475" i="65"/>
  <c r="I475" i="65"/>
  <c r="G475" i="65"/>
  <c r="F475" i="65"/>
  <c r="E475" i="65"/>
  <c r="D475" i="65"/>
  <c r="C475" i="65"/>
  <c r="B475" i="65"/>
  <c r="A475" i="65"/>
  <c r="R474" i="65"/>
  <c r="Q474" i="65"/>
  <c r="P474" i="65"/>
  <c r="O474" i="65"/>
  <c r="N474" i="65"/>
  <c r="M474" i="65"/>
  <c r="L474" i="65"/>
  <c r="K474" i="65"/>
  <c r="J474" i="65"/>
  <c r="I474" i="65"/>
  <c r="G474" i="65"/>
  <c r="F474" i="65"/>
  <c r="E474" i="65"/>
  <c r="D474" i="65"/>
  <c r="C474" i="65"/>
  <c r="B474" i="65"/>
  <c r="A474" i="65"/>
  <c r="R473" i="65"/>
  <c r="Q473" i="65"/>
  <c r="P473" i="65"/>
  <c r="O473" i="65"/>
  <c r="N473" i="65"/>
  <c r="M473" i="65"/>
  <c r="L473" i="65"/>
  <c r="K473" i="65"/>
  <c r="J473" i="65"/>
  <c r="I473" i="65"/>
  <c r="G473" i="65"/>
  <c r="F473" i="65"/>
  <c r="E473" i="65"/>
  <c r="D473" i="65"/>
  <c r="C473" i="65"/>
  <c r="B473" i="65"/>
  <c r="A473" i="65"/>
  <c r="R472" i="65"/>
  <c r="Q472" i="65"/>
  <c r="P472" i="65"/>
  <c r="O472" i="65"/>
  <c r="N472" i="65"/>
  <c r="M472" i="65"/>
  <c r="L472" i="65"/>
  <c r="K472" i="65"/>
  <c r="J472" i="65"/>
  <c r="I472" i="65"/>
  <c r="G472" i="65"/>
  <c r="F472" i="65"/>
  <c r="E472" i="65"/>
  <c r="D472" i="65"/>
  <c r="C472" i="65"/>
  <c r="B472" i="65"/>
  <c r="A472" i="65"/>
  <c r="G469" i="65"/>
  <c r="F469" i="65"/>
  <c r="E469" i="65"/>
  <c r="D469" i="65"/>
  <c r="C469" i="65"/>
  <c r="B469" i="65"/>
  <c r="R468" i="65"/>
  <c r="Q468" i="65"/>
  <c r="P468" i="65"/>
  <c r="O468" i="65"/>
  <c r="N468" i="65"/>
  <c r="M468" i="65"/>
  <c r="L468" i="65"/>
  <c r="K468" i="65"/>
  <c r="J468" i="65"/>
  <c r="I468" i="65"/>
  <c r="G468" i="65"/>
  <c r="F468" i="65"/>
  <c r="E468" i="65"/>
  <c r="D468" i="65"/>
  <c r="C468" i="65"/>
  <c r="B468" i="65"/>
  <c r="A468" i="65"/>
  <c r="R467" i="65"/>
  <c r="Q467" i="65"/>
  <c r="P467" i="65"/>
  <c r="O467" i="65"/>
  <c r="N467" i="65"/>
  <c r="M467" i="65"/>
  <c r="L467" i="65"/>
  <c r="K467" i="65"/>
  <c r="J467" i="65"/>
  <c r="I467" i="65"/>
  <c r="G467" i="65"/>
  <c r="F467" i="65"/>
  <c r="E467" i="65"/>
  <c r="D467" i="65"/>
  <c r="C467" i="65"/>
  <c r="B467" i="65"/>
  <c r="A467" i="65"/>
  <c r="R466" i="65"/>
  <c r="Q466" i="65"/>
  <c r="P466" i="65"/>
  <c r="O466" i="65"/>
  <c r="N466" i="65"/>
  <c r="M466" i="65"/>
  <c r="L466" i="65"/>
  <c r="K466" i="65"/>
  <c r="J466" i="65"/>
  <c r="I466" i="65"/>
  <c r="G466" i="65"/>
  <c r="F466" i="65"/>
  <c r="E466" i="65"/>
  <c r="D466" i="65"/>
  <c r="C466" i="65"/>
  <c r="B466" i="65"/>
  <c r="A466" i="65"/>
  <c r="R465" i="65"/>
  <c r="Q465" i="65"/>
  <c r="P465" i="65"/>
  <c r="O465" i="65"/>
  <c r="N465" i="65"/>
  <c r="M465" i="65"/>
  <c r="L465" i="65"/>
  <c r="K465" i="65"/>
  <c r="J465" i="65"/>
  <c r="I465" i="65"/>
  <c r="G465" i="65"/>
  <c r="F465" i="65"/>
  <c r="E465" i="65"/>
  <c r="D465" i="65"/>
  <c r="C465" i="65"/>
  <c r="B465" i="65"/>
  <c r="A465" i="65"/>
  <c r="R464" i="65"/>
  <c r="Q464" i="65"/>
  <c r="P464" i="65"/>
  <c r="O464" i="65"/>
  <c r="N464" i="65"/>
  <c r="M464" i="65"/>
  <c r="L464" i="65"/>
  <c r="K464" i="65"/>
  <c r="J464" i="65"/>
  <c r="I464" i="65"/>
  <c r="G464" i="65"/>
  <c r="F464" i="65"/>
  <c r="E464" i="65"/>
  <c r="D464" i="65"/>
  <c r="C464" i="65"/>
  <c r="B464" i="65"/>
  <c r="A464" i="65"/>
  <c r="R463" i="65"/>
  <c r="Q463" i="65"/>
  <c r="P463" i="65"/>
  <c r="O463" i="65"/>
  <c r="N463" i="65"/>
  <c r="M463" i="65"/>
  <c r="L463" i="65"/>
  <c r="K463" i="65"/>
  <c r="J463" i="65"/>
  <c r="I463" i="65"/>
  <c r="G463" i="65"/>
  <c r="F463" i="65"/>
  <c r="E463" i="65"/>
  <c r="D463" i="65"/>
  <c r="C463" i="65"/>
  <c r="B463" i="65"/>
  <c r="A463" i="65"/>
  <c r="R462" i="65"/>
  <c r="Q462" i="65"/>
  <c r="P462" i="65"/>
  <c r="O462" i="65"/>
  <c r="N462" i="65"/>
  <c r="M462" i="65"/>
  <c r="L462" i="65"/>
  <c r="K462" i="65"/>
  <c r="J462" i="65"/>
  <c r="I462" i="65"/>
  <c r="G462" i="65"/>
  <c r="F462" i="65"/>
  <c r="E462" i="65"/>
  <c r="D462" i="65"/>
  <c r="C462" i="65"/>
  <c r="B462" i="65"/>
  <c r="A462" i="65"/>
  <c r="R461" i="65"/>
  <c r="Q461" i="65"/>
  <c r="P461" i="65"/>
  <c r="O461" i="65"/>
  <c r="N461" i="65"/>
  <c r="M461" i="65"/>
  <c r="L461" i="65"/>
  <c r="K461" i="65"/>
  <c r="J461" i="65"/>
  <c r="I461" i="65"/>
  <c r="G461" i="65"/>
  <c r="F461" i="65"/>
  <c r="E461" i="65"/>
  <c r="D461" i="65"/>
  <c r="C461" i="65"/>
  <c r="B461" i="65"/>
  <c r="A461" i="65"/>
  <c r="R460" i="65"/>
  <c r="Q460" i="65"/>
  <c r="P460" i="65"/>
  <c r="O460" i="65"/>
  <c r="N460" i="65"/>
  <c r="M460" i="65"/>
  <c r="L460" i="65"/>
  <c r="K460" i="65"/>
  <c r="J460" i="65"/>
  <c r="I460" i="65"/>
  <c r="G460" i="65"/>
  <c r="F460" i="65"/>
  <c r="E460" i="65"/>
  <c r="D460" i="65"/>
  <c r="C460" i="65"/>
  <c r="B460" i="65"/>
  <c r="A460" i="65"/>
  <c r="R459" i="65"/>
  <c r="Q459" i="65"/>
  <c r="P459" i="65"/>
  <c r="O459" i="65"/>
  <c r="N459" i="65"/>
  <c r="M459" i="65"/>
  <c r="L459" i="65"/>
  <c r="K459" i="65"/>
  <c r="J459" i="65"/>
  <c r="I459" i="65"/>
  <c r="G459" i="65"/>
  <c r="F459" i="65"/>
  <c r="E459" i="65"/>
  <c r="D459" i="65"/>
  <c r="C459" i="65"/>
  <c r="B459" i="65"/>
  <c r="A459" i="65"/>
  <c r="G456" i="65"/>
  <c r="F456" i="65"/>
  <c r="E456" i="65"/>
  <c r="D456" i="65"/>
  <c r="C456" i="65"/>
  <c r="B456" i="65"/>
  <c r="R455" i="65"/>
  <c r="Q455" i="65"/>
  <c r="P455" i="65"/>
  <c r="O455" i="65"/>
  <c r="N455" i="65"/>
  <c r="M455" i="65"/>
  <c r="L455" i="65"/>
  <c r="K455" i="65"/>
  <c r="J455" i="65"/>
  <c r="I455" i="65"/>
  <c r="G455" i="65"/>
  <c r="F455" i="65"/>
  <c r="E455" i="65"/>
  <c r="D455" i="65"/>
  <c r="C455" i="65"/>
  <c r="B455" i="65"/>
  <c r="A455" i="65"/>
  <c r="R454" i="65"/>
  <c r="Q454" i="65"/>
  <c r="P454" i="65"/>
  <c r="O454" i="65"/>
  <c r="N454" i="65"/>
  <c r="M454" i="65"/>
  <c r="L454" i="65"/>
  <c r="K454" i="65"/>
  <c r="J454" i="65"/>
  <c r="I454" i="65"/>
  <c r="G454" i="65"/>
  <c r="F454" i="65"/>
  <c r="E454" i="65"/>
  <c r="D454" i="65"/>
  <c r="C454" i="65"/>
  <c r="B454" i="65"/>
  <c r="A454" i="65"/>
  <c r="R453" i="65"/>
  <c r="Q453" i="65"/>
  <c r="P453" i="65"/>
  <c r="O453" i="65"/>
  <c r="N453" i="65"/>
  <c r="M453" i="65"/>
  <c r="L453" i="65"/>
  <c r="K453" i="65"/>
  <c r="J453" i="65"/>
  <c r="I453" i="65"/>
  <c r="G453" i="65"/>
  <c r="F453" i="65"/>
  <c r="E453" i="65"/>
  <c r="D453" i="65"/>
  <c r="C453" i="65"/>
  <c r="B453" i="65"/>
  <c r="A453" i="65"/>
  <c r="R452" i="65"/>
  <c r="Q452" i="65"/>
  <c r="P452" i="65"/>
  <c r="O452" i="65"/>
  <c r="N452" i="65"/>
  <c r="M452" i="65"/>
  <c r="L452" i="65"/>
  <c r="K452" i="65"/>
  <c r="J452" i="65"/>
  <c r="I452" i="65"/>
  <c r="G452" i="65"/>
  <c r="F452" i="65"/>
  <c r="E452" i="65"/>
  <c r="D452" i="65"/>
  <c r="C452" i="65"/>
  <c r="B452" i="65"/>
  <c r="A452" i="65"/>
  <c r="R451" i="65"/>
  <c r="Q451" i="65"/>
  <c r="P451" i="65"/>
  <c r="O451" i="65"/>
  <c r="N451" i="65"/>
  <c r="M451" i="65"/>
  <c r="L451" i="65"/>
  <c r="K451" i="65"/>
  <c r="J451" i="65"/>
  <c r="I451" i="65"/>
  <c r="G451" i="65"/>
  <c r="F451" i="65"/>
  <c r="E451" i="65"/>
  <c r="D451" i="65"/>
  <c r="C451" i="65"/>
  <c r="B451" i="65"/>
  <c r="A451" i="65"/>
  <c r="R450" i="65"/>
  <c r="Q450" i="65"/>
  <c r="P450" i="65"/>
  <c r="O450" i="65"/>
  <c r="N450" i="65"/>
  <c r="M450" i="65"/>
  <c r="L450" i="65"/>
  <c r="K450" i="65"/>
  <c r="J450" i="65"/>
  <c r="I450" i="65"/>
  <c r="G450" i="65"/>
  <c r="F450" i="65"/>
  <c r="E450" i="65"/>
  <c r="D450" i="65"/>
  <c r="C450" i="65"/>
  <c r="B450" i="65"/>
  <c r="A450" i="65"/>
  <c r="R449" i="65"/>
  <c r="Q449" i="65"/>
  <c r="P449" i="65"/>
  <c r="O449" i="65"/>
  <c r="N449" i="65"/>
  <c r="M449" i="65"/>
  <c r="L449" i="65"/>
  <c r="K449" i="65"/>
  <c r="J449" i="65"/>
  <c r="I449" i="65"/>
  <c r="G449" i="65"/>
  <c r="F449" i="65"/>
  <c r="E449" i="65"/>
  <c r="D449" i="65"/>
  <c r="C449" i="65"/>
  <c r="B449" i="65"/>
  <c r="A449" i="65"/>
  <c r="R448" i="65"/>
  <c r="Q448" i="65"/>
  <c r="P448" i="65"/>
  <c r="O448" i="65"/>
  <c r="N448" i="65"/>
  <c r="M448" i="65"/>
  <c r="L448" i="65"/>
  <c r="K448" i="65"/>
  <c r="J448" i="65"/>
  <c r="I448" i="65"/>
  <c r="G448" i="65"/>
  <c r="F448" i="65"/>
  <c r="E448" i="65"/>
  <c r="D448" i="65"/>
  <c r="C448" i="65"/>
  <c r="B448" i="65"/>
  <c r="A448" i="65"/>
  <c r="R447" i="65"/>
  <c r="Q447" i="65"/>
  <c r="P447" i="65"/>
  <c r="O447" i="65"/>
  <c r="N447" i="65"/>
  <c r="M447" i="65"/>
  <c r="L447" i="65"/>
  <c r="K447" i="65"/>
  <c r="J447" i="65"/>
  <c r="I447" i="65"/>
  <c r="G447" i="65"/>
  <c r="F447" i="65"/>
  <c r="E447" i="65"/>
  <c r="D447" i="65"/>
  <c r="C447" i="65"/>
  <c r="B447" i="65"/>
  <c r="A447" i="65"/>
  <c r="R446" i="65"/>
  <c r="Q446" i="65"/>
  <c r="P446" i="65"/>
  <c r="O446" i="65"/>
  <c r="N446" i="65"/>
  <c r="M446" i="65"/>
  <c r="L446" i="65"/>
  <c r="K446" i="65"/>
  <c r="J446" i="65"/>
  <c r="I446" i="65"/>
  <c r="G446" i="65"/>
  <c r="F446" i="65"/>
  <c r="E446" i="65"/>
  <c r="D446" i="65"/>
  <c r="C446" i="65"/>
  <c r="B446" i="65"/>
  <c r="A446" i="65"/>
  <c r="R445" i="65"/>
  <c r="Q445" i="65"/>
  <c r="P445" i="65"/>
  <c r="O445" i="65"/>
  <c r="N445" i="65"/>
  <c r="M445" i="65"/>
  <c r="L445" i="65"/>
  <c r="K445" i="65"/>
  <c r="J445" i="65"/>
  <c r="I445" i="65"/>
  <c r="G445" i="65"/>
  <c r="F445" i="65"/>
  <c r="E445" i="65"/>
  <c r="D445" i="65"/>
  <c r="C445" i="65"/>
  <c r="B445" i="65"/>
  <c r="A445" i="65"/>
  <c r="G442" i="65"/>
  <c r="F442" i="65"/>
  <c r="E442" i="65"/>
  <c r="D442" i="65"/>
  <c r="C442" i="65"/>
  <c r="B442" i="65"/>
  <c r="R441" i="65"/>
  <c r="Q441" i="65"/>
  <c r="P441" i="65"/>
  <c r="O441" i="65"/>
  <c r="N441" i="65"/>
  <c r="M441" i="65"/>
  <c r="L441" i="65"/>
  <c r="K441" i="65"/>
  <c r="J441" i="65"/>
  <c r="I441" i="65"/>
  <c r="G441" i="65"/>
  <c r="F441" i="65"/>
  <c r="E441" i="65"/>
  <c r="D441" i="65"/>
  <c r="C441" i="65"/>
  <c r="B441" i="65"/>
  <c r="A441" i="65"/>
  <c r="R440" i="65"/>
  <c r="Q440" i="65"/>
  <c r="P440" i="65"/>
  <c r="O440" i="65"/>
  <c r="N440" i="65"/>
  <c r="M440" i="65"/>
  <c r="L440" i="65"/>
  <c r="K440" i="65"/>
  <c r="J440" i="65"/>
  <c r="I440" i="65"/>
  <c r="G440" i="65"/>
  <c r="F440" i="65"/>
  <c r="E440" i="65"/>
  <c r="D440" i="65"/>
  <c r="C440" i="65"/>
  <c r="B440" i="65"/>
  <c r="A440" i="65"/>
  <c r="R439" i="65"/>
  <c r="Q439" i="65"/>
  <c r="P439" i="65"/>
  <c r="O439" i="65"/>
  <c r="N439" i="65"/>
  <c r="M439" i="65"/>
  <c r="L439" i="65"/>
  <c r="K439" i="65"/>
  <c r="J439" i="65"/>
  <c r="I439" i="65"/>
  <c r="G439" i="65"/>
  <c r="F439" i="65"/>
  <c r="E439" i="65"/>
  <c r="D439" i="65"/>
  <c r="C439" i="65"/>
  <c r="B439" i="65"/>
  <c r="A439" i="65"/>
  <c r="G436" i="65"/>
  <c r="F436" i="65"/>
  <c r="E436" i="65"/>
  <c r="D436" i="65"/>
  <c r="C436" i="65"/>
  <c r="B436" i="65"/>
  <c r="R435" i="65"/>
  <c r="Q435" i="65"/>
  <c r="P435" i="65"/>
  <c r="O435" i="65"/>
  <c r="N435" i="65"/>
  <c r="M435" i="65"/>
  <c r="L435" i="65"/>
  <c r="K435" i="65"/>
  <c r="J435" i="65"/>
  <c r="I435" i="65"/>
  <c r="G435" i="65"/>
  <c r="F435" i="65"/>
  <c r="E435" i="65"/>
  <c r="D435" i="65"/>
  <c r="C435" i="65"/>
  <c r="B435" i="65"/>
  <c r="A435" i="65"/>
  <c r="R434" i="65"/>
  <c r="Q434" i="65"/>
  <c r="P434" i="65"/>
  <c r="O434" i="65"/>
  <c r="N434" i="65"/>
  <c r="M434" i="65"/>
  <c r="L434" i="65"/>
  <c r="K434" i="65"/>
  <c r="J434" i="65"/>
  <c r="I434" i="65"/>
  <c r="G434" i="65"/>
  <c r="F434" i="65"/>
  <c r="E434" i="65"/>
  <c r="D434" i="65"/>
  <c r="C434" i="65"/>
  <c r="B434" i="65"/>
  <c r="A434" i="65"/>
  <c r="R433" i="65"/>
  <c r="Q433" i="65"/>
  <c r="P433" i="65"/>
  <c r="O433" i="65"/>
  <c r="N433" i="65"/>
  <c r="M433" i="65"/>
  <c r="L433" i="65"/>
  <c r="K433" i="65"/>
  <c r="J433" i="65"/>
  <c r="I433" i="65"/>
  <c r="G433" i="65"/>
  <c r="F433" i="65"/>
  <c r="E433" i="65"/>
  <c r="D433" i="65"/>
  <c r="C433" i="65"/>
  <c r="B433" i="65"/>
  <c r="A433" i="65"/>
  <c r="G430" i="65"/>
  <c r="F430" i="65"/>
  <c r="E430" i="65"/>
  <c r="D430" i="65"/>
  <c r="C430" i="65"/>
  <c r="B430" i="65"/>
  <c r="R429" i="65"/>
  <c r="Q429" i="65"/>
  <c r="P429" i="65"/>
  <c r="O429" i="65"/>
  <c r="N429" i="65"/>
  <c r="M429" i="65"/>
  <c r="L429" i="65"/>
  <c r="K429" i="65"/>
  <c r="J429" i="65"/>
  <c r="I429" i="65"/>
  <c r="G429" i="65"/>
  <c r="F429" i="65"/>
  <c r="E429" i="65"/>
  <c r="D429" i="65"/>
  <c r="C429" i="65"/>
  <c r="B429" i="65"/>
  <c r="A429" i="65"/>
  <c r="R428" i="65"/>
  <c r="Q428" i="65"/>
  <c r="P428" i="65"/>
  <c r="O428" i="65"/>
  <c r="N428" i="65"/>
  <c r="M428" i="65"/>
  <c r="L428" i="65"/>
  <c r="K428" i="65"/>
  <c r="J428" i="65"/>
  <c r="I428" i="65"/>
  <c r="G428" i="65"/>
  <c r="F428" i="65"/>
  <c r="E428" i="65"/>
  <c r="D428" i="65"/>
  <c r="C428" i="65"/>
  <c r="B428" i="65"/>
  <c r="A428" i="65"/>
  <c r="R427" i="65"/>
  <c r="Q427" i="65"/>
  <c r="P427" i="65"/>
  <c r="O427" i="65"/>
  <c r="N427" i="65"/>
  <c r="M427" i="65"/>
  <c r="L427" i="65"/>
  <c r="K427" i="65"/>
  <c r="J427" i="65"/>
  <c r="I427" i="65"/>
  <c r="G427" i="65"/>
  <c r="F427" i="65"/>
  <c r="E427" i="65"/>
  <c r="D427" i="65"/>
  <c r="C427" i="65"/>
  <c r="B427" i="65"/>
  <c r="A427" i="65"/>
  <c r="R426" i="65"/>
  <c r="Q426" i="65"/>
  <c r="P426" i="65"/>
  <c r="O426" i="65"/>
  <c r="N426" i="65"/>
  <c r="M426" i="65"/>
  <c r="L426" i="65"/>
  <c r="K426" i="65"/>
  <c r="J426" i="65"/>
  <c r="I426" i="65"/>
  <c r="G426" i="65"/>
  <c r="F426" i="65"/>
  <c r="E426" i="65"/>
  <c r="D426" i="65"/>
  <c r="C426" i="65"/>
  <c r="B426" i="65"/>
  <c r="A426" i="65"/>
  <c r="G423" i="65"/>
  <c r="F423" i="65"/>
  <c r="E423" i="65"/>
  <c r="D423" i="65"/>
  <c r="B423" i="65"/>
  <c r="R422" i="65"/>
  <c r="Q422" i="65"/>
  <c r="P422" i="65"/>
  <c r="O422" i="65"/>
  <c r="N422" i="65"/>
  <c r="M422" i="65"/>
  <c r="L422" i="65"/>
  <c r="K422" i="65"/>
  <c r="J422" i="65"/>
  <c r="I422" i="65"/>
  <c r="G422" i="65"/>
  <c r="F422" i="65"/>
  <c r="E422" i="65"/>
  <c r="D422" i="65"/>
  <c r="C422" i="65"/>
  <c r="B422" i="65"/>
  <c r="A422" i="65"/>
  <c r="R421" i="65"/>
  <c r="Q421" i="65"/>
  <c r="P421" i="65"/>
  <c r="O421" i="65"/>
  <c r="N421" i="65"/>
  <c r="M421" i="65"/>
  <c r="L421" i="65"/>
  <c r="K421" i="65"/>
  <c r="J421" i="65"/>
  <c r="I421" i="65"/>
  <c r="G421" i="65"/>
  <c r="F421" i="65"/>
  <c r="E421" i="65"/>
  <c r="D421" i="65"/>
  <c r="C421" i="65"/>
  <c r="B421" i="65"/>
  <c r="A421" i="65"/>
  <c r="R420" i="65"/>
  <c r="Q420" i="65"/>
  <c r="P420" i="65"/>
  <c r="O420" i="65"/>
  <c r="N420" i="65"/>
  <c r="M420" i="65"/>
  <c r="L420" i="65"/>
  <c r="K420" i="65"/>
  <c r="J420" i="65"/>
  <c r="I420" i="65"/>
  <c r="G420" i="65"/>
  <c r="F420" i="65"/>
  <c r="E420" i="65"/>
  <c r="D420" i="65"/>
  <c r="C420" i="65"/>
  <c r="B420" i="65"/>
  <c r="A420" i="65"/>
  <c r="R419" i="65"/>
  <c r="Q419" i="65"/>
  <c r="P419" i="65"/>
  <c r="O419" i="65"/>
  <c r="N419" i="65"/>
  <c r="M419" i="65"/>
  <c r="L419" i="65"/>
  <c r="K419" i="65"/>
  <c r="J419" i="65"/>
  <c r="I419" i="65"/>
  <c r="G419" i="65"/>
  <c r="F419" i="65"/>
  <c r="E419" i="65"/>
  <c r="D419" i="65"/>
  <c r="C419" i="65"/>
  <c r="B419" i="65"/>
  <c r="A419" i="65"/>
  <c r="R418" i="65"/>
  <c r="Q418" i="65"/>
  <c r="P418" i="65"/>
  <c r="O418" i="65"/>
  <c r="N418" i="65"/>
  <c r="M418" i="65"/>
  <c r="L418" i="65"/>
  <c r="K418" i="65"/>
  <c r="J418" i="65"/>
  <c r="I418" i="65"/>
  <c r="G418" i="65"/>
  <c r="F418" i="65"/>
  <c r="E418" i="65"/>
  <c r="D418" i="65"/>
  <c r="C418" i="65"/>
  <c r="B418" i="65"/>
  <c r="A418" i="65"/>
  <c r="R417" i="65"/>
  <c r="Q417" i="65"/>
  <c r="P417" i="65"/>
  <c r="O417" i="65"/>
  <c r="N417" i="65"/>
  <c r="M417" i="65"/>
  <c r="L417" i="65"/>
  <c r="K417" i="65"/>
  <c r="J417" i="65"/>
  <c r="I417" i="65"/>
  <c r="G417" i="65"/>
  <c r="F417" i="65"/>
  <c r="E417" i="65"/>
  <c r="D417" i="65"/>
  <c r="C417" i="65"/>
  <c r="B417" i="65"/>
  <c r="A417" i="65"/>
  <c r="R416" i="65"/>
  <c r="Q416" i="65"/>
  <c r="P416" i="65"/>
  <c r="O416" i="65"/>
  <c r="N416" i="65"/>
  <c r="M416" i="65"/>
  <c r="L416" i="65"/>
  <c r="K416" i="65"/>
  <c r="J416" i="65"/>
  <c r="I416" i="65"/>
  <c r="G416" i="65"/>
  <c r="F416" i="65"/>
  <c r="E416" i="65"/>
  <c r="D416" i="65"/>
  <c r="C416" i="65"/>
  <c r="B416" i="65"/>
  <c r="A416" i="65"/>
  <c r="R415" i="65"/>
  <c r="Q415" i="65"/>
  <c r="P415" i="65"/>
  <c r="O415" i="65"/>
  <c r="N415" i="65"/>
  <c r="M415" i="65"/>
  <c r="L415" i="65"/>
  <c r="K415" i="65"/>
  <c r="J415" i="65"/>
  <c r="I415" i="65"/>
  <c r="G415" i="65"/>
  <c r="F415" i="65"/>
  <c r="E415" i="65"/>
  <c r="D415" i="65"/>
  <c r="C415" i="65"/>
  <c r="B415" i="65"/>
  <c r="A415" i="65"/>
  <c r="R414" i="65"/>
  <c r="Q414" i="65"/>
  <c r="P414" i="65"/>
  <c r="O414" i="65"/>
  <c r="N414" i="65"/>
  <c r="M414" i="65"/>
  <c r="L414" i="65"/>
  <c r="K414" i="65"/>
  <c r="J414" i="65"/>
  <c r="I414" i="65"/>
  <c r="G414" i="65"/>
  <c r="F414" i="65"/>
  <c r="E414" i="65"/>
  <c r="D414" i="65"/>
  <c r="C414" i="65"/>
  <c r="B414" i="65"/>
  <c r="A414" i="65"/>
  <c r="E409" i="65"/>
  <c r="B409" i="65"/>
  <c r="F406" i="65"/>
  <c r="E406" i="65"/>
  <c r="D406" i="65"/>
  <c r="B406" i="65"/>
  <c r="G404" i="65"/>
  <c r="F404" i="65"/>
  <c r="E404" i="65"/>
  <c r="D404" i="65"/>
  <c r="C404" i="65"/>
  <c r="B404" i="65"/>
  <c r="R403" i="65"/>
  <c r="Q403" i="65"/>
  <c r="P403" i="65"/>
  <c r="O403" i="65"/>
  <c r="N403" i="65"/>
  <c r="M403" i="65"/>
  <c r="L403" i="65"/>
  <c r="K403" i="65"/>
  <c r="J403" i="65"/>
  <c r="I403" i="65"/>
  <c r="G403" i="65"/>
  <c r="F403" i="65"/>
  <c r="E403" i="65"/>
  <c r="D403" i="65"/>
  <c r="C403" i="65"/>
  <c r="B403" i="65"/>
  <c r="A403" i="65"/>
  <c r="R402" i="65"/>
  <c r="Q402" i="65"/>
  <c r="P402" i="65"/>
  <c r="O402" i="65"/>
  <c r="N402" i="65"/>
  <c r="M402" i="65"/>
  <c r="L402" i="65"/>
  <c r="K402" i="65"/>
  <c r="J402" i="65"/>
  <c r="I402" i="65"/>
  <c r="G402" i="65"/>
  <c r="F402" i="65"/>
  <c r="E402" i="65"/>
  <c r="D402" i="65"/>
  <c r="C402" i="65"/>
  <c r="B402" i="65"/>
  <c r="A402" i="65"/>
  <c r="R401" i="65"/>
  <c r="Q401" i="65"/>
  <c r="P401" i="65"/>
  <c r="O401" i="65"/>
  <c r="N401" i="65"/>
  <c r="M401" i="65"/>
  <c r="L401" i="65"/>
  <c r="K401" i="65"/>
  <c r="J401" i="65"/>
  <c r="I401" i="65"/>
  <c r="G401" i="65"/>
  <c r="F401" i="65"/>
  <c r="E401" i="65"/>
  <c r="D401" i="65"/>
  <c r="C401" i="65"/>
  <c r="B401" i="65"/>
  <c r="A401" i="65"/>
  <c r="R400" i="65"/>
  <c r="Q400" i="65"/>
  <c r="P400" i="65"/>
  <c r="O400" i="65"/>
  <c r="N400" i="65"/>
  <c r="M400" i="65"/>
  <c r="L400" i="65"/>
  <c r="K400" i="65"/>
  <c r="J400" i="65"/>
  <c r="I400" i="65"/>
  <c r="G400" i="65"/>
  <c r="F400" i="65"/>
  <c r="E400" i="65"/>
  <c r="D400" i="65"/>
  <c r="C400" i="65"/>
  <c r="B400" i="65"/>
  <c r="A400" i="65"/>
  <c r="R399" i="65"/>
  <c r="Q399" i="65"/>
  <c r="P399" i="65"/>
  <c r="O399" i="65"/>
  <c r="N399" i="65"/>
  <c r="M399" i="65"/>
  <c r="L399" i="65"/>
  <c r="K399" i="65"/>
  <c r="J399" i="65"/>
  <c r="I399" i="65"/>
  <c r="G399" i="65"/>
  <c r="F399" i="65"/>
  <c r="E399" i="65"/>
  <c r="D399" i="65"/>
  <c r="C399" i="65"/>
  <c r="B399" i="65"/>
  <c r="A399" i="65"/>
  <c r="R398" i="65"/>
  <c r="Q398" i="65"/>
  <c r="P398" i="65"/>
  <c r="O398" i="65"/>
  <c r="N398" i="65"/>
  <c r="M398" i="65"/>
  <c r="L398" i="65"/>
  <c r="K398" i="65"/>
  <c r="J398" i="65"/>
  <c r="I398" i="65"/>
  <c r="G398" i="65"/>
  <c r="F398" i="65"/>
  <c r="E398" i="65"/>
  <c r="D398" i="65"/>
  <c r="C398" i="65"/>
  <c r="B398" i="65"/>
  <c r="A398" i="65"/>
  <c r="R397" i="65"/>
  <c r="Q397" i="65"/>
  <c r="P397" i="65"/>
  <c r="O397" i="65"/>
  <c r="N397" i="65"/>
  <c r="M397" i="65"/>
  <c r="L397" i="65"/>
  <c r="K397" i="65"/>
  <c r="J397" i="65"/>
  <c r="I397" i="65"/>
  <c r="G397" i="65"/>
  <c r="F397" i="65"/>
  <c r="E397" i="65"/>
  <c r="D397" i="65"/>
  <c r="C397" i="65"/>
  <c r="B397" i="65"/>
  <c r="A397" i="65"/>
  <c r="R396" i="65"/>
  <c r="Q396" i="65"/>
  <c r="P396" i="65"/>
  <c r="O396" i="65"/>
  <c r="N396" i="65"/>
  <c r="M396" i="65"/>
  <c r="L396" i="65"/>
  <c r="K396" i="65"/>
  <c r="J396" i="65"/>
  <c r="I396" i="65"/>
  <c r="G396" i="65"/>
  <c r="F396" i="65"/>
  <c r="E396" i="65"/>
  <c r="D396" i="65"/>
  <c r="C396" i="65"/>
  <c r="B396" i="65"/>
  <c r="A396" i="65"/>
  <c r="F393" i="65"/>
  <c r="E393" i="65"/>
  <c r="D393" i="65"/>
  <c r="B393" i="65"/>
  <c r="R392" i="65"/>
  <c r="Q392" i="65"/>
  <c r="P392" i="65"/>
  <c r="O392" i="65"/>
  <c r="N392" i="65"/>
  <c r="M392" i="65"/>
  <c r="L392" i="65"/>
  <c r="K392" i="65"/>
  <c r="J392" i="65"/>
  <c r="I392" i="65"/>
  <c r="G392" i="65"/>
  <c r="F392" i="65"/>
  <c r="E392" i="65"/>
  <c r="D392" i="65"/>
  <c r="C392" i="65"/>
  <c r="B392" i="65"/>
  <c r="A392" i="65"/>
  <c r="R391" i="65"/>
  <c r="Q391" i="65"/>
  <c r="P391" i="65"/>
  <c r="O391" i="65"/>
  <c r="N391" i="65"/>
  <c r="M391" i="65"/>
  <c r="L391" i="65"/>
  <c r="K391" i="65"/>
  <c r="J391" i="65"/>
  <c r="I391" i="65"/>
  <c r="G391" i="65"/>
  <c r="F391" i="65"/>
  <c r="E391" i="65"/>
  <c r="D391" i="65"/>
  <c r="C391" i="65"/>
  <c r="B391" i="65"/>
  <c r="A391" i="65"/>
  <c r="R390" i="65"/>
  <c r="Q390" i="65"/>
  <c r="P390" i="65"/>
  <c r="O390" i="65"/>
  <c r="N390" i="65"/>
  <c r="M390" i="65"/>
  <c r="L390" i="65"/>
  <c r="K390" i="65"/>
  <c r="J390" i="65"/>
  <c r="I390" i="65"/>
  <c r="G390" i="65"/>
  <c r="F390" i="65"/>
  <c r="E390" i="65"/>
  <c r="D390" i="65"/>
  <c r="C390" i="65"/>
  <c r="B390" i="65"/>
  <c r="A390" i="65"/>
  <c r="R389" i="65"/>
  <c r="Q389" i="65"/>
  <c r="P389" i="65"/>
  <c r="O389" i="65"/>
  <c r="N389" i="65"/>
  <c r="M389" i="65"/>
  <c r="L389" i="65"/>
  <c r="K389" i="65"/>
  <c r="J389" i="65"/>
  <c r="I389" i="65"/>
  <c r="G389" i="65"/>
  <c r="F389" i="65"/>
  <c r="E389" i="65"/>
  <c r="D389" i="65"/>
  <c r="C389" i="65"/>
  <c r="B389" i="65"/>
  <c r="A389" i="65"/>
  <c r="R388" i="65"/>
  <c r="Q388" i="65"/>
  <c r="P388" i="65"/>
  <c r="O388" i="65"/>
  <c r="N388" i="65"/>
  <c r="M388" i="65"/>
  <c r="L388" i="65"/>
  <c r="K388" i="65"/>
  <c r="J388" i="65"/>
  <c r="I388" i="65"/>
  <c r="G388" i="65"/>
  <c r="F388" i="65"/>
  <c r="E388" i="65"/>
  <c r="D388" i="65"/>
  <c r="C388" i="65"/>
  <c r="B388" i="65"/>
  <c r="A388" i="65"/>
  <c r="R387" i="65"/>
  <c r="Q387" i="65"/>
  <c r="P387" i="65"/>
  <c r="O387" i="65"/>
  <c r="N387" i="65"/>
  <c r="M387" i="65"/>
  <c r="L387" i="65"/>
  <c r="K387" i="65"/>
  <c r="J387" i="65"/>
  <c r="I387" i="65"/>
  <c r="G387" i="65"/>
  <c r="F387" i="65"/>
  <c r="E387" i="65"/>
  <c r="D387" i="65"/>
  <c r="C387" i="65"/>
  <c r="B387" i="65"/>
  <c r="A387" i="65"/>
  <c r="R386" i="65"/>
  <c r="Q386" i="65"/>
  <c r="P386" i="65"/>
  <c r="O386" i="65"/>
  <c r="N386" i="65"/>
  <c r="M386" i="65"/>
  <c r="L386" i="65"/>
  <c r="K386" i="65"/>
  <c r="J386" i="65"/>
  <c r="I386" i="65"/>
  <c r="G386" i="65"/>
  <c r="F386" i="65"/>
  <c r="E386" i="65"/>
  <c r="D386" i="65"/>
  <c r="C386" i="65"/>
  <c r="B386" i="65"/>
  <c r="A386" i="65"/>
  <c r="R385" i="65"/>
  <c r="Q385" i="65"/>
  <c r="P385" i="65"/>
  <c r="O385" i="65"/>
  <c r="N385" i="65"/>
  <c r="M385" i="65"/>
  <c r="L385" i="65"/>
  <c r="K385" i="65"/>
  <c r="J385" i="65"/>
  <c r="I385" i="65"/>
  <c r="F385" i="65"/>
  <c r="E385" i="65"/>
  <c r="D385" i="65"/>
  <c r="B385" i="65"/>
  <c r="A385" i="65"/>
  <c r="R384" i="65"/>
  <c r="Q384" i="65"/>
  <c r="P384" i="65"/>
  <c r="O384" i="65"/>
  <c r="N384" i="65"/>
  <c r="M384" i="65"/>
  <c r="L384" i="65"/>
  <c r="K384" i="65"/>
  <c r="J384" i="65"/>
  <c r="I384" i="65"/>
  <c r="G384" i="65"/>
  <c r="F384" i="65"/>
  <c r="E384" i="65"/>
  <c r="D384" i="65"/>
  <c r="C384" i="65"/>
  <c r="B384" i="65"/>
  <c r="A384" i="65"/>
  <c r="R383" i="65"/>
  <c r="Q383" i="65"/>
  <c r="P383" i="65"/>
  <c r="O383" i="65"/>
  <c r="N383" i="65"/>
  <c r="M383" i="65"/>
  <c r="L383" i="65"/>
  <c r="K383" i="65"/>
  <c r="J383" i="65"/>
  <c r="I383" i="65"/>
  <c r="G383" i="65"/>
  <c r="F383" i="65"/>
  <c r="E383" i="65"/>
  <c r="D383" i="65"/>
  <c r="C383" i="65"/>
  <c r="B383" i="65"/>
  <c r="A383" i="65"/>
  <c r="R382" i="65"/>
  <c r="Q382" i="65"/>
  <c r="P382" i="65"/>
  <c r="O382" i="65"/>
  <c r="N382" i="65"/>
  <c r="M382" i="65"/>
  <c r="L382" i="65"/>
  <c r="K382" i="65"/>
  <c r="J382" i="65"/>
  <c r="I382" i="65"/>
  <c r="G382" i="65"/>
  <c r="F382" i="65"/>
  <c r="E382" i="65"/>
  <c r="D382" i="65"/>
  <c r="C382" i="65"/>
  <c r="B382" i="65"/>
  <c r="A382" i="65"/>
  <c r="G379" i="65"/>
  <c r="F379" i="65"/>
  <c r="E379" i="65"/>
  <c r="D379" i="65"/>
  <c r="C379" i="65"/>
  <c r="B379" i="65"/>
  <c r="R378" i="65"/>
  <c r="Q378" i="65"/>
  <c r="P378" i="65"/>
  <c r="O378" i="65"/>
  <c r="N378" i="65"/>
  <c r="M378" i="65"/>
  <c r="L378" i="65"/>
  <c r="K378" i="65"/>
  <c r="J378" i="65"/>
  <c r="I378" i="65"/>
  <c r="G378" i="65"/>
  <c r="F378" i="65"/>
  <c r="E378" i="65"/>
  <c r="D378" i="65"/>
  <c r="C378" i="65"/>
  <c r="B378" i="65"/>
  <c r="A378" i="65"/>
  <c r="R377" i="65"/>
  <c r="Q377" i="65"/>
  <c r="P377" i="65"/>
  <c r="O377" i="65"/>
  <c r="N377" i="65"/>
  <c r="M377" i="65"/>
  <c r="L377" i="65"/>
  <c r="K377" i="65"/>
  <c r="J377" i="65"/>
  <c r="I377" i="65"/>
  <c r="G377" i="65"/>
  <c r="F377" i="65"/>
  <c r="E377" i="65"/>
  <c r="D377" i="65"/>
  <c r="C377" i="65"/>
  <c r="B377" i="65"/>
  <c r="A377" i="65"/>
  <c r="R376" i="65"/>
  <c r="Q376" i="65"/>
  <c r="P376" i="65"/>
  <c r="O376" i="65"/>
  <c r="N376" i="65"/>
  <c r="M376" i="65"/>
  <c r="L376" i="65"/>
  <c r="K376" i="65"/>
  <c r="J376" i="65"/>
  <c r="I376" i="65"/>
  <c r="G376" i="65"/>
  <c r="F376" i="65"/>
  <c r="E376" i="65"/>
  <c r="D376" i="65"/>
  <c r="C376" i="65"/>
  <c r="B376" i="65"/>
  <c r="A376" i="65"/>
  <c r="R375" i="65"/>
  <c r="Q375" i="65"/>
  <c r="P375" i="65"/>
  <c r="O375" i="65"/>
  <c r="N375" i="65"/>
  <c r="M375" i="65"/>
  <c r="L375" i="65"/>
  <c r="K375" i="65"/>
  <c r="J375" i="65"/>
  <c r="I375" i="65"/>
  <c r="G375" i="65"/>
  <c r="F375" i="65"/>
  <c r="E375" i="65"/>
  <c r="D375" i="65"/>
  <c r="C375" i="65"/>
  <c r="B375" i="65"/>
  <c r="A375" i="65"/>
  <c r="R374" i="65"/>
  <c r="Q374" i="65"/>
  <c r="P374" i="65"/>
  <c r="O374" i="65"/>
  <c r="N374" i="65"/>
  <c r="M374" i="65"/>
  <c r="L374" i="65"/>
  <c r="K374" i="65"/>
  <c r="J374" i="65"/>
  <c r="I374" i="65"/>
  <c r="G374" i="65"/>
  <c r="F374" i="65"/>
  <c r="E374" i="65"/>
  <c r="D374" i="65"/>
  <c r="C374" i="65"/>
  <c r="B374" i="65"/>
  <c r="A374" i="65"/>
  <c r="G371" i="65"/>
  <c r="F371" i="65"/>
  <c r="E371" i="65"/>
  <c r="D371" i="65"/>
  <c r="C371" i="65"/>
  <c r="B371" i="65"/>
  <c r="R370" i="65"/>
  <c r="Q370" i="65"/>
  <c r="P370" i="65"/>
  <c r="O370" i="65"/>
  <c r="N370" i="65"/>
  <c r="M370" i="65"/>
  <c r="L370" i="65"/>
  <c r="K370" i="65"/>
  <c r="J370" i="65"/>
  <c r="I370" i="65"/>
  <c r="G370" i="65"/>
  <c r="F370" i="65"/>
  <c r="E370" i="65"/>
  <c r="D370" i="65"/>
  <c r="C370" i="65"/>
  <c r="B370" i="65"/>
  <c r="A370" i="65"/>
  <c r="R369" i="65"/>
  <c r="Q369" i="65"/>
  <c r="P369" i="65"/>
  <c r="O369" i="65"/>
  <c r="N369" i="65"/>
  <c r="M369" i="65"/>
  <c r="L369" i="65"/>
  <c r="K369" i="65"/>
  <c r="J369" i="65"/>
  <c r="I369" i="65"/>
  <c r="G369" i="65"/>
  <c r="F369" i="65"/>
  <c r="E369" i="65"/>
  <c r="D369" i="65"/>
  <c r="C369" i="65"/>
  <c r="B369" i="65"/>
  <c r="A369" i="65"/>
  <c r="G366" i="65"/>
  <c r="F366" i="65"/>
  <c r="E366" i="65"/>
  <c r="D366" i="65"/>
  <c r="C366" i="65"/>
  <c r="B366" i="65"/>
  <c r="R365" i="65"/>
  <c r="Q365" i="65"/>
  <c r="P365" i="65"/>
  <c r="O365" i="65"/>
  <c r="N365" i="65"/>
  <c r="M365" i="65"/>
  <c r="L365" i="65"/>
  <c r="K365" i="65"/>
  <c r="J365" i="65"/>
  <c r="I365" i="65"/>
  <c r="G365" i="65"/>
  <c r="F365" i="65"/>
  <c r="E365" i="65"/>
  <c r="D365" i="65"/>
  <c r="C365" i="65"/>
  <c r="B365" i="65"/>
  <c r="A365" i="65"/>
  <c r="R364" i="65"/>
  <c r="Q364" i="65"/>
  <c r="P364" i="65"/>
  <c r="O364" i="65"/>
  <c r="N364" i="65"/>
  <c r="M364" i="65"/>
  <c r="L364" i="65"/>
  <c r="K364" i="65"/>
  <c r="J364" i="65"/>
  <c r="I364" i="65"/>
  <c r="G364" i="65"/>
  <c r="F364" i="65"/>
  <c r="E364" i="65"/>
  <c r="D364" i="65"/>
  <c r="C364" i="65"/>
  <c r="B364" i="65"/>
  <c r="A364" i="65"/>
  <c r="R363" i="65"/>
  <c r="Q363" i="65"/>
  <c r="P363" i="65"/>
  <c r="O363" i="65"/>
  <c r="N363" i="65"/>
  <c r="M363" i="65"/>
  <c r="L363" i="65"/>
  <c r="K363" i="65"/>
  <c r="J363" i="65"/>
  <c r="I363" i="65"/>
  <c r="G363" i="65"/>
  <c r="F363" i="65"/>
  <c r="E363" i="65"/>
  <c r="D363" i="65"/>
  <c r="C363" i="65"/>
  <c r="B363" i="65"/>
  <c r="A363" i="65"/>
  <c r="R362" i="65"/>
  <c r="Q362" i="65"/>
  <c r="P362" i="65"/>
  <c r="O362" i="65"/>
  <c r="N362" i="65"/>
  <c r="M362" i="65"/>
  <c r="L362" i="65"/>
  <c r="K362" i="65"/>
  <c r="J362" i="65"/>
  <c r="I362" i="65"/>
  <c r="G362" i="65"/>
  <c r="F362" i="65"/>
  <c r="E362" i="65"/>
  <c r="D362" i="65"/>
  <c r="C362" i="65"/>
  <c r="B362" i="65"/>
  <c r="A362" i="65"/>
  <c r="R361" i="65"/>
  <c r="Q361" i="65"/>
  <c r="P361" i="65"/>
  <c r="O361" i="65"/>
  <c r="N361" i="65"/>
  <c r="M361" i="65"/>
  <c r="L361" i="65"/>
  <c r="K361" i="65"/>
  <c r="J361" i="65"/>
  <c r="I361" i="65"/>
  <c r="G361" i="65"/>
  <c r="F361" i="65"/>
  <c r="E361" i="65"/>
  <c r="D361" i="65"/>
  <c r="C361" i="65"/>
  <c r="B361" i="65"/>
  <c r="A361" i="65"/>
  <c r="F358" i="65"/>
  <c r="E358" i="65"/>
  <c r="B358" i="65"/>
  <c r="G356" i="65"/>
  <c r="F356" i="65"/>
  <c r="E356" i="65"/>
  <c r="D356" i="65"/>
  <c r="B356" i="65"/>
  <c r="R355" i="65"/>
  <c r="Q355" i="65"/>
  <c r="P355" i="65"/>
  <c r="O355" i="65"/>
  <c r="N355" i="65"/>
  <c r="M355" i="65"/>
  <c r="L355" i="65"/>
  <c r="K355" i="65"/>
  <c r="J355" i="65"/>
  <c r="I355" i="65"/>
  <c r="G355" i="65"/>
  <c r="F355" i="65"/>
  <c r="E355" i="65"/>
  <c r="D355" i="65"/>
  <c r="C355" i="65"/>
  <c r="B355" i="65"/>
  <c r="A355" i="65"/>
  <c r="R354" i="65"/>
  <c r="Q354" i="65"/>
  <c r="P354" i="65"/>
  <c r="O354" i="65"/>
  <c r="N354" i="65"/>
  <c r="M354" i="65"/>
  <c r="L354" i="65"/>
  <c r="K354" i="65"/>
  <c r="J354" i="65"/>
  <c r="I354" i="65"/>
  <c r="G354" i="65"/>
  <c r="F354" i="65"/>
  <c r="E354" i="65"/>
  <c r="D354" i="65"/>
  <c r="C354" i="65"/>
  <c r="B354" i="65"/>
  <c r="A354" i="65"/>
  <c r="R353" i="65"/>
  <c r="Q353" i="65"/>
  <c r="P353" i="65"/>
  <c r="O353" i="65"/>
  <c r="N353" i="65"/>
  <c r="M353" i="65"/>
  <c r="L353" i="65"/>
  <c r="K353" i="65"/>
  <c r="J353" i="65"/>
  <c r="I353" i="65"/>
  <c r="G353" i="65"/>
  <c r="F353" i="65"/>
  <c r="E353" i="65"/>
  <c r="D353" i="65"/>
  <c r="C353" i="65"/>
  <c r="B353" i="65"/>
  <c r="A353" i="65"/>
  <c r="R352" i="65"/>
  <c r="Q352" i="65"/>
  <c r="P352" i="65"/>
  <c r="O352" i="65"/>
  <c r="N352" i="65"/>
  <c r="M352" i="65"/>
  <c r="L352" i="65"/>
  <c r="K352" i="65"/>
  <c r="J352" i="65"/>
  <c r="I352" i="65"/>
  <c r="G352" i="65"/>
  <c r="F352" i="65"/>
  <c r="E352" i="65"/>
  <c r="D352" i="65"/>
  <c r="C352" i="65"/>
  <c r="B352" i="65"/>
  <c r="A352" i="65"/>
  <c r="R351" i="65"/>
  <c r="Q351" i="65"/>
  <c r="P351" i="65"/>
  <c r="O351" i="65"/>
  <c r="N351" i="65"/>
  <c r="M351" i="65"/>
  <c r="L351" i="65"/>
  <c r="K351" i="65"/>
  <c r="J351" i="65"/>
  <c r="I351" i="65"/>
  <c r="G351" i="65"/>
  <c r="F351" i="65"/>
  <c r="E351" i="65"/>
  <c r="D351" i="65"/>
  <c r="C351" i="65"/>
  <c r="B351" i="65"/>
  <c r="A351" i="65"/>
  <c r="R350" i="65"/>
  <c r="Q350" i="65"/>
  <c r="P350" i="65"/>
  <c r="O350" i="65"/>
  <c r="N350" i="65"/>
  <c r="M350" i="65"/>
  <c r="L350" i="65"/>
  <c r="K350" i="65"/>
  <c r="J350" i="65"/>
  <c r="I350" i="65"/>
  <c r="G350" i="65"/>
  <c r="F350" i="65"/>
  <c r="E350" i="65"/>
  <c r="D350" i="65"/>
  <c r="C350" i="65"/>
  <c r="B350" i="65"/>
  <c r="A350" i="65"/>
  <c r="R349" i="65"/>
  <c r="Q349" i="65"/>
  <c r="P349" i="65"/>
  <c r="O349" i="65"/>
  <c r="N349" i="65"/>
  <c r="M349" i="65"/>
  <c r="L349" i="65"/>
  <c r="K349" i="65"/>
  <c r="J349" i="65"/>
  <c r="I349" i="65"/>
  <c r="G349" i="65"/>
  <c r="F349" i="65"/>
  <c r="E349" i="65"/>
  <c r="D349" i="65"/>
  <c r="C349" i="65"/>
  <c r="B349" i="65"/>
  <c r="A349" i="65"/>
  <c r="R348" i="65"/>
  <c r="Q348" i="65"/>
  <c r="P348" i="65"/>
  <c r="O348" i="65"/>
  <c r="N348" i="65"/>
  <c r="M348" i="65"/>
  <c r="L348" i="65"/>
  <c r="K348" i="65"/>
  <c r="J348" i="65"/>
  <c r="I348" i="65"/>
  <c r="G348" i="65"/>
  <c r="F348" i="65"/>
  <c r="E348" i="65"/>
  <c r="D348" i="65"/>
  <c r="C348" i="65"/>
  <c r="B348" i="65"/>
  <c r="A348" i="65"/>
  <c r="R347" i="65"/>
  <c r="Q347" i="65"/>
  <c r="P347" i="65"/>
  <c r="O347" i="65"/>
  <c r="N347" i="65"/>
  <c r="M347" i="65"/>
  <c r="L347" i="65"/>
  <c r="K347" i="65"/>
  <c r="J347" i="65"/>
  <c r="I347" i="65"/>
  <c r="G347" i="65"/>
  <c r="F347" i="65"/>
  <c r="E347" i="65"/>
  <c r="D347" i="65"/>
  <c r="C347" i="65"/>
  <c r="B347" i="65"/>
  <c r="A347" i="65"/>
  <c r="R346" i="65"/>
  <c r="Q346" i="65"/>
  <c r="P346" i="65"/>
  <c r="O346" i="65"/>
  <c r="N346" i="65"/>
  <c r="M346" i="65"/>
  <c r="L346" i="65"/>
  <c r="K346" i="65"/>
  <c r="J346" i="65"/>
  <c r="I346" i="65"/>
  <c r="G346" i="65"/>
  <c r="F346" i="65"/>
  <c r="E346" i="65"/>
  <c r="D346" i="65"/>
  <c r="C346" i="65"/>
  <c r="B346" i="65"/>
  <c r="A346" i="65"/>
  <c r="R345" i="65"/>
  <c r="Q345" i="65"/>
  <c r="P345" i="65"/>
  <c r="O345" i="65"/>
  <c r="N345" i="65"/>
  <c r="M345" i="65"/>
  <c r="L345" i="65"/>
  <c r="K345" i="65"/>
  <c r="J345" i="65"/>
  <c r="I345" i="65"/>
  <c r="G345" i="65"/>
  <c r="F345" i="65"/>
  <c r="E345" i="65"/>
  <c r="D345" i="65"/>
  <c r="C345" i="65"/>
  <c r="B345" i="65"/>
  <c r="A345" i="65"/>
  <c r="R344" i="65"/>
  <c r="Q344" i="65"/>
  <c r="P344" i="65"/>
  <c r="O344" i="65"/>
  <c r="N344" i="65"/>
  <c r="M344" i="65"/>
  <c r="L344" i="65"/>
  <c r="K344" i="65"/>
  <c r="J344" i="65"/>
  <c r="I344" i="65"/>
  <c r="G344" i="65"/>
  <c r="F344" i="65"/>
  <c r="E344" i="65"/>
  <c r="D344" i="65"/>
  <c r="C344" i="65"/>
  <c r="B344" i="65"/>
  <c r="A344" i="65"/>
  <c r="R343" i="65"/>
  <c r="Q343" i="65"/>
  <c r="P343" i="65"/>
  <c r="O343" i="65"/>
  <c r="N343" i="65"/>
  <c r="M343" i="65"/>
  <c r="L343" i="65"/>
  <c r="K343" i="65"/>
  <c r="J343" i="65"/>
  <c r="I343" i="65"/>
  <c r="G343" i="65"/>
  <c r="F343" i="65"/>
  <c r="E343" i="65"/>
  <c r="D343" i="65"/>
  <c r="C343" i="65"/>
  <c r="B343" i="65"/>
  <c r="A343" i="65"/>
  <c r="R342" i="65"/>
  <c r="Q342" i="65"/>
  <c r="P342" i="65"/>
  <c r="O342" i="65"/>
  <c r="N342" i="65"/>
  <c r="M342" i="65"/>
  <c r="L342" i="65"/>
  <c r="K342" i="65"/>
  <c r="J342" i="65"/>
  <c r="I342" i="65"/>
  <c r="G342" i="65"/>
  <c r="F342" i="65"/>
  <c r="E342" i="65"/>
  <c r="D342" i="65"/>
  <c r="C342" i="65"/>
  <c r="B342" i="65"/>
  <c r="A342" i="65"/>
  <c r="G339" i="65"/>
  <c r="F339" i="65"/>
  <c r="E339" i="65"/>
  <c r="D339" i="65"/>
  <c r="B339" i="65"/>
  <c r="R338" i="65"/>
  <c r="Q338" i="65"/>
  <c r="P338" i="65"/>
  <c r="O338" i="65"/>
  <c r="N338" i="65"/>
  <c r="M338" i="65"/>
  <c r="L338" i="65"/>
  <c r="K338" i="65"/>
  <c r="J338" i="65"/>
  <c r="I338" i="65"/>
  <c r="G338" i="65"/>
  <c r="F338" i="65"/>
  <c r="E338" i="65"/>
  <c r="D338" i="65"/>
  <c r="C338" i="65"/>
  <c r="B338" i="65"/>
  <c r="A338" i="65"/>
  <c r="R337" i="65"/>
  <c r="Q337" i="65"/>
  <c r="P337" i="65"/>
  <c r="O337" i="65"/>
  <c r="N337" i="65"/>
  <c r="M337" i="65"/>
  <c r="L337" i="65"/>
  <c r="K337" i="65"/>
  <c r="J337" i="65"/>
  <c r="I337" i="65"/>
  <c r="G337" i="65"/>
  <c r="F337" i="65"/>
  <c r="E337" i="65"/>
  <c r="D337" i="65"/>
  <c r="C337" i="65"/>
  <c r="B337" i="65"/>
  <c r="A337" i="65"/>
  <c r="R336" i="65"/>
  <c r="Q336" i="65"/>
  <c r="P336" i="65"/>
  <c r="O336" i="65"/>
  <c r="N336" i="65"/>
  <c r="M336" i="65"/>
  <c r="L336" i="65"/>
  <c r="K336" i="65"/>
  <c r="J336" i="65"/>
  <c r="I336" i="65"/>
  <c r="G336" i="65"/>
  <c r="F336" i="65"/>
  <c r="E336" i="65"/>
  <c r="D336" i="65"/>
  <c r="C336" i="65"/>
  <c r="B336" i="65"/>
  <c r="A336" i="65"/>
  <c r="R335" i="65"/>
  <c r="Q335" i="65"/>
  <c r="P335" i="65"/>
  <c r="O335" i="65"/>
  <c r="N335" i="65"/>
  <c r="M335" i="65"/>
  <c r="L335" i="65"/>
  <c r="K335" i="65"/>
  <c r="J335" i="65"/>
  <c r="I335" i="65"/>
  <c r="G335" i="65"/>
  <c r="F335" i="65"/>
  <c r="E335" i="65"/>
  <c r="D335" i="65"/>
  <c r="C335" i="65"/>
  <c r="B335" i="65"/>
  <c r="A335" i="65"/>
  <c r="R334" i="65"/>
  <c r="Q334" i="65"/>
  <c r="P334" i="65"/>
  <c r="O334" i="65"/>
  <c r="N334" i="65"/>
  <c r="M334" i="65"/>
  <c r="L334" i="65"/>
  <c r="K334" i="65"/>
  <c r="J334" i="65"/>
  <c r="I334" i="65"/>
  <c r="G334" i="65"/>
  <c r="F334" i="65"/>
  <c r="E334" i="65"/>
  <c r="D334" i="65"/>
  <c r="C334" i="65"/>
  <c r="B334" i="65"/>
  <c r="A334" i="65"/>
  <c r="R333" i="65"/>
  <c r="Q333" i="65"/>
  <c r="P333" i="65"/>
  <c r="O333" i="65"/>
  <c r="N333" i="65"/>
  <c r="M333" i="65"/>
  <c r="L333" i="65"/>
  <c r="K333" i="65"/>
  <c r="J333" i="65"/>
  <c r="I333" i="65"/>
  <c r="G333" i="65"/>
  <c r="F333" i="65"/>
  <c r="E333" i="65"/>
  <c r="D333" i="65"/>
  <c r="C333" i="65"/>
  <c r="B333" i="65"/>
  <c r="A333" i="65"/>
  <c r="R332" i="65"/>
  <c r="Q332" i="65"/>
  <c r="P332" i="65"/>
  <c r="O332" i="65"/>
  <c r="N332" i="65"/>
  <c r="M332" i="65"/>
  <c r="L332" i="65"/>
  <c r="K332" i="65"/>
  <c r="J332" i="65"/>
  <c r="I332" i="65"/>
  <c r="G332" i="65"/>
  <c r="F332" i="65"/>
  <c r="E332" i="65"/>
  <c r="D332" i="65"/>
  <c r="C332" i="65"/>
  <c r="B332" i="65"/>
  <c r="A332" i="65"/>
  <c r="R331" i="65"/>
  <c r="Q331" i="65"/>
  <c r="P331" i="65"/>
  <c r="O331" i="65"/>
  <c r="N331" i="65"/>
  <c r="M331" i="65"/>
  <c r="L331" i="65"/>
  <c r="K331" i="65"/>
  <c r="J331" i="65"/>
  <c r="I331" i="65"/>
  <c r="G331" i="65"/>
  <c r="F331" i="65"/>
  <c r="E331" i="65"/>
  <c r="D331" i="65"/>
  <c r="C331" i="65"/>
  <c r="B331" i="65"/>
  <c r="A331" i="65"/>
  <c r="R330" i="65"/>
  <c r="Q330" i="65"/>
  <c r="P330" i="65"/>
  <c r="O330" i="65"/>
  <c r="N330" i="65"/>
  <c r="M330" i="65"/>
  <c r="L330" i="65"/>
  <c r="K330" i="65"/>
  <c r="J330" i="65"/>
  <c r="I330" i="65"/>
  <c r="G330" i="65"/>
  <c r="F330" i="65"/>
  <c r="E330" i="65"/>
  <c r="D330" i="65"/>
  <c r="C330" i="65"/>
  <c r="B330" i="65"/>
  <c r="A330" i="65"/>
  <c r="R327" i="65"/>
  <c r="Q327" i="65"/>
  <c r="P327" i="65"/>
  <c r="O327" i="65"/>
  <c r="N327" i="65"/>
  <c r="M327" i="65"/>
  <c r="L327" i="65"/>
  <c r="K327" i="65"/>
  <c r="J327" i="65"/>
  <c r="I327" i="65"/>
  <c r="F327" i="65"/>
  <c r="E327" i="65"/>
  <c r="D327" i="65"/>
  <c r="B327" i="65"/>
  <c r="A327" i="65"/>
  <c r="R326" i="65"/>
  <c r="Q326" i="65"/>
  <c r="P326" i="65"/>
  <c r="O326" i="65"/>
  <c r="N326" i="65"/>
  <c r="M326" i="65"/>
  <c r="L326" i="65"/>
  <c r="K326" i="65"/>
  <c r="J326" i="65"/>
  <c r="I326" i="65"/>
  <c r="G326" i="65"/>
  <c r="F326" i="65"/>
  <c r="E326" i="65"/>
  <c r="D326" i="65"/>
  <c r="C326" i="65"/>
  <c r="B326" i="65"/>
  <c r="A326" i="65"/>
  <c r="R325" i="65"/>
  <c r="Q325" i="65"/>
  <c r="P325" i="65"/>
  <c r="O325" i="65"/>
  <c r="N325" i="65"/>
  <c r="M325" i="65"/>
  <c r="L325" i="65"/>
  <c r="K325" i="65"/>
  <c r="J325" i="65"/>
  <c r="I325" i="65"/>
  <c r="G325" i="65"/>
  <c r="F325" i="65"/>
  <c r="E325" i="65"/>
  <c r="D325" i="65"/>
  <c r="C325" i="65"/>
  <c r="B325" i="65"/>
  <c r="A325" i="65"/>
  <c r="R324" i="65"/>
  <c r="Q324" i="65"/>
  <c r="P324" i="65"/>
  <c r="O324" i="65"/>
  <c r="N324" i="65"/>
  <c r="M324" i="65"/>
  <c r="L324" i="65"/>
  <c r="K324" i="65"/>
  <c r="J324" i="65"/>
  <c r="I324" i="65"/>
  <c r="G324" i="65"/>
  <c r="F324" i="65"/>
  <c r="E324" i="65"/>
  <c r="D324" i="65"/>
  <c r="C324" i="65"/>
  <c r="B324" i="65"/>
  <c r="A324" i="65"/>
  <c r="R323" i="65"/>
  <c r="Q323" i="65"/>
  <c r="P323" i="65"/>
  <c r="O323" i="65"/>
  <c r="N323" i="65"/>
  <c r="M323" i="65"/>
  <c r="L323" i="65"/>
  <c r="K323" i="65"/>
  <c r="J323" i="65"/>
  <c r="I323" i="65"/>
  <c r="F323" i="65"/>
  <c r="E323" i="65"/>
  <c r="D323" i="65"/>
  <c r="C323" i="65"/>
  <c r="B323" i="65"/>
  <c r="A323" i="65"/>
  <c r="R322" i="65"/>
  <c r="Q322" i="65"/>
  <c r="P322" i="65"/>
  <c r="O322" i="65"/>
  <c r="N322" i="65"/>
  <c r="M322" i="65"/>
  <c r="L322" i="65"/>
  <c r="K322" i="65"/>
  <c r="J322" i="65"/>
  <c r="I322" i="65"/>
  <c r="F322" i="65"/>
  <c r="E322" i="65"/>
  <c r="D322" i="65"/>
  <c r="B322" i="65"/>
  <c r="A322" i="65"/>
  <c r="R321" i="65"/>
  <c r="Q321" i="65"/>
  <c r="P321" i="65"/>
  <c r="O321" i="65"/>
  <c r="N321" i="65"/>
  <c r="M321" i="65"/>
  <c r="L321" i="65"/>
  <c r="K321" i="65"/>
  <c r="J321" i="65"/>
  <c r="I321" i="65"/>
  <c r="G321" i="65"/>
  <c r="F321" i="65"/>
  <c r="E321" i="65"/>
  <c r="D321" i="65"/>
  <c r="B321" i="65"/>
  <c r="A321" i="65"/>
  <c r="R320" i="65"/>
  <c r="Q320" i="65"/>
  <c r="P320" i="65"/>
  <c r="O320" i="65"/>
  <c r="N320" i="65"/>
  <c r="M320" i="65"/>
  <c r="L320" i="65"/>
  <c r="K320" i="65"/>
  <c r="J320" i="65"/>
  <c r="I320" i="65"/>
  <c r="G320" i="65"/>
  <c r="F320" i="65"/>
  <c r="E320" i="65"/>
  <c r="D320" i="65"/>
  <c r="C320" i="65"/>
  <c r="B320" i="65"/>
  <c r="A320" i="65"/>
  <c r="R319" i="65"/>
  <c r="Q319" i="65"/>
  <c r="P319" i="65"/>
  <c r="O319" i="65"/>
  <c r="N319" i="65"/>
  <c r="M319" i="65"/>
  <c r="L319" i="65"/>
  <c r="K319" i="65"/>
  <c r="J319" i="65"/>
  <c r="I319" i="65"/>
  <c r="G319" i="65"/>
  <c r="F319" i="65"/>
  <c r="E319" i="65"/>
  <c r="D319" i="65"/>
  <c r="C319" i="65"/>
  <c r="B319" i="65"/>
  <c r="A319" i="65"/>
  <c r="F316" i="65"/>
  <c r="E316" i="65"/>
  <c r="D316" i="65"/>
  <c r="C316" i="65"/>
  <c r="B316" i="65"/>
  <c r="R315" i="65"/>
  <c r="Q315" i="65"/>
  <c r="P315" i="65"/>
  <c r="O315" i="65"/>
  <c r="N315" i="65"/>
  <c r="M315" i="65"/>
  <c r="L315" i="65"/>
  <c r="K315" i="65"/>
  <c r="J315" i="65"/>
  <c r="I315" i="65"/>
  <c r="G315" i="65"/>
  <c r="F315" i="65"/>
  <c r="E315" i="65"/>
  <c r="D315" i="65"/>
  <c r="C315" i="65"/>
  <c r="B315" i="65"/>
  <c r="A315" i="65"/>
  <c r="R314" i="65"/>
  <c r="Q314" i="65"/>
  <c r="P314" i="65"/>
  <c r="O314" i="65"/>
  <c r="N314" i="65"/>
  <c r="M314" i="65"/>
  <c r="L314" i="65"/>
  <c r="K314" i="65"/>
  <c r="J314" i="65"/>
  <c r="I314" i="65"/>
  <c r="G314" i="65"/>
  <c r="F314" i="65"/>
  <c r="E314" i="65"/>
  <c r="D314" i="65"/>
  <c r="C314" i="65"/>
  <c r="B314" i="65"/>
  <c r="A314" i="65"/>
  <c r="R313" i="65"/>
  <c r="Q313" i="65"/>
  <c r="P313" i="65"/>
  <c r="O313" i="65"/>
  <c r="N313" i="65"/>
  <c r="M313" i="65"/>
  <c r="L313" i="65"/>
  <c r="K313" i="65"/>
  <c r="J313" i="65"/>
  <c r="I313" i="65"/>
  <c r="G313" i="65"/>
  <c r="F313" i="65"/>
  <c r="E313" i="65"/>
  <c r="D313" i="65"/>
  <c r="C313" i="65"/>
  <c r="B313" i="65"/>
  <c r="A313" i="65"/>
  <c r="R312" i="65"/>
  <c r="Q312" i="65"/>
  <c r="P312" i="65"/>
  <c r="O312" i="65"/>
  <c r="N312" i="65"/>
  <c r="M312" i="65"/>
  <c r="L312" i="65"/>
  <c r="K312" i="65"/>
  <c r="J312" i="65"/>
  <c r="I312" i="65"/>
  <c r="G312" i="65"/>
  <c r="F312" i="65"/>
  <c r="E312" i="65"/>
  <c r="D312" i="65"/>
  <c r="C312" i="65"/>
  <c r="B312" i="65"/>
  <c r="A312" i="65"/>
  <c r="R311" i="65"/>
  <c r="Q311" i="65"/>
  <c r="P311" i="65"/>
  <c r="O311" i="65"/>
  <c r="N311" i="65"/>
  <c r="M311" i="65"/>
  <c r="L311" i="65"/>
  <c r="K311" i="65"/>
  <c r="J311" i="65"/>
  <c r="I311" i="65"/>
  <c r="G311" i="65"/>
  <c r="F311" i="65"/>
  <c r="E311" i="65"/>
  <c r="D311" i="65"/>
  <c r="C311" i="65"/>
  <c r="B311" i="65"/>
  <c r="A311" i="65"/>
  <c r="R310" i="65"/>
  <c r="Q310" i="65"/>
  <c r="P310" i="65"/>
  <c r="O310" i="65"/>
  <c r="N310" i="65"/>
  <c r="M310" i="65"/>
  <c r="L310" i="65"/>
  <c r="K310" i="65"/>
  <c r="J310" i="65"/>
  <c r="I310" i="65"/>
  <c r="G310" i="65"/>
  <c r="F310" i="65"/>
  <c r="E310" i="65"/>
  <c r="D310" i="65"/>
  <c r="C310" i="65"/>
  <c r="B310" i="65"/>
  <c r="A310" i="65"/>
  <c r="R309" i="65"/>
  <c r="Q309" i="65"/>
  <c r="P309" i="65"/>
  <c r="O309" i="65"/>
  <c r="N309" i="65"/>
  <c r="M309" i="65"/>
  <c r="L309" i="65"/>
  <c r="K309" i="65"/>
  <c r="J309" i="65"/>
  <c r="I309" i="65"/>
  <c r="G309" i="65"/>
  <c r="F309" i="65"/>
  <c r="E309" i="65"/>
  <c r="D309" i="65"/>
  <c r="C309" i="65"/>
  <c r="B309" i="65"/>
  <c r="A309" i="65"/>
  <c r="R308" i="65"/>
  <c r="Q308" i="65"/>
  <c r="P308" i="65"/>
  <c r="O308" i="65"/>
  <c r="N308" i="65"/>
  <c r="M308" i="65"/>
  <c r="L308" i="65"/>
  <c r="K308" i="65"/>
  <c r="J308" i="65"/>
  <c r="I308" i="65"/>
  <c r="G308" i="65"/>
  <c r="F308" i="65"/>
  <c r="E308" i="65"/>
  <c r="D308" i="65"/>
  <c r="C308" i="65"/>
  <c r="B308" i="65"/>
  <c r="A308" i="65"/>
  <c r="R307" i="65"/>
  <c r="Q307" i="65"/>
  <c r="P307" i="65"/>
  <c r="O307" i="65"/>
  <c r="N307" i="65"/>
  <c r="M307" i="65"/>
  <c r="L307" i="65"/>
  <c r="K307" i="65"/>
  <c r="J307" i="65"/>
  <c r="I307" i="65"/>
  <c r="G307" i="65"/>
  <c r="F307" i="65"/>
  <c r="E307" i="65"/>
  <c r="D307" i="65"/>
  <c r="C307" i="65"/>
  <c r="B307" i="65"/>
  <c r="A307" i="65"/>
  <c r="R306" i="65"/>
  <c r="Q306" i="65"/>
  <c r="P306" i="65"/>
  <c r="O306" i="65"/>
  <c r="N306" i="65"/>
  <c r="M306" i="65"/>
  <c r="L306" i="65"/>
  <c r="K306" i="65"/>
  <c r="J306" i="65"/>
  <c r="I306" i="65"/>
  <c r="G306" i="65"/>
  <c r="F306" i="65"/>
  <c r="E306" i="65"/>
  <c r="D306" i="65"/>
  <c r="C306" i="65"/>
  <c r="B306" i="65"/>
  <c r="A306" i="65"/>
  <c r="R305" i="65"/>
  <c r="Q305" i="65"/>
  <c r="P305" i="65"/>
  <c r="O305" i="65"/>
  <c r="N305" i="65"/>
  <c r="M305" i="65"/>
  <c r="L305" i="65"/>
  <c r="K305" i="65"/>
  <c r="J305" i="65"/>
  <c r="I305" i="65"/>
  <c r="G305" i="65"/>
  <c r="F305" i="65"/>
  <c r="E305" i="65"/>
  <c r="D305" i="65"/>
  <c r="C305" i="65"/>
  <c r="B305" i="65"/>
  <c r="A305" i="65"/>
  <c r="R304" i="65"/>
  <c r="Q304" i="65"/>
  <c r="P304" i="65"/>
  <c r="O304" i="65"/>
  <c r="N304" i="65"/>
  <c r="M304" i="65"/>
  <c r="L304" i="65"/>
  <c r="K304" i="65"/>
  <c r="J304" i="65"/>
  <c r="I304" i="65"/>
  <c r="G304" i="65"/>
  <c r="F304" i="65"/>
  <c r="E304" i="65"/>
  <c r="D304" i="65"/>
  <c r="C304" i="65"/>
  <c r="B304" i="65"/>
  <c r="A304" i="65"/>
  <c r="R303" i="65"/>
  <c r="Q303" i="65"/>
  <c r="P303" i="65"/>
  <c r="O303" i="65"/>
  <c r="N303" i="65"/>
  <c r="M303" i="65"/>
  <c r="L303" i="65"/>
  <c r="K303" i="65"/>
  <c r="J303" i="65"/>
  <c r="I303" i="65"/>
  <c r="F303" i="65"/>
  <c r="E303" i="65"/>
  <c r="D303" i="65"/>
  <c r="C303" i="65"/>
  <c r="B303" i="65"/>
  <c r="A303" i="65"/>
  <c r="G300" i="65"/>
  <c r="F300" i="65"/>
  <c r="E300" i="65"/>
  <c r="D300" i="65"/>
  <c r="C300" i="65"/>
  <c r="B300" i="65"/>
  <c r="R299" i="65"/>
  <c r="Q299" i="65"/>
  <c r="P299" i="65"/>
  <c r="O299" i="65"/>
  <c r="N299" i="65"/>
  <c r="M299" i="65"/>
  <c r="L299" i="65"/>
  <c r="K299" i="65"/>
  <c r="J299" i="65"/>
  <c r="I299" i="65"/>
  <c r="G299" i="65"/>
  <c r="F299" i="65"/>
  <c r="E299" i="65"/>
  <c r="D299" i="65"/>
  <c r="C299" i="65"/>
  <c r="B299" i="65"/>
  <c r="A299" i="65"/>
  <c r="R298" i="65"/>
  <c r="Q298" i="65"/>
  <c r="P298" i="65"/>
  <c r="O298" i="65"/>
  <c r="N298" i="65"/>
  <c r="M298" i="65"/>
  <c r="L298" i="65"/>
  <c r="K298" i="65"/>
  <c r="J298" i="65"/>
  <c r="I298" i="65"/>
  <c r="G298" i="65"/>
  <c r="F298" i="65"/>
  <c r="E298" i="65"/>
  <c r="D298" i="65"/>
  <c r="C298" i="65"/>
  <c r="B298" i="65"/>
  <c r="A298" i="65"/>
  <c r="R297" i="65"/>
  <c r="Q297" i="65"/>
  <c r="P297" i="65"/>
  <c r="O297" i="65"/>
  <c r="N297" i="65"/>
  <c r="M297" i="65"/>
  <c r="L297" i="65"/>
  <c r="K297" i="65"/>
  <c r="J297" i="65"/>
  <c r="I297" i="65"/>
  <c r="G297" i="65"/>
  <c r="F297" i="65"/>
  <c r="E297" i="65"/>
  <c r="D297" i="65"/>
  <c r="C297" i="65"/>
  <c r="B297" i="65"/>
  <c r="A297" i="65"/>
  <c r="R296" i="65"/>
  <c r="Q296" i="65"/>
  <c r="P296" i="65"/>
  <c r="O296" i="65"/>
  <c r="N296" i="65"/>
  <c r="M296" i="65"/>
  <c r="L296" i="65"/>
  <c r="K296" i="65"/>
  <c r="J296" i="65"/>
  <c r="I296" i="65"/>
  <c r="G296" i="65"/>
  <c r="F296" i="65"/>
  <c r="E296" i="65"/>
  <c r="D296" i="65"/>
  <c r="C296" i="65"/>
  <c r="B296" i="65"/>
  <c r="A296" i="65"/>
  <c r="R295" i="65"/>
  <c r="Q295" i="65"/>
  <c r="P295" i="65"/>
  <c r="O295" i="65"/>
  <c r="N295" i="65"/>
  <c r="M295" i="65"/>
  <c r="L295" i="65"/>
  <c r="K295" i="65"/>
  <c r="J295" i="65"/>
  <c r="I295" i="65"/>
  <c r="G295" i="65"/>
  <c r="F295" i="65"/>
  <c r="E295" i="65"/>
  <c r="D295" i="65"/>
  <c r="C295" i="65"/>
  <c r="B295" i="65"/>
  <c r="A295" i="65"/>
  <c r="R294" i="65"/>
  <c r="Q294" i="65"/>
  <c r="P294" i="65"/>
  <c r="O294" i="65"/>
  <c r="N294" i="65"/>
  <c r="M294" i="65"/>
  <c r="L294" i="65"/>
  <c r="K294" i="65"/>
  <c r="J294" i="65"/>
  <c r="I294" i="65"/>
  <c r="G294" i="65"/>
  <c r="F294" i="65"/>
  <c r="E294" i="65"/>
  <c r="D294" i="65"/>
  <c r="C294" i="65"/>
  <c r="B294" i="65"/>
  <c r="A294" i="65"/>
  <c r="R293" i="65"/>
  <c r="Q293" i="65"/>
  <c r="P293" i="65"/>
  <c r="O293" i="65"/>
  <c r="N293" i="65"/>
  <c r="M293" i="65"/>
  <c r="L293" i="65"/>
  <c r="K293" i="65"/>
  <c r="J293" i="65"/>
  <c r="I293" i="65"/>
  <c r="G293" i="65"/>
  <c r="F293" i="65"/>
  <c r="E293" i="65"/>
  <c r="D293" i="65"/>
  <c r="C293" i="65"/>
  <c r="B293" i="65"/>
  <c r="A293" i="65"/>
  <c r="R292" i="65"/>
  <c r="Q292" i="65"/>
  <c r="P292" i="65"/>
  <c r="O292" i="65"/>
  <c r="N292" i="65"/>
  <c r="M292" i="65"/>
  <c r="L292" i="65"/>
  <c r="K292" i="65"/>
  <c r="J292" i="65"/>
  <c r="I292" i="65"/>
  <c r="G292" i="65"/>
  <c r="F292" i="65"/>
  <c r="E292" i="65"/>
  <c r="D292" i="65"/>
  <c r="C292" i="65"/>
  <c r="B292" i="65"/>
  <c r="A292" i="65"/>
  <c r="R291" i="65"/>
  <c r="Q291" i="65"/>
  <c r="P291" i="65"/>
  <c r="O291" i="65"/>
  <c r="N291" i="65"/>
  <c r="M291" i="65"/>
  <c r="L291" i="65"/>
  <c r="K291" i="65"/>
  <c r="J291" i="65"/>
  <c r="I291" i="65"/>
  <c r="G291" i="65"/>
  <c r="F291" i="65"/>
  <c r="E291" i="65"/>
  <c r="D291" i="65"/>
  <c r="C291" i="65"/>
  <c r="B291" i="65"/>
  <c r="A291" i="65"/>
  <c r="R290" i="65"/>
  <c r="Q290" i="65"/>
  <c r="P290" i="65"/>
  <c r="O290" i="65"/>
  <c r="N290" i="65"/>
  <c r="M290" i="65"/>
  <c r="L290" i="65"/>
  <c r="K290" i="65"/>
  <c r="J290" i="65"/>
  <c r="I290" i="65"/>
  <c r="G290" i="65"/>
  <c r="F290" i="65"/>
  <c r="E290" i="65"/>
  <c r="D290" i="65"/>
  <c r="C290" i="65"/>
  <c r="B290" i="65"/>
  <c r="A290" i="65"/>
  <c r="R289" i="65"/>
  <c r="Q289" i="65"/>
  <c r="P289" i="65"/>
  <c r="O289" i="65"/>
  <c r="N289" i="65"/>
  <c r="M289" i="65"/>
  <c r="L289" i="65"/>
  <c r="K289" i="65"/>
  <c r="J289" i="65"/>
  <c r="I289" i="65"/>
  <c r="G289" i="65"/>
  <c r="F289" i="65"/>
  <c r="E289" i="65"/>
  <c r="D289" i="65"/>
  <c r="C289" i="65"/>
  <c r="B289" i="65"/>
  <c r="A289" i="65"/>
  <c r="R288" i="65"/>
  <c r="Q288" i="65"/>
  <c r="P288" i="65"/>
  <c r="O288" i="65"/>
  <c r="N288" i="65"/>
  <c r="M288" i="65"/>
  <c r="L288" i="65"/>
  <c r="K288" i="65"/>
  <c r="J288" i="65"/>
  <c r="I288" i="65"/>
  <c r="G288" i="65"/>
  <c r="F288" i="65"/>
  <c r="E288" i="65"/>
  <c r="D288" i="65"/>
  <c r="C288" i="65"/>
  <c r="B288" i="65"/>
  <c r="A288" i="65"/>
  <c r="G285" i="65"/>
  <c r="F285" i="65"/>
  <c r="E285" i="65"/>
  <c r="D285" i="65"/>
  <c r="C285" i="65"/>
  <c r="B285" i="65"/>
  <c r="R284" i="65"/>
  <c r="Q284" i="65"/>
  <c r="P284" i="65"/>
  <c r="O284" i="65"/>
  <c r="N284" i="65"/>
  <c r="M284" i="65"/>
  <c r="L284" i="65"/>
  <c r="K284" i="65"/>
  <c r="J284" i="65"/>
  <c r="I284" i="65"/>
  <c r="G284" i="65"/>
  <c r="F284" i="65"/>
  <c r="E284" i="65"/>
  <c r="D284" i="65"/>
  <c r="C284" i="65"/>
  <c r="B284" i="65"/>
  <c r="A284" i="65"/>
  <c r="R283" i="65"/>
  <c r="Q283" i="65"/>
  <c r="P283" i="65"/>
  <c r="O283" i="65"/>
  <c r="N283" i="65"/>
  <c r="M283" i="65"/>
  <c r="L283" i="65"/>
  <c r="K283" i="65"/>
  <c r="J283" i="65"/>
  <c r="I283" i="65"/>
  <c r="G283" i="65"/>
  <c r="F283" i="65"/>
  <c r="E283" i="65"/>
  <c r="D283" i="65"/>
  <c r="C283" i="65"/>
  <c r="B283" i="65"/>
  <c r="A283" i="65"/>
  <c r="R282" i="65"/>
  <c r="Q282" i="65"/>
  <c r="P282" i="65"/>
  <c r="O282" i="65"/>
  <c r="N282" i="65"/>
  <c r="M282" i="65"/>
  <c r="L282" i="65"/>
  <c r="K282" i="65"/>
  <c r="J282" i="65"/>
  <c r="I282" i="65"/>
  <c r="G282" i="65"/>
  <c r="F282" i="65"/>
  <c r="E282" i="65"/>
  <c r="D282" i="65"/>
  <c r="C282" i="65"/>
  <c r="B282" i="65"/>
  <c r="A282" i="65"/>
  <c r="R281" i="65"/>
  <c r="Q281" i="65"/>
  <c r="P281" i="65"/>
  <c r="O281" i="65"/>
  <c r="N281" i="65"/>
  <c r="M281" i="65"/>
  <c r="L281" i="65"/>
  <c r="K281" i="65"/>
  <c r="J281" i="65"/>
  <c r="I281" i="65"/>
  <c r="G281" i="65"/>
  <c r="F281" i="65"/>
  <c r="E281" i="65"/>
  <c r="D281" i="65"/>
  <c r="C281" i="65"/>
  <c r="B281" i="65"/>
  <c r="A281" i="65"/>
  <c r="R280" i="65"/>
  <c r="Q280" i="65"/>
  <c r="P280" i="65"/>
  <c r="O280" i="65"/>
  <c r="N280" i="65"/>
  <c r="M280" i="65"/>
  <c r="L280" i="65"/>
  <c r="K280" i="65"/>
  <c r="J280" i="65"/>
  <c r="I280" i="65"/>
  <c r="G280" i="65"/>
  <c r="F280" i="65"/>
  <c r="E280" i="65"/>
  <c r="D280" i="65"/>
  <c r="C280" i="65"/>
  <c r="B280" i="65"/>
  <c r="A280" i="65"/>
  <c r="R279" i="65"/>
  <c r="Q279" i="65"/>
  <c r="P279" i="65"/>
  <c r="O279" i="65"/>
  <c r="N279" i="65"/>
  <c r="M279" i="65"/>
  <c r="L279" i="65"/>
  <c r="K279" i="65"/>
  <c r="J279" i="65"/>
  <c r="I279" i="65"/>
  <c r="G279" i="65"/>
  <c r="F279" i="65"/>
  <c r="E279" i="65"/>
  <c r="D279" i="65"/>
  <c r="C279" i="65"/>
  <c r="B279" i="65"/>
  <c r="A279" i="65"/>
  <c r="G276" i="65"/>
  <c r="F276" i="65"/>
  <c r="E276" i="65"/>
  <c r="D276" i="65"/>
  <c r="C276" i="65"/>
  <c r="B276" i="65"/>
  <c r="R275" i="65"/>
  <c r="Q275" i="65"/>
  <c r="P275" i="65"/>
  <c r="O275" i="65"/>
  <c r="N275" i="65"/>
  <c r="M275" i="65"/>
  <c r="L275" i="65"/>
  <c r="K275" i="65"/>
  <c r="J275" i="65"/>
  <c r="I275" i="65"/>
  <c r="G275" i="65"/>
  <c r="F275" i="65"/>
  <c r="E275" i="65"/>
  <c r="D275" i="65"/>
  <c r="C275" i="65"/>
  <c r="B275" i="65"/>
  <c r="A275" i="65"/>
  <c r="R274" i="65"/>
  <c r="Q274" i="65"/>
  <c r="P274" i="65"/>
  <c r="O274" i="65"/>
  <c r="N274" i="65"/>
  <c r="M274" i="65"/>
  <c r="L274" i="65"/>
  <c r="K274" i="65"/>
  <c r="J274" i="65"/>
  <c r="I274" i="65"/>
  <c r="G274" i="65"/>
  <c r="F274" i="65"/>
  <c r="E274" i="65"/>
  <c r="D274" i="65"/>
  <c r="C274" i="65"/>
  <c r="B274" i="65"/>
  <c r="A274" i="65"/>
  <c r="R273" i="65"/>
  <c r="Q273" i="65"/>
  <c r="P273" i="65"/>
  <c r="O273" i="65"/>
  <c r="N273" i="65"/>
  <c r="M273" i="65"/>
  <c r="L273" i="65"/>
  <c r="K273" i="65"/>
  <c r="J273" i="65"/>
  <c r="I273" i="65"/>
  <c r="G273" i="65"/>
  <c r="F273" i="65"/>
  <c r="E273" i="65"/>
  <c r="D273" i="65"/>
  <c r="C273" i="65"/>
  <c r="B273" i="65"/>
  <c r="A273" i="65"/>
  <c r="F270" i="65"/>
  <c r="E270" i="65"/>
  <c r="D270" i="65"/>
  <c r="B270" i="65"/>
  <c r="R269" i="65"/>
  <c r="Q269" i="65"/>
  <c r="P269" i="65"/>
  <c r="O269" i="65"/>
  <c r="N269" i="65"/>
  <c r="M269" i="65"/>
  <c r="L269" i="65"/>
  <c r="K269" i="65"/>
  <c r="J269" i="65"/>
  <c r="I269" i="65"/>
  <c r="G269" i="65"/>
  <c r="F269" i="65"/>
  <c r="E269" i="65"/>
  <c r="D269" i="65"/>
  <c r="C269" i="65"/>
  <c r="B269" i="65"/>
  <c r="A269" i="65"/>
  <c r="R268" i="65"/>
  <c r="Q268" i="65"/>
  <c r="P268" i="65"/>
  <c r="O268" i="65"/>
  <c r="N268" i="65"/>
  <c r="M268" i="65"/>
  <c r="L268" i="65"/>
  <c r="K268" i="65"/>
  <c r="J268" i="65"/>
  <c r="I268" i="65"/>
  <c r="G268" i="65"/>
  <c r="F268" i="65"/>
  <c r="E268" i="65"/>
  <c r="D268" i="65"/>
  <c r="C268" i="65"/>
  <c r="B268" i="65"/>
  <c r="A268" i="65"/>
  <c r="R267" i="65"/>
  <c r="Q267" i="65"/>
  <c r="P267" i="65"/>
  <c r="O267" i="65"/>
  <c r="N267" i="65"/>
  <c r="M267" i="65"/>
  <c r="L267" i="65"/>
  <c r="K267" i="65"/>
  <c r="J267" i="65"/>
  <c r="I267" i="65"/>
  <c r="G267" i="65"/>
  <c r="F267" i="65"/>
  <c r="E267" i="65"/>
  <c r="D267" i="65"/>
  <c r="C267" i="65"/>
  <c r="B267" i="65"/>
  <c r="A267" i="65"/>
  <c r="R266" i="65"/>
  <c r="Q266" i="65"/>
  <c r="P266" i="65"/>
  <c r="O266" i="65"/>
  <c r="N266" i="65"/>
  <c r="M266" i="65"/>
  <c r="L266" i="65"/>
  <c r="K266" i="65"/>
  <c r="J266" i="65"/>
  <c r="I266" i="65"/>
  <c r="G266" i="65"/>
  <c r="F266" i="65"/>
  <c r="E266" i="65"/>
  <c r="D266" i="65"/>
  <c r="C266" i="65"/>
  <c r="B266" i="65"/>
  <c r="A266" i="65"/>
  <c r="R265" i="65"/>
  <c r="Q265" i="65"/>
  <c r="P265" i="65"/>
  <c r="O265" i="65"/>
  <c r="N265" i="65"/>
  <c r="M265" i="65"/>
  <c r="L265" i="65"/>
  <c r="K265" i="65"/>
  <c r="J265" i="65"/>
  <c r="I265" i="65"/>
  <c r="G265" i="65"/>
  <c r="F265" i="65"/>
  <c r="E265" i="65"/>
  <c r="D265" i="65"/>
  <c r="C265" i="65"/>
  <c r="B265" i="65"/>
  <c r="A265" i="65"/>
  <c r="R264" i="65"/>
  <c r="Q264" i="65"/>
  <c r="P264" i="65"/>
  <c r="O264" i="65"/>
  <c r="N264" i="65"/>
  <c r="M264" i="65"/>
  <c r="L264" i="65"/>
  <c r="K264" i="65"/>
  <c r="J264" i="65"/>
  <c r="I264" i="65"/>
  <c r="F264" i="65"/>
  <c r="E264" i="65"/>
  <c r="D264" i="65"/>
  <c r="C264" i="65"/>
  <c r="B264" i="65"/>
  <c r="A264" i="65"/>
  <c r="F261" i="65"/>
  <c r="E261" i="65"/>
  <c r="D261" i="65"/>
  <c r="C261" i="65"/>
  <c r="B261" i="65"/>
  <c r="R260" i="65"/>
  <c r="Q260" i="65"/>
  <c r="P260" i="65"/>
  <c r="O260" i="65"/>
  <c r="N260" i="65"/>
  <c r="M260" i="65"/>
  <c r="L260" i="65"/>
  <c r="K260" i="65"/>
  <c r="J260" i="65"/>
  <c r="I260" i="65"/>
  <c r="G260" i="65"/>
  <c r="F260" i="65"/>
  <c r="E260" i="65"/>
  <c r="D260" i="65"/>
  <c r="C260" i="65"/>
  <c r="B260" i="65"/>
  <c r="A260" i="65"/>
  <c r="R259" i="65"/>
  <c r="Q259" i="65"/>
  <c r="P259" i="65"/>
  <c r="O259" i="65"/>
  <c r="N259" i="65"/>
  <c r="M259" i="65"/>
  <c r="L259" i="65"/>
  <c r="K259" i="65"/>
  <c r="J259" i="65"/>
  <c r="I259" i="65"/>
  <c r="G259" i="65"/>
  <c r="F259" i="65"/>
  <c r="E259" i="65"/>
  <c r="D259" i="65"/>
  <c r="C259" i="65"/>
  <c r="B259" i="65"/>
  <c r="A259" i="65"/>
  <c r="R258" i="65"/>
  <c r="Q258" i="65"/>
  <c r="P258" i="65"/>
  <c r="O258" i="65"/>
  <c r="N258" i="65"/>
  <c r="M258" i="65"/>
  <c r="L258" i="65"/>
  <c r="K258" i="65"/>
  <c r="J258" i="65"/>
  <c r="I258" i="65"/>
  <c r="G258" i="65"/>
  <c r="F258" i="65"/>
  <c r="E258" i="65"/>
  <c r="D258" i="65"/>
  <c r="C258" i="65"/>
  <c r="B258" i="65"/>
  <c r="A258" i="65"/>
  <c r="R257" i="65"/>
  <c r="Q257" i="65"/>
  <c r="P257" i="65"/>
  <c r="O257" i="65"/>
  <c r="N257" i="65"/>
  <c r="M257" i="65"/>
  <c r="L257" i="65"/>
  <c r="K257" i="65"/>
  <c r="J257" i="65"/>
  <c r="I257" i="65"/>
  <c r="G257" i="65"/>
  <c r="F257" i="65"/>
  <c r="E257" i="65"/>
  <c r="D257" i="65"/>
  <c r="C257" i="65"/>
  <c r="B257" i="65"/>
  <c r="A257" i="65"/>
  <c r="R256" i="65"/>
  <c r="Q256" i="65"/>
  <c r="P256" i="65"/>
  <c r="O256" i="65"/>
  <c r="N256" i="65"/>
  <c r="M256" i="65"/>
  <c r="L256" i="65"/>
  <c r="K256" i="65"/>
  <c r="J256" i="65"/>
  <c r="I256" i="65"/>
  <c r="G256" i="65"/>
  <c r="F256" i="65"/>
  <c r="E256" i="65"/>
  <c r="D256" i="65"/>
  <c r="C256" i="65"/>
  <c r="B256" i="65"/>
  <c r="A256" i="65"/>
  <c r="R255" i="65"/>
  <c r="Q255" i="65"/>
  <c r="P255" i="65"/>
  <c r="O255" i="65"/>
  <c r="N255" i="65"/>
  <c r="M255" i="65"/>
  <c r="L255" i="65"/>
  <c r="K255" i="65"/>
  <c r="J255" i="65"/>
  <c r="I255" i="65"/>
  <c r="G255" i="65"/>
  <c r="F255" i="65"/>
  <c r="E255" i="65"/>
  <c r="D255" i="65"/>
  <c r="C255" i="65"/>
  <c r="B255" i="65"/>
  <c r="A255" i="65"/>
  <c r="R254" i="65"/>
  <c r="Q254" i="65"/>
  <c r="P254" i="65"/>
  <c r="O254" i="65"/>
  <c r="N254" i="65"/>
  <c r="M254" i="65"/>
  <c r="L254" i="65"/>
  <c r="K254" i="65"/>
  <c r="J254" i="65"/>
  <c r="I254" i="65"/>
  <c r="G254" i="65"/>
  <c r="F254" i="65"/>
  <c r="E254" i="65"/>
  <c r="D254" i="65"/>
  <c r="C254" i="65"/>
  <c r="B254" i="65"/>
  <c r="A254" i="65"/>
  <c r="R253" i="65"/>
  <c r="Q253" i="65"/>
  <c r="P253" i="65"/>
  <c r="O253" i="65"/>
  <c r="N253" i="65"/>
  <c r="M253" i="65"/>
  <c r="L253" i="65"/>
  <c r="K253" i="65"/>
  <c r="J253" i="65"/>
  <c r="I253" i="65"/>
  <c r="G253" i="65"/>
  <c r="F253" i="65"/>
  <c r="E253" i="65"/>
  <c r="D253" i="65"/>
  <c r="C253" i="65"/>
  <c r="B253" i="65"/>
  <c r="A253" i="65"/>
  <c r="R252" i="65"/>
  <c r="Q252" i="65"/>
  <c r="P252" i="65"/>
  <c r="O252" i="65"/>
  <c r="N252" i="65"/>
  <c r="M252" i="65"/>
  <c r="L252" i="65"/>
  <c r="K252" i="65"/>
  <c r="J252" i="65"/>
  <c r="I252" i="65"/>
  <c r="F252" i="65"/>
  <c r="E252" i="65"/>
  <c r="D252" i="65"/>
  <c r="C252" i="65"/>
  <c r="B252" i="65"/>
  <c r="A252" i="65"/>
  <c r="F245" i="65"/>
  <c r="E245" i="65"/>
  <c r="D245" i="65"/>
  <c r="A245" i="65"/>
  <c r="G243" i="65"/>
  <c r="F243" i="65"/>
  <c r="E243" i="65"/>
  <c r="D243" i="65"/>
  <c r="B243" i="65"/>
  <c r="G241" i="65"/>
  <c r="F241" i="65"/>
  <c r="E241" i="65"/>
  <c r="D241" i="65"/>
  <c r="B241" i="65"/>
  <c r="R240" i="65"/>
  <c r="Q240" i="65"/>
  <c r="P240" i="65"/>
  <c r="O240" i="65"/>
  <c r="N240" i="65"/>
  <c r="M240" i="65"/>
  <c r="L240" i="65"/>
  <c r="K240" i="65"/>
  <c r="J240" i="65"/>
  <c r="I240" i="65"/>
  <c r="G240" i="65"/>
  <c r="F240" i="65"/>
  <c r="E240" i="65"/>
  <c r="D240" i="65"/>
  <c r="C240" i="65"/>
  <c r="B240" i="65"/>
  <c r="A240" i="65"/>
  <c r="R239" i="65"/>
  <c r="Q239" i="65"/>
  <c r="P239" i="65"/>
  <c r="O239" i="65"/>
  <c r="N239" i="65"/>
  <c r="M239" i="65"/>
  <c r="L239" i="65"/>
  <c r="K239" i="65"/>
  <c r="J239" i="65"/>
  <c r="I239" i="65"/>
  <c r="G239" i="65"/>
  <c r="F239" i="65"/>
  <c r="E239" i="65"/>
  <c r="D239" i="65"/>
  <c r="C239" i="65"/>
  <c r="B239" i="65"/>
  <c r="A239" i="65"/>
  <c r="R238" i="65"/>
  <c r="Q238" i="65"/>
  <c r="P238" i="65"/>
  <c r="O238" i="65"/>
  <c r="N238" i="65"/>
  <c r="M238" i="65"/>
  <c r="L238" i="65"/>
  <c r="K238" i="65"/>
  <c r="J238" i="65"/>
  <c r="I238" i="65"/>
  <c r="G238" i="65"/>
  <c r="F238" i="65"/>
  <c r="E238" i="65"/>
  <c r="D238" i="65"/>
  <c r="C238" i="65"/>
  <c r="B238" i="65"/>
  <c r="A238" i="65"/>
  <c r="R237" i="65"/>
  <c r="Q237" i="65"/>
  <c r="P237" i="65"/>
  <c r="O237" i="65"/>
  <c r="N237" i="65"/>
  <c r="M237" i="65"/>
  <c r="L237" i="65"/>
  <c r="K237" i="65"/>
  <c r="J237" i="65"/>
  <c r="I237" i="65"/>
  <c r="G237" i="65"/>
  <c r="F237" i="65"/>
  <c r="E237" i="65"/>
  <c r="D237" i="65"/>
  <c r="C237" i="65"/>
  <c r="B237" i="65"/>
  <c r="A237" i="65"/>
  <c r="R236" i="65"/>
  <c r="Q236" i="65"/>
  <c r="P236" i="65"/>
  <c r="O236" i="65"/>
  <c r="N236" i="65"/>
  <c r="M236" i="65"/>
  <c r="L236" i="65"/>
  <c r="K236" i="65"/>
  <c r="J236" i="65"/>
  <c r="I236" i="65"/>
  <c r="G236" i="65"/>
  <c r="F236" i="65"/>
  <c r="E236" i="65"/>
  <c r="D236" i="65"/>
  <c r="C236" i="65"/>
  <c r="B236" i="65"/>
  <c r="A236" i="65"/>
  <c r="R235" i="65"/>
  <c r="Q235" i="65"/>
  <c r="P235" i="65"/>
  <c r="O235" i="65"/>
  <c r="N235" i="65"/>
  <c r="M235" i="65"/>
  <c r="L235" i="65"/>
  <c r="K235" i="65"/>
  <c r="J235" i="65"/>
  <c r="I235" i="65"/>
  <c r="G235" i="65"/>
  <c r="F235" i="65"/>
  <c r="E235" i="65"/>
  <c r="D235" i="65"/>
  <c r="C235" i="65"/>
  <c r="B235" i="65"/>
  <c r="A235" i="65"/>
  <c r="R234" i="65"/>
  <c r="Q234" i="65"/>
  <c r="P234" i="65"/>
  <c r="O234" i="65"/>
  <c r="N234" i="65"/>
  <c r="M234" i="65"/>
  <c r="L234" i="65"/>
  <c r="K234" i="65"/>
  <c r="J234" i="65"/>
  <c r="I234" i="65"/>
  <c r="G234" i="65"/>
  <c r="F234" i="65"/>
  <c r="E234" i="65"/>
  <c r="D234" i="65"/>
  <c r="C234" i="65"/>
  <c r="B234" i="65"/>
  <c r="A234" i="65"/>
  <c r="R233" i="65"/>
  <c r="Q233" i="65"/>
  <c r="P233" i="65"/>
  <c r="O233" i="65"/>
  <c r="N233" i="65"/>
  <c r="M233" i="65"/>
  <c r="L233" i="65"/>
  <c r="K233" i="65"/>
  <c r="J233" i="65"/>
  <c r="I233" i="65"/>
  <c r="G233" i="65"/>
  <c r="F233" i="65"/>
  <c r="E233" i="65"/>
  <c r="D233" i="65"/>
  <c r="C233" i="65"/>
  <c r="B233" i="65"/>
  <c r="A233" i="65"/>
  <c r="R232" i="65"/>
  <c r="Q232" i="65"/>
  <c r="P232" i="65"/>
  <c r="O232" i="65"/>
  <c r="N232" i="65"/>
  <c r="M232" i="65"/>
  <c r="L232" i="65"/>
  <c r="K232" i="65"/>
  <c r="J232" i="65"/>
  <c r="I232" i="65"/>
  <c r="G232" i="65"/>
  <c r="F232" i="65"/>
  <c r="E232" i="65"/>
  <c r="D232" i="65"/>
  <c r="C232" i="65"/>
  <c r="B232" i="65"/>
  <c r="A232" i="65"/>
  <c r="R231" i="65"/>
  <c r="Q231" i="65"/>
  <c r="P231" i="65"/>
  <c r="O231" i="65"/>
  <c r="N231" i="65"/>
  <c r="M231" i="65"/>
  <c r="L231" i="65"/>
  <c r="K231" i="65"/>
  <c r="J231" i="65"/>
  <c r="I231" i="65"/>
  <c r="G231" i="65"/>
  <c r="F231" i="65"/>
  <c r="E231" i="65"/>
  <c r="D231" i="65"/>
  <c r="C231" i="65"/>
  <c r="B231" i="65"/>
  <c r="A231" i="65"/>
  <c r="R230" i="65"/>
  <c r="Q230" i="65"/>
  <c r="P230" i="65"/>
  <c r="O230" i="65"/>
  <c r="N230" i="65"/>
  <c r="M230" i="65"/>
  <c r="L230" i="65"/>
  <c r="K230" i="65"/>
  <c r="J230" i="65"/>
  <c r="I230" i="65"/>
  <c r="G230" i="65"/>
  <c r="F230" i="65"/>
  <c r="E230" i="65"/>
  <c r="D230" i="65"/>
  <c r="C230" i="65"/>
  <c r="B230" i="65"/>
  <c r="A230" i="65"/>
  <c r="R229" i="65"/>
  <c r="Q229" i="65"/>
  <c r="P229" i="65"/>
  <c r="O229" i="65"/>
  <c r="N229" i="65"/>
  <c r="M229" i="65"/>
  <c r="L229" i="65"/>
  <c r="K229" i="65"/>
  <c r="J229" i="65"/>
  <c r="I229" i="65"/>
  <c r="G229" i="65"/>
  <c r="F229" i="65"/>
  <c r="E229" i="65"/>
  <c r="D229" i="65"/>
  <c r="C229" i="65"/>
  <c r="B229" i="65"/>
  <c r="A229" i="65"/>
  <c r="R228" i="65"/>
  <c r="Q228" i="65"/>
  <c r="P228" i="65"/>
  <c r="O228" i="65"/>
  <c r="N228" i="65"/>
  <c r="M228" i="65"/>
  <c r="L228" i="65"/>
  <c r="K228" i="65"/>
  <c r="J228" i="65"/>
  <c r="I228" i="65"/>
  <c r="G228" i="65"/>
  <c r="F228" i="65"/>
  <c r="E228" i="65"/>
  <c r="D228" i="65"/>
  <c r="C228" i="65"/>
  <c r="B228" i="65"/>
  <c r="A228" i="65"/>
  <c r="R227" i="65"/>
  <c r="Q227" i="65"/>
  <c r="P227" i="65"/>
  <c r="O227" i="65"/>
  <c r="N227" i="65"/>
  <c r="M227" i="65"/>
  <c r="L227" i="65"/>
  <c r="K227" i="65"/>
  <c r="J227" i="65"/>
  <c r="I227" i="65"/>
  <c r="G227" i="65"/>
  <c r="F227" i="65"/>
  <c r="E227" i="65"/>
  <c r="D227" i="65"/>
  <c r="C227" i="65"/>
  <c r="B227" i="65"/>
  <c r="A227" i="65"/>
  <c r="R226" i="65"/>
  <c r="Q226" i="65"/>
  <c r="P226" i="65"/>
  <c r="O226" i="65"/>
  <c r="N226" i="65"/>
  <c r="M226" i="65"/>
  <c r="L226" i="65"/>
  <c r="K226" i="65"/>
  <c r="J226" i="65"/>
  <c r="I226" i="65"/>
  <c r="G226" i="65"/>
  <c r="F226" i="65"/>
  <c r="E226" i="65"/>
  <c r="D226" i="65"/>
  <c r="C226" i="65"/>
  <c r="B226" i="65"/>
  <c r="A226" i="65"/>
  <c r="R225" i="65"/>
  <c r="Q225" i="65"/>
  <c r="P225" i="65"/>
  <c r="O225" i="65"/>
  <c r="N225" i="65"/>
  <c r="M225" i="65"/>
  <c r="L225" i="65"/>
  <c r="K225" i="65"/>
  <c r="J225" i="65"/>
  <c r="I225" i="65"/>
  <c r="G225" i="65"/>
  <c r="F225" i="65"/>
  <c r="E225" i="65"/>
  <c r="D225" i="65"/>
  <c r="C225" i="65"/>
  <c r="B225" i="65"/>
  <c r="A225" i="65"/>
  <c r="R224" i="65"/>
  <c r="Q224" i="65"/>
  <c r="P224" i="65"/>
  <c r="O224" i="65"/>
  <c r="N224" i="65"/>
  <c r="M224" i="65"/>
  <c r="L224" i="65"/>
  <c r="K224" i="65"/>
  <c r="J224" i="65"/>
  <c r="I224" i="65"/>
  <c r="G224" i="65"/>
  <c r="F224" i="65"/>
  <c r="E224" i="65"/>
  <c r="D224" i="65"/>
  <c r="C224" i="65"/>
  <c r="B224" i="65"/>
  <c r="A224" i="65"/>
  <c r="R223" i="65"/>
  <c r="Q223" i="65"/>
  <c r="P223" i="65"/>
  <c r="O223" i="65"/>
  <c r="N223" i="65"/>
  <c r="M223" i="65"/>
  <c r="L223" i="65"/>
  <c r="K223" i="65"/>
  <c r="J223" i="65"/>
  <c r="I223" i="65"/>
  <c r="G223" i="65"/>
  <c r="F223" i="65"/>
  <c r="E223" i="65"/>
  <c r="D223" i="65"/>
  <c r="C223" i="65"/>
  <c r="B223" i="65"/>
  <c r="A223" i="65"/>
  <c r="R222" i="65"/>
  <c r="Q222" i="65"/>
  <c r="P222" i="65"/>
  <c r="O222" i="65"/>
  <c r="N222" i="65"/>
  <c r="M222" i="65"/>
  <c r="L222" i="65"/>
  <c r="K222" i="65"/>
  <c r="J222" i="65"/>
  <c r="I222" i="65"/>
  <c r="G222" i="65"/>
  <c r="F222" i="65"/>
  <c r="E222" i="65"/>
  <c r="D222" i="65"/>
  <c r="C222" i="65"/>
  <c r="B222" i="65"/>
  <c r="A222" i="65"/>
  <c r="R221" i="65"/>
  <c r="Q221" i="65"/>
  <c r="P221" i="65"/>
  <c r="O221" i="65"/>
  <c r="N221" i="65"/>
  <c r="M221" i="65"/>
  <c r="L221" i="65"/>
  <c r="K221" i="65"/>
  <c r="J221" i="65"/>
  <c r="I221" i="65"/>
  <c r="G221" i="65"/>
  <c r="F221" i="65"/>
  <c r="E221" i="65"/>
  <c r="D221" i="65"/>
  <c r="C221" i="65"/>
  <c r="B221" i="65"/>
  <c r="A221" i="65"/>
  <c r="R220" i="65"/>
  <c r="Q220" i="65"/>
  <c r="P220" i="65"/>
  <c r="O220" i="65"/>
  <c r="N220" i="65"/>
  <c r="M220" i="65"/>
  <c r="L220" i="65"/>
  <c r="K220" i="65"/>
  <c r="J220" i="65"/>
  <c r="I220" i="65"/>
  <c r="G220" i="65"/>
  <c r="F220" i="65"/>
  <c r="E220" i="65"/>
  <c r="D220" i="65"/>
  <c r="C220" i="65"/>
  <c r="B220" i="65"/>
  <c r="A220" i="65"/>
  <c r="R219" i="65"/>
  <c r="Q219" i="65"/>
  <c r="P219" i="65"/>
  <c r="O219" i="65"/>
  <c r="N219" i="65"/>
  <c r="M219" i="65"/>
  <c r="L219" i="65"/>
  <c r="K219" i="65"/>
  <c r="J219" i="65"/>
  <c r="I219" i="65"/>
  <c r="G219" i="65"/>
  <c r="F219" i="65"/>
  <c r="E219" i="65"/>
  <c r="D219" i="65"/>
  <c r="C219" i="65"/>
  <c r="B219" i="65"/>
  <c r="A219" i="65"/>
  <c r="R218" i="65"/>
  <c r="Q218" i="65"/>
  <c r="P218" i="65"/>
  <c r="O218" i="65"/>
  <c r="N218" i="65"/>
  <c r="M218" i="65"/>
  <c r="L218" i="65"/>
  <c r="K218" i="65"/>
  <c r="J218" i="65"/>
  <c r="I218" i="65"/>
  <c r="G218" i="65"/>
  <c r="F218" i="65"/>
  <c r="E218" i="65"/>
  <c r="D218" i="65"/>
  <c r="C218" i="65"/>
  <c r="B218" i="65"/>
  <c r="A218" i="65"/>
  <c r="R217" i="65"/>
  <c r="Q217" i="65"/>
  <c r="P217" i="65"/>
  <c r="O217" i="65"/>
  <c r="N217" i="65"/>
  <c r="M217" i="65"/>
  <c r="L217" i="65"/>
  <c r="K217" i="65"/>
  <c r="J217" i="65"/>
  <c r="I217" i="65"/>
  <c r="G217" i="65"/>
  <c r="F217" i="65"/>
  <c r="E217" i="65"/>
  <c r="D217" i="65"/>
  <c r="C217" i="65"/>
  <c r="B217" i="65"/>
  <c r="A217" i="65"/>
  <c r="R216" i="65"/>
  <c r="Q216" i="65"/>
  <c r="P216" i="65"/>
  <c r="O216" i="65"/>
  <c r="N216" i="65"/>
  <c r="M216" i="65"/>
  <c r="L216" i="65"/>
  <c r="K216" i="65"/>
  <c r="J216" i="65"/>
  <c r="I216" i="65"/>
  <c r="G216" i="65"/>
  <c r="F216" i="65"/>
  <c r="E216" i="65"/>
  <c r="D216" i="65"/>
  <c r="C216" i="65"/>
  <c r="B216" i="65"/>
  <c r="A216" i="65"/>
  <c r="R215" i="65"/>
  <c r="Q215" i="65"/>
  <c r="P215" i="65"/>
  <c r="O215" i="65"/>
  <c r="N215" i="65"/>
  <c r="M215" i="65"/>
  <c r="L215" i="65"/>
  <c r="K215" i="65"/>
  <c r="J215" i="65"/>
  <c r="I215" i="65"/>
  <c r="G215" i="65"/>
  <c r="F215" i="65"/>
  <c r="E215" i="65"/>
  <c r="D215" i="65"/>
  <c r="C215" i="65"/>
  <c r="B215" i="65"/>
  <c r="A215" i="65"/>
  <c r="R214" i="65"/>
  <c r="Q214" i="65"/>
  <c r="P214" i="65"/>
  <c r="O214" i="65"/>
  <c r="N214" i="65"/>
  <c r="M214" i="65"/>
  <c r="L214" i="65"/>
  <c r="K214" i="65"/>
  <c r="J214" i="65"/>
  <c r="I214" i="65"/>
  <c r="G214" i="65"/>
  <c r="F214" i="65"/>
  <c r="E214" i="65"/>
  <c r="D214" i="65"/>
  <c r="C214" i="65"/>
  <c r="B214" i="65"/>
  <c r="A214" i="65"/>
  <c r="R213" i="65"/>
  <c r="Q213" i="65"/>
  <c r="P213" i="65"/>
  <c r="O213" i="65"/>
  <c r="N213" i="65"/>
  <c r="M213" i="65"/>
  <c r="L213" i="65"/>
  <c r="K213" i="65"/>
  <c r="J213" i="65"/>
  <c r="I213" i="65"/>
  <c r="G213" i="65"/>
  <c r="F213" i="65"/>
  <c r="E213" i="65"/>
  <c r="D213" i="65"/>
  <c r="C213" i="65"/>
  <c r="B213" i="65"/>
  <c r="A213" i="65"/>
  <c r="R212" i="65"/>
  <c r="Q212" i="65"/>
  <c r="P212" i="65"/>
  <c r="O212" i="65"/>
  <c r="N212" i="65"/>
  <c r="M212" i="65"/>
  <c r="L212" i="65"/>
  <c r="K212" i="65"/>
  <c r="J212" i="65"/>
  <c r="I212" i="65"/>
  <c r="G212" i="65"/>
  <c r="F212" i="65"/>
  <c r="E212" i="65"/>
  <c r="D212" i="65"/>
  <c r="C212" i="65"/>
  <c r="B212" i="65"/>
  <c r="A212" i="65"/>
  <c r="R211" i="65"/>
  <c r="Q211" i="65"/>
  <c r="P211" i="65"/>
  <c r="O211" i="65"/>
  <c r="N211" i="65"/>
  <c r="M211" i="65"/>
  <c r="L211" i="65"/>
  <c r="K211" i="65"/>
  <c r="J211" i="65"/>
  <c r="I211" i="65"/>
  <c r="G211" i="65"/>
  <c r="F211" i="65"/>
  <c r="E211" i="65"/>
  <c r="D211" i="65"/>
  <c r="C211" i="65"/>
  <c r="B211" i="65"/>
  <c r="A211" i="65"/>
  <c r="R210" i="65"/>
  <c r="Q210" i="65"/>
  <c r="P210" i="65"/>
  <c r="O210" i="65"/>
  <c r="N210" i="65"/>
  <c r="M210" i="65"/>
  <c r="L210" i="65"/>
  <c r="K210" i="65"/>
  <c r="J210" i="65"/>
  <c r="I210" i="65"/>
  <c r="G210" i="65"/>
  <c r="F210" i="65"/>
  <c r="E210" i="65"/>
  <c r="D210" i="65"/>
  <c r="C210" i="65"/>
  <c r="B210" i="65"/>
  <c r="A210" i="65"/>
  <c r="R209" i="65"/>
  <c r="Q209" i="65"/>
  <c r="P209" i="65"/>
  <c r="O209" i="65"/>
  <c r="N209" i="65"/>
  <c r="M209" i="65"/>
  <c r="L209" i="65"/>
  <c r="K209" i="65"/>
  <c r="J209" i="65"/>
  <c r="I209" i="65"/>
  <c r="G209" i="65"/>
  <c r="F209" i="65"/>
  <c r="E209" i="65"/>
  <c r="D209" i="65"/>
  <c r="C209" i="65"/>
  <c r="B209" i="65"/>
  <c r="A209" i="65"/>
  <c r="R208" i="65"/>
  <c r="Q208" i="65"/>
  <c r="P208" i="65"/>
  <c r="O208" i="65"/>
  <c r="N208" i="65"/>
  <c r="M208" i="65"/>
  <c r="L208" i="65"/>
  <c r="K208" i="65"/>
  <c r="J208" i="65"/>
  <c r="I208" i="65"/>
  <c r="G208" i="65"/>
  <c r="F208" i="65"/>
  <c r="E208" i="65"/>
  <c r="D208" i="65"/>
  <c r="C208" i="65"/>
  <c r="B208" i="65"/>
  <c r="A208" i="65"/>
  <c r="R207" i="65"/>
  <c r="Q207" i="65"/>
  <c r="P207" i="65"/>
  <c r="O207" i="65"/>
  <c r="N207" i="65"/>
  <c r="M207" i="65"/>
  <c r="L207" i="65"/>
  <c r="K207" i="65"/>
  <c r="J207" i="65"/>
  <c r="I207" i="65"/>
  <c r="G207" i="65"/>
  <c r="F207" i="65"/>
  <c r="E207" i="65"/>
  <c r="D207" i="65"/>
  <c r="C207" i="65"/>
  <c r="B207" i="65"/>
  <c r="A207" i="65"/>
  <c r="R203" i="65"/>
  <c r="Q203" i="65"/>
  <c r="P203" i="65"/>
  <c r="O203" i="65"/>
  <c r="N203" i="65"/>
  <c r="M203" i="65"/>
  <c r="L203" i="65"/>
  <c r="K203" i="65"/>
  <c r="J203" i="65"/>
  <c r="I203" i="65"/>
  <c r="G203" i="65"/>
  <c r="F203" i="65"/>
  <c r="E203" i="65"/>
  <c r="D203" i="65"/>
  <c r="C203" i="65"/>
  <c r="B203" i="65"/>
  <c r="A203" i="65"/>
  <c r="R202" i="65"/>
  <c r="Q202" i="65"/>
  <c r="P202" i="65"/>
  <c r="O202" i="65"/>
  <c r="N202" i="65"/>
  <c r="M202" i="65"/>
  <c r="L202" i="65"/>
  <c r="K202" i="65"/>
  <c r="J202" i="65"/>
  <c r="I202" i="65"/>
  <c r="G202" i="65"/>
  <c r="F202" i="65"/>
  <c r="E202" i="65"/>
  <c r="D202" i="65"/>
  <c r="C202" i="65"/>
  <c r="B202" i="65"/>
  <c r="A202" i="65"/>
  <c r="R201" i="65"/>
  <c r="Q201" i="65"/>
  <c r="P201" i="65"/>
  <c r="O201" i="65"/>
  <c r="N201" i="65"/>
  <c r="M201" i="65"/>
  <c r="L201" i="65"/>
  <c r="K201" i="65"/>
  <c r="J201" i="65"/>
  <c r="I201" i="65"/>
  <c r="G201" i="65"/>
  <c r="F201" i="65"/>
  <c r="E201" i="65"/>
  <c r="D201" i="65"/>
  <c r="C201" i="65"/>
  <c r="B201" i="65"/>
  <c r="A201" i="65"/>
  <c r="R200" i="65"/>
  <c r="Q200" i="65"/>
  <c r="P200" i="65"/>
  <c r="O200" i="65"/>
  <c r="N200" i="65"/>
  <c r="M200" i="65"/>
  <c r="L200" i="65"/>
  <c r="K200" i="65"/>
  <c r="J200" i="65"/>
  <c r="I200" i="65"/>
  <c r="G200" i="65"/>
  <c r="F200" i="65"/>
  <c r="E200" i="65"/>
  <c r="D200" i="65"/>
  <c r="C200" i="65"/>
  <c r="B200" i="65"/>
  <c r="A200" i="65"/>
  <c r="R199" i="65"/>
  <c r="Q199" i="65"/>
  <c r="P199" i="65"/>
  <c r="O199" i="65"/>
  <c r="N199" i="65"/>
  <c r="M199" i="65"/>
  <c r="L199" i="65"/>
  <c r="K199" i="65"/>
  <c r="J199" i="65"/>
  <c r="I199" i="65"/>
  <c r="G199" i="65"/>
  <c r="F199" i="65"/>
  <c r="E199" i="65"/>
  <c r="D199" i="65"/>
  <c r="C199" i="65"/>
  <c r="B199" i="65"/>
  <c r="A199" i="65"/>
  <c r="R198" i="65"/>
  <c r="Q198" i="65"/>
  <c r="P198" i="65"/>
  <c r="O198" i="65"/>
  <c r="N198" i="65"/>
  <c r="M198" i="65"/>
  <c r="L198" i="65"/>
  <c r="K198" i="65"/>
  <c r="J198" i="65"/>
  <c r="I198" i="65"/>
  <c r="G198" i="65"/>
  <c r="F198" i="65"/>
  <c r="E198" i="65"/>
  <c r="D198" i="65"/>
  <c r="C198" i="65"/>
  <c r="B198" i="65"/>
  <c r="A198" i="65"/>
  <c r="R197" i="65"/>
  <c r="Q197" i="65"/>
  <c r="P197" i="65"/>
  <c r="O197" i="65"/>
  <c r="N197" i="65"/>
  <c r="M197" i="65"/>
  <c r="L197" i="65"/>
  <c r="K197" i="65"/>
  <c r="J197" i="65"/>
  <c r="I197" i="65"/>
  <c r="G197" i="65"/>
  <c r="F197" i="65"/>
  <c r="E197" i="65"/>
  <c r="D197" i="65"/>
  <c r="C197" i="65"/>
  <c r="B197" i="65"/>
  <c r="A197" i="65"/>
  <c r="R196" i="65"/>
  <c r="Q196" i="65"/>
  <c r="P196" i="65"/>
  <c r="O196" i="65"/>
  <c r="N196" i="65"/>
  <c r="M196" i="65"/>
  <c r="L196" i="65"/>
  <c r="K196" i="65"/>
  <c r="J196" i="65"/>
  <c r="I196" i="65"/>
  <c r="G196" i="65"/>
  <c r="F196" i="65"/>
  <c r="E196" i="65"/>
  <c r="D196" i="65"/>
  <c r="C196" i="65"/>
  <c r="B196" i="65"/>
  <c r="A196" i="65"/>
  <c r="R195" i="65"/>
  <c r="Q195" i="65"/>
  <c r="P195" i="65"/>
  <c r="O195" i="65"/>
  <c r="N195" i="65"/>
  <c r="M195" i="65"/>
  <c r="L195" i="65"/>
  <c r="K195" i="65"/>
  <c r="J195" i="65"/>
  <c r="I195" i="65"/>
  <c r="G195" i="65"/>
  <c r="F195" i="65"/>
  <c r="E195" i="65"/>
  <c r="D195" i="65"/>
  <c r="C195" i="65"/>
  <c r="B195" i="65"/>
  <c r="A195" i="65"/>
  <c r="R194" i="65"/>
  <c r="Q194" i="65"/>
  <c r="P194" i="65"/>
  <c r="O194" i="65"/>
  <c r="N194" i="65"/>
  <c r="M194" i="65"/>
  <c r="L194" i="65"/>
  <c r="K194" i="65"/>
  <c r="J194" i="65"/>
  <c r="I194" i="65"/>
  <c r="G194" i="65"/>
  <c r="F194" i="65"/>
  <c r="E194" i="65"/>
  <c r="D194" i="65"/>
  <c r="C194" i="65"/>
  <c r="B194" i="65"/>
  <c r="A194" i="65"/>
  <c r="R193" i="65"/>
  <c r="Q193" i="65"/>
  <c r="P193" i="65"/>
  <c r="O193" i="65"/>
  <c r="N193" i="65"/>
  <c r="M193" i="65"/>
  <c r="L193" i="65"/>
  <c r="K193" i="65"/>
  <c r="J193" i="65"/>
  <c r="I193" i="65"/>
  <c r="G193" i="65"/>
  <c r="F193" i="65"/>
  <c r="E193" i="65"/>
  <c r="D193" i="65"/>
  <c r="C193" i="65"/>
  <c r="B193" i="65"/>
  <c r="A193" i="65"/>
  <c r="R192" i="65"/>
  <c r="Q192" i="65"/>
  <c r="P192" i="65"/>
  <c r="O192" i="65"/>
  <c r="N192" i="65"/>
  <c r="M192" i="65"/>
  <c r="L192" i="65"/>
  <c r="K192" i="65"/>
  <c r="J192" i="65"/>
  <c r="I192" i="65"/>
  <c r="G192" i="65"/>
  <c r="F192" i="65"/>
  <c r="E192" i="65"/>
  <c r="D192" i="65"/>
  <c r="C192" i="65"/>
  <c r="B192" i="65"/>
  <c r="A192" i="65"/>
  <c r="R191" i="65"/>
  <c r="Q191" i="65"/>
  <c r="P191" i="65"/>
  <c r="O191" i="65"/>
  <c r="N191" i="65"/>
  <c r="M191" i="65"/>
  <c r="L191" i="65"/>
  <c r="K191" i="65"/>
  <c r="J191" i="65"/>
  <c r="I191" i="65"/>
  <c r="G191" i="65"/>
  <c r="F191" i="65"/>
  <c r="E191" i="65"/>
  <c r="D191" i="65"/>
  <c r="C191" i="65"/>
  <c r="B191" i="65"/>
  <c r="A191" i="65"/>
  <c r="R190" i="65"/>
  <c r="Q190" i="65"/>
  <c r="P190" i="65"/>
  <c r="O190" i="65"/>
  <c r="N190" i="65"/>
  <c r="M190" i="65"/>
  <c r="L190" i="65"/>
  <c r="K190" i="65"/>
  <c r="J190" i="65"/>
  <c r="I190" i="65"/>
  <c r="G190" i="65"/>
  <c r="F190" i="65"/>
  <c r="E190" i="65"/>
  <c r="D190" i="65"/>
  <c r="C190" i="65"/>
  <c r="B190" i="65"/>
  <c r="A190" i="65"/>
  <c r="R189" i="65"/>
  <c r="Q189" i="65"/>
  <c r="P189" i="65"/>
  <c r="O189" i="65"/>
  <c r="N189" i="65"/>
  <c r="M189" i="65"/>
  <c r="L189" i="65"/>
  <c r="K189" i="65"/>
  <c r="J189" i="65"/>
  <c r="I189" i="65"/>
  <c r="G189" i="65"/>
  <c r="F189" i="65"/>
  <c r="E189" i="65"/>
  <c r="D189" i="65"/>
  <c r="C189" i="65"/>
  <c r="B189" i="65"/>
  <c r="A189" i="65"/>
  <c r="R188" i="65"/>
  <c r="Q188" i="65"/>
  <c r="P188" i="65"/>
  <c r="O188" i="65"/>
  <c r="N188" i="65"/>
  <c r="M188" i="65"/>
  <c r="L188" i="65"/>
  <c r="K188" i="65"/>
  <c r="J188" i="65"/>
  <c r="I188" i="65"/>
  <c r="G188" i="65"/>
  <c r="F188" i="65"/>
  <c r="E188" i="65"/>
  <c r="D188" i="65"/>
  <c r="C188" i="65"/>
  <c r="B188" i="65"/>
  <c r="A188" i="65"/>
  <c r="G185" i="65"/>
  <c r="F185" i="65"/>
  <c r="E185" i="65"/>
  <c r="D185" i="65"/>
  <c r="C185" i="65"/>
  <c r="B185" i="65"/>
  <c r="R184" i="65"/>
  <c r="Q184" i="65"/>
  <c r="P184" i="65"/>
  <c r="O184" i="65"/>
  <c r="N184" i="65"/>
  <c r="M184" i="65"/>
  <c r="L184" i="65"/>
  <c r="K184" i="65"/>
  <c r="J184" i="65"/>
  <c r="I184" i="65"/>
  <c r="G184" i="65"/>
  <c r="F184" i="65"/>
  <c r="E184" i="65"/>
  <c r="D184" i="65"/>
  <c r="C184" i="65"/>
  <c r="B184" i="65"/>
  <c r="A184" i="65"/>
  <c r="R183" i="65"/>
  <c r="Q183" i="65"/>
  <c r="P183" i="65"/>
  <c r="O183" i="65"/>
  <c r="N183" i="65"/>
  <c r="M183" i="65"/>
  <c r="L183" i="65"/>
  <c r="K183" i="65"/>
  <c r="J183" i="65"/>
  <c r="I183" i="65"/>
  <c r="G183" i="65"/>
  <c r="F183" i="65"/>
  <c r="E183" i="65"/>
  <c r="D183" i="65"/>
  <c r="C183" i="65"/>
  <c r="B183" i="65"/>
  <c r="A183" i="65"/>
  <c r="R182" i="65"/>
  <c r="Q182" i="65"/>
  <c r="P182" i="65"/>
  <c r="O182" i="65"/>
  <c r="N182" i="65"/>
  <c r="M182" i="65"/>
  <c r="L182" i="65"/>
  <c r="K182" i="65"/>
  <c r="J182" i="65"/>
  <c r="I182" i="65"/>
  <c r="G182" i="65"/>
  <c r="F182" i="65"/>
  <c r="E182" i="65"/>
  <c r="D182" i="65"/>
  <c r="C182" i="65"/>
  <c r="B182" i="65"/>
  <c r="A182" i="65"/>
  <c r="R181" i="65"/>
  <c r="Q181" i="65"/>
  <c r="P181" i="65"/>
  <c r="O181" i="65"/>
  <c r="N181" i="65"/>
  <c r="M181" i="65"/>
  <c r="L181" i="65"/>
  <c r="K181" i="65"/>
  <c r="J181" i="65"/>
  <c r="I181" i="65"/>
  <c r="G181" i="65"/>
  <c r="F181" i="65"/>
  <c r="E181" i="65"/>
  <c r="D181" i="65"/>
  <c r="C181" i="65"/>
  <c r="B181" i="65"/>
  <c r="A181" i="65"/>
  <c r="R180" i="65"/>
  <c r="Q180" i="65"/>
  <c r="P180" i="65"/>
  <c r="O180" i="65"/>
  <c r="N180" i="65"/>
  <c r="M180" i="65"/>
  <c r="L180" i="65"/>
  <c r="K180" i="65"/>
  <c r="J180" i="65"/>
  <c r="I180" i="65"/>
  <c r="G180" i="65"/>
  <c r="F180" i="65"/>
  <c r="E180" i="65"/>
  <c r="D180" i="65"/>
  <c r="C180" i="65"/>
  <c r="B180" i="65"/>
  <c r="A180" i="65"/>
  <c r="R179" i="65"/>
  <c r="Q179" i="65"/>
  <c r="P179" i="65"/>
  <c r="O179" i="65"/>
  <c r="N179" i="65"/>
  <c r="M179" i="65"/>
  <c r="L179" i="65"/>
  <c r="K179" i="65"/>
  <c r="J179" i="65"/>
  <c r="I179" i="65"/>
  <c r="G179" i="65"/>
  <c r="F179" i="65"/>
  <c r="E179" i="65"/>
  <c r="D179" i="65"/>
  <c r="C179" i="65"/>
  <c r="B179" i="65"/>
  <c r="A179" i="65"/>
  <c r="G174" i="65"/>
  <c r="F174" i="65"/>
  <c r="E174" i="65"/>
  <c r="D174" i="65"/>
  <c r="B174" i="65"/>
  <c r="G172" i="65"/>
  <c r="F172" i="65"/>
  <c r="E172" i="65"/>
  <c r="D172" i="65"/>
  <c r="C172" i="65"/>
  <c r="B172" i="65"/>
  <c r="R171" i="65"/>
  <c r="Q171" i="65"/>
  <c r="P171" i="65"/>
  <c r="O171" i="65"/>
  <c r="N171" i="65"/>
  <c r="M171" i="65"/>
  <c r="L171" i="65"/>
  <c r="K171" i="65"/>
  <c r="J171" i="65"/>
  <c r="I171" i="65"/>
  <c r="G171" i="65"/>
  <c r="F171" i="65"/>
  <c r="E171" i="65"/>
  <c r="D171" i="65"/>
  <c r="C171" i="65"/>
  <c r="B171" i="65"/>
  <c r="A171" i="65"/>
  <c r="R170" i="65"/>
  <c r="Q170" i="65"/>
  <c r="P170" i="65"/>
  <c r="O170" i="65"/>
  <c r="N170" i="65"/>
  <c r="M170" i="65"/>
  <c r="L170" i="65"/>
  <c r="K170" i="65"/>
  <c r="J170" i="65"/>
  <c r="I170" i="65"/>
  <c r="G170" i="65"/>
  <c r="F170" i="65"/>
  <c r="E170" i="65"/>
  <c r="D170" i="65"/>
  <c r="C170" i="65"/>
  <c r="B170" i="65"/>
  <c r="A170" i="65"/>
  <c r="R169" i="65"/>
  <c r="Q169" i="65"/>
  <c r="P169" i="65"/>
  <c r="O169" i="65"/>
  <c r="N169" i="65"/>
  <c r="M169" i="65"/>
  <c r="L169" i="65"/>
  <c r="K169" i="65"/>
  <c r="J169" i="65"/>
  <c r="I169" i="65"/>
  <c r="G169" i="65"/>
  <c r="F169" i="65"/>
  <c r="E169" i="65"/>
  <c r="D169" i="65"/>
  <c r="C169" i="65"/>
  <c r="B169" i="65"/>
  <c r="A169" i="65"/>
  <c r="R168" i="65"/>
  <c r="Q168" i="65"/>
  <c r="P168" i="65"/>
  <c r="O168" i="65"/>
  <c r="N168" i="65"/>
  <c r="M168" i="65"/>
  <c r="L168" i="65"/>
  <c r="K168" i="65"/>
  <c r="J168" i="65"/>
  <c r="I168" i="65"/>
  <c r="G168" i="65"/>
  <c r="F168" i="65"/>
  <c r="E168" i="65"/>
  <c r="D168" i="65"/>
  <c r="C168" i="65"/>
  <c r="B168" i="65"/>
  <c r="A168" i="65"/>
  <c r="R167" i="65"/>
  <c r="Q167" i="65"/>
  <c r="P167" i="65"/>
  <c r="O167" i="65"/>
  <c r="N167" i="65"/>
  <c r="M167" i="65"/>
  <c r="L167" i="65"/>
  <c r="K167" i="65"/>
  <c r="J167" i="65"/>
  <c r="I167" i="65"/>
  <c r="G167" i="65"/>
  <c r="F167" i="65"/>
  <c r="E167" i="65"/>
  <c r="D167" i="65"/>
  <c r="C167" i="65"/>
  <c r="B167" i="65"/>
  <c r="A167" i="65"/>
  <c r="R166" i="65"/>
  <c r="Q166" i="65"/>
  <c r="P166" i="65"/>
  <c r="O166" i="65"/>
  <c r="N166" i="65"/>
  <c r="M166" i="65"/>
  <c r="L166" i="65"/>
  <c r="K166" i="65"/>
  <c r="J166" i="65"/>
  <c r="I166" i="65"/>
  <c r="G166" i="65"/>
  <c r="F166" i="65"/>
  <c r="E166" i="65"/>
  <c r="D166" i="65"/>
  <c r="C166" i="65"/>
  <c r="B166" i="65"/>
  <c r="A166" i="65"/>
  <c r="R165" i="65"/>
  <c r="Q165" i="65"/>
  <c r="P165" i="65"/>
  <c r="O165" i="65"/>
  <c r="N165" i="65"/>
  <c r="M165" i="65"/>
  <c r="L165" i="65"/>
  <c r="K165" i="65"/>
  <c r="J165" i="65"/>
  <c r="I165" i="65"/>
  <c r="G165" i="65"/>
  <c r="F165" i="65"/>
  <c r="E165" i="65"/>
  <c r="D165" i="65"/>
  <c r="C165" i="65"/>
  <c r="B165" i="65"/>
  <c r="A165" i="65"/>
  <c r="R164" i="65"/>
  <c r="Q164" i="65"/>
  <c r="P164" i="65"/>
  <c r="O164" i="65"/>
  <c r="N164" i="65"/>
  <c r="M164" i="65"/>
  <c r="L164" i="65"/>
  <c r="K164" i="65"/>
  <c r="J164" i="65"/>
  <c r="I164" i="65"/>
  <c r="G164" i="65"/>
  <c r="F164" i="65"/>
  <c r="E164" i="65"/>
  <c r="D164" i="65"/>
  <c r="C164" i="65"/>
  <c r="B164" i="65"/>
  <c r="A164" i="65"/>
  <c r="R163" i="65"/>
  <c r="Q163" i="65"/>
  <c r="P163" i="65"/>
  <c r="O163" i="65"/>
  <c r="N163" i="65"/>
  <c r="M163" i="65"/>
  <c r="L163" i="65"/>
  <c r="K163" i="65"/>
  <c r="J163" i="65"/>
  <c r="I163" i="65"/>
  <c r="G163" i="65"/>
  <c r="F163" i="65"/>
  <c r="E163" i="65"/>
  <c r="D163" i="65"/>
  <c r="C163" i="65"/>
  <c r="B163" i="65"/>
  <c r="A163" i="65"/>
  <c r="R162" i="65"/>
  <c r="Q162" i="65"/>
  <c r="P162" i="65"/>
  <c r="O162" i="65"/>
  <c r="N162" i="65"/>
  <c r="M162" i="65"/>
  <c r="L162" i="65"/>
  <c r="K162" i="65"/>
  <c r="J162" i="65"/>
  <c r="I162" i="65"/>
  <c r="G162" i="65"/>
  <c r="F162" i="65"/>
  <c r="E162" i="65"/>
  <c r="D162" i="65"/>
  <c r="C162" i="65"/>
  <c r="B162" i="65"/>
  <c r="A162" i="65"/>
  <c r="R161" i="65"/>
  <c r="Q161" i="65"/>
  <c r="P161" i="65"/>
  <c r="O161" i="65"/>
  <c r="N161" i="65"/>
  <c r="M161" i="65"/>
  <c r="L161" i="65"/>
  <c r="K161" i="65"/>
  <c r="J161" i="65"/>
  <c r="I161" i="65"/>
  <c r="G161" i="65"/>
  <c r="F161" i="65"/>
  <c r="E161" i="65"/>
  <c r="D161" i="65"/>
  <c r="C161" i="65"/>
  <c r="B161" i="65"/>
  <c r="A161" i="65"/>
  <c r="R160" i="65"/>
  <c r="Q160" i="65"/>
  <c r="P160" i="65"/>
  <c r="O160" i="65"/>
  <c r="N160" i="65"/>
  <c r="M160" i="65"/>
  <c r="L160" i="65"/>
  <c r="K160" i="65"/>
  <c r="J160" i="65"/>
  <c r="I160" i="65"/>
  <c r="G160" i="65"/>
  <c r="F160" i="65"/>
  <c r="E160" i="65"/>
  <c r="D160" i="65"/>
  <c r="C160" i="65"/>
  <c r="B160" i="65"/>
  <c r="A160" i="65"/>
  <c r="R159" i="65"/>
  <c r="Q159" i="65"/>
  <c r="P159" i="65"/>
  <c r="O159" i="65"/>
  <c r="N159" i="65"/>
  <c r="M159" i="65"/>
  <c r="L159" i="65"/>
  <c r="K159" i="65"/>
  <c r="J159" i="65"/>
  <c r="I159" i="65"/>
  <c r="G159" i="65"/>
  <c r="F159" i="65"/>
  <c r="E159" i="65"/>
  <c r="D159" i="65"/>
  <c r="C159" i="65"/>
  <c r="B159" i="65"/>
  <c r="A159" i="65"/>
  <c r="G156" i="65"/>
  <c r="F156" i="65"/>
  <c r="E156" i="65"/>
  <c r="D156" i="65"/>
  <c r="C156" i="65"/>
  <c r="B156" i="65"/>
  <c r="R155" i="65"/>
  <c r="Q155" i="65"/>
  <c r="P155" i="65"/>
  <c r="O155" i="65"/>
  <c r="N155" i="65"/>
  <c r="M155" i="65"/>
  <c r="L155" i="65"/>
  <c r="K155" i="65"/>
  <c r="J155" i="65"/>
  <c r="I155" i="65"/>
  <c r="G155" i="65"/>
  <c r="F155" i="65"/>
  <c r="E155" i="65"/>
  <c r="D155" i="65"/>
  <c r="C155" i="65"/>
  <c r="B155" i="65"/>
  <c r="A155" i="65"/>
  <c r="R154" i="65"/>
  <c r="Q154" i="65"/>
  <c r="P154" i="65"/>
  <c r="O154" i="65"/>
  <c r="N154" i="65"/>
  <c r="M154" i="65"/>
  <c r="L154" i="65"/>
  <c r="K154" i="65"/>
  <c r="J154" i="65"/>
  <c r="I154" i="65"/>
  <c r="G154" i="65"/>
  <c r="F154" i="65"/>
  <c r="E154" i="65"/>
  <c r="D154" i="65"/>
  <c r="C154" i="65"/>
  <c r="B154" i="65"/>
  <c r="A154" i="65"/>
  <c r="R153" i="65"/>
  <c r="Q153" i="65"/>
  <c r="P153" i="65"/>
  <c r="O153" i="65"/>
  <c r="N153" i="65"/>
  <c r="M153" i="65"/>
  <c r="L153" i="65"/>
  <c r="K153" i="65"/>
  <c r="J153" i="65"/>
  <c r="I153" i="65"/>
  <c r="G153" i="65"/>
  <c r="F153" i="65"/>
  <c r="E153" i="65"/>
  <c r="D153" i="65"/>
  <c r="C153" i="65"/>
  <c r="B153" i="65"/>
  <c r="A153" i="65"/>
  <c r="R152" i="65"/>
  <c r="Q152" i="65"/>
  <c r="P152" i="65"/>
  <c r="O152" i="65"/>
  <c r="N152" i="65"/>
  <c r="M152" i="65"/>
  <c r="L152" i="65"/>
  <c r="K152" i="65"/>
  <c r="J152" i="65"/>
  <c r="I152" i="65"/>
  <c r="G152" i="65"/>
  <c r="F152" i="65"/>
  <c r="E152" i="65"/>
  <c r="D152" i="65"/>
  <c r="C152" i="65"/>
  <c r="B152" i="65"/>
  <c r="A152" i="65"/>
  <c r="R151" i="65"/>
  <c r="Q151" i="65"/>
  <c r="P151" i="65"/>
  <c r="O151" i="65"/>
  <c r="N151" i="65"/>
  <c r="M151" i="65"/>
  <c r="L151" i="65"/>
  <c r="K151" i="65"/>
  <c r="J151" i="65"/>
  <c r="I151" i="65"/>
  <c r="G151" i="65"/>
  <c r="F151" i="65"/>
  <c r="E151" i="65"/>
  <c r="D151" i="65"/>
  <c r="C151" i="65"/>
  <c r="B151" i="65"/>
  <c r="A151" i="65"/>
  <c r="R150" i="65"/>
  <c r="Q150" i="65"/>
  <c r="P150" i="65"/>
  <c r="O150" i="65"/>
  <c r="N150" i="65"/>
  <c r="M150" i="65"/>
  <c r="L150" i="65"/>
  <c r="K150" i="65"/>
  <c r="J150" i="65"/>
  <c r="I150" i="65"/>
  <c r="G150" i="65"/>
  <c r="F150" i="65"/>
  <c r="E150" i="65"/>
  <c r="D150" i="65"/>
  <c r="C150" i="65"/>
  <c r="B150" i="65"/>
  <c r="A150" i="65"/>
  <c r="R149" i="65"/>
  <c r="Q149" i="65"/>
  <c r="P149" i="65"/>
  <c r="O149" i="65"/>
  <c r="N149" i="65"/>
  <c r="M149" i="65"/>
  <c r="L149" i="65"/>
  <c r="K149" i="65"/>
  <c r="J149" i="65"/>
  <c r="I149" i="65"/>
  <c r="G149" i="65"/>
  <c r="F149" i="65"/>
  <c r="E149" i="65"/>
  <c r="D149" i="65"/>
  <c r="C149" i="65"/>
  <c r="B149" i="65"/>
  <c r="A149" i="65"/>
  <c r="R148" i="65"/>
  <c r="Q148" i="65"/>
  <c r="P148" i="65"/>
  <c r="O148" i="65"/>
  <c r="N148" i="65"/>
  <c r="M148" i="65"/>
  <c r="L148" i="65"/>
  <c r="K148" i="65"/>
  <c r="J148" i="65"/>
  <c r="I148" i="65"/>
  <c r="G148" i="65"/>
  <c r="F148" i="65"/>
  <c r="E148" i="65"/>
  <c r="D148" i="65"/>
  <c r="C148" i="65"/>
  <c r="B148" i="65"/>
  <c r="A148" i="65"/>
  <c r="R147" i="65"/>
  <c r="Q147" i="65"/>
  <c r="P147" i="65"/>
  <c r="O147" i="65"/>
  <c r="N147" i="65"/>
  <c r="M147" i="65"/>
  <c r="L147" i="65"/>
  <c r="K147" i="65"/>
  <c r="J147" i="65"/>
  <c r="I147" i="65"/>
  <c r="G147" i="65"/>
  <c r="F147" i="65"/>
  <c r="E147" i="65"/>
  <c r="D147" i="65"/>
  <c r="C147" i="65"/>
  <c r="B147" i="65"/>
  <c r="A147" i="65"/>
  <c r="R146" i="65"/>
  <c r="Q146" i="65"/>
  <c r="P146" i="65"/>
  <c r="O146" i="65"/>
  <c r="N146" i="65"/>
  <c r="M146" i="65"/>
  <c r="L146" i="65"/>
  <c r="K146" i="65"/>
  <c r="J146" i="65"/>
  <c r="I146" i="65"/>
  <c r="G146" i="65"/>
  <c r="F146" i="65"/>
  <c r="E146" i="65"/>
  <c r="D146" i="65"/>
  <c r="C146" i="65"/>
  <c r="B146" i="65"/>
  <c r="A146" i="65"/>
  <c r="R145" i="65"/>
  <c r="Q145" i="65"/>
  <c r="P145" i="65"/>
  <c r="O145" i="65"/>
  <c r="N145" i="65"/>
  <c r="M145" i="65"/>
  <c r="L145" i="65"/>
  <c r="K145" i="65"/>
  <c r="J145" i="65"/>
  <c r="I145" i="65"/>
  <c r="G145" i="65"/>
  <c r="F145" i="65"/>
  <c r="E145" i="65"/>
  <c r="D145" i="65"/>
  <c r="C145" i="65"/>
  <c r="B145" i="65"/>
  <c r="A145" i="65"/>
  <c r="R144" i="65"/>
  <c r="Q144" i="65"/>
  <c r="P144" i="65"/>
  <c r="O144" i="65"/>
  <c r="N144" i="65"/>
  <c r="M144" i="65"/>
  <c r="L144" i="65"/>
  <c r="K144" i="65"/>
  <c r="J144" i="65"/>
  <c r="I144" i="65"/>
  <c r="G144" i="65"/>
  <c r="F144" i="65"/>
  <c r="E144" i="65"/>
  <c r="D144" i="65"/>
  <c r="C144" i="65"/>
  <c r="B144" i="65"/>
  <c r="A144" i="65"/>
  <c r="R143" i="65"/>
  <c r="Q143" i="65"/>
  <c r="P143" i="65"/>
  <c r="O143" i="65"/>
  <c r="N143" i="65"/>
  <c r="M143" i="65"/>
  <c r="L143" i="65"/>
  <c r="K143" i="65"/>
  <c r="J143" i="65"/>
  <c r="I143" i="65"/>
  <c r="G143" i="65"/>
  <c r="F143" i="65"/>
  <c r="E143" i="65"/>
  <c r="D143" i="65"/>
  <c r="C143" i="65"/>
  <c r="B143" i="65"/>
  <c r="A143" i="65"/>
  <c r="R142" i="65"/>
  <c r="Q142" i="65"/>
  <c r="P142" i="65"/>
  <c r="O142" i="65"/>
  <c r="N142" i="65"/>
  <c r="M142" i="65"/>
  <c r="L142" i="65"/>
  <c r="K142" i="65"/>
  <c r="J142" i="65"/>
  <c r="I142" i="65"/>
  <c r="G142" i="65"/>
  <c r="F142" i="65"/>
  <c r="E142" i="65"/>
  <c r="D142" i="65"/>
  <c r="C142" i="65"/>
  <c r="B142" i="65"/>
  <c r="A142" i="65"/>
  <c r="R141" i="65"/>
  <c r="Q141" i="65"/>
  <c r="P141" i="65"/>
  <c r="O141" i="65"/>
  <c r="N141" i="65"/>
  <c r="M141" i="65"/>
  <c r="L141" i="65"/>
  <c r="K141" i="65"/>
  <c r="J141" i="65"/>
  <c r="I141" i="65"/>
  <c r="G141" i="65"/>
  <c r="F141" i="65"/>
  <c r="E141" i="65"/>
  <c r="D141" i="65"/>
  <c r="C141" i="65"/>
  <c r="B141" i="65"/>
  <c r="A141" i="65"/>
  <c r="R140" i="65"/>
  <c r="Q140" i="65"/>
  <c r="P140" i="65"/>
  <c r="O140" i="65"/>
  <c r="N140" i="65"/>
  <c r="M140" i="65"/>
  <c r="L140" i="65"/>
  <c r="K140" i="65"/>
  <c r="J140" i="65"/>
  <c r="I140" i="65"/>
  <c r="G140" i="65"/>
  <c r="F140" i="65"/>
  <c r="E140" i="65"/>
  <c r="D140" i="65"/>
  <c r="C140" i="65"/>
  <c r="B140" i="65"/>
  <c r="A140" i="65"/>
  <c r="R139" i="65"/>
  <c r="Q139" i="65"/>
  <c r="P139" i="65"/>
  <c r="O139" i="65"/>
  <c r="N139" i="65"/>
  <c r="M139" i="65"/>
  <c r="L139" i="65"/>
  <c r="K139" i="65"/>
  <c r="J139" i="65"/>
  <c r="I139" i="65"/>
  <c r="G139" i="65"/>
  <c r="F139" i="65"/>
  <c r="E139" i="65"/>
  <c r="D139" i="65"/>
  <c r="C139" i="65"/>
  <c r="B139" i="65"/>
  <c r="A139" i="65"/>
  <c r="R138" i="65"/>
  <c r="Q138" i="65"/>
  <c r="P138" i="65"/>
  <c r="O138" i="65"/>
  <c r="N138" i="65"/>
  <c r="M138" i="65"/>
  <c r="L138" i="65"/>
  <c r="K138" i="65"/>
  <c r="J138" i="65"/>
  <c r="I138" i="65"/>
  <c r="G138" i="65"/>
  <c r="F138" i="65"/>
  <c r="E138" i="65"/>
  <c r="D138" i="65"/>
  <c r="C138" i="65"/>
  <c r="B138" i="65"/>
  <c r="A138" i="65"/>
  <c r="R137" i="65"/>
  <c r="Q137" i="65"/>
  <c r="P137" i="65"/>
  <c r="O137" i="65"/>
  <c r="N137" i="65"/>
  <c r="M137" i="65"/>
  <c r="L137" i="65"/>
  <c r="K137" i="65"/>
  <c r="J137" i="65"/>
  <c r="I137" i="65"/>
  <c r="G137" i="65"/>
  <c r="F137" i="65"/>
  <c r="E137" i="65"/>
  <c r="D137" i="65"/>
  <c r="C137" i="65"/>
  <c r="B137" i="65"/>
  <c r="A137" i="65"/>
  <c r="R136" i="65"/>
  <c r="Q136" i="65"/>
  <c r="P136" i="65"/>
  <c r="O136" i="65"/>
  <c r="N136" i="65"/>
  <c r="M136" i="65"/>
  <c r="L136" i="65"/>
  <c r="K136" i="65"/>
  <c r="J136" i="65"/>
  <c r="I136" i="65"/>
  <c r="G136" i="65"/>
  <c r="F136" i="65"/>
  <c r="E136" i="65"/>
  <c r="D136" i="65"/>
  <c r="C136" i="65"/>
  <c r="B136" i="65"/>
  <c r="A136" i="65"/>
  <c r="R135" i="65"/>
  <c r="Q135" i="65"/>
  <c r="P135" i="65"/>
  <c r="O135" i="65"/>
  <c r="N135" i="65"/>
  <c r="M135" i="65"/>
  <c r="L135" i="65"/>
  <c r="K135" i="65"/>
  <c r="J135" i="65"/>
  <c r="I135" i="65"/>
  <c r="G135" i="65"/>
  <c r="F135" i="65"/>
  <c r="E135" i="65"/>
  <c r="D135" i="65"/>
  <c r="C135" i="65"/>
  <c r="B135" i="65"/>
  <c r="A135" i="65"/>
  <c r="R134" i="65"/>
  <c r="Q134" i="65"/>
  <c r="P134" i="65"/>
  <c r="O134" i="65"/>
  <c r="N134" i="65"/>
  <c r="M134" i="65"/>
  <c r="L134" i="65"/>
  <c r="K134" i="65"/>
  <c r="J134" i="65"/>
  <c r="I134" i="65"/>
  <c r="G134" i="65"/>
  <c r="F134" i="65"/>
  <c r="E134" i="65"/>
  <c r="D134" i="65"/>
  <c r="C134" i="65"/>
  <c r="B134" i="65"/>
  <c r="A134" i="65"/>
  <c r="R133" i="65"/>
  <c r="Q133" i="65"/>
  <c r="P133" i="65"/>
  <c r="O133" i="65"/>
  <c r="N133" i="65"/>
  <c r="M133" i="65"/>
  <c r="L133" i="65"/>
  <c r="K133" i="65"/>
  <c r="J133" i="65"/>
  <c r="I133" i="65"/>
  <c r="G133" i="65"/>
  <c r="F133" i="65"/>
  <c r="E133" i="65"/>
  <c r="D133" i="65"/>
  <c r="C133" i="65"/>
  <c r="B133" i="65"/>
  <c r="A133" i="65"/>
  <c r="R132" i="65"/>
  <c r="Q132" i="65"/>
  <c r="P132" i="65"/>
  <c r="O132" i="65"/>
  <c r="N132" i="65"/>
  <c r="M132" i="65"/>
  <c r="L132" i="65"/>
  <c r="K132" i="65"/>
  <c r="J132" i="65"/>
  <c r="I132" i="65"/>
  <c r="G132" i="65"/>
  <c r="F132" i="65"/>
  <c r="E132" i="65"/>
  <c r="D132" i="65"/>
  <c r="C132" i="65"/>
  <c r="B132" i="65"/>
  <c r="A132" i="65"/>
  <c r="R131" i="65"/>
  <c r="Q131" i="65"/>
  <c r="P131" i="65"/>
  <c r="O131" i="65"/>
  <c r="N131" i="65"/>
  <c r="M131" i="65"/>
  <c r="L131" i="65"/>
  <c r="K131" i="65"/>
  <c r="J131" i="65"/>
  <c r="I131" i="65"/>
  <c r="G131" i="65"/>
  <c r="F131" i="65"/>
  <c r="E131" i="65"/>
  <c r="D131" i="65"/>
  <c r="C131" i="65"/>
  <c r="B131" i="65"/>
  <c r="A131" i="65"/>
  <c r="R130" i="65"/>
  <c r="Q130" i="65"/>
  <c r="P130" i="65"/>
  <c r="O130" i="65"/>
  <c r="N130" i="65"/>
  <c r="M130" i="65"/>
  <c r="L130" i="65"/>
  <c r="K130" i="65"/>
  <c r="J130" i="65"/>
  <c r="I130" i="65"/>
  <c r="G130" i="65"/>
  <c r="F130" i="65"/>
  <c r="E130" i="65"/>
  <c r="D130" i="65"/>
  <c r="C130" i="65"/>
  <c r="B130" i="65"/>
  <c r="A130" i="65"/>
  <c r="R129" i="65"/>
  <c r="Q129" i="65"/>
  <c r="P129" i="65"/>
  <c r="O129" i="65"/>
  <c r="N129" i="65"/>
  <c r="M129" i="65"/>
  <c r="L129" i="65"/>
  <c r="K129" i="65"/>
  <c r="J129" i="65"/>
  <c r="I129" i="65"/>
  <c r="G129" i="65"/>
  <c r="F129" i="65"/>
  <c r="E129" i="65"/>
  <c r="D129" i="65"/>
  <c r="C129" i="65"/>
  <c r="B129" i="65"/>
  <c r="A129" i="65"/>
  <c r="R128" i="65"/>
  <c r="Q128" i="65"/>
  <c r="P128" i="65"/>
  <c r="O128" i="65"/>
  <c r="N128" i="65"/>
  <c r="M128" i="65"/>
  <c r="L128" i="65"/>
  <c r="K128" i="65"/>
  <c r="J128" i="65"/>
  <c r="I128" i="65"/>
  <c r="G128" i="65"/>
  <c r="F128" i="65"/>
  <c r="E128" i="65"/>
  <c r="D128" i="65"/>
  <c r="C128" i="65"/>
  <c r="B128" i="65"/>
  <c r="A128" i="65"/>
  <c r="R127" i="65"/>
  <c r="Q127" i="65"/>
  <c r="P127" i="65"/>
  <c r="O127" i="65"/>
  <c r="N127" i="65"/>
  <c r="M127" i="65"/>
  <c r="L127" i="65"/>
  <c r="K127" i="65"/>
  <c r="J127" i="65"/>
  <c r="I127" i="65"/>
  <c r="G127" i="65"/>
  <c r="F127" i="65"/>
  <c r="E127" i="65"/>
  <c r="D127" i="65"/>
  <c r="C127" i="65"/>
  <c r="B127" i="65"/>
  <c r="A127" i="65"/>
  <c r="G124" i="65"/>
  <c r="F124" i="65"/>
  <c r="E124" i="65"/>
  <c r="D124" i="65"/>
  <c r="C124" i="65"/>
  <c r="B124" i="65"/>
  <c r="R123" i="65"/>
  <c r="Q123" i="65"/>
  <c r="P123" i="65"/>
  <c r="O123" i="65"/>
  <c r="N123" i="65"/>
  <c r="M123" i="65"/>
  <c r="L123" i="65"/>
  <c r="K123" i="65"/>
  <c r="J123" i="65"/>
  <c r="I123" i="65"/>
  <c r="G123" i="65"/>
  <c r="F123" i="65"/>
  <c r="E123" i="65"/>
  <c r="D123" i="65"/>
  <c r="C123" i="65"/>
  <c r="B123" i="65"/>
  <c r="A123" i="65"/>
  <c r="R122" i="65"/>
  <c r="Q122" i="65"/>
  <c r="P122" i="65"/>
  <c r="O122" i="65"/>
  <c r="N122" i="65"/>
  <c r="M122" i="65"/>
  <c r="L122" i="65"/>
  <c r="K122" i="65"/>
  <c r="J122" i="65"/>
  <c r="I122" i="65"/>
  <c r="G122" i="65"/>
  <c r="F122" i="65"/>
  <c r="E122" i="65"/>
  <c r="D122" i="65"/>
  <c r="C122" i="65"/>
  <c r="B122" i="65"/>
  <c r="A122" i="65"/>
  <c r="R121" i="65"/>
  <c r="Q121" i="65"/>
  <c r="P121" i="65"/>
  <c r="O121" i="65"/>
  <c r="N121" i="65"/>
  <c r="M121" i="65"/>
  <c r="L121" i="65"/>
  <c r="K121" i="65"/>
  <c r="J121" i="65"/>
  <c r="I121" i="65"/>
  <c r="G121" i="65"/>
  <c r="F121" i="65"/>
  <c r="E121" i="65"/>
  <c r="D121" i="65"/>
  <c r="C121" i="65"/>
  <c r="B121" i="65"/>
  <c r="A121" i="65"/>
  <c r="R120" i="65"/>
  <c r="Q120" i="65"/>
  <c r="P120" i="65"/>
  <c r="O120" i="65"/>
  <c r="N120" i="65"/>
  <c r="M120" i="65"/>
  <c r="L120" i="65"/>
  <c r="K120" i="65"/>
  <c r="J120" i="65"/>
  <c r="I120" i="65"/>
  <c r="G120" i="65"/>
  <c r="F120" i="65"/>
  <c r="E120" i="65"/>
  <c r="D120" i="65"/>
  <c r="C120" i="65"/>
  <c r="B120" i="65"/>
  <c r="A120" i="65"/>
  <c r="R119" i="65"/>
  <c r="Q119" i="65"/>
  <c r="P119" i="65"/>
  <c r="O119" i="65"/>
  <c r="N119" i="65"/>
  <c r="M119" i="65"/>
  <c r="L119" i="65"/>
  <c r="K119" i="65"/>
  <c r="J119" i="65"/>
  <c r="I119" i="65"/>
  <c r="G119" i="65"/>
  <c r="F119" i="65"/>
  <c r="E119" i="65"/>
  <c r="D119" i="65"/>
  <c r="C119" i="65"/>
  <c r="B119" i="65"/>
  <c r="A119" i="65"/>
  <c r="R118" i="65"/>
  <c r="Q118" i="65"/>
  <c r="P118" i="65"/>
  <c r="O118" i="65"/>
  <c r="N118" i="65"/>
  <c r="M118" i="65"/>
  <c r="L118" i="65"/>
  <c r="K118" i="65"/>
  <c r="J118" i="65"/>
  <c r="I118" i="65"/>
  <c r="G118" i="65"/>
  <c r="F118" i="65"/>
  <c r="E118" i="65"/>
  <c r="D118" i="65"/>
  <c r="C118" i="65"/>
  <c r="B118" i="65"/>
  <c r="A118" i="65"/>
  <c r="R117" i="65"/>
  <c r="Q117" i="65"/>
  <c r="P117" i="65"/>
  <c r="O117" i="65"/>
  <c r="N117" i="65"/>
  <c r="M117" i="65"/>
  <c r="L117" i="65"/>
  <c r="K117" i="65"/>
  <c r="J117" i="65"/>
  <c r="I117" i="65"/>
  <c r="G117" i="65"/>
  <c r="F117" i="65"/>
  <c r="E117" i="65"/>
  <c r="D117" i="65"/>
  <c r="C117" i="65"/>
  <c r="B117" i="65"/>
  <c r="A117" i="65"/>
  <c r="R116" i="65"/>
  <c r="Q116" i="65"/>
  <c r="P116" i="65"/>
  <c r="O116" i="65"/>
  <c r="N116" i="65"/>
  <c r="M116" i="65"/>
  <c r="L116" i="65"/>
  <c r="K116" i="65"/>
  <c r="J116" i="65"/>
  <c r="I116" i="65"/>
  <c r="G116" i="65"/>
  <c r="F116" i="65"/>
  <c r="E116" i="65"/>
  <c r="D116" i="65"/>
  <c r="C116" i="65"/>
  <c r="B116" i="65"/>
  <c r="A116" i="65"/>
  <c r="G113" i="65"/>
  <c r="F113" i="65"/>
  <c r="E113" i="65"/>
  <c r="D113" i="65"/>
  <c r="C113" i="65"/>
  <c r="B113" i="65"/>
  <c r="R112" i="65"/>
  <c r="Q112" i="65"/>
  <c r="P112" i="65"/>
  <c r="O112" i="65"/>
  <c r="N112" i="65"/>
  <c r="M112" i="65"/>
  <c r="L112" i="65"/>
  <c r="K112" i="65"/>
  <c r="J112" i="65"/>
  <c r="I112" i="65"/>
  <c r="G112" i="65"/>
  <c r="F112" i="65"/>
  <c r="E112" i="65"/>
  <c r="D112" i="65"/>
  <c r="C112" i="65"/>
  <c r="B112" i="65"/>
  <c r="A112" i="65"/>
  <c r="R111" i="65"/>
  <c r="Q111" i="65"/>
  <c r="P111" i="65"/>
  <c r="O111" i="65"/>
  <c r="N111" i="65"/>
  <c r="M111" i="65"/>
  <c r="L111" i="65"/>
  <c r="K111" i="65"/>
  <c r="J111" i="65"/>
  <c r="I111" i="65"/>
  <c r="G111" i="65"/>
  <c r="F111" i="65"/>
  <c r="E111" i="65"/>
  <c r="D111" i="65"/>
  <c r="C111" i="65"/>
  <c r="B111" i="65"/>
  <c r="A111" i="65"/>
  <c r="R110" i="65"/>
  <c r="Q110" i="65"/>
  <c r="P110" i="65"/>
  <c r="O110" i="65"/>
  <c r="N110" i="65"/>
  <c r="M110" i="65"/>
  <c r="L110" i="65"/>
  <c r="K110" i="65"/>
  <c r="J110" i="65"/>
  <c r="I110" i="65"/>
  <c r="G110" i="65"/>
  <c r="F110" i="65"/>
  <c r="E110" i="65"/>
  <c r="D110" i="65"/>
  <c r="C110" i="65"/>
  <c r="B110" i="65"/>
  <c r="A110" i="65"/>
  <c r="R109" i="65"/>
  <c r="Q109" i="65"/>
  <c r="P109" i="65"/>
  <c r="O109" i="65"/>
  <c r="N109" i="65"/>
  <c r="M109" i="65"/>
  <c r="L109" i="65"/>
  <c r="K109" i="65"/>
  <c r="J109" i="65"/>
  <c r="I109" i="65"/>
  <c r="G109" i="65"/>
  <c r="F109" i="65"/>
  <c r="E109" i="65"/>
  <c r="D109" i="65"/>
  <c r="C109" i="65"/>
  <c r="B109" i="65"/>
  <c r="A109" i="65"/>
  <c r="R108" i="65"/>
  <c r="Q108" i="65"/>
  <c r="P108" i="65"/>
  <c r="O108" i="65"/>
  <c r="N108" i="65"/>
  <c r="M108" i="65"/>
  <c r="L108" i="65"/>
  <c r="K108" i="65"/>
  <c r="J108" i="65"/>
  <c r="I108" i="65"/>
  <c r="G108" i="65"/>
  <c r="F108" i="65"/>
  <c r="E108" i="65"/>
  <c r="D108" i="65"/>
  <c r="C108" i="65"/>
  <c r="B108" i="65"/>
  <c r="A108" i="65"/>
  <c r="R107" i="65"/>
  <c r="Q107" i="65"/>
  <c r="P107" i="65"/>
  <c r="O107" i="65"/>
  <c r="N107" i="65"/>
  <c r="M107" i="65"/>
  <c r="L107" i="65"/>
  <c r="K107" i="65"/>
  <c r="J107" i="65"/>
  <c r="I107" i="65"/>
  <c r="G107" i="65"/>
  <c r="F107" i="65"/>
  <c r="E107" i="65"/>
  <c r="D107" i="65"/>
  <c r="C107" i="65"/>
  <c r="B107" i="65"/>
  <c r="A107" i="65"/>
  <c r="R106" i="65"/>
  <c r="Q106" i="65"/>
  <c r="P106" i="65"/>
  <c r="O106" i="65"/>
  <c r="N106" i="65"/>
  <c r="M106" i="65"/>
  <c r="L106" i="65"/>
  <c r="K106" i="65"/>
  <c r="J106" i="65"/>
  <c r="I106" i="65"/>
  <c r="G106" i="65"/>
  <c r="F106" i="65"/>
  <c r="E106" i="65"/>
  <c r="D106" i="65"/>
  <c r="C106" i="65"/>
  <c r="B106" i="65"/>
  <c r="A106" i="65"/>
  <c r="R105" i="65"/>
  <c r="Q105" i="65"/>
  <c r="P105" i="65"/>
  <c r="O105" i="65"/>
  <c r="N105" i="65"/>
  <c r="M105" i="65"/>
  <c r="L105" i="65"/>
  <c r="K105" i="65"/>
  <c r="J105" i="65"/>
  <c r="I105" i="65"/>
  <c r="G105" i="65"/>
  <c r="F105" i="65"/>
  <c r="E105" i="65"/>
  <c r="D105" i="65"/>
  <c r="C105" i="65"/>
  <c r="B105" i="65"/>
  <c r="A105" i="65"/>
  <c r="R104" i="65"/>
  <c r="Q104" i="65"/>
  <c r="P104" i="65"/>
  <c r="O104" i="65"/>
  <c r="N104" i="65"/>
  <c r="M104" i="65"/>
  <c r="L104" i="65"/>
  <c r="K104" i="65"/>
  <c r="J104" i="65"/>
  <c r="I104" i="65"/>
  <c r="G104" i="65"/>
  <c r="F104" i="65"/>
  <c r="E104" i="65"/>
  <c r="D104" i="65"/>
  <c r="C104" i="65"/>
  <c r="B104" i="65"/>
  <c r="A104" i="65"/>
  <c r="R103" i="65"/>
  <c r="Q103" i="65"/>
  <c r="P103" i="65"/>
  <c r="O103" i="65"/>
  <c r="N103" i="65"/>
  <c r="M103" i="65"/>
  <c r="L103" i="65"/>
  <c r="K103" i="65"/>
  <c r="J103" i="65"/>
  <c r="I103" i="65"/>
  <c r="G103" i="65"/>
  <c r="F103" i="65"/>
  <c r="E103" i="65"/>
  <c r="D103" i="65"/>
  <c r="C103" i="65"/>
  <c r="B103" i="65"/>
  <c r="A103" i="65"/>
  <c r="R102" i="65"/>
  <c r="Q102" i="65"/>
  <c r="P102" i="65"/>
  <c r="O102" i="65"/>
  <c r="N102" i="65"/>
  <c r="M102" i="65"/>
  <c r="L102" i="65"/>
  <c r="K102" i="65"/>
  <c r="J102" i="65"/>
  <c r="I102" i="65"/>
  <c r="G102" i="65"/>
  <c r="F102" i="65"/>
  <c r="E102" i="65"/>
  <c r="D102" i="65"/>
  <c r="C102" i="65"/>
  <c r="B102" i="65"/>
  <c r="A102" i="65"/>
  <c r="R101" i="65"/>
  <c r="Q101" i="65"/>
  <c r="P101" i="65"/>
  <c r="O101" i="65"/>
  <c r="N101" i="65"/>
  <c r="M101" i="65"/>
  <c r="L101" i="65"/>
  <c r="K101" i="65"/>
  <c r="J101" i="65"/>
  <c r="I101" i="65"/>
  <c r="G101" i="65"/>
  <c r="F101" i="65"/>
  <c r="E101" i="65"/>
  <c r="D101" i="65"/>
  <c r="C101" i="65"/>
  <c r="B101" i="65"/>
  <c r="A101" i="65"/>
  <c r="R98" i="65"/>
  <c r="Q98" i="65"/>
  <c r="P98" i="65"/>
  <c r="O98" i="65"/>
  <c r="N98" i="65"/>
  <c r="M98" i="65"/>
  <c r="L98" i="65"/>
  <c r="K98" i="65"/>
  <c r="J98" i="65"/>
  <c r="I98" i="65"/>
  <c r="G98" i="65"/>
  <c r="F98" i="65"/>
  <c r="E98" i="65"/>
  <c r="D98" i="65"/>
  <c r="B98" i="65"/>
  <c r="A98" i="65"/>
  <c r="R97" i="65"/>
  <c r="Q97" i="65"/>
  <c r="P97" i="65"/>
  <c r="O97" i="65"/>
  <c r="N97" i="65"/>
  <c r="M97" i="65"/>
  <c r="L97" i="65"/>
  <c r="K97" i="65"/>
  <c r="J97" i="65"/>
  <c r="I97" i="65"/>
  <c r="G97" i="65"/>
  <c r="F97" i="65"/>
  <c r="E97" i="65"/>
  <c r="D97" i="65"/>
  <c r="C97" i="65"/>
  <c r="B97" i="65"/>
  <c r="A97" i="65"/>
  <c r="R96" i="65"/>
  <c r="Q96" i="65"/>
  <c r="P96" i="65"/>
  <c r="O96" i="65"/>
  <c r="N96" i="65"/>
  <c r="M96" i="65"/>
  <c r="L96" i="65"/>
  <c r="K96" i="65"/>
  <c r="J96" i="65"/>
  <c r="I96" i="65"/>
  <c r="G96" i="65"/>
  <c r="F96" i="65"/>
  <c r="E96" i="65"/>
  <c r="D96" i="65"/>
  <c r="C96" i="65"/>
  <c r="B96" i="65"/>
  <c r="A96" i="65"/>
  <c r="R95" i="65"/>
  <c r="Q95" i="65"/>
  <c r="P95" i="65"/>
  <c r="O95" i="65"/>
  <c r="N95" i="65"/>
  <c r="M95" i="65"/>
  <c r="L95" i="65"/>
  <c r="K95" i="65"/>
  <c r="J95" i="65"/>
  <c r="I95" i="65"/>
  <c r="G95" i="65"/>
  <c r="F95" i="65"/>
  <c r="E95" i="65"/>
  <c r="D95" i="65"/>
  <c r="C95" i="65"/>
  <c r="B95" i="65"/>
  <c r="A95" i="65"/>
  <c r="G88" i="65"/>
  <c r="F88" i="65"/>
  <c r="E88" i="65"/>
  <c r="D88" i="65"/>
  <c r="C88" i="65"/>
  <c r="B88" i="65"/>
  <c r="R87" i="65"/>
  <c r="Q87" i="65"/>
  <c r="P87" i="65"/>
  <c r="O87" i="65"/>
  <c r="N87" i="65"/>
  <c r="M87" i="65"/>
  <c r="L87" i="65"/>
  <c r="K87" i="65"/>
  <c r="J87" i="65"/>
  <c r="I87" i="65"/>
  <c r="G87" i="65"/>
  <c r="F87" i="65"/>
  <c r="E87" i="65"/>
  <c r="D87" i="65"/>
  <c r="C87" i="65"/>
  <c r="B87" i="65"/>
  <c r="A87" i="65"/>
  <c r="R86" i="65"/>
  <c r="Q86" i="65"/>
  <c r="P86" i="65"/>
  <c r="O86" i="65"/>
  <c r="N86" i="65"/>
  <c r="M86" i="65"/>
  <c r="L86" i="65"/>
  <c r="K86" i="65"/>
  <c r="J86" i="65"/>
  <c r="I86" i="65"/>
  <c r="G86" i="65"/>
  <c r="F86" i="65"/>
  <c r="E86" i="65"/>
  <c r="D86" i="65"/>
  <c r="C86" i="65"/>
  <c r="B86" i="65"/>
  <c r="A86" i="65"/>
  <c r="R85" i="65"/>
  <c r="Q85" i="65"/>
  <c r="P85" i="65"/>
  <c r="O85" i="65"/>
  <c r="N85" i="65"/>
  <c r="M85" i="65"/>
  <c r="L85" i="65"/>
  <c r="K85" i="65"/>
  <c r="J85" i="65"/>
  <c r="I85" i="65"/>
  <c r="G85" i="65"/>
  <c r="F85" i="65"/>
  <c r="E85" i="65"/>
  <c r="D85" i="65"/>
  <c r="C85" i="65"/>
  <c r="B85" i="65"/>
  <c r="A85" i="65"/>
  <c r="R84" i="65"/>
  <c r="Q84" i="65"/>
  <c r="P84" i="65"/>
  <c r="O84" i="65"/>
  <c r="N84" i="65"/>
  <c r="M84" i="65"/>
  <c r="L84" i="65"/>
  <c r="K84" i="65"/>
  <c r="J84" i="65"/>
  <c r="I84" i="65"/>
  <c r="G84" i="65"/>
  <c r="F84" i="65"/>
  <c r="E84" i="65"/>
  <c r="D84" i="65"/>
  <c r="C84" i="65"/>
  <c r="B84" i="65"/>
  <c r="A84" i="65"/>
  <c r="R83" i="65"/>
  <c r="Q83" i="65"/>
  <c r="P83" i="65"/>
  <c r="O83" i="65"/>
  <c r="N83" i="65"/>
  <c r="M83" i="65"/>
  <c r="L83" i="65"/>
  <c r="K83" i="65"/>
  <c r="J83" i="65"/>
  <c r="I83" i="65"/>
  <c r="G83" i="65"/>
  <c r="F83" i="65"/>
  <c r="E83" i="65"/>
  <c r="D83" i="65"/>
  <c r="C83" i="65"/>
  <c r="B83" i="65"/>
  <c r="A83" i="65"/>
  <c r="R82" i="65"/>
  <c r="Q82" i="65"/>
  <c r="P82" i="65"/>
  <c r="O82" i="65"/>
  <c r="N82" i="65"/>
  <c r="M82" i="65"/>
  <c r="L82" i="65"/>
  <c r="K82" i="65"/>
  <c r="J82" i="65"/>
  <c r="I82" i="65"/>
  <c r="G82" i="65"/>
  <c r="F82" i="65"/>
  <c r="E82" i="65"/>
  <c r="D82" i="65"/>
  <c r="C82" i="65"/>
  <c r="B82" i="65"/>
  <c r="A82" i="65"/>
  <c r="R81" i="65"/>
  <c r="Q81" i="65"/>
  <c r="P81" i="65"/>
  <c r="O81" i="65"/>
  <c r="N81" i="65"/>
  <c r="M81" i="65"/>
  <c r="L81" i="65"/>
  <c r="K81" i="65"/>
  <c r="J81" i="65"/>
  <c r="I81" i="65"/>
  <c r="G81" i="65"/>
  <c r="F81" i="65"/>
  <c r="E81" i="65"/>
  <c r="D81" i="65"/>
  <c r="C81" i="65"/>
  <c r="B81" i="65"/>
  <c r="A81" i="65"/>
  <c r="R80" i="65"/>
  <c r="Q80" i="65"/>
  <c r="P80" i="65"/>
  <c r="O80" i="65"/>
  <c r="N80" i="65"/>
  <c r="M80" i="65"/>
  <c r="L80" i="65"/>
  <c r="K80" i="65"/>
  <c r="J80" i="65"/>
  <c r="I80" i="65"/>
  <c r="G80" i="65"/>
  <c r="F80" i="65"/>
  <c r="E80" i="65"/>
  <c r="D80" i="65"/>
  <c r="C80" i="65"/>
  <c r="B80" i="65"/>
  <c r="A80" i="65"/>
  <c r="R79" i="65"/>
  <c r="Q79" i="65"/>
  <c r="P79" i="65"/>
  <c r="O79" i="65"/>
  <c r="N79" i="65"/>
  <c r="M79" i="65"/>
  <c r="L79" i="65"/>
  <c r="K79" i="65"/>
  <c r="J79" i="65"/>
  <c r="I79" i="65"/>
  <c r="G79" i="65"/>
  <c r="F79" i="65"/>
  <c r="E79" i="65"/>
  <c r="D79" i="65"/>
  <c r="C79" i="65"/>
  <c r="B79" i="65"/>
  <c r="A79" i="65"/>
  <c r="R78" i="65"/>
  <c r="Q78" i="65"/>
  <c r="P78" i="65"/>
  <c r="O78" i="65"/>
  <c r="N78" i="65"/>
  <c r="M78" i="65"/>
  <c r="L78" i="65"/>
  <c r="K78" i="65"/>
  <c r="J78" i="65"/>
  <c r="I78" i="65"/>
  <c r="G78" i="65"/>
  <c r="F78" i="65"/>
  <c r="E78" i="65"/>
  <c r="D78" i="65"/>
  <c r="C78" i="65"/>
  <c r="B78" i="65"/>
  <c r="A78" i="65"/>
  <c r="R77" i="65"/>
  <c r="Q77" i="65"/>
  <c r="P77" i="65"/>
  <c r="O77" i="65"/>
  <c r="N77" i="65"/>
  <c r="M77" i="65"/>
  <c r="L77" i="65"/>
  <c r="K77" i="65"/>
  <c r="J77" i="65"/>
  <c r="I77" i="65"/>
  <c r="G77" i="65"/>
  <c r="F77" i="65"/>
  <c r="E77" i="65"/>
  <c r="D77" i="65"/>
  <c r="C77" i="65"/>
  <c r="B77" i="65"/>
  <c r="A77" i="65"/>
  <c r="R76" i="65"/>
  <c r="Q76" i="65"/>
  <c r="P76" i="65"/>
  <c r="O76" i="65"/>
  <c r="N76" i="65"/>
  <c r="M76" i="65"/>
  <c r="L76" i="65"/>
  <c r="K76" i="65"/>
  <c r="J76" i="65"/>
  <c r="I76" i="65"/>
  <c r="G76" i="65"/>
  <c r="F76" i="65"/>
  <c r="E76" i="65"/>
  <c r="D76" i="65"/>
  <c r="C76" i="65"/>
  <c r="B76" i="65"/>
  <c r="A76" i="65"/>
  <c r="R75" i="65"/>
  <c r="Q75" i="65"/>
  <c r="P75" i="65"/>
  <c r="O75" i="65"/>
  <c r="N75" i="65"/>
  <c r="M75" i="65"/>
  <c r="L75" i="65"/>
  <c r="K75" i="65"/>
  <c r="J75" i="65"/>
  <c r="I75" i="65"/>
  <c r="G75" i="65"/>
  <c r="F75" i="65"/>
  <c r="E75" i="65"/>
  <c r="D75" i="65"/>
  <c r="C75" i="65"/>
  <c r="B75" i="65"/>
  <c r="A75" i="65"/>
  <c r="G72" i="65"/>
  <c r="F72" i="65"/>
  <c r="E72" i="65"/>
  <c r="D72" i="65"/>
  <c r="C72" i="65"/>
  <c r="B72" i="65"/>
  <c r="R71" i="65"/>
  <c r="Q71" i="65"/>
  <c r="P71" i="65"/>
  <c r="O71" i="65"/>
  <c r="N71" i="65"/>
  <c r="M71" i="65"/>
  <c r="L71" i="65"/>
  <c r="K71" i="65"/>
  <c r="J71" i="65"/>
  <c r="I71" i="65"/>
  <c r="G71" i="65"/>
  <c r="F71" i="65"/>
  <c r="E71" i="65"/>
  <c r="D71" i="65"/>
  <c r="C71" i="65"/>
  <c r="B71" i="65"/>
  <c r="A71" i="65"/>
  <c r="R70" i="65"/>
  <c r="Q70" i="65"/>
  <c r="P70" i="65"/>
  <c r="O70" i="65"/>
  <c r="N70" i="65"/>
  <c r="M70" i="65"/>
  <c r="L70" i="65"/>
  <c r="K70" i="65"/>
  <c r="J70" i="65"/>
  <c r="I70" i="65"/>
  <c r="G70" i="65"/>
  <c r="F70" i="65"/>
  <c r="E70" i="65"/>
  <c r="D70" i="65"/>
  <c r="C70" i="65"/>
  <c r="B70" i="65"/>
  <c r="A70" i="65"/>
  <c r="R69" i="65"/>
  <c r="Q69" i="65"/>
  <c r="P69" i="65"/>
  <c r="O69" i="65"/>
  <c r="N69" i="65"/>
  <c r="M69" i="65"/>
  <c r="L69" i="65"/>
  <c r="K69" i="65"/>
  <c r="J69" i="65"/>
  <c r="I69" i="65"/>
  <c r="G69" i="65"/>
  <c r="F69" i="65"/>
  <c r="E69" i="65"/>
  <c r="D69" i="65"/>
  <c r="C69" i="65"/>
  <c r="B69" i="65"/>
  <c r="A69" i="65"/>
  <c r="R68" i="65"/>
  <c r="Q68" i="65"/>
  <c r="P68" i="65"/>
  <c r="O68" i="65"/>
  <c r="N68" i="65"/>
  <c r="M68" i="65"/>
  <c r="L68" i="65"/>
  <c r="K68" i="65"/>
  <c r="J68" i="65"/>
  <c r="I68" i="65"/>
  <c r="G68" i="65"/>
  <c r="F68" i="65"/>
  <c r="E68" i="65"/>
  <c r="D68" i="65"/>
  <c r="C68" i="65"/>
  <c r="B68" i="65"/>
  <c r="A68" i="65"/>
  <c r="R67" i="65"/>
  <c r="Q67" i="65"/>
  <c r="P67" i="65"/>
  <c r="O67" i="65"/>
  <c r="N67" i="65"/>
  <c r="M67" i="65"/>
  <c r="L67" i="65"/>
  <c r="K67" i="65"/>
  <c r="J67" i="65"/>
  <c r="I67" i="65"/>
  <c r="G67" i="65"/>
  <c r="F67" i="65"/>
  <c r="E67" i="65"/>
  <c r="D67" i="65"/>
  <c r="C67" i="65"/>
  <c r="B67" i="65"/>
  <c r="A67" i="65"/>
  <c r="R66" i="65"/>
  <c r="Q66" i="65"/>
  <c r="P66" i="65"/>
  <c r="O66" i="65"/>
  <c r="N66" i="65"/>
  <c r="M66" i="65"/>
  <c r="L66" i="65"/>
  <c r="K66" i="65"/>
  <c r="J66" i="65"/>
  <c r="I66" i="65"/>
  <c r="G66" i="65"/>
  <c r="F66" i="65"/>
  <c r="E66" i="65"/>
  <c r="D66" i="65"/>
  <c r="C66" i="65"/>
  <c r="B66" i="65"/>
  <c r="A66" i="65"/>
  <c r="R65" i="65"/>
  <c r="Q65" i="65"/>
  <c r="P65" i="65"/>
  <c r="O65" i="65"/>
  <c r="N65" i="65"/>
  <c r="M65" i="65"/>
  <c r="L65" i="65"/>
  <c r="K65" i="65"/>
  <c r="J65" i="65"/>
  <c r="I65" i="65"/>
  <c r="G65" i="65"/>
  <c r="F65" i="65"/>
  <c r="E65" i="65"/>
  <c r="D65" i="65"/>
  <c r="C65" i="65"/>
  <c r="B65" i="65"/>
  <c r="A65" i="65"/>
  <c r="R64" i="65"/>
  <c r="Q64" i="65"/>
  <c r="P64" i="65"/>
  <c r="O64" i="65"/>
  <c r="N64" i="65"/>
  <c r="M64" i="65"/>
  <c r="L64" i="65"/>
  <c r="K64" i="65"/>
  <c r="J64" i="65"/>
  <c r="I64" i="65"/>
  <c r="G64" i="65"/>
  <c r="F64" i="65"/>
  <c r="E64" i="65"/>
  <c r="D64" i="65"/>
  <c r="C64" i="65"/>
  <c r="B64" i="65"/>
  <c r="A64" i="65"/>
  <c r="R63" i="65"/>
  <c r="Q63" i="65"/>
  <c r="P63" i="65"/>
  <c r="O63" i="65"/>
  <c r="N63" i="65"/>
  <c r="M63" i="65"/>
  <c r="L63" i="65"/>
  <c r="K63" i="65"/>
  <c r="J63" i="65"/>
  <c r="I63" i="65"/>
  <c r="G63" i="65"/>
  <c r="F63" i="65"/>
  <c r="E63" i="65"/>
  <c r="D63" i="65"/>
  <c r="C63" i="65"/>
  <c r="B63" i="65"/>
  <c r="A63" i="65"/>
  <c r="R62" i="65"/>
  <c r="Q62" i="65"/>
  <c r="P62" i="65"/>
  <c r="O62" i="65"/>
  <c r="N62" i="65"/>
  <c r="M62" i="65"/>
  <c r="L62" i="65"/>
  <c r="K62" i="65"/>
  <c r="J62" i="65"/>
  <c r="I62" i="65"/>
  <c r="G62" i="65"/>
  <c r="F62" i="65"/>
  <c r="E62" i="65"/>
  <c r="D62" i="65"/>
  <c r="C62" i="65"/>
  <c r="B62" i="65"/>
  <c r="A62" i="65"/>
  <c r="R61" i="65"/>
  <c r="Q61" i="65"/>
  <c r="P61" i="65"/>
  <c r="O61" i="65"/>
  <c r="N61" i="65"/>
  <c r="M61" i="65"/>
  <c r="L61" i="65"/>
  <c r="K61" i="65"/>
  <c r="J61" i="65"/>
  <c r="I61" i="65"/>
  <c r="G61" i="65"/>
  <c r="F61" i="65"/>
  <c r="E61" i="65"/>
  <c r="D61" i="65"/>
  <c r="C61" i="65"/>
  <c r="B61" i="65"/>
  <c r="A61" i="65"/>
  <c r="R60" i="65"/>
  <c r="Q60" i="65"/>
  <c r="P60" i="65"/>
  <c r="O60" i="65"/>
  <c r="N60" i="65"/>
  <c r="M60" i="65"/>
  <c r="L60" i="65"/>
  <c r="K60" i="65"/>
  <c r="J60" i="65"/>
  <c r="I60" i="65"/>
  <c r="G60" i="65"/>
  <c r="F60" i="65"/>
  <c r="E60" i="65"/>
  <c r="D60" i="65"/>
  <c r="C60" i="65"/>
  <c r="B60" i="65"/>
  <c r="A60" i="65"/>
  <c r="R59" i="65"/>
  <c r="Q59" i="65"/>
  <c r="P59" i="65"/>
  <c r="O59" i="65"/>
  <c r="N59" i="65"/>
  <c r="M59" i="65"/>
  <c r="L59" i="65"/>
  <c r="K59" i="65"/>
  <c r="J59" i="65"/>
  <c r="I59" i="65"/>
  <c r="G59" i="65"/>
  <c r="F59" i="65"/>
  <c r="E59" i="65"/>
  <c r="D59" i="65"/>
  <c r="C59" i="65"/>
  <c r="B59" i="65"/>
  <c r="A59" i="65"/>
  <c r="R58" i="65"/>
  <c r="Q58" i="65"/>
  <c r="P58" i="65"/>
  <c r="O58" i="65"/>
  <c r="N58" i="65"/>
  <c r="M58" i="65"/>
  <c r="L58" i="65"/>
  <c r="K58" i="65"/>
  <c r="J58" i="65"/>
  <c r="I58" i="65"/>
  <c r="G58" i="65"/>
  <c r="F58" i="65"/>
  <c r="E58" i="65"/>
  <c r="D58" i="65"/>
  <c r="C58" i="65"/>
  <c r="B58" i="65"/>
  <c r="A58" i="65"/>
  <c r="R57" i="65"/>
  <c r="Q57" i="65"/>
  <c r="P57" i="65"/>
  <c r="O57" i="65"/>
  <c r="N57" i="65"/>
  <c r="M57" i="65"/>
  <c r="L57" i="65"/>
  <c r="K57" i="65"/>
  <c r="J57" i="65"/>
  <c r="I57" i="65"/>
  <c r="G57" i="65"/>
  <c r="F57" i="65"/>
  <c r="E57" i="65"/>
  <c r="D57" i="65"/>
  <c r="C57" i="65"/>
  <c r="B57" i="65"/>
  <c r="A57" i="65"/>
  <c r="R56" i="65"/>
  <c r="Q56" i="65"/>
  <c r="P56" i="65"/>
  <c r="O56" i="65"/>
  <c r="N56" i="65"/>
  <c r="M56" i="65"/>
  <c r="L56" i="65"/>
  <c r="K56" i="65"/>
  <c r="J56" i="65"/>
  <c r="I56" i="65"/>
  <c r="G56" i="65"/>
  <c r="F56" i="65"/>
  <c r="E56" i="65"/>
  <c r="D56" i="65"/>
  <c r="C56" i="65"/>
  <c r="B56" i="65"/>
  <c r="A56" i="65"/>
  <c r="R55" i="65"/>
  <c r="Q55" i="65"/>
  <c r="P55" i="65"/>
  <c r="O55" i="65"/>
  <c r="N55" i="65"/>
  <c r="M55" i="65"/>
  <c r="L55" i="65"/>
  <c r="K55" i="65"/>
  <c r="J55" i="65"/>
  <c r="I55" i="65"/>
  <c r="G55" i="65"/>
  <c r="F55" i="65"/>
  <c r="E55" i="65"/>
  <c r="D55" i="65"/>
  <c r="C55" i="65"/>
  <c r="B55" i="65"/>
  <c r="A55" i="65"/>
  <c r="R54" i="65"/>
  <c r="Q54" i="65"/>
  <c r="P54" i="65"/>
  <c r="O54" i="65"/>
  <c r="N54" i="65"/>
  <c r="M54" i="65"/>
  <c r="L54" i="65"/>
  <c r="K54" i="65"/>
  <c r="J54" i="65"/>
  <c r="I54" i="65"/>
  <c r="G54" i="65"/>
  <c r="F54" i="65"/>
  <c r="E54" i="65"/>
  <c r="D54" i="65"/>
  <c r="C54" i="65"/>
  <c r="B54" i="65"/>
  <c r="A54" i="65"/>
  <c r="R53" i="65"/>
  <c r="Q53" i="65"/>
  <c r="P53" i="65"/>
  <c r="O53" i="65"/>
  <c r="N53" i="65"/>
  <c r="M53" i="65"/>
  <c r="L53" i="65"/>
  <c r="K53" i="65"/>
  <c r="J53" i="65"/>
  <c r="I53" i="65"/>
  <c r="G53" i="65"/>
  <c r="F53" i="65"/>
  <c r="E53" i="65"/>
  <c r="D53" i="65"/>
  <c r="C53" i="65"/>
  <c r="B53" i="65"/>
  <c r="A53" i="65"/>
  <c r="R52" i="65"/>
  <c r="Q52" i="65"/>
  <c r="P52" i="65"/>
  <c r="O52" i="65"/>
  <c r="N52" i="65"/>
  <c r="M52" i="65"/>
  <c r="L52" i="65"/>
  <c r="K52" i="65"/>
  <c r="J52" i="65"/>
  <c r="I52" i="65"/>
  <c r="G52" i="65"/>
  <c r="F52" i="65"/>
  <c r="E52" i="65"/>
  <c r="D52" i="65"/>
  <c r="C52" i="65"/>
  <c r="B52" i="65"/>
  <c r="A52" i="65"/>
  <c r="R51" i="65"/>
  <c r="Q51" i="65"/>
  <c r="P51" i="65"/>
  <c r="O51" i="65"/>
  <c r="N51" i="65"/>
  <c r="M51" i="65"/>
  <c r="L51" i="65"/>
  <c r="K51" i="65"/>
  <c r="J51" i="65"/>
  <c r="I51" i="65"/>
  <c r="G51" i="65"/>
  <c r="F51" i="65"/>
  <c r="E51" i="65"/>
  <c r="D51" i="65"/>
  <c r="C51" i="65"/>
  <c r="B51" i="65"/>
  <c r="A51" i="65"/>
  <c r="R50" i="65"/>
  <c r="Q50" i="65"/>
  <c r="P50" i="65"/>
  <c r="O50" i="65"/>
  <c r="N50" i="65"/>
  <c r="M50" i="65"/>
  <c r="L50" i="65"/>
  <c r="K50" i="65"/>
  <c r="J50" i="65"/>
  <c r="I50" i="65"/>
  <c r="G50" i="65"/>
  <c r="F50" i="65"/>
  <c r="E50" i="65"/>
  <c r="D50" i="65"/>
  <c r="C50" i="65"/>
  <c r="B50" i="65"/>
  <c r="A50" i="65"/>
  <c r="R49" i="65"/>
  <c r="Q49" i="65"/>
  <c r="P49" i="65"/>
  <c r="O49" i="65"/>
  <c r="N49" i="65"/>
  <c r="M49" i="65"/>
  <c r="L49" i="65"/>
  <c r="K49" i="65"/>
  <c r="J49" i="65"/>
  <c r="I49" i="65"/>
  <c r="G49" i="65"/>
  <c r="F49" i="65"/>
  <c r="E49" i="65"/>
  <c r="D49" i="65"/>
  <c r="C49" i="65"/>
  <c r="B49" i="65"/>
  <c r="A49" i="65"/>
  <c r="R48" i="65"/>
  <c r="Q48" i="65"/>
  <c r="P48" i="65"/>
  <c r="O48" i="65"/>
  <c r="N48" i="65"/>
  <c r="M48" i="65"/>
  <c r="L48" i="65"/>
  <c r="K48" i="65"/>
  <c r="J48" i="65"/>
  <c r="I48" i="65"/>
  <c r="G48" i="65"/>
  <c r="F48" i="65"/>
  <c r="E48" i="65"/>
  <c r="D48" i="65"/>
  <c r="C48" i="65"/>
  <c r="B48" i="65"/>
  <c r="A48" i="65"/>
  <c r="R47" i="65"/>
  <c r="Q47" i="65"/>
  <c r="P47" i="65"/>
  <c r="O47" i="65"/>
  <c r="N47" i="65"/>
  <c r="M47" i="65"/>
  <c r="L47" i="65"/>
  <c r="K47" i="65"/>
  <c r="J47" i="65"/>
  <c r="I47" i="65"/>
  <c r="G47" i="65"/>
  <c r="F47" i="65"/>
  <c r="E47" i="65"/>
  <c r="D47" i="65"/>
  <c r="C47" i="65"/>
  <c r="B47" i="65"/>
  <c r="A47" i="65"/>
  <c r="R46" i="65"/>
  <c r="Q46" i="65"/>
  <c r="P46" i="65"/>
  <c r="O46" i="65"/>
  <c r="N46" i="65"/>
  <c r="M46" i="65"/>
  <c r="L46" i="65"/>
  <c r="K46" i="65"/>
  <c r="J46" i="65"/>
  <c r="I46" i="65"/>
  <c r="G46" i="65"/>
  <c r="F46" i="65"/>
  <c r="E46" i="65"/>
  <c r="D46" i="65"/>
  <c r="C46" i="65"/>
  <c r="B46" i="65"/>
  <c r="A46" i="65"/>
  <c r="R45" i="65"/>
  <c r="Q45" i="65"/>
  <c r="P45" i="65"/>
  <c r="O45" i="65"/>
  <c r="N45" i="65"/>
  <c r="M45" i="65"/>
  <c r="L45" i="65"/>
  <c r="K45" i="65"/>
  <c r="J45" i="65"/>
  <c r="I45" i="65"/>
  <c r="G45" i="65"/>
  <c r="F45" i="65"/>
  <c r="E45" i="65"/>
  <c r="D45" i="65"/>
  <c r="C45" i="65"/>
  <c r="B45" i="65"/>
  <c r="A45" i="65"/>
  <c r="R44" i="65"/>
  <c r="Q44" i="65"/>
  <c r="P44" i="65"/>
  <c r="O44" i="65"/>
  <c r="N44" i="65"/>
  <c r="M44" i="65"/>
  <c r="L44" i="65"/>
  <c r="K44" i="65"/>
  <c r="J44" i="65"/>
  <c r="I44" i="65"/>
  <c r="G44" i="65"/>
  <c r="F44" i="65"/>
  <c r="E44" i="65"/>
  <c r="D44" i="65"/>
  <c r="C44" i="65"/>
  <c r="B44" i="65"/>
  <c r="A44" i="65"/>
  <c r="R43" i="65"/>
  <c r="Q43" i="65"/>
  <c r="P43" i="65"/>
  <c r="O43" i="65"/>
  <c r="N43" i="65"/>
  <c r="M43" i="65"/>
  <c r="L43" i="65"/>
  <c r="K43" i="65"/>
  <c r="J43" i="65"/>
  <c r="I43" i="65"/>
  <c r="G43" i="65"/>
  <c r="F43" i="65"/>
  <c r="E43" i="65"/>
  <c r="D43" i="65"/>
  <c r="C43" i="65"/>
  <c r="B43" i="65"/>
  <c r="A43" i="65"/>
  <c r="R42" i="65"/>
  <c r="Q42" i="65"/>
  <c r="P42" i="65"/>
  <c r="O42" i="65"/>
  <c r="N42" i="65"/>
  <c r="M42" i="65"/>
  <c r="L42" i="65"/>
  <c r="K42" i="65"/>
  <c r="J42" i="65"/>
  <c r="I42" i="65"/>
  <c r="G42" i="65"/>
  <c r="F42" i="65"/>
  <c r="E42" i="65"/>
  <c r="D42" i="65"/>
  <c r="C42" i="65"/>
  <c r="B42" i="65"/>
  <c r="A42" i="65"/>
  <c r="G39" i="65"/>
  <c r="F39" i="65"/>
  <c r="E39" i="65"/>
  <c r="D39" i="65"/>
  <c r="C39" i="65"/>
  <c r="B39" i="65"/>
  <c r="R38" i="65"/>
  <c r="Q38" i="65"/>
  <c r="P38" i="65"/>
  <c r="O38" i="65"/>
  <c r="N38" i="65"/>
  <c r="M38" i="65"/>
  <c r="L38" i="65"/>
  <c r="K38" i="65"/>
  <c r="J38" i="65"/>
  <c r="I38" i="65"/>
  <c r="G38" i="65"/>
  <c r="F38" i="65"/>
  <c r="E38" i="65"/>
  <c r="D38" i="65"/>
  <c r="C38" i="65"/>
  <c r="B38" i="65"/>
  <c r="A38" i="65"/>
  <c r="R37" i="65"/>
  <c r="Q37" i="65"/>
  <c r="P37" i="65"/>
  <c r="O37" i="65"/>
  <c r="N37" i="65"/>
  <c r="M37" i="65"/>
  <c r="L37" i="65"/>
  <c r="K37" i="65"/>
  <c r="J37" i="65"/>
  <c r="I37" i="65"/>
  <c r="G37" i="65"/>
  <c r="F37" i="65"/>
  <c r="E37" i="65"/>
  <c r="D37" i="65"/>
  <c r="C37" i="65"/>
  <c r="B37" i="65"/>
  <c r="A37" i="65"/>
  <c r="R36" i="65"/>
  <c r="Q36" i="65"/>
  <c r="P36" i="65"/>
  <c r="O36" i="65"/>
  <c r="N36" i="65"/>
  <c r="M36" i="65"/>
  <c r="L36" i="65"/>
  <c r="K36" i="65"/>
  <c r="J36" i="65"/>
  <c r="I36" i="65"/>
  <c r="G36" i="65"/>
  <c r="F36" i="65"/>
  <c r="E36" i="65"/>
  <c r="D36" i="65"/>
  <c r="C36" i="65"/>
  <c r="B36" i="65"/>
  <c r="A36" i="65"/>
  <c r="R35" i="65"/>
  <c r="Q35" i="65"/>
  <c r="P35" i="65"/>
  <c r="O35" i="65"/>
  <c r="N35" i="65"/>
  <c r="M35" i="65"/>
  <c r="L35" i="65"/>
  <c r="K35" i="65"/>
  <c r="J35" i="65"/>
  <c r="I35" i="65"/>
  <c r="G35" i="65"/>
  <c r="F35" i="65"/>
  <c r="E35" i="65"/>
  <c r="D35" i="65"/>
  <c r="C35" i="65"/>
  <c r="B35" i="65"/>
  <c r="A35" i="65"/>
  <c r="R34" i="65"/>
  <c r="Q34" i="65"/>
  <c r="P34" i="65"/>
  <c r="O34" i="65"/>
  <c r="N34" i="65"/>
  <c r="M34" i="65"/>
  <c r="L34" i="65"/>
  <c r="K34" i="65"/>
  <c r="J34" i="65"/>
  <c r="I34" i="65"/>
  <c r="G34" i="65"/>
  <c r="F34" i="65"/>
  <c r="E34" i="65"/>
  <c r="D34" i="65"/>
  <c r="C34" i="65"/>
  <c r="B34" i="65"/>
  <c r="A34" i="65"/>
  <c r="R33" i="65"/>
  <c r="Q33" i="65"/>
  <c r="P33" i="65"/>
  <c r="O33" i="65"/>
  <c r="N33" i="65"/>
  <c r="M33" i="65"/>
  <c r="L33" i="65"/>
  <c r="K33" i="65"/>
  <c r="J33" i="65"/>
  <c r="I33" i="65"/>
  <c r="G33" i="65"/>
  <c r="F33" i="65"/>
  <c r="E33" i="65"/>
  <c r="D33" i="65"/>
  <c r="C33" i="65"/>
  <c r="B33" i="65"/>
  <c r="A33" i="65"/>
  <c r="R32" i="65"/>
  <c r="Q32" i="65"/>
  <c r="P32" i="65"/>
  <c r="O32" i="65"/>
  <c r="N32" i="65"/>
  <c r="M32" i="65"/>
  <c r="L32" i="65"/>
  <c r="K32" i="65"/>
  <c r="J32" i="65"/>
  <c r="I32" i="65"/>
  <c r="G32" i="65"/>
  <c r="F32" i="65"/>
  <c r="E32" i="65"/>
  <c r="D32" i="65"/>
  <c r="C32" i="65"/>
  <c r="B32" i="65"/>
  <c r="A32" i="65"/>
  <c r="R31" i="65"/>
  <c r="Q31" i="65"/>
  <c r="P31" i="65"/>
  <c r="O31" i="65"/>
  <c r="N31" i="65"/>
  <c r="M31" i="65"/>
  <c r="L31" i="65"/>
  <c r="K31" i="65"/>
  <c r="J31" i="65"/>
  <c r="I31" i="65"/>
  <c r="G31" i="65"/>
  <c r="F31" i="65"/>
  <c r="E31" i="65"/>
  <c r="D31" i="65"/>
  <c r="C31" i="65"/>
  <c r="B31" i="65"/>
  <c r="A31" i="65"/>
  <c r="G28" i="65"/>
  <c r="F28" i="65"/>
  <c r="E28" i="65"/>
  <c r="D28" i="65"/>
  <c r="B28" i="65"/>
  <c r="R27" i="65"/>
  <c r="Q27" i="65"/>
  <c r="P27" i="65"/>
  <c r="O27" i="65"/>
  <c r="N27" i="65"/>
  <c r="M27" i="65"/>
  <c r="L27" i="65"/>
  <c r="K27" i="65"/>
  <c r="J27" i="65"/>
  <c r="I27" i="65"/>
  <c r="G27" i="65"/>
  <c r="F27" i="65"/>
  <c r="E27" i="65"/>
  <c r="D27" i="65"/>
  <c r="C27" i="65"/>
  <c r="B27" i="65"/>
  <c r="A27" i="65"/>
  <c r="R26" i="65"/>
  <c r="Q26" i="65"/>
  <c r="P26" i="65"/>
  <c r="O26" i="65"/>
  <c r="N26" i="65"/>
  <c r="M26" i="65"/>
  <c r="L26" i="65"/>
  <c r="K26" i="65"/>
  <c r="J26" i="65"/>
  <c r="I26" i="65"/>
  <c r="G26" i="65"/>
  <c r="F26" i="65"/>
  <c r="E26" i="65"/>
  <c r="D26" i="65"/>
  <c r="C26" i="65"/>
  <c r="B26" i="65"/>
  <c r="A26" i="65"/>
  <c r="R25" i="65"/>
  <c r="Q25" i="65"/>
  <c r="P25" i="65"/>
  <c r="O25" i="65"/>
  <c r="N25" i="65"/>
  <c r="M25" i="65"/>
  <c r="L25" i="65"/>
  <c r="K25" i="65"/>
  <c r="J25" i="65"/>
  <c r="I25" i="65"/>
  <c r="G25" i="65"/>
  <c r="F25" i="65"/>
  <c r="E25" i="65"/>
  <c r="D25" i="65"/>
  <c r="C25" i="65"/>
  <c r="B25" i="65"/>
  <c r="A25" i="65"/>
  <c r="R24" i="65"/>
  <c r="Q24" i="65"/>
  <c r="P24" i="65"/>
  <c r="O24" i="65"/>
  <c r="N24" i="65"/>
  <c r="M24" i="65"/>
  <c r="L24" i="65"/>
  <c r="K24" i="65"/>
  <c r="J24" i="65"/>
  <c r="I24" i="65"/>
  <c r="G24" i="65"/>
  <c r="F24" i="65"/>
  <c r="E24" i="65"/>
  <c r="D24" i="65"/>
  <c r="C24" i="65"/>
  <c r="B24" i="65"/>
  <c r="A24" i="65"/>
  <c r="R23" i="65"/>
  <c r="Q23" i="65"/>
  <c r="P23" i="65"/>
  <c r="O23" i="65"/>
  <c r="N23" i="65"/>
  <c r="M23" i="65"/>
  <c r="L23" i="65"/>
  <c r="K23" i="65"/>
  <c r="J23" i="65"/>
  <c r="I23" i="65"/>
  <c r="G23" i="65"/>
  <c r="F23" i="65"/>
  <c r="E23" i="65"/>
  <c r="D23" i="65"/>
  <c r="C23" i="65"/>
  <c r="B23" i="65"/>
  <c r="A23" i="65"/>
  <c r="R22" i="65"/>
  <c r="Q22" i="65"/>
  <c r="P22" i="65"/>
  <c r="O22" i="65"/>
  <c r="N22" i="65"/>
  <c r="M22" i="65"/>
  <c r="L22" i="65"/>
  <c r="K22" i="65"/>
  <c r="J22" i="65"/>
  <c r="I22" i="65"/>
  <c r="G22" i="65"/>
  <c r="F22" i="65"/>
  <c r="E22" i="65"/>
  <c r="D22" i="65"/>
  <c r="C22" i="65"/>
  <c r="B22" i="65"/>
  <c r="A22" i="65"/>
  <c r="R21" i="65"/>
  <c r="Q21" i="65"/>
  <c r="P21" i="65"/>
  <c r="O21" i="65"/>
  <c r="N21" i="65"/>
  <c r="M21" i="65"/>
  <c r="L21" i="65"/>
  <c r="K21" i="65"/>
  <c r="J21" i="65"/>
  <c r="I21" i="65"/>
  <c r="G21" i="65"/>
  <c r="F21" i="65"/>
  <c r="E21" i="65"/>
  <c r="D21" i="65"/>
  <c r="C21" i="65"/>
  <c r="B21" i="65"/>
  <c r="A21" i="65"/>
  <c r="R20" i="65"/>
  <c r="Q20" i="65"/>
  <c r="P20" i="65"/>
  <c r="O20" i="65"/>
  <c r="N20" i="65"/>
  <c r="M20" i="65"/>
  <c r="L20" i="65"/>
  <c r="K20" i="65"/>
  <c r="J20" i="65"/>
  <c r="I20" i="65"/>
  <c r="G20" i="65"/>
  <c r="F20" i="65"/>
  <c r="E20" i="65"/>
  <c r="D20" i="65"/>
  <c r="C20" i="65"/>
  <c r="B20" i="65"/>
  <c r="A20" i="65"/>
  <c r="R19" i="65"/>
  <c r="Q19" i="65"/>
  <c r="P19" i="65"/>
  <c r="O19" i="65"/>
  <c r="N19" i="65"/>
  <c r="M19" i="65"/>
  <c r="L19" i="65"/>
  <c r="K19" i="65"/>
  <c r="J19" i="65"/>
  <c r="I19" i="65"/>
  <c r="G19" i="65"/>
  <c r="F19" i="65"/>
  <c r="E19" i="65"/>
  <c r="D19" i="65"/>
  <c r="C19" i="65"/>
  <c r="B19" i="65"/>
  <c r="A19" i="65"/>
  <c r="R18" i="65"/>
  <c r="Q18" i="65"/>
  <c r="P18" i="65"/>
  <c r="O18" i="65"/>
  <c r="N18" i="65"/>
  <c r="M18" i="65"/>
  <c r="L18" i="65"/>
  <c r="K18" i="65"/>
  <c r="J18" i="65"/>
  <c r="I18" i="65"/>
  <c r="G18" i="65"/>
  <c r="F18" i="65"/>
  <c r="E18" i="65"/>
  <c r="D18" i="65"/>
  <c r="C18" i="65"/>
  <c r="B18" i="65"/>
  <c r="A18" i="65"/>
  <c r="R17" i="65"/>
  <c r="Q17" i="65"/>
  <c r="P17" i="65"/>
  <c r="O17" i="65"/>
  <c r="N17" i="65"/>
  <c r="M17" i="65"/>
  <c r="L17" i="65"/>
  <c r="K17" i="65"/>
  <c r="J17" i="65"/>
  <c r="I17" i="65"/>
  <c r="G17" i="65"/>
  <c r="F17" i="65"/>
  <c r="E17" i="65"/>
  <c r="D17" i="65"/>
  <c r="C17" i="65"/>
  <c r="B17" i="65"/>
  <c r="A17" i="65"/>
  <c r="R16" i="65"/>
  <c r="Q16" i="65"/>
  <c r="P16" i="65"/>
  <c r="O16" i="65"/>
  <c r="N16" i="65"/>
  <c r="M16" i="65"/>
  <c r="L16" i="65"/>
  <c r="K16" i="65"/>
  <c r="J16" i="65"/>
  <c r="I16" i="65"/>
  <c r="G16" i="65"/>
  <c r="F16" i="65"/>
  <c r="E16" i="65"/>
  <c r="D16" i="65"/>
  <c r="C16" i="65"/>
  <c r="B16" i="65"/>
  <c r="A16" i="65"/>
  <c r="G13" i="65"/>
  <c r="F13" i="65"/>
  <c r="E13" i="65"/>
  <c r="D13" i="65"/>
  <c r="C13" i="65"/>
  <c r="B13" i="65"/>
  <c r="R12" i="65"/>
  <c r="Q12" i="65"/>
  <c r="P12" i="65"/>
  <c r="O12" i="65"/>
  <c r="N12" i="65"/>
  <c r="M12" i="65"/>
  <c r="L12" i="65"/>
  <c r="K12" i="65"/>
  <c r="J12" i="65"/>
  <c r="I12" i="65"/>
  <c r="G12" i="65"/>
  <c r="F12" i="65"/>
  <c r="E12" i="65"/>
  <c r="D12" i="65"/>
  <c r="C12" i="65"/>
  <c r="B12" i="65"/>
  <c r="A12" i="65"/>
  <c r="R11" i="65"/>
  <c r="Q11" i="65"/>
  <c r="P11" i="65"/>
  <c r="O11" i="65"/>
  <c r="N11" i="65"/>
  <c r="M11" i="65"/>
  <c r="L11" i="65"/>
  <c r="K11" i="65"/>
  <c r="J11" i="65"/>
  <c r="I11" i="65"/>
  <c r="G11" i="65"/>
  <c r="F11" i="65"/>
  <c r="E11" i="65"/>
  <c r="D11" i="65"/>
  <c r="C11" i="65"/>
  <c r="B11" i="65"/>
  <c r="A11" i="65"/>
  <c r="R10" i="65"/>
  <c r="Q10" i="65"/>
  <c r="P10" i="65"/>
  <c r="O10" i="65"/>
  <c r="N10" i="65"/>
  <c r="M10" i="65"/>
  <c r="L10" i="65"/>
  <c r="K10" i="65"/>
  <c r="J10" i="65"/>
  <c r="I10" i="65"/>
  <c r="G10" i="65"/>
  <c r="F10" i="65"/>
  <c r="E10" i="65"/>
  <c r="D10" i="65"/>
  <c r="C10" i="65"/>
  <c r="B10" i="65"/>
  <c r="A10" i="65"/>
  <c r="R3" i="65"/>
  <c r="P3" i="65"/>
  <c r="O3" i="65"/>
  <c r="N3" i="65"/>
  <c r="M3" i="65"/>
  <c r="L3" i="65"/>
  <c r="K3" i="65"/>
  <c r="J3" i="65"/>
  <c r="I3" i="65"/>
  <c r="G3" i="65"/>
  <c r="F3" i="65"/>
  <c r="E3" i="65"/>
  <c r="D3" i="65"/>
  <c r="B3" i="65"/>
  <c r="A3" i="65"/>
  <c r="A1" i="65"/>
  <c r="DC658" i="63"/>
  <c r="DB658" i="63"/>
  <c r="DA658" i="63"/>
  <c r="CZ658" i="63"/>
  <c r="CY658" i="63"/>
  <c r="CX658" i="63"/>
  <c r="CW658" i="63"/>
  <c r="CN658" i="63"/>
  <c r="C658" i="63"/>
  <c r="B658" i="63"/>
  <c r="DC657" i="63"/>
  <c r="DB657" i="63"/>
  <c r="DA657" i="63"/>
  <c r="CZ657" i="63"/>
  <c r="CY657" i="63"/>
  <c r="CX657" i="63"/>
  <c r="CW657" i="63"/>
  <c r="CN657" i="63"/>
  <c r="C657" i="63"/>
  <c r="B657" i="63"/>
  <c r="A657" i="63"/>
  <c r="CN656" i="63"/>
  <c r="C656" i="63"/>
  <c r="B656" i="63"/>
  <c r="A656" i="63"/>
  <c r="CN655" i="63"/>
  <c r="C655" i="63"/>
  <c r="B655" i="63"/>
  <c r="A655" i="63"/>
  <c r="CN654" i="63"/>
  <c r="C654" i="63"/>
  <c r="B654" i="63"/>
  <c r="A654" i="63"/>
  <c r="CN653" i="63"/>
  <c r="C653" i="63"/>
  <c r="B653" i="63"/>
  <c r="A653" i="63"/>
  <c r="CN652" i="63"/>
  <c r="C652" i="63"/>
  <c r="B652" i="63"/>
  <c r="A652" i="63"/>
  <c r="B651" i="63"/>
  <c r="CN649" i="63"/>
  <c r="B649" i="63"/>
  <c r="CN647" i="63"/>
  <c r="C647" i="63"/>
  <c r="B647" i="63"/>
  <c r="CN646" i="63"/>
  <c r="C646" i="63"/>
  <c r="B646" i="63"/>
  <c r="A646" i="63"/>
  <c r="CN645" i="63"/>
  <c r="C645" i="63"/>
  <c r="B645" i="63"/>
  <c r="A645" i="63"/>
  <c r="CN642" i="63"/>
  <c r="C642" i="63"/>
  <c r="B642" i="63"/>
  <c r="CN641" i="63"/>
  <c r="C641" i="63"/>
  <c r="B641" i="63"/>
  <c r="A641" i="63"/>
  <c r="CN640" i="63"/>
  <c r="C640" i="63"/>
  <c r="B640" i="63"/>
  <c r="A640" i="63"/>
  <c r="CN639" i="63"/>
  <c r="C639" i="63"/>
  <c r="B639" i="63"/>
  <c r="A639" i="63"/>
  <c r="CN638" i="63"/>
  <c r="C638" i="63"/>
  <c r="B638" i="63"/>
  <c r="A638" i="63"/>
  <c r="CN637" i="63"/>
  <c r="C637" i="63"/>
  <c r="B637" i="63"/>
  <c r="A637" i="63"/>
  <c r="CN636" i="63"/>
  <c r="C636" i="63"/>
  <c r="B636" i="63"/>
  <c r="A636" i="63"/>
  <c r="CN635" i="63"/>
  <c r="C635" i="63"/>
  <c r="B635" i="63"/>
  <c r="A635" i="63"/>
  <c r="CN634" i="63"/>
  <c r="C634" i="63"/>
  <c r="B634" i="63"/>
  <c r="A634" i="63"/>
  <c r="CN633" i="63"/>
  <c r="C633" i="63"/>
  <c r="B633" i="63"/>
  <c r="A633" i="63"/>
  <c r="CN632" i="63"/>
  <c r="C632" i="63"/>
  <c r="B632" i="63"/>
  <c r="A632" i="63"/>
  <c r="CN631" i="63"/>
  <c r="C631" i="63"/>
  <c r="B631" i="63"/>
  <c r="A631" i="63"/>
  <c r="CN630" i="63"/>
  <c r="C630" i="63"/>
  <c r="B630" i="63"/>
  <c r="A630" i="63"/>
  <c r="CN629" i="63"/>
  <c r="C629" i="63"/>
  <c r="B629" i="63"/>
  <c r="A629" i="63"/>
  <c r="CN628" i="63"/>
  <c r="C628" i="63"/>
  <c r="B628" i="63"/>
  <c r="A628" i="63"/>
  <c r="CN627" i="63"/>
  <c r="C627" i="63"/>
  <c r="B627" i="63"/>
  <c r="A627" i="63"/>
  <c r="CN626" i="63"/>
  <c r="C626" i="63"/>
  <c r="B626" i="63"/>
  <c r="A626" i="63"/>
  <c r="CN625" i="63"/>
  <c r="C625" i="63"/>
  <c r="B625" i="63"/>
  <c r="A625" i="63"/>
  <c r="CN624" i="63"/>
  <c r="C624" i="63"/>
  <c r="B624" i="63"/>
  <c r="A624" i="63"/>
  <c r="CN623" i="63"/>
  <c r="C623" i="63"/>
  <c r="B623" i="63"/>
  <c r="A623" i="63"/>
  <c r="CN622" i="63"/>
  <c r="C622" i="63"/>
  <c r="B622" i="63"/>
  <c r="A622" i="63"/>
  <c r="CN621" i="63"/>
  <c r="C621" i="63"/>
  <c r="B621" i="63"/>
  <c r="A621" i="63"/>
  <c r="CN620" i="63"/>
  <c r="C620" i="63"/>
  <c r="B620" i="63"/>
  <c r="A620" i="63"/>
  <c r="CN619" i="63"/>
  <c r="C619" i="63"/>
  <c r="B619" i="63"/>
  <c r="A619" i="63"/>
  <c r="CN618" i="63"/>
  <c r="C618" i="63"/>
  <c r="B618" i="63"/>
  <c r="A618" i="63"/>
  <c r="CN617" i="63"/>
  <c r="C617" i="63"/>
  <c r="B617" i="63"/>
  <c r="A617" i="63"/>
  <c r="CN616" i="63"/>
  <c r="C616" i="63"/>
  <c r="B616" i="63"/>
  <c r="A616" i="63"/>
  <c r="DC615" i="63"/>
  <c r="DB615" i="63"/>
  <c r="DA615" i="63"/>
  <c r="CZ615" i="63"/>
  <c r="CY615" i="63"/>
  <c r="CX615" i="63"/>
  <c r="CW615" i="63"/>
  <c r="CN615" i="63"/>
  <c r="C615" i="63"/>
  <c r="B615" i="63"/>
  <c r="A615" i="63"/>
  <c r="DC614" i="63"/>
  <c r="DB614" i="63"/>
  <c r="DA614" i="63"/>
  <c r="CZ614" i="63"/>
  <c r="CY614" i="63"/>
  <c r="CX614" i="63"/>
  <c r="CW614" i="63"/>
  <c r="CN614" i="63"/>
  <c r="C614" i="63"/>
  <c r="B614" i="63"/>
  <c r="A614" i="63"/>
  <c r="DC613" i="63"/>
  <c r="DB613" i="63"/>
  <c r="DA613" i="63"/>
  <c r="CZ613" i="63"/>
  <c r="CY613" i="63"/>
  <c r="CX613" i="63"/>
  <c r="CW613" i="63"/>
  <c r="CN613" i="63"/>
  <c r="C613" i="63"/>
  <c r="B613" i="63"/>
  <c r="A613" i="63"/>
  <c r="DC612" i="63"/>
  <c r="DB612" i="63"/>
  <c r="DA612" i="63"/>
  <c r="CZ612" i="63"/>
  <c r="CY612" i="63"/>
  <c r="CX612" i="63"/>
  <c r="CW612" i="63"/>
  <c r="CN612" i="63"/>
  <c r="C612" i="63"/>
  <c r="B612" i="63"/>
  <c r="A612" i="63"/>
  <c r="CN611" i="63"/>
  <c r="C611" i="63"/>
  <c r="B611" i="63"/>
  <c r="A611" i="63"/>
  <c r="CN610" i="63"/>
  <c r="C610" i="63"/>
  <c r="B610" i="63"/>
  <c r="A610" i="63"/>
  <c r="CN609" i="63"/>
  <c r="C609" i="63"/>
  <c r="B609" i="63"/>
  <c r="A609" i="63"/>
  <c r="CN608" i="63"/>
  <c r="C608" i="63"/>
  <c r="B608" i="63"/>
  <c r="A608" i="63"/>
  <c r="CN607" i="63"/>
  <c r="C607" i="63"/>
  <c r="B607" i="63"/>
  <c r="A607" i="63"/>
  <c r="CN606" i="63"/>
  <c r="C606" i="63"/>
  <c r="B606" i="63"/>
  <c r="A606" i="63"/>
  <c r="CN605" i="63"/>
  <c r="C605" i="63"/>
  <c r="B605" i="63"/>
  <c r="A605" i="63"/>
  <c r="CN604" i="63"/>
  <c r="C604" i="63"/>
  <c r="B604" i="63"/>
  <c r="A604" i="63"/>
  <c r="CN603" i="63"/>
  <c r="C603" i="63"/>
  <c r="B603" i="63"/>
  <c r="A603" i="63"/>
  <c r="CN602" i="63"/>
  <c r="C602" i="63"/>
  <c r="B602" i="63"/>
  <c r="A602" i="63"/>
  <c r="DC600" i="63"/>
  <c r="DB600" i="63"/>
  <c r="DA600" i="63"/>
  <c r="CZ600" i="63"/>
  <c r="CY600" i="63"/>
  <c r="CX600" i="63"/>
  <c r="CW600" i="63"/>
  <c r="DC599" i="63"/>
  <c r="DB599" i="63"/>
  <c r="DA599" i="63"/>
  <c r="CZ599" i="63"/>
  <c r="CY599" i="63"/>
  <c r="CX599" i="63"/>
  <c r="CW599" i="63"/>
  <c r="CN597" i="63"/>
  <c r="C597" i="63"/>
  <c r="B597" i="63"/>
  <c r="CN596" i="63"/>
  <c r="C596" i="63"/>
  <c r="B596" i="63"/>
  <c r="A596" i="63"/>
  <c r="CN595" i="63"/>
  <c r="C595" i="63"/>
  <c r="B595" i="63"/>
  <c r="A595" i="63"/>
  <c r="CN594" i="63"/>
  <c r="C594" i="63"/>
  <c r="B594" i="63"/>
  <c r="A594" i="63"/>
  <c r="CN593" i="63"/>
  <c r="C593" i="63"/>
  <c r="B593" i="63"/>
  <c r="A593" i="63"/>
  <c r="CN592" i="63"/>
  <c r="C592" i="63"/>
  <c r="B592" i="63"/>
  <c r="A592" i="63"/>
  <c r="CN591" i="63"/>
  <c r="C591" i="63"/>
  <c r="B591" i="63"/>
  <c r="A591" i="63"/>
  <c r="CN590" i="63"/>
  <c r="C590" i="63"/>
  <c r="B590" i="63"/>
  <c r="A590" i="63"/>
  <c r="CN589" i="63"/>
  <c r="C589" i="63"/>
  <c r="B589" i="63"/>
  <c r="A589" i="63"/>
  <c r="CN588" i="63"/>
  <c r="C588" i="63"/>
  <c r="B588" i="63"/>
  <c r="A588" i="63"/>
  <c r="CN587" i="63"/>
  <c r="C587" i="63"/>
  <c r="B587" i="63"/>
  <c r="A587" i="63"/>
  <c r="CN584" i="63"/>
  <c r="B584" i="63"/>
  <c r="CN583" i="63"/>
  <c r="C583" i="63"/>
  <c r="B583" i="63"/>
  <c r="A583" i="63"/>
  <c r="CN582" i="63"/>
  <c r="C582" i="63"/>
  <c r="B582" i="63"/>
  <c r="A582" i="63"/>
  <c r="CN581" i="63"/>
  <c r="C581" i="63"/>
  <c r="B581" i="63"/>
  <c r="A581" i="63"/>
  <c r="CN580" i="63"/>
  <c r="C580" i="63"/>
  <c r="B580" i="63"/>
  <c r="A580" i="63"/>
  <c r="CN579" i="63"/>
  <c r="C579" i="63"/>
  <c r="B579" i="63"/>
  <c r="A579" i="63"/>
  <c r="CN578" i="63"/>
  <c r="C578" i="63"/>
  <c r="B578" i="63"/>
  <c r="A578" i="63"/>
  <c r="CN577" i="63"/>
  <c r="C577" i="63"/>
  <c r="B577" i="63"/>
  <c r="A577" i="63"/>
  <c r="CN576" i="63"/>
  <c r="C576" i="63"/>
  <c r="B576" i="63"/>
  <c r="A576" i="63"/>
  <c r="CN575" i="63"/>
  <c r="C575" i="63"/>
  <c r="B575" i="63"/>
  <c r="A575" i="63"/>
  <c r="CN574" i="63"/>
  <c r="C574" i="63"/>
  <c r="B574" i="63"/>
  <c r="A574" i="63"/>
  <c r="CN573" i="63"/>
  <c r="C573" i="63"/>
  <c r="B573" i="63"/>
  <c r="A573" i="63"/>
  <c r="CN572" i="63"/>
  <c r="C572" i="63"/>
  <c r="B572" i="63"/>
  <c r="A572" i="63"/>
  <c r="CN571" i="63"/>
  <c r="C571" i="63"/>
  <c r="B571" i="63"/>
  <c r="A571" i="63"/>
  <c r="CN570" i="63"/>
  <c r="C570" i="63"/>
  <c r="B570" i="63"/>
  <c r="A570" i="63"/>
  <c r="CN569" i="63"/>
  <c r="C569" i="63"/>
  <c r="B569" i="63"/>
  <c r="A569" i="63"/>
  <c r="CN568" i="63"/>
  <c r="C568" i="63"/>
  <c r="B568" i="63"/>
  <c r="A568" i="63"/>
  <c r="CN567" i="63"/>
  <c r="C567" i="63"/>
  <c r="B567" i="63"/>
  <c r="A567" i="63"/>
  <c r="CN566" i="63"/>
  <c r="C566" i="63"/>
  <c r="B566" i="63"/>
  <c r="A566" i="63"/>
  <c r="CN565" i="63"/>
  <c r="C565" i="63"/>
  <c r="B565" i="63"/>
  <c r="A565" i="63"/>
  <c r="CN564" i="63"/>
  <c r="C564" i="63"/>
  <c r="B564" i="63"/>
  <c r="A564" i="63"/>
  <c r="CN563" i="63"/>
  <c r="C563" i="63"/>
  <c r="B563" i="63"/>
  <c r="A563" i="63"/>
  <c r="CN562" i="63"/>
  <c r="C562" i="63"/>
  <c r="B562" i="63"/>
  <c r="A562" i="63"/>
  <c r="CN561" i="63"/>
  <c r="C561" i="63"/>
  <c r="B561" i="63"/>
  <c r="A561" i="63"/>
  <c r="CN560" i="63"/>
  <c r="C560" i="63"/>
  <c r="B560" i="63"/>
  <c r="A560" i="63"/>
  <c r="CN559" i="63"/>
  <c r="C559" i="63"/>
  <c r="B559" i="63"/>
  <c r="A559" i="63"/>
  <c r="CN558" i="63"/>
  <c r="C558" i="63"/>
  <c r="B558" i="63"/>
  <c r="A558" i="63"/>
  <c r="CN557" i="63"/>
  <c r="C557" i="63"/>
  <c r="B557" i="63"/>
  <c r="A557" i="63"/>
  <c r="CN556" i="63"/>
  <c r="C556" i="63"/>
  <c r="B556" i="63"/>
  <c r="A556" i="63"/>
  <c r="CN555" i="63"/>
  <c r="C555" i="63"/>
  <c r="B555" i="63"/>
  <c r="A555" i="63"/>
  <c r="CN554" i="63"/>
  <c r="C554" i="63"/>
  <c r="B554" i="63"/>
  <c r="A554" i="63"/>
  <c r="CN553" i="63"/>
  <c r="C553" i="63"/>
  <c r="B553" i="63"/>
  <c r="A553" i="63"/>
  <c r="CN552" i="63"/>
  <c r="C552" i="63"/>
  <c r="B552" i="63"/>
  <c r="A552" i="63"/>
  <c r="CN551" i="63"/>
  <c r="C551" i="63"/>
  <c r="B551" i="63"/>
  <c r="A551" i="63"/>
  <c r="CN550" i="63"/>
  <c r="B550" i="63"/>
  <c r="A550" i="63"/>
  <c r="CN549" i="63"/>
  <c r="C549" i="63"/>
  <c r="B549" i="63"/>
  <c r="A549" i="63"/>
  <c r="CN548" i="63"/>
  <c r="C548" i="63"/>
  <c r="B548" i="63"/>
  <c r="A548" i="63"/>
  <c r="CN547" i="63"/>
  <c r="C547" i="63"/>
  <c r="B547" i="63"/>
  <c r="A547" i="63"/>
  <c r="CN546" i="63"/>
  <c r="C546" i="63"/>
  <c r="B546" i="63"/>
  <c r="A546" i="63"/>
  <c r="CN545" i="63"/>
  <c r="C545" i="63"/>
  <c r="B545" i="63"/>
  <c r="A545" i="63"/>
  <c r="CN544" i="63"/>
  <c r="C544" i="63"/>
  <c r="B544" i="63"/>
  <c r="A544" i="63"/>
  <c r="CN543" i="63"/>
  <c r="C543" i="63"/>
  <c r="B543" i="63"/>
  <c r="A543" i="63"/>
  <c r="CN542" i="63"/>
  <c r="C542" i="63"/>
  <c r="B542" i="63"/>
  <c r="A542" i="63"/>
  <c r="CN541" i="63"/>
  <c r="C541" i="63"/>
  <c r="B541" i="63"/>
  <c r="A541" i="63"/>
  <c r="CN540" i="63"/>
  <c r="C540" i="63"/>
  <c r="B540" i="63"/>
  <c r="A540" i="63"/>
  <c r="CN539" i="63"/>
  <c r="C539" i="63"/>
  <c r="B539" i="63"/>
  <c r="A539" i="63"/>
  <c r="CN538" i="63"/>
  <c r="C538" i="63"/>
  <c r="B538" i="63"/>
  <c r="A538" i="63"/>
  <c r="CN537" i="63"/>
  <c r="C537" i="63"/>
  <c r="B537" i="63"/>
  <c r="A537" i="63"/>
  <c r="CN536" i="63"/>
  <c r="C536" i="63"/>
  <c r="B536" i="63"/>
  <c r="A536" i="63"/>
  <c r="CN535" i="63"/>
  <c r="C535" i="63"/>
  <c r="B535" i="63"/>
  <c r="A535" i="63"/>
  <c r="DC534" i="63"/>
  <c r="DB534" i="63"/>
  <c r="DA534" i="63"/>
  <c r="CZ534" i="63"/>
  <c r="CY534" i="63"/>
  <c r="CX534" i="63"/>
  <c r="CW534" i="63"/>
  <c r="DC533" i="63"/>
  <c r="DB533" i="63"/>
  <c r="DA533" i="63"/>
  <c r="CZ533" i="63"/>
  <c r="CY533" i="63"/>
  <c r="CX533" i="63"/>
  <c r="CW533" i="63"/>
  <c r="DC532" i="63"/>
  <c r="DB532" i="63"/>
  <c r="DA532" i="63"/>
  <c r="CZ532" i="63"/>
  <c r="CY532" i="63"/>
  <c r="CX532" i="63"/>
  <c r="CW532" i="63"/>
  <c r="CN531" i="63"/>
  <c r="B531" i="63"/>
  <c r="CN528" i="63"/>
  <c r="B528" i="63"/>
  <c r="CN526" i="63"/>
  <c r="B526" i="63"/>
  <c r="CN525" i="63"/>
  <c r="B525" i="63"/>
  <c r="A525" i="63"/>
  <c r="CN524" i="63"/>
  <c r="C524" i="63"/>
  <c r="B524" i="63"/>
  <c r="A524" i="63"/>
  <c r="DC523" i="63"/>
  <c r="DB523" i="63"/>
  <c r="DA523" i="63"/>
  <c r="CZ523" i="63"/>
  <c r="CY523" i="63"/>
  <c r="CX523" i="63"/>
  <c r="CW523" i="63"/>
  <c r="DC522" i="63"/>
  <c r="DB522" i="63"/>
  <c r="DA522" i="63"/>
  <c r="CZ522" i="63"/>
  <c r="CY522" i="63"/>
  <c r="CX522" i="63"/>
  <c r="CW522" i="63"/>
  <c r="CN521" i="63"/>
  <c r="C521" i="63"/>
  <c r="B521" i="63"/>
  <c r="CN520" i="63"/>
  <c r="C520" i="63"/>
  <c r="B520" i="63"/>
  <c r="A520" i="63"/>
  <c r="CN519" i="63"/>
  <c r="C519" i="63"/>
  <c r="B519" i="63"/>
  <c r="A519" i="63"/>
  <c r="CN518" i="63"/>
  <c r="C518" i="63"/>
  <c r="B518" i="63"/>
  <c r="A518" i="63"/>
  <c r="CN517" i="63"/>
  <c r="C517" i="63"/>
  <c r="B517" i="63"/>
  <c r="A517" i="63"/>
  <c r="CN516" i="63"/>
  <c r="C516" i="63"/>
  <c r="B516" i="63"/>
  <c r="A516" i="63"/>
  <c r="CN515" i="63"/>
  <c r="C515" i="63"/>
  <c r="B515" i="63"/>
  <c r="A515" i="63"/>
  <c r="CN514" i="63"/>
  <c r="C514" i="63"/>
  <c r="B514" i="63"/>
  <c r="A514" i="63"/>
  <c r="CN513" i="63"/>
  <c r="C513" i="63"/>
  <c r="B513" i="63"/>
  <c r="A513" i="63"/>
  <c r="DC512" i="63"/>
  <c r="DB512" i="63"/>
  <c r="DA512" i="63"/>
  <c r="CZ512" i="63"/>
  <c r="CY512" i="63"/>
  <c r="CX512" i="63"/>
  <c r="CW512" i="63"/>
  <c r="B512" i="63"/>
  <c r="CN510" i="63"/>
  <c r="C510" i="63"/>
  <c r="B510" i="63"/>
  <c r="CN509" i="63"/>
  <c r="C509" i="63"/>
  <c r="B509" i="63"/>
  <c r="A509" i="63"/>
  <c r="CN508" i="63"/>
  <c r="C508" i="63"/>
  <c r="B508" i="63"/>
  <c r="A508" i="63"/>
  <c r="CN507" i="63"/>
  <c r="C507" i="63"/>
  <c r="B507" i="63"/>
  <c r="A507" i="63"/>
  <c r="CN506" i="63"/>
  <c r="C506" i="63"/>
  <c r="B506" i="63"/>
  <c r="A506" i="63"/>
  <c r="CN505" i="63"/>
  <c r="C505" i="63"/>
  <c r="B505" i="63"/>
  <c r="A505" i="63"/>
  <c r="DC504" i="63"/>
  <c r="DB504" i="63"/>
  <c r="DA504" i="63"/>
  <c r="CZ504" i="63"/>
  <c r="CY504" i="63"/>
  <c r="CX504" i="63"/>
  <c r="CW504" i="63"/>
  <c r="B504" i="63"/>
  <c r="CN502" i="63"/>
  <c r="C502" i="63"/>
  <c r="B502" i="63"/>
  <c r="CN501" i="63"/>
  <c r="C501" i="63"/>
  <c r="B501" i="63"/>
  <c r="A501" i="63"/>
  <c r="CN500" i="63"/>
  <c r="C500" i="63"/>
  <c r="B500" i="63"/>
  <c r="A500" i="63"/>
  <c r="DC499" i="63"/>
  <c r="DB499" i="63"/>
  <c r="DA499" i="63"/>
  <c r="CZ499" i="63"/>
  <c r="CY499" i="63"/>
  <c r="CX499" i="63"/>
  <c r="CW499" i="63"/>
  <c r="B499" i="63"/>
  <c r="CN497" i="63"/>
  <c r="C497" i="63"/>
  <c r="B497" i="63"/>
  <c r="CN496" i="63"/>
  <c r="C496" i="63"/>
  <c r="B496" i="63"/>
  <c r="A496" i="63"/>
  <c r="CN495" i="63"/>
  <c r="C495" i="63"/>
  <c r="B495" i="63"/>
  <c r="A495" i="63"/>
  <c r="CN494" i="63"/>
  <c r="C494" i="63"/>
  <c r="B494" i="63"/>
  <c r="A494" i="63"/>
  <c r="CN493" i="63"/>
  <c r="C493" i="63"/>
  <c r="B493" i="63"/>
  <c r="A493" i="63"/>
  <c r="CN492" i="63"/>
  <c r="C492" i="63"/>
  <c r="B492" i="63"/>
  <c r="A492" i="63"/>
  <c r="DC491" i="63"/>
  <c r="DB491" i="63"/>
  <c r="DA491" i="63"/>
  <c r="CZ491" i="63"/>
  <c r="CY491" i="63"/>
  <c r="CX491" i="63"/>
  <c r="CW491" i="63"/>
  <c r="DC490" i="63"/>
  <c r="DB490" i="63"/>
  <c r="DA490" i="63"/>
  <c r="CZ490" i="63"/>
  <c r="CY490" i="63"/>
  <c r="CX490" i="63"/>
  <c r="CW490" i="63"/>
  <c r="CN489" i="63"/>
  <c r="B489" i="63"/>
  <c r="DC488" i="63"/>
  <c r="DB488" i="63"/>
  <c r="DA488" i="63"/>
  <c r="CZ488" i="63"/>
  <c r="CY488" i="63"/>
  <c r="CX488" i="63"/>
  <c r="CW488" i="63"/>
  <c r="CN487" i="63"/>
  <c r="C487" i="63"/>
  <c r="B487" i="63"/>
  <c r="CN486" i="63"/>
  <c r="C486" i="63"/>
  <c r="B486" i="63"/>
  <c r="A486" i="63"/>
  <c r="CN485" i="63"/>
  <c r="C485" i="63"/>
  <c r="B485" i="63"/>
  <c r="A485" i="63"/>
  <c r="CN484" i="63"/>
  <c r="C484" i="63"/>
  <c r="B484" i="63"/>
  <c r="A484" i="63"/>
  <c r="CN483" i="63"/>
  <c r="C483" i="63"/>
  <c r="B483" i="63"/>
  <c r="A483" i="63"/>
  <c r="CN482" i="63"/>
  <c r="C482" i="63"/>
  <c r="B482" i="63"/>
  <c r="A482" i="63"/>
  <c r="DC481" i="63"/>
  <c r="DB481" i="63"/>
  <c r="DA481" i="63"/>
  <c r="CZ481" i="63"/>
  <c r="CY481" i="63"/>
  <c r="CX481" i="63"/>
  <c r="CW481" i="63"/>
  <c r="DC480" i="63"/>
  <c r="DB480" i="63"/>
  <c r="DA480" i="63"/>
  <c r="CZ480" i="63"/>
  <c r="CY480" i="63"/>
  <c r="CX480" i="63"/>
  <c r="CW480" i="63"/>
  <c r="CN479" i="63"/>
  <c r="B479" i="63"/>
  <c r="CN478" i="63"/>
  <c r="C478" i="63"/>
  <c r="B478" i="63"/>
  <c r="A478" i="63"/>
  <c r="CN477" i="63"/>
  <c r="C477" i="63"/>
  <c r="B477" i="63"/>
  <c r="A477" i="63"/>
  <c r="CN476" i="63"/>
  <c r="C476" i="63"/>
  <c r="B476" i="63"/>
  <c r="A476" i="63"/>
  <c r="CN475" i="63"/>
  <c r="C475" i="63"/>
  <c r="B475" i="63"/>
  <c r="A475" i="63"/>
  <c r="CN474" i="63"/>
  <c r="C474" i="63"/>
  <c r="B474" i="63"/>
  <c r="A474" i="63"/>
  <c r="CN473" i="63"/>
  <c r="C473" i="63"/>
  <c r="B473" i="63"/>
  <c r="A473" i="63"/>
  <c r="CN472" i="63"/>
  <c r="C472" i="63"/>
  <c r="B472" i="63"/>
  <c r="A472" i="63"/>
  <c r="DC471" i="63"/>
  <c r="DB471" i="63"/>
  <c r="DA471" i="63"/>
  <c r="CZ471" i="63"/>
  <c r="CY471" i="63"/>
  <c r="CX471" i="63"/>
  <c r="CW471" i="63"/>
  <c r="DC470" i="63"/>
  <c r="DB470" i="63"/>
  <c r="DA470" i="63"/>
  <c r="CZ470" i="63"/>
  <c r="CY470" i="63"/>
  <c r="CX470" i="63"/>
  <c r="CW470" i="63"/>
  <c r="CN469" i="63"/>
  <c r="C469" i="63"/>
  <c r="B469" i="63"/>
  <c r="CN468" i="63"/>
  <c r="C468" i="63"/>
  <c r="B468" i="63"/>
  <c r="A468" i="63"/>
  <c r="CN467" i="63"/>
  <c r="C467" i="63"/>
  <c r="B467" i="63"/>
  <c r="A467" i="63"/>
  <c r="CN466" i="63"/>
  <c r="C466" i="63"/>
  <c r="B466" i="63"/>
  <c r="A466" i="63"/>
  <c r="CN465" i="63"/>
  <c r="C465" i="63"/>
  <c r="B465" i="63"/>
  <c r="A465" i="63"/>
  <c r="CN464" i="63"/>
  <c r="C464" i="63"/>
  <c r="B464" i="63"/>
  <c r="A464" i="63"/>
  <c r="CN463" i="63"/>
  <c r="C463" i="63"/>
  <c r="B463" i="63"/>
  <c r="A463" i="63"/>
  <c r="CN462" i="63"/>
  <c r="C462" i="63"/>
  <c r="B462" i="63"/>
  <c r="A462" i="63"/>
  <c r="CN461" i="63"/>
  <c r="C461" i="63"/>
  <c r="B461" i="63"/>
  <c r="A461" i="63"/>
  <c r="CN460" i="63"/>
  <c r="C460" i="63"/>
  <c r="B460" i="63"/>
  <c r="A460" i="63"/>
  <c r="CN459" i="63"/>
  <c r="C459" i="63"/>
  <c r="B459" i="63"/>
  <c r="A459" i="63"/>
  <c r="DC458" i="63"/>
  <c r="DB458" i="63"/>
  <c r="DA458" i="63"/>
  <c r="CZ458" i="63"/>
  <c r="CY458" i="63"/>
  <c r="CX458" i="63"/>
  <c r="CW458" i="63"/>
  <c r="DC457" i="63"/>
  <c r="DB457" i="63"/>
  <c r="DA457" i="63"/>
  <c r="CZ457" i="63"/>
  <c r="CY457" i="63"/>
  <c r="CX457" i="63"/>
  <c r="CW457" i="63"/>
  <c r="CN456" i="63"/>
  <c r="C456" i="63"/>
  <c r="B456" i="63"/>
  <c r="CN455" i="63"/>
  <c r="C455" i="63"/>
  <c r="B455" i="63"/>
  <c r="A455" i="63"/>
  <c r="CN454" i="63"/>
  <c r="C454" i="63"/>
  <c r="B454" i="63"/>
  <c r="A454" i="63"/>
  <c r="CN453" i="63"/>
  <c r="C453" i="63"/>
  <c r="B453" i="63"/>
  <c r="A453" i="63"/>
  <c r="CN452" i="63"/>
  <c r="C452" i="63"/>
  <c r="B452" i="63"/>
  <c r="A452" i="63"/>
  <c r="CN451" i="63"/>
  <c r="C451" i="63"/>
  <c r="B451" i="63"/>
  <c r="A451" i="63"/>
  <c r="CN450" i="63"/>
  <c r="C450" i="63"/>
  <c r="B450" i="63"/>
  <c r="A450" i="63"/>
  <c r="CN449" i="63"/>
  <c r="C449" i="63"/>
  <c r="B449" i="63"/>
  <c r="A449" i="63"/>
  <c r="CN448" i="63"/>
  <c r="C448" i="63"/>
  <c r="B448" i="63"/>
  <c r="A448" i="63"/>
  <c r="CN447" i="63"/>
  <c r="C447" i="63"/>
  <c r="B447" i="63"/>
  <c r="A447" i="63"/>
  <c r="CN446" i="63"/>
  <c r="C446" i="63"/>
  <c r="B446" i="63"/>
  <c r="A446" i="63"/>
  <c r="CN445" i="63"/>
  <c r="C445" i="63"/>
  <c r="B445" i="63"/>
  <c r="A445" i="63"/>
  <c r="DC444" i="63"/>
  <c r="DB444" i="63"/>
  <c r="DA444" i="63"/>
  <c r="CZ444" i="63"/>
  <c r="CY444" i="63"/>
  <c r="CX444" i="63"/>
  <c r="CW444" i="63"/>
  <c r="DC443" i="63"/>
  <c r="DB443" i="63"/>
  <c r="DA443" i="63"/>
  <c r="CZ443" i="63"/>
  <c r="CY443" i="63"/>
  <c r="CX443" i="63"/>
  <c r="CW443" i="63"/>
  <c r="CN442" i="63"/>
  <c r="C442" i="63"/>
  <c r="B442" i="63"/>
  <c r="CN441" i="63"/>
  <c r="C441" i="63"/>
  <c r="B441" i="63"/>
  <c r="A441" i="63"/>
  <c r="CN440" i="63"/>
  <c r="C440" i="63"/>
  <c r="B440" i="63"/>
  <c r="A440" i="63"/>
  <c r="CN439" i="63"/>
  <c r="C439" i="63"/>
  <c r="B439" i="63"/>
  <c r="A439" i="63"/>
  <c r="DC438" i="63"/>
  <c r="DB438" i="63"/>
  <c r="DA438" i="63"/>
  <c r="CZ438" i="63"/>
  <c r="CY438" i="63"/>
  <c r="CX438" i="63"/>
  <c r="CW438" i="63"/>
  <c r="B438" i="63"/>
  <c r="CN436" i="63"/>
  <c r="C436" i="63"/>
  <c r="B436" i="63"/>
  <c r="CN435" i="63"/>
  <c r="C435" i="63"/>
  <c r="B435" i="63"/>
  <c r="A435" i="63"/>
  <c r="CN434" i="63"/>
  <c r="C434" i="63"/>
  <c r="B434" i="63"/>
  <c r="A434" i="63"/>
  <c r="CN433" i="63"/>
  <c r="C433" i="63"/>
  <c r="B433" i="63"/>
  <c r="A433" i="63"/>
  <c r="DC432" i="63"/>
  <c r="DB432" i="63"/>
  <c r="DA432" i="63"/>
  <c r="CZ432" i="63"/>
  <c r="CY432" i="63"/>
  <c r="CX432" i="63"/>
  <c r="CW432" i="63"/>
  <c r="B432" i="63"/>
  <c r="CN430" i="63"/>
  <c r="C430" i="63"/>
  <c r="B430" i="63"/>
  <c r="CN429" i="63"/>
  <c r="C429" i="63"/>
  <c r="B429" i="63"/>
  <c r="A429" i="63"/>
  <c r="CN428" i="63"/>
  <c r="C428" i="63"/>
  <c r="B428" i="63"/>
  <c r="A428" i="63"/>
  <c r="CN427" i="63"/>
  <c r="C427" i="63"/>
  <c r="B427" i="63"/>
  <c r="A427" i="63"/>
  <c r="CN426" i="63"/>
  <c r="C426" i="63"/>
  <c r="B426" i="63"/>
  <c r="A426" i="63"/>
  <c r="DC425" i="63"/>
  <c r="DB425" i="63"/>
  <c r="DA425" i="63"/>
  <c r="CZ425" i="63"/>
  <c r="CY425" i="63"/>
  <c r="CX425" i="63"/>
  <c r="CW425" i="63"/>
  <c r="DC424" i="63"/>
  <c r="DB424" i="63"/>
  <c r="DA424" i="63"/>
  <c r="CZ424" i="63"/>
  <c r="CY424" i="63"/>
  <c r="CX424" i="63"/>
  <c r="CW424" i="63"/>
  <c r="CN423" i="63"/>
  <c r="B423" i="63"/>
  <c r="CN422" i="63"/>
  <c r="C422" i="63"/>
  <c r="B422" i="63"/>
  <c r="A422" i="63"/>
  <c r="CN421" i="63"/>
  <c r="C421" i="63"/>
  <c r="B421" i="63"/>
  <c r="A421" i="63"/>
  <c r="CN420" i="63"/>
  <c r="C420" i="63"/>
  <c r="B420" i="63"/>
  <c r="A420" i="63"/>
  <c r="CN419" i="63"/>
  <c r="C419" i="63"/>
  <c r="B419" i="63"/>
  <c r="A419" i="63"/>
  <c r="CN418" i="63"/>
  <c r="C418" i="63"/>
  <c r="B418" i="63"/>
  <c r="A418" i="63"/>
  <c r="CN417" i="63"/>
  <c r="C417" i="63"/>
  <c r="B417" i="63"/>
  <c r="A417" i="63"/>
  <c r="CN416" i="63"/>
  <c r="C416" i="63"/>
  <c r="B416" i="63"/>
  <c r="A416" i="63"/>
  <c r="CN415" i="63"/>
  <c r="C415" i="63"/>
  <c r="B415" i="63"/>
  <c r="A415" i="63"/>
  <c r="CN414" i="63"/>
  <c r="C414" i="63"/>
  <c r="B414" i="63"/>
  <c r="A414" i="63"/>
  <c r="DC413" i="63"/>
  <c r="DB413" i="63"/>
  <c r="DA413" i="63"/>
  <c r="CZ413" i="63"/>
  <c r="CY413" i="63"/>
  <c r="CX413" i="63"/>
  <c r="CW413" i="63"/>
  <c r="DC412" i="63"/>
  <c r="DB412" i="63"/>
  <c r="DA412" i="63"/>
  <c r="CZ412" i="63"/>
  <c r="CY412" i="63"/>
  <c r="CX412" i="63"/>
  <c r="CW412" i="63"/>
  <c r="DC411" i="63"/>
  <c r="DB411" i="63"/>
  <c r="DA411" i="63"/>
  <c r="CZ411" i="63"/>
  <c r="CY411" i="63"/>
  <c r="CX411" i="63"/>
  <c r="CW411" i="63"/>
  <c r="DC410" i="63"/>
  <c r="DB410" i="63"/>
  <c r="DA410" i="63"/>
  <c r="CZ410" i="63"/>
  <c r="CY410" i="63"/>
  <c r="CX410" i="63"/>
  <c r="CW410" i="63"/>
  <c r="CN409" i="63"/>
  <c r="B409" i="63"/>
  <c r="CN406" i="63"/>
  <c r="B406" i="63"/>
  <c r="CN404" i="63"/>
  <c r="C404" i="63"/>
  <c r="B404" i="63"/>
  <c r="CN403" i="63"/>
  <c r="C403" i="63"/>
  <c r="B403" i="63"/>
  <c r="A403" i="63"/>
  <c r="CN402" i="63"/>
  <c r="C402" i="63"/>
  <c r="B402" i="63"/>
  <c r="A402" i="63"/>
  <c r="CN401" i="63"/>
  <c r="C401" i="63"/>
  <c r="B401" i="63"/>
  <c r="A401" i="63"/>
  <c r="CN400" i="63"/>
  <c r="C400" i="63"/>
  <c r="B400" i="63"/>
  <c r="A400" i="63"/>
  <c r="CN399" i="63"/>
  <c r="C399" i="63"/>
  <c r="B399" i="63"/>
  <c r="A399" i="63"/>
  <c r="CN398" i="63"/>
  <c r="C398" i="63"/>
  <c r="B398" i="63"/>
  <c r="A398" i="63"/>
  <c r="CN397" i="63"/>
  <c r="C397" i="63"/>
  <c r="B397" i="63"/>
  <c r="A397" i="63"/>
  <c r="CN396" i="63"/>
  <c r="C396" i="63"/>
  <c r="B396" i="63"/>
  <c r="A396" i="63"/>
  <c r="DC395" i="63"/>
  <c r="DB395" i="63"/>
  <c r="DA395" i="63"/>
  <c r="CZ395" i="63"/>
  <c r="CY395" i="63"/>
  <c r="CX395" i="63"/>
  <c r="CW395" i="63"/>
  <c r="DC394" i="63"/>
  <c r="DB394" i="63"/>
  <c r="DA394" i="63"/>
  <c r="CZ394" i="63"/>
  <c r="CY394" i="63"/>
  <c r="CX394" i="63"/>
  <c r="CW394" i="63"/>
  <c r="CN393" i="63"/>
  <c r="B393" i="63"/>
  <c r="CN392" i="63"/>
  <c r="C392" i="63"/>
  <c r="B392" i="63"/>
  <c r="A392" i="63"/>
  <c r="CN391" i="63"/>
  <c r="C391" i="63"/>
  <c r="B391" i="63"/>
  <c r="A391" i="63"/>
  <c r="CN390" i="63"/>
  <c r="C390" i="63"/>
  <c r="B390" i="63"/>
  <c r="A390" i="63"/>
  <c r="CN389" i="63"/>
  <c r="C389" i="63"/>
  <c r="B389" i="63"/>
  <c r="A389" i="63"/>
  <c r="CN388" i="63"/>
  <c r="C388" i="63"/>
  <c r="B388" i="63"/>
  <c r="A388" i="63"/>
  <c r="CN387" i="63"/>
  <c r="C387" i="63"/>
  <c r="B387" i="63"/>
  <c r="A387" i="63"/>
  <c r="CN386" i="63"/>
  <c r="C386" i="63"/>
  <c r="B386" i="63"/>
  <c r="A386" i="63"/>
  <c r="CN385" i="63"/>
  <c r="B385" i="63"/>
  <c r="A385" i="63"/>
  <c r="CN384" i="63"/>
  <c r="C384" i="63"/>
  <c r="B384" i="63"/>
  <c r="A384" i="63"/>
  <c r="CN383" i="63"/>
  <c r="C383" i="63"/>
  <c r="B383" i="63"/>
  <c r="A383" i="63"/>
  <c r="CN382" i="63"/>
  <c r="C382" i="63"/>
  <c r="B382" i="63"/>
  <c r="A382" i="63"/>
  <c r="DC381" i="63"/>
  <c r="DB381" i="63"/>
  <c r="DA381" i="63"/>
  <c r="CZ381" i="63"/>
  <c r="CY381" i="63"/>
  <c r="CX381" i="63"/>
  <c r="CW381" i="63"/>
  <c r="DC380" i="63"/>
  <c r="DB380" i="63"/>
  <c r="DA380" i="63"/>
  <c r="CZ380" i="63"/>
  <c r="CY380" i="63"/>
  <c r="CX380" i="63"/>
  <c r="CW380" i="63"/>
  <c r="CN379" i="63"/>
  <c r="C379" i="63"/>
  <c r="B379" i="63"/>
  <c r="CN378" i="63"/>
  <c r="C378" i="63"/>
  <c r="B378" i="63"/>
  <c r="A378" i="63"/>
  <c r="CN377" i="63"/>
  <c r="C377" i="63"/>
  <c r="B377" i="63"/>
  <c r="A377" i="63"/>
  <c r="CN376" i="63"/>
  <c r="C376" i="63"/>
  <c r="B376" i="63"/>
  <c r="A376" i="63"/>
  <c r="CN375" i="63"/>
  <c r="C375" i="63"/>
  <c r="B375" i="63"/>
  <c r="A375" i="63"/>
  <c r="CN374" i="63"/>
  <c r="C374" i="63"/>
  <c r="B374" i="63"/>
  <c r="A374" i="63"/>
  <c r="DC373" i="63"/>
  <c r="DB373" i="63"/>
  <c r="DA373" i="63"/>
  <c r="CZ373" i="63"/>
  <c r="CY373" i="63"/>
  <c r="CX373" i="63"/>
  <c r="CW373" i="63"/>
  <c r="B373" i="63"/>
  <c r="CN371" i="63"/>
  <c r="C371" i="63"/>
  <c r="B371" i="63"/>
  <c r="CN370" i="63"/>
  <c r="C370" i="63"/>
  <c r="B370" i="63"/>
  <c r="A370" i="63"/>
  <c r="CN369" i="63"/>
  <c r="C369" i="63"/>
  <c r="B369" i="63"/>
  <c r="A369" i="63"/>
  <c r="DC368" i="63"/>
  <c r="DB368" i="63"/>
  <c r="DA368" i="63"/>
  <c r="CZ368" i="63"/>
  <c r="CY368" i="63"/>
  <c r="CX368" i="63"/>
  <c r="CW368" i="63"/>
  <c r="B368" i="63"/>
  <c r="CN366" i="63"/>
  <c r="C366" i="63"/>
  <c r="B366" i="63"/>
  <c r="CN365" i="63"/>
  <c r="C365" i="63"/>
  <c r="B365" i="63"/>
  <c r="A365" i="63"/>
  <c r="CN364" i="63"/>
  <c r="C364" i="63"/>
  <c r="B364" i="63"/>
  <c r="A364" i="63"/>
  <c r="CN363" i="63"/>
  <c r="C363" i="63"/>
  <c r="B363" i="63"/>
  <c r="A363" i="63"/>
  <c r="CN362" i="63"/>
  <c r="C362" i="63"/>
  <c r="B362" i="63"/>
  <c r="A362" i="63"/>
  <c r="CN361" i="63"/>
  <c r="C361" i="63"/>
  <c r="B361" i="63"/>
  <c r="A361" i="63"/>
  <c r="DC360" i="63"/>
  <c r="DB360" i="63"/>
  <c r="DA360" i="63"/>
  <c r="CZ360" i="63"/>
  <c r="CY360" i="63"/>
  <c r="CX360" i="63"/>
  <c r="CW360" i="63"/>
  <c r="DC359" i="63"/>
  <c r="DB359" i="63"/>
  <c r="DA359" i="63"/>
  <c r="CZ359" i="63"/>
  <c r="CY359" i="63"/>
  <c r="CX359" i="63"/>
  <c r="CW359" i="63"/>
  <c r="CN358" i="63"/>
  <c r="B358" i="63"/>
  <c r="DC357" i="63"/>
  <c r="DB357" i="63"/>
  <c r="DA357" i="63"/>
  <c r="CZ357" i="63"/>
  <c r="CY357" i="63"/>
  <c r="CX357" i="63"/>
  <c r="CW357" i="63"/>
  <c r="CN356" i="63"/>
  <c r="B356" i="63"/>
  <c r="CN355" i="63"/>
  <c r="C355" i="63"/>
  <c r="B355" i="63"/>
  <c r="A355" i="63"/>
  <c r="CN354" i="63"/>
  <c r="C354" i="63"/>
  <c r="B354" i="63"/>
  <c r="A354" i="63"/>
  <c r="CN353" i="63"/>
  <c r="C353" i="63"/>
  <c r="B353" i="63"/>
  <c r="A353" i="63"/>
  <c r="CN352" i="63"/>
  <c r="C352" i="63"/>
  <c r="B352" i="63"/>
  <c r="A352" i="63"/>
  <c r="CN351" i="63"/>
  <c r="C351" i="63"/>
  <c r="B351" i="63"/>
  <c r="A351" i="63"/>
  <c r="CN350" i="63"/>
  <c r="C350" i="63"/>
  <c r="B350" i="63"/>
  <c r="A350" i="63"/>
  <c r="CN349" i="63"/>
  <c r="C349" i="63"/>
  <c r="B349" i="63"/>
  <c r="A349" i="63"/>
  <c r="CN348" i="63"/>
  <c r="C348" i="63"/>
  <c r="B348" i="63"/>
  <c r="A348" i="63"/>
  <c r="CN347" i="63"/>
  <c r="C347" i="63"/>
  <c r="B347" i="63"/>
  <c r="A347" i="63"/>
  <c r="CN346" i="63"/>
  <c r="C346" i="63"/>
  <c r="B346" i="63"/>
  <c r="A346" i="63"/>
  <c r="CN345" i="63"/>
  <c r="C345" i="63"/>
  <c r="B345" i="63"/>
  <c r="A345" i="63"/>
  <c r="CN344" i="63"/>
  <c r="B344" i="63"/>
  <c r="A344" i="63"/>
  <c r="CN343" i="63"/>
  <c r="B343" i="63"/>
  <c r="A343" i="63"/>
  <c r="CN342" i="63"/>
  <c r="B342" i="63"/>
  <c r="A342" i="63"/>
  <c r="DC341" i="63"/>
  <c r="DB341" i="63"/>
  <c r="DA341" i="63"/>
  <c r="CZ341" i="63"/>
  <c r="CY341" i="63"/>
  <c r="CX341" i="63"/>
  <c r="CW341" i="63"/>
  <c r="DC340" i="63"/>
  <c r="DB340" i="63"/>
  <c r="DA340" i="63"/>
  <c r="CZ340" i="63"/>
  <c r="CY340" i="63"/>
  <c r="CX340" i="63"/>
  <c r="CW340" i="63"/>
  <c r="CN339" i="63"/>
  <c r="B339" i="63"/>
  <c r="CN338" i="63"/>
  <c r="C338" i="63"/>
  <c r="B338" i="63"/>
  <c r="A338" i="63"/>
  <c r="CN337" i="63"/>
  <c r="C337" i="63"/>
  <c r="B337" i="63"/>
  <c r="A337" i="63"/>
  <c r="CN336" i="63"/>
  <c r="C336" i="63"/>
  <c r="B336" i="63"/>
  <c r="A336" i="63"/>
  <c r="CN335" i="63"/>
  <c r="C335" i="63"/>
  <c r="B335" i="63"/>
  <c r="A335" i="63"/>
  <c r="CN334" i="63"/>
  <c r="B334" i="63"/>
  <c r="A334" i="63"/>
  <c r="CN333" i="63"/>
  <c r="C333" i="63"/>
  <c r="B333" i="63"/>
  <c r="A333" i="63"/>
  <c r="CN332" i="63"/>
  <c r="B332" i="63"/>
  <c r="A332" i="63"/>
  <c r="CN331" i="63"/>
  <c r="C331" i="63"/>
  <c r="B331" i="63"/>
  <c r="A331" i="63"/>
  <c r="CN330" i="63"/>
  <c r="C330" i="63"/>
  <c r="B330" i="63"/>
  <c r="A330" i="63"/>
  <c r="DC329" i="63"/>
  <c r="DB329" i="63"/>
  <c r="DA329" i="63"/>
  <c r="CZ329" i="63"/>
  <c r="CY329" i="63"/>
  <c r="CX329" i="63"/>
  <c r="CW329" i="63"/>
  <c r="DC328" i="63"/>
  <c r="DB328" i="63"/>
  <c r="DA328" i="63"/>
  <c r="CZ328" i="63"/>
  <c r="CY328" i="63"/>
  <c r="CX328" i="63"/>
  <c r="CW328" i="63"/>
  <c r="CN327" i="63"/>
  <c r="B327" i="63"/>
  <c r="CN326" i="63"/>
  <c r="C326" i="63"/>
  <c r="B326" i="63"/>
  <c r="A326" i="63"/>
  <c r="CN325" i="63"/>
  <c r="C325" i="63"/>
  <c r="B325" i="63"/>
  <c r="A325" i="63"/>
  <c r="CN324" i="63"/>
  <c r="C324" i="63"/>
  <c r="B324" i="63"/>
  <c r="A324" i="63"/>
  <c r="CN323" i="63"/>
  <c r="C323" i="63"/>
  <c r="B323" i="63"/>
  <c r="A323" i="63"/>
  <c r="CN322" i="63"/>
  <c r="B322" i="63"/>
  <c r="A322" i="63"/>
  <c r="CN321" i="63"/>
  <c r="B321" i="63"/>
  <c r="A321" i="63"/>
  <c r="CN320" i="63"/>
  <c r="C320" i="63"/>
  <c r="B320" i="63"/>
  <c r="A320" i="63"/>
  <c r="CN319" i="63"/>
  <c r="B319" i="63"/>
  <c r="A319" i="63"/>
  <c r="DC318" i="63"/>
  <c r="DB318" i="63"/>
  <c r="DA318" i="63"/>
  <c r="CZ318" i="63"/>
  <c r="CY318" i="63"/>
  <c r="CX318" i="63"/>
  <c r="CW318" i="63"/>
  <c r="DC317" i="63"/>
  <c r="DB317" i="63"/>
  <c r="DA317" i="63"/>
  <c r="CZ317" i="63"/>
  <c r="CY317" i="63"/>
  <c r="CX317" i="63"/>
  <c r="CW317" i="63"/>
  <c r="CN316" i="63"/>
  <c r="B316" i="63"/>
  <c r="CN315" i="63"/>
  <c r="C315" i="63"/>
  <c r="B315" i="63"/>
  <c r="A315" i="63"/>
  <c r="CN314" i="63"/>
  <c r="C314" i="63"/>
  <c r="B314" i="63"/>
  <c r="A314" i="63"/>
  <c r="CN313" i="63"/>
  <c r="C313" i="63"/>
  <c r="B313" i="63"/>
  <c r="A313" i="63"/>
  <c r="CN312" i="63"/>
  <c r="C312" i="63"/>
  <c r="B312" i="63"/>
  <c r="A312" i="63"/>
  <c r="CN311" i="63"/>
  <c r="B311" i="63"/>
  <c r="A311" i="63"/>
  <c r="CN310" i="63"/>
  <c r="C310" i="63"/>
  <c r="B310" i="63"/>
  <c r="A310" i="63"/>
  <c r="CN309" i="63"/>
  <c r="B309" i="63"/>
  <c r="A309" i="63"/>
  <c r="CN308" i="63"/>
  <c r="B308" i="63"/>
  <c r="A308" i="63"/>
  <c r="CN307" i="63"/>
  <c r="C307" i="63"/>
  <c r="B307" i="63"/>
  <c r="A307" i="63"/>
  <c r="CN306" i="63"/>
  <c r="C306" i="63"/>
  <c r="B306" i="63"/>
  <c r="A306" i="63"/>
  <c r="CN305" i="63"/>
  <c r="B305" i="63"/>
  <c r="A305" i="63"/>
  <c r="CN304" i="63"/>
  <c r="C304" i="63"/>
  <c r="B304" i="63"/>
  <c r="A304" i="63"/>
  <c r="CN303" i="63"/>
  <c r="C303" i="63"/>
  <c r="B303" i="63"/>
  <c r="A303" i="63"/>
  <c r="DC302" i="63"/>
  <c r="DB302" i="63"/>
  <c r="DA302" i="63"/>
  <c r="CZ302" i="63"/>
  <c r="CY302" i="63"/>
  <c r="CX302" i="63"/>
  <c r="CW302" i="63"/>
  <c r="DC301" i="63"/>
  <c r="DB301" i="63"/>
  <c r="DA301" i="63"/>
  <c r="CZ301" i="63"/>
  <c r="CY301" i="63"/>
  <c r="CX301" i="63"/>
  <c r="CW301" i="63"/>
  <c r="CN300" i="63"/>
  <c r="B300" i="63"/>
  <c r="CN299" i="63"/>
  <c r="C299" i="63"/>
  <c r="B299" i="63"/>
  <c r="A299" i="63"/>
  <c r="CN298" i="63"/>
  <c r="C298" i="63"/>
  <c r="B298" i="63"/>
  <c r="A298" i="63"/>
  <c r="CN297" i="63"/>
  <c r="C297" i="63"/>
  <c r="B297" i="63"/>
  <c r="A297" i="63"/>
  <c r="CN296" i="63"/>
  <c r="C296" i="63"/>
  <c r="B296" i="63"/>
  <c r="A296" i="63"/>
  <c r="CN295" i="63"/>
  <c r="C295" i="63"/>
  <c r="B295" i="63"/>
  <c r="A295" i="63"/>
  <c r="CN294" i="63"/>
  <c r="C294" i="63"/>
  <c r="B294" i="63"/>
  <c r="A294" i="63"/>
  <c r="CN293" i="63"/>
  <c r="C293" i="63"/>
  <c r="B293" i="63"/>
  <c r="A293" i="63"/>
  <c r="CN292" i="63"/>
  <c r="C292" i="63"/>
  <c r="B292" i="63"/>
  <c r="A292" i="63"/>
  <c r="CN291" i="63"/>
  <c r="C291" i="63"/>
  <c r="B291" i="63"/>
  <c r="A291" i="63"/>
  <c r="CN290" i="63"/>
  <c r="C290" i="63"/>
  <c r="B290" i="63"/>
  <c r="A290" i="63"/>
  <c r="CN289" i="63"/>
  <c r="C289" i="63"/>
  <c r="B289" i="63"/>
  <c r="A289" i="63"/>
  <c r="CN288" i="63"/>
  <c r="C288" i="63"/>
  <c r="B288" i="63"/>
  <c r="A288" i="63"/>
  <c r="DC287" i="63"/>
  <c r="DB287" i="63"/>
  <c r="DA287" i="63"/>
  <c r="CZ287" i="63"/>
  <c r="CY287" i="63"/>
  <c r="CX287" i="63"/>
  <c r="CW287" i="63"/>
  <c r="DC286" i="63"/>
  <c r="DB286" i="63"/>
  <c r="DA286" i="63"/>
  <c r="CZ286" i="63"/>
  <c r="CY286" i="63"/>
  <c r="CX286" i="63"/>
  <c r="CW286" i="63"/>
  <c r="CN285" i="63"/>
  <c r="C285" i="63"/>
  <c r="B285" i="63"/>
  <c r="CN284" i="63"/>
  <c r="C284" i="63"/>
  <c r="B284" i="63"/>
  <c r="A284" i="63"/>
  <c r="CN283" i="63"/>
  <c r="C283" i="63"/>
  <c r="B283" i="63"/>
  <c r="A283" i="63"/>
  <c r="CN282" i="63"/>
  <c r="C282" i="63"/>
  <c r="B282" i="63"/>
  <c r="A282" i="63"/>
  <c r="CN281" i="63"/>
  <c r="C281" i="63"/>
  <c r="B281" i="63"/>
  <c r="A281" i="63"/>
  <c r="CN280" i="63"/>
  <c r="C280" i="63"/>
  <c r="B280" i="63"/>
  <c r="A280" i="63"/>
  <c r="CN279" i="63"/>
  <c r="C279" i="63"/>
  <c r="B279" i="63"/>
  <c r="A279" i="63"/>
  <c r="DC278" i="63"/>
  <c r="DB278" i="63"/>
  <c r="DA278" i="63"/>
  <c r="CZ278" i="63"/>
  <c r="CY278" i="63"/>
  <c r="CX278" i="63"/>
  <c r="CW278" i="63"/>
  <c r="DC277" i="63"/>
  <c r="DB277" i="63"/>
  <c r="DA277" i="63"/>
  <c r="CZ277" i="63"/>
  <c r="CY277" i="63"/>
  <c r="CX277" i="63"/>
  <c r="CW277" i="63"/>
  <c r="CN276" i="63"/>
  <c r="B276" i="63"/>
  <c r="CN275" i="63"/>
  <c r="C275" i="63"/>
  <c r="B275" i="63"/>
  <c r="A275" i="63"/>
  <c r="CN274" i="63"/>
  <c r="C274" i="63"/>
  <c r="B274" i="63"/>
  <c r="A274" i="63"/>
  <c r="CN273" i="63"/>
  <c r="C273" i="63"/>
  <c r="B273" i="63"/>
  <c r="A273" i="63"/>
  <c r="DC272" i="63"/>
  <c r="DB272" i="63"/>
  <c r="DA272" i="63"/>
  <c r="CZ272" i="63"/>
  <c r="CY272" i="63"/>
  <c r="CX272" i="63"/>
  <c r="CW272" i="63"/>
  <c r="DC271" i="63"/>
  <c r="DB271" i="63"/>
  <c r="DA271" i="63"/>
  <c r="CZ271" i="63"/>
  <c r="CY271" i="63"/>
  <c r="CX271" i="63"/>
  <c r="CW271" i="63"/>
  <c r="CN270" i="63"/>
  <c r="B270" i="63"/>
  <c r="CN269" i="63"/>
  <c r="C269" i="63"/>
  <c r="B269" i="63"/>
  <c r="A269" i="63"/>
  <c r="CN268" i="63"/>
  <c r="C268" i="63"/>
  <c r="B268" i="63"/>
  <c r="A268" i="63"/>
  <c r="CN267" i="63"/>
  <c r="C267" i="63"/>
  <c r="B267" i="63"/>
  <c r="A267" i="63"/>
  <c r="CN266" i="63"/>
  <c r="C266" i="63"/>
  <c r="B266" i="63"/>
  <c r="A266" i="63"/>
  <c r="CN265" i="63"/>
  <c r="C265" i="63"/>
  <c r="B265" i="63"/>
  <c r="A265" i="63"/>
  <c r="CN264" i="63"/>
  <c r="B264" i="63"/>
  <c r="A264" i="63"/>
  <c r="DC263" i="63"/>
  <c r="DB263" i="63"/>
  <c r="DA263" i="63"/>
  <c r="CZ263" i="63"/>
  <c r="CY263" i="63"/>
  <c r="CX263" i="63"/>
  <c r="CW263" i="63"/>
  <c r="DC262" i="63"/>
  <c r="DB262" i="63"/>
  <c r="DA262" i="63"/>
  <c r="CZ262" i="63"/>
  <c r="CY262" i="63"/>
  <c r="CX262" i="63"/>
  <c r="CW262" i="63"/>
  <c r="CN261" i="63"/>
  <c r="C261" i="63"/>
  <c r="B261" i="63"/>
  <c r="CN260" i="63"/>
  <c r="C260" i="63"/>
  <c r="B260" i="63"/>
  <c r="A260" i="63"/>
  <c r="CN259" i="63"/>
  <c r="C259" i="63"/>
  <c r="B259" i="63"/>
  <c r="A259" i="63"/>
  <c r="CN258" i="63"/>
  <c r="C258" i="63"/>
  <c r="B258" i="63"/>
  <c r="A258" i="63"/>
  <c r="CN257" i="63"/>
  <c r="C257" i="63"/>
  <c r="B257" i="63"/>
  <c r="A257" i="63"/>
  <c r="CN256" i="63"/>
  <c r="C256" i="63"/>
  <c r="B256" i="63"/>
  <c r="A256" i="63"/>
  <c r="CN255" i="63"/>
  <c r="C255" i="63"/>
  <c r="B255" i="63"/>
  <c r="A255" i="63"/>
  <c r="CN254" i="63"/>
  <c r="C254" i="63"/>
  <c r="B254" i="63"/>
  <c r="A254" i="63"/>
  <c r="CN253" i="63"/>
  <c r="C253" i="63"/>
  <c r="B253" i="63"/>
  <c r="A253" i="63"/>
  <c r="CN252" i="63"/>
  <c r="B252" i="63"/>
  <c r="A252" i="63"/>
  <c r="DC251" i="63"/>
  <c r="DB251" i="63"/>
  <c r="DA251" i="63"/>
  <c r="CZ251" i="63"/>
  <c r="CY251" i="63"/>
  <c r="CX251" i="63"/>
  <c r="CW251" i="63"/>
  <c r="DC250" i="63"/>
  <c r="DB250" i="63"/>
  <c r="DA250" i="63"/>
  <c r="CZ250" i="63"/>
  <c r="CY250" i="63"/>
  <c r="CX250" i="63"/>
  <c r="CW250" i="63"/>
  <c r="DC249" i="63"/>
  <c r="DB249" i="63"/>
  <c r="DA249" i="63"/>
  <c r="CZ249" i="63"/>
  <c r="CY249" i="63"/>
  <c r="CX249" i="63"/>
  <c r="CW249" i="63"/>
  <c r="DC248" i="63"/>
  <c r="DB248" i="63"/>
  <c r="DA248" i="63"/>
  <c r="CZ248" i="63"/>
  <c r="CY248" i="63"/>
  <c r="CX248" i="63"/>
  <c r="CW248" i="63"/>
  <c r="DC247" i="63"/>
  <c r="DB247" i="63"/>
  <c r="DA247" i="63"/>
  <c r="CZ247" i="63"/>
  <c r="CY247" i="63"/>
  <c r="CX247" i="63"/>
  <c r="CW247" i="63"/>
  <c r="DC246" i="63"/>
  <c r="DB246" i="63"/>
  <c r="DA246" i="63"/>
  <c r="CZ246" i="63"/>
  <c r="CY246" i="63"/>
  <c r="CX246" i="63"/>
  <c r="CW246" i="63"/>
  <c r="CN245" i="63"/>
  <c r="B245" i="63"/>
  <c r="DC244" i="63"/>
  <c r="DB244" i="63"/>
  <c r="DA244" i="63"/>
  <c r="CZ244" i="63"/>
  <c r="CY244" i="63"/>
  <c r="CX244" i="63"/>
  <c r="CW244" i="63"/>
  <c r="CN243" i="63"/>
  <c r="B243" i="63"/>
  <c r="CN241" i="63"/>
  <c r="B241" i="63"/>
  <c r="CN240" i="63"/>
  <c r="C240" i="63"/>
  <c r="B240" i="63"/>
  <c r="A240" i="63"/>
  <c r="CN239" i="63"/>
  <c r="C239" i="63"/>
  <c r="B239" i="63"/>
  <c r="A239" i="63"/>
  <c r="CN238" i="63"/>
  <c r="C238" i="63"/>
  <c r="B238" i="63"/>
  <c r="A238" i="63"/>
  <c r="CN237" i="63"/>
  <c r="C237" i="63"/>
  <c r="B237" i="63"/>
  <c r="A237" i="63"/>
  <c r="CN236" i="63"/>
  <c r="C236" i="63"/>
  <c r="B236" i="63"/>
  <c r="A236" i="63"/>
  <c r="CN235" i="63"/>
  <c r="C235" i="63"/>
  <c r="B235" i="63"/>
  <c r="A235" i="63"/>
  <c r="CN234" i="63"/>
  <c r="C234" i="63"/>
  <c r="B234" i="63"/>
  <c r="A234" i="63"/>
  <c r="CN233" i="63"/>
  <c r="C233" i="63"/>
  <c r="B233" i="63"/>
  <c r="A233" i="63"/>
  <c r="CN232" i="63"/>
  <c r="C232" i="63"/>
  <c r="B232" i="63"/>
  <c r="A232" i="63"/>
  <c r="CN231" i="63"/>
  <c r="C231" i="63"/>
  <c r="B231" i="63"/>
  <c r="A231" i="63"/>
  <c r="CN230" i="63"/>
  <c r="C230" i="63"/>
  <c r="B230" i="63"/>
  <c r="A230" i="63"/>
  <c r="CN229" i="63"/>
  <c r="C229" i="63"/>
  <c r="B229" i="63"/>
  <c r="A229" i="63"/>
  <c r="CN228" i="63"/>
  <c r="C228" i="63"/>
  <c r="B228" i="63"/>
  <c r="A228" i="63"/>
  <c r="CN227" i="63"/>
  <c r="C227" i="63"/>
  <c r="B227" i="63"/>
  <c r="A227" i="63"/>
  <c r="CN226" i="63"/>
  <c r="C226" i="63"/>
  <c r="B226" i="63"/>
  <c r="A226" i="63"/>
  <c r="CN225" i="63"/>
  <c r="C225" i="63"/>
  <c r="B225" i="63"/>
  <c r="A225" i="63"/>
  <c r="CN224" i="63"/>
  <c r="C224" i="63"/>
  <c r="B224" i="63"/>
  <c r="A224" i="63"/>
  <c r="CN223" i="63"/>
  <c r="C223" i="63"/>
  <c r="B223" i="63"/>
  <c r="A223" i="63"/>
  <c r="CN222" i="63"/>
  <c r="C222" i="63"/>
  <c r="B222" i="63"/>
  <c r="A222" i="63"/>
  <c r="CN221" i="63"/>
  <c r="B221" i="63"/>
  <c r="A221" i="63"/>
  <c r="CN220" i="63"/>
  <c r="B220" i="63"/>
  <c r="A220" i="63"/>
  <c r="CN219" i="63"/>
  <c r="C219" i="63"/>
  <c r="B219" i="63"/>
  <c r="A219" i="63"/>
  <c r="CN218" i="63"/>
  <c r="C218" i="63"/>
  <c r="B218" i="63"/>
  <c r="A218" i="63"/>
  <c r="CN217" i="63"/>
  <c r="C217" i="63"/>
  <c r="B217" i="63"/>
  <c r="A217" i="63"/>
  <c r="CN216" i="63"/>
  <c r="C216" i="63"/>
  <c r="B216" i="63"/>
  <c r="A216" i="63"/>
  <c r="CN215" i="63"/>
  <c r="C215" i="63"/>
  <c r="B215" i="63"/>
  <c r="A215" i="63"/>
  <c r="CN214" i="63"/>
  <c r="C214" i="63"/>
  <c r="B214" i="63"/>
  <c r="A214" i="63"/>
  <c r="CN213" i="63"/>
  <c r="C213" i="63"/>
  <c r="B213" i="63"/>
  <c r="A213" i="63"/>
  <c r="CN212" i="63"/>
  <c r="C212" i="63"/>
  <c r="B212" i="63"/>
  <c r="A212" i="63"/>
  <c r="CN211" i="63"/>
  <c r="C211" i="63"/>
  <c r="B211" i="63"/>
  <c r="A211" i="63"/>
  <c r="CN210" i="63"/>
  <c r="C210" i="63"/>
  <c r="B210" i="63"/>
  <c r="A210" i="63"/>
  <c r="CN209" i="63"/>
  <c r="C209" i="63"/>
  <c r="B209" i="63"/>
  <c r="A209" i="63"/>
  <c r="CN208" i="63"/>
  <c r="C208" i="63"/>
  <c r="B208" i="63"/>
  <c r="A208" i="63"/>
  <c r="CN207" i="63"/>
  <c r="C207" i="63"/>
  <c r="B207" i="63"/>
  <c r="A207" i="63"/>
  <c r="DC206" i="63"/>
  <c r="DB206" i="63"/>
  <c r="DA206" i="63"/>
  <c r="CZ206" i="63"/>
  <c r="CY206" i="63"/>
  <c r="CX206" i="63"/>
  <c r="CW206" i="63"/>
  <c r="DC205" i="63"/>
  <c r="DB205" i="63"/>
  <c r="DA205" i="63"/>
  <c r="CZ205" i="63"/>
  <c r="CY205" i="63"/>
  <c r="CX205" i="63"/>
  <c r="CW205" i="63"/>
  <c r="CN204" i="63"/>
  <c r="C204" i="63"/>
  <c r="B204" i="63"/>
  <c r="CN203" i="63"/>
  <c r="C203" i="63"/>
  <c r="B203" i="63"/>
  <c r="A203" i="63"/>
  <c r="CN202" i="63"/>
  <c r="C202" i="63"/>
  <c r="B202" i="63"/>
  <c r="A202" i="63"/>
  <c r="CN201" i="63"/>
  <c r="C201" i="63"/>
  <c r="B201" i="63"/>
  <c r="A201" i="63"/>
  <c r="CN200" i="63"/>
  <c r="C200" i="63"/>
  <c r="B200" i="63"/>
  <c r="A200" i="63"/>
  <c r="CN199" i="63"/>
  <c r="C199" i="63"/>
  <c r="B199" i="63"/>
  <c r="A199" i="63"/>
  <c r="CN198" i="63"/>
  <c r="C198" i="63"/>
  <c r="B198" i="63"/>
  <c r="A198" i="63"/>
  <c r="CN197" i="63"/>
  <c r="C197" i="63"/>
  <c r="B197" i="63"/>
  <c r="A197" i="63"/>
  <c r="CN196" i="63"/>
  <c r="C196" i="63"/>
  <c r="B196" i="63"/>
  <c r="A196" i="63"/>
  <c r="CN195" i="63"/>
  <c r="C195" i="63"/>
  <c r="B195" i="63"/>
  <c r="A195" i="63"/>
  <c r="CN194" i="63"/>
  <c r="C194" i="63"/>
  <c r="B194" i="63"/>
  <c r="A194" i="63"/>
  <c r="CN193" i="63"/>
  <c r="C193" i="63"/>
  <c r="B193" i="63"/>
  <c r="A193" i="63"/>
  <c r="CN192" i="63"/>
  <c r="C192" i="63"/>
  <c r="B192" i="63"/>
  <c r="A192" i="63"/>
  <c r="CN191" i="63"/>
  <c r="C191" i="63"/>
  <c r="B191" i="63"/>
  <c r="A191" i="63"/>
  <c r="CN190" i="63"/>
  <c r="C190" i="63"/>
  <c r="B190" i="63"/>
  <c r="A190" i="63"/>
  <c r="CN189" i="63"/>
  <c r="C189" i="63"/>
  <c r="B189" i="63"/>
  <c r="A189" i="63"/>
  <c r="CN188" i="63"/>
  <c r="C188" i="63"/>
  <c r="B188" i="63"/>
  <c r="A188" i="63"/>
  <c r="DC187" i="63"/>
  <c r="DB187" i="63"/>
  <c r="DA187" i="63"/>
  <c r="CZ187" i="63"/>
  <c r="CY187" i="63"/>
  <c r="CX187" i="63"/>
  <c r="CW187" i="63"/>
  <c r="DC186" i="63"/>
  <c r="DB186" i="63"/>
  <c r="DA186" i="63"/>
  <c r="CZ186" i="63"/>
  <c r="CY186" i="63"/>
  <c r="CX186" i="63"/>
  <c r="CW186" i="63"/>
  <c r="CN185" i="63"/>
  <c r="C185" i="63"/>
  <c r="B185" i="63"/>
  <c r="CN184" i="63"/>
  <c r="C184" i="63"/>
  <c r="B184" i="63"/>
  <c r="A184" i="63"/>
  <c r="CN183" i="63"/>
  <c r="C183" i="63"/>
  <c r="B183" i="63"/>
  <c r="A183" i="63"/>
  <c r="CN182" i="63"/>
  <c r="C182" i="63"/>
  <c r="B182" i="63"/>
  <c r="A182" i="63"/>
  <c r="CN181" i="63"/>
  <c r="C181" i="63"/>
  <c r="B181" i="63"/>
  <c r="A181" i="63"/>
  <c r="CN180" i="63"/>
  <c r="C180" i="63"/>
  <c r="B180" i="63"/>
  <c r="A180" i="63"/>
  <c r="CN179" i="63"/>
  <c r="C179" i="63"/>
  <c r="B179" i="63"/>
  <c r="A179" i="63"/>
  <c r="DC178" i="63"/>
  <c r="DB178" i="63"/>
  <c r="DA178" i="63"/>
  <c r="CZ178" i="63"/>
  <c r="CY178" i="63"/>
  <c r="CX178" i="63"/>
  <c r="CW178" i="63"/>
  <c r="DC177" i="63"/>
  <c r="DB177" i="63"/>
  <c r="DA177" i="63"/>
  <c r="CZ177" i="63"/>
  <c r="CY177" i="63"/>
  <c r="CX177" i="63"/>
  <c r="CW177" i="63"/>
  <c r="DC176" i="63"/>
  <c r="DB176" i="63"/>
  <c r="DA176" i="63"/>
  <c r="CZ176" i="63"/>
  <c r="CY176" i="63"/>
  <c r="CX176" i="63"/>
  <c r="CW176" i="63"/>
  <c r="DC175" i="63"/>
  <c r="DB175" i="63"/>
  <c r="DA175" i="63"/>
  <c r="CZ175" i="63"/>
  <c r="CY175" i="63"/>
  <c r="CX175" i="63"/>
  <c r="CW175" i="63"/>
  <c r="CN174" i="63"/>
  <c r="B174" i="63"/>
  <c r="CN172" i="63"/>
  <c r="C172" i="63"/>
  <c r="B172" i="63"/>
  <c r="CN171" i="63"/>
  <c r="C171" i="63"/>
  <c r="B171" i="63"/>
  <c r="A171" i="63"/>
  <c r="CN170" i="63"/>
  <c r="C170" i="63"/>
  <c r="B170" i="63"/>
  <c r="A170" i="63"/>
  <c r="CN169" i="63"/>
  <c r="C169" i="63"/>
  <c r="B169" i="63"/>
  <c r="A169" i="63"/>
  <c r="CN168" i="63"/>
  <c r="C168" i="63"/>
  <c r="B168" i="63"/>
  <c r="A168" i="63"/>
  <c r="CN167" i="63"/>
  <c r="C167" i="63"/>
  <c r="B167" i="63"/>
  <c r="A167" i="63"/>
  <c r="CN166" i="63"/>
  <c r="C166" i="63"/>
  <c r="B166" i="63"/>
  <c r="A166" i="63"/>
  <c r="CN165" i="63"/>
  <c r="C165" i="63"/>
  <c r="B165" i="63"/>
  <c r="A165" i="63"/>
  <c r="CN164" i="63"/>
  <c r="C164" i="63"/>
  <c r="B164" i="63"/>
  <c r="A164" i="63"/>
  <c r="CN163" i="63"/>
  <c r="C163" i="63"/>
  <c r="B163" i="63"/>
  <c r="A163" i="63"/>
  <c r="CN162" i="63"/>
  <c r="C162" i="63"/>
  <c r="B162" i="63"/>
  <c r="A162" i="63"/>
  <c r="CN161" i="63"/>
  <c r="C161" i="63"/>
  <c r="B161" i="63"/>
  <c r="A161" i="63"/>
  <c r="CN160" i="63"/>
  <c r="C160" i="63"/>
  <c r="B160" i="63"/>
  <c r="A160" i="63"/>
  <c r="CN159" i="63"/>
  <c r="C159" i="63"/>
  <c r="B159" i="63"/>
  <c r="A159" i="63"/>
  <c r="DC158" i="63"/>
  <c r="DB158" i="63"/>
  <c r="DA158" i="63"/>
  <c r="CZ158" i="63"/>
  <c r="CY158" i="63"/>
  <c r="CX158" i="63"/>
  <c r="CW158" i="63"/>
  <c r="DC157" i="63"/>
  <c r="DB157" i="63"/>
  <c r="DA157" i="63"/>
  <c r="CZ157" i="63"/>
  <c r="CY157" i="63"/>
  <c r="CX157" i="63"/>
  <c r="CW157" i="63"/>
  <c r="CN156" i="63"/>
  <c r="C156" i="63"/>
  <c r="B156" i="63"/>
  <c r="CN155" i="63"/>
  <c r="C155" i="63"/>
  <c r="B155" i="63"/>
  <c r="A155" i="63"/>
  <c r="CN154" i="63"/>
  <c r="C154" i="63"/>
  <c r="B154" i="63"/>
  <c r="A154" i="63"/>
  <c r="CN153" i="63"/>
  <c r="C153" i="63"/>
  <c r="B153" i="63"/>
  <c r="A153" i="63"/>
  <c r="CN152" i="63"/>
  <c r="C152" i="63"/>
  <c r="B152" i="63"/>
  <c r="A152" i="63"/>
  <c r="CN151" i="63"/>
  <c r="C151" i="63"/>
  <c r="B151" i="63"/>
  <c r="A151" i="63"/>
  <c r="CN150" i="63"/>
  <c r="C150" i="63"/>
  <c r="B150" i="63"/>
  <c r="A150" i="63"/>
  <c r="CN149" i="63"/>
  <c r="C149" i="63"/>
  <c r="B149" i="63"/>
  <c r="A149" i="63"/>
  <c r="CN148" i="63"/>
  <c r="C148" i="63"/>
  <c r="B148" i="63"/>
  <c r="A148" i="63"/>
  <c r="CN147" i="63"/>
  <c r="C147" i="63"/>
  <c r="B147" i="63"/>
  <c r="A147" i="63"/>
  <c r="CN146" i="63"/>
  <c r="C146" i="63"/>
  <c r="B146" i="63"/>
  <c r="A146" i="63"/>
  <c r="CN145" i="63"/>
  <c r="C145" i="63"/>
  <c r="B145" i="63"/>
  <c r="A145" i="63"/>
  <c r="CN144" i="63"/>
  <c r="C144" i="63"/>
  <c r="B144" i="63"/>
  <c r="A144" i="63"/>
  <c r="CN143" i="63"/>
  <c r="C143" i="63"/>
  <c r="B143" i="63"/>
  <c r="A143" i="63"/>
  <c r="CN142" i="63"/>
  <c r="C142" i="63"/>
  <c r="B142" i="63"/>
  <c r="A142" i="63"/>
  <c r="CN141" i="63"/>
  <c r="C141" i="63"/>
  <c r="B141" i="63"/>
  <c r="A141" i="63"/>
  <c r="CN140" i="63"/>
  <c r="C140" i="63"/>
  <c r="B140" i="63"/>
  <c r="A140" i="63"/>
  <c r="CN139" i="63"/>
  <c r="B139" i="63"/>
  <c r="A139" i="63"/>
  <c r="CN138" i="63"/>
  <c r="C138" i="63"/>
  <c r="B138" i="63"/>
  <c r="A138" i="63"/>
  <c r="CN137" i="63"/>
  <c r="C137" i="63"/>
  <c r="B137" i="63"/>
  <c r="A137" i="63"/>
  <c r="CN136" i="63"/>
  <c r="C136" i="63"/>
  <c r="B136" i="63"/>
  <c r="A136" i="63"/>
  <c r="CN135" i="63"/>
  <c r="C135" i="63"/>
  <c r="B135" i="63"/>
  <c r="A135" i="63"/>
  <c r="CN134" i="63"/>
  <c r="C134" i="63"/>
  <c r="B134" i="63"/>
  <c r="A134" i="63"/>
  <c r="CN133" i="63"/>
  <c r="C133" i="63"/>
  <c r="B133" i="63"/>
  <c r="A133" i="63"/>
  <c r="CN132" i="63"/>
  <c r="C132" i="63"/>
  <c r="B132" i="63"/>
  <c r="A132" i="63"/>
  <c r="CN131" i="63"/>
  <c r="C131" i="63"/>
  <c r="B131" i="63"/>
  <c r="A131" i="63"/>
  <c r="CN130" i="63"/>
  <c r="C130" i="63"/>
  <c r="B130" i="63"/>
  <c r="A130" i="63"/>
  <c r="CN129" i="63"/>
  <c r="C129" i="63"/>
  <c r="B129" i="63"/>
  <c r="A129" i="63"/>
  <c r="CN128" i="63"/>
  <c r="C128" i="63"/>
  <c r="B128" i="63"/>
  <c r="A128" i="63"/>
  <c r="CN127" i="63"/>
  <c r="B127" i="63"/>
  <c r="A127" i="63"/>
  <c r="DC126" i="63"/>
  <c r="DB126" i="63"/>
  <c r="DA126" i="63"/>
  <c r="CZ126" i="63"/>
  <c r="CY126" i="63"/>
  <c r="CX126" i="63"/>
  <c r="CW126" i="63"/>
  <c r="DC125" i="63"/>
  <c r="DB125" i="63"/>
  <c r="DA125" i="63"/>
  <c r="CZ125" i="63"/>
  <c r="CY125" i="63"/>
  <c r="CX125" i="63"/>
  <c r="CW125" i="63"/>
  <c r="CN124" i="63"/>
  <c r="C124" i="63"/>
  <c r="B124" i="63"/>
  <c r="CN123" i="63"/>
  <c r="C123" i="63"/>
  <c r="B123" i="63"/>
  <c r="A123" i="63"/>
  <c r="CN122" i="63"/>
  <c r="C122" i="63"/>
  <c r="B122" i="63"/>
  <c r="A122" i="63"/>
  <c r="CN121" i="63"/>
  <c r="C121" i="63"/>
  <c r="B121" i="63"/>
  <c r="A121" i="63"/>
  <c r="CN120" i="63"/>
  <c r="C120" i="63"/>
  <c r="B120" i="63"/>
  <c r="A120" i="63"/>
  <c r="CN119" i="63"/>
  <c r="C119" i="63"/>
  <c r="B119" i="63"/>
  <c r="A119" i="63"/>
  <c r="CN118" i="63"/>
  <c r="C118" i="63"/>
  <c r="B118" i="63"/>
  <c r="A118" i="63"/>
  <c r="CN117" i="63"/>
  <c r="C117" i="63"/>
  <c r="B117" i="63"/>
  <c r="A117" i="63"/>
  <c r="CN116" i="63"/>
  <c r="C116" i="63"/>
  <c r="B116" i="63"/>
  <c r="A116" i="63"/>
  <c r="DC115" i="63"/>
  <c r="DB115" i="63"/>
  <c r="DA115" i="63"/>
  <c r="CZ115" i="63"/>
  <c r="CY115" i="63"/>
  <c r="CX115" i="63"/>
  <c r="CW115" i="63"/>
  <c r="B115" i="63"/>
  <c r="DC114" i="63"/>
  <c r="DB114" i="63"/>
  <c r="DA114" i="63"/>
  <c r="CZ114" i="63"/>
  <c r="CY114" i="63"/>
  <c r="CX114" i="63"/>
  <c r="CW114" i="63"/>
  <c r="CN113" i="63"/>
  <c r="C113" i="63"/>
  <c r="B113" i="63"/>
  <c r="CN112" i="63"/>
  <c r="C112" i="63"/>
  <c r="B112" i="63"/>
  <c r="A112" i="63"/>
  <c r="CN111" i="63"/>
  <c r="C111" i="63"/>
  <c r="B111" i="63"/>
  <c r="A111" i="63"/>
  <c r="CN110" i="63"/>
  <c r="C110" i="63"/>
  <c r="B110" i="63"/>
  <c r="A110" i="63"/>
  <c r="CN109" i="63"/>
  <c r="C109" i="63"/>
  <c r="B109" i="63"/>
  <c r="A109" i="63"/>
  <c r="CN108" i="63"/>
  <c r="C108" i="63"/>
  <c r="B108" i="63"/>
  <c r="A108" i="63"/>
  <c r="CN107" i="63"/>
  <c r="C107" i="63"/>
  <c r="B107" i="63"/>
  <c r="A107" i="63"/>
  <c r="CN106" i="63"/>
  <c r="C106" i="63"/>
  <c r="B106" i="63"/>
  <c r="A106" i="63"/>
  <c r="CN105" i="63"/>
  <c r="C105" i="63"/>
  <c r="B105" i="63"/>
  <c r="A105" i="63"/>
  <c r="CN104" i="63"/>
  <c r="C104" i="63"/>
  <c r="B104" i="63"/>
  <c r="A104" i="63"/>
  <c r="CN103" i="63"/>
  <c r="C103" i="63"/>
  <c r="B103" i="63"/>
  <c r="A103" i="63"/>
  <c r="CN102" i="63"/>
  <c r="C102" i="63"/>
  <c r="B102" i="63"/>
  <c r="A102" i="63"/>
  <c r="CN101" i="63"/>
  <c r="C101" i="63"/>
  <c r="B101" i="63"/>
  <c r="A101" i="63"/>
  <c r="DC100" i="63"/>
  <c r="DB100" i="63"/>
  <c r="DA100" i="63"/>
  <c r="CZ100" i="63"/>
  <c r="CY100" i="63"/>
  <c r="CX100" i="63"/>
  <c r="CW100" i="63"/>
  <c r="B100" i="63"/>
  <c r="CN98" i="63"/>
  <c r="B98" i="63"/>
  <c r="CN97" i="63"/>
  <c r="C97" i="63"/>
  <c r="B97" i="63"/>
  <c r="A97" i="63"/>
  <c r="CN96" i="63"/>
  <c r="C96" i="63"/>
  <c r="B96" i="63"/>
  <c r="A96" i="63"/>
  <c r="CN95" i="63"/>
  <c r="B95" i="63"/>
  <c r="A95" i="63"/>
  <c r="DC94" i="63"/>
  <c r="DB94" i="63"/>
  <c r="DA94" i="63"/>
  <c r="CZ94" i="63"/>
  <c r="CY94" i="63"/>
  <c r="CX94" i="63"/>
  <c r="CW94" i="63"/>
  <c r="DC93" i="63"/>
  <c r="DB93" i="63"/>
  <c r="DA93" i="63"/>
  <c r="CZ93" i="63"/>
  <c r="CY93" i="63"/>
  <c r="CX93" i="63"/>
  <c r="CW93" i="63"/>
  <c r="DC92" i="63"/>
  <c r="DB92" i="63"/>
  <c r="DA92" i="63"/>
  <c r="CZ92" i="63"/>
  <c r="CY92" i="63"/>
  <c r="CX92" i="63"/>
  <c r="CW92" i="63"/>
  <c r="DC91" i="63"/>
  <c r="DB91" i="63"/>
  <c r="DA91" i="63"/>
  <c r="CZ91" i="63"/>
  <c r="CY91" i="63"/>
  <c r="CX91" i="63"/>
  <c r="CW91" i="63"/>
  <c r="CN90" i="63"/>
  <c r="B90" i="63"/>
  <c r="DC89" i="63"/>
  <c r="DB89" i="63"/>
  <c r="DA89" i="63"/>
  <c r="CZ89" i="63"/>
  <c r="CY89" i="63"/>
  <c r="CX89" i="63"/>
  <c r="CW89" i="63"/>
  <c r="CN89" i="63"/>
  <c r="CN88" i="63"/>
  <c r="C88" i="63"/>
  <c r="B88" i="63"/>
  <c r="CN87" i="63"/>
  <c r="C87" i="63"/>
  <c r="B87" i="63"/>
  <c r="A87" i="63"/>
  <c r="CN86" i="63"/>
  <c r="C86" i="63"/>
  <c r="B86" i="63"/>
  <c r="A86" i="63"/>
  <c r="CN85" i="63"/>
  <c r="B85" i="63"/>
  <c r="A85" i="63"/>
  <c r="CN84" i="63"/>
  <c r="C84" i="63"/>
  <c r="B84" i="63"/>
  <c r="A84" i="63"/>
  <c r="CN83" i="63"/>
  <c r="C83" i="63"/>
  <c r="B83" i="63"/>
  <c r="A83" i="63"/>
  <c r="CN82" i="63"/>
  <c r="C82" i="63"/>
  <c r="B82" i="63"/>
  <c r="A82" i="63"/>
  <c r="CN81" i="63"/>
  <c r="C81" i="63"/>
  <c r="B81" i="63"/>
  <c r="A81" i="63"/>
  <c r="CN80" i="63"/>
  <c r="C80" i="63"/>
  <c r="B80" i="63"/>
  <c r="A80" i="63"/>
  <c r="CN79" i="63"/>
  <c r="C79" i="63"/>
  <c r="B79" i="63"/>
  <c r="A79" i="63"/>
  <c r="CN78" i="63"/>
  <c r="C78" i="63"/>
  <c r="B78" i="63"/>
  <c r="A78" i="63"/>
  <c r="CN77" i="63"/>
  <c r="C77" i="63"/>
  <c r="B77" i="63"/>
  <c r="A77" i="63"/>
  <c r="CN76" i="63"/>
  <c r="C76" i="63"/>
  <c r="B76" i="63"/>
  <c r="A76" i="63"/>
  <c r="CN75" i="63"/>
  <c r="C75" i="63"/>
  <c r="B75" i="63"/>
  <c r="A75" i="63"/>
  <c r="DC74" i="63"/>
  <c r="DB74" i="63"/>
  <c r="DA74" i="63"/>
  <c r="CZ74" i="63"/>
  <c r="CY74" i="63"/>
  <c r="CX74" i="63"/>
  <c r="CW74" i="63"/>
  <c r="DC73" i="63"/>
  <c r="DB73" i="63"/>
  <c r="DA73" i="63"/>
  <c r="CZ73" i="63"/>
  <c r="CY73" i="63"/>
  <c r="CX73" i="63"/>
  <c r="CW73" i="63"/>
  <c r="CN72" i="63"/>
  <c r="C72" i="63"/>
  <c r="B72" i="63"/>
  <c r="CN71" i="63"/>
  <c r="C71" i="63"/>
  <c r="B71" i="63"/>
  <c r="A71" i="63"/>
  <c r="CN70" i="63"/>
  <c r="C70" i="63"/>
  <c r="B70" i="63"/>
  <c r="A70" i="63"/>
  <c r="CN69" i="63"/>
  <c r="C69" i="63"/>
  <c r="B69" i="63"/>
  <c r="A69" i="63"/>
  <c r="CN68" i="63"/>
  <c r="C68" i="63"/>
  <c r="B68" i="63"/>
  <c r="A68" i="63"/>
  <c r="CN67" i="63"/>
  <c r="C67" i="63"/>
  <c r="B67" i="63"/>
  <c r="A67" i="63"/>
  <c r="CN66" i="63"/>
  <c r="C66" i="63"/>
  <c r="B66" i="63"/>
  <c r="A66" i="63"/>
  <c r="CN65" i="63"/>
  <c r="C65" i="63"/>
  <c r="B65" i="63"/>
  <c r="A65" i="63"/>
  <c r="CN64" i="63"/>
  <c r="C64" i="63"/>
  <c r="B64" i="63"/>
  <c r="A64" i="63"/>
  <c r="CN63" i="63"/>
  <c r="C63" i="63"/>
  <c r="B63" i="63"/>
  <c r="A63" i="63"/>
  <c r="CN62" i="63"/>
  <c r="C62" i="63"/>
  <c r="B62" i="63"/>
  <c r="A62" i="63"/>
  <c r="CN61" i="63"/>
  <c r="C61" i="63"/>
  <c r="B61" i="63"/>
  <c r="A61" i="63"/>
  <c r="CN60" i="63"/>
  <c r="C60" i="63"/>
  <c r="B60" i="63"/>
  <c r="A60" i="63"/>
  <c r="CN59" i="63"/>
  <c r="C59" i="63"/>
  <c r="B59" i="63"/>
  <c r="A59" i="63"/>
  <c r="CN58" i="63"/>
  <c r="C58" i="63"/>
  <c r="B58" i="63"/>
  <c r="A58" i="63"/>
  <c r="CN57" i="63"/>
  <c r="C57" i="63"/>
  <c r="B57" i="63"/>
  <c r="A57" i="63"/>
  <c r="CN56" i="63"/>
  <c r="C56" i="63"/>
  <c r="B56" i="63"/>
  <c r="A56" i="63"/>
  <c r="CN55" i="63"/>
  <c r="B55" i="63"/>
  <c r="A55" i="63"/>
  <c r="CN54" i="63"/>
  <c r="C54" i="63"/>
  <c r="B54" i="63"/>
  <c r="A54" i="63"/>
  <c r="CN53" i="63"/>
  <c r="C53" i="63"/>
  <c r="B53" i="63"/>
  <c r="A53" i="63"/>
  <c r="CN52" i="63"/>
  <c r="C52" i="63"/>
  <c r="B52" i="63"/>
  <c r="A52" i="63"/>
  <c r="CN51" i="63"/>
  <c r="C51" i="63"/>
  <c r="B51" i="63"/>
  <c r="A51" i="63"/>
  <c r="CN50" i="63"/>
  <c r="C50" i="63"/>
  <c r="B50" i="63"/>
  <c r="A50" i="63"/>
  <c r="CN49" i="63"/>
  <c r="C49" i="63"/>
  <c r="B49" i="63"/>
  <c r="A49" i="63"/>
  <c r="CN48" i="63"/>
  <c r="C48" i="63"/>
  <c r="B48" i="63"/>
  <c r="A48" i="63"/>
  <c r="CN47" i="63"/>
  <c r="C47" i="63"/>
  <c r="B47" i="63"/>
  <c r="A47" i="63"/>
  <c r="CN46" i="63"/>
  <c r="C46" i="63"/>
  <c r="B46" i="63"/>
  <c r="A46" i="63"/>
  <c r="CN45" i="63"/>
  <c r="C45" i="63"/>
  <c r="B45" i="63"/>
  <c r="A45" i="63"/>
  <c r="CN44" i="63"/>
  <c r="C44" i="63"/>
  <c r="B44" i="63"/>
  <c r="A44" i="63"/>
  <c r="CN43" i="63"/>
  <c r="C43" i="63"/>
  <c r="B43" i="63"/>
  <c r="A43" i="63"/>
  <c r="CN42" i="63"/>
  <c r="C42" i="63"/>
  <c r="B42" i="63"/>
  <c r="A42" i="63"/>
  <c r="DC41" i="63"/>
  <c r="DB41" i="63"/>
  <c r="DA41" i="63"/>
  <c r="CZ41" i="63"/>
  <c r="CY41" i="63"/>
  <c r="CX41" i="63"/>
  <c r="CW41" i="63"/>
  <c r="DC40" i="63"/>
  <c r="DB40" i="63"/>
  <c r="DA40" i="63"/>
  <c r="CZ40" i="63"/>
  <c r="CY40" i="63"/>
  <c r="CX40" i="63"/>
  <c r="CW40" i="63"/>
  <c r="CN39" i="63"/>
  <c r="C39" i="63"/>
  <c r="B39" i="63"/>
  <c r="CN38" i="63"/>
  <c r="B38" i="63"/>
  <c r="A38" i="63"/>
  <c r="CN37" i="63"/>
  <c r="C37" i="63"/>
  <c r="B37" i="63"/>
  <c r="A37" i="63"/>
  <c r="CN36" i="63"/>
  <c r="C36" i="63"/>
  <c r="B36" i="63"/>
  <c r="A36" i="63"/>
  <c r="CN35" i="63"/>
  <c r="C35" i="63"/>
  <c r="B35" i="63"/>
  <c r="A35" i="63"/>
  <c r="CN34" i="63"/>
  <c r="C34" i="63"/>
  <c r="B34" i="63"/>
  <c r="A34" i="63"/>
  <c r="CN33" i="63"/>
  <c r="C33" i="63"/>
  <c r="B33" i="63"/>
  <c r="A33" i="63"/>
  <c r="CN32" i="63"/>
  <c r="C32" i="63"/>
  <c r="B32" i="63"/>
  <c r="A32" i="63"/>
  <c r="CN31" i="63"/>
  <c r="C31" i="63"/>
  <c r="B31" i="63"/>
  <c r="A31" i="63"/>
  <c r="DC30" i="63"/>
  <c r="DB30" i="63"/>
  <c r="DA30" i="63"/>
  <c r="CZ30" i="63"/>
  <c r="CY30" i="63"/>
  <c r="CX30" i="63"/>
  <c r="CW30" i="63"/>
  <c r="DC29" i="63"/>
  <c r="DB29" i="63"/>
  <c r="DA29" i="63"/>
  <c r="CZ29" i="63"/>
  <c r="CY29" i="63"/>
  <c r="CX29" i="63"/>
  <c r="CW29" i="63"/>
  <c r="CN28" i="63"/>
  <c r="B28" i="63"/>
  <c r="CN27" i="63"/>
  <c r="C27" i="63"/>
  <c r="B27" i="63"/>
  <c r="A27" i="63"/>
  <c r="CN26" i="63"/>
  <c r="B26" i="63"/>
  <c r="A26" i="63"/>
  <c r="CN25" i="63"/>
  <c r="C25" i="63"/>
  <c r="B25" i="63"/>
  <c r="A25" i="63"/>
  <c r="CN24" i="63"/>
  <c r="C24" i="63"/>
  <c r="B24" i="63"/>
  <c r="A24" i="63"/>
  <c r="CN23" i="63"/>
  <c r="C23" i="63"/>
  <c r="B23" i="63"/>
  <c r="A23" i="63"/>
  <c r="CN22" i="63"/>
  <c r="C22" i="63"/>
  <c r="B22" i="63"/>
  <c r="A22" i="63"/>
  <c r="CN21" i="63"/>
  <c r="C21" i="63"/>
  <c r="B21" i="63"/>
  <c r="A21" i="63"/>
  <c r="CN20" i="63"/>
  <c r="C20" i="63"/>
  <c r="B20" i="63"/>
  <c r="A20" i="63"/>
  <c r="CN19" i="63"/>
  <c r="C19" i="63"/>
  <c r="B19" i="63"/>
  <c r="A19" i="63"/>
  <c r="CN18" i="63"/>
  <c r="C18" i="63"/>
  <c r="B18" i="63"/>
  <c r="A18" i="63"/>
  <c r="CN17" i="63"/>
  <c r="C17" i="63"/>
  <c r="B17" i="63"/>
  <c r="A17" i="63"/>
  <c r="CN16" i="63"/>
  <c r="C16" i="63"/>
  <c r="B16" i="63"/>
  <c r="A16" i="63"/>
  <c r="CV13" i="63"/>
  <c r="CN13" i="63"/>
  <c r="B13" i="63"/>
  <c r="CV12" i="63"/>
  <c r="CN12" i="63"/>
  <c r="C12" i="63"/>
  <c r="B12" i="63"/>
  <c r="A12" i="63"/>
  <c r="CV11" i="63"/>
  <c r="CN11" i="63"/>
  <c r="B11" i="63"/>
  <c r="A11" i="63"/>
  <c r="CV10" i="63"/>
  <c r="CN10" i="63"/>
  <c r="C10" i="63"/>
  <c r="B10" i="63"/>
  <c r="A10" i="63"/>
  <c r="CW2" i="63"/>
  <c r="CO2" i="63"/>
  <c r="CG2" i="63"/>
  <c r="BY2" i="63"/>
  <c r="BQ2" i="63"/>
  <c r="BI2" i="63"/>
  <c r="BA2" i="63"/>
  <c r="AS2" i="63"/>
  <c r="AK2" i="63"/>
  <c r="AC2" i="63"/>
  <c r="U2" i="63"/>
  <c r="M2" i="63"/>
  <c r="E2" i="63"/>
  <c r="A2" i="63"/>
  <c r="A1" i="63"/>
  <c r="D151" i="62"/>
  <c r="C151" i="62"/>
  <c r="B151" i="62"/>
  <c r="U150" i="62"/>
  <c r="T150" i="62"/>
  <c r="S150" i="62"/>
  <c r="R150" i="62"/>
  <c r="Q150" i="62"/>
  <c r="O150" i="62"/>
  <c r="N150" i="62"/>
  <c r="M150" i="62"/>
  <c r="L150" i="62"/>
  <c r="K150" i="62"/>
  <c r="J150" i="62"/>
  <c r="I150" i="62"/>
  <c r="H150" i="62"/>
  <c r="G150" i="62"/>
  <c r="F150" i="62"/>
  <c r="E150" i="62"/>
  <c r="D150" i="62"/>
  <c r="C150" i="62"/>
  <c r="B150" i="62"/>
  <c r="D149" i="62"/>
  <c r="C149" i="62"/>
  <c r="B149" i="62"/>
  <c r="U148" i="62"/>
  <c r="T148" i="62"/>
  <c r="S148" i="62"/>
  <c r="R148" i="62"/>
  <c r="Q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B148" i="62"/>
  <c r="D147" i="62"/>
  <c r="C147" i="62"/>
  <c r="B147" i="62"/>
  <c r="E146" i="62"/>
  <c r="D146" i="62"/>
  <c r="C146" i="62"/>
  <c r="B146" i="62"/>
  <c r="E145" i="62"/>
  <c r="D145" i="62"/>
  <c r="C145" i="62"/>
  <c r="B145" i="62"/>
  <c r="E144" i="62"/>
  <c r="D144" i="62"/>
  <c r="C144" i="62"/>
  <c r="B144" i="62"/>
  <c r="E143" i="62"/>
  <c r="D143" i="62"/>
  <c r="C143" i="62"/>
  <c r="B143" i="62"/>
  <c r="E142" i="62"/>
  <c r="D142" i="62"/>
  <c r="C142" i="62"/>
  <c r="B142" i="62"/>
  <c r="E141" i="62"/>
  <c r="D141" i="62"/>
  <c r="C141" i="62"/>
  <c r="B141" i="62"/>
  <c r="D140" i="62"/>
  <c r="C140" i="62"/>
  <c r="B140" i="62"/>
  <c r="D139" i="62"/>
  <c r="C139" i="62"/>
  <c r="B139" i="62"/>
  <c r="E138" i="62"/>
  <c r="D138" i="62"/>
  <c r="C138" i="62"/>
  <c r="B138" i="62"/>
  <c r="E137" i="62"/>
  <c r="D137" i="62"/>
  <c r="C137" i="62"/>
  <c r="B137" i="62"/>
  <c r="E136" i="62"/>
  <c r="D136" i="62"/>
  <c r="C136" i="62"/>
  <c r="B136" i="62"/>
  <c r="E135" i="62"/>
  <c r="D135" i="62"/>
  <c r="C135" i="62"/>
  <c r="B135" i="62"/>
  <c r="E134" i="62"/>
  <c r="D134" i="62"/>
  <c r="C134" i="62"/>
  <c r="B134" i="62"/>
  <c r="E133" i="62"/>
  <c r="D133" i="62"/>
  <c r="C133" i="62"/>
  <c r="B133" i="62"/>
  <c r="E132" i="62"/>
  <c r="D132" i="62"/>
  <c r="C132" i="62"/>
  <c r="B132" i="62"/>
  <c r="E131" i="62"/>
  <c r="D131" i="62"/>
  <c r="C131" i="62"/>
  <c r="B131" i="62"/>
  <c r="E130" i="62"/>
  <c r="D130" i="62"/>
  <c r="C130" i="62"/>
  <c r="B130" i="62"/>
  <c r="E129" i="62"/>
  <c r="D129" i="62"/>
  <c r="C129" i="62"/>
  <c r="B129" i="62"/>
  <c r="E128" i="62"/>
  <c r="D128" i="62"/>
  <c r="C128" i="62"/>
  <c r="B128" i="62"/>
  <c r="E127" i="62"/>
  <c r="D127" i="62"/>
  <c r="C127" i="62"/>
  <c r="B127" i="62"/>
  <c r="E126" i="62"/>
  <c r="D126" i="62"/>
  <c r="C126" i="62"/>
  <c r="B126" i="62"/>
  <c r="E123" i="62"/>
  <c r="C123" i="62"/>
  <c r="E122" i="62"/>
  <c r="D122" i="62"/>
  <c r="C122" i="62"/>
  <c r="B122" i="62"/>
  <c r="U121" i="62"/>
  <c r="T121" i="62"/>
  <c r="S121" i="62"/>
  <c r="R121" i="62"/>
  <c r="Q121" i="62"/>
  <c r="O121" i="62"/>
  <c r="N121" i="62"/>
  <c r="M121" i="62"/>
  <c r="L121" i="62"/>
  <c r="K121" i="62"/>
  <c r="J121" i="62"/>
  <c r="I121" i="62"/>
  <c r="H121" i="62"/>
  <c r="G121" i="62"/>
  <c r="F121" i="62"/>
  <c r="E121" i="62"/>
  <c r="C121" i="62"/>
  <c r="E118" i="62"/>
  <c r="C118" i="62"/>
  <c r="E116" i="62"/>
  <c r="C116" i="62"/>
  <c r="E115" i="62"/>
  <c r="D115" i="62"/>
  <c r="C115" i="62"/>
  <c r="B115" i="62"/>
  <c r="E114" i="62"/>
  <c r="D114" i="62"/>
  <c r="C114" i="62"/>
  <c r="B114" i="62"/>
  <c r="C111" i="62"/>
  <c r="E110" i="62"/>
  <c r="D110" i="62"/>
  <c r="C110" i="62"/>
  <c r="B110" i="62"/>
  <c r="E109" i="62"/>
  <c r="D109" i="62"/>
  <c r="C109" i="62"/>
  <c r="B109" i="62"/>
  <c r="E108" i="62"/>
  <c r="D108" i="62"/>
  <c r="C108" i="62"/>
  <c r="B108" i="62"/>
  <c r="E107" i="62"/>
  <c r="D107" i="62"/>
  <c r="C107" i="62"/>
  <c r="B107" i="62"/>
  <c r="E106" i="62"/>
  <c r="D106" i="62"/>
  <c r="C106" i="62"/>
  <c r="B106" i="62"/>
  <c r="E105" i="62"/>
  <c r="D105" i="62"/>
  <c r="C105" i="62"/>
  <c r="B105" i="62"/>
  <c r="E104" i="62"/>
  <c r="D104" i="62"/>
  <c r="C104" i="62"/>
  <c r="B104" i="62"/>
  <c r="E103" i="62"/>
  <c r="D103" i="62"/>
  <c r="C103" i="62"/>
  <c r="B103" i="62"/>
  <c r="E102" i="62"/>
  <c r="D102" i="62"/>
  <c r="C102" i="62"/>
  <c r="B102" i="62"/>
  <c r="E101" i="62"/>
  <c r="D101" i="62"/>
  <c r="C101" i="62"/>
  <c r="B101" i="62"/>
  <c r="E100" i="62"/>
  <c r="D100" i="62"/>
  <c r="C100" i="62"/>
  <c r="B100" i="62"/>
  <c r="E99" i="62"/>
  <c r="D99" i="62"/>
  <c r="C99" i="62"/>
  <c r="B99" i="62"/>
  <c r="E98" i="62"/>
  <c r="D98" i="62"/>
  <c r="C98" i="62"/>
  <c r="B98" i="62"/>
  <c r="E97" i="62"/>
  <c r="D97" i="62"/>
  <c r="C97" i="62"/>
  <c r="B97" i="62"/>
  <c r="E96" i="62"/>
  <c r="D96" i="62"/>
  <c r="C96" i="62"/>
  <c r="B96" i="62"/>
  <c r="E95" i="62"/>
  <c r="D95" i="62"/>
  <c r="C95" i="62"/>
  <c r="B95" i="62"/>
  <c r="E94" i="62"/>
  <c r="D94" i="62"/>
  <c r="C94" i="62"/>
  <c r="B94" i="62"/>
  <c r="E93" i="62"/>
  <c r="D93" i="62"/>
  <c r="C93" i="62"/>
  <c r="B93" i="62"/>
  <c r="E92" i="62"/>
  <c r="D92" i="62"/>
  <c r="C92" i="62"/>
  <c r="B92" i="62"/>
  <c r="E91" i="62"/>
  <c r="D91" i="62"/>
  <c r="C91" i="62"/>
  <c r="B91" i="62"/>
  <c r="E90" i="62"/>
  <c r="D90" i="62"/>
  <c r="C90" i="62"/>
  <c r="B90" i="62"/>
  <c r="E87" i="62"/>
  <c r="C87" i="62"/>
  <c r="E86" i="62"/>
  <c r="D86" i="62"/>
  <c r="C86" i="62"/>
  <c r="B86" i="62"/>
  <c r="E85" i="62"/>
  <c r="D85" i="62"/>
  <c r="C85" i="62"/>
  <c r="B85" i="62"/>
  <c r="E84" i="62"/>
  <c r="D84" i="62"/>
  <c r="C84" i="62"/>
  <c r="B84" i="62"/>
  <c r="E83" i="62"/>
  <c r="D83" i="62"/>
  <c r="C83" i="62"/>
  <c r="B83" i="62"/>
  <c r="C80" i="62"/>
  <c r="E79" i="62"/>
  <c r="D79" i="62"/>
  <c r="C79" i="62"/>
  <c r="B79" i="62"/>
  <c r="E78" i="62"/>
  <c r="D78" i="62"/>
  <c r="C78" i="62"/>
  <c r="B78" i="62"/>
  <c r="E77" i="62"/>
  <c r="D77" i="62"/>
  <c r="C77" i="62"/>
  <c r="B77" i="62"/>
  <c r="E74" i="62"/>
  <c r="C74" i="62"/>
  <c r="E73" i="62"/>
  <c r="D73" i="62"/>
  <c r="C73" i="62"/>
  <c r="B73" i="62"/>
  <c r="E72" i="62"/>
  <c r="D72" i="62"/>
  <c r="C72" i="62"/>
  <c r="B72" i="62"/>
  <c r="E71" i="62"/>
  <c r="D71" i="62"/>
  <c r="C71" i="62"/>
  <c r="B71" i="62"/>
  <c r="C67" i="62"/>
  <c r="E65" i="62"/>
  <c r="C65" i="62"/>
  <c r="E64" i="62"/>
  <c r="D64" i="62"/>
  <c r="C64" i="62"/>
  <c r="B64" i="62"/>
  <c r="E63" i="62"/>
  <c r="D63" i="62"/>
  <c r="C63" i="62"/>
  <c r="B63" i="62"/>
  <c r="E62" i="62"/>
  <c r="D62" i="62"/>
  <c r="C62" i="62"/>
  <c r="B62" i="62"/>
  <c r="E61" i="62"/>
  <c r="D61" i="62"/>
  <c r="C61" i="62"/>
  <c r="B61" i="62"/>
  <c r="E60" i="62"/>
  <c r="D60" i="62"/>
  <c r="C60" i="62"/>
  <c r="B60" i="62"/>
  <c r="E59" i="62"/>
  <c r="D59" i="62"/>
  <c r="C59" i="62"/>
  <c r="B59" i="62"/>
  <c r="E58" i="62"/>
  <c r="D58" i="62"/>
  <c r="C58" i="62"/>
  <c r="B58" i="62"/>
  <c r="E57" i="62"/>
  <c r="D57" i="62"/>
  <c r="C57" i="62"/>
  <c r="B57" i="62"/>
  <c r="E56" i="62"/>
  <c r="D56" i="62"/>
  <c r="C56" i="62"/>
  <c r="B56" i="62"/>
  <c r="E55" i="62"/>
  <c r="D55" i="62"/>
  <c r="C55" i="62"/>
  <c r="B55" i="62"/>
  <c r="E54" i="62"/>
  <c r="D54" i="62"/>
  <c r="C54" i="62"/>
  <c r="B54" i="62"/>
  <c r="E51" i="62"/>
  <c r="C51" i="62"/>
  <c r="E50" i="62"/>
  <c r="D50" i="62"/>
  <c r="C50" i="62"/>
  <c r="B50" i="62"/>
  <c r="E49" i="62"/>
  <c r="D49" i="62"/>
  <c r="C49" i="62"/>
  <c r="B49" i="62"/>
  <c r="E48" i="62"/>
  <c r="D48" i="62"/>
  <c r="C48" i="62"/>
  <c r="B48" i="62"/>
  <c r="E47" i="62"/>
  <c r="D47" i="62"/>
  <c r="C47" i="62"/>
  <c r="B47" i="62"/>
  <c r="E46" i="62"/>
  <c r="D46" i="62"/>
  <c r="C46" i="62"/>
  <c r="B46" i="62"/>
  <c r="E45" i="62"/>
  <c r="D45" i="62"/>
  <c r="C45" i="62"/>
  <c r="B45" i="62"/>
  <c r="E44" i="62"/>
  <c r="D44" i="62"/>
  <c r="C44" i="62"/>
  <c r="B44" i="62"/>
  <c r="E43" i="62"/>
  <c r="D43" i="62"/>
  <c r="C43" i="62"/>
  <c r="B43" i="62"/>
  <c r="E42" i="62"/>
  <c r="D42" i="62"/>
  <c r="C42" i="62"/>
  <c r="B42" i="62"/>
  <c r="E41" i="62"/>
  <c r="D41" i="62"/>
  <c r="C41" i="62"/>
  <c r="B41" i="62"/>
  <c r="E40" i="62"/>
  <c r="D40" i="62"/>
  <c r="C40" i="62"/>
  <c r="B40" i="62"/>
  <c r="E39" i="62"/>
  <c r="D39" i="62"/>
  <c r="C39" i="62"/>
  <c r="B39" i="62"/>
  <c r="E38" i="62"/>
  <c r="D38" i="62"/>
  <c r="C38" i="62"/>
  <c r="B38" i="62"/>
  <c r="E37" i="62"/>
  <c r="D37" i="62"/>
  <c r="C37" i="62"/>
  <c r="B37" i="62"/>
  <c r="E36" i="62"/>
  <c r="D36" i="62"/>
  <c r="C36" i="62"/>
  <c r="B36" i="62"/>
  <c r="E35" i="62"/>
  <c r="D35" i="62"/>
  <c r="C35" i="62"/>
  <c r="B35" i="62"/>
  <c r="E34" i="62"/>
  <c r="D34" i="62"/>
  <c r="C34" i="62"/>
  <c r="B34" i="62"/>
  <c r="E33" i="62"/>
  <c r="D33" i="62"/>
  <c r="C33" i="62"/>
  <c r="B33" i="62"/>
  <c r="E32" i="62"/>
  <c r="D32" i="62"/>
  <c r="C32" i="62"/>
  <c r="B32" i="62"/>
  <c r="E31" i="62"/>
  <c r="D31" i="62"/>
  <c r="C31" i="62"/>
  <c r="B31" i="62"/>
  <c r="E30" i="62"/>
  <c r="D30" i="62"/>
  <c r="C30" i="62"/>
  <c r="B30" i="62"/>
  <c r="E27" i="62"/>
  <c r="C27" i="62"/>
  <c r="E26" i="62"/>
  <c r="D26" i="62"/>
  <c r="C26" i="62"/>
  <c r="B26" i="62"/>
  <c r="E25" i="62"/>
  <c r="D25" i="62"/>
  <c r="C25" i="62"/>
  <c r="B25" i="62"/>
  <c r="E24" i="62"/>
  <c r="D24" i="62"/>
  <c r="C24" i="62"/>
  <c r="B24" i="62"/>
  <c r="E23" i="62"/>
  <c r="D23" i="62"/>
  <c r="C23" i="62"/>
  <c r="B23" i="62"/>
  <c r="E20" i="62"/>
  <c r="C20" i="62"/>
  <c r="E19" i="62"/>
  <c r="D19" i="62"/>
  <c r="C19" i="62"/>
  <c r="B19" i="62"/>
  <c r="E18" i="62"/>
  <c r="D18" i="62"/>
  <c r="C18" i="62"/>
  <c r="B18" i="62"/>
  <c r="E17" i="62"/>
  <c r="D17" i="62"/>
  <c r="C17" i="62"/>
  <c r="B17" i="62"/>
  <c r="C14" i="62"/>
  <c r="E13" i="62"/>
  <c r="D13" i="62"/>
  <c r="C13" i="62"/>
  <c r="B13" i="62"/>
  <c r="D12" i="62"/>
  <c r="C12" i="62"/>
  <c r="B12" i="62"/>
  <c r="E11" i="62"/>
  <c r="D11" i="62"/>
  <c r="C11" i="62"/>
  <c r="B11" i="62"/>
  <c r="U5" i="62"/>
  <c r="T5" i="62"/>
  <c r="S5" i="62"/>
  <c r="R5" i="62"/>
  <c r="Q5" i="62"/>
  <c r="O5" i="62"/>
  <c r="N5" i="62"/>
  <c r="M5" i="62"/>
  <c r="L5" i="62"/>
  <c r="K5" i="62"/>
  <c r="J5" i="62"/>
  <c r="I5" i="62"/>
  <c r="H5" i="62"/>
  <c r="G5" i="62"/>
  <c r="F5" i="62"/>
  <c r="E5" i="62"/>
  <c r="D5" i="62"/>
  <c r="C5" i="62"/>
  <c r="B5" i="62"/>
  <c r="A5" i="62"/>
  <c r="A3" i="62"/>
  <c r="A2" i="62"/>
  <c r="A1" i="62"/>
  <c r="P160" i="7"/>
  <c r="C160" i="7"/>
  <c r="P158" i="7"/>
  <c r="E158" i="7"/>
  <c r="C158" i="7"/>
  <c r="P157" i="7"/>
  <c r="E157" i="7"/>
  <c r="D157" i="7"/>
  <c r="C157" i="7"/>
  <c r="B157" i="7"/>
  <c r="P156" i="7"/>
  <c r="E156" i="7"/>
  <c r="D156" i="7"/>
  <c r="C156" i="7"/>
  <c r="B156" i="7"/>
  <c r="P153" i="7"/>
  <c r="E153" i="7"/>
  <c r="C153" i="7"/>
  <c r="P152" i="7"/>
  <c r="E152" i="7"/>
  <c r="D152" i="7"/>
  <c r="C152" i="7"/>
  <c r="B152" i="7"/>
  <c r="P151" i="7"/>
  <c r="E151" i="7"/>
  <c r="D151" i="7"/>
  <c r="C151" i="7"/>
  <c r="B151" i="7"/>
  <c r="P150" i="7"/>
  <c r="E150" i="7"/>
  <c r="D150" i="7"/>
  <c r="C150" i="7"/>
  <c r="B150" i="7"/>
  <c r="P149" i="7"/>
  <c r="E149" i="7"/>
  <c r="D149" i="7"/>
  <c r="C149" i="7"/>
  <c r="B149" i="7"/>
  <c r="P148" i="7"/>
  <c r="E148" i="7"/>
  <c r="D148" i="7"/>
  <c r="C148" i="7"/>
  <c r="B148" i="7"/>
  <c r="P145" i="7"/>
  <c r="C145" i="7"/>
  <c r="P144" i="7"/>
  <c r="E144" i="7"/>
  <c r="D144" i="7"/>
  <c r="C144" i="7"/>
  <c r="B144" i="7"/>
  <c r="P143" i="7"/>
  <c r="E143" i="7"/>
  <c r="D143" i="7"/>
  <c r="C143" i="7"/>
  <c r="B143" i="7"/>
  <c r="P142" i="7"/>
  <c r="E142" i="7"/>
  <c r="D142" i="7"/>
  <c r="C142" i="7"/>
  <c r="B142" i="7"/>
  <c r="P141" i="7"/>
  <c r="E141" i="7"/>
  <c r="D141" i="7"/>
  <c r="C141" i="7"/>
  <c r="B141" i="7"/>
  <c r="P140" i="7"/>
  <c r="E140" i="7"/>
  <c r="D140" i="7"/>
  <c r="C140" i="7"/>
  <c r="B140" i="7"/>
  <c r="P139" i="7"/>
  <c r="E139" i="7"/>
  <c r="D139" i="7"/>
  <c r="C139" i="7"/>
  <c r="B139" i="7"/>
  <c r="P138" i="7"/>
  <c r="E138" i="7"/>
  <c r="D138" i="7"/>
  <c r="C138" i="7"/>
  <c r="B138" i="7"/>
  <c r="P137" i="7"/>
  <c r="E137" i="7"/>
  <c r="D137" i="7"/>
  <c r="C137" i="7"/>
  <c r="B137" i="7"/>
  <c r="P136" i="7"/>
  <c r="E136" i="7"/>
  <c r="D136" i="7"/>
  <c r="C136" i="7"/>
  <c r="B136" i="7"/>
  <c r="P135" i="7"/>
  <c r="E135" i="7"/>
  <c r="D135" i="7"/>
  <c r="C135" i="7"/>
  <c r="B135" i="7"/>
  <c r="P134" i="7"/>
  <c r="E134" i="7"/>
  <c r="D134" i="7"/>
  <c r="C134" i="7"/>
  <c r="B134" i="7"/>
  <c r="P133" i="7"/>
  <c r="E133" i="7"/>
  <c r="D133" i="7"/>
  <c r="C133" i="7"/>
  <c r="B133" i="7"/>
  <c r="P132" i="7"/>
  <c r="E132" i="7"/>
  <c r="D132" i="7"/>
  <c r="C132" i="7"/>
  <c r="B132" i="7"/>
  <c r="P131" i="7"/>
  <c r="E131" i="7"/>
  <c r="D131" i="7"/>
  <c r="C131" i="7"/>
  <c r="B131" i="7"/>
  <c r="P130" i="7"/>
  <c r="E130" i="7"/>
  <c r="D130" i="7"/>
  <c r="C130" i="7"/>
  <c r="B130" i="7"/>
  <c r="P129" i="7"/>
  <c r="E129" i="7"/>
  <c r="D129" i="7"/>
  <c r="C129" i="7"/>
  <c r="B129" i="7"/>
  <c r="P128" i="7"/>
  <c r="E128" i="7"/>
  <c r="D128" i="7"/>
  <c r="C128" i="7"/>
  <c r="B128" i="7"/>
  <c r="P127" i="7"/>
  <c r="E127" i="7"/>
  <c r="D127" i="7"/>
  <c r="C127" i="7"/>
  <c r="B127" i="7"/>
  <c r="P126" i="7"/>
  <c r="D126" i="7"/>
  <c r="C126" i="7"/>
  <c r="B126" i="7"/>
  <c r="P125" i="7"/>
  <c r="E125" i="7"/>
  <c r="D125" i="7"/>
  <c r="C125" i="7"/>
  <c r="B125" i="7"/>
  <c r="P124" i="7"/>
  <c r="E124" i="7"/>
  <c r="D124" i="7"/>
  <c r="C124" i="7"/>
  <c r="B124" i="7"/>
  <c r="P123" i="7"/>
  <c r="E123" i="7"/>
  <c r="D123" i="7"/>
  <c r="C123" i="7"/>
  <c r="B123" i="7"/>
  <c r="P122" i="7"/>
  <c r="E122" i="7"/>
  <c r="D122" i="7"/>
  <c r="C122" i="7"/>
  <c r="B122" i="7"/>
  <c r="P121" i="7"/>
  <c r="D121" i="7"/>
  <c r="C121" i="7"/>
  <c r="B121" i="7"/>
  <c r="P120" i="7"/>
  <c r="E120" i="7"/>
  <c r="D120" i="7"/>
  <c r="C120" i="7"/>
  <c r="B120" i="7"/>
  <c r="P119" i="7"/>
  <c r="E119" i="7"/>
  <c r="D119" i="7"/>
  <c r="C119" i="7"/>
  <c r="B119" i="7"/>
  <c r="P118" i="7"/>
  <c r="E118" i="7"/>
  <c r="D118" i="7"/>
  <c r="C118" i="7"/>
  <c r="B118" i="7"/>
  <c r="P117" i="7"/>
  <c r="E117" i="7"/>
  <c r="D117" i="7"/>
  <c r="C117" i="7"/>
  <c r="B117" i="7"/>
  <c r="P116" i="7"/>
  <c r="E116" i="7"/>
  <c r="D116" i="7"/>
  <c r="C116" i="7"/>
  <c r="B116" i="7"/>
  <c r="P115" i="7"/>
  <c r="E115" i="7"/>
  <c r="D115" i="7"/>
  <c r="C115" i="7"/>
  <c r="B115" i="7"/>
  <c r="P114" i="7"/>
  <c r="E114" i="7"/>
  <c r="D114" i="7"/>
  <c r="C114" i="7"/>
  <c r="B114" i="7"/>
  <c r="P113" i="7"/>
  <c r="E113" i="7"/>
  <c r="D113" i="7"/>
  <c r="C113" i="7"/>
  <c r="B113" i="7"/>
  <c r="P112" i="7"/>
  <c r="E112" i="7"/>
  <c r="D112" i="7"/>
  <c r="C112" i="7"/>
  <c r="B112" i="7"/>
  <c r="P111" i="7"/>
  <c r="E111" i="7"/>
  <c r="D111" i="7"/>
  <c r="C111" i="7"/>
  <c r="B111" i="7"/>
  <c r="P110" i="7"/>
  <c r="D110" i="7"/>
  <c r="C110" i="7"/>
  <c r="B110" i="7"/>
  <c r="P109" i="7"/>
  <c r="E109" i="7"/>
  <c r="D109" i="7"/>
  <c r="C109" i="7"/>
  <c r="B109" i="7"/>
  <c r="P108" i="7"/>
  <c r="E108" i="7"/>
  <c r="D108" i="7"/>
  <c r="C108" i="7"/>
  <c r="B108" i="7"/>
  <c r="P107" i="7"/>
  <c r="E107" i="7"/>
  <c r="D107" i="7"/>
  <c r="C107" i="7"/>
  <c r="B107" i="7"/>
  <c r="P106" i="7"/>
  <c r="E106" i="7"/>
  <c r="D106" i="7"/>
  <c r="C106" i="7"/>
  <c r="B106" i="7"/>
  <c r="P103" i="7"/>
  <c r="C103" i="7"/>
  <c r="P101" i="7"/>
  <c r="C101" i="7"/>
  <c r="P99" i="7"/>
  <c r="C99" i="7"/>
  <c r="P98" i="7"/>
  <c r="E98" i="7"/>
  <c r="D98" i="7"/>
  <c r="C98" i="7"/>
  <c r="B98" i="7"/>
  <c r="P95" i="7"/>
  <c r="C95" i="7"/>
  <c r="P94" i="7"/>
  <c r="E94" i="7"/>
  <c r="D94" i="7"/>
  <c r="C94" i="7"/>
  <c r="B94" i="7"/>
  <c r="P93" i="7"/>
  <c r="E93" i="7"/>
  <c r="D93" i="7"/>
  <c r="C93" i="7"/>
  <c r="B93" i="7"/>
  <c r="P92" i="7"/>
  <c r="E92" i="7"/>
  <c r="D92" i="7"/>
  <c r="C92" i="7"/>
  <c r="B92" i="7"/>
  <c r="P91" i="7"/>
  <c r="E91" i="7"/>
  <c r="D91" i="7"/>
  <c r="C91" i="7"/>
  <c r="B91" i="7"/>
  <c r="P90" i="7"/>
  <c r="D90" i="7"/>
  <c r="C90" i="7"/>
  <c r="B90" i="7"/>
  <c r="P89" i="7"/>
  <c r="E89" i="7"/>
  <c r="D89" i="7"/>
  <c r="C89" i="7"/>
  <c r="B89" i="7"/>
  <c r="P88" i="7"/>
  <c r="E88" i="7"/>
  <c r="D88" i="7"/>
  <c r="C88" i="7"/>
  <c r="B88" i="7"/>
  <c r="P87" i="7"/>
  <c r="E87" i="7"/>
  <c r="D87" i="7"/>
  <c r="C87" i="7"/>
  <c r="B87" i="7"/>
  <c r="P84" i="7"/>
  <c r="C84" i="7"/>
  <c r="P82" i="7"/>
  <c r="C82" i="7"/>
  <c r="P81" i="7"/>
  <c r="E81" i="7"/>
  <c r="D81" i="7"/>
  <c r="C81" i="7"/>
  <c r="B81" i="7"/>
  <c r="P80" i="7"/>
  <c r="E80" i="7"/>
  <c r="D80" i="7"/>
  <c r="C80" i="7"/>
  <c r="B80" i="7"/>
  <c r="P79" i="7"/>
  <c r="E79" i="7"/>
  <c r="D79" i="7"/>
  <c r="C79" i="7"/>
  <c r="B79" i="7"/>
  <c r="P78" i="7"/>
  <c r="E78" i="7"/>
  <c r="D78" i="7"/>
  <c r="C78" i="7"/>
  <c r="B78" i="7"/>
  <c r="P77" i="7"/>
  <c r="E77" i="7"/>
  <c r="D77" i="7"/>
  <c r="C77" i="7"/>
  <c r="B77" i="7"/>
  <c r="P76" i="7"/>
  <c r="E76" i="7"/>
  <c r="D76" i="7"/>
  <c r="C76" i="7"/>
  <c r="B76" i="7"/>
  <c r="P75" i="7"/>
  <c r="E75" i="7"/>
  <c r="D75" i="7"/>
  <c r="C75" i="7"/>
  <c r="B75" i="7"/>
  <c r="P74" i="7"/>
  <c r="D74" i="7"/>
  <c r="C74" i="7"/>
  <c r="B74" i="7"/>
  <c r="P73" i="7"/>
  <c r="D73" i="7"/>
  <c r="C73" i="7"/>
  <c r="B73" i="7"/>
  <c r="P72" i="7"/>
  <c r="D72" i="7"/>
  <c r="C72" i="7"/>
  <c r="B72" i="7"/>
  <c r="P69" i="7"/>
  <c r="C69" i="7"/>
  <c r="P68" i="7"/>
  <c r="E68" i="7"/>
  <c r="D68" i="7"/>
  <c r="C68" i="7"/>
  <c r="B68" i="7"/>
  <c r="P67" i="7"/>
  <c r="E67" i="7"/>
  <c r="D67" i="7"/>
  <c r="C67" i="7"/>
  <c r="B67" i="7"/>
  <c r="P66" i="7"/>
  <c r="E66" i="7"/>
  <c r="D66" i="7"/>
  <c r="C66" i="7"/>
  <c r="B66" i="7"/>
  <c r="P65" i="7"/>
  <c r="D65" i="7"/>
  <c r="C65" i="7"/>
  <c r="B65" i="7"/>
  <c r="P64" i="7"/>
  <c r="E64" i="7"/>
  <c r="D64" i="7"/>
  <c r="C64" i="7"/>
  <c r="B64" i="7"/>
  <c r="P63" i="7"/>
  <c r="D63" i="7"/>
  <c r="C63" i="7"/>
  <c r="B63" i="7"/>
  <c r="P62" i="7"/>
  <c r="E62" i="7"/>
  <c r="D62" i="7"/>
  <c r="C62" i="7"/>
  <c r="B62" i="7"/>
  <c r="P61" i="7"/>
  <c r="E61" i="7"/>
  <c r="D61" i="7"/>
  <c r="C61" i="7"/>
  <c r="B61" i="7"/>
  <c r="P58" i="7"/>
  <c r="C58" i="7"/>
  <c r="P57" i="7"/>
  <c r="E57" i="7"/>
  <c r="D57" i="7"/>
  <c r="C57" i="7"/>
  <c r="B57" i="7"/>
  <c r="P56" i="7"/>
  <c r="D56" i="7"/>
  <c r="C56" i="7"/>
  <c r="B56" i="7"/>
  <c r="P55" i="7"/>
  <c r="D55" i="7"/>
  <c r="C55" i="7"/>
  <c r="B55" i="7"/>
  <c r="P54" i="7"/>
  <c r="E54" i="7"/>
  <c r="D54" i="7"/>
  <c r="C54" i="7"/>
  <c r="B54" i="7"/>
  <c r="P53" i="7"/>
  <c r="D53" i="7"/>
  <c r="C53" i="7"/>
  <c r="B53" i="7"/>
  <c r="P50" i="7"/>
  <c r="C50" i="7"/>
  <c r="P49" i="7"/>
  <c r="E49" i="7"/>
  <c r="D49" i="7"/>
  <c r="C49" i="7"/>
  <c r="B49" i="7"/>
  <c r="P48" i="7"/>
  <c r="D48" i="7"/>
  <c r="C48" i="7"/>
  <c r="B48" i="7"/>
  <c r="P47" i="7"/>
  <c r="E47" i="7"/>
  <c r="D47" i="7"/>
  <c r="C47" i="7"/>
  <c r="B47" i="7"/>
  <c r="P46" i="7"/>
  <c r="D46" i="7"/>
  <c r="C46" i="7"/>
  <c r="B46" i="7"/>
  <c r="P45" i="7"/>
  <c r="D45" i="7"/>
  <c r="C45" i="7"/>
  <c r="B45" i="7"/>
  <c r="P44" i="7"/>
  <c r="E44" i="7"/>
  <c r="D44" i="7"/>
  <c r="C44" i="7"/>
  <c r="B44" i="7"/>
  <c r="P43" i="7"/>
  <c r="E43" i="7"/>
  <c r="D43" i="7"/>
  <c r="C43" i="7"/>
  <c r="B43" i="7"/>
  <c r="P42" i="7"/>
  <c r="D42" i="7"/>
  <c r="C42" i="7"/>
  <c r="B42" i="7"/>
  <c r="P41" i="7"/>
  <c r="E41" i="7"/>
  <c r="D41" i="7"/>
  <c r="C41" i="7"/>
  <c r="B41" i="7"/>
  <c r="P40" i="7"/>
  <c r="E40" i="7"/>
  <c r="D40" i="7"/>
  <c r="C40" i="7"/>
  <c r="B40" i="7"/>
  <c r="P37" i="7"/>
  <c r="E37" i="7"/>
  <c r="D37" i="7"/>
  <c r="C37" i="7"/>
  <c r="P36" i="7"/>
  <c r="E36" i="7"/>
  <c r="D36" i="7"/>
  <c r="C36" i="7"/>
  <c r="B36" i="7"/>
  <c r="P35" i="7"/>
  <c r="E35" i="7"/>
  <c r="D35" i="7"/>
  <c r="C35" i="7"/>
  <c r="B35" i="7"/>
  <c r="P34" i="7"/>
  <c r="E34" i="7"/>
  <c r="D34" i="7"/>
  <c r="C34" i="7"/>
  <c r="B34" i="7"/>
  <c r="P33" i="7"/>
  <c r="E33" i="7"/>
  <c r="D33" i="7"/>
  <c r="C33" i="7"/>
  <c r="B33" i="7"/>
  <c r="P30" i="7"/>
  <c r="E30" i="7"/>
  <c r="C30" i="7"/>
  <c r="P29" i="7"/>
  <c r="E29" i="7"/>
  <c r="D29" i="7"/>
  <c r="C29" i="7"/>
  <c r="B29" i="7"/>
  <c r="P28" i="7"/>
  <c r="E28" i="7"/>
  <c r="D28" i="7"/>
  <c r="C28" i="7"/>
  <c r="B28" i="7"/>
  <c r="P27" i="7"/>
  <c r="E27" i="7"/>
  <c r="D27" i="7"/>
  <c r="C27" i="7"/>
  <c r="B27" i="7"/>
  <c r="P26" i="7"/>
  <c r="E26" i="7"/>
  <c r="D26" i="7"/>
  <c r="C26" i="7"/>
  <c r="B26" i="7"/>
  <c r="P23" i="7"/>
  <c r="E23" i="7"/>
  <c r="C23" i="7"/>
  <c r="P22" i="7"/>
  <c r="D22" i="7"/>
  <c r="C22" i="7"/>
  <c r="B22" i="7"/>
  <c r="P19" i="7"/>
  <c r="C19" i="7"/>
  <c r="P18" i="7"/>
  <c r="E18" i="7"/>
  <c r="D18" i="7"/>
  <c r="C18" i="7"/>
  <c r="B18" i="7"/>
  <c r="P17" i="7"/>
  <c r="D17" i="7"/>
  <c r="C17" i="7"/>
  <c r="B17" i="7"/>
  <c r="P14" i="7"/>
  <c r="E14" i="7"/>
  <c r="C14" i="7"/>
  <c r="P13" i="7"/>
  <c r="E13" i="7"/>
  <c r="D13" i="7"/>
  <c r="C13" i="7"/>
  <c r="B13" i="7"/>
  <c r="P12" i="7"/>
  <c r="E12" i="7"/>
  <c r="D12" i="7"/>
  <c r="C12" i="7"/>
  <c r="B12" i="7"/>
  <c r="U5" i="7"/>
  <c r="T5" i="7"/>
  <c r="S5" i="7"/>
  <c r="R5" i="7"/>
  <c r="Q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A3" i="7"/>
  <c r="A2" i="7"/>
  <c r="A1" i="7"/>
  <c r="B353" i="60"/>
  <c r="B344" i="60"/>
  <c r="B335" i="60"/>
  <c r="B326" i="60"/>
  <c r="B317" i="60"/>
  <c r="B308" i="60"/>
  <c r="B299" i="60"/>
  <c r="B245" i="60"/>
  <c r="B236" i="60"/>
  <c r="B227" i="60"/>
  <c r="B218" i="60"/>
  <c r="B209" i="60"/>
  <c r="B200" i="60"/>
  <c r="B191" i="60"/>
  <c r="B135" i="60"/>
  <c r="B126" i="60"/>
  <c r="B117" i="60"/>
  <c r="B108" i="60"/>
  <c r="B99" i="60"/>
  <c r="B90" i="60"/>
  <c r="B81" i="60"/>
  <c r="A267" i="60"/>
  <c r="A266" i="60"/>
  <c r="A265" i="60"/>
  <c r="A264" i="60"/>
  <c r="A159" i="60"/>
  <c r="A158" i="60"/>
  <c r="A157" i="60"/>
  <c r="A156" i="60"/>
  <c r="F41" i="60"/>
  <c r="F40" i="60"/>
  <c r="F39" i="60"/>
  <c r="F38" i="60"/>
  <c r="F36" i="60"/>
  <c r="F35" i="60"/>
  <c r="F34" i="60"/>
  <c r="F33" i="60"/>
  <c r="T32" i="60"/>
  <c r="S32" i="60"/>
  <c r="R32" i="60"/>
  <c r="P32" i="60"/>
  <c r="O32" i="60"/>
  <c r="N32" i="60"/>
  <c r="M32" i="60"/>
  <c r="L32" i="60"/>
  <c r="K32" i="60"/>
  <c r="J32" i="60"/>
  <c r="I32" i="60"/>
  <c r="H32" i="60"/>
  <c r="G32" i="60"/>
  <c r="F32" i="60"/>
  <c r="E32" i="60"/>
  <c r="F29" i="60"/>
  <c r="V28" i="60"/>
  <c r="F28" i="60"/>
  <c r="V26" i="60"/>
  <c r="F26" i="60"/>
  <c r="V25" i="60"/>
  <c r="F25" i="60"/>
  <c r="V24" i="60"/>
  <c r="F24" i="60"/>
  <c r="V23" i="60"/>
  <c r="F23" i="60"/>
  <c r="V22" i="60"/>
  <c r="F22" i="60"/>
  <c r="V19" i="60"/>
  <c r="F19" i="60"/>
  <c r="V18" i="60"/>
  <c r="F18" i="60"/>
  <c r="V17" i="60"/>
  <c r="F17" i="60"/>
  <c r="V16" i="60"/>
  <c r="F16" i="60"/>
  <c r="V13" i="60"/>
  <c r="F13" i="60"/>
  <c r="V12" i="60"/>
  <c r="F12" i="60"/>
  <c r="V11" i="60"/>
  <c r="F11" i="60"/>
  <c r="V10" i="60"/>
  <c r="F10" i="60"/>
  <c r="W6" i="60"/>
  <c r="U6" i="60"/>
  <c r="T6" i="60"/>
  <c r="S6" i="60"/>
  <c r="R6" i="60"/>
  <c r="P6" i="60"/>
  <c r="O6" i="60"/>
  <c r="N6" i="60"/>
  <c r="M6" i="60"/>
  <c r="L6" i="60"/>
  <c r="K6" i="60"/>
  <c r="J6" i="60"/>
  <c r="I6" i="60"/>
  <c r="H6" i="60"/>
  <c r="G6" i="60"/>
  <c r="E6" i="60"/>
  <c r="A49" i="60"/>
  <c r="A3" i="60"/>
  <c r="A2" i="60"/>
  <c r="A1" i="60"/>
  <c r="G264" i="65" l="1"/>
  <c r="G393" i="65"/>
  <c r="G316" i="65"/>
  <c r="C305" i="63"/>
  <c r="C26" i="63"/>
  <c r="E74" i="7"/>
  <c r="C344" i="63"/>
  <c r="E45" i="7"/>
  <c r="C319" i="63"/>
  <c r="E53" i="7"/>
  <c r="C11" i="63"/>
  <c r="E99" i="7"/>
  <c r="C311" i="63"/>
  <c r="E48" i="7"/>
  <c r="E63" i="7"/>
  <c r="C332" i="63"/>
  <c r="E46" i="7"/>
  <c r="D358" i="65"/>
  <c r="E73" i="7"/>
  <c r="C343" i="63"/>
  <c r="G245" i="65"/>
  <c r="C316" i="63"/>
  <c r="E140" i="62"/>
  <c r="C221" i="63"/>
  <c r="C342" i="63"/>
  <c r="C356" i="65"/>
  <c r="C241" i="65"/>
  <c r="E139" i="62"/>
  <c r="E121" i="7"/>
  <c r="C550" i="63"/>
  <c r="C584" i="65"/>
  <c r="C334" i="63"/>
  <c r="C339" i="65"/>
  <c r="E56" i="7"/>
  <c r="G252" i="65"/>
  <c r="G261" i="65"/>
  <c r="C322" i="65"/>
  <c r="G385" i="65"/>
  <c r="F409" i="65"/>
  <c r="E22" i="7"/>
  <c r="E110" i="7"/>
  <c r="C95" i="63"/>
  <c r="G303" i="65"/>
  <c r="G642" i="65"/>
  <c r="A1" i="121"/>
  <c r="A3" i="121"/>
  <c r="A2" i="121"/>
  <c r="A2" i="127"/>
  <c r="C309" i="63" l="1"/>
  <c r="E65" i="7"/>
  <c r="C28" i="63"/>
  <c r="C28" i="65"/>
  <c r="C308" i="63"/>
  <c r="E42" i="7"/>
  <c r="C90" i="63"/>
  <c r="C13" i="63"/>
  <c r="E82" i="7"/>
  <c r="E72" i="7"/>
  <c r="E145" i="7"/>
  <c r="E12" i="62"/>
  <c r="C584" i="63"/>
  <c r="C356" i="63"/>
  <c r="C339" i="63"/>
  <c r="C241" i="63"/>
  <c r="C243" i="65"/>
  <c r="L69" i="60"/>
  <c r="P60" i="60"/>
  <c r="G69" i="60"/>
  <c r="J69" i="60"/>
  <c r="T59" i="60"/>
  <c r="H67" i="60"/>
  <c r="I78" i="60"/>
  <c r="N76" i="60"/>
  <c r="N67" i="60"/>
  <c r="R67" i="60"/>
  <c r="P77" i="60"/>
  <c r="N59" i="60"/>
  <c r="O77" i="60"/>
  <c r="M67" i="60"/>
  <c r="M77" i="60"/>
  <c r="J74" i="60"/>
  <c r="P68" i="60"/>
  <c r="N77" i="60"/>
  <c r="O78" i="60"/>
  <c r="G77" i="60"/>
  <c r="H78" i="60"/>
  <c r="S57" i="60"/>
  <c r="L58" i="60"/>
  <c r="L59" i="60"/>
  <c r="H69" i="60"/>
  <c r="M78" i="60"/>
  <c r="P74" i="60"/>
  <c r="H77" i="60"/>
  <c r="L77" i="60"/>
  <c r="T57" i="60"/>
  <c r="S78" i="60"/>
  <c r="O69" i="60"/>
  <c r="M60" i="60"/>
  <c r="H74" i="60"/>
  <c r="M76" i="60"/>
  <c r="O60" i="60"/>
  <c r="C300" i="63"/>
  <c r="C98" i="63"/>
  <c r="C526" i="65"/>
  <c r="L68" i="60"/>
  <c r="P69" i="60"/>
  <c r="T78" i="60"/>
  <c r="N57" i="60"/>
  <c r="R74" i="60"/>
  <c r="T58" i="60"/>
  <c r="I59" i="60"/>
  <c r="M74" i="60"/>
  <c r="S59" i="60"/>
  <c r="N74" i="60"/>
  <c r="L76" i="60"/>
  <c r="G74" i="60"/>
  <c r="J68" i="60"/>
  <c r="L57" i="60"/>
  <c r="S67" i="60"/>
  <c r="O67" i="60"/>
  <c r="R60" i="60"/>
  <c r="S60" i="60"/>
  <c r="O74" i="60"/>
  <c r="H59" i="60"/>
  <c r="N78" i="60"/>
  <c r="N69" i="60"/>
  <c r="G59" i="60"/>
  <c r="H68" i="60"/>
  <c r="P78" i="60"/>
  <c r="T60" i="60"/>
  <c r="L78" i="60"/>
  <c r="G76" i="60"/>
  <c r="M57" i="60"/>
  <c r="P67" i="60"/>
  <c r="O59" i="60"/>
  <c r="P76" i="60"/>
  <c r="J57" i="60"/>
  <c r="E111" i="62"/>
  <c r="D409" i="65"/>
  <c r="C393" i="65"/>
  <c r="C531" i="65"/>
  <c r="C174" i="65"/>
  <c r="C264" i="63"/>
  <c r="P58" i="60"/>
  <c r="I74" i="60"/>
  <c r="O68" i="60"/>
  <c r="H76" i="60"/>
  <c r="O57" i="60"/>
  <c r="T77" i="60"/>
  <c r="N58" i="60"/>
  <c r="I68" i="60"/>
  <c r="P57" i="60"/>
  <c r="G58" i="60"/>
  <c r="R76" i="60"/>
  <c r="I77" i="60"/>
  <c r="J77" i="60"/>
  <c r="T69" i="60"/>
  <c r="G57" i="60"/>
  <c r="G67" i="60"/>
  <c r="I69" i="60"/>
  <c r="S76" i="60"/>
  <c r="L67" i="60"/>
  <c r="J59" i="60"/>
  <c r="T68" i="60"/>
  <c r="R69" i="60"/>
  <c r="S69" i="60"/>
  <c r="I67" i="60"/>
  <c r="R58" i="60"/>
  <c r="S68" i="60"/>
  <c r="M69" i="60"/>
  <c r="S58" i="60"/>
  <c r="J78" i="60"/>
  <c r="J67" i="60"/>
  <c r="H58" i="60"/>
  <c r="G327" i="65"/>
  <c r="G358" i="65"/>
  <c r="C385" i="63"/>
  <c r="E90" i="7"/>
  <c r="E55" i="7"/>
  <c r="C321" i="63"/>
  <c r="C276" i="63"/>
  <c r="E17" i="7"/>
  <c r="C525" i="63"/>
  <c r="C649" i="63"/>
  <c r="C322" i="63"/>
  <c r="N60" i="60"/>
  <c r="O58" i="60"/>
  <c r="O76" i="60"/>
  <c r="T67" i="60"/>
  <c r="G60" i="60"/>
  <c r="R77" i="60"/>
  <c r="M68" i="60"/>
  <c r="I57" i="60"/>
  <c r="I60" i="60"/>
  <c r="J60" i="60"/>
  <c r="J58" i="60"/>
  <c r="I76" i="60"/>
  <c r="L60" i="60"/>
  <c r="T76" i="60"/>
  <c r="G68" i="60"/>
  <c r="S77" i="60"/>
  <c r="H60" i="60"/>
  <c r="H57" i="60"/>
  <c r="P59" i="60"/>
  <c r="I58" i="60"/>
  <c r="S74" i="60"/>
  <c r="J76" i="60"/>
  <c r="M58" i="60"/>
  <c r="N68" i="60"/>
  <c r="T74" i="60"/>
  <c r="M59" i="60"/>
  <c r="L74" i="60"/>
  <c r="C358" i="65"/>
  <c r="C327" i="65"/>
  <c r="C423" i="63"/>
  <c r="C270" i="65"/>
  <c r="H177" i="121"/>
  <c r="H180" i="121"/>
  <c r="D20" i="111"/>
  <c r="O180" i="121"/>
  <c r="O178" i="121"/>
  <c r="O177" i="121"/>
  <c r="E149" i="62" l="1"/>
  <c r="E147" i="62"/>
  <c r="E14" i="62"/>
  <c r="E69" i="7"/>
  <c r="E50" i="7"/>
  <c r="G78" i="60"/>
  <c r="E68" i="60"/>
  <c r="R68" i="60"/>
  <c r="R59" i="60"/>
  <c r="R78" i="60"/>
  <c r="E57" i="60"/>
  <c r="R57" i="60"/>
  <c r="C243" i="63"/>
  <c r="C270" i="63"/>
  <c r="C327" i="63"/>
  <c r="I151" i="60"/>
  <c r="S149" i="60"/>
  <c r="P149" i="60"/>
  <c r="R150" i="60"/>
  <c r="C531" i="63"/>
  <c r="C406" i="65"/>
  <c r="E59" i="60"/>
  <c r="H150" i="60"/>
  <c r="E74" i="60"/>
  <c r="R186" i="60"/>
  <c r="C409" i="65"/>
  <c r="P150" i="60"/>
  <c r="L151" i="60"/>
  <c r="J149" i="60"/>
  <c r="O149" i="60"/>
  <c r="R188" i="60"/>
  <c r="R149" i="60"/>
  <c r="N149" i="60"/>
  <c r="C245" i="65"/>
  <c r="C174" i="63"/>
  <c r="C393" i="63"/>
  <c r="S151" i="60"/>
  <c r="T149" i="60"/>
  <c r="C489" i="63"/>
  <c r="O151" i="60"/>
  <c r="L150" i="60"/>
  <c r="E69" i="60"/>
  <c r="P151" i="60"/>
  <c r="M150" i="60"/>
  <c r="M149" i="60"/>
  <c r="H151" i="60"/>
  <c r="J151" i="60"/>
  <c r="N151" i="60"/>
  <c r="E19" i="7"/>
  <c r="E58" i="7"/>
  <c r="E84" i="7"/>
  <c r="G149" i="60"/>
  <c r="E151" i="62"/>
  <c r="I150" i="60"/>
  <c r="C528" i="65"/>
  <c r="M151" i="60"/>
  <c r="G409" i="65"/>
  <c r="R168" i="60"/>
  <c r="I149" i="60"/>
  <c r="G151" i="60"/>
  <c r="E95" i="7"/>
  <c r="H149" i="60"/>
  <c r="J150" i="60"/>
  <c r="O150" i="60"/>
  <c r="T151" i="60"/>
  <c r="G150" i="60"/>
  <c r="R151" i="60"/>
  <c r="S150" i="60"/>
  <c r="R177" i="60"/>
  <c r="C526" i="63"/>
  <c r="L149" i="60"/>
  <c r="E77" i="60"/>
  <c r="N150" i="60"/>
  <c r="T150" i="60"/>
  <c r="H149" i="130"/>
  <c r="G149" i="130"/>
  <c r="B10" i="130"/>
  <c r="C10" i="130"/>
  <c r="D10" i="130"/>
  <c r="F10" i="130"/>
  <c r="B11" i="130"/>
  <c r="C11" i="130"/>
  <c r="D11" i="130"/>
  <c r="F11" i="130"/>
  <c r="B12" i="130"/>
  <c r="C12" i="130"/>
  <c r="D12" i="130"/>
  <c r="F12" i="130"/>
  <c r="B15" i="130"/>
  <c r="C15" i="130"/>
  <c r="D15" i="130"/>
  <c r="F15" i="130"/>
  <c r="B16" i="130"/>
  <c r="C16" i="130"/>
  <c r="D16" i="130"/>
  <c r="F16" i="130"/>
  <c r="B17" i="130"/>
  <c r="C17" i="130"/>
  <c r="D17" i="130"/>
  <c r="F17" i="130"/>
  <c r="B18" i="130"/>
  <c r="C18" i="130"/>
  <c r="D18" i="130"/>
  <c r="F18" i="130"/>
  <c r="B20" i="130"/>
  <c r="C20" i="130"/>
  <c r="D20" i="130"/>
  <c r="F20" i="130"/>
  <c r="B21" i="130"/>
  <c r="C21" i="130"/>
  <c r="D21" i="130"/>
  <c r="F21" i="130"/>
  <c r="B23" i="130"/>
  <c r="C23" i="130"/>
  <c r="D23" i="130"/>
  <c r="F23" i="130"/>
  <c r="B24" i="130"/>
  <c r="C24" i="130"/>
  <c r="D24" i="130"/>
  <c r="F24" i="130"/>
  <c r="B25" i="130"/>
  <c r="C25" i="130"/>
  <c r="D25" i="130"/>
  <c r="F25" i="130"/>
  <c r="B26" i="130"/>
  <c r="C26" i="130"/>
  <c r="D26" i="130"/>
  <c r="F26" i="130"/>
  <c r="B27" i="130"/>
  <c r="C27" i="130"/>
  <c r="D27" i="130"/>
  <c r="F27" i="130"/>
  <c r="B28" i="130"/>
  <c r="C28" i="130"/>
  <c r="D28" i="130"/>
  <c r="F28" i="130"/>
  <c r="B29" i="130"/>
  <c r="C29" i="130"/>
  <c r="D29" i="130"/>
  <c r="F29" i="130"/>
  <c r="B30" i="130"/>
  <c r="C30" i="130"/>
  <c r="D30" i="130"/>
  <c r="F30" i="130"/>
  <c r="B31" i="130"/>
  <c r="C31" i="130"/>
  <c r="D31" i="130"/>
  <c r="F31" i="130"/>
  <c r="B33" i="130"/>
  <c r="C33" i="130"/>
  <c r="D33" i="130"/>
  <c r="F33" i="130"/>
  <c r="B34" i="130"/>
  <c r="C34" i="130"/>
  <c r="D34" i="130"/>
  <c r="F34" i="130"/>
  <c r="B36" i="130"/>
  <c r="C36" i="130"/>
  <c r="D36" i="130"/>
  <c r="F36" i="130"/>
  <c r="B37" i="130"/>
  <c r="C37" i="130"/>
  <c r="D37" i="130"/>
  <c r="F37" i="130"/>
  <c r="B38" i="130"/>
  <c r="C38" i="130"/>
  <c r="D38" i="130"/>
  <c r="F38" i="130"/>
  <c r="B39" i="130"/>
  <c r="C39" i="130"/>
  <c r="D39" i="130"/>
  <c r="F39" i="130"/>
  <c r="B40" i="130"/>
  <c r="C40" i="130"/>
  <c r="D40" i="130"/>
  <c r="F40" i="130"/>
  <c r="B41" i="130"/>
  <c r="C41" i="130"/>
  <c r="D41" i="130"/>
  <c r="F41" i="130"/>
  <c r="B42" i="130"/>
  <c r="C42" i="130"/>
  <c r="D42" i="130"/>
  <c r="F42" i="130"/>
  <c r="B43" i="130"/>
  <c r="C43" i="130"/>
  <c r="D43" i="130"/>
  <c r="F43" i="130"/>
  <c r="B45" i="130"/>
  <c r="C45" i="130"/>
  <c r="D45" i="130"/>
  <c r="F45" i="130"/>
  <c r="B46" i="130"/>
  <c r="C46" i="130"/>
  <c r="D46" i="130"/>
  <c r="F46" i="130"/>
  <c r="B47" i="130"/>
  <c r="C47" i="130"/>
  <c r="D47" i="130"/>
  <c r="F47" i="130"/>
  <c r="B48" i="130"/>
  <c r="C48" i="130"/>
  <c r="D48" i="130"/>
  <c r="F48" i="130"/>
  <c r="B49" i="130"/>
  <c r="C49" i="130"/>
  <c r="D49" i="130"/>
  <c r="F49" i="130"/>
  <c r="B50" i="130"/>
  <c r="C50" i="130"/>
  <c r="D50" i="130"/>
  <c r="F50" i="130"/>
  <c r="B51" i="130"/>
  <c r="C51" i="130"/>
  <c r="D51" i="130"/>
  <c r="F51" i="130"/>
  <c r="B53" i="130"/>
  <c r="C53" i="130"/>
  <c r="D53" i="130"/>
  <c r="F53" i="130"/>
  <c r="B54" i="130"/>
  <c r="C54" i="130"/>
  <c r="D54" i="130"/>
  <c r="F54" i="130"/>
  <c r="B55" i="130"/>
  <c r="C55" i="130"/>
  <c r="D55" i="130"/>
  <c r="F55" i="130"/>
  <c r="B56" i="130"/>
  <c r="C56" i="130"/>
  <c r="D56" i="130"/>
  <c r="F56" i="130"/>
  <c r="B57" i="130"/>
  <c r="C57" i="130"/>
  <c r="D57" i="130"/>
  <c r="F57" i="130"/>
  <c r="B58" i="130"/>
  <c r="C58" i="130"/>
  <c r="D58" i="130"/>
  <c r="F58" i="130"/>
  <c r="B59" i="130"/>
  <c r="C59" i="130"/>
  <c r="D59" i="130"/>
  <c r="F59" i="130"/>
  <c r="B60" i="130"/>
  <c r="C60" i="130"/>
  <c r="D60" i="130"/>
  <c r="F60" i="130"/>
  <c r="B61" i="130"/>
  <c r="C61" i="130"/>
  <c r="D61" i="130"/>
  <c r="F61" i="130"/>
  <c r="B63" i="130"/>
  <c r="C63" i="130"/>
  <c r="D63" i="130"/>
  <c r="F63" i="130"/>
  <c r="B64" i="130"/>
  <c r="C64" i="130"/>
  <c r="D64" i="130"/>
  <c r="F64" i="130"/>
  <c r="B65" i="130"/>
  <c r="C65" i="130"/>
  <c r="D65" i="130"/>
  <c r="F65" i="130"/>
  <c r="B66" i="130"/>
  <c r="C66" i="130"/>
  <c r="D66" i="130"/>
  <c r="F66" i="130"/>
  <c r="B67" i="130"/>
  <c r="C67" i="130"/>
  <c r="D67" i="130"/>
  <c r="F67" i="130"/>
  <c r="B69" i="130"/>
  <c r="C69" i="130"/>
  <c r="D69" i="130"/>
  <c r="F69" i="130"/>
  <c r="B70" i="130"/>
  <c r="C70" i="130"/>
  <c r="D70" i="130"/>
  <c r="F70" i="130"/>
  <c r="B71" i="130"/>
  <c r="C71" i="130"/>
  <c r="D71" i="130"/>
  <c r="F71" i="130"/>
  <c r="B72" i="130"/>
  <c r="C72" i="130"/>
  <c r="D72" i="130"/>
  <c r="F72" i="130"/>
  <c r="B73" i="130"/>
  <c r="C73" i="130"/>
  <c r="D73" i="130"/>
  <c r="F73" i="130"/>
  <c r="B74" i="130"/>
  <c r="C74" i="130"/>
  <c r="D74" i="130"/>
  <c r="F74" i="130"/>
  <c r="B75" i="130"/>
  <c r="C75" i="130"/>
  <c r="D75" i="130"/>
  <c r="F75" i="130"/>
  <c r="B76" i="130"/>
  <c r="C76" i="130"/>
  <c r="D76" i="130"/>
  <c r="F76" i="130"/>
  <c r="B77" i="130"/>
  <c r="C77" i="130"/>
  <c r="D77" i="130"/>
  <c r="F77" i="130"/>
  <c r="B79" i="130"/>
  <c r="C79" i="130"/>
  <c r="D79" i="130"/>
  <c r="F79" i="130"/>
  <c r="B80" i="130"/>
  <c r="C80" i="130"/>
  <c r="D80" i="130"/>
  <c r="F80" i="130"/>
  <c r="B81" i="130"/>
  <c r="C81" i="130"/>
  <c r="D81" i="130"/>
  <c r="F81" i="130"/>
  <c r="B82" i="130"/>
  <c r="C82" i="130"/>
  <c r="D82" i="130"/>
  <c r="F82" i="130"/>
  <c r="B83" i="130"/>
  <c r="C83" i="130"/>
  <c r="D83" i="130"/>
  <c r="F83" i="130"/>
  <c r="B84" i="130"/>
  <c r="C84" i="130"/>
  <c r="D84" i="130"/>
  <c r="F84" i="130"/>
  <c r="B85" i="130"/>
  <c r="C85" i="130"/>
  <c r="D85" i="130"/>
  <c r="F85" i="130"/>
  <c r="B86" i="130"/>
  <c r="C86" i="130"/>
  <c r="D86" i="130"/>
  <c r="F86" i="130"/>
  <c r="B87" i="130"/>
  <c r="C87" i="130"/>
  <c r="D87" i="130"/>
  <c r="F87" i="130"/>
  <c r="B89" i="130"/>
  <c r="C89" i="130"/>
  <c r="D89" i="130"/>
  <c r="F89" i="130"/>
  <c r="B90" i="130"/>
  <c r="C90" i="130"/>
  <c r="D90" i="130"/>
  <c r="F90" i="130"/>
  <c r="B91" i="130"/>
  <c r="C91" i="130"/>
  <c r="D91" i="130"/>
  <c r="F91" i="130"/>
  <c r="B92" i="130"/>
  <c r="C92" i="130"/>
  <c r="D92" i="130"/>
  <c r="F92" i="130"/>
  <c r="B93" i="130"/>
  <c r="C93" i="130"/>
  <c r="D93" i="130"/>
  <c r="F93" i="130"/>
  <c r="B94" i="130"/>
  <c r="C94" i="130"/>
  <c r="D94" i="130"/>
  <c r="F94" i="130"/>
  <c r="B96" i="130"/>
  <c r="C96" i="130"/>
  <c r="D96" i="130"/>
  <c r="F96" i="130"/>
  <c r="B97" i="130"/>
  <c r="C97" i="130"/>
  <c r="D97" i="130"/>
  <c r="F97" i="130"/>
  <c r="B98" i="130"/>
  <c r="C98" i="130"/>
  <c r="D98" i="130"/>
  <c r="F98" i="130"/>
  <c r="B99" i="130"/>
  <c r="C99" i="130"/>
  <c r="D99" i="130"/>
  <c r="F99" i="130"/>
  <c r="B100" i="130"/>
  <c r="C100" i="130"/>
  <c r="D100" i="130"/>
  <c r="F100" i="130"/>
  <c r="B101" i="130"/>
  <c r="C101" i="130"/>
  <c r="D101" i="130"/>
  <c r="F101" i="130"/>
  <c r="B102" i="130"/>
  <c r="C102" i="130"/>
  <c r="D102" i="130"/>
  <c r="F102" i="130"/>
  <c r="B103" i="130"/>
  <c r="C103" i="130"/>
  <c r="D103" i="130"/>
  <c r="F103" i="130"/>
  <c r="B104" i="130"/>
  <c r="C104" i="130"/>
  <c r="D104" i="130"/>
  <c r="F104" i="130"/>
  <c r="B106" i="130"/>
  <c r="C106" i="130"/>
  <c r="D106" i="130"/>
  <c r="F106" i="130"/>
  <c r="B107" i="130"/>
  <c r="C107" i="130"/>
  <c r="D107" i="130"/>
  <c r="F107" i="130"/>
  <c r="B108" i="130"/>
  <c r="C108" i="130"/>
  <c r="D108" i="130"/>
  <c r="F108" i="130"/>
  <c r="B109" i="130"/>
  <c r="C109" i="130"/>
  <c r="D109" i="130"/>
  <c r="F109" i="130"/>
  <c r="B110" i="130"/>
  <c r="C110" i="130"/>
  <c r="D110" i="130"/>
  <c r="F110" i="130"/>
  <c r="B111" i="130"/>
  <c r="C111" i="130"/>
  <c r="D111" i="130"/>
  <c r="F111" i="130"/>
  <c r="B112" i="130"/>
  <c r="C112" i="130"/>
  <c r="D112" i="130"/>
  <c r="F112" i="130"/>
  <c r="B113" i="130"/>
  <c r="C113" i="130"/>
  <c r="D113" i="130"/>
  <c r="F113" i="130"/>
  <c r="B114" i="130"/>
  <c r="C114" i="130"/>
  <c r="D114" i="130"/>
  <c r="F114" i="130"/>
  <c r="B116" i="130"/>
  <c r="C116" i="130"/>
  <c r="D116" i="130"/>
  <c r="F116" i="130"/>
  <c r="B117" i="130"/>
  <c r="C117" i="130"/>
  <c r="D117" i="130"/>
  <c r="F117" i="130"/>
  <c r="B118" i="130"/>
  <c r="C118" i="130"/>
  <c r="D118" i="130"/>
  <c r="F118" i="130"/>
  <c r="B119" i="130"/>
  <c r="C119" i="130"/>
  <c r="D119" i="130"/>
  <c r="F119" i="130"/>
  <c r="B120" i="130"/>
  <c r="C120" i="130"/>
  <c r="D120" i="130"/>
  <c r="F120" i="130"/>
  <c r="B121" i="130"/>
  <c r="C121" i="130"/>
  <c r="D121" i="130"/>
  <c r="F121" i="130"/>
  <c r="B122" i="130"/>
  <c r="C122" i="130"/>
  <c r="D122" i="130"/>
  <c r="F122" i="130"/>
  <c r="B123" i="130"/>
  <c r="C123" i="130"/>
  <c r="D123" i="130"/>
  <c r="F123" i="130"/>
  <c r="B124" i="130"/>
  <c r="C124" i="130"/>
  <c r="D124" i="130"/>
  <c r="F124" i="130"/>
  <c r="B126" i="130"/>
  <c r="C126" i="130"/>
  <c r="D126" i="130"/>
  <c r="F126" i="130"/>
  <c r="B127" i="130"/>
  <c r="C127" i="130"/>
  <c r="D127" i="130"/>
  <c r="F127" i="130"/>
  <c r="B128" i="130"/>
  <c r="C128" i="130"/>
  <c r="D128" i="130"/>
  <c r="F128" i="130"/>
  <c r="B129" i="130"/>
  <c r="C129" i="130"/>
  <c r="D129" i="130"/>
  <c r="F129" i="130"/>
  <c r="B130" i="130"/>
  <c r="C130" i="130"/>
  <c r="D130" i="130"/>
  <c r="F130" i="130"/>
  <c r="B131" i="130"/>
  <c r="C131" i="130"/>
  <c r="D131" i="130"/>
  <c r="F131" i="130"/>
  <c r="B133" i="130"/>
  <c r="C133" i="130"/>
  <c r="D133" i="130"/>
  <c r="F133" i="130"/>
  <c r="B135" i="130"/>
  <c r="C135" i="130"/>
  <c r="D135" i="130"/>
  <c r="F135" i="130"/>
  <c r="B136" i="130"/>
  <c r="C136" i="130"/>
  <c r="D136" i="130"/>
  <c r="F136" i="130"/>
  <c r="B137" i="130"/>
  <c r="C137" i="130"/>
  <c r="D137" i="130"/>
  <c r="F137" i="130"/>
  <c r="B138" i="130"/>
  <c r="C138" i="130"/>
  <c r="D138" i="130"/>
  <c r="F138" i="130"/>
  <c r="B139" i="130"/>
  <c r="C139" i="130"/>
  <c r="D139" i="130"/>
  <c r="F139" i="130"/>
  <c r="B140" i="130"/>
  <c r="C140" i="130"/>
  <c r="D140" i="130"/>
  <c r="F140" i="130"/>
  <c r="B141" i="130"/>
  <c r="C141" i="130"/>
  <c r="D141" i="130"/>
  <c r="F141" i="130"/>
  <c r="B142" i="130"/>
  <c r="C142" i="130"/>
  <c r="D142" i="130"/>
  <c r="F142" i="130"/>
  <c r="B143" i="130"/>
  <c r="C143" i="130"/>
  <c r="D143" i="130"/>
  <c r="F143" i="130"/>
  <c r="B145" i="130"/>
  <c r="C145" i="130"/>
  <c r="D145" i="130"/>
  <c r="F145" i="130"/>
  <c r="B146" i="130"/>
  <c r="C146" i="130"/>
  <c r="D146" i="130"/>
  <c r="F146" i="130"/>
  <c r="B148" i="130"/>
  <c r="C148" i="130"/>
  <c r="D148" i="130"/>
  <c r="F148" i="130"/>
  <c r="B149" i="130"/>
  <c r="C149" i="130"/>
  <c r="D149" i="130"/>
  <c r="F149" i="130"/>
  <c r="B151" i="130"/>
  <c r="C151" i="130"/>
  <c r="D151" i="130"/>
  <c r="F151" i="130"/>
  <c r="B152" i="130"/>
  <c r="C152" i="130"/>
  <c r="D152" i="130"/>
  <c r="F152" i="130"/>
  <c r="B153" i="130"/>
  <c r="C153" i="130"/>
  <c r="D153" i="130"/>
  <c r="F153" i="130"/>
  <c r="B154" i="130"/>
  <c r="C154" i="130"/>
  <c r="D154" i="130"/>
  <c r="F154" i="130"/>
  <c r="B155" i="130"/>
  <c r="C155" i="130"/>
  <c r="D155" i="130"/>
  <c r="F155" i="130"/>
  <c r="B156" i="130"/>
  <c r="C156" i="130"/>
  <c r="D156" i="130"/>
  <c r="F156" i="130"/>
  <c r="B158" i="130"/>
  <c r="C158" i="130"/>
  <c r="D158" i="130"/>
  <c r="F158" i="130"/>
  <c r="B159" i="130"/>
  <c r="C159" i="130"/>
  <c r="D159" i="130"/>
  <c r="F159" i="130"/>
  <c r="B160" i="130"/>
  <c r="C160" i="130"/>
  <c r="D160" i="130"/>
  <c r="F160" i="130"/>
  <c r="B161" i="130"/>
  <c r="C161" i="130"/>
  <c r="D161" i="130"/>
  <c r="F161" i="130"/>
  <c r="B163" i="130"/>
  <c r="C163" i="130"/>
  <c r="D163" i="130"/>
  <c r="F163" i="130"/>
  <c r="B164" i="130"/>
  <c r="C164" i="130"/>
  <c r="D164" i="130"/>
  <c r="F164" i="130"/>
  <c r="B165" i="130"/>
  <c r="C165" i="130"/>
  <c r="D165" i="130"/>
  <c r="F165" i="130"/>
  <c r="B166" i="130"/>
  <c r="C166" i="130"/>
  <c r="D166" i="130"/>
  <c r="F166" i="130"/>
  <c r="B167" i="130"/>
  <c r="C167" i="130"/>
  <c r="D167" i="130"/>
  <c r="F167" i="130"/>
  <c r="B169" i="130"/>
  <c r="C169" i="130"/>
  <c r="D169" i="130"/>
  <c r="F169" i="130"/>
  <c r="B170" i="130"/>
  <c r="C170" i="130"/>
  <c r="D170" i="130"/>
  <c r="F170" i="130"/>
  <c r="B172" i="130"/>
  <c r="C172" i="130"/>
  <c r="D172" i="130"/>
  <c r="F172" i="130"/>
  <c r="B173" i="130"/>
  <c r="C173" i="130"/>
  <c r="D173" i="130"/>
  <c r="F173" i="130"/>
  <c r="B174" i="130"/>
  <c r="C174" i="130"/>
  <c r="D174" i="130"/>
  <c r="F174" i="130"/>
  <c r="B175" i="130"/>
  <c r="C175" i="130"/>
  <c r="D175" i="130"/>
  <c r="F175" i="130"/>
  <c r="B176" i="130"/>
  <c r="C176" i="130"/>
  <c r="D176" i="130"/>
  <c r="F176" i="130"/>
  <c r="B177" i="130"/>
  <c r="C177" i="130"/>
  <c r="D177" i="130"/>
  <c r="F177" i="130"/>
  <c r="B178" i="130"/>
  <c r="C178" i="130"/>
  <c r="D178" i="130"/>
  <c r="F178" i="130"/>
  <c r="B179" i="130"/>
  <c r="C179" i="130"/>
  <c r="D179" i="130"/>
  <c r="F179" i="130"/>
  <c r="B180" i="130"/>
  <c r="C180" i="130"/>
  <c r="D180" i="130"/>
  <c r="F180" i="130"/>
  <c r="B181" i="130"/>
  <c r="C181" i="130"/>
  <c r="D181" i="130"/>
  <c r="F181" i="130"/>
  <c r="B182" i="130"/>
  <c r="C182" i="130"/>
  <c r="D182" i="130"/>
  <c r="F182" i="130"/>
  <c r="B183" i="130"/>
  <c r="C183" i="130"/>
  <c r="D183" i="130"/>
  <c r="F183" i="130"/>
  <c r="B184" i="130"/>
  <c r="C184" i="130"/>
  <c r="D184" i="130"/>
  <c r="F184" i="130"/>
  <c r="B185" i="130"/>
  <c r="C185" i="130"/>
  <c r="D185" i="130"/>
  <c r="F185" i="130"/>
  <c r="B186" i="130"/>
  <c r="C186" i="130"/>
  <c r="D186" i="130"/>
  <c r="F186" i="130"/>
  <c r="B188" i="130"/>
  <c r="C188" i="130"/>
  <c r="D188" i="130"/>
  <c r="F188" i="130"/>
  <c r="F8" i="130"/>
  <c r="C8" i="130"/>
  <c r="D8" i="130"/>
  <c r="B8" i="130"/>
  <c r="A9" i="130"/>
  <c r="A10" i="130" s="1"/>
  <c r="A11" i="130" s="1"/>
  <c r="A12" i="130" s="1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A50" i="130" s="1"/>
  <c r="A51" i="130" s="1"/>
  <c r="A52" i="130" s="1"/>
  <c r="A53" i="130" s="1"/>
  <c r="A54" i="130" s="1"/>
  <c r="A55" i="130" s="1"/>
  <c r="A56" i="130" s="1"/>
  <c r="A57" i="130" s="1"/>
  <c r="A58" i="130" s="1"/>
  <c r="A59" i="130" s="1"/>
  <c r="A60" i="130" s="1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A88" i="130" s="1"/>
  <c r="A89" i="130" s="1"/>
  <c r="A90" i="130" s="1"/>
  <c r="A91" i="130" s="1"/>
  <c r="A92" i="130" s="1"/>
  <c r="A93" i="130" s="1"/>
  <c r="A94" i="130" s="1"/>
  <c r="A95" i="130" s="1"/>
  <c r="A96" i="130" s="1"/>
  <c r="A97" i="130" s="1"/>
  <c r="A98" i="130" s="1"/>
  <c r="A99" i="130" s="1"/>
  <c r="A100" i="130" s="1"/>
  <c r="A101" i="130" s="1"/>
  <c r="A102" i="130" s="1"/>
  <c r="A103" i="130" s="1"/>
  <c r="A104" i="130" s="1"/>
  <c r="A105" i="130" s="1"/>
  <c r="A106" i="130" s="1"/>
  <c r="A107" i="130" s="1"/>
  <c r="A108" i="130" s="1"/>
  <c r="A109" i="130" s="1"/>
  <c r="A110" i="130" s="1"/>
  <c r="A111" i="130" s="1"/>
  <c r="A112" i="130" s="1"/>
  <c r="A113" i="130" s="1"/>
  <c r="A114" i="130" s="1"/>
  <c r="A115" i="130" s="1"/>
  <c r="A116" i="130" s="1"/>
  <c r="A117" i="130" s="1"/>
  <c r="A118" i="130" s="1"/>
  <c r="A119" i="130" s="1"/>
  <c r="A120" i="130" s="1"/>
  <c r="A121" i="130" s="1"/>
  <c r="A122" i="130" s="1"/>
  <c r="A123" i="130" s="1"/>
  <c r="A124" i="130" s="1"/>
  <c r="A125" i="130" s="1"/>
  <c r="A126" i="130" s="1"/>
  <c r="A127" i="130" s="1"/>
  <c r="A128" i="130" s="1"/>
  <c r="A129" i="130" s="1"/>
  <c r="A130" i="130" s="1"/>
  <c r="A131" i="130" s="1"/>
  <c r="A132" i="130" s="1"/>
  <c r="A133" i="130" s="1"/>
  <c r="A134" i="130" s="1"/>
  <c r="A135" i="130" s="1"/>
  <c r="A136" i="130" s="1"/>
  <c r="A137" i="130" s="1"/>
  <c r="A138" i="130" s="1"/>
  <c r="A139" i="130" s="1"/>
  <c r="A140" i="130" s="1"/>
  <c r="A141" i="130" s="1"/>
  <c r="A142" i="130" s="1"/>
  <c r="A143" i="130" s="1"/>
  <c r="A144" i="130" s="1"/>
  <c r="A145" i="130" s="1"/>
  <c r="A146" i="130" s="1"/>
  <c r="A147" i="130" s="1"/>
  <c r="A148" i="130" s="1"/>
  <c r="A149" i="130" s="1"/>
  <c r="A150" i="130" s="1"/>
  <c r="A151" i="130" s="1"/>
  <c r="A152" i="130" s="1"/>
  <c r="A153" i="130" s="1"/>
  <c r="A154" i="130" s="1"/>
  <c r="A155" i="130" s="1"/>
  <c r="A156" i="130" s="1"/>
  <c r="A157" i="130" s="1"/>
  <c r="A158" i="130" s="1"/>
  <c r="A159" i="130" s="1"/>
  <c r="A160" i="130" s="1"/>
  <c r="A161" i="130" s="1"/>
  <c r="A162" i="130" s="1"/>
  <c r="A163" i="130" s="1"/>
  <c r="A164" i="130" s="1"/>
  <c r="A165" i="130" s="1"/>
  <c r="A166" i="130" s="1"/>
  <c r="A167" i="130" s="1"/>
  <c r="A168" i="130" s="1"/>
  <c r="A169" i="130" s="1"/>
  <c r="A170" i="130" s="1"/>
  <c r="A171" i="130" s="1"/>
  <c r="A172" i="130" s="1"/>
  <c r="A173" i="130" s="1"/>
  <c r="A174" i="130" s="1"/>
  <c r="A175" i="130" s="1"/>
  <c r="A176" i="130" s="1"/>
  <c r="A177" i="130" s="1"/>
  <c r="A178" i="130" s="1"/>
  <c r="A179" i="130" s="1"/>
  <c r="A180" i="130" s="1"/>
  <c r="A181" i="130" s="1"/>
  <c r="A182" i="130" s="1"/>
  <c r="A183" i="130" s="1"/>
  <c r="A184" i="130" s="1"/>
  <c r="A185" i="130" s="1"/>
  <c r="A186" i="130" s="1"/>
  <c r="A187" i="130" s="1"/>
  <c r="A188" i="130" s="1"/>
  <c r="A3" i="130"/>
  <c r="A4" i="130"/>
  <c r="A1" i="130"/>
  <c r="E67" i="62" l="1"/>
  <c r="J292" i="60"/>
  <c r="J184" i="60"/>
  <c r="N287" i="60"/>
  <c r="N179" i="60"/>
  <c r="P294" i="60"/>
  <c r="P186" i="60"/>
  <c r="N275" i="60"/>
  <c r="N167" i="60"/>
  <c r="H295" i="60"/>
  <c r="H187" i="60"/>
  <c r="T296" i="60"/>
  <c r="T188" i="60"/>
  <c r="J287" i="60"/>
  <c r="J179" i="60"/>
  <c r="S285" i="60"/>
  <c r="S177" i="60"/>
  <c r="J296" i="60"/>
  <c r="J188" i="60"/>
  <c r="S292" i="60"/>
  <c r="S184" i="60"/>
  <c r="I296" i="60"/>
  <c r="I188" i="60"/>
  <c r="G287" i="60"/>
  <c r="G179" i="60"/>
  <c r="S275" i="60"/>
  <c r="S167" i="60"/>
  <c r="L285" i="60"/>
  <c r="L177" i="60"/>
  <c r="T287" i="60"/>
  <c r="T179" i="60"/>
  <c r="T292" i="60"/>
  <c r="T184" i="60"/>
  <c r="G277" i="60"/>
  <c r="G169" i="60"/>
  <c r="H286" i="60"/>
  <c r="H178" i="60"/>
  <c r="O295" i="60"/>
  <c r="O187" i="60"/>
  <c r="M296" i="60"/>
  <c r="M188" i="60"/>
  <c r="L287" i="60"/>
  <c r="L179" i="60"/>
  <c r="H285" i="60"/>
  <c r="H177" i="60"/>
  <c r="L295" i="60"/>
  <c r="L187" i="60"/>
  <c r="O285" i="60"/>
  <c r="O177" i="60"/>
  <c r="P275" i="60"/>
  <c r="P167" i="60"/>
  <c r="G294" i="60"/>
  <c r="G186" i="60"/>
  <c r="H287" i="60"/>
  <c r="H179" i="60"/>
  <c r="J286" i="60"/>
  <c r="J178" i="60"/>
  <c r="S296" i="60"/>
  <c r="S188" i="60"/>
  <c r="N292" i="60"/>
  <c r="N184" i="60"/>
  <c r="P287" i="60"/>
  <c r="P179" i="60"/>
  <c r="H296" i="60"/>
  <c r="H188" i="60"/>
  <c r="J275" i="60"/>
  <c r="J167" i="60"/>
  <c r="O276" i="60"/>
  <c r="O168" i="60"/>
  <c r="N276" i="60"/>
  <c r="N168" i="60"/>
  <c r="H294" i="60"/>
  <c r="H186" i="60"/>
  <c r="I287" i="60"/>
  <c r="I179" i="60"/>
  <c r="N277" i="60"/>
  <c r="N169" i="60"/>
  <c r="I286" i="60"/>
  <c r="I178" i="60"/>
  <c r="J285" i="60"/>
  <c r="J177" i="60"/>
  <c r="P296" i="60"/>
  <c r="P188" i="60"/>
  <c r="G295" i="60"/>
  <c r="G187" i="60"/>
  <c r="O287" i="60"/>
  <c r="O179" i="60"/>
  <c r="M292" i="60"/>
  <c r="M184" i="60"/>
  <c r="N295" i="60"/>
  <c r="N187" i="60"/>
  <c r="L286" i="60"/>
  <c r="L178" i="60"/>
  <c r="N294" i="60"/>
  <c r="N186" i="60"/>
  <c r="L296" i="60"/>
  <c r="L188" i="60"/>
  <c r="T275" i="60"/>
  <c r="T167" i="60"/>
  <c r="P278" i="60"/>
  <c r="P170" i="60"/>
  <c r="M295" i="60"/>
  <c r="M187" i="60"/>
  <c r="G275" i="60"/>
  <c r="G167" i="60"/>
  <c r="M285" i="60"/>
  <c r="M177" i="60"/>
  <c r="H276" i="60"/>
  <c r="H168" i="60"/>
  <c r="M275" i="60"/>
  <c r="M167" i="60"/>
  <c r="M294" i="60"/>
  <c r="M186" i="60"/>
  <c r="H292" i="60"/>
  <c r="H184" i="60"/>
  <c r="P292" i="60"/>
  <c r="P184" i="60"/>
  <c r="L294" i="60"/>
  <c r="L186" i="60"/>
  <c r="G296" i="60"/>
  <c r="G188" i="60"/>
  <c r="L277" i="60"/>
  <c r="L169" i="60"/>
  <c r="P286" i="60"/>
  <c r="P178" i="60"/>
  <c r="N285" i="60"/>
  <c r="N177" i="60"/>
  <c r="N296" i="60"/>
  <c r="N188" i="60"/>
  <c r="P295" i="60"/>
  <c r="P187" i="60"/>
  <c r="O275" i="60"/>
  <c r="O167" i="60"/>
  <c r="T294" i="60"/>
  <c r="T186" i="60"/>
  <c r="O296" i="60"/>
  <c r="O188" i="60"/>
  <c r="R167" i="60"/>
  <c r="U69" i="60"/>
  <c r="K69" i="60"/>
  <c r="U77" i="60"/>
  <c r="K77" i="60"/>
  <c r="U74" i="60"/>
  <c r="K74" i="60"/>
  <c r="U78" i="60"/>
  <c r="K78" i="60"/>
  <c r="U60" i="60"/>
  <c r="K60" i="60"/>
  <c r="U76" i="60"/>
  <c r="K76" i="60"/>
  <c r="U58" i="60"/>
  <c r="K58" i="60"/>
  <c r="U57" i="60"/>
  <c r="K57" i="60"/>
  <c r="U59" i="60"/>
  <c r="K59" i="60"/>
  <c r="U68" i="60"/>
  <c r="K68" i="60"/>
  <c r="U67" i="60"/>
  <c r="K67" i="60"/>
  <c r="E78" i="60"/>
  <c r="E151" i="60"/>
  <c r="E58" i="60"/>
  <c r="R259" i="60"/>
  <c r="R285" i="60"/>
  <c r="R276" i="60"/>
  <c r="R178" i="60"/>
  <c r="R169" i="60"/>
  <c r="C528" i="63"/>
  <c r="K167" i="60"/>
  <c r="R275" i="60"/>
  <c r="R179" i="60"/>
  <c r="R170" i="60"/>
  <c r="C245" i="63"/>
  <c r="C409" i="63"/>
  <c r="E76" i="60"/>
  <c r="C406" i="63"/>
  <c r="R187" i="60"/>
  <c r="E67" i="60"/>
  <c r="E101" i="7"/>
  <c r="R260" i="60"/>
  <c r="K188" i="60"/>
  <c r="R296" i="60"/>
  <c r="E60" i="60"/>
  <c r="R294" i="60"/>
  <c r="R184" i="60"/>
  <c r="C358" i="63"/>
  <c r="R11" i="46"/>
  <c r="A1" i="128"/>
  <c r="A4" i="128"/>
  <c r="A5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A45" i="128" s="1"/>
  <c r="A46" i="128" s="1"/>
  <c r="A47" i="128" s="1"/>
  <c r="A48" i="128" s="1"/>
  <c r="A49" i="128" s="1"/>
  <c r="A50" i="128" s="1"/>
  <c r="A51" i="128" s="1"/>
  <c r="F17" i="128"/>
  <c r="G17" i="128"/>
  <c r="H17" i="128"/>
  <c r="I17" i="128"/>
  <c r="I295" i="60" l="1"/>
  <c r="I187" i="60"/>
  <c r="T286" i="60"/>
  <c r="T178" i="60"/>
  <c r="G278" i="60"/>
  <c r="G170" i="60"/>
  <c r="I261" i="60"/>
  <c r="T295" i="60"/>
  <c r="T187" i="60"/>
  <c r="O286" i="60"/>
  <c r="O178" i="60"/>
  <c r="P277" i="60"/>
  <c r="P169" i="60"/>
  <c r="G286" i="60"/>
  <c r="G178" i="60"/>
  <c r="J276" i="60"/>
  <c r="J168" i="60"/>
  <c r="T277" i="60"/>
  <c r="T169" i="60"/>
  <c r="O294" i="60"/>
  <c r="O186" i="60"/>
  <c r="P276" i="60"/>
  <c r="P168" i="60"/>
  <c r="I276" i="60"/>
  <c r="I168" i="60"/>
  <c r="T285" i="60"/>
  <c r="T177" i="60"/>
  <c r="G276" i="60"/>
  <c r="G168" i="60"/>
  <c r="L261" i="60"/>
  <c r="S276" i="60"/>
  <c r="S168" i="60"/>
  <c r="O277" i="60"/>
  <c r="O169" i="60"/>
  <c r="I278" i="60"/>
  <c r="I170" i="60"/>
  <c r="M260" i="60"/>
  <c r="S286" i="60"/>
  <c r="S178" i="60"/>
  <c r="M277" i="60"/>
  <c r="M169" i="60"/>
  <c r="H278" i="60"/>
  <c r="H170" i="60"/>
  <c r="I277" i="60"/>
  <c r="I169" i="60"/>
  <c r="S261" i="60"/>
  <c r="G260" i="60"/>
  <c r="I259" i="60"/>
  <c r="S287" i="60"/>
  <c r="S179" i="60"/>
  <c r="I275" i="60"/>
  <c r="I167" i="60"/>
  <c r="T276" i="60"/>
  <c r="T168" i="60"/>
  <c r="L292" i="60"/>
  <c r="L184" i="60"/>
  <c r="I294" i="60"/>
  <c r="I186" i="60"/>
  <c r="W285" i="60"/>
  <c r="W177" i="60"/>
  <c r="L275" i="60"/>
  <c r="L167" i="60"/>
  <c r="N259" i="60"/>
  <c r="N261" i="60"/>
  <c r="W296" i="60"/>
  <c r="W188" i="60"/>
  <c r="H275" i="60"/>
  <c r="H167" i="60"/>
  <c r="O278" i="60"/>
  <c r="O170" i="60"/>
  <c r="J295" i="60"/>
  <c r="J187" i="60"/>
  <c r="S277" i="60"/>
  <c r="S169" i="60"/>
  <c r="O261" i="60"/>
  <c r="S259" i="60"/>
  <c r="J277" i="60"/>
  <c r="J169" i="60"/>
  <c r="H277" i="60"/>
  <c r="H169" i="60"/>
  <c r="L276" i="60"/>
  <c r="L168" i="60"/>
  <c r="P259" i="60"/>
  <c r="O292" i="60"/>
  <c r="O184" i="60"/>
  <c r="M286" i="60"/>
  <c r="M178" i="60"/>
  <c r="L260" i="60"/>
  <c r="H259" i="60"/>
  <c r="G285" i="60"/>
  <c r="G177" i="60"/>
  <c r="M278" i="60"/>
  <c r="M170" i="60"/>
  <c r="P285" i="60"/>
  <c r="P177" i="60"/>
  <c r="G292" i="60"/>
  <c r="G184" i="60"/>
  <c r="J278" i="60"/>
  <c r="J170" i="60"/>
  <c r="I292" i="60"/>
  <c r="I184" i="60"/>
  <c r="M287" i="60"/>
  <c r="M179" i="60"/>
  <c r="L278" i="60"/>
  <c r="L170" i="60"/>
  <c r="T278" i="60"/>
  <c r="T170" i="60"/>
  <c r="S278" i="60"/>
  <c r="S170" i="60"/>
  <c r="H260" i="60"/>
  <c r="N286" i="60"/>
  <c r="N178" i="60"/>
  <c r="J259" i="60"/>
  <c r="J294" i="60"/>
  <c r="J186" i="60"/>
  <c r="S295" i="60"/>
  <c r="S187" i="60"/>
  <c r="M276" i="60"/>
  <c r="M168" i="60"/>
  <c r="W275" i="60"/>
  <c r="W167" i="60"/>
  <c r="T259" i="60"/>
  <c r="I285" i="60"/>
  <c r="I177" i="60"/>
  <c r="S294" i="60"/>
  <c r="S186" i="60"/>
  <c r="J261" i="60"/>
  <c r="N278" i="60"/>
  <c r="N170" i="60"/>
  <c r="O259" i="60"/>
  <c r="T261" i="60"/>
  <c r="U150" i="60"/>
  <c r="K150" i="60"/>
  <c r="U149" i="60"/>
  <c r="K149" i="60"/>
  <c r="U151" i="60"/>
  <c r="K151" i="60"/>
  <c r="K186" i="60"/>
  <c r="E150" i="60"/>
  <c r="E103" i="7"/>
  <c r="E160" i="7"/>
  <c r="E149" i="60"/>
  <c r="R286" i="60"/>
  <c r="K178" i="60"/>
  <c r="K294" i="60"/>
  <c r="U186" i="60"/>
  <c r="K170" i="60"/>
  <c r="R278" i="60"/>
  <c r="R287" i="60"/>
  <c r="K179" i="60"/>
  <c r="K168" i="60"/>
  <c r="K177" i="60"/>
  <c r="K259" i="60"/>
  <c r="K296" i="60"/>
  <c r="U188" i="60"/>
  <c r="H385" i="60"/>
  <c r="P385" i="60"/>
  <c r="R292" i="60"/>
  <c r="K184" i="60"/>
  <c r="M385" i="60"/>
  <c r="K187" i="60"/>
  <c r="R295" i="60"/>
  <c r="K275" i="60"/>
  <c r="U167" i="60"/>
  <c r="R277" i="60"/>
  <c r="K169" i="60"/>
  <c r="R261" i="60"/>
  <c r="E20" i="111"/>
  <c r="D21" i="111"/>
  <c r="E21" i="111" s="1"/>
  <c r="D22" i="111"/>
  <c r="E22" i="111" s="1"/>
  <c r="D23" i="111"/>
  <c r="E23" i="111" s="1"/>
  <c r="W276" i="60" l="1"/>
  <c r="W168" i="60"/>
  <c r="W295" i="60"/>
  <c r="W187" i="60"/>
  <c r="T260" i="60"/>
  <c r="H261" i="60"/>
  <c r="N260" i="60"/>
  <c r="P260" i="60"/>
  <c r="M261" i="60"/>
  <c r="W278" i="60"/>
  <c r="W170" i="60"/>
  <c r="E277" i="60"/>
  <c r="E169" i="60"/>
  <c r="E295" i="60"/>
  <c r="E187" i="60"/>
  <c r="W286" i="60"/>
  <c r="W178" i="60"/>
  <c r="L259" i="60"/>
  <c r="J260" i="60"/>
  <c r="E285" i="60"/>
  <c r="E177" i="60"/>
  <c r="W292" i="60"/>
  <c r="W184" i="60"/>
  <c r="E276" i="60"/>
  <c r="E168" i="60"/>
  <c r="W287" i="60"/>
  <c r="W179" i="60"/>
  <c r="G261" i="60"/>
  <c r="E292" i="60"/>
  <c r="E184" i="60"/>
  <c r="E296" i="60"/>
  <c r="E188" i="60"/>
  <c r="E294" i="60"/>
  <c r="E186" i="60"/>
  <c r="W294" i="60"/>
  <c r="W186" i="60"/>
  <c r="W277" i="60"/>
  <c r="W169" i="60"/>
  <c r="M259" i="60"/>
  <c r="I260" i="60"/>
  <c r="E278" i="60"/>
  <c r="E170" i="60"/>
  <c r="P261" i="60"/>
  <c r="O260" i="60"/>
  <c r="W259" i="60"/>
  <c r="S260" i="60"/>
  <c r="G259" i="60"/>
  <c r="E287" i="60"/>
  <c r="E179" i="60"/>
  <c r="E286" i="60"/>
  <c r="E178" i="60"/>
  <c r="K260" i="60"/>
  <c r="K295" i="60"/>
  <c r="U187" i="60"/>
  <c r="U260" i="60"/>
  <c r="K385" i="60"/>
  <c r="K261" i="60"/>
  <c r="U170" i="60"/>
  <c r="K278" i="60"/>
  <c r="L385" i="60"/>
  <c r="U177" i="60"/>
  <c r="K285" i="60"/>
  <c r="K286" i="60"/>
  <c r="U178" i="60"/>
  <c r="K277" i="60"/>
  <c r="U169" i="60"/>
  <c r="O385" i="60"/>
  <c r="K276" i="60"/>
  <c r="U168" i="60"/>
  <c r="U179" i="60"/>
  <c r="K287" i="60"/>
  <c r="I385" i="60"/>
  <c r="G385" i="60"/>
  <c r="U259" i="60"/>
  <c r="U184" i="60"/>
  <c r="K292" i="60"/>
  <c r="J385" i="60"/>
  <c r="N385" i="60"/>
  <c r="Q11" i="46"/>
  <c r="E8" i="55"/>
  <c r="E261" i="60" l="1"/>
  <c r="E260" i="60"/>
  <c r="E259" i="60"/>
  <c r="E275" i="60"/>
  <c r="E167" i="60"/>
  <c r="W260" i="60"/>
  <c r="W261" i="60"/>
  <c r="U261" i="60"/>
  <c r="D25" i="110"/>
  <c r="D22" i="110"/>
  <c r="D30" i="110"/>
  <c r="G390" i="60" l="1"/>
  <c r="E385" i="60"/>
  <c r="K390" i="60"/>
  <c r="O390" i="60"/>
  <c r="J390" i="60"/>
  <c r="N390" i="60"/>
  <c r="P390" i="60"/>
  <c r="H390" i="60"/>
  <c r="M390" i="60"/>
  <c r="L390" i="60"/>
  <c r="I390" i="60"/>
  <c r="D16" i="56"/>
  <c r="D15" i="56"/>
  <c r="D12" i="56"/>
  <c r="D11" i="56"/>
  <c r="V8" i="121"/>
  <c r="V14" i="121"/>
  <c r="H16" i="66" s="1"/>
  <c r="F16" i="73" s="1"/>
  <c r="V15" i="121"/>
  <c r="H17" i="66" s="1"/>
  <c r="F17" i="73" s="1"/>
  <c r="V16" i="121"/>
  <c r="H18" i="66" s="1"/>
  <c r="F18" i="73" s="1"/>
  <c r="V17" i="121"/>
  <c r="H19" i="66" s="1"/>
  <c r="F19" i="73" s="1"/>
  <c r="V99" i="121"/>
  <c r="H105" i="66" s="1"/>
  <c r="F105" i="73" s="1"/>
  <c r="V100" i="121"/>
  <c r="H106" i="66" s="1"/>
  <c r="F106" i="73" s="1"/>
  <c r="V101" i="121"/>
  <c r="H107" i="66" s="1"/>
  <c r="F107" i="73" s="1"/>
  <c r="V102" i="121"/>
  <c r="H108" i="66" s="1"/>
  <c r="F108" i="73" s="1"/>
  <c r="V103" i="121"/>
  <c r="H109" i="66" s="1"/>
  <c r="F109" i="73" s="1"/>
  <c r="V104" i="121"/>
  <c r="H110" i="66" s="1"/>
  <c r="F110" i="73" s="1"/>
  <c r="V105" i="121"/>
  <c r="H111" i="66" s="1"/>
  <c r="F111" i="73" s="1"/>
  <c r="V106" i="121"/>
  <c r="H112" i="66" s="1"/>
  <c r="F112" i="73" s="1"/>
  <c r="V107" i="121"/>
  <c r="H113" i="66" s="1"/>
  <c r="F113" i="73" s="1"/>
  <c r="V109" i="121"/>
  <c r="H115" i="66" s="1"/>
  <c r="F115" i="73" s="1"/>
  <c r="V110" i="121"/>
  <c r="H116" i="66" s="1"/>
  <c r="F116" i="73" s="1"/>
  <c r="V111" i="121"/>
  <c r="H117" i="66" s="1"/>
  <c r="F117" i="73" s="1"/>
  <c r="V112" i="121"/>
  <c r="H118" i="66" s="1"/>
  <c r="F118" i="73" s="1"/>
  <c r="V113" i="121"/>
  <c r="H119" i="66" s="1"/>
  <c r="F119" i="73" s="1"/>
  <c r="V114" i="121"/>
  <c r="H120" i="66" s="1"/>
  <c r="F120" i="73" s="1"/>
  <c r="V115" i="121"/>
  <c r="H121" i="66" s="1"/>
  <c r="F121" i="73" s="1"/>
  <c r="V116" i="121"/>
  <c r="H122" i="66" s="1"/>
  <c r="F122" i="73" s="1"/>
  <c r="V117" i="121"/>
  <c r="H123" i="66" s="1"/>
  <c r="F123" i="73" s="1"/>
  <c r="V175" i="121"/>
  <c r="H184" i="66" s="1"/>
  <c r="F184" i="73" s="1"/>
  <c r="B12" i="73"/>
  <c r="B16" i="73"/>
  <c r="B21" i="73"/>
  <c r="B22" i="73"/>
  <c r="B23" i="73"/>
  <c r="B24" i="73"/>
  <c r="B25" i="73"/>
  <c r="B26" i="73"/>
  <c r="B27" i="73"/>
  <c r="B28" i="73"/>
  <c r="B29" i="73"/>
  <c r="B30" i="73"/>
  <c r="B32" i="73"/>
  <c r="B33" i="73"/>
  <c r="B34" i="73"/>
  <c r="B50" i="73"/>
  <c r="B51" i="73"/>
  <c r="B77" i="73"/>
  <c r="B104" i="73"/>
  <c r="B105" i="73"/>
  <c r="B125" i="73"/>
  <c r="B126" i="73"/>
  <c r="B145" i="73"/>
  <c r="B146" i="73"/>
  <c r="B167" i="73"/>
  <c r="B168" i="73"/>
  <c r="B169" i="73"/>
  <c r="B170" i="73"/>
  <c r="B171" i="73"/>
  <c r="B172" i="73"/>
  <c r="B173" i="73"/>
  <c r="B174" i="73"/>
  <c r="B175" i="73"/>
  <c r="B176" i="73"/>
  <c r="B177" i="73"/>
  <c r="B178" i="73"/>
  <c r="B179" i="73"/>
  <c r="B180" i="73"/>
  <c r="B181" i="73"/>
  <c r="B183" i="73"/>
  <c r="B184" i="73"/>
  <c r="B186" i="73"/>
  <c r="B187" i="73"/>
  <c r="B188" i="73"/>
  <c r="B190" i="73"/>
  <c r="B10" i="73"/>
  <c r="B9" i="73"/>
  <c r="E162" i="68"/>
  <c r="E184" i="68"/>
  <c r="B12" i="68"/>
  <c r="E12" i="68"/>
  <c r="E13" i="68"/>
  <c r="E14" i="68"/>
  <c r="B16" i="68"/>
  <c r="E16" i="68"/>
  <c r="E17" i="68"/>
  <c r="E18" i="68"/>
  <c r="E19" i="68"/>
  <c r="B21" i="68"/>
  <c r="B22" i="68"/>
  <c r="E22" i="68"/>
  <c r="B23" i="68"/>
  <c r="E23" i="68"/>
  <c r="B24" i="68"/>
  <c r="E24" i="68"/>
  <c r="B25" i="68"/>
  <c r="E25" i="68"/>
  <c r="B26" i="68"/>
  <c r="E26" i="68"/>
  <c r="B27" i="68"/>
  <c r="E27" i="68"/>
  <c r="B28" i="68"/>
  <c r="E28" i="68"/>
  <c r="B29" i="68"/>
  <c r="E29" i="68"/>
  <c r="B30" i="68"/>
  <c r="E30" i="68"/>
  <c r="B32" i="68"/>
  <c r="B33" i="68"/>
  <c r="E33" i="68"/>
  <c r="B34" i="68"/>
  <c r="E34" i="68"/>
  <c r="E35" i="68"/>
  <c r="E36" i="68"/>
  <c r="E37" i="68"/>
  <c r="E38" i="68"/>
  <c r="E39" i="68"/>
  <c r="E40" i="68"/>
  <c r="E42" i="68"/>
  <c r="E43" i="68"/>
  <c r="E44" i="68"/>
  <c r="E45" i="68"/>
  <c r="E46" i="68"/>
  <c r="E47" i="68"/>
  <c r="E48" i="68"/>
  <c r="B50" i="68"/>
  <c r="B51" i="68"/>
  <c r="E51" i="68"/>
  <c r="E52" i="68"/>
  <c r="E53" i="68"/>
  <c r="E54" i="68"/>
  <c r="E55" i="68"/>
  <c r="E56" i="68"/>
  <c r="E57" i="68"/>
  <c r="E58" i="68"/>
  <c r="E59" i="68"/>
  <c r="E61" i="68"/>
  <c r="E62" i="68"/>
  <c r="E63" i="68"/>
  <c r="E64" i="68"/>
  <c r="E65" i="68"/>
  <c r="E67" i="68"/>
  <c r="E68" i="68"/>
  <c r="E69" i="68"/>
  <c r="E70" i="68"/>
  <c r="E71" i="68"/>
  <c r="E72" i="68"/>
  <c r="E73" i="68"/>
  <c r="E74" i="68"/>
  <c r="E75" i="68"/>
  <c r="B77" i="68"/>
  <c r="E77" i="68"/>
  <c r="E78" i="68"/>
  <c r="E79" i="68"/>
  <c r="E80" i="68"/>
  <c r="E81" i="68"/>
  <c r="E82" i="68"/>
  <c r="E83" i="68"/>
  <c r="E84" i="68"/>
  <c r="E85" i="68"/>
  <c r="E87" i="68"/>
  <c r="E88" i="68"/>
  <c r="E89" i="68"/>
  <c r="E90" i="68"/>
  <c r="E91" i="68"/>
  <c r="E92" i="68"/>
  <c r="E94" i="68"/>
  <c r="E95" i="68"/>
  <c r="E96" i="68"/>
  <c r="E97" i="68"/>
  <c r="E98" i="68"/>
  <c r="E99" i="68"/>
  <c r="E100" i="68"/>
  <c r="E101" i="68"/>
  <c r="E102" i="68"/>
  <c r="B104" i="68"/>
  <c r="B105" i="68"/>
  <c r="E105" i="68"/>
  <c r="E106" i="68"/>
  <c r="E107" i="68"/>
  <c r="E108" i="68"/>
  <c r="E109" i="68"/>
  <c r="E110" i="68"/>
  <c r="E111" i="68"/>
  <c r="E112" i="68"/>
  <c r="E113" i="68"/>
  <c r="E115" i="68"/>
  <c r="E116" i="68"/>
  <c r="E117" i="68"/>
  <c r="E118" i="68"/>
  <c r="E119" i="68"/>
  <c r="E120" i="68"/>
  <c r="E121" i="68"/>
  <c r="E122" i="68"/>
  <c r="E123" i="68"/>
  <c r="B125" i="68"/>
  <c r="B126" i="68"/>
  <c r="E126" i="68"/>
  <c r="E127" i="68"/>
  <c r="E128" i="68"/>
  <c r="E129" i="68"/>
  <c r="E130" i="68"/>
  <c r="E131" i="68"/>
  <c r="E133" i="68"/>
  <c r="E135" i="68"/>
  <c r="E136" i="68"/>
  <c r="E137" i="68"/>
  <c r="E138" i="68"/>
  <c r="E139" i="68"/>
  <c r="E140" i="68"/>
  <c r="E141" i="68"/>
  <c r="E142" i="68"/>
  <c r="E143" i="68"/>
  <c r="B145" i="68"/>
  <c r="B146" i="68"/>
  <c r="E146" i="68"/>
  <c r="E147" i="68"/>
  <c r="E148" i="68"/>
  <c r="E149" i="68"/>
  <c r="E150" i="68"/>
  <c r="E151" i="68"/>
  <c r="E153" i="68"/>
  <c r="E154" i="68"/>
  <c r="E155" i="68"/>
  <c r="E156" i="68"/>
  <c r="E157" i="68"/>
  <c r="E159" i="68"/>
  <c r="E160" i="68"/>
  <c r="E161" i="68"/>
  <c r="E164" i="68"/>
  <c r="E165" i="68"/>
  <c r="B167" i="68"/>
  <c r="E167" i="68"/>
  <c r="B168" i="68"/>
  <c r="E168" i="68"/>
  <c r="B169" i="68"/>
  <c r="E169" i="68"/>
  <c r="B170" i="68"/>
  <c r="E170" i="68"/>
  <c r="B171" i="68"/>
  <c r="E171" i="68"/>
  <c r="B172" i="68"/>
  <c r="E172" i="68"/>
  <c r="B173" i="68"/>
  <c r="E173" i="68"/>
  <c r="B174" i="68"/>
  <c r="E174" i="68"/>
  <c r="B175" i="68"/>
  <c r="E175" i="68"/>
  <c r="B176" i="68"/>
  <c r="E176" i="68"/>
  <c r="B177" i="68"/>
  <c r="E177" i="68"/>
  <c r="B178" i="68"/>
  <c r="E178" i="68"/>
  <c r="B179" i="68"/>
  <c r="E179" i="68"/>
  <c r="B180" i="68"/>
  <c r="E180" i="68"/>
  <c r="B181" i="68"/>
  <c r="E181" i="68"/>
  <c r="B183" i="68"/>
  <c r="B184" i="68"/>
  <c r="B186" i="68"/>
  <c r="B187" i="68"/>
  <c r="E187" i="68"/>
  <c r="B188" i="68"/>
  <c r="E188" i="68"/>
  <c r="B190" i="68"/>
  <c r="E190" i="68"/>
  <c r="B10" i="68"/>
  <c r="B9" i="68"/>
  <c r="B12" i="70"/>
  <c r="B16" i="70"/>
  <c r="B21" i="70"/>
  <c r="B22" i="70"/>
  <c r="B23" i="70"/>
  <c r="B24" i="70"/>
  <c r="B25" i="70"/>
  <c r="B26" i="70"/>
  <c r="B27" i="70"/>
  <c r="B28" i="70"/>
  <c r="B29" i="70"/>
  <c r="B30" i="70"/>
  <c r="B32" i="70"/>
  <c r="B33" i="70"/>
  <c r="B34" i="70"/>
  <c r="B50" i="70"/>
  <c r="B51" i="70"/>
  <c r="B77" i="70"/>
  <c r="B104" i="70"/>
  <c r="B105" i="70"/>
  <c r="B125" i="70"/>
  <c r="B126" i="70"/>
  <c r="B145" i="70"/>
  <c r="B146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3" i="70"/>
  <c r="B184" i="70"/>
  <c r="B186" i="70"/>
  <c r="B187" i="70"/>
  <c r="B188" i="70"/>
  <c r="B190" i="70"/>
  <c r="B10" i="70"/>
  <c r="B9" i="70"/>
  <c r="E184" i="72"/>
  <c r="B12" i="72"/>
  <c r="E12" i="72"/>
  <c r="E13" i="72"/>
  <c r="E14" i="72"/>
  <c r="B16" i="72"/>
  <c r="E16" i="72"/>
  <c r="E17" i="72"/>
  <c r="E18" i="72"/>
  <c r="E19" i="72"/>
  <c r="B21" i="72"/>
  <c r="B22" i="72"/>
  <c r="E22" i="72"/>
  <c r="B23" i="72"/>
  <c r="E23" i="72"/>
  <c r="B24" i="72"/>
  <c r="E24" i="72"/>
  <c r="B25" i="72"/>
  <c r="E25" i="72"/>
  <c r="B26" i="72"/>
  <c r="E26" i="72"/>
  <c r="B27" i="72"/>
  <c r="E27" i="72"/>
  <c r="B28" i="72"/>
  <c r="E28" i="72"/>
  <c r="B29" i="72"/>
  <c r="E29" i="72"/>
  <c r="B30" i="72"/>
  <c r="E30" i="72"/>
  <c r="B32" i="72"/>
  <c r="B33" i="72"/>
  <c r="E33" i="72"/>
  <c r="B34" i="72"/>
  <c r="E34" i="72"/>
  <c r="E35" i="72"/>
  <c r="E36" i="72"/>
  <c r="E37" i="72"/>
  <c r="E38" i="72"/>
  <c r="E39" i="72"/>
  <c r="E40" i="72"/>
  <c r="E42" i="72"/>
  <c r="E43" i="72"/>
  <c r="E44" i="72"/>
  <c r="E45" i="72"/>
  <c r="E46" i="72"/>
  <c r="E47" i="72"/>
  <c r="E48" i="72"/>
  <c r="B50" i="72"/>
  <c r="B51" i="72"/>
  <c r="E51" i="72"/>
  <c r="E52" i="72"/>
  <c r="E53" i="72"/>
  <c r="E54" i="72"/>
  <c r="E55" i="72"/>
  <c r="E56" i="72"/>
  <c r="E57" i="72"/>
  <c r="E58" i="72"/>
  <c r="E59" i="72"/>
  <c r="E61" i="72"/>
  <c r="E62" i="72"/>
  <c r="E63" i="72"/>
  <c r="E64" i="72"/>
  <c r="E65" i="72"/>
  <c r="E67" i="72"/>
  <c r="E68" i="72"/>
  <c r="E69" i="72"/>
  <c r="E70" i="72"/>
  <c r="E71" i="72"/>
  <c r="E72" i="72"/>
  <c r="E73" i="72"/>
  <c r="E74" i="72"/>
  <c r="E75" i="72"/>
  <c r="B77" i="72"/>
  <c r="E77" i="72"/>
  <c r="E78" i="72"/>
  <c r="E79" i="72"/>
  <c r="E80" i="72"/>
  <c r="E81" i="72"/>
  <c r="E82" i="72"/>
  <c r="E83" i="72"/>
  <c r="E84" i="72"/>
  <c r="E85" i="72"/>
  <c r="E87" i="72"/>
  <c r="E88" i="72"/>
  <c r="E89" i="72"/>
  <c r="E90" i="72"/>
  <c r="E91" i="72"/>
  <c r="E92" i="72"/>
  <c r="E94" i="72"/>
  <c r="E95" i="72"/>
  <c r="E96" i="72"/>
  <c r="E97" i="72"/>
  <c r="E98" i="72"/>
  <c r="E99" i="72"/>
  <c r="E100" i="72"/>
  <c r="E101" i="72"/>
  <c r="E102" i="72"/>
  <c r="B104" i="72"/>
  <c r="B105" i="72"/>
  <c r="E105" i="72"/>
  <c r="E106" i="72"/>
  <c r="E107" i="72"/>
  <c r="E108" i="72"/>
  <c r="E109" i="72"/>
  <c r="E110" i="72"/>
  <c r="E111" i="72"/>
  <c r="E112" i="72"/>
  <c r="E113" i="72"/>
  <c r="E115" i="72"/>
  <c r="E116" i="72"/>
  <c r="E117" i="72"/>
  <c r="E118" i="72"/>
  <c r="E119" i="72"/>
  <c r="E120" i="72"/>
  <c r="E121" i="72"/>
  <c r="E122" i="72"/>
  <c r="E123" i="72"/>
  <c r="B125" i="72"/>
  <c r="B126" i="72"/>
  <c r="E126" i="72"/>
  <c r="E127" i="72"/>
  <c r="E128" i="72"/>
  <c r="E129" i="72"/>
  <c r="E130" i="72"/>
  <c r="E131" i="72"/>
  <c r="E133" i="72"/>
  <c r="E135" i="72"/>
  <c r="E136" i="72"/>
  <c r="E137" i="72"/>
  <c r="E138" i="72"/>
  <c r="E139" i="72"/>
  <c r="E140" i="72"/>
  <c r="E141" i="72"/>
  <c r="E142" i="72"/>
  <c r="E143" i="72"/>
  <c r="B145" i="72"/>
  <c r="B146" i="72"/>
  <c r="E146" i="72"/>
  <c r="E147" i="72"/>
  <c r="E148" i="72"/>
  <c r="E149" i="72"/>
  <c r="E150" i="72"/>
  <c r="E151" i="72"/>
  <c r="E153" i="72"/>
  <c r="E154" i="72"/>
  <c r="E155" i="72"/>
  <c r="E156" i="72"/>
  <c r="E157" i="72"/>
  <c r="E159" i="72"/>
  <c r="E160" i="72"/>
  <c r="E161" i="72"/>
  <c r="E162" i="72"/>
  <c r="E164" i="72"/>
  <c r="E165" i="72"/>
  <c r="B167" i="72"/>
  <c r="E167" i="72"/>
  <c r="B168" i="72"/>
  <c r="E168" i="72"/>
  <c r="B169" i="72"/>
  <c r="E169" i="72"/>
  <c r="B170" i="72"/>
  <c r="E170" i="72"/>
  <c r="B171" i="72"/>
  <c r="E171" i="72"/>
  <c r="B172" i="72"/>
  <c r="E172" i="72"/>
  <c r="B173" i="72"/>
  <c r="E173" i="72"/>
  <c r="B174" i="72"/>
  <c r="E174" i="72"/>
  <c r="B175" i="72"/>
  <c r="E175" i="72"/>
  <c r="B176" i="72"/>
  <c r="E176" i="72"/>
  <c r="B177" i="72"/>
  <c r="E177" i="72"/>
  <c r="B178" i="72"/>
  <c r="E178" i="72"/>
  <c r="B179" i="72"/>
  <c r="E179" i="72"/>
  <c r="B180" i="72"/>
  <c r="E180" i="72"/>
  <c r="B181" i="72"/>
  <c r="E181" i="72"/>
  <c r="B183" i="72"/>
  <c r="B184" i="72"/>
  <c r="B186" i="72"/>
  <c r="B187" i="72"/>
  <c r="B188" i="72"/>
  <c r="B190" i="72"/>
  <c r="B10" i="72"/>
  <c r="B9" i="72"/>
  <c r="B12" i="66"/>
  <c r="E12" i="66"/>
  <c r="E13" i="66"/>
  <c r="E14" i="66"/>
  <c r="B16" i="66"/>
  <c r="E16" i="66"/>
  <c r="E17" i="66"/>
  <c r="E18" i="66"/>
  <c r="E19" i="66"/>
  <c r="B21" i="66"/>
  <c r="B22" i="66"/>
  <c r="E22" i="66"/>
  <c r="B23" i="66"/>
  <c r="E23" i="66"/>
  <c r="B24" i="66"/>
  <c r="E24" i="66"/>
  <c r="B25" i="66"/>
  <c r="E25" i="66"/>
  <c r="B26" i="66"/>
  <c r="E26" i="66"/>
  <c r="B27" i="66"/>
  <c r="E27" i="66"/>
  <c r="B28" i="66"/>
  <c r="E28" i="66"/>
  <c r="B29" i="66"/>
  <c r="E29" i="66"/>
  <c r="B30" i="66"/>
  <c r="E30" i="66"/>
  <c r="B32" i="66"/>
  <c r="B33" i="66"/>
  <c r="E33" i="66"/>
  <c r="B34" i="66"/>
  <c r="E34" i="66"/>
  <c r="E35" i="66"/>
  <c r="E36" i="66"/>
  <c r="E37" i="66"/>
  <c r="E38" i="66"/>
  <c r="E39" i="66"/>
  <c r="E40" i="66"/>
  <c r="E42" i="66"/>
  <c r="E43" i="66"/>
  <c r="E44" i="66"/>
  <c r="E45" i="66"/>
  <c r="E46" i="66"/>
  <c r="E47" i="66"/>
  <c r="E48" i="66"/>
  <c r="B50" i="66"/>
  <c r="B51" i="66"/>
  <c r="E51" i="66"/>
  <c r="E52" i="66"/>
  <c r="E53" i="66"/>
  <c r="E54" i="66"/>
  <c r="E55" i="66"/>
  <c r="E56" i="66"/>
  <c r="E57" i="66"/>
  <c r="E58" i="66"/>
  <c r="E59" i="66"/>
  <c r="E61" i="66"/>
  <c r="E62" i="66"/>
  <c r="E63" i="66"/>
  <c r="E64" i="66"/>
  <c r="E65" i="66"/>
  <c r="E67" i="66"/>
  <c r="E68" i="66"/>
  <c r="E69" i="66"/>
  <c r="E70" i="66"/>
  <c r="E71" i="66"/>
  <c r="E72" i="66"/>
  <c r="E73" i="66"/>
  <c r="E74" i="66"/>
  <c r="E75" i="66"/>
  <c r="B77" i="66"/>
  <c r="E77" i="66"/>
  <c r="E78" i="66"/>
  <c r="E79" i="66"/>
  <c r="E80" i="66"/>
  <c r="E81" i="66"/>
  <c r="E82" i="66"/>
  <c r="E83" i="66"/>
  <c r="E84" i="66"/>
  <c r="E85" i="66"/>
  <c r="E87" i="66"/>
  <c r="E88" i="66"/>
  <c r="E89" i="66"/>
  <c r="E90" i="66"/>
  <c r="E91" i="66"/>
  <c r="E92" i="66"/>
  <c r="E94" i="66"/>
  <c r="E95" i="66"/>
  <c r="E96" i="66"/>
  <c r="E97" i="66"/>
  <c r="E98" i="66"/>
  <c r="E99" i="66"/>
  <c r="E100" i="66"/>
  <c r="E101" i="66"/>
  <c r="E102" i="66"/>
  <c r="B104" i="66"/>
  <c r="B105" i="66"/>
  <c r="E105" i="66"/>
  <c r="E106" i="66"/>
  <c r="E107" i="66"/>
  <c r="E108" i="66"/>
  <c r="E109" i="66"/>
  <c r="E110" i="66"/>
  <c r="E111" i="66"/>
  <c r="E112" i="66"/>
  <c r="E113" i="66"/>
  <c r="E115" i="66"/>
  <c r="E116" i="66"/>
  <c r="E117" i="66"/>
  <c r="E118" i="66"/>
  <c r="E119" i="66"/>
  <c r="E120" i="66"/>
  <c r="E121" i="66"/>
  <c r="E122" i="66"/>
  <c r="E123" i="66"/>
  <c r="B125" i="66"/>
  <c r="B126" i="66"/>
  <c r="E126" i="66"/>
  <c r="E127" i="66"/>
  <c r="E128" i="66"/>
  <c r="E129" i="66"/>
  <c r="E130" i="66"/>
  <c r="E131" i="66"/>
  <c r="E133" i="66"/>
  <c r="E135" i="66"/>
  <c r="E136" i="66"/>
  <c r="E137" i="66"/>
  <c r="E138" i="66"/>
  <c r="E139" i="66"/>
  <c r="E140" i="66"/>
  <c r="E141" i="66"/>
  <c r="E142" i="66"/>
  <c r="E143" i="66"/>
  <c r="B145" i="66"/>
  <c r="B146" i="66"/>
  <c r="E146" i="66"/>
  <c r="E147" i="66"/>
  <c r="E148" i="66"/>
  <c r="E149" i="66"/>
  <c r="E150" i="66"/>
  <c r="E151" i="66"/>
  <c r="E153" i="66"/>
  <c r="E154" i="66"/>
  <c r="E155" i="66"/>
  <c r="E156" i="66"/>
  <c r="E157" i="66"/>
  <c r="E159" i="66"/>
  <c r="E160" i="66"/>
  <c r="E161" i="66"/>
  <c r="E162" i="66"/>
  <c r="E164" i="66"/>
  <c r="E165" i="66"/>
  <c r="B167" i="66"/>
  <c r="E167" i="66"/>
  <c r="B168" i="66"/>
  <c r="E168" i="66"/>
  <c r="B169" i="66"/>
  <c r="E169" i="66"/>
  <c r="B170" i="66"/>
  <c r="E170" i="66"/>
  <c r="B171" i="66"/>
  <c r="E171" i="66"/>
  <c r="B172" i="66"/>
  <c r="E172" i="66"/>
  <c r="B173" i="66"/>
  <c r="E173" i="66"/>
  <c r="B174" i="66"/>
  <c r="E174" i="66"/>
  <c r="B175" i="66"/>
  <c r="E175" i="66"/>
  <c r="B176" i="66"/>
  <c r="E176" i="66"/>
  <c r="B177" i="66"/>
  <c r="E177" i="66"/>
  <c r="B178" i="66"/>
  <c r="E178" i="66"/>
  <c r="B179" i="66"/>
  <c r="E179" i="66"/>
  <c r="B180" i="66"/>
  <c r="E180" i="66"/>
  <c r="B181" i="66"/>
  <c r="E181" i="66"/>
  <c r="B183" i="66"/>
  <c r="B184" i="66"/>
  <c r="E184" i="66"/>
  <c r="B186" i="66"/>
  <c r="B187" i="66"/>
  <c r="E187" i="66"/>
  <c r="F187" i="66"/>
  <c r="B188" i="66"/>
  <c r="E188" i="66"/>
  <c r="F188" i="66"/>
  <c r="B190" i="66"/>
  <c r="E190" i="66"/>
  <c r="F190" i="66"/>
  <c r="E10" i="66"/>
  <c r="B10" i="66"/>
  <c r="B9" i="66"/>
  <c r="B145" i="67"/>
  <c r="B146" i="67"/>
  <c r="B167" i="67"/>
  <c r="B168" i="67"/>
  <c r="B169" i="67"/>
  <c r="B170" i="67"/>
  <c r="B171" i="67"/>
  <c r="B172" i="67"/>
  <c r="B173" i="67"/>
  <c r="B174" i="67"/>
  <c r="B175" i="67"/>
  <c r="B176" i="67"/>
  <c r="B177" i="67"/>
  <c r="B178" i="67"/>
  <c r="B179" i="67"/>
  <c r="B180" i="67"/>
  <c r="B181" i="67"/>
  <c r="B183" i="67"/>
  <c r="B184" i="67"/>
  <c r="F184" i="67"/>
  <c r="B186" i="67"/>
  <c r="B187" i="67"/>
  <c r="F187" i="67"/>
  <c r="B188" i="67"/>
  <c r="F188" i="67"/>
  <c r="B190" i="67"/>
  <c r="F190" i="67"/>
  <c r="B105" i="67"/>
  <c r="F113" i="67"/>
  <c r="B125" i="67"/>
  <c r="B126" i="67"/>
  <c r="B51" i="67"/>
  <c r="B77" i="67"/>
  <c r="F85" i="67"/>
  <c r="B104" i="67"/>
  <c r="B50" i="67"/>
  <c r="B33" i="67"/>
  <c r="B34" i="67"/>
  <c r="B32" i="67"/>
  <c r="B21" i="67"/>
  <c r="B22" i="67"/>
  <c r="B23" i="67"/>
  <c r="B24" i="67"/>
  <c r="B25" i="67"/>
  <c r="B26" i="67"/>
  <c r="B27" i="67"/>
  <c r="B28" i="67"/>
  <c r="B29" i="67"/>
  <c r="B30" i="67"/>
  <c r="B12" i="67"/>
  <c r="F12" i="67"/>
  <c r="F13" i="67"/>
  <c r="F14" i="67"/>
  <c r="B16" i="67"/>
  <c r="F16" i="67"/>
  <c r="F17" i="67"/>
  <c r="F18" i="67"/>
  <c r="F19" i="67"/>
  <c r="F10" i="67"/>
  <c r="B9" i="67"/>
  <c r="B10" i="67"/>
  <c r="E390" i="60" l="1"/>
  <c r="G15" i="56"/>
  <c r="G11" i="56"/>
  <c r="A1" i="127" l="1"/>
  <c r="A4" i="127"/>
  <c r="A20" i="127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E15" i="127" l="1"/>
  <c r="D15" i="127"/>
  <c r="D21" i="127"/>
  <c r="E21" i="127"/>
  <c r="E29" i="127" l="1"/>
  <c r="E33" i="127" s="1"/>
  <c r="G13" i="127" s="1"/>
  <c r="D29" i="127"/>
  <c r="D33" i="127" s="1"/>
  <c r="A13" i="126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G20" i="127" l="1"/>
  <c r="G27" i="127"/>
  <c r="G9" i="127"/>
  <c r="G19" i="127"/>
  <c r="G23" i="127"/>
  <c r="G18" i="127"/>
  <c r="G12" i="127"/>
  <c r="G14" i="127"/>
  <c r="I33" i="127"/>
  <c r="C21" i="55"/>
  <c r="D21" i="55"/>
  <c r="G12" i="56"/>
  <c r="G16" i="56"/>
  <c r="G33" i="127" l="1"/>
  <c r="F36" i="127" s="1"/>
  <c r="E21" i="55"/>
  <c r="B371" i="60" l="1"/>
  <c r="B369" i="60"/>
  <c r="B368" i="60"/>
  <c r="B367" i="60"/>
  <c r="B366" i="60"/>
  <c r="B365" i="60"/>
  <c r="B364" i="60"/>
  <c r="B361" i="60"/>
  <c r="B351" i="60"/>
  <c r="B343" i="60"/>
  <c r="B331" i="60"/>
  <c r="B325" i="60"/>
  <c r="B315" i="60"/>
  <c r="B307" i="60"/>
  <c r="B298" i="60"/>
  <c r="B297" i="60"/>
  <c r="B296" i="60"/>
  <c r="B295" i="60"/>
  <c r="B294" i="60"/>
  <c r="B293" i="60"/>
  <c r="B292" i="60"/>
  <c r="B291" i="60"/>
  <c r="B289" i="60"/>
  <c r="B288" i="60"/>
  <c r="B287" i="60"/>
  <c r="B286" i="60"/>
  <c r="B285" i="60"/>
  <c r="B284" i="60"/>
  <c r="B283" i="60"/>
  <c r="B282" i="60"/>
  <c r="B280" i="60"/>
  <c r="B279" i="60"/>
  <c r="B278" i="60"/>
  <c r="B277" i="60"/>
  <c r="B276" i="60"/>
  <c r="B275" i="60"/>
  <c r="B274" i="60"/>
  <c r="B273" i="60"/>
  <c r="A273" i="60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B261" i="60"/>
  <c r="B260" i="60"/>
  <c r="B259" i="60"/>
  <c r="B258" i="60"/>
  <c r="B257" i="60"/>
  <c r="B256" i="60"/>
  <c r="B252" i="60"/>
  <c r="B244" i="60"/>
  <c r="B235" i="60"/>
  <c r="B226" i="60"/>
  <c r="B216" i="60"/>
  <c r="B208" i="60"/>
  <c r="B199" i="60"/>
  <c r="B190" i="60"/>
  <c r="B189" i="60"/>
  <c r="B188" i="60"/>
  <c r="B187" i="60"/>
  <c r="B186" i="60"/>
  <c r="B185" i="60"/>
  <c r="B184" i="60"/>
  <c r="B183" i="60"/>
  <c r="B181" i="60"/>
  <c r="B180" i="60"/>
  <c r="B179" i="60"/>
  <c r="B178" i="60"/>
  <c r="B177" i="60"/>
  <c r="B176" i="60"/>
  <c r="B175" i="60"/>
  <c r="B174" i="60"/>
  <c r="B172" i="60"/>
  <c r="B171" i="60"/>
  <c r="B170" i="60"/>
  <c r="B169" i="60"/>
  <c r="B168" i="60"/>
  <c r="B167" i="60"/>
  <c r="B166" i="60"/>
  <c r="B165" i="60"/>
  <c r="A165" i="60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B153" i="60"/>
  <c r="B151" i="60"/>
  <c r="B150" i="60"/>
  <c r="B149" i="60"/>
  <c r="B148" i="60"/>
  <c r="B147" i="60"/>
  <c r="B146" i="60"/>
  <c r="B142" i="60"/>
  <c r="B134" i="60"/>
  <c r="B125" i="60"/>
  <c r="B114" i="60"/>
  <c r="B106" i="60"/>
  <c r="B98" i="60"/>
  <c r="B89" i="60"/>
  <c r="B80" i="60"/>
  <c r="B79" i="60"/>
  <c r="B78" i="60"/>
  <c r="B77" i="60"/>
  <c r="B76" i="60"/>
  <c r="B75" i="60"/>
  <c r="B74" i="60"/>
  <c r="B73" i="60"/>
  <c r="B71" i="60"/>
  <c r="B70" i="60"/>
  <c r="B69" i="60"/>
  <c r="B68" i="60"/>
  <c r="B67" i="60"/>
  <c r="B66" i="60"/>
  <c r="B65" i="60"/>
  <c r="B64" i="60"/>
  <c r="B62" i="60"/>
  <c r="B61" i="60"/>
  <c r="B60" i="60"/>
  <c r="B59" i="60"/>
  <c r="B58" i="60"/>
  <c r="B57" i="60"/>
  <c r="B56" i="60"/>
  <c r="B55" i="60"/>
  <c r="A55" i="60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C19" i="128"/>
  <c r="A10" i="60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7" i="60"/>
  <c r="A46" i="60"/>
  <c r="A48" i="60"/>
  <c r="A10" i="122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I175" i="121"/>
  <c r="C8" i="121"/>
  <c r="E8" i="121"/>
  <c r="O8" i="121" s="1"/>
  <c r="F8" i="121"/>
  <c r="K8" i="121"/>
  <c r="C10" i="121"/>
  <c r="E10" i="121"/>
  <c r="O10" i="121" s="1"/>
  <c r="F10" i="121"/>
  <c r="A11" i="121"/>
  <c r="E11" i="121"/>
  <c r="O11" i="121" s="1"/>
  <c r="F11" i="121"/>
  <c r="E12" i="121"/>
  <c r="O12" i="121" s="1"/>
  <c r="F12" i="121"/>
  <c r="D14" i="121"/>
  <c r="E14" i="121"/>
  <c r="O14" i="121" s="1"/>
  <c r="F14" i="121"/>
  <c r="G14" i="121"/>
  <c r="K14" i="121"/>
  <c r="A15" i="121"/>
  <c r="E15" i="121"/>
  <c r="O15" i="121" s="1"/>
  <c r="F15" i="121"/>
  <c r="K15" i="121"/>
  <c r="D16" i="121"/>
  <c r="E16" i="121"/>
  <c r="O16" i="121" s="1"/>
  <c r="F16" i="121"/>
  <c r="G16" i="121"/>
  <c r="K16" i="121"/>
  <c r="D17" i="121"/>
  <c r="E17" i="121"/>
  <c r="O17" i="121" s="1"/>
  <c r="F17" i="121"/>
  <c r="G17" i="121"/>
  <c r="AI17" i="121" s="1"/>
  <c r="K17" i="121"/>
  <c r="C19" i="121"/>
  <c r="E19" i="121"/>
  <c r="O19" i="121" s="1"/>
  <c r="F19" i="121"/>
  <c r="K19" i="121"/>
  <c r="C20" i="121"/>
  <c r="E20" i="121"/>
  <c r="O20" i="121" s="1"/>
  <c r="F20" i="121"/>
  <c r="K20" i="121"/>
  <c r="C21" i="121"/>
  <c r="E21" i="121"/>
  <c r="O21" i="121" s="1"/>
  <c r="F21" i="121"/>
  <c r="K21" i="121"/>
  <c r="C22" i="121"/>
  <c r="E22" i="121"/>
  <c r="O22" i="121" s="1"/>
  <c r="F22" i="121"/>
  <c r="K22" i="121"/>
  <c r="C23" i="121"/>
  <c r="E23" i="121"/>
  <c r="O23" i="121" s="1"/>
  <c r="F23" i="121"/>
  <c r="K23" i="121"/>
  <c r="C24" i="121"/>
  <c r="E24" i="121"/>
  <c r="O24" i="121" s="1"/>
  <c r="F24" i="121"/>
  <c r="K24" i="121"/>
  <c r="C25" i="121"/>
  <c r="D25" i="121"/>
  <c r="E25" i="121"/>
  <c r="O25" i="121" s="1"/>
  <c r="F25" i="121"/>
  <c r="G25" i="121"/>
  <c r="K25" i="121"/>
  <c r="C26" i="121"/>
  <c r="E26" i="121"/>
  <c r="O26" i="121" s="1"/>
  <c r="F26" i="121"/>
  <c r="K26" i="121"/>
  <c r="C27" i="121"/>
  <c r="E27" i="121"/>
  <c r="O27" i="121" s="1"/>
  <c r="F27" i="121"/>
  <c r="K27" i="121"/>
  <c r="C29" i="121"/>
  <c r="D29" i="121"/>
  <c r="E29" i="121"/>
  <c r="O29" i="121" s="1"/>
  <c r="F29" i="121"/>
  <c r="G29" i="121"/>
  <c r="K29" i="121"/>
  <c r="C30" i="121"/>
  <c r="E30" i="121"/>
  <c r="O30" i="121" s="1"/>
  <c r="F30" i="121"/>
  <c r="K30" i="121"/>
  <c r="A31" i="121"/>
  <c r="C31" i="121"/>
  <c r="E31" i="121"/>
  <c r="O31" i="121" s="1"/>
  <c r="F31" i="121"/>
  <c r="K31" i="121"/>
  <c r="C32" i="121"/>
  <c r="E32" i="121"/>
  <c r="O32" i="121" s="1"/>
  <c r="F32" i="121"/>
  <c r="K32" i="121"/>
  <c r="C33" i="121"/>
  <c r="E33" i="121"/>
  <c r="O33" i="121" s="1"/>
  <c r="F33" i="121"/>
  <c r="K33" i="121"/>
  <c r="C34" i="121"/>
  <c r="E34" i="121"/>
  <c r="O34" i="121" s="1"/>
  <c r="F34" i="121"/>
  <c r="K34" i="121"/>
  <c r="C35" i="121"/>
  <c r="E35" i="121"/>
  <c r="O35" i="121" s="1"/>
  <c r="F35" i="121"/>
  <c r="K35" i="121"/>
  <c r="C36" i="121"/>
  <c r="E36" i="121"/>
  <c r="O36" i="121" s="1"/>
  <c r="F36" i="121"/>
  <c r="K36" i="121"/>
  <c r="C38" i="121"/>
  <c r="E38" i="121"/>
  <c r="O38" i="121" s="1"/>
  <c r="F38" i="121"/>
  <c r="K38" i="121"/>
  <c r="C39" i="121"/>
  <c r="E39" i="121"/>
  <c r="O39" i="121" s="1"/>
  <c r="F39" i="121"/>
  <c r="K39" i="121"/>
  <c r="C40" i="121"/>
  <c r="E40" i="121"/>
  <c r="O40" i="121" s="1"/>
  <c r="F40" i="121"/>
  <c r="K40" i="121"/>
  <c r="C41" i="121"/>
  <c r="E41" i="121"/>
  <c r="O41" i="121" s="1"/>
  <c r="F41" i="121"/>
  <c r="K41" i="121"/>
  <c r="E42" i="121"/>
  <c r="O42" i="121" s="1"/>
  <c r="F42" i="121"/>
  <c r="K42" i="121"/>
  <c r="E43" i="121"/>
  <c r="O43" i="121" s="1"/>
  <c r="F43" i="121"/>
  <c r="K43" i="121"/>
  <c r="E44" i="121"/>
  <c r="O44" i="121" s="1"/>
  <c r="F44" i="121"/>
  <c r="K44" i="121"/>
  <c r="C46" i="121"/>
  <c r="E46" i="121"/>
  <c r="O46" i="121" s="1"/>
  <c r="F46" i="121"/>
  <c r="E51" i="67" s="1"/>
  <c r="A47" i="121"/>
  <c r="C47" i="121"/>
  <c r="E47" i="121"/>
  <c r="O47" i="121" s="1"/>
  <c r="F47" i="121"/>
  <c r="E52" i="67" s="1"/>
  <c r="C48" i="121"/>
  <c r="E48" i="121"/>
  <c r="O48" i="121" s="1"/>
  <c r="F48" i="121"/>
  <c r="E53" i="67" s="1"/>
  <c r="C49" i="121"/>
  <c r="E49" i="121"/>
  <c r="O49" i="121" s="1"/>
  <c r="F49" i="121"/>
  <c r="E54" i="67" s="1"/>
  <c r="C50" i="121"/>
  <c r="E50" i="121"/>
  <c r="O50" i="121" s="1"/>
  <c r="F50" i="121"/>
  <c r="E55" i="67" s="1"/>
  <c r="C51" i="121"/>
  <c r="E51" i="121"/>
  <c r="O51" i="121" s="1"/>
  <c r="F51" i="121"/>
  <c r="E56" i="67" s="1"/>
  <c r="C52" i="121"/>
  <c r="E52" i="121"/>
  <c r="O52" i="121" s="1"/>
  <c r="F52" i="121"/>
  <c r="E57" i="67" s="1"/>
  <c r="C53" i="121"/>
  <c r="E53" i="121"/>
  <c r="O53" i="121" s="1"/>
  <c r="F53" i="121"/>
  <c r="E58" i="67" s="1"/>
  <c r="C54" i="121"/>
  <c r="D54" i="121"/>
  <c r="E54" i="121"/>
  <c r="O54" i="121" s="1"/>
  <c r="F54" i="121"/>
  <c r="E59" i="67" s="1"/>
  <c r="G54" i="121"/>
  <c r="H54" i="121"/>
  <c r="F59" i="67" s="1"/>
  <c r="C56" i="121"/>
  <c r="D56" i="121"/>
  <c r="E56" i="121"/>
  <c r="O56" i="121" s="1"/>
  <c r="F56" i="121"/>
  <c r="E61" i="67" s="1"/>
  <c r="G56" i="121"/>
  <c r="C57" i="121"/>
  <c r="D57" i="121"/>
  <c r="E57" i="121"/>
  <c r="O57" i="121" s="1"/>
  <c r="F57" i="121"/>
  <c r="E62" i="67" s="1"/>
  <c r="G57" i="121"/>
  <c r="C58" i="121"/>
  <c r="D58" i="121"/>
  <c r="E58" i="121"/>
  <c r="O58" i="121" s="1"/>
  <c r="F58" i="121"/>
  <c r="E63" i="67" s="1"/>
  <c r="G58" i="121"/>
  <c r="C59" i="121"/>
  <c r="D59" i="121"/>
  <c r="E59" i="121"/>
  <c r="O59" i="121" s="1"/>
  <c r="F59" i="121"/>
  <c r="E64" i="67" s="1"/>
  <c r="G59" i="121"/>
  <c r="C60" i="121"/>
  <c r="D60" i="121"/>
  <c r="E60" i="121"/>
  <c r="O60" i="121" s="1"/>
  <c r="F60" i="121"/>
  <c r="E65" i="67" s="1"/>
  <c r="G60" i="121"/>
  <c r="C62" i="121"/>
  <c r="E62" i="121"/>
  <c r="O62" i="121" s="1"/>
  <c r="F62" i="121"/>
  <c r="E67" i="67" s="1"/>
  <c r="C63" i="121"/>
  <c r="E63" i="121"/>
  <c r="O63" i="121" s="1"/>
  <c r="F63" i="121"/>
  <c r="E68" i="67" s="1"/>
  <c r="C64" i="121"/>
  <c r="E64" i="121"/>
  <c r="O64" i="121" s="1"/>
  <c r="F64" i="121"/>
  <c r="E69" i="67" s="1"/>
  <c r="C65" i="121"/>
  <c r="E65" i="121"/>
  <c r="O65" i="121" s="1"/>
  <c r="F65" i="121"/>
  <c r="E70" i="67" s="1"/>
  <c r="C66" i="121"/>
  <c r="E66" i="121"/>
  <c r="O66" i="121" s="1"/>
  <c r="F66" i="121"/>
  <c r="E71" i="67" s="1"/>
  <c r="C67" i="121"/>
  <c r="E67" i="121"/>
  <c r="O67" i="121" s="1"/>
  <c r="F67" i="121"/>
  <c r="E72" i="67" s="1"/>
  <c r="C68" i="121"/>
  <c r="D68" i="121"/>
  <c r="E68" i="121"/>
  <c r="O68" i="121" s="1"/>
  <c r="F68" i="121"/>
  <c r="E73" i="67" s="1"/>
  <c r="G68" i="121"/>
  <c r="C69" i="121"/>
  <c r="E69" i="121"/>
  <c r="O69" i="121" s="1"/>
  <c r="F69" i="121"/>
  <c r="E74" i="67" s="1"/>
  <c r="C70" i="121"/>
  <c r="E70" i="121"/>
  <c r="O70" i="121" s="1"/>
  <c r="F70" i="121"/>
  <c r="E75" i="67" s="1"/>
  <c r="C72" i="121"/>
  <c r="E72" i="121"/>
  <c r="O72" i="121" s="1"/>
  <c r="F72" i="121"/>
  <c r="A73" i="121"/>
  <c r="C73" i="121"/>
  <c r="E73" i="121"/>
  <c r="O73" i="121" s="1"/>
  <c r="F73" i="121"/>
  <c r="C74" i="121"/>
  <c r="E74" i="121"/>
  <c r="O74" i="121" s="1"/>
  <c r="F74" i="121"/>
  <c r="C75" i="121"/>
  <c r="E75" i="121"/>
  <c r="O75" i="121" s="1"/>
  <c r="F75" i="121"/>
  <c r="C76" i="121"/>
  <c r="E76" i="121"/>
  <c r="O76" i="121" s="1"/>
  <c r="F76" i="121"/>
  <c r="C77" i="121"/>
  <c r="E77" i="121"/>
  <c r="O77" i="121" s="1"/>
  <c r="F77" i="121"/>
  <c r="C78" i="121"/>
  <c r="E78" i="121"/>
  <c r="O78" i="121" s="1"/>
  <c r="F78" i="121"/>
  <c r="C79" i="121"/>
  <c r="E79" i="121"/>
  <c r="O79" i="121" s="1"/>
  <c r="F79" i="121"/>
  <c r="C80" i="121"/>
  <c r="D80" i="121"/>
  <c r="E80" i="121"/>
  <c r="O80" i="121" s="1"/>
  <c r="F80" i="121"/>
  <c r="G80" i="121"/>
  <c r="C82" i="121"/>
  <c r="D82" i="121"/>
  <c r="E82" i="121"/>
  <c r="O82" i="121" s="1"/>
  <c r="F82" i="121"/>
  <c r="G82" i="121"/>
  <c r="C83" i="121"/>
  <c r="D83" i="121"/>
  <c r="E83" i="121"/>
  <c r="O83" i="121" s="1"/>
  <c r="F83" i="121"/>
  <c r="G83" i="121"/>
  <c r="C84" i="121"/>
  <c r="D84" i="121"/>
  <c r="E84" i="121"/>
  <c r="O84" i="121" s="1"/>
  <c r="F84" i="121"/>
  <c r="G84" i="121"/>
  <c r="C85" i="121"/>
  <c r="E85" i="121"/>
  <c r="O85" i="121" s="1"/>
  <c r="F85" i="121"/>
  <c r="C86" i="121"/>
  <c r="D86" i="121"/>
  <c r="E86" i="121"/>
  <c r="O86" i="121" s="1"/>
  <c r="F86" i="121"/>
  <c r="G86" i="121"/>
  <c r="C87" i="121"/>
  <c r="D87" i="121"/>
  <c r="E87" i="121"/>
  <c r="O87" i="121" s="1"/>
  <c r="F87" i="121"/>
  <c r="G87" i="121"/>
  <c r="C89" i="121"/>
  <c r="E89" i="121"/>
  <c r="O89" i="121" s="1"/>
  <c r="F89" i="121"/>
  <c r="C90" i="121"/>
  <c r="E90" i="121"/>
  <c r="O90" i="121" s="1"/>
  <c r="F90" i="121"/>
  <c r="C91" i="121"/>
  <c r="E91" i="121"/>
  <c r="O91" i="121" s="1"/>
  <c r="F91" i="121"/>
  <c r="C92" i="121"/>
  <c r="E92" i="121"/>
  <c r="O92" i="121" s="1"/>
  <c r="F92" i="121"/>
  <c r="C93" i="121"/>
  <c r="E93" i="121"/>
  <c r="O93" i="121" s="1"/>
  <c r="F93" i="121"/>
  <c r="C94" i="121"/>
  <c r="E94" i="121"/>
  <c r="O94" i="121" s="1"/>
  <c r="F94" i="121"/>
  <c r="C95" i="121"/>
  <c r="D95" i="121"/>
  <c r="E95" i="121"/>
  <c r="O95" i="121" s="1"/>
  <c r="F95" i="121"/>
  <c r="G95" i="121"/>
  <c r="C96" i="121"/>
  <c r="D96" i="121"/>
  <c r="E96" i="121"/>
  <c r="O96" i="121" s="1"/>
  <c r="F96" i="121"/>
  <c r="G96" i="121"/>
  <c r="C97" i="121"/>
  <c r="D97" i="121"/>
  <c r="E97" i="121"/>
  <c r="O97" i="121" s="1"/>
  <c r="F97" i="121"/>
  <c r="G97" i="121"/>
  <c r="C99" i="121"/>
  <c r="E99" i="121"/>
  <c r="O99" i="121" s="1"/>
  <c r="F99" i="121"/>
  <c r="K99" i="121"/>
  <c r="A100" i="121"/>
  <c r="C100" i="121"/>
  <c r="E100" i="121"/>
  <c r="O100" i="121" s="1"/>
  <c r="F100" i="121"/>
  <c r="K100" i="121"/>
  <c r="C101" i="121"/>
  <c r="E101" i="121"/>
  <c r="O101" i="121" s="1"/>
  <c r="F101" i="121"/>
  <c r="K101" i="121"/>
  <c r="C102" i="121"/>
  <c r="E102" i="121"/>
  <c r="O102" i="121" s="1"/>
  <c r="F102" i="121"/>
  <c r="K102" i="121"/>
  <c r="C103" i="121"/>
  <c r="E103" i="121"/>
  <c r="O103" i="121" s="1"/>
  <c r="F103" i="121"/>
  <c r="K103" i="121"/>
  <c r="C104" i="121"/>
  <c r="E104" i="121"/>
  <c r="O104" i="121" s="1"/>
  <c r="F104" i="121"/>
  <c r="K104" i="121"/>
  <c r="C105" i="121"/>
  <c r="E105" i="121"/>
  <c r="O105" i="121" s="1"/>
  <c r="F105" i="121"/>
  <c r="K105" i="121"/>
  <c r="C106" i="121"/>
  <c r="E106" i="121"/>
  <c r="O106" i="121" s="1"/>
  <c r="F106" i="121"/>
  <c r="K106" i="121"/>
  <c r="C107" i="121"/>
  <c r="E107" i="121"/>
  <c r="O107" i="121" s="1"/>
  <c r="F107" i="121"/>
  <c r="K107" i="121"/>
  <c r="C109" i="121"/>
  <c r="E109" i="121"/>
  <c r="O109" i="121" s="1"/>
  <c r="F109" i="121"/>
  <c r="K109" i="121"/>
  <c r="C110" i="121"/>
  <c r="E110" i="121"/>
  <c r="O110" i="121" s="1"/>
  <c r="F110" i="121"/>
  <c r="K110" i="121"/>
  <c r="C111" i="121"/>
  <c r="E111" i="121"/>
  <c r="O111" i="121" s="1"/>
  <c r="F111" i="121"/>
  <c r="K111" i="121"/>
  <c r="C112" i="121"/>
  <c r="E112" i="121"/>
  <c r="O112" i="121" s="1"/>
  <c r="F112" i="121"/>
  <c r="K112" i="121"/>
  <c r="C113" i="121"/>
  <c r="E113" i="121"/>
  <c r="O113" i="121" s="1"/>
  <c r="F113" i="121"/>
  <c r="K113" i="121"/>
  <c r="C114" i="121"/>
  <c r="E114" i="121"/>
  <c r="O114" i="121" s="1"/>
  <c r="F114" i="121"/>
  <c r="K114" i="121"/>
  <c r="C115" i="121"/>
  <c r="D115" i="121"/>
  <c r="E115" i="121"/>
  <c r="O115" i="121" s="1"/>
  <c r="F115" i="121"/>
  <c r="G115" i="121"/>
  <c r="K115" i="121"/>
  <c r="C116" i="121"/>
  <c r="E116" i="121"/>
  <c r="O116" i="121" s="1"/>
  <c r="F116" i="121"/>
  <c r="K116" i="121"/>
  <c r="C117" i="121"/>
  <c r="D117" i="121"/>
  <c r="E117" i="121"/>
  <c r="O117" i="121" s="1"/>
  <c r="F123" i="68" s="1"/>
  <c r="F117" i="121"/>
  <c r="G117" i="121"/>
  <c r="K117" i="121"/>
  <c r="C119" i="121"/>
  <c r="E119" i="121"/>
  <c r="O119" i="121" s="1"/>
  <c r="F119" i="121"/>
  <c r="E126" i="67" s="1"/>
  <c r="A120" i="121"/>
  <c r="C120" i="121"/>
  <c r="E120" i="121"/>
  <c r="O120" i="121" s="1"/>
  <c r="F120" i="121"/>
  <c r="E127" i="67" s="1"/>
  <c r="C121" i="121"/>
  <c r="E121" i="121"/>
  <c r="O121" i="121" s="1"/>
  <c r="F121" i="121"/>
  <c r="E128" i="67" s="1"/>
  <c r="C122" i="121"/>
  <c r="E122" i="121"/>
  <c r="O122" i="121" s="1"/>
  <c r="F122" i="121"/>
  <c r="E129" i="67" s="1"/>
  <c r="C123" i="121"/>
  <c r="E123" i="121"/>
  <c r="O123" i="121" s="1"/>
  <c r="F123" i="121"/>
  <c r="E130" i="67" s="1"/>
  <c r="C124" i="121"/>
  <c r="E124" i="121"/>
  <c r="O124" i="121" s="1"/>
  <c r="F124" i="121"/>
  <c r="E131" i="67" s="1"/>
  <c r="C126" i="121"/>
  <c r="E126" i="121"/>
  <c r="O126" i="121" s="1"/>
  <c r="F126" i="121"/>
  <c r="E133" i="67" s="1"/>
  <c r="C128" i="121"/>
  <c r="E128" i="121"/>
  <c r="O128" i="121" s="1"/>
  <c r="F128" i="121"/>
  <c r="E135" i="67" s="1"/>
  <c r="C129" i="121"/>
  <c r="D129" i="121"/>
  <c r="E129" i="121"/>
  <c r="O129" i="121" s="1"/>
  <c r="F129" i="121"/>
  <c r="E136" i="67" s="1"/>
  <c r="G129" i="121"/>
  <c r="C130" i="121"/>
  <c r="E130" i="121"/>
  <c r="O130" i="121" s="1"/>
  <c r="F130" i="121"/>
  <c r="E137" i="67" s="1"/>
  <c r="C131" i="121"/>
  <c r="D131" i="121"/>
  <c r="E131" i="121"/>
  <c r="O131" i="121" s="1"/>
  <c r="F131" i="121"/>
  <c r="E138" i="67" s="1"/>
  <c r="G131" i="121"/>
  <c r="C132" i="121"/>
  <c r="D132" i="121"/>
  <c r="E132" i="121"/>
  <c r="O132" i="121" s="1"/>
  <c r="F132" i="121"/>
  <c r="E139" i="67" s="1"/>
  <c r="G132" i="121"/>
  <c r="C133" i="121"/>
  <c r="D133" i="121"/>
  <c r="E133" i="121"/>
  <c r="O133" i="121" s="1"/>
  <c r="F133" i="121"/>
  <c r="E140" i="67" s="1"/>
  <c r="G133" i="121"/>
  <c r="C134" i="121"/>
  <c r="D134" i="121"/>
  <c r="E134" i="121"/>
  <c r="O134" i="121" s="1"/>
  <c r="F134" i="121"/>
  <c r="E141" i="67" s="1"/>
  <c r="G134" i="121"/>
  <c r="C135" i="121"/>
  <c r="D135" i="121"/>
  <c r="E135" i="121"/>
  <c r="O135" i="121" s="1"/>
  <c r="F135" i="121"/>
  <c r="E142" i="67" s="1"/>
  <c r="G135" i="121"/>
  <c r="C136" i="121"/>
  <c r="D136" i="121"/>
  <c r="E136" i="121"/>
  <c r="O136" i="121" s="1"/>
  <c r="F136" i="121"/>
  <c r="E143" i="67" s="1"/>
  <c r="G136" i="121"/>
  <c r="C138" i="121"/>
  <c r="E138" i="121"/>
  <c r="O138" i="121" s="1"/>
  <c r="F138" i="121"/>
  <c r="E146" i="67" s="1"/>
  <c r="A139" i="121"/>
  <c r="C139" i="121"/>
  <c r="E139" i="121"/>
  <c r="O139" i="121" s="1"/>
  <c r="F139" i="121"/>
  <c r="E147" i="67" s="1"/>
  <c r="C140" i="121"/>
  <c r="E140" i="121"/>
  <c r="O140" i="121" s="1"/>
  <c r="F140" i="121"/>
  <c r="E148" i="67" s="1"/>
  <c r="C141" i="121"/>
  <c r="E141" i="121"/>
  <c r="O141" i="121" s="1"/>
  <c r="F141" i="121"/>
  <c r="E149" i="67" s="1"/>
  <c r="C142" i="121"/>
  <c r="E142" i="121"/>
  <c r="O142" i="121" s="1"/>
  <c r="F142" i="121"/>
  <c r="E150" i="67" s="1"/>
  <c r="C143" i="121"/>
  <c r="E143" i="121"/>
  <c r="O143" i="121" s="1"/>
  <c r="F143" i="121"/>
  <c r="E151" i="67" s="1"/>
  <c r="C145" i="121"/>
  <c r="E145" i="121"/>
  <c r="O145" i="121" s="1"/>
  <c r="F145" i="121"/>
  <c r="E153" i="67" s="1"/>
  <c r="C146" i="121"/>
  <c r="E146" i="121"/>
  <c r="O146" i="121" s="1"/>
  <c r="F146" i="121"/>
  <c r="E154" i="67" s="1"/>
  <c r="C147" i="121"/>
  <c r="E147" i="121"/>
  <c r="O147" i="121" s="1"/>
  <c r="F147" i="121"/>
  <c r="E155" i="67" s="1"/>
  <c r="C148" i="121"/>
  <c r="E148" i="121"/>
  <c r="O148" i="121" s="1"/>
  <c r="F148" i="121"/>
  <c r="E156" i="67" s="1"/>
  <c r="C149" i="121"/>
  <c r="E149" i="121"/>
  <c r="O149" i="121" s="1"/>
  <c r="F149" i="121"/>
  <c r="E157" i="67" s="1"/>
  <c r="C151" i="121"/>
  <c r="E151" i="121"/>
  <c r="O151" i="121" s="1"/>
  <c r="F151" i="121"/>
  <c r="E159" i="67" s="1"/>
  <c r="C152" i="121"/>
  <c r="E152" i="121"/>
  <c r="O152" i="121" s="1"/>
  <c r="F152" i="121"/>
  <c r="E160" i="67" s="1"/>
  <c r="C153" i="121"/>
  <c r="E153" i="121"/>
  <c r="O153" i="121" s="1"/>
  <c r="F153" i="121"/>
  <c r="E161" i="67" s="1"/>
  <c r="C154" i="121"/>
  <c r="E154" i="121"/>
  <c r="O154" i="121" s="1"/>
  <c r="F154" i="121"/>
  <c r="E162" i="67" s="1"/>
  <c r="C156" i="121"/>
  <c r="E156" i="121"/>
  <c r="O156" i="121" s="1"/>
  <c r="F156" i="121"/>
  <c r="E164" i="67" s="1"/>
  <c r="C157" i="121"/>
  <c r="E157" i="121"/>
  <c r="O157" i="121" s="1"/>
  <c r="F157" i="121"/>
  <c r="E165" i="67" s="1"/>
  <c r="C159" i="121"/>
  <c r="E159" i="121"/>
  <c r="O159" i="121" s="1"/>
  <c r="F159" i="121"/>
  <c r="E167" i="67" s="1"/>
  <c r="C160" i="121"/>
  <c r="E160" i="121"/>
  <c r="O160" i="121" s="1"/>
  <c r="F160" i="121"/>
  <c r="E168" i="67" s="1"/>
  <c r="C161" i="121"/>
  <c r="E161" i="121"/>
  <c r="O161" i="121" s="1"/>
  <c r="F161" i="121"/>
  <c r="E169" i="67" s="1"/>
  <c r="C162" i="121"/>
  <c r="E162" i="121"/>
  <c r="O162" i="121" s="1"/>
  <c r="F162" i="121"/>
  <c r="E170" i="67" s="1"/>
  <c r="C163" i="121"/>
  <c r="E163" i="121"/>
  <c r="O163" i="121" s="1"/>
  <c r="F163" i="121"/>
  <c r="E171" i="67" s="1"/>
  <c r="C164" i="121"/>
  <c r="D164" i="121"/>
  <c r="E164" i="121"/>
  <c r="O164" i="121" s="1"/>
  <c r="F164" i="121"/>
  <c r="E172" i="67" s="1"/>
  <c r="G164" i="121"/>
  <c r="C165" i="121"/>
  <c r="E165" i="121"/>
  <c r="O165" i="121" s="1"/>
  <c r="F165" i="121"/>
  <c r="E173" i="67" s="1"/>
  <c r="C166" i="121"/>
  <c r="E166" i="121"/>
  <c r="O166" i="121" s="1"/>
  <c r="F166" i="121"/>
  <c r="E174" i="67" s="1"/>
  <c r="C167" i="121"/>
  <c r="D167" i="121"/>
  <c r="E167" i="121"/>
  <c r="O167" i="121" s="1"/>
  <c r="F167" i="121"/>
  <c r="E175" i="67" s="1"/>
  <c r="G167" i="121"/>
  <c r="C168" i="121"/>
  <c r="D168" i="121"/>
  <c r="E168" i="121"/>
  <c r="O168" i="121" s="1"/>
  <c r="F168" i="121"/>
  <c r="E176" i="67" s="1"/>
  <c r="G168" i="121"/>
  <c r="C169" i="121"/>
  <c r="D169" i="121"/>
  <c r="E169" i="121"/>
  <c r="O169" i="121" s="1"/>
  <c r="F169" i="121"/>
  <c r="E177" i="67" s="1"/>
  <c r="G169" i="121"/>
  <c r="C170" i="121"/>
  <c r="D170" i="121"/>
  <c r="E170" i="121"/>
  <c r="O170" i="121" s="1"/>
  <c r="F170" i="121"/>
  <c r="E178" i="67" s="1"/>
  <c r="G170" i="121"/>
  <c r="C171" i="121"/>
  <c r="D171" i="121"/>
  <c r="E171" i="121"/>
  <c r="O171" i="121" s="1"/>
  <c r="F171" i="121"/>
  <c r="E179" i="67" s="1"/>
  <c r="G171" i="121"/>
  <c r="C172" i="121"/>
  <c r="D172" i="121"/>
  <c r="E172" i="121"/>
  <c r="O172" i="121" s="1"/>
  <c r="F172" i="121"/>
  <c r="E180" i="67" s="1"/>
  <c r="G172" i="121"/>
  <c r="C173" i="121"/>
  <c r="D173" i="121"/>
  <c r="E173" i="121"/>
  <c r="O173" i="121" s="1"/>
  <c r="F173" i="121"/>
  <c r="E181" i="67" s="1"/>
  <c r="G173" i="121"/>
  <c r="C175" i="121"/>
  <c r="F175" i="121"/>
  <c r="G175" i="121"/>
  <c r="K175" i="121"/>
  <c r="C177" i="121"/>
  <c r="F177" i="121"/>
  <c r="E187" i="67" s="1"/>
  <c r="N177" i="121"/>
  <c r="C178" i="121"/>
  <c r="F178" i="121"/>
  <c r="E188" i="67" s="1"/>
  <c r="N178" i="121"/>
  <c r="C180" i="121"/>
  <c r="F180" i="121"/>
  <c r="E190" i="67" s="1"/>
  <c r="N180" i="121"/>
  <c r="A32" i="121" l="1"/>
  <c r="B35" i="73"/>
  <c r="B35" i="70"/>
  <c r="B35" i="68"/>
  <c r="B35" i="66"/>
  <c r="B35" i="72"/>
  <c r="B35" i="67"/>
  <c r="A12" i="121"/>
  <c r="B13" i="73"/>
  <c r="B13" i="70"/>
  <c r="B13" i="66"/>
  <c r="B13" i="68"/>
  <c r="B13" i="72"/>
  <c r="B13" i="67"/>
  <c r="A121" i="121"/>
  <c r="B127" i="73"/>
  <c r="B127" i="68"/>
  <c r="B127" i="70"/>
  <c r="B127" i="72"/>
  <c r="B127" i="66"/>
  <c r="B127" i="67"/>
  <c r="A101" i="121"/>
  <c r="B106" i="73"/>
  <c r="B106" i="70"/>
  <c r="B106" i="66"/>
  <c r="B106" i="68"/>
  <c r="B106" i="72"/>
  <c r="B106" i="67"/>
  <c r="A74" i="121"/>
  <c r="B78" i="73"/>
  <c r="B78" i="68"/>
  <c r="B78" i="66"/>
  <c r="B78" i="72"/>
  <c r="B78" i="70"/>
  <c r="B78" i="67"/>
  <c r="A145" i="121"/>
  <c r="B147" i="73"/>
  <c r="B147" i="68"/>
  <c r="B147" i="72"/>
  <c r="B147" i="70"/>
  <c r="B147" i="66"/>
  <c r="B147" i="67"/>
  <c r="A48" i="121"/>
  <c r="B52" i="73"/>
  <c r="B52" i="72"/>
  <c r="B52" i="68"/>
  <c r="B52" i="70"/>
  <c r="B52" i="66"/>
  <c r="B52" i="67"/>
  <c r="A16" i="121"/>
  <c r="B17" i="73"/>
  <c r="B17" i="68"/>
  <c r="B17" i="70"/>
  <c r="B17" i="66"/>
  <c r="B17" i="72"/>
  <c r="B17" i="67"/>
  <c r="A43" i="60"/>
  <c r="A44" i="60" s="1"/>
  <c r="A37" i="122"/>
  <c r="A38" i="122" s="1"/>
  <c r="A39" i="122" s="1"/>
  <c r="A40" i="122" s="1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A52" i="122" s="1"/>
  <c r="A53" i="122" s="1"/>
  <c r="A54" i="122" s="1"/>
  <c r="A56" i="122" s="1"/>
  <c r="A57" i="122" s="1"/>
  <c r="A58" i="122" s="1"/>
  <c r="A59" i="122" s="1"/>
  <c r="A60" i="122" s="1"/>
  <c r="A61" i="122" s="1"/>
  <c r="A62" i="122" s="1"/>
  <c r="A63" i="122" s="1"/>
  <c r="M16" i="121"/>
  <c r="C179" i="70"/>
  <c r="C179" i="72"/>
  <c r="C179" i="73"/>
  <c r="C179" i="68"/>
  <c r="C179" i="67"/>
  <c r="C179" i="66"/>
  <c r="F177" i="68"/>
  <c r="F177" i="72"/>
  <c r="C175" i="70"/>
  <c r="C175" i="73"/>
  <c r="C175" i="68"/>
  <c r="C175" i="72"/>
  <c r="C175" i="66"/>
  <c r="C175" i="67"/>
  <c r="C169" i="68"/>
  <c r="C169" i="73"/>
  <c r="C169" i="70"/>
  <c r="C169" i="67"/>
  <c r="C169" i="72"/>
  <c r="C169" i="66"/>
  <c r="C142" i="73"/>
  <c r="C142" i="68"/>
  <c r="C142" i="70"/>
  <c r="C142" i="67"/>
  <c r="C142" i="66"/>
  <c r="C142" i="72"/>
  <c r="D141" i="70"/>
  <c r="D141" i="66"/>
  <c r="D141" i="68"/>
  <c r="D141" i="72"/>
  <c r="D141" i="67"/>
  <c r="D141" i="73"/>
  <c r="U117" i="121"/>
  <c r="H123" i="67" s="1"/>
  <c r="E123" i="73" s="1"/>
  <c r="E123" i="67"/>
  <c r="D121" i="68"/>
  <c r="D121" i="72"/>
  <c r="D121" i="67"/>
  <c r="D121" i="70"/>
  <c r="D121" i="66"/>
  <c r="D121" i="73"/>
  <c r="C101" i="73"/>
  <c r="C101" i="70"/>
  <c r="C101" i="68"/>
  <c r="C101" i="66"/>
  <c r="C101" i="72"/>
  <c r="C101" i="67"/>
  <c r="D91" i="70"/>
  <c r="D91" i="66"/>
  <c r="D91" i="73"/>
  <c r="D91" i="67"/>
  <c r="D91" i="72"/>
  <c r="D91" i="68"/>
  <c r="F88" i="68"/>
  <c r="F88" i="72"/>
  <c r="L78" i="121"/>
  <c r="U78" i="121"/>
  <c r="H83" i="67" s="1"/>
  <c r="E83" i="73" s="1"/>
  <c r="E83" i="67"/>
  <c r="D63" i="70"/>
  <c r="D63" i="66"/>
  <c r="D63" i="73"/>
  <c r="D63" i="68"/>
  <c r="D63" i="72"/>
  <c r="D63" i="67"/>
  <c r="C58" i="73"/>
  <c r="C58" i="68"/>
  <c r="C58" i="72"/>
  <c r="C58" i="66"/>
  <c r="C58" i="67"/>
  <c r="C58" i="70"/>
  <c r="C54" i="73"/>
  <c r="C54" i="68"/>
  <c r="C54" i="70"/>
  <c r="C54" i="67"/>
  <c r="C54" i="72"/>
  <c r="C54" i="66"/>
  <c r="C26" i="73"/>
  <c r="C26" i="68"/>
  <c r="C26" i="70"/>
  <c r="C26" i="72"/>
  <c r="C26" i="67"/>
  <c r="C26" i="66"/>
  <c r="C23" i="68"/>
  <c r="C23" i="73"/>
  <c r="C23" i="70"/>
  <c r="C23" i="72"/>
  <c r="C23" i="67"/>
  <c r="C23" i="66"/>
  <c r="C22" i="73"/>
  <c r="C22" i="68"/>
  <c r="C22" i="72"/>
  <c r="C22" i="67"/>
  <c r="C22" i="70"/>
  <c r="C22" i="66"/>
  <c r="J8" i="121"/>
  <c r="F10" i="66" s="1"/>
  <c r="C10" i="73"/>
  <c r="C10" i="72"/>
  <c r="C10" i="68"/>
  <c r="C10" i="70"/>
  <c r="C10" i="66"/>
  <c r="C10" i="67"/>
  <c r="C187" i="73"/>
  <c r="C187" i="70"/>
  <c r="C187" i="68"/>
  <c r="C187" i="72"/>
  <c r="C187" i="66"/>
  <c r="C187" i="67"/>
  <c r="J175" i="121"/>
  <c r="F184" i="66" s="1"/>
  <c r="C184" i="73"/>
  <c r="C184" i="68"/>
  <c r="C184" i="70"/>
  <c r="C184" i="67"/>
  <c r="C184" i="72"/>
  <c r="C184" i="66"/>
  <c r="D181" i="68"/>
  <c r="D181" i="72"/>
  <c r="D181" i="67"/>
  <c r="D181" i="70"/>
  <c r="D181" i="66"/>
  <c r="D181" i="73"/>
  <c r="F180" i="68"/>
  <c r="F180" i="72"/>
  <c r="C178" i="73"/>
  <c r="C178" i="70"/>
  <c r="C178" i="68"/>
  <c r="C178" i="72"/>
  <c r="C178" i="67"/>
  <c r="C178" i="66"/>
  <c r="D177" i="68"/>
  <c r="D177" i="72"/>
  <c r="D177" i="67"/>
  <c r="D177" i="70"/>
  <c r="D177" i="66"/>
  <c r="D177" i="73"/>
  <c r="F176" i="68"/>
  <c r="F176" i="72"/>
  <c r="F172" i="68"/>
  <c r="F172" i="72"/>
  <c r="C170" i="73"/>
  <c r="C170" i="70"/>
  <c r="C170" i="68"/>
  <c r="C170" i="72"/>
  <c r="C170" i="67"/>
  <c r="C170" i="66"/>
  <c r="C165" i="73"/>
  <c r="C165" i="68"/>
  <c r="C165" i="70"/>
  <c r="C165" i="72"/>
  <c r="C165" i="66"/>
  <c r="C165" i="67"/>
  <c r="C160" i="73"/>
  <c r="C160" i="68"/>
  <c r="C160" i="70"/>
  <c r="C160" i="72"/>
  <c r="C160" i="66"/>
  <c r="C160" i="67"/>
  <c r="C155" i="73"/>
  <c r="C155" i="70"/>
  <c r="C155" i="72"/>
  <c r="C155" i="66"/>
  <c r="C155" i="67"/>
  <c r="C155" i="68"/>
  <c r="C150" i="73"/>
  <c r="C150" i="70"/>
  <c r="C150" i="68"/>
  <c r="C150" i="72"/>
  <c r="C150" i="66"/>
  <c r="C150" i="67"/>
  <c r="F143" i="68"/>
  <c r="F143" i="72"/>
  <c r="C141" i="73"/>
  <c r="C141" i="68"/>
  <c r="C141" i="66"/>
  <c r="C141" i="72"/>
  <c r="C141" i="67"/>
  <c r="C141" i="70"/>
  <c r="D140" i="68"/>
  <c r="D140" i="72"/>
  <c r="D140" i="67"/>
  <c r="D140" i="66"/>
  <c r="D140" i="70"/>
  <c r="D140" i="73"/>
  <c r="F139" i="68"/>
  <c r="F139" i="72"/>
  <c r="C131" i="73"/>
  <c r="C131" i="68"/>
  <c r="C131" i="66"/>
  <c r="C131" i="72"/>
  <c r="C131" i="67"/>
  <c r="C131" i="70"/>
  <c r="C127" i="73"/>
  <c r="C127" i="68"/>
  <c r="C127" i="66"/>
  <c r="C127" i="70"/>
  <c r="C127" i="67"/>
  <c r="C127" i="72"/>
  <c r="C126" i="73"/>
  <c r="C126" i="68"/>
  <c r="C126" i="70"/>
  <c r="C126" i="72"/>
  <c r="C126" i="67"/>
  <c r="C126" i="66"/>
  <c r="U116" i="121"/>
  <c r="H122" i="67" s="1"/>
  <c r="E122" i="73" s="1"/>
  <c r="E122" i="67"/>
  <c r="C121" i="73"/>
  <c r="C121" i="68"/>
  <c r="C121" i="70"/>
  <c r="C121" i="72"/>
  <c r="C121" i="66"/>
  <c r="C121" i="67"/>
  <c r="C120" i="68"/>
  <c r="C120" i="73"/>
  <c r="C120" i="70"/>
  <c r="C120" i="72"/>
  <c r="C120" i="66"/>
  <c r="C120" i="67"/>
  <c r="C119" i="73"/>
  <c r="C119" i="70"/>
  <c r="C119" i="68"/>
  <c r="C119" i="72"/>
  <c r="C119" i="66"/>
  <c r="C119" i="67"/>
  <c r="C118" i="68"/>
  <c r="C118" i="70"/>
  <c r="C118" i="73"/>
  <c r="C118" i="72"/>
  <c r="C118" i="66"/>
  <c r="C118" i="67"/>
  <c r="C117" i="73"/>
  <c r="C117" i="70"/>
  <c r="C117" i="68"/>
  <c r="C117" i="72"/>
  <c r="C117" i="66"/>
  <c r="C117" i="67"/>
  <c r="C116" i="68"/>
  <c r="C116" i="73"/>
  <c r="C116" i="70"/>
  <c r="C116" i="72"/>
  <c r="C116" i="66"/>
  <c r="C116" i="67"/>
  <c r="C115" i="73"/>
  <c r="C115" i="70"/>
  <c r="C115" i="68"/>
  <c r="C115" i="67"/>
  <c r="C115" i="72"/>
  <c r="C115" i="66"/>
  <c r="C113" i="68"/>
  <c r="C113" i="70"/>
  <c r="C113" i="72"/>
  <c r="C113" i="66"/>
  <c r="C113" i="67"/>
  <c r="C113" i="73"/>
  <c r="C112" i="73"/>
  <c r="C112" i="68"/>
  <c r="C112" i="70"/>
  <c r="C112" i="72"/>
  <c r="C112" i="66"/>
  <c r="C112" i="67"/>
  <c r="C111" i="68"/>
  <c r="C111" i="73"/>
  <c r="C111" i="70"/>
  <c r="C111" i="72"/>
  <c r="C111" i="66"/>
  <c r="C111" i="67"/>
  <c r="C110" i="73"/>
  <c r="C110" i="70"/>
  <c r="C110" i="68"/>
  <c r="C110" i="67"/>
  <c r="C110" i="72"/>
  <c r="C110" i="66"/>
  <c r="C109" i="68"/>
  <c r="C109" i="70"/>
  <c r="C109" i="73"/>
  <c r="C109" i="72"/>
  <c r="C109" i="66"/>
  <c r="C109" i="67"/>
  <c r="C108" i="73"/>
  <c r="C108" i="68"/>
  <c r="C108" i="70"/>
  <c r="C108" i="72"/>
  <c r="C108" i="66"/>
  <c r="C108" i="67"/>
  <c r="C107" i="68"/>
  <c r="C107" i="73"/>
  <c r="C107" i="70"/>
  <c r="C107" i="72"/>
  <c r="C107" i="66"/>
  <c r="C107" i="67"/>
  <c r="C106" i="73"/>
  <c r="C106" i="70"/>
  <c r="C106" i="68"/>
  <c r="C106" i="67"/>
  <c r="C106" i="72"/>
  <c r="C106" i="66"/>
  <c r="F102" i="68"/>
  <c r="F102" i="72"/>
  <c r="L96" i="121"/>
  <c r="U96" i="121"/>
  <c r="H101" i="67" s="1"/>
  <c r="E101" i="73" s="1"/>
  <c r="E101" i="67"/>
  <c r="C100" i="73"/>
  <c r="C100" i="70"/>
  <c r="C100" i="68"/>
  <c r="C100" i="66"/>
  <c r="C100" i="67"/>
  <c r="C100" i="72"/>
  <c r="U93" i="121"/>
  <c r="H98" i="67" s="1"/>
  <c r="E98" i="73" s="1"/>
  <c r="E98" i="67"/>
  <c r="C96" i="73"/>
  <c r="C96" i="70"/>
  <c r="C96" i="66"/>
  <c r="C96" i="72"/>
  <c r="C96" i="67"/>
  <c r="C96" i="68"/>
  <c r="U89" i="121"/>
  <c r="H94" i="67" s="1"/>
  <c r="E94" i="73" s="1"/>
  <c r="E94" i="67"/>
  <c r="U87" i="121"/>
  <c r="H92" i="67" s="1"/>
  <c r="E92" i="73" s="1"/>
  <c r="E92" i="67"/>
  <c r="C91" i="68"/>
  <c r="C91" i="73"/>
  <c r="C91" i="70"/>
  <c r="C91" i="66"/>
  <c r="C91" i="72"/>
  <c r="C91" i="67"/>
  <c r="C89" i="68"/>
  <c r="C89" i="73"/>
  <c r="C89" i="70"/>
  <c r="C89" i="72"/>
  <c r="C89" i="67"/>
  <c r="C89" i="66"/>
  <c r="D88" i="68"/>
  <c r="D88" i="72"/>
  <c r="D88" i="67"/>
  <c r="D88" i="73"/>
  <c r="D88" i="70"/>
  <c r="D88" i="66"/>
  <c r="F87" i="68"/>
  <c r="F87" i="72"/>
  <c r="L80" i="121"/>
  <c r="U80" i="121"/>
  <c r="H85" i="67" s="1"/>
  <c r="E85" i="73" s="1"/>
  <c r="E85" i="67"/>
  <c r="L79" i="121"/>
  <c r="U79" i="121"/>
  <c r="H84" i="67" s="1"/>
  <c r="E84" i="73" s="1"/>
  <c r="E84" i="67"/>
  <c r="C82" i="68"/>
  <c r="C82" i="73"/>
  <c r="C82" i="70"/>
  <c r="C82" i="66"/>
  <c r="C82" i="72"/>
  <c r="C82" i="67"/>
  <c r="U75" i="121"/>
  <c r="H80" i="67" s="1"/>
  <c r="E80" i="73" s="1"/>
  <c r="E80" i="67"/>
  <c r="C78" i="68"/>
  <c r="C78" i="73"/>
  <c r="C78" i="70"/>
  <c r="C78" i="66"/>
  <c r="C78" i="72"/>
  <c r="C78" i="67"/>
  <c r="C77" i="73"/>
  <c r="C77" i="68"/>
  <c r="C77" i="72"/>
  <c r="C77" i="70"/>
  <c r="C77" i="66"/>
  <c r="C77" i="67"/>
  <c r="C70" i="73"/>
  <c r="C70" i="70"/>
  <c r="C70" i="67"/>
  <c r="C70" i="66"/>
  <c r="C70" i="72"/>
  <c r="C70" i="68"/>
  <c r="F65" i="68"/>
  <c r="F65" i="72"/>
  <c r="C63" i="73"/>
  <c r="C63" i="68"/>
  <c r="C63" i="70"/>
  <c r="C63" i="72"/>
  <c r="C63" i="66"/>
  <c r="C63" i="67"/>
  <c r="D62" i="70"/>
  <c r="D62" i="66"/>
  <c r="D62" i="68"/>
  <c r="D62" i="72"/>
  <c r="D62" i="67"/>
  <c r="D62" i="73"/>
  <c r="F61" i="68"/>
  <c r="F61" i="72"/>
  <c r="C59" i="68"/>
  <c r="C59" i="73"/>
  <c r="C59" i="70"/>
  <c r="C59" i="72"/>
  <c r="C59" i="66"/>
  <c r="C59" i="67"/>
  <c r="C55" i="68"/>
  <c r="C55" i="73"/>
  <c r="C55" i="70"/>
  <c r="C55" i="72"/>
  <c r="C55" i="66"/>
  <c r="C55" i="67"/>
  <c r="L41" i="121"/>
  <c r="U41" i="121"/>
  <c r="H45" i="67" s="1"/>
  <c r="E45" i="73" s="1"/>
  <c r="E45" i="67"/>
  <c r="U40" i="121"/>
  <c r="H44" i="67" s="1"/>
  <c r="E44" i="73" s="1"/>
  <c r="E44" i="67"/>
  <c r="U39" i="121"/>
  <c r="H43" i="67" s="1"/>
  <c r="E43" i="73" s="1"/>
  <c r="E43" i="67"/>
  <c r="U38" i="121"/>
  <c r="H42" i="67" s="1"/>
  <c r="E42" i="73" s="1"/>
  <c r="E42" i="67"/>
  <c r="U36" i="121"/>
  <c r="H40" i="67" s="1"/>
  <c r="E40" i="73" s="1"/>
  <c r="E40" i="67"/>
  <c r="U35" i="121"/>
  <c r="H39" i="67" s="1"/>
  <c r="E39" i="73" s="1"/>
  <c r="E39" i="67"/>
  <c r="L34" i="121"/>
  <c r="U34" i="121"/>
  <c r="H38" i="67" s="1"/>
  <c r="E38" i="73" s="1"/>
  <c r="E38" i="67"/>
  <c r="U33" i="121"/>
  <c r="H37" i="67" s="1"/>
  <c r="E37" i="73" s="1"/>
  <c r="E37" i="67"/>
  <c r="U32" i="121"/>
  <c r="H36" i="67" s="1"/>
  <c r="E36" i="73" s="1"/>
  <c r="E36" i="67"/>
  <c r="U31" i="121"/>
  <c r="H35" i="67" s="1"/>
  <c r="E35" i="73" s="1"/>
  <c r="E35" i="67"/>
  <c r="D33" i="70"/>
  <c r="D33" i="66"/>
  <c r="D33" i="73"/>
  <c r="D33" i="72"/>
  <c r="D33" i="68"/>
  <c r="D33" i="67"/>
  <c r="U25" i="121"/>
  <c r="H28" i="67" s="1"/>
  <c r="E28" i="73" s="1"/>
  <c r="E28" i="67"/>
  <c r="F19" i="72"/>
  <c r="F19" i="68"/>
  <c r="U16" i="121"/>
  <c r="H18" i="67" s="1"/>
  <c r="E18" i="73" s="1"/>
  <c r="E18" i="67"/>
  <c r="U15" i="121"/>
  <c r="H17" i="67" s="1"/>
  <c r="E17" i="73" s="1"/>
  <c r="E17" i="67"/>
  <c r="U12" i="121"/>
  <c r="H14" i="67" s="1"/>
  <c r="E14" i="73" s="1"/>
  <c r="E14" i="67"/>
  <c r="F181" i="68"/>
  <c r="F181" i="72"/>
  <c r="D178" i="68"/>
  <c r="D178" i="72"/>
  <c r="D178" i="67"/>
  <c r="D178" i="73"/>
  <c r="D178" i="70"/>
  <c r="D178" i="66"/>
  <c r="C154" i="73"/>
  <c r="C154" i="68"/>
  <c r="C154" i="70"/>
  <c r="C154" i="67"/>
  <c r="C154" i="72"/>
  <c r="C154" i="66"/>
  <c r="C149" i="73"/>
  <c r="C149" i="70"/>
  <c r="C149" i="68"/>
  <c r="C149" i="67"/>
  <c r="C149" i="72"/>
  <c r="C149" i="66"/>
  <c r="F140" i="68"/>
  <c r="F140" i="72"/>
  <c r="U97" i="121"/>
  <c r="H102" i="67" s="1"/>
  <c r="E102" i="73" s="1"/>
  <c r="E102" i="67"/>
  <c r="D100" i="68"/>
  <c r="D100" i="72"/>
  <c r="D100" i="67"/>
  <c r="D100" i="73"/>
  <c r="D100" i="70"/>
  <c r="D100" i="66"/>
  <c r="U92" i="121"/>
  <c r="H97" i="67" s="1"/>
  <c r="E97" i="73" s="1"/>
  <c r="E97" i="67"/>
  <c r="C92" i="68"/>
  <c r="C92" i="73"/>
  <c r="C92" i="70"/>
  <c r="C92" i="72"/>
  <c r="C92" i="66"/>
  <c r="C92" i="67"/>
  <c r="D89" i="73"/>
  <c r="D89" i="70"/>
  <c r="D89" i="66"/>
  <c r="D89" i="68"/>
  <c r="D89" i="72"/>
  <c r="D89" i="67"/>
  <c r="C85" i="73"/>
  <c r="C85" i="68"/>
  <c r="C85" i="70"/>
  <c r="C85" i="72"/>
  <c r="C85" i="67"/>
  <c r="C85" i="66"/>
  <c r="C81" i="73"/>
  <c r="C81" i="68"/>
  <c r="C81" i="70"/>
  <c r="C81" i="72"/>
  <c r="C81" i="66"/>
  <c r="C81" i="67"/>
  <c r="C69" i="73"/>
  <c r="C69" i="68"/>
  <c r="C69" i="70"/>
  <c r="C69" i="66"/>
  <c r="C69" i="72"/>
  <c r="C69" i="67"/>
  <c r="C64" i="68"/>
  <c r="C64" i="73"/>
  <c r="C64" i="70"/>
  <c r="C64" i="72"/>
  <c r="C64" i="66"/>
  <c r="C64" i="67"/>
  <c r="C28" i="73"/>
  <c r="C28" i="68"/>
  <c r="C28" i="70"/>
  <c r="C28" i="72"/>
  <c r="C28" i="66"/>
  <c r="C28" i="67"/>
  <c r="C25" i="70"/>
  <c r="C25" i="72"/>
  <c r="C25" i="73"/>
  <c r="C25" i="68"/>
  <c r="C25" i="66"/>
  <c r="C25" i="67"/>
  <c r="D16" i="70"/>
  <c r="D16" i="66"/>
  <c r="D16" i="73"/>
  <c r="D16" i="67"/>
  <c r="D16" i="72"/>
  <c r="D16" i="68"/>
  <c r="J10" i="121"/>
  <c r="F12" i="66" s="1"/>
  <c r="C12" i="68"/>
  <c r="C12" i="70"/>
  <c r="C12" i="72"/>
  <c r="C12" i="73"/>
  <c r="C12" i="66"/>
  <c r="C12" i="67"/>
  <c r="C188" i="73"/>
  <c r="C188" i="70"/>
  <c r="C188" i="72"/>
  <c r="C188" i="66"/>
  <c r="C188" i="68"/>
  <c r="C188" i="67"/>
  <c r="C181" i="73"/>
  <c r="C181" i="70"/>
  <c r="C181" i="68"/>
  <c r="C181" i="67"/>
  <c r="C181" i="72"/>
  <c r="C181" i="66"/>
  <c r="D180" i="70"/>
  <c r="D180" i="66"/>
  <c r="D180" i="73"/>
  <c r="D180" i="72"/>
  <c r="D180" i="68"/>
  <c r="D180" i="67"/>
  <c r="F179" i="68"/>
  <c r="F179" i="72"/>
  <c r="C177" i="73"/>
  <c r="C177" i="70"/>
  <c r="C177" i="68"/>
  <c r="C177" i="67"/>
  <c r="C177" i="72"/>
  <c r="C177" i="66"/>
  <c r="D176" i="70"/>
  <c r="D176" i="66"/>
  <c r="D176" i="73"/>
  <c r="D176" i="67"/>
  <c r="D176" i="72"/>
  <c r="D176" i="68"/>
  <c r="F175" i="68"/>
  <c r="F175" i="72"/>
  <c r="C173" i="68"/>
  <c r="C173" i="73"/>
  <c r="C173" i="70"/>
  <c r="C173" i="72"/>
  <c r="C173" i="67"/>
  <c r="C173" i="66"/>
  <c r="D172" i="68"/>
  <c r="D172" i="72"/>
  <c r="D172" i="67"/>
  <c r="D172" i="73"/>
  <c r="D172" i="70"/>
  <c r="D172" i="66"/>
  <c r="C171" i="68"/>
  <c r="C171" i="70"/>
  <c r="C171" i="73"/>
  <c r="C171" i="67"/>
  <c r="C171" i="72"/>
  <c r="C171" i="66"/>
  <c r="C167" i="70"/>
  <c r="C167" i="73"/>
  <c r="C167" i="68"/>
  <c r="C167" i="72"/>
  <c r="C167" i="66"/>
  <c r="C167" i="67"/>
  <c r="C161" i="68"/>
  <c r="C161" i="70"/>
  <c r="C161" i="67"/>
  <c r="C161" i="73"/>
  <c r="C161" i="72"/>
  <c r="C161" i="66"/>
  <c r="C156" i="68"/>
  <c r="C156" i="70"/>
  <c r="C156" i="73"/>
  <c r="C156" i="67"/>
  <c r="C156" i="72"/>
  <c r="C156" i="66"/>
  <c r="C151" i="68"/>
  <c r="C151" i="70"/>
  <c r="C151" i="73"/>
  <c r="C151" i="67"/>
  <c r="C151" i="72"/>
  <c r="C151" i="66"/>
  <c r="C147" i="68"/>
  <c r="C147" i="70"/>
  <c r="C147" i="73"/>
  <c r="C147" i="72"/>
  <c r="C147" i="66"/>
  <c r="C147" i="67"/>
  <c r="C146" i="73"/>
  <c r="C146" i="70"/>
  <c r="C146" i="68"/>
  <c r="C146" i="72"/>
  <c r="C146" i="66"/>
  <c r="C146" i="67"/>
  <c r="D143" i="68"/>
  <c r="D143" i="72"/>
  <c r="D143" i="67"/>
  <c r="D143" i="73"/>
  <c r="D143" i="70"/>
  <c r="D143" i="66"/>
  <c r="F142" i="68"/>
  <c r="F142" i="72"/>
  <c r="C140" i="73"/>
  <c r="C140" i="68"/>
  <c r="C140" i="70"/>
  <c r="C140" i="66"/>
  <c r="C140" i="67"/>
  <c r="C140" i="72"/>
  <c r="D139" i="68"/>
  <c r="D139" i="72"/>
  <c r="D139" i="67"/>
  <c r="D139" i="73"/>
  <c r="D139" i="70"/>
  <c r="D139" i="66"/>
  <c r="F138" i="68"/>
  <c r="F138" i="72"/>
  <c r="F136" i="68"/>
  <c r="F136" i="72"/>
  <c r="C133" i="73"/>
  <c r="C133" i="68"/>
  <c r="C133" i="70"/>
  <c r="C133" i="72"/>
  <c r="C133" i="67"/>
  <c r="C133" i="66"/>
  <c r="C128" i="73"/>
  <c r="C128" i="68"/>
  <c r="C128" i="70"/>
  <c r="C128" i="72"/>
  <c r="C128" i="67"/>
  <c r="C128" i="66"/>
  <c r="D123" i="68"/>
  <c r="D123" i="72"/>
  <c r="D123" i="67"/>
  <c r="D123" i="73"/>
  <c r="D123" i="66"/>
  <c r="D123" i="70"/>
  <c r="U115" i="121"/>
  <c r="H121" i="67" s="1"/>
  <c r="E121" i="73" s="1"/>
  <c r="E121" i="67"/>
  <c r="C105" i="68"/>
  <c r="C105" i="70"/>
  <c r="C105" i="73"/>
  <c r="C105" i="72"/>
  <c r="C105" i="66"/>
  <c r="C105" i="67"/>
  <c r="D102" i="70"/>
  <c r="D102" i="66"/>
  <c r="D102" i="72"/>
  <c r="D102" i="68"/>
  <c r="D102" i="73"/>
  <c r="D102" i="67"/>
  <c r="F101" i="68"/>
  <c r="F101" i="72"/>
  <c r="L95" i="121"/>
  <c r="U95" i="121"/>
  <c r="H100" i="67" s="1"/>
  <c r="E100" i="73" s="1"/>
  <c r="E100" i="67"/>
  <c r="L94" i="121"/>
  <c r="U94" i="121"/>
  <c r="H99" i="67" s="1"/>
  <c r="E99" i="73" s="1"/>
  <c r="E99" i="67"/>
  <c r="C97" i="73"/>
  <c r="C97" i="68"/>
  <c r="C97" i="70"/>
  <c r="C97" i="72"/>
  <c r="C97" i="66"/>
  <c r="C97" i="67"/>
  <c r="U90" i="121"/>
  <c r="H95" i="67" s="1"/>
  <c r="E95" i="73" s="1"/>
  <c r="E95" i="67"/>
  <c r="F92" i="68"/>
  <c r="F92" i="72"/>
  <c r="U86" i="121"/>
  <c r="H91" i="67" s="1"/>
  <c r="E91" i="73" s="1"/>
  <c r="E91" i="67"/>
  <c r="U85" i="121"/>
  <c r="H90" i="67" s="1"/>
  <c r="E90" i="73" s="1"/>
  <c r="E90" i="67"/>
  <c r="L84" i="121"/>
  <c r="U84" i="121"/>
  <c r="H89" i="67" s="1"/>
  <c r="E89" i="73" s="1"/>
  <c r="E89" i="67"/>
  <c r="C88" i="73"/>
  <c r="C88" i="68"/>
  <c r="C88" i="70"/>
  <c r="C88" i="72"/>
  <c r="C88" i="66"/>
  <c r="C88" i="67"/>
  <c r="D87" i="68"/>
  <c r="D87" i="72"/>
  <c r="D87" i="67"/>
  <c r="D87" i="70"/>
  <c r="D87" i="66"/>
  <c r="D87" i="73"/>
  <c r="F85" i="68"/>
  <c r="F85" i="72"/>
  <c r="C83" i="73"/>
  <c r="C83" i="68"/>
  <c r="C83" i="70"/>
  <c r="C83" i="67"/>
  <c r="C83" i="72"/>
  <c r="C83" i="66"/>
  <c r="U76" i="121"/>
  <c r="H81" i="67" s="1"/>
  <c r="E81" i="73" s="1"/>
  <c r="E81" i="67"/>
  <c r="C79" i="73"/>
  <c r="C79" i="68"/>
  <c r="C79" i="70"/>
  <c r="C79" i="67"/>
  <c r="C79" i="72"/>
  <c r="C79" i="66"/>
  <c r="F73" i="68"/>
  <c r="F73" i="72"/>
  <c r="C71" i="68"/>
  <c r="C71" i="73"/>
  <c r="C71" i="70"/>
  <c r="C71" i="72"/>
  <c r="C71" i="66"/>
  <c r="C71" i="67"/>
  <c r="C67" i="68"/>
  <c r="C67" i="73"/>
  <c r="C67" i="70"/>
  <c r="C67" i="72"/>
  <c r="C67" i="66"/>
  <c r="C67" i="67"/>
  <c r="D65" i="68"/>
  <c r="D65" i="72"/>
  <c r="D65" i="67"/>
  <c r="D65" i="73"/>
  <c r="D65" i="66"/>
  <c r="D65" i="70"/>
  <c r="F64" i="68"/>
  <c r="F64" i="72"/>
  <c r="C62" i="68"/>
  <c r="C62" i="73"/>
  <c r="C62" i="70"/>
  <c r="C62" i="72"/>
  <c r="C62" i="66"/>
  <c r="C62" i="67"/>
  <c r="D61" i="68"/>
  <c r="D61" i="72"/>
  <c r="D61" i="67"/>
  <c r="D61" i="73"/>
  <c r="D61" i="66"/>
  <c r="D61" i="70"/>
  <c r="C56" i="68"/>
  <c r="C56" i="73"/>
  <c r="C56" i="70"/>
  <c r="C56" i="72"/>
  <c r="C56" i="66"/>
  <c r="C56" i="67"/>
  <c r="C52" i="68"/>
  <c r="C52" i="73"/>
  <c r="C52" i="70"/>
  <c r="C52" i="72"/>
  <c r="C52" i="66"/>
  <c r="C52" i="67"/>
  <c r="C51" i="68"/>
  <c r="C51" i="73"/>
  <c r="C51" i="70"/>
  <c r="C51" i="72"/>
  <c r="C51" i="66"/>
  <c r="C51" i="67"/>
  <c r="U42" i="121"/>
  <c r="H46" i="67" s="1"/>
  <c r="E46" i="73" s="1"/>
  <c r="E46" i="67"/>
  <c r="U30" i="121"/>
  <c r="H34" i="67" s="1"/>
  <c r="E34" i="73" s="1"/>
  <c r="E34" i="67"/>
  <c r="C33" i="73"/>
  <c r="C33" i="70"/>
  <c r="C33" i="72"/>
  <c r="C33" i="68"/>
  <c r="C33" i="66"/>
  <c r="C33" i="67"/>
  <c r="C30" i="73"/>
  <c r="C30" i="72"/>
  <c r="C30" i="67"/>
  <c r="C30" i="68"/>
  <c r="C30" i="66"/>
  <c r="C30" i="70"/>
  <c r="C29" i="73"/>
  <c r="C29" i="68"/>
  <c r="C29" i="70"/>
  <c r="C29" i="72"/>
  <c r="C29" i="66"/>
  <c r="C29" i="67"/>
  <c r="F28" i="68"/>
  <c r="F28" i="72"/>
  <c r="U24" i="121"/>
  <c r="H27" i="67" s="1"/>
  <c r="E27" i="73" s="1"/>
  <c r="E27" i="67"/>
  <c r="U23" i="121"/>
  <c r="H26" i="67" s="1"/>
  <c r="E26" i="73" s="1"/>
  <c r="E26" i="67"/>
  <c r="U22" i="121"/>
  <c r="H25" i="67" s="1"/>
  <c r="E25" i="73" s="1"/>
  <c r="E25" i="67"/>
  <c r="L21" i="121"/>
  <c r="U21" i="121"/>
  <c r="H24" i="67" s="1"/>
  <c r="E24" i="73" s="1"/>
  <c r="E24" i="67"/>
  <c r="L20" i="121"/>
  <c r="U20" i="121"/>
  <c r="H23" i="67" s="1"/>
  <c r="E23" i="73" s="1"/>
  <c r="E23" i="67"/>
  <c r="U19" i="121"/>
  <c r="H22" i="67" s="1"/>
  <c r="E22" i="73" s="1"/>
  <c r="E22" i="67"/>
  <c r="D19" i="68"/>
  <c r="D19" i="72"/>
  <c r="D19" i="67"/>
  <c r="D19" i="73"/>
  <c r="D19" i="70"/>
  <c r="D19" i="66"/>
  <c r="F18" i="72"/>
  <c r="F18" i="68"/>
  <c r="L14" i="121"/>
  <c r="U14" i="121"/>
  <c r="H16" i="67" s="1"/>
  <c r="E16" i="73" s="1"/>
  <c r="E16" i="67"/>
  <c r="U10" i="121"/>
  <c r="H12" i="67" s="1"/>
  <c r="E12" i="73" s="1"/>
  <c r="E12" i="67"/>
  <c r="U8" i="121"/>
  <c r="H10" i="67" s="1"/>
  <c r="E10" i="73" s="1"/>
  <c r="E10" i="67"/>
  <c r="U175" i="121"/>
  <c r="H184" i="67" s="1"/>
  <c r="E184" i="73" s="1"/>
  <c r="E184" i="67"/>
  <c r="C164" i="73"/>
  <c r="C164" i="70"/>
  <c r="C164" i="67"/>
  <c r="C164" i="68"/>
  <c r="C164" i="72"/>
  <c r="C164" i="66"/>
  <c r="C159" i="73"/>
  <c r="C159" i="70"/>
  <c r="C159" i="68"/>
  <c r="C159" i="67"/>
  <c r="C159" i="72"/>
  <c r="C159" i="66"/>
  <c r="C138" i="73"/>
  <c r="C138" i="68"/>
  <c r="C138" i="70"/>
  <c r="C138" i="67"/>
  <c r="C138" i="66"/>
  <c r="C138" i="72"/>
  <c r="C136" i="73"/>
  <c r="C136" i="70"/>
  <c r="C136" i="68"/>
  <c r="C136" i="72"/>
  <c r="C136" i="67"/>
  <c r="C136" i="66"/>
  <c r="C130" i="73"/>
  <c r="C130" i="68"/>
  <c r="C130" i="70"/>
  <c r="C130" i="72"/>
  <c r="C130" i="66"/>
  <c r="C130" i="67"/>
  <c r="U99" i="121"/>
  <c r="H105" i="67" s="1"/>
  <c r="E105" i="73" s="1"/>
  <c r="E105" i="67"/>
  <c r="C99" i="73"/>
  <c r="C99" i="68"/>
  <c r="C99" i="70"/>
  <c r="C99" i="72"/>
  <c r="C99" i="67"/>
  <c r="C99" i="66"/>
  <c r="C95" i="73"/>
  <c r="C95" i="68"/>
  <c r="C95" i="72"/>
  <c r="C95" i="67"/>
  <c r="C95" i="66"/>
  <c r="C95" i="70"/>
  <c r="C90" i="73"/>
  <c r="C90" i="68"/>
  <c r="C90" i="70"/>
  <c r="C90" i="72"/>
  <c r="C90" i="67"/>
  <c r="C90" i="66"/>
  <c r="U82" i="121"/>
  <c r="H87" i="67" s="1"/>
  <c r="E87" i="73" s="1"/>
  <c r="E87" i="67"/>
  <c r="L74" i="121"/>
  <c r="U74" i="121"/>
  <c r="H79" i="67" s="1"/>
  <c r="E79" i="73" s="1"/>
  <c r="E79" i="67"/>
  <c r="C75" i="73"/>
  <c r="C75" i="70"/>
  <c r="C75" i="68"/>
  <c r="C75" i="66"/>
  <c r="C75" i="67"/>
  <c r="C75" i="72"/>
  <c r="C73" i="73"/>
  <c r="C73" i="68"/>
  <c r="C73" i="70"/>
  <c r="C73" i="66"/>
  <c r="C73" i="72"/>
  <c r="C73" i="67"/>
  <c r="F62" i="68"/>
  <c r="F62" i="72"/>
  <c r="D59" i="68"/>
  <c r="D59" i="72"/>
  <c r="D59" i="67"/>
  <c r="D59" i="70"/>
  <c r="D59" i="66"/>
  <c r="D59" i="73"/>
  <c r="U44" i="121"/>
  <c r="H48" i="67" s="1"/>
  <c r="E48" i="73" s="1"/>
  <c r="E48" i="67"/>
  <c r="C34" i="68"/>
  <c r="C34" i="72"/>
  <c r="C34" i="70"/>
  <c r="C34" i="73"/>
  <c r="C34" i="66"/>
  <c r="C34" i="67"/>
  <c r="F33" i="68"/>
  <c r="F33" i="72"/>
  <c r="U27" i="121"/>
  <c r="H30" i="67" s="1"/>
  <c r="E30" i="73" s="1"/>
  <c r="E30" i="67"/>
  <c r="U26" i="121"/>
  <c r="H29" i="67" s="1"/>
  <c r="E29" i="73" s="1"/>
  <c r="E29" i="67"/>
  <c r="C27" i="68"/>
  <c r="C27" i="73"/>
  <c r="C27" i="70"/>
  <c r="C27" i="72"/>
  <c r="C27" i="67"/>
  <c r="C27" i="66"/>
  <c r="C24" i="73"/>
  <c r="C24" i="68"/>
  <c r="C24" i="70"/>
  <c r="C24" i="66"/>
  <c r="C24" i="72"/>
  <c r="C24" i="67"/>
  <c r="U17" i="121"/>
  <c r="H19" i="67" s="1"/>
  <c r="E19" i="73" s="1"/>
  <c r="E19" i="67"/>
  <c r="C190" i="73"/>
  <c r="C190" i="68"/>
  <c r="C190" i="70"/>
  <c r="C190" i="72"/>
  <c r="C190" i="66"/>
  <c r="C190" i="67"/>
  <c r="C180" i="73"/>
  <c r="C180" i="68"/>
  <c r="C180" i="70"/>
  <c r="C180" i="66"/>
  <c r="C180" i="72"/>
  <c r="C180" i="67"/>
  <c r="D179" i="73"/>
  <c r="D179" i="70"/>
  <c r="D179" i="66"/>
  <c r="D179" i="68"/>
  <c r="D179" i="72"/>
  <c r="D179" i="67"/>
  <c r="F178" i="68"/>
  <c r="F178" i="72"/>
  <c r="C176" i="73"/>
  <c r="C176" i="68"/>
  <c r="C176" i="70"/>
  <c r="C176" i="66"/>
  <c r="C176" i="72"/>
  <c r="C176" i="67"/>
  <c r="D175" i="73"/>
  <c r="D175" i="70"/>
  <c r="D175" i="66"/>
  <c r="D175" i="68"/>
  <c r="D175" i="72"/>
  <c r="D175" i="67"/>
  <c r="C174" i="73"/>
  <c r="C174" i="70"/>
  <c r="C174" i="68"/>
  <c r="C174" i="72"/>
  <c r="C174" i="67"/>
  <c r="C174" i="66"/>
  <c r="C172" i="73"/>
  <c r="C172" i="68"/>
  <c r="C172" i="70"/>
  <c r="C172" i="72"/>
  <c r="C172" i="66"/>
  <c r="C172" i="67"/>
  <c r="C168" i="73"/>
  <c r="C168" i="68"/>
  <c r="C168" i="70"/>
  <c r="C168" i="72"/>
  <c r="C168" i="66"/>
  <c r="C168" i="67"/>
  <c r="C162" i="73"/>
  <c r="C162" i="68"/>
  <c r="C162" i="70"/>
  <c r="C162" i="72"/>
  <c r="C162" i="66"/>
  <c r="C162" i="67"/>
  <c r="C157" i="73"/>
  <c r="C157" i="70"/>
  <c r="C157" i="68"/>
  <c r="C157" i="72"/>
  <c r="C157" i="66"/>
  <c r="C157" i="67"/>
  <c r="C153" i="73"/>
  <c r="C153" i="70"/>
  <c r="C153" i="68"/>
  <c r="C153" i="72"/>
  <c r="C153" i="66"/>
  <c r="C153" i="67"/>
  <c r="C148" i="73"/>
  <c r="C148" i="68"/>
  <c r="C148" i="70"/>
  <c r="C148" i="72"/>
  <c r="C148" i="66"/>
  <c r="C148" i="67"/>
  <c r="C143" i="73"/>
  <c r="C143" i="68"/>
  <c r="C143" i="70"/>
  <c r="C143" i="66"/>
  <c r="C143" i="67"/>
  <c r="C143" i="72"/>
  <c r="D142" i="70"/>
  <c r="D142" i="66"/>
  <c r="D142" i="73"/>
  <c r="D142" i="67"/>
  <c r="D142" i="68"/>
  <c r="D142" i="72"/>
  <c r="F141" i="68"/>
  <c r="F141" i="72"/>
  <c r="C139" i="73"/>
  <c r="C139" i="68"/>
  <c r="C139" i="70"/>
  <c r="C139" i="66"/>
  <c r="C139" i="67"/>
  <c r="C139" i="72"/>
  <c r="D138" i="70"/>
  <c r="D138" i="66"/>
  <c r="D138" i="73"/>
  <c r="D138" i="68"/>
  <c r="D138" i="72"/>
  <c r="D138" i="67"/>
  <c r="C137" i="73"/>
  <c r="C137" i="66"/>
  <c r="C137" i="72"/>
  <c r="C137" i="68"/>
  <c r="C137" i="70"/>
  <c r="C137" i="67"/>
  <c r="D136" i="70"/>
  <c r="D136" i="66"/>
  <c r="D136" i="68"/>
  <c r="D136" i="72"/>
  <c r="D136" i="67"/>
  <c r="D136" i="73"/>
  <c r="C135" i="73"/>
  <c r="C135" i="68"/>
  <c r="C135" i="70"/>
  <c r="C135" i="66"/>
  <c r="C135" i="72"/>
  <c r="C135" i="67"/>
  <c r="C129" i="73"/>
  <c r="C129" i="68"/>
  <c r="C129" i="70"/>
  <c r="C129" i="66"/>
  <c r="C129" i="72"/>
  <c r="C129" i="67"/>
  <c r="C123" i="73"/>
  <c r="C123" i="68"/>
  <c r="C123" i="70"/>
  <c r="C123" i="72"/>
  <c r="C123" i="67"/>
  <c r="C123" i="66"/>
  <c r="C122" i="68"/>
  <c r="C122" i="70"/>
  <c r="C122" i="73"/>
  <c r="C122" i="66"/>
  <c r="C122" i="72"/>
  <c r="C122" i="67"/>
  <c r="F121" i="68"/>
  <c r="F121" i="72"/>
  <c r="L114" i="121"/>
  <c r="U114" i="121"/>
  <c r="H120" i="67" s="1"/>
  <c r="E120" i="73" s="1"/>
  <c r="E120" i="67"/>
  <c r="U113" i="121"/>
  <c r="H119" i="67" s="1"/>
  <c r="E119" i="73" s="1"/>
  <c r="E119" i="67"/>
  <c r="U112" i="121"/>
  <c r="H118" i="67" s="1"/>
  <c r="E118" i="73" s="1"/>
  <c r="E118" i="67"/>
  <c r="U111" i="121"/>
  <c r="H117" i="67" s="1"/>
  <c r="E117" i="73" s="1"/>
  <c r="E117" i="67"/>
  <c r="U110" i="121"/>
  <c r="H116" i="67" s="1"/>
  <c r="E116" i="73" s="1"/>
  <c r="E116" i="67"/>
  <c r="U109" i="121"/>
  <c r="H115" i="67" s="1"/>
  <c r="E115" i="73" s="1"/>
  <c r="E115" i="67"/>
  <c r="L107" i="121"/>
  <c r="U107" i="121"/>
  <c r="H113" i="67" s="1"/>
  <c r="E113" i="73" s="1"/>
  <c r="E113" i="67"/>
  <c r="U106" i="121"/>
  <c r="H112" i="67" s="1"/>
  <c r="E112" i="73" s="1"/>
  <c r="E112" i="67"/>
  <c r="U105" i="121"/>
  <c r="H111" i="67" s="1"/>
  <c r="E111" i="73" s="1"/>
  <c r="E111" i="67"/>
  <c r="L104" i="121"/>
  <c r="U104" i="121"/>
  <c r="H110" i="67" s="1"/>
  <c r="E110" i="73" s="1"/>
  <c r="E110" i="67"/>
  <c r="U103" i="121"/>
  <c r="H109" i="67" s="1"/>
  <c r="E109" i="73" s="1"/>
  <c r="E109" i="67"/>
  <c r="U102" i="121"/>
  <c r="H108" i="67" s="1"/>
  <c r="E108" i="73" s="1"/>
  <c r="E108" i="67"/>
  <c r="U101" i="121"/>
  <c r="H107" i="67" s="1"/>
  <c r="E107" i="73" s="1"/>
  <c r="E107" i="67"/>
  <c r="U100" i="121"/>
  <c r="H106" i="67" s="1"/>
  <c r="E106" i="73" s="1"/>
  <c r="E106" i="67"/>
  <c r="C102" i="73"/>
  <c r="C102" i="70"/>
  <c r="C102" i="68"/>
  <c r="C102" i="67"/>
  <c r="C102" i="66"/>
  <c r="C102" i="72"/>
  <c r="D101" i="70"/>
  <c r="D101" i="66"/>
  <c r="D101" i="73"/>
  <c r="D101" i="68"/>
  <c r="D101" i="72"/>
  <c r="D101" i="67"/>
  <c r="F100" i="68"/>
  <c r="F100" i="72"/>
  <c r="C98" i="68"/>
  <c r="C98" i="73"/>
  <c r="C98" i="70"/>
  <c r="C98" i="67"/>
  <c r="C98" i="66"/>
  <c r="C98" i="72"/>
  <c r="U91" i="121"/>
  <c r="H96" i="67" s="1"/>
  <c r="E96" i="73" s="1"/>
  <c r="E96" i="67"/>
  <c r="C94" i="68"/>
  <c r="C94" i="73"/>
  <c r="C94" i="70"/>
  <c r="C94" i="67"/>
  <c r="C94" i="66"/>
  <c r="C94" i="72"/>
  <c r="D92" i="68"/>
  <c r="D92" i="72"/>
  <c r="D92" i="67"/>
  <c r="D92" i="70"/>
  <c r="D92" i="66"/>
  <c r="D92" i="73"/>
  <c r="F91" i="68"/>
  <c r="F91" i="72"/>
  <c r="F89" i="68"/>
  <c r="F89" i="72"/>
  <c r="U83" i="121"/>
  <c r="H88" i="67" s="1"/>
  <c r="E88" i="73" s="1"/>
  <c r="E88" i="67"/>
  <c r="C87" i="68"/>
  <c r="C87" i="73"/>
  <c r="C87" i="70"/>
  <c r="C87" i="72"/>
  <c r="C87" i="66"/>
  <c r="C87" i="67"/>
  <c r="D85" i="70"/>
  <c r="D85" i="66"/>
  <c r="D85" i="73"/>
  <c r="D85" i="67"/>
  <c r="D85" i="68"/>
  <c r="D85" i="72"/>
  <c r="C84" i="73"/>
  <c r="C84" i="70"/>
  <c r="C84" i="68"/>
  <c r="C84" i="66"/>
  <c r="C84" i="67"/>
  <c r="C84" i="72"/>
  <c r="U77" i="121"/>
  <c r="H82" i="67" s="1"/>
  <c r="E82" i="73" s="1"/>
  <c r="E82" i="67"/>
  <c r="C80" i="73"/>
  <c r="C80" i="70"/>
  <c r="C80" i="68"/>
  <c r="C80" i="66"/>
  <c r="C80" i="67"/>
  <c r="C80" i="72"/>
  <c r="U73" i="121"/>
  <c r="H78" i="67" s="1"/>
  <c r="E78" i="73" s="1"/>
  <c r="E78" i="67"/>
  <c r="U72" i="121"/>
  <c r="H77" i="67" s="1"/>
  <c r="E77" i="73" s="1"/>
  <c r="E77" i="67"/>
  <c r="C74" i="73"/>
  <c r="C74" i="68"/>
  <c r="C74" i="70"/>
  <c r="C74" i="67"/>
  <c r="C74" i="72"/>
  <c r="C74" i="66"/>
  <c r="D73" i="70"/>
  <c r="D73" i="66"/>
  <c r="D73" i="73"/>
  <c r="D73" i="68"/>
  <c r="D73" i="72"/>
  <c r="D73" i="67"/>
  <c r="C72" i="68"/>
  <c r="C72" i="73"/>
  <c r="C72" i="70"/>
  <c r="C72" i="72"/>
  <c r="C72" i="67"/>
  <c r="C72" i="66"/>
  <c r="C68" i="68"/>
  <c r="C68" i="73"/>
  <c r="C68" i="70"/>
  <c r="C68" i="72"/>
  <c r="C68" i="67"/>
  <c r="C68" i="66"/>
  <c r="C65" i="73"/>
  <c r="C65" i="68"/>
  <c r="C65" i="70"/>
  <c r="C65" i="72"/>
  <c r="C65" i="67"/>
  <c r="C65" i="66"/>
  <c r="D64" i="73"/>
  <c r="D64" i="68"/>
  <c r="D64" i="72"/>
  <c r="D64" i="67"/>
  <c r="D64" i="70"/>
  <c r="D64" i="66"/>
  <c r="F63" i="68"/>
  <c r="F63" i="72"/>
  <c r="C61" i="73"/>
  <c r="C61" i="68"/>
  <c r="C61" i="70"/>
  <c r="C61" i="72"/>
  <c r="C61" i="67"/>
  <c r="C61" i="66"/>
  <c r="F59" i="68"/>
  <c r="F59" i="72"/>
  <c r="C57" i="73"/>
  <c r="C57" i="68"/>
  <c r="C57" i="70"/>
  <c r="C57" i="66"/>
  <c r="C57" i="67"/>
  <c r="C57" i="72"/>
  <c r="C53" i="73"/>
  <c r="C53" i="68"/>
  <c r="C53" i="70"/>
  <c r="C53" i="72"/>
  <c r="C53" i="66"/>
  <c r="C53" i="67"/>
  <c r="L43" i="121"/>
  <c r="U43" i="121"/>
  <c r="H47" i="67" s="1"/>
  <c r="E47" i="73" s="1"/>
  <c r="E47" i="67"/>
  <c r="C45" i="68"/>
  <c r="C45" i="73"/>
  <c r="C45" i="70"/>
  <c r="C45" i="66"/>
  <c r="C45" i="67"/>
  <c r="C45" i="72"/>
  <c r="C44" i="73"/>
  <c r="C44" i="68"/>
  <c r="C44" i="70"/>
  <c r="C44" i="72"/>
  <c r="C44" i="66"/>
  <c r="C44" i="67"/>
  <c r="C43" i="68"/>
  <c r="C43" i="70"/>
  <c r="C43" i="73"/>
  <c r="C43" i="72"/>
  <c r="C43" i="67"/>
  <c r="C43" i="66"/>
  <c r="C42" i="73"/>
  <c r="C42" i="68"/>
  <c r="C42" i="70"/>
  <c r="C42" i="67"/>
  <c r="C42" i="66"/>
  <c r="C42" i="72"/>
  <c r="C40" i="68"/>
  <c r="C40" i="73"/>
  <c r="C40" i="70"/>
  <c r="C40" i="72"/>
  <c r="C40" i="66"/>
  <c r="C40" i="67"/>
  <c r="C39" i="73"/>
  <c r="C39" i="68"/>
  <c r="C39" i="70"/>
  <c r="C39" i="72"/>
  <c r="C39" i="66"/>
  <c r="C39" i="67"/>
  <c r="C38" i="72"/>
  <c r="C38" i="70"/>
  <c r="C38" i="73"/>
  <c r="C38" i="67"/>
  <c r="C38" i="66"/>
  <c r="C38" i="68"/>
  <c r="C37" i="73"/>
  <c r="C37" i="68"/>
  <c r="C37" i="70"/>
  <c r="C37" i="66"/>
  <c r="C37" i="72"/>
  <c r="C37" i="67"/>
  <c r="C36" i="68"/>
  <c r="C36" i="73"/>
  <c r="C36" i="70"/>
  <c r="C36" i="72"/>
  <c r="C36" i="66"/>
  <c r="C36" i="67"/>
  <c r="C35" i="73"/>
  <c r="C35" i="68"/>
  <c r="C35" i="70"/>
  <c r="C35" i="72"/>
  <c r="C35" i="66"/>
  <c r="C35" i="67"/>
  <c r="U29" i="121"/>
  <c r="H33" i="67" s="1"/>
  <c r="E33" i="73" s="1"/>
  <c r="E33" i="67"/>
  <c r="D28" i="70"/>
  <c r="D28" i="66"/>
  <c r="D28" i="73"/>
  <c r="D28" i="68"/>
  <c r="D28" i="72"/>
  <c r="D28" i="67"/>
  <c r="D18" i="68"/>
  <c r="D18" i="72"/>
  <c r="D18" i="67"/>
  <c r="D18" i="70"/>
  <c r="D18" i="66"/>
  <c r="D18" i="73"/>
  <c r="F16" i="68"/>
  <c r="F16" i="72"/>
  <c r="L11" i="121"/>
  <c r="U11" i="121"/>
  <c r="H13" i="67" s="1"/>
  <c r="E13" i="73" s="1"/>
  <c r="E13" i="67"/>
  <c r="F20" i="128"/>
  <c r="I20" i="128"/>
  <c r="H20" i="128"/>
  <c r="G20" i="128"/>
  <c r="AI117" i="121"/>
  <c r="AO117" i="121" s="1"/>
  <c r="AI115" i="121"/>
  <c r="AO115" i="121" s="1"/>
  <c r="L24" i="121"/>
  <c r="L39" i="121"/>
  <c r="L19" i="121"/>
  <c r="L10" i="121"/>
  <c r="L109" i="121"/>
  <c r="AH97" i="121"/>
  <c r="AN97" i="121" s="1"/>
  <c r="AH83" i="121"/>
  <c r="AN83" i="121" s="1"/>
  <c r="L23" i="121"/>
  <c r="AI14" i="121"/>
  <c r="AO14" i="121" s="1"/>
  <c r="L8" i="121"/>
  <c r="AH86" i="121"/>
  <c r="L93" i="121"/>
  <c r="AI16" i="121"/>
  <c r="AO16" i="121" s="1"/>
  <c r="L35" i="121"/>
  <c r="L26" i="121"/>
  <c r="L117" i="121"/>
  <c r="L116" i="121"/>
  <c r="L112" i="121"/>
  <c r="L31" i="121"/>
  <c r="L115" i="121"/>
  <c r="M96" i="121"/>
  <c r="L22" i="121"/>
  <c r="L40" i="121"/>
  <c r="L38" i="121"/>
  <c r="M168" i="121"/>
  <c r="L106" i="121"/>
  <c r="L44" i="121"/>
  <c r="L15" i="121"/>
  <c r="B332" i="60"/>
  <c r="B91" i="60"/>
  <c r="B201" i="60"/>
  <c r="B318" i="60"/>
  <c r="B323" i="60"/>
  <c r="B336" i="60"/>
  <c r="B340" i="60"/>
  <c r="B237" i="60"/>
  <c r="B127" i="60"/>
  <c r="B320" i="60"/>
  <c r="B131" i="60"/>
  <c r="B219" i="60"/>
  <c r="B300" i="60"/>
  <c r="B338" i="60"/>
  <c r="B354" i="60"/>
  <c r="B221" i="60"/>
  <c r="B302" i="60"/>
  <c r="B356" i="60"/>
  <c r="B95" i="60"/>
  <c r="B224" i="60"/>
  <c r="B304" i="60"/>
  <c r="B359" i="60"/>
  <c r="B86" i="60"/>
  <c r="B82" i="60"/>
  <c r="B87" i="60"/>
  <c r="B92" i="60"/>
  <c r="B100" i="60"/>
  <c r="B118" i="60"/>
  <c r="B123" i="60"/>
  <c r="B128" i="60"/>
  <c r="B136" i="60"/>
  <c r="B192" i="60"/>
  <c r="B223" i="60"/>
  <c r="B228" i="60"/>
  <c r="B306" i="60"/>
  <c r="B319" i="60"/>
  <c r="B324" i="60"/>
  <c r="B342" i="60"/>
  <c r="B355" i="60"/>
  <c r="B360" i="60"/>
  <c r="B197" i="60"/>
  <c r="B233" i="60"/>
  <c r="B83" i="60"/>
  <c r="B88" i="60"/>
  <c r="B104" i="60"/>
  <c r="B119" i="60"/>
  <c r="B124" i="60"/>
  <c r="B140" i="60"/>
  <c r="B193" i="60"/>
  <c r="B229" i="60"/>
  <c r="B122" i="60"/>
  <c r="B84" i="60"/>
  <c r="B96" i="60"/>
  <c r="B120" i="60"/>
  <c r="B132" i="60"/>
  <c r="B196" i="60"/>
  <c r="B205" i="60"/>
  <c r="B220" i="60"/>
  <c r="B225" i="60"/>
  <c r="B232" i="60"/>
  <c r="B241" i="60"/>
  <c r="B322" i="60"/>
  <c r="B328" i="60"/>
  <c r="B358" i="60"/>
  <c r="B312" i="60"/>
  <c r="B316" i="60"/>
  <c r="B348" i="60"/>
  <c r="B352" i="60"/>
  <c r="B301" i="60"/>
  <c r="B305" i="60"/>
  <c r="B309" i="60"/>
  <c r="B313" i="60"/>
  <c r="B321" i="60"/>
  <c r="B329" i="60"/>
  <c r="B333" i="60"/>
  <c r="B337" i="60"/>
  <c r="B341" i="60"/>
  <c r="B345" i="60"/>
  <c r="B349" i="60"/>
  <c r="B357" i="60"/>
  <c r="B310" i="60"/>
  <c r="B314" i="60"/>
  <c r="B330" i="60"/>
  <c r="B334" i="60"/>
  <c r="B346" i="60"/>
  <c r="B350" i="60"/>
  <c r="B303" i="60"/>
  <c r="B311" i="60"/>
  <c r="B327" i="60"/>
  <c r="B339" i="60"/>
  <c r="B347" i="60"/>
  <c r="B213" i="60"/>
  <c r="B253" i="60"/>
  <c r="B194" i="60"/>
  <c r="B198" i="60"/>
  <c r="B202" i="60"/>
  <c r="B206" i="60"/>
  <c r="B210" i="60"/>
  <c r="B214" i="60"/>
  <c r="B222" i="60"/>
  <c r="B230" i="60"/>
  <c r="B234" i="60"/>
  <c r="B238" i="60"/>
  <c r="B242" i="60"/>
  <c r="B246" i="60"/>
  <c r="B250" i="60"/>
  <c r="B217" i="60"/>
  <c r="B249" i="60"/>
  <c r="B195" i="60"/>
  <c r="B203" i="60"/>
  <c r="B207" i="60"/>
  <c r="B211" i="60"/>
  <c r="B215" i="60"/>
  <c r="B231" i="60"/>
  <c r="B239" i="60"/>
  <c r="B243" i="60"/>
  <c r="B247" i="60"/>
  <c r="B251" i="60"/>
  <c r="B204" i="60"/>
  <c r="B212" i="60"/>
  <c r="B240" i="60"/>
  <c r="B248" i="60"/>
  <c r="B103" i="60"/>
  <c r="B107" i="60"/>
  <c r="B111" i="60"/>
  <c r="B115" i="60"/>
  <c r="B139" i="60"/>
  <c r="B143" i="60"/>
  <c r="B112" i="60"/>
  <c r="B116" i="60"/>
  <c r="B85" i="60"/>
  <c r="B93" i="60"/>
  <c r="B97" i="60"/>
  <c r="B101" i="60"/>
  <c r="B105" i="60"/>
  <c r="B109" i="60"/>
  <c r="B113" i="60"/>
  <c r="B121" i="60"/>
  <c r="B129" i="60"/>
  <c r="B133" i="60"/>
  <c r="B137" i="60"/>
  <c r="B141" i="60"/>
  <c r="B94" i="60"/>
  <c r="B102" i="60"/>
  <c r="B110" i="60"/>
  <c r="B130" i="60"/>
  <c r="B138" i="60"/>
  <c r="AH84" i="121"/>
  <c r="M171" i="121"/>
  <c r="M170" i="121"/>
  <c r="L75" i="121"/>
  <c r="L17" i="121"/>
  <c r="L30" i="121"/>
  <c r="L102" i="121"/>
  <c r="L86" i="121"/>
  <c r="L73" i="121"/>
  <c r="L42" i="121"/>
  <c r="M132" i="121"/>
  <c r="L83" i="121"/>
  <c r="M59" i="121"/>
  <c r="AO17" i="121"/>
  <c r="L12" i="121"/>
  <c r="L85" i="121"/>
  <c r="M164" i="121"/>
  <c r="L97" i="121"/>
  <c r="L175" i="121"/>
  <c r="L111" i="121"/>
  <c r="L92" i="121"/>
  <c r="M172" i="121"/>
  <c r="A140" i="121"/>
  <c r="M129" i="121"/>
  <c r="L54" i="121"/>
  <c r="L99" i="121"/>
  <c r="L110" i="121"/>
  <c r="M87" i="121"/>
  <c r="AO175" i="121"/>
  <c r="M173" i="121"/>
  <c r="M169" i="121"/>
  <c r="M167" i="121"/>
  <c r="A141" i="121"/>
  <c r="L103" i="121"/>
  <c r="L36" i="121"/>
  <c r="L113" i="121"/>
  <c r="M57" i="121"/>
  <c r="M134" i="121"/>
  <c r="M83" i="121"/>
  <c r="L89" i="121"/>
  <c r="L82" i="121"/>
  <c r="L91" i="121"/>
  <c r="L87" i="121"/>
  <c r="M86" i="121"/>
  <c r="M14" i="121"/>
  <c r="M117" i="121"/>
  <c r="M115" i="121"/>
  <c r="M68" i="121"/>
  <c r="L76" i="121"/>
  <c r="M58" i="121"/>
  <c r="M131" i="121"/>
  <c r="M136" i="121"/>
  <c r="M135" i="121"/>
  <c r="M97" i="121"/>
  <c r="L90" i="121"/>
  <c r="M54" i="121"/>
  <c r="M80" i="121"/>
  <c r="M133" i="121"/>
  <c r="L105" i="121"/>
  <c r="M95" i="121"/>
  <c r="L100" i="121"/>
  <c r="L72" i="121"/>
  <c r="L101" i="121"/>
  <c r="M84" i="121"/>
  <c r="M82" i="121"/>
  <c r="M29" i="121"/>
  <c r="N29" i="121"/>
  <c r="L77" i="121"/>
  <c r="L27" i="121"/>
  <c r="M56" i="121"/>
  <c r="L32" i="121"/>
  <c r="M60" i="121"/>
  <c r="L33" i="121"/>
  <c r="L29" i="121"/>
  <c r="L16" i="121"/>
  <c r="M25" i="121"/>
  <c r="L25" i="121"/>
  <c r="M17" i="121"/>
  <c r="F116" i="67"/>
  <c r="F117" i="67"/>
  <c r="F118" i="67"/>
  <c r="F119" i="67"/>
  <c r="F120" i="67"/>
  <c r="F121" i="67"/>
  <c r="F122" i="67"/>
  <c r="F123" i="67"/>
  <c r="F115" i="67"/>
  <c r="H63" i="121"/>
  <c r="H64" i="121"/>
  <c r="H65" i="121"/>
  <c r="H66" i="121"/>
  <c r="H67" i="121"/>
  <c r="H68" i="121"/>
  <c r="H69" i="121"/>
  <c r="H70" i="121"/>
  <c r="B153" i="73" l="1"/>
  <c r="B153" i="70"/>
  <c r="B153" i="68"/>
  <c r="B153" i="72"/>
  <c r="B153" i="66"/>
  <c r="B153" i="67"/>
  <c r="B14" i="68"/>
  <c r="B14" i="73"/>
  <c r="B14" i="66"/>
  <c r="B14" i="72"/>
  <c r="B14" i="70"/>
  <c r="B14" i="67"/>
  <c r="A49" i="121"/>
  <c r="B53" i="73"/>
  <c r="B53" i="70"/>
  <c r="B53" i="68"/>
  <c r="B53" i="66"/>
  <c r="B53" i="72"/>
  <c r="B53" i="67"/>
  <c r="A122" i="121"/>
  <c r="B128" i="73"/>
  <c r="B128" i="68"/>
  <c r="B128" i="70"/>
  <c r="B128" i="66"/>
  <c r="B128" i="72"/>
  <c r="B128" i="67"/>
  <c r="A147" i="121"/>
  <c r="B149" i="73"/>
  <c r="B149" i="68"/>
  <c r="B149" i="70"/>
  <c r="B149" i="72"/>
  <c r="B149" i="66"/>
  <c r="B149" i="67"/>
  <c r="B148" i="73"/>
  <c r="B148" i="70"/>
  <c r="B148" i="68"/>
  <c r="B148" i="72"/>
  <c r="B148" i="66"/>
  <c r="B148" i="67"/>
  <c r="A17" i="121"/>
  <c r="B18" i="73"/>
  <c r="B18" i="70"/>
  <c r="B18" i="68"/>
  <c r="B18" i="66"/>
  <c r="B18" i="72"/>
  <c r="B18" i="67"/>
  <c r="A102" i="121"/>
  <c r="B107" i="73"/>
  <c r="B107" i="68"/>
  <c r="B107" i="70"/>
  <c r="B107" i="66"/>
  <c r="B107" i="72"/>
  <c r="B107" i="67"/>
  <c r="A146" i="121"/>
  <c r="A75" i="121"/>
  <c r="B79" i="73"/>
  <c r="B79" i="70"/>
  <c r="B79" i="72"/>
  <c r="B79" i="68"/>
  <c r="B79" i="66"/>
  <c r="B79" i="67"/>
  <c r="A33" i="121"/>
  <c r="B36" i="73"/>
  <c r="B36" i="68"/>
  <c r="B36" i="70"/>
  <c r="B36" i="66"/>
  <c r="B36" i="72"/>
  <c r="B36" i="67"/>
  <c r="A64" i="122"/>
  <c r="A65" i="122" s="1"/>
  <c r="A66" i="122" s="1"/>
  <c r="A67" i="122" s="1"/>
  <c r="A68" i="122" s="1"/>
  <c r="A69" i="122" s="1"/>
  <c r="A70" i="122" s="1"/>
  <c r="A71" i="122" s="1"/>
  <c r="A72" i="122" s="1"/>
  <c r="A73" i="122" s="1"/>
  <c r="A74" i="122" s="1"/>
  <c r="A75" i="122" s="1"/>
  <c r="A76" i="122" s="1"/>
  <c r="A77" i="122" s="1"/>
  <c r="A78" i="122" s="1"/>
  <c r="A79" i="122" s="1"/>
  <c r="A80" i="122" s="1"/>
  <c r="A81" i="122" s="1"/>
  <c r="A82" i="122" s="1"/>
  <c r="A83" i="122" s="1"/>
  <c r="A84" i="122" s="1"/>
  <c r="A85" i="122" s="1"/>
  <c r="A86" i="122" s="1"/>
  <c r="A87" i="122" s="1"/>
  <c r="A88" i="122" s="1"/>
  <c r="A89" i="122" s="1"/>
  <c r="A90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1" i="122" s="1"/>
  <c r="A102" i="122" s="1"/>
  <c r="A103" i="122" s="1"/>
  <c r="A104" i="122" s="1"/>
  <c r="A105" i="122" s="1"/>
  <c r="A106" i="122" s="1"/>
  <c r="A107" i="122" s="1"/>
  <c r="A108" i="122" s="1"/>
  <c r="A109" i="122" s="1"/>
  <c r="A110" i="122" s="1"/>
  <c r="A111" i="122" s="1"/>
  <c r="A112" i="122" s="1"/>
  <c r="A113" i="122" s="1"/>
  <c r="A114" i="122" s="1"/>
  <c r="A115" i="122" s="1"/>
  <c r="A116" i="122" s="1"/>
  <c r="A117" i="122" s="1"/>
  <c r="A118" i="122" s="1"/>
  <c r="A119" i="122" s="1"/>
  <c r="A120" i="122" s="1"/>
  <c r="A121" i="122" s="1"/>
  <c r="A122" i="122" s="1"/>
  <c r="A123" i="122" s="1"/>
  <c r="AH95" i="121"/>
  <c r="AN95" i="121" s="1"/>
  <c r="AH29" i="121"/>
  <c r="AH96" i="121"/>
  <c r="AN96" i="121" s="1"/>
  <c r="AH25" i="121"/>
  <c r="AH16" i="121"/>
  <c r="AH80" i="121"/>
  <c r="AH14" i="121"/>
  <c r="AN14" i="121" s="1"/>
  <c r="AH117" i="121"/>
  <c r="AN117" i="121" s="1"/>
  <c r="AH87" i="121"/>
  <c r="AN87" i="121" s="1"/>
  <c r="AH82" i="121"/>
  <c r="AH175" i="121"/>
  <c r="AN175" i="121" s="1"/>
  <c r="AH115" i="121"/>
  <c r="AN115" i="121" s="1"/>
  <c r="AH17" i="121"/>
  <c r="AN17" i="121" s="1"/>
  <c r="F99" i="67"/>
  <c r="F72" i="67"/>
  <c r="F95" i="67"/>
  <c r="F68" i="67"/>
  <c r="F102" i="67"/>
  <c r="F75" i="67"/>
  <c r="L68" i="121"/>
  <c r="F73" i="67"/>
  <c r="F96" i="67"/>
  <c r="F69" i="67"/>
  <c r="F98" i="67"/>
  <c r="F71" i="67"/>
  <c r="F101" i="67"/>
  <c r="F74" i="67"/>
  <c r="F97" i="67"/>
  <c r="F70" i="67"/>
  <c r="F100" i="67"/>
  <c r="H62" i="121"/>
  <c r="A142" i="121"/>
  <c r="A149" i="121"/>
  <c r="AN86" i="121"/>
  <c r="AN84" i="121"/>
  <c r="B19" i="68" l="1"/>
  <c r="B19" i="73"/>
  <c r="B19" i="66"/>
  <c r="B19" i="70"/>
  <c r="B19" i="72"/>
  <c r="B19" i="67"/>
  <c r="A123" i="121"/>
  <c r="B129" i="73"/>
  <c r="B129" i="70"/>
  <c r="B129" i="72"/>
  <c r="B129" i="68"/>
  <c r="B129" i="66"/>
  <c r="B129" i="67"/>
  <c r="A76" i="121"/>
  <c r="B80" i="73"/>
  <c r="B80" i="70"/>
  <c r="B80" i="68"/>
  <c r="B80" i="66"/>
  <c r="B80" i="72"/>
  <c r="B80" i="67"/>
  <c r="A103" i="121"/>
  <c r="B108" i="73"/>
  <c r="B108" i="70"/>
  <c r="B108" i="68"/>
  <c r="B108" i="66"/>
  <c r="B108" i="72"/>
  <c r="B108" i="67"/>
  <c r="B155" i="73"/>
  <c r="B155" i="68"/>
  <c r="B155" i="70"/>
  <c r="B155" i="72"/>
  <c r="B155" i="67"/>
  <c r="B155" i="66"/>
  <c r="B157" i="73"/>
  <c r="B157" i="70"/>
  <c r="B157" i="68"/>
  <c r="B157" i="72"/>
  <c r="B157" i="66"/>
  <c r="B157" i="67"/>
  <c r="A34" i="121"/>
  <c r="B37" i="73"/>
  <c r="B37" i="66"/>
  <c r="B37" i="68"/>
  <c r="B37" i="70"/>
  <c r="B37" i="72"/>
  <c r="B37" i="67"/>
  <c r="B154" i="73"/>
  <c r="B154" i="68"/>
  <c r="B154" i="70"/>
  <c r="B154" i="72"/>
  <c r="B154" i="67"/>
  <c r="B154" i="66"/>
  <c r="B150" i="73"/>
  <c r="B150" i="68"/>
  <c r="B150" i="70"/>
  <c r="B150" i="72"/>
  <c r="B150" i="67"/>
  <c r="B150" i="66"/>
  <c r="A50" i="121"/>
  <c r="B54" i="73"/>
  <c r="B54" i="70"/>
  <c r="B54" i="72"/>
  <c r="B54" i="68"/>
  <c r="B54" i="66"/>
  <c r="B54" i="67"/>
  <c r="F94" i="67"/>
  <c r="F67" i="67"/>
  <c r="AN80" i="121"/>
  <c r="AN82" i="121"/>
  <c r="A148" i="121"/>
  <c r="A151" i="121"/>
  <c r="A143" i="121"/>
  <c r="AN25" i="121"/>
  <c r="AN29" i="121"/>
  <c r="AB29" i="121"/>
  <c r="AN16" i="121"/>
  <c r="C43" i="112"/>
  <c r="H159" i="121" s="1"/>
  <c r="F167" i="67" s="1"/>
  <c r="C47" i="112"/>
  <c r="H163" i="121" s="1"/>
  <c r="F171" i="67" s="1"/>
  <c r="C48" i="112"/>
  <c r="H164" i="121" s="1"/>
  <c r="C49" i="112"/>
  <c r="H165" i="121" s="1"/>
  <c r="F173" i="67" s="1"/>
  <c r="C50" i="112"/>
  <c r="H166" i="121" s="1"/>
  <c r="F174" i="67" s="1"/>
  <c r="C51" i="112"/>
  <c r="H167" i="121" s="1"/>
  <c r="C52" i="112"/>
  <c r="H168" i="121" s="1"/>
  <c r="C53" i="112"/>
  <c r="H169" i="121" s="1"/>
  <c r="C54" i="112"/>
  <c r="H170" i="121" s="1"/>
  <c r="C55" i="112"/>
  <c r="H171" i="121" s="1"/>
  <c r="C56" i="112"/>
  <c r="H172" i="121" s="1"/>
  <c r="C57" i="112"/>
  <c r="H173" i="121" s="1"/>
  <c r="C46" i="112"/>
  <c r="H162" i="121" s="1"/>
  <c r="F170" i="67" s="1"/>
  <c r="C28" i="112"/>
  <c r="H132" i="121" s="1"/>
  <c r="C29" i="112"/>
  <c r="H133" i="121" s="1"/>
  <c r="C30" i="112"/>
  <c r="H134" i="121" s="1"/>
  <c r="C31" i="112"/>
  <c r="H135" i="121" s="1"/>
  <c r="C32" i="112"/>
  <c r="H136" i="121" s="1"/>
  <c r="H161" i="121"/>
  <c r="F169" i="67" s="1"/>
  <c r="H160" i="121"/>
  <c r="F168" i="67" s="1"/>
  <c r="B151" i="73" l="1"/>
  <c r="B151" i="68"/>
  <c r="B151" i="70"/>
  <c r="B151" i="72"/>
  <c r="B151" i="66"/>
  <c r="B151" i="67"/>
  <c r="B38" i="73"/>
  <c r="B38" i="68"/>
  <c r="B38" i="70"/>
  <c r="B38" i="66"/>
  <c r="B38" i="72"/>
  <c r="B38" i="67"/>
  <c r="A35" i="121"/>
  <c r="A38" i="121"/>
  <c r="B159" i="73"/>
  <c r="B159" i="68"/>
  <c r="B159" i="72"/>
  <c r="B159" i="70"/>
  <c r="B159" i="66"/>
  <c r="B159" i="67"/>
  <c r="A51" i="121"/>
  <c r="B55" i="73"/>
  <c r="B55" i="68"/>
  <c r="B55" i="70"/>
  <c r="B55" i="66"/>
  <c r="B55" i="72"/>
  <c r="B55" i="67"/>
  <c r="A124" i="121"/>
  <c r="B130" i="73"/>
  <c r="B130" i="68"/>
  <c r="B130" i="70"/>
  <c r="B130" i="66"/>
  <c r="B130" i="72"/>
  <c r="B130" i="67"/>
  <c r="B156" i="73"/>
  <c r="B156" i="68"/>
  <c r="B156" i="72"/>
  <c r="B156" i="70"/>
  <c r="B156" i="66"/>
  <c r="B156" i="67"/>
  <c r="A77" i="121"/>
  <c r="B81" i="73"/>
  <c r="B81" i="70"/>
  <c r="B81" i="72"/>
  <c r="B81" i="68"/>
  <c r="B81" i="66"/>
  <c r="B81" i="67"/>
  <c r="A104" i="121"/>
  <c r="B109" i="68"/>
  <c r="B109" i="73"/>
  <c r="B109" i="66"/>
  <c r="B109" i="72"/>
  <c r="B109" i="70"/>
  <c r="B109" i="67"/>
  <c r="F143" i="67"/>
  <c r="L136" i="121"/>
  <c r="F139" i="67"/>
  <c r="L132" i="121"/>
  <c r="F179" i="67"/>
  <c r="L171" i="121"/>
  <c r="F175" i="67"/>
  <c r="L167" i="121"/>
  <c r="F142" i="67"/>
  <c r="L135" i="121"/>
  <c r="F178" i="67"/>
  <c r="L170" i="121"/>
  <c r="F141" i="67"/>
  <c r="L134" i="121"/>
  <c r="F181" i="67"/>
  <c r="L173" i="121"/>
  <c r="F177" i="67"/>
  <c r="L169" i="121"/>
  <c r="F28" i="112"/>
  <c r="F140" i="67"/>
  <c r="L133" i="121"/>
  <c r="F180" i="67"/>
  <c r="L172" i="121"/>
  <c r="F176" i="67"/>
  <c r="L168" i="121"/>
  <c r="F172" i="67"/>
  <c r="L164" i="121"/>
  <c r="F27" i="112"/>
  <c r="H131" i="121"/>
  <c r="F24" i="112"/>
  <c r="H128" i="121"/>
  <c r="F135" i="67" s="1"/>
  <c r="F26" i="112"/>
  <c r="H130" i="121"/>
  <c r="F137" i="67" s="1"/>
  <c r="F25" i="112"/>
  <c r="H129" i="121"/>
  <c r="A152" i="121"/>
  <c r="A153" i="121"/>
  <c r="A105" i="121" l="1"/>
  <c r="B110" i="73"/>
  <c r="B110" i="68"/>
  <c r="B110" i="66"/>
  <c r="B110" i="70"/>
  <c r="B110" i="72"/>
  <c r="B110" i="67"/>
  <c r="A126" i="121"/>
  <c r="B131" i="73"/>
  <c r="B131" i="72"/>
  <c r="B131" i="68"/>
  <c r="B131" i="70"/>
  <c r="B131" i="66"/>
  <c r="B131" i="67"/>
  <c r="A157" i="121"/>
  <c r="B161" i="73"/>
  <c r="B161" i="68"/>
  <c r="B161" i="70"/>
  <c r="B161" i="72"/>
  <c r="B161" i="66"/>
  <c r="B161" i="67"/>
  <c r="B42" i="73"/>
  <c r="B42" i="68"/>
  <c r="B42" i="70"/>
  <c r="B42" i="66"/>
  <c r="B42" i="72"/>
  <c r="B42" i="67"/>
  <c r="A156" i="121"/>
  <c r="B160" i="73"/>
  <c r="B160" i="70"/>
  <c r="B160" i="68"/>
  <c r="B160" i="72"/>
  <c r="B160" i="66"/>
  <c r="B160" i="67"/>
  <c r="A78" i="121"/>
  <c r="B82" i="73"/>
  <c r="B82" i="68"/>
  <c r="B82" i="70"/>
  <c r="B82" i="66"/>
  <c r="B82" i="72"/>
  <c r="B82" i="67"/>
  <c r="A52" i="121"/>
  <c r="B56" i="73"/>
  <c r="B56" i="72"/>
  <c r="B56" i="68"/>
  <c r="B56" i="70"/>
  <c r="B56" i="66"/>
  <c r="B56" i="67"/>
  <c r="B39" i="73"/>
  <c r="B39" i="70"/>
  <c r="B39" i="68"/>
  <c r="B39" i="66"/>
  <c r="B39" i="72"/>
  <c r="B39" i="67"/>
  <c r="A39" i="121"/>
  <c r="A36" i="121"/>
  <c r="L131" i="121"/>
  <c r="F138" i="67"/>
  <c r="L129" i="121"/>
  <c r="F136" i="67"/>
  <c r="B43" i="73" l="1"/>
  <c r="B43" i="68"/>
  <c r="B43" i="66"/>
  <c r="B43" i="72"/>
  <c r="B43" i="70"/>
  <c r="B43" i="67"/>
  <c r="A40" i="121"/>
  <c r="B40" i="73"/>
  <c r="B40" i="68"/>
  <c r="B40" i="70"/>
  <c r="B40" i="66"/>
  <c r="B40" i="72"/>
  <c r="B40" i="67"/>
  <c r="B164" i="73"/>
  <c r="B164" i="68"/>
  <c r="B164" i="72"/>
  <c r="B164" i="70"/>
  <c r="B164" i="67"/>
  <c r="B164" i="66"/>
  <c r="A128" i="121"/>
  <c r="B133" i="73"/>
  <c r="B133" i="68"/>
  <c r="B133" i="66"/>
  <c r="B133" i="72"/>
  <c r="B133" i="70"/>
  <c r="B133" i="67"/>
  <c r="A79" i="121"/>
  <c r="B83" i="73"/>
  <c r="B83" i="72"/>
  <c r="B83" i="68"/>
  <c r="B83" i="70"/>
  <c r="B83" i="66"/>
  <c r="B83" i="67"/>
  <c r="A154" i="121"/>
  <c r="B165" i="68"/>
  <c r="B165" i="73"/>
  <c r="B165" i="70"/>
  <c r="B165" i="72"/>
  <c r="B165" i="67"/>
  <c r="B165" i="66"/>
  <c r="A53" i="121"/>
  <c r="B57" i="73"/>
  <c r="B57" i="70"/>
  <c r="B57" i="68"/>
  <c r="B57" i="66"/>
  <c r="B57" i="72"/>
  <c r="B57" i="67"/>
  <c r="A106" i="121"/>
  <c r="B111" i="73"/>
  <c r="B111" i="68"/>
  <c r="B111" i="70"/>
  <c r="B111" i="66"/>
  <c r="B111" i="72"/>
  <c r="B111" i="67"/>
  <c r="A8" i="55"/>
  <c r="A9" i="55" s="1"/>
  <c r="A10" i="55" s="1"/>
  <c r="A11" i="55" s="1"/>
  <c r="A12" i="55" s="1"/>
  <c r="A13" i="55" s="1"/>
  <c r="A14" i="55" s="1"/>
  <c r="A15" i="55" s="1"/>
  <c r="A18" i="55" s="1"/>
  <c r="A4" i="55"/>
  <c r="A3" i="55"/>
  <c r="A1" i="55"/>
  <c r="A107" i="121" l="1"/>
  <c r="B112" i="73"/>
  <c r="B112" i="70"/>
  <c r="B112" i="68"/>
  <c r="B112" i="66"/>
  <c r="B112" i="72"/>
  <c r="B112" i="67"/>
  <c r="A129" i="121"/>
  <c r="B135" i="73"/>
  <c r="B135" i="70"/>
  <c r="B135" i="72"/>
  <c r="B135" i="68"/>
  <c r="B135" i="66"/>
  <c r="B135" i="67"/>
  <c r="A80" i="121"/>
  <c r="B84" i="73"/>
  <c r="B84" i="70"/>
  <c r="B84" i="68"/>
  <c r="B84" i="66"/>
  <c r="B84" i="72"/>
  <c r="B84" i="67"/>
  <c r="A41" i="121"/>
  <c r="B44" i="73"/>
  <c r="B44" i="70"/>
  <c r="B44" i="68"/>
  <c r="B44" i="66"/>
  <c r="B44" i="72"/>
  <c r="B44" i="67"/>
  <c r="B162" i="73"/>
  <c r="B162" i="68"/>
  <c r="B162" i="70"/>
  <c r="B162" i="72"/>
  <c r="B162" i="67"/>
  <c r="B162" i="66"/>
  <c r="B58" i="73"/>
  <c r="B58" i="70"/>
  <c r="B58" i="68"/>
  <c r="B58" i="72"/>
  <c r="B58" i="66"/>
  <c r="B58" i="67"/>
  <c r="A56" i="121"/>
  <c r="A54" i="121"/>
  <c r="D50" i="122"/>
  <c r="A19" i="55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2" i="55" s="1"/>
  <c r="A33" i="55" s="1"/>
  <c r="A130" i="121" l="1"/>
  <c r="B136" i="73"/>
  <c r="B136" i="68"/>
  <c r="B136" i="70"/>
  <c r="B136" i="66"/>
  <c r="B136" i="72"/>
  <c r="B136" i="67"/>
  <c r="A82" i="121"/>
  <c r="B85" i="73"/>
  <c r="B85" i="70"/>
  <c r="B85" i="68"/>
  <c r="B85" i="72"/>
  <c r="B85" i="66"/>
  <c r="B85" i="67"/>
  <c r="B59" i="73"/>
  <c r="B59" i="68"/>
  <c r="B59" i="66"/>
  <c r="B59" i="70"/>
  <c r="B59" i="72"/>
  <c r="B59" i="67"/>
  <c r="A42" i="121"/>
  <c r="B45" i="73"/>
  <c r="B45" i="68"/>
  <c r="B45" i="70"/>
  <c r="B45" i="66"/>
  <c r="B45" i="72"/>
  <c r="B45" i="67"/>
  <c r="A57" i="121"/>
  <c r="B61" i="73"/>
  <c r="B61" i="72"/>
  <c r="B61" i="68"/>
  <c r="B61" i="70"/>
  <c r="B61" i="66"/>
  <c r="B61" i="67"/>
  <c r="A109" i="121"/>
  <c r="B113" i="68"/>
  <c r="B113" i="73"/>
  <c r="B113" i="70"/>
  <c r="B113" i="66"/>
  <c r="B113" i="72"/>
  <c r="B113" i="67"/>
  <c r="A34" i="55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D59" i="122"/>
  <c r="A58" i="121" l="1"/>
  <c r="B62" i="73"/>
  <c r="B62" i="70"/>
  <c r="B62" i="68"/>
  <c r="B62" i="66"/>
  <c r="B62" i="72"/>
  <c r="B62" i="67"/>
  <c r="A83" i="121"/>
  <c r="B87" i="73"/>
  <c r="B87" i="68"/>
  <c r="B87" i="66"/>
  <c r="B87" i="72"/>
  <c r="B87" i="70"/>
  <c r="B87" i="67"/>
  <c r="A110" i="121"/>
  <c r="B115" i="73"/>
  <c r="B115" i="70"/>
  <c r="B115" i="66"/>
  <c r="B115" i="68"/>
  <c r="B115" i="72"/>
  <c r="B115" i="67"/>
  <c r="A43" i="121"/>
  <c r="B46" i="73"/>
  <c r="B46" i="66"/>
  <c r="B46" i="68"/>
  <c r="B46" i="70"/>
  <c r="B46" i="72"/>
  <c r="B46" i="67"/>
  <c r="A131" i="121"/>
  <c r="B137" i="73"/>
  <c r="B137" i="68"/>
  <c r="B137" i="70"/>
  <c r="B137" i="72"/>
  <c r="B137" i="66"/>
  <c r="B137" i="67"/>
  <c r="R148" i="46"/>
  <c r="A84" i="121" l="1"/>
  <c r="B88" i="73"/>
  <c r="B88" i="70"/>
  <c r="B88" i="72"/>
  <c r="B88" i="68"/>
  <c r="B88" i="66"/>
  <c r="B88" i="67"/>
  <c r="A111" i="121"/>
  <c r="B116" i="73"/>
  <c r="B116" i="68"/>
  <c r="B116" i="70"/>
  <c r="B116" i="66"/>
  <c r="B116" i="72"/>
  <c r="B116" i="67"/>
  <c r="A44" i="121"/>
  <c r="B47" i="73"/>
  <c r="B47" i="68"/>
  <c r="B47" i="70"/>
  <c r="B47" i="66"/>
  <c r="B47" i="72"/>
  <c r="B47" i="67"/>
  <c r="A132" i="121"/>
  <c r="B138" i="73"/>
  <c r="B138" i="68"/>
  <c r="B138" i="70"/>
  <c r="B138" i="66"/>
  <c r="B138" i="72"/>
  <c r="B138" i="67"/>
  <c r="A59" i="121"/>
  <c r="B63" i="73"/>
  <c r="B63" i="70"/>
  <c r="B63" i="72"/>
  <c r="B63" i="68"/>
  <c r="B63" i="66"/>
  <c r="B63" i="67"/>
  <c r="D26" i="111"/>
  <c r="E26" i="111" s="1"/>
  <c r="D25" i="111"/>
  <c r="E25" i="111" s="1"/>
  <c r="A1" i="111"/>
  <c r="A3" i="111"/>
  <c r="A4" i="111"/>
  <c r="A112" i="121" l="1"/>
  <c r="B117" i="73"/>
  <c r="B117" i="70"/>
  <c r="B117" i="68"/>
  <c r="B117" i="66"/>
  <c r="B117" i="72"/>
  <c r="B117" i="67"/>
  <c r="B48" i="73"/>
  <c r="B48" i="70"/>
  <c r="B48" i="68"/>
  <c r="B48" i="66"/>
  <c r="B48" i="72"/>
  <c r="B48" i="67"/>
  <c r="A133" i="121"/>
  <c r="B139" i="73"/>
  <c r="B139" i="70"/>
  <c r="B139" i="72"/>
  <c r="B139" i="68"/>
  <c r="B139" i="66"/>
  <c r="B139" i="67"/>
  <c r="A60" i="121"/>
  <c r="B64" i="73"/>
  <c r="B64" i="68"/>
  <c r="B64" i="70"/>
  <c r="B64" i="66"/>
  <c r="B64" i="72"/>
  <c r="B64" i="67"/>
  <c r="A85" i="121"/>
  <c r="B89" i="73"/>
  <c r="B89" i="70"/>
  <c r="B89" i="68"/>
  <c r="B89" i="66"/>
  <c r="B89" i="72"/>
  <c r="B89" i="67"/>
  <c r="D24" i="111"/>
  <c r="E24" i="111" s="1"/>
  <c r="E13" i="111"/>
  <c r="F10" i="112"/>
  <c r="E14" i="111"/>
  <c r="E15" i="111"/>
  <c r="A86" i="121" l="1"/>
  <c r="B90" i="73"/>
  <c r="B90" i="70"/>
  <c r="B90" i="72"/>
  <c r="B90" i="68"/>
  <c r="B90" i="66"/>
  <c r="B90" i="67"/>
  <c r="B140" i="73"/>
  <c r="B140" i="68"/>
  <c r="B140" i="70"/>
  <c r="B140" i="66"/>
  <c r="B140" i="72"/>
  <c r="B140" i="67"/>
  <c r="A134" i="121"/>
  <c r="A135" i="121"/>
  <c r="A62" i="121"/>
  <c r="B65" i="73"/>
  <c r="B65" i="72"/>
  <c r="B65" i="68"/>
  <c r="B65" i="70"/>
  <c r="B65" i="66"/>
  <c r="B65" i="67"/>
  <c r="A113" i="121"/>
  <c r="B118" i="68"/>
  <c r="B118" i="73"/>
  <c r="B118" i="66"/>
  <c r="B118" i="72"/>
  <c r="B118" i="70"/>
  <c r="B118" i="67"/>
  <c r="E14" i="110"/>
  <c r="D28" i="110"/>
  <c r="E11" i="110"/>
  <c r="D24" i="110"/>
  <c r="E15" i="110"/>
  <c r="D29" i="110"/>
  <c r="E8" i="110"/>
  <c r="D20" i="110"/>
  <c r="E12" i="110"/>
  <c r="D26" i="110"/>
  <c r="E9" i="110"/>
  <c r="D21" i="110"/>
  <c r="E13" i="110"/>
  <c r="D27" i="110"/>
  <c r="E10" i="110"/>
  <c r="D23" i="110"/>
  <c r="A3" i="110"/>
  <c r="A2" i="110"/>
  <c r="A1" i="110"/>
  <c r="I21" i="54"/>
  <c r="F20" i="54"/>
  <c r="F19" i="54"/>
  <c r="F18" i="54"/>
  <c r="F17" i="54"/>
  <c r="F16" i="54"/>
  <c r="F7" i="54"/>
  <c r="A63" i="121" l="1"/>
  <c r="B67" i="73"/>
  <c r="B67" i="70"/>
  <c r="B67" i="68"/>
  <c r="B67" i="66"/>
  <c r="B67" i="72"/>
  <c r="B67" i="67"/>
  <c r="A114" i="121"/>
  <c r="B119" i="73"/>
  <c r="B119" i="68"/>
  <c r="B119" i="66"/>
  <c r="B119" i="70"/>
  <c r="B119" i="72"/>
  <c r="B119" i="67"/>
  <c r="B142" i="73"/>
  <c r="B142" i="68"/>
  <c r="B142" i="72"/>
  <c r="B142" i="70"/>
  <c r="B142" i="66"/>
  <c r="B142" i="67"/>
  <c r="A136" i="121"/>
  <c r="B141" i="73"/>
  <c r="B141" i="72"/>
  <c r="B141" i="68"/>
  <c r="B141" i="70"/>
  <c r="B141" i="66"/>
  <c r="B141" i="67"/>
  <c r="A87" i="121"/>
  <c r="B91" i="73"/>
  <c r="B91" i="68"/>
  <c r="B91" i="70"/>
  <c r="B91" i="66"/>
  <c r="B91" i="72"/>
  <c r="B91" i="67"/>
  <c r="O21" i="54"/>
  <c r="I12" i="54"/>
  <c r="F13" i="54"/>
  <c r="I13" i="54"/>
  <c r="F107" i="67"/>
  <c r="F35" i="67"/>
  <c r="H48" i="121"/>
  <c r="F53" i="67" s="1"/>
  <c r="H120" i="121"/>
  <c r="F127" i="67" s="1"/>
  <c r="F79" i="67"/>
  <c r="H139" i="121"/>
  <c r="F147" i="67" s="1"/>
  <c r="H145" i="121"/>
  <c r="F153" i="67" s="1"/>
  <c r="H119" i="121"/>
  <c r="F106" i="67"/>
  <c r="H47" i="121"/>
  <c r="F52" i="67" s="1"/>
  <c r="F78" i="67"/>
  <c r="H138" i="121"/>
  <c r="F146" i="67" s="1"/>
  <c r="F34" i="67"/>
  <c r="H46" i="121"/>
  <c r="F51" i="67" s="1"/>
  <c r="F77" i="67"/>
  <c r="F105" i="67"/>
  <c r="F33" i="67"/>
  <c r="H140" i="121"/>
  <c r="F148" i="67" s="1"/>
  <c r="H146" i="121"/>
  <c r="F154" i="67" s="1"/>
  <c r="H49" i="121"/>
  <c r="F54" i="67" s="1"/>
  <c r="F108" i="67"/>
  <c r="H121" i="121"/>
  <c r="F128" i="67" s="1"/>
  <c r="F36" i="67"/>
  <c r="F80" i="67"/>
  <c r="F38" i="67"/>
  <c r="F110" i="67"/>
  <c r="H51" i="121"/>
  <c r="F56" i="67" s="1"/>
  <c r="H123" i="121"/>
  <c r="F130" i="67" s="1"/>
  <c r="F82" i="67"/>
  <c r="H142" i="121"/>
  <c r="F150" i="67" s="1"/>
  <c r="H148" i="121"/>
  <c r="F156" i="67" s="1"/>
  <c r="F37" i="67"/>
  <c r="H50" i="121"/>
  <c r="F55" i="67" s="1"/>
  <c r="H122" i="121"/>
  <c r="F129" i="67" s="1"/>
  <c r="H141" i="121"/>
  <c r="F149" i="67" s="1"/>
  <c r="H147" i="121"/>
  <c r="F155" i="67" s="1"/>
  <c r="F81" i="67"/>
  <c r="F109" i="67"/>
  <c r="H143" i="121"/>
  <c r="F151" i="67" s="1"/>
  <c r="H149" i="121"/>
  <c r="F157" i="67" s="1"/>
  <c r="H53" i="121"/>
  <c r="F58" i="67" s="1"/>
  <c r="H124" i="121"/>
  <c r="F131" i="67" s="1"/>
  <c r="F40" i="67"/>
  <c r="F84" i="67"/>
  <c r="F112" i="67"/>
  <c r="F39" i="67"/>
  <c r="H52" i="121"/>
  <c r="F57" i="67" s="1"/>
  <c r="F111" i="67"/>
  <c r="F83" i="67"/>
  <c r="A89" i="121" l="1"/>
  <c r="B92" i="73"/>
  <c r="B92" i="72"/>
  <c r="B92" i="68"/>
  <c r="B92" i="70"/>
  <c r="B92" i="66"/>
  <c r="B92" i="67"/>
  <c r="B120" i="73"/>
  <c r="B120" i="68"/>
  <c r="B120" i="70"/>
  <c r="B120" i="66"/>
  <c r="B120" i="72"/>
  <c r="B120" i="67"/>
  <c r="A116" i="121"/>
  <c r="A115" i="121"/>
  <c r="B143" i="73"/>
  <c r="B143" i="70"/>
  <c r="B143" i="72"/>
  <c r="B143" i="68"/>
  <c r="B143" i="66"/>
  <c r="B143" i="67"/>
  <c r="A64" i="121"/>
  <c r="B68" i="73"/>
  <c r="B68" i="70"/>
  <c r="B68" i="68"/>
  <c r="B68" i="72"/>
  <c r="B68" i="66"/>
  <c r="B68" i="67"/>
  <c r="F126" i="67"/>
  <c r="O12" i="54"/>
  <c r="M13" i="54"/>
  <c r="F14" i="54"/>
  <c r="F15" i="54"/>
  <c r="F22" i="54"/>
  <c r="F23" i="54"/>
  <c r="F21" i="54"/>
  <c r="G21" i="54" s="1"/>
  <c r="F12" i="54"/>
  <c r="A1" i="112"/>
  <c r="A3" i="112"/>
  <c r="A4" i="112"/>
  <c r="F11" i="112"/>
  <c r="F12" i="112"/>
  <c r="F13" i="112"/>
  <c r="F14" i="112"/>
  <c r="F15" i="112"/>
  <c r="F16" i="112"/>
  <c r="F17" i="112"/>
  <c r="F18" i="112"/>
  <c r="A4" i="54"/>
  <c r="A3" i="54"/>
  <c r="A1" i="54"/>
  <c r="A117" i="121" l="1"/>
  <c r="B121" i="73"/>
  <c r="B121" i="70"/>
  <c r="B121" i="68"/>
  <c r="B121" i="66"/>
  <c r="B121" i="72"/>
  <c r="B121" i="67"/>
  <c r="A65" i="121"/>
  <c r="B69" i="73"/>
  <c r="B69" i="68"/>
  <c r="B69" i="66"/>
  <c r="B69" i="70"/>
  <c r="B69" i="72"/>
  <c r="B69" i="67"/>
  <c r="B122" i="68"/>
  <c r="B122" i="73"/>
  <c r="B122" i="70"/>
  <c r="B122" i="66"/>
  <c r="B122" i="72"/>
  <c r="B122" i="67"/>
  <c r="A90" i="121"/>
  <c r="B94" i="73"/>
  <c r="B94" i="70"/>
  <c r="B94" i="68"/>
  <c r="B94" i="66"/>
  <c r="B94" i="72"/>
  <c r="B94" i="67"/>
  <c r="G12" i="54"/>
  <c r="M12" i="54"/>
  <c r="F56" i="112"/>
  <c r="F52" i="112"/>
  <c r="F48" i="112"/>
  <c r="F44" i="112"/>
  <c r="F54" i="112"/>
  <c r="F46" i="112"/>
  <c r="F51" i="112"/>
  <c r="F43" i="112"/>
  <c r="F50" i="112"/>
  <c r="F55" i="112"/>
  <c r="F47" i="112"/>
  <c r="F57" i="112"/>
  <c r="F53" i="112"/>
  <c r="F49" i="112"/>
  <c r="F45" i="112"/>
  <c r="A66" i="121" l="1"/>
  <c r="B70" i="73"/>
  <c r="B70" i="72"/>
  <c r="B70" i="68"/>
  <c r="B70" i="70"/>
  <c r="B70" i="66"/>
  <c r="B70" i="67"/>
  <c r="A91" i="121"/>
  <c r="B95" i="73"/>
  <c r="B95" i="70"/>
  <c r="B95" i="68"/>
  <c r="B95" i="72"/>
  <c r="B95" i="66"/>
  <c r="B95" i="67"/>
  <c r="B123" i="73"/>
  <c r="B123" i="70"/>
  <c r="B123" i="66"/>
  <c r="B123" i="68"/>
  <c r="B123" i="72"/>
  <c r="B123" i="67"/>
  <c r="F26" i="67"/>
  <c r="F27" i="67"/>
  <c r="F29" i="67"/>
  <c r="F28" i="67"/>
  <c r="F45" i="67"/>
  <c r="H151" i="121"/>
  <c r="F159" i="67" s="1"/>
  <c r="F90" i="67"/>
  <c r="F30" i="112"/>
  <c r="F23" i="67"/>
  <c r="H57" i="121"/>
  <c r="F43" i="67"/>
  <c r="F88" i="67"/>
  <c r="F29" i="112"/>
  <c r="F22" i="67"/>
  <c r="F31" i="112"/>
  <c r="F24" i="67"/>
  <c r="F91" i="67"/>
  <c r="H126" i="121"/>
  <c r="F133" i="67" s="1"/>
  <c r="F46" i="67"/>
  <c r="H59" i="121"/>
  <c r="H152" i="121"/>
  <c r="F160" i="67" s="1"/>
  <c r="H156" i="121"/>
  <c r="F164" i="67" s="1"/>
  <c r="F48" i="67"/>
  <c r="H154" i="121"/>
  <c r="F162" i="67" s="1"/>
  <c r="F47" i="67"/>
  <c r="H153" i="121"/>
  <c r="F161" i="67" s="1"/>
  <c r="H157" i="121"/>
  <c r="F165" i="67" s="1"/>
  <c r="H60" i="121"/>
  <c r="F92" i="67"/>
  <c r="F32" i="112"/>
  <c r="F25" i="67"/>
  <c r="F44" i="67"/>
  <c r="H58" i="121"/>
  <c r="F89" i="67"/>
  <c r="A92" i="121" l="1"/>
  <c r="B96" i="73"/>
  <c r="B96" i="68"/>
  <c r="B96" i="66"/>
  <c r="B96" i="72"/>
  <c r="B96" i="70"/>
  <c r="B96" i="67"/>
  <c r="A67" i="121"/>
  <c r="B71" i="73"/>
  <c r="B71" i="70"/>
  <c r="B71" i="68"/>
  <c r="B71" i="66"/>
  <c r="B71" i="72"/>
  <c r="B71" i="67"/>
  <c r="F30" i="67"/>
  <c r="L57" i="121"/>
  <c r="F62" i="67"/>
  <c r="L58" i="121"/>
  <c r="F63" i="67"/>
  <c r="L60" i="121"/>
  <c r="F65" i="67"/>
  <c r="L59" i="121"/>
  <c r="F64" i="67"/>
  <c r="H56" i="121"/>
  <c r="F87" i="67"/>
  <c r="F42" i="67"/>
  <c r="B72" i="73" l="1"/>
  <c r="B72" i="70"/>
  <c r="B72" i="72"/>
  <c r="B72" i="68"/>
  <c r="B72" i="66"/>
  <c r="B72" i="67"/>
  <c r="A69" i="121"/>
  <c r="A68" i="121"/>
  <c r="A93" i="121"/>
  <c r="B97" i="73"/>
  <c r="B97" i="70"/>
  <c r="B97" i="72"/>
  <c r="B97" i="68"/>
  <c r="B97" i="66"/>
  <c r="B97" i="67"/>
  <c r="L56" i="121"/>
  <c r="F61" i="67"/>
  <c r="B73" i="73" l="1"/>
  <c r="B73" i="68"/>
  <c r="B73" i="70"/>
  <c r="B73" i="66"/>
  <c r="B73" i="72"/>
  <c r="B73" i="67"/>
  <c r="A70" i="121"/>
  <c r="B74" i="73"/>
  <c r="B74" i="72"/>
  <c r="B74" i="68"/>
  <c r="B74" i="70"/>
  <c r="B74" i="66"/>
  <c r="B74" i="67"/>
  <c r="A94" i="121"/>
  <c r="B98" i="73"/>
  <c r="B98" i="70"/>
  <c r="B98" i="68"/>
  <c r="B98" i="66"/>
  <c r="B98" i="72"/>
  <c r="B98" i="67"/>
  <c r="E11" i="37"/>
  <c r="E25" i="54"/>
  <c r="E13" i="55"/>
  <c r="E9" i="55"/>
  <c r="B75" i="73" l="1"/>
  <c r="B75" i="70"/>
  <c r="B75" i="68"/>
  <c r="B75" i="66"/>
  <c r="B75" i="72"/>
  <c r="B75" i="67"/>
  <c r="A95" i="121"/>
  <c r="B99" i="73"/>
  <c r="B99" i="70"/>
  <c r="B99" i="72"/>
  <c r="B99" i="68"/>
  <c r="B99" i="66"/>
  <c r="B99" i="67"/>
  <c r="A1" i="106"/>
  <c r="A4" i="106"/>
  <c r="A5" i="106"/>
  <c r="D8" i="121"/>
  <c r="D10" i="121"/>
  <c r="A12" i="106"/>
  <c r="A13" i="106" s="1"/>
  <c r="C12" i="106"/>
  <c r="C11" i="121" s="1"/>
  <c r="D11" i="121"/>
  <c r="C13" i="106"/>
  <c r="C12" i="121" s="1"/>
  <c r="D12" i="121"/>
  <c r="J15" i="106"/>
  <c r="N14" i="121" s="1"/>
  <c r="A16" i="106"/>
  <c r="A17" i="106" s="1"/>
  <c r="A18" i="106" s="1"/>
  <c r="D15" i="121"/>
  <c r="J17" i="106"/>
  <c r="N16" i="121" s="1"/>
  <c r="J18" i="106"/>
  <c r="N17" i="121" s="1"/>
  <c r="D19" i="121"/>
  <c r="G19" i="121"/>
  <c r="D20" i="121"/>
  <c r="D21" i="121"/>
  <c r="D22" i="121"/>
  <c r="G22" i="121"/>
  <c r="D23" i="121"/>
  <c r="D24" i="121"/>
  <c r="J26" i="106"/>
  <c r="N25" i="121" s="1"/>
  <c r="D26" i="121"/>
  <c r="D27" i="121"/>
  <c r="J30" i="106"/>
  <c r="D30" i="121"/>
  <c r="A32" i="106"/>
  <c r="A33" i="106" s="1"/>
  <c r="A34" i="106" s="1"/>
  <c r="A35" i="106" s="1"/>
  <c r="A36" i="106" s="1"/>
  <c r="A37" i="106" s="1"/>
  <c r="A39" i="106" s="1"/>
  <c r="A40" i="106" s="1"/>
  <c r="A41" i="106" s="1"/>
  <c r="A42" i="106" s="1"/>
  <c r="A43" i="106" s="1"/>
  <c r="A44" i="106" s="1"/>
  <c r="A45" i="106" s="1"/>
  <c r="D31" i="121"/>
  <c r="D32" i="121"/>
  <c r="D33" i="121"/>
  <c r="D34" i="121"/>
  <c r="D35" i="121"/>
  <c r="D36" i="121"/>
  <c r="D38" i="121"/>
  <c r="D39" i="121"/>
  <c r="D40" i="121"/>
  <c r="D41" i="121"/>
  <c r="C43" i="106"/>
  <c r="D42" i="121"/>
  <c r="D43" i="121"/>
  <c r="D44" i="121"/>
  <c r="D46" i="121"/>
  <c r="A48" i="106"/>
  <c r="A49" i="106" s="1"/>
  <c r="A50" i="106" s="1"/>
  <c r="A51" i="106" s="1"/>
  <c r="A52" i="106" s="1"/>
  <c r="A53" i="106" s="1"/>
  <c r="A54" i="106" s="1"/>
  <c r="A55" i="106" s="1"/>
  <c r="A57" i="106" s="1"/>
  <c r="A58" i="106" s="1"/>
  <c r="A59" i="106" s="1"/>
  <c r="A60" i="106" s="1"/>
  <c r="A61" i="106" s="1"/>
  <c r="A63" i="106" s="1"/>
  <c r="A64" i="106" s="1"/>
  <c r="A65" i="106" s="1"/>
  <c r="A66" i="106" s="1"/>
  <c r="A67" i="106" s="1"/>
  <c r="A68" i="106" s="1"/>
  <c r="A69" i="106" s="1"/>
  <c r="A70" i="106" s="1"/>
  <c r="A71" i="106" s="1"/>
  <c r="A73" i="106" s="1"/>
  <c r="A74" i="106" s="1"/>
  <c r="A75" i="106" s="1"/>
  <c r="A76" i="106" s="1"/>
  <c r="A77" i="106" s="1"/>
  <c r="A78" i="106" s="1"/>
  <c r="A79" i="106" s="1"/>
  <c r="A80" i="106" s="1"/>
  <c r="A81" i="106" s="1"/>
  <c r="A83" i="106" s="1"/>
  <c r="A84" i="106" s="1"/>
  <c r="A85" i="106" s="1"/>
  <c r="A86" i="106" s="1"/>
  <c r="A87" i="106" s="1"/>
  <c r="A88" i="106" s="1"/>
  <c r="A90" i="106" s="1"/>
  <c r="A91" i="106" s="1"/>
  <c r="A92" i="106" s="1"/>
  <c r="A93" i="106" s="1"/>
  <c r="A94" i="106" s="1"/>
  <c r="A95" i="106" s="1"/>
  <c r="A96" i="106" s="1"/>
  <c r="A97" i="106" s="1"/>
  <c r="A98" i="106" s="1"/>
  <c r="B48" i="106"/>
  <c r="B49" i="106" s="1"/>
  <c r="B50" i="106" s="1"/>
  <c r="B51" i="106" s="1"/>
  <c r="B52" i="106" s="1"/>
  <c r="B53" i="106" s="1"/>
  <c r="B54" i="106" s="1"/>
  <c r="B55" i="106" s="1"/>
  <c r="B57" i="106" s="1"/>
  <c r="B58" i="106" s="1"/>
  <c r="B59" i="106" s="1"/>
  <c r="B60" i="106" s="1"/>
  <c r="B61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D47" i="121"/>
  <c r="G47" i="121"/>
  <c r="D48" i="121"/>
  <c r="D49" i="121"/>
  <c r="D50" i="121"/>
  <c r="D51" i="121"/>
  <c r="D52" i="121"/>
  <c r="D53" i="121"/>
  <c r="J55" i="106"/>
  <c r="N54" i="121" s="1"/>
  <c r="J57" i="106"/>
  <c r="N56" i="121" s="1"/>
  <c r="J58" i="106"/>
  <c r="N57" i="121" s="1"/>
  <c r="J59" i="106"/>
  <c r="N58" i="121" s="1"/>
  <c r="J60" i="106"/>
  <c r="N59" i="121" s="1"/>
  <c r="J61" i="106"/>
  <c r="N60" i="121" s="1"/>
  <c r="D62" i="121"/>
  <c r="D63" i="121"/>
  <c r="G63" i="121"/>
  <c r="D64" i="121"/>
  <c r="G64" i="121"/>
  <c r="D65" i="121"/>
  <c r="G65" i="121"/>
  <c r="D66" i="121"/>
  <c r="G66" i="121"/>
  <c r="D67" i="121"/>
  <c r="G67" i="121"/>
  <c r="J69" i="106"/>
  <c r="N68" i="121" s="1"/>
  <c r="D69" i="121"/>
  <c r="G69" i="121"/>
  <c r="D70" i="121"/>
  <c r="G70" i="121"/>
  <c r="J72" i="106"/>
  <c r="D72" i="121"/>
  <c r="G72" i="121"/>
  <c r="AH72" i="121" s="1"/>
  <c r="B74" i="106"/>
  <c r="B75" i="106" s="1"/>
  <c r="B76" i="106" s="1"/>
  <c r="B77" i="106" s="1"/>
  <c r="B78" i="106" s="1"/>
  <c r="B79" i="106" s="1"/>
  <c r="B80" i="106" s="1"/>
  <c r="B81" i="106" s="1"/>
  <c r="B83" i="106" s="1"/>
  <c r="B84" i="106" s="1"/>
  <c r="B85" i="106" s="1"/>
  <c r="B86" i="106" s="1"/>
  <c r="B87" i="106" s="1"/>
  <c r="B88" i="106" s="1"/>
  <c r="B90" i="106" s="1"/>
  <c r="B91" i="106" s="1"/>
  <c r="B92" i="106" s="1"/>
  <c r="B93" i="106" s="1"/>
  <c r="B94" i="106" s="1"/>
  <c r="B95" i="106" s="1"/>
  <c r="B96" i="106" s="1"/>
  <c r="B97" i="106" s="1"/>
  <c r="B98" i="106" s="1"/>
  <c r="D73" i="121"/>
  <c r="G73" i="121"/>
  <c r="AH73" i="121" s="1"/>
  <c r="D74" i="121"/>
  <c r="D75" i="121"/>
  <c r="D76" i="121"/>
  <c r="D77" i="121"/>
  <c r="D78" i="121"/>
  <c r="D79" i="121"/>
  <c r="J81" i="106"/>
  <c r="N80" i="121" s="1"/>
  <c r="AB80" i="121" s="1"/>
  <c r="J82" i="106"/>
  <c r="J83" i="106"/>
  <c r="N82" i="121" s="1"/>
  <c r="AB82" i="121" s="1"/>
  <c r="J84" i="106"/>
  <c r="N83" i="121" s="1"/>
  <c r="AB83" i="121" s="1"/>
  <c r="J85" i="106"/>
  <c r="N84" i="121" s="1"/>
  <c r="AB84" i="121" s="1"/>
  <c r="D85" i="121"/>
  <c r="J87" i="106"/>
  <c r="N86" i="121" s="1"/>
  <c r="AB86" i="121" s="1"/>
  <c r="J88" i="106"/>
  <c r="N87" i="121" s="1"/>
  <c r="AB87" i="121" s="1"/>
  <c r="J89" i="106"/>
  <c r="D89" i="121"/>
  <c r="G89" i="121"/>
  <c r="AH89" i="121" s="1"/>
  <c r="D90" i="121"/>
  <c r="D91" i="121"/>
  <c r="D92" i="121"/>
  <c r="D93" i="121"/>
  <c r="D94" i="121"/>
  <c r="J96" i="106"/>
  <c r="N95" i="121" s="1"/>
  <c r="AB95" i="121" s="1"/>
  <c r="J97" i="106"/>
  <c r="N96" i="121" s="1"/>
  <c r="AB96" i="121" s="1"/>
  <c r="J98" i="106"/>
  <c r="N97" i="121" s="1"/>
  <c r="AB97" i="121" s="1"/>
  <c r="D99" i="121"/>
  <c r="A101" i="106"/>
  <c r="A102" i="106" s="1"/>
  <c r="A103" i="106" s="1"/>
  <c r="A104" i="106" s="1"/>
  <c r="A105" i="106" s="1"/>
  <c r="A106" i="106" s="1"/>
  <c r="A107" i="106" s="1"/>
  <c r="A108" i="106" s="1"/>
  <c r="A110" i="106" s="1"/>
  <c r="A111" i="106" s="1"/>
  <c r="A112" i="106" s="1"/>
  <c r="A113" i="106" s="1"/>
  <c r="A114" i="106" s="1"/>
  <c r="A115" i="106" s="1"/>
  <c r="D100" i="121"/>
  <c r="D101" i="121"/>
  <c r="D102" i="121"/>
  <c r="D103" i="121"/>
  <c r="D104" i="121"/>
  <c r="D105" i="121"/>
  <c r="D106" i="121"/>
  <c r="D107" i="121"/>
  <c r="D109" i="121"/>
  <c r="D110" i="121"/>
  <c r="D111" i="121"/>
  <c r="E24" i="34"/>
  <c r="D112" i="121"/>
  <c r="G112" i="121"/>
  <c r="D113" i="121"/>
  <c r="D114" i="121"/>
  <c r="J116" i="106"/>
  <c r="N115" i="121" s="1"/>
  <c r="D116" i="121"/>
  <c r="J118" i="106"/>
  <c r="N117" i="121" s="1"/>
  <c r="F123" i="72" s="1"/>
  <c r="D119" i="121"/>
  <c r="A121" i="106"/>
  <c r="A122" i="106" s="1"/>
  <c r="A123" i="106" s="1"/>
  <c r="A124" i="106" s="1"/>
  <c r="A125" i="106" s="1"/>
  <c r="A127" i="106" s="1"/>
  <c r="D120" i="121"/>
  <c r="D121" i="121"/>
  <c r="D122" i="121"/>
  <c r="D123" i="121"/>
  <c r="D124" i="121"/>
  <c r="J126" i="106"/>
  <c r="D126" i="121"/>
  <c r="J128" i="106"/>
  <c r="D128" i="121"/>
  <c r="J130" i="106"/>
  <c r="N129" i="121" s="1"/>
  <c r="D130" i="121"/>
  <c r="G130" i="121"/>
  <c r="J132" i="106"/>
  <c r="N131" i="121" s="1"/>
  <c r="J133" i="106"/>
  <c r="N132" i="121" s="1"/>
  <c r="J134" i="106"/>
  <c r="N133" i="121" s="1"/>
  <c r="J135" i="106"/>
  <c r="N134" i="121" s="1"/>
  <c r="J136" i="106"/>
  <c r="N135" i="121" s="1"/>
  <c r="J137" i="106"/>
  <c r="N136" i="121" s="1"/>
  <c r="D138" i="121"/>
  <c r="A140" i="106"/>
  <c r="A141" i="106" s="1"/>
  <c r="A142" i="106" s="1"/>
  <c r="D139" i="121"/>
  <c r="F12" i="36"/>
  <c r="D140" i="121"/>
  <c r="D141" i="121"/>
  <c r="D142" i="121"/>
  <c r="D143" i="121"/>
  <c r="D145" i="121"/>
  <c r="D146" i="121"/>
  <c r="D147" i="121"/>
  <c r="D148" i="121"/>
  <c r="F22" i="36"/>
  <c r="D149" i="121"/>
  <c r="D151" i="121"/>
  <c r="D152" i="121"/>
  <c r="D153" i="121"/>
  <c r="D154" i="121"/>
  <c r="D156" i="121"/>
  <c r="D157" i="121"/>
  <c r="D159" i="121"/>
  <c r="A161" i="106"/>
  <c r="A162" i="106" s="1"/>
  <c r="A163" i="106" s="1"/>
  <c r="A164" i="106" s="1"/>
  <c r="A165" i="106" s="1"/>
  <c r="A166" i="106" s="1"/>
  <c r="A167" i="106" s="1"/>
  <c r="A168" i="106" s="1"/>
  <c r="A169" i="106" s="1"/>
  <c r="A170" i="106" s="1"/>
  <c r="A171" i="106" s="1"/>
  <c r="A172" i="106" s="1"/>
  <c r="A173" i="106" s="1"/>
  <c r="A174" i="106" s="1"/>
  <c r="D160" i="121"/>
  <c r="G160" i="121"/>
  <c r="D161" i="121"/>
  <c r="G161" i="121"/>
  <c r="D162" i="121"/>
  <c r="G162" i="121"/>
  <c r="D163" i="121"/>
  <c r="G163" i="121"/>
  <c r="J165" i="106"/>
  <c r="N164" i="121" s="1"/>
  <c r="D165" i="121"/>
  <c r="G165" i="121"/>
  <c r="D166" i="121"/>
  <c r="G166" i="121"/>
  <c r="M166" i="121" s="1"/>
  <c r="J168" i="106"/>
  <c r="N167" i="121" s="1"/>
  <c r="J169" i="106"/>
  <c r="N168" i="121" s="1"/>
  <c r="J170" i="106"/>
  <c r="N169" i="121" s="1"/>
  <c r="J171" i="106"/>
  <c r="N170" i="121" s="1"/>
  <c r="J172" i="106"/>
  <c r="N171" i="121" s="1"/>
  <c r="J173" i="106"/>
  <c r="N172" i="121" s="1"/>
  <c r="J174" i="106"/>
  <c r="N173" i="121" s="1"/>
  <c r="D175" i="121"/>
  <c r="J176" i="106"/>
  <c r="N175" i="121" s="1"/>
  <c r="D177" i="121"/>
  <c r="D178" i="121"/>
  <c r="D180" i="121"/>
  <c r="D11" i="37"/>
  <c r="E51" i="36"/>
  <c r="G37" i="36"/>
  <c r="G38" i="36"/>
  <c r="G39" i="36"/>
  <c r="G40" i="36"/>
  <c r="F41" i="36"/>
  <c r="G41" i="36"/>
  <c r="G42" i="36"/>
  <c r="G43" i="36"/>
  <c r="F44" i="36"/>
  <c r="G44" i="36"/>
  <c r="F45" i="36"/>
  <c r="G45" i="36"/>
  <c r="F46" i="36"/>
  <c r="G46" i="36"/>
  <c r="F47" i="36"/>
  <c r="G47" i="36"/>
  <c r="F48" i="36"/>
  <c r="G48" i="36"/>
  <c r="F49" i="36"/>
  <c r="G49" i="36"/>
  <c r="F50" i="36"/>
  <c r="G50" i="36"/>
  <c r="G19" i="36"/>
  <c r="G20" i="36"/>
  <c r="G21" i="36"/>
  <c r="G22" i="36"/>
  <c r="G23" i="36"/>
  <c r="G12" i="36"/>
  <c r="G13" i="36"/>
  <c r="G14" i="36"/>
  <c r="G15" i="36"/>
  <c r="G16" i="36"/>
  <c r="E34" i="36"/>
  <c r="E30" i="36"/>
  <c r="E24" i="36"/>
  <c r="E17" i="36"/>
  <c r="F7" i="36"/>
  <c r="I7" i="36"/>
  <c r="J7" i="36"/>
  <c r="K7" i="36"/>
  <c r="L7" i="36"/>
  <c r="M7" i="36"/>
  <c r="N7" i="36"/>
  <c r="O7" i="36"/>
  <c r="P7" i="36"/>
  <c r="E7" i="36"/>
  <c r="B7" i="36"/>
  <c r="C7" i="36"/>
  <c r="A7" i="36"/>
  <c r="I7" i="47"/>
  <c r="D7" i="47"/>
  <c r="B7" i="47"/>
  <c r="A7" i="47"/>
  <c r="E29" i="35"/>
  <c r="F29" i="35"/>
  <c r="E22" i="35"/>
  <c r="F22" i="35"/>
  <c r="F23" i="35"/>
  <c r="E24" i="35"/>
  <c r="F24" i="35"/>
  <c r="E25" i="35"/>
  <c r="F25" i="35"/>
  <c r="E26" i="35"/>
  <c r="F26" i="35"/>
  <c r="E27" i="35"/>
  <c r="F27" i="35"/>
  <c r="E28" i="35"/>
  <c r="F28" i="35"/>
  <c r="D19" i="35"/>
  <c r="D16" i="35"/>
  <c r="B7" i="35"/>
  <c r="C7" i="35"/>
  <c r="D7" i="35"/>
  <c r="E7" i="35"/>
  <c r="H7" i="35"/>
  <c r="I7" i="35"/>
  <c r="J7" i="35"/>
  <c r="K7" i="35"/>
  <c r="L7" i="35"/>
  <c r="M7" i="35"/>
  <c r="N7" i="35"/>
  <c r="O7" i="35"/>
  <c r="A7" i="35"/>
  <c r="E28" i="34"/>
  <c r="E30" i="34"/>
  <c r="F23" i="34"/>
  <c r="F24" i="34"/>
  <c r="F25" i="34"/>
  <c r="F26" i="34"/>
  <c r="F27" i="34"/>
  <c r="F28" i="34"/>
  <c r="F29" i="34"/>
  <c r="F30" i="34"/>
  <c r="A96" i="121" l="1"/>
  <c r="B100" i="73"/>
  <c r="B100" i="68"/>
  <c r="B100" i="70"/>
  <c r="B100" i="66"/>
  <c r="B100" i="72"/>
  <c r="B100" i="67"/>
  <c r="J12" i="121"/>
  <c r="F14" i="66" s="1"/>
  <c r="C14" i="73"/>
  <c r="C14" i="72"/>
  <c r="C14" i="68"/>
  <c r="C14" i="70"/>
  <c r="C14" i="66"/>
  <c r="C14" i="67"/>
  <c r="J11" i="121"/>
  <c r="F13" i="66" s="1"/>
  <c r="C13" i="73"/>
  <c r="C13" i="68"/>
  <c r="C13" i="70"/>
  <c r="C13" i="72"/>
  <c r="C13" i="66"/>
  <c r="C13" i="67"/>
  <c r="D164" i="68"/>
  <c r="D164" i="70"/>
  <c r="D164" i="73"/>
  <c r="D164" i="72"/>
  <c r="D164" i="67"/>
  <c r="D164" i="66"/>
  <c r="D159" i="68"/>
  <c r="D159" i="73"/>
  <c r="D159" i="67"/>
  <c r="D159" i="70"/>
  <c r="D159" i="66"/>
  <c r="D159" i="72"/>
  <c r="D149" i="68"/>
  <c r="D149" i="73"/>
  <c r="D149" i="72"/>
  <c r="D149" i="66"/>
  <c r="D149" i="70"/>
  <c r="D149" i="67"/>
  <c r="D129" i="68"/>
  <c r="D129" i="72"/>
  <c r="D129" i="73"/>
  <c r="D129" i="67"/>
  <c r="D129" i="66"/>
  <c r="D129" i="70"/>
  <c r="D68" i="67"/>
  <c r="D68" i="66"/>
  <c r="D68" i="68"/>
  <c r="D68" i="72"/>
  <c r="D68" i="70"/>
  <c r="D68" i="73"/>
  <c r="D53" i="72"/>
  <c r="D53" i="66"/>
  <c r="D53" i="70"/>
  <c r="D53" i="68"/>
  <c r="D53" i="67"/>
  <c r="D53" i="73"/>
  <c r="D25" i="70"/>
  <c r="D25" i="72"/>
  <c r="D25" i="67"/>
  <c r="D25" i="68"/>
  <c r="D25" i="66"/>
  <c r="D25" i="73"/>
  <c r="D188" i="67"/>
  <c r="D188" i="73"/>
  <c r="D188" i="68"/>
  <c r="D188" i="70"/>
  <c r="D188" i="66"/>
  <c r="D188" i="72"/>
  <c r="D170" i="70"/>
  <c r="D170" i="67"/>
  <c r="D170" i="68"/>
  <c r="D170" i="66"/>
  <c r="D170" i="72"/>
  <c r="D170" i="73"/>
  <c r="D168" i="72"/>
  <c r="D168" i="67"/>
  <c r="D168" i="73"/>
  <c r="D168" i="70"/>
  <c r="D168" i="66"/>
  <c r="D168" i="68"/>
  <c r="D133" i="67"/>
  <c r="D133" i="70"/>
  <c r="D133" i="68"/>
  <c r="D133" i="73"/>
  <c r="D133" i="66"/>
  <c r="D133" i="72"/>
  <c r="D120" i="70"/>
  <c r="D120" i="73"/>
  <c r="D120" i="72"/>
  <c r="D120" i="68"/>
  <c r="D120" i="67"/>
  <c r="D120" i="66"/>
  <c r="D118" i="68"/>
  <c r="D118" i="72"/>
  <c r="D118" i="67"/>
  <c r="D118" i="70"/>
  <c r="D118" i="66"/>
  <c r="D118" i="73"/>
  <c r="D116" i="70"/>
  <c r="D116" i="73"/>
  <c r="D116" i="67"/>
  <c r="D116" i="68"/>
  <c r="D116" i="72"/>
  <c r="D116" i="66"/>
  <c r="D113" i="67"/>
  <c r="D113" i="73"/>
  <c r="D113" i="68"/>
  <c r="D113" i="72"/>
  <c r="D113" i="66"/>
  <c r="D113" i="70"/>
  <c r="D111" i="70"/>
  <c r="D111" i="72"/>
  <c r="D111" i="68"/>
  <c r="D111" i="66"/>
  <c r="D111" i="73"/>
  <c r="D111" i="67"/>
  <c r="D109" i="70"/>
  <c r="D109" i="67"/>
  <c r="D109" i="73"/>
  <c r="D109" i="68"/>
  <c r="D109" i="72"/>
  <c r="D109" i="66"/>
  <c r="D107" i="70"/>
  <c r="D107" i="68"/>
  <c r="D107" i="66"/>
  <c r="D107" i="67"/>
  <c r="D107" i="72"/>
  <c r="D107" i="73"/>
  <c r="D98" i="72"/>
  <c r="D98" i="70"/>
  <c r="D98" i="66"/>
  <c r="D98" i="68"/>
  <c r="D98" i="73"/>
  <c r="D98" i="67"/>
  <c r="D96" i="68"/>
  <c r="D96" i="70"/>
  <c r="D96" i="66"/>
  <c r="D96" i="67"/>
  <c r="D96" i="73"/>
  <c r="D96" i="72"/>
  <c r="D94" i="72"/>
  <c r="D94" i="66"/>
  <c r="D94" i="73"/>
  <c r="D94" i="70"/>
  <c r="D94" i="68"/>
  <c r="D94" i="67"/>
  <c r="D84" i="72"/>
  <c r="D84" i="66"/>
  <c r="D84" i="67"/>
  <c r="D84" i="73"/>
  <c r="D84" i="68"/>
  <c r="D84" i="70"/>
  <c r="D82" i="68"/>
  <c r="D82" i="70"/>
  <c r="D82" i="73"/>
  <c r="D82" i="72"/>
  <c r="D82" i="67"/>
  <c r="D82" i="66"/>
  <c r="D80" i="72"/>
  <c r="D80" i="68"/>
  <c r="D80" i="66"/>
  <c r="D80" i="70"/>
  <c r="D80" i="67"/>
  <c r="D80" i="73"/>
  <c r="D78" i="68"/>
  <c r="D78" i="72"/>
  <c r="D78" i="70"/>
  <c r="D78" i="66"/>
  <c r="D78" i="67"/>
  <c r="D78" i="73"/>
  <c r="D74" i="70"/>
  <c r="D74" i="68"/>
  <c r="D74" i="73"/>
  <c r="D74" i="67"/>
  <c r="D74" i="66"/>
  <c r="D74" i="72"/>
  <c r="D44" i="67"/>
  <c r="D44" i="72"/>
  <c r="D44" i="66"/>
  <c r="D44" i="70"/>
  <c r="D44" i="73"/>
  <c r="D44" i="68"/>
  <c r="D42" i="70"/>
  <c r="D42" i="68"/>
  <c r="D42" i="72"/>
  <c r="D42" i="66"/>
  <c r="D42" i="73"/>
  <c r="D42" i="67"/>
  <c r="D39" i="67"/>
  <c r="D39" i="68"/>
  <c r="D39" i="73"/>
  <c r="D39" i="72"/>
  <c r="D39" i="66"/>
  <c r="D39" i="70"/>
  <c r="D37" i="70"/>
  <c r="D37" i="66"/>
  <c r="D37" i="67"/>
  <c r="D37" i="68"/>
  <c r="D37" i="72"/>
  <c r="D37" i="73"/>
  <c r="D35" i="68"/>
  <c r="D35" i="67"/>
  <c r="D35" i="72"/>
  <c r="D35" i="70"/>
  <c r="D35" i="66"/>
  <c r="D35" i="73"/>
  <c r="D29" i="72"/>
  <c r="D29" i="67"/>
  <c r="D29" i="70"/>
  <c r="D29" i="68"/>
  <c r="D29" i="66"/>
  <c r="D29" i="73"/>
  <c r="D10" i="68"/>
  <c r="D10" i="70"/>
  <c r="D10" i="73"/>
  <c r="D10" i="72"/>
  <c r="D10" i="66"/>
  <c r="D10" i="67"/>
  <c r="D173" i="68"/>
  <c r="D173" i="72"/>
  <c r="D173" i="66"/>
  <c r="D173" i="70"/>
  <c r="D173" i="67"/>
  <c r="D173" i="73"/>
  <c r="D161" i="72"/>
  <c r="D161" i="66"/>
  <c r="D161" i="70"/>
  <c r="D161" i="73"/>
  <c r="D161" i="67"/>
  <c r="D161" i="68"/>
  <c r="D154" i="68"/>
  <c r="D154" i="72"/>
  <c r="D154" i="66"/>
  <c r="D154" i="67"/>
  <c r="D154" i="73"/>
  <c r="D154" i="70"/>
  <c r="D147" i="72"/>
  <c r="D147" i="68"/>
  <c r="D147" i="66"/>
  <c r="D147" i="70"/>
  <c r="D147" i="73"/>
  <c r="D147" i="67"/>
  <c r="D127" i="72"/>
  <c r="D127" i="66"/>
  <c r="D127" i="68"/>
  <c r="D127" i="67"/>
  <c r="D127" i="73"/>
  <c r="D127" i="70"/>
  <c r="D77" i="70"/>
  <c r="D77" i="67"/>
  <c r="D77" i="72"/>
  <c r="D77" i="73"/>
  <c r="D77" i="68"/>
  <c r="D77" i="66"/>
  <c r="D72" i="72"/>
  <c r="D72" i="67"/>
  <c r="D72" i="70"/>
  <c r="D72" i="68"/>
  <c r="D72" i="66"/>
  <c r="D72" i="73"/>
  <c r="D57" i="72"/>
  <c r="D57" i="66"/>
  <c r="D57" i="68"/>
  <c r="D57" i="67"/>
  <c r="D57" i="73"/>
  <c r="D57" i="70"/>
  <c r="D55" i="68"/>
  <c r="D55" i="70"/>
  <c r="D55" i="72"/>
  <c r="D55" i="66"/>
  <c r="D55" i="73"/>
  <c r="D55" i="67"/>
  <c r="D48" i="70"/>
  <c r="D48" i="72"/>
  <c r="D48" i="67"/>
  <c r="D48" i="68"/>
  <c r="D48" i="66"/>
  <c r="D48" i="73"/>
  <c r="D34" i="72"/>
  <c r="D34" i="66"/>
  <c r="D34" i="73"/>
  <c r="D34" i="70"/>
  <c r="D34" i="68"/>
  <c r="D34" i="67"/>
  <c r="D27" i="70"/>
  <c r="D27" i="72"/>
  <c r="D27" i="68"/>
  <c r="D27" i="66"/>
  <c r="D27" i="67"/>
  <c r="D27" i="73"/>
  <c r="D23" i="70"/>
  <c r="D23" i="68"/>
  <c r="D23" i="73"/>
  <c r="D23" i="67"/>
  <c r="D23" i="72"/>
  <c r="D23" i="66"/>
  <c r="D174" i="70"/>
  <c r="D174" i="72"/>
  <c r="D174" i="66"/>
  <c r="D174" i="67"/>
  <c r="D174" i="68"/>
  <c r="D174" i="73"/>
  <c r="D165" i="70"/>
  <c r="D165" i="68"/>
  <c r="D165" i="72"/>
  <c r="D165" i="67"/>
  <c r="D165" i="73"/>
  <c r="D165" i="66"/>
  <c r="D162" i="67"/>
  <c r="D162" i="66"/>
  <c r="D162" i="68"/>
  <c r="D162" i="72"/>
  <c r="D162" i="70"/>
  <c r="D162" i="73"/>
  <c r="D160" i="70"/>
  <c r="D160" i="68"/>
  <c r="D160" i="72"/>
  <c r="D160" i="66"/>
  <c r="D160" i="73"/>
  <c r="D160" i="67"/>
  <c r="D157" i="70"/>
  <c r="D157" i="67"/>
  <c r="D157" i="73"/>
  <c r="D157" i="72"/>
  <c r="D157" i="68"/>
  <c r="D157" i="66"/>
  <c r="D155" i="70"/>
  <c r="D155" i="66"/>
  <c r="D155" i="68"/>
  <c r="D155" i="72"/>
  <c r="D155" i="73"/>
  <c r="D155" i="67"/>
  <c r="D153" i="68"/>
  <c r="D153" i="67"/>
  <c r="D153" i="70"/>
  <c r="D153" i="73"/>
  <c r="D153" i="72"/>
  <c r="D153" i="66"/>
  <c r="D150" i="70"/>
  <c r="D150" i="67"/>
  <c r="D150" i="68"/>
  <c r="D150" i="66"/>
  <c r="D150" i="73"/>
  <c r="D150" i="72"/>
  <c r="D148" i="72"/>
  <c r="D148" i="67"/>
  <c r="D148" i="68"/>
  <c r="D148" i="66"/>
  <c r="D148" i="73"/>
  <c r="D148" i="70"/>
  <c r="D135" i="68"/>
  <c r="D135" i="70"/>
  <c r="D135" i="73"/>
  <c r="D135" i="72"/>
  <c r="D135" i="67"/>
  <c r="D135" i="66"/>
  <c r="D130" i="70"/>
  <c r="D130" i="68"/>
  <c r="D130" i="66"/>
  <c r="D130" i="72"/>
  <c r="D130" i="73"/>
  <c r="D130" i="67"/>
  <c r="D128" i="70"/>
  <c r="D128" i="67"/>
  <c r="D128" i="72"/>
  <c r="D128" i="66"/>
  <c r="D128" i="68"/>
  <c r="D128" i="73"/>
  <c r="D122" i="72"/>
  <c r="D122" i="67"/>
  <c r="D122" i="70"/>
  <c r="D122" i="66"/>
  <c r="D122" i="68"/>
  <c r="D122" i="73"/>
  <c r="D105" i="67"/>
  <c r="D105" i="68"/>
  <c r="D105" i="72"/>
  <c r="D105" i="70"/>
  <c r="D105" i="66"/>
  <c r="D105" i="73"/>
  <c r="D90" i="68"/>
  <c r="D90" i="67"/>
  <c r="D90" i="66"/>
  <c r="D90" i="70"/>
  <c r="D90" i="72"/>
  <c r="D90" i="73"/>
  <c r="D71" i="72"/>
  <c r="D71" i="70"/>
  <c r="D71" i="66"/>
  <c r="D71" i="73"/>
  <c r="D71" i="68"/>
  <c r="D71" i="67"/>
  <c r="D69" i="68"/>
  <c r="D69" i="67"/>
  <c r="D69" i="70"/>
  <c r="D69" i="72"/>
  <c r="D69" i="73"/>
  <c r="D69" i="66"/>
  <c r="D67" i="72"/>
  <c r="D67" i="66"/>
  <c r="D67" i="68"/>
  <c r="D67" i="67"/>
  <c r="D67" i="73"/>
  <c r="D67" i="70"/>
  <c r="D58" i="67"/>
  <c r="D58" i="72"/>
  <c r="D58" i="66"/>
  <c r="D58" i="73"/>
  <c r="D58" i="70"/>
  <c r="D58" i="68"/>
  <c r="D56" i="70"/>
  <c r="D56" i="73"/>
  <c r="D56" i="66"/>
  <c r="D56" i="68"/>
  <c r="D56" i="67"/>
  <c r="D56" i="72"/>
  <c r="D54" i="68"/>
  <c r="D54" i="67"/>
  <c r="D54" i="70"/>
  <c r="D54" i="72"/>
  <c r="D54" i="66"/>
  <c r="D54" i="73"/>
  <c r="D52" i="70"/>
  <c r="D52" i="73"/>
  <c r="D52" i="72"/>
  <c r="D52" i="67"/>
  <c r="D52" i="68"/>
  <c r="D52" i="66"/>
  <c r="D51" i="68"/>
  <c r="D51" i="73"/>
  <c r="D51" i="66"/>
  <c r="D51" i="72"/>
  <c r="D51" i="67"/>
  <c r="D51" i="70"/>
  <c r="D47" i="72"/>
  <c r="D47" i="68"/>
  <c r="D47" i="66"/>
  <c r="D47" i="70"/>
  <c r="D47" i="67"/>
  <c r="D47" i="73"/>
  <c r="D26" i="68"/>
  <c r="D26" i="73"/>
  <c r="D26" i="66"/>
  <c r="D26" i="72"/>
  <c r="D26" i="67"/>
  <c r="D26" i="70"/>
  <c r="D24" i="72"/>
  <c r="D24" i="66"/>
  <c r="D24" i="68"/>
  <c r="D24" i="67"/>
  <c r="D24" i="70"/>
  <c r="D24" i="73"/>
  <c r="D22" i="68"/>
  <c r="D22" i="73"/>
  <c r="D22" i="70"/>
  <c r="D22" i="66"/>
  <c r="D22" i="67"/>
  <c r="D22" i="72"/>
  <c r="D167" i="72"/>
  <c r="D167" i="68"/>
  <c r="D167" i="66"/>
  <c r="D167" i="70"/>
  <c r="D167" i="67"/>
  <c r="D167" i="73"/>
  <c r="D156" i="72"/>
  <c r="D156" i="66"/>
  <c r="D156" i="68"/>
  <c r="D156" i="67"/>
  <c r="D156" i="73"/>
  <c r="D156" i="70"/>
  <c r="D151" i="72"/>
  <c r="D151" i="70"/>
  <c r="D151" i="66"/>
  <c r="D151" i="67"/>
  <c r="D151" i="73"/>
  <c r="D151" i="68"/>
  <c r="D131" i="72"/>
  <c r="D131" i="66"/>
  <c r="D131" i="70"/>
  <c r="D131" i="73"/>
  <c r="D131" i="67"/>
  <c r="D131" i="68"/>
  <c r="D70" i="70"/>
  <c r="D70" i="68"/>
  <c r="D70" i="73"/>
  <c r="D70" i="72"/>
  <c r="D70" i="66"/>
  <c r="D70" i="67"/>
  <c r="D46" i="70"/>
  <c r="D46" i="73"/>
  <c r="D46" i="68"/>
  <c r="D46" i="72"/>
  <c r="D46" i="67"/>
  <c r="D46" i="66"/>
  <c r="D190" i="68"/>
  <c r="D190" i="70"/>
  <c r="D190" i="72"/>
  <c r="D190" i="73"/>
  <c r="D190" i="67"/>
  <c r="D190" i="66"/>
  <c r="D187" i="72"/>
  <c r="D187" i="66"/>
  <c r="D187" i="67"/>
  <c r="D187" i="73"/>
  <c r="D187" i="68"/>
  <c r="D187" i="70"/>
  <c r="D171" i="72"/>
  <c r="D171" i="70"/>
  <c r="D171" i="66"/>
  <c r="D171" i="67"/>
  <c r="D171" i="68"/>
  <c r="D171" i="73"/>
  <c r="D169" i="68"/>
  <c r="D169" i="70"/>
  <c r="D169" i="66"/>
  <c r="D169" i="67"/>
  <c r="D169" i="73"/>
  <c r="D169" i="72"/>
  <c r="D146" i="70"/>
  <c r="D146" i="67"/>
  <c r="D146" i="68"/>
  <c r="D146" i="72"/>
  <c r="D146" i="66"/>
  <c r="D146" i="73"/>
  <c r="D137" i="72"/>
  <c r="D137" i="68"/>
  <c r="D137" i="66"/>
  <c r="D137" i="70"/>
  <c r="D137" i="67"/>
  <c r="D137" i="73"/>
  <c r="D126" i="70"/>
  <c r="D126" i="68"/>
  <c r="D126" i="72"/>
  <c r="D126" i="73"/>
  <c r="D126" i="67"/>
  <c r="D126" i="66"/>
  <c r="D119" i="68"/>
  <c r="D119" i="66"/>
  <c r="D119" i="72"/>
  <c r="D119" i="73"/>
  <c r="D119" i="67"/>
  <c r="D119" i="70"/>
  <c r="D117" i="72"/>
  <c r="D117" i="66"/>
  <c r="D117" i="70"/>
  <c r="D117" i="67"/>
  <c r="D117" i="73"/>
  <c r="D117" i="68"/>
  <c r="D115" i="68"/>
  <c r="D115" i="70"/>
  <c r="D115" i="73"/>
  <c r="D115" i="67"/>
  <c r="D115" i="72"/>
  <c r="D115" i="66"/>
  <c r="D112" i="72"/>
  <c r="D112" i="68"/>
  <c r="D112" i="66"/>
  <c r="D112" i="70"/>
  <c r="D112" i="73"/>
  <c r="D112" i="67"/>
  <c r="D110" i="68"/>
  <c r="D110" i="70"/>
  <c r="D110" i="67"/>
  <c r="D110" i="72"/>
  <c r="D110" i="66"/>
  <c r="D110" i="73"/>
  <c r="D108" i="72"/>
  <c r="D108" i="66"/>
  <c r="D108" i="70"/>
  <c r="D108" i="67"/>
  <c r="D108" i="73"/>
  <c r="D108" i="68"/>
  <c r="D106" i="68"/>
  <c r="D106" i="72"/>
  <c r="D106" i="66"/>
  <c r="D106" i="73"/>
  <c r="D106" i="70"/>
  <c r="D106" i="67"/>
  <c r="D99" i="67"/>
  <c r="D99" i="68"/>
  <c r="D99" i="72"/>
  <c r="D99" i="70"/>
  <c r="D99" i="73"/>
  <c r="D99" i="66"/>
  <c r="D97" i="70"/>
  <c r="D97" i="73"/>
  <c r="D97" i="67"/>
  <c r="D97" i="72"/>
  <c r="D97" i="66"/>
  <c r="D97" i="68"/>
  <c r="D95" i="68"/>
  <c r="D95" i="72"/>
  <c r="D95" i="67"/>
  <c r="D95" i="70"/>
  <c r="D95" i="66"/>
  <c r="D95" i="73"/>
  <c r="D83" i="70"/>
  <c r="D83" i="72"/>
  <c r="D83" i="66"/>
  <c r="D83" i="73"/>
  <c r="D83" i="67"/>
  <c r="D83" i="68"/>
  <c r="D81" i="67"/>
  <c r="D81" i="73"/>
  <c r="D81" i="68"/>
  <c r="D81" i="66"/>
  <c r="D81" i="72"/>
  <c r="D81" i="70"/>
  <c r="D79" i="70"/>
  <c r="D79" i="72"/>
  <c r="D79" i="66"/>
  <c r="D79" i="68"/>
  <c r="D79" i="67"/>
  <c r="D79" i="73"/>
  <c r="D75" i="72"/>
  <c r="D75" i="66"/>
  <c r="D75" i="70"/>
  <c r="D75" i="68"/>
  <c r="D75" i="67"/>
  <c r="D75" i="73"/>
  <c r="D45" i="68"/>
  <c r="D45" i="70"/>
  <c r="D45" i="67"/>
  <c r="D45" i="66"/>
  <c r="D45" i="73"/>
  <c r="D45" i="72"/>
  <c r="D43" i="72"/>
  <c r="D43" i="70"/>
  <c r="D43" i="66"/>
  <c r="D43" i="67"/>
  <c r="D43" i="68"/>
  <c r="D43" i="73"/>
  <c r="D40" i="68"/>
  <c r="D40" i="72"/>
  <c r="D40" i="67"/>
  <c r="D40" i="66"/>
  <c r="D40" i="70"/>
  <c r="D40" i="73"/>
  <c r="D38" i="72"/>
  <c r="D38" i="66"/>
  <c r="D38" i="73"/>
  <c r="D38" i="70"/>
  <c r="D38" i="68"/>
  <c r="D38" i="67"/>
  <c r="D36" i="68"/>
  <c r="D36" i="70"/>
  <c r="D36" i="72"/>
  <c r="D36" i="66"/>
  <c r="D36" i="67"/>
  <c r="D36" i="73"/>
  <c r="D30" i="68"/>
  <c r="D30" i="70"/>
  <c r="D30" i="73"/>
  <c r="D30" i="66"/>
  <c r="D30" i="67"/>
  <c r="D30" i="72"/>
  <c r="D17" i="70"/>
  <c r="D17" i="68"/>
  <c r="D17" i="67"/>
  <c r="D17" i="72"/>
  <c r="D17" i="66"/>
  <c r="D17" i="73"/>
  <c r="D14" i="67"/>
  <c r="D14" i="70"/>
  <c r="D14" i="72"/>
  <c r="D14" i="66"/>
  <c r="D14" i="68"/>
  <c r="D14" i="73"/>
  <c r="D13" i="72"/>
  <c r="D13" i="66"/>
  <c r="D13" i="70"/>
  <c r="D13" i="68"/>
  <c r="D13" i="67"/>
  <c r="D13" i="73"/>
  <c r="D12" i="70"/>
  <c r="D12" i="72"/>
  <c r="D12" i="68"/>
  <c r="D12" i="66"/>
  <c r="D12" i="67"/>
  <c r="D12" i="73"/>
  <c r="I27" i="35"/>
  <c r="J49" i="36"/>
  <c r="J45" i="36"/>
  <c r="I24" i="34"/>
  <c r="I28" i="34"/>
  <c r="J44" i="36"/>
  <c r="I28" i="35"/>
  <c r="I24" i="35"/>
  <c r="I29" i="35"/>
  <c r="J50" i="36"/>
  <c r="J46" i="36"/>
  <c r="J22" i="36"/>
  <c r="J12" i="36"/>
  <c r="I26" i="35"/>
  <c r="J48" i="36"/>
  <c r="I30" i="34"/>
  <c r="I25" i="35"/>
  <c r="I22" i="35"/>
  <c r="J47" i="36"/>
  <c r="J41" i="36"/>
  <c r="AH19" i="121"/>
  <c r="AH22" i="121"/>
  <c r="AN22" i="121" s="1"/>
  <c r="AH112" i="121"/>
  <c r="AN112" i="121" s="1"/>
  <c r="AI112" i="121"/>
  <c r="AO112" i="121" s="1"/>
  <c r="J74" i="106"/>
  <c r="N73" i="121" s="1"/>
  <c r="J73" i="106"/>
  <c r="N72" i="121" s="1"/>
  <c r="C44" i="106"/>
  <c r="C42" i="121"/>
  <c r="J23" i="106"/>
  <c r="N22" i="121" s="1"/>
  <c r="C15" i="106"/>
  <c r="AC16" i="121"/>
  <c r="AB16" i="121"/>
  <c r="AB17" i="121"/>
  <c r="AC17" i="121"/>
  <c r="A146" i="106"/>
  <c r="AB14" i="121"/>
  <c r="AC14" i="121"/>
  <c r="AC117" i="121"/>
  <c r="AB117" i="121"/>
  <c r="J90" i="106"/>
  <c r="N89" i="121" s="1"/>
  <c r="J48" i="106"/>
  <c r="N47" i="121" s="1"/>
  <c r="AB25" i="121"/>
  <c r="AC115" i="121"/>
  <c r="AB115" i="121"/>
  <c r="J95" i="106"/>
  <c r="N94" i="121" s="1"/>
  <c r="G94" i="121"/>
  <c r="AH94" i="121" s="1"/>
  <c r="J93" i="106"/>
  <c r="N92" i="121" s="1"/>
  <c r="G92" i="121"/>
  <c r="AH92" i="121" s="1"/>
  <c r="J91" i="106"/>
  <c r="N90" i="121" s="1"/>
  <c r="G90" i="121"/>
  <c r="AH90" i="121" s="1"/>
  <c r="J86" i="106"/>
  <c r="N85" i="121" s="1"/>
  <c r="G85" i="121"/>
  <c r="AH85" i="121" s="1"/>
  <c r="AN73" i="121"/>
  <c r="M73" i="121"/>
  <c r="M72" i="121"/>
  <c r="AN72" i="121"/>
  <c r="M67" i="121"/>
  <c r="L67" i="121"/>
  <c r="L65" i="121"/>
  <c r="M65" i="121"/>
  <c r="L63" i="121"/>
  <c r="M63" i="121"/>
  <c r="J53" i="106"/>
  <c r="N52" i="121" s="1"/>
  <c r="G52" i="121"/>
  <c r="J51" i="106"/>
  <c r="N50" i="121" s="1"/>
  <c r="G50" i="121"/>
  <c r="J49" i="106"/>
  <c r="N48" i="121" s="1"/>
  <c r="G48" i="121"/>
  <c r="J41" i="106"/>
  <c r="N40" i="121" s="1"/>
  <c r="G40" i="121"/>
  <c r="J36" i="106"/>
  <c r="N35" i="121" s="1"/>
  <c r="G35" i="121"/>
  <c r="J32" i="106"/>
  <c r="N31" i="121" s="1"/>
  <c r="G31" i="121"/>
  <c r="J27" i="106"/>
  <c r="N26" i="121" s="1"/>
  <c r="G26" i="121"/>
  <c r="M22" i="121"/>
  <c r="J21" i="106"/>
  <c r="N20" i="121" s="1"/>
  <c r="G20" i="121"/>
  <c r="J16" i="106"/>
  <c r="N15" i="121" s="1"/>
  <c r="G15" i="121"/>
  <c r="J157" i="106"/>
  <c r="N156" i="121" s="1"/>
  <c r="G156" i="121"/>
  <c r="J154" i="106"/>
  <c r="N153" i="121" s="1"/>
  <c r="G153" i="121"/>
  <c r="J152" i="106"/>
  <c r="N151" i="121" s="1"/>
  <c r="G151" i="121"/>
  <c r="J149" i="106"/>
  <c r="N148" i="121" s="1"/>
  <c r="G148" i="121"/>
  <c r="J147" i="106"/>
  <c r="N146" i="121" s="1"/>
  <c r="G146" i="121"/>
  <c r="J124" i="106"/>
  <c r="N123" i="121" s="1"/>
  <c r="G123" i="121"/>
  <c r="J105" i="106"/>
  <c r="N104" i="121" s="1"/>
  <c r="G104" i="121"/>
  <c r="C12" i="37"/>
  <c r="G178" i="121"/>
  <c r="E175" i="121"/>
  <c r="M160" i="121"/>
  <c r="L160" i="121"/>
  <c r="J142" i="106"/>
  <c r="N141" i="121" s="1"/>
  <c r="G141" i="121"/>
  <c r="J125" i="106"/>
  <c r="N124" i="121" s="1"/>
  <c r="G124" i="121"/>
  <c r="J121" i="106"/>
  <c r="N120" i="121" s="1"/>
  <c r="G120" i="121"/>
  <c r="J79" i="106"/>
  <c r="N78" i="121" s="1"/>
  <c r="G78" i="121"/>
  <c r="AH78" i="121" s="1"/>
  <c r="J77" i="106"/>
  <c r="N76" i="121" s="1"/>
  <c r="G76" i="121"/>
  <c r="AH76" i="121" s="1"/>
  <c r="J75" i="106"/>
  <c r="N74" i="121" s="1"/>
  <c r="G74" i="121"/>
  <c r="AH74" i="121" s="1"/>
  <c r="M69" i="121"/>
  <c r="L69" i="121"/>
  <c r="J45" i="106"/>
  <c r="N44" i="121" s="1"/>
  <c r="G44" i="121"/>
  <c r="J43" i="106"/>
  <c r="N42" i="121" s="1"/>
  <c r="G42" i="121"/>
  <c r="J42" i="106"/>
  <c r="N41" i="121" s="1"/>
  <c r="G41" i="121"/>
  <c r="J37" i="106"/>
  <c r="N36" i="121" s="1"/>
  <c r="G36" i="121"/>
  <c r="J33" i="106"/>
  <c r="N32" i="121" s="1"/>
  <c r="G32" i="121"/>
  <c r="J24" i="106"/>
  <c r="N23" i="121" s="1"/>
  <c r="G23" i="121"/>
  <c r="J13" i="106"/>
  <c r="N12" i="121" s="1"/>
  <c r="G12" i="121"/>
  <c r="AH12" i="121" s="1"/>
  <c r="J12" i="106"/>
  <c r="N11" i="121" s="1"/>
  <c r="G11" i="121"/>
  <c r="AH11" i="121" s="1"/>
  <c r="J11" i="106"/>
  <c r="N10" i="121" s="1"/>
  <c r="G10" i="121"/>
  <c r="AH10" i="121" s="1"/>
  <c r="M165" i="121"/>
  <c r="L165" i="121"/>
  <c r="J160" i="106"/>
  <c r="N159" i="121" s="1"/>
  <c r="G159" i="121"/>
  <c r="J139" i="106"/>
  <c r="N138" i="121" s="1"/>
  <c r="G138" i="121"/>
  <c r="J120" i="106"/>
  <c r="N119" i="121" s="1"/>
  <c r="G119" i="121"/>
  <c r="J114" i="106"/>
  <c r="N113" i="121" s="1"/>
  <c r="G113" i="121"/>
  <c r="J110" i="106"/>
  <c r="N109" i="121" s="1"/>
  <c r="G109" i="121"/>
  <c r="J103" i="106"/>
  <c r="N102" i="121" s="1"/>
  <c r="G102" i="121"/>
  <c r="C14" i="37"/>
  <c r="G180" i="121"/>
  <c r="K180" i="121" s="1"/>
  <c r="L162" i="121"/>
  <c r="M162" i="121"/>
  <c r="J144" i="106"/>
  <c r="N143" i="121" s="1"/>
  <c r="G143" i="121"/>
  <c r="J140" i="106"/>
  <c r="N139" i="121" s="1"/>
  <c r="G139" i="121"/>
  <c r="F14" i="36"/>
  <c r="L166" i="121"/>
  <c r="J158" i="106"/>
  <c r="N157" i="121" s="1"/>
  <c r="G157" i="121"/>
  <c r="J155" i="106"/>
  <c r="N154" i="121" s="1"/>
  <c r="G154" i="121"/>
  <c r="M154" i="121" s="1"/>
  <c r="J153" i="106"/>
  <c r="N152" i="121" s="1"/>
  <c r="G152" i="121"/>
  <c r="J150" i="106"/>
  <c r="N149" i="121" s="1"/>
  <c r="G149" i="121"/>
  <c r="J148" i="106"/>
  <c r="N147" i="121" s="1"/>
  <c r="G147" i="121"/>
  <c r="J146" i="106"/>
  <c r="N145" i="121" s="1"/>
  <c r="G145" i="121"/>
  <c r="J127" i="106"/>
  <c r="N126" i="121" s="1"/>
  <c r="G126" i="121"/>
  <c r="J122" i="106"/>
  <c r="N121" i="121" s="1"/>
  <c r="G121" i="121"/>
  <c r="J115" i="106"/>
  <c r="N114" i="121" s="1"/>
  <c r="G114" i="121"/>
  <c r="M112" i="121"/>
  <c r="J111" i="106"/>
  <c r="N110" i="121" s="1"/>
  <c r="G110" i="121"/>
  <c r="J108" i="106"/>
  <c r="N107" i="121" s="1"/>
  <c r="G107" i="121"/>
  <c r="J106" i="106"/>
  <c r="N105" i="121" s="1"/>
  <c r="G105" i="121"/>
  <c r="J104" i="106"/>
  <c r="N103" i="121" s="1"/>
  <c r="G103" i="121"/>
  <c r="J102" i="106"/>
  <c r="N101" i="121" s="1"/>
  <c r="G101" i="121"/>
  <c r="J94" i="106"/>
  <c r="N93" i="121" s="1"/>
  <c r="G93" i="121"/>
  <c r="AH93" i="121" s="1"/>
  <c r="J92" i="106"/>
  <c r="N91" i="121" s="1"/>
  <c r="G91" i="121"/>
  <c r="AH91" i="121" s="1"/>
  <c r="M66" i="121"/>
  <c r="L66" i="121"/>
  <c r="L64" i="121"/>
  <c r="M64" i="121"/>
  <c r="J63" i="106"/>
  <c r="N62" i="121" s="1"/>
  <c r="G62" i="121"/>
  <c r="J54" i="106"/>
  <c r="N53" i="121" s="1"/>
  <c r="G53" i="121"/>
  <c r="J52" i="106"/>
  <c r="N51" i="121" s="1"/>
  <c r="G51" i="121"/>
  <c r="J50" i="106"/>
  <c r="N49" i="121" s="1"/>
  <c r="G49" i="121"/>
  <c r="J39" i="106"/>
  <c r="N38" i="121" s="1"/>
  <c r="G38" i="121"/>
  <c r="J34" i="106"/>
  <c r="N33" i="121" s="1"/>
  <c r="G33" i="121"/>
  <c r="J28" i="106"/>
  <c r="N27" i="121" s="1"/>
  <c r="G27" i="121"/>
  <c r="J22" i="106"/>
  <c r="N21" i="121" s="1"/>
  <c r="G21" i="121"/>
  <c r="M19" i="121"/>
  <c r="L130" i="121"/>
  <c r="M130" i="121"/>
  <c r="J112" i="106"/>
  <c r="N111" i="121" s="1"/>
  <c r="G111" i="121"/>
  <c r="J107" i="106"/>
  <c r="N106" i="121" s="1"/>
  <c r="G106" i="121"/>
  <c r="J101" i="106"/>
  <c r="N100" i="121" s="1"/>
  <c r="G100" i="121"/>
  <c r="E26" i="34"/>
  <c r="F16" i="36"/>
  <c r="F42" i="36"/>
  <c r="F37" i="36"/>
  <c r="C11" i="37"/>
  <c r="G177" i="121"/>
  <c r="M163" i="121"/>
  <c r="L163" i="121"/>
  <c r="M161" i="121"/>
  <c r="L161" i="121"/>
  <c r="J143" i="106"/>
  <c r="N142" i="121" s="1"/>
  <c r="G142" i="121"/>
  <c r="J141" i="106"/>
  <c r="N140" i="121" s="1"/>
  <c r="G140" i="121"/>
  <c r="J129" i="106"/>
  <c r="N128" i="121" s="1"/>
  <c r="G128" i="121"/>
  <c r="J123" i="106"/>
  <c r="N122" i="121" s="1"/>
  <c r="G122" i="121"/>
  <c r="J117" i="106"/>
  <c r="N116" i="121" s="1"/>
  <c r="G116" i="121"/>
  <c r="J100" i="106"/>
  <c r="N99" i="121" s="1"/>
  <c r="G99" i="121"/>
  <c r="M89" i="121"/>
  <c r="AN89" i="121"/>
  <c r="J80" i="106"/>
  <c r="N79" i="121" s="1"/>
  <c r="G79" i="121"/>
  <c r="AH79" i="121" s="1"/>
  <c r="J78" i="106"/>
  <c r="N77" i="121" s="1"/>
  <c r="G77" i="121"/>
  <c r="AH77" i="121" s="1"/>
  <c r="J76" i="106"/>
  <c r="N75" i="121" s="1"/>
  <c r="G75" i="121"/>
  <c r="AH75" i="121" s="1"/>
  <c r="L70" i="121"/>
  <c r="M70" i="121"/>
  <c r="M47" i="121"/>
  <c r="L47" i="121"/>
  <c r="J47" i="106"/>
  <c r="G46" i="121"/>
  <c r="J44" i="106"/>
  <c r="N43" i="121" s="1"/>
  <c r="G43" i="121"/>
  <c r="J40" i="106"/>
  <c r="N39" i="121" s="1"/>
  <c r="G39" i="121"/>
  <c r="J35" i="106"/>
  <c r="N34" i="121" s="1"/>
  <c r="G34" i="121"/>
  <c r="J31" i="106"/>
  <c r="N30" i="121" s="1"/>
  <c r="G30" i="121"/>
  <c r="J25" i="106"/>
  <c r="N24" i="121" s="1"/>
  <c r="G24" i="121"/>
  <c r="J9" i="106"/>
  <c r="N8" i="121" s="1"/>
  <c r="G8" i="121"/>
  <c r="F43" i="36"/>
  <c r="F15" i="36"/>
  <c r="F13" i="36"/>
  <c r="F20" i="36"/>
  <c r="J167" i="106"/>
  <c r="N166" i="121" s="1"/>
  <c r="J166" i="106"/>
  <c r="N165" i="121" s="1"/>
  <c r="J164" i="106"/>
  <c r="N163" i="121" s="1"/>
  <c r="J162" i="106"/>
  <c r="N161" i="121" s="1"/>
  <c r="J67" i="106"/>
  <c r="N66" i="121" s="1"/>
  <c r="J20" i="106"/>
  <c r="N19" i="121" s="1"/>
  <c r="J70" i="106"/>
  <c r="N69" i="121" s="1"/>
  <c r="F21" i="36"/>
  <c r="J71" i="106"/>
  <c r="N70" i="121" s="1"/>
  <c r="J65" i="106"/>
  <c r="N64" i="121" s="1"/>
  <c r="J64" i="106"/>
  <c r="N63" i="121" s="1"/>
  <c r="E29" i="34"/>
  <c r="J163" i="106"/>
  <c r="N162" i="121" s="1"/>
  <c r="J161" i="106"/>
  <c r="N160" i="121" s="1"/>
  <c r="J68" i="106"/>
  <c r="N67" i="121" s="1"/>
  <c r="J66" i="106"/>
  <c r="N65" i="121" s="1"/>
  <c r="A116" i="106"/>
  <c r="A118" i="106" s="1"/>
  <c r="A117" i="106"/>
  <c r="A143" i="106"/>
  <c r="A148" i="106"/>
  <c r="A150" i="106"/>
  <c r="J131" i="106"/>
  <c r="N130" i="121" s="1"/>
  <c r="E23" i="35"/>
  <c r="A147" i="106"/>
  <c r="E23" i="34"/>
  <c r="J113" i="106"/>
  <c r="N112" i="121" s="1"/>
  <c r="E25" i="34"/>
  <c r="E27" i="34"/>
  <c r="F40" i="36"/>
  <c r="F39" i="36"/>
  <c r="F38" i="36"/>
  <c r="F23" i="36"/>
  <c r="F19" i="36"/>
  <c r="B7" i="34"/>
  <c r="C7" i="34"/>
  <c r="D7" i="34"/>
  <c r="E7" i="34"/>
  <c r="H7" i="34"/>
  <c r="I7" i="34"/>
  <c r="J7" i="34"/>
  <c r="K7" i="34"/>
  <c r="L7" i="34"/>
  <c r="M7" i="34"/>
  <c r="N7" i="34"/>
  <c r="O7" i="34"/>
  <c r="A7" i="34"/>
  <c r="O7" i="33"/>
  <c r="B7" i="33"/>
  <c r="C7" i="33"/>
  <c r="D7" i="33"/>
  <c r="E7" i="33"/>
  <c r="H7" i="33"/>
  <c r="I7" i="33"/>
  <c r="J7" i="33"/>
  <c r="K7" i="33"/>
  <c r="L7" i="33"/>
  <c r="M7" i="33"/>
  <c r="N7" i="33"/>
  <c r="A7" i="33"/>
  <c r="J7" i="56"/>
  <c r="K7" i="56"/>
  <c r="L7" i="56"/>
  <c r="M7" i="56"/>
  <c r="I7" i="56"/>
  <c r="G7" i="56"/>
  <c r="H7" i="56"/>
  <c r="F7" i="56"/>
  <c r="A7" i="56"/>
  <c r="B7" i="32"/>
  <c r="C7" i="32"/>
  <c r="D7" i="32"/>
  <c r="E7" i="32"/>
  <c r="H7" i="32"/>
  <c r="I7" i="32"/>
  <c r="J7" i="32"/>
  <c r="K7" i="32"/>
  <c r="L7" i="32"/>
  <c r="M7" i="32"/>
  <c r="N7" i="32"/>
  <c r="O7" i="32"/>
  <c r="A7" i="32"/>
  <c r="K7" i="31"/>
  <c r="L7" i="31"/>
  <c r="M7" i="31"/>
  <c r="N7" i="31"/>
  <c r="O7" i="31"/>
  <c r="B7" i="31"/>
  <c r="C7" i="31"/>
  <c r="D7" i="31"/>
  <c r="E7" i="31"/>
  <c r="H7" i="31"/>
  <c r="I7" i="31"/>
  <c r="J7" i="31"/>
  <c r="A7" i="31"/>
  <c r="E60" i="33"/>
  <c r="F60" i="33"/>
  <c r="E61" i="33"/>
  <c r="F61" i="33"/>
  <c r="E62" i="33"/>
  <c r="F62" i="33"/>
  <c r="E63" i="33"/>
  <c r="F63" i="33"/>
  <c r="E64" i="33"/>
  <c r="F64" i="33"/>
  <c r="E65" i="33"/>
  <c r="F65" i="33"/>
  <c r="E66" i="33"/>
  <c r="F66" i="33"/>
  <c r="E67" i="33"/>
  <c r="F67" i="33"/>
  <c r="E30" i="33"/>
  <c r="F30" i="33"/>
  <c r="E31" i="33"/>
  <c r="F31" i="33"/>
  <c r="E32" i="33"/>
  <c r="F32" i="33"/>
  <c r="E33" i="33"/>
  <c r="F33" i="33"/>
  <c r="E34" i="33"/>
  <c r="F34" i="33"/>
  <c r="E35" i="33"/>
  <c r="F35" i="33"/>
  <c r="E36" i="33"/>
  <c r="F36" i="33"/>
  <c r="E37" i="33"/>
  <c r="F37" i="33"/>
  <c r="G11" i="30"/>
  <c r="G7" i="30"/>
  <c r="G7" i="34" s="1"/>
  <c r="F7" i="30"/>
  <c r="F7" i="32" s="1"/>
  <c r="R191" i="46"/>
  <c r="E14" i="37" s="1"/>
  <c r="R189" i="46"/>
  <c r="H50" i="36" s="1"/>
  <c r="K50" i="36" s="1"/>
  <c r="R188" i="46"/>
  <c r="H49" i="36" s="1"/>
  <c r="K49" i="36" s="1"/>
  <c r="R187" i="46"/>
  <c r="H48" i="36" s="1"/>
  <c r="K48" i="36" s="1"/>
  <c r="R186" i="46"/>
  <c r="H47" i="36" s="1"/>
  <c r="K47" i="36" s="1"/>
  <c r="R185" i="46"/>
  <c r="H46" i="36" s="1"/>
  <c r="K46" i="36" s="1"/>
  <c r="R184" i="46"/>
  <c r="H45" i="36" s="1"/>
  <c r="K45" i="36" s="1"/>
  <c r="R183" i="46"/>
  <c r="H44" i="36" s="1"/>
  <c r="K44" i="36" s="1"/>
  <c r="R182" i="46"/>
  <c r="H43" i="36" s="1"/>
  <c r="R181" i="46"/>
  <c r="H42" i="36" s="1"/>
  <c r="R180" i="46"/>
  <c r="H41" i="36" s="1"/>
  <c r="K41" i="36" s="1"/>
  <c r="R179" i="46"/>
  <c r="H40" i="36" s="1"/>
  <c r="R178" i="46"/>
  <c r="H39" i="36" s="1"/>
  <c r="R177" i="46"/>
  <c r="H38" i="36" s="1"/>
  <c r="R176" i="46"/>
  <c r="H37" i="36" s="1"/>
  <c r="R175" i="46"/>
  <c r="H36" i="36" s="1"/>
  <c r="R173" i="46"/>
  <c r="H33" i="36" s="1"/>
  <c r="R172" i="46"/>
  <c r="H32" i="36" s="1"/>
  <c r="R170" i="46"/>
  <c r="H23" i="36" s="1"/>
  <c r="R169" i="46"/>
  <c r="H22" i="36" s="1"/>
  <c r="K22" i="36" s="1"/>
  <c r="R168" i="46"/>
  <c r="H21" i="36" s="1"/>
  <c r="R167" i="46"/>
  <c r="H20" i="36" s="1"/>
  <c r="R166" i="46"/>
  <c r="H19" i="36" s="1"/>
  <c r="R164" i="46"/>
  <c r="H29" i="36" s="1"/>
  <c r="R163" i="46"/>
  <c r="H28" i="36" s="1"/>
  <c r="R162" i="46"/>
  <c r="H27" i="36" s="1"/>
  <c r="R161" i="46"/>
  <c r="H26" i="36" s="1"/>
  <c r="R159" i="46"/>
  <c r="H16" i="36" s="1"/>
  <c r="R158" i="46"/>
  <c r="H15" i="36" s="1"/>
  <c r="R157" i="46"/>
  <c r="H14" i="36" s="1"/>
  <c r="R156" i="46"/>
  <c r="H13" i="36" s="1"/>
  <c r="R155" i="46"/>
  <c r="H12" i="36" s="1"/>
  <c r="K12" i="36" s="1"/>
  <c r="R154" i="46"/>
  <c r="H11" i="36" s="1"/>
  <c r="R151" i="46"/>
  <c r="F11" i="47" s="1"/>
  <c r="R149" i="46"/>
  <c r="E12" i="37" s="1"/>
  <c r="R146" i="46"/>
  <c r="G29" i="35" s="1"/>
  <c r="J29" i="35" s="1"/>
  <c r="R145" i="46"/>
  <c r="G28" i="35" s="1"/>
  <c r="J28" i="35" s="1"/>
  <c r="R144" i="46"/>
  <c r="G27" i="35" s="1"/>
  <c r="J27" i="35" s="1"/>
  <c r="R143" i="46"/>
  <c r="G26" i="35" s="1"/>
  <c r="J26" i="35" s="1"/>
  <c r="R142" i="46"/>
  <c r="G25" i="35" s="1"/>
  <c r="J25" i="35" s="1"/>
  <c r="R141" i="46"/>
  <c r="G24" i="35" s="1"/>
  <c r="J24" i="35" s="1"/>
  <c r="R140" i="46"/>
  <c r="G23" i="35" s="1"/>
  <c r="R139" i="46"/>
  <c r="G22" i="35" s="1"/>
  <c r="J22" i="35" s="1"/>
  <c r="R138" i="46"/>
  <c r="G21" i="35" s="1"/>
  <c r="R136" i="46"/>
  <c r="G18" i="35" s="1"/>
  <c r="R134" i="46"/>
  <c r="G15" i="35" s="1"/>
  <c r="R133" i="46"/>
  <c r="G14" i="35" s="1"/>
  <c r="R132" i="46"/>
  <c r="G13" i="35" s="1"/>
  <c r="R131" i="46"/>
  <c r="G12" i="35" s="1"/>
  <c r="R130" i="46"/>
  <c r="G11" i="35" s="1"/>
  <c r="R129" i="46"/>
  <c r="G10" i="35" s="1"/>
  <c r="R127" i="46"/>
  <c r="G30" i="34" s="1"/>
  <c r="J30" i="34" s="1"/>
  <c r="R126" i="46"/>
  <c r="G29" i="34" s="1"/>
  <c r="R125" i="46"/>
  <c r="G28" i="34" s="1"/>
  <c r="J28" i="34" s="1"/>
  <c r="R124" i="46"/>
  <c r="G27" i="34" s="1"/>
  <c r="R123" i="46"/>
  <c r="G26" i="34" s="1"/>
  <c r="R122" i="46"/>
  <c r="G25" i="34" s="1"/>
  <c r="R121" i="46"/>
  <c r="G24" i="34" s="1"/>
  <c r="J24" i="34" s="1"/>
  <c r="R120" i="46"/>
  <c r="G23" i="34" s="1"/>
  <c r="R119" i="46"/>
  <c r="G22" i="34" s="1"/>
  <c r="R117" i="46"/>
  <c r="G19" i="34" s="1"/>
  <c r="R116" i="46"/>
  <c r="G18" i="34" s="1"/>
  <c r="R115" i="46"/>
  <c r="G17" i="34" s="1"/>
  <c r="R114" i="46"/>
  <c r="G16" i="34" s="1"/>
  <c r="R113" i="46"/>
  <c r="G15" i="34" s="1"/>
  <c r="R112" i="46"/>
  <c r="G14" i="34" s="1"/>
  <c r="R111" i="46"/>
  <c r="G13" i="34" s="1"/>
  <c r="R110" i="46"/>
  <c r="G12" i="34" s="1"/>
  <c r="R109" i="46"/>
  <c r="G11" i="34" s="1"/>
  <c r="R107" i="46"/>
  <c r="G67" i="33" s="1"/>
  <c r="R106" i="46"/>
  <c r="G66" i="33" s="1"/>
  <c r="R105" i="46"/>
  <c r="G65" i="33" s="1"/>
  <c r="R104" i="46"/>
  <c r="G64" i="33" s="1"/>
  <c r="R103" i="46"/>
  <c r="G63" i="33" s="1"/>
  <c r="R102" i="46"/>
  <c r="G62" i="33" s="1"/>
  <c r="R101" i="46"/>
  <c r="G61" i="33" s="1"/>
  <c r="R100" i="46"/>
  <c r="G60" i="33" s="1"/>
  <c r="R99" i="46"/>
  <c r="G59" i="33" s="1"/>
  <c r="R97" i="46"/>
  <c r="G56" i="33" s="1"/>
  <c r="R96" i="46"/>
  <c r="G55" i="33" s="1"/>
  <c r="R95" i="46"/>
  <c r="G54" i="33" s="1"/>
  <c r="R94" i="46"/>
  <c r="G53" i="33" s="1"/>
  <c r="R93" i="46"/>
  <c r="G52" i="33" s="1"/>
  <c r="R92" i="46"/>
  <c r="G51" i="33" s="1"/>
  <c r="R90" i="46"/>
  <c r="G48" i="33" s="1"/>
  <c r="R89" i="46"/>
  <c r="G47" i="33" s="1"/>
  <c r="R88" i="46"/>
  <c r="G46" i="33" s="1"/>
  <c r="R87" i="46"/>
  <c r="G45" i="33" s="1"/>
  <c r="R86" i="46"/>
  <c r="G44" i="33" s="1"/>
  <c r="R85" i="46"/>
  <c r="G43" i="33" s="1"/>
  <c r="R84" i="46"/>
  <c r="G42" i="33" s="1"/>
  <c r="R83" i="46"/>
  <c r="G41" i="33" s="1"/>
  <c r="R82" i="46"/>
  <c r="G40" i="33" s="1"/>
  <c r="R80" i="46"/>
  <c r="G37" i="33" s="1"/>
  <c r="R79" i="46"/>
  <c r="G36" i="33" s="1"/>
  <c r="R78" i="46"/>
  <c r="G35" i="33" s="1"/>
  <c r="R77" i="46"/>
  <c r="G34" i="33" s="1"/>
  <c r="R76" i="46"/>
  <c r="G33" i="33" s="1"/>
  <c r="R75" i="46"/>
  <c r="G32" i="33" s="1"/>
  <c r="R74" i="46"/>
  <c r="G31" i="33" s="1"/>
  <c r="R73" i="46"/>
  <c r="G30" i="33" s="1"/>
  <c r="R72" i="46"/>
  <c r="G29" i="33" s="1"/>
  <c r="R70" i="46"/>
  <c r="G26" i="33" s="1"/>
  <c r="R69" i="46"/>
  <c r="G25" i="33" s="1"/>
  <c r="R68" i="46"/>
  <c r="G24" i="33" s="1"/>
  <c r="R67" i="46"/>
  <c r="G23" i="33" s="1"/>
  <c r="R66" i="46"/>
  <c r="G22" i="33" s="1"/>
  <c r="R64" i="46"/>
  <c r="G19" i="33" s="1"/>
  <c r="R63" i="46"/>
  <c r="G18" i="33" s="1"/>
  <c r="R62" i="46"/>
  <c r="G17" i="33" s="1"/>
  <c r="R61" i="46"/>
  <c r="G16" i="33" s="1"/>
  <c r="R60" i="46"/>
  <c r="G15" i="33" s="1"/>
  <c r="R59" i="46"/>
  <c r="G14" i="33" s="1"/>
  <c r="R58" i="46"/>
  <c r="G13" i="33" s="1"/>
  <c r="R57" i="46"/>
  <c r="G12" i="33" s="1"/>
  <c r="R56" i="46"/>
  <c r="G11" i="33" s="1"/>
  <c r="R54" i="46"/>
  <c r="G27" i="32" s="1"/>
  <c r="R53" i="46"/>
  <c r="G26" i="32" s="1"/>
  <c r="R52" i="46"/>
  <c r="G25" i="32" s="1"/>
  <c r="R51" i="46"/>
  <c r="G24" i="32" s="1"/>
  <c r="R50" i="46"/>
  <c r="G23" i="32" s="1"/>
  <c r="R49" i="46"/>
  <c r="G22" i="32" s="1"/>
  <c r="R48" i="46"/>
  <c r="G21" i="32" s="1"/>
  <c r="R46" i="46"/>
  <c r="G18" i="32" s="1"/>
  <c r="R45" i="46"/>
  <c r="G17" i="32" s="1"/>
  <c r="R44" i="46"/>
  <c r="G16" i="32" s="1"/>
  <c r="R43" i="46"/>
  <c r="G15" i="32" s="1"/>
  <c r="R42" i="46"/>
  <c r="G14" i="32" s="1"/>
  <c r="R41" i="46"/>
  <c r="G13" i="32" s="1"/>
  <c r="R40" i="46"/>
  <c r="G12" i="32" s="1"/>
  <c r="R39" i="46"/>
  <c r="G11" i="32" s="1"/>
  <c r="J11" i="32" s="1"/>
  <c r="R37" i="46"/>
  <c r="E16" i="56" s="1"/>
  <c r="H16" i="56" s="1"/>
  <c r="R36" i="46"/>
  <c r="E15" i="56" s="1"/>
  <c r="H15" i="56" s="1"/>
  <c r="R34" i="46"/>
  <c r="G19" i="31" s="1"/>
  <c r="R33" i="46"/>
  <c r="G18" i="31" s="1"/>
  <c r="R32" i="46"/>
  <c r="G17" i="31" s="1"/>
  <c r="R31" i="46"/>
  <c r="G16" i="31" s="1"/>
  <c r="R30" i="46"/>
  <c r="G15" i="31" s="1"/>
  <c r="R29" i="46"/>
  <c r="G14" i="31" s="1"/>
  <c r="R28" i="46"/>
  <c r="G13" i="31" s="1"/>
  <c r="R27" i="46"/>
  <c r="G12" i="31" s="1"/>
  <c r="R26" i="46"/>
  <c r="G11" i="31" s="1"/>
  <c r="R24" i="46"/>
  <c r="E12" i="56" s="1"/>
  <c r="H12" i="56" s="1"/>
  <c r="R23" i="46"/>
  <c r="E11" i="56" s="1"/>
  <c r="H11" i="56" s="1"/>
  <c r="R21" i="46"/>
  <c r="G22" i="30" s="1"/>
  <c r="R20" i="46"/>
  <c r="G21" i="30" s="1"/>
  <c r="R19" i="46"/>
  <c r="G20" i="30" s="1"/>
  <c r="R18" i="46"/>
  <c r="G19" i="30" s="1"/>
  <c r="R15" i="46"/>
  <c r="G16" i="30" s="1"/>
  <c r="R14" i="46"/>
  <c r="G15" i="30" s="1"/>
  <c r="R13" i="46"/>
  <c r="G14" i="30" s="1"/>
  <c r="A97" i="121" l="1"/>
  <c r="B101" i="73"/>
  <c r="B101" i="72"/>
  <c r="B101" i="68"/>
  <c r="B101" i="70"/>
  <c r="B101" i="66"/>
  <c r="B101" i="67"/>
  <c r="C46" i="73"/>
  <c r="C46" i="68"/>
  <c r="C46" i="70"/>
  <c r="C46" i="72"/>
  <c r="C46" i="67"/>
  <c r="C46" i="66"/>
  <c r="C40" i="53"/>
  <c r="M175" i="121"/>
  <c r="D94" i="122" s="1"/>
  <c r="O175" i="121"/>
  <c r="F184" i="68" s="1"/>
  <c r="G7" i="31"/>
  <c r="G7" i="32"/>
  <c r="F7" i="31"/>
  <c r="E7" i="56"/>
  <c r="G7" i="33"/>
  <c r="G7" i="36"/>
  <c r="F7" i="35"/>
  <c r="E7" i="47"/>
  <c r="F7" i="33"/>
  <c r="F7" i="34"/>
  <c r="D7" i="56"/>
  <c r="G7" i="35"/>
  <c r="H7" i="36"/>
  <c r="F72" i="68"/>
  <c r="F72" i="72"/>
  <c r="F68" i="68"/>
  <c r="F68" i="72"/>
  <c r="F74" i="68"/>
  <c r="F74" i="72"/>
  <c r="F171" i="72"/>
  <c r="F171" i="68"/>
  <c r="D184" i="70"/>
  <c r="D184" i="72"/>
  <c r="D184" i="66"/>
  <c r="D184" i="67"/>
  <c r="D184" i="73"/>
  <c r="D184" i="68"/>
  <c r="F52" i="68"/>
  <c r="F52" i="72"/>
  <c r="F25" i="72"/>
  <c r="F25" i="68"/>
  <c r="AB73" i="121"/>
  <c r="F78" i="68"/>
  <c r="F78" i="72"/>
  <c r="F118" i="68"/>
  <c r="F118" i="72"/>
  <c r="F137" i="68"/>
  <c r="F137" i="72"/>
  <c r="F168" i="72"/>
  <c r="F168" i="68"/>
  <c r="F69" i="68"/>
  <c r="F69" i="72"/>
  <c r="F22" i="72"/>
  <c r="F22" i="68"/>
  <c r="F173" i="72"/>
  <c r="F173" i="68"/>
  <c r="AB89" i="121"/>
  <c r="F94" i="68"/>
  <c r="F94" i="72"/>
  <c r="F170" i="72"/>
  <c r="F170" i="68"/>
  <c r="F75" i="68"/>
  <c r="F75" i="72"/>
  <c r="F71" i="68"/>
  <c r="F71" i="72"/>
  <c r="F174" i="72"/>
  <c r="F174" i="68"/>
  <c r="F70" i="68"/>
  <c r="F70" i="72"/>
  <c r="F169" i="72"/>
  <c r="F169" i="68"/>
  <c r="AI8" i="121"/>
  <c r="G181" i="121"/>
  <c r="G182" i="121" s="1"/>
  <c r="AB72" i="121"/>
  <c r="F77" i="68"/>
  <c r="F77" i="72"/>
  <c r="I37" i="33"/>
  <c r="J37" i="33"/>
  <c r="I33" i="33"/>
  <c r="J33" i="33"/>
  <c r="I23" i="35"/>
  <c r="J23" i="35"/>
  <c r="J37" i="36"/>
  <c r="K37" i="36"/>
  <c r="I67" i="33"/>
  <c r="J67" i="33"/>
  <c r="I61" i="33"/>
  <c r="J61" i="33"/>
  <c r="J36" i="33"/>
  <c r="I36" i="33"/>
  <c r="J34" i="33"/>
  <c r="I34" i="33"/>
  <c r="J32" i="33"/>
  <c r="I32" i="33"/>
  <c r="J30" i="33"/>
  <c r="I30" i="33"/>
  <c r="J19" i="36"/>
  <c r="K19" i="36"/>
  <c r="K40" i="36"/>
  <c r="J40" i="36"/>
  <c r="J23" i="34"/>
  <c r="I23" i="34"/>
  <c r="J43" i="36"/>
  <c r="K43" i="36"/>
  <c r="K16" i="36"/>
  <c r="J16" i="36"/>
  <c r="I35" i="33"/>
  <c r="J35" i="33"/>
  <c r="I31" i="33"/>
  <c r="J31" i="33"/>
  <c r="J38" i="36"/>
  <c r="K38" i="36"/>
  <c r="J25" i="34"/>
  <c r="I25" i="34"/>
  <c r="J13" i="36"/>
  <c r="K13" i="36"/>
  <c r="K14" i="36"/>
  <c r="J14" i="36"/>
  <c r="H12" i="37"/>
  <c r="I65" i="33"/>
  <c r="J65" i="33"/>
  <c r="I63" i="33"/>
  <c r="J63" i="33"/>
  <c r="J39" i="36"/>
  <c r="K39" i="36"/>
  <c r="J15" i="36"/>
  <c r="K15" i="36"/>
  <c r="J42" i="36"/>
  <c r="K42" i="36"/>
  <c r="H14" i="37"/>
  <c r="J66" i="33"/>
  <c r="I66" i="33"/>
  <c r="J64" i="33"/>
  <c r="I64" i="33"/>
  <c r="J62" i="33"/>
  <c r="I62" i="33"/>
  <c r="J60" i="33"/>
  <c r="I60" i="33"/>
  <c r="J23" i="36"/>
  <c r="K23" i="36"/>
  <c r="J27" i="34"/>
  <c r="I27" i="34"/>
  <c r="J29" i="34"/>
  <c r="I29" i="34"/>
  <c r="J21" i="36"/>
  <c r="K21" i="36"/>
  <c r="J20" i="36"/>
  <c r="K20" i="36"/>
  <c r="G11" i="37"/>
  <c r="H11" i="37"/>
  <c r="I26" i="34"/>
  <c r="J26" i="34"/>
  <c r="AH36" i="121"/>
  <c r="AN36" i="121" s="1"/>
  <c r="AI100" i="121"/>
  <c r="AO100" i="121" s="1"/>
  <c r="AH100" i="121"/>
  <c r="AN100" i="121" s="1"/>
  <c r="AH111" i="121"/>
  <c r="AN111" i="121" s="1"/>
  <c r="AI111" i="121"/>
  <c r="AH27" i="121"/>
  <c r="AN27" i="121" s="1"/>
  <c r="AH105" i="121"/>
  <c r="AN105" i="121" s="1"/>
  <c r="AI105" i="121"/>
  <c r="AH109" i="121"/>
  <c r="AN109" i="121" s="1"/>
  <c r="AI109" i="121"/>
  <c r="AO109" i="121" s="1"/>
  <c r="AH26" i="121"/>
  <c r="AN26" i="121" s="1"/>
  <c r="AI99" i="121"/>
  <c r="AH99" i="121"/>
  <c r="AN99" i="121" s="1"/>
  <c r="AH106" i="121"/>
  <c r="AN106" i="121" s="1"/>
  <c r="AI106" i="121"/>
  <c r="AO106" i="121" s="1"/>
  <c r="AH21" i="121"/>
  <c r="AN21" i="121" s="1"/>
  <c r="AH33" i="121"/>
  <c r="AN33" i="121" s="1"/>
  <c r="AI103" i="121"/>
  <c r="AH103" i="121"/>
  <c r="AN103" i="121" s="1"/>
  <c r="AH107" i="121"/>
  <c r="AN107" i="121" s="1"/>
  <c r="AI107" i="121"/>
  <c r="AO107" i="121" s="1"/>
  <c r="AH102" i="121"/>
  <c r="AN102" i="121" s="1"/>
  <c r="AI102" i="121"/>
  <c r="AO102" i="121" s="1"/>
  <c r="AI113" i="121"/>
  <c r="AO113" i="121" s="1"/>
  <c r="AH113" i="121"/>
  <c r="AN113" i="121" s="1"/>
  <c r="AH31" i="121"/>
  <c r="AN31" i="121" s="1"/>
  <c r="AH40" i="121"/>
  <c r="AN40" i="121" s="1"/>
  <c r="AH24" i="121"/>
  <c r="AN24" i="121" s="1"/>
  <c r="AH34" i="121"/>
  <c r="AN34" i="121" s="1"/>
  <c r="AH43" i="121"/>
  <c r="AN43" i="121" s="1"/>
  <c r="AI114" i="121"/>
  <c r="AO114" i="121" s="1"/>
  <c r="AH114" i="121"/>
  <c r="AN114" i="121" s="1"/>
  <c r="AH23" i="121"/>
  <c r="AH42" i="121"/>
  <c r="AN42" i="121" s="1"/>
  <c r="AH15" i="121"/>
  <c r="AN15" i="121" s="1"/>
  <c r="AI15" i="121"/>
  <c r="AO15" i="121" s="1"/>
  <c r="AI116" i="121"/>
  <c r="AO116" i="121" s="1"/>
  <c r="AH116" i="121"/>
  <c r="AH38" i="121"/>
  <c r="AI101" i="121"/>
  <c r="AO101" i="121" s="1"/>
  <c r="AH101" i="121"/>
  <c r="AN101" i="121" s="1"/>
  <c r="AI110" i="121"/>
  <c r="AO110" i="121" s="1"/>
  <c r="AH110" i="121"/>
  <c r="AN110" i="121" s="1"/>
  <c r="AH35" i="121"/>
  <c r="AN35" i="121" s="1"/>
  <c r="AH30" i="121"/>
  <c r="AN30" i="121" s="1"/>
  <c r="AH39" i="121"/>
  <c r="AH32" i="121"/>
  <c r="AN32" i="121" s="1"/>
  <c r="AH41" i="121"/>
  <c r="AN41" i="121" s="1"/>
  <c r="AH44" i="121"/>
  <c r="AN44" i="121" s="1"/>
  <c r="AI104" i="121"/>
  <c r="AO104" i="121" s="1"/>
  <c r="AH104" i="121"/>
  <c r="AN104" i="121" s="1"/>
  <c r="AH20" i="121"/>
  <c r="AN20" i="121" s="1"/>
  <c r="AN19" i="121"/>
  <c r="AH8" i="121"/>
  <c r="AN8" i="121" s="1"/>
  <c r="AB22" i="121"/>
  <c r="C16" i="106"/>
  <c r="C14" i="121"/>
  <c r="C45" i="106"/>
  <c r="C44" i="121" s="1"/>
  <c r="C43" i="121"/>
  <c r="M39" i="121"/>
  <c r="AN75" i="121"/>
  <c r="M75" i="121"/>
  <c r="AN79" i="121"/>
  <c r="M79" i="121"/>
  <c r="M120" i="121"/>
  <c r="L120" i="121"/>
  <c r="M31" i="121"/>
  <c r="M50" i="121"/>
  <c r="L50" i="121"/>
  <c r="AB19" i="121"/>
  <c r="AB8" i="121"/>
  <c r="M116" i="121"/>
  <c r="L128" i="121"/>
  <c r="M128" i="121"/>
  <c r="M142" i="121"/>
  <c r="L142" i="121"/>
  <c r="K177" i="121"/>
  <c r="L177" i="121"/>
  <c r="M177" i="121"/>
  <c r="M100" i="121"/>
  <c r="M111" i="121"/>
  <c r="M21" i="121"/>
  <c r="M33" i="121"/>
  <c r="M49" i="121"/>
  <c r="L49" i="121"/>
  <c r="L53" i="121"/>
  <c r="M53" i="121"/>
  <c r="M114" i="121"/>
  <c r="L126" i="121"/>
  <c r="M126" i="121"/>
  <c r="L147" i="121"/>
  <c r="M147" i="121"/>
  <c r="M152" i="121"/>
  <c r="L152" i="121"/>
  <c r="M157" i="121"/>
  <c r="L157" i="121"/>
  <c r="L143" i="121"/>
  <c r="M143" i="121"/>
  <c r="K11" i="121"/>
  <c r="AN11" i="121"/>
  <c r="M11" i="121"/>
  <c r="M23" i="121"/>
  <c r="M36" i="121"/>
  <c r="M42" i="121"/>
  <c r="K178" i="121"/>
  <c r="L178" i="121"/>
  <c r="M178" i="121"/>
  <c r="M123" i="121"/>
  <c r="L123" i="121"/>
  <c r="M148" i="121"/>
  <c r="L148" i="121"/>
  <c r="L153" i="121"/>
  <c r="M153" i="121"/>
  <c r="M15" i="121"/>
  <c r="M85" i="121"/>
  <c r="AN85" i="121"/>
  <c r="M92" i="121"/>
  <c r="AN92" i="121"/>
  <c r="L46" i="121"/>
  <c r="M46" i="121"/>
  <c r="N46" i="121"/>
  <c r="M103" i="121"/>
  <c r="M107" i="121"/>
  <c r="M109" i="121"/>
  <c r="M159" i="121"/>
  <c r="L159" i="121"/>
  <c r="L141" i="121"/>
  <c r="M141" i="121"/>
  <c r="AC112" i="121"/>
  <c r="AB112" i="121"/>
  <c r="M99" i="121"/>
  <c r="M122" i="121"/>
  <c r="L122" i="121"/>
  <c r="L140" i="121"/>
  <c r="M140" i="121"/>
  <c r="M106" i="121"/>
  <c r="M27" i="121"/>
  <c r="M38" i="121"/>
  <c r="L51" i="121"/>
  <c r="M51" i="121"/>
  <c r="M62" i="121"/>
  <c r="L62" i="121"/>
  <c r="M121" i="121"/>
  <c r="L121" i="121"/>
  <c r="M145" i="121"/>
  <c r="L145" i="121"/>
  <c r="M149" i="121"/>
  <c r="L149" i="121"/>
  <c r="L154" i="121"/>
  <c r="M139" i="121"/>
  <c r="L139" i="121"/>
  <c r="AN10" i="121"/>
  <c r="K10" i="121"/>
  <c r="M10" i="121"/>
  <c r="M12" i="121"/>
  <c r="AN12" i="121"/>
  <c r="K12" i="121"/>
  <c r="M32" i="121"/>
  <c r="M41" i="121"/>
  <c r="M44" i="121"/>
  <c r="M104" i="121"/>
  <c r="M146" i="121"/>
  <c r="L146" i="121"/>
  <c r="M151" i="121"/>
  <c r="L151" i="121"/>
  <c r="L156" i="121"/>
  <c r="M156" i="121"/>
  <c r="M20" i="121"/>
  <c r="M90" i="121"/>
  <c r="AN90" i="121"/>
  <c r="M94" i="121"/>
  <c r="AN94" i="121"/>
  <c r="M30" i="121"/>
  <c r="AN93" i="121"/>
  <c r="M93" i="121"/>
  <c r="L180" i="121"/>
  <c r="M180" i="121"/>
  <c r="L119" i="121"/>
  <c r="M119" i="121"/>
  <c r="M76" i="121"/>
  <c r="AN76" i="121"/>
  <c r="M40" i="121"/>
  <c r="M8" i="121"/>
  <c r="M24" i="121"/>
  <c r="M34" i="121"/>
  <c r="M43" i="121"/>
  <c r="M77" i="121"/>
  <c r="AN77" i="121"/>
  <c r="M91" i="121"/>
  <c r="AN91" i="121"/>
  <c r="M101" i="121"/>
  <c r="M105" i="121"/>
  <c r="M110" i="121"/>
  <c r="M102" i="121"/>
  <c r="M113" i="121"/>
  <c r="M138" i="121"/>
  <c r="L138" i="121"/>
  <c r="M74" i="121"/>
  <c r="AN74" i="121"/>
  <c r="AN78" i="121"/>
  <c r="M78" i="121"/>
  <c r="M124" i="121"/>
  <c r="L124" i="121"/>
  <c r="M26" i="121"/>
  <c r="M35" i="121"/>
  <c r="L48" i="121"/>
  <c r="M48" i="121"/>
  <c r="M52" i="121"/>
  <c r="L52" i="121"/>
  <c r="F24" i="36"/>
  <c r="A144" i="106"/>
  <c r="A149" i="106"/>
  <c r="A152" i="106"/>
  <c r="Q141" i="46"/>
  <c r="Q13" i="46"/>
  <c r="Q14" i="46"/>
  <c r="Q15" i="46"/>
  <c r="Q18" i="46"/>
  <c r="Q19" i="46"/>
  <c r="Q20" i="46"/>
  <c r="Q21" i="46"/>
  <c r="Q23" i="46"/>
  <c r="Q24" i="46"/>
  <c r="Q26" i="46"/>
  <c r="Q27" i="46"/>
  <c r="Q28" i="46"/>
  <c r="Q29" i="46"/>
  <c r="Q30" i="46"/>
  <c r="Q31" i="46"/>
  <c r="Q32" i="46"/>
  <c r="Q33" i="46"/>
  <c r="Q34" i="46"/>
  <c r="Q36" i="46"/>
  <c r="Q37" i="46"/>
  <c r="Q39" i="46"/>
  <c r="Q40" i="46"/>
  <c r="Q41" i="46"/>
  <c r="Q42" i="46"/>
  <c r="Q43" i="46"/>
  <c r="Q44" i="46"/>
  <c r="Q45" i="46"/>
  <c r="Q46" i="46"/>
  <c r="Q48" i="46"/>
  <c r="Q49" i="46"/>
  <c r="Q50" i="46"/>
  <c r="Q51" i="46"/>
  <c r="Q52" i="46"/>
  <c r="Q53" i="46"/>
  <c r="Q54" i="46"/>
  <c r="Q56" i="46"/>
  <c r="Q57" i="46"/>
  <c r="Q58" i="46"/>
  <c r="Q59" i="46"/>
  <c r="Q60" i="46"/>
  <c r="Q61" i="46"/>
  <c r="Q62" i="46"/>
  <c r="Q63" i="46"/>
  <c r="Q64" i="46"/>
  <c r="Q66" i="46"/>
  <c r="Q67" i="46"/>
  <c r="Q68" i="46"/>
  <c r="Q69" i="46"/>
  <c r="Q70" i="46"/>
  <c r="Q72" i="46"/>
  <c r="Q73" i="46"/>
  <c r="Q74" i="46"/>
  <c r="Q75" i="46"/>
  <c r="Q76" i="46"/>
  <c r="Q77" i="46"/>
  <c r="Q78" i="46"/>
  <c r="Q79" i="46"/>
  <c r="Q80" i="46"/>
  <c r="Q82" i="46"/>
  <c r="Q83" i="46"/>
  <c r="Q84" i="46"/>
  <c r="Q85" i="46"/>
  <c r="Q86" i="46"/>
  <c r="Q87" i="46"/>
  <c r="Q88" i="46"/>
  <c r="Q89" i="46"/>
  <c r="Q90" i="46"/>
  <c r="Q92" i="46"/>
  <c r="Q93" i="46"/>
  <c r="Q94" i="46"/>
  <c r="Q95" i="46"/>
  <c r="Q96" i="46"/>
  <c r="Q97" i="46"/>
  <c r="Q99" i="46"/>
  <c r="Q100" i="46"/>
  <c r="Q101" i="46"/>
  <c r="Q102" i="46"/>
  <c r="Q103" i="46"/>
  <c r="Q104" i="46"/>
  <c r="Q105" i="46"/>
  <c r="Q106" i="46"/>
  <c r="Q107" i="46"/>
  <c r="Q109" i="46"/>
  <c r="Q110" i="46"/>
  <c r="Q111" i="46"/>
  <c r="Q112" i="46"/>
  <c r="Q113" i="46"/>
  <c r="Q114" i="46"/>
  <c r="Q115" i="46"/>
  <c r="Q116" i="46"/>
  <c r="Q117" i="46"/>
  <c r="Q119" i="46"/>
  <c r="Q120" i="46"/>
  <c r="Q121" i="46"/>
  <c r="Q122" i="46"/>
  <c r="Q123" i="46"/>
  <c r="Q124" i="46"/>
  <c r="Q125" i="46"/>
  <c r="Q126" i="46"/>
  <c r="Q127" i="46"/>
  <c r="Q129" i="46"/>
  <c r="Q130" i="46"/>
  <c r="Q131" i="46"/>
  <c r="Q132" i="46"/>
  <c r="Q133" i="46"/>
  <c r="Q134" i="46"/>
  <c r="Q136" i="46"/>
  <c r="Q138" i="46"/>
  <c r="Q139" i="46"/>
  <c r="Q140" i="46"/>
  <c r="Q142" i="46"/>
  <c r="Q143" i="46"/>
  <c r="Q144" i="46"/>
  <c r="Q145" i="46"/>
  <c r="Q146" i="46"/>
  <c r="Q148" i="46"/>
  <c r="Q149" i="46"/>
  <c r="Q151" i="46"/>
  <c r="Q154" i="46"/>
  <c r="Q155" i="46"/>
  <c r="Q156" i="46"/>
  <c r="Q157" i="46"/>
  <c r="Q158" i="46"/>
  <c r="Q159" i="46"/>
  <c r="Q161" i="46"/>
  <c r="Q162" i="46"/>
  <c r="Q163" i="46"/>
  <c r="Q164" i="46"/>
  <c r="Q166" i="46"/>
  <c r="Q167" i="46"/>
  <c r="Q168" i="46"/>
  <c r="Q169" i="46"/>
  <c r="Q170" i="46"/>
  <c r="Q172" i="46"/>
  <c r="Q173" i="46"/>
  <c r="Q175" i="46"/>
  <c r="Q176" i="46"/>
  <c r="Q177" i="46"/>
  <c r="Q178" i="46"/>
  <c r="Q179" i="46"/>
  <c r="Q180" i="46"/>
  <c r="Q181" i="46"/>
  <c r="Q182" i="46"/>
  <c r="Q183" i="46"/>
  <c r="Q184" i="46"/>
  <c r="Q185" i="46"/>
  <c r="Q186" i="46"/>
  <c r="Q187" i="46"/>
  <c r="Q188" i="46"/>
  <c r="Q189" i="46"/>
  <c r="Q191" i="46"/>
  <c r="B102" i="73" l="1"/>
  <c r="B102" i="70"/>
  <c r="B102" i="68"/>
  <c r="B102" i="66"/>
  <c r="B102" i="72"/>
  <c r="B102" i="67"/>
  <c r="C48" i="73"/>
  <c r="C48" i="68"/>
  <c r="C48" i="70"/>
  <c r="C48" i="72"/>
  <c r="C48" i="66"/>
  <c r="C48" i="67"/>
  <c r="J14" i="121"/>
  <c r="F16" i="66" s="1"/>
  <c r="C16" i="73"/>
  <c r="C16" i="68"/>
  <c r="C16" i="70"/>
  <c r="C16" i="72"/>
  <c r="C16" i="67"/>
  <c r="C16" i="66"/>
  <c r="C47" i="70"/>
  <c r="C47" i="68"/>
  <c r="C47" i="73"/>
  <c r="C47" i="72"/>
  <c r="C47" i="67"/>
  <c r="C47" i="66"/>
  <c r="F184" i="72"/>
  <c r="AB175" i="121"/>
  <c r="AC175" i="121"/>
  <c r="D73" i="122"/>
  <c r="F23" i="72"/>
  <c r="F23" i="68"/>
  <c r="F110" i="68"/>
  <c r="F110" i="72"/>
  <c r="F48" i="68"/>
  <c r="F48" i="72"/>
  <c r="F56" i="68"/>
  <c r="F56" i="72"/>
  <c r="F44" i="68"/>
  <c r="F44" i="72"/>
  <c r="F109" i="68"/>
  <c r="F109" i="72"/>
  <c r="AB75" i="121"/>
  <c r="F80" i="68"/>
  <c r="F80" i="72"/>
  <c r="F116" i="68"/>
  <c r="F116" i="72"/>
  <c r="F38" i="68"/>
  <c r="F38" i="72"/>
  <c r="F53" i="68"/>
  <c r="F53" i="72"/>
  <c r="AB78" i="121"/>
  <c r="F83" i="68"/>
  <c r="F83" i="72"/>
  <c r="AB102" i="121"/>
  <c r="F108" i="68"/>
  <c r="F108" i="72"/>
  <c r="F129" i="68"/>
  <c r="F129" i="72"/>
  <c r="F54" i="68"/>
  <c r="F54" i="72"/>
  <c r="AC100" i="121"/>
  <c r="F106" i="68"/>
  <c r="F106" i="72"/>
  <c r="AB92" i="121"/>
  <c r="F97" i="68"/>
  <c r="F97" i="72"/>
  <c r="F156" i="68"/>
  <c r="F156" i="72"/>
  <c r="F26" i="72"/>
  <c r="F26" i="68"/>
  <c r="F160" i="72"/>
  <c r="F160" i="68"/>
  <c r="AB10" i="121"/>
  <c r="F12" i="68"/>
  <c r="F12" i="72"/>
  <c r="F164" i="72"/>
  <c r="F164" i="68"/>
  <c r="F45" i="68"/>
  <c r="F45" i="72"/>
  <c r="F147" i="68"/>
  <c r="F147" i="72"/>
  <c r="F42" i="68"/>
  <c r="F42" i="72"/>
  <c r="F35" i="68"/>
  <c r="F35" i="72"/>
  <c r="F149" i="68"/>
  <c r="F149" i="72"/>
  <c r="F167" i="72"/>
  <c r="F167" i="68"/>
  <c r="AB93" i="121"/>
  <c r="F98" i="68"/>
  <c r="F98" i="72"/>
  <c r="F43" i="68"/>
  <c r="F43" i="72"/>
  <c r="F187" i="68"/>
  <c r="F187" i="72"/>
  <c r="F27" i="72"/>
  <c r="F27" i="68"/>
  <c r="F39" i="68"/>
  <c r="F39" i="72"/>
  <c r="AB74" i="121"/>
  <c r="F79" i="68"/>
  <c r="F79" i="72"/>
  <c r="AB101" i="121"/>
  <c r="F107" i="68"/>
  <c r="F107" i="72"/>
  <c r="AB99" i="121"/>
  <c r="F105" i="68"/>
  <c r="F105" i="72"/>
  <c r="F37" i="68"/>
  <c r="F37" i="72"/>
  <c r="F150" i="68"/>
  <c r="F150" i="72"/>
  <c r="AB85" i="121"/>
  <c r="F90" i="68"/>
  <c r="F90" i="72"/>
  <c r="F130" i="68"/>
  <c r="F130" i="72"/>
  <c r="AB11" i="121"/>
  <c r="F13" i="68"/>
  <c r="F13" i="72"/>
  <c r="F155" i="68"/>
  <c r="F155" i="72"/>
  <c r="F153" i="68"/>
  <c r="F153" i="72"/>
  <c r="AB94" i="121"/>
  <c r="F99" i="68"/>
  <c r="F99" i="72"/>
  <c r="F159" i="72"/>
  <c r="F159" i="68"/>
  <c r="F36" i="68"/>
  <c r="F36" i="72"/>
  <c r="F162" i="68"/>
  <c r="F162" i="72"/>
  <c r="F111" i="68"/>
  <c r="F111" i="72"/>
  <c r="F30" i="72"/>
  <c r="F30" i="68"/>
  <c r="F190" i="72"/>
  <c r="F190" i="68"/>
  <c r="F127" i="68"/>
  <c r="F127" i="72"/>
  <c r="F126" i="68"/>
  <c r="F126" i="72"/>
  <c r="F34" i="68"/>
  <c r="F34" i="72"/>
  <c r="F51" i="68"/>
  <c r="F51" i="72"/>
  <c r="F188" i="68"/>
  <c r="F188" i="72"/>
  <c r="AB77" i="121"/>
  <c r="F82" i="68"/>
  <c r="F82" i="72"/>
  <c r="F29" i="72"/>
  <c r="F29" i="68"/>
  <c r="F146" i="68"/>
  <c r="F146" i="72"/>
  <c r="AB91" i="121"/>
  <c r="F96" i="68"/>
  <c r="F96" i="72"/>
  <c r="B7" i="54"/>
  <c r="AB21" i="121"/>
  <c r="F24" i="72"/>
  <c r="F24" i="68"/>
  <c r="F135" i="68"/>
  <c r="F135" i="72"/>
  <c r="AC15" i="121"/>
  <c r="F17" i="68"/>
  <c r="F17" i="72"/>
  <c r="F46" i="68"/>
  <c r="F46" i="72"/>
  <c r="F151" i="68"/>
  <c r="F151" i="72"/>
  <c r="F133" i="68"/>
  <c r="F133" i="72"/>
  <c r="F128" i="68"/>
  <c r="F128" i="72"/>
  <c r="AB90" i="121"/>
  <c r="F95" i="68"/>
  <c r="F95" i="72"/>
  <c r="F154" i="68"/>
  <c r="F154" i="72"/>
  <c r="AB12" i="121"/>
  <c r="F14" i="68"/>
  <c r="F14" i="72"/>
  <c r="F157" i="72"/>
  <c r="F157" i="68"/>
  <c r="F67" i="68"/>
  <c r="F67" i="72"/>
  <c r="F112" i="68"/>
  <c r="F112" i="72"/>
  <c r="F55" i="68"/>
  <c r="F55" i="72"/>
  <c r="AB76" i="121"/>
  <c r="F81" i="68"/>
  <c r="F81" i="72"/>
  <c r="F115" i="68"/>
  <c r="F115" i="72"/>
  <c r="F113" i="68"/>
  <c r="F113" i="72"/>
  <c r="AB79" i="121"/>
  <c r="F84" i="68"/>
  <c r="F84" i="72"/>
  <c r="F47" i="68"/>
  <c r="F47" i="72"/>
  <c r="F57" i="68"/>
  <c r="F57" i="72"/>
  <c r="F131" i="68"/>
  <c r="F131" i="72"/>
  <c r="AC113" i="121"/>
  <c r="F119" i="68"/>
  <c r="F119" i="72"/>
  <c r="F148" i="68"/>
  <c r="F148" i="72"/>
  <c r="F58" i="68"/>
  <c r="F58" i="72"/>
  <c r="AB111" i="121"/>
  <c r="F117" i="68"/>
  <c r="F117" i="72"/>
  <c r="AC116" i="121"/>
  <c r="F122" i="68"/>
  <c r="F122" i="72"/>
  <c r="F161" i="72"/>
  <c r="F161" i="68"/>
  <c r="F40" i="68"/>
  <c r="F40" i="72"/>
  <c r="F165" i="72"/>
  <c r="F165" i="68"/>
  <c r="AC114" i="121"/>
  <c r="F120" i="68"/>
  <c r="F120" i="72"/>
  <c r="D19" i="122"/>
  <c r="AN39" i="121"/>
  <c r="AN38" i="121"/>
  <c r="AO111" i="121"/>
  <c r="AO99" i="121"/>
  <c r="AO103" i="121"/>
  <c r="AN23" i="121"/>
  <c r="AO105" i="121"/>
  <c r="AN116" i="121"/>
  <c r="AB42" i="121"/>
  <c r="D84" i="122"/>
  <c r="AB36" i="121"/>
  <c r="AB114" i="121"/>
  <c r="AB100" i="121"/>
  <c r="AB23" i="121"/>
  <c r="AB35" i="121"/>
  <c r="AC111" i="121"/>
  <c r="AC99" i="121"/>
  <c r="AB116" i="121"/>
  <c r="AB26" i="121"/>
  <c r="AC101" i="121"/>
  <c r="AB15" i="121"/>
  <c r="AC102" i="121"/>
  <c r="AB113" i="121"/>
  <c r="AB33" i="121"/>
  <c r="C17" i="106"/>
  <c r="C15" i="121"/>
  <c r="D114" i="122"/>
  <c r="AB38" i="121"/>
  <c r="AB107" i="121"/>
  <c r="AC107" i="121"/>
  <c r="AB24" i="121"/>
  <c r="AC8" i="121"/>
  <c r="AB32" i="121"/>
  <c r="AB105" i="121"/>
  <c r="AC105" i="121"/>
  <c r="AO8" i="121"/>
  <c r="AB30" i="121"/>
  <c r="AC110" i="121"/>
  <c r="AB110" i="121"/>
  <c r="AB34" i="121"/>
  <c r="AB20" i="121"/>
  <c r="AC104" i="121"/>
  <c r="AB104" i="121"/>
  <c r="AB44" i="121"/>
  <c r="AB27" i="121"/>
  <c r="D104" i="122"/>
  <c r="AB40" i="121"/>
  <c r="AB103" i="121"/>
  <c r="AC103" i="121"/>
  <c r="D25" i="122"/>
  <c r="L181" i="121"/>
  <c r="N181" i="121"/>
  <c r="N182" i="121" s="1"/>
  <c r="AC109" i="121"/>
  <c r="AB109" i="121"/>
  <c r="AB41" i="121"/>
  <c r="AB106" i="121"/>
  <c r="AC106" i="121"/>
  <c r="AB31" i="121"/>
  <c r="AB39" i="121"/>
  <c r="AB43" i="121"/>
  <c r="D122" i="122"/>
  <c r="A154" i="106"/>
  <c r="A158" i="106" s="1"/>
  <c r="A155" i="106" s="1"/>
  <c r="A153" i="106"/>
  <c r="A157" i="106" s="1"/>
  <c r="F12" i="31"/>
  <c r="F13" i="31"/>
  <c r="F14" i="31"/>
  <c r="F15" i="31"/>
  <c r="F16" i="31"/>
  <c r="F17" i="31"/>
  <c r="F18" i="31"/>
  <c r="F19" i="31"/>
  <c r="E12" i="31"/>
  <c r="E13" i="31"/>
  <c r="E14" i="31"/>
  <c r="E15" i="31"/>
  <c r="E16" i="31"/>
  <c r="E17" i="31"/>
  <c r="E18" i="31"/>
  <c r="E19" i="31"/>
  <c r="J15" i="121" l="1"/>
  <c r="F17" i="66" s="1"/>
  <c r="C17" i="73"/>
  <c r="C17" i="68"/>
  <c r="C17" i="70"/>
  <c r="C17" i="72"/>
  <c r="C17" i="66"/>
  <c r="C17" i="67"/>
  <c r="I17" i="31"/>
  <c r="J17" i="31"/>
  <c r="J16" i="31"/>
  <c r="I16" i="31"/>
  <c r="J12" i="31"/>
  <c r="I12" i="31"/>
  <c r="I13" i="31"/>
  <c r="J13" i="31"/>
  <c r="I19" i="31"/>
  <c r="J19" i="31"/>
  <c r="I15" i="31"/>
  <c r="J15" i="31"/>
  <c r="J18" i="31"/>
  <c r="I18" i="31"/>
  <c r="J14" i="31"/>
  <c r="I14" i="31"/>
  <c r="C18" i="106"/>
  <c r="C17" i="121" s="1"/>
  <c r="C16" i="121"/>
  <c r="F11" i="30"/>
  <c r="J17" i="121" l="1"/>
  <c r="F19" i="66" s="1"/>
  <c r="C19" i="73"/>
  <c r="C19" i="68"/>
  <c r="C19" i="70"/>
  <c r="C19" i="72"/>
  <c r="C19" i="66"/>
  <c r="C19" i="67"/>
  <c r="J16" i="121"/>
  <c r="F18" i="66" s="1"/>
  <c r="C18" i="73"/>
  <c r="C18" i="68"/>
  <c r="C18" i="70"/>
  <c r="C18" i="72"/>
  <c r="C18" i="66"/>
  <c r="C18" i="67"/>
  <c r="F18" i="32"/>
  <c r="D19" i="32"/>
  <c r="A4" i="41" l="1"/>
  <c r="A3" i="41"/>
  <c r="A1" i="41"/>
  <c r="D21" i="53" l="1"/>
  <c r="D22" i="53" s="1"/>
  <c r="D20" i="53"/>
  <c r="C20" i="53"/>
  <c r="A4" i="53"/>
  <c r="A3" i="53"/>
  <c r="A1" i="53"/>
  <c r="D23" i="53" l="1"/>
  <c r="D18" i="53"/>
  <c r="A4" i="43" l="1"/>
  <c r="B4" i="43"/>
  <c r="A2" i="43"/>
  <c r="B2" i="43"/>
  <c r="A1" i="43"/>
  <c r="B1" i="43"/>
  <c r="O9" i="43" l="1"/>
  <c r="H20" i="43"/>
  <c r="J20" i="43"/>
  <c r="L20" i="43"/>
  <c r="G20" i="43"/>
  <c r="M16" i="43"/>
  <c r="F16" i="43"/>
  <c r="L16" i="43"/>
  <c r="L21" i="43" s="1"/>
  <c r="M20" i="43"/>
  <c r="N16" i="43"/>
  <c r="E20" i="43"/>
  <c r="I20" i="43"/>
  <c r="N20" i="43"/>
  <c r="J16" i="43"/>
  <c r="E16" i="43"/>
  <c r="E21" i="43" s="1"/>
  <c r="G16" i="43"/>
  <c r="K16" i="43"/>
  <c r="K20" i="43"/>
  <c r="I16" i="43"/>
  <c r="H16" i="43"/>
  <c r="O12" i="43"/>
  <c r="F20" i="43"/>
  <c r="O11" i="43"/>
  <c r="O14" i="43"/>
  <c r="O13" i="43"/>
  <c r="D20" i="43"/>
  <c r="O19" i="43"/>
  <c r="D16" i="43"/>
  <c r="C16" i="43"/>
  <c r="O15" i="43"/>
  <c r="O17" i="43"/>
  <c r="D67" i="122" s="1"/>
  <c r="O10" i="43"/>
  <c r="C20" i="43"/>
  <c r="C21" i="43" s="1"/>
  <c r="O18" i="43"/>
  <c r="F22" i="43" l="1"/>
  <c r="J21" i="43"/>
  <c r="N22" i="43"/>
  <c r="H22" i="43"/>
  <c r="G22" i="43"/>
  <c r="I21" i="43"/>
  <c r="J22" i="43"/>
  <c r="E22" i="43"/>
  <c r="M21" i="43"/>
  <c r="L22" i="43"/>
  <c r="D78" i="122"/>
  <c r="M22" i="43"/>
  <c r="K22" i="43"/>
  <c r="N21" i="43"/>
  <c r="D21" i="43"/>
  <c r="I22" i="43"/>
  <c r="G21" i="43"/>
  <c r="K21" i="43"/>
  <c r="D22" i="43"/>
  <c r="H21" i="43"/>
  <c r="F21" i="43"/>
  <c r="C22" i="43"/>
  <c r="E14" i="32" l="1"/>
  <c r="E16" i="32"/>
  <c r="E15" i="32"/>
  <c r="E59" i="33"/>
  <c r="E12" i="32"/>
  <c r="E17" i="32"/>
  <c r="E13" i="32"/>
  <c r="E18" i="32"/>
  <c r="I18" i="32" l="1"/>
  <c r="J18" i="32"/>
  <c r="J13" i="32"/>
  <c r="J17" i="32"/>
  <c r="J14" i="32"/>
  <c r="J12" i="32"/>
  <c r="J59" i="33"/>
  <c r="J16" i="32"/>
  <c r="J15" i="32"/>
  <c r="E68" i="33"/>
  <c r="A4" i="46" l="1"/>
  <c r="A3" i="46"/>
  <c r="A1" i="46"/>
  <c r="O20" i="43" l="1"/>
  <c r="O16" i="43"/>
  <c r="O22" i="43" l="1"/>
  <c r="O21" i="43"/>
  <c r="D77" i="122" l="1"/>
  <c r="D66" i="122"/>
  <c r="D68" i="122" s="1"/>
  <c r="D79" i="122" l="1"/>
  <c r="D80" i="122"/>
  <c r="A2" i="31"/>
  <c r="A2" i="32" s="1"/>
  <c r="A2" i="56" s="1"/>
  <c r="A2" i="33" s="1"/>
  <c r="A2" i="34" s="1"/>
  <c r="A2" i="35" s="1"/>
  <c r="A2" i="47" s="1"/>
  <c r="A2" i="36" s="1"/>
  <c r="A2" i="37" s="1"/>
  <c r="D69" i="122" l="1"/>
  <c r="A4" i="30"/>
  <c r="A4" i="31" s="1"/>
  <c r="A4" i="32" s="1"/>
  <c r="A4" i="56" s="1"/>
  <c r="A4" i="33" s="1"/>
  <c r="A4" i="34" s="1"/>
  <c r="A4" i="35" s="1"/>
  <c r="A4" i="47" s="1"/>
  <c r="A4" i="36" s="1"/>
  <c r="A4" i="37" s="1"/>
  <c r="A4" i="73" s="1"/>
  <c r="A4" i="67" s="1"/>
  <c r="A4" i="66" s="1"/>
  <c r="A4" i="72" s="1"/>
  <c r="A4" i="70" s="1"/>
  <c r="A4" i="68" s="1"/>
  <c r="A4" i="122" s="1"/>
  <c r="A3" i="30"/>
  <c r="A3" i="31" s="1"/>
  <c r="A3" i="32" s="1"/>
  <c r="A3" i="56" s="1"/>
  <c r="A3" i="33" s="1"/>
  <c r="A3" i="34" s="1"/>
  <c r="A3" i="35" s="1"/>
  <c r="A3" i="47" s="1"/>
  <c r="A3" i="36" s="1"/>
  <c r="A3" i="37" s="1"/>
  <c r="A3" i="73" s="1"/>
  <c r="A3" i="67" s="1"/>
  <c r="A3" i="66" s="1"/>
  <c r="A3" i="72" s="1"/>
  <c r="A3" i="70" s="1"/>
  <c r="A3" i="68" s="1"/>
  <c r="A3" i="122" s="1"/>
  <c r="A1" i="30"/>
  <c r="A1" i="31" s="1"/>
  <c r="A1" i="32" s="1"/>
  <c r="A1" i="56" s="1"/>
  <c r="A1" i="33" s="1"/>
  <c r="A1" i="34" s="1"/>
  <c r="A1" i="35" s="1"/>
  <c r="A1" i="47" s="1"/>
  <c r="A1" i="36" s="1"/>
  <c r="A1" i="37" s="1"/>
  <c r="A1" i="73" s="1"/>
  <c r="A1" i="67" s="1"/>
  <c r="A1" i="66" s="1"/>
  <c r="A1" i="72" s="1"/>
  <c r="A1" i="70" s="1"/>
  <c r="A1" i="68" s="1"/>
  <c r="A1" i="122" s="1"/>
  <c r="A5" i="11"/>
  <c r="A4" i="11"/>
  <c r="A2" i="11"/>
  <c r="A1" i="11"/>
  <c r="E11" i="47" l="1"/>
  <c r="A12" i="46" l="1"/>
  <c r="A13" i="46" s="1"/>
  <c r="A14" i="46" s="1"/>
  <c r="A15" i="46" s="1"/>
  <c r="A16" i="46" s="1"/>
  <c r="A17" i="46" s="1"/>
  <c r="A18" i="46" s="1"/>
  <c r="A19" i="46" s="1"/>
  <c r="A20" i="46" s="1"/>
  <c r="A21" i="46" l="1"/>
  <c r="A22" i="46" s="1"/>
  <c r="A23" i="46" s="1"/>
  <c r="A24" i="46" s="1"/>
  <c r="A25" i="46" s="1"/>
  <c r="A26" i="46" s="1"/>
  <c r="A10" i="70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90" i="70" s="1"/>
  <c r="A10" i="68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O66" i="60" l="1"/>
  <c r="T66" i="60"/>
  <c r="J66" i="60"/>
  <c r="S66" i="60"/>
  <c r="R66" i="60"/>
  <c r="P66" i="60"/>
  <c r="M66" i="60"/>
  <c r="H66" i="60"/>
  <c r="I66" i="60"/>
  <c r="L66" i="60"/>
  <c r="N66" i="60"/>
  <c r="A27" i="46"/>
  <c r="A10" i="72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A10" i="66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0" i="66" s="1"/>
  <c r="A121" i="66" s="1"/>
  <c r="A122" i="66" s="1"/>
  <c r="A123" i="66" s="1"/>
  <c r="A124" i="66" s="1"/>
  <c r="A125" i="66" s="1"/>
  <c r="A126" i="66" s="1"/>
  <c r="A127" i="66" s="1"/>
  <c r="A128" i="66" s="1"/>
  <c r="A129" i="66" s="1"/>
  <c r="A130" i="66" s="1"/>
  <c r="A131" i="66" s="1"/>
  <c r="A132" i="66" s="1"/>
  <c r="A133" i="66" s="1"/>
  <c r="A134" i="66" s="1"/>
  <c r="A135" i="66" s="1"/>
  <c r="A136" i="66" s="1"/>
  <c r="A137" i="66" s="1"/>
  <c r="A138" i="66" s="1"/>
  <c r="A139" i="66" s="1"/>
  <c r="A140" i="66" s="1"/>
  <c r="A141" i="66" s="1"/>
  <c r="A142" i="66" s="1"/>
  <c r="A143" i="66" s="1"/>
  <c r="A144" i="66" s="1"/>
  <c r="A145" i="66" s="1"/>
  <c r="A146" i="66" s="1"/>
  <c r="A147" i="66" s="1"/>
  <c r="A148" i="66" s="1"/>
  <c r="A149" i="66" s="1"/>
  <c r="A150" i="66" s="1"/>
  <c r="A151" i="66" s="1"/>
  <c r="A152" i="66" s="1"/>
  <c r="A153" i="66" s="1"/>
  <c r="A154" i="66" s="1"/>
  <c r="A155" i="66" s="1"/>
  <c r="A156" i="66" s="1"/>
  <c r="A157" i="66" s="1"/>
  <c r="A158" i="66" s="1"/>
  <c r="A159" i="66" s="1"/>
  <c r="A160" i="66" s="1"/>
  <c r="A161" i="66" s="1"/>
  <c r="A162" i="66" s="1"/>
  <c r="A163" i="66" s="1"/>
  <c r="A164" i="66" s="1"/>
  <c r="A165" i="66" s="1"/>
  <c r="A166" i="66" s="1"/>
  <c r="A167" i="66" s="1"/>
  <c r="A168" i="66" s="1"/>
  <c r="A169" i="66" s="1"/>
  <c r="A170" i="66" s="1"/>
  <c r="A171" i="66" s="1"/>
  <c r="A172" i="66" s="1"/>
  <c r="A173" i="66" s="1"/>
  <c r="A174" i="66" s="1"/>
  <c r="A175" i="66" s="1"/>
  <c r="A176" i="66" s="1"/>
  <c r="A177" i="66" s="1"/>
  <c r="A178" i="66" s="1"/>
  <c r="A179" i="66" s="1"/>
  <c r="A180" i="66" s="1"/>
  <c r="A181" i="66" s="1"/>
  <c r="A182" i="66" s="1"/>
  <c r="A183" i="66" s="1"/>
  <c r="A184" i="66" s="1"/>
  <c r="A185" i="66" s="1"/>
  <c r="A186" i="66" s="1"/>
  <c r="A187" i="66" s="1"/>
  <c r="A188" i="66" s="1"/>
  <c r="A189" i="66" s="1"/>
  <c r="A190" i="66" s="1"/>
  <c r="A10" i="67"/>
  <c r="A11" i="67" s="1"/>
  <c r="A12" i="67" s="1"/>
  <c r="A13" i="67" s="1"/>
  <c r="A14" i="67" s="1"/>
  <c r="A15" i="67" s="1"/>
  <c r="A16" i="67" s="1"/>
  <c r="A17" i="67" s="1"/>
  <c r="A18" i="67" s="1"/>
  <c r="A19" i="67" s="1"/>
  <c r="S73" i="60" l="1"/>
  <c r="O73" i="60"/>
  <c r="L73" i="60"/>
  <c r="T56" i="60"/>
  <c r="L56" i="60"/>
  <c r="S56" i="60"/>
  <c r="M56" i="60"/>
  <c r="P73" i="60"/>
  <c r="T73" i="60"/>
  <c r="J56" i="60"/>
  <c r="P56" i="60"/>
  <c r="M73" i="60"/>
  <c r="J73" i="60"/>
  <c r="G73" i="60"/>
  <c r="N73" i="60"/>
  <c r="N56" i="60"/>
  <c r="R73" i="60"/>
  <c r="I73" i="60"/>
  <c r="H56" i="60"/>
  <c r="I56" i="60"/>
  <c r="O56" i="60"/>
  <c r="G66" i="60"/>
  <c r="G64" i="60"/>
  <c r="P64" i="60"/>
  <c r="N64" i="60"/>
  <c r="N65" i="60"/>
  <c r="P65" i="60"/>
  <c r="T65" i="60"/>
  <c r="J55" i="60"/>
  <c r="H64" i="60"/>
  <c r="R64" i="60"/>
  <c r="M64" i="60"/>
  <c r="T64" i="60"/>
  <c r="O65" i="60"/>
  <c r="S65" i="60"/>
  <c r="H65" i="60"/>
  <c r="P55" i="60"/>
  <c r="H55" i="60"/>
  <c r="I64" i="60"/>
  <c r="O64" i="60"/>
  <c r="G65" i="60"/>
  <c r="I65" i="60"/>
  <c r="R55" i="60"/>
  <c r="O55" i="60"/>
  <c r="L64" i="60"/>
  <c r="J64" i="60"/>
  <c r="J65" i="60"/>
  <c r="M65" i="60"/>
  <c r="R65" i="60"/>
  <c r="L65" i="60"/>
  <c r="A20" i="67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8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13" i="67" s="1"/>
  <c r="A114" i="67" s="1"/>
  <c r="A115" i="67" s="1"/>
  <c r="A116" i="67" s="1"/>
  <c r="A117" i="67" s="1"/>
  <c r="A118" i="67" s="1"/>
  <c r="A119" i="67" s="1"/>
  <c r="A120" i="67" s="1"/>
  <c r="A121" i="67" s="1"/>
  <c r="A122" i="67" s="1"/>
  <c r="A123" i="67" s="1"/>
  <c r="A124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54" i="67" s="1"/>
  <c r="A155" i="67" s="1"/>
  <c r="A156" i="67" s="1"/>
  <c r="A157" i="67" s="1"/>
  <c r="A158" i="67" s="1"/>
  <c r="A159" i="67" s="1"/>
  <c r="A160" i="67" s="1"/>
  <c r="A161" i="67" s="1"/>
  <c r="A162" i="67" s="1"/>
  <c r="A163" i="67" s="1"/>
  <c r="A164" i="67" s="1"/>
  <c r="A165" i="67" s="1"/>
  <c r="A166" i="67" s="1"/>
  <c r="A167" i="67" s="1"/>
  <c r="A168" i="67" s="1"/>
  <c r="A169" i="67" s="1"/>
  <c r="A170" i="67" s="1"/>
  <c r="A171" i="67" s="1"/>
  <c r="A172" i="67" s="1"/>
  <c r="A173" i="67" s="1"/>
  <c r="A174" i="67" s="1"/>
  <c r="A175" i="67" s="1"/>
  <c r="A176" i="67" s="1"/>
  <c r="A177" i="67" s="1"/>
  <c r="A178" i="67" s="1"/>
  <c r="A179" i="67" s="1"/>
  <c r="A180" i="67" s="1"/>
  <c r="A181" i="67" s="1"/>
  <c r="A182" i="67" s="1"/>
  <c r="A183" i="67" s="1"/>
  <c r="A184" i="67" s="1"/>
  <c r="A185" i="67" s="1"/>
  <c r="A186" i="67" s="1"/>
  <c r="A187" i="67" s="1"/>
  <c r="A188" i="67" s="1"/>
  <c r="A189" i="67" s="1"/>
  <c r="A190" i="67" s="1"/>
  <c r="A28" i="46"/>
  <c r="A29" i="46" s="1"/>
  <c r="A30" i="46" s="1"/>
  <c r="A31" i="46" s="1"/>
  <c r="A32" i="46" s="1"/>
  <c r="A33" i="46" s="1"/>
  <c r="A34" i="46" s="1"/>
  <c r="I61" i="60" l="1"/>
  <c r="I55" i="60"/>
  <c r="N61" i="60"/>
  <c r="N55" i="60"/>
  <c r="M61" i="60"/>
  <c r="M55" i="60"/>
  <c r="S61" i="60"/>
  <c r="S55" i="60"/>
  <c r="U66" i="60"/>
  <c r="K66" i="60"/>
  <c r="S70" i="60"/>
  <c r="S64" i="60"/>
  <c r="T61" i="60"/>
  <c r="T55" i="60"/>
  <c r="L61" i="60"/>
  <c r="L55" i="60"/>
  <c r="R56" i="60"/>
  <c r="H61" i="60"/>
  <c r="P61" i="60"/>
  <c r="J61" i="60"/>
  <c r="O61" i="60"/>
  <c r="O70" i="60"/>
  <c r="J70" i="60"/>
  <c r="L70" i="60"/>
  <c r="H70" i="60"/>
  <c r="T70" i="60"/>
  <c r="L146" i="60"/>
  <c r="H75" i="60"/>
  <c r="N146" i="60"/>
  <c r="M146" i="60"/>
  <c r="P70" i="60"/>
  <c r="G55" i="60"/>
  <c r="S146" i="60"/>
  <c r="E66" i="60"/>
  <c r="R147" i="60"/>
  <c r="N147" i="60"/>
  <c r="M147" i="60"/>
  <c r="R61" i="60"/>
  <c r="K55" i="60"/>
  <c r="P146" i="60"/>
  <c r="S75" i="60"/>
  <c r="N75" i="60"/>
  <c r="K73" i="60"/>
  <c r="T147" i="60"/>
  <c r="O146" i="60"/>
  <c r="R146" i="60"/>
  <c r="E65" i="60"/>
  <c r="M70" i="60"/>
  <c r="J146" i="60"/>
  <c r="N70" i="60"/>
  <c r="T146" i="60"/>
  <c r="J147" i="60"/>
  <c r="S147" i="60"/>
  <c r="S79" i="60"/>
  <c r="G75" i="60"/>
  <c r="I70" i="60"/>
  <c r="I146" i="60"/>
  <c r="R70" i="60"/>
  <c r="G70" i="60"/>
  <c r="P75" i="60"/>
  <c r="O147" i="60"/>
  <c r="I147" i="60"/>
  <c r="H147" i="60"/>
  <c r="P147" i="60"/>
  <c r="P79" i="60"/>
  <c r="L147" i="60"/>
  <c r="A35" i="46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N79" i="60" l="1"/>
  <c r="J79" i="60"/>
  <c r="J75" i="60"/>
  <c r="O79" i="60"/>
  <c r="O75" i="60"/>
  <c r="L79" i="60"/>
  <c r="L75" i="60"/>
  <c r="T79" i="60"/>
  <c r="T75" i="60"/>
  <c r="R79" i="60"/>
  <c r="R75" i="60"/>
  <c r="M79" i="60"/>
  <c r="M75" i="60"/>
  <c r="I79" i="60"/>
  <c r="I75" i="60"/>
  <c r="U65" i="60"/>
  <c r="K65" i="60"/>
  <c r="E64" i="60"/>
  <c r="K64" i="60"/>
  <c r="H79" i="60"/>
  <c r="H73" i="60"/>
  <c r="E56" i="60"/>
  <c r="G56" i="60"/>
  <c r="U56" i="60"/>
  <c r="K56" i="60"/>
  <c r="E70" i="60"/>
  <c r="G79" i="60"/>
  <c r="M148" i="60"/>
  <c r="H146" i="60"/>
  <c r="G146" i="60"/>
  <c r="K146" i="60"/>
  <c r="G61" i="60"/>
  <c r="L154" i="60"/>
  <c r="U73" i="60"/>
  <c r="K61" i="60"/>
  <c r="H148" i="60"/>
  <c r="K70" i="60"/>
  <c r="G148" i="60"/>
  <c r="E73" i="60"/>
  <c r="G147" i="60"/>
  <c r="N152" i="60"/>
  <c r="R148" i="60"/>
  <c r="A73" i="46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M152" i="60" l="1"/>
  <c r="M154" i="60"/>
  <c r="S152" i="60"/>
  <c r="S148" i="60"/>
  <c r="J152" i="60"/>
  <c r="J148" i="60"/>
  <c r="N154" i="60"/>
  <c r="N148" i="60"/>
  <c r="T154" i="60"/>
  <c r="T148" i="60"/>
  <c r="U147" i="60"/>
  <c r="K147" i="60"/>
  <c r="I154" i="60"/>
  <c r="I148" i="60"/>
  <c r="O152" i="60"/>
  <c r="O148" i="60"/>
  <c r="P154" i="60"/>
  <c r="P148" i="60"/>
  <c r="L152" i="60"/>
  <c r="L148" i="60"/>
  <c r="U70" i="60"/>
  <c r="U64" i="60"/>
  <c r="U61" i="60"/>
  <c r="U55" i="60"/>
  <c r="U75" i="60"/>
  <c r="K75" i="60"/>
  <c r="E61" i="60"/>
  <c r="E55" i="60"/>
  <c r="K79" i="60"/>
  <c r="E147" i="60"/>
  <c r="E148" i="60"/>
  <c r="P152" i="60"/>
  <c r="J154" i="60"/>
  <c r="O154" i="60"/>
  <c r="S154" i="60"/>
  <c r="H152" i="60"/>
  <c r="H154" i="60"/>
  <c r="K154" i="60"/>
  <c r="U146" i="60"/>
  <c r="G154" i="60"/>
  <c r="G152" i="60"/>
  <c r="T152" i="60"/>
  <c r="R152" i="60"/>
  <c r="I152" i="60"/>
  <c r="R154" i="60"/>
  <c r="A99" i="46"/>
  <c r="A100" i="46" s="1"/>
  <c r="A101" i="46" s="1"/>
  <c r="A102" i="46" s="1"/>
  <c r="A103" i="46" s="1"/>
  <c r="A104" i="46" s="1"/>
  <c r="A105" i="46" s="1"/>
  <c r="A106" i="46" s="1"/>
  <c r="A107" i="46" s="1"/>
  <c r="K152" i="60" l="1"/>
  <c r="U79" i="60"/>
  <c r="U148" i="60"/>
  <c r="K148" i="60"/>
  <c r="E152" i="60"/>
  <c r="E146" i="60"/>
  <c r="E79" i="60"/>
  <c r="E75" i="60"/>
  <c r="R175" i="60"/>
  <c r="R185" i="60"/>
  <c r="E154" i="60"/>
  <c r="A108" i="46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U152" i="60" l="1"/>
  <c r="U154" i="60"/>
  <c r="J283" i="60"/>
  <c r="J175" i="60"/>
  <c r="P283" i="60"/>
  <c r="P175" i="60"/>
  <c r="M283" i="60"/>
  <c r="M175" i="60"/>
  <c r="M293" i="60"/>
  <c r="M185" i="60"/>
  <c r="T283" i="60"/>
  <c r="T175" i="60"/>
  <c r="L283" i="60"/>
  <c r="L175" i="60"/>
  <c r="N283" i="60"/>
  <c r="N175" i="60"/>
  <c r="J293" i="60"/>
  <c r="J185" i="60"/>
  <c r="S283" i="60"/>
  <c r="S175" i="60"/>
  <c r="H283" i="60"/>
  <c r="H175" i="60"/>
  <c r="L293" i="60"/>
  <c r="L185" i="60"/>
  <c r="H293" i="60"/>
  <c r="H185" i="60"/>
  <c r="O283" i="60"/>
  <c r="O175" i="60"/>
  <c r="I293" i="60"/>
  <c r="I185" i="60"/>
  <c r="I283" i="60"/>
  <c r="I175" i="60"/>
  <c r="S293" i="60"/>
  <c r="S185" i="60"/>
  <c r="O293" i="60"/>
  <c r="O185" i="60"/>
  <c r="R176" i="60"/>
  <c r="R283" i="60"/>
  <c r="K175" i="60"/>
  <c r="R166" i="60"/>
  <c r="R293" i="60"/>
  <c r="A141" i="46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T274" i="60" l="1"/>
  <c r="T166" i="60"/>
  <c r="T293" i="60"/>
  <c r="T185" i="60"/>
  <c r="E274" i="60"/>
  <c r="E166" i="60"/>
  <c r="S257" i="60"/>
  <c r="T284" i="60"/>
  <c r="T176" i="60"/>
  <c r="P274" i="60"/>
  <c r="P166" i="60"/>
  <c r="H284" i="60"/>
  <c r="H176" i="60"/>
  <c r="S258" i="60"/>
  <c r="S274" i="60"/>
  <c r="S166" i="60"/>
  <c r="S284" i="60"/>
  <c r="S176" i="60"/>
  <c r="N284" i="60"/>
  <c r="N176" i="60"/>
  <c r="P293" i="60"/>
  <c r="P185" i="60"/>
  <c r="M274" i="60"/>
  <c r="M166" i="60"/>
  <c r="N293" i="60"/>
  <c r="N185" i="60"/>
  <c r="J274" i="60"/>
  <c r="J166" i="60"/>
  <c r="L284" i="60"/>
  <c r="L176" i="60"/>
  <c r="P284" i="60"/>
  <c r="P176" i="60"/>
  <c r="I274" i="60"/>
  <c r="I166" i="60"/>
  <c r="T257" i="60"/>
  <c r="J284" i="60"/>
  <c r="J176" i="60"/>
  <c r="E283" i="60"/>
  <c r="E175" i="60"/>
  <c r="W293" i="60"/>
  <c r="W185" i="60"/>
  <c r="L274" i="60"/>
  <c r="L166" i="60"/>
  <c r="N274" i="60"/>
  <c r="N166" i="60"/>
  <c r="I284" i="60"/>
  <c r="I176" i="60"/>
  <c r="H274" i="60"/>
  <c r="H166" i="60"/>
  <c r="M284" i="60"/>
  <c r="M176" i="60"/>
  <c r="W283" i="60"/>
  <c r="W175" i="60"/>
  <c r="O274" i="60"/>
  <c r="O166" i="60"/>
  <c r="O284" i="60"/>
  <c r="O176" i="60"/>
  <c r="E174" i="60"/>
  <c r="R274" i="60"/>
  <c r="K166" i="60"/>
  <c r="U175" i="60"/>
  <c r="K283" i="60"/>
  <c r="R258" i="60"/>
  <c r="K176" i="60"/>
  <c r="R284" i="60"/>
  <c r="K293" i="60"/>
  <c r="R257" i="60"/>
  <c r="B12" i="30"/>
  <c r="D12" i="30"/>
  <c r="B13" i="56"/>
  <c r="D57" i="33"/>
  <c r="D49" i="33"/>
  <c r="D27" i="33"/>
  <c r="D20" i="33"/>
  <c r="D20" i="34"/>
  <c r="P257" i="60" l="1"/>
  <c r="M258" i="60"/>
  <c r="E257" i="60"/>
  <c r="G283" i="60"/>
  <c r="G175" i="60"/>
  <c r="J257" i="60"/>
  <c r="M257" i="60"/>
  <c r="W284" i="60"/>
  <c r="W176" i="60"/>
  <c r="O258" i="60"/>
  <c r="L257" i="60"/>
  <c r="U185" i="60"/>
  <c r="K185" i="60"/>
  <c r="I258" i="60"/>
  <c r="I257" i="60"/>
  <c r="L258" i="60"/>
  <c r="E284" i="60"/>
  <c r="E176" i="60"/>
  <c r="N257" i="60"/>
  <c r="W274" i="60"/>
  <c r="W166" i="60"/>
  <c r="H258" i="60"/>
  <c r="H257" i="60"/>
  <c r="O257" i="60"/>
  <c r="J258" i="60"/>
  <c r="T258" i="60"/>
  <c r="E293" i="60"/>
  <c r="E185" i="60"/>
  <c r="K257" i="60"/>
  <c r="H183" i="60"/>
  <c r="L165" i="60"/>
  <c r="N165" i="60"/>
  <c r="H165" i="60"/>
  <c r="K284" i="60"/>
  <c r="U176" i="60"/>
  <c r="J183" i="60"/>
  <c r="K258" i="60"/>
  <c r="J174" i="60"/>
  <c r="N174" i="60"/>
  <c r="G183" i="60"/>
  <c r="S174" i="60"/>
  <c r="N183" i="60"/>
  <c r="R174" i="60"/>
  <c r="R165" i="60"/>
  <c r="O174" i="60"/>
  <c r="G174" i="60"/>
  <c r="R183" i="60"/>
  <c r="I165" i="60"/>
  <c r="E282" i="60"/>
  <c r="P183" i="60"/>
  <c r="E183" i="60"/>
  <c r="I183" i="60"/>
  <c r="P174" i="60"/>
  <c r="M165" i="60"/>
  <c r="E165" i="60"/>
  <c r="S183" i="60"/>
  <c r="L183" i="60"/>
  <c r="J165" i="60"/>
  <c r="O165" i="60"/>
  <c r="M183" i="60"/>
  <c r="S165" i="60"/>
  <c r="T165" i="60"/>
  <c r="T183" i="60"/>
  <c r="L174" i="60"/>
  <c r="P165" i="60"/>
  <c r="H174" i="60"/>
  <c r="T174" i="60"/>
  <c r="O183" i="60"/>
  <c r="I174" i="60"/>
  <c r="U166" i="60"/>
  <c r="K274" i="60"/>
  <c r="M174" i="60"/>
  <c r="G165" i="60"/>
  <c r="Q9" i="43"/>
  <c r="E256" i="60" l="1"/>
  <c r="E258" i="60"/>
  <c r="W258" i="60"/>
  <c r="W257" i="60"/>
  <c r="N258" i="60"/>
  <c r="E288" i="60"/>
  <c r="E180" i="60"/>
  <c r="P258" i="60"/>
  <c r="L282" i="60"/>
  <c r="P256" i="60"/>
  <c r="M291" i="60"/>
  <c r="O273" i="60"/>
  <c r="I291" i="60"/>
  <c r="I273" i="60"/>
  <c r="O282" i="60"/>
  <c r="K165" i="60"/>
  <c r="R171" i="60"/>
  <c r="R273" i="60"/>
  <c r="O256" i="60"/>
  <c r="N291" i="60"/>
  <c r="R256" i="60"/>
  <c r="N256" i="60"/>
  <c r="G273" i="60"/>
  <c r="M282" i="60"/>
  <c r="O291" i="60"/>
  <c r="H282" i="60"/>
  <c r="T291" i="60"/>
  <c r="T273" i="60"/>
  <c r="J273" i="60"/>
  <c r="L291" i="60"/>
  <c r="S291" i="60"/>
  <c r="M273" i="60"/>
  <c r="P291" i="60"/>
  <c r="S282" i="60"/>
  <c r="H256" i="60"/>
  <c r="N282" i="60"/>
  <c r="J256" i="60"/>
  <c r="T256" i="60"/>
  <c r="U257" i="60"/>
  <c r="I282" i="60"/>
  <c r="P273" i="60"/>
  <c r="S273" i="60"/>
  <c r="E273" i="60"/>
  <c r="P282" i="60"/>
  <c r="E291" i="60"/>
  <c r="M256" i="60"/>
  <c r="R291" i="60"/>
  <c r="R189" i="60"/>
  <c r="K183" i="60"/>
  <c r="K174" i="60"/>
  <c r="R282" i="60"/>
  <c r="R180" i="60"/>
  <c r="L256" i="60"/>
  <c r="G291" i="60"/>
  <c r="U258" i="60"/>
  <c r="L273" i="60"/>
  <c r="H291" i="60"/>
  <c r="I256" i="60"/>
  <c r="S256" i="60"/>
  <c r="T282" i="60"/>
  <c r="G282" i="60"/>
  <c r="G256" i="60"/>
  <c r="J282" i="60"/>
  <c r="J291" i="60"/>
  <c r="H273" i="60"/>
  <c r="N273" i="60"/>
  <c r="G36" i="36"/>
  <c r="G33" i="36"/>
  <c r="G32" i="36"/>
  <c r="G29" i="36"/>
  <c r="G28" i="36"/>
  <c r="G27" i="36"/>
  <c r="G26" i="36"/>
  <c r="G11" i="36"/>
  <c r="F21" i="35"/>
  <c r="F18" i="35"/>
  <c r="F15" i="35"/>
  <c r="F14" i="35"/>
  <c r="F13" i="35"/>
  <c r="F12" i="35"/>
  <c r="F11" i="35"/>
  <c r="F10" i="35"/>
  <c r="F11" i="31"/>
  <c r="F22" i="30"/>
  <c r="F21" i="30"/>
  <c r="F20" i="30"/>
  <c r="F19" i="30"/>
  <c r="N279" i="60" l="1"/>
  <c r="N171" i="60"/>
  <c r="J297" i="60"/>
  <c r="J189" i="60"/>
  <c r="H297" i="60"/>
  <c r="H189" i="60"/>
  <c r="W291" i="60"/>
  <c r="W183" i="60"/>
  <c r="P288" i="60"/>
  <c r="P180" i="60"/>
  <c r="E279" i="60"/>
  <c r="E171" i="60"/>
  <c r="S279" i="60"/>
  <c r="S171" i="60"/>
  <c r="P279" i="60"/>
  <c r="P171" i="60"/>
  <c r="I288" i="60"/>
  <c r="I180" i="60"/>
  <c r="M279" i="60"/>
  <c r="M171" i="60"/>
  <c r="J279" i="60"/>
  <c r="J171" i="60"/>
  <c r="T297" i="60"/>
  <c r="T189" i="60"/>
  <c r="N297" i="60"/>
  <c r="N189" i="60"/>
  <c r="I279" i="60"/>
  <c r="I171" i="60"/>
  <c r="M297" i="60"/>
  <c r="M189" i="60"/>
  <c r="L279" i="60"/>
  <c r="L171" i="60"/>
  <c r="N288" i="60"/>
  <c r="N180" i="60"/>
  <c r="S297" i="60"/>
  <c r="S189" i="60"/>
  <c r="T279" i="60"/>
  <c r="T171" i="60"/>
  <c r="O297" i="60"/>
  <c r="O189" i="60"/>
  <c r="O279" i="60"/>
  <c r="O171" i="60"/>
  <c r="L288" i="60"/>
  <c r="L180" i="60"/>
  <c r="G284" i="60"/>
  <c r="G176" i="60"/>
  <c r="T288" i="60"/>
  <c r="T180" i="60"/>
  <c r="E297" i="60"/>
  <c r="E189" i="60"/>
  <c r="G293" i="60"/>
  <c r="G185" i="60"/>
  <c r="L297" i="60"/>
  <c r="L189" i="60"/>
  <c r="H288" i="60"/>
  <c r="H180" i="60"/>
  <c r="W273" i="60"/>
  <c r="W165" i="60"/>
  <c r="O288" i="60"/>
  <c r="O180" i="60"/>
  <c r="I297" i="60"/>
  <c r="I189" i="60"/>
  <c r="J288" i="60"/>
  <c r="J180" i="60"/>
  <c r="G274" i="60"/>
  <c r="G166" i="60"/>
  <c r="H279" i="60"/>
  <c r="H171" i="60"/>
  <c r="G288" i="60"/>
  <c r="G180" i="60"/>
  <c r="W282" i="60"/>
  <c r="W174" i="60"/>
  <c r="S288" i="60"/>
  <c r="S180" i="60"/>
  <c r="P297" i="60"/>
  <c r="P189" i="60"/>
  <c r="M288" i="60"/>
  <c r="M180" i="60"/>
  <c r="K282" i="60"/>
  <c r="R297" i="60"/>
  <c r="R279" i="60"/>
  <c r="M386" i="60"/>
  <c r="R288" i="60"/>
  <c r="K291" i="60"/>
  <c r="R262" i="60"/>
  <c r="K256" i="60"/>
  <c r="K273" i="60"/>
  <c r="A11" i="35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P262" i="60" l="1"/>
  <c r="K279" i="60"/>
  <c r="K171" i="60"/>
  <c r="G279" i="60"/>
  <c r="G171" i="60"/>
  <c r="J262" i="60"/>
  <c r="S262" i="60"/>
  <c r="K297" i="60"/>
  <c r="K189" i="60"/>
  <c r="W279" i="60"/>
  <c r="W171" i="60"/>
  <c r="G257" i="60"/>
  <c r="U180" i="60"/>
  <c r="U174" i="60"/>
  <c r="T262" i="60"/>
  <c r="G258" i="60"/>
  <c r="M262" i="60"/>
  <c r="G297" i="60"/>
  <c r="G189" i="60"/>
  <c r="U171" i="60"/>
  <c r="U165" i="60"/>
  <c r="W256" i="60"/>
  <c r="W288" i="60"/>
  <c r="W180" i="60"/>
  <c r="W297" i="60"/>
  <c r="W189" i="60"/>
  <c r="K288" i="60"/>
  <c r="K180" i="60"/>
  <c r="I262" i="60"/>
  <c r="H262" i="60"/>
  <c r="U189" i="60"/>
  <c r="U183" i="60"/>
  <c r="E262" i="60"/>
  <c r="O262" i="60"/>
  <c r="L262" i="60"/>
  <c r="N262" i="60"/>
  <c r="H386" i="60"/>
  <c r="G386" i="60"/>
  <c r="P386" i="60"/>
  <c r="L386" i="60"/>
  <c r="O386" i="60"/>
  <c r="J386" i="60"/>
  <c r="I386" i="60"/>
  <c r="N386" i="60"/>
  <c r="K386" i="60"/>
  <c r="C15" i="55"/>
  <c r="G262" i="60" l="1"/>
  <c r="K262" i="60"/>
  <c r="W262" i="60"/>
  <c r="U262" i="60"/>
  <c r="U256" i="60"/>
  <c r="E19" i="33"/>
  <c r="F19" i="33"/>
  <c r="O391" i="60" l="1"/>
  <c r="E386" i="60"/>
  <c r="L391" i="60"/>
  <c r="P391" i="60"/>
  <c r="J391" i="60"/>
  <c r="I391" i="60"/>
  <c r="G391" i="60"/>
  <c r="N391" i="60"/>
  <c r="K391" i="60"/>
  <c r="M391" i="60"/>
  <c r="H391" i="60"/>
  <c r="I19" i="33"/>
  <c r="J19" i="33"/>
  <c r="E391" i="60" l="1"/>
  <c r="F36" i="36"/>
  <c r="F26" i="36"/>
  <c r="F27" i="36"/>
  <c r="F28" i="36"/>
  <c r="F29" i="36"/>
  <c r="F32" i="36"/>
  <c r="F33" i="36"/>
  <c r="F11" i="36"/>
  <c r="C11" i="47"/>
  <c r="E21" i="35"/>
  <c r="E10" i="35"/>
  <c r="E14" i="35"/>
  <c r="E15" i="35"/>
  <c r="E18" i="35"/>
  <c r="E22" i="34"/>
  <c r="E19" i="34"/>
  <c r="E18" i="34"/>
  <c r="E17" i="34"/>
  <c r="E16" i="34"/>
  <c r="E15" i="34"/>
  <c r="E14" i="34"/>
  <c r="E13" i="34"/>
  <c r="E12" i="34"/>
  <c r="E11" i="34"/>
  <c r="E56" i="33"/>
  <c r="E55" i="33"/>
  <c r="E54" i="33"/>
  <c r="E53" i="33"/>
  <c r="E52" i="33"/>
  <c r="E51" i="33"/>
  <c r="E48" i="33"/>
  <c r="E47" i="33"/>
  <c r="E46" i="33"/>
  <c r="E45" i="33"/>
  <c r="E44" i="33"/>
  <c r="E43" i="33"/>
  <c r="E42" i="33"/>
  <c r="E41" i="33"/>
  <c r="E40" i="33"/>
  <c r="E12" i="33"/>
  <c r="E13" i="33"/>
  <c r="E14" i="33"/>
  <c r="E15" i="33"/>
  <c r="E16" i="33"/>
  <c r="E17" i="33"/>
  <c r="E18" i="33"/>
  <c r="E22" i="33"/>
  <c r="E23" i="33"/>
  <c r="E24" i="33"/>
  <c r="E25" i="33"/>
  <c r="E26" i="33"/>
  <c r="E29" i="33"/>
  <c r="E11" i="33"/>
  <c r="E27" i="32"/>
  <c r="E26" i="32"/>
  <c r="E25" i="32"/>
  <c r="E24" i="32"/>
  <c r="E23" i="32"/>
  <c r="E22" i="32"/>
  <c r="E21" i="32"/>
  <c r="E19" i="32"/>
  <c r="E11" i="31"/>
  <c r="E22" i="30"/>
  <c r="E21" i="30"/>
  <c r="E20" i="30"/>
  <c r="E19" i="30"/>
  <c r="E16" i="30"/>
  <c r="E15" i="30"/>
  <c r="E14" i="30"/>
  <c r="E11" i="30"/>
  <c r="J21" i="32" l="1"/>
  <c r="J29" i="33"/>
  <c r="J12" i="33"/>
  <c r="J53" i="33"/>
  <c r="J11" i="34"/>
  <c r="J14" i="35"/>
  <c r="I14" i="35"/>
  <c r="J26" i="32"/>
  <c r="J15" i="33"/>
  <c r="J40" i="33"/>
  <c r="J44" i="33"/>
  <c r="J48" i="33"/>
  <c r="J54" i="33"/>
  <c r="J12" i="34"/>
  <c r="J16" i="34"/>
  <c r="J22" i="34"/>
  <c r="J10" i="35"/>
  <c r="I10" i="35"/>
  <c r="J33" i="36"/>
  <c r="K33" i="36"/>
  <c r="J27" i="36"/>
  <c r="K27" i="36"/>
  <c r="I21" i="30"/>
  <c r="J21" i="30"/>
  <c r="J16" i="33"/>
  <c r="J47" i="33"/>
  <c r="J15" i="34"/>
  <c r="J28" i="36"/>
  <c r="K28" i="36"/>
  <c r="J16" i="30"/>
  <c r="J22" i="32"/>
  <c r="J22" i="33"/>
  <c r="J11" i="30"/>
  <c r="J12" i="30" s="1"/>
  <c r="I11" i="30"/>
  <c r="I12" i="30" s="1"/>
  <c r="D12" i="126" s="1"/>
  <c r="I19" i="30"/>
  <c r="J19" i="30"/>
  <c r="I11" i="31"/>
  <c r="J11" i="31"/>
  <c r="J23" i="32"/>
  <c r="J27" i="32"/>
  <c r="J25" i="33"/>
  <c r="J18" i="33"/>
  <c r="J14" i="33"/>
  <c r="J41" i="33"/>
  <c r="J45" i="33"/>
  <c r="J51" i="33"/>
  <c r="J55" i="33"/>
  <c r="J13" i="34"/>
  <c r="J17" i="34"/>
  <c r="J18" i="35"/>
  <c r="I18" i="35"/>
  <c r="I21" i="35"/>
  <c r="J21" i="35"/>
  <c r="K32" i="36"/>
  <c r="J32" i="36"/>
  <c r="J26" i="36"/>
  <c r="K26" i="36"/>
  <c r="J15" i="30"/>
  <c r="J25" i="32"/>
  <c r="J23" i="33"/>
  <c r="J43" i="33"/>
  <c r="J19" i="34"/>
  <c r="J11" i="36"/>
  <c r="K11" i="36"/>
  <c r="J22" i="30"/>
  <c r="I22" i="30"/>
  <c r="J26" i="33"/>
  <c r="J14" i="30"/>
  <c r="J20" i="30"/>
  <c r="I20" i="30"/>
  <c r="J24" i="32"/>
  <c r="J11" i="33"/>
  <c r="J24" i="33"/>
  <c r="J17" i="33"/>
  <c r="J13" i="33"/>
  <c r="J42" i="33"/>
  <c r="J46" i="33"/>
  <c r="J52" i="33"/>
  <c r="J56" i="33"/>
  <c r="J14" i="34"/>
  <c r="J18" i="34"/>
  <c r="I15" i="35"/>
  <c r="J15" i="35"/>
  <c r="I11" i="47"/>
  <c r="H11" i="47"/>
  <c r="J29" i="36"/>
  <c r="K29" i="36"/>
  <c r="J36" i="36"/>
  <c r="K36" i="36"/>
  <c r="E19" i="35"/>
  <c r="E38" i="33"/>
  <c r="E20" i="31"/>
  <c r="C15" i="126" s="1"/>
  <c r="E30" i="35"/>
  <c r="E31" i="34"/>
  <c r="F51" i="36"/>
  <c r="F17" i="36"/>
  <c r="F34" i="36"/>
  <c r="F30" i="36"/>
  <c r="E20" i="34"/>
  <c r="E12" i="30"/>
  <c r="C12" i="126" s="1"/>
  <c r="E27" i="33"/>
  <c r="E20" i="33"/>
  <c r="E28" i="32"/>
  <c r="E30" i="32" s="1"/>
  <c r="C18" i="126" s="1"/>
  <c r="E17" i="30"/>
  <c r="C13" i="126" s="1"/>
  <c r="C13" i="47"/>
  <c r="E13" i="35"/>
  <c r="E12" i="35"/>
  <c r="E11" i="35"/>
  <c r="E57" i="33"/>
  <c r="E49" i="33"/>
  <c r="I13" i="35" l="1"/>
  <c r="J13" i="35"/>
  <c r="I11" i="35"/>
  <c r="J11" i="35"/>
  <c r="J12" i="35"/>
  <c r="I12" i="35"/>
  <c r="E33" i="34"/>
  <c r="C20" i="126" s="1"/>
  <c r="E16" i="35"/>
  <c r="E32" i="35" s="1"/>
  <c r="C21" i="126" s="1"/>
  <c r="E70" i="33"/>
  <c r="F53" i="36"/>
  <c r="C23" i="126" s="1"/>
  <c r="C19" i="126" l="1"/>
  <c r="C23" i="11"/>
  <c r="C15" i="11"/>
  <c r="C19" i="11" l="1"/>
  <c r="C21" i="11" l="1"/>
  <c r="T43" i="60" l="1"/>
  <c r="S43" i="60"/>
  <c r="J30" i="35"/>
  <c r="H13" i="47"/>
  <c r="D22" i="126" s="1"/>
  <c r="E10" i="68"/>
  <c r="E10" i="72"/>
  <c r="L388" i="60" l="1"/>
  <c r="C21" i="53"/>
  <c r="D25" i="53"/>
  <c r="C29" i="53" s="1"/>
  <c r="C33" i="53" s="1"/>
  <c r="R43" i="60" l="1"/>
  <c r="O387" i="60"/>
  <c r="O388" i="60"/>
  <c r="G387" i="60"/>
  <c r="K387" i="60"/>
  <c r="I388" i="60"/>
  <c r="K388" i="60"/>
  <c r="J387" i="60"/>
  <c r="M388" i="60"/>
  <c r="I387" i="60"/>
  <c r="P388" i="60"/>
  <c r="N388" i="60"/>
  <c r="M387" i="60"/>
  <c r="G388" i="60"/>
  <c r="H388" i="60"/>
  <c r="J388" i="60"/>
  <c r="H387" i="60"/>
  <c r="P387" i="60"/>
  <c r="N387" i="60"/>
  <c r="L387" i="60"/>
  <c r="I30" i="35"/>
  <c r="H393" i="60" l="1"/>
  <c r="M393" i="60"/>
  <c r="W43" i="60"/>
  <c r="O393" i="60"/>
  <c r="J51" i="36"/>
  <c r="A10" i="73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G392" i="60" l="1"/>
  <c r="E387" i="60"/>
  <c r="P393" i="60"/>
  <c r="E388" i="60"/>
  <c r="M392" i="60"/>
  <c r="I392" i="60"/>
  <c r="N393" i="60"/>
  <c r="O392" i="60"/>
  <c r="J392" i="60"/>
  <c r="O394" i="60"/>
  <c r="H392" i="60"/>
  <c r="K393" i="60"/>
  <c r="L393" i="60"/>
  <c r="N392" i="60"/>
  <c r="M394" i="60"/>
  <c r="L392" i="60"/>
  <c r="E18" i="53"/>
  <c r="K394" i="60" l="1"/>
  <c r="K392" i="60"/>
  <c r="I393" i="60"/>
  <c r="G394" i="60"/>
  <c r="G393" i="60"/>
  <c r="J394" i="60"/>
  <c r="J393" i="60"/>
  <c r="I394" i="60"/>
  <c r="P394" i="60"/>
  <c r="P392" i="60"/>
  <c r="E393" i="60"/>
  <c r="H394" i="60"/>
  <c r="L394" i="60"/>
  <c r="N394" i="60"/>
  <c r="F18" i="53"/>
  <c r="E394" i="60" l="1"/>
  <c r="E392" i="60"/>
  <c r="O43" i="60"/>
  <c r="I43" i="60"/>
  <c r="M43" i="60"/>
  <c r="K43" i="60"/>
  <c r="D26" i="53"/>
  <c r="C30" i="53" s="1"/>
  <c r="C34" i="53" s="1"/>
  <c r="C39" i="53" s="1"/>
  <c r="C41" i="53" s="1"/>
  <c r="D13" i="122" s="1"/>
  <c r="P43" i="60" l="1"/>
  <c r="N43" i="60"/>
  <c r="H43" i="60"/>
  <c r="J43" i="60"/>
  <c r="L43" i="60"/>
  <c r="D29" i="53"/>
  <c r="D33" i="53" s="1"/>
  <c r="D30" i="53"/>
  <c r="D34" i="53" s="1"/>
  <c r="D37" i="53" l="1"/>
  <c r="D36" i="53"/>
  <c r="G18" i="54"/>
  <c r="G14" i="54"/>
  <c r="I23" i="54"/>
  <c r="I22" i="54"/>
  <c r="I20" i="54"/>
  <c r="I19" i="54"/>
  <c r="I18" i="54"/>
  <c r="I17" i="54"/>
  <c r="I16" i="54"/>
  <c r="I15" i="54"/>
  <c r="I14" i="54"/>
  <c r="G44" i="60" l="1"/>
  <c r="G43" i="60"/>
  <c r="O18" i="54"/>
  <c r="O14" i="54"/>
  <c r="O22" i="54"/>
  <c r="O13" i="54"/>
  <c r="I28" i="54"/>
  <c r="M23" i="54"/>
  <c r="I25" i="54"/>
  <c r="L21" i="54" s="1"/>
  <c r="M15" i="54"/>
  <c r="M19" i="54"/>
  <c r="M16" i="54"/>
  <c r="M20" i="54"/>
  <c r="M17" i="54"/>
  <c r="M14" i="54"/>
  <c r="N14" i="54"/>
  <c r="N18" i="54"/>
  <c r="M18" i="54"/>
  <c r="G22" i="54"/>
  <c r="N22" i="54" s="1"/>
  <c r="M22" i="54"/>
  <c r="G19" i="54"/>
  <c r="N19" i="54" s="1"/>
  <c r="G16" i="54"/>
  <c r="N16" i="54" s="1"/>
  <c r="G20" i="54"/>
  <c r="N20" i="54" s="1"/>
  <c r="O17" i="54"/>
  <c r="G13" i="54"/>
  <c r="N13" i="54" s="1"/>
  <c r="G17" i="54"/>
  <c r="N17" i="54" s="1"/>
  <c r="O16" i="54"/>
  <c r="O20" i="54"/>
  <c r="O15" i="54"/>
  <c r="O19" i="54"/>
  <c r="O23" i="54"/>
  <c r="G23" i="54"/>
  <c r="N23" i="54" s="1"/>
  <c r="G15" i="54"/>
  <c r="N15" i="54" s="1"/>
  <c r="E43" i="60" l="1"/>
  <c r="E44" i="60"/>
  <c r="T44" i="60"/>
  <c r="S44" i="60"/>
  <c r="R44" i="60"/>
  <c r="W44" i="60"/>
  <c r="M44" i="60"/>
  <c r="O44" i="60"/>
  <c r="P44" i="60"/>
  <c r="K44" i="60"/>
  <c r="I44" i="60"/>
  <c r="J44" i="60"/>
  <c r="H44" i="60"/>
  <c r="N44" i="60"/>
  <c r="L44" i="60"/>
  <c r="N21" i="54"/>
  <c r="M21" i="54"/>
  <c r="P21" i="54" s="1"/>
  <c r="L18" i="54"/>
  <c r="P18" i="54" s="1"/>
  <c r="L14" i="54"/>
  <c r="P14" i="54" s="1"/>
  <c r="L17" i="54"/>
  <c r="P17" i="54" s="1"/>
  <c r="L13" i="54"/>
  <c r="P13" i="54" s="1"/>
  <c r="L19" i="54"/>
  <c r="P19" i="54" s="1"/>
  <c r="L15" i="54"/>
  <c r="P15" i="54" s="1"/>
  <c r="L20" i="54"/>
  <c r="R20" i="54" s="1"/>
  <c r="L16" i="54"/>
  <c r="P16" i="54" s="1"/>
  <c r="L12" i="54"/>
  <c r="P12" i="54" s="1"/>
  <c r="L22" i="54"/>
  <c r="Q22" i="54" s="1"/>
  <c r="L23" i="54"/>
  <c r="Q23" i="54" s="1"/>
  <c r="N12" i="54"/>
  <c r="Q17" i="54" l="1"/>
  <c r="Q13" i="54"/>
  <c r="Q16" i="54"/>
  <c r="P22" i="54"/>
  <c r="Q19" i="54"/>
  <c r="R12" i="54"/>
  <c r="P20" i="54"/>
  <c r="P23" i="54"/>
  <c r="R21" i="54"/>
  <c r="R13" i="54"/>
  <c r="Q21" i="54"/>
  <c r="R23" i="54"/>
  <c r="Q12" i="54"/>
  <c r="Q15" i="54"/>
  <c r="R16" i="54"/>
  <c r="Q14" i="54"/>
  <c r="R14" i="54"/>
  <c r="R19" i="54"/>
  <c r="Q18" i="54"/>
  <c r="Q20" i="54"/>
  <c r="R17" i="54"/>
  <c r="R18" i="54"/>
  <c r="R22" i="54"/>
  <c r="R15" i="54"/>
  <c r="Q28" i="54" l="1"/>
  <c r="R28" i="54"/>
  <c r="P28" i="54"/>
  <c r="Q25" i="54"/>
  <c r="R25" i="54"/>
  <c r="P25" i="54"/>
  <c r="R29" i="54" l="1"/>
  <c r="D112" i="122" s="1"/>
  <c r="P29" i="54"/>
  <c r="D92" i="122" s="1"/>
  <c r="Q29" i="54"/>
  <c r="D102" i="122" s="1"/>
  <c r="P26" i="54"/>
  <c r="R26" i="54"/>
  <c r="Q26" i="54"/>
  <c r="A12" i="56" l="1"/>
  <c r="A13" i="56" s="1"/>
  <c r="A14" i="56" s="1"/>
  <c r="A15" i="56" s="1"/>
  <c r="A16" i="56" s="1"/>
  <c r="A17" i="56" s="1"/>
  <c r="A18" i="56" s="1"/>
  <c r="A19" i="56" s="1"/>
  <c r="G13" i="56" l="1"/>
  <c r="D16" i="126" s="1"/>
  <c r="G17" i="56"/>
  <c r="D17" i="126" s="1"/>
  <c r="H17" i="56"/>
  <c r="D17" i="11" s="1"/>
  <c r="H13" i="56"/>
  <c r="D16" i="11" s="1"/>
  <c r="D14" i="37"/>
  <c r="G14" i="37" s="1"/>
  <c r="D12" i="37"/>
  <c r="G12" i="37" s="1"/>
  <c r="F22" i="34"/>
  <c r="I22" i="34" s="1"/>
  <c r="F11" i="34"/>
  <c r="I11" i="34" s="1"/>
  <c r="F12" i="34"/>
  <c r="I12" i="34" s="1"/>
  <c r="F13" i="34"/>
  <c r="I13" i="34" s="1"/>
  <c r="F14" i="34"/>
  <c r="I14" i="34" s="1"/>
  <c r="F15" i="34"/>
  <c r="I15" i="34" s="1"/>
  <c r="F16" i="34"/>
  <c r="I16" i="34" s="1"/>
  <c r="F17" i="34"/>
  <c r="I17" i="34" s="1"/>
  <c r="F18" i="34"/>
  <c r="I18" i="34" s="1"/>
  <c r="F19" i="34"/>
  <c r="I19" i="34" s="1"/>
  <c r="F18" i="33"/>
  <c r="I18" i="33" s="1"/>
  <c r="F17" i="33"/>
  <c r="I17" i="33" s="1"/>
  <c r="F16" i="33"/>
  <c r="I16" i="33" s="1"/>
  <c r="F15" i="33"/>
  <c r="I15" i="33" s="1"/>
  <c r="F14" i="33"/>
  <c r="I14" i="33" s="1"/>
  <c r="F13" i="33"/>
  <c r="I13" i="33" s="1"/>
  <c r="F12" i="33"/>
  <c r="I12" i="33" s="1"/>
  <c r="F11" i="33"/>
  <c r="I11" i="33" s="1"/>
  <c r="F22" i="33"/>
  <c r="I22" i="33" s="1"/>
  <c r="F23" i="33"/>
  <c r="I23" i="33" s="1"/>
  <c r="F24" i="33"/>
  <c r="I24" i="33" s="1"/>
  <c r="F25" i="33"/>
  <c r="I25" i="33" s="1"/>
  <c r="F26" i="33"/>
  <c r="I26" i="33" s="1"/>
  <c r="F29" i="33"/>
  <c r="I29" i="33" s="1"/>
  <c r="F40" i="33"/>
  <c r="I40" i="33" s="1"/>
  <c r="F41" i="33"/>
  <c r="I41" i="33" s="1"/>
  <c r="F42" i="33"/>
  <c r="I42" i="33" s="1"/>
  <c r="F43" i="33"/>
  <c r="I43" i="33" s="1"/>
  <c r="F44" i="33"/>
  <c r="I44" i="33" s="1"/>
  <c r="F45" i="33"/>
  <c r="I45" i="33" s="1"/>
  <c r="F46" i="33"/>
  <c r="I46" i="33" s="1"/>
  <c r="F47" i="33"/>
  <c r="I47" i="33" s="1"/>
  <c r="F48" i="33"/>
  <c r="I48" i="33" s="1"/>
  <c r="F51" i="33"/>
  <c r="I51" i="33" s="1"/>
  <c r="F52" i="33"/>
  <c r="I52" i="33" s="1"/>
  <c r="F53" i="33"/>
  <c r="I53" i="33" s="1"/>
  <c r="F54" i="33"/>
  <c r="I54" i="33" s="1"/>
  <c r="F55" i="33"/>
  <c r="I55" i="33" s="1"/>
  <c r="F56" i="33"/>
  <c r="I56" i="33" s="1"/>
  <c r="F59" i="33"/>
  <c r="I59" i="33" s="1"/>
  <c r="F22" i="32"/>
  <c r="I22" i="32" s="1"/>
  <c r="F23" i="32"/>
  <c r="I23" i="32" s="1"/>
  <c r="F24" i="32"/>
  <c r="I24" i="32" s="1"/>
  <c r="F25" i="32"/>
  <c r="I25" i="32" s="1"/>
  <c r="F26" i="32"/>
  <c r="I26" i="32" s="1"/>
  <c r="F27" i="32"/>
  <c r="I27" i="32" s="1"/>
  <c r="F21" i="32"/>
  <c r="I21" i="32" s="1"/>
  <c r="F17" i="32"/>
  <c r="I17" i="32" s="1"/>
  <c r="F16" i="32"/>
  <c r="I16" i="32" s="1"/>
  <c r="F15" i="32"/>
  <c r="I15" i="32" s="1"/>
  <c r="F14" i="32"/>
  <c r="I14" i="32" s="1"/>
  <c r="F13" i="32"/>
  <c r="I13" i="32" s="1"/>
  <c r="F12" i="32"/>
  <c r="I12" i="32" s="1"/>
  <c r="F11" i="32"/>
  <c r="I11" i="32" s="1"/>
  <c r="F15" i="30"/>
  <c r="I15" i="30" s="1"/>
  <c r="F16" i="30"/>
  <c r="I16" i="30" s="1"/>
  <c r="F14" i="30"/>
  <c r="I14" i="30" s="1"/>
  <c r="Q17" i="43" l="1"/>
  <c r="Q11" i="43"/>
  <c r="Q12" i="43"/>
  <c r="Q15" i="43"/>
  <c r="Q14" i="43"/>
  <c r="Q10" i="43"/>
  <c r="Q13" i="43"/>
  <c r="I20" i="31"/>
  <c r="D15" i="126" s="1"/>
  <c r="J20" i="31"/>
  <c r="G19" i="56"/>
  <c r="H10" i="66"/>
  <c r="F10" i="73" s="1"/>
  <c r="H19" i="56"/>
  <c r="E12" i="55" l="1"/>
  <c r="E15" i="55" l="1"/>
  <c r="D32" i="122" s="1"/>
  <c r="B37" i="36" l="1"/>
  <c r="K51" i="36" l="1"/>
  <c r="B38" i="36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Q18" i="43" l="1"/>
  <c r="Q19" i="43"/>
  <c r="Q16" i="43"/>
  <c r="Q20" i="43"/>
  <c r="Q21" i="43" l="1"/>
  <c r="Q22" i="43"/>
  <c r="I13" i="47" l="1"/>
  <c r="F10" i="68" l="1"/>
  <c r="F10" i="72"/>
  <c r="A12" i="47" l="1"/>
  <c r="A13" i="47" s="1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12" i="32"/>
  <c r="A13" i="32" s="1"/>
  <c r="A14" i="32" s="1"/>
  <c r="A15" i="32" s="1"/>
  <c r="A16" i="32" s="1"/>
  <c r="A17" i="32" s="1"/>
  <c r="A18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12" i="31"/>
  <c r="A13" i="31" s="1"/>
  <c r="A14" i="31" s="1"/>
  <c r="A15" i="31" s="1"/>
  <c r="A16" i="31" s="1"/>
  <c r="A12" i="30"/>
  <c r="A51" i="36" l="1"/>
  <c r="A52" i="36" s="1"/>
  <c r="A53" i="36" s="1"/>
  <c r="A23" i="34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24" i="33"/>
  <c r="A17" i="31"/>
  <c r="A18" i="31" s="1"/>
  <c r="A19" i="31" s="1"/>
  <c r="A20" i="31" s="1"/>
  <c r="A25" i="33" l="1"/>
  <c r="A26" i="33" s="1"/>
  <c r="A27" i="33" l="1"/>
  <c r="A28" i="33" s="1"/>
  <c r="A29" i="33" s="1"/>
  <c r="A30" i="33" s="1"/>
  <c r="A31" i="33" s="1"/>
  <c r="A32" i="33" s="1"/>
  <c r="A33" i="33" s="1"/>
  <c r="A34" i="33" s="1"/>
  <c r="A35" i="33" l="1"/>
  <c r="A36" i="33" s="1"/>
  <c r="A37" i="33" s="1"/>
  <c r="D22" i="11"/>
  <c r="A38" i="33" l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57" i="33" l="1"/>
  <c r="C17" i="37" l="1"/>
  <c r="C24" i="126" s="1"/>
  <c r="B12" i="36"/>
  <c r="B19" i="36" s="1"/>
  <c r="I31" i="34"/>
  <c r="B26" i="41"/>
  <c r="J19" i="121" s="1"/>
  <c r="B28" i="41"/>
  <c r="B27" i="41"/>
  <c r="J173" i="121" l="1"/>
  <c r="J65" i="121"/>
  <c r="J166" i="121"/>
  <c r="J132" i="121"/>
  <c r="J117" i="121"/>
  <c r="F123" i="66" s="1"/>
  <c r="J62" i="121"/>
  <c r="J163" i="121"/>
  <c r="J171" i="121"/>
  <c r="J131" i="121"/>
  <c r="J93" i="121"/>
  <c r="J63" i="121"/>
  <c r="J95" i="121"/>
  <c r="J170" i="121"/>
  <c r="J113" i="121"/>
  <c r="F119" i="66" s="1"/>
  <c r="J109" i="121"/>
  <c r="F115" i="66" s="1"/>
  <c r="J70" i="121"/>
  <c r="J24" i="121"/>
  <c r="F27" i="66" s="1"/>
  <c r="J20" i="121"/>
  <c r="F23" i="66" s="1"/>
  <c r="J168" i="121"/>
  <c r="J92" i="121"/>
  <c r="J66" i="121"/>
  <c r="J133" i="121"/>
  <c r="J169" i="121"/>
  <c r="J114" i="121"/>
  <c r="F120" i="66" s="1"/>
  <c r="J165" i="121"/>
  <c r="J164" i="121"/>
  <c r="J130" i="121"/>
  <c r="J116" i="121"/>
  <c r="F122" i="66" s="1"/>
  <c r="J159" i="121"/>
  <c r="J91" i="121"/>
  <c r="J167" i="121"/>
  <c r="J129" i="121"/>
  <c r="J89" i="121"/>
  <c r="J162" i="121"/>
  <c r="J112" i="121"/>
  <c r="F118" i="66" s="1"/>
  <c r="J96" i="121"/>
  <c r="J68" i="121"/>
  <c r="J23" i="121"/>
  <c r="F26" i="66" s="1"/>
  <c r="F22" i="66"/>
  <c r="J26" i="121"/>
  <c r="F29" i="66" s="1"/>
  <c r="J135" i="121"/>
  <c r="J67" i="121"/>
  <c r="J90" i="121"/>
  <c r="J25" i="121"/>
  <c r="F28" i="66" s="1"/>
  <c r="J172" i="121"/>
  <c r="J160" i="121"/>
  <c r="J128" i="121"/>
  <c r="J27" i="121"/>
  <c r="F30" i="66" s="1"/>
  <c r="J161" i="121"/>
  <c r="J69" i="121"/>
  <c r="J134" i="121"/>
  <c r="J115" i="121"/>
  <c r="F121" i="66" s="1"/>
  <c r="J111" i="121"/>
  <c r="F117" i="66" s="1"/>
  <c r="J94" i="121"/>
  <c r="J64" i="121"/>
  <c r="J22" i="121"/>
  <c r="F25" i="66" s="1"/>
  <c r="J136" i="121"/>
  <c r="J97" i="121"/>
  <c r="J110" i="121"/>
  <c r="F116" i="66" s="1"/>
  <c r="J21" i="121"/>
  <c r="F24" i="66" s="1"/>
  <c r="J103" i="121"/>
  <c r="F109" i="66" s="1"/>
  <c r="J149" i="121"/>
  <c r="J46" i="121"/>
  <c r="J100" i="121"/>
  <c r="F106" i="66" s="1"/>
  <c r="J79" i="121"/>
  <c r="J48" i="121"/>
  <c r="J33" i="121"/>
  <c r="F37" i="66" s="1"/>
  <c r="J148" i="121"/>
  <c r="J147" i="121"/>
  <c r="J120" i="121"/>
  <c r="J104" i="121"/>
  <c r="F110" i="66" s="1"/>
  <c r="J53" i="121"/>
  <c r="J105" i="121"/>
  <c r="F111" i="66" s="1"/>
  <c r="J101" i="121"/>
  <c r="F107" i="66" s="1"/>
  <c r="J50" i="121"/>
  <c r="J145" i="121"/>
  <c r="J78" i="121"/>
  <c r="J29" i="121"/>
  <c r="F33" i="66" s="1"/>
  <c r="J146" i="121"/>
  <c r="J75" i="121"/>
  <c r="J36" i="121"/>
  <c r="F40" i="66" s="1"/>
  <c r="J32" i="121"/>
  <c r="F36" i="66" s="1"/>
  <c r="J139" i="121"/>
  <c r="J142" i="121"/>
  <c r="J119" i="121"/>
  <c r="J107" i="121"/>
  <c r="F113" i="66" s="1"/>
  <c r="J49" i="121"/>
  <c r="J77" i="121"/>
  <c r="J122" i="121"/>
  <c r="J34" i="121"/>
  <c r="F38" i="66" s="1"/>
  <c r="J102" i="121"/>
  <c r="F108" i="66" s="1"/>
  <c r="J124" i="121"/>
  <c r="J140" i="121"/>
  <c r="J99" i="121"/>
  <c r="F105" i="66" s="1"/>
  <c r="J74" i="121"/>
  <c r="J51" i="121"/>
  <c r="J143" i="121"/>
  <c r="J73" i="121"/>
  <c r="J141" i="121"/>
  <c r="J123" i="121"/>
  <c r="J35" i="121"/>
  <c r="F39" i="66" s="1"/>
  <c r="J31" i="121"/>
  <c r="F35" i="66" s="1"/>
  <c r="J121" i="121"/>
  <c r="J72" i="121"/>
  <c r="J106" i="121"/>
  <c r="F112" i="66" s="1"/>
  <c r="J80" i="121"/>
  <c r="J30" i="121"/>
  <c r="F34" i="66" s="1"/>
  <c r="J138" i="121"/>
  <c r="J47" i="121"/>
  <c r="J54" i="121"/>
  <c r="J52" i="121"/>
  <c r="J76" i="121"/>
  <c r="J126" i="121"/>
  <c r="J83" i="121"/>
  <c r="J151" i="121"/>
  <c r="J38" i="121"/>
  <c r="F42" i="66" s="1"/>
  <c r="J87" i="121"/>
  <c r="J154" i="121"/>
  <c r="J156" i="121"/>
  <c r="J82" i="121"/>
  <c r="J39" i="121"/>
  <c r="F43" i="66" s="1"/>
  <c r="J152" i="121"/>
  <c r="J59" i="121"/>
  <c r="J57" i="121"/>
  <c r="J60" i="121"/>
  <c r="J41" i="121"/>
  <c r="F45" i="66" s="1"/>
  <c r="J84" i="121"/>
  <c r="J85" i="121"/>
  <c r="J153" i="121"/>
  <c r="J86" i="121"/>
  <c r="J56" i="121"/>
  <c r="J40" i="121"/>
  <c r="F44" i="66" s="1"/>
  <c r="J157" i="121"/>
  <c r="J58" i="121"/>
  <c r="J42" i="121"/>
  <c r="F46" i="66" s="1"/>
  <c r="J43" i="121"/>
  <c r="F47" i="66" s="1"/>
  <c r="J44" i="121"/>
  <c r="F48" i="66" s="1"/>
  <c r="C16" i="37"/>
  <c r="C25" i="126" s="1"/>
  <c r="J30" i="36"/>
  <c r="J17" i="36"/>
  <c r="H17" i="37"/>
  <c r="G17" i="37"/>
  <c r="D24" i="126" s="1"/>
  <c r="I27" i="33"/>
  <c r="I20" i="34"/>
  <c r="I33" i="34" s="1"/>
  <c r="D20" i="126" s="1"/>
  <c r="J24" i="36"/>
  <c r="J34" i="36"/>
  <c r="J57" i="33"/>
  <c r="J31" i="34"/>
  <c r="B13" i="36"/>
  <c r="B20" i="36" s="1"/>
  <c r="C7" i="54"/>
  <c r="J12" i="54" s="1"/>
  <c r="I19" i="35"/>
  <c r="J13" i="54" l="1"/>
  <c r="K13" i="54" s="1"/>
  <c r="J14" i="54"/>
  <c r="K14" i="54" s="1"/>
  <c r="J15" i="54"/>
  <c r="K15" i="54" s="1"/>
  <c r="F62" i="66"/>
  <c r="K57" i="121"/>
  <c r="F146" i="66"/>
  <c r="K138" i="121"/>
  <c r="F56" i="66"/>
  <c r="K51" i="121"/>
  <c r="F131" i="66"/>
  <c r="K124" i="121"/>
  <c r="F150" i="66"/>
  <c r="K142" i="121"/>
  <c r="F153" i="66"/>
  <c r="K145" i="121"/>
  <c r="F156" i="66"/>
  <c r="K148" i="121"/>
  <c r="F135" i="66"/>
  <c r="K128" i="121"/>
  <c r="F175" i="66"/>
  <c r="K167" i="121"/>
  <c r="F177" i="66"/>
  <c r="K169" i="121"/>
  <c r="F176" i="66"/>
  <c r="K168" i="121"/>
  <c r="F171" i="66"/>
  <c r="K163" i="121"/>
  <c r="F89" i="66"/>
  <c r="K84" i="121"/>
  <c r="F164" i="66"/>
  <c r="K156" i="121"/>
  <c r="F149" i="66"/>
  <c r="K141" i="121"/>
  <c r="F79" i="66"/>
  <c r="K74" i="121"/>
  <c r="F54" i="66"/>
  <c r="K49" i="121"/>
  <c r="F154" i="66"/>
  <c r="K146" i="121"/>
  <c r="F51" i="66"/>
  <c r="K46" i="121"/>
  <c r="F102" i="66"/>
  <c r="K97" i="121"/>
  <c r="F168" i="66"/>
  <c r="K160" i="121"/>
  <c r="F96" i="66"/>
  <c r="K91" i="121"/>
  <c r="F98" i="66"/>
  <c r="K93" i="121"/>
  <c r="F67" i="66"/>
  <c r="K62" i="121"/>
  <c r="F165" i="66"/>
  <c r="K157" i="121"/>
  <c r="F161" i="66"/>
  <c r="K153" i="121"/>
  <c r="F65" i="66"/>
  <c r="K60" i="121"/>
  <c r="F92" i="66"/>
  <c r="K87" i="121"/>
  <c r="F133" i="66"/>
  <c r="K126" i="121"/>
  <c r="F52" i="66"/>
  <c r="K47" i="121"/>
  <c r="F151" i="66"/>
  <c r="K143" i="121"/>
  <c r="F148" i="66"/>
  <c r="K140" i="121"/>
  <c r="F129" i="66"/>
  <c r="K122" i="121"/>
  <c r="F126" i="66"/>
  <c r="K119" i="121"/>
  <c r="F83" i="66"/>
  <c r="K78" i="121"/>
  <c r="F155" i="66"/>
  <c r="K147" i="121"/>
  <c r="F84" i="66"/>
  <c r="K79" i="121"/>
  <c r="F101" i="66"/>
  <c r="K96" i="121"/>
  <c r="F136" i="66"/>
  <c r="K129" i="121"/>
  <c r="F97" i="66"/>
  <c r="K92" i="121"/>
  <c r="F75" i="66"/>
  <c r="K70" i="121"/>
  <c r="F100" i="66"/>
  <c r="K95" i="121"/>
  <c r="F179" i="66"/>
  <c r="K171" i="121"/>
  <c r="F139" i="66"/>
  <c r="K132" i="121"/>
  <c r="F90" i="66"/>
  <c r="K85" i="121"/>
  <c r="F87" i="66"/>
  <c r="K82" i="121"/>
  <c r="F81" i="66"/>
  <c r="K76" i="121"/>
  <c r="F77" i="66"/>
  <c r="K72" i="121"/>
  <c r="F130" i="66"/>
  <c r="K123" i="121"/>
  <c r="F82" i="66"/>
  <c r="K77" i="121"/>
  <c r="F80" i="66"/>
  <c r="K75" i="121"/>
  <c r="F58" i="66"/>
  <c r="K53" i="121"/>
  <c r="F69" i="66"/>
  <c r="K64" i="121"/>
  <c r="F141" i="66"/>
  <c r="K134" i="121"/>
  <c r="F95" i="66"/>
  <c r="K90" i="121"/>
  <c r="F137" i="66"/>
  <c r="K130" i="121"/>
  <c r="F68" i="66"/>
  <c r="K63" i="121"/>
  <c r="F174" i="66"/>
  <c r="K166" i="121"/>
  <c r="F61" i="66"/>
  <c r="K56" i="121"/>
  <c r="F64" i="66"/>
  <c r="K59" i="121"/>
  <c r="F159" i="66"/>
  <c r="K151" i="121"/>
  <c r="F57" i="66"/>
  <c r="K52" i="121"/>
  <c r="F128" i="66"/>
  <c r="K121" i="121"/>
  <c r="F147" i="66"/>
  <c r="K139" i="121"/>
  <c r="F55" i="66"/>
  <c r="K50" i="121"/>
  <c r="F99" i="66"/>
  <c r="K94" i="121"/>
  <c r="F74" i="66"/>
  <c r="K69" i="121"/>
  <c r="F72" i="66"/>
  <c r="K67" i="121"/>
  <c r="F170" i="66"/>
  <c r="K162" i="121"/>
  <c r="F172" i="66"/>
  <c r="K164" i="121"/>
  <c r="F140" i="66"/>
  <c r="K133" i="121"/>
  <c r="F70" i="66"/>
  <c r="K65" i="121"/>
  <c r="F63" i="66"/>
  <c r="K58" i="121"/>
  <c r="F91" i="66"/>
  <c r="K86" i="121"/>
  <c r="F160" i="66"/>
  <c r="K152" i="121"/>
  <c r="F162" i="66"/>
  <c r="K154" i="121"/>
  <c r="F88" i="66"/>
  <c r="K83" i="121"/>
  <c r="F59" i="66"/>
  <c r="K54" i="121"/>
  <c r="F85" i="66"/>
  <c r="K80" i="121"/>
  <c r="F78" i="66"/>
  <c r="K73" i="121"/>
  <c r="F127" i="66"/>
  <c r="K120" i="121"/>
  <c r="F53" i="66"/>
  <c r="K48" i="121"/>
  <c r="F157" i="66"/>
  <c r="K149" i="121"/>
  <c r="F143" i="66"/>
  <c r="K136" i="121"/>
  <c r="F169" i="66"/>
  <c r="K161" i="121"/>
  <c r="F180" i="66"/>
  <c r="K172" i="121"/>
  <c r="F142" i="66"/>
  <c r="K135" i="121"/>
  <c r="F73" i="66"/>
  <c r="K68" i="121"/>
  <c r="F94" i="66"/>
  <c r="K89" i="121"/>
  <c r="F167" i="66"/>
  <c r="K159" i="121"/>
  <c r="F173" i="66"/>
  <c r="K165" i="121"/>
  <c r="F71" i="66"/>
  <c r="K66" i="121"/>
  <c r="F178" i="66"/>
  <c r="K170" i="121"/>
  <c r="F138" i="66"/>
  <c r="K131" i="121"/>
  <c r="F181" i="66"/>
  <c r="K173" i="121"/>
  <c r="J21" i="54"/>
  <c r="J23" i="54"/>
  <c r="J22" i="54"/>
  <c r="K12" i="54"/>
  <c r="J16" i="54"/>
  <c r="K16" i="54" s="1"/>
  <c r="J20" i="54"/>
  <c r="K20" i="54" s="1"/>
  <c r="J18" i="54"/>
  <c r="K18" i="54" s="1"/>
  <c r="J17" i="54"/>
  <c r="K17" i="54" s="1"/>
  <c r="J19" i="54"/>
  <c r="K19" i="54" s="1"/>
  <c r="D7" i="54"/>
  <c r="I38" i="33"/>
  <c r="J38" i="33"/>
  <c r="H16" i="37"/>
  <c r="D25" i="11" s="1"/>
  <c r="J68" i="33"/>
  <c r="J49" i="33"/>
  <c r="I16" i="35"/>
  <c r="I32" i="35" s="1"/>
  <c r="D21" i="126" s="1"/>
  <c r="G16" i="37"/>
  <c r="D25" i="126" s="1"/>
  <c r="J53" i="36"/>
  <c r="D23" i="126" s="1"/>
  <c r="I68" i="33"/>
  <c r="I28" i="32"/>
  <c r="I19" i="32"/>
  <c r="C25" i="11"/>
  <c r="C24" i="11"/>
  <c r="C20" i="11"/>
  <c r="C18" i="11"/>
  <c r="I49" i="33"/>
  <c r="I57" i="33"/>
  <c r="I20" i="33"/>
  <c r="I17" i="30"/>
  <c r="D13" i="126" s="1"/>
  <c r="I23" i="30"/>
  <c r="D14" i="126" s="1"/>
  <c r="B14" i="36"/>
  <c r="B15" i="36" s="1"/>
  <c r="D12" i="11"/>
  <c r="D24" i="11"/>
  <c r="A12" i="37"/>
  <c r="A13" i="37" s="1"/>
  <c r="A14" i="37" s="1"/>
  <c r="A15" i="37" s="1"/>
  <c r="A16" i="37" s="1"/>
  <c r="A17" i="37" s="1"/>
  <c r="B11" i="35"/>
  <c r="B12" i="35" s="1"/>
  <c r="B13" i="35" s="1"/>
  <c r="B14" i="35" s="1"/>
  <c r="B12" i="34"/>
  <c r="B13" i="34" s="1"/>
  <c r="B14" i="34" s="1"/>
  <c r="B15" i="34" s="1"/>
  <c r="B16" i="34" s="1"/>
  <c r="B17" i="34" s="1"/>
  <c r="B18" i="34" s="1"/>
  <c r="B19" i="34" s="1"/>
  <c r="B41" i="33"/>
  <c r="B42" i="33" s="1"/>
  <c r="B43" i="33" s="1"/>
  <c r="B44" i="33" s="1"/>
  <c r="B45" i="33" s="1"/>
  <c r="B46" i="33" s="1"/>
  <c r="B47" i="33" s="1"/>
  <c r="B48" i="33" s="1"/>
  <c r="B12" i="33"/>
  <c r="B13" i="33" s="1"/>
  <c r="B14" i="33" s="1"/>
  <c r="B15" i="33" s="1"/>
  <c r="B16" i="33" s="1"/>
  <c r="B17" i="33" s="1"/>
  <c r="B18" i="33" s="1"/>
  <c r="D25" i="32"/>
  <c r="D26" i="32" s="1"/>
  <c r="D27" i="32" s="1"/>
  <c r="D28" i="32" s="1"/>
  <c r="B12" i="32"/>
  <c r="B13" i="32" s="1"/>
  <c r="B14" i="32" s="1"/>
  <c r="B15" i="32" s="1"/>
  <c r="B21" i="32" s="1"/>
  <c r="B20" i="30"/>
  <c r="B21" i="30" s="1"/>
  <c r="B22" i="30" s="1"/>
  <c r="B23" i="30" s="1"/>
  <c r="D15" i="30"/>
  <c r="D16" i="30" s="1"/>
  <c r="B15" i="30"/>
  <c r="B16" i="30" s="1"/>
  <c r="B17" i="30" s="1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l="1"/>
  <c r="A24" i="30" s="1"/>
  <c r="A25" i="30" s="1"/>
  <c r="D43" i="122"/>
  <c r="I30" i="32"/>
  <c r="D18" i="126" s="1"/>
  <c r="I70" i="33"/>
  <c r="D19" i="126" s="1"/>
  <c r="K23" i="54"/>
  <c r="I25" i="30"/>
  <c r="B22" i="34"/>
  <c r="B23" i="34" s="1"/>
  <c r="B24" i="34" s="1"/>
  <c r="B25" i="34" s="1"/>
  <c r="B26" i="34" s="1"/>
  <c r="B27" i="34" s="1"/>
  <c r="B28" i="34" s="1"/>
  <c r="B29" i="34" s="1"/>
  <c r="B30" i="34" s="1"/>
  <c r="B31" i="34" s="1"/>
  <c r="B20" i="34"/>
  <c r="D19" i="30"/>
  <c r="D20" i="30" s="1"/>
  <c r="D21" i="30" s="1"/>
  <c r="D22" i="30" s="1"/>
  <c r="D23" i="30" s="1"/>
  <c r="D17" i="30"/>
  <c r="B51" i="33"/>
  <c r="B52" i="33" s="1"/>
  <c r="B53" i="33" s="1"/>
  <c r="B54" i="33" s="1"/>
  <c r="B55" i="33" s="1"/>
  <c r="B56" i="33" s="1"/>
  <c r="B49" i="33"/>
  <c r="D15" i="11"/>
  <c r="B19" i="33"/>
  <c r="K22" i="54"/>
  <c r="B21" i="36"/>
  <c r="B23" i="36"/>
  <c r="B26" i="36"/>
  <c r="B22" i="36"/>
  <c r="B16" i="36"/>
  <c r="B16" i="32"/>
  <c r="B22" i="32" s="1"/>
  <c r="B15" i="35"/>
  <c r="B18" i="35" s="1"/>
  <c r="K34" i="36"/>
  <c r="D27" i="126" l="1"/>
  <c r="K24" i="36"/>
  <c r="K17" i="36"/>
  <c r="K30" i="36"/>
  <c r="K21" i="54"/>
  <c r="H25" i="54"/>
  <c r="B22" i="33"/>
  <c r="B23" i="33" s="1"/>
  <c r="B24" i="33" s="1"/>
  <c r="B25" i="33" s="1"/>
  <c r="B26" i="33" s="1"/>
  <c r="B59" i="33"/>
  <c r="B60" i="33" s="1"/>
  <c r="B61" i="33" s="1"/>
  <c r="B62" i="33" s="1"/>
  <c r="B63" i="33" s="1"/>
  <c r="B64" i="33" s="1"/>
  <c r="B65" i="33" s="1"/>
  <c r="B66" i="33" s="1"/>
  <c r="B67" i="33" s="1"/>
  <c r="B57" i="33"/>
  <c r="B27" i="36"/>
  <c r="B32" i="36" s="1"/>
  <c r="B28" i="36"/>
  <c r="B33" i="36" s="1"/>
  <c r="B29" i="36" s="1"/>
  <c r="B17" i="32"/>
  <c r="K53" i="36" l="1"/>
  <c r="D23" i="11" s="1"/>
  <c r="B23" i="32"/>
  <c r="B18" i="32"/>
  <c r="B24" i="32" s="1"/>
  <c r="B25" i="32" s="1"/>
  <c r="B26" i="32" s="1"/>
  <c r="B27" i="32" s="1"/>
  <c r="B28" i="32" s="1"/>
  <c r="B29" i="33"/>
  <c r="B30" i="33" s="1"/>
  <c r="B31" i="33" s="1"/>
  <c r="B32" i="33" s="1"/>
  <c r="B33" i="33" s="1"/>
  <c r="B34" i="33" s="1"/>
  <c r="B35" i="33" s="1"/>
  <c r="B36" i="33" s="1"/>
  <c r="B37" i="33" s="1"/>
  <c r="J16" i="35" l="1"/>
  <c r="J19" i="35"/>
  <c r="E23" i="30"/>
  <c r="C14" i="126" s="1"/>
  <c r="C27" i="126" s="1"/>
  <c r="J35" i="35"/>
  <c r="J20" i="34" l="1"/>
  <c r="J33" i="34" s="1"/>
  <c r="J32" i="35"/>
  <c r="D21" i="11" s="1"/>
  <c r="J28" i="32"/>
  <c r="J19" i="32"/>
  <c r="C12" i="11"/>
  <c r="C14" i="11"/>
  <c r="C13" i="11"/>
  <c r="J27" i="33"/>
  <c r="J20" i="33"/>
  <c r="J23" i="30"/>
  <c r="E25" i="30"/>
  <c r="J17" i="30"/>
  <c r="J70" i="33" l="1"/>
  <c r="D19" i="11" s="1"/>
  <c r="J30" i="32"/>
  <c r="D18" i="11" s="1"/>
  <c r="C27" i="11"/>
  <c r="J25" i="30"/>
  <c r="D20" i="11"/>
  <c r="D14" i="11"/>
  <c r="D13" i="11"/>
  <c r="D27" i="11" l="1"/>
  <c r="A13" i="11" l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V43" i="121" l="1"/>
  <c r="V39" i="121"/>
  <c r="V44" i="121"/>
  <c r="V42" i="121"/>
  <c r="V40" i="121"/>
  <c r="V41" i="121"/>
  <c r="V38" i="121"/>
  <c r="V32" i="121"/>
  <c r="V31" i="121"/>
  <c r="V30" i="121"/>
  <c r="V36" i="121"/>
  <c r="V35" i="121"/>
  <c r="V34" i="121"/>
  <c r="V33" i="121"/>
  <c r="V29" i="121"/>
  <c r="V27" i="121"/>
  <c r="V21" i="121"/>
  <c r="V26" i="121"/>
  <c r="V25" i="121"/>
  <c r="V20" i="121"/>
  <c r="V23" i="121"/>
  <c r="V24" i="121"/>
  <c r="V22" i="121"/>
  <c r="V19" i="121"/>
  <c r="H45" i="66" l="1"/>
  <c r="F45" i="73" s="1"/>
  <c r="AI41" i="121"/>
  <c r="AO41" i="121" s="1"/>
  <c r="AC41" i="121"/>
  <c r="H46" i="66"/>
  <c r="F46" i="73" s="1"/>
  <c r="AI42" i="121"/>
  <c r="AO42" i="121" s="1"/>
  <c r="AC42" i="121"/>
  <c r="H43" i="66"/>
  <c r="F43" i="73" s="1"/>
  <c r="AI39" i="121"/>
  <c r="AO39" i="121" s="1"/>
  <c r="AC39" i="121"/>
  <c r="H42" i="66"/>
  <c r="F42" i="73" s="1"/>
  <c r="AI38" i="121"/>
  <c r="AO38" i="121" s="1"/>
  <c r="AC38" i="121"/>
  <c r="H44" i="66"/>
  <c r="F44" i="73" s="1"/>
  <c r="AI40" i="121"/>
  <c r="AO40" i="121" s="1"/>
  <c r="AC40" i="121"/>
  <c r="H48" i="66"/>
  <c r="F48" i="73" s="1"/>
  <c r="AI44" i="121"/>
  <c r="AO44" i="121" s="1"/>
  <c r="AC44" i="121"/>
  <c r="H47" i="66"/>
  <c r="F47" i="73" s="1"/>
  <c r="AI43" i="121"/>
  <c r="AO43" i="121" s="1"/>
  <c r="AC43" i="121"/>
  <c r="H38" i="66"/>
  <c r="F38" i="73" s="1"/>
  <c r="AI34" i="121"/>
  <c r="AO34" i="121" s="1"/>
  <c r="AC34" i="121"/>
  <c r="H35" i="66"/>
  <c r="F35" i="73" s="1"/>
  <c r="AI31" i="121"/>
  <c r="AO31" i="121" s="1"/>
  <c r="AC31" i="121"/>
  <c r="H37" i="66"/>
  <c r="F37" i="73" s="1"/>
  <c r="AI33" i="121"/>
  <c r="AO33" i="121" s="1"/>
  <c r="AC33" i="121"/>
  <c r="H39" i="66"/>
  <c r="F39" i="73" s="1"/>
  <c r="AI35" i="121"/>
  <c r="AO35" i="121" s="1"/>
  <c r="AC35" i="121"/>
  <c r="H34" i="66"/>
  <c r="F34" i="73" s="1"/>
  <c r="AI30" i="121"/>
  <c r="AO30" i="121" s="1"/>
  <c r="AC30" i="121"/>
  <c r="H36" i="66"/>
  <c r="F36" i="73" s="1"/>
  <c r="AI32" i="121"/>
  <c r="AO32" i="121" s="1"/>
  <c r="AC32" i="121"/>
  <c r="H40" i="66"/>
  <c r="F40" i="73" s="1"/>
  <c r="AI36" i="121"/>
  <c r="AO36" i="121" s="1"/>
  <c r="AC36" i="121"/>
  <c r="H33" i="66"/>
  <c r="F33" i="73" s="1"/>
  <c r="AI29" i="121"/>
  <c r="AO29" i="121" s="1"/>
  <c r="AC29" i="121"/>
  <c r="H30" i="66"/>
  <c r="F30" i="73" s="1"/>
  <c r="AI27" i="121"/>
  <c r="AO27" i="121" s="1"/>
  <c r="AC27" i="121"/>
  <c r="H27" i="66"/>
  <c r="F27" i="73" s="1"/>
  <c r="AI24" i="121"/>
  <c r="AO24" i="121" s="1"/>
  <c r="AC24" i="121"/>
  <c r="H29" i="66"/>
  <c r="F29" i="73" s="1"/>
  <c r="AI26" i="121"/>
  <c r="AO26" i="121" s="1"/>
  <c r="AC26" i="121"/>
  <c r="H25" i="66"/>
  <c r="F25" i="73" s="1"/>
  <c r="AI22" i="121"/>
  <c r="AO22" i="121" s="1"/>
  <c r="AC22" i="121"/>
  <c r="H26" i="66"/>
  <c r="F26" i="73" s="1"/>
  <c r="AI23" i="121"/>
  <c r="AO23" i="121" s="1"/>
  <c r="AC23" i="121"/>
  <c r="H28" i="66"/>
  <c r="F28" i="73" s="1"/>
  <c r="AI25" i="121"/>
  <c r="AO25" i="121" s="1"/>
  <c r="AC25" i="121"/>
  <c r="H24" i="66"/>
  <c r="F24" i="73" s="1"/>
  <c r="AI21" i="121"/>
  <c r="AO21" i="121" s="1"/>
  <c r="AC21" i="121"/>
  <c r="H23" i="66"/>
  <c r="F23" i="73" s="1"/>
  <c r="AI20" i="121"/>
  <c r="AO20" i="121" s="1"/>
  <c r="AC20" i="121"/>
  <c r="H22" i="66"/>
  <c r="F22" i="73" s="1"/>
  <c r="AI19" i="121"/>
  <c r="AO19" i="121" s="1"/>
  <c r="AC19" i="121"/>
  <c r="H497" i="63" l="1"/>
  <c r="BN166" i="63"/>
  <c r="Z166" i="63"/>
  <c r="Z228" i="63"/>
  <c r="CJ467" i="63"/>
  <c r="Y69" i="63"/>
  <c r="CL38" i="63"/>
  <c r="CJ36" i="63"/>
  <c r="BL439" i="63"/>
  <c r="BN429" i="63"/>
  <c r="BL426" i="63"/>
  <c r="BL415" i="63"/>
  <c r="AW26" i="63"/>
  <c r="R23" i="63"/>
  <c r="AW17" i="63"/>
  <c r="AW497" i="63"/>
  <c r="X119" i="63"/>
  <c r="Q591" i="63"/>
  <c r="Z610" i="63"/>
  <c r="CJ645" i="63"/>
  <c r="BN95" i="63"/>
  <c r="AO626" i="63"/>
  <c r="AP625" i="63"/>
  <c r="Y129" i="63"/>
  <c r="BM540" i="63"/>
  <c r="Z265" i="63"/>
  <c r="CJ54" i="63"/>
  <c r="BF33" i="63"/>
  <c r="BE139" i="63"/>
  <c r="BM132" i="63"/>
  <c r="Z52" i="63"/>
  <c r="Q55" i="63"/>
  <c r="BF135" i="63"/>
  <c r="CJ56" i="63"/>
  <c r="Z473" i="63"/>
  <c r="Z475" i="63"/>
  <c r="Z162" i="63"/>
  <c r="Z121" i="63"/>
  <c r="Z184" i="63"/>
  <c r="Z594" i="63"/>
  <c r="Z324" i="63"/>
  <c r="Z275" i="63"/>
  <c r="Z397" i="63"/>
  <c r="Z465" i="63"/>
  <c r="Z516" i="63"/>
  <c r="Z267" i="63"/>
  <c r="Z592" i="63"/>
  <c r="Z641" i="63"/>
  <c r="Z179" i="63"/>
  <c r="Z518" i="63"/>
  <c r="Z299" i="63"/>
  <c r="Z402" i="63"/>
  <c r="Z500" i="63"/>
  <c r="Z506" i="63"/>
  <c r="Z230" i="63"/>
  <c r="Z467" i="63"/>
  <c r="Z392" i="63"/>
  <c r="Z639" i="63"/>
  <c r="Z355" i="63"/>
  <c r="Z295" i="63"/>
  <c r="Z255" i="63"/>
  <c r="Z71" i="63"/>
  <c r="Z296" i="63"/>
  <c r="Z519" i="63"/>
  <c r="Z390" i="63"/>
  <c r="Z476" i="63"/>
  <c r="Z109" i="63"/>
  <c r="Z283" i="63"/>
  <c r="Z633" i="63"/>
  <c r="Z266" i="63"/>
  <c r="Z192" i="63"/>
  <c r="Z492" i="63"/>
  <c r="Z505" i="63"/>
  <c r="Z365" i="63"/>
  <c r="Z361" i="63"/>
  <c r="Z582" i="63"/>
  <c r="Z377" i="63"/>
  <c r="Z478" i="63"/>
  <c r="Z369" i="63"/>
  <c r="Z201" i="63"/>
  <c r="Z399" i="63"/>
  <c r="Z579" i="63"/>
  <c r="Z269" i="63"/>
  <c r="Z120" i="63"/>
  <c r="Z517" i="63"/>
  <c r="Z123" i="63"/>
  <c r="Z370" i="63"/>
  <c r="Z297" i="63"/>
  <c r="Z182" i="63"/>
  <c r="Z189" i="63"/>
  <c r="Z111" i="63"/>
  <c r="Z87" i="63"/>
  <c r="Z580" i="63"/>
  <c r="Z593" i="63"/>
  <c r="Z484" i="63"/>
  <c r="Z474" i="63"/>
  <c r="Z654" i="63"/>
  <c r="Z180" i="63"/>
  <c r="Z398" i="63"/>
  <c r="Z462" i="63"/>
  <c r="Z376" i="63"/>
  <c r="Z298" i="63"/>
  <c r="Z401" i="63"/>
  <c r="Z68" i="63"/>
  <c r="Z583" i="63"/>
  <c r="Z171" i="63"/>
  <c r="Z259" i="63"/>
  <c r="Z314" i="63"/>
  <c r="Z69" i="63"/>
  <c r="Z634" i="63"/>
  <c r="Z232" i="63"/>
  <c r="Z150" i="63"/>
  <c r="Z483" i="63"/>
  <c r="Z353" i="63"/>
  <c r="Z638" i="63"/>
  <c r="Z198" i="63"/>
  <c r="Z315" i="63"/>
  <c r="Z106" i="63"/>
  <c r="Z239" i="63"/>
  <c r="Z155" i="63"/>
  <c r="Z195" i="63"/>
  <c r="Z501" i="63"/>
  <c r="Z164" i="63"/>
  <c r="Z148" i="63"/>
  <c r="Z70" i="63"/>
  <c r="Z575" i="63"/>
  <c r="Z581" i="63"/>
  <c r="Z294" i="63"/>
  <c r="Z313" i="63"/>
  <c r="Z190" i="63"/>
  <c r="Z515" i="63"/>
  <c r="Z338" i="63"/>
  <c r="Z635" i="63"/>
  <c r="Z403" i="63"/>
  <c r="Z508" i="63"/>
  <c r="Z514" i="63"/>
  <c r="Z258" i="63"/>
  <c r="Z520" i="63"/>
  <c r="Z596" i="63"/>
  <c r="Z237" i="63"/>
  <c r="Z637" i="63"/>
  <c r="Z375" i="63"/>
  <c r="Z169" i="63"/>
  <c r="Z354" i="63"/>
  <c r="Z640" i="63"/>
  <c r="Z202" i="63"/>
  <c r="Z170" i="63"/>
  <c r="Z231" i="63"/>
  <c r="Z197" i="63"/>
  <c r="Z509" i="63"/>
  <c r="Z107" i="63"/>
  <c r="Z293" i="63"/>
  <c r="Z66" i="63"/>
  <c r="Z477" i="63"/>
  <c r="Z154" i="63"/>
  <c r="Z576" i="63"/>
  <c r="Z274" i="63"/>
  <c r="Z193" i="63"/>
  <c r="Z400" i="63"/>
  <c r="Z352" i="63"/>
  <c r="Z494" i="63"/>
  <c r="Z636" i="63"/>
  <c r="Z194" i="63"/>
  <c r="Z485" i="63"/>
  <c r="Z260" i="63"/>
  <c r="Z378" i="63"/>
  <c r="Z513" i="63"/>
  <c r="Z191" i="63"/>
  <c r="Z495" i="63"/>
  <c r="Z256" i="63"/>
  <c r="Z112" i="63"/>
  <c r="Z149" i="63"/>
  <c r="Z464" i="63"/>
  <c r="Z268" i="63"/>
  <c r="Z363" i="63"/>
  <c r="Z151" i="63"/>
  <c r="Z110" i="63"/>
  <c r="Z63" i="63"/>
  <c r="Z463" i="63"/>
  <c r="Z183" i="63"/>
  <c r="Z122" i="63"/>
  <c r="Z362" i="63"/>
  <c r="Z199" i="63"/>
  <c r="Z595" i="63"/>
  <c r="Z203" i="63"/>
  <c r="Z468" i="63"/>
  <c r="Z578" i="63"/>
  <c r="Z181" i="63"/>
  <c r="Z200" i="63"/>
  <c r="Z292" i="63"/>
  <c r="Z460" i="63"/>
  <c r="Z196" i="63"/>
  <c r="Z326" i="63"/>
  <c r="Z108" i="63"/>
  <c r="Z153" i="63"/>
  <c r="Z496" i="63"/>
  <c r="Z466" i="63"/>
  <c r="Z105" i="63"/>
  <c r="Z257" i="63"/>
  <c r="Z374" i="63"/>
  <c r="Z364" i="63"/>
  <c r="Z391" i="63"/>
  <c r="Z104" i="63"/>
  <c r="Z461" i="63"/>
  <c r="Z486" i="63"/>
  <c r="Z235" i="63"/>
  <c r="Z254" i="63"/>
  <c r="Z168" i="63"/>
  <c r="Z284" i="63"/>
  <c r="Z577" i="63"/>
  <c r="Z521" i="63"/>
  <c r="Z565" i="63"/>
  <c r="Z129" i="63"/>
  <c r="Z59" i="63"/>
  <c r="Z138" i="63"/>
  <c r="Z645" i="63"/>
  <c r="X330" i="63"/>
  <c r="BM144" i="63"/>
  <c r="Y166" i="63"/>
  <c r="Y402" i="63"/>
  <c r="Y179" i="63"/>
  <c r="Y292" i="63"/>
  <c r="Y154" i="63"/>
  <c r="Y230" i="63"/>
  <c r="Y596" i="63"/>
  <c r="Y460" i="63"/>
  <c r="Y256" i="63"/>
  <c r="Y486" i="63"/>
  <c r="Y637" i="63"/>
  <c r="Y171" i="63"/>
  <c r="Y122" i="63"/>
  <c r="Y268" i="63"/>
  <c r="Y369" i="63"/>
  <c r="Y516" i="63"/>
  <c r="Y202" i="63"/>
  <c r="Y636" i="63"/>
  <c r="Y284" i="63"/>
  <c r="Y517" i="63"/>
  <c r="Y297" i="63"/>
  <c r="Y575" i="63"/>
  <c r="Y260" i="63"/>
  <c r="Y104" i="63"/>
  <c r="Y151" i="63"/>
  <c r="Y180" i="63"/>
  <c r="Y189" i="63"/>
  <c r="Y275" i="63"/>
  <c r="Y108" i="63"/>
  <c r="Y109" i="63"/>
  <c r="Y639" i="63"/>
  <c r="Y257" i="63"/>
  <c r="Y478" i="63"/>
  <c r="Y313" i="63"/>
  <c r="Y105" i="63"/>
  <c r="Y592" i="63"/>
  <c r="Y361" i="63"/>
  <c r="Y254" i="63"/>
  <c r="Y508" i="63"/>
  <c r="Y392" i="63"/>
  <c r="Y595" i="63"/>
  <c r="Y235" i="63"/>
  <c r="Y259" i="63"/>
  <c r="Y364" i="63"/>
  <c r="Y399" i="63"/>
  <c r="Y193" i="63"/>
  <c r="Y296" i="63"/>
  <c r="Y353" i="63"/>
  <c r="Y484" i="63"/>
  <c r="Y299" i="63"/>
  <c r="Y390" i="63"/>
  <c r="Y398" i="63"/>
  <c r="Y635" i="63"/>
  <c r="Y200" i="63"/>
  <c r="Y518" i="63"/>
  <c r="Y576" i="63"/>
  <c r="Y266" i="63"/>
  <c r="Y401" i="63"/>
  <c r="Y192" i="63"/>
  <c r="Y365" i="63"/>
  <c r="Y191" i="63"/>
  <c r="Y515" i="63"/>
  <c r="Y654" i="63"/>
  <c r="Y181" i="63"/>
  <c r="Y190" i="63"/>
  <c r="Y476" i="63"/>
  <c r="Y501" i="63"/>
  <c r="Y577" i="63"/>
  <c r="Y293" i="63"/>
  <c r="Y155" i="63"/>
  <c r="Y474" i="63"/>
  <c r="Y274" i="63"/>
  <c r="Y520" i="63"/>
  <c r="Y326" i="63"/>
  <c r="Y477" i="63"/>
  <c r="Y483" i="63"/>
  <c r="Y199" i="63"/>
  <c r="Y231" i="63"/>
  <c r="Y505" i="63"/>
  <c r="Y314" i="63"/>
  <c r="Y150" i="63"/>
  <c r="Y267" i="63"/>
  <c r="Y112" i="63"/>
  <c r="Y509" i="63"/>
  <c r="Y70" i="63"/>
  <c r="Y495" i="63"/>
  <c r="Y354" i="63"/>
  <c r="Y633" i="63"/>
  <c r="Y641" i="63"/>
  <c r="Y640" i="63"/>
  <c r="Y375" i="63"/>
  <c r="Y295" i="63"/>
  <c r="Y578" i="63"/>
  <c r="Y492" i="63"/>
  <c r="Y198" i="63"/>
  <c r="Y255" i="63"/>
  <c r="Y378" i="63"/>
  <c r="Y258" i="63"/>
  <c r="Y169" i="63"/>
  <c r="Y400" i="63"/>
  <c r="Y593" i="63"/>
  <c r="Y123" i="63"/>
  <c r="Y582" i="63"/>
  <c r="Y107" i="63"/>
  <c r="Y87" i="63"/>
  <c r="Y519" i="63"/>
  <c r="Y283" i="63"/>
  <c r="Y182" i="63"/>
  <c r="Y363" i="63"/>
  <c r="Y638" i="63"/>
  <c r="Y203" i="63"/>
  <c r="Y461" i="63"/>
  <c r="Y338" i="63"/>
  <c r="Y397" i="63"/>
  <c r="Y464" i="63"/>
  <c r="Y494" i="63"/>
  <c r="Y237" i="63"/>
  <c r="Y352" i="63"/>
  <c r="Y485" i="63"/>
  <c r="Y374" i="63"/>
  <c r="Y228" i="63"/>
  <c r="Y201" i="63"/>
  <c r="Y153" i="63"/>
  <c r="Y232" i="63"/>
  <c r="Y148" i="63"/>
  <c r="Y465" i="63"/>
  <c r="Y298" i="63"/>
  <c r="Y513" i="63"/>
  <c r="Y239" i="63"/>
  <c r="Y362" i="63"/>
  <c r="Y583" i="63"/>
  <c r="Y391" i="63"/>
  <c r="Y170" i="63"/>
  <c r="Y376" i="63"/>
  <c r="Y71" i="63"/>
  <c r="Y370" i="63"/>
  <c r="Y66" i="63"/>
  <c r="Y355" i="63"/>
  <c r="Y111" i="63"/>
  <c r="Y581" i="63"/>
  <c r="Y496" i="63"/>
  <c r="Y594" i="63"/>
  <c r="Y462" i="63"/>
  <c r="Y475" i="63"/>
  <c r="Y68" i="63"/>
  <c r="Y110" i="63"/>
  <c r="Y315" i="63"/>
  <c r="Y403" i="63"/>
  <c r="Y506" i="63"/>
  <c r="Y121" i="63"/>
  <c r="Y164" i="63"/>
  <c r="Y580" i="63"/>
  <c r="Y500" i="63"/>
  <c r="Y183" i="63"/>
  <c r="Y579" i="63"/>
  <c r="Y294" i="63"/>
  <c r="Y197" i="63"/>
  <c r="Y466" i="63"/>
  <c r="Y184" i="63"/>
  <c r="Y468" i="63"/>
  <c r="Y473" i="63"/>
  <c r="Y194" i="63"/>
  <c r="Y106" i="63"/>
  <c r="Y149" i="63"/>
  <c r="Y195" i="63"/>
  <c r="Y514" i="63"/>
  <c r="Y377" i="63"/>
  <c r="Y634" i="63"/>
  <c r="Y196" i="63"/>
  <c r="Y324" i="63"/>
  <c r="Y120" i="63"/>
  <c r="Y269" i="63"/>
  <c r="Y565" i="63"/>
  <c r="Y330" i="63"/>
  <c r="Y59" i="63"/>
  <c r="X199" i="63"/>
  <c r="X112" i="63"/>
  <c r="X194" i="63"/>
  <c r="X466" i="63"/>
  <c r="X122" i="63"/>
  <c r="X397" i="63"/>
  <c r="X266" i="63"/>
  <c r="X592" i="63"/>
  <c r="X104" i="63"/>
  <c r="X150" i="63"/>
  <c r="X515" i="63"/>
  <c r="X377" i="63"/>
  <c r="X191" i="63"/>
  <c r="X637" i="63"/>
  <c r="X149" i="63"/>
  <c r="X520" i="63"/>
  <c r="X170" i="63"/>
  <c r="X193" i="63"/>
  <c r="X635" i="63"/>
  <c r="X639" i="63"/>
  <c r="X596" i="63"/>
  <c r="X369" i="63"/>
  <c r="X402" i="63"/>
  <c r="X583" i="63"/>
  <c r="X576" i="63"/>
  <c r="X638" i="63"/>
  <c r="X231" i="63"/>
  <c r="X179" i="63"/>
  <c r="X232" i="63"/>
  <c r="X378" i="63"/>
  <c r="X182" i="63"/>
  <c r="X106" i="63"/>
  <c r="X376" i="63"/>
  <c r="X111" i="63"/>
  <c r="X183" i="63"/>
  <c r="X260" i="63"/>
  <c r="X391" i="63"/>
  <c r="X594" i="63"/>
  <c r="X228" i="63"/>
  <c r="X197" i="63"/>
  <c r="X294" i="63"/>
  <c r="X352" i="63"/>
  <c r="X70" i="63"/>
  <c r="X110" i="63"/>
  <c r="X640" i="63"/>
  <c r="X87" i="63"/>
  <c r="X375" i="63"/>
  <c r="X485" i="63"/>
  <c r="X513" i="63"/>
  <c r="X295" i="63"/>
  <c r="X292" i="63"/>
  <c r="X461" i="63"/>
  <c r="X633" i="63"/>
  <c r="X465" i="63"/>
  <c r="X151" i="63"/>
  <c r="X66" i="63"/>
  <c r="X483" i="63"/>
  <c r="X257" i="63"/>
  <c r="X509" i="63"/>
  <c r="X267" i="63"/>
  <c r="X198" i="63"/>
  <c r="X518" i="63"/>
  <c r="X473" i="63"/>
  <c r="X462" i="63"/>
  <c r="X314" i="63"/>
  <c r="X254" i="63"/>
  <c r="X293" i="63"/>
  <c r="X593" i="63"/>
  <c r="X196" i="63"/>
  <c r="X121" i="63"/>
  <c r="X120" i="63"/>
  <c r="X258" i="63"/>
  <c r="X171" i="63"/>
  <c r="X202" i="63"/>
  <c r="X237" i="63"/>
  <c r="X105" i="63"/>
  <c r="X501" i="63"/>
  <c r="X315" i="63"/>
  <c r="X164" i="63"/>
  <c r="X399" i="63"/>
  <c r="X296" i="63"/>
  <c r="X595" i="63"/>
  <c r="X109" i="63"/>
  <c r="X495" i="63"/>
  <c r="X398" i="63"/>
  <c r="X581" i="63"/>
  <c r="X484" i="63"/>
  <c r="X71" i="63"/>
  <c r="X636" i="63"/>
  <c r="X362" i="63"/>
  <c r="X239" i="63"/>
  <c r="X324" i="63"/>
  <c r="X274" i="63"/>
  <c r="X354" i="63"/>
  <c r="X577" i="63"/>
  <c r="X148" i="63"/>
  <c r="X476" i="63"/>
  <c r="X108" i="63"/>
  <c r="X180" i="63"/>
  <c r="X299" i="63"/>
  <c r="X195" i="63"/>
  <c r="X298" i="63"/>
  <c r="X155" i="63"/>
  <c r="X494" i="63"/>
  <c r="X235" i="63"/>
  <c r="X492" i="63"/>
  <c r="X500" i="63"/>
  <c r="X169" i="63"/>
  <c r="X123" i="63"/>
  <c r="X153" i="63"/>
  <c r="X154" i="63"/>
  <c r="X496" i="63"/>
  <c r="X361" i="63"/>
  <c r="X477" i="63"/>
  <c r="X203" i="63"/>
  <c r="X390" i="63"/>
  <c r="X641" i="63"/>
  <c r="X107" i="63"/>
  <c r="X634" i="63"/>
  <c r="X200" i="63"/>
  <c r="X355" i="63"/>
  <c r="X269" i="63"/>
  <c r="X268" i="63"/>
  <c r="X370" i="63"/>
  <c r="X259" i="63"/>
  <c r="X353" i="63"/>
  <c r="X508" i="63"/>
  <c r="X400" i="63"/>
  <c r="X506" i="63"/>
  <c r="X230" i="63"/>
  <c r="X401" i="63"/>
  <c r="X468" i="63"/>
  <c r="X326" i="63"/>
  <c r="X505" i="63"/>
  <c r="X374" i="63"/>
  <c r="X582" i="63"/>
  <c r="X363" i="63"/>
  <c r="X475" i="63"/>
  <c r="X403" i="63"/>
  <c r="X255" i="63"/>
  <c r="X190" i="63"/>
  <c r="X201" i="63"/>
  <c r="X578" i="63"/>
  <c r="X517" i="63"/>
  <c r="X392" i="63"/>
  <c r="X68" i="63"/>
  <c r="X181" i="63"/>
  <c r="X192" i="63"/>
  <c r="X283" i="63"/>
  <c r="X338" i="63"/>
  <c r="X297" i="63"/>
  <c r="X460" i="63"/>
  <c r="X189" i="63"/>
  <c r="X364" i="63"/>
  <c r="X464" i="63"/>
  <c r="X474" i="63"/>
  <c r="X478" i="63"/>
  <c r="X313" i="63"/>
  <c r="X579" i="63"/>
  <c r="X275" i="63"/>
  <c r="X580" i="63"/>
  <c r="X256" i="63"/>
  <c r="X514" i="63"/>
  <c r="X654" i="63"/>
  <c r="X516" i="63"/>
  <c r="X486" i="63"/>
  <c r="X575" i="63"/>
  <c r="X365" i="63"/>
  <c r="X184" i="63"/>
  <c r="X284" i="63"/>
  <c r="X519" i="63"/>
  <c r="X565" i="63"/>
  <c r="X265" i="63"/>
  <c r="X138" i="63"/>
  <c r="AP66" i="63"/>
  <c r="AP254" i="63"/>
  <c r="AP314" i="63"/>
  <c r="AP200" i="63"/>
  <c r="AP513" i="63"/>
  <c r="AP203" i="63"/>
  <c r="AP295" i="63"/>
  <c r="AP266" i="63"/>
  <c r="AP361" i="63"/>
  <c r="AP112" i="63"/>
  <c r="AP269" i="63"/>
  <c r="AP398" i="63"/>
  <c r="AP257" i="63"/>
  <c r="AP169" i="63"/>
  <c r="AP260" i="63"/>
  <c r="AP583" i="63"/>
  <c r="AP397" i="63"/>
  <c r="AP275" i="63"/>
  <c r="AP148" i="63"/>
  <c r="AP464" i="63"/>
  <c r="AP196" i="63"/>
  <c r="AP237" i="63"/>
  <c r="AP516" i="63"/>
  <c r="AP492" i="63"/>
  <c r="AP376" i="63"/>
  <c r="AP402" i="63"/>
  <c r="AP193" i="63"/>
  <c r="AP121" i="63"/>
  <c r="AP111" i="63"/>
  <c r="AP184" i="63"/>
  <c r="AP476" i="63"/>
  <c r="AP374" i="63"/>
  <c r="AP352" i="63"/>
  <c r="AP593" i="63"/>
  <c r="AP578" i="63"/>
  <c r="AP505" i="63"/>
  <c r="AP192" i="63"/>
  <c r="AP466" i="63"/>
  <c r="AP198" i="63"/>
  <c r="AP486" i="63"/>
  <c r="AP201" i="63"/>
  <c r="AP637" i="63"/>
  <c r="AP576" i="63"/>
  <c r="AP495" i="63"/>
  <c r="AP104" i="63"/>
  <c r="AP475" i="63"/>
  <c r="AP581" i="63"/>
  <c r="AP202" i="63"/>
  <c r="AP635" i="63"/>
  <c r="AP595" i="63"/>
  <c r="AP355" i="63"/>
  <c r="AP153" i="63"/>
  <c r="AP514" i="63"/>
  <c r="AP400" i="63"/>
  <c r="AP403" i="63"/>
  <c r="AP256" i="63"/>
  <c r="AP579" i="63"/>
  <c r="AP292" i="63"/>
  <c r="AP468" i="63"/>
  <c r="AP70" i="63"/>
  <c r="AP508" i="63"/>
  <c r="AP71" i="63"/>
  <c r="AP485" i="63"/>
  <c r="AP189" i="63"/>
  <c r="AP255" i="63"/>
  <c r="AP171" i="63"/>
  <c r="AP378" i="63"/>
  <c r="AP228" i="63"/>
  <c r="AP461" i="63"/>
  <c r="AP155" i="63"/>
  <c r="AP191" i="63"/>
  <c r="AP494" i="63"/>
  <c r="AP392" i="63"/>
  <c r="AP580" i="63"/>
  <c r="AP296" i="63"/>
  <c r="AP391" i="63"/>
  <c r="AP390" i="63"/>
  <c r="AP239" i="63"/>
  <c r="AP170" i="63"/>
  <c r="AP460" i="63"/>
  <c r="AP375" i="63"/>
  <c r="AP575" i="63"/>
  <c r="AP315" i="63"/>
  <c r="AP258" i="63"/>
  <c r="AP199" i="63"/>
  <c r="AP501" i="63"/>
  <c r="AP633" i="63"/>
  <c r="AP362" i="63"/>
  <c r="AP634" i="63"/>
  <c r="AP577" i="63"/>
  <c r="AP364" i="63"/>
  <c r="AP149" i="63"/>
  <c r="AP235" i="63"/>
  <c r="AP465" i="63"/>
  <c r="AP509" i="63"/>
  <c r="AP401" i="63"/>
  <c r="AP462" i="63"/>
  <c r="AP123" i="63"/>
  <c r="AP369" i="63"/>
  <c r="AP105" i="63"/>
  <c r="AP232" i="63"/>
  <c r="AP596" i="63"/>
  <c r="AP483" i="63"/>
  <c r="AP297" i="63"/>
  <c r="AP299" i="63"/>
  <c r="AP520" i="63"/>
  <c r="AP496" i="63"/>
  <c r="AP641" i="63"/>
  <c r="AP108" i="63"/>
  <c r="AP164" i="63"/>
  <c r="AP353" i="63"/>
  <c r="AP197" i="63"/>
  <c r="AP370" i="63"/>
  <c r="AP183" i="63"/>
  <c r="AP594" i="63"/>
  <c r="AP517" i="63"/>
  <c r="AP195" i="63"/>
  <c r="AP592" i="63"/>
  <c r="AP182" i="63"/>
  <c r="AP267" i="63"/>
  <c r="AP484" i="63"/>
  <c r="AP474" i="63"/>
  <c r="AP338" i="63"/>
  <c r="AP181" i="63"/>
  <c r="AP68" i="63"/>
  <c r="AP515" i="63"/>
  <c r="AP109" i="63"/>
  <c r="AP473" i="63"/>
  <c r="AP274" i="63"/>
  <c r="AP259" i="63"/>
  <c r="AP151" i="63"/>
  <c r="AP399" i="63"/>
  <c r="AP518" i="63"/>
  <c r="AP326" i="63"/>
  <c r="AP283" i="63"/>
  <c r="AP190" i="63"/>
  <c r="AP268" i="63"/>
  <c r="AP298" i="63"/>
  <c r="AP106" i="63"/>
  <c r="AP477" i="63"/>
  <c r="AP636" i="63"/>
  <c r="AP506" i="63"/>
  <c r="AP87" i="63"/>
  <c r="AP365" i="63"/>
  <c r="AP194" i="63"/>
  <c r="AP150" i="63"/>
  <c r="AP122" i="63"/>
  <c r="AP500" i="63"/>
  <c r="AP519" i="63"/>
  <c r="AP654" i="63"/>
  <c r="AP154" i="63"/>
  <c r="AP107" i="63"/>
  <c r="AP120" i="63"/>
  <c r="AP324" i="63"/>
  <c r="AP179" i="63"/>
  <c r="AP640" i="63"/>
  <c r="AP294" i="63"/>
  <c r="AP180" i="63"/>
  <c r="AP639" i="63"/>
  <c r="AP313" i="63"/>
  <c r="AP377" i="63"/>
  <c r="AP638" i="63"/>
  <c r="AP293" i="63"/>
  <c r="AP110" i="63"/>
  <c r="AP363" i="63"/>
  <c r="AP582" i="63"/>
  <c r="AP231" i="63"/>
  <c r="AP230" i="63"/>
  <c r="AP354" i="63"/>
  <c r="AP478" i="63"/>
  <c r="AP284" i="63"/>
  <c r="AP53" i="63"/>
  <c r="AP565" i="63"/>
  <c r="AP52" i="63"/>
  <c r="AP59" i="63"/>
  <c r="AP132" i="63"/>
  <c r="AP265" i="63"/>
  <c r="CY171" i="63"/>
  <c r="CY353" i="63"/>
  <c r="CY71" i="63"/>
  <c r="CY595" i="63"/>
  <c r="CY466" i="63"/>
  <c r="CY196" i="63"/>
  <c r="CY501" i="63"/>
  <c r="CY69" i="63"/>
  <c r="CY362" i="63"/>
  <c r="CY352" i="63"/>
  <c r="CY111" i="63"/>
  <c r="CY505" i="63"/>
  <c r="CY190" i="63"/>
  <c r="CY284" i="63"/>
  <c r="CY390" i="63"/>
  <c r="CY324" i="63"/>
  <c r="CY268" i="63"/>
  <c r="CY87" i="63"/>
  <c r="CY609" i="63"/>
  <c r="CY402" i="63"/>
  <c r="CY654" i="63"/>
  <c r="CY258" i="63"/>
  <c r="CY315" i="63"/>
  <c r="CY377" i="63"/>
  <c r="CY235" i="63"/>
  <c r="CY465" i="63"/>
  <c r="CY256" i="63"/>
  <c r="CY120" i="63"/>
  <c r="CY655" i="63"/>
  <c r="CY475" i="63"/>
  <c r="CY589" i="63"/>
  <c r="CY162" i="63"/>
  <c r="CY255" i="63"/>
  <c r="CY274" i="63"/>
  <c r="CY105" i="63"/>
  <c r="CY133" i="63"/>
  <c r="CY197" i="63"/>
  <c r="CY184" i="63"/>
  <c r="CY468" i="63"/>
  <c r="CY109" i="63"/>
  <c r="CY151" i="63"/>
  <c r="CY476" i="63"/>
  <c r="CY155" i="63"/>
  <c r="CY649" i="63"/>
  <c r="CY198" i="63"/>
  <c r="CY164" i="63"/>
  <c r="CY230" i="63"/>
  <c r="CY363" i="63"/>
  <c r="CY200" i="63"/>
  <c r="CY266" i="63"/>
  <c r="CY231" i="63"/>
  <c r="CY375" i="63"/>
  <c r="CY509" i="63"/>
  <c r="CY519" i="63"/>
  <c r="CY299" i="63"/>
  <c r="CY191" i="63"/>
  <c r="CY239" i="63"/>
  <c r="CY260" i="63"/>
  <c r="CY199" i="63"/>
  <c r="CY647" i="63"/>
  <c r="CY593" i="63"/>
  <c r="CY108" i="63"/>
  <c r="CY401" i="63"/>
  <c r="CY518" i="63"/>
  <c r="CY478" i="63"/>
  <c r="CY298" i="63"/>
  <c r="CY150" i="63"/>
  <c r="CY192" i="63"/>
  <c r="CY492" i="63"/>
  <c r="CY361" i="63"/>
  <c r="CY400" i="63"/>
  <c r="CY149" i="63"/>
  <c r="CY473" i="63"/>
  <c r="CY179" i="63"/>
  <c r="CY403" i="63"/>
  <c r="CY365" i="63"/>
  <c r="CY597" i="63"/>
  <c r="CY483" i="63"/>
  <c r="CY376" i="63"/>
  <c r="CY110" i="63"/>
  <c r="CY399" i="63"/>
  <c r="CY183" i="63"/>
  <c r="CY237" i="63"/>
  <c r="CY70" i="63"/>
  <c r="CY194" i="63"/>
  <c r="CY464" i="63"/>
  <c r="CY296" i="63"/>
  <c r="CY283" i="63"/>
  <c r="CY153" i="63"/>
  <c r="CY374" i="63"/>
  <c r="CY104" i="63"/>
  <c r="CY653" i="63"/>
  <c r="CY269" i="63"/>
  <c r="CY596" i="63"/>
  <c r="CY591" i="63"/>
  <c r="CY651" i="63"/>
  <c r="CY391" i="63"/>
  <c r="CY378" i="63"/>
  <c r="CY66" i="63"/>
  <c r="CY606" i="63"/>
  <c r="CY520" i="63"/>
  <c r="CY259" i="63"/>
  <c r="CY68" i="63"/>
  <c r="CY180" i="63"/>
  <c r="CY462" i="63"/>
  <c r="CY460" i="63"/>
  <c r="CY257" i="63"/>
  <c r="CY392" i="63"/>
  <c r="CY500" i="63"/>
  <c r="CY193" i="63"/>
  <c r="CY364" i="63"/>
  <c r="CY232" i="63"/>
  <c r="CY181" i="63"/>
  <c r="CY338" i="63"/>
  <c r="CY355" i="63"/>
  <c r="CY292" i="63"/>
  <c r="CY228" i="63"/>
  <c r="CY590" i="63"/>
  <c r="CY495" i="63"/>
  <c r="CY121" i="63"/>
  <c r="CY275" i="63"/>
  <c r="CY148" i="63"/>
  <c r="CY297" i="63"/>
  <c r="CY506" i="63"/>
  <c r="CY267" i="63"/>
  <c r="CY254" i="63"/>
  <c r="CY477" i="63"/>
  <c r="CY112" i="63"/>
  <c r="CY608" i="63"/>
  <c r="CY201" i="63"/>
  <c r="CY36" i="63"/>
  <c r="CY486" i="63"/>
  <c r="CY514" i="63"/>
  <c r="CY123" i="63"/>
  <c r="CY154" i="63"/>
  <c r="CY189" i="63"/>
  <c r="CY508" i="63"/>
  <c r="CY294" i="63"/>
  <c r="CY592" i="63"/>
  <c r="CY513" i="63"/>
  <c r="CY496" i="63"/>
  <c r="CY203" i="63"/>
  <c r="CY484" i="63"/>
  <c r="CY652" i="63"/>
  <c r="CY397" i="63"/>
  <c r="CY370" i="63"/>
  <c r="CY169" i="63"/>
  <c r="CY202" i="63"/>
  <c r="CY195" i="63"/>
  <c r="CY295" i="63"/>
  <c r="CY107" i="63"/>
  <c r="CY293" i="63"/>
  <c r="CY182" i="63"/>
  <c r="CY314" i="63"/>
  <c r="CY170" i="63"/>
  <c r="CY607" i="63"/>
  <c r="CY610" i="63"/>
  <c r="CY313" i="63"/>
  <c r="CY594" i="63"/>
  <c r="CY517" i="63"/>
  <c r="CY461" i="63"/>
  <c r="CY326" i="63"/>
  <c r="CY354" i="63"/>
  <c r="CY474" i="63"/>
  <c r="CY515" i="63"/>
  <c r="CY106" i="63"/>
  <c r="CY516" i="63"/>
  <c r="CY122" i="63"/>
  <c r="CY398" i="63"/>
  <c r="CY485" i="63"/>
  <c r="CY369" i="63"/>
  <c r="CY494" i="63"/>
  <c r="CY116" i="63"/>
  <c r="CY565" i="63"/>
  <c r="CY60" i="63"/>
  <c r="CY48" i="63"/>
  <c r="CY265" i="63"/>
  <c r="CY138" i="63"/>
  <c r="CY59" i="63"/>
  <c r="AX322" i="63"/>
  <c r="Y334" i="63"/>
  <c r="BM297" i="63"/>
  <c r="BM189" i="63"/>
  <c r="BM182" i="63"/>
  <c r="BM66" i="63"/>
  <c r="BM397" i="63"/>
  <c r="BM478" i="63"/>
  <c r="BM596" i="63"/>
  <c r="BM155" i="63"/>
  <c r="BM314" i="63"/>
  <c r="BM500" i="63"/>
  <c r="BM505" i="63"/>
  <c r="BM635" i="63"/>
  <c r="BM508" i="63"/>
  <c r="BM195" i="63"/>
  <c r="BM259" i="63"/>
  <c r="BM513" i="63"/>
  <c r="BM579" i="63"/>
  <c r="BM203" i="63"/>
  <c r="BM313" i="63"/>
  <c r="BM519" i="63"/>
  <c r="BM239" i="63"/>
  <c r="BM577" i="63"/>
  <c r="BM194" i="63"/>
  <c r="BM637" i="63"/>
  <c r="BM494" i="63"/>
  <c r="BM485" i="63"/>
  <c r="BM518" i="63"/>
  <c r="BM576" i="63"/>
  <c r="BM364" i="63"/>
  <c r="BM640" i="63"/>
  <c r="BM230" i="63"/>
  <c r="BM378" i="63"/>
  <c r="BM374" i="63"/>
  <c r="BM292" i="63"/>
  <c r="BM399" i="63"/>
  <c r="BM324" i="63"/>
  <c r="BM492" i="63"/>
  <c r="BM274" i="63"/>
  <c r="BM122" i="63"/>
  <c r="BM477" i="63"/>
  <c r="BM268" i="63"/>
  <c r="BM199" i="63"/>
  <c r="BM509" i="63"/>
  <c r="BM151" i="63"/>
  <c r="BM486" i="63"/>
  <c r="BM401" i="63"/>
  <c r="BM355" i="63"/>
  <c r="BM153" i="63"/>
  <c r="BM196" i="63"/>
  <c r="BM352" i="63"/>
  <c r="BM237" i="63"/>
  <c r="BM501" i="63"/>
  <c r="BM362" i="63"/>
  <c r="BM634" i="63"/>
  <c r="BM298" i="63"/>
  <c r="BM315" i="63"/>
  <c r="BM150" i="63"/>
  <c r="BM354" i="63"/>
  <c r="BM484" i="63"/>
  <c r="BM460" i="63"/>
  <c r="BM483" i="63"/>
  <c r="BM105" i="63"/>
  <c r="BM184" i="63"/>
  <c r="BM633" i="63"/>
  <c r="BM235" i="63"/>
  <c r="BM575" i="63"/>
  <c r="BM183" i="63"/>
  <c r="BM71" i="63"/>
  <c r="BM377" i="63"/>
  <c r="BM269" i="63"/>
  <c r="BM338" i="63"/>
  <c r="BM363" i="63"/>
  <c r="BM154" i="63"/>
  <c r="BM169" i="63"/>
  <c r="BM295" i="63"/>
  <c r="BM192" i="63"/>
  <c r="BM370" i="63"/>
  <c r="BM200" i="63"/>
  <c r="BM468" i="63"/>
  <c r="BM166" i="63"/>
  <c r="BM121" i="63"/>
  <c r="BM164" i="63"/>
  <c r="BM353" i="63"/>
  <c r="BM171" i="63"/>
  <c r="BM400" i="63"/>
  <c r="BM516" i="63"/>
  <c r="BM326" i="63"/>
  <c r="BM111" i="63"/>
  <c r="BM461" i="63"/>
  <c r="BM375" i="63"/>
  <c r="BM179" i="63"/>
  <c r="BM473" i="63"/>
  <c r="BM197" i="63"/>
  <c r="BM275" i="63"/>
  <c r="BM369" i="63"/>
  <c r="BM257" i="63"/>
  <c r="BM231" i="63"/>
  <c r="BM636" i="63"/>
  <c r="BM391" i="63"/>
  <c r="BM266" i="63"/>
  <c r="BM581" i="63"/>
  <c r="BM474" i="63"/>
  <c r="BM170" i="63"/>
  <c r="BM148" i="63"/>
  <c r="BM464" i="63"/>
  <c r="BM638" i="63"/>
  <c r="BM180" i="63"/>
  <c r="BM283" i="63"/>
  <c r="BM255" i="63"/>
  <c r="BM583" i="63"/>
  <c r="BM104" i="63"/>
  <c r="BM181" i="63"/>
  <c r="BM592" i="63"/>
  <c r="BM254" i="63"/>
  <c r="BM149" i="63"/>
  <c r="BM68" i="63"/>
  <c r="BM112" i="63"/>
  <c r="BM201" i="63"/>
  <c r="BM107" i="63"/>
  <c r="BM106" i="63"/>
  <c r="BM392" i="63"/>
  <c r="BM593" i="63"/>
  <c r="BM390" i="63"/>
  <c r="BM517" i="63"/>
  <c r="BM120" i="63"/>
  <c r="BM402" i="63"/>
  <c r="BM294" i="63"/>
  <c r="BM514" i="63"/>
  <c r="BM475" i="63"/>
  <c r="BM403" i="63"/>
  <c r="BM260" i="63"/>
  <c r="BM267" i="63"/>
  <c r="BM202" i="63"/>
  <c r="BM466" i="63"/>
  <c r="BM232" i="63"/>
  <c r="BM198" i="63"/>
  <c r="BM520" i="63"/>
  <c r="BM594" i="63"/>
  <c r="BM70" i="63"/>
  <c r="BM299" i="63"/>
  <c r="BM361" i="63"/>
  <c r="BM465" i="63"/>
  <c r="BM641" i="63"/>
  <c r="BM123" i="63"/>
  <c r="BM284" i="63"/>
  <c r="BM495" i="63"/>
  <c r="BM87" i="63"/>
  <c r="BM109" i="63"/>
  <c r="BM496" i="63"/>
  <c r="BM293" i="63"/>
  <c r="BM654" i="63"/>
  <c r="BM398" i="63"/>
  <c r="BM578" i="63"/>
  <c r="BM476" i="63"/>
  <c r="BM580" i="63"/>
  <c r="BM296" i="63"/>
  <c r="BM376" i="63"/>
  <c r="BM193" i="63"/>
  <c r="BM108" i="63"/>
  <c r="BM595" i="63"/>
  <c r="BM639" i="63"/>
  <c r="BM515" i="63"/>
  <c r="BM190" i="63"/>
  <c r="BM191" i="63"/>
  <c r="BM258" i="63"/>
  <c r="BM582" i="63"/>
  <c r="BM462" i="63"/>
  <c r="BM256" i="63"/>
  <c r="BM506" i="63"/>
  <c r="BM365" i="63"/>
  <c r="BM110" i="63"/>
  <c r="BM565" i="63"/>
  <c r="BM59" i="63"/>
  <c r="BM138" i="63"/>
  <c r="BM265" i="63"/>
  <c r="BM50" i="63"/>
  <c r="CJ463" i="63"/>
  <c r="CJ231" i="63"/>
  <c r="CJ475" i="63"/>
  <c r="CJ509" i="63"/>
  <c r="CJ196" i="63"/>
  <c r="CJ501" i="63"/>
  <c r="CJ202" i="63"/>
  <c r="CJ255" i="63"/>
  <c r="CJ465" i="63"/>
  <c r="CJ181" i="63"/>
  <c r="CJ179" i="63"/>
  <c r="CJ520" i="63"/>
  <c r="CJ121" i="63"/>
  <c r="CJ254" i="63"/>
  <c r="CJ392" i="63"/>
  <c r="CJ296" i="63"/>
  <c r="CJ377" i="63"/>
  <c r="CJ582" i="63"/>
  <c r="CJ257" i="63"/>
  <c r="CJ397" i="63"/>
  <c r="CJ258" i="63"/>
  <c r="CJ315" i="63"/>
  <c r="CJ268" i="63"/>
  <c r="CJ105" i="63"/>
  <c r="CJ518" i="63"/>
  <c r="CJ111" i="63"/>
  <c r="CJ164" i="63"/>
  <c r="CJ149" i="63"/>
  <c r="CJ352" i="63"/>
  <c r="CJ259" i="63"/>
  <c r="CJ122" i="63"/>
  <c r="CJ376" i="63"/>
  <c r="CJ195" i="63"/>
  <c r="CJ235" i="63"/>
  <c r="CJ267" i="63"/>
  <c r="CJ369" i="63"/>
  <c r="CJ154" i="63"/>
  <c r="CJ110" i="63"/>
  <c r="CJ495" i="63"/>
  <c r="CJ638" i="63"/>
  <c r="CJ485" i="63"/>
  <c r="CJ515" i="63"/>
  <c r="CJ508" i="63"/>
  <c r="CJ293" i="63"/>
  <c r="CJ400" i="63"/>
  <c r="CJ398" i="63"/>
  <c r="CJ162" i="63"/>
  <c r="CJ171" i="63"/>
  <c r="CJ576" i="63"/>
  <c r="CJ578" i="63"/>
  <c r="CJ633" i="63"/>
  <c r="CJ184" i="63"/>
  <c r="CJ228" i="63"/>
  <c r="CJ153" i="63"/>
  <c r="CJ477" i="63"/>
  <c r="CJ260" i="63"/>
  <c r="CJ170" i="63"/>
  <c r="CJ474" i="63"/>
  <c r="CJ70" i="63"/>
  <c r="CJ362" i="63"/>
  <c r="CJ295" i="63"/>
  <c r="CJ298" i="63"/>
  <c r="CJ594" i="63"/>
  <c r="CJ635" i="63"/>
  <c r="CJ403" i="63"/>
  <c r="CJ517" i="63"/>
  <c r="CJ354" i="63"/>
  <c r="CJ378" i="63"/>
  <c r="CJ108" i="63"/>
  <c r="CJ581" i="63"/>
  <c r="CJ197" i="63"/>
  <c r="CJ401" i="63"/>
  <c r="CJ579" i="63"/>
  <c r="CJ198" i="63"/>
  <c r="CJ169" i="63"/>
  <c r="CJ123" i="63"/>
  <c r="CJ464" i="63"/>
  <c r="CJ364" i="63"/>
  <c r="CJ199" i="63"/>
  <c r="CJ239" i="63"/>
  <c r="CJ478" i="63"/>
  <c r="CJ595" i="63"/>
  <c r="CJ476" i="63"/>
  <c r="CJ592" i="63"/>
  <c r="CJ313" i="63"/>
  <c r="CJ593" i="63"/>
  <c r="CJ462" i="63"/>
  <c r="CJ200" i="63"/>
  <c r="CJ192" i="63"/>
  <c r="CJ399" i="63"/>
  <c r="CJ297" i="63"/>
  <c r="CJ112" i="63"/>
  <c r="CJ596" i="63"/>
  <c r="CJ201" i="63"/>
  <c r="CJ237" i="63"/>
  <c r="CJ299" i="63"/>
  <c r="CJ324" i="63"/>
  <c r="CJ363" i="63"/>
  <c r="CJ483" i="63"/>
  <c r="CJ492" i="63"/>
  <c r="CJ326" i="63"/>
  <c r="CJ640" i="63"/>
  <c r="CJ256" i="63"/>
  <c r="CJ106" i="63"/>
  <c r="CJ182" i="63"/>
  <c r="CJ292" i="63"/>
  <c r="CJ191" i="63"/>
  <c r="CJ190" i="63"/>
  <c r="CJ353" i="63"/>
  <c r="CJ104" i="63"/>
  <c r="CJ519" i="63"/>
  <c r="CJ109" i="63"/>
  <c r="CJ500" i="63"/>
  <c r="CJ148" i="63"/>
  <c r="CJ466" i="63"/>
  <c r="CJ374" i="63"/>
  <c r="CJ634" i="63"/>
  <c r="CJ486" i="63"/>
  <c r="CJ269" i="63"/>
  <c r="CJ361" i="63"/>
  <c r="CJ370" i="63"/>
  <c r="CJ120" i="63"/>
  <c r="CJ390" i="63"/>
  <c r="CJ375" i="63"/>
  <c r="CJ402" i="63"/>
  <c r="CJ473" i="63"/>
  <c r="CJ107" i="63"/>
  <c r="CJ514" i="63"/>
  <c r="CJ87" i="63"/>
  <c r="CJ66" i="63"/>
  <c r="CJ230" i="63"/>
  <c r="CJ314" i="63"/>
  <c r="CJ637" i="63"/>
  <c r="CJ468" i="63"/>
  <c r="CJ150" i="63"/>
  <c r="CJ496" i="63"/>
  <c r="CJ194" i="63"/>
  <c r="CJ460" i="63"/>
  <c r="CJ155" i="63"/>
  <c r="CJ232" i="63"/>
  <c r="CJ266" i="63"/>
  <c r="CJ193" i="63"/>
  <c r="CJ338" i="63"/>
  <c r="CJ654" i="63"/>
  <c r="CJ575" i="63"/>
  <c r="CJ636" i="63"/>
  <c r="CJ639" i="63"/>
  <c r="CJ275" i="63"/>
  <c r="CJ494" i="63"/>
  <c r="CJ641" i="63"/>
  <c r="CJ284" i="63"/>
  <c r="CJ484" i="63"/>
  <c r="CJ505" i="63"/>
  <c r="CJ71" i="63"/>
  <c r="CJ583" i="63"/>
  <c r="CJ203" i="63"/>
  <c r="CJ506" i="63"/>
  <c r="CJ513" i="63"/>
  <c r="CJ580" i="63"/>
  <c r="CJ283" i="63"/>
  <c r="CJ151" i="63"/>
  <c r="CJ355" i="63"/>
  <c r="CJ68" i="63"/>
  <c r="CJ365" i="63"/>
  <c r="CJ294" i="63"/>
  <c r="CJ189" i="63"/>
  <c r="CJ183" i="63"/>
  <c r="CJ391" i="63"/>
  <c r="CJ461" i="63"/>
  <c r="CJ274" i="63"/>
  <c r="CJ516" i="63"/>
  <c r="CJ577" i="63"/>
  <c r="CJ180" i="63"/>
  <c r="CJ565" i="63"/>
  <c r="CJ144" i="63"/>
  <c r="CJ334" i="63"/>
  <c r="CJ43" i="63"/>
  <c r="CJ52" i="63"/>
  <c r="CJ265" i="63"/>
  <c r="CJ606" i="63"/>
  <c r="CJ138" i="63"/>
  <c r="CJ547" i="63"/>
  <c r="BE283" i="63"/>
  <c r="BE398" i="63"/>
  <c r="BE365" i="63"/>
  <c r="BE473" i="63"/>
  <c r="BE266" i="63"/>
  <c r="BE297" i="63"/>
  <c r="BE462" i="63"/>
  <c r="BE68" i="63"/>
  <c r="BE654" i="63"/>
  <c r="BE181" i="63"/>
  <c r="BE110" i="63"/>
  <c r="BE298" i="63"/>
  <c r="BE516" i="63"/>
  <c r="BE638" i="63"/>
  <c r="BE105" i="63"/>
  <c r="BE506" i="63"/>
  <c r="BE595" i="63"/>
  <c r="BE640" i="63"/>
  <c r="BE164" i="63"/>
  <c r="BE492" i="63"/>
  <c r="BE66" i="63"/>
  <c r="BE202" i="63"/>
  <c r="BE111" i="63"/>
  <c r="BE355" i="63"/>
  <c r="BE376" i="63"/>
  <c r="BE231" i="63"/>
  <c r="BE104" i="63"/>
  <c r="BE635" i="63"/>
  <c r="BE71" i="63"/>
  <c r="BE64" i="63"/>
  <c r="BE500" i="63"/>
  <c r="BE149" i="63"/>
  <c r="BE465" i="63"/>
  <c r="BE198" i="63"/>
  <c r="BE594" i="63"/>
  <c r="BE468" i="63"/>
  <c r="BE580" i="63"/>
  <c r="BE313" i="63"/>
  <c r="BE474" i="63"/>
  <c r="BE639" i="63"/>
  <c r="BE513" i="63"/>
  <c r="BE486" i="63"/>
  <c r="BE108" i="63"/>
  <c r="BE364" i="63"/>
  <c r="BE122" i="63"/>
  <c r="BE293" i="63"/>
  <c r="BE496" i="63"/>
  <c r="BE402" i="63"/>
  <c r="BE275" i="63"/>
  <c r="BE259" i="63"/>
  <c r="BE314" i="63"/>
  <c r="BE107" i="63"/>
  <c r="BE324" i="63"/>
  <c r="BE274" i="63"/>
  <c r="BE123" i="63"/>
  <c r="BE390" i="63"/>
  <c r="BE361" i="63"/>
  <c r="BE203" i="63"/>
  <c r="BE633" i="63"/>
  <c r="BE593" i="63"/>
  <c r="BE392" i="63"/>
  <c r="BE112" i="63"/>
  <c r="BE190" i="63"/>
  <c r="BE155" i="63"/>
  <c r="BE196" i="63"/>
  <c r="BE362" i="63"/>
  <c r="BE515" i="63"/>
  <c r="BE299" i="63"/>
  <c r="BE239" i="63"/>
  <c r="BE466" i="63"/>
  <c r="BE514" i="63"/>
  <c r="BE377" i="63"/>
  <c r="BE230" i="63"/>
  <c r="BE151" i="63"/>
  <c r="BE256" i="63"/>
  <c r="BE197" i="63"/>
  <c r="BE200" i="63"/>
  <c r="BE170" i="63"/>
  <c r="BE461" i="63"/>
  <c r="BE464" i="63"/>
  <c r="BE592" i="63"/>
  <c r="BE179" i="63"/>
  <c r="BE475" i="63"/>
  <c r="BE637" i="63"/>
  <c r="BE369" i="63"/>
  <c r="BE370" i="63"/>
  <c r="BE106" i="63"/>
  <c r="BE577" i="63"/>
  <c r="BE148" i="63"/>
  <c r="BE120" i="63"/>
  <c r="BE292" i="63"/>
  <c r="BE260" i="63"/>
  <c r="BE153" i="63"/>
  <c r="BE476" i="63"/>
  <c r="BE237" i="63"/>
  <c r="BE391" i="63"/>
  <c r="BE596" i="63"/>
  <c r="BE634" i="63"/>
  <c r="BE354" i="63"/>
  <c r="BE338" i="63"/>
  <c r="BE228" i="63"/>
  <c r="BE194" i="63"/>
  <c r="BE400" i="63"/>
  <c r="BE69" i="63"/>
  <c r="BE121" i="63"/>
  <c r="BE401" i="63"/>
  <c r="BE520" i="63"/>
  <c r="BE578" i="63"/>
  <c r="BE254" i="63"/>
  <c r="BE189" i="63"/>
  <c r="BE495" i="63"/>
  <c r="BE154" i="63"/>
  <c r="BE485" i="63"/>
  <c r="BE232" i="63"/>
  <c r="BE353" i="63"/>
  <c r="BE501" i="63"/>
  <c r="BE201" i="63"/>
  <c r="BE109" i="63"/>
  <c r="BE255" i="63"/>
  <c r="BE508" i="63"/>
  <c r="BE169" i="63"/>
  <c r="BE258" i="63"/>
  <c r="BE581" i="63"/>
  <c r="BE493" i="63"/>
  <c r="BE193" i="63"/>
  <c r="BE191" i="63"/>
  <c r="BE583" i="63"/>
  <c r="BE519" i="63"/>
  <c r="BE378" i="63"/>
  <c r="BE494" i="63"/>
  <c r="BE284" i="63"/>
  <c r="BE477" i="63"/>
  <c r="BE184" i="63"/>
  <c r="BE257" i="63"/>
  <c r="BE576" i="63"/>
  <c r="BE192" i="63"/>
  <c r="BE183" i="63"/>
  <c r="BE403" i="63"/>
  <c r="BE171" i="63"/>
  <c r="BE180" i="63"/>
  <c r="BE235" i="63"/>
  <c r="BE484" i="63"/>
  <c r="BE269" i="63"/>
  <c r="BE267" i="63"/>
  <c r="BE575" i="63"/>
  <c r="BE326" i="63"/>
  <c r="BE509" i="63"/>
  <c r="BE294" i="63"/>
  <c r="BE295" i="63"/>
  <c r="BE375" i="63"/>
  <c r="BE374" i="63"/>
  <c r="BE636" i="63"/>
  <c r="BE579" i="63"/>
  <c r="BE296" i="63"/>
  <c r="BE505" i="63"/>
  <c r="BE460" i="63"/>
  <c r="BE150" i="63"/>
  <c r="BE352" i="63"/>
  <c r="BE195" i="63"/>
  <c r="BE582" i="63"/>
  <c r="BE641" i="63"/>
  <c r="BE199" i="63"/>
  <c r="BE478" i="63"/>
  <c r="BE182" i="63"/>
  <c r="BE87" i="63"/>
  <c r="BE268" i="63"/>
  <c r="BE363" i="63"/>
  <c r="BE483" i="63"/>
  <c r="BE399" i="63"/>
  <c r="BE517" i="63"/>
  <c r="BE315" i="63"/>
  <c r="BE70" i="63"/>
  <c r="BE397" i="63"/>
  <c r="BE518" i="63"/>
  <c r="BE565" i="63"/>
  <c r="BE265" i="63"/>
  <c r="BE138" i="63"/>
  <c r="CL594" i="63"/>
  <c r="CL292" i="63"/>
  <c r="CL400" i="63"/>
  <c r="CL362" i="63"/>
  <c r="CL466" i="63"/>
  <c r="CL517" i="63"/>
  <c r="CL166" i="63"/>
  <c r="CL462" i="63"/>
  <c r="CL71" i="63"/>
  <c r="CL181" i="63"/>
  <c r="CL313" i="63"/>
  <c r="CL191" i="63"/>
  <c r="CL105" i="63"/>
  <c r="CL324" i="63"/>
  <c r="CL581" i="63"/>
  <c r="CL195" i="63"/>
  <c r="CL496" i="63"/>
  <c r="CL468" i="63"/>
  <c r="CL149" i="63"/>
  <c r="CL516" i="63"/>
  <c r="CL595" i="63"/>
  <c r="CL579" i="63"/>
  <c r="CL108" i="63"/>
  <c r="CL397" i="63"/>
  <c r="CL255" i="63"/>
  <c r="CL654" i="63"/>
  <c r="CL582" i="63"/>
  <c r="CL70" i="63"/>
  <c r="CL171" i="63"/>
  <c r="CL633" i="63"/>
  <c r="CL201" i="63"/>
  <c r="CL392" i="63"/>
  <c r="CL169" i="63"/>
  <c r="CL268" i="63"/>
  <c r="CL192" i="63"/>
  <c r="CL153" i="63"/>
  <c r="CL20" i="63"/>
  <c r="CL87" i="63"/>
  <c r="CL239" i="63"/>
  <c r="CL109" i="63"/>
  <c r="CL296" i="63"/>
  <c r="CL399" i="63"/>
  <c r="CL353" i="63"/>
  <c r="CL203" i="63"/>
  <c r="CL164" i="63"/>
  <c r="CL486" i="63"/>
  <c r="CL315" i="63"/>
  <c r="CL294" i="63"/>
  <c r="CL198" i="63"/>
  <c r="CL494" i="63"/>
  <c r="CL155" i="63"/>
  <c r="CL592" i="63"/>
  <c r="CL150" i="63"/>
  <c r="CL179" i="63"/>
  <c r="CL112" i="63"/>
  <c r="CL509" i="63"/>
  <c r="CL110" i="63"/>
  <c r="CL66" i="63"/>
  <c r="CL484" i="63"/>
  <c r="CL121" i="63"/>
  <c r="CL202" i="63"/>
  <c r="CL483" i="63"/>
  <c r="CL583" i="63"/>
  <c r="CL513" i="63"/>
  <c r="CL120" i="63"/>
  <c r="CL122" i="63"/>
  <c r="CL293" i="63"/>
  <c r="CL577" i="63"/>
  <c r="CL390" i="63"/>
  <c r="CL500" i="63"/>
  <c r="CL485" i="63"/>
  <c r="CL375" i="63"/>
  <c r="CL196" i="63"/>
  <c r="CL460" i="63"/>
  <c r="CL260" i="63"/>
  <c r="CL364" i="63"/>
  <c r="CL575" i="63"/>
  <c r="CL183" i="63"/>
  <c r="CL501" i="63"/>
  <c r="CL314" i="63"/>
  <c r="CL478" i="63"/>
  <c r="CL104" i="63"/>
  <c r="CL505" i="63"/>
  <c r="CL361" i="63"/>
  <c r="CL106" i="63"/>
  <c r="CL476" i="63"/>
  <c r="CL184" i="63"/>
  <c r="CL170" i="63"/>
  <c r="CL275" i="63"/>
  <c r="CL637" i="63"/>
  <c r="CL69" i="63"/>
  <c r="CL283" i="63"/>
  <c r="CL199" i="63"/>
  <c r="CL518" i="63"/>
  <c r="CL151" i="63"/>
  <c r="CL519" i="63"/>
  <c r="CL461" i="63"/>
  <c r="CL580" i="63"/>
  <c r="CL254" i="63"/>
  <c r="CL298" i="63"/>
  <c r="CL200" i="63"/>
  <c r="CL402" i="63"/>
  <c r="CL576" i="63"/>
  <c r="CL578" i="63"/>
  <c r="CL473" i="63"/>
  <c r="CL297" i="63"/>
  <c r="CL231" i="63"/>
  <c r="CL398" i="63"/>
  <c r="CL190" i="63"/>
  <c r="CL197" i="63"/>
  <c r="CL123" i="63"/>
  <c r="CL338" i="63"/>
  <c r="CL374" i="63"/>
  <c r="CL148" i="63"/>
  <c r="CL228" i="63"/>
  <c r="CL369" i="63"/>
  <c r="CL639" i="63"/>
  <c r="CL365" i="63"/>
  <c r="CL193" i="63"/>
  <c r="CL391" i="63"/>
  <c r="CL474" i="63"/>
  <c r="CL377" i="63"/>
  <c r="CL182" i="63"/>
  <c r="CL352" i="63"/>
  <c r="CL354" i="63"/>
  <c r="CL495" i="63"/>
  <c r="CL520" i="63"/>
  <c r="CL515" i="63"/>
  <c r="CL403" i="63"/>
  <c r="CL635" i="63"/>
  <c r="CL257" i="63"/>
  <c r="CL295" i="63"/>
  <c r="CL230" i="63"/>
  <c r="CL514" i="63"/>
  <c r="CL506" i="63"/>
  <c r="CL634" i="63"/>
  <c r="CL266" i="63"/>
  <c r="CL370" i="63"/>
  <c r="CL154" i="63"/>
  <c r="CL636" i="63"/>
  <c r="CL638" i="63"/>
  <c r="CL284" i="63"/>
  <c r="CL267" i="63"/>
  <c r="CL464" i="63"/>
  <c r="CL492" i="63"/>
  <c r="CL299" i="63"/>
  <c r="CL269" i="63"/>
  <c r="CL194" i="63"/>
  <c r="CL68" i="63"/>
  <c r="CL258" i="63"/>
  <c r="CL326" i="63"/>
  <c r="CL376" i="63"/>
  <c r="CL596" i="63"/>
  <c r="CL475" i="63"/>
  <c r="CL378" i="63"/>
  <c r="CL363" i="63"/>
  <c r="CL111" i="63"/>
  <c r="CL641" i="63"/>
  <c r="CL465" i="63"/>
  <c r="CL235" i="63"/>
  <c r="CL355" i="63"/>
  <c r="CL107" i="63"/>
  <c r="CL189" i="63"/>
  <c r="CL593" i="63"/>
  <c r="CL259" i="63"/>
  <c r="CL274" i="63"/>
  <c r="CL256" i="63"/>
  <c r="CL477" i="63"/>
  <c r="CL508" i="63"/>
  <c r="CL180" i="63"/>
  <c r="CL237" i="63"/>
  <c r="CL232" i="63"/>
  <c r="CL401" i="63"/>
  <c r="CL640" i="63"/>
  <c r="CL565" i="63"/>
  <c r="CL207" i="63"/>
  <c r="CL330" i="63"/>
  <c r="CL334" i="63"/>
  <c r="CL52" i="63"/>
  <c r="CL119" i="63"/>
  <c r="CL129" i="63"/>
  <c r="CL138" i="63"/>
  <c r="CL59" i="63"/>
  <c r="CL265" i="63"/>
  <c r="R200" i="63"/>
  <c r="R71" i="63"/>
  <c r="R517" i="63"/>
  <c r="R594" i="63"/>
  <c r="R374" i="63"/>
  <c r="R70" i="63"/>
  <c r="R461" i="63"/>
  <c r="R516" i="63"/>
  <c r="R190" i="63"/>
  <c r="R596" i="63"/>
  <c r="R483" i="63"/>
  <c r="R514" i="63"/>
  <c r="R324" i="63"/>
  <c r="R515" i="63"/>
  <c r="R494" i="63"/>
  <c r="R637" i="63"/>
  <c r="R500" i="63"/>
  <c r="R104" i="63"/>
  <c r="R593" i="63"/>
  <c r="R150" i="63"/>
  <c r="R505" i="63"/>
  <c r="R292" i="63"/>
  <c r="R355" i="63"/>
  <c r="R171" i="63"/>
  <c r="R184" i="63"/>
  <c r="R576" i="63"/>
  <c r="R378" i="63"/>
  <c r="R376" i="63"/>
  <c r="R484" i="63"/>
  <c r="R181" i="63"/>
  <c r="R577" i="63"/>
  <c r="R267" i="63"/>
  <c r="R268" i="63"/>
  <c r="R377" i="63"/>
  <c r="R460" i="63"/>
  <c r="R149" i="63"/>
  <c r="R476" i="63"/>
  <c r="R508" i="63"/>
  <c r="R192" i="63"/>
  <c r="R87" i="63"/>
  <c r="R362" i="63"/>
  <c r="R352" i="63"/>
  <c r="R182" i="63"/>
  <c r="R474" i="63"/>
  <c r="R370" i="63"/>
  <c r="R266" i="63"/>
  <c r="R581" i="63"/>
  <c r="R122" i="63"/>
  <c r="R237" i="63"/>
  <c r="R492" i="63"/>
  <c r="R269" i="63"/>
  <c r="R170" i="63"/>
  <c r="R148" i="63"/>
  <c r="R575" i="63"/>
  <c r="R633" i="63"/>
  <c r="R397" i="63"/>
  <c r="R194" i="63"/>
  <c r="R398" i="63"/>
  <c r="R180" i="63"/>
  <c r="R399" i="63"/>
  <c r="R105" i="63"/>
  <c r="R506" i="63"/>
  <c r="R635" i="63"/>
  <c r="R364" i="63"/>
  <c r="R295" i="63"/>
  <c r="R197" i="63"/>
  <c r="R68" i="63"/>
  <c r="R391" i="63"/>
  <c r="R639" i="63"/>
  <c r="R230" i="63"/>
  <c r="R66" i="63"/>
  <c r="R195" i="63"/>
  <c r="R354" i="63"/>
  <c r="R475" i="63"/>
  <c r="R390" i="63"/>
  <c r="R326" i="63"/>
  <c r="R486" i="63"/>
  <c r="R123" i="63"/>
  <c r="R520" i="63"/>
  <c r="R293" i="63"/>
  <c r="R284" i="63"/>
  <c r="R164" i="63"/>
  <c r="R513" i="63"/>
  <c r="R151" i="63"/>
  <c r="R106" i="63"/>
  <c r="R232" i="63"/>
  <c r="R235" i="63"/>
  <c r="R314" i="63"/>
  <c r="R501" i="63"/>
  <c r="R464" i="63"/>
  <c r="R369" i="63"/>
  <c r="R240" i="63"/>
  <c r="R579" i="63"/>
  <c r="R468" i="63"/>
  <c r="R313" i="63"/>
  <c r="R392" i="63"/>
  <c r="R338" i="63"/>
  <c r="R189" i="63"/>
  <c r="R496" i="63"/>
  <c r="R196" i="63"/>
  <c r="R415" i="63"/>
  <c r="R363" i="63"/>
  <c r="R26" i="63"/>
  <c r="R201" i="63"/>
  <c r="R236" i="63"/>
  <c r="R485" i="63"/>
  <c r="R255" i="63"/>
  <c r="R361" i="63"/>
  <c r="R298" i="63"/>
  <c r="R592" i="63"/>
  <c r="R595" i="63"/>
  <c r="R183" i="63"/>
  <c r="R202" i="63"/>
  <c r="R509" i="63"/>
  <c r="R234" i="63"/>
  <c r="R179" i="63"/>
  <c r="R239" i="63"/>
  <c r="R231" i="63"/>
  <c r="R403" i="63"/>
  <c r="R294" i="63"/>
  <c r="R203" i="63"/>
  <c r="R154" i="63"/>
  <c r="R462" i="63"/>
  <c r="R365" i="63"/>
  <c r="R353" i="63"/>
  <c r="R108" i="63"/>
  <c r="R110" i="63"/>
  <c r="R641" i="63"/>
  <c r="R199" i="63"/>
  <c r="R467" i="63"/>
  <c r="R400" i="63"/>
  <c r="R495" i="63"/>
  <c r="R466" i="63"/>
  <c r="R297" i="63"/>
  <c r="R401" i="63"/>
  <c r="R155" i="63"/>
  <c r="R519" i="63"/>
  <c r="R120" i="63"/>
  <c r="R111" i="63"/>
  <c r="R228" i="63"/>
  <c r="R191" i="63"/>
  <c r="R578" i="63"/>
  <c r="R153" i="63"/>
  <c r="R296" i="63"/>
  <c r="R107" i="63"/>
  <c r="R259" i="63"/>
  <c r="R257" i="63"/>
  <c r="R402" i="63"/>
  <c r="R254" i="63"/>
  <c r="R275" i="63"/>
  <c r="R193" i="63"/>
  <c r="R582" i="63"/>
  <c r="R260" i="63"/>
  <c r="R299" i="63"/>
  <c r="R634" i="63"/>
  <c r="R258" i="63"/>
  <c r="R233" i="63"/>
  <c r="R169" i="63"/>
  <c r="R69" i="63"/>
  <c r="R473" i="63"/>
  <c r="R477" i="63"/>
  <c r="R518" i="63"/>
  <c r="R283" i="63"/>
  <c r="R478" i="63"/>
  <c r="R112" i="63"/>
  <c r="R315" i="63"/>
  <c r="R274" i="63"/>
  <c r="R198" i="63"/>
  <c r="R375" i="63"/>
  <c r="R636" i="63"/>
  <c r="R109" i="63"/>
  <c r="R583" i="63"/>
  <c r="R640" i="63"/>
  <c r="R654" i="63"/>
  <c r="R580" i="63"/>
  <c r="R256" i="63"/>
  <c r="R465" i="63"/>
  <c r="R638" i="63"/>
  <c r="R121" i="63"/>
  <c r="R565" i="63"/>
  <c r="R144" i="63"/>
  <c r="R131" i="63"/>
  <c r="R334" i="63"/>
  <c r="R610" i="63"/>
  <c r="R540" i="63"/>
  <c r="R52" i="63"/>
  <c r="R59" i="63"/>
  <c r="R547" i="63"/>
  <c r="R146" i="63"/>
  <c r="R57" i="63"/>
  <c r="R265" i="63"/>
  <c r="R119" i="63"/>
  <c r="AX400" i="63"/>
  <c r="AX592" i="63"/>
  <c r="AX292" i="63"/>
  <c r="AX298" i="63"/>
  <c r="AX636" i="63"/>
  <c r="AX190" i="63"/>
  <c r="AX477" i="63"/>
  <c r="AX641" i="63"/>
  <c r="AX109" i="63"/>
  <c r="AX582" i="63"/>
  <c r="AX326" i="63"/>
  <c r="AX299" i="63"/>
  <c r="AX596" i="63"/>
  <c r="AX369" i="63"/>
  <c r="AX464" i="63"/>
  <c r="AX500" i="63"/>
  <c r="AX239" i="63"/>
  <c r="AX501" i="63"/>
  <c r="AX183" i="63"/>
  <c r="AX106" i="63"/>
  <c r="AX374" i="63"/>
  <c r="AX362" i="63"/>
  <c r="AX578" i="63"/>
  <c r="AX493" i="63"/>
  <c r="AX170" i="63"/>
  <c r="AX120" i="63"/>
  <c r="AX594" i="63"/>
  <c r="AX181" i="63"/>
  <c r="AX189" i="63"/>
  <c r="AX361" i="63"/>
  <c r="AX575" i="63"/>
  <c r="AX274" i="63"/>
  <c r="AX460" i="63"/>
  <c r="AX283" i="63"/>
  <c r="AX506" i="63"/>
  <c r="AX352" i="63"/>
  <c r="AX275" i="63"/>
  <c r="AX255" i="63"/>
  <c r="AX171" i="63"/>
  <c r="AX202" i="63"/>
  <c r="AX399" i="63"/>
  <c r="AX391" i="63"/>
  <c r="AX104" i="63"/>
  <c r="AX112" i="63"/>
  <c r="AX70" i="63"/>
  <c r="AX468" i="63"/>
  <c r="AX637" i="63"/>
  <c r="AX191" i="63"/>
  <c r="AX148" i="63"/>
  <c r="AX478" i="63"/>
  <c r="AX397" i="63"/>
  <c r="AX164" i="63"/>
  <c r="AX149" i="63"/>
  <c r="AX232" i="63"/>
  <c r="AX370" i="63"/>
  <c r="AX256" i="63"/>
  <c r="AX364" i="63"/>
  <c r="AX577" i="63"/>
  <c r="AX378" i="63"/>
  <c r="AX509" i="63"/>
  <c r="AX496" i="63"/>
  <c r="AX228" i="63"/>
  <c r="AX201" i="63"/>
  <c r="AX293" i="63"/>
  <c r="AX257" i="63"/>
  <c r="AX640" i="63"/>
  <c r="AX466" i="63"/>
  <c r="AX583" i="63"/>
  <c r="AX365" i="63"/>
  <c r="AX483" i="63"/>
  <c r="AX259" i="63"/>
  <c r="AX595" i="63"/>
  <c r="AX401" i="63"/>
  <c r="AX155" i="63"/>
  <c r="AX234" i="63"/>
  <c r="AX294" i="63"/>
  <c r="AX519" i="63"/>
  <c r="AX638" i="63"/>
  <c r="AX260" i="63"/>
  <c r="AX484" i="63"/>
  <c r="AX297" i="63"/>
  <c r="AX461" i="63"/>
  <c r="AX107" i="63"/>
  <c r="AX179" i="63"/>
  <c r="AX111" i="63"/>
  <c r="AX169" i="63"/>
  <c r="AX108" i="63"/>
  <c r="AX513" i="63"/>
  <c r="AX473" i="63"/>
  <c r="AX66" i="63"/>
  <c r="AX633" i="63"/>
  <c r="AX520" i="63"/>
  <c r="AX68" i="63"/>
  <c r="AX154" i="63"/>
  <c r="AX354" i="63"/>
  <c r="AX377" i="63"/>
  <c r="AX153" i="63"/>
  <c r="AX150" i="63"/>
  <c r="AX516" i="63"/>
  <c r="AX579" i="63"/>
  <c r="AX392" i="63"/>
  <c r="AX162" i="63"/>
  <c r="AX193" i="63"/>
  <c r="AX203" i="63"/>
  <c r="AX36" i="63"/>
  <c r="AX313" i="63"/>
  <c r="AX71" i="63"/>
  <c r="AX485" i="63"/>
  <c r="AX198" i="63"/>
  <c r="AX474" i="63"/>
  <c r="AX151" i="63"/>
  <c r="AX375" i="63"/>
  <c r="AX266" i="63"/>
  <c r="AX486" i="63"/>
  <c r="AX180" i="63"/>
  <c r="AX314" i="63"/>
  <c r="AX635" i="63"/>
  <c r="AX476" i="63"/>
  <c r="AX654" i="63"/>
  <c r="AX402" i="63"/>
  <c r="AX199" i="63"/>
  <c r="AX593" i="63"/>
  <c r="AX105" i="63"/>
  <c r="AX576" i="63"/>
  <c r="AX267" i="63"/>
  <c r="AX237" i="63"/>
  <c r="AX184" i="63"/>
  <c r="AX182" i="63"/>
  <c r="AX87" i="63"/>
  <c r="AX284" i="63"/>
  <c r="AX122" i="63"/>
  <c r="AX235" i="63"/>
  <c r="AX492" i="63"/>
  <c r="AX194" i="63"/>
  <c r="AX634" i="63"/>
  <c r="AX110" i="63"/>
  <c r="AX515" i="63"/>
  <c r="AX518" i="63"/>
  <c r="AX315" i="63"/>
  <c r="AX338" i="63"/>
  <c r="AX495" i="63"/>
  <c r="AX403" i="63"/>
  <c r="AX517" i="63"/>
  <c r="AX398" i="63"/>
  <c r="AX353" i="63"/>
  <c r="AX581" i="63"/>
  <c r="AX230" i="63"/>
  <c r="AX268" i="63"/>
  <c r="AX295" i="63"/>
  <c r="AX200" i="63"/>
  <c r="AX324" i="63"/>
  <c r="AX269" i="63"/>
  <c r="AX123" i="63"/>
  <c r="AX376" i="63"/>
  <c r="AX231" i="63"/>
  <c r="AX197" i="63"/>
  <c r="AX296" i="63"/>
  <c r="AX69" i="63"/>
  <c r="AX254" i="63"/>
  <c r="AX465" i="63"/>
  <c r="AX196" i="63"/>
  <c r="AX475" i="63"/>
  <c r="AX580" i="63"/>
  <c r="AX462" i="63"/>
  <c r="AX195" i="63"/>
  <c r="AX355" i="63"/>
  <c r="AX192" i="63"/>
  <c r="AX121" i="63"/>
  <c r="AX508" i="63"/>
  <c r="AX258" i="63"/>
  <c r="AX494" i="63"/>
  <c r="AX390" i="63"/>
  <c r="AX505" i="63"/>
  <c r="AX514" i="63"/>
  <c r="AX639" i="63"/>
  <c r="AX363" i="63"/>
  <c r="AX185" i="63"/>
  <c r="AX144" i="63"/>
  <c r="AX116" i="63"/>
  <c r="AX565" i="63"/>
  <c r="AX207" i="63"/>
  <c r="AX132" i="63"/>
  <c r="AX610" i="63"/>
  <c r="AX540" i="63"/>
  <c r="AX129" i="63"/>
  <c r="AX48" i="63"/>
  <c r="AX146" i="63"/>
  <c r="AX138" i="63"/>
  <c r="AX56" i="63"/>
  <c r="AX59" i="63"/>
  <c r="H336" i="63"/>
  <c r="AF326" i="63"/>
  <c r="AF484" i="63"/>
  <c r="AF149" i="63"/>
  <c r="AF582" i="63"/>
  <c r="AF112" i="63"/>
  <c r="AF595" i="63"/>
  <c r="AF235" i="63"/>
  <c r="AF166" i="63"/>
  <c r="AF473" i="63"/>
  <c r="AF153" i="63"/>
  <c r="AF70" i="63"/>
  <c r="AF515" i="63"/>
  <c r="AF283" i="63"/>
  <c r="AF295" i="63"/>
  <c r="AF297" i="63"/>
  <c r="AF478" i="63"/>
  <c r="AF230" i="63"/>
  <c r="AF583" i="63"/>
  <c r="AF519" i="63"/>
  <c r="AF69" i="63"/>
  <c r="AF370" i="63"/>
  <c r="AF634" i="63"/>
  <c r="AF268" i="63"/>
  <c r="AF376" i="63"/>
  <c r="AF104" i="63"/>
  <c r="AF105" i="63"/>
  <c r="AF151" i="63"/>
  <c r="AF361" i="63"/>
  <c r="AF635" i="63"/>
  <c r="AF275" i="63"/>
  <c r="AF66" i="63"/>
  <c r="AF315" i="63"/>
  <c r="AF255" i="63"/>
  <c r="AF191" i="63"/>
  <c r="AF390" i="63"/>
  <c r="AF462" i="63"/>
  <c r="AF402" i="63"/>
  <c r="AF575" i="63"/>
  <c r="AF299" i="63"/>
  <c r="AF581" i="63"/>
  <c r="AF391" i="63"/>
  <c r="AF200" i="63"/>
  <c r="AF120" i="63"/>
  <c r="AF364" i="63"/>
  <c r="AF362" i="63"/>
  <c r="AF338" i="63"/>
  <c r="AF179" i="63"/>
  <c r="AF363" i="63"/>
  <c r="AF505" i="63"/>
  <c r="AF266" i="63"/>
  <c r="AF150" i="63"/>
  <c r="AF193" i="63"/>
  <c r="AF514" i="63"/>
  <c r="AF398" i="63"/>
  <c r="AF496" i="63"/>
  <c r="AF183" i="63"/>
  <c r="AF257" i="63"/>
  <c r="AF400" i="63"/>
  <c r="AF171" i="63"/>
  <c r="AF501" i="63"/>
  <c r="AF71" i="63"/>
  <c r="AF485" i="63"/>
  <c r="AF466" i="63"/>
  <c r="AF189" i="63"/>
  <c r="AF580" i="63"/>
  <c r="AF639" i="63"/>
  <c r="AF294" i="63"/>
  <c r="AF516" i="63"/>
  <c r="AF465" i="63"/>
  <c r="AF121" i="63"/>
  <c r="AF518" i="63"/>
  <c r="AF259" i="63"/>
  <c r="AF203" i="63"/>
  <c r="AF637" i="63"/>
  <c r="AF313" i="63"/>
  <c r="AF182" i="63"/>
  <c r="AF199" i="63"/>
  <c r="AF107" i="63"/>
  <c r="AF258" i="63"/>
  <c r="AF579" i="63"/>
  <c r="AF355" i="63"/>
  <c r="AF234" i="63"/>
  <c r="AF164" i="63"/>
  <c r="AF636" i="63"/>
  <c r="AF474" i="63"/>
  <c r="AF506" i="63"/>
  <c r="AF195" i="63"/>
  <c r="AF365" i="63"/>
  <c r="AF194" i="63"/>
  <c r="AF293" i="63"/>
  <c r="AF593" i="63"/>
  <c r="AF477" i="63"/>
  <c r="AF353" i="63"/>
  <c r="AF633" i="63"/>
  <c r="AF640" i="63"/>
  <c r="AF461" i="63"/>
  <c r="AF483" i="63"/>
  <c r="AF399" i="63"/>
  <c r="AF500" i="63"/>
  <c r="AF324" i="63"/>
  <c r="AF468" i="63"/>
  <c r="AF256" i="63"/>
  <c r="AF192" i="63"/>
  <c r="AF169" i="63"/>
  <c r="AF109" i="63"/>
  <c r="AF377" i="63"/>
  <c r="AF375" i="63"/>
  <c r="AF596" i="63"/>
  <c r="AF392" i="63"/>
  <c r="AF232" i="63"/>
  <c r="AF198" i="63"/>
  <c r="AF284" i="63"/>
  <c r="AF578" i="63"/>
  <c r="AF274" i="63"/>
  <c r="AF111" i="63"/>
  <c r="AF298" i="63"/>
  <c r="AF106" i="63"/>
  <c r="AF592" i="63"/>
  <c r="AF594" i="63"/>
  <c r="AF520" i="63"/>
  <c r="AF267" i="63"/>
  <c r="AF354" i="63"/>
  <c r="AF254" i="63"/>
  <c r="AF508" i="63"/>
  <c r="AF181" i="63"/>
  <c r="AF202" i="63"/>
  <c r="AF638" i="63"/>
  <c r="AF239" i="63"/>
  <c r="AF509" i="63"/>
  <c r="AF123" i="63"/>
  <c r="AF68" i="63"/>
  <c r="AF476" i="63"/>
  <c r="AF260" i="63"/>
  <c r="AF110" i="63"/>
  <c r="AF401" i="63"/>
  <c r="AF184" i="63"/>
  <c r="AF486" i="63"/>
  <c r="AF231" i="63"/>
  <c r="AF201" i="63"/>
  <c r="AF641" i="63"/>
  <c r="AF237" i="63"/>
  <c r="AF494" i="63"/>
  <c r="AF352" i="63"/>
  <c r="AF369" i="63"/>
  <c r="AF154" i="63"/>
  <c r="AF397" i="63"/>
  <c r="AF87" i="63"/>
  <c r="AF296" i="63"/>
  <c r="AF196" i="63"/>
  <c r="AF314" i="63"/>
  <c r="AF374" i="63"/>
  <c r="AF576" i="63"/>
  <c r="AF495" i="63"/>
  <c r="AF108" i="63"/>
  <c r="AF148" i="63"/>
  <c r="AF197" i="63"/>
  <c r="AF170" i="63"/>
  <c r="AF517" i="63"/>
  <c r="AF228" i="63"/>
  <c r="AF168" i="63"/>
  <c r="AF420" i="63"/>
  <c r="AF403" i="63"/>
  <c r="AF475" i="63"/>
  <c r="AF292" i="63"/>
  <c r="AF464" i="63"/>
  <c r="AF492" i="63"/>
  <c r="AF378" i="63"/>
  <c r="AF654" i="63"/>
  <c r="AF460" i="63"/>
  <c r="AF577" i="63"/>
  <c r="AF180" i="63"/>
  <c r="AF513" i="63"/>
  <c r="AF122" i="63"/>
  <c r="AF269" i="63"/>
  <c r="AF22" i="63"/>
  <c r="AF190" i="63"/>
  <c r="AF155" i="63"/>
  <c r="AF565" i="63"/>
  <c r="AF56" i="63"/>
  <c r="AF646" i="63"/>
  <c r="AF606" i="63"/>
  <c r="AF48" i="63"/>
  <c r="AF146" i="63"/>
  <c r="AF17" i="63"/>
  <c r="AF540" i="63"/>
  <c r="AF552" i="63"/>
  <c r="AF143" i="63"/>
  <c r="AF138" i="63"/>
  <c r="AF52" i="63"/>
  <c r="AF59" i="63"/>
  <c r="AF265" i="63"/>
  <c r="AF610" i="63"/>
  <c r="AF547" i="63"/>
  <c r="H63" i="63"/>
  <c r="H634" i="63"/>
  <c r="H486" i="63"/>
  <c r="H474" i="63"/>
  <c r="H516" i="63"/>
  <c r="H633" i="63"/>
  <c r="H296" i="63"/>
  <c r="H460" i="63"/>
  <c r="H203" i="63"/>
  <c r="H190" i="63"/>
  <c r="H378" i="63"/>
  <c r="H284" i="63"/>
  <c r="H71" i="63"/>
  <c r="H594" i="63"/>
  <c r="H517" i="63"/>
  <c r="H194" i="63"/>
  <c r="H122" i="63"/>
  <c r="H201" i="63"/>
  <c r="H473" i="63"/>
  <c r="H68" i="63"/>
  <c r="H466" i="63"/>
  <c r="H107" i="63"/>
  <c r="H258" i="63"/>
  <c r="H150" i="63"/>
  <c r="H508" i="63"/>
  <c r="H592" i="63"/>
  <c r="H193" i="63"/>
  <c r="H182" i="63"/>
  <c r="H392" i="63"/>
  <c r="H298" i="63"/>
  <c r="H397" i="63"/>
  <c r="H362" i="63"/>
  <c r="H199" i="63"/>
  <c r="H464" i="63"/>
  <c r="H105" i="63"/>
  <c r="H496" i="63"/>
  <c r="H501" i="63"/>
  <c r="H390" i="63"/>
  <c r="H635" i="63"/>
  <c r="H363" i="63"/>
  <c r="H171" i="63"/>
  <c r="H577" i="63"/>
  <c r="H196" i="63"/>
  <c r="H595" i="63"/>
  <c r="H254" i="63"/>
  <c r="H228" i="63"/>
  <c r="H326" i="63"/>
  <c r="H179" i="63"/>
  <c r="H153" i="63"/>
  <c r="H324" i="63"/>
  <c r="H292" i="63"/>
  <c r="H468" i="63"/>
  <c r="H268" i="63"/>
  <c r="H110" i="63"/>
  <c r="H191" i="63"/>
  <c r="H161" i="63"/>
  <c r="H462" i="63"/>
  <c r="H148" i="63"/>
  <c r="H230" i="63"/>
  <c r="H297" i="63"/>
  <c r="H581" i="63"/>
  <c r="H509" i="63"/>
  <c r="H636" i="63"/>
  <c r="H235" i="63"/>
  <c r="H189" i="63"/>
  <c r="H639" i="63"/>
  <c r="H111" i="63"/>
  <c r="H87" i="63"/>
  <c r="H355" i="63"/>
  <c r="H391" i="63"/>
  <c r="H370" i="63"/>
  <c r="H369" i="63"/>
  <c r="H654" i="63"/>
  <c r="H580" i="63"/>
  <c r="H514" i="63"/>
  <c r="H361" i="63"/>
  <c r="H313" i="63"/>
  <c r="H294" i="63"/>
  <c r="H169" i="63"/>
  <c r="H354" i="63"/>
  <c r="H109" i="63"/>
  <c r="H377" i="63"/>
  <c r="H576" i="63"/>
  <c r="H259" i="63"/>
  <c r="H170" i="63"/>
  <c r="H200" i="63"/>
  <c r="H352" i="63"/>
  <c r="H197" i="63"/>
  <c r="H255" i="63"/>
  <c r="H476" i="63"/>
  <c r="H519" i="63"/>
  <c r="H181" i="63"/>
  <c r="H505" i="63"/>
  <c r="H376" i="63"/>
  <c r="H70" i="63"/>
  <c r="H492" i="63"/>
  <c r="H375" i="63"/>
  <c r="H494" i="63"/>
  <c r="H338" i="63"/>
  <c r="H151" i="63"/>
  <c r="H582" i="63"/>
  <c r="H513" i="63"/>
  <c r="H198" i="63"/>
  <c r="H283" i="63"/>
  <c r="H364" i="63"/>
  <c r="H237" i="63"/>
  <c r="H520" i="63"/>
  <c r="H465" i="63"/>
  <c r="H374" i="63"/>
  <c r="H398" i="63"/>
  <c r="H578" i="63"/>
  <c r="H402" i="63"/>
  <c r="H641" i="63"/>
  <c r="H638" i="63"/>
  <c r="H120" i="63"/>
  <c r="H403" i="63"/>
  <c r="H164" i="63"/>
  <c r="H104" i="63"/>
  <c r="H493" i="63"/>
  <c r="H515" i="63"/>
  <c r="H583" i="63"/>
  <c r="H260" i="63"/>
  <c r="H149" i="63"/>
  <c r="H420" i="63"/>
  <c r="H269" i="63"/>
  <c r="H293" i="63"/>
  <c r="H267" i="63"/>
  <c r="H401" i="63"/>
  <c r="H484" i="63"/>
  <c r="H579" i="63"/>
  <c r="H106" i="63"/>
  <c r="H477" i="63"/>
  <c r="H483" i="63"/>
  <c r="H353" i="63"/>
  <c r="H231" i="63"/>
  <c r="H518" i="63"/>
  <c r="H400" i="63"/>
  <c r="H195" i="63"/>
  <c r="H154" i="63"/>
  <c r="H274" i="63"/>
  <c r="H69" i="63"/>
  <c r="H596" i="63"/>
  <c r="H202" i="63"/>
  <c r="H257" i="63"/>
  <c r="H108" i="63"/>
  <c r="H475" i="63"/>
  <c r="H66" i="63"/>
  <c r="H640" i="63"/>
  <c r="H485" i="63"/>
  <c r="H365" i="63"/>
  <c r="H256" i="63"/>
  <c r="H399" i="63"/>
  <c r="H637" i="63"/>
  <c r="H232" i="63"/>
  <c r="H239" i="63"/>
  <c r="H183" i="63"/>
  <c r="H575" i="63"/>
  <c r="H266" i="63"/>
  <c r="H500" i="63"/>
  <c r="H314" i="63"/>
  <c r="H275" i="63"/>
  <c r="H25" i="63"/>
  <c r="H180" i="63"/>
  <c r="H315" i="63"/>
  <c r="H461" i="63"/>
  <c r="H112" i="63"/>
  <c r="H593" i="63"/>
  <c r="H155" i="63"/>
  <c r="H506" i="63"/>
  <c r="H495" i="63"/>
  <c r="H121" i="63"/>
  <c r="H478" i="63"/>
  <c r="H192" i="63"/>
  <c r="H123" i="63"/>
  <c r="H184" i="63"/>
  <c r="H295" i="63"/>
  <c r="H299" i="63"/>
  <c r="H144" i="63"/>
  <c r="H565" i="63"/>
  <c r="H116" i="63"/>
  <c r="H334" i="63"/>
  <c r="H61" i="63"/>
  <c r="H138" i="63"/>
  <c r="H59" i="63"/>
  <c r="H482" i="63"/>
  <c r="H48" i="63"/>
  <c r="H265" i="63"/>
  <c r="H50" i="63"/>
  <c r="H610" i="63"/>
  <c r="H289" i="63"/>
  <c r="H143" i="63"/>
  <c r="H540" i="63"/>
  <c r="H625" i="63"/>
  <c r="H552" i="63"/>
  <c r="H606" i="63"/>
  <c r="H52" i="63"/>
  <c r="H132" i="63"/>
  <c r="BN180" i="63"/>
  <c r="BN453" i="63"/>
  <c r="BN492" i="63"/>
  <c r="BN195" i="63"/>
  <c r="BN191" i="63"/>
  <c r="BN104" i="63"/>
  <c r="BN477" i="63"/>
  <c r="BN476" i="63"/>
  <c r="BN514" i="63"/>
  <c r="BN202" i="63"/>
  <c r="BN578" i="63"/>
  <c r="BN258" i="63"/>
  <c r="BN474" i="63"/>
  <c r="BN576" i="63"/>
  <c r="BN169" i="63"/>
  <c r="BN376" i="63"/>
  <c r="BN107" i="63"/>
  <c r="BN370" i="63"/>
  <c r="BN637" i="63"/>
  <c r="BN478" i="63"/>
  <c r="BN183" i="63"/>
  <c r="BN515" i="63"/>
  <c r="BN654" i="63"/>
  <c r="BN377" i="63"/>
  <c r="BN375" i="63"/>
  <c r="BN260" i="63"/>
  <c r="BN374" i="63"/>
  <c r="BN495" i="63"/>
  <c r="BN284" i="63"/>
  <c r="BN235" i="63"/>
  <c r="BN184" i="63"/>
  <c r="BN640" i="63"/>
  <c r="BN254" i="63"/>
  <c r="BN266" i="63"/>
  <c r="BN21" i="63"/>
  <c r="BN641" i="63"/>
  <c r="BN583" i="63"/>
  <c r="BN361" i="63"/>
  <c r="BN153" i="63"/>
  <c r="BN110" i="63"/>
  <c r="BN283" i="63"/>
  <c r="BN70" i="63"/>
  <c r="BN148" i="63"/>
  <c r="BN633" i="63"/>
  <c r="BN401" i="63"/>
  <c r="BN494" i="63"/>
  <c r="BN121" i="63"/>
  <c r="BN519" i="63"/>
  <c r="BN655" i="63"/>
  <c r="BN460" i="63"/>
  <c r="BN581" i="63"/>
  <c r="BN179" i="63"/>
  <c r="BN299" i="63"/>
  <c r="BN403" i="63"/>
  <c r="BN164" i="63"/>
  <c r="BN237" i="63"/>
  <c r="BN484" i="63"/>
  <c r="BN239" i="63"/>
  <c r="BN352" i="63"/>
  <c r="BN314" i="63"/>
  <c r="BN274" i="63"/>
  <c r="BN452" i="63"/>
  <c r="BN391" i="63"/>
  <c r="BN520" i="63"/>
  <c r="BN500" i="63"/>
  <c r="BN635" i="63"/>
  <c r="BN466" i="63"/>
  <c r="BN150" i="63"/>
  <c r="BN516" i="63"/>
  <c r="BN596" i="63"/>
  <c r="BN364" i="63"/>
  <c r="BN197" i="63"/>
  <c r="BN199" i="63"/>
  <c r="BN402" i="63"/>
  <c r="BN154" i="63"/>
  <c r="BN509" i="63"/>
  <c r="BN582" i="63"/>
  <c r="BN496" i="63"/>
  <c r="BN163" i="63"/>
  <c r="BN392" i="63"/>
  <c r="BN354" i="63"/>
  <c r="BN399" i="63"/>
  <c r="BN506" i="63"/>
  <c r="BN68" i="63"/>
  <c r="BN485" i="63"/>
  <c r="BN231" i="63"/>
  <c r="BN639" i="63"/>
  <c r="BN593" i="63"/>
  <c r="BN398" i="63"/>
  <c r="BN259" i="63"/>
  <c r="BN313" i="63"/>
  <c r="BN365" i="63"/>
  <c r="BN105" i="63"/>
  <c r="BN473" i="63"/>
  <c r="BN362" i="63"/>
  <c r="BN37" i="63"/>
  <c r="BN182" i="63"/>
  <c r="BN194" i="63"/>
  <c r="BN336" i="63"/>
  <c r="BN508" i="63"/>
  <c r="BN255" i="63"/>
  <c r="BN234" i="63"/>
  <c r="BN111" i="63"/>
  <c r="BN170" i="63"/>
  <c r="BN324" i="63"/>
  <c r="BN400" i="63"/>
  <c r="BN293" i="63"/>
  <c r="BN257" i="63"/>
  <c r="BN193" i="63"/>
  <c r="BN69" i="63"/>
  <c r="BN192" i="63"/>
  <c r="BN594" i="63"/>
  <c r="BN87" i="63"/>
  <c r="BN397" i="63"/>
  <c r="BN463" i="63"/>
  <c r="BN501" i="63"/>
  <c r="BN353" i="63"/>
  <c r="BN66" i="63"/>
  <c r="BN123" i="63"/>
  <c r="BN434" i="63"/>
  <c r="BN579" i="63"/>
  <c r="BN200" i="63"/>
  <c r="BN334" i="63"/>
  <c r="BN165" i="63"/>
  <c r="BN108" i="63"/>
  <c r="BN390" i="63"/>
  <c r="BN294" i="63"/>
  <c r="BN149" i="63"/>
  <c r="BN505" i="63"/>
  <c r="BN256" i="63"/>
  <c r="BN468" i="63"/>
  <c r="BN295" i="63"/>
  <c r="BN151" i="63"/>
  <c r="BN196" i="63"/>
  <c r="BN203" i="63"/>
  <c r="BN338" i="63"/>
  <c r="BN190" i="63"/>
  <c r="BN201" i="63"/>
  <c r="BN486" i="63"/>
  <c r="BN634" i="63"/>
  <c r="BN513" i="63"/>
  <c r="BN483" i="63"/>
  <c r="BN112" i="63"/>
  <c r="BN315" i="63"/>
  <c r="BN106" i="63"/>
  <c r="BN575" i="63"/>
  <c r="BN636" i="63"/>
  <c r="BN292" i="63"/>
  <c r="BN232" i="63"/>
  <c r="BN363" i="63"/>
  <c r="BN230" i="63"/>
  <c r="BN171" i="63"/>
  <c r="BN577" i="63"/>
  <c r="BN421" i="63"/>
  <c r="BN378" i="63"/>
  <c r="BN298" i="63"/>
  <c r="BN369" i="63"/>
  <c r="BN109" i="63"/>
  <c r="BN228" i="63"/>
  <c r="BN518" i="63"/>
  <c r="BN464" i="63"/>
  <c r="BN465" i="63"/>
  <c r="BN267" i="63"/>
  <c r="BN326" i="63"/>
  <c r="BN155" i="63"/>
  <c r="BN269" i="63"/>
  <c r="BN475" i="63"/>
  <c r="BN71" i="63"/>
  <c r="BN595" i="63"/>
  <c r="BN275" i="63"/>
  <c r="BN517" i="63"/>
  <c r="BN462" i="63"/>
  <c r="BN181" i="63"/>
  <c r="BN592" i="63"/>
  <c r="BN122" i="63"/>
  <c r="BN638" i="63"/>
  <c r="BN189" i="63"/>
  <c r="BN120" i="63"/>
  <c r="BN355" i="63"/>
  <c r="BN296" i="63"/>
  <c r="BN580" i="63"/>
  <c r="BN461" i="63"/>
  <c r="BN64" i="63"/>
  <c r="BN233" i="63"/>
  <c r="BN297" i="63"/>
  <c r="BN268" i="63"/>
  <c r="BN198" i="63"/>
  <c r="BN38" i="63"/>
  <c r="BN497" i="63"/>
  <c r="BN207" i="63"/>
  <c r="BN144" i="63"/>
  <c r="BN521" i="63"/>
  <c r="BN565" i="63"/>
  <c r="BN55" i="63"/>
  <c r="BN622" i="63"/>
  <c r="BN540" i="63"/>
  <c r="BN645" i="63"/>
  <c r="BN552" i="63"/>
  <c r="BN566" i="63"/>
  <c r="BN138" i="63"/>
  <c r="BN59" i="63"/>
  <c r="BN617" i="63"/>
  <c r="BN132" i="63"/>
  <c r="BN52" i="63"/>
  <c r="BN51" i="63"/>
  <c r="BN265" i="63"/>
  <c r="BN119" i="63"/>
  <c r="BL254" i="63"/>
  <c r="BL403" i="63"/>
  <c r="BL298" i="63"/>
  <c r="BL637" i="63"/>
  <c r="BL324" i="63"/>
  <c r="BL149" i="63"/>
  <c r="BL468" i="63"/>
  <c r="BL108" i="63"/>
  <c r="BL374" i="63"/>
  <c r="BL111" i="63"/>
  <c r="BL493" i="63"/>
  <c r="BL475" i="63"/>
  <c r="BL154" i="63"/>
  <c r="BL228" i="63"/>
  <c r="BL106" i="63"/>
  <c r="BL65" i="63"/>
  <c r="BL465" i="63"/>
  <c r="BL179" i="63"/>
  <c r="BL639" i="63"/>
  <c r="BL460" i="63"/>
  <c r="BL513" i="63"/>
  <c r="BL181" i="63"/>
  <c r="BL314" i="63"/>
  <c r="BL397" i="63"/>
  <c r="BL297" i="63"/>
  <c r="BL69" i="63"/>
  <c r="BL583" i="63"/>
  <c r="BL266" i="63"/>
  <c r="BL182" i="63"/>
  <c r="BL112" i="63"/>
  <c r="BL107" i="63"/>
  <c r="BL151" i="63"/>
  <c r="BL87" i="63"/>
  <c r="BL153" i="63"/>
  <c r="BL496" i="63"/>
  <c r="BL484" i="63"/>
  <c r="BL508" i="63"/>
  <c r="BL636" i="63"/>
  <c r="BL293" i="63"/>
  <c r="BL295" i="63"/>
  <c r="BL514" i="63"/>
  <c r="BL299" i="63"/>
  <c r="BL235" i="63"/>
  <c r="BL257" i="63"/>
  <c r="BL364" i="63"/>
  <c r="BL377" i="63"/>
  <c r="BL518" i="63"/>
  <c r="BL196" i="63"/>
  <c r="BL155" i="63"/>
  <c r="BL515" i="63"/>
  <c r="BL197" i="63"/>
  <c r="BL338" i="63"/>
  <c r="BL120" i="63"/>
  <c r="BL355" i="63"/>
  <c r="BL516" i="63"/>
  <c r="BL638" i="63"/>
  <c r="BL579" i="63"/>
  <c r="BL164" i="63"/>
  <c r="BL576" i="63"/>
  <c r="BL150" i="63"/>
  <c r="BL486" i="63"/>
  <c r="BL361" i="63"/>
  <c r="BL509" i="63"/>
  <c r="BL326" i="63"/>
  <c r="BL184" i="63"/>
  <c r="BL464" i="63"/>
  <c r="BL473" i="63"/>
  <c r="BL283" i="63"/>
  <c r="BL66" i="63"/>
  <c r="BL109" i="63"/>
  <c r="BL495" i="63"/>
  <c r="BL390" i="63"/>
  <c r="BL200" i="63"/>
  <c r="BL478" i="63"/>
  <c r="BL369" i="63"/>
  <c r="BL378" i="63"/>
  <c r="BL23" i="63"/>
  <c r="BL399" i="63"/>
  <c r="BL237" i="63"/>
  <c r="BL517" i="63"/>
  <c r="BL506" i="63"/>
  <c r="BL365" i="63"/>
  <c r="BL268" i="63"/>
  <c r="BL275" i="63"/>
  <c r="BL492" i="63"/>
  <c r="BL441" i="63"/>
  <c r="BL110" i="63"/>
  <c r="BL400" i="63"/>
  <c r="BL121" i="63"/>
  <c r="BL269" i="63"/>
  <c r="BL594" i="63"/>
  <c r="BL191" i="63"/>
  <c r="BL255" i="63"/>
  <c r="BL462" i="63"/>
  <c r="BL202" i="63"/>
  <c r="BL370" i="63"/>
  <c r="BL402" i="63"/>
  <c r="BL520" i="63"/>
  <c r="BL466" i="63"/>
  <c r="BL274" i="63"/>
  <c r="BL192" i="63"/>
  <c r="BL640" i="63"/>
  <c r="BL292" i="63"/>
  <c r="BL634" i="63"/>
  <c r="BL477" i="63"/>
  <c r="BL334" i="63"/>
  <c r="BL336" i="63"/>
  <c r="BL461" i="63"/>
  <c r="BL596" i="63"/>
  <c r="BL170" i="63"/>
  <c r="BL148" i="63"/>
  <c r="BL362" i="63"/>
  <c r="BL123" i="63"/>
  <c r="BL256" i="63"/>
  <c r="BL353" i="63"/>
  <c r="BL429" i="63"/>
  <c r="BL641" i="63"/>
  <c r="BL391" i="63"/>
  <c r="BL592" i="63"/>
  <c r="BL363" i="63"/>
  <c r="BL201" i="63"/>
  <c r="BL483" i="63"/>
  <c r="BL595" i="63"/>
  <c r="BL180" i="63"/>
  <c r="BL68" i="63"/>
  <c r="BL229" i="63"/>
  <c r="BL230" i="63"/>
  <c r="BL593" i="63"/>
  <c r="BL398" i="63"/>
  <c r="BL284" i="63"/>
  <c r="BL104" i="63"/>
  <c r="BL519" i="63"/>
  <c r="BL133" i="63"/>
  <c r="BL500" i="63"/>
  <c r="BL267" i="63"/>
  <c r="BL70" i="63"/>
  <c r="BL195" i="63"/>
  <c r="BL122" i="63"/>
  <c r="BL354" i="63"/>
  <c r="BL190" i="63"/>
  <c r="BL258" i="63"/>
  <c r="BL501" i="63"/>
  <c r="BL582" i="63"/>
  <c r="BL171" i="63"/>
  <c r="BL581" i="63"/>
  <c r="BL296" i="63"/>
  <c r="BL485" i="63"/>
  <c r="BL505" i="63"/>
  <c r="BL392" i="63"/>
  <c r="BL193" i="63"/>
  <c r="BL635" i="63"/>
  <c r="BL169" i="63"/>
  <c r="BL203" i="63"/>
  <c r="BL239" i="63"/>
  <c r="BL578" i="63"/>
  <c r="BL166" i="63"/>
  <c r="BL315" i="63"/>
  <c r="BL233" i="63"/>
  <c r="BL232" i="63"/>
  <c r="BL36" i="63"/>
  <c r="BL376" i="63"/>
  <c r="BL313" i="63"/>
  <c r="BL105" i="63"/>
  <c r="BL231" i="63"/>
  <c r="BL259" i="63"/>
  <c r="BL401" i="63"/>
  <c r="BL260" i="63"/>
  <c r="BL194" i="63"/>
  <c r="BL352" i="63"/>
  <c r="BL189" i="63"/>
  <c r="BL294" i="63"/>
  <c r="BL494" i="63"/>
  <c r="BL580" i="63"/>
  <c r="BL633" i="63"/>
  <c r="BL476" i="63"/>
  <c r="BL575" i="63"/>
  <c r="BL71" i="63"/>
  <c r="BL183" i="63"/>
  <c r="BL375" i="63"/>
  <c r="BL654" i="63"/>
  <c r="BL199" i="63"/>
  <c r="BL35" i="63"/>
  <c r="BL577" i="63"/>
  <c r="BL474" i="63"/>
  <c r="BL198" i="63"/>
  <c r="BL565" i="63"/>
  <c r="BL497" i="63"/>
  <c r="BL56" i="63"/>
  <c r="BL48" i="63"/>
  <c r="BL146" i="63"/>
  <c r="BL610" i="63"/>
  <c r="BL547" i="63"/>
  <c r="BL591" i="63"/>
  <c r="BL132" i="63"/>
  <c r="BL59" i="63"/>
  <c r="BL265" i="63"/>
  <c r="BL559" i="63"/>
  <c r="BL566" i="63"/>
  <c r="BL138" i="63"/>
  <c r="BL52" i="63"/>
  <c r="BL58" i="63"/>
  <c r="BL289" i="63"/>
  <c r="BL50" i="63"/>
  <c r="BL540" i="63"/>
  <c r="BL617" i="63"/>
  <c r="AW637" i="63"/>
  <c r="AW364" i="63"/>
  <c r="AW111" i="63"/>
  <c r="AW106" i="63"/>
  <c r="AW519" i="63"/>
  <c r="AW190" i="63"/>
  <c r="AW326" i="63"/>
  <c r="AW355" i="63"/>
  <c r="AW275" i="63"/>
  <c r="AW230" i="63"/>
  <c r="AW232" i="63"/>
  <c r="AW575" i="63"/>
  <c r="AW296" i="63"/>
  <c r="AW314" i="63"/>
  <c r="AW365" i="63"/>
  <c r="AW258" i="63"/>
  <c r="AW237" i="63"/>
  <c r="AW293" i="63"/>
  <c r="AW492" i="63"/>
  <c r="AW284" i="63"/>
  <c r="AW313" i="63"/>
  <c r="AW361" i="63"/>
  <c r="AW294" i="63"/>
  <c r="AW239" i="63"/>
  <c r="AW194" i="63"/>
  <c r="AW299" i="63"/>
  <c r="AW193" i="63"/>
  <c r="AW202" i="63"/>
  <c r="AW70" i="63"/>
  <c r="AW234" i="63"/>
  <c r="AW478" i="63"/>
  <c r="AW153" i="63"/>
  <c r="AW182" i="63"/>
  <c r="AW235" i="63"/>
  <c r="AW494" i="63"/>
  <c r="AW197" i="63"/>
  <c r="AW148" i="63"/>
  <c r="AW580" i="63"/>
  <c r="AW501" i="63"/>
  <c r="AW298" i="63"/>
  <c r="AW461" i="63"/>
  <c r="AW634" i="63"/>
  <c r="AW362" i="63"/>
  <c r="AW104" i="63"/>
  <c r="AW179" i="63"/>
  <c r="AW259" i="63"/>
  <c r="AW189" i="63"/>
  <c r="AW518" i="63"/>
  <c r="AW86" i="63"/>
  <c r="AW473" i="63"/>
  <c r="AW257" i="63"/>
  <c r="AW403" i="63"/>
  <c r="AW399" i="63"/>
  <c r="AW163" i="63"/>
  <c r="AW171" i="63"/>
  <c r="AW255" i="63"/>
  <c r="AW376" i="63"/>
  <c r="AW369" i="63"/>
  <c r="AW402" i="63"/>
  <c r="AW155" i="63"/>
  <c r="AW578" i="63"/>
  <c r="AW485" i="63"/>
  <c r="AW25" i="63"/>
  <c r="AW582" i="63"/>
  <c r="AW514" i="63"/>
  <c r="AW256" i="63"/>
  <c r="AW483" i="63"/>
  <c r="AW577" i="63"/>
  <c r="AW110" i="63"/>
  <c r="AW268" i="63"/>
  <c r="AW203" i="63"/>
  <c r="AW592" i="63"/>
  <c r="AW474" i="63"/>
  <c r="AW69" i="63"/>
  <c r="AW500" i="63"/>
  <c r="AW109" i="63"/>
  <c r="AW283" i="63"/>
  <c r="AW370" i="63"/>
  <c r="AW581" i="63"/>
  <c r="AW151" i="63"/>
  <c r="AW112" i="63"/>
  <c r="AW170" i="63"/>
  <c r="AW593" i="63"/>
  <c r="AW123" i="63"/>
  <c r="AW184" i="63"/>
  <c r="AW401" i="63"/>
  <c r="AW228" i="63"/>
  <c r="AW198" i="63"/>
  <c r="AW506" i="63"/>
  <c r="AW233" i="63"/>
  <c r="AW447" i="63"/>
  <c r="AW390" i="63"/>
  <c r="AW274" i="63"/>
  <c r="AW595" i="63"/>
  <c r="AW154" i="63"/>
  <c r="AW201" i="63"/>
  <c r="AW515" i="63"/>
  <c r="AW508" i="63"/>
  <c r="AW267" i="63"/>
  <c r="AW638" i="63"/>
  <c r="AW354" i="63"/>
  <c r="AW397" i="63"/>
  <c r="AW292" i="63"/>
  <c r="AW120" i="63"/>
  <c r="AW509" i="63"/>
  <c r="AW463" i="63"/>
  <c r="AW363" i="63"/>
  <c r="AW460" i="63"/>
  <c r="AW71" i="63"/>
  <c r="AW465" i="63"/>
  <c r="AW468" i="63"/>
  <c r="AW633" i="63"/>
  <c r="AW475" i="63"/>
  <c r="AW122" i="63"/>
  <c r="AW68" i="63"/>
  <c r="AW199" i="63"/>
  <c r="AW507" i="63"/>
  <c r="AW579" i="63"/>
  <c r="AW353" i="63"/>
  <c r="AW639" i="63"/>
  <c r="AW576" i="63"/>
  <c r="AW486" i="63"/>
  <c r="AW464" i="63"/>
  <c r="AW374" i="63"/>
  <c r="AW269" i="63"/>
  <c r="AW654" i="63"/>
  <c r="AW496" i="63"/>
  <c r="AW338" i="63"/>
  <c r="AW108" i="63"/>
  <c r="AW392" i="63"/>
  <c r="AW181" i="63"/>
  <c r="AW583" i="63"/>
  <c r="AW462" i="63"/>
  <c r="AW260" i="63"/>
  <c r="AW378" i="63"/>
  <c r="AW195" i="63"/>
  <c r="AW517" i="63"/>
  <c r="AW636" i="63"/>
  <c r="AW180" i="63"/>
  <c r="AW169" i="63"/>
  <c r="AW495" i="63"/>
  <c r="AW121" i="63"/>
  <c r="AW149" i="63"/>
  <c r="AW477" i="63"/>
  <c r="AW641" i="63"/>
  <c r="AW254" i="63"/>
  <c r="AW295" i="63"/>
  <c r="AW107" i="63"/>
  <c r="AW513" i="63"/>
  <c r="AW596" i="63"/>
  <c r="AW87" i="63"/>
  <c r="AW191" i="63"/>
  <c r="AW505" i="63"/>
  <c r="AW516" i="63"/>
  <c r="AW21" i="63"/>
  <c r="AW520" i="63"/>
  <c r="AW231" i="63"/>
  <c r="AW297" i="63"/>
  <c r="AW200" i="63"/>
  <c r="AW183" i="63"/>
  <c r="AW594" i="63"/>
  <c r="AW476" i="63"/>
  <c r="AW315" i="63"/>
  <c r="AW391" i="63"/>
  <c r="AW266" i="63"/>
  <c r="AW377" i="63"/>
  <c r="AW66" i="63"/>
  <c r="AW165" i="63"/>
  <c r="AW375" i="63"/>
  <c r="AW635" i="63"/>
  <c r="AW35" i="63"/>
  <c r="AW150" i="63"/>
  <c r="AW324" i="63"/>
  <c r="AW398" i="63"/>
  <c r="AW484" i="63"/>
  <c r="AW105" i="63"/>
  <c r="AW640" i="63"/>
  <c r="AW192" i="63"/>
  <c r="AW164" i="63"/>
  <c r="AW466" i="63"/>
  <c r="AW352" i="63"/>
  <c r="AW400" i="63"/>
  <c r="AW196" i="63"/>
  <c r="AW565" i="63"/>
  <c r="AW334" i="63"/>
  <c r="AW33" i="63"/>
  <c r="AW265" i="63"/>
  <c r="AW50" i="63"/>
  <c r="AW129" i="63"/>
  <c r="AW59" i="63"/>
  <c r="AW130" i="63"/>
  <c r="AW606" i="63"/>
  <c r="AW52" i="63"/>
  <c r="AW132" i="63"/>
  <c r="AW48" i="63"/>
  <c r="AW95" i="63"/>
  <c r="AW289" i="63"/>
  <c r="AW645" i="63"/>
  <c r="AW591" i="63"/>
  <c r="AW138" i="63"/>
  <c r="AW139" i="63"/>
  <c r="AW288" i="63"/>
  <c r="AW540" i="63"/>
  <c r="AW559" i="63"/>
  <c r="CC136" i="63"/>
  <c r="AH581" i="63"/>
  <c r="AH494" i="63"/>
  <c r="AH463" i="63"/>
  <c r="AH365" i="63"/>
  <c r="AH362" i="63"/>
  <c r="AH477" i="63"/>
  <c r="AH71" i="63"/>
  <c r="AH375" i="63"/>
  <c r="AH314" i="63"/>
  <c r="AH104" i="63"/>
  <c r="AH325" i="63"/>
  <c r="AH392" i="63"/>
  <c r="AH87" i="63"/>
  <c r="AH255" i="63"/>
  <c r="AH484" i="63"/>
  <c r="AH258" i="63"/>
  <c r="AH575" i="63"/>
  <c r="AH352" i="63"/>
  <c r="AH274" i="63"/>
  <c r="AH473" i="63"/>
  <c r="AH150" i="63"/>
  <c r="AH232" i="63"/>
  <c r="AH374" i="63"/>
  <c r="AH400" i="63"/>
  <c r="AH120" i="63"/>
  <c r="AH294" i="63"/>
  <c r="AH296" i="63"/>
  <c r="AH21" i="63"/>
  <c r="AH582" i="63"/>
  <c r="AH201" i="63"/>
  <c r="AH198" i="63"/>
  <c r="AH580" i="63"/>
  <c r="AH361" i="63"/>
  <c r="AH354" i="63"/>
  <c r="AH283" i="63"/>
  <c r="AH461" i="63"/>
  <c r="AH654" i="63"/>
  <c r="AH493" i="63"/>
  <c r="AH266" i="63"/>
  <c r="AH168" i="63"/>
  <c r="AH634" i="63"/>
  <c r="AH111" i="63"/>
  <c r="AH363" i="63"/>
  <c r="AH153" i="63"/>
  <c r="AH508" i="63"/>
  <c r="AH292" i="63"/>
  <c r="AH578" i="63"/>
  <c r="AH313" i="63"/>
  <c r="AH197" i="63"/>
  <c r="AH315" i="63"/>
  <c r="AH516" i="63"/>
  <c r="AH169" i="63"/>
  <c r="AH390" i="63"/>
  <c r="AH112" i="63"/>
  <c r="AH633" i="63"/>
  <c r="AH403" i="63"/>
  <c r="AH170" i="63"/>
  <c r="AH293" i="63"/>
  <c r="AH122" i="63"/>
  <c r="AH228" i="63"/>
  <c r="AH467" i="63"/>
  <c r="AH505" i="63"/>
  <c r="AH520" i="63"/>
  <c r="AH123" i="63"/>
  <c r="AH594" i="63"/>
  <c r="AH107" i="63"/>
  <c r="AH485" i="63"/>
  <c r="AH579" i="63"/>
  <c r="AH171" i="63"/>
  <c r="AH460" i="63"/>
  <c r="AH66" i="63"/>
  <c r="AH38" i="63"/>
  <c r="AH355" i="63"/>
  <c r="AH297" i="63"/>
  <c r="AH464" i="63"/>
  <c r="AH284" i="63"/>
  <c r="AH378" i="63"/>
  <c r="AH269" i="63"/>
  <c r="AH475" i="63"/>
  <c r="AH193" i="63"/>
  <c r="AH369" i="63"/>
  <c r="AH70" i="63"/>
  <c r="AH468" i="63"/>
  <c r="AH596" i="63"/>
  <c r="AH260" i="63"/>
  <c r="AH199" i="63"/>
  <c r="AH181" i="63"/>
  <c r="AH64" i="63"/>
  <c r="AH376" i="63"/>
  <c r="AH231" i="63"/>
  <c r="AH486" i="63"/>
  <c r="AH401" i="63"/>
  <c r="AH422" i="63"/>
  <c r="AH179" i="63"/>
  <c r="AH398" i="63"/>
  <c r="AH259" i="63"/>
  <c r="AH402" i="63"/>
  <c r="AH295" i="63"/>
  <c r="AH492" i="63"/>
  <c r="AH239" i="63"/>
  <c r="AH577" i="63"/>
  <c r="AH593" i="63"/>
  <c r="AH638" i="63"/>
  <c r="AH256" i="63"/>
  <c r="AH108" i="63"/>
  <c r="AH237" i="63"/>
  <c r="AH397" i="63"/>
  <c r="AH434" i="63"/>
  <c r="AH514" i="63"/>
  <c r="AH121" i="63"/>
  <c r="AH518" i="63"/>
  <c r="AH68" i="63"/>
  <c r="AH656" i="63"/>
  <c r="AH370" i="63"/>
  <c r="AH234" i="63"/>
  <c r="AH202" i="63"/>
  <c r="AH639" i="63"/>
  <c r="AH338" i="63"/>
  <c r="AH364" i="63"/>
  <c r="AH69" i="63"/>
  <c r="AH478" i="63"/>
  <c r="AH515" i="63"/>
  <c r="AH151" i="63"/>
  <c r="AH509" i="63"/>
  <c r="AH110" i="63"/>
  <c r="AH506" i="63"/>
  <c r="AH476" i="63"/>
  <c r="AH191" i="63"/>
  <c r="AH474" i="63"/>
  <c r="AH595" i="63"/>
  <c r="AH483" i="63"/>
  <c r="AH519" i="63"/>
  <c r="AH105" i="63"/>
  <c r="AH637" i="63"/>
  <c r="AH298" i="63"/>
  <c r="AH182" i="63"/>
  <c r="AH268" i="63"/>
  <c r="AH184" i="63"/>
  <c r="AH636" i="63"/>
  <c r="AH189" i="63"/>
  <c r="AH164" i="63"/>
  <c r="AH517" i="63"/>
  <c r="AH192" i="63"/>
  <c r="AH462" i="63"/>
  <c r="AH154" i="63"/>
  <c r="AH203" i="63"/>
  <c r="AH500" i="63"/>
  <c r="AH149" i="63"/>
  <c r="AH109" i="63"/>
  <c r="AH496" i="63"/>
  <c r="AH377" i="63"/>
  <c r="AH465" i="63"/>
  <c r="AH391" i="63"/>
  <c r="AH326" i="63"/>
  <c r="AH583" i="63"/>
  <c r="AH635" i="63"/>
  <c r="AH194" i="63"/>
  <c r="AH254" i="63"/>
  <c r="AH106" i="63"/>
  <c r="AH501" i="63"/>
  <c r="AH267" i="63"/>
  <c r="AH640" i="63"/>
  <c r="AH399" i="63"/>
  <c r="AH235" i="63"/>
  <c r="AH230" i="63"/>
  <c r="AH183" i="63"/>
  <c r="AH353" i="63"/>
  <c r="AH190" i="63"/>
  <c r="AH592" i="63"/>
  <c r="AH196" i="63"/>
  <c r="AH324" i="63"/>
  <c r="AH299" i="63"/>
  <c r="AH195" i="63"/>
  <c r="AH440" i="63"/>
  <c r="AH200" i="63"/>
  <c r="AH148" i="63"/>
  <c r="AH513" i="63"/>
  <c r="AH576" i="63"/>
  <c r="AH466" i="63"/>
  <c r="AH180" i="63"/>
  <c r="AH641" i="63"/>
  <c r="AH495" i="63"/>
  <c r="AH257" i="63"/>
  <c r="AH275" i="63"/>
  <c r="AH155" i="63"/>
  <c r="AH116" i="63"/>
  <c r="AH565" i="63"/>
  <c r="AH307" i="63"/>
  <c r="AH334" i="63"/>
  <c r="AH131" i="63"/>
  <c r="AH53" i="63"/>
  <c r="AH566" i="63"/>
  <c r="AH47" i="63"/>
  <c r="AH59" i="63"/>
  <c r="AH265" i="63"/>
  <c r="AH61" i="63"/>
  <c r="AH143" i="63"/>
  <c r="AH52" i="63"/>
  <c r="AH610" i="63"/>
  <c r="AH289" i="63"/>
  <c r="AH56" i="63"/>
  <c r="AH547" i="63"/>
  <c r="AH606" i="63"/>
  <c r="AH138" i="63"/>
  <c r="AH622" i="63"/>
  <c r="AH540" i="63"/>
  <c r="AH552" i="63"/>
  <c r="AO292" i="63"/>
  <c r="AO108" i="63"/>
  <c r="AO107" i="63"/>
  <c r="AO153" i="63"/>
  <c r="AO293" i="63"/>
  <c r="AO256" i="63"/>
  <c r="AO259" i="63"/>
  <c r="AO376" i="63"/>
  <c r="AO577" i="63"/>
  <c r="AO474" i="63"/>
  <c r="AO189" i="63"/>
  <c r="AO202" i="63"/>
  <c r="AO324" i="63"/>
  <c r="AO64" i="63"/>
  <c r="AO516" i="63"/>
  <c r="AO314" i="63"/>
  <c r="AO267" i="63"/>
  <c r="AO595" i="63"/>
  <c r="AO365" i="63"/>
  <c r="AO266" i="63"/>
  <c r="AO257" i="63"/>
  <c r="AO392" i="63"/>
  <c r="AO484" i="63"/>
  <c r="AO200" i="63"/>
  <c r="AO575" i="63"/>
  <c r="AO375" i="63"/>
  <c r="AO654" i="63"/>
  <c r="AO239" i="63"/>
  <c r="AO69" i="63"/>
  <c r="AO110" i="63"/>
  <c r="AO634" i="63"/>
  <c r="AO198" i="63"/>
  <c r="AO191" i="63"/>
  <c r="AO167" i="63"/>
  <c r="AO420" i="63"/>
  <c r="AO519" i="63"/>
  <c r="AO112" i="63"/>
  <c r="AO466" i="63"/>
  <c r="AO475" i="63"/>
  <c r="AO594" i="63"/>
  <c r="AO364" i="63"/>
  <c r="AO485" i="63"/>
  <c r="AO593" i="63"/>
  <c r="AO462" i="63"/>
  <c r="AO486" i="63"/>
  <c r="AO123" i="63"/>
  <c r="AO155" i="63"/>
  <c r="AO190" i="63"/>
  <c r="AO398" i="63"/>
  <c r="AO576" i="63"/>
  <c r="AO197" i="63"/>
  <c r="AO509" i="63"/>
  <c r="AO352" i="63"/>
  <c r="AO596" i="63"/>
  <c r="AO170" i="63"/>
  <c r="AO400" i="63"/>
  <c r="AO402" i="63"/>
  <c r="AO192" i="63"/>
  <c r="AO581" i="63"/>
  <c r="AO399" i="63"/>
  <c r="AO492" i="63"/>
  <c r="AO283" i="63"/>
  <c r="AO638" i="63"/>
  <c r="AO26" i="63"/>
  <c r="AO397" i="63"/>
  <c r="AO478" i="63"/>
  <c r="AO268" i="63"/>
  <c r="AO607" i="63"/>
  <c r="AO179" i="63"/>
  <c r="AO377" i="63"/>
  <c r="AO500" i="63"/>
  <c r="AO68" i="63"/>
  <c r="AO105" i="63"/>
  <c r="AO171" i="63"/>
  <c r="AO180" i="63"/>
  <c r="AO182" i="63"/>
  <c r="AO508" i="63"/>
  <c r="AO514" i="63"/>
  <c r="AO465" i="63"/>
  <c r="AO233" i="63"/>
  <c r="AO639" i="63"/>
  <c r="AO269" i="63"/>
  <c r="AO495" i="63"/>
  <c r="AO104" i="63"/>
  <c r="AO477" i="63"/>
  <c r="AO254" i="63"/>
  <c r="AO378" i="63"/>
  <c r="AO87" i="63"/>
  <c r="AO66" i="63"/>
  <c r="AO468" i="63"/>
  <c r="AO473" i="63"/>
  <c r="AO195" i="63"/>
  <c r="AO121" i="63"/>
  <c r="AO297" i="63"/>
  <c r="AO374" i="63"/>
  <c r="AO203" i="63"/>
  <c r="AO295" i="63"/>
  <c r="AO149" i="63"/>
  <c r="AO299" i="63"/>
  <c r="AO260" i="63"/>
  <c r="AO106" i="63"/>
  <c r="AO184" i="63"/>
  <c r="AO421" i="63"/>
  <c r="AO296" i="63"/>
  <c r="AO637" i="63"/>
  <c r="AO71" i="63"/>
  <c r="AO111" i="63"/>
  <c r="AO460" i="63"/>
  <c r="AO326" i="63"/>
  <c r="AO274" i="63"/>
  <c r="AO154" i="63"/>
  <c r="AO194" i="63"/>
  <c r="AO369" i="63"/>
  <c r="AO70" i="63"/>
  <c r="AO403" i="63"/>
  <c r="AO181" i="63"/>
  <c r="AO578" i="63"/>
  <c r="AO592" i="63"/>
  <c r="AO520" i="63"/>
  <c r="AO464" i="63"/>
  <c r="AO476" i="63"/>
  <c r="AO636" i="63"/>
  <c r="AO641" i="63"/>
  <c r="AO370" i="63"/>
  <c r="AO518" i="63"/>
  <c r="AO228" i="63"/>
  <c r="AO517" i="63"/>
  <c r="AO275" i="63"/>
  <c r="AO232" i="63"/>
  <c r="AO461" i="63"/>
  <c r="AO234" i="63"/>
  <c r="AO635" i="63"/>
  <c r="AO338" i="63"/>
  <c r="AO284" i="63"/>
  <c r="AO196" i="63"/>
  <c r="AO258" i="63"/>
  <c r="AO148" i="63"/>
  <c r="AO583" i="63"/>
  <c r="AO401" i="63"/>
  <c r="AO120" i="63"/>
  <c r="AO164" i="63"/>
  <c r="AO501" i="63"/>
  <c r="AO354" i="63"/>
  <c r="AO483" i="63"/>
  <c r="AO506" i="63"/>
  <c r="AO201" i="63"/>
  <c r="AO109" i="63"/>
  <c r="AO467" i="63"/>
  <c r="AO446" i="63"/>
  <c r="AO362" i="63"/>
  <c r="AO515" i="63"/>
  <c r="AO294" i="63"/>
  <c r="AO183" i="63"/>
  <c r="AO505" i="63"/>
  <c r="AO640" i="63"/>
  <c r="AO353" i="63"/>
  <c r="AO496" i="63"/>
  <c r="AO579" i="63"/>
  <c r="AO237" i="63"/>
  <c r="AO391" i="63"/>
  <c r="AO199" i="63"/>
  <c r="AO361" i="63"/>
  <c r="AO231" i="63"/>
  <c r="AO230" i="63"/>
  <c r="AO315" i="63"/>
  <c r="AO255" i="63"/>
  <c r="AO582" i="63"/>
  <c r="AO440" i="63"/>
  <c r="AO150" i="63"/>
  <c r="AO494" i="63"/>
  <c r="AO169" i="63"/>
  <c r="AO298" i="63"/>
  <c r="AO429" i="63"/>
  <c r="AO633" i="63"/>
  <c r="AO390" i="63"/>
  <c r="AO363" i="63"/>
  <c r="AO355" i="63"/>
  <c r="AO452" i="63"/>
  <c r="AO513" i="63"/>
  <c r="AO193" i="63"/>
  <c r="AO151" i="63"/>
  <c r="AO235" i="63"/>
  <c r="AO313" i="63"/>
  <c r="AO580" i="63"/>
  <c r="AO122" i="63"/>
  <c r="AO565" i="63"/>
  <c r="AO116" i="63"/>
  <c r="AO334" i="63"/>
  <c r="AO143" i="63"/>
  <c r="AO33" i="63"/>
  <c r="AO146" i="63"/>
  <c r="AO566" i="63"/>
  <c r="AO138" i="63"/>
  <c r="AO142" i="63"/>
  <c r="AO139" i="63"/>
  <c r="AO52" i="63"/>
  <c r="AO56" i="63"/>
  <c r="AO58" i="63"/>
  <c r="AO265" i="63"/>
  <c r="AO547" i="63"/>
  <c r="AO540" i="63"/>
  <c r="AO606" i="63"/>
  <c r="AO32" i="63"/>
  <c r="AO59" i="63"/>
  <c r="AO54" i="63"/>
  <c r="AO617" i="63"/>
  <c r="Q583" i="63"/>
  <c r="Q513" i="63"/>
  <c r="Q464" i="63"/>
  <c r="Q299" i="63"/>
  <c r="Q274" i="63"/>
  <c r="Q107" i="63"/>
  <c r="Q121" i="63"/>
  <c r="Q259" i="63"/>
  <c r="Q363" i="63"/>
  <c r="Q362" i="63"/>
  <c r="Q149" i="63"/>
  <c r="Q398" i="63"/>
  <c r="Q392" i="63"/>
  <c r="Q520" i="63"/>
  <c r="Q148" i="63"/>
  <c r="Q239" i="63"/>
  <c r="Q460" i="63"/>
  <c r="Q402" i="63"/>
  <c r="Q198" i="63"/>
  <c r="Q267" i="63"/>
  <c r="Q196" i="63"/>
  <c r="Q496" i="63"/>
  <c r="Q258" i="63"/>
  <c r="Q467" i="63"/>
  <c r="Q180" i="63"/>
  <c r="Q477" i="63"/>
  <c r="Q515" i="63"/>
  <c r="Q150" i="63"/>
  <c r="Q364" i="63"/>
  <c r="Q260" i="63"/>
  <c r="Q189" i="63"/>
  <c r="Q228" i="63"/>
  <c r="Q269" i="63"/>
  <c r="Q182" i="63"/>
  <c r="Q195" i="63"/>
  <c r="Q516" i="63"/>
  <c r="Q441" i="63"/>
  <c r="Q104" i="63"/>
  <c r="Q401" i="63"/>
  <c r="Q122" i="63"/>
  <c r="Q169" i="63"/>
  <c r="Q639" i="63"/>
  <c r="Q517" i="63"/>
  <c r="Q326" i="63"/>
  <c r="Q69" i="63"/>
  <c r="Q193" i="63"/>
  <c r="Q391" i="63"/>
  <c r="Q87" i="63"/>
  <c r="Q486" i="63"/>
  <c r="Q293" i="63"/>
  <c r="Q298" i="63"/>
  <c r="Q635" i="63"/>
  <c r="Q153" i="63"/>
  <c r="Q295" i="63"/>
  <c r="Q376" i="63"/>
  <c r="Q505" i="63"/>
  <c r="Q634" i="63"/>
  <c r="Q70" i="63"/>
  <c r="Q466" i="63"/>
  <c r="Q508" i="63"/>
  <c r="Q203" i="63"/>
  <c r="Q123" i="63"/>
  <c r="Q325" i="63"/>
  <c r="Q579" i="63"/>
  <c r="Q369" i="63"/>
  <c r="Q492" i="63"/>
  <c r="Q200" i="63"/>
  <c r="Q397" i="63"/>
  <c r="Q111" i="63"/>
  <c r="Q390" i="63"/>
  <c r="Q240" i="63"/>
  <c r="Q108" i="63"/>
  <c r="Q109" i="63"/>
  <c r="Q256" i="63"/>
  <c r="Q184" i="63"/>
  <c r="Q636" i="63"/>
  <c r="Q474" i="63"/>
  <c r="Q86" i="63"/>
  <c r="Q179" i="63"/>
  <c r="Q468" i="63"/>
  <c r="Q230" i="63"/>
  <c r="Q324" i="63"/>
  <c r="Q36" i="63"/>
  <c r="Q71" i="63"/>
  <c r="Q201" i="63"/>
  <c r="Q378" i="63"/>
  <c r="Q292" i="63"/>
  <c r="Q266" i="63"/>
  <c r="Q234" i="63"/>
  <c r="Q462" i="63"/>
  <c r="Q190" i="63"/>
  <c r="Q478" i="63"/>
  <c r="Q365" i="63"/>
  <c r="Q355" i="63"/>
  <c r="Q500" i="63"/>
  <c r="Q231" i="63"/>
  <c r="Q112" i="63"/>
  <c r="Q171" i="63"/>
  <c r="Q507" i="63"/>
  <c r="Q494" i="63"/>
  <c r="Q313" i="63"/>
  <c r="Q582" i="63"/>
  <c r="Q594" i="63"/>
  <c r="Q638" i="63"/>
  <c r="Q151" i="63"/>
  <c r="Q576" i="63"/>
  <c r="Q640" i="63"/>
  <c r="Q255" i="63"/>
  <c r="Q314" i="63"/>
  <c r="Q483" i="63"/>
  <c r="Q315" i="63"/>
  <c r="Q361" i="63"/>
  <c r="Q370" i="63"/>
  <c r="Q334" i="63"/>
  <c r="Q106" i="63"/>
  <c r="Q633" i="63"/>
  <c r="Q575" i="63"/>
  <c r="Q183" i="63"/>
  <c r="Q454" i="63"/>
  <c r="Q268" i="63"/>
  <c r="Q519" i="63"/>
  <c r="Q170" i="63"/>
  <c r="Q654" i="63"/>
  <c r="Q580" i="63"/>
  <c r="Q197" i="63"/>
  <c r="Q596" i="63"/>
  <c r="Q493" i="63"/>
  <c r="Q294" i="63"/>
  <c r="Q374" i="63"/>
  <c r="Q461" i="63"/>
  <c r="Q194" i="63"/>
  <c r="Q338" i="63"/>
  <c r="Q399" i="63"/>
  <c r="Q514" i="63"/>
  <c r="Q581" i="63"/>
  <c r="Q495" i="63"/>
  <c r="Q283" i="63"/>
  <c r="Q191" i="63"/>
  <c r="Q578" i="63"/>
  <c r="Q485" i="63"/>
  <c r="Q403" i="63"/>
  <c r="Q506" i="63"/>
  <c r="Q238" i="63"/>
  <c r="Q296" i="63"/>
  <c r="Q110" i="63"/>
  <c r="Q427" i="63"/>
  <c r="Q400" i="63"/>
  <c r="Q518" i="63"/>
  <c r="Q577" i="63"/>
  <c r="Q501" i="63"/>
  <c r="Q641" i="63"/>
  <c r="Q465" i="63"/>
  <c r="Q484" i="63"/>
  <c r="Q232" i="63"/>
  <c r="Q120" i="63"/>
  <c r="Q66" i="63"/>
  <c r="Q254" i="63"/>
  <c r="Q105" i="63"/>
  <c r="Q473" i="63"/>
  <c r="Q476" i="63"/>
  <c r="Q440" i="63"/>
  <c r="Q154" i="63"/>
  <c r="Q163" i="63"/>
  <c r="Q353" i="63"/>
  <c r="Q377" i="63"/>
  <c r="Q199" i="63"/>
  <c r="Q233" i="63"/>
  <c r="Q68" i="63"/>
  <c r="Q155" i="63"/>
  <c r="Q202" i="63"/>
  <c r="Q164" i="63"/>
  <c r="Q284" i="63"/>
  <c r="Q275" i="63"/>
  <c r="Q592" i="63"/>
  <c r="Q192" i="63"/>
  <c r="Q637" i="63"/>
  <c r="Q593" i="63"/>
  <c r="Q297" i="63"/>
  <c r="Q352" i="63"/>
  <c r="Q354" i="63"/>
  <c r="Q237" i="63"/>
  <c r="Q257" i="63"/>
  <c r="Q509" i="63"/>
  <c r="Q162" i="63"/>
  <c r="Q235" i="63"/>
  <c r="Q181" i="63"/>
  <c r="Q64" i="63"/>
  <c r="Q595" i="63"/>
  <c r="Q375" i="63"/>
  <c r="Q475" i="63"/>
  <c r="Q133" i="63"/>
  <c r="Q307" i="63"/>
  <c r="Q497" i="63"/>
  <c r="Q565" i="63"/>
  <c r="Q44" i="63"/>
  <c r="Q59" i="63"/>
  <c r="Q265" i="63"/>
  <c r="Q547" i="63"/>
  <c r="Q52" i="63"/>
  <c r="Q50" i="63"/>
  <c r="Q129" i="63"/>
  <c r="Q646" i="63"/>
  <c r="Q645" i="63"/>
  <c r="Q552" i="63"/>
  <c r="Q119" i="63"/>
  <c r="Q146" i="63"/>
  <c r="Q540" i="63"/>
  <c r="Q208" i="63"/>
  <c r="Q138" i="63"/>
  <c r="Q142" i="63"/>
  <c r="Q289" i="63"/>
  <c r="AP128" i="63"/>
  <c r="BF107" i="63"/>
  <c r="BF461" i="63"/>
  <c r="BF509" i="63"/>
  <c r="BF513" i="63"/>
  <c r="BF495" i="63"/>
  <c r="BF148" i="63"/>
  <c r="BF338" i="63"/>
  <c r="BF68" i="63"/>
  <c r="BF402" i="63"/>
  <c r="BF260" i="63"/>
  <c r="BF477" i="63"/>
  <c r="BF496" i="63"/>
  <c r="BF123" i="63"/>
  <c r="BF295" i="63"/>
  <c r="BF266" i="63"/>
  <c r="BF121" i="63"/>
  <c r="BF516" i="63"/>
  <c r="BF451" i="63"/>
  <c r="BF294" i="63"/>
  <c r="BF595" i="63"/>
  <c r="BF111" i="63"/>
  <c r="BF313" i="63"/>
  <c r="BF463" i="63"/>
  <c r="BF485" i="63"/>
  <c r="BF594" i="63"/>
  <c r="BF492" i="63"/>
  <c r="BF417" i="63"/>
  <c r="BF170" i="63"/>
  <c r="BF583" i="63"/>
  <c r="BF634" i="63"/>
  <c r="BF169" i="63"/>
  <c r="BF122" i="63"/>
  <c r="BF230" i="63"/>
  <c r="BF184" i="63"/>
  <c r="BF377" i="63"/>
  <c r="BF299" i="63"/>
  <c r="BF508" i="63"/>
  <c r="BF112" i="63"/>
  <c r="BF515" i="63"/>
  <c r="BF106" i="63"/>
  <c r="BF155" i="63"/>
  <c r="BF233" i="63"/>
  <c r="BF181" i="63"/>
  <c r="BF514" i="63"/>
  <c r="BF398" i="63"/>
  <c r="BF314" i="63"/>
  <c r="BF355" i="63"/>
  <c r="BF640" i="63"/>
  <c r="BF237" i="63"/>
  <c r="BF71" i="63"/>
  <c r="BF484" i="63"/>
  <c r="BF64" i="63"/>
  <c r="BF365" i="63"/>
  <c r="BF505" i="63"/>
  <c r="BF354" i="63"/>
  <c r="BF494" i="63"/>
  <c r="BF151" i="63"/>
  <c r="BF607" i="63"/>
  <c r="BF189" i="63"/>
  <c r="BF399" i="63"/>
  <c r="BF452" i="63"/>
  <c r="BF19" i="63"/>
  <c r="BF275" i="63"/>
  <c r="BF255" i="63"/>
  <c r="BF194" i="63"/>
  <c r="BF369" i="63"/>
  <c r="BF353" i="63"/>
  <c r="BF352" i="63"/>
  <c r="BF361" i="63"/>
  <c r="BF378" i="63"/>
  <c r="BF65" i="63"/>
  <c r="BF577" i="63"/>
  <c r="BF475" i="63"/>
  <c r="BF575" i="63"/>
  <c r="BF403" i="63"/>
  <c r="BF415" i="63"/>
  <c r="BF195" i="63"/>
  <c r="BF462" i="63"/>
  <c r="BF182" i="63"/>
  <c r="BF635" i="63"/>
  <c r="BF171" i="63"/>
  <c r="BF87" i="63"/>
  <c r="BF191" i="63"/>
  <c r="BF401" i="63"/>
  <c r="BF391" i="63"/>
  <c r="BF232" i="63"/>
  <c r="BF500" i="63"/>
  <c r="BF636" i="63"/>
  <c r="BF38" i="63"/>
  <c r="BF257" i="63"/>
  <c r="BF592" i="63"/>
  <c r="BF274" i="63"/>
  <c r="BF258" i="63"/>
  <c r="BF464" i="63"/>
  <c r="BF390" i="63"/>
  <c r="BF593" i="63"/>
  <c r="BF192" i="63"/>
  <c r="BF334" i="63"/>
  <c r="BF518" i="63"/>
  <c r="BF476" i="63"/>
  <c r="BF70" i="63"/>
  <c r="BF473" i="63"/>
  <c r="BF190" i="63"/>
  <c r="BF641" i="63"/>
  <c r="BF296" i="63"/>
  <c r="BF179" i="63"/>
  <c r="BF120" i="63"/>
  <c r="BF201" i="63"/>
  <c r="BF108" i="63"/>
  <c r="BF400" i="63"/>
  <c r="BF203" i="63"/>
  <c r="BF283" i="63"/>
  <c r="BF269" i="63"/>
  <c r="BF199" i="63"/>
  <c r="BF284" i="63"/>
  <c r="BF325" i="63"/>
  <c r="BF297" i="63"/>
  <c r="BF150" i="63"/>
  <c r="BF240" i="63"/>
  <c r="BF374" i="63"/>
  <c r="BF164" i="63"/>
  <c r="BF231" i="63"/>
  <c r="BF180" i="63"/>
  <c r="BF259" i="63"/>
  <c r="BF478" i="63"/>
  <c r="BF104" i="63"/>
  <c r="BF235" i="63"/>
  <c r="BF109" i="63"/>
  <c r="BF234" i="63"/>
  <c r="BF66" i="63"/>
  <c r="BF579" i="63"/>
  <c r="BF154" i="63"/>
  <c r="BF110" i="63"/>
  <c r="BF183" i="63"/>
  <c r="BF298" i="63"/>
  <c r="BF637" i="63"/>
  <c r="BF375" i="63"/>
  <c r="BF578" i="63"/>
  <c r="BF448" i="63"/>
  <c r="BF468" i="63"/>
  <c r="BF493" i="63"/>
  <c r="BF254" i="63"/>
  <c r="BF466" i="63"/>
  <c r="BF292" i="63"/>
  <c r="BF460" i="63"/>
  <c r="BF268" i="63"/>
  <c r="BF520" i="63"/>
  <c r="BF638" i="63"/>
  <c r="BF69" i="63"/>
  <c r="BF293" i="63"/>
  <c r="BF397" i="63"/>
  <c r="BF364" i="63"/>
  <c r="BF517" i="63"/>
  <c r="BF376" i="63"/>
  <c r="BF162" i="63"/>
  <c r="BF370" i="63"/>
  <c r="BF639" i="63"/>
  <c r="BF506" i="63"/>
  <c r="BF324" i="63"/>
  <c r="BF149" i="63"/>
  <c r="BF581" i="63"/>
  <c r="BF455" i="63"/>
  <c r="BF168" i="63"/>
  <c r="BF576" i="63"/>
  <c r="BF256" i="63"/>
  <c r="BF197" i="63"/>
  <c r="BF153" i="63"/>
  <c r="BF63" i="63"/>
  <c r="BF519" i="63"/>
  <c r="BF582" i="63"/>
  <c r="BF202" i="63"/>
  <c r="BF105" i="63"/>
  <c r="BF596" i="63"/>
  <c r="BF198" i="63"/>
  <c r="BF326" i="63"/>
  <c r="BF654" i="63"/>
  <c r="BF196" i="63"/>
  <c r="BF507" i="63"/>
  <c r="BF267" i="63"/>
  <c r="BF486" i="63"/>
  <c r="BF362" i="63"/>
  <c r="BF228" i="63"/>
  <c r="BF315" i="63"/>
  <c r="BF474" i="63"/>
  <c r="BF239" i="63"/>
  <c r="BF200" i="63"/>
  <c r="BF392" i="63"/>
  <c r="BF363" i="63"/>
  <c r="BF580" i="63"/>
  <c r="BF193" i="63"/>
  <c r="BF483" i="63"/>
  <c r="BF467" i="63"/>
  <c r="BF633" i="63"/>
  <c r="BF501" i="63"/>
  <c r="BF465" i="63"/>
  <c r="BF307" i="63"/>
  <c r="BF144" i="63"/>
  <c r="BF565" i="63"/>
  <c r="BF53" i="63"/>
  <c r="BF138" i="63"/>
  <c r="BF132" i="63"/>
  <c r="BF47" i="63"/>
  <c r="BF288" i="63"/>
  <c r="BF540" i="63"/>
  <c r="BF16" i="63"/>
  <c r="BF56" i="63"/>
  <c r="BF265" i="63"/>
  <c r="BF50" i="63"/>
  <c r="BF52" i="63"/>
  <c r="BF146" i="63"/>
  <c r="BF289" i="63"/>
  <c r="BF606" i="63"/>
  <c r="BF32" i="63"/>
  <c r="BF59" i="63"/>
  <c r="BF645" i="63"/>
  <c r="BF552" i="63"/>
  <c r="BD181" i="63"/>
  <c r="BD104" i="63"/>
  <c r="BD353" i="63"/>
  <c r="BD111" i="63"/>
  <c r="BD275" i="63"/>
  <c r="BD38" i="63"/>
  <c r="BD474" i="63"/>
  <c r="BD581" i="63"/>
  <c r="BD390" i="63"/>
  <c r="BD592" i="63"/>
  <c r="BD638" i="63"/>
  <c r="BD266" i="63"/>
  <c r="BD258" i="63"/>
  <c r="BD505" i="63"/>
  <c r="BD166" i="63"/>
  <c r="BD577" i="63"/>
  <c r="BD362" i="63"/>
  <c r="BD294" i="63"/>
  <c r="BD259" i="63"/>
  <c r="BD324" i="63"/>
  <c r="BD635" i="63"/>
  <c r="BD269" i="63"/>
  <c r="BD257" i="63"/>
  <c r="BD583" i="63"/>
  <c r="BD123" i="63"/>
  <c r="BD297" i="63"/>
  <c r="BD299" i="63"/>
  <c r="BD484" i="63"/>
  <c r="BD378" i="63"/>
  <c r="BD150" i="63"/>
  <c r="BD164" i="63"/>
  <c r="BD466" i="63"/>
  <c r="BD461" i="63"/>
  <c r="BD25" i="63"/>
  <c r="BD361" i="63"/>
  <c r="BD467" i="63"/>
  <c r="BD267" i="63"/>
  <c r="BD192" i="63"/>
  <c r="BD377" i="63"/>
  <c r="BD365" i="63"/>
  <c r="BD313" i="63"/>
  <c r="BD293" i="63"/>
  <c r="BD237" i="63"/>
  <c r="BD593" i="63"/>
  <c r="BD191" i="63"/>
  <c r="BD496" i="63"/>
  <c r="BD268" i="63"/>
  <c r="BD201" i="63"/>
  <c r="BD110" i="63"/>
  <c r="BD295" i="63"/>
  <c r="BD594" i="63"/>
  <c r="BD284" i="63"/>
  <c r="BD171" i="63"/>
  <c r="BD70" i="63"/>
  <c r="BD194" i="63"/>
  <c r="BD508" i="63"/>
  <c r="BD230" i="63"/>
  <c r="BD475" i="63"/>
  <c r="BD68" i="63"/>
  <c r="BD169" i="63"/>
  <c r="BD369" i="63"/>
  <c r="BD109" i="63"/>
  <c r="BD274" i="63"/>
  <c r="BD167" i="63"/>
  <c r="BD203" i="63"/>
  <c r="BD654" i="63"/>
  <c r="BD473" i="63"/>
  <c r="BD375" i="63"/>
  <c r="BD580" i="63"/>
  <c r="BD398" i="63"/>
  <c r="BD509" i="63"/>
  <c r="BD106" i="63"/>
  <c r="BD518" i="63"/>
  <c r="BD37" i="63"/>
  <c r="BD460" i="63"/>
  <c r="BD399" i="63"/>
  <c r="BD494" i="63"/>
  <c r="BD637" i="63"/>
  <c r="BD520" i="63"/>
  <c r="BD338" i="63"/>
  <c r="BD235" i="63"/>
  <c r="BD352" i="63"/>
  <c r="BD465" i="63"/>
  <c r="BD121" i="63"/>
  <c r="BD148" i="63"/>
  <c r="BD232" i="63"/>
  <c r="BD485" i="63"/>
  <c r="BD355" i="63"/>
  <c r="BD239" i="63"/>
  <c r="BD190" i="63"/>
  <c r="BD370" i="63"/>
  <c r="BD180" i="63"/>
  <c r="BD189" i="63"/>
  <c r="BD468" i="63"/>
  <c r="BD400" i="63"/>
  <c r="BD500" i="63"/>
  <c r="BD170" i="63"/>
  <c r="BD354" i="63"/>
  <c r="BD462" i="63"/>
  <c r="BD483" i="63"/>
  <c r="BD154" i="63"/>
  <c r="BD495" i="63"/>
  <c r="BD314" i="63"/>
  <c r="BD184" i="63"/>
  <c r="BD283" i="63"/>
  <c r="BD364" i="63"/>
  <c r="BD153" i="63"/>
  <c r="BD636" i="63"/>
  <c r="BD575" i="63"/>
  <c r="BD450" i="63"/>
  <c r="BD391" i="63"/>
  <c r="BD23" i="63"/>
  <c r="BD197" i="63"/>
  <c r="BD155" i="63"/>
  <c r="BD198" i="63"/>
  <c r="BD506" i="63"/>
  <c r="BD193" i="63"/>
  <c r="BD256" i="63"/>
  <c r="BD514" i="63"/>
  <c r="BD640" i="63"/>
  <c r="BD182" i="63"/>
  <c r="BD196" i="63"/>
  <c r="BD517" i="63"/>
  <c r="BD519" i="63"/>
  <c r="BD515" i="63"/>
  <c r="BD231" i="63"/>
  <c r="BD493" i="63"/>
  <c r="BD596" i="63"/>
  <c r="BD69" i="63"/>
  <c r="BD435" i="63"/>
  <c r="BD151" i="63"/>
  <c r="BD292" i="63"/>
  <c r="BD403" i="63"/>
  <c r="BD582" i="63"/>
  <c r="BD105" i="63"/>
  <c r="BD513" i="63"/>
  <c r="BD27" i="63"/>
  <c r="BD260" i="63"/>
  <c r="BD168" i="63"/>
  <c r="BD87" i="63"/>
  <c r="BD633" i="63"/>
  <c r="BD315" i="63"/>
  <c r="BD66" i="63"/>
  <c r="BD238" i="63"/>
  <c r="BD420" i="63"/>
  <c r="BD477" i="63"/>
  <c r="BD501" i="63"/>
  <c r="BD374" i="63"/>
  <c r="BD516" i="63"/>
  <c r="BD202" i="63"/>
  <c r="BD595" i="63"/>
  <c r="BD120" i="63"/>
  <c r="BD578" i="63"/>
  <c r="BD122" i="63"/>
  <c r="BD112" i="63"/>
  <c r="BD199" i="63"/>
  <c r="BD296" i="63"/>
  <c r="BD326" i="63"/>
  <c r="BD464" i="63"/>
  <c r="BD71" i="63"/>
  <c r="BD179" i="63"/>
  <c r="BD254" i="63"/>
  <c r="BD183" i="63"/>
  <c r="BD476" i="63"/>
  <c r="BD634" i="63"/>
  <c r="BD486" i="63"/>
  <c r="BD397" i="63"/>
  <c r="BD298" i="63"/>
  <c r="BD228" i="63"/>
  <c r="BD107" i="63"/>
  <c r="BD255" i="63"/>
  <c r="BD133" i="63"/>
  <c r="BD24" i="63"/>
  <c r="BD492" i="63"/>
  <c r="BD392" i="63"/>
  <c r="BD195" i="63"/>
  <c r="BD579" i="63"/>
  <c r="BD200" i="63"/>
  <c r="BD478" i="63"/>
  <c r="BD86" i="63"/>
  <c r="BD363" i="63"/>
  <c r="BD149" i="63"/>
  <c r="BD641" i="63"/>
  <c r="BD402" i="63"/>
  <c r="BD376" i="63"/>
  <c r="BD108" i="63"/>
  <c r="BD401" i="63"/>
  <c r="BD576" i="63"/>
  <c r="BD229" i="63"/>
  <c r="BD639" i="63"/>
  <c r="BD185" i="63"/>
  <c r="BD565" i="63"/>
  <c r="BD144" i="63"/>
  <c r="BD116" i="63"/>
  <c r="BD131" i="63"/>
  <c r="BD334" i="63"/>
  <c r="BD138" i="63"/>
  <c r="BD132" i="63"/>
  <c r="BD56" i="63"/>
  <c r="BD50" i="63"/>
  <c r="BD547" i="63"/>
  <c r="BD645" i="63"/>
  <c r="BD52" i="63"/>
  <c r="BD610" i="63"/>
  <c r="BD143" i="63"/>
  <c r="BD59" i="63"/>
  <c r="BD146" i="63"/>
  <c r="BD265" i="63"/>
  <c r="BD16" i="63"/>
  <c r="BD622" i="63"/>
  <c r="BD540" i="63"/>
  <c r="BD289" i="63"/>
  <c r="BD646" i="63"/>
  <c r="BD591" i="63"/>
  <c r="BV63" i="63"/>
  <c r="BV370" i="63"/>
  <c r="BV108" i="63"/>
  <c r="BV581" i="63"/>
  <c r="BV299" i="63"/>
  <c r="BV106" i="63"/>
  <c r="BV516" i="63"/>
  <c r="BV105" i="63"/>
  <c r="BV198" i="63"/>
  <c r="BV189" i="63"/>
  <c r="BV398" i="63"/>
  <c r="BV473" i="63"/>
  <c r="BV364" i="63"/>
  <c r="BV515" i="63"/>
  <c r="BV483" i="63"/>
  <c r="BV496" i="63"/>
  <c r="BV202" i="63"/>
  <c r="BV69" i="63"/>
  <c r="BV392" i="63"/>
  <c r="BV112" i="63"/>
  <c r="BV109" i="63"/>
  <c r="BV70" i="63"/>
  <c r="BV639" i="63"/>
  <c r="BV35" i="63"/>
  <c r="BV477" i="63"/>
  <c r="BV228" i="63"/>
  <c r="BV465" i="63"/>
  <c r="BV148" i="63"/>
  <c r="BV474" i="63"/>
  <c r="BV71" i="63"/>
  <c r="BV468" i="63"/>
  <c r="BV284" i="63"/>
  <c r="BV402" i="63"/>
  <c r="BV476" i="63"/>
  <c r="BV167" i="63"/>
  <c r="BV110" i="63"/>
  <c r="BV274" i="63"/>
  <c r="BV376" i="63"/>
  <c r="BV104" i="63"/>
  <c r="BV463" i="63"/>
  <c r="BV422" i="63"/>
  <c r="BV363" i="63"/>
  <c r="BV517" i="63"/>
  <c r="BV296" i="63"/>
  <c r="BV461" i="63"/>
  <c r="BV582" i="63"/>
  <c r="BV501" i="63"/>
  <c r="BV365" i="63"/>
  <c r="BV181" i="63"/>
  <c r="BV324" i="63"/>
  <c r="BV452" i="63"/>
  <c r="BV121" i="63"/>
  <c r="BV492" i="63"/>
  <c r="BV464" i="63"/>
  <c r="BV267" i="63"/>
  <c r="BV150" i="63"/>
  <c r="BV154" i="63"/>
  <c r="BV255" i="63"/>
  <c r="BV460" i="63"/>
  <c r="BV123" i="63"/>
  <c r="BV378" i="63"/>
  <c r="BV454" i="63"/>
  <c r="BV353" i="63"/>
  <c r="BV201" i="63"/>
  <c r="BV197" i="63"/>
  <c r="BV654" i="63"/>
  <c r="BV259" i="63"/>
  <c r="BV182" i="63"/>
  <c r="BV203" i="63"/>
  <c r="BV37" i="63"/>
  <c r="BV87" i="63"/>
  <c r="BV294" i="63"/>
  <c r="BV426" i="63"/>
  <c r="BV575" i="63"/>
  <c r="BV256" i="63"/>
  <c r="BV636" i="63"/>
  <c r="BV338" i="63"/>
  <c r="BV640" i="63"/>
  <c r="BV292" i="63"/>
  <c r="BV192" i="63"/>
  <c r="BV283" i="63"/>
  <c r="BV269" i="63"/>
  <c r="BV400" i="63"/>
  <c r="BV638" i="63"/>
  <c r="BV293" i="63"/>
  <c r="BV593" i="63"/>
  <c r="BV505" i="63"/>
  <c r="BV354" i="63"/>
  <c r="BV232" i="63"/>
  <c r="BV508" i="63"/>
  <c r="BV369" i="63"/>
  <c r="BV326" i="63"/>
  <c r="BV235" i="63"/>
  <c r="BV237" i="63"/>
  <c r="BV258" i="63"/>
  <c r="BV254" i="63"/>
  <c r="BV633" i="63"/>
  <c r="BV397" i="63"/>
  <c r="BV579" i="63"/>
  <c r="BV495" i="63"/>
  <c r="BV23" i="63"/>
  <c r="BV184" i="63"/>
  <c r="BV200" i="63"/>
  <c r="BV164" i="63"/>
  <c r="BV641" i="63"/>
  <c r="BV179" i="63"/>
  <c r="BV416" i="63"/>
  <c r="BV266" i="63"/>
  <c r="BV170" i="63"/>
  <c r="BV107" i="63"/>
  <c r="BV462" i="63"/>
  <c r="BV637" i="63"/>
  <c r="BV195" i="63"/>
  <c r="BV594" i="63"/>
  <c r="BV375" i="63"/>
  <c r="BV122" i="63"/>
  <c r="BV230" i="63"/>
  <c r="BV231" i="63"/>
  <c r="BV194" i="63"/>
  <c r="BV592" i="63"/>
  <c r="BV196" i="63"/>
  <c r="BV519" i="63"/>
  <c r="BV169" i="63"/>
  <c r="BV484" i="63"/>
  <c r="BV355" i="63"/>
  <c r="BV580" i="63"/>
  <c r="BV401" i="63"/>
  <c r="BV478" i="63"/>
  <c r="BV518" i="63"/>
  <c r="BV576" i="63"/>
  <c r="BV513" i="63"/>
  <c r="BV68" i="63"/>
  <c r="BV500" i="63"/>
  <c r="BV466" i="63"/>
  <c r="BV514" i="63"/>
  <c r="BV313" i="63"/>
  <c r="BV390" i="63"/>
  <c r="BV260" i="63"/>
  <c r="BV377" i="63"/>
  <c r="BV315" i="63"/>
  <c r="BV374" i="63"/>
  <c r="BV111" i="63"/>
  <c r="BV494" i="63"/>
  <c r="BV485" i="63"/>
  <c r="BV183" i="63"/>
  <c r="BV578" i="63"/>
  <c r="BV239" i="63"/>
  <c r="BV295" i="63"/>
  <c r="BV155" i="63"/>
  <c r="BV506" i="63"/>
  <c r="BV153" i="63"/>
  <c r="BV257" i="63"/>
  <c r="BV22" i="63"/>
  <c r="BV577" i="63"/>
  <c r="BV298" i="63"/>
  <c r="BV199" i="63"/>
  <c r="BV275" i="63"/>
  <c r="BV475" i="63"/>
  <c r="BV149" i="63"/>
  <c r="BV151" i="63"/>
  <c r="BV455" i="63"/>
  <c r="BV520" i="63"/>
  <c r="BV171" i="63"/>
  <c r="BV190" i="63"/>
  <c r="BV362" i="63"/>
  <c r="BV268" i="63"/>
  <c r="BV507" i="63"/>
  <c r="BV120" i="63"/>
  <c r="BV486" i="63"/>
  <c r="BV352" i="63"/>
  <c r="BV509" i="63"/>
  <c r="BV635" i="63"/>
  <c r="BV180" i="63"/>
  <c r="BV634" i="63"/>
  <c r="BV297" i="63"/>
  <c r="BV595" i="63"/>
  <c r="BV403" i="63"/>
  <c r="BV66" i="63"/>
  <c r="BV441" i="63"/>
  <c r="BV361" i="63"/>
  <c r="BV596" i="63"/>
  <c r="BV391" i="63"/>
  <c r="BV191" i="63"/>
  <c r="BV193" i="63"/>
  <c r="BV399" i="63"/>
  <c r="BV314" i="63"/>
  <c r="BV583" i="63"/>
  <c r="BV334" i="63"/>
  <c r="BV322" i="63"/>
  <c r="BV565" i="63"/>
  <c r="BV330" i="63"/>
  <c r="BV135" i="63"/>
  <c r="BV138" i="63"/>
  <c r="BV32" i="63"/>
  <c r="BV59" i="63"/>
  <c r="BV146" i="63"/>
  <c r="BV540" i="63"/>
  <c r="BV289" i="63"/>
  <c r="BV61" i="63"/>
  <c r="BV56" i="63"/>
  <c r="BV265" i="63"/>
  <c r="BV552" i="63"/>
  <c r="BV143" i="63"/>
  <c r="BV52" i="63"/>
  <c r="BV48" i="63"/>
  <c r="BV129" i="63"/>
  <c r="BV118" i="63"/>
  <c r="Z608" i="63"/>
  <c r="CC508" i="63"/>
  <c r="CC257" i="63"/>
  <c r="CC475" i="63"/>
  <c r="CC635" i="63"/>
  <c r="CC182" i="63"/>
  <c r="CC313" i="63"/>
  <c r="CC580" i="63"/>
  <c r="CC170" i="63"/>
  <c r="CC231" i="63"/>
  <c r="CC515" i="63"/>
  <c r="CC200" i="63"/>
  <c r="CC506" i="63"/>
  <c r="CC494" i="63"/>
  <c r="CC164" i="63"/>
  <c r="CC256" i="63"/>
  <c r="CC354" i="63"/>
  <c r="CC108" i="63"/>
  <c r="CC576" i="63"/>
  <c r="CC476" i="63"/>
  <c r="CC519" i="63"/>
  <c r="CC111" i="63"/>
  <c r="CC496" i="63"/>
  <c r="CC66" i="63"/>
  <c r="CC577" i="63"/>
  <c r="CC155" i="63"/>
  <c r="CC232" i="63"/>
  <c r="CC197" i="63"/>
  <c r="CC464" i="63"/>
  <c r="CC37" i="63"/>
  <c r="CC196" i="63"/>
  <c r="CC202" i="63"/>
  <c r="CC149" i="63"/>
  <c r="CC355" i="63"/>
  <c r="CC377" i="63"/>
  <c r="CC400" i="63"/>
  <c r="CC420" i="63"/>
  <c r="CC24" i="63"/>
  <c r="CC122" i="63"/>
  <c r="CC593" i="63"/>
  <c r="CC267" i="63"/>
  <c r="CC201" i="63"/>
  <c r="CC477" i="63"/>
  <c r="CC353" i="63"/>
  <c r="CC501" i="63"/>
  <c r="CC655" i="63"/>
  <c r="CC595" i="63"/>
  <c r="CC315" i="63"/>
  <c r="CC654" i="63"/>
  <c r="CC284" i="63"/>
  <c r="CC583" i="63"/>
  <c r="CC596" i="63"/>
  <c r="CC216" i="63"/>
  <c r="CC363" i="63"/>
  <c r="CC258" i="63"/>
  <c r="CC378" i="63"/>
  <c r="CC150" i="63"/>
  <c r="CC148" i="63"/>
  <c r="CC636" i="63"/>
  <c r="CC390" i="63"/>
  <c r="CC296" i="63"/>
  <c r="CC70" i="63"/>
  <c r="CC314" i="63"/>
  <c r="CC578" i="63"/>
  <c r="CC254" i="63"/>
  <c r="CC192" i="63"/>
  <c r="CC239" i="63"/>
  <c r="CC365" i="63"/>
  <c r="CC638" i="63"/>
  <c r="CC198" i="63"/>
  <c r="CC361" i="63"/>
  <c r="CC195" i="63"/>
  <c r="CC268" i="63"/>
  <c r="CC402" i="63"/>
  <c r="CC324" i="63"/>
  <c r="CC637" i="63"/>
  <c r="CC283" i="63"/>
  <c r="CC179" i="63"/>
  <c r="CC297" i="63"/>
  <c r="CC63" i="63"/>
  <c r="CC65" i="63"/>
  <c r="CC255" i="63"/>
  <c r="CC165" i="63"/>
  <c r="CC69" i="63"/>
  <c r="CC266" i="63"/>
  <c r="CC299" i="63"/>
  <c r="CC466" i="63"/>
  <c r="CC295" i="63"/>
  <c r="CC516" i="63"/>
  <c r="CC484" i="63"/>
  <c r="CC492" i="63"/>
  <c r="CC422" i="63"/>
  <c r="CC154" i="63"/>
  <c r="CC483" i="63"/>
  <c r="CC274" i="63"/>
  <c r="CC500" i="63"/>
  <c r="CC203" i="63"/>
  <c r="CC105" i="63"/>
  <c r="CC375" i="63"/>
  <c r="CC259" i="63"/>
  <c r="CC194" i="63"/>
  <c r="CC639" i="63"/>
  <c r="CC447" i="63"/>
  <c r="CC171" i="63"/>
  <c r="CC505" i="63"/>
  <c r="CC104" i="63"/>
  <c r="CC166" i="63"/>
  <c r="CC520" i="63"/>
  <c r="CC180" i="63"/>
  <c r="CC120" i="63"/>
  <c r="CC495" i="63"/>
  <c r="CC123" i="63"/>
  <c r="CC298" i="63"/>
  <c r="CC474" i="63"/>
  <c r="CC465" i="63"/>
  <c r="CC462" i="63"/>
  <c r="CC397" i="63"/>
  <c r="CC575" i="63"/>
  <c r="CC594" i="63"/>
  <c r="CC275" i="63"/>
  <c r="CC391" i="63"/>
  <c r="CC230" i="63"/>
  <c r="CC468" i="63"/>
  <c r="CC450" i="63"/>
  <c r="CC71" i="63"/>
  <c r="CC68" i="63"/>
  <c r="CC260" i="63"/>
  <c r="CC151" i="63"/>
  <c r="CC293" i="63"/>
  <c r="CC633" i="63"/>
  <c r="CC582" i="63"/>
  <c r="CC473" i="63"/>
  <c r="CC87" i="63"/>
  <c r="CC399" i="63"/>
  <c r="CC184" i="63"/>
  <c r="CC370" i="63"/>
  <c r="CC181" i="63"/>
  <c r="CC509" i="63"/>
  <c r="CC657" i="63"/>
  <c r="CC189" i="63"/>
  <c r="CC237" i="63"/>
  <c r="CC364" i="63"/>
  <c r="CC191" i="63"/>
  <c r="CC235" i="63"/>
  <c r="CC579" i="63"/>
  <c r="CC162" i="63"/>
  <c r="CC398" i="63"/>
  <c r="CC513" i="63"/>
  <c r="CC183" i="63"/>
  <c r="CC107" i="63"/>
  <c r="CC294" i="63"/>
  <c r="CC461" i="63"/>
  <c r="CC581" i="63"/>
  <c r="CC112" i="63"/>
  <c r="CC401" i="63"/>
  <c r="CC121" i="63"/>
  <c r="CC19" i="63"/>
  <c r="CC592" i="63"/>
  <c r="CC109" i="63"/>
  <c r="CC478" i="63"/>
  <c r="CC641" i="63"/>
  <c r="CC153" i="63"/>
  <c r="CC403" i="63"/>
  <c r="CC514" i="63"/>
  <c r="CC292" i="63"/>
  <c r="CC338" i="63"/>
  <c r="CC374" i="63"/>
  <c r="CC352" i="63"/>
  <c r="CC169" i="63"/>
  <c r="CC486" i="63"/>
  <c r="CC485" i="63"/>
  <c r="CC634" i="63"/>
  <c r="CC269" i="63"/>
  <c r="CC199" i="63"/>
  <c r="CC460" i="63"/>
  <c r="CC193" i="63"/>
  <c r="CC376" i="63"/>
  <c r="CC392" i="63"/>
  <c r="CC640" i="63"/>
  <c r="CC517" i="63"/>
  <c r="CC326" i="63"/>
  <c r="CC518" i="63"/>
  <c r="CC426" i="63"/>
  <c r="CC369" i="63"/>
  <c r="CC228" i="63"/>
  <c r="CC110" i="63"/>
  <c r="CC435" i="63"/>
  <c r="CC190" i="63"/>
  <c r="CC106" i="63"/>
  <c r="CC419" i="63"/>
  <c r="CC362" i="63"/>
  <c r="CC116" i="63"/>
  <c r="CC565" i="63"/>
  <c r="CC334" i="63"/>
  <c r="CC61" i="63"/>
  <c r="CC540" i="63"/>
  <c r="CC559" i="63"/>
  <c r="CC626" i="63"/>
  <c r="CC51" i="63"/>
  <c r="CC265" i="63"/>
  <c r="CC129" i="63"/>
  <c r="CC617" i="63"/>
  <c r="CC132" i="63"/>
  <c r="CC59" i="63"/>
  <c r="CC146" i="63"/>
  <c r="CC50" i="63"/>
  <c r="CC564" i="63"/>
  <c r="CC552" i="63"/>
  <c r="CC138" i="63"/>
  <c r="CC43" i="63"/>
  <c r="CC52" i="63"/>
  <c r="CC118" i="63"/>
  <c r="CC119" i="63"/>
  <c r="CC606" i="63"/>
  <c r="P391" i="63"/>
  <c r="P654" i="63"/>
  <c r="P230" i="63"/>
  <c r="P181" i="63"/>
  <c r="P369" i="63"/>
  <c r="P283" i="63"/>
  <c r="P200" i="63"/>
  <c r="P268" i="63"/>
  <c r="P376" i="63"/>
  <c r="P123" i="63"/>
  <c r="P235" i="63"/>
  <c r="P418" i="63"/>
  <c r="P398" i="63"/>
  <c r="P299" i="63"/>
  <c r="P122" i="63"/>
  <c r="P466" i="63"/>
  <c r="P375" i="63"/>
  <c r="P403" i="63"/>
  <c r="P365" i="63"/>
  <c r="P164" i="63"/>
  <c r="P636" i="63"/>
  <c r="P478" i="63"/>
  <c r="P441" i="63"/>
  <c r="P110" i="63"/>
  <c r="P234" i="63"/>
  <c r="P36" i="63"/>
  <c r="P576" i="63"/>
  <c r="P638" i="63"/>
  <c r="P190" i="63"/>
  <c r="P397" i="63"/>
  <c r="P492" i="63"/>
  <c r="P640" i="63"/>
  <c r="P486" i="63"/>
  <c r="P148" i="63"/>
  <c r="P232" i="63"/>
  <c r="P162" i="63"/>
  <c r="P519" i="63"/>
  <c r="P578" i="63"/>
  <c r="P255" i="63"/>
  <c r="P416" i="63"/>
  <c r="P198" i="63"/>
  <c r="P463" i="63"/>
  <c r="P352" i="63"/>
  <c r="P112" i="63"/>
  <c r="P153" i="63"/>
  <c r="P474" i="63"/>
  <c r="P633" i="63"/>
  <c r="P120" i="63"/>
  <c r="P191" i="63"/>
  <c r="P183" i="63"/>
  <c r="P361" i="63"/>
  <c r="P25" i="63"/>
  <c r="P509" i="63"/>
  <c r="P500" i="63"/>
  <c r="P362" i="63"/>
  <c r="P239" i="63"/>
  <c r="P267" i="63"/>
  <c r="P254" i="63"/>
  <c r="P402" i="63"/>
  <c r="P184" i="63"/>
  <c r="P269" i="63"/>
  <c r="P592" i="63"/>
  <c r="P274" i="63"/>
  <c r="P473" i="63"/>
  <c r="P595" i="63"/>
  <c r="P476" i="63"/>
  <c r="P105" i="63"/>
  <c r="P295" i="63"/>
  <c r="P284" i="63"/>
  <c r="P275" i="63"/>
  <c r="P641" i="63"/>
  <c r="P292" i="63"/>
  <c r="P501" i="63"/>
  <c r="P505" i="63"/>
  <c r="P169" i="63"/>
  <c r="P296" i="63"/>
  <c r="P314" i="63"/>
  <c r="P69" i="63"/>
  <c r="P203" i="63"/>
  <c r="P449" i="63"/>
  <c r="P338" i="63"/>
  <c r="P401" i="63"/>
  <c r="P639" i="63"/>
  <c r="P580" i="63"/>
  <c r="P513" i="63"/>
  <c r="P483" i="63"/>
  <c r="P149" i="63"/>
  <c r="P104" i="63"/>
  <c r="P256" i="63"/>
  <c r="P400" i="63"/>
  <c r="P64" i="63"/>
  <c r="P496" i="63"/>
  <c r="P392" i="63"/>
  <c r="P364" i="63"/>
  <c r="P637" i="63"/>
  <c r="P495" i="63"/>
  <c r="P634" i="63"/>
  <c r="P260" i="63"/>
  <c r="P514" i="63"/>
  <c r="P593" i="63"/>
  <c r="P326" i="63"/>
  <c r="P182" i="63"/>
  <c r="P460" i="63"/>
  <c r="P108" i="63"/>
  <c r="P515" i="63"/>
  <c r="P635" i="63"/>
  <c r="P180" i="63"/>
  <c r="P258" i="63"/>
  <c r="P378" i="63"/>
  <c r="P508" i="63"/>
  <c r="P202" i="63"/>
  <c r="P462" i="63"/>
  <c r="P575" i="63"/>
  <c r="P154" i="63"/>
  <c r="P70" i="63"/>
  <c r="P516" i="63"/>
  <c r="P520" i="63"/>
  <c r="P355" i="63"/>
  <c r="P298" i="63"/>
  <c r="P194" i="63"/>
  <c r="P237" i="63"/>
  <c r="P581" i="63"/>
  <c r="P506" i="63"/>
  <c r="P453" i="63"/>
  <c r="P189" i="63"/>
  <c r="P594" i="63"/>
  <c r="P193" i="63"/>
  <c r="P377" i="63"/>
  <c r="P475" i="63"/>
  <c r="P196" i="63"/>
  <c r="P87" i="63"/>
  <c r="P465" i="63"/>
  <c r="P150" i="63"/>
  <c r="P390" i="63"/>
  <c r="P107" i="63"/>
  <c r="P257" i="63"/>
  <c r="P452" i="63"/>
  <c r="P165" i="63"/>
  <c r="P583" i="63"/>
  <c r="P518" i="63"/>
  <c r="P259" i="63"/>
  <c r="P201" i="63"/>
  <c r="P579" i="63"/>
  <c r="P170" i="63"/>
  <c r="P195" i="63"/>
  <c r="P199" i="63"/>
  <c r="P71" i="63"/>
  <c r="P324" i="63"/>
  <c r="P231" i="63"/>
  <c r="P313" i="63"/>
  <c r="P228" i="63"/>
  <c r="P155" i="63"/>
  <c r="P596" i="63"/>
  <c r="P363" i="63"/>
  <c r="P111" i="63"/>
  <c r="P494" i="63"/>
  <c r="P582" i="63"/>
  <c r="P577" i="63"/>
  <c r="P468" i="63"/>
  <c r="P266" i="63"/>
  <c r="P315" i="63"/>
  <c r="P399" i="63"/>
  <c r="P374" i="63"/>
  <c r="P171" i="63"/>
  <c r="P294" i="63"/>
  <c r="P192" i="63"/>
  <c r="P485" i="63"/>
  <c r="P370" i="63"/>
  <c r="P517" i="63"/>
  <c r="P179" i="63"/>
  <c r="P484" i="63"/>
  <c r="P109" i="63"/>
  <c r="P461" i="63"/>
  <c r="P22" i="63"/>
  <c r="P433" i="63"/>
  <c r="P66" i="63"/>
  <c r="P197" i="63"/>
  <c r="P354" i="63"/>
  <c r="P121" i="63"/>
  <c r="P353" i="63"/>
  <c r="P297" i="63"/>
  <c r="P477" i="63"/>
  <c r="P68" i="63"/>
  <c r="P151" i="63"/>
  <c r="P293" i="63"/>
  <c r="P464" i="63"/>
  <c r="P106" i="63"/>
  <c r="P497" i="63"/>
  <c r="P565" i="63"/>
  <c r="P214" i="63"/>
  <c r="P144" i="63"/>
  <c r="P334" i="63"/>
  <c r="P330" i="63"/>
  <c r="P143" i="63"/>
  <c r="P48" i="63"/>
  <c r="P610" i="63"/>
  <c r="P645" i="63"/>
  <c r="P54" i="63"/>
  <c r="P547" i="63"/>
  <c r="P606" i="63"/>
  <c r="P566" i="63"/>
  <c r="P138" i="63"/>
  <c r="P139" i="63"/>
  <c r="P56" i="63"/>
  <c r="P33" i="63"/>
  <c r="P540" i="63"/>
  <c r="P646" i="63"/>
  <c r="P118" i="63"/>
  <c r="P208" i="63"/>
  <c r="P135" i="63"/>
  <c r="P52" i="63"/>
  <c r="P32" i="63"/>
  <c r="P132" i="63"/>
  <c r="P59" i="63"/>
  <c r="P51" i="63"/>
  <c r="P265" i="63"/>
  <c r="P289" i="63"/>
  <c r="P626" i="63"/>
  <c r="P552" i="63"/>
  <c r="DB651" i="63"/>
  <c r="DB476" i="63"/>
  <c r="DB654" i="63"/>
  <c r="DB336" i="63"/>
  <c r="DB460" i="63"/>
  <c r="DB68" i="63"/>
  <c r="DB260" i="63"/>
  <c r="DB122" i="63"/>
  <c r="DB203" i="63"/>
  <c r="DB182" i="63"/>
  <c r="DB492" i="63"/>
  <c r="DB168" i="63"/>
  <c r="DB256" i="63"/>
  <c r="DB486" i="63"/>
  <c r="DB66" i="63"/>
  <c r="DB170" i="63"/>
  <c r="DB465" i="63"/>
  <c r="DB194" i="63"/>
  <c r="DB484" i="63"/>
  <c r="DB495" i="63"/>
  <c r="DB426" i="63"/>
  <c r="DB183" i="63"/>
  <c r="DB474" i="63"/>
  <c r="DB355" i="63"/>
  <c r="DB590" i="63"/>
  <c r="DB607" i="63"/>
  <c r="DB513" i="63"/>
  <c r="DB231" i="63"/>
  <c r="DB239" i="63"/>
  <c r="DB313" i="63"/>
  <c r="DB240" i="63"/>
  <c r="DB362" i="63"/>
  <c r="DB517" i="63"/>
  <c r="DB162" i="63"/>
  <c r="DB595" i="63"/>
  <c r="DB198" i="63"/>
  <c r="DB202" i="63"/>
  <c r="DB254" i="63"/>
  <c r="DB520" i="63"/>
  <c r="DB515" i="63"/>
  <c r="DB87" i="63"/>
  <c r="DB374" i="63"/>
  <c r="DB190" i="63"/>
  <c r="DB266" i="63"/>
  <c r="DB298" i="63"/>
  <c r="DB655" i="63"/>
  <c r="DB501" i="63"/>
  <c r="DB483" i="63"/>
  <c r="DB478" i="63"/>
  <c r="DB111" i="63"/>
  <c r="DB195" i="63"/>
  <c r="DB400" i="63"/>
  <c r="DB191" i="63"/>
  <c r="DB200" i="63"/>
  <c r="DB398" i="63"/>
  <c r="DB228" i="63"/>
  <c r="DB505" i="63"/>
  <c r="DB399" i="63"/>
  <c r="DB151" i="63"/>
  <c r="DB274" i="63"/>
  <c r="DB295" i="63"/>
  <c r="DB593" i="63"/>
  <c r="DB338" i="63"/>
  <c r="DB509" i="63"/>
  <c r="DB466" i="63"/>
  <c r="DB463" i="63"/>
  <c r="DB610" i="63"/>
  <c r="DB232" i="63"/>
  <c r="DB652" i="63"/>
  <c r="DB314" i="63"/>
  <c r="DB647" i="63"/>
  <c r="DB196" i="63"/>
  <c r="DB197" i="63"/>
  <c r="DB268" i="63"/>
  <c r="DB123" i="63"/>
  <c r="DB193" i="63"/>
  <c r="DB369" i="63"/>
  <c r="DB259" i="63"/>
  <c r="DB375" i="63"/>
  <c r="DB477" i="63"/>
  <c r="DB519" i="63"/>
  <c r="DB500" i="63"/>
  <c r="DB166" i="63"/>
  <c r="DB294" i="63"/>
  <c r="DB402" i="63"/>
  <c r="DB594" i="63"/>
  <c r="DB516" i="63"/>
  <c r="DB496" i="63"/>
  <c r="DB165" i="63"/>
  <c r="DB155" i="63"/>
  <c r="DB352" i="63"/>
  <c r="DB370" i="63"/>
  <c r="DB606" i="63"/>
  <c r="DB167" i="63"/>
  <c r="DB354" i="63"/>
  <c r="DB377" i="63"/>
  <c r="DB473" i="63"/>
  <c r="DB71" i="63"/>
  <c r="DB258" i="63"/>
  <c r="DB148" i="63"/>
  <c r="DB292" i="63"/>
  <c r="DB324" i="63"/>
  <c r="DB255" i="63"/>
  <c r="DB267" i="63"/>
  <c r="DB468" i="63"/>
  <c r="DB21" i="63"/>
  <c r="DB299" i="63"/>
  <c r="DB446" i="63"/>
  <c r="DB257" i="63"/>
  <c r="DB315" i="63"/>
  <c r="DB70" i="63"/>
  <c r="DB461" i="63"/>
  <c r="DB391" i="63"/>
  <c r="DB199" i="63"/>
  <c r="DB192" i="63"/>
  <c r="DB20" i="63"/>
  <c r="DB283" i="63"/>
  <c r="DB179" i="63"/>
  <c r="DB235" i="63"/>
  <c r="DB506" i="63"/>
  <c r="DB397" i="63"/>
  <c r="DB36" i="63"/>
  <c r="DB403" i="63"/>
  <c r="DB164" i="63"/>
  <c r="DB154" i="63"/>
  <c r="DB149" i="63"/>
  <c r="DB361" i="63"/>
  <c r="DB609" i="63"/>
  <c r="DB518" i="63"/>
  <c r="DB104" i="63"/>
  <c r="DB597" i="63"/>
  <c r="DB237" i="63"/>
  <c r="DB451" i="63"/>
  <c r="DB475" i="63"/>
  <c r="DB181" i="63"/>
  <c r="DB112" i="63"/>
  <c r="DB596" i="63"/>
  <c r="DB608" i="63"/>
  <c r="DB106" i="63"/>
  <c r="DB121" i="63"/>
  <c r="DB109" i="63"/>
  <c r="DB293" i="63"/>
  <c r="DB284" i="63"/>
  <c r="DB378" i="63"/>
  <c r="DB589" i="63"/>
  <c r="DB494" i="63"/>
  <c r="DB326" i="63"/>
  <c r="DB415" i="63"/>
  <c r="DB120" i="63"/>
  <c r="DB392" i="63"/>
  <c r="DB376" i="63"/>
  <c r="DB153" i="63"/>
  <c r="DB462" i="63"/>
  <c r="DB592" i="63"/>
  <c r="DB514" i="63"/>
  <c r="DB110" i="63"/>
  <c r="DB171" i="63"/>
  <c r="DB184" i="63"/>
  <c r="DB108" i="63"/>
  <c r="DB105" i="63"/>
  <c r="DB649" i="63"/>
  <c r="DB353" i="63"/>
  <c r="DB65" i="63"/>
  <c r="DB275" i="63"/>
  <c r="DB107" i="63"/>
  <c r="DB464" i="63"/>
  <c r="DB297" i="63"/>
  <c r="DB508" i="63"/>
  <c r="DB401" i="63"/>
  <c r="DB69" i="63"/>
  <c r="DB296" i="63"/>
  <c r="DB201" i="63"/>
  <c r="DB364" i="63"/>
  <c r="DB269" i="63"/>
  <c r="DB390" i="63"/>
  <c r="DB169" i="63"/>
  <c r="DB150" i="63"/>
  <c r="DB363" i="63"/>
  <c r="DB325" i="63"/>
  <c r="DB591" i="63"/>
  <c r="DB653" i="63"/>
  <c r="DB230" i="63"/>
  <c r="DB365" i="63"/>
  <c r="DB180" i="63"/>
  <c r="DB420" i="63"/>
  <c r="DB23" i="63"/>
  <c r="DB189" i="63"/>
  <c r="DB485" i="63"/>
  <c r="DB641" i="63"/>
  <c r="DB144" i="63"/>
  <c r="DB565" i="63"/>
  <c r="DB116" i="63"/>
  <c r="DB307" i="63"/>
  <c r="DB521" i="63"/>
  <c r="DB330" i="63"/>
  <c r="DB334" i="63"/>
  <c r="DB54" i="63"/>
  <c r="DB265" i="63"/>
  <c r="DB619" i="63"/>
  <c r="DB631" i="63"/>
  <c r="DB16" i="63"/>
  <c r="DB138" i="63"/>
  <c r="DB44" i="63"/>
  <c r="DB146" i="63"/>
  <c r="DB540" i="63"/>
  <c r="DB119" i="63"/>
  <c r="DB59" i="63"/>
  <c r="DB50" i="63"/>
  <c r="DB95" i="63"/>
  <c r="DB118" i="63"/>
  <c r="DB61" i="63"/>
  <c r="DB52" i="63"/>
  <c r="DB547" i="63"/>
  <c r="DB639" i="63"/>
  <c r="CR296" i="63"/>
  <c r="CR231" i="63"/>
  <c r="CR24" i="63"/>
  <c r="CR446" i="63"/>
  <c r="CR259" i="63"/>
  <c r="CR104" i="63"/>
  <c r="CR200" i="63"/>
  <c r="CR268" i="63"/>
  <c r="CR167" i="63"/>
  <c r="CR269" i="63"/>
  <c r="CR477" i="63"/>
  <c r="CR641" i="63"/>
  <c r="CR361" i="63"/>
  <c r="CR506" i="63"/>
  <c r="CR353" i="63"/>
  <c r="CR362" i="63"/>
  <c r="CR484" i="63"/>
  <c r="CR486" i="63"/>
  <c r="CR106" i="63"/>
  <c r="CR26" i="63"/>
  <c r="CR473" i="63"/>
  <c r="CR274" i="63"/>
  <c r="CR433" i="63"/>
  <c r="CR583" i="63"/>
  <c r="CR399" i="63"/>
  <c r="CR325" i="63"/>
  <c r="CR397" i="63"/>
  <c r="CR378" i="63"/>
  <c r="CR27" i="63"/>
  <c r="CR415" i="63"/>
  <c r="CR369" i="63"/>
  <c r="CR65" i="63"/>
  <c r="CR191" i="63"/>
  <c r="CR485" i="63"/>
  <c r="CR199" i="63"/>
  <c r="CR657" i="63"/>
  <c r="CR496" i="63"/>
  <c r="CR435" i="63"/>
  <c r="CR370" i="63"/>
  <c r="CR66" i="63"/>
  <c r="CR256" i="63"/>
  <c r="CR655" i="63"/>
  <c r="CR593" i="63"/>
  <c r="CR466" i="63"/>
  <c r="CR638" i="63"/>
  <c r="CR656" i="63"/>
  <c r="CR198" i="63"/>
  <c r="CR184" i="63"/>
  <c r="CR22" i="63"/>
  <c r="CR447" i="63"/>
  <c r="CR35" i="63"/>
  <c r="CR634" i="63"/>
  <c r="CR163" i="63"/>
  <c r="CR257" i="63"/>
  <c r="CR38" i="63"/>
  <c r="CR164" i="63"/>
  <c r="CR421" i="63"/>
  <c r="CR21" i="63"/>
  <c r="CR582" i="63"/>
  <c r="CR234" i="63"/>
  <c r="CR355" i="63"/>
  <c r="CR519" i="63"/>
  <c r="CR110" i="63"/>
  <c r="CR161" i="63"/>
  <c r="CR19" i="63"/>
  <c r="CR275" i="63"/>
  <c r="CR266" i="63"/>
  <c r="CR460" i="63"/>
  <c r="CR107" i="63"/>
  <c r="CR267" i="63"/>
  <c r="CR197" i="63"/>
  <c r="CR364" i="63"/>
  <c r="CR416" i="63"/>
  <c r="CR463" i="63"/>
  <c r="CR122" i="63"/>
  <c r="CR467" i="63"/>
  <c r="CR352" i="63"/>
  <c r="CR314" i="63"/>
  <c r="CR439" i="63"/>
  <c r="CR515" i="63"/>
  <c r="CR575" i="63"/>
  <c r="CR117" i="63"/>
  <c r="CR576" i="63"/>
  <c r="CR149" i="63"/>
  <c r="CR637" i="63"/>
  <c r="CR398" i="63"/>
  <c r="CR298" i="63"/>
  <c r="CR505" i="63"/>
  <c r="CR427" i="63"/>
  <c r="CR295" i="63"/>
  <c r="CR255" i="63"/>
  <c r="CR476" i="63"/>
  <c r="CR86" i="63"/>
  <c r="CR336" i="63"/>
  <c r="CR237" i="63"/>
  <c r="CR232" i="63"/>
  <c r="CR165" i="63"/>
  <c r="CR70" i="63"/>
  <c r="CR422" i="63"/>
  <c r="CR183" i="63"/>
  <c r="CR454" i="63"/>
  <c r="CR67" i="63"/>
  <c r="CR20" i="63"/>
  <c r="CR239" i="63"/>
  <c r="CR493" i="63"/>
  <c r="CR322" i="63"/>
  <c r="CR390" i="63"/>
  <c r="CR578" i="63"/>
  <c r="CR283" i="63"/>
  <c r="CR403" i="63"/>
  <c r="CR516" i="63"/>
  <c r="CR448" i="63"/>
  <c r="CR580" i="63"/>
  <c r="CR374" i="63"/>
  <c r="CR71" i="63"/>
  <c r="CR25" i="63"/>
  <c r="CR594" i="63"/>
  <c r="CR315" i="63"/>
  <c r="CR284" i="63"/>
  <c r="CR228" i="63"/>
  <c r="CR195" i="63"/>
  <c r="CR23" i="63"/>
  <c r="CR214" i="63"/>
  <c r="CR111" i="63"/>
  <c r="CR507" i="63"/>
  <c r="CR428" i="63"/>
  <c r="CR326" i="63"/>
  <c r="CR258" i="63"/>
  <c r="CR455" i="63"/>
  <c r="CR196" i="63"/>
  <c r="CR216" i="63"/>
  <c r="CR68" i="63"/>
  <c r="CR517" i="63"/>
  <c r="CR155" i="63"/>
  <c r="CR64" i="63"/>
  <c r="CR169" i="63"/>
  <c r="CR225" i="63"/>
  <c r="CR334" i="63"/>
  <c r="CR338" i="63"/>
  <c r="CR235" i="63"/>
  <c r="CR36" i="63"/>
  <c r="CR492" i="63"/>
  <c r="CR468" i="63"/>
  <c r="CR581" i="63"/>
  <c r="CR151" i="63"/>
  <c r="CR254" i="63"/>
  <c r="CR170" i="63"/>
  <c r="CR202" i="63"/>
  <c r="CR180" i="63"/>
  <c r="CR464" i="63"/>
  <c r="CR640" i="63"/>
  <c r="CR441" i="63"/>
  <c r="CR121" i="63"/>
  <c r="CR500" i="63"/>
  <c r="CR495" i="63"/>
  <c r="CR294" i="63"/>
  <c r="CR112" i="63"/>
  <c r="CR635" i="63"/>
  <c r="CR420" i="63"/>
  <c r="CR501" i="63"/>
  <c r="CR478" i="63"/>
  <c r="CR297" i="63"/>
  <c r="CR230" i="63"/>
  <c r="CR402" i="63"/>
  <c r="CR596" i="63"/>
  <c r="CR365" i="63"/>
  <c r="CR508" i="63"/>
  <c r="CR440" i="63"/>
  <c r="CR354" i="63"/>
  <c r="CR292" i="63"/>
  <c r="CR69" i="63"/>
  <c r="CR182" i="63"/>
  <c r="CR426" i="63"/>
  <c r="CR377" i="63"/>
  <c r="CR376" i="63"/>
  <c r="CR154" i="63"/>
  <c r="CR236" i="63"/>
  <c r="CR520" i="63"/>
  <c r="CR133" i="63"/>
  <c r="CR514" i="63"/>
  <c r="CR453" i="63"/>
  <c r="CR592" i="63"/>
  <c r="CR449" i="63"/>
  <c r="CR192" i="63"/>
  <c r="CR87" i="63"/>
  <c r="CR363" i="63"/>
  <c r="CR452" i="63"/>
  <c r="CR123" i="63"/>
  <c r="CR63" i="63"/>
  <c r="CR654" i="63"/>
  <c r="CR392" i="63"/>
  <c r="CR299" i="63"/>
  <c r="CR483" i="63"/>
  <c r="CR203" i="63"/>
  <c r="CR636" i="63"/>
  <c r="CR513" i="63"/>
  <c r="CR633" i="63"/>
  <c r="CR400" i="63"/>
  <c r="CR148" i="63"/>
  <c r="CR153" i="63"/>
  <c r="CR240" i="63"/>
  <c r="CR462" i="63"/>
  <c r="CR418" i="63"/>
  <c r="CR194" i="63"/>
  <c r="CR168" i="63"/>
  <c r="CR166" i="63"/>
  <c r="CR37" i="63"/>
  <c r="CR375" i="63"/>
  <c r="CR417" i="63"/>
  <c r="CR434" i="63"/>
  <c r="CR451" i="63"/>
  <c r="CR475" i="63"/>
  <c r="CR238" i="63"/>
  <c r="CR474" i="63"/>
  <c r="CR109" i="63"/>
  <c r="CR579" i="63"/>
  <c r="CR162" i="63"/>
  <c r="CR150" i="63"/>
  <c r="CR120" i="63"/>
  <c r="CR639" i="63"/>
  <c r="CR260" i="63"/>
  <c r="CR171" i="63"/>
  <c r="CR181" i="63"/>
  <c r="CR509" i="63"/>
  <c r="CR465" i="63"/>
  <c r="CR391" i="63"/>
  <c r="CR461" i="63"/>
  <c r="CR324" i="63"/>
  <c r="CR233" i="63"/>
  <c r="CR179" i="63"/>
  <c r="CR189" i="63"/>
  <c r="CR429" i="63"/>
  <c r="CR401" i="63"/>
  <c r="CR190" i="63"/>
  <c r="CR201" i="63"/>
  <c r="CR193" i="63"/>
  <c r="CR419" i="63"/>
  <c r="CR293" i="63"/>
  <c r="CR577" i="63"/>
  <c r="CR595" i="63"/>
  <c r="CR494" i="63"/>
  <c r="CR108" i="63"/>
  <c r="CR518" i="63"/>
  <c r="CR450" i="63"/>
  <c r="CR313" i="63"/>
  <c r="CR229" i="63"/>
  <c r="CR105" i="63"/>
  <c r="CR185" i="63"/>
  <c r="CR565" i="63"/>
  <c r="CR116" i="63"/>
  <c r="CR128" i="63"/>
  <c r="CR144" i="63"/>
  <c r="CR127" i="63"/>
  <c r="CR521" i="63"/>
  <c r="CR307" i="63"/>
  <c r="CR497" i="63"/>
  <c r="CR330" i="63"/>
  <c r="CR207" i="63"/>
  <c r="CR131" i="63"/>
  <c r="CR53" i="63"/>
  <c r="CR566" i="63"/>
  <c r="CR16" i="63"/>
  <c r="CR132" i="63"/>
  <c r="CR56" i="63"/>
  <c r="CR33" i="63"/>
  <c r="CR142" i="63"/>
  <c r="CR51" i="63"/>
  <c r="CR17" i="63"/>
  <c r="CR265" i="63"/>
  <c r="CR610" i="63"/>
  <c r="CR289" i="63"/>
  <c r="CR646" i="63"/>
  <c r="CR591" i="63"/>
  <c r="CR606" i="63"/>
  <c r="CR331" i="63"/>
  <c r="CR48" i="63"/>
  <c r="CR146" i="63"/>
  <c r="CR50" i="63"/>
  <c r="CR219" i="63"/>
  <c r="CR95" i="63"/>
  <c r="CR622" i="63"/>
  <c r="CR548" i="63"/>
  <c r="CR119" i="63"/>
  <c r="CR617" i="63"/>
  <c r="CR208" i="63"/>
  <c r="CR143" i="63"/>
  <c r="CR135" i="63"/>
  <c r="CR139" i="63"/>
  <c r="CR60" i="63"/>
  <c r="CR43" i="63"/>
  <c r="CR52" i="63"/>
  <c r="CR32" i="63"/>
  <c r="CR44" i="63"/>
  <c r="CR47" i="63"/>
  <c r="CR482" i="63"/>
  <c r="CR54" i="63"/>
  <c r="CR288" i="63"/>
  <c r="CR129" i="63"/>
  <c r="CR564" i="63"/>
  <c r="CR552" i="63"/>
  <c r="CR605" i="63"/>
  <c r="CR61" i="63"/>
  <c r="CR57" i="63"/>
  <c r="CR138" i="63"/>
  <c r="CR55" i="63"/>
  <c r="CR59" i="63"/>
  <c r="CR58" i="63"/>
  <c r="CR547" i="63"/>
  <c r="CR540" i="63"/>
  <c r="CR130" i="63"/>
  <c r="CR559" i="63"/>
  <c r="CR626" i="63"/>
  <c r="CR625" i="63"/>
  <c r="CR118" i="63"/>
  <c r="CR645" i="63"/>
  <c r="CX451" i="63"/>
  <c r="CX195" i="63"/>
  <c r="CX230" i="63"/>
  <c r="CX460" i="63"/>
  <c r="CX259" i="63"/>
  <c r="CX455" i="63"/>
  <c r="CX27" i="63"/>
  <c r="CX87" i="63"/>
  <c r="CX440" i="63"/>
  <c r="CX454" i="63"/>
  <c r="CX153" i="63"/>
  <c r="CX365" i="63"/>
  <c r="CX108" i="63"/>
  <c r="CX109" i="63"/>
  <c r="CX163" i="63"/>
  <c r="CX107" i="63"/>
  <c r="CX433" i="63"/>
  <c r="CX71" i="63"/>
  <c r="CX374" i="63"/>
  <c r="CX155" i="63"/>
  <c r="CX164" i="63"/>
  <c r="CX429" i="63"/>
  <c r="CX448" i="63"/>
  <c r="CX117" i="63"/>
  <c r="CX70" i="63"/>
  <c r="CX434" i="63"/>
  <c r="CX338" i="63"/>
  <c r="CX426" i="63"/>
  <c r="CX292" i="63"/>
  <c r="CX513" i="63"/>
  <c r="CX591" i="63"/>
  <c r="CX36" i="63"/>
  <c r="CX322" i="63"/>
  <c r="CX315" i="63"/>
  <c r="CX417" i="63"/>
  <c r="CX336" i="63"/>
  <c r="CX68" i="63"/>
  <c r="CX293" i="63"/>
  <c r="CX397" i="63"/>
  <c r="CX415" i="63"/>
  <c r="CX198" i="63"/>
  <c r="CX64" i="63"/>
  <c r="CX183" i="63"/>
  <c r="CX294" i="63"/>
  <c r="CX399" i="63"/>
  <c r="CX200" i="63"/>
  <c r="CX452" i="63"/>
  <c r="CX313" i="63"/>
  <c r="CX298" i="63"/>
  <c r="CX653" i="63"/>
  <c r="CX229" i="63"/>
  <c r="CX122" i="63"/>
  <c r="CX518" i="63"/>
  <c r="CX133" i="63"/>
  <c r="CX66" i="63"/>
  <c r="CX179" i="63"/>
  <c r="CX361" i="63"/>
  <c r="CX123" i="63"/>
  <c r="CX202" i="63"/>
  <c r="CX266" i="63"/>
  <c r="CX370" i="63"/>
  <c r="CX519" i="63"/>
  <c r="CX197" i="63"/>
  <c r="CX260" i="63"/>
  <c r="CX418" i="63"/>
  <c r="CX391" i="63"/>
  <c r="CX453" i="63"/>
  <c r="CX507" i="63"/>
  <c r="CX275" i="63"/>
  <c r="CX169" i="63"/>
  <c r="CX484" i="63"/>
  <c r="CX516" i="63"/>
  <c r="CX334" i="63"/>
  <c r="CX492" i="63"/>
  <c r="CX515" i="63"/>
  <c r="CX609" i="63"/>
  <c r="CX420" i="63"/>
  <c r="CX194" i="63"/>
  <c r="CX517" i="63"/>
  <c r="CX402" i="63"/>
  <c r="CX354" i="63"/>
  <c r="CX86" i="63"/>
  <c r="CX421" i="63"/>
  <c r="CX189" i="63"/>
  <c r="CX427" i="63"/>
  <c r="CX377" i="63"/>
  <c r="CX299" i="63"/>
  <c r="CX447" i="63"/>
  <c r="CX255" i="63"/>
  <c r="CX295" i="63"/>
  <c r="CX314" i="63"/>
  <c r="CX474" i="63"/>
  <c r="CX67" i="63"/>
  <c r="CX150" i="63"/>
  <c r="CX225" i="63"/>
  <c r="CX652" i="63"/>
  <c r="CX622" i="63"/>
  <c r="CX269" i="63"/>
  <c r="CX65" i="63"/>
  <c r="CX203" i="63"/>
  <c r="CX18" i="63"/>
  <c r="CX19" i="63"/>
  <c r="CX166" i="63"/>
  <c r="CX514" i="63"/>
  <c r="CX234" i="63"/>
  <c r="CX422" i="63"/>
  <c r="CX274" i="63"/>
  <c r="CX435" i="63"/>
  <c r="CX168" i="63"/>
  <c r="CX355" i="63"/>
  <c r="CX20" i="63"/>
  <c r="CX509" i="63"/>
  <c r="CX606" i="63"/>
  <c r="CX506" i="63"/>
  <c r="CX439" i="63"/>
  <c r="CX592" i="63"/>
  <c r="CX468" i="63"/>
  <c r="CX364" i="63"/>
  <c r="CX192" i="63"/>
  <c r="CX24" i="63"/>
  <c r="CX38" i="63"/>
  <c r="CX477" i="63"/>
  <c r="CX296" i="63"/>
  <c r="CX501" i="63"/>
  <c r="CX268" i="63"/>
  <c r="CX508" i="63"/>
  <c r="CX378" i="63"/>
  <c r="CX105" i="63"/>
  <c r="CX63" i="63"/>
  <c r="CX170" i="63"/>
  <c r="CX483" i="63"/>
  <c r="CX461" i="63"/>
  <c r="CX228" i="63"/>
  <c r="CX184" i="63"/>
  <c r="CX233" i="63"/>
  <c r="CX167" i="63"/>
  <c r="CX104" i="63"/>
  <c r="CX196" i="63"/>
  <c r="CX180" i="63"/>
  <c r="CX121" i="63"/>
  <c r="CX35" i="63"/>
  <c r="CX120" i="63"/>
  <c r="CX239" i="63"/>
  <c r="CX485" i="63"/>
  <c r="CX446" i="63"/>
  <c r="CX258" i="63"/>
  <c r="CX297" i="63"/>
  <c r="CX520" i="63"/>
  <c r="CX363" i="63"/>
  <c r="CX111" i="63"/>
  <c r="CX398" i="63"/>
  <c r="CX191" i="63"/>
  <c r="CX352" i="63"/>
  <c r="CX450" i="63"/>
  <c r="CX267" i="63"/>
  <c r="CX593" i="63"/>
  <c r="CX647" i="63"/>
  <c r="CX238" i="63"/>
  <c r="CX325" i="63"/>
  <c r="CX495" i="63"/>
  <c r="CX149" i="63"/>
  <c r="CX376" i="63"/>
  <c r="CX496" i="63"/>
  <c r="CX240" i="63"/>
  <c r="CX419" i="63"/>
  <c r="CX403" i="63"/>
  <c r="CX21" i="63"/>
  <c r="CX235" i="63"/>
  <c r="CX165" i="63"/>
  <c r="CX595" i="63"/>
  <c r="CX466" i="63"/>
  <c r="CX505" i="63"/>
  <c r="CX231" i="63"/>
  <c r="CX26" i="63"/>
  <c r="CX649" i="63"/>
  <c r="CX475" i="63"/>
  <c r="CX237" i="63"/>
  <c r="CX161" i="63"/>
  <c r="CX493" i="63"/>
  <c r="CX478" i="63"/>
  <c r="CX369" i="63"/>
  <c r="CX608" i="63"/>
  <c r="CX589" i="63"/>
  <c r="CX463" i="63"/>
  <c r="CX106" i="63"/>
  <c r="CX655" i="63"/>
  <c r="CX23" i="63"/>
  <c r="CX392" i="63"/>
  <c r="CX25" i="63"/>
  <c r="CX162" i="63"/>
  <c r="CX254" i="63"/>
  <c r="CX441" i="63"/>
  <c r="CX590" i="63"/>
  <c r="CX326" i="63"/>
  <c r="CX110" i="63"/>
  <c r="CX148" i="63"/>
  <c r="CX494" i="63"/>
  <c r="CX416" i="63"/>
  <c r="CX462" i="63"/>
  <c r="CX467" i="63"/>
  <c r="CX283" i="63"/>
  <c r="CX486" i="63"/>
  <c r="CX257" i="63"/>
  <c r="CX596" i="63"/>
  <c r="CX465" i="63"/>
  <c r="CX151" i="63"/>
  <c r="CX324" i="63"/>
  <c r="CX171" i="63"/>
  <c r="CX390" i="63"/>
  <c r="CX375" i="63"/>
  <c r="CX500" i="63"/>
  <c r="CX22" i="63"/>
  <c r="CX449" i="63"/>
  <c r="CX654" i="63"/>
  <c r="CX69" i="63"/>
  <c r="CX182" i="63"/>
  <c r="CX201" i="63"/>
  <c r="CX284" i="63"/>
  <c r="CX112" i="63"/>
  <c r="CX232" i="63"/>
  <c r="CX651" i="63"/>
  <c r="CX594" i="63"/>
  <c r="CX256" i="63"/>
  <c r="CX464" i="63"/>
  <c r="CX353" i="63"/>
  <c r="CX607" i="63"/>
  <c r="CX190" i="63"/>
  <c r="CX154" i="63"/>
  <c r="CX428" i="63"/>
  <c r="CX193" i="63"/>
  <c r="CX362" i="63"/>
  <c r="CX236" i="63"/>
  <c r="CX473" i="63"/>
  <c r="CX181" i="63"/>
  <c r="CX401" i="63"/>
  <c r="CX400" i="63"/>
  <c r="CX476" i="63"/>
  <c r="CX37" i="63"/>
  <c r="CX610" i="63"/>
  <c r="CX597" i="63"/>
  <c r="CX199" i="63"/>
  <c r="CX216" i="63"/>
  <c r="CX185" i="63"/>
  <c r="CX214" i="63"/>
  <c r="CX565" i="63"/>
  <c r="CX136" i="63"/>
  <c r="CX641" i="63"/>
  <c r="CX497" i="63"/>
  <c r="CX127" i="63"/>
  <c r="CX128" i="63"/>
  <c r="CX116" i="63"/>
  <c r="CX521" i="63"/>
  <c r="CX290" i="63"/>
  <c r="CX144" i="63"/>
  <c r="CX307" i="63"/>
  <c r="CX207" i="63"/>
  <c r="CX53" i="63"/>
  <c r="CX645" i="63"/>
  <c r="CX131" i="63"/>
  <c r="CX330" i="63"/>
  <c r="CX208" i="63"/>
  <c r="CX143" i="63"/>
  <c r="CX16" i="63"/>
  <c r="CX60" i="63"/>
  <c r="CX132" i="63"/>
  <c r="CX33" i="63"/>
  <c r="CX54" i="63"/>
  <c r="CX146" i="63"/>
  <c r="CX51" i="63"/>
  <c r="CX95" i="63"/>
  <c r="CX624" i="63"/>
  <c r="CX639" i="63"/>
  <c r="CX118" i="63"/>
  <c r="CX605" i="63"/>
  <c r="CX119" i="63"/>
  <c r="CX631" i="63"/>
  <c r="CX566" i="63"/>
  <c r="CX32" i="63"/>
  <c r="CX44" i="63"/>
  <c r="CX640" i="63"/>
  <c r="CX552" i="63"/>
  <c r="CX138" i="63"/>
  <c r="CX139" i="63"/>
  <c r="CX52" i="63"/>
  <c r="CX56" i="63"/>
  <c r="CX47" i="63"/>
  <c r="CX142" i="63"/>
  <c r="CX48" i="63"/>
  <c r="CX17" i="63"/>
  <c r="CX265" i="63"/>
  <c r="CX636" i="63"/>
  <c r="CX129" i="63"/>
  <c r="CX548" i="63"/>
  <c r="CX289" i="63"/>
  <c r="CX130" i="63"/>
  <c r="CX559" i="63"/>
  <c r="CX61" i="63"/>
  <c r="CX57" i="63"/>
  <c r="CX331" i="63"/>
  <c r="CX135" i="63"/>
  <c r="CX43" i="63"/>
  <c r="CX55" i="63"/>
  <c r="CX59" i="63"/>
  <c r="CX482" i="63"/>
  <c r="CX58" i="63"/>
  <c r="CX50" i="63"/>
  <c r="CX219" i="63"/>
  <c r="CX288" i="63"/>
  <c r="CX547" i="63"/>
  <c r="CX540" i="63"/>
  <c r="CX564" i="63"/>
  <c r="CX620" i="63"/>
  <c r="CX619" i="63"/>
  <c r="CS596" i="63"/>
  <c r="CS426" i="63"/>
  <c r="CS170" i="63"/>
  <c r="CS376" i="63"/>
  <c r="CS578" i="63"/>
  <c r="CS516" i="63"/>
  <c r="CS656" i="63"/>
  <c r="CS477" i="63"/>
  <c r="CS228" i="63"/>
  <c r="CS148" i="63"/>
  <c r="CS268" i="63"/>
  <c r="CS225" i="63"/>
  <c r="CS362" i="63"/>
  <c r="CS451" i="63"/>
  <c r="CS313" i="63"/>
  <c r="CS508" i="63"/>
  <c r="CS149" i="63"/>
  <c r="CS25" i="63"/>
  <c r="CS162" i="63"/>
  <c r="CS496" i="63"/>
  <c r="CS232" i="63"/>
  <c r="CS123" i="63"/>
  <c r="CS435" i="63"/>
  <c r="CS296" i="63"/>
  <c r="CS475" i="63"/>
  <c r="CS507" i="63"/>
  <c r="CS257" i="63"/>
  <c r="CS108" i="63"/>
  <c r="CS464" i="63"/>
  <c r="CS654" i="63"/>
  <c r="CS639" i="63"/>
  <c r="CS434" i="63"/>
  <c r="CS20" i="63"/>
  <c r="CS417" i="63"/>
  <c r="CS336" i="63"/>
  <c r="CS87" i="63"/>
  <c r="CS153" i="63"/>
  <c r="CS638" i="63"/>
  <c r="CS203" i="63"/>
  <c r="CS27" i="63"/>
  <c r="CS189" i="63"/>
  <c r="CS165" i="63"/>
  <c r="CS334" i="63"/>
  <c r="CS494" i="63"/>
  <c r="CS440" i="63"/>
  <c r="CS65" i="63"/>
  <c r="CS468" i="63"/>
  <c r="CS69" i="63"/>
  <c r="CS637" i="63"/>
  <c r="CS192" i="63"/>
  <c r="CS428" i="63"/>
  <c r="CS641" i="63"/>
  <c r="CS238" i="63"/>
  <c r="CS462" i="63"/>
  <c r="CS24" i="63"/>
  <c r="CS229" i="63"/>
  <c r="CS593" i="63"/>
  <c r="CS201" i="63"/>
  <c r="CS70" i="63"/>
  <c r="CS363" i="63"/>
  <c r="CS256" i="63"/>
  <c r="CS429" i="63"/>
  <c r="CS36" i="63"/>
  <c r="CS326" i="63"/>
  <c r="CS155" i="63"/>
  <c r="CS519" i="63"/>
  <c r="CS449" i="63"/>
  <c r="CS399" i="63"/>
  <c r="CS216" i="63"/>
  <c r="CS517" i="63"/>
  <c r="CS419" i="63"/>
  <c r="CS520" i="63"/>
  <c r="CS416" i="63"/>
  <c r="CS397" i="63"/>
  <c r="CS518" i="63"/>
  <c r="CS121" i="63"/>
  <c r="CS191" i="63"/>
  <c r="CS299" i="63"/>
  <c r="CS420" i="63"/>
  <c r="CS484" i="63"/>
  <c r="CS441" i="63"/>
  <c r="CS576" i="63"/>
  <c r="CS364" i="63"/>
  <c r="CS169" i="63"/>
  <c r="CS297" i="63"/>
  <c r="CS196" i="63"/>
  <c r="CS154" i="63"/>
  <c r="CS325" i="63"/>
  <c r="CS37" i="63"/>
  <c r="CS322" i="63"/>
  <c r="CS640" i="63"/>
  <c r="CS421" i="63"/>
  <c r="CS450" i="63"/>
  <c r="CS194" i="63"/>
  <c r="CS240" i="63"/>
  <c r="CS198" i="63"/>
  <c r="CS401" i="63"/>
  <c r="CS390" i="63"/>
  <c r="CS122" i="63"/>
  <c r="CS193" i="63"/>
  <c r="CS21" i="63"/>
  <c r="CS254" i="63"/>
  <c r="CS86" i="63"/>
  <c r="CS324" i="63"/>
  <c r="CS500" i="63"/>
  <c r="CS354" i="63"/>
  <c r="CS460" i="63"/>
  <c r="CS427" i="63"/>
  <c r="CS236" i="63"/>
  <c r="CS400" i="63"/>
  <c r="CS179" i="63"/>
  <c r="CS22" i="63"/>
  <c r="CS195" i="63"/>
  <c r="CS369" i="63"/>
  <c r="CS635" i="63"/>
  <c r="CS338" i="63"/>
  <c r="CS577" i="63"/>
  <c r="CS180" i="63"/>
  <c r="CS167" i="63"/>
  <c r="CS515" i="63"/>
  <c r="CS161" i="63"/>
  <c r="CS64" i="63"/>
  <c r="CS461" i="63"/>
  <c r="CS474" i="63"/>
  <c r="CS374" i="63"/>
  <c r="CS473" i="63"/>
  <c r="CS514" i="63"/>
  <c r="CS67" i="63"/>
  <c r="CS365" i="63"/>
  <c r="CS231" i="63"/>
  <c r="CS398" i="63"/>
  <c r="CS402" i="63"/>
  <c r="CS182" i="63"/>
  <c r="CS581" i="63"/>
  <c r="CS171" i="63"/>
  <c r="CS150" i="63"/>
  <c r="CS501" i="63"/>
  <c r="CS298" i="63"/>
  <c r="CS483" i="63"/>
  <c r="CS478" i="63"/>
  <c r="CS315" i="63"/>
  <c r="CS505" i="63"/>
  <c r="CS580" i="63"/>
  <c r="CS166" i="63"/>
  <c r="CS274" i="63"/>
  <c r="CS164" i="63"/>
  <c r="CS476" i="63"/>
  <c r="CS104" i="63"/>
  <c r="CS355" i="63"/>
  <c r="CS106" i="63"/>
  <c r="CS202" i="63"/>
  <c r="CS292" i="63"/>
  <c r="CS266" i="63"/>
  <c r="CS455" i="63"/>
  <c r="CS403" i="63"/>
  <c r="CS260" i="63"/>
  <c r="CS163" i="63"/>
  <c r="CS433" i="63"/>
  <c r="CS184" i="63"/>
  <c r="CS230" i="63"/>
  <c r="CS110" i="63"/>
  <c r="CS361" i="63"/>
  <c r="CS23" i="63"/>
  <c r="CS607" i="63"/>
  <c r="CS19" i="63"/>
  <c r="CS112" i="63"/>
  <c r="CS391" i="63"/>
  <c r="CS168" i="63"/>
  <c r="CS657" i="63"/>
  <c r="CS199" i="63"/>
  <c r="CS439" i="63"/>
  <c r="CS283" i="63"/>
  <c r="CS275" i="63"/>
  <c r="CS353" i="63"/>
  <c r="CS151" i="63"/>
  <c r="CS239" i="63"/>
  <c r="CS636" i="63"/>
  <c r="CS378" i="63"/>
  <c r="CS583" i="63"/>
  <c r="CS454" i="63"/>
  <c r="CS465" i="63"/>
  <c r="CS109" i="63"/>
  <c r="CS448" i="63"/>
  <c r="CS582" i="63"/>
  <c r="CS66" i="63"/>
  <c r="CS375" i="63"/>
  <c r="CS71" i="63"/>
  <c r="CS422" i="63"/>
  <c r="CS237" i="63"/>
  <c r="CS466" i="63"/>
  <c r="CS463" i="63"/>
  <c r="CS235" i="63"/>
  <c r="CS183" i="63"/>
  <c r="CS293" i="63"/>
  <c r="CS392" i="63"/>
  <c r="CS120" i="63"/>
  <c r="CS214" i="63"/>
  <c r="CS352" i="63"/>
  <c r="CS485" i="63"/>
  <c r="CS377" i="63"/>
  <c r="CS35" i="63"/>
  <c r="CS447" i="63"/>
  <c r="CS592" i="63"/>
  <c r="CS418" i="63"/>
  <c r="CS294" i="63"/>
  <c r="CS181" i="63"/>
  <c r="CS38" i="63"/>
  <c r="CS486" i="63"/>
  <c r="CS26" i="63"/>
  <c r="CS267" i="63"/>
  <c r="CS634" i="63"/>
  <c r="CS493" i="63"/>
  <c r="CS255" i="63"/>
  <c r="CS467" i="63"/>
  <c r="CS492" i="63"/>
  <c r="CS197" i="63"/>
  <c r="CS655" i="63"/>
  <c r="CS107" i="63"/>
  <c r="CS453" i="63"/>
  <c r="CS595" i="63"/>
  <c r="CS633" i="63"/>
  <c r="CS190" i="63"/>
  <c r="CS105" i="63"/>
  <c r="CS575" i="63"/>
  <c r="CS200" i="63"/>
  <c r="CS284" i="63"/>
  <c r="CS446" i="63"/>
  <c r="CS452" i="63"/>
  <c r="CS513" i="63"/>
  <c r="CS259" i="63"/>
  <c r="CS415" i="63"/>
  <c r="CS314" i="63"/>
  <c r="CS63" i="63"/>
  <c r="CS295" i="63"/>
  <c r="CS233" i="63"/>
  <c r="CS258" i="63"/>
  <c r="CS68" i="63"/>
  <c r="CS269" i="63"/>
  <c r="CS495" i="63"/>
  <c r="CS509" i="63"/>
  <c r="CS579" i="63"/>
  <c r="CS111" i="63"/>
  <c r="CS234" i="63"/>
  <c r="CS370" i="63"/>
  <c r="CS506" i="63"/>
  <c r="CS594" i="63"/>
  <c r="CS133" i="63"/>
  <c r="CS185" i="63"/>
  <c r="CS565" i="63"/>
  <c r="CS521" i="63"/>
  <c r="CS144" i="63"/>
  <c r="CS631" i="63"/>
  <c r="CS497" i="63"/>
  <c r="CS307" i="63"/>
  <c r="CS116" i="63"/>
  <c r="CS127" i="63"/>
  <c r="CS290" i="63"/>
  <c r="CS136" i="63"/>
  <c r="CS207" i="63"/>
  <c r="CS131" i="63"/>
  <c r="CS53" i="63"/>
  <c r="CS330" i="63"/>
  <c r="CS135" i="63"/>
  <c r="CS33" i="63"/>
  <c r="CS47" i="63"/>
  <c r="CS59" i="63"/>
  <c r="CS142" i="63"/>
  <c r="CS146" i="63"/>
  <c r="CS58" i="63"/>
  <c r="CS219" i="63"/>
  <c r="CS95" i="63"/>
  <c r="CS622" i="63"/>
  <c r="CS610" i="63"/>
  <c r="CS129" i="63"/>
  <c r="CS548" i="63"/>
  <c r="CS645" i="63"/>
  <c r="CS606" i="63"/>
  <c r="CS57" i="63"/>
  <c r="CS566" i="63"/>
  <c r="CS43" i="63"/>
  <c r="CS32" i="63"/>
  <c r="CS482" i="63"/>
  <c r="CS51" i="63"/>
  <c r="CS17" i="63"/>
  <c r="CS50" i="63"/>
  <c r="CS288" i="63"/>
  <c r="CS118" i="63"/>
  <c r="CS591" i="63"/>
  <c r="CS552" i="63"/>
  <c r="CS61" i="63"/>
  <c r="CS208" i="63"/>
  <c r="CS331" i="63"/>
  <c r="CS143" i="63"/>
  <c r="CS138" i="63"/>
  <c r="CS55" i="63"/>
  <c r="CS52" i="63"/>
  <c r="CS132" i="63"/>
  <c r="CS44" i="63"/>
  <c r="CS48" i="63"/>
  <c r="CS547" i="63"/>
  <c r="CS564" i="63"/>
  <c r="CS130" i="63"/>
  <c r="CS559" i="63"/>
  <c r="CS646" i="63"/>
  <c r="CS626" i="63"/>
  <c r="CS625" i="63"/>
  <c r="CS119" i="63"/>
  <c r="CS605" i="63"/>
  <c r="CS16" i="63"/>
  <c r="CS139" i="63"/>
  <c r="CS60" i="63"/>
  <c r="CS56" i="63"/>
  <c r="CS54" i="63"/>
  <c r="CS265" i="63"/>
  <c r="CS540" i="63"/>
  <c r="CS289" i="63"/>
  <c r="CS617" i="63"/>
  <c r="CW506" i="63"/>
  <c r="CW460" i="63"/>
  <c r="CW505" i="63"/>
  <c r="CW164" i="63"/>
  <c r="CW65" i="63"/>
  <c r="CW108" i="63"/>
  <c r="CW120" i="63"/>
  <c r="CW165" i="63"/>
  <c r="CW655" i="63"/>
  <c r="CW493" i="63"/>
  <c r="CW596" i="63"/>
  <c r="CW365" i="63"/>
  <c r="CW415" i="63"/>
  <c r="CW194" i="63"/>
  <c r="CW451" i="63"/>
  <c r="CW509" i="63"/>
  <c r="CW595" i="63"/>
  <c r="CW231" i="63"/>
  <c r="CW326" i="63"/>
  <c r="CW26" i="63"/>
  <c r="CW492" i="63"/>
  <c r="CW111" i="63"/>
  <c r="CW441" i="63"/>
  <c r="CW64" i="63"/>
  <c r="CW170" i="63"/>
  <c r="CW606" i="63"/>
  <c r="CW195" i="63"/>
  <c r="CW427" i="63"/>
  <c r="CW257" i="63"/>
  <c r="CW236" i="63"/>
  <c r="CW295" i="63"/>
  <c r="CW171" i="63"/>
  <c r="CW647" i="63"/>
  <c r="CW591" i="63"/>
  <c r="CW166" i="63"/>
  <c r="CW297" i="63"/>
  <c r="CW375" i="63"/>
  <c r="CW364" i="63"/>
  <c r="CW484" i="63"/>
  <c r="CW440" i="63"/>
  <c r="CW352" i="63"/>
  <c r="CW446" i="63"/>
  <c r="CW196" i="63"/>
  <c r="CW322" i="63"/>
  <c r="CW21" i="63"/>
  <c r="CW148" i="63"/>
  <c r="CW355" i="63"/>
  <c r="CW590" i="63"/>
  <c r="CW238" i="63"/>
  <c r="CW24" i="63"/>
  <c r="CW455" i="63"/>
  <c r="CW190" i="63"/>
  <c r="CW378" i="63"/>
  <c r="CW256" i="63"/>
  <c r="CW37" i="63"/>
  <c r="CW361" i="63"/>
  <c r="CW400" i="63"/>
  <c r="CW183" i="63"/>
  <c r="CW403" i="63"/>
  <c r="CW474" i="63"/>
  <c r="CW258" i="63"/>
  <c r="CW110" i="63"/>
  <c r="CW508" i="63"/>
  <c r="CW237" i="63"/>
  <c r="CW284" i="63"/>
  <c r="CW398" i="63"/>
  <c r="CW202" i="63"/>
  <c r="CW390" i="63"/>
  <c r="CW324" i="63"/>
  <c r="CW86" i="63"/>
  <c r="CW428" i="63"/>
  <c r="CW68" i="63"/>
  <c r="CW467" i="63"/>
  <c r="CW184" i="63"/>
  <c r="CW69" i="63"/>
  <c r="CW652" i="63"/>
  <c r="CW294" i="63"/>
  <c r="CW485" i="63"/>
  <c r="CW516" i="63"/>
  <c r="CW266" i="63"/>
  <c r="CW517" i="63"/>
  <c r="CW518" i="63"/>
  <c r="CW239" i="63"/>
  <c r="CW63" i="63"/>
  <c r="CW435" i="63"/>
  <c r="CW392" i="63"/>
  <c r="CW275" i="63"/>
  <c r="CW66" i="63"/>
  <c r="CW610" i="63"/>
  <c r="CW495" i="63"/>
  <c r="CW519" i="63"/>
  <c r="CW199" i="63"/>
  <c r="CW496" i="63"/>
  <c r="CW254" i="63"/>
  <c r="CW651" i="63"/>
  <c r="CW163" i="63"/>
  <c r="CW391" i="63"/>
  <c r="CW155" i="63"/>
  <c r="CW397" i="63"/>
  <c r="CW267" i="63"/>
  <c r="CW401" i="63"/>
  <c r="CW191" i="63"/>
  <c r="CW179" i="63"/>
  <c r="CW353" i="63"/>
  <c r="CW107" i="63"/>
  <c r="CW649" i="63"/>
  <c r="CW653" i="63"/>
  <c r="CW473" i="63"/>
  <c r="CW478" i="63"/>
  <c r="CW475" i="63"/>
  <c r="CW197" i="63"/>
  <c r="CW418" i="63"/>
  <c r="CW597" i="63"/>
  <c r="CW27" i="63"/>
  <c r="CW25" i="63"/>
  <c r="CW35" i="63"/>
  <c r="CW203" i="63"/>
  <c r="CW162" i="63"/>
  <c r="CW376" i="63"/>
  <c r="CW621" i="63"/>
  <c r="CW594" i="63"/>
  <c r="CW38" i="63"/>
  <c r="CW362" i="63"/>
  <c r="CW420" i="63"/>
  <c r="CW607" i="63"/>
  <c r="CW228" i="63"/>
  <c r="CW464" i="63"/>
  <c r="CW234" i="63"/>
  <c r="CW87" i="63"/>
  <c r="CW315" i="63"/>
  <c r="CW23" i="63"/>
  <c r="CW592" i="63"/>
  <c r="CW268" i="63"/>
  <c r="CW149" i="63"/>
  <c r="CW167" i="63"/>
  <c r="CW447" i="63"/>
  <c r="CW71" i="63"/>
  <c r="CW293" i="63"/>
  <c r="CW334" i="63"/>
  <c r="CW274" i="63"/>
  <c r="CW452" i="63"/>
  <c r="CW19" i="63"/>
  <c r="CW104" i="63"/>
  <c r="CW453" i="63"/>
  <c r="CW468" i="63"/>
  <c r="CW20" i="63"/>
  <c r="CW462" i="63"/>
  <c r="CW233" i="63"/>
  <c r="CW422" i="63"/>
  <c r="CW369" i="63"/>
  <c r="CW314" i="63"/>
  <c r="CW363" i="63"/>
  <c r="CW154" i="63"/>
  <c r="CW417" i="63"/>
  <c r="CW463" i="63"/>
  <c r="CW70" i="63"/>
  <c r="CW325" i="63"/>
  <c r="CW225" i="63"/>
  <c r="CW513" i="63"/>
  <c r="CW292" i="63"/>
  <c r="CW299" i="63"/>
  <c r="CW466" i="63"/>
  <c r="CW377" i="63"/>
  <c r="CW515" i="63"/>
  <c r="CW429" i="63"/>
  <c r="CW259" i="63"/>
  <c r="CW260" i="63"/>
  <c r="CW450" i="63"/>
  <c r="CW151" i="63"/>
  <c r="CW198" i="63"/>
  <c r="CW193" i="63"/>
  <c r="CW121" i="63"/>
  <c r="CW483" i="63"/>
  <c r="CW449" i="63"/>
  <c r="CW609" i="63"/>
  <c r="CW608" i="63"/>
  <c r="CW269" i="63"/>
  <c r="CW589" i="63"/>
  <c r="CW283" i="63"/>
  <c r="CW153" i="63"/>
  <c r="CW192" i="63"/>
  <c r="CW419" i="63"/>
  <c r="CW229" i="63"/>
  <c r="CW486" i="63"/>
  <c r="CW168" i="63"/>
  <c r="CW520" i="63"/>
  <c r="CW461" i="63"/>
  <c r="CW541" i="63"/>
  <c r="CW374" i="63"/>
  <c r="CW514" i="63"/>
  <c r="CW255" i="63"/>
  <c r="CW370" i="63"/>
  <c r="CW433" i="63"/>
  <c r="CW336" i="63"/>
  <c r="CW454" i="63"/>
  <c r="CW112" i="63"/>
  <c r="CW22" i="63"/>
  <c r="CW354" i="63"/>
  <c r="CW448" i="63"/>
  <c r="CW593" i="63"/>
  <c r="CW106" i="63"/>
  <c r="CW232" i="63"/>
  <c r="CW501" i="63"/>
  <c r="CW67" i="63"/>
  <c r="CW123" i="63"/>
  <c r="CW109" i="63"/>
  <c r="CW476" i="63"/>
  <c r="CW122" i="63"/>
  <c r="CW180" i="63"/>
  <c r="CW214" i="63"/>
  <c r="CW402" i="63"/>
  <c r="CW296" i="63"/>
  <c r="CW200" i="63"/>
  <c r="CW105" i="63"/>
  <c r="CW421" i="63"/>
  <c r="CW465" i="63"/>
  <c r="CW240" i="63"/>
  <c r="CW313" i="63"/>
  <c r="CW500" i="63"/>
  <c r="CW230" i="63"/>
  <c r="CW434" i="63"/>
  <c r="CW338" i="63"/>
  <c r="CW477" i="63"/>
  <c r="CW654" i="63"/>
  <c r="CW181" i="63"/>
  <c r="CW416" i="63"/>
  <c r="CW201" i="63"/>
  <c r="CW235" i="63"/>
  <c r="CW439" i="63"/>
  <c r="CW169" i="63"/>
  <c r="CW494" i="63"/>
  <c r="CW507" i="63"/>
  <c r="CW298" i="63"/>
  <c r="CW150" i="63"/>
  <c r="CW399" i="63"/>
  <c r="CW161" i="63"/>
  <c r="CW426" i="63"/>
  <c r="CW189" i="63"/>
  <c r="CW36" i="63"/>
  <c r="CW182" i="63"/>
  <c r="CW133" i="63"/>
  <c r="CW185" i="63"/>
  <c r="CW127" i="63"/>
  <c r="CW116" i="63"/>
  <c r="CW525" i="63"/>
  <c r="CW521" i="63"/>
  <c r="CW144" i="63"/>
  <c r="CW565" i="63"/>
  <c r="CW497" i="63"/>
  <c r="CW307" i="63"/>
  <c r="CW290" i="63"/>
  <c r="CW645" i="63"/>
  <c r="CW53" i="63"/>
  <c r="CW131" i="63"/>
  <c r="CW330" i="63"/>
  <c r="CW207" i="63"/>
  <c r="CW208" i="63"/>
  <c r="CW52" i="63"/>
  <c r="CW32" i="63"/>
  <c r="CW56" i="63"/>
  <c r="CW33" i="63"/>
  <c r="CW17" i="63"/>
  <c r="CW265" i="63"/>
  <c r="CW129" i="63"/>
  <c r="CW559" i="63"/>
  <c r="CW640" i="63"/>
  <c r="CW552" i="63"/>
  <c r="CW631" i="63"/>
  <c r="CW61" i="63"/>
  <c r="CW57" i="63"/>
  <c r="CW331" i="63"/>
  <c r="CW16" i="63"/>
  <c r="CW138" i="63"/>
  <c r="CW139" i="63"/>
  <c r="CW60" i="63"/>
  <c r="CW43" i="63"/>
  <c r="CW55" i="63"/>
  <c r="CW132" i="63"/>
  <c r="CW142" i="63"/>
  <c r="CW58" i="63"/>
  <c r="CW219" i="63"/>
  <c r="CW95" i="63"/>
  <c r="CW636" i="63"/>
  <c r="CW540" i="63"/>
  <c r="CW564" i="63"/>
  <c r="CW289" i="63"/>
  <c r="CW118" i="63"/>
  <c r="CW566" i="63"/>
  <c r="CW135" i="63"/>
  <c r="CW44" i="63"/>
  <c r="CW59" i="63"/>
  <c r="CW48" i="63"/>
  <c r="CW50" i="63"/>
  <c r="CW288" i="63"/>
  <c r="CW624" i="63"/>
  <c r="CW130" i="63"/>
  <c r="CW620" i="63"/>
  <c r="CW619" i="63"/>
  <c r="CW143" i="63"/>
  <c r="CW47" i="63"/>
  <c r="CW482" i="63"/>
  <c r="CW54" i="63"/>
  <c r="CW146" i="63"/>
  <c r="CW51" i="63"/>
  <c r="CW547" i="63"/>
  <c r="CW548" i="63"/>
  <c r="CW639" i="63"/>
  <c r="CW605" i="63"/>
  <c r="CW119" i="63"/>
  <c r="DA260" i="63"/>
  <c r="DA105" i="63"/>
  <c r="DA428" i="63"/>
  <c r="DA509" i="63"/>
  <c r="DA184" i="63"/>
  <c r="DA466" i="63"/>
  <c r="DA313" i="63"/>
  <c r="DA171" i="63"/>
  <c r="DA621" i="63"/>
  <c r="DA203" i="63"/>
  <c r="DA589" i="63"/>
  <c r="DA433" i="63"/>
  <c r="DA364" i="63"/>
  <c r="DA122" i="63"/>
  <c r="DA236" i="63"/>
  <c r="DA484" i="63"/>
  <c r="DA492" i="63"/>
  <c r="DA392" i="63"/>
  <c r="DA189" i="63"/>
  <c r="DA150" i="63"/>
  <c r="DA231" i="63"/>
  <c r="DA314" i="63"/>
  <c r="DA460" i="63"/>
  <c r="DA441" i="63"/>
  <c r="DA192" i="63"/>
  <c r="DA378" i="63"/>
  <c r="DA454" i="63"/>
  <c r="DA68" i="63"/>
  <c r="DA467" i="63"/>
  <c r="DA293" i="63"/>
  <c r="DA606" i="63"/>
  <c r="DA647" i="63"/>
  <c r="DA649" i="63"/>
  <c r="DA196" i="63"/>
  <c r="DA168" i="63"/>
  <c r="DA229" i="63"/>
  <c r="DA292" i="63"/>
  <c r="DA390" i="63"/>
  <c r="DA398" i="63"/>
  <c r="DA38" i="63"/>
  <c r="DA653" i="63"/>
  <c r="DA194" i="63"/>
  <c r="DA596" i="63"/>
  <c r="DA21" i="63"/>
  <c r="DA181" i="63"/>
  <c r="DA20" i="63"/>
  <c r="DA435" i="63"/>
  <c r="DA477" i="63"/>
  <c r="DA505" i="63"/>
  <c r="DA148" i="63"/>
  <c r="DA164" i="63"/>
  <c r="DA230" i="63"/>
  <c r="DA518" i="63"/>
  <c r="DA109" i="63"/>
  <c r="DA474" i="63"/>
  <c r="DA353" i="63"/>
  <c r="DA473" i="63"/>
  <c r="DA494" i="63"/>
  <c r="DA355" i="63"/>
  <c r="DA607" i="63"/>
  <c r="DA608" i="63"/>
  <c r="DA451" i="63"/>
  <c r="DA370" i="63"/>
  <c r="DA297" i="63"/>
  <c r="DA468" i="63"/>
  <c r="DA403" i="63"/>
  <c r="DA195" i="63"/>
  <c r="DA86" i="63"/>
  <c r="DA163" i="63"/>
  <c r="DA461" i="63"/>
  <c r="DA198" i="63"/>
  <c r="DA225" i="63"/>
  <c r="DA439" i="63"/>
  <c r="DA267" i="63"/>
  <c r="DA295" i="63"/>
  <c r="DA376" i="63"/>
  <c r="DA69" i="63"/>
  <c r="DA112" i="63"/>
  <c r="DA266" i="63"/>
  <c r="DA590" i="63"/>
  <c r="DA365" i="63"/>
  <c r="DA595" i="63"/>
  <c r="DA426" i="63"/>
  <c r="DA419" i="63"/>
  <c r="DA422" i="63"/>
  <c r="DA190" i="63"/>
  <c r="DA493" i="63"/>
  <c r="DA517" i="63"/>
  <c r="DA149" i="63"/>
  <c r="DA515" i="63"/>
  <c r="DA228" i="63"/>
  <c r="DA71" i="63"/>
  <c r="DA652" i="63"/>
  <c r="DA336" i="63"/>
  <c r="DA418" i="63"/>
  <c r="DA464" i="63"/>
  <c r="DA506" i="63"/>
  <c r="DA501" i="63"/>
  <c r="DA450" i="63"/>
  <c r="DA415" i="63"/>
  <c r="DA155" i="63"/>
  <c r="DA165" i="63"/>
  <c r="DA107" i="63"/>
  <c r="DA508" i="63"/>
  <c r="DA193" i="63"/>
  <c r="DA25" i="63"/>
  <c r="DA322" i="63"/>
  <c r="DA24" i="63"/>
  <c r="DA18" i="63"/>
  <c r="DA239" i="63"/>
  <c r="DA399" i="63"/>
  <c r="DA591" i="63"/>
  <c r="DA486" i="63"/>
  <c r="DA417" i="63"/>
  <c r="DA655" i="63"/>
  <c r="DA284" i="63"/>
  <c r="DA179" i="63"/>
  <c r="DA651" i="63"/>
  <c r="DA478" i="63"/>
  <c r="DA258" i="63"/>
  <c r="DA232" i="63"/>
  <c r="DA87" i="63"/>
  <c r="DA104" i="63"/>
  <c r="DA516" i="63"/>
  <c r="DA22" i="63"/>
  <c r="DA325" i="63"/>
  <c r="DA334" i="63"/>
  <c r="DA37" i="63"/>
  <c r="DA593" i="63"/>
  <c r="DA326" i="63"/>
  <c r="DA609" i="63"/>
  <c r="DA65" i="63"/>
  <c r="DA622" i="63"/>
  <c r="DA391" i="63"/>
  <c r="DA298" i="63"/>
  <c r="DA315" i="63"/>
  <c r="DA269" i="63"/>
  <c r="DA440" i="63"/>
  <c r="DA254" i="63"/>
  <c r="DA26" i="63"/>
  <c r="DA465" i="63"/>
  <c r="DA268" i="63"/>
  <c r="DA153" i="63"/>
  <c r="DA27" i="63"/>
  <c r="DA259" i="63"/>
  <c r="DA274" i="63"/>
  <c r="DA233" i="63"/>
  <c r="DA235" i="63"/>
  <c r="DA519" i="63"/>
  <c r="DA111" i="63"/>
  <c r="DA610" i="63"/>
  <c r="DA452" i="63"/>
  <c r="DA592" i="63"/>
  <c r="DA256" i="63"/>
  <c r="DA67" i="63"/>
  <c r="DA513" i="63"/>
  <c r="DA421" i="63"/>
  <c r="DA108" i="63"/>
  <c r="DA448" i="63"/>
  <c r="DA283" i="63"/>
  <c r="DA597" i="63"/>
  <c r="DA338" i="63"/>
  <c r="DA462" i="63"/>
  <c r="DA35" i="63"/>
  <c r="DA36" i="63"/>
  <c r="DA416" i="63"/>
  <c r="DA476" i="63"/>
  <c r="DA120" i="63"/>
  <c r="DA23" i="63"/>
  <c r="DA162" i="63"/>
  <c r="DA182" i="63"/>
  <c r="DA19" i="63"/>
  <c r="DA106" i="63"/>
  <c r="DA475" i="63"/>
  <c r="DA362" i="63"/>
  <c r="DA201" i="63"/>
  <c r="DA324" i="63"/>
  <c r="DA275" i="63"/>
  <c r="DA234" i="63"/>
  <c r="DA500" i="63"/>
  <c r="DA191" i="63"/>
  <c r="DA199" i="63"/>
  <c r="DA463" i="63"/>
  <c r="DA133" i="63"/>
  <c r="DA401" i="63"/>
  <c r="DA449" i="63"/>
  <c r="DA427" i="63"/>
  <c r="DA200" i="63"/>
  <c r="DA434" i="63"/>
  <c r="DA402" i="63"/>
  <c r="DA453" i="63"/>
  <c r="DA70" i="63"/>
  <c r="DA520" i="63"/>
  <c r="DA166" i="63"/>
  <c r="DA352" i="63"/>
  <c r="DA455" i="63"/>
  <c r="DA237" i="63"/>
  <c r="DA375" i="63"/>
  <c r="DA495" i="63"/>
  <c r="DA170" i="63"/>
  <c r="DA363" i="63"/>
  <c r="DA377" i="63"/>
  <c r="DA294" i="63"/>
  <c r="DA299" i="63"/>
  <c r="DA123" i="63"/>
  <c r="DA429" i="63"/>
  <c r="DA420" i="63"/>
  <c r="DA514" i="63"/>
  <c r="DA361" i="63"/>
  <c r="DA257" i="63"/>
  <c r="DA183" i="63"/>
  <c r="DA654" i="63"/>
  <c r="DA397" i="63"/>
  <c r="DA507" i="63"/>
  <c r="DA238" i="63"/>
  <c r="DA161" i="63"/>
  <c r="DA496" i="63"/>
  <c r="DA296" i="63"/>
  <c r="DA169" i="63"/>
  <c r="DA483" i="63"/>
  <c r="DA154" i="63"/>
  <c r="DA240" i="63"/>
  <c r="DA202" i="63"/>
  <c r="DA180" i="63"/>
  <c r="DA167" i="63"/>
  <c r="DA117" i="63"/>
  <c r="DA446" i="63"/>
  <c r="DA197" i="63"/>
  <c r="DA64" i="63"/>
  <c r="DA110" i="63"/>
  <c r="DA369" i="63"/>
  <c r="DA63" i="63"/>
  <c r="DA374" i="63"/>
  <c r="DA485" i="63"/>
  <c r="DA214" i="63"/>
  <c r="DA121" i="63"/>
  <c r="DA594" i="63"/>
  <c r="DA66" i="63"/>
  <c r="DA151" i="63"/>
  <c r="DA400" i="63"/>
  <c r="DA447" i="63"/>
  <c r="DA354" i="63"/>
  <c r="DA255" i="63"/>
  <c r="DA185" i="63"/>
  <c r="DA144" i="63"/>
  <c r="DA565" i="63"/>
  <c r="DA641" i="63"/>
  <c r="DA290" i="63"/>
  <c r="DA136" i="63"/>
  <c r="DA127" i="63"/>
  <c r="DA645" i="63"/>
  <c r="DA521" i="63"/>
  <c r="DA307" i="63"/>
  <c r="DA116" i="63"/>
  <c r="DA207" i="63"/>
  <c r="DA53" i="63"/>
  <c r="DA497" i="63"/>
  <c r="DA131" i="63"/>
  <c r="DA330" i="63"/>
  <c r="DA208" i="63"/>
  <c r="DA60" i="63"/>
  <c r="DA55" i="63"/>
  <c r="DA56" i="63"/>
  <c r="DA44" i="63"/>
  <c r="DA47" i="63"/>
  <c r="DA59" i="63"/>
  <c r="DA482" i="63"/>
  <c r="DA51" i="63"/>
  <c r="DA547" i="63"/>
  <c r="DA129" i="63"/>
  <c r="DA548" i="63"/>
  <c r="DA564" i="63"/>
  <c r="DA639" i="63"/>
  <c r="DA119" i="63"/>
  <c r="DA619" i="63"/>
  <c r="DA61" i="63"/>
  <c r="DA143" i="63"/>
  <c r="DA135" i="63"/>
  <c r="DA52" i="63"/>
  <c r="DA132" i="63"/>
  <c r="DA146" i="63"/>
  <c r="DA17" i="63"/>
  <c r="DA58" i="63"/>
  <c r="DA265" i="63"/>
  <c r="DA640" i="63"/>
  <c r="DA552" i="63"/>
  <c r="DA631" i="63"/>
  <c r="DA16" i="63"/>
  <c r="DA139" i="63"/>
  <c r="DA32" i="63"/>
  <c r="DA33" i="63"/>
  <c r="DA142" i="63"/>
  <c r="DA54" i="63"/>
  <c r="DA50" i="63"/>
  <c r="DA636" i="63"/>
  <c r="DA540" i="63"/>
  <c r="DA118" i="63"/>
  <c r="DA605" i="63"/>
  <c r="DA566" i="63"/>
  <c r="DA57" i="63"/>
  <c r="DA331" i="63"/>
  <c r="DA138" i="63"/>
  <c r="DA43" i="63"/>
  <c r="DA48" i="63"/>
  <c r="DA219" i="63"/>
  <c r="DA95" i="63"/>
  <c r="DA288" i="63"/>
  <c r="DA624" i="63"/>
  <c r="DA289" i="63"/>
  <c r="DA130" i="63"/>
  <c r="DA559" i="63"/>
  <c r="DA620" i="63"/>
  <c r="I322" i="63"/>
  <c r="I200" i="63"/>
  <c r="I468" i="63"/>
  <c r="I203" i="63"/>
  <c r="I151" i="63"/>
  <c r="I398" i="63"/>
  <c r="I106" i="63"/>
  <c r="I63" i="63"/>
  <c r="I638" i="63"/>
  <c r="I23" i="63"/>
  <c r="I236" i="63"/>
  <c r="I466" i="63"/>
  <c r="I122" i="63"/>
  <c r="I449" i="63"/>
  <c r="I254" i="63"/>
  <c r="I202" i="63"/>
  <c r="I121" i="63"/>
  <c r="I233" i="63"/>
  <c r="I256" i="63"/>
  <c r="I391" i="63"/>
  <c r="I214" i="63"/>
  <c r="I231" i="63"/>
  <c r="I483" i="63"/>
  <c r="I154" i="63"/>
  <c r="I595" i="63"/>
  <c r="I163" i="63"/>
  <c r="I517" i="63"/>
  <c r="I446" i="63"/>
  <c r="I190" i="63"/>
  <c r="I201" i="63"/>
  <c r="I561" i="63"/>
  <c r="I65" i="63"/>
  <c r="I636" i="63"/>
  <c r="I583" i="63"/>
  <c r="I259" i="63"/>
  <c r="I377" i="63"/>
  <c r="I656" i="63"/>
  <c r="I237" i="63"/>
  <c r="I325" i="63"/>
  <c r="I18" i="63"/>
  <c r="I315" i="63"/>
  <c r="I195" i="63"/>
  <c r="I577" i="63"/>
  <c r="I353" i="63"/>
  <c r="I416" i="63"/>
  <c r="I38" i="63"/>
  <c r="I20" i="63"/>
  <c r="I336" i="63"/>
  <c r="I399" i="63"/>
  <c r="I461" i="63"/>
  <c r="I189" i="63"/>
  <c r="I228" i="63"/>
  <c r="I192" i="63"/>
  <c r="I580" i="63"/>
  <c r="I148" i="63"/>
  <c r="I375" i="63"/>
  <c r="I475" i="63"/>
  <c r="I238" i="63"/>
  <c r="I633" i="63"/>
  <c r="I463" i="63"/>
  <c r="I257" i="63"/>
  <c r="I581" i="63"/>
  <c r="I292" i="63"/>
  <c r="I448" i="63"/>
  <c r="I634" i="63"/>
  <c r="I86" i="63"/>
  <c r="I484" i="63"/>
  <c r="I473" i="63"/>
  <c r="I235" i="63"/>
  <c r="I164" i="63"/>
  <c r="I392" i="63"/>
  <c r="I641" i="63"/>
  <c r="I293" i="63"/>
  <c r="I426" i="63"/>
  <c r="I365" i="63"/>
  <c r="I506" i="63"/>
  <c r="I326" i="63"/>
  <c r="I596" i="63"/>
  <c r="I500" i="63"/>
  <c r="I67" i="63"/>
  <c r="I111" i="63"/>
  <c r="I123" i="63"/>
  <c r="I162" i="63"/>
  <c r="I112" i="63"/>
  <c r="I299" i="63"/>
  <c r="I635" i="63"/>
  <c r="I87" i="63"/>
  <c r="I155" i="63"/>
  <c r="I495" i="63"/>
  <c r="I295" i="63"/>
  <c r="I401" i="63"/>
  <c r="I370" i="63"/>
  <c r="I70" i="63"/>
  <c r="I25" i="63"/>
  <c r="I109" i="63"/>
  <c r="I260" i="63"/>
  <c r="I400" i="63"/>
  <c r="I460" i="63"/>
  <c r="I35" i="63"/>
  <c r="I578" i="63"/>
  <c r="I462" i="63"/>
  <c r="I274" i="63"/>
  <c r="I171" i="63"/>
  <c r="I266" i="63"/>
  <c r="I104" i="63"/>
  <c r="I128" i="63"/>
  <c r="I520" i="63"/>
  <c r="I168" i="63"/>
  <c r="I376" i="63"/>
  <c r="I419" i="63"/>
  <c r="I508" i="63"/>
  <c r="I150" i="63"/>
  <c r="I191" i="63"/>
  <c r="I182" i="63"/>
  <c r="I486" i="63"/>
  <c r="I294" i="63"/>
  <c r="I194" i="63"/>
  <c r="I464" i="63"/>
  <c r="I258" i="63"/>
  <c r="I105" i="63"/>
  <c r="I440" i="63"/>
  <c r="I26" i="63"/>
  <c r="I296" i="63"/>
  <c r="I267" i="63"/>
  <c r="I120" i="63"/>
  <c r="I169" i="63"/>
  <c r="I639" i="63"/>
  <c r="I225" i="63"/>
  <c r="I363" i="63"/>
  <c r="I439" i="63"/>
  <c r="I655" i="63"/>
  <c r="I240" i="63"/>
  <c r="I313" i="63"/>
  <c r="I374" i="63"/>
  <c r="I133" i="63"/>
  <c r="I199" i="63"/>
  <c r="I229" i="63"/>
  <c r="I474" i="63"/>
  <c r="I477" i="63"/>
  <c r="I509" i="63"/>
  <c r="I196" i="63"/>
  <c r="I465" i="63"/>
  <c r="I198" i="63"/>
  <c r="I181" i="63"/>
  <c r="I149" i="63"/>
  <c r="I515" i="63"/>
  <c r="I441" i="63"/>
  <c r="I110" i="63"/>
  <c r="I27" i="63"/>
  <c r="I478" i="63"/>
  <c r="I417" i="63"/>
  <c r="I454" i="63"/>
  <c r="I170" i="63"/>
  <c r="I239" i="63"/>
  <c r="I275" i="63"/>
  <c r="I592" i="63"/>
  <c r="I450" i="63"/>
  <c r="I452" i="63"/>
  <c r="I640" i="63"/>
  <c r="I579" i="63"/>
  <c r="I338" i="63"/>
  <c r="I197" i="63"/>
  <c r="I518" i="63"/>
  <c r="I161" i="63"/>
  <c r="I516" i="63"/>
  <c r="I493" i="63"/>
  <c r="I485" i="63"/>
  <c r="I467" i="63"/>
  <c r="I284" i="63"/>
  <c r="I297" i="63"/>
  <c r="I24" i="63"/>
  <c r="I657" i="63"/>
  <c r="I269" i="63"/>
  <c r="I415" i="63"/>
  <c r="I501" i="63"/>
  <c r="I68" i="63"/>
  <c r="I582" i="63"/>
  <c r="I447" i="63"/>
  <c r="I232" i="63"/>
  <c r="I230" i="63"/>
  <c r="I314" i="63"/>
  <c r="I514" i="63"/>
  <c r="I429" i="63"/>
  <c r="I180" i="63"/>
  <c r="I451" i="63"/>
  <c r="I422" i="63"/>
  <c r="I593" i="63"/>
  <c r="I167" i="63"/>
  <c r="I492" i="63"/>
  <c r="I37" i="63"/>
  <c r="I637" i="63"/>
  <c r="I494" i="63"/>
  <c r="I153" i="63"/>
  <c r="I184" i="63"/>
  <c r="I66" i="63"/>
  <c r="I455" i="63"/>
  <c r="I519" i="63"/>
  <c r="I453" i="63"/>
  <c r="I427" i="63"/>
  <c r="I364" i="63"/>
  <c r="I390" i="63"/>
  <c r="I69" i="63"/>
  <c r="I334" i="63"/>
  <c r="I428" i="63"/>
  <c r="I403" i="63"/>
  <c r="I352" i="63"/>
  <c r="I268" i="63"/>
  <c r="I193" i="63"/>
  <c r="I575" i="63"/>
  <c r="I420" i="63"/>
  <c r="I435" i="63"/>
  <c r="I513" i="63"/>
  <c r="I324" i="63"/>
  <c r="I476" i="63"/>
  <c r="I434" i="63"/>
  <c r="I298" i="63"/>
  <c r="I433" i="63"/>
  <c r="I354" i="63"/>
  <c r="I505" i="63"/>
  <c r="I36" i="63"/>
  <c r="I255" i="63"/>
  <c r="I179" i="63"/>
  <c r="I22" i="63"/>
  <c r="I421" i="63"/>
  <c r="I21" i="63"/>
  <c r="I107" i="63"/>
  <c r="I418" i="63"/>
  <c r="I378" i="63"/>
  <c r="I165" i="63"/>
  <c r="I361" i="63"/>
  <c r="I362" i="63"/>
  <c r="I594" i="63"/>
  <c r="I369" i="63"/>
  <c r="I183" i="63"/>
  <c r="I397" i="63"/>
  <c r="I108" i="63"/>
  <c r="I654" i="63"/>
  <c r="I355" i="63"/>
  <c r="I64" i="63"/>
  <c r="I507" i="63"/>
  <c r="I71" i="63"/>
  <c r="I19" i="63"/>
  <c r="I496" i="63"/>
  <c r="I166" i="63"/>
  <c r="I576" i="63"/>
  <c r="I402" i="63"/>
  <c r="I283" i="63"/>
  <c r="I234" i="63"/>
  <c r="I185" i="63"/>
  <c r="I127" i="63"/>
  <c r="I307" i="63"/>
  <c r="I497" i="63"/>
  <c r="I144" i="63"/>
  <c r="I631" i="63"/>
  <c r="I521" i="63"/>
  <c r="I627" i="63"/>
  <c r="I116" i="63"/>
  <c r="I53" i="63"/>
  <c r="I565" i="63"/>
  <c r="I207" i="63"/>
  <c r="I131" i="63"/>
  <c r="I208" i="63"/>
  <c r="I57" i="63"/>
  <c r="I143" i="63"/>
  <c r="I139" i="63"/>
  <c r="I43" i="63"/>
  <c r="I50" i="63"/>
  <c r="I289" i="63"/>
  <c r="I605" i="63"/>
  <c r="I566" i="63"/>
  <c r="I55" i="63"/>
  <c r="I52" i="63"/>
  <c r="I32" i="63"/>
  <c r="I132" i="63"/>
  <c r="I56" i="63"/>
  <c r="I142" i="63"/>
  <c r="I146" i="63"/>
  <c r="I51" i="63"/>
  <c r="I219" i="63"/>
  <c r="I288" i="63"/>
  <c r="I540" i="63"/>
  <c r="I625" i="63"/>
  <c r="I645" i="63"/>
  <c r="I591" i="63"/>
  <c r="I617" i="63"/>
  <c r="I61" i="63"/>
  <c r="I331" i="63"/>
  <c r="I135" i="63"/>
  <c r="I44" i="63"/>
  <c r="I54" i="63"/>
  <c r="I58" i="63"/>
  <c r="I265" i="63"/>
  <c r="I95" i="63"/>
  <c r="I610" i="63"/>
  <c r="I547" i="63"/>
  <c r="I129" i="63"/>
  <c r="I130" i="63"/>
  <c r="I559" i="63"/>
  <c r="I626" i="63"/>
  <c r="I118" i="63"/>
  <c r="I119" i="63"/>
  <c r="I330" i="63"/>
  <c r="I16" i="63"/>
  <c r="I138" i="63"/>
  <c r="I60" i="63"/>
  <c r="I33" i="63"/>
  <c r="I47" i="63"/>
  <c r="I59" i="63"/>
  <c r="I482" i="63"/>
  <c r="I48" i="63"/>
  <c r="I17" i="63"/>
  <c r="I622" i="63"/>
  <c r="I548" i="63"/>
  <c r="I564" i="63"/>
  <c r="I646" i="63"/>
  <c r="I552" i="63"/>
  <c r="I606" i="63"/>
  <c r="Y337" i="63"/>
  <c r="BK403" i="63"/>
  <c r="BK109" i="63"/>
  <c r="BK36" i="63"/>
  <c r="BK577" i="63"/>
  <c r="BK106" i="63"/>
  <c r="BK255" i="63"/>
  <c r="BK228" i="63"/>
  <c r="BK397" i="63"/>
  <c r="BK170" i="63"/>
  <c r="BK274" i="63"/>
  <c r="BK189" i="63"/>
  <c r="BK194" i="63"/>
  <c r="BK163" i="63"/>
  <c r="BK635" i="63"/>
  <c r="BK149" i="63"/>
  <c r="BK656" i="63"/>
  <c r="BK460" i="63"/>
  <c r="BK336" i="63"/>
  <c r="BK180" i="63"/>
  <c r="BK155" i="63"/>
  <c r="BK161" i="63"/>
  <c r="BK478" i="63"/>
  <c r="BK35" i="63"/>
  <c r="BK123" i="63"/>
  <c r="BK162" i="63"/>
  <c r="BK519" i="63"/>
  <c r="BK66" i="63"/>
  <c r="BK657" i="63"/>
  <c r="BK295" i="63"/>
  <c r="BK576" i="63"/>
  <c r="BK104" i="63"/>
  <c r="BK22" i="63"/>
  <c r="BK86" i="63"/>
  <c r="BK565" i="63"/>
  <c r="BK127" i="63"/>
  <c r="BK61" i="63"/>
  <c r="BK637" i="63"/>
  <c r="BK451" i="63"/>
  <c r="BK254" i="63"/>
  <c r="BK64" i="63"/>
  <c r="BK165" i="63"/>
  <c r="BK416" i="63"/>
  <c r="BK417" i="63"/>
  <c r="BK293" i="63"/>
  <c r="BK21" i="63"/>
  <c r="BK53" i="63"/>
  <c r="BK37" i="63"/>
  <c r="BK634" i="63"/>
  <c r="BK67" i="63"/>
  <c r="BK181" i="63"/>
  <c r="BK473" i="63"/>
  <c r="BK370" i="63"/>
  <c r="BK148" i="63"/>
  <c r="BK422" i="63"/>
  <c r="BK508" i="63"/>
  <c r="BK363" i="63"/>
  <c r="BK202" i="63"/>
  <c r="BK154" i="63"/>
  <c r="BK63" i="63"/>
  <c r="BK197" i="63"/>
  <c r="BK292" i="63"/>
  <c r="BK454" i="63"/>
  <c r="BK596" i="63"/>
  <c r="BK116" i="63"/>
  <c r="BK225" i="63"/>
  <c r="BK216" i="63"/>
  <c r="BK364" i="63"/>
  <c r="BK38" i="63"/>
  <c r="BK521" i="63"/>
  <c r="BK398" i="63"/>
  <c r="BK27" i="63"/>
  <c r="BK582" i="63"/>
  <c r="BK105" i="63"/>
  <c r="BK402" i="63"/>
  <c r="BK191" i="63"/>
  <c r="BK514" i="63"/>
  <c r="BK583" i="63"/>
  <c r="BK581" i="63"/>
  <c r="BK518" i="63"/>
  <c r="BK185" i="63"/>
  <c r="BK70" i="63"/>
  <c r="BK447" i="63"/>
  <c r="BK477" i="63"/>
  <c r="BK362" i="63"/>
  <c r="BK446" i="63"/>
  <c r="BK190" i="63"/>
  <c r="BK400" i="63"/>
  <c r="BK171" i="63"/>
  <c r="BK476" i="63"/>
  <c r="BK484" i="63"/>
  <c r="BK69" i="63"/>
  <c r="BK433" i="63"/>
  <c r="BK465" i="63"/>
  <c r="BK153" i="63"/>
  <c r="BK290" i="63"/>
  <c r="BK485" i="63"/>
  <c r="BK506" i="63"/>
  <c r="BK256" i="63"/>
  <c r="BK315" i="63"/>
  <c r="BK266" i="63"/>
  <c r="BK23" i="63"/>
  <c r="BK354" i="63"/>
  <c r="BK231" i="63"/>
  <c r="BK427" i="63"/>
  <c r="BK468" i="63"/>
  <c r="BK464" i="63"/>
  <c r="BK636" i="63"/>
  <c r="BK640" i="63"/>
  <c r="BK435" i="63"/>
  <c r="BK593" i="63"/>
  <c r="BK240" i="63"/>
  <c r="BK229" i="63"/>
  <c r="BK133" i="63"/>
  <c r="BK239" i="63"/>
  <c r="BK474" i="63"/>
  <c r="BK325" i="63"/>
  <c r="BK111" i="63"/>
  <c r="BK516" i="63"/>
  <c r="BK25" i="63"/>
  <c r="BK513" i="63"/>
  <c r="BK462" i="63"/>
  <c r="BK214" i="63"/>
  <c r="BK184" i="63"/>
  <c r="BK575" i="63"/>
  <c r="BK466" i="63"/>
  <c r="BK594" i="63"/>
  <c r="BK483" i="63"/>
  <c r="BK496" i="63"/>
  <c r="BK415" i="63"/>
  <c r="BK420" i="63"/>
  <c r="BK639" i="63"/>
  <c r="BK450" i="63"/>
  <c r="BK201" i="63"/>
  <c r="BK107" i="63"/>
  <c r="BK353" i="63"/>
  <c r="BK112" i="63"/>
  <c r="BK439" i="63"/>
  <c r="BK237" i="63"/>
  <c r="BK355" i="63"/>
  <c r="BK198" i="63"/>
  <c r="BK182" i="63"/>
  <c r="BK392" i="63"/>
  <c r="BK378" i="63"/>
  <c r="BK500" i="63"/>
  <c r="BK230" i="63"/>
  <c r="BK275" i="63"/>
  <c r="BK418" i="63"/>
  <c r="BK164" i="63"/>
  <c r="BK108" i="63"/>
  <c r="BK284" i="63"/>
  <c r="BK236" i="63"/>
  <c r="BK441" i="63"/>
  <c r="BK298" i="63"/>
  <c r="BK448" i="63"/>
  <c r="BK297" i="63"/>
  <c r="BK268" i="63"/>
  <c r="BK195" i="63"/>
  <c r="BK330" i="63"/>
  <c r="BK429" i="63"/>
  <c r="BK144" i="63"/>
  <c r="BK592" i="63"/>
  <c r="BK324" i="63"/>
  <c r="BK121" i="63"/>
  <c r="BK294" i="63"/>
  <c r="BK151" i="63"/>
  <c r="BK638" i="63"/>
  <c r="BK517" i="63"/>
  <c r="BK307" i="63"/>
  <c r="BK192" i="63"/>
  <c r="BK257" i="63"/>
  <c r="BK497" i="63"/>
  <c r="BK314" i="63"/>
  <c r="BK299" i="63"/>
  <c r="BK167" i="63"/>
  <c r="BK267" i="63"/>
  <c r="BK494" i="63"/>
  <c r="BK369" i="63"/>
  <c r="BK507" i="63"/>
  <c r="BK440" i="63"/>
  <c r="BK520" i="63"/>
  <c r="BK203" i="63"/>
  <c r="BK654" i="63"/>
  <c r="BK26" i="63"/>
  <c r="BK375" i="63"/>
  <c r="BK475" i="63"/>
  <c r="BK150" i="63"/>
  <c r="BK578" i="63"/>
  <c r="BK122" i="63"/>
  <c r="BK399" i="63"/>
  <c r="BK463" i="63"/>
  <c r="BK322" i="63"/>
  <c r="BK18" i="63"/>
  <c r="BK334" i="63"/>
  <c r="BK20" i="63"/>
  <c r="BK461" i="63"/>
  <c r="BK65" i="63"/>
  <c r="BK492" i="63"/>
  <c r="BK19" i="63"/>
  <c r="BK338" i="63"/>
  <c r="BK580" i="63"/>
  <c r="BK426" i="63"/>
  <c r="BK296" i="63"/>
  <c r="BK238" i="63"/>
  <c r="BK391" i="63"/>
  <c r="BK390" i="63"/>
  <c r="BK655" i="63"/>
  <c r="BK376" i="63"/>
  <c r="BK179" i="63"/>
  <c r="BK196" i="63"/>
  <c r="BK453" i="63"/>
  <c r="BK377" i="63"/>
  <c r="BK401" i="63"/>
  <c r="BK421" i="63"/>
  <c r="BK455" i="63"/>
  <c r="BK260" i="63"/>
  <c r="BK515" i="63"/>
  <c r="BK87" i="63"/>
  <c r="BK641" i="63"/>
  <c r="BK269" i="63"/>
  <c r="BK486" i="63"/>
  <c r="BK434" i="63"/>
  <c r="BK501" i="63"/>
  <c r="BK193" i="63"/>
  <c r="BK633" i="63"/>
  <c r="BK183" i="63"/>
  <c r="BK232" i="63"/>
  <c r="BK374" i="63"/>
  <c r="BK452" i="63"/>
  <c r="BK313" i="63"/>
  <c r="BK467" i="63"/>
  <c r="BK326" i="63"/>
  <c r="BK352" i="63"/>
  <c r="BK207" i="63"/>
  <c r="BK200" i="63"/>
  <c r="BK24" i="63"/>
  <c r="BK234" i="63"/>
  <c r="BK199" i="63"/>
  <c r="BK283" i="63"/>
  <c r="BK509" i="63"/>
  <c r="BK361" i="63"/>
  <c r="BK579" i="63"/>
  <c r="BK110" i="63"/>
  <c r="BK235" i="63"/>
  <c r="BK233" i="63"/>
  <c r="BK419" i="63"/>
  <c r="BK71" i="63"/>
  <c r="BK120" i="63"/>
  <c r="BK495" i="63"/>
  <c r="BK68" i="63"/>
  <c r="BK259" i="63"/>
  <c r="BK131" i="63"/>
  <c r="BK525" i="63"/>
  <c r="BK128" i="63"/>
  <c r="BK505" i="63"/>
  <c r="BK449" i="63"/>
  <c r="BK595" i="63"/>
  <c r="BK493" i="63"/>
  <c r="BK166" i="63"/>
  <c r="BK365" i="63"/>
  <c r="BK168" i="63"/>
  <c r="BK258" i="63"/>
  <c r="BK428" i="63"/>
  <c r="BK169" i="63"/>
  <c r="BK136" i="63"/>
  <c r="BK139" i="63"/>
  <c r="BK55" i="63"/>
  <c r="BK44" i="63"/>
  <c r="BK33" i="63"/>
  <c r="BK50" i="63"/>
  <c r="BK95" i="63"/>
  <c r="BK622" i="63"/>
  <c r="BK610" i="63"/>
  <c r="BK129" i="63"/>
  <c r="BK626" i="63"/>
  <c r="BK552" i="63"/>
  <c r="BK119" i="63"/>
  <c r="BK331" i="63"/>
  <c r="BK135" i="63"/>
  <c r="BK32" i="63"/>
  <c r="BK142" i="63"/>
  <c r="BK54" i="63"/>
  <c r="BK17" i="63"/>
  <c r="BK219" i="63"/>
  <c r="BK547" i="63"/>
  <c r="BK130" i="63"/>
  <c r="BK559" i="63"/>
  <c r="BK646" i="63"/>
  <c r="BK605" i="63"/>
  <c r="BK617" i="63"/>
  <c r="BK566" i="63"/>
  <c r="BK16" i="63"/>
  <c r="BK138" i="63"/>
  <c r="BK52" i="63"/>
  <c r="BK56" i="63"/>
  <c r="BK47" i="63"/>
  <c r="BK482" i="63"/>
  <c r="BK51" i="63"/>
  <c r="BK265" i="63"/>
  <c r="BK288" i="63"/>
  <c r="BK548" i="63"/>
  <c r="BK564" i="63"/>
  <c r="BK289" i="63"/>
  <c r="BK625" i="63"/>
  <c r="BK118" i="63"/>
  <c r="BK606" i="63"/>
  <c r="BK208" i="63"/>
  <c r="BK57" i="63"/>
  <c r="BK143" i="63"/>
  <c r="BK43" i="63"/>
  <c r="BK132" i="63"/>
  <c r="BK48" i="63"/>
  <c r="BK146" i="63"/>
  <c r="BK540" i="63"/>
  <c r="BK645" i="63"/>
  <c r="BK591" i="63"/>
  <c r="AN355" i="63"/>
  <c r="AN237" i="63"/>
  <c r="AN638" i="63"/>
  <c r="AN179" i="63"/>
  <c r="AN369" i="63"/>
  <c r="AN38" i="63"/>
  <c r="AN492" i="63"/>
  <c r="AN575" i="63"/>
  <c r="AN637" i="63"/>
  <c r="AN20" i="63"/>
  <c r="AN483" i="63"/>
  <c r="AN507" i="63"/>
  <c r="AN464" i="63"/>
  <c r="AN493" i="63"/>
  <c r="AN362" i="63"/>
  <c r="AN120" i="63"/>
  <c r="AN634" i="63"/>
  <c r="AN577" i="63"/>
  <c r="AN378" i="63"/>
  <c r="AN22" i="63"/>
  <c r="AN123" i="63"/>
  <c r="AN467" i="63"/>
  <c r="AN494" i="63"/>
  <c r="AN370" i="63"/>
  <c r="AN275" i="63"/>
  <c r="AN402" i="63"/>
  <c r="AN338" i="63"/>
  <c r="AN639" i="63"/>
  <c r="AN67" i="63"/>
  <c r="AN260" i="63"/>
  <c r="AN477" i="63"/>
  <c r="AN417" i="63"/>
  <c r="AN474" i="63"/>
  <c r="AN361" i="63"/>
  <c r="AN170" i="63"/>
  <c r="AN191" i="63"/>
  <c r="AN466" i="63"/>
  <c r="AN484" i="63"/>
  <c r="AN495" i="63"/>
  <c r="AN106" i="63"/>
  <c r="AN104" i="63"/>
  <c r="AN365" i="63"/>
  <c r="AN520" i="63"/>
  <c r="AN434" i="63"/>
  <c r="AN473" i="63"/>
  <c r="AN496" i="63"/>
  <c r="AN259" i="63"/>
  <c r="AN315" i="63"/>
  <c r="AN655" i="63"/>
  <c r="AN69" i="63"/>
  <c r="AN517" i="63"/>
  <c r="AN180" i="63"/>
  <c r="AN519" i="63"/>
  <c r="AN596" i="63"/>
  <c r="AN193" i="63"/>
  <c r="AN293" i="63"/>
  <c r="AN182" i="63"/>
  <c r="AN65" i="63"/>
  <c r="AN462" i="63"/>
  <c r="AN283" i="63"/>
  <c r="AN364" i="63"/>
  <c r="AN578" i="63"/>
  <c r="AN198" i="63"/>
  <c r="AN441" i="63"/>
  <c r="AN515" i="63"/>
  <c r="AN641" i="63"/>
  <c r="AN256" i="63"/>
  <c r="AN446" i="63"/>
  <c r="AN216" i="63"/>
  <c r="AN461" i="63"/>
  <c r="AN325" i="63"/>
  <c r="AN70" i="63"/>
  <c r="AN581" i="63"/>
  <c r="AN292" i="63"/>
  <c r="AN268" i="63"/>
  <c r="AN468" i="63"/>
  <c r="AN202" i="63"/>
  <c r="AN500" i="63"/>
  <c r="AN35" i="63"/>
  <c r="AN298" i="63"/>
  <c r="AN595" i="63"/>
  <c r="AN181" i="63"/>
  <c r="AN37" i="63"/>
  <c r="AN183" i="63"/>
  <c r="AN513" i="63"/>
  <c r="AN506" i="63"/>
  <c r="AN110" i="63"/>
  <c r="AN418" i="63"/>
  <c r="AN435" i="63"/>
  <c r="AN465" i="63"/>
  <c r="AN633" i="63"/>
  <c r="AN416" i="63"/>
  <c r="AN514" i="63"/>
  <c r="AN87" i="63"/>
  <c r="AN192" i="63"/>
  <c r="AN324" i="63"/>
  <c r="AN108" i="63"/>
  <c r="AN656" i="63"/>
  <c r="AN27" i="63"/>
  <c r="AN161" i="63"/>
  <c r="AN111" i="63"/>
  <c r="AN197" i="63"/>
  <c r="AN392" i="63"/>
  <c r="AN71" i="63"/>
  <c r="AN400" i="63"/>
  <c r="AN449" i="63"/>
  <c r="AN196" i="63"/>
  <c r="AN403" i="63"/>
  <c r="AN255" i="63"/>
  <c r="AN297" i="63"/>
  <c r="AN451" i="63"/>
  <c r="AN377" i="63"/>
  <c r="AN427" i="63"/>
  <c r="AN582" i="63"/>
  <c r="AN230" i="63"/>
  <c r="AN580" i="63"/>
  <c r="AN269" i="63"/>
  <c r="AN109" i="63"/>
  <c r="AN579" i="63"/>
  <c r="AN352" i="63"/>
  <c r="AN199" i="63"/>
  <c r="AN478" i="63"/>
  <c r="AN337" i="63"/>
  <c r="AN296" i="63"/>
  <c r="AN228" i="63"/>
  <c r="AN314" i="63"/>
  <c r="AN149" i="63"/>
  <c r="AN190" i="63"/>
  <c r="AN195" i="63"/>
  <c r="AN640" i="63"/>
  <c r="AN421" i="63"/>
  <c r="AN167" i="63"/>
  <c r="AN25" i="63"/>
  <c r="AN476" i="63"/>
  <c r="AN163" i="63"/>
  <c r="AN24" i="63"/>
  <c r="AN509" i="63"/>
  <c r="AN86" i="63"/>
  <c r="AN274" i="63"/>
  <c r="AN201" i="63"/>
  <c r="AN200" i="63"/>
  <c r="AN592" i="63"/>
  <c r="AN68" i="63"/>
  <c r="AN447" i="63"/>
  <c r="AN415" i="63"/>
  <c r="AN354" i="63"/>
  <c r="AN148" i="63"/>
  <c r="AN374" i="63"/>
  <c r="AN266" i="63"/>
  <c r="AN240" i="63"/>
  <c r="AN168" i="63"/>
  <c r="AN162" i="63"/>
  <c r="AN505" i="63"/>
  <c r="AN448" i="63"/>
  <c r="AN428" i="63"/>
  <c r="AN576" i="63"/>
  <c r="AN153" i="63"/>
  <c r="AN151" i="63"/>
  <c r="AN184" i="63"/>
  <c r="AN23" i="63"/>
  <c r="AN19" i="63"/>
  <c r="AN164" i="63"/>
  <c r="AN258" i="63"/>
  <c r="AN635" i="63"/>
  <c r="AN594" i="63"/>
  <c r="AN236" i="63"/>
  <c r="AN155" i="63"/>
  <c r="AN64" i="63"/>
  <c r="AN121" i="63"/>
  <c r="AN229" i="63"/>
  <c r="AN583" i="63"/>
  <c r="AN284" i="63"/>
  <c r="AN257" i="63"/>
  <c r="AN254" i="63"/>
  <c r="AN486" i="63"/>
  <c r="AN233" i="63"/>
  <c r="AN516" i="63"/>
  <c r="AN105" i="63"/>
  <c r="AN21" i="63"/>
  <c r="AN189" i="63"/>
  <c r="AN419" i="63"/>
  <c r="AN426" i="63"/>
  <c r="AN401" i="63"/>
  <c r="AN657" i="63"/>
  <c r="AN235" i="63"/>
  <c r="AN398" i="63"/>
  <c r="AN454" i="63"/>
  <c r="AN636" i="63"/>
  <c r="AN475" i="63"/>
  <c r="AN133" i="63"/>
  <c r="AN313" i="63"/>
  <c r="AN63" i="63"/>
  <c r="AN326" i="63"/>
  <c r="AN112" i="63"/>
  <c r="AN238" i="63"/>
  <c r="AN375" i="63"/>
  <c r="AN239" i="63"/>
  <c r="AN376" i="63"/>
  <c r="AN452" i="63"/>
  <c r="AN593" i="63"/>
  <c r="AN654" i="63"/>
  <c r="AN455" i="63"/>
  <c r="AN390" i="63"/>
  <c r="AN294" i="63"/>
  <c r="AN508" i="63"/>
  <c r="AN433" i="63"/>
  <c r="AN203" i="63"/>
  <c r="AN26" i="63"/>
  <c r="AN391" i="63"/>
  <c r="AN36" i="63"/>
  <c r="AN501" i="63"/>
  <c r="AN150" i="63"/>
  <c r="AN397" i="63"/>
  <c r="AN295" i="63"/>
  <c r="AN66" i="63"/>
  <c r="AN194" i="63"/>
  <c r="AN267" i="63"/>
  <c r="AN299" i="63"/>
  <c r="AN107" i="63"/>
  <c r="AN231" i="63"/>
  <c r="AN440" i="63"/>
  <c r="AN518" i="63"/>
  <c r="AN429" i="63"/>
  <c r="AN463" i="63"/>
  <c r="AN399" i="63"/>
  <c r="AN439" i="63"/>
  <c r="AN122" i="63"/>
  <c r="AN154" i="63"/>
  <c r="AN234" i="63"/>
  <c r="AN453" i="63"/>
  <c r="AN420" i="63"/>
  <c r="AN450" i="63"/>
  <c r="AN165" i="63"/>
  <c r="AN171" i="63"/>
  <c r="AN232" i="63"/>
  <c r="AN460" i="63"/>
  <c r="AN166" i="63"/>
  <c r="AN422" i="63"/>
  <c r="AN485" i="63"/>
  <c r="AN169" i="63"/>
  <c r="AN353" i="63"/>
  <c r="AN363" i="63"/>
  <c r="AN185" i="63"/>
  <c r="AN128" i="63"/>
  <c r="AN307" i="63"/>
  <c r="AN207" i="63"/>
  <c r="AN144" i="63"/>
  <c r="AN116" i="63"/>
  <c r="AN127" i="63"/>
  <c r="AN136" i="63"/>
  <c r="AN565" i="63"/>
  <c r="AN521" i="63"/>
  <c r="AN631" i="63"/>
  <c r="AN627" i="63"/>
  <c r="AN497" i="63"/>
  <c r="AN214" i="63"/>
  <c r="AN290" i="63"/>
  <c r="AN131" i="63"/>
  <c r="AN53" i="63"/>
  <c r="AN334" i="63"/>
  <c r="AN322" i="63"/>
  <c r="AN607" i="63"/>
  <c r="AN117" i="63"/>
  <c r="AN336" i="63"/>
  <c r="AN225" i="63"/>
  <c r="AN18" i="63"/>
  <c r="AN330" i="63"/>
  <c r="AN331" i="63"/>
  <c r="AN566" i="63"/>
  <c r="AN16" i="63"/>
  <c r="AN219" i="63"/>
  <c r="AN95" i="63"/>
  <c r="AN610" i="63"/>
  <c r="AN129" i="63"/>
  <c r="AN548" i="63"/>
  <c r="AN646" i="63"/>
  <c r="AN118" i="63"/>
  <c r="AN552" i="63"/>
  <c r="AN119" i="63"/>
  <c r="AN138" i="63"/>
  <c r="AN43" i="63"/>
  <c r="AN52" i="63"/>
  <c r="AN32" i="63"/>
  <c r="AN33" i="63"/>
  <c r="AN47" i="63"/>
  <c r="AN59" i="63"/>
  <c r="AN17" i="63"/>
  <c r="AN58" i="63"/>
  <c r="AN50" i="63"/>
  <c r="AN564" i="63"/>
  <c r="AN289" i="63"/>
  <c r="AN626" i="63"/>
  <c r="AN606" i="63"/>
  <c r="AN617" i="63"/>
  <c r="AN61" i="63"/>
  <c r="AN208" i="63"/>
  <c r="AN57" i="63"/>
  <c r="AN143" i="63"/>
  <c r="AN135" i="63"/>
  <c r="AN139" i="63"/>
  <c r="AN60" i="63"/>
  <c r="AN132" i="63"/>
  <c r="AN56" i="63"/>
  <c r="AN482" i="63"/>
  <c r="AN54" i="63"/>
  <c r="AN48" i="63"/>
  <c r="AN146" i="63"/>
  <c r="AN51" i="63"/>
  <c r="AN265" i="63"/>
  <c r="AN288" i="63"/>
  <c r="AN622" i="63"/>
  <c r="AN547" i="63"/>
  <c r="AN540" i="63"/>
  <c r="AN130" i="63"/>
  <c r="AN559" i="63"/>
  <c r="AN591" i="63"/>
  <c r="AN605" i="63"/>
  <c r="AN55" i="63"/>
  <c r="AN44" i="63"/>
  <c r="AN142" i="63"/>
  <c r="AN625" i="63"/>
  <c r="AN645" i="63"/>
  <c r="AP604" i="63"/>
  <c r="BU624" i="63"/>
  <c r="CS545" i="63"/>
  <c r="AG153" i="63"/>
  <c r="AG440" i="63"/>
  <c r="AG355" i="63"/>
  <c r="AG112" i="63"/>
  <c r="AG426" i="63"/>
  <c r="AG520" i="63"/>
  <c r="AG392" i="63"/>
  <c r="AG199" i="63"/>
  <c r="AG428" i="63"/>
  <c r="AG234" i="63"/>
  <c r="AG87" i="63"/>
  <c r="AG19" i="63"/>
  <c r="AG419" i="63"/>
  <c r="AG655" i="63"/>
  <c r="AG579" i="63"/>
  <c r="AG189" i="63"/>
  <c r="AG637" i="63"/>
  <c r="AG202" i="63"/>
  <c r="AG513" i="63"/>
  <c r="AG22" i="63"/>
  <c r="AG446" i="63"/>
  <c r="AG256" i="63"/>
  <c r="AG507" i="63"/>
  <c r="AG576" i="63"/>
  <c r="AG269" i="63"/>
  <c r="AG592" i="63"/>
  <c r="AG258" i="63"/>
  <c r="AG24" i="63"/>
  <c r="AG477" i="63"/>
  <c r="AG400" i="63"/>
  <c r="AG416" i="63"/>
  <c r="AG415" i="63"/>
  <c r="AG315" i="63"/>
  <c r="AG184" i="63"/>
  <c r="AG299" i="63"/>
  <c r="AG260" i="63"/>
  <c r="AG441" i="63"/>
  <c r="AG421" i="63"/>
  <c r="AG148" i="63"/>
  <c r="AG375" i="63"/>
  <c r="AG401" i="63"/>
  <c r="AG179" i="63"/>
  <c r="AG604" i="63"/>
  <c r="AG451" i="63"/>
  <c r="AG582" i="63"/>
  <c r="AG514" i="63"/>
  <c r="AG463" i="63"/>
  <c r="AG292" i="63"/>
  <c r="AG191" i="63"/>
  <c r="AG240" i="63"/>
  <c r="AG593" i="63"/>
  <c r="AG284" i="63"/>
  <c r="AG336" i="63"/>
  <c r="AG519" i="63"/>
  <c r="AG583" i="63"/>
  <c r="AG398" i="63"/>
  <c r="AG370" i="63"/>
  <c r="AG183" i="63"/>
  <c r="AG164" i="63"/>
  <c r="AG460" i="63"/>
  <c r="AG25" i="63"/>
  <c r="AG500" i="63"/>
  <c r="AG365" i="63"/>
  <c r="AG595" i="63"/>
  <c r="AG417" i="63"/>
  <c r="AG203" i="63"/>
  <c r="AG64" i="63"/>
  <c r="AG108" i="63"/>
  <c r="AG268" i="63"/>
  <c r="AG575" i="63"/>
  <c r="AG492" i="63"/>
  <c r="AG369" i="63"/>
  <c r="AG475" i="63"/>
  <c r="AG453" i="63"/>
  <c r="AG338" i="63"/>
  <c r="AG465" i="63"/>
  <c r="AG485" i="63"/>
  <c r="AG434" i="63"/>
  <c r="AG165" i="63"/>
  <c r="AG168" i="63"/>
  <c r="AG484" i="63"/>
  <c r="AG237" i="63"/>
  <c r="AG461" i="63"/>
  <c r="AG195" i="63"/>
  <c r="AG109" i="63"/>
  <c r="AG239" i="63"/>
  <c r="AG450" i="63"/>
  <c r="AG376" i="63"/>
  <c r="AG657" i="63"/>
  <c r="AG509" i="63"/>
  <c r="AG448" i="63"/>
  <c r="AG314" i="63"/>
  <c r="AG377" i="63"/>
  <c r="AG71" i="63"/>
  <c r="AG517" i="63"/>
  <c r="AG23" i="63"/>
  <c r="AG106" i="63"/>
  <c r="AG468" i="63"/>
  <c r="AG196" i="63"/>
  <c r="AG194" i="63"/>
  <c r="AG352" i="63"/>
  <c r="AG86" i="63"/>
  <c r="AG596" i="63"/>
  <c r="AG447" i="63"/>
  <c r="AG163" i="63"/>
  <c r="AG230" i="63"/>
  <c r="AG111" i="63"/>
  <c r="AG121" i="63"/>
  <c r="AG455" i="63"/>
  <c r="AG439" i="63"/>
  <c r="AG464" i="63"/>
  <c r="AG151" i="63"/>
  <c r="AG216" i="63"/>
  <c r="AG337" i="63"/>
  <c r="AG435" i="63"/>
  <c r="AG476" i="63"/>
  <c r="AG171" i="63"/>
  <c r="AG257" i="63"/>
  <c r="AG155" i="63"/>
  <c r="AG427" i="63"/>
  <c r="AG364" i="63"/>
  <c r="AG104" i="63"/>
  <c r="AG391" i="63"/>
  <c r="AG494" i="63"/>
  <c r="AG403" i="63"/>
  <c r="AG180" i="63"/>
  <c r="AG362" i="63"/>
  <c r="AG640" i="63"/>
  <c r="AG69" i="63"/>
  <c r="AG228" i="63"/>
  <c r="AG467" i="63"/>
  <c r="AG515" i="63"/>
  <c r="AG66" i="63"/>
  <c r="AG508" i="63"/>
  <c r="AG634" i="63"/>
  <c r="AG181" i="63"/>
  <c r="AG297" i="63"/>
  <c r="AG105" i="63"/>
  <c r="AG608" i="63"/>
  <c r="AG324" i="63"/>
  <c r="AG255" i="63"/>
  <c r="AG35" i="63"/>
  <c r="AG122" i="63"/>
  <c r="AG639" i="63"/>
  <c r="AG38" i="63"/>
  <c r="AG474" i="63"/>
  <c r="AG238" i="63"/>
  <c r="AG353" i="63"/>
  <c r="AG201" i="63"/>
  <c r="AG68" i="63"/>
  <c r="AG374" i="63"/>
  <c r="AG254" i="63"/>
  <c r="AG638" i="63"/>
  <c r="AG229" i="63"/>
  <c r="AG166" i="63"/>
  <c r="AG505" i="63"/>
  <c r="AG397" i="63"/>
  <c r="AG418" i="63"/>
  <c r="AG150" i="63"/>
  <c r="AG200" i="63"/>
  <c r="AG296" i="63"/>
  <c r="AG633" i="63"/>
  <c r="AG635" i="63"/>
  <c r="AG294" i="63"/>
  <c r="AG433" i="63"/>
  <c r="AG107" i="63"/>
  <c r="AG518" i="63"/>
  <c r="AG110" i="63"/>
  <c r="AG466" i="63"/>
  <c r="AG193" i="63"/>
  <c r="AG581" i="63"/>
  <c r="AG654" i="63"/>
  <c r="AG36" i="63"/>
  <c r="AG496" i="63"/>
  <c r="AG170" i="63"/>
  <c r="AG420" i="63"/>
  <c r="AG580" i="63"/>
  <c r="AG27" i="63"/>
  <c r="AG577" i="63"/>
  <c r="AG478" i="63"/>
  <c r="AG236" i="63"/>
  <c r="AG449" i="63"/>
  <c r="AG313" i="63"/>
  <c r="AG266" i="63"/>
  <c r="AG70" i="63"/>
  <c r="AG295" i="63"/>
  <c r="AG192" i="63"/>
  <c r="AG232" i="63"/>
  <c r="AG454" i="63"/>
  <c r="AG293" i="63"/>
  <c r="AG169" i="63"/>
  <c r="AG473" i="63"/>
  <c r="AG429" i="63"/>
  <c r="AG486" i="63"/>
  <c r="AG65" i="63"/>
  <c r="AG20" i="63"/>
  <c r="AG259" i="63"/>
  <c r="AG63" i="63"/>
  <c r="AG37" i="63"/>
  <c r="AG67" i="63"/>
  <c r="AG501" i="63"/>
  <c r="AG452" i="63"/>
  <c r="AG483" i="63"/>
  <c r="AG198" i="63"/>
  <c r="AG190" i="63"/>
  <c r="AG656" i="63"/>
  <c r="AG275" i="63"/>
  <c r="AG390" i="63"/>
  <c r="AG267" i="63"/>
  <c r="AG120" i="63"/>
  <c r="AG354" i="63"/>
  <c r="AG506" i="63"/>
  <c r="AG462" i="63"/>
  <c r="AG594" i="63"/>
  <c r="AG378" i="63"/>
  <c r="AG235" i="63"/>
  <c r="AG363" i="63"/>
  <c r="AG154" i="63"/>
  <c r="AG225" i="63"/>
  <c r="AG493" i="63"/>
  <c r="AG231" i="63"/>
  <c r="AG578" i="63"/>
  <c r="AG149" i="63"/>
  <c r="AG21" i="63"/>
  <c r="AG516" i="63"/>
  <c r="AG399" i="63"/>
  <c r="AG123" i="63"/>
  <c r="AG422" i="63"/>
  <c r="AG182" i="63"/>
  <c r="AG326" i="63"/>
  <c r="AG636" i="63"/>
  <c r="AG495" i="63"/>
  <c r="AG197" i="63"/>
  <c r="AG298" i="63"/>
  <c r="AG402" i="63"/>
  <c r="AG233" i="63"/>
  <c r="AG161" i="63"/>
  <c r="AG361" i="63"/>
  <c r="AG26" i="63"/>
  <c r="AG167" i="63"/>
  <c r="AG325" i="63"/>
  <c r="AG641" i="63"/>
  <c r="AG162" i="63"/>
  <c r="AG274" i="63"/>
  <c r="AG283" i="63"/>
  <c r="AG133" i="63"/>
  <c r="AG185" i="63"/>
  <c r="AG497" i="63"/>
  <c r="AG307" i="63"/>
  <c r="AG144" i="63"/>
  <c r="AG116" i="63"/>
  <c r="AG214" i="63"/>
  <c r="AG521" i="63"/>
  <c r="AG525" i="63"/>
  <c r="AG207" i="63"/>
  <c r="AG127" i="63"/>
  <c r="AG136" i="63"/>
  <c r="AG565" i="63"/>
  <c r="AG631" i="63"/>
  <c r="AG627" i="63"/>
  <c r="AG131" i="63"/>
  <c r="AG561" i="63"/>
  <c r="AG53" i="63"/>
  <c r="AG322" i="63"/>
  <c r="AG334" i="63"/>
  <c r="AG18" i="63"/>
  <c r="AG607" i="63"/>
  <c r="AG330" i="63"/>
  <c r="AG290" i="63"/>
  <c r="AG117" i="63"/>
  <c r="AG208" i="63"/>
  <c r="AG331" i="63"/>
  <c r="AG566" i="63"/>
  <c r="AG52" i="63"/>
  <c r="AG32" i="63"/>
  <c r="AG44" i="63"/>
  <c r="AG47" i="63"/>
  <c r="AG482" i="63"/>
  <c r="AG17" i="63"/>
  <c r="AG50" i="63"/>
  <c r="AG288" i="63"/>
  <c r="AG547" i="63"/>
  <c r="AG540" i="63"/>
  <c r="AG564" i="63"/>
  <c r="AG130" i="63"/>
  <c r="AG559" i="63"/>
  <c r="AG625" i="63"/>
  <c r="AG119" i="63"/>
  <c r="AG606" i="63"/>
  <c r="AG605" i="63"/>
  <c r="AG61" i="63"/>
  <c r="AG135" i="63"/>
  <c r="AG138" i="63"/>
  <c r="AG55" i="63"/>
  <c r="AG54" i="63"/>
  <c r="AG146" i="63"/>
  <c r="AG95" i="63"/>
  <c r="AG548" i="63"/>
  <c r="AG289" i="63"/>
  <c r="AG591" i="63"/>
  <c r="AG617" i="63"/>
  <c r="AG57" i="63"/>
  <c r="AG139" i="63"/>
  <c r="AG60" i="63"/>
  <c r="AG43" i="63"/>
  <c r="AG132" i="63"/>
  <c r="AG33" i="63"/>
  <c r="AG59" i="63"/>
  <c r="AG58" i="63"/>
  <c r="AG265" i="63"/>
  <c r="AG219" i="63"/>
  <c r="AG622" i="63"/>
  <c r="AG646" i="63"/>
  <c r="AG626" i="63"/>
  <c r="AG645" i="63"/>
  <c r="AG552" i="63"/>
  <c r="AG143" i="63"/>
  <c r="AG16" i="63"/>
  <c r="AG56" i="63"/>
  <c r="AG142" i="63"/>
  <c r="AG48" i="63"/>
  <c r="AG51" i="63"/>
  <c r="AG610" i="63"/>
  <c r="AG129" i="63"/>
  <c r="AG118" i="63"/>
  <c r="AV64" i="63"/>
  <c r="AV520" i="63"/>
  <c r="AV575" i="63"/>
  <c r="AV595" i="63"/>
  <c r="AV299" i="63"/>
  <c r="AV237" i="63"/>
  <c r="AV419" i="63"/>
  <c r="AV315" i="63"/>
  <c r="AV500" i="63"/>
  <c r="AV298" i="63"/>
  <c r="AV86" i="63"/>
  <c r="AV164" i="63"/>
  <c r="AV194" i="63"/>
  <c r="AV581" i="63"/>
  <c r="AV238" i="63"/>
  <c r="AV508" i="63"/>
  <c r="AV429" i="63"/>
  <c r="AV635" i="63"/>
  <c r="AV71" i="63"/>
  <c r="AV200" i="63"/>
  <c r="AV20" i="63"/>
  <c r="AV234" i="63"/>
  <c r="AV236" i="63"/>
  <c r="AV486" i="63"/>
  <c r="AV483" i="63"/>
  <c r="AV401" i="63"/>
  <c r="AV228" i="63"/>
  <c r="AV111" i="63"/>
  <c r="AV416" i="63"/>
  <c r="AV110" i="63"/>
  <c r="AV378" i="63"/>
  <c r="AV447" i="63"/>
  <c r="AV292" i="63"/>
  <c r="AV202" i="63"/>
  <c r="AV180" i="63"/>
  <c r="AV468" i="63"/>
  <c r="AV656" i="63"/>
  <c r="AV505" i="63"/>
  <c r="AV122" i="63"/>
  <c r="AV474" i="63"/>
  <c r="AV325" i="63"/>
  <c r="AV400" i="63"/>
  <c r="AV452" i="63"/>
  <c r="AV120" i="63"/>
  <c r="AV364" i="63"/>
  <c r="AV454" i="63"/>
  <c r="AV235" i="63"/>
  <c r="AV163" i="63"/>
  <c r="AV448" i="63"/>
  <c r="AV463" i="63"/>
  <c r="AV240" i="63"/>
  <c r="AV23" i="63"/>
  <c r="AV233" i="63"/>
  <c r="AV464" i="63"/>
  <c r="AV363" i="63"/>
  <c r="AV166" i="63"/>
  <c r="AV506" i="63"/>
  <c r="AV284" i="63"/>
  <c r="AV377" i="63"/>
  <c r="AV417" i="63"/>
  <c r="AV225" i="63"/>
  <c r="AV473" i="63"/>
  <c r="AV352" i="63"/>
  <c r="AV257" i="63"/>
  <c r="AV63" i="63"/>
  <c r="AV516" i="63"/>
  <c r="AV191" i="63"/>
  <c r="AV192" i="63"/>
  <c r="AV465" i="63"/>
  <c r="AV420" i="63"/>
  <c r="AV399" i="63"/>
  <c r="AV183" i="63"/>
  <c r="AV494" i="63"/>
  <c r="AV19" i="63"/>
  <c r="AV476" i="63"/>
  <c r="AV639" i="63"/>
  <c r="AV296" i="63"/>
  <c r="AV37" i="63"/>
  <c r="AV374" i="63"/>
  <c r="AV168" i="63"/>
  <c r="AV422" i="63"/>
  <c r="AV150" i="63"/>
  <c r="AV434" i="63"/>
  <c r="AV184" i="63"/>
  <c r="AV155" i="63"/>
  <c r="AV259" i="63"/>
  <c r="AV592" i="63"/>
  <c r="AV123" i="63"/>
  <c r="AV354" i="63"/>
  <c r="AV495" i="63"/>
  <c r="AV577" i="63"/>
  <c r="AV362" i="63"/>
  <c r="AV376" i="63"/>
  <c r="AV162" i="63"/>
  <c r="AV446" i="63"/>
  <c r="AV283" i="63"/>
  <c r="AV421" i="63"/>
  <c r="AV256" i="63"/>
  <c r="AV27" i="63"/>
  <c r="AV466" i="63"/>
  <c r="AV69" i="63"/>
  <c r="AV67" i="63"/>
  <c r="AV654" i="63"/>
  <c r="AV24" i="63"/>
  <c r="AV203" i="63"/>
  <c r="AV112" i="63"/>
  <c r="AV433" i="63"/>
  <c r="AV435" i="63"/>
  <c r="AV355" i="63"/>
  <c r="AV439" i="63"/>
  <c r="AV107" i="63"/>
  <c r="AV475" i="63"/>
  <c r="AV450" i="63"/>
  <c r="AV133" i="63"/>
  <c r="AV293" i="63"/>
  <c r="AV167" i="63"/>
  <c r="AV579" i="63"/>
  <c r="AV266" i="63"/>
  <c r="AV275" i="63"/>
  <c r="AV428" i="63"/>
  <c r="AV467" i="63"/>
  <c r="AV35" i="63"/>
  <c r="AV196" i="63"/>
  <c r="AV201" i="63"/>
  <c r="AV232" i="63"/>
  <c r="AV519" i="63"/>
  <c r="AV427" i="63"/>
  <c r="AV169" i="63"/>
  <c r="AV268" i="63"/>
  <c r="AV449" i="63"/>
  <c r="AV403" i="63"/>
  <c r="AV485" i="63"/>
  <c r="AV365" i="63"/>
  <c r="AV68" i="63"/>
  <c r="AV179" i="63"/>
  <c r="AV517" i="63"/>
  <c r="AV583" i="63"/>
  <c r="AV391" i="63"/>
  <c r="AV258" i="63"/>
  <c r="AV496" i="63"/>
  <c r="AV70" i="63"/>
  <c r="AV149" i="63"/>
  <c r="AV361" i="63"/>
  <c r="AV231" i="63"/>
  <c r="AV634" i="63"/>
  <c r="AV260" i="63"/>
  <c r="AV513" i="63"/>
  <c r="AV596" i="63"/>
  <c r="AV121" i="63"/>
  <c r="AV580" i="63"/>
  <c r="AV501" i="63"/>
  <c r="AV148" i="63"/>
  <c r="AV461" i="63"/>
  <c r="AV477" i="63"/>
  <c r="AV484" i="63"/>
  <c r="AV154" i="63"/>
  <c r="AV269" i="63"/>
  <c r="AV633" i="63"/>
  <c r="AV181" i="63"/>
  <c r="AV402" i="63"/>
  <c r="AV440" i="63"/>
  <c r="AV193" i="63"/>
  <c r="AV190" i="63"/>
  <c r="AV478" i="63"/>
  <c r="AV314" i="63"/>
  <c r="AV165" i="63"/>
  <c r="AV460" i="63"/>
  <c r="AV25" i="63"/>
  <c r="AV594" i="63"/>
  <c r="AV267" i="63"/>
  <c r="AV65" i="63"/>
  <c r="AV640" i="63"/>
  <c r="AV106" i="63"/>
  <c r="AV189" i="63"/>
  <c r="AV415" i="63"/>
  <c r="AV493" i="63"/>
  <c r="AV576" i="63"/>
  <c r="AV239" i="63"/>
  <c r="AV104" i="63"/>
  <c r="AV199" i="63"/>
  <c r="AV638" i="63"/>
  <c r="AV337" i="63"/>
  <c r="AV353" i="63"/>
  <c r="AV22" i="63"/>
  <c r="AV397" i="63"/>
  <c r="AV230" i="63"/>
  <c r="AV518" i="63"/>
  <c r="AV109" i="63"/>
  <c r="AV66" i="63"/>
  <c r="AV255" i="63"/>
  <c r="AV641" i="63"/>
  <c r="AV418" i="63"/>
  <c r="AV582" i="63"/>
  <c r="AV375" i="63"/>
  <c r="AV26" i="63"/>
  <c r="AV492" i="63"/>
  <c r="AV593" i="63"/>
  <c r="AV182" i="63"/>
  <c r="AV507" i="63"/>
  <c r="AV274" i="63"/>
  <c r="AV326" i="63"/>
  <c r="AV338" i="63"/>
  <c r="AV297" i="63"/>
  <c r="AV170" i="63"/>
  <c r="AV295" i="63"/>
  <c r="AV161" i="63"/>
  <c r="AV36" i="63"/>
  <c r="AV254" i="63"/>
  <c r="AV514" i="63"/>
  <c r="AV578" i="63"/>
  <c r="AV195" i="63"/>
  <c r="AV515" i="63"/>
  <c r="AV455" i="63"/>
  <c r="AV453" i="63"/>
  <c r="AV105" i="63"/>
  <c r="AV87" i="63"/>
  <c r="AV153" i="63"/>
  <c r="AV370" i="63"/>
  <c r="AV294" i="63"/>
  <c r="AV655" i="63"/>
  <c r="AV171" i="63"/>
  <c r="AV38" i="63"/>
  <c r="AV441" i="63"/>
  <c r="AV392" i="63"/>
  <c r="AV390" i="63"/>
  <c r="AV369" i="63"/>
  <c r="AV313" i="63"/>
  <c r="AV657" i="63"/>
  <c r="AV462" i="63"/>
  <c r="AV398" i="63"/>
  <c r="AV636" i="63"/>
  <c r="AV197" i="63"/>
  <c r="AV324" i="63"/>
  <c r="AV21" i="63"/>
  <c r="AV451" i="63"/>
  <c r="AV108" i="63"/>
  <c r="AV229" i="63"/>
  <c r="AV637" i="63"/>
  <c r="AV198" i="63"/>
  <c r="AV426" i="63"/>
  <c r="AV509" i="63"/>
  <c r="AV151" i="63"/>
  <c r="AV185" i="63"/>
  <c r="AV207" i="63"/>
  <c r="AV144" i="63"/>
  <c r="AV627" i="63"/>
  <c r="AV116" i="63"/>
  <c r="AV136" i="63"/>
  <c r="AV525" i="63"/>
  <c r="AV307" i="63"/>
  <c r="AV214" i="63"/>
  <c r="AV521" i="63"/>
  <c r="AV290" i="63"/>
  <c r="AV631" i="63"/>
  <c r="AV497" i="63"/>
  <c r="AV127" i="63"/>
  <c r="AV565" i="63"/>
  <c r="AV549" i="63"/>
  <c r="AV131" i="63"/>
  <c r="AV607" i="63"/>
  <c r="AV336" i="63"/>
  <c r="AV322" i="63"/>
  <c r="AV334" i="63"/>
  <c r="AV53" i="63"/>
  <c r="AV18" i="63"/>
  <c r="AV52" i="63"/>
  <c r="AV56" i="63"/>
  <c r="AV44" i="63"/>
  <c r="AV142" i="63"/>
  <c r="AV482" i="63"/>
  <c r="AV540" i="63"/>
  <c r="AV61" i="63"/>
  <c r="AV208" i="63"/>
  <c r="AV331" i="63"/>
  <c r="AV566" i="63"/>
  <c r="AV135" i="63"/>
  <c r="AV138" i="63"/>
  <c r="AV32" i="63"/>
  <c r="AV33" i="63"/>
  <c r="AV146" i="63"/>
  <c r="AV58" i="63"/>
  <c r="AV50" i="63"/>
  <c r="AV548" i="63"/>
  <c r="AV646" i="63"/>
  <c r="AV118" i="63"/>
  <c r="AV645" i="63"/>
  <c r="AV119" i="63"/>
  <c r="AV330" i="63"/>
  <c r="AV43" i="63"/>
  <c r="AV47" i="63"/>
  <c r="AV59" i="63"/>
  <c r="AV48" i="63"/>
  <c r="AV51" i="63"/>
  <c r="AV219" i="63"/>
  <c r="AV288" i="63"/>
  <c r="AV622" i="63"/>
  <c r="AV610" i="63"/>
  <c r="AV129" i="63"/>
  <c r="AV564" i="63"/>
  <c r="AV130" i="63"/>
  <c r="AV625" i="63"/>
  <c r="AV591" i="63"/>
  <c r="AV606" i="63"/>
  <c r="AV57" i="63"/>
  <c r="AV143" i="63"/>
  <c r="AV16" i="63"/>
  <c r="AV139" i="63"/>
  <c r="AV60" i="63"/>
  <c r="AV55" i="63"/>
  <c r="AV132" i="63"/>
  <c r="AV54" i="63"/>
  <c r="AV17" i="63"/>
  <c r="AV265" i="63"/>
  <c r="AV95" i="63"/>
  <c r="AV547" i="63"/>
  <c r="AV289" i="63"/>
  <c r="AV559" i="63"/>
  <c r="AV626" i="63"/>
  <c r="AV552" i="63"/>
  <c r="AV605" i="63"/>
  <c r="AV617" i="63"/>
  <c r="Z46" i="63"/>
  <c r="CD193" i="63"/>
  <c r="CD192" i="63"/>
  <c r="CD595" i="63"/>
  <c r="CD475" i="63"/>
  <c r="CD189" i="63"/>
  <c r="CD364" i="63"/>
  <c r="CD182" i="63"/>
  <c r="CD439" i="63"/>
  <c r="CD109" i="63"/>
  <c r="CD240" i="63"/>
  <c r="CD231" i="63"/>
  <c r="CD20" i="63"/>
  <c r="CD486" i="63"/>
  <c r="CD440" i="63"/>
  <c r="CD255" i="63"/>
  <c r="CD256" i="63"/>
  <c r="CD579" i="63"/>
  <c r="CD38" i="63"/>
  <c r="CD297" i="63"/>
  <c r="CD108" i="63"/>
  <c r="CD66" i="63"/>
  <c r="CD462" i="63"/>
  <c r="CD184" i="63"/>
  <c r="CD228" i="63"/>
  <c r="CD200" i="63"/>
  <c r="CD447" i="63"/>
  <c r="CD427" i="63"/>
  <c r="CD284" i="63"/>
  <c r="CD67" i="63"/>
  <c r="CD640" i="63"/>
  <c r="CD258" i="63"/>
  <c r="CD35" i="63"/>
  <c r="CD191" i="63"/>
  <c r="CD198" i="63"/>
  <c r="CD494" i="63"/>
  <c r="CD476" i="63"/>
  <c r="CD657" i="63"/>
  <c r="CD376" i="63"/>
  <c r="CD508" i="63"/>
  <c r="CD422" i="63"/>
  <c r="CD417" i="63"/>
  <c r="CD237" i="63"/>
  <c r="CD269" i="63"/>
  <c r="CD122" i="63"/>
  <c r="CD516" i="63"/>
  <c r="CD235" i="63"/>
  <c r="CD636" i="63"/>
  <c r="CD120" i="63"/>
  <c r="CD233" i="63"/>
  <c r="CD474" i="63"/>
  <c r="CD315" i="63"/>
  <c r="CD484" i="63"/>
  <c r="CD452" i="63"/>
  <c r="CD420" i="63"/>
  <c r="CD641" i="63"/>
  <c r="CD24" i="63"/>
  <c r="CD369" i="63"/>
  <c r="CD378" i="63"/>
  <c r="CD446" i="63"/>
  <c r="CD441" i="63"/>
  <c r="CD267" i="63"/>
  <c r="CD216" i="63"/>
  <c r="CD461" i="63"/>
  <c r="CD25" i="63"/>
  <c r="CD296" i="63"/>
  <c r="CD575" i="63"/>
  <c r="CD596" i="63"/>
  <c r="CD107" i="63"/>
  <c r="CD390" i="63"/>
  <c r="CD514" i="63"/>
  <c r="CD254" i="63"/>
  <c r="CD355" i="63"/>
  <c r="CD148" i="63"/>
  <c r="CD22" i="63"/>
  <c r="CD403" i="63"/>
  <c r="CD448" i="63"/>
  <c r="CD634" i="63"/>
  <c r="CD225" i="63"/>
  <c r="CD518" i="63"/>
  <c r="CD416" i="63"/>
  <c r="CD199" i="63"/>
  <c r="CD501" i="63"/>
  <c r="CD268" i="63"/>
  <c r="CD169" i="63"/>
  <c r="CD274" i="63"/>
  <c r="CD463" i="63"/>
  <c r="CD334" i="63"/>
  <c r="CD478" i="63"/>
  <c r="CD65" i="63"/>
  <c r="CD639" i="63"/>
  <c r="CD397" i="63"/>
  <c r="CD400" i="63"/>
  <c r="CD112" i="63"/>
  <c r="CD168" i="63"/>
  <c r="CD195" i="63"/>
  <c r="CD654" i="63"/>
  <c r="CD63" i="63"/>
  <c r="CD110" i="63"/>
  <c r="CD418" i="63"/>
  <c r="CD298" i="63"/>
  <c r="CD155" i="63"/>
  <c r="CD326" i="63"/>
  <c r="CD111" i="63"/>
  <c r="CD21" i="63"/>
  <c r="CD68" i="63"/>
  <c r="CD453" i="63"/>
  <c r="CD37" i="63"/>
  <c r="CD257" i="63"/>
  <c r="CD322" i="63"/>
  <c r="CD451" i="63"/>
  <c r="CD505" i="63"/>
  <c r="CD435" i="63"/>
  <c r="CD259" i="63"/>
  <c r="CD167" i="63"/>
  <c r="CD104" i="63"/>
  <c r="CD180" i="63"/>
  <c r="CD655" i="63"/>
  <c r="CD391" i="63"/>
  <c r="CD202" i="63"/>
  <c r="CD190" i="63"/>
  <c r="CD477" i="63"/>
  <c r="CD165" i="63"/>
  <c r="CD27" i="63"/>
  <c r="CD581" i="63"/>
  <c r="CD170" i="63"/>
  <c r="CD520" i="63"/>
  <c r="CD374" i="63"/>
  <c r="CD70" i="63"/>
  <c r="CD19" i="63"/>
  <c r="CD23" i="63"/>
  <c r="CD434" i="63"/>
  <c r="CD69" i="63"/>
  <c r="CD163" i="63"/>
  <c r="CD313" i="63"/>
  <c r="CD656" i="63"/>
  <c r="CD421" i="63"/>
  <c r="CD399" i="63"/>
  <c r="CD150" i="63"/>
  <c r="CD161" i="63"/>
  <c r="CD483" i="63"/>
  <c r="CD363" i="63"/>
  <c r="CD292" i="63"/>
  <c r="CD324" i="63"/>
  <c r="CD183" i="63"/>
  <c r="CD194" i="63"/>
  <c r="CD295" i="63"/>
  <c r="CD426" i="63"/>
  <c r="CD402" i="63"/>
  <c r="CD362" i="63"/>
  <c r="CD106" i="63"/>
  <c r="CD162" i="63"/>
  <c r="CD197" i="63"/>
  <c r="CD576" i="63"/>
  <c r="CD455" i="63"/>
  <c r="CD593" i="63"/>
  <c r="CD449" i="63"/>
  <c r="CD275" i="63"/>
  <c r="CD495" i="63"/>
  <c r="CD353" i="63"/>
  <c r="CD232" i="63"/>
  <c r="CD450" i="63"/>
  <c r="CD594" i="63"/>
  <c r="CD496" i="63"/>
  <c r="CD392" i="63"/>
  <c r="CD299" i="63"/>
  <c r="CD230" i="63"/>
  <c r="CD493" i="63"/>
  <c r="CD201" i="63"/>
  <c r="CD509" i="63"/>
  <c r="CD151" i="63"/>
  <c r="CD365" i="63"/>
  <c r="CD87" i="63"/>
  <c r="CD460" i="63"/>
  <c r="CD64" i="63"/>
  <c r="CD519" i="63"/>
  <c r="CD164" i="63"/>
  <c r="CD179" i="63"/>
  <c r="CD428" i="63"/>
  <c r="CD26" i="63"/>
  <c r="CD429" i="63"/>
  <c r="CD467" i="63"/>
  <c r="CD592" i="63"/>
  <c r="CD583" i="63"/>
  <c r="CD86" i="63"/>
  <c r="CD473" i="63"/>
  <c r="CD582" i="63"/>
  <c r="CD464" i="63"/>
  <c r="CD454" i="63"/>
  <c r="CD370" i="63"/>
  <c r="CD196" i="63"/>
  <c r="CD361" i="63"/>
  <c r="CD105" i="63"/>
  <c r="CD338" i="63"/>
  <c r="CD513" i="63"/>
  <c r="CD71" i="63"/>
  <c r="CD465" i="63"/>
  <c r="CD18" i="63"/>
  <c r="CD266" i="63"/>
  <c r="CD415" i="63"/>
  <c r="CD492" i="63"/>
  <c r="CD238" i="63"/>
  <c r="CD283" i="63"/>
  <c r="CD577" i="63"/>
  <c r="CD294" i="63"/>
  <c r="CD293" i="63"/>
  <c r="CD203" i="63"/>
  <c r="CD638" i="63"/>
  <c r="CD506" i="63"/>
  <c r="CD507" i="63"/>
  <c r="CD578" i="63"/>
  <c r="CD236" i="63"/>
  <c r="CD398" i="63"/>
  <c r="CD637" i="63"/>
  <c r="CD433" i="63"/>
  <c r="CD154" i="63"/>
  <c r="CD121" i="63"/>
  <c r="CD468" i="63"/>
  <c r="CD580" i="63"/>
  <c r="CD500" i="63"/>
  <c r="CD466" i="63"/>
  <c r="CD325" i="63"/>
  <c r="CD229" i="63"/>
  <c r="CD181" i="63"/>
  <c r="CD149" i="63"/>
  <c r="CD354" i="63"/>
  <c r="CD123" i="63"/>
  <c r="CD607" i="63"/>
  <c r="CD517" i="63"/>
  <c r="CD375" i="63"/>
  <c r="CD485" i="63"/>
  <c r="CD401" i="63"/>
  <c r="CD234" i="63"/>
  <c r="CD166" i="63"/>
  <c r="CD314" i="63"/>
  <c r="CD635" i="63"/>
  <c r="CD515" i="63"/>
  <c r="CD633" i="63"/>
  <c r="CD239" i="63"/>
  <c r="CD352" i="63"/>
  <c r="CD153" i="63"/>
  <c r="CD36" i="63"/>
  <c r="CD419" i="63"/>
  <c r="CD377" i="63"/>
  <c r="CD171" i="63"/>
  <c r="CD260" i="63"/>
  <c r="CD133" i="63"/>
  <c r="CD185" i="63"/>
  <c r="CD525" i="63"/>
  <c r="CD631" i="63"/>
  <c r="CD497" i="63"/>
  <c r="CD116" i="63"/>
  <c r="CD128" i="63"/>
  <c r="CD127" i="63"/>
  <c r="CD290" i="63"/>
  <c r="CD144" i="63"/>
  <c r="CD627" i="63"/>
  <c r="CD214" i="63"/>
  <c r="CD307" i="63"/>
  <c r="CD565" i="63"/>
  <c r="CD521" i="63"/>
  <c r="CD207" i="63"/>
  <c r="CD53" i="63"/>
  <c r="CD336" i="63"/>
  <c r="CD264" i="63"/>
  <c r="CD131" i="63"/>
  <c r="CD561" i="63"/>
  <c r="CD61" i="63"/>
  <c r="CD43" i="63"/>
  <c r="CD56" i="63"/>
  <c r="CD48" i="63"/>
  <c r="CD265" i="63"/>
  <c r="CD288" i="63"/>
  <c r="CD540" i="63"/>
  <c r="CD559" i="63"/>
  <c r="CD646" i="63"/>
  <c r="CD625" i="63"/>
  <c r="CD118" i="63"/>
  <c r="CD331" i="63"/>
  <c r="CD138" i="63"/>
  <c r="CD60" i="63"/>
  <c r="CD32" i="63"/>
  <c r="CD132" i="63"/>
  <c r="CD482" i="63"/>
  <c r="CD54" i="63"/>
  <c r="CD146" i="63"/>
  <c r="CD51" i="63"/>
  <c r="CD58" i="63"/>
  <c r="CD50" i="63"/>
  <c r="CD219" i="63"/>
  <c r="CD547" i="63"/>
  <c r="CD289" i="63"/>
  <c r="CD617" i="63"/>
  <c r="CD208" i="63"/>
  <c r="CD57" i="63"/>
  <c r="CD143" i="63"/>
  <c r="CD135" i="63"/>
  <c r="CD16" i="63"/>
  <c r="CD55" i="63"/>
  <c r="CD52" i="63"/>
  <c r="CD44" i="63"/>
  <c r="CD47" i="63"/>
  <c r="CD59" i="63"/>
  <c r="CD142" i="63"/>
  <c r="CD17" i="63"/>
  <c r="CD95" i="63"/>
  <c r="CD129" i="63"/>
  <c r="CD626" i="63"/>
  <c r="CD645" i="63"/>
  <c r="CD591" i="63"/>
  <c r="CD552" i="63"/>
  <c r="CD606" i="63"/>
  <c r="CD330" i="63"/>
  <c r="CD566" i="63"/>
  <c r="CD139" i="63"/>
  <c r="CD33" i="63"/>
  <c r="CD622" i="63"/>
  <c r="CD610" i="63"/>
  <c r="CD548" i="63"/>
  <c r="CD564" i="63"/>
  <c r="CD130" i="63"/>
  <c r="CD119" i="63"/>
  <c r="CD605" i="63"/>
  <c r="BU200" i="63"/>
  <c r="BU440" i="63"/>
  <c r="BU500" i="63"/>
  <c r="BU475" i="63"/>
  <c r="BU295" i="63"/>
  <c r="BU506" i="63"/>
  <c r="BU201" i="63"/>
  <c r="BU515" i="63"/>
  <c r="BU454" i="63"/>
  <c r="BU148" i="63"/>
  <c r="BU293" i="63"/>
  <c r="BU508" i="63"/>
  <c r="BU236" i="63"/>
  <c r="BU110" i="63"/>
  <c r="BU361" i="63"/>
  <c r="BU71" i="63"/>
  <c r="BU509" i="63"/>
  <c r="BU86" i="63"/>
  <c r="BU230" i="63"/>
  <c r="BU460" i="63"/>
  <c r="BU576" i="63"/>
  <c r="BU428" i="63"/>
  <c r="BU254" i="63"/>
  <c r="BU390" i="63"/>
  <c r="BU268" i="63"/>
  <c r="BU461" i="63"/>
  <c r="BU477" i="63"/>
  <c r="BU314" i="63"/>
  <c r="BU294" i="63"/>
  <c r="BU463" i="63"/>
  <c r="BU23" i="63"/>
  <c r="BU153" i="63"/>
  <c r="BU468" i="63"/>
  <c r="BU446" i="63"/>
  <c r="BU182" i="63"/>
  <c r="BU38" i="63"/>
  <c r="BU240" i="63"/>
  <c r="BU64" i="63"/>
  <c r="BU266" i="63"/>
  <c r="BU378" i="63"/>
  <c r="BU315" i="63"/>
  <c r="BU593" i="63"/>
  <c r="BU473" i="63"/>
  <c r="BU401" i="63"/>
  <c r="BU22" i="63"/>
  <c r="BU377" i="63"/>
  <c r="BU420" i="63"/>
  <c r="BU167" i="63"/>
  <c r="BU478" i="63"/>
  <c r="BU195" i="63"/>
  <c r="BU418" i="63"/>
  <c r="BU336" i="63"/>
  <c r="BU324" i="63"/>
  <c r="BU634" i="63"/>
  <c r="BU193" i="63"/>
  <c r="BU190" i="63"/>
  <c r="BU196" i="63"/>
  <c r="BU392" i="63"/>
  <c r="BU485" i="63"/>
  <c r="BU578" i="63"/>
  <c r="BU415" i="63"/>
  <c r="BU26" i="63"/>
  <c r="BU165" i="63"/>
  <c r="BU232" i="63"/>
  <c r="BU494" i="63"/>
  <c r="BU421" i="63"/>
  <c r="BU171" i="63"/>
  <c r="BU237" i="63"/>
  <c r="BU577" i="63"/>
  <c r="BU231" i="63"/>
  <c r="BU607" i="63"/>
  <c r="BU181" i="63"/>
  <c r="BU275" i="63"/>
  <c r="BU450" i="63"/>
  <c r="BU369" i="63"/>
  <c r="BU518" i="63"/>
  <c r="BU474" i="63"/>
  <c r="BU274" i="63"/>
  <c r="BU197" i="63"/>
  <c r="BU635" i="63"/>
  <c r="BU402" i="63"/>
  <c r="BU65" i="63"/>
  <c r="BU235" i="63"/>
  <c r="BU594" i="63"/>
  <c r="BU596" i="63"/>
  <c r="BU466" i="63"/>
  <c r="BU67" i="63"/>
  <c r="BU334" i="63"/>
  <c r="BU513" i="63"/>
  <c r="BU400" i="63"/>
  <c r="BU215" i="63"/>
  <c r="BU296" i="63"/>
  <c r="BU507" i="63"/>
  <c r="BU575" i="63"/>
  <c r="BU579" i="63"/>
  <c r="BU639" i="63"/>
  <c r="BU36" i="63"/>
  <c r="BU354" i="63"/>
  <c r="BU654" i="63"/>
  <c r="BU121" i="63"/>
  <c r="BU194" i="63"/>
  <c r="BU18" i="63"/>
  <c r="BU580" i="63"/>
  <c r="BU363" i="63"/>
  <c r="BU234" i="63"/>
  <c r="BU467" i="63"/>
  <c r="BU451" i="63"/>
  <c r="BU637" i="63"/>
  <c r="BU239" i="63"/>
  <c r="BU149" i="63"/>
  <c r="BU582" i="63"/>
  <c r="BU105" i="63"/>
  <c r="BU108" i="63"/>
  <c r="BU496" i="63"/>
  <c r="BU161" i="63"/>
  <c r="BU375" i="63"/>
  <c r="BU202" i="63"/>
  <c r="BU655" i="63"/>
  <c r="BU376" i="63"/>
  <c r="BU260" i="63"/>
  <c r="BU69" i="63"/>
  <c r="BU164" i="63"/>
  <c r="BU233" i="63"/>
  <c r="BU298" i="63"/>
  <c r="BU484" i="63"/>
  <c r="BU370" i="63"/>
  <c r="BU106" i="63"/>
  <c r="BU337" i="63"/>
  <c r="BU133" i="63"/>
  <c r="BU191" i="63"/>
  <c r="BU399" i="63"/>
  <c r="BU199" i="63"/>
  <c r="BU229" i="63"/>
  <c r="BU486" i="63"/>
  <c r="BU441" i="63"/>
  <c r="BU492" i="63"/>
  <c r="BU448" i="63"/>
  <c r="BU24" i="63"/>
  <c r="BU447" i="63"/>
  <c r="BU464" i="63"/>
  <c r="BU332" i="63"/>
  <c r="BU20" i="63"/>
  <c r="BU640" i="63"/>
  <c r="BU163" i="63"/>
  <c r="BU517" i="63"/>
  <c r="BU150" i="63"/>
  <c r="BU168" i="63"/>
  <c r="BU583" i="63"/>
  <c r="BU455" i="63"/>
  <c r="BU66" i="63"/>
  <c r="BU493" i="63"/>
  <c r="BU656" i="63"/>
  <c r="BU514" i="63"/>
  <c r="BU434" i="63"/>
  <c r="BU422" i="63"/>
  <c r="BU403" i="63"/>
  <c r="BU27" i="63"/>
  <c r="BU111" i="63"/>
  <c r="BU355" i="63"/>
  <c r="BU657" i="63"/>
  <c r="BU63" i="63"/>
  <c r="BU581" i="63"/>
  <c r="BU68" i="63"/>
  <c r="BU19" i="63"/>
  <c r="BU483" i="63"/>
  <c r="BU427" i="63"/>
  <c r="BU269" i="63"/>
  <c r="BU192" i="63"/>
  <c r="BU433" i="63"/>
  <c r="BU107" i="63"/>
  <c r="BU35" i="63"/>
  <c r="BU462" i="63"/>
  <c r="BU592" i="63"/>
  <c r="BU25" i="63"/>
  <c r="BU257" i="63"/>
  <c r="BU154" i="63"/>
  <c r="BU641" i="63"/>
  <c r="BU180" i="63"/>
  <c r="BU435" i="63"/>
  <c r="BU70" i="63"/>
  <c r="BU255" i="63"/>
  <c r="BU112" i="63"/>
  <c r="BU391" i="63"/>
  <c r="BU228" i="63"/>
  <c r="BU516" i="63"/>
  <c r="BU398" i="63"/>
  <c r="BU225" i="63"/>
  <c r="BU198" i="63"/>
  <c r="BU364" i="63"/>
  <c r="BU37" i="63"/>
  <c r="BU297" i="63"/>
  <c r="BU21" i="63"/>
  <c r="BU452" i="63"/>
  <c r="BU259" i="63"/>
  <c r="BU162" i="63"/>
  <c r="BU638" i="63"/>
  <c r="BU283" i="63"/>
  <c r="BU353" i="63"/>
  <c r="BU238" i="63"/>
  <c r="BU519" i="63"/>
  <c r="BU561" i="63"/>
  <c r="BU258" i="63"/>
  <c r="BU416" i="63"/>
  <c r="BU352" i="63"/>
  <c r="BU325" i="63"/>
  <c r="BU184" i="63"/>
  <c r="BU449" i="63"/>
  <c r="BU299" i="63"/>
  <c r="BU170" i="63"/>
  <c r="BU256" i="63"/>
  <c r="BU189" i="63"/>
  <c r="BU203" i="63"/>
  <c r="BU419" i="63"/>
  <c r="BU505" i="63"/>
  <c r="BU365" i="63"/>
  <c r="BU362" i="63"/>
  <c r="BU123" i="63"/>
  <c r="BU429" i="63"/>
  <c r="BU595" i="63"/>
  <c r="BU476" i="63"/>
  <c r="BU292" i="63"/>
  <c r="BU426" i="63"/>
  <c r="BU338" i="63"/>
  <c r="BU374" i="63"/>
  <c r="BU417" i="63"/>
  <c r="BU397" i="63"/>
  <c r="BU122" i="63"/>
  <c r="BU636" i="63"/>
  <c r="BU313" i="63"/>
  <c r="BU633" i="63"/>
  <c r="BU179" i="63"/>
  <c r="BU439" i="63"/>
  <c r="BU495" i="63"/>
  <c r="BU322" i="63"/>
  <c r="BU501" i="63"/>
  <c r="BU326" i="63"/>
  <c r="BU109" i="63"/>
  <c r="BU520" i="63"/>
  <c r="BU166" i="63"/>
  <c r="BU87" i="63"/>
  <c r="BU267" i="63"/>
  <c r="BU183" i="63"/>
  <c r="BU104" i="63"/>
  <c r="BU284" i="63"/>
  <c r="BU453" i="63"/>
  <c r="BU120" i="63"/>
  <c r="BU169" i="63"/>
  <c r="BU151" i="63"/>
  <c r="BU155" i="63"/>
  <c r="BU465" i="63"/>
  <c r="BU185" i="63"/>
  <c r="BU116" i="63"/>
  <c r="BU144" i="63"/>
  <c r="BU497" i="63"/>
  <c r="BU136" i="63"/>
  <c r="BU521" i="63"/>
  <c r="BU290" i="63"/>
  <c r="BU565" i="63"/>
  <c r="BU627" i="63"/>
  <c r="BU214" i="63"/>
  <c r="BU207" i="63"/>
  <c r="BU631" i="63"/>
  <c r="BU127" i="63"/>
  <c r="BU128" i="63"/>
  <c r="BU53" i="63"/>
  <c r="BU307" i="63"/>
  <c r="BU131" i="63"/>
  <c r="BU330" i="63"/>
  <c r="BU208" i="63"/>
  <c r="BU44" i="63"/>
  <c r="BU33" i="63"/>
  <c r="BU48" i="63"/>
  <c r="BU50" i="63"/>
  <c r="BU219" i="63"/>
  <c r="BU547" i="63"/>
  <c r="BU540" i="63"/>
  <c r="BU129" i="63"/>
  <c r="BU564" i="63"/>
  <c r="BU646" i="63"/>
  <c r="BU591" i="63"/>
  <c r="BU119" i="63"/>
  <c r="BU331" i="63"/>
  <c r="BU143" i="63"/>
  <c r="BU138" i="63"/>
  <c r="BU60" i="63"/>
  <c r="BU43" i="63"/>
  <c r="BU52" i="63"/>
  <c r="BU482" i="63"/>
  <c r="BU54" i="63"/>
  <c r="BU146" i="63"/>
  <c r="BU51" i="63"/>
  <c r="BU17" i="63"/>
  <c r="BU265" i="63"/>
  <c r="BU610" i="63"/>
  <c r="BU548" i="63"/>
  <c r="BU289" i="63"/>
  <c r="BU130" i="63"/>
  <c r="BU626" i="63"/>
  <c r="BU606" i="63"/>
  <c r="BU617" i="63"/>
  <c r="BU57" i="63"/>
  <c r="BU16" i="63"/>
  <c r="BU56" i="63"/>
  <c r="BU288" i="63"/>
  <c r="BU622" i="63"/>
  <c r="BU559" i="63"/>
  <c r="BU625" i="63"/>
  <c r="BU118" i="63"/>
  <c r="BU645" i="63"/>
  <c r="BU552" i="63"/>
  <c r="BU605" i="63"/>
  <c r="BU61" i="63"/>
  <c r="BU566" i="63"/>
  <c r="BU135" i="63"/>
  <c r="BU139" i="63"/>
  <c r="BU55" i="63"/>
  <c r="BU32" i="63"/>
  <c r="BU132" i="63"/>
  <c r="BU47" i="63"/>
  <c r="BU59" i="63"/>
  <c r="BU142" i="63"/>
  <c r="BU58" i="63"/>
  <c r="BU95" i="63"/>
  <c r="CR222" i="63"/>
  <c r="CB375" i="63"/>
  <c r="CB86" i="63"/>
  <c r="CB454" i="63"/>
  <c r="CB36" i="63"/>
  <c r="CB486" i="63"/>
  <c r="CB561" i="63"/>
  <c r="CB515" i="63"/>
  <c r="CB634" i="63"/>
  <c r="CB294" i="63"/>
  <c r="CB256" i="63"/>
  <c r="CB182" i="63"/>
  <c r="CB377" i="63"/>
  <c r="CB27" i="63"/>
  <c r="CB450" i="63"/>
  <c r="CB200" i="63"/>
  <c r="CB203" i="63"/>
  <c r="CB260" i="63"/>
  <c r="CB292" i="63"/>
  <c r="CB190" i="63"/>
  <c r="CB441" i="63"/>
  <c r="CB352" i="63"/>
  <c r="CB35" i="63"/>
  <c r="CB298" i="63"/>
  <c r="CB315" i="63"/>
  <c r="CB284" i="63"/>
  <c r="CB26" i="63"/>
  <c r="CB580" i="63"/>
  <c r="CB151" i="63"/>
  <c r="CB179" i="63"/>
  <c r="CB378" i="63"/>
  <c r="CB199" i="63"/>
  <c r="CB365" i="63"/>
  <c r="CB161" i="63"/>
  <c r="CB128" i="63"/>
  <c r="CB478" i="63"/>
  <c r="CB336" i="63"/>
  <c r="CB254" i="63"/>
  <c r="CB513" i="63"/>
  <c r="CB87" i="63"/>
  <c r="CB184" i="63"/>
  <c r="CB165" i="63"/>
  <c r="CB196" i="63"/>
  <c r="CB374" i="63"/>
  <c r="CB231" i="63"/>
  <c r="CB464" i="63"/>
  <c r="CB240" i="63"/>
  <c r="CB496" i="63"/>
  <c r="CB451" i="63"/>
  <c r="CB112" i="63"/>
  <c r="CB23" i="63"/>
  <c r="CB267" i="63"/>
  <c r="CB452" i="63"/>
  <c r="CB63" i="63"/>
  <c r="CB638" i="63"/>
  <c r="CB293" i="63"/>
  <c r="CB122" i="63"/>
  <c r="CB194" i="63"/>
  <c r="CB166" i="63"/>
  <c r="CB654" i="63"/>
  <c r="CB133" i="63"/>
  <c r="CB447" i="63"/>
  <c r="CB401" i="63"/>
  <c r="CB399" i="63"/>
  <c r="CB192" i="63"/>
  <c r="CB516" i="63"/>
  <c r="CB466" i="63"/>
  <c r="CB640" i="63"/>
  <c r="CB237" i="63"/>
  <c r="CB439" i="63"/>
  <c r="CB581" i="63"/>
  <c r="CB71" i="63"/>
  <c r="CB369" i="63"/>
  <c r="CB18" i="63"/>
  <c r="CB419" i="63"/>
  <c r="CB465" i="63"/>
  <c r="CB475" i="63"/>
  <c r="CB214" i="63"/>
  <c r="CB109" i="63"/>
  <c r="CB155" i="63"/>
  <c r="CB154" i="63"/>
  <c r="CB181" i="63"/>
  <c r="CB111" i="63"/>
  <c r="CB416" i="63"/>
  <c r="CB518" i="63"/>
  <c r="CB66" i="63"/>
  <c r="CB495" i="63"/>
  <c r="CB519" i="63"/>
  <c r="CB474" i="63"/>
  <c r="CB595" i="63"/>
  <c r="CB370" i="63"/>
  <c r="CB353" i="63"/>
  <c r="CB483" i="63"/>
  <c r="CB398" i="63"/>
  <c r="CB169" i="63"/>
  <c r="CB657" i="63"/>
  <c r="CB633" i="63"/>
  <c r="CB24" i="63"/>
  <c r="CB435" i="63"/>
  <c r="CB492" i="63"/>
  <c r="CB228" i="63"/>
  <c r="CB363" i="63"/>
  <c r="CB473" i="63"/>
  <c r="CB268" i="63"/>
  <c r="CB468" i="63"/>
  <c r="CB326" i="63"/>
  <c r="CB117" i="63"/>
  <c r="CB462" i="63"/>
  <c r="CB189" i="63"/>
  <c r="CB476" i="63"/>
  <c r="CB69" i="63"/>
  <c r="CB67" i="63"/>
  <c r="CB19" i="63"/>
  <c r="CB421" i="63"/>
  <c r="CB234" i="63"/>
  <c r="CB120" i="63"/>
  <c r="CB64" i="63"/>
  <c r="CB507" i="63"/>
  <c r="CB65" i="63"/>
  <c r="CB429" i="63"/>
  <c r="CB641" i="63"/>
  <c r="CB313" i="63"/>
  <c r="CB105" i="63"/>
  <c r="CB484" i="63"/>
  <c r="CB463" i="63"/>
  <c r="CB433" i="63"/>
  <c r="CB501" i="63"/>
  <c r="CB390" i="63"/>
  <c r="CB121" i="63"/>
  <c r="CB235" i="63"/>
  <c r="CB592" i="63"/>
  <c r="CB198" i="63"/>
  <c r="CB505" i="63"/>
  <c r="CB403" i="63"/>
  <c r="CB575" i="63"/>
  <c r="CB162" i="63"/>
  <c r="CB22" i="63"/>
  <c r="CB579" i="63"/>
  <c r="CB477" i="63"/>
  <c r="CB275" i="63"/>
  <c r="CB229" i="63"/>
  <c r="CB594" i="63"/>
  <c r="CB402" i="63"/>
  <c r="CB180" i="63"/>
  <c r="CB123" i="63"/>
  <c r="CB191" i="63"/>
  <c r="CB164" i="63"/>
  <c r="CB446" i="63"/>
  <c r="CB233" i="63"/>
  <c r="CB428" i="63"/>
  <c r="CB283" i="63"/>
  <c r="CB334" i="63"/>
  <c r="CB583" i="63"/>
  <c r="CB225" i="63"/>
  <c r="CB577" i="63"/>
  <c r="CB239" i="63"/>
  <c r="CB295" i="63"/>
  <c r="CB494" i="63"/>
  <c r="CB596" i="63"/>
  <c r="CB593" i="63"/>
  <c r="CB508" i="63"/>
  <c r="CB236" i="63"/>
  <c r="CB440" i="63"/>
  <c r="CB266" i="63"/>
  <c r="CB361" i="63"/>
  <c r="CB391" i="63"/>
  <c r="CB355" i="63"/>
  <c r="CB461" i="63"/>
  <c r="CB434" i="63"/>
  <c r="CB167" i="63"/>
  <c r="CB362" i="63"/>
  <c r="CB509" i="63"/>
  <c r="CB314" i="63"/>
  <c r="CB25" i="63"/>
  <c r="CB467" i="63"/>
  <c r="CB417" i="63"/>
  <c r="CB238" i="63"/>
  <c r="CB153" i="63"/>
  <c r="CB37" i="63"/>
  <c r="CB20" i="63"/>
  <c r="CB639" i="63"/>
  <c r="CB148" i="63"/>
  <c r="CB656" i="63"/>
  <c r="CB201" i="63"/>
  <c r="CB582" i="63"/>
  <c r="CB322" i="63"/>
  <c r="CB420" i="63"/>
  <c r="CB415" i="63"/>
  <c r="CB517" i="63"/>
  <c r="CB324" i="63"/>
  <c r="CB637" i="63"/>
  <c r="CB104" i="63"/>
  <c r="CB354" i="63"/>
  <c r="CB21" i="63"/>
  <c r="CB635" i="63"/>
  <c r="CB485" i="63"/>
  <c r="CB70" i="63"/>
  <c r="CB296" i="63"/>
  <c r="CB38" i="63"/>
  <c r="CB257" i="63"/>
  <c r="CB427" i="63"/>
  <c r="CB607" i="63"/>
  <c r="CB376" i="63"/>
  <c r="CB578" i="63"/>
  <c r="CB449" i="63"/>
  <c r="CB426" i="63"/>
  <c r="CB150" i="63"/>
  <c r="CB230" i="63"/>
  <c r="CB299" i="63"/>
  <c r="CB195" i="63"/>
  <c r="CB168" i="63"/>
  <c r="CB448" i="63"/>
  <c r="CB520" i="63"/>
  <c r="CB274" i="63"/>
  <c r="CB506" i="63"/>
  <c r="CB170" i="63"/>
  <c r="CB455" i="63"/>
  <c r="CB500" i="63"/>
  <c r="CB269" i="63"/>
  <c r="CB297" i="63"/>
  <c r="CB255" i="63"/>
  <c r="CB493" i="63"/>
  <c r="CB338" i="63"/>
  <c r="CB259" i="63"/>
  <c r="CB400" i="63"/>
  <c r="CB110" i="63"/>
  <c r="CB514" i="63"/>
  <c r="CB325" i="63"/>
  <c r="CB608" i="63"/>
  <c r="CB202" i="63"/>
  <c r="CB636" i="63"/>
  <c r="CB364" i="63"/>
  <c r="CB258" i="63"/>
  <c r="CB418" i="63"/>
  <c r="CB232" i="63"/>
  <c r="CB655" i="63"/>
  <c r="CB163" i="63"/>
  <c r="CB106" i="63"/>
  <c r="CB193" i="63"/>
  <c r="CB183" i="63"/>
  <c r="CB453" i="63"/>
  <c r="CB171" i="63"/>
  <c r="CB397" i="63"/>
  <c r="CB392" i="63"/>
  <c r="CB576" i="63"/>
  <c r="CB68" i="63"/>
  <c r="CB149" i="63"/>
  <c r="CB107" i="63"/>
  <c r="CB460" i="63"/>
  <c r="CB108" i="63"/>
  <c r="CB197" i="63"/>
  <c r="CB422" i="63"/>
  <c r="CB185" i="63"/>
  <c r="CB307" i="63"/>
  <c r="CB521" i="63"/>
  <c r="CB127" i="63"/>
  <c r="CB116" i="63"/>
  <c r="CB290" i="63"/>
  <c r="CB627" i="63"/>
  <c r="CB136" i="63"/>
  <c r="CB525" i="63"/>
  <c r="CB631" i="63"/>
  <c r="CB565" i="63"/>
  <c r="CB144" i="63"/>
  <c r="CB497" i="63"/>
  <c r="CB131" i="63"/>
  <c r="CB53" i="63"/>
  <c r="CB207" i="63"/>
  <c r="CB208" i="63"/>
  <c r="CB16" i="63"/>
  <c r="CB138" i="63"/>
  <c r="CB139" i="63"/>
  <c r="CB55" i="63"/>
  <c r="CB54" i="63"/>
  <c r="CB265" i="63"/>
  <c r="CB50" i="63"/>
  <c r="CB219" i="63"/>
  <c r="CB540" i="63"/>
  <c r="CB559" i="63"/>
  <c r="CB118" i="63"/>
  <c r="CB617" i="63"/>
  <c r="CB330" i="63"/>
  <c r="CB57" i="63"/>
  <c r="CB331" i="63"/>
  <c r="CB143" i="63"/>
  <c r="CB60" i="63"/>
  <c r="CB52" i="63"/>
  <c r="CB32" i="63"/>
  <c r="CB56" i="63"/>
  <c r="CB44" i="63"/>
  <c r="CB33" i="63"/>
  <c r="CB59" i="63"/>
  <c r="CB48" i="63"/>
  <c r="CB58" i="63"/>
  <c r="CB622" i="63"/>
  <c r="CB547" i="63"/>
  <c r="CB129" i="63"/>
  <c r="CB548" i="63"/>
  <c r="CB130" i="63"/>
  <c r="CB626" i="63"/>
  <c r="CB119" i="63"/>
  <c r="CB605" i="63"/>
  <c r="CB61" i="63"/>
  <c r="CB43" i="63"/>
  <c r="CB132" i="63"/>
  <c r="CB47" i="63"/>
  <c r="CB482" i="63"/>
  <c r="CB17" i="63"/>
  <c r="CB288" i="63"/>
  <c r="CB646" i="63"/>
  <c r="CB625" i="63"/>
  <c r="CB552" i="63"/>
  <c r="CB606" i="63"/>
  <c r="CB566" i="63"/>
  <c r="CB135" i="63"/>
  <c r="CB142" i="63"/>
  <c r="CB146" i="63"/>
  <c r="CB51" i="63"/>
  <c r="CB95" i="63"/>
  <c r="CB610" i="63"/>
  <c r="CB564" i="63"/>
  <c r="CB289" i="63"/>
  <c r="CB645" i="63"/>
  <c r="CB591" i="63"/>
  <c r="CK455" i="63"/>
  <c r="CK229" i="63"/>
  <c r="CK283" i="63"/>
  <c r="CK433" i="63"/>
  <c r="CK640" i="63"/>
  <c r="CK150" i="63"/>
  <c r="CK151" i="63"/>
  <c r="CK225" i="63"/>
  <c r="CK182" i="63"/>
  <c r="CK638" i="63"/>
  <c r="CK478" i="63"/>
  <c r="CK402" i="63"/>
  <c r="CK476" i="63"/>
  <c r="CK199" i="63"/>
  <c r="CK484" i="63"/>
  <c r="CK575" i="63"/>
  <c r="CK293" i="63"/>
  <c r="CK20" i="63"/>
  <c r="CK519" i="63"/>
  <c r="CK336" i="63"/>
  <c r="CK334" i="63"/>
  <c r="CK447" i="63"/>
  <c r="CK196" i="63"/>
  <c r="CK426" i="63"/>
  <c r="CK369" i="63"/>
  <c r="CK183" i="63"/>
  <c r="CK355" i="63"/>
  <c r="CK86" i="63"/>
  <c r="CK525" i="63"/>
  <c r="CK163" i="63"/>
  <c r="CK439" i="63"/>
  <c r="CK228" i="63"/>
  <c r="CK607" i="63"/>
  <c r="CK324" i="63"/>
  <c r="CK299" i="63"/>
  <c r="CK167" i="63"/>
  <c r="CK203" i="63"/>
  <c r="CK635" i="63"/>
  <c r="CK26" i="63"/>
  <c r="CK363" i="63"/>
  <c r="CK326" i="63"/>
  <c r="CK577" i="63"/>
  <c r="CK179" i="63"/>
  <c r="CK181" i="63"/>
  <c r="CK171" i="63"/>
  <c r="CK25" i="63"/>
  <c r="CK239" i="63"/>
  <c r="CK148" i="63"/>
  <c r="CK170" i="63"/>
  <c r="CK419" i="63"/>
  <c r="CK184" i="63"/>
  <c r="CK230" i="63"/>
  <c r="CK485" i="63"/>
  <c r="CK374" i="63"/>
  <c r="CK636" i="63"/>
  <c r="CK236" i="63"/>
  <c r="CK465" i="63"/>
  <c r="CK338" i="63"/>
  <c r="CK378" i="63"/>
  <c r="CK180" i="63"/>
  <c r="CK656" i="63"/>
  <c r="CK448" i="63"/>
  <c r="CK191" i="63"/>
  <c r="CK133" i="63"/>
  <c r="CK495" i="63"/>
  <c r="CK65" i="63"/>
  <c r="CK375" i="63"/>
  <c r="CK654" i="63"/>
  <c r="CK500" i="63"/>
  <c r="CK509" i="63"/>
  <c r="CK435" i="63"/>
  <c r="CK24" i="63"/>
  <c r="CK506" i="63"/>
  <c r="CK269" i="63"/>
  <c r="CK258" i="63"/>
  <c r="CK165" i="63"/>
  <c r="CK434" i="63"/>
  <c r="CK517" i="63"/>
  <c r="CK462" i="63"/>
  <c r="CK364" i="63"/>
  <c r="CK108" i="63"/>
  <c r="CK294" i="63"/>
  <c r="CK313" i="63"/>
  <c r="CK200" i="63"/>
  <c r="CK594" i="63"/>
  <c r="CK451" i="63"/>
  <c r="CK166" i="63"/>
  <c r="CK255" i="63"/>
  <c r="CK35" i="63"/>
  <c r="CK259" i="63"/>
  <c r="CK507" i="63"/>
  <c r="CK194" i="63"/>
  <c r="CK464" i="63"/>
  <c r="CK36" i="63"/>
  <c r="CK231" i="63"/>
  <c r="CK581" i="63"/>
  <c r="CK315" i="63"/>
  <c r="CK314" i="63"/>
  <c r="CK105" i="63"/>
  <c r="CK22" i="63"/>
  <c r="CK583" i="63"/>
  <c r="CK400" i="63"/>
  <c r="CK390" i="63"/>
  <c r="CK516" i="63"/>
  <c r="CK641" i="63"/>
  <c r="CK593" i="63"/>
  <c r="CK370" i="63"/>
  <c r="CK192" i="63"/>
  <c r="CK352" i="63"/>
  <c r="CK483" i="63"/>
  <c r="CK257" i="63"/>
  <c r="CK87" i="63"/>
  <c r="CK403" i="63"/>
  <c r="CK493" i="63"/>
  <c r="CK109" i="63"/>
  <c r="CK397" i="63"/>
  <c r="CK128" i="63"/>
  <c r="CK494" i="63"/>
  <c r="CK440" i="63"/>
  <c r="CK27" i="63"/>
  <c r="CK463" i="63"/>
  <c r="CK185" i="63"/>
  <c r="CK121" i="63"/>
  <c r="CK427" i="63"/>
  <c r="CK520" i="63"/>
  <c r="CK67" i="63"/>
  <c r="CK284" i="63"/>
  <c r="CK66" i="63"/>
  <c r="CK518" i="63"/>
  <c r="CK466" i="63"/>
  <c r="CK38" i="63"/>
  <c r="CK234" i="63"/>
  <c r="CK164" i="63"/>
  <c r="CK70" i="63"/>
  <c r="CK268" i="63"/>
  <c r="CK515" i="63"/>
  <c r="CK461" i="63"/>
  <c r="CK256" i="63"/>
  <c r="CK420" i="63"/>
  <c r="CK446" i="63"/>
  <c r="CK401" i="63"/>
  <c r="CK168" i="63"/>
  <c r="CK508" i="63"/>
  <c r="CK377" i="63"/>
  <c r="CK429" i="63"/>
  <c r="CK169" i="63"/>
  <c r="CK21" i="63"/>
  <c r="CK450" i="63"/>
  <c r="CK240" i="63"/>
  <c r="CK496" i="63"/>
  <c r="CK416" i="63"/>
  <c r="CK161" i="63"/>
  <c r="CK111" i="63"/>
  <c r="CK428" i="63"/>
  <c r="CK362" i="63"/>
  <c r="CK637" i="63"/>
  <c r="CK513" i="63"/>
  <c r="CK633" i="63"/>
  <c r="CK417" i="63"/>
  <c r="CK501" i="63"/>
  <c r="CK467" i="63"/>
  <c r="CK104" i="63"/>
  <c r="CK354" i="63"/>
  <c r="CK123" i="63"/>
  <c r="CK267" i="63"/>
  <c r="CK579" i="63"/>
  <c r="CK275" i="63"/>
  <c r="CK71" i="63"/>
  <c r="CK297" i="63"/>
  <c r="CK441" i="63"/>
  <c r="CK392" i="63"/>
  <c r="CK454" i="63"/>
  <c r="CK69" i="63"/>
  <c r="CK376" i="63"/>
  <c r="CK197" i="63"/>
  <c r="CK235" i="63"/>
  <c r="CK201" i="63"/>
  <c r="CK296" i="63"/>
  <c r="CK198" i="63"/>
  <c r="CK655" i="63"/>
  <c r="CK634" i="63"/>
  <c r="CK418" i="63"/>
  <c r="CK266" i="63"/>
  <c r="CK576" i="63"/>
  <c r="CK19" i="63"/>
  <c r="CK639" i="63"/>
  <c r="CK453" i="63"/>
  <c r="CK107" i="63"/>
  <c r="CK486" i="63"/>
  <c r="CK365" i="63"/>
  <c r="CK475" i="63"/>
  <c r="CK582" i="63"/>
  <c r="CK254" i="63"/>
  <c r="CK155" i="63"/>
  <c r="CK325" i="63"/>
  <c r="CK149" i="63"/>
  <c r="CK189" i="63"/>
  <c r="CK154" i="63"/>
  <c r="CK295" i="63"/>
  <c r="CK449" i="63"/>
  <c r="CK452" i="63"/>
  <c r="CK595" i="63"/>
  <c r="CK232" i="63"/>
  <c r="CK106" i="63"/>
  <c r="CK37" i="63"/>
  <c r="CK422" i="63"/>
  <c r="CK238" i="63"/>
  <c r="CK202" i="63"/>
  <c r="CK399" i="63"/>
  <c r="CK492" i="63"/>
  <c r="CK398" i="63"/>
  <c r="CK63" i="63"/>
  <c r="CK120" i="63"/>
  <c r="CK264" i="63"/>
  <c r="CK214" i="63"/>
  <c r="CK421" i="63"/>
  <c r="CK233" i="63"/>
  <c r="CK193" i="63"/>
  <c r="CK361" i="63"/>
  <c r="CK460" i="63"/>
  <c r="CK514" i="63"/>
  <c r="CK162" i="63"/>
  <c r="CK353" i="63"/>
  <c r="CK112" i="63"/>
  <c r="CK592" i="63"/>
  <c r="CK322" i="63"/>
  <c r="CK122" i="63"/>
  <c r="CK468" i="63"/>
  <c r="CK274" i="63"/>
  <c r="CK260" i="63"/>
  <c r="CK190" i="63"/>
  <c r="CK505" i="63"/>
  <c r="CK415" i="63"/>
  <c r="CK474" i="63"/>
  <c r="CK237" i="63"/>
  <c r="CK292" i="63"/>
  <c r="CK23" i="63"/>
  <c r="CK298" i="63"/>
  <c r="CK580" i="63"/>
  <c r="CK657" i="63"/>
  <c r="CK473" i="63"/>
  <c r="CK578" i="63"/>
  <c r="CK64" i="63"/>
  <c r="CK391" i="63"/>
  <c r="CK110" i="63"/>
  <c r="CK596" i="63"/>
  <c r="CK153" i="63"/>
  <c r="CK477" i="63"/>
  <c r="CK68" i="63"/>
  <c r="CK195" i="63"/>
  <c r="CK565" i="63"/>
  <c r="CK631" i="63"/>
  <c r="CK521" i="63"/>
  <c r="CK136" i="63"/>
  <c r="CK497" i="63"/>
  <c r="CK144" i="63"/>
  <c r="CK127" i="63"/>
  <c r="CK307" i="63"/>
  <c r="CK53" i="63"/>
  <c r="CK330" i="63"/>
  <c r="CK207" i="63"/>
  <c r="CK131" i="63"/>
  <c r="CK116" i="63"/>
  <c r="CK61" i="63"/>
  <c r="CK138" i="63"/>
  <c r="CK47" i="63"/>
  <c r="CK482" i="63"/>
  <c r="CK95" i="63"/>
  <c r="CK547" i="63"/>
  <c r="CK130" i="63"/>
  <c r="CK625" i="63"/>
  <c r="CK606" i="63"/>
  <c r="CK617" i="63"/>
  <c r="CK208" i="63"/>
  <c r="CK57" i="63"/>
  <c r="CK331" i="63"/>
  <c r="CK135" i="63"/>
  <c r="CK139" i="63"/>
  <c r="CK60" i="63"/>
  <c r="CK33" i="63"/>
  <c r="CK146" i="63"/>
  <c r="CK58" i="63"/>
  <c r="CK265" i="63"/>
  <c r="CK219" i="63"/>
  <c r="CK548" i="63"/>
  <c r="CK559" i="63"/>
  <c r="CK118" i="63"/>
  <c r="CK143" i="63"/>
  <c r="CK43" i="63"/>
  <c r="CK32" i="63"/>
  <c r="CK132" i="63"/>
  <c r="CK56" i="63"/>
  <c r="CK44" i="63"/>
  <c r="CK59" i="63"/>
  <c r="CK51" i="63"/>
  <c r="CK17" i="63"/>
  <c r="CK50" i="63"/>
  <c r="CK540" i="63"/>
  <c r="CK564" i="63"/>
  <c r="CK289" i="63"/>
  <c r="CK646" i="63"/>
  <c r="CK591" i="63"/>
  <c r="CK552" i="63"/>
  <c r="CK605" i="63"/>
  <c r="CK566" i="63"/>
  <c r="CK16" i="63"/>
  <c r="CK55" i="63"/>
  <c r="CK52" i="63"/>
  <c r="CK142" i="63"/>
  <c r="CK54" i="63"/>
  <c r="CK48" i="63"/>
  <c r="CK288" i="63"/>
  <c r="CK622" i="63"/>
  <c r="CK610" i="63"/>
  <c r="CK129" i="63"/>
  <c r="CK626" i="63"/>
  <c r="CK645" i="63"/>
  <c r="CK119" i="63"/>
  <c r="BT462" i="63"/>
  <c r="BT266" i="63"/>
  <c r="BT375" i="63"/>
  <c r="BT64" i="63"/>
  <c r="BT155" i="63"/>
  <c r="BT122" i="63"/>
  <c r="BT576" i="63"/>
  <c r="BT516" i="63"/>
  <c r="BT294" i="63"/>
  <c r="BT520" i="63"/>
  <c r="BT26" i="63"/>
  <c r="BT183" i="63"/>
  <c r="BT466" i="63"/>
  <c r="BT420" i="63"/>
  <c r="BT109" i="63"/>
  <c r="BT433" i="63"/>
  <c r="BT399" i="63"/>
  <c r="BT190" i="63"/>
  <c r="BT517" i="63"/>
  <c r="BT326" i="63"/>
  <c r="BT400" i="63"/>
  <c r="BT256" i="63"/>
  <c r="BT435" i="63"/>
  <c r="BT38" i="63"/>
  <c r="BT105" i="63"/>
  <c r="BT259" i="63"/>
  <c r="BT633" i="63"/>
  <c r="BT260" i="63"/>
  <c r="BT18" i="63"/>
  <c r="BT515" i="63"/>
  <c r="BT353" i="63"/>
  <c r="BT19" i="63"/>
  <c r="BT164" i="63"/>
  <c r="BT171" i="63"/>
  <c r="BT355" i="63"/>
  <c r="BT68" i="63"/>
  <c r="BT428" i="63"/>
  <c r="BT418" i="63"/>
  <c r="BT180" i="63"/>
  <c r="BT639" i="63"/>
  <c r="BT67" i="63"/>
  <c r="BT362" i="63"/>
  <c r="BT501" i="63"/>
  <c r="BT234" i="63"/>
  <c r="BT595" i="63"/>
  <c r="BT230" i="63"/>
  <c r="BT453" i="63"/>
  <c r="BT274" i="63"/>
  <c r="BT429" i="63"/>
  <c r="BT352" i="63"/>
  <c r="BT25" i="63"/>
  <c r="BT192" i="63"/>
  <c r="BT485" i="63"/>
  <c r="BT35" i="63"/>
  <c r="BT194" i="63"/>
  <c r="BT495" i="63"/>
  <c r="BT592" i="63"/>
  <c r="BT117" i="63"/>
  <c r="BT451" i="63"/>
  <c r="BT203" i="63"/>
  <c r="BT238" i="63"/>
  <c r="BT315" i="63"/>
  <c r="BT390" i="63"/>
  <c r="BT441" i="63"/>
  <c r="BT87" i="63"/>
  <c r="BT296" i="63"/>
  <c r="BT65" i="63"/>
  <c r="BT577" i="63"/>
  <c r="BT369" i="63"/>
  <c r="BT486" i="63"/>
  <c r="BT641" i="63"/>
  <c r="BT154" i="63"/>
  <c r="BT36" i="63"/>
  <c r="BT607" i="63"/>
  <c r="BT377" i="63"/>
  <c r="BT313" i="63"/>
  <c r="BT421" i="63"/>
  <c r="BT197" i="63"/>
  <c r="BT419" i="63"/>
  <c r="BT596" i="63"/>
  <c r="BT235" i="63"/>
  <c r="BT233" i="63"/>
  <c r="BT426" i="63"/>
  <c r="BT191" i="63"/>
  <c r="BT123" i="63"/>
  <c r="BT505" i="63"/>
  <c r="BT638" i="63"/>
  <c r="BT473" i="63"/>
  <c r="BT200" i="63"/>
  <c r="BT468" i="63"/>
  <c r="BT325" i="63"/>
  <c r="BT257" i="63"/>
  <c r="BT225" i="63"/>
  <c r="BT22" i="63"/>
  <c r="BT193" i="63"/>
  <c r="BT198" i="63"/>
  <c r="BT195" i="63"/>
  <c r="BT463" i="63"/>
  <c r="BT580" i="63"/>
  <c r="BT415" i="63"/>
  <c r="BT148" i="63"/>
  <c r="BT162" i="63"/>
  <c r="BT37" i="63"/>
  <c r="BT640" i="63"/>
  <c r="BT593" i="63"/>
  <c r="BT267" i="63"/>
  <c r="BT450" i="63"/>
  <c r="BT475" i="63"/>
  <c r="BT492" i="63"/>
  <c r="BT184" i="63"/>
  <c r="BT500" i="63"/>
  <c r="BT237" i="63"/>
  <c r="BT363" i="63"/>
  <c r="BT446" i="63"/>
  <c r="BT575" i="63"/>
  <c r="BT513" i="63"/>
  <c r="BT275" i="63"/>
  <c r="BT69" i="63"/>
  <c r="BT579" i="63"/>
  <c r="BT506" i="63"/>
  <c r="BT460" i="63"/>
  <c r="BT455" i="63"/>
  <c r="BT239" i="63"/>
  <c r="BT496" i="63"/>
  <c r="BT402" i="63"/>
  <c r="BT336" i="63"/>
  <c r="BT240" i="63"/>
  <c r="BT637" i="63"/>
  <c r="BT229" i="63"/>
  <c r="BT165" i="63"/>
  <c r="BT104" i="63"/>
  <c r="BT397" i="63"/>
  <c r="BT108" i="63"/>
  <c r="BT215" i="63"/>
  <c r="BT581" i="63"/>
  <c r="BT434" i="63"/>
  <c r="BT582" i="63"/>
  <c r="BT354" i="63"/>
  <c r="BT467" i="63"/>
  <c r="BT374" i="63"/>
  <c r="BT508" i="63"/>
  <c r="BT416" i="63"/>
  <c r="BT635" i="63"/>
  <c r="BT634" i="63"/>
  <c r="BT483" i="63"/>
  <c r="BT484" i="63"/>
  <c r="BT514" i="63"/>
  <c r="BT474" i="63"/>
  <c r="BT476" i="63"/>
  <c r="BT594" i="63"/>
  <c r="BT170" i="63"/>
  <c r="BT202" i="63"/>
  <c r="BT149" i="63"/>
  <c r="BT167" i="63"/>
  <c r="BT509" i="63"/>
  <c r="BT370" i="63"/>
  <c r="BT334" i="63"/>
  <c r="BT338" i="63"/>
  <c r="BT417" i="63"/>
  <c r="BT107" i="63"/>
  <c r="BT365" i="63"/>
  <c r="BT364" i="63"/>
  <c r="BT268" i="63"/>
  <c r="BT189" i="63"/>
  <c r="BT199" i="63"/>
  <c r="BT519" i="63"/>
  <c r="BT507" i="63"/>
  <c r="BT493" i="63"/>
  <c r="BT284" i="63"/>
  <c r="BT378" i="63"/>
  <c r="BT656" i="63"/>
  <c r="BT201" i="63"/>
  <c r="BT23" i="63"/>
  <c r="BT478" i="63"/>
  <c r="BT447" i="63"/>
  <c r="BT361" i="63"/>
  <c r="BT449" i="63"/>
  <c r="BT112" i="63"/>
  <c r="BT231" i="63"/>
  <c r="BT324" i="63"/>
  <c r="BT392" i="63"/>
  <c r="BT228" i="63"/>
  <c r="BT398" i="63"/>
  <c r="BT518" i="63"/>
  <c r="BT283" i="63"/>
  <c r="BT182" i="63"/>
  <c r="BT216" i="63"/>
  <c r="BT295" i="63"/>
  <c r="BT111" i="63"/>
  <c r="BT236" i="63"/>
  <c r="BT20" i="63"/>
  <c r="BT297" i="63"/>
  <c r="BT654" i="63"/>
  <c r="BT121" i="63"/>
  <c r="BT636" i="63"/>
  <c r="BT255" i="63"/>
  <c r="BT583" i="63"/>
  <c r="BT169" i="63"/>
  <c r="BT151" i="63"/>
  <c r="BT465" i="63"/>
  <c r="BT427" i="63"/>
  <c r="BT477" i="63"/>
  <c r="BT440" i="63"/>
  <c r="BT494" i="63"/>
  <c r="BT299" i="63"/>
  <c r="BT70" i="63"/>
  <c r="BT452" i="63"/>
  <c r="BT232" i="63"/>
  <c r="BT269" i="63"/>
  <c r="BT254" i="63"/>
  <c r="BT153" i="63"/>
  <c r="BT439" i="63"/>
  <c r="BT655" i="63"/>
  <c r="BT401" i="63"/>
  <c r="BT376" i="63"/>
  <c r="BT120" i="63"/>
  <c r="BT422" i="63"/>
  <c r="BT24" i="63"/>
  <c r="BT161" i="63"/>
  <c r="BT166" i="63"/>
  <c r="BT391" i="63"/>
  <c r="BT196" i="63"/>
  <c r="BT461" i="63"/>
  <c r="BT403" i="63"/>
  <c r="BT322" i="63"/>
  <c r="BT314" i="63"/>
  <c r="BT66" i="63"/>
  <c r="BT448" i="63"/>
  <c r="BT150" i="63"/>
  <c r="BT578" i="63"/>
  <c r="BT454" i="63"/>
  <c r="BT258" i="63"/>
  <c r="BT163" i="63"/>
  <c r="BT110" i="63"/>
  <c r="BT71" i="63"/>
  <c r="BT464" i="63"/>
  <c r="BT86" i="63"/>
  <c r="BT181" i="63"/>
  <c r="BT298" i="63"/>
  <c r="BT27" i="63"/>
  <c r="BT63" i="63"/>
  <c r="BT292" i="63"/>
  <c r="BT179" i="63"/>
  <c r="BT21" i="63"/>
  <c r="BT293" i="63"/>
  <c r="BT168" i="63"/>
  <c r="BT657" i="63"/>
  <c r="BT106" i="63"/>
  <c r="BT337" i="63"/>
  <c r="BT133" i="63"/>
  <c r="BT185" i="63"/>
  <c r="BT116" i="63"/>
  <c r="BT128" i="63"/>
  <c r="BT214" i="63"/>
  <c r="BT565" i="63"/>
  <c r="BT136" i="63"/>
  <c r="BT307" i="63"/>
  <c r="BT521" i="63"/>
  <c r="BT207" i="63"/>
  <c r="BT144" i="63"/>
  <c r="BT290" i="63"/>
  <c r="BT497" i="63"/>
  <c r="BT127" i="63"/>
  <c r="BT561" i="63"/>
  <c r="BT53" i="63"/>
  <c r="BT330" i="63"/>
  <c r="BT131" i="63"/>
  <c r="BT57" i="63"/>
  <c r="BT32" i="63"/>
  <c r="BT132" i="63"/>
  <c r="BT44" i="63"/>
  <c r="BT59" i="63"/>
  <c r="BT50" i="63"/>
  <c r="BT564" i="63"/>
  <c r="BT130" i="63"/>
  <c r="BT118" i="63"/>
  <c r="BT43" i="63"/>
  <c r="BT47" i="63"/>
  <c r="BT142" i="63"/>
  <c r="BT482" i="63"/>
  <c r="BT146" i="63"/>
  <c r="BT51" i="63"/>
  <c r="BT17" i="63"/>
  <c r="BT288" i="63"/>
  <c r="BT622" i="63"/>
  <c r="BT547" i="63"/>
  <c r="BT548" i="63"/>
  <c r="BT559" i="63"/>
  <c r="BT646" i="63"/>
  <c r="BT625" i="63"/>
  <c r="BT617" i="63"/>
  <c r="BT61" i="63"/>
  <c r="BT208" i="63"/>
  <c r="BT331" i="63"/>
  <c r="BT566" i="63"/>
  <c r="BT143" i="63"/>
  <c r="BT138" i="63"/>
  <c r="BT60" i="63"/>
  <c r="BT52" i="63"/>
  <c r="BT33" i="63"/>
  <c r="BT58" i="63"/>
  <c r="BT219" i="63"/>
  <c r="BT95" i="63"/>
  <c r="BT540" i="63"/>
  <c r="BT129" i="63"/>
  <c r="BT119" i="63"/>
  <c r="BT605" i="63"/>
  <c r="BT135" i="63"/>
  <c r="BT16" i="63"/>
  <c r="BT139" i="63"/>
  <c r="BT55" i="63"/>
  <c r="BT56" i="63"/>
  <c r="BT54" i="63"/>
  <c r="BT48" i="63"/>
  <c r="BT265" i="63"/>
  <c r="BT610" i="63"/>
  <c r="BT289" i="63"/>
  <c r="BT626" i="63"/>
  <c r="BT645" i="63"/>
  <c r="BT591" i="63"/>
  <c r="BT552" i="63"/>
  <c r="BT606" i="63"/>
  <c r="CT553" i="63"/>
  <c r="CZ140" i="63"/>
  <c r="CT184" i="63"/>
  <c r="CT466" i="63"/>
  <c r="CT639" i="63"/>
  <c r="CT36" i="63"/>
  <c r="CT168" i="63"/>
  <c r="CT494" i="63"/>
  <c r="CT64" i="63"/>
  <c r="CT376" i="63"/>
  <c r="CT123" i="63"/>
  <c r="CT422" i="63"/>
  <c r="CT575" i="63"/>
  <c r="CT507" i="63"/>
  <c r="CT428" i="63"/>
  <c r="CT192" i="63"/>
  <c r="CT325" i="63"/>
  <c r="CT355" i="63"/>
  <c r="CT592" i="63"/>
  <c r="CT202" i="63"/>
  <c r="CT200" i="63"/>
  <c r="CT519" i="63"/>
  <c r="CT110" i="63"/>
  <c r="CT637" i="63"/>
  <c r="CT607" i="63"/>
  <c r="CT460" i="63"/>
  <c r="CT416" i="63"/>
  <c r="CT67" i="63"/>
  <c r="CT477" i="63"/>
  <c r="CT266" i="63"/>
  <c r="CT369" i="63"/>
  <c r="CT496" i="63"/>
  <c r="CT256" i="63"/>
  <c r="CT397" i="63"/>
  <c r="CT169" i="63"/>
  <c r="CT313" i="63"/>
  <c r="CT508" i="63"/>
  <c r="CT87" i="63"/>
  <c r="CT465" i="63"/>
  <c r="CT283" i="63"/>
  <c r="CT441" i="63"/>
  <c r="CT24" i="63"/>
  <c r="CT403" i="63"/>
  <c r="CT361" i="63"/>
  <c r="CT493" i="63"/>
  <c r="CT579" i="63"/>
  <c r="CT514" i="63"/>
  <c r="CT238" i="63"/>
  <c r="CT467" i="63"/>
  <c r="CT35" i="63"/>
  <c r="CT501" i="63"/>
  <c r="CT297" i="63"/>
  <c r="CT293" i="63"/>
  <c r="CT233" i="63"/>
  <c r="CT463" i="63"/>
  <c r="CT234" i="63"/>
  <c r="CT203" i="63"/>
  <c r="CT399" i="63"/>
  <c r="CT86" i="63"/>
  <c r="CT435" i="63"/>
  <c r="CT112" i="63"/>
  <c r="CT22" i="63"/>
  <c r="CT578" i="63"/>
  <c r="CT581" i="63"/>
  <c r="CT577" i="63"/>
  <c r="CT182" i="63"/>
  <c r="CT392" i="63"/>
  <c r="CT365" i="63"/>
  <c r="CT269" i="63"/>
  <c r="CT495" i="63"/>
  <c r="CT179" i="63"/>
  <c r="CT593" i="63"/>
  <c r="CT461" i="63"/>
  <c r="CT520" i="63"/>
  <c r="CT486" i="63"/>
  <c r="CT254" i="63"/>
  <c r="CT299" i="63"/>
  <c r="CT363" i="63"/>
  <c r="CT509" i="63"/>
  <c r="CT128" i="63"/>
  <c r="CT108" i="63"/>
  <c r="CT364" i="63"/>
  <c r="CT235" i="63"/>
  <c r="CT191" i="63"/>
  <c r="CT580" i="63"/>
  <c r="CT654" i="63"/>
  <c r="CT193" i="63"/>
  <c r="CT633" i="63"/>
  <c r="CT518" i="63"/>
  <c r="CT640" i="63"/>
  <c r="CT111" i="63"/>
  <c r="CT332" i="63"/>
  <c r="CT439" i="63"/>
  <c r="CT259" i="63"/>
  <c r="CT505" i="63"/>
  <c r="CT314" i="63"/>
  <c r="CT636" i="63"/>
  <c r="CT66" i="63"/>
  <c r="CT214" i="63"/>
  <c r="CT421" i="63"/>
  <c r="CT506" i="63"/>
  <c r="CT71" i="63"/>
  <c r="CT475" i="63"/>
  <c r="CT324" i="63"/>
  <c r="CT596" i="63"/>
  <c r="CT516" i="63"/>
  <c r="CT448" i="63"/>
  <c r="CT257" i="63"/>
  <c r="CT426" i="63"/>
  <c r="CT258" i="63"/>
  <c r="CT390" i="63"/>
  <c r="CT148" i="63"/>
  <c r="CT315" i="63"/>
  <c r="CT180" i="63"/>
  <c r="CT26" i="63"/>
  <c r="CT468" i="63"/>
  <c r="CT161" i="63"/>
  <c r="CT561" i="63"/>
  <c r="CT608" i="63"/>
  <c r="CT18" i="63"/>
  <c r="CT45" i="63"/>
  <c r="CT133" i="63"/>
  <c r="CT274" i="63"/>
  <c r="CT181" i="63"/>
  <c r="CT464" i="63"/>
  <c r="CT65" i="63"/>
  <c r="CT474" i="63"/>
  <c r="CT183" i="63"/>
  <c r="CT163" i="63"/>
  <c r="CT284" i="63"/>
  <c r="CT107" i="63"/>
  <c r="CT198" i="63"/>
  <c r="CT154" i="63"/>
  <c r="CT165" i="63"/>
  <c r="CT582" i="63"/>
  <c r="CT657" i="63"/>
  <c r="CT478" i="63"/>
  <c r="CT513" i="63"/>
  <c r="CT239" i="63"/>
  <c r="CT231" i="63"/>
  <c r="CT199" i="63"/>
  <c r="CT451" i="63"/>
  <c r="CT500" i="63"/>
  <c r="CT398" i="63"/>
  <c r="CT25" i="63"/>
  <c r="CT290" i="63"/>
  <c r="CT38" i="63"/>
  <c r="CT634" i="63"/>
  <c r="CT37" i="63"/>
  <c r="CT240" i="63"/>
  <c r="CT462" i="63"/>
  <c r="CT122" i="63"/>
  <c r="CT418" i="63"/>
  <c r="CT427" i="63"/>
  <c r="CT378" i="63"/>
  <c r="CT362" i="63"/>
  <c r="CT583" i="63"/>
  <c r="CT447" i="63"/>
  <c r="CT334" i="63"/>
  <c r="CT68" i="63"/>
  <c r="CT635" i="63"/>
  <c r="CT120" i="63"/>
  <c r="CT353" i="63"/>
  <c r="CT429" i="63"/>
  <c r="CT104" i="63"/>
  <c r="CT433" i="63"/>
  <c r="CT296" i="63"/>
  <c r="CT121" i="63"/>
  <c r="CT164" i="63"/>
  <c r="CT255" i="63"/>
  <c r="CT377" i="63"/>
  <c r="CT417" i="63"/>
  <c r="CT336" i="63"/>
  <c r="CT236" i="63"/>
  <c r="CT109" i="63"/>
  <c r="CT267" i="63"/>
  <c r="CT370" i="63"/>
  <c r="CT268" i="63"/>
  <c r="CT352" i="63"/>
  <c r="CT292" i="63"/>
  <c r="CT194" i="63"/>
  <c r="CT594" i="63"/>
  <c r="CT298" i="63"/>
  <c r="CT197" i="63"/>
  <c r="CT225" i="63"/>
  <c r="CT264" i="63"/>
  <c r="CT446" i="63"/>
  <c r="CT454" i="63"/>
  <c r="CT419" i="63"/>
  <c r="CT190" i="63"/>
  <c r="CT196" i="63"/>
  <c r="CT295" i="63"/>
  <c r="CT167" i="63"/>
  <c r="CT402" i="63"/>
  <c r="CT189" i="63"/>
  <c r="CT545" i="63"/>
  <c r="CT69" i="63"/>
  <c r="CT150" i="63"/>
  <c r="CT484" i="63"/>
  <c r="CT195" i="63"/>
  <c r="CT420" i="63"/>
  <c r="CT415" i="63"/>
  <c r="CT201" i="63"/>
  <c r="CT229" i="63"/>
  <c r="CT20" i="63"/>
  <c r="CT638" i="63"/>
  <c r="CT375" i="63"/>
  <c r="CT63" i="63"/>
  <c r="CT455" i="63"/>
  <c r="CT228" i="63"/>
  <c r="CT19" i="63"/>
  <c r="CT485" i="63"/>
  <c r="CT450" i="63"/>
  <c r="CT576" i="63"/>
  <c r="CT476" i="63"/>
  <c r="CT275" i="63"/>
  <c r="CT515" i="63"/>
  <c r="CT400" i="63"/>
  <c r="CT151" i="63"/>
  <c r="CT153" i="63"/>
  <c r="CT440" i="63"/>
  <c r="CT473" i="63"/>
  <c r="CT492" i="63"/>
  <c r="CT322" i="63"/>
  <c r="CT106" i="63"/>
  <c r="CT517" i="63"/>
  <c r="CT294" i="63"/>
  <c r="CT21" i="63"/>
  <c r="CT237" i="63"/>
  <c r="CT162" i="63"/>
  <c r="CT166" i="63"/>
  <c r="CT595" i="63"/>
  <c r="CT374" i="63"/>
  <c r="CT453" i="63"/>
  <c r="CT452" i="63"/>
  <c r="CT391" i="63"/>
  <c r="CT27" i="63"/>
  <c r="CT171" i="63"/>
  <c r="CT641" i="63"/>
  <c r="CT655" i="63"/>
  <c r="CT434" i="63"/>
  <c r="CT449" i="63"/>
  <c r="CT70" i="63"/>
  <c r="CT483" i="63"/>
  <c r="CT170" i="63"/>
  <c r="CT105" i="63"/>
  <c r="CT23" i="63"/>
  <c r="CT354" i="63"/>
  <c r="CT232" i="63"/>
  <c r="CT656" i="63"/>
  <c r="CT326" i="63"/>
  <c r="CT338" i="63"/>
  <c r="CT230" i="63"/>
  <c r="CT260" i="63"/>
  <c r="CT149" i="63"/>
  <c r="CT401" i="63"/>
  <c r="CT155" i="63"/>
  <c r="CT216" i="63"/>
  <c r="CT337" i="63"/>
  <c r="CT185" i="63"/>
  <c r="CT116" i="63"/>
  <c r="CT631" i="63"/>
  <c r="CT127" i="63"/>
  <c r="CT307" i="63"/>
  <c r="CT136" i="63"/>
  <c r="CT565" i="63"/>
  <c r="CT497" i="63"/>
  <c r="CT521" i="63"/>
  <c r="CT144" i="63"/>
  <c r="CT207" i="63"/>
  <c r="CT131" i="63"/>
  <c r="CT53" i="63"/>
  <c r="CT61" i="63"/>
  <c r="CT208" i="63"/>
  <c r="CT57" i="63"/>
  <c r="CT16" i="63"/>
  <c r="CT32" i="63"/>
  <c r="CT56" i="63"/>
  <c r="CT44" i="63"/>
  <c r="CT482" i="63"/>
  <c r="CT54" i="63"/>
  <c r="CT146" i="63"/>
  <c r="CT51" i="63"/>
  <c r="CT265" i="63"/>
  <c r="CT50" i="63"/>
  <c r="CT288" i="63"/>
  <c r="CT547" i="63"/>
  <c r="CT540" i="63"/>
  <c r="CT129" i="63"/>
  <c r="CT564" i="63"/>
  <c r="CT626" i="63"/>
  <c r="CT645" i="63"/>
  <c r="CT331" i="63"/>
  <c r="CT143" i="63"/>
  <c r="CT138" i="63"/>
  <c r="CT55" i="63"/>
  <c r="CT17" i="63"/>
  <c r="CT219" i="63"/>
  <c r="CT289" i="63"/>
  <c r="CT625" i="63"/>
  <c r="CT591" i="63"/>
  <c r="CT606" i="63"/>
  <c r="CT566" i="63"/>
  <c r="CT139" i="63"/>
  <c r="CT60" i="63"/>
  <c r="CT43" i="63"/>
  <c r="CT59" i="63"/>
  <c r="CT48" i="63"/>
  <c r="CT58" i="63"/>
  <c r="CT95" i="63"/>
  <c r="CT548" i="63"/>
  <c r="CT130" i="63"/>
  <c r="CT646" i="63"/>
  <c r="CT118" i="63"/>
  <c r="CT617" i="63"/>
  <c r="CT330" i="63"/>
  <c r="CT135" i="63"/>
  <c r="CT52" i="63"/>
  <c r="CT132" i="63"/>
  <c r="CT33" i="63"/>
  <c r="CT47" i="63"/>
  <c r="CT142" i="63"/>
  <c r="CT622" i="63"/>
  <c r="CT610" i="63"/>
  <c r="CT559" i="63"/>
  <c r="CT552" i="63"/>
  <c r="CT119" i="63"/>
  <c r="CT605" i="63"/>
  <c r="CZ377" i="63"/>
  <c r="CZ508" i="63"/>
  <c r="CZ419" i="63"/>
  <c r="CZ484" i="63"/>
  <c r="CZ201" i="63"/>
  <c r="CZ440" i="63"/>
  <c r="CZ298" i="63"/>
  <c r="CZ434" i="63"/>
  <c r="CZ374" i="63"/>
  <c r="CZ232" i="63"/>
  <c r="CZ107" i="63"/>
  <c r="CZ110" i="63"/>
  <c r="CZ466" i="63"/>
  <c r="CZ117" i="63"/>
  <c r="CZ322" i="63"/>
  <c r="CZ148" i="63"/>
  <c r="CZ514" i="63"/>
  <c r="CZ112" i="63"/>
  <c r="CZ448" i="63"/>
  <c r="CZ416" i="63"/>
  <c r="CZ257" i="63"/>
  <c r="CZ292" i="63"/>
  <c r="CZ150" i="63"/>
  <c r="CZ121" i="63"/>
  <c r="CZ353" i="63"/>
  <c r="CZ520" i="63"/>
  <c r="CZ476" i="63"/>
  <c r="CZ155" i="63"/>
  <c r="CZ321" i="63"/>
  <c r="CZ36" i="63"/>
  <c r="CZ622" i="63"/>
  <c r="CZ170" i="63"/>
  <c r="CZ516" i="63"/>
  <c r="CZ447" i="63"/>
  <c r="CZ593" i="63"/>
  <c r="CZ222" i="63"/>
  <c r="CZ325" i="63"/>
  <c r="CZ21" i="63"/>
  <c r="CZ608" i="63"/>
  <c r="CZ180" i="63"/>
  <c r="CZ609" i="63"/>
  <c r="CZ65" i="63"/>
  <c r="CZ233" i="63"/>
  <c r="CZ266" i="63"/>
  <c r="CZ460" i="63"/>
  <c r="CZ258" i="63"/>
  <c r="CZ500" i="63"/>
  <c r="CZ494" i="63"/>
  <c r="CZ154" i="63"/>
  <c r="CZ595" i="63"/>
  <c r="CZ332" i="63"/>
  <c r="CZ545" i="63"/>
  <c r="CZ123" i="63"/>
  <c r="CZ268" i="63"/>
  <c r="CZ87" i="63"/>
  <c r="CZ189" i="63"/>
  <c r="CZ283" i="63"/>
  <c r="CZ474" i="63"/>
  <c r="CZ267" i="63"/>
  <c r="CZ478" i="63"/>
  <c r="CZ26" i="63"/>
  <c r="CZ183" i="63"/>
  <c r="CZ255" i="63"/>
  <c r="CZ182" i="63"/>
  <c r="CZ654" i="63"/>
  <c r="CZ364" i="63"/>
  <c r="CZ621" i="63"/>
  <c r="CZ171" i="63"/>
  <c r="CZ589" i="63"/>
  <c r="CZ606" i="63"/>
  <c r="CZ23" i="63"/>
  <c r="CZ269" i="63"/>
  <c r="CZ297" i="63"/>
  <c r="CZ259" i="63"/>
  <c r="CZ203" i="63"/>
  <c r="CZ468" i="63"/>
  <c r="CZ390" i="63"/>
  <c r="CZ240" i="63"/>
  <c r="CZ649" i="63"/>
  <c r="CZ418" i="63"/>
  <c r="CZ417" i="63"/>
  <c r="CZ493" i="63"/>
  <c r="CZ69" i="63"/>
  <c r="CZ427" i="63"/>
  <c r="CZ446" i="63"/>
  <c r="CZ315" i="63"/>
  <c r="CZ164" i="63"/>
  <c r="CZ451" i="63"/>
  <c r="CZ452" i="63"/>
  <c r="CZ194" i="63"/>
  <c r="CZ151" i="63"/>
  <c r="CZ231" i="63"/>
  <c r="CZ501" i="63"/>
  <c r="CZ109" i="63"/>
  <c r="CZ507" i="63"/>
  <c r="CZ162" i="63"/>
  <c r="CZ68" i="63"/>
  <c r="CZ429" i="63"/>
  <c r="CZ313" i="63"/>
  <c r="CZ415" i="63"/>
  <c r="CZ428" i="63"/>
  <c r="CZ336" i="63"/>
  <c r="CZ513" i="63"/>
  <c r="CZ230" i="63"/>
  <c r="CZ352" i="63"/>
  <c r="CZ607" i="63"/>
  <c r="CZ133" i="63"/>
  <c r="CZ185" i="63"/>
  <c r="CZ485" i="63"/>
  <c r="CZ296" i="63"/>
  <c r="CZ461" i="63"/>
  <c r="CZ108" i="63"/>
  <c r="CZ467" i="63"/>
  <c r="CZ324" i="63"/>
  <c r="CZ149" i="63"/>
  <c r="CZ20" i="63"/>
  <c r="CZ299" i="63"/>
  <c r="CZ179" i="63"/>
  <c r="CZ597" i="63"/>
  <c r="CZ653" i="63"/>
  <c r="CZ184" i="63"/>
  <c r="CZ326" i="63"/>
  <c r="CZ378" i="63"/>
  <c r="CZ225" i="63"/>
  <c r="CZ38" i="63"/>
  <c r="CZ376" i="63"/>
  <c r="CZ610" i="63"/>
  <c r="CZ122" i="63"/>
  <c r="CZ275" i="63"/>
  <c r="CZ63" i="63"/>
  <c r="CZ237" i="63"/>
  <c r="CZ403" i="63"/>
  <c r="CZ355" i="63"/>
  <c r="CZ35" i="63"/>
  <c r="CZ181" i="63"/>
  <c r="CZ106" i="63"/>
  <c r="CZ199" i="63"/>
  <c r="CZ229" i="63"/>
  <c r="CZ166" i="63"/>
  <c r="CZ495" i="63"/>
  <c r="CZ198" i="63"/>
  <c r="CZ234" i="63"/>
  <c r="CZ496" i="63"/>
  <c r="CZ236" i="63"/>
  <c r="CZ290" i="63"/>
  <c r="CZ334" i="63"/>
  <c r="CZ590" i="63"/>
  <c r="CZ86" i="63"/>
  <c r="CZ455" i="63"/>
  <c r="CZ506" i="63"/>
  <c r="CZ594" i="63"/>
  <c r="CZ475" i="63"/>
  <c r="CZ337" i="63"/>
  <c r="CZ169" i="63"/>
  <c r="CZ163" i="63"/>
  <c r="CZ66" i="63"/>
  <c r="CZ517" i="63"/>
  <c r="CZ190" i="63"/>
  <c r="CZ195" i="63"/>
  <c r="CZ354" i="63"/>
  <c r="CZ120" i="63"/>
  <c r="CZ463" i="63"/>
  <c r="CZ235" i="63"/>
  <c r="CZ449" i="63"/>
  <c r="CZ462" i="63"/>
  <c r="CZ392" i="63"/>
  <c r="CZ401" i="63"/>
  <c r="CZ509" i="63"/>
  <c r="CZ453" i="63"/>
  <c r="CZ167" i="63"/>
  <c r="CZ161" i="63"/>
  <c r="CZ652" i="63"/>
  <c r="CZ153" i="63"/>
  <c r="CZ420" i="63"/>
  <c r="CZ193" i="63"/>
  <c r="CZ515" i="63"/>
  <c r="CZ274" i="63"/>
  <c r="CZ391" i="63"/>
  <c r="CZ596" i="63"/>
  <c r="CZ361" i="63"/>
  <c r="CZ200" i="63"/>
  <c r="CZ370" i="63"/>
  <c r="CZ655" i="63"/>
  <c r="CZ397" i="63"/>
  <c r="CZ426" i="63"/>
  <c r="CZ70" i="63"/>
  <c r="CZ295" i="63"/>
  <c r="CZ439" i="63"/>
  <c r="CZ168" i="63"/>
  <c r="CZ293" i="63"/>
  <c r="CZ192" i="63"/>
  <c r="CZ363" i="63"/>
  <c r="CZ254" i="63"/>
  <c r="CZ433" i="63"/>
  <c r="CZ25" i="63"/>
  <c r="CZ651" i="63"/>
  <c r="CZ486" i="63"/>
  <c r="CZ260" i="63"/>
  <c r="CZ314" i="63"/>
  <c r="CZ104" i="63"/>
  <c r="CZ549" i="63"/>
  <c r="CZ464" i="63"/>
  <c r="CZ402" i="63"/>
  <c r="CZ202" i="63"/>
  <c r="CZ239" i="63"/>
  <c r="CZ216" i="63"/>
  <c r="CZ116" i="63"/>
  <c r="CZ519" i="63"/>
  <c r="CZ398" i="63"/>
  <c r="CZ24" i="63"/>
  <c r="CZ473" i="63"/>
  <c r="CZ256" i="63"/>
  <c r="CZ399" i="63"/>
  <c r="CZ64" i="63"/>
  <c r="CZ105" i="63"/>
  <c r="CZ505" i="63"/>
  <c r="CZ19" i="63"/>
  <c r="CZ22" i="63"/>
  <c r="CZ196" i="63"/>
  <c r="CZ454" i="63"/>
  <c r="CZ435" i="63"/>
  <c r="CZ111" i="63"/>
  <c r="CZ37" i="63"/>
  <c r="CZ338" i="63"/>
  <c r="CZ284" i="63"/>
  <c r="CZ238" i="63"/>
  <c r="CZ369" i="63"/>
  <c r="CZ483" i="63"/>
  <c r="CZ441" i="63"/>
  <c r="CZ365" i="63"/>
  <c r="CZ27" i="63"/>
  <c r="CZ400" i="63"/>
  <c r="CZ518" i="63"/>
  <c r="CZ197" i="63"/>
  <c r="CZ421" i="63"/>
  <c r="CZ375" i="63"/>
  <c r="CZ165" i="63"/>
  <c r="CZ592" i="63"/>
  <c r="CZ492" i="63"/>
  <c r="CZ422" i="63"/>
  <c r="CZ18" i="63"/>
  <c r="CZ191" i="63"/>
  <c r="CZ465" i="63"/>
  <c r="CZ477" i="63"/>
  <c r="CZ228" i="63"/>
  <c r="CZ294" i="63"/>
  <c r="CZ67" i="63"/>
  <c r="CZ214" i="63"/>
  <c r="CZ362" i="63"/>
  <c r="CZ71" i="63"/>
  <c r="CZ450" i="63"/>
  <c r="CZ647" i="63"/>
  <c r="CZ591" i="63"/>
  <c r="CZ497" i="63"/>
  <c r="CZ645" i="63"/>
  <c r="CZ565" i="63"/>
  <c r="CZ525" i="63"/>
  <c r="CZ641" i="63"/>
  <c r="CZ144" i="63"/>
  <c r="CZ136" i="63"/>
  <c r="CZ307" i="63"/>
  <c r="CZ127" i="63"/>
  <c r="CZ521" i="63"/>
  <c r="CZ53" i="63"/>
  <c r="CZ207" i="63"/>
  <c r="CZ131" i="63"/>
  <c r="CZ330" i="63"/>
  <c r="CZ57" i="63"/>
  <c r="CZ139" i="63"/>
  <c r="CZ60" i="63"/>
  <c r="CZ55" i="63"/>
  <c r="CZ52" i="63"/>
  <c r="CZ482" i="63"/>
  <c r="CZ146" i="63"/>
  <c r="CZ547" i="63"/>
  <c r="CZ559" i="63"/>
  <c r="CZ118" i="63"/>
  <c r="CZ631" i="63"/>
  <c r="CZ135" i="63"/>
  <c r="CZ43" i="63"/>
  <c r="CZ32" i="63"/>
  <c r="CZ132" i="63"/>
  <c r="CZ142" i="63"/>
  <c r="CZ265" i="63"/>
  <c r="CZ624" i="63"/>
  <c r="CZ540" i="63"/>
  <c r="CZ564" i="63"/>
  <c r="CZ289" i="63"/>
  <c r="CZ640" i="63"/>
  <c r="CZ119" i="63"/>
  <c r="CZ619" i="63"/>
  <c r="CZ61" i="63"/>
  <c r="CZ208" i="63"/>
  <c r="CZ331" i="63"/>
  <c r="CZ143" i="63"/>
  <c r="CZ16" i="63"/>
  <c r="CZ56" i="63"/>
  <c r="CZ44" i="63"/>
  <c r="CZ33" i="63"/>
  <c r="CZ47" i="63"/>
  <c r="CZ54" i="63"/>
  <c r="CZ48" i="63"/>
  <c r="CZ51" i="63"/>
  <c r="CZ17" i="63"/>
  <c r="CZ58" i="63"/>
  <c r="CZ219" i="63"/>
  <c r="CZ288" i="63"/>
  <c r="CZ129" i="63"/>
  <c r="CZ548" i="63"/>
  <c r="CZ552" i="63"/>
  <c r="CZ566" i="63"/>
  <c r="CZ138" i="63"/>
  <c r="CZ59" i="63"/>
  <c r="CZ50" i="63"/>
  <c r="CZ95" i="63"/>
  <c r="CZ636" i="63"/>
  <c r="CZ130" i="63"/>
  <c r="CZ639" i="63"/>
  <c r="CZ605" i="63"/>
  <c r="CZ620" i="63"/>
  <c r="CS10" i="63"/>
  <c r="DA291" i="63"/>
  <c r="BK58" i="63" l="1"/>
  <c r="I541" i="63"/>
  <c r="DB214" i="63"/>
  <c r="CC307" i="63"/>
  <c r="BV307" i="63"/>
  <c r="BL307" i="63"/>
  <c r="BN307" i="63"/>
  <c r="R48" i="63"/>
  <c r="BE132" i="63"/>
  <c r="BM566" i="63"/>
  <c r="BM493" i="63"/>
  <c r="BM463" i="63"/>
  <c r="CY119" i="63"/>
  <c r="CY129" i="63"/>
  <c r="AP493" i="63"/>
  <c r="AP64" i="63"/>
  <c r="X36" i="63"/>
  <c r="X454" i="63"/>
  <c r="Y64" i="63"/>
  <c r="Z234" i="63"/>
  <c r="BK60" i="63"/>
  <c r="BK541" i="63"/>
  <c r="BV214" i="63"/>
  <c r="R129" i="63"/>
  <c r="BE119" i="63"/>
  <c r="CJ131" i="63"/>
  <c r="CJ133" i="63"/>
  <c r="BM129" i="63"/>
  <c r="BM467" i="63"/>
  <c r="CY64" i="63"/>
  <c r="CY493" i="63"/>
  <c r="AP95" i="63"/>
  <c r="AP56" i="63"/>
  <c r="AP234" i="63"/>
  <c r="X493" i="63"/>
  <c r="X234" i="63"/>
  <c r="Y132" i="63"/>
  <c r="Y463" i="63"/>
  <c r="Y36" i="63"/>
  <c r="Z547" i="63"/>
  <c r="Z625" i="63"/>
  <c r="BK59" i="63"/>
  <c r="BT332" i="63"/>
  <c r="BT321" i="63"/>
  <c r="CK212" i="63"/>
  <c r="CB337" i="63"/>
  <c r="CD337" i="63"/>
  <c r="DB18" i="63"/>
  <c r="P117" i="63"/>
  <c r="P307" i="63"/>
  <c r="CC214" i="63"/>
  <c r="BV95" i="63"/>
  <c r="BV119" i="63"/>
  <c r="BV610" i="63"/>
  <c r="BD617" i="63"/>
  <c r="BD48" i="63"/>
  <c r="BD566" i="63"/>
  <c r="BD307" i="63"/>
  <c r="BD497" i="63"/>
  <c r="BF625" i="63"/>
  <c r="BF610" i="63"/>
  <c r="AO307" i="63"/>
  <c r="AO336" i="63"/>
  <c r="AH132" i="63"/>
  <c r="AH429" i="63"/>
  <c r="AW547" i="63"/>
  <c r="AW617" i="63"/>
  <c r="AW336" i="63"/>
  <c r="AW307" i="63"/>
  <c r="BL129" i="63"/>
  <c r="BN606" i="63"/>
  <c r="BN48" i="63"/>
  <c r="H617" i="63"/>
  <c r="H119" i="63"/>
  <c r="H467" i="63"/>
  <c r="H234" i="63"/>
  <c r="H36" i="63"/>
  <c r="AF334" i="63"/>
  <c r="AF467" i="63"/>
  <c r="AF463" i="63"/>
  <c r="AX143" i="63"/>
  <c r="AX265" i="63"/>
  <c r="AX52" i="63"/>
  <c r="AX334" i="63"/>
  <c r="R118" i="63"/>
  <c r="R138" i="63"/>
  <c r="R617" i="63"/>
  <c r="R493" i="63"/>
  <c r="CL540" i="63"/>
  <c r="CL610" i="63"/>
  <c r="BE52" i="63"/>
  <c r="BE129" i="63"/>
  <c r="BE59" i="63"/>
  <c r="BE334" i="63"/>
  <c r="BE467" i="63"/>
  <c r="CJ95" i="63"/>
  <c r="CJ129" i="63"/>
  <c r="CJ59" i="63"/>
  <c r="CJ69" i="63"/>
  <c r="CJ234" i="63"/>
  <c r="BM52" i="63"/>
  <c r="BM69" i="63"/>
  <c r="BM228" i="63"/>
  <c r="CY52" i="63"/>
  <c r="AP552" i="63"/>
  <c r="AP69" i="63"/>
  <c r="X59" i="63"/>
  <c r="Y234" i="63"/>
  <c r="DA549" i="63"/>
  <c r="AH32" i="63"/>
  <c r="X162" i="63"/>
  <c r="BM288" i="63"/>
  <c r="BV521" i="63"/>
  <c r="BT264" i="63"/>
  <c r="BT604" i="63"/>
  <c r="CK46" i="63"/>
  <c r="CB604" i="63"/>
  <c r="CB212" i="63"/>
  <c r="CB321" i="63"/>
  <c r="BU212" i="63"/>
  <c r="AV604" i="63"/>
  <c r="AN541" i="63"/>
  <c r="AN45" i="63"/>
  <c r="BK264" i="63"/>
  <c r="DA264" i="63"/>
  <c r="CY127" i="63"/>
  <c r="BM127" i="63"/>
  <c r="Y127" i="63"/>
  <c r="CL127" i="63"/>
  <c r="AX127" i="63"/>
  <c r="CJ127" i="63"/>
  <c r="BE127" i="63"/>
  <c r="AF127" i="63"/>
  <c r="H127" i="63"/>
  <c r="BL127" i="63"/>
  <c r="BD127" i="63"/>
  <c r="CC127" i="63"/>
  <c r="BV127" i="63"/>
  <c r="AX331" i="63"/>
  <c r="R331" i="63"/>
  <c r="BM331" i="63"/>
  <c r="Q331" i="63"/>
  <c r="CC331" i="63"/>
  <c r="BE331" i="63"/>
  <c r="AF331" i="63"/>
  <c r="BF331" i="63"/>
  <c r="BD331" i="63"/>
  <c r="P331" i="63"/>
  <c r="DB331" i="63"/>
  <c r="CY208" i="63"/>
  <c r="AP208" i="63"/>
  <c r="CJ208" i="63"/>
  <c r="BE208" i="63"/>
  <c r="AH208" i="63"/>
  <c r="AO208" i="63"/>
  <c r="BL208" i="63"/>
  <c r="Y43" i="63"/>
  <c r="AX43" i="63"/>
  <c r="CL43" i="63"/>
  <c r="BN43" i="63"/>
  <c r="Q43" i="63"/>
  <c r="H43" i="63"/>
  <c r="BL43" i="63"/>
  <c r="H57" i="63"/>
  <c r="AF57" i="63"/>
  <c r="P57" i="63"/>
  <c r="Z482" i="63"/>
  <c r="CY482" i="63"/>
  <c r="X482" i="63"/>
  <c r="AX482" i="63"/>
  <c r="AP482" i="63"/>
  <c r="BE482" i="63"/>
  <c r="AF482" i="63"/>
  <c r="BM482" i="63"/>
  <c r="Q482" i="63"/>
  <c r="X58" i="63"/>
  <c r="CY58" i="63"/>
  <c r="AX58" i="63"/>
  <c r="CL58" i="63"/>
  <c r="AF58" i="63"/>
  <c r="P58" i="63"/>
  <c r="AP564" i="63"/>
  <c r="BE564" i="63"/>
  <c r="AX564" i="63"/>
  <c r="H564" i="63"/>
  <c r="BL564" i="63"/>
  <c r="BM564" i="63"/>
  <c r="R564" i="63"/>
  <c r="AW564" i="63"/>
  <c r="Q564" i="63"/>
  <c r="BF564" i="63"/>
  <c r="AP130" i="63"/>
  <c r="R130" i="63"/>
  <c r="AX130" i="63"/>
  <c r="AH130" i="63"/>
  <c r="CC130" i="63"/>
  <c r="P130" i="63"/>
  <c r="BM130" i="63"/>
  <c r="H130" i="63"/>
  <c r="BL130" i="63"/>
  <c r="R622" i="63"/>
  <c r="H622" i="63"/>
  <c r="Y605" i="63"/>
  <c r="BM605" i="63"/>
  <c r="Z605" i="63"/>
  <c r="CY619" i="63"/>
  <c r="R605" i="63"/>
  <c r="CC605" i="63"/>
  <c r="BE605" i="63"/>
  <c r="CL605" i="63"/>
  <c r="AH605" i="63"/>
  <c r="BF605" i="63"/>
  <c r="CL548" i="63"/>
  <c r="R548" i="63"/>
  <c r="AF548" i="63"/>
  <c r="AH548" i="63"/>
  <c r="AO548" i="63"/>
  <c r="CC548" i="63"/>
  <c r="DB548" i="63"/>
  <c r="AW548" i="63"/>
  <c r="BD548" i="63"/>
  <c r="BM626" i="63"/>
  <c r="Y626" i="63"/>
  <c r="CY640" i="63"/>
  <c r="BE626" i="63"/>
  <c r="AH626" i="63"/>
  <c r="Q626" i="63"/>
  <c r="X185" i="63"/>
  <c r="BE185" i="63"/>
  <c r="BF185" i="63"/>
  <c r="R185" i="63"/>
  <c r="AF185" i="63"/>
  <c r="CC185" i="63"/>
  <c r="Z657" i="63"/>
  <c r="Y657" i="63"/>
  <c r="CJ657" i="63"/>
  <c r="CL657" i="63"/>
  <c r="R657" i="63"/>
  <c r="AX657" i="63"/>
  <c r="AH657" i="63"/>
  <c r="AF657" i="63"/>
  <c r="Q657" i="63"/>
  <c r="BE656" i="63"/>
  <c r="CL656" i="63"/>
  <c r="BN656" i="63"/>
  <c r="AW656" i="63"/>
  <c r="BV656" i="63"/>
  <c r="AP656" i="63"/>
  <c r="BL656" i="63"/>
  <c r="CL655" i="63"/>
  <c r="R655" i="63"/>
  <c r="X655" i="63"/>
  <c r="BM655" i="63"/>
  <c r="AW655" i="63"/>
  <c r="AF655" i="63"/>
  <c r="CJ655" i="63"/>
  <c r="AH655" i="63"/>
  <c r="Q655" i="63"/>
  <c r="AX16" i="63"/>
  <c r="BN16" i="63"/>
  <c r="BL16" i="63"/>
  <c r="AW16" i="63"/>
  <c r="Q16" i="63"/>
  <c r="CL17" i="63"/>
  <c r="AX17" i="63"/>
  <c r="CY17" i="63"/>
  <c r="BV17" i="63"/>
  <c r="R17" i="63"/>
  <c r="BF17" i="63"/>
  <c r="Z19" i="63"/>
  <c r="AX19" i="63"/>
  <c r="AP19" i="63"/>
  <c r="BM19" i="63"/>
  <c r="CL19" i="63"/>
  <c r="BE19" i="63"/>
  <c r="H19" i="63"/>
  <c r="BL19" i="63"/>
  <c r="AW19" i="63"/>
  <c r="Q19" i="63"/>
  <c r="DB19" i="63"/>
  <c r="AF19" i="63"/>
  <c r="Y20" i="63"/>
  <c r="BN20" i="63"/>
  <c r="AW20" i="63"/>
  <c r="AF20" i="63"/>
  <c r="H20" i="63"/>
  <c r="BL20" i="63"/>
  <c r="AO20" i="63"/>
  <c r="Q20" i="63"/>
  <c r="BM21" i="63"/>
  <c r="BE21" i="63"/>
  <c r="CJ21" i="63"/>
  <c r="CL21" i="63"/>
  <c r="H21" i="63"/>
  <c r="BV21" i="63"/>
  <c r="AO22" i="63"/>
  <c r="H22" i="63"/>
  <c r="BF22" i="63"/>
  <c r="AF23" i="63"/>
  <c r="AW23" i="63"/>
  <c r="AH23" i="63"/>
  <c r="AO23" i="63"/>
  <c r="BE23" i="63"/>
  <c r="CL23" i="63"/>
  <c r="P23" i="63"/>
  <c r="CL24" i="63"/>
  <c r="Y24" i="63"/>
  <c r="AP24" i="63"/>
  <c r="AF24" i="63"/>
  <c r="CJ24" i="63"/>
  <c r="H24" i="63"/>
  <c r="BL24" i="63"/>
  <c r="AH24" i="63"/>
  <c r="Q24" i="63"/>
  <c r="BF24" i="63"/>
  <c r="CJ25" i="63"/>
  <c r="BN25" i="63"/>
  <c r="CC25" i="63"/>
  <c r="BF25" i="63"/>
  <c r="CJ26" i="63"/>
  <c r="BD26" i="63"/>
  <c r="BV26" i="63"/>
  <c r="DB26" i="63"/>
  <c r="Y27" i="63"/>
  <c r="AX27" i="63"/>
  <c r="CC27" i="63"/>
  <c r="P27" i="63"/>
  <c r="DB27" i="63"/>
  <c r="Z27" i="63"/>
  <c r="H27" i="63"/>
  <c r="Z415" i="63"/>
  <c r="X415" i="63"/>
  <c r="AX415" i="63"/>
  <c r="AF415" i="63"/>
  <c r="CY415" i="63"/>
  <c r="Y416" i="63"/>
  <c r="BM416" i="63"/>
  <c r="CJ416" i="63"/>
  <c r="AX416" i="63"/>
  <c r="BN416" i="63"/>
  <c r="X416" i="63"/>
  <c r="AH416" i="63"/>
  <c r="Q416" i="63"/>
  <c r="BF416" i="63"/>
  <c r="CC416" i="63"/>
  <c r="DB416" i="63"/>
  <c r="Y417" i="63"/>
  <c r="CY417" i="63"/>
  <c r="H417" i="63"/>
  <c r="BD417" i="63"/>
  <c r="BV417" i="63"/>
  <c r="CJ417" i="63"/>
  <c r="Q417" i="63"/>
  <c r="CC417" i="63"/>
  <c r="CL418" i="63"/>
  <c r="BD418" i="63"/>
  <c r="CJ418" i="63"/>
  <c r="R418" i="63"/>
  <c r="H418" i="63"/>
  <c r="AO418" i="63"/>
  <c r="BV418" i="63"/>
  <c r="CL419" i="63"/>
  <c r="AX419" i="63"/>
  <c r="BM419" i="63"/>
  <c r="AF419" i="63"/>
  <c r="CJ419" i="63"/>
  <c r="H419" i="63"/>
  <c r="CJ420" i="63"/>
  <c r="AX420" i="63"/>
  <c r="AP420" i="63"/>
  <c r="P420" i="63"/>
  <c r="AP421" i="63"/>
  <c r="CL421" i="63"/>
  <c r="X421" i="63"/>
  <c r="CJ421" i="63"/>
  <c r="Q421" i="63"/>
  <c r="R421" i="63"/>
  <c r="BM421" i="63"/>
  <c r="DB421" i="63"/>
  <c r="R422" i="63"/>
  <c r="AX422" i="63"/>
  <c r="Z422" i="63"/>
  <c r="Y422" i="63"/>
  <c r="CJ422" i="63"/>
  <c r="CL422" i="63"/>
  <c r="BN422" i="63"/>
  <c r="BD422" i="63"/>
  <c r="BE422" i="63"/>
  <c r="P422" i="63"/>
  <c r="BE426" i="63"/>
  <c r="AX426" i="63"/>
  <c r="AW426" i="63"/>
  <c r="AF426" i="63"/>
  <c r="H426" i="63"/>
  <c r="AX427" i="63"/>
  <c r="CJ427" i="63"/>
  <c r="H427" i="63"/>
  <c r="BM427" i="63"/>
  <c r="AF427" i="63"/>
  <c r="BN427" i="63"/>
  <c r="BF427" i="63"/>
  <c r="CC427" i="63"/>
  <c r="CL428" i="63"/>
  <c r="AX428" i="63"/>
  <c r="BF428" i="63"/>
  <c r="X428" i="63"/>
  <c r="AW428" i="63"/>
  <c r="AO428" i="63"/>
  <c r="BV428" i="63"/>
  <c r="BM429" i="63"/>
  <c r="BE429" i="63"/>
  <c r="R429" i="63"/>
  <c r="AX429" i="63"/>
  <c r="BV429" i="63"/>
  <c r="AF429" i="63"/>
  <c r="CL429" i="63"/>
  <c r="CJ433" i="63"/>
  <c r="BE433" i="63"/>
  <c r="CL433" i="63"/>
  <c r="R433" i="63"/>
  <c r="AW433" i="63"/>
  <c r="Q433" i="63"/>
  <c r="BD433" i="63"/>
  <c r="CC433" i="63"/>
  <c r="X433" i="63"/>
  <c r="AH433" i="63"/>
  <c r="BV433" i="63"/>
  <c r="DB433" i="63"/>
  <c r="BE434" i="63"/>
  <c r="R434" i="63"/>
  <c r="AP434" i="63"/>
  <c r="CL434" i="63"/>
  <c r="H434" i="63"/>
  <c r="CJ434" i="63"/>
  <c r="AX434" i="63"/>
  <c r="AF434" i="63"/>
  <c r="AW434" i="63"/>
  <c r="Q434" i="63"/>
  <c r="CC434" i="63"/>
  <c r="DB434" i="63"/>
  <c r="BM435" i="63"/>
  <c r="CL435" i="63"/>
  <c r="Y435" i="63"/>
  <c r="AW435" i="63"/>
  <c r="P435" i="63"/>
  <c r="BE435" i="63"/>
  <c r="H435" i="63"/>
  <c r="BL435" i="63"/>
  <c r="AH439" i="63"/>
  <c r="BV439" i="63"/>
  <c r="Q439" i="63"/>
  <c r="CL440" i="63"/>
  <c r="AP440" i="63"/>
  <c r="CJ440" i="63"/>
  <c r="P440" i="63"/>
  <c r="BE440" i="63"/>
  <c r="AF440" i="63"/>
  <c r="DB440" i="63"/>
  <c r="R441" i="63"/>
  <c r="CL441" i="63"/>
  <c r="AO441" i="63"/>
  <c r="H441" i="63"/>
  <c r="DB441" i="63"/>
  <c r="R33" i="63"/>
  <c r="BV33" i="63"/>
  <c r="Q33" i="63"/>
  <c r="DB33" i="63"/>
  <c r="AX35" i="63"/>
  <c r="CL35" i="63"/>
  <c r="AH35" i="63"/>
  <c r="AO35" i="63"/>
  <c r="Q35" i="63"/>
  <c r="BF35" i="63"/>
  <c r="BD35" i="63"/>
  <c r="H35" i="63"/>
  <c r="CL37" i="63"/>
  <c r="BL37" i="63"/>
  <c r="BF37" i="63"/>
  <c r="CY37" i="63"/>
  <c r="AF37" i="63"/>
  <c r="P37" i="63"/>
  <c r="DB37" i="63"/>
  <c r="AX38" i="63"/>
  <c r="AF38" i="63"/>
  <c r="H38" i="63"/>
  <c r="Y446" i="63"/>
  <c r="CY446" i="63"/>
  <c r="AX446" i="63"/>
  <c r="BN446" i="63"/>
  <c r="AH446" i="63"/>
  <c r="BD446" i="63"/>
  <c r="H446" i="63"/>
  <c r="Q446" i="63"/>
  <c r="CY447" i="63"/>
  <c r="AX447" i="63"/>
  <c r="X447" i="63"/>
  <c r="BE447" i="63"/>
  <c r="R447" i="63"/>
  <c r="AF447" i="63"/>
  <c r="BL447" i="63"/>
  <c r="BF447" i="63"/>
  <c r="CL447" i="63"/>
  <c r="BE448" i="63"/>
  <c r="CL448" i="63"/>
  <c r="BN448" i="63"/>
  <c r="CC448" i="63"/>
  <c r="H448" i="63"/>
  <c r="CY449" i="63"/>
  <c r="BM449" i="63"/>
  <c r="Z449" i="63"/>
  <c r="AX449" i="63"/>
  <c r="AP449" i="63"/>
  <c r="BL449" i="63"/>
  <c r="BD449" i="63"/>
  <c r="AF449" i="63"/>
  <c r="CL450" i="63"/>
  <c r="Z450" i="63"/>
  <c r="P450" i="63"/>
  <c r="X450" i="63"/>
  <c r="BN450" i="63"/>
  <c r="BF450" i="63"/>
  <c r="Z451" i="63"/>
  <c r="CJ451" i="63"/>
  <c r="AX451" i="63"/>
  <c r="AW451" i="63"/>
  <c r="AH451" i="63"/>
  <c r="CC451" i="63"/>
  <c r="CL451" i="63"/>
  <c r="H451" i="63"/>
  <c r="AF451" i="63"/>
  <c r="BV451" i="63"/>
  <c r="Z452" i="63"/>
  <c r="AX453" i="63"/>
  <c r="AW453" i="63"/>
  <c r="AF453" i="63"/>
  <c r="CY454" i="63"/>
  <c r="BE454" i="63"/>
  <c r="CJ454" i="63"/>
  <c r="AX454" i="63"/>
  <c r="AH454" i="63"/>
  <c r="R454" i="63"/>
  <c r="BF454" i="63"/>
  <c r="P454" i="63"/>
  <c r="CJ455" i="63"/>
  <c r="Y455" i="63"/>
  <c r="H455" i="63"/>
  <c r="R455" i="63"/>
  <c r="AF455" i="63"/>
  <c r="BN455" i="63"/>
  <c r="BL455" i="63"/>
  <c r="AH455" i="63"/>
  <c r="Q455" i="63"/>
  <c r="AP44" i="63"/>
  <c r="AW44" i="63"/>
  <c r="BM47" i="63"/>
  <c r="AO47" i="63"/>
  <c r="Q47" i="63"/>
  <c r="DB47" i="63"/>
  <c r="Y60" i="63"/>
  <c r="AP60" i="63"/>
  <c r="X60" i="63"/>
  <c r="BE60" i="63"/>
  <c r="CL60" i="63"/>
  <c r="BN60" i="63"/>
  <c r="BL60" i="63"/>
  <c r="R60" i="63"/>
  <c r="H60" i="63"/>
  <c r="AH60" i="63"/>
  <c r="AO60" i="63"/>
  <c r="CC60" i="63"/>
  <c r="X63" i="63"/>
  <c r="CY63" i="63"/>
  <c r="BN63" i="63"/>
  <c r="CL63" i="63"/>
  <c r="BE63" i="63"/>
  <c r="AO63" i="63"/>
  <c r="X65" i="63"/>
  <c r="Z65" i="63"/>
  <c r="AX65" i="63"/>
  <c r="BD65" i="63"/>
  <c r="P65" i="63"/>
  <c r="BE65" i="63"/>
  <c r="CL65" i="63"/>
  <c r="H65" i="63"/>
  <c r="BM65" i="63"/>
  <c r="R65" i="63"/>
  <c r="BN65" i="63"/>
  <c r="BV65" i="63"/>
  <c r="Z67" i="63"/>
  <c r="CJ67" i="63"/>
  <c r="BE67" i="63"/>
  <c r="AX67" i="63"/>
  <c r="H67" i="63"/>
  <c r="AW67" i="63"/>
  <c r="AH67" i="63"/>
  <c r="CL67" i="63"/>
  <c r="AF67" i="63"/>
  <c r="Q67" i="63"/>
  <c r="BV67" i="63"/>
  <c r="Z325" i="63"/>
  <c r="Y325" i="63"/>
  <c r="BE325" i="63"/>
  <c r="X325" i="63"/>
  <c r="AX325" i="63"/>
  <c r="BD325" i="63"/>
  <c r="CL325" i="63"/>
  <c r="AF325" i="63"/>
  <c r="CJ507" i="63"/>
  <c r="CL507" i="63"/>
  <c r="X507" i="63"/>
  <c r="AF507" i="63"/>
  <c r="BM86" i="63"/>
  <c r="CY86" i="63"/>
  <c r="BE86" i="63"/>
  <c r="AH86" i="63"/>
  <c r="CL86" i="63"/>
  <c r="H86" i="63"/>
  <c r="AX86" i="63"/>
  <c r="P86" i="63"/>
  <c r="DB86" i="63"/>
  <c r="BN219" i="63"/>
  <c r="Q219" i="63"/>
  <c r="BE219" i="63"/>
  <c r="CC219" i="63"/>
  <c r="DB225" i="63"/>
  <c r="BE229" i="63"/>
  <c r="AX229" i="63"/>
  <c r="BN229" i="63"/>
  <c r="AW229" i="63"/>
  <c r="AH229" i="63"/>
  <c r="CJ229" i="63"/>
  <c r="CL229" i="63"/>
  <c r="Q229" i="63"/>
  <c r="BV229" i="63"/>
  <c r="DB229" i="63"/>
  <c r="Y233" i="63"/>
  <c r="CY236" i="63"/>
  <c r="BM236" i="63"/>
  <c r="CL236" i="63"/>
  <c r="Y236" i="63"/>
  <c r="BE236" i="63"/>
  <c r="H236" i="63"/>
  <c r="AW236" i="63"/>
  <c r="Q236" i="63"/>
  <c r="Z236" i="63"/>
  <c r="CJ236" i="63"/>
  <c r="AH236" i="63"/>
  <c r="AO236" i="63"/>
  <c r="Z238" i="63"/>
  <c r="AX238" i="63"/>
  <c r="AP238" i="63"/>
  <c r="AW238" i="63"/>
  <c r="H238" i="63"/>
  <c r="CL240" i="63"/>
  <c r="BE240" i="63"/>
  <c r="AX240" i="63"/>
  <c r="H240" i="63"/>
  <c r="AH240" i="63"/>
  <c r="BV240" i="63"/>
  <c r="CC240" i="63"/>
  <c r="P240" i="63"/>
  <c r="CJ161" i="63"/>
  <c r="AX161" i="63"/>
  <c r="Z161" i="63"/>
  <c r="R161" i="63"/>
  <c r="BF161" i="63"/>
  <c r="BV161" i="63"/>
  <c r="AP161" i="63"/>
  <c r="BL161" i="63"/>
  <c r="BD161" i="63"/>
  <c r="P161" i="63"/>
  <c r="CL163" i="63"/>
  <c r="R163" i="63"/>
  <c r="AX163" i="63"/>
  <c r="BF165" i="63"/>
  <c r="BV165" i="63"/>
  <c r="BE165" i="63"/>
  <c r="CJ165" i="63"/>
  <c r="R165" i="63"/>
  <c r="AX167" i="63"/>
  <c r="CJ167" i="63"/>
  <c r="R167" i="63"/>
  <c r="AH167" i="63"/>
  <c r="CC167" i="63"/>
  <c r="BE167" i="63"/>
  <c r="AF167" i="63"/>
  <c r="X168" i="63"/>
  <c r="CC168" i="63"/>
  <c r="R168" i="63"/>
  <c r="CL168" i="63"/>
  <c r="AX168" i="63"/>
  <c r="AO168" i="63"/>
  <c r="R646" i="63"/>
  <c r="CJ646" i="63"/>
  <c r="CL646" i="63"/>
  <c r="H646" i="63"/>
  <c r="BN646" i="63"/>
  <c r="CJ559" i="63"/>
  <c r="Z559" i="63"/>
  <c r="Y559" i="63"/>
  <c r="BN559" i="63"/>
  <c r="BF559" i="63"/>
  <c r="BD559" i="63"/>
  <c r="BV559" i="63"/>
  <c r="CZ45" i="63"/>
  <c r="CZ264" i="63"/>
  <c r="CZ618" i="63"/>
  <c r="CT222" i="63"/>
  <c r="CT604" i="63"/>
  <c r="CT321" i="63"/>
  <c r="BT631" i="63"/>
  <c r="BT222" i="63"/>
  <c r="CK332" i="63"/>
  <c r="CK541" i="63"/>
  <c r="CK215" i="63"/>
  <c r="CB332" i="63"/>
  <c r="CB215" i="63"/>
  <c r="BU264" i="63"/>
  <c r="CD136" i="63"/>
  <c r="CD45" i="63"/>
  <c r="I136" i="63"/>
  <c r="CW136" i="63"/>
  <c r="CW264" i="63"/>
  <c r="CX541" i="63"/>
  <c r="CR136" i="63"/>
  <c r="DB130" i="63"/>
  <c r="DB32" i="63"/>
  <c r="P622" i="63"/>
  <c r="P43" i="63"/>
  <c r="P510" i="63"/>
  <c r="CC32" i="63"/>
  <c r="CC622" i="63"/>
  <c r="BV142" i="63"/>
  <c r="BV20" i="63"/>
  <c r="BV419" i="63"/>
  <c r="BD17" i="63"/>
  <c r="BD415" i="63"/>
  <c r="BD657" i="63"/>
  <c r="BF418" i="63"/>
  <c r="BF422" i="63"/>
  <c r="BF26" i="63"/>
  <c r="Q548" i="63"/>
  <c r="Q605" i="63"/>
  <c r="Q510" i="63"/>
  <c r="Q185" i="63"/>
  <c r="Q23" i="63"/>
  <c r="Q26" i="63"/>
  <c r="AO605" i="63"/>
  <c r="AO521" i="63"/>
  <c r="AO433" i="63"/>
  <c r="AO417" i="63"/>
  <c r="AH564" i="63"/>
  <c r="AH450" i="63"/>
  <c r="AH19" i="63"/>
  <c r="AH453" i="63"/>
  <c r="AH25" i="63"/>
  <c r="AH417" i="63"/>
  <c r="AW427" i="63"/>
  <c r="AW420" i="63"/>
  <c r="AW429" i="63"/>
  <c r="BL331" i="63"/>
  <c r="BL434" i="63"/>
  <c r="BL453" i="63"/>
  <c r="BL446" i="63"/>
  <c r="BL657" i="63"/>
  <c r="BN482" i="63"/>
  <c r="BN428" i="63"/>
  <c r="BN435" i="63"/>
  <c r="BN161" i="63"/>
  <c r="H428" i="63"/>
  <c r="H422" i="63"/>
  <c r="H433" i="63"/>
  <c r="AX23" i="63"/>
  <c r="CL208" i="63"/>
  <c r="CL25" i="63"/>
  <c r="BE163" i="63"/>
  <c r="BE22" i="63"/>
  <c r="BM420" i="63"/>
  <c r="BM433" i="63"/>
  <c r="BM448" i="63"/>
  <c r="AP605" i="63"/>
  <c r="Z53" i="63"/>
  <c r="AW53" i="63"/>
  <c r="Q53" i="63"/>
  <c r="DB53" i="63"/>
  <c r="CJ53" i="63"/>
  <c r="BN53" i="63"/>
  <c r="CB264" i="63"/>
  <c r="BU45" i="63"/>
  <c r="P127" i="63"/>
  <c r="CC57" i="63"/>
  <c r="BF656" i="63"/>
  <c r="BF21" i="63"/>
  <c r="Q622" i="63"/>
  <c r="AO16" i="63"/>
  <c r="AO434" i="63"/>
  <c r="AO450" i="63"/>
  <c r="AO419" i="63"/>
  <c r="AH482" i="63"/>
  <c r="AH421" i="63"/>
  <c r="AH447" i="63"/>
  <c r="AH448" i="63"/>
  <c r="AW208" i="63"/>
  <c r="AW331" i="63"/>
  <c r="AW185" i="63"/>
  <c r="AW454" i="63"/>
  <c r="AW419" i="63"/>
  <c r="AW27" i="63"/>
  <c r="BL427" i="63"/>
  <c r="BL418" i="63"/>
  <c r="BL428" i="63"/>
  <c r="BL21" i="63"/>
  <c r="BL240" i="63"/>
  <c r="BN130" i="63"/>
  <c r="H605" i="63"/>
  <c r="H16" i="63"/>
  <c r="H559" i="63"/>
  <c r="AH336" i="63"/>
  <c r="BD336" i="63"/>
  <c r="BV336" i="63"/>
  <c r="CC336" i="63"/>
  <c r="P336" i="63"/>
  <c r="AF336" i="63"/>
  <c r="Q336" i="63"/>
  <c r="BF336" i="63"/>
  <c r="AX26" i="63"/>
  <c r="R63" i="63"/>
  <c r="BE142" i="63"/>
  <c r="CY433" i="63"/>
  <c r="Y58" i="63"/>
  <c r="Y240" i="63"/>
  <c r="CL622" i="63"/>
  <c r="AO136" i="63"/>
  <c r="BV136" i="63"/>
  <c r="DB136" i="63"/>
  <c r="DB142" i="63"/>
  <c r="DB139" i="63"/>
  <c r="DB288" i="63"/>
  <c r="DB289" i="63"/>
  <c r="DB143" i="63"/>
  <c r="DB207" i="63"/>
  <c r="P146" i="63"/>
  <c r="P591" i="63"/>
  <c r="CC143" i="63"/>
  <c r="CC330" i="63"/>
  <c r="CC289" i="63"/>
  <c r="CC207" i="63"/>
  <c r="BV51" i="63"/>
  <c r="BV144" i="63"/>
  <c r="BD552" i="63"/>
  <c r="BD61" i="63"/>
  <c r="BD330" i="63"/>
  <c r="BF54" i="63"/>
  <c r="BF622" i="63"/>
  <c r="BF207" i="63"/>
  <c r="BF330" i="63"/>
  <c r="BF521" i="63"/>
  <c r="Q54" i="63"/>
  <c r="Q144" i="63"/>
  <c r="AO51" i="63"/>
  <c r="AO330" i="63"/>
  <c r="AO144" i="63"/>
  <c r="AO207" i="63"/>
  <c r="AH139" i="63"/>
  <c r="AW552" i="63"/>
  <c r="AW51" i="63"/>
  <c r="AW61" i="63"/>
  <c r="AW330" i="63"/>
  <c r="BL552" i="63"/>
  <c r="BL330" i="63"/>
  <c r="BL207" i="63"/>
  <c r="BN143" i="63"/>
  <c r="BN54" i="63"/>
  <c r="H330" i="63"/>
  <c r="H521" i="63"/>
  <c r="AF289" i="63"/>
  <c r="AX552" i="63"/>
  <c r="AX521" i="63"/>
  <c r="R552" i="63"/>
  <c r="CJ55" i="63"/>
  <c r="X61" i="63"/>
  <c r="BM61" i="63"/>
  <c r="R61" i="63"/>
  <c r="X144" i="63"/>
  <c r="AP144" i="63"/>
  <c r="CY144" i="63"/>
  <c r="BE144" i="63"/>
  <c r="AP330" i="63"/>
  <c r="BM330" i="63"/>
  <c r="CY330" i="63"/>
  <c r="CJ330" i="63"/>
  <c r="BE330" i="63"/>
  <c r="BM146" i="63"/>
  <c r="CY146" i="63"/>
  <c r="CJ51" i="63"/>
  <c r="CL51" i="63"/>
  <c r="Y142" i="63"/>
  <c r="CL142" i="63"/>
  <c r="AX142" i="63"/>
  <c r="AP143" i="63"/>
  <c r="CL143" i="63"/>
  <c r="BM32" i="63"/>
  <c r="Z289" i="63"/>
  <c r="Y289" i="63"/>
  <c r="AX289" i="63"/>
  <c r="Y552" i="63"/>
  <c r="CY552" i="63"/>
  <c r="BM552" i="63"/>
  <c r="BE552" i="63"/>
  <c r="X552" i="63"/>
  <c r="CL552" i="63"/>
  <c r="AX622" i="63"/>
  <c r="Y591" i="63"/>
  <c r="BE521" i="63"/>
  <c r="CL521" i="63"/>
  <c r="DB552" i="63"/>
  <c r="DB135" i="63"/>
  <c r="P142" i="63"/>
  <c r="P61" i="63"/>
  <c r="CC135" i="63"/>
  <c r="CC288" i="63"/>
  <c r="CC54" i="63"/>
  <c r="CC521" i="63"/>
  <c r="CC144" i="63"/>
  <c r="BV288" i="63"/>
  <c r="BD288" i="63"/>
  <c r="BD51" i="63"/>
  <c r="BD54" i="63"/>
  <c r="BF61" i="63"/>
  <c r="BF143" i="63"/>
  <c r="Q143" i="63"/>
  <c r="Q61" i="63"/>
  <c r="Q139" i="63"/>
  <c r="Q330" i="63"/>
  <c r="Q207" i="63"/>
  <c r="AO552" i="63"/>
  <c r="AO61" i="63"/>
  <c r="AO289" i="63"/>
  <c r="AO622" i="63"/>
  <c r="AH146" i="63"/>
  <c r="AH135" i="63"/>
  <c r="AH330" i="63"/>
  <c r="AH144" i="63"/>
  <c r="AW146" i="63"/>
  <c r="AW142" i="63"/>
  <c r="AW622" i="63"/>
  <c r="AW143" i="63"/>
  <c r="AW144" i="63"/>
  <c r="BL51" i="63"/>
  <c r="BL143" i="63"/>
  <c r="BL61" i="63"/>
  <c r="BL144" i="63"/>
  <c r="BN289" i="63"/>
  <c r="BN61" i="63"/>
  <c r="BN146" i="63"/>
  <c r="BN330" i="63"/>
  <c r="H146" i="63"/>
  <c r="AF61" i="63"/>
  <c r="AF622" i="63"/>
  <c r="AF142" i="63"/>
  <c r="AF330" i="63"/>
  <c r="AF144" i="63"/>
  <c r="AX61" i="63"/>
  <c r="AX330" i="63"/>
  <c r="R143" i="63"/>
  <c r="R51" i="63"/>
  <c r="R330" i="63"/>
  <c r="CL289" i="63"/>
  <c r="CL144" i="63"/>
  <c r="CJ552" i="63"/>
  <c r="CJ289" i="63"/>
  <c r="CY605" i="63"/>
  <c r="X55" i="63"/>
  <c r="X289" i="63"/>
  <c r="Y144" i="63"/>
  <c r="CY559" i="63"/>
  <c r="Y138" i="63"/>
  <c r="AP138" i="63"/>
  <c r="Y52" i="63"/>
  <c r="X52" i="63"/>
  <c r="Y265" i="63"/>
  <c r="X540" i="63"/>
  <c r="AP540" i="63"/>
  <c r="Z24" i="63"/>
  <c r="Z419" i="63"/>
  <c r="Z453" i="63"/>
  <c r="AP63" i="63"/>
  <c r="CY325" i="63"/>
  <c r="Y162" i="63"/>
  <c r="Z163" i="63"/>
  <c r="AP419" i="63"/>
  <c r="X69" i="63"/>
  <c r="Y116" i="63"/>
  <c r="Y143" i="63"/>
  <c r="Y146" i="63"/>
  <c r="CD321" i="63"/>
  <c r="CD604" i="63"/>
  <c r="AN215" i="63"/>
  <c r="AF307" i="63"/>
  <c r="BM334" i="63"/>
  <c r="X591" i="63"/>
  <c r="X139" i="63"/>
  <c r="Z552" i="63"/>
  <c r="Z58" i="63"/>
  <c r="CS502" i="63"/>
  <c r="H307" i="63"/>
  <c r="AP146" i="63"/>
  <c r="AP139" i="63"/>
  <c r="X208" i="63"/>
  <c r="Y482" i="63"/>
  <c r="Z208" i="63"/>
  <c r="Z331" i="63"/>
  <c r="Z540" i="63"/>
  <c r="H55" i="63"/>
  <c r="X16" i="63"/>
  <c r="X626" i="63"/>
  <c r="Y95" i="63"/>
  <c r="X617" i="63"/>
  <c r="X521" i="63"/>
  <c r="Y510" i="63"/>
  <c r="X24" i="63"/>
  <c r="CY25" i="63"/>
  <c r="Y415" i="63"/>
  <c r="Z418" i="63"/>
  <c r="X419" i="63"/>
  <c r="Y420" i="63"/>
  <c r="X422" i="63"/>
  <c r="Z428" i="63"/>
  <c r="Z433" i="63"/>
  <c r="Z435" i="63"/>
  <c r="Z439" i="63"/>
  <c r="Z440" i="63"/>
  <c r="X441" i="63"/>
  <c r="X33" i="63"/>
  <c r="X35" i="63"/>
  <c r="Y38" i="63"/>
  <c r="X446" i="63"/>
  <c r="CJ449" i="63"/>
  <c r="CY450" i="63"/>
  <c r="AF454" i="63"/>
  <c r="Z455" i="63"/>
  <c r="BM325" i="63"/>
  <c r="CL161" i="63"/>
  <c r="BM168" i="63"/>
  <c r="H591" i="63"/>
  <c r="Y521" i="63"/>
  <c r="Z510" i="63"/>
  <c r="AP657" i="63"/>
  <c r="Z655" i="63"/>
  <c r="X19" i="63"/>
  <c r="AP20" i="63"/>
  <c r="Y22" i="63"/>
  <c r="CY24" i="63"/>
  <c r="Y25" i="63"/>
  <c r="AP416" i="63"/>
  <c r="Z417" i="63"/>
  <c r="X418" i="63"/>
  <c r="CY419" i="63"/>
  <c r="Z427" i="63"/>
  <c r="Z434" i="63"/>
  <c r="Y35" i="63"/>
  <c r="Z36" i="63"/>
  <c r="Z37" i="63"/>
  <c r="AP446" i="63"/>
  <c r="Y450" i="63"/>
  <c r="Z64" i="63"/>
  <c r="CY467" i="63"/>
  <c r="X166" i="63"/>
  <c r="DB128" i="63"/>
  <c r="DB525" i="63"/>
  <c r="DB117" i="63"/>
  <c r="P525" i="63"/>
  <c r="CC525" i="63"/>
  <c r="BD525" i="63"/>
  <c r="BD128" i="63"/>
  <c r="AO216" i="63"/>
  <c r="BM617" i="63"/>
  <c r="BM646" i="63"/>
  <c r="BM606" i="63"/>
  <c r="BM185" i="63"/>
  <c r="BM451" i="63"/>
  <c r="BM415" i="63"/>
  <c r="BM507" i="63"/>
  <c r="BM22" i="63"/>
  <c r="BM27" i="63"/>
  <c r="BM656" i="63"/>
  <c r="BM25" i="63"/>
  <c r="BM657" i="63"/>
  <c r="CY547" i="63"/>
  <c r="CY16" i="63"/>
  <c r="CY521" i="63"/>
  <c r="CY185" i="63"/>
  <c r="CY429" i="63"/>
  <c r="CY422" i="63"/>
  <c r="CY19" i="63"/>
  <c r="CY38" i="63"/>
  <c r="CY23" i="63"/>
  <c r="CY451" i="63"/>
  <c r="CY420" i="63"/>
  <c r="CY439" i="63"/>
  <c r="CY161" i="63"/>
  <c r="CY167" i="63"/>
  <c r="CY440" i="63"/>
  <c r="CY20" i="63"/>
  <c r="CY21" i="63"/>
  <c r="AP119" i="63"/>
  <c r="AP646" i="63"/>
  <c r="AP547" i="63"/>
  <c r="AP610" i="63"/>
  <c r="AP521" i="63"/>
  <c r="AP185" i="63"/>
  <c r="AP240" i="63"/>
  <c r="AP23" i="63"/>
  <c r="AP447" i="63"/>
  <c r="AP441" i="63"/>
  <c r="AP448" i="63"/>
  <c r="AP428" i="63"/>
  <c r="AP439" i="63"/>
  <c r="AP429" i="63"/>
  <c r="AP451" i="63"/>
  <c r="AP455" i="63"/>
  <c r="AP415" i="63"/>
  <c r="AP453" i="63"/>
  <c r="AP418" i="63"/>
  <c r="X606" i="63"/>
  <c r="X129" i="63"/>
  <c r="X43" i="63"/>
  <c r="X610" i="63"/>
  <c r="X646" i="63"/>
  <c r="X95" i="63"/>
  <c r="X167" i="63"/>
  <c r="X451" i="63"/>
  <c r="X440" i="63"/>
  <c r="X165" i="63"/>
  <c r="X434" i="63"/>
  <c r="X229" i="63"/>
  <c r="X38" i="63"/>
  <c r="X86" i="63"/>
  <c r="X23" i="63"/>
  <c r="X420" i="63"/>
  <c r="X656" i="63"/>
  <c r="X448" i="63"/>
  <c r="X453" i="63"/>
  <c r="X452" i="63"/>
  <c r="X417" i="63"/>
  <c r="X20" i="63"/>
  <c r="X426" i="63"/>
  <c r="X21" i="63"/>
  <c r="Y646" i="63"/>
  <c r="Y163" i="63"/>
  <c r="Y161" i="63"/>
  <c r="Y165" i="63"/>
  <c r="Y19" i="63"/>
  <c r="Y426" i="63"/>
  <c r="Y449" i="63"/>
  <c r="Y428" i="63"/>
  <c r="Y229" i="63"/>
  <c r="Y427" i="63"/>
  <c r="Y453" i="63"/>
  <c r="Y63" i="63"/>
  <c r="Y451" i="63"/>
  <c r="Y429" i="63"/>
  <c r="Y454" i="63"/>
  <c r="Z617" i="63"/>
  <c r="Z626" i="63"/>
  <c r="Z48" i="63"/>
  <c r="Z60" i="63"/>
  <c r="Z55" i="63"/>
  <c r="Z421" i="63"/>
  <c r="Z26" i="63"/>
  <c r="Z167" i="63"/>
  <c r="Z420" i="63"/>
  <c r="Z448" i="63"/>
  <c r="Z20" i="63"/>
  <c r="Z454" i="63"/>
  <c r="Z507" i="63"/>
  <c r="CZ128" i="63"/>
  <c r="CZ561" i="63"/>
  <c r="CZ212" i="63"/>
  <c r="CZ638" i="63"/>
  <c r="CT627" i="63"/>
  <c r="CT525" i="63"/>
  <c r="CT215" i="63"/>
  <c r="CT212" i="63"/>
  <c r="CT117" i="63"/>
  <c r="CT541" i="63"/>
  <c r="BT525" i="63"/>
  <c r="BT608" i="63"/>
  <c r="CK45" i="63"/>
  <c r="CK18" i="63"/>
  <c r="CK117" i="63"/>
  <c r="CB545" i="63"/>
  <c r="CB541" i="63"/>
  <c r="CB216" i="63"/>
  <c r="BU549" i="63"/>
  <c r="BU541" i="63"/>
  <c r="BU216" i="63"/>
  <c r="CD541" i="63"/>
  <c r="CD215" i="63"/>
  <c r="CD46" i="63"/>
  <c r="CD212" i="63"/>
  <c r="AV561" i="63"/>
  <c r="AV264" i="63"/>
  <c r="AV128" i="63"/>
  <c r="AV45" i="63"/>
  <c r="AG541" i="63"/>
  <c r="AG264" i="63"/>
  <c r="AG45" i="63"/>
  <c r="AN264" i="63"/>
  <c r="AN608" i="63"/>
  <c r="BK607" i="63"/>
  <c r="BK117" i="63"/>
  <c r="BK549" i="63"/>
  <c r="BK627" i="63"/>
  <c r="BK45" i="63"/>
  <c r="BK608" i="63"/>
  <c r="I607" i="63"/>
  <c r="I608" i="63"/>
  <c r="I117" i="63"/>
  <c r="DA525" i="63"/>
  <c r="DA216" i="63"/>
  <c r="DA128" i="63"/>
  <c r="CW216" i="63"/>
  <c r="CW128" i="63"/>
  <c r="CS627" i="63"/>
  <c r="CS608" i="63"/>
  <c r="CS117" i="63"/>
  <c r="CX264" i="63"/>
  <c r="CX525" i="63"/>
  <c r="CX621" i="63"/>
  <c r="CR627" i="63"/>
  <c r="CR631" i="63"/>
  <c r="CR607" i="63"/>
  <c r="CR608" i="63"/>
  <c r="DB219" i="63"/>
  <c r="DB57" i="63"/>
  <c r="DB620" i="63"/>
  <c r="DB640" i="63"/>
  <c r="DB48" i="63"/>
  <c r="DB56" i="63"/>
  <c r="DB129" i="63"/>
  <c r="DB482" i="63"/>
  <c r="DB132" i="63"/>
  <c r="DB564" i="63"/>
  <c r="DB624" i="63"/>
  <c r="DB60" i="63"/>
  <c r="DB566" i="63"/>
  <c r="DB131" i="63"/>
  <c r="DB185" i="63"/>
  <c r="DB454" i="63"/>
  <c r="DB417" i="63"/>
  <c r="DB163" i="63"/>
  <c r="DB234" i="63"/>
  <c r="DB493" i="63"/>
  <c r="DB22" i="63"/>
  <c r="DB467" i="63"/>
  <c r="DB233" i="63"/>
  <c r="DB35" i="63"/>
  <c r="DB25" i="63"/>
  <c r="DB238" i="63"/>
  <c r="DB449" i="63"/>
  <c r="DB67" i="63"/>
  <c r="DB455" i="63"/>
  <c r="DB507" i="63"/>
  <c r="DB447" i="63"/>
  <c r="P617" i="63"/>
  <c r="P625" i="63"/>
  <c r="P129" i="63"/>
  <c r="P482" i="63"/>
  <c r="P16" i="63"/>
  <c r="P17" i="63"/>
  <c r="P60" i="63"/>
  <c r="P559" i="63"/>
  <c r="P288" i="63"/>
  <c r="P44" i="63"/>
  <c r="P53" i="63"/>
  <c r="P128" i="63"/>
  <c r="P627" i="63"/>
  <c r="P185" i="63"/>
  <c r="P657" i="63"/>
  <c r="P467" i="63"/>
  <c r="P434" i="63"/>
  <c r="P38" i="63"/>
  <c r="P656" i="63"/>
  <c r="P325" i="63"/>
  <c r="P426" i="63"/>
  <c r="P429" i="63"/>
  <c r="P67" i="63"/>
  <c r="P655" i="63"/>
  <c r="P451" i="63"/>
  <c r="P19" i="63"/>
  <c r="P493" i="63"/>
  <c r="P236" i="63"/>
  <c r="P233" i="63"/>
  <c r="P229" i="63"/>
  <c r="P447" i="63"/>
  <c r="CC591" i="63"/>
  <c r="CC610" i="63"/>
  <c r="CC625" i="63"/>
  <c r="CC44" i="63"/>
  <c r="CC16" i="63"/>
  <c r="CC48" i="63"/>
  <c r="CC47" i="63"/>
  <c r="CC208" i="63"/>
  <c r="CC607" i="63"/>
  <c r="CC133" i="63"/>
  <c r="CC497" i="63"/>
  <c r="CC128" i="63"/>
  <c r="CC23" i="63"/>
  <c r="CC21" i="63"/>
  <c r="CC449" i="63"/>
  <c r="CC656" i="63"/>
  <c r="CC22" i="63"/>
  <c r="CC238" i="63"/>
  <c r="CC161" i="63"/>
  <c r="CC455" i="63"/>
  <c r="CC452" i="63"/>
  <c r="CC234" i="63"/>
  <c r="CC20" i="63"/>
  <c r="CC236" i="63"/>
  <c r="CC26" i="63"/>
  <c r="CC415" i="63"/>
  <c r="CC493" i="63"/>
  <c r="CC64" i="63"/>
  <c r="CC439" i="63"/>
  <c r="CC67" i="63"/>
  <c r="CC440" i="63"/>
  <c r="CC467" i="63"/>
  <c r="CC38" i="63"/>
  <c r="BV605" i="63"/>
  <c r="BV547" i="63"/>
  <c r="BV219" i="63"/>
  <c r="BV55" i="63"/>
  <c r="BV331" i="63"/>
  <c r="BV626" i="63"/>
  <c r="BV564" i="63"/>
  <c r="BV132" i="63"/>
  <c r="BV566" i="63"/>
  <c r="BV58" i="63"/>
  <c r="BV60" i="63"/>
  <c r="BV128" i="63"/>
  <c r="BV525" i="63"/>
  <c r="BV497" i="63"/>
  <c r="BV185" i="63"/>
  <c r="BV86" i="63"/>
  <c r="BV325" i="63"/>
  <c r="BV493" i="63"/>
  <c r="BV421" i="63"/>
  <c r="BV236" i="63"/>
  <c r="BV440" i="63"/>
  <c r="BV234" i="63"/>
  <c r="BV238" i="63"/>
  <c r="BV233" i="63"/>
  <c r="BV166" i="63"/>
  <c r="BV435" i="63"/>
  <c r="BV163" i="63"/>
  <c r="BV420" i="63"/>
  <c r="BD58" i="63"/>
  <c r="BD219" i="63"/>
  <c r="BD142" i="63"/>
  <c r="BD32" i="63"/>
  <c r="BD606" i="63"/>
  <c r="BD95" i="63"/>
  <c r="BD33" i="63"/>
  <c r="BD43" i="63"/>
  <c r="BD57" i="63"/>
  <c r="BD53" i="63"/>
  <c r="BD434" i="63"/>
  <c r="BD64" i="63"/>
  <c r="BD421" i="63"/>
  <c r="BD507" i="63"/>
  <c r="BD429" i="63"/>
  <c r="BD439" i="63"/>
  <c r="BD655" i="63"/>
  <c r="BD20" i="63"/>
  <c r="BD447" i="63"/>
  <c r="BD416" i="63"/>
  <c r="BD165" i="63"/>
  <c r="BD22" i="63"/>
  <c r="BD656" i="63"/>
  <c r="BD240" i="63"/>
  <c r="BD19" i="63"/>
  <c r="BD455" i="63"/>
  <c r="BD419" i="63"/>
  <c r="BD452" i="63"/>
  <c r="BD67" i="63"/>
  <c r="BD428" i="63"/>
  <c r="BD234" i="63"/>
  <c r="BD448" i="63"/>
  <c r="BD36" i="63"/>
  <c r="BD163" i="63"/>
  <c r="BF44" i="63"/>
  <c r="BF591" i="63"/>
  <c r="BF626" i="63"/>
  <c r="BF548" i="63"/>
  <c r="BF48" i="63"/>
  <c r="BF119" i="63"/>
  <c r="BF129" i="63"/>
  <c r="BF55" i="63"/>
  <c r="BF566" i="63"/>
  <c r="BF130" i="63"/>
  <c r="BF58" i="63"/>
  <c r="BF60" i="63"/>
  <c r="BF497" i="63"/>
  <c r="BF510" i="63"/>
  <c r="BF446" i="63"/>
  <c r="BF67" i="63"/>
  <c r="BF167" i="63"/>
  <c r="BF433" i="63"/>
  <c r="BF36" i="63"/>
  <c r="BF322" i="63"/>
  <c r="BF23" i="63"/>
  <c r="BF441" i="63"/>
  <c r="BF420" i="63"/>
  <c r="BF236" i="63"/>
  <c r="BF163" i="63"/>
  <c r="BF20" i="63"/>
  <c r="BF655" i="63"/>
  <c r="BF27" i="63"/>
  <c r="BF166" i="63"/>
  <c r="Q17" i="63"/>
  <c r="Q56" i="63"/>
  <c r="Q60" i="63"/>
  <c r="Q625" i="63"/>
  <c r="Q58" i="63"/>
  <c r="Q617" i="63"/>
  <c r="Q610" i="63"/>
  <c r="Q130" i="63"/>
  <c r="Q521" i="63"/>
  <c r="Q25" i="63"/>
  <c r="Q452" i="63"/>
  <c r="Q451" i="63"/>
  <c r="Q607" i="63"/>
  <c r="Q161" i="63"/>
  <c r="Q453" i="63"/>
  <c r="Q63" i="63"/>
  <c r="Q168" i="63"/>
  <c r="Q656" i="63"/>
  <c r="Q419" i="63"/>
  <c r="Q426" i="63"/>
  <c r="Q65" i="63"/>
  <c r="Q216" i="63"/>
  <c r="Q38" i="63"/>
  <c r="Q429" i="63"/>
  <c r="AO646" i="63"/>
  <c r="AO219" i="63"/>
  <c r="AO591" i="63"/>
  <c r="AO130" i="63"/>
  <c r="AO610" i="63"/>
  <c r="AO132" i="63"/>
  <c r="AO43" i="63"/>
  <c r="AO497" i="63"/>
  <c r="AO426" i="63"/>
  <c r="AO454" i="63"/>
  <c r="AO449" i="63"/>
  <c r="AO166" i="63"/>
  <c r="AO416" i="63"/>
  <c r="AO24" i="63"/>
  <c r="AO415" i="63"/>
  <c r="AO19" i="63"/>
  <c r="AO451" i="63"/>
  <c r="AO655" i="63"/>
  <c r="AO493" i="63"/>
  <c r="AO507" i="63"/>
  <c r="AO325" i="63"/>
  <c r="AO453" i="63"/>
  <c r="AO38" i="63"/>
  <c r="AO67" i="63"/>
  <c r="AO238" i="63"/>
  <c r="AO133" i="63"/>
  <c r="AO27" i="63"/>
  <c r="AO65" i="63"/>
  <c r="AH625" i="63"/>
  <c r="AH48" i="63"/>
  <c r="AH331" i="63"/>
  <c r="AH55" i="63"/>
  <c r="AH646" i="63"/>
  <c r="AH142" i="63"/>
  <c r="AH33" i="63"/>
  <c r="AH185" i="63"/>
  <c r="AH20" i="63"/>
  <c r="AH165" i="63"/>
  <c r="AH63" i="63"/>
  <c r="AH415" i="63"/>
  <c r="AH238" i="63"/>
  <c r="AH441" i="63"/>
  <c r="AH507" i="63"/>
  <c r="AH427" i="63"/>
  <c r="AH163" i="63"/>
  <c r="AH426" i="63"/>
  <c r="AH26" i="63"/>
  <c r="AH133" i="63"/>
  <c r="AH166" i="63"/>
  <c r="AH419" i="63"/>
  <c r="AH420" i="63"/>
  <c r="AH162" i="63"/>
  <c r="AH449" i="63"/>
  <c r="AW58" i="63"/>
  <c r="AW566" i="63"/>
  <c r="AW626" i="63"/>
  <c r="AW56" i="63"/>
  <c r="AW219" i="63"/>
  <c r="AW510" i="63"/>
  <c r="AW127" i="63"/>
  <c r="AW422" i="63"/>
  <c r="AW439" i="63"/>
  <c r="AW37" i="63"/>
  <c r="AW167" i="63"/>
  <c r="AW64" i="63"/>
  <c r="AW452" i="63"/>
  <c r="AW440" i="63"/>
  <c r="AW133" i="63"/>
  <c r="AW65" i="63"/>
  <c r="AW161" i="63"/>
  <c r="AW448" i="63"/>
  <c r="AW467" i="63"/>
  <c r="AW168" i="63"/>
  <c r="AW455" i="63"/>
  <c r="AW441" i="63"/>
  <c r="AW417" i="63"/>
  <c r="BL142" i="63"/>
  <c r="BL622" i="63"/>
  <c r="BL17" i="63"/>
  <c r="BL606" i="63"/>
  <c r="BL626" i="63"/>
  <c r="BL32" i="63"/>
  <c r="BL482" i="63"/>
  <c r="BL53" i="63"/>
  <c r="BL510" i="63"/>
  <c r="BL521" i="63"/>
  <c r="BL167" i="63"/>
  <c r="BL238" i="63"/>
  <c r="BL22" i="63"/>
  <c r="BL448" i="63"/>
  <c r="BL162" i="63"/>
  <c r="BL421" i="63"/>
  <c r="BL63" i="63"/>
  <c r="BL417" i="63"/>
  <c r="BL454" i="63"/>
  <c r="BL64" i="63"/>
  <c r="BL440" i="63"/>
  <c r="BL463" i="63"/>
  <c r="BL433" i="63"/>
  <c r="BL422" i="63"/>
  <c r="BL234" i="63"/>
  <c r="BL451" i="63"/>
  <c r="BL450" i="63"/>
  <c r="BL416" i="63"/>
  <c r="BL419" i="63"/>
  <c r="BL236" i="63"/>
  <c r="BN129" i="63"/>
  <c r="BN33" i="63"/>
  <c r="BN564" i="63"/>
  <c r="BN142" i="63"/>
  <c r="BN58" i="63"/>
  <c r="BN331" i="63"/>
  <c r="BN131" i="63"/>
  <c r="BN185" i="63"/>
  <c r="BN440" i="63"/>
  <c r="BN439" i="63"/>
  <c r="BN419" i="63"/>
  <c r="BN449" i="63"/>
  <c r="BN433" i="63"/>
  <c r="BN86" i="63"/>
  <c r="BN238" i="63"/>
  <c r="BN22" i="63"/>
  <c r="BN23" i="63"/>
  <c r="BN451" i="63"/>
  <c r="BN447" i="63"/>
  <c r="BN167" i="63"/>
  <c r="BN493" i="63"/>
  <c r="BN325" i="63"/>
  <c r="BN426" i="63"/>
  <c r="BN417" i="63"/>
  <c r="BN441" i="63"/>
  <c r="BN236" i="63"/>
  <c r="BN507" i="63"/>
  <c r="H51" i="63"/>
  <c r="H58" i="63"/>
  <c r="H331" i="63"/>
  <c r="H626" i="63"/>
  <c r="H548" i="63"/>
  <c r="H219" i="63"/>
  <c r="H17" i="63"/>
  <c r="H142" i="63"/>
  <c r="H53" i="63"/>
  <c r="H510" i="63"/>
  <c r="H185" i="63"/>
  <c r="H439" i="63"/>
  <c r="H452" i="63"/>
  <c r="H163" i="63"/>
  <c r="H168" i="63"/>
  <c r="H233" i="63"/>
  <c r="H165" i="63"/>
  <c r="H133" i="63"/>
  <c r="H655" i="63"/>
  <c r="H416" i="63"/>
  <c r="H26" i="63"/>
  <c r="H325" i="63"/>
  <c r="H421" i="63"/>
  <c r="H37" i="63"/>
  <c r="H23" i="63"/>
  <c r="H463" i="63"/>
  <c r="H454" i="63"/>
  <c r="H415" i="63"/>
  <c r="AF130" i="63"/>
  <c r="AF32" i="63"/>
  <c r="AF626" i="63"/>
  <c r="AF288" i="63"/>
  <c r="AF559" i="63"/>
  <c r="AF43" i="63"/>
  <c r="AF566" i="63"/>
  <c r="AF617" i="63"/>
  <c r="AF132" i="63"/>
  <c r="AF521" i="63"/>
  <c r="AF497" i="63"/>
  <c r="AF64" i="63"/>
  <c r="AF421" i="63"/>
  <c r="AF25" i="63"/>
  <c r="AF35" i="63"/>
  <c r="AF63" i="63"/>
  <c r="AF446" i="63"/>
  <c r="AF162" i="63"/>
  <c r="AF417" i="63"/>
  <c r="AF416" i="63"/>
  <c r="AF238" i="63"/>
  <c r="AF240" i="63"/>
  <c r="AF163" i="63"/>
  <c r="AF65" i="63"/>
  <c r="AF236" i="63"/>
  <c r="AX605" i="63"/>
  <c r="AX626" i="63"/>
  <c r="AX32" i="63"/>
  <c r="AX51" i="63"/>
  <c r="AX566" i="63"/>
  <c r="AX208" i="63"/>
  <c r="AX53" i="63"/>
  <c r="AX497" i="63"/>
  <c r="AX463" i="63"/>
  <c r="AX441" i="63"/>
  <c r="AX421" i="63"/>
  <c r="AX440" i="63"/>
  <c r="AX165" i="63"/>
  <c r="AX21" i="63"/>
  <c r="AX507" i="63"/>
  <c r="AX435" i="63"/>
  <c r="AX655" i="63"/>
  <c r="AX166" i="63"/>
  <c r="AX448" i="63"/>
  <c r="AX24" i="63"/>
  <c r="AX433" i="63"/>
  <c r="AX455" i="63"/>
  <c r="AX236" i="63"/>
  <c r="AX417" i="63"/>
  <c r="AX450" i="63"/>
  <c r="R219" i="63"/>
  <c r="R55" i="63"/>
  <c r="R208" i="63"/>
  <c r="R521" i="63"/>
  <c r="R510" i="63"/>
  <c r="R463" i="63"/>
  <c r="R416" i="63"/>
  <c r="R440" i="63"/>
  <c r="R419" i="63"/>
  <c r="R427" i="63"/>
  <c r="R21" i="63"/>
  <c r="R452" i="63"/>
  <c r="R238" i="63"/>
  <c r="R507" i="63"/>
  <c r="R426" i="63"/>
  <c r="R24" i="63"/>
  <c r="R453" i="63"/>
  <c r="R435" i="63"/>
  <c r="R67" i="63"/>
  <c r="R656" i="63"/>
  <c r="R439" i="63"/>
  <c r="R27" i="63"/>
  <c r="R448" i="63"/>
  <c r="R38" i="63"/>
  <c r="R35" i="63"/>
  <c r="CL547" i="63"/>
  <c r="CL482" i="63"/>
  <c r="CL559" i="63"/>
  <c r="CL625" i="63"/>
  <c r="CL55" i="63"/>
  <c r="CL133" i="63"/>
  <c r="CL446" i="63"/>
  <c r="CL463" i="63"/>
  <c r="CL234" i="63"/>
  <c r="CL493" i="63"/>
  <c r="CL426" i="63"/>
  <c r="CL238" i="63"/>
  <c r="CL22" i="63"/>
  <c r="CL454" i="63"/>
  <c r="CL26" i="63"/>
  <c r="CL167" i="63"/>
  <c r="CL455" i="63"/>
  <c r="CL64" i="63"/>
  <c r="CL427" i="63"/>
  <c r="CL417" i="63"/>
  <c r="CL452" i="63"/>
  <c r="CL27" i="63"/>
  <c r="CL467" i="63"/>
  <c r="CL449" i="63"/>
  <c r="BE617" i="63"/>
  <c r="BE606" i="63"/>
  <c r="BE547" i="63"/>
  <c r="BE58" i="63"/>
  <c r="BE55" i="63"/>
  <c r="BE510" i="63"/>
  <c r="BE415" i="63"/>
  <c r="BE451" i="63"/>
  <c r="BE238" i="63"/>
  <c r="BE453" i="63"/>
  <c r="BE233" i="63"/>
  <c r="BE166" i="63"/>
  <c r="BE234" i="63"/>
  <c r="BE161" i="63"/>
  <c r="BE446" i="63"/>
  <c r="BE417" i="63"/>
  <c r="BE463" i="63"/>
  <c r="BE24" i="63"/>
  <c r="BE441" i="63"/>
  <c r="BE439" i="63"/>
  <c r="BE455" i="63"/>
  <c r="BE655" i="63"/>
  <c r="BE418" i="63"/>
  <c r="BE37" i="63"/>
  <c r="CJ58" i="63"/>
  <c r="CJ482" i="63"/>
  <c r="CJ617" i="63"/>
  <c r="CJ610" i="63"/>
  <c r="CJ17" i="63"/>
  <c r="CJ44" i="63"/>
  <c r="CJ119" i="63"/>
  <c r="CJ548" i="63"/>
  <c r="CJ132" i="63"/>
  <c r="CJ57" i="63"/>
  <c r="CJ521" i="63"/>
  <c r="CJ185" i="63"/>
  <c r="CJ439" i="63"/>
  <c r="CJ64" i="63"/>
  <c r="CJ163" i="63"/>
  <c r="CJ435" i="63"/>
  <c r="CJ166" i="63"/>
  <c r="CJ453" i="63"/>
  <c r="CJ19" i="63"/>
  <c r="CJ23" i="63"/>
  <c r="CJ27" i="63"/>
  <c r="CJ429" i="63"/>
  <c r="CJ37" i="63"/>
  <c r="CJ441" i="63"/>
  <c r="CJ38" i="63"/>
  <c r="CJ35" i="63"/>
  <c r="BM559" i="63"/>
  <c r="BM547" i="63"/>
  <c r="BM60" i="63"/>
  <c r="BM16" i="63"/>
  <c r="BM119" i="63"/>
  <c r="BM43" i="63"/>
  <c r="BM521" i="63"/>
  <c r="BM417" i="63"/>
  <c r="BM36" i="63"/>
  <c r="BM454" i="63"/>
  <c r="BM24" i="63"/>
  <c r="BM63" i="63"/>
  <c r="BM64" i="63"/>
  <c r="BM38" i="63"/>
  <c r="BM234" i="63"/>
  <c r="BM161" i="63"/>
  <c r="BM450" i="63"/>
  <c r="BM453" i="63"/>
  <c r="BM229" i="63"/>
  <c r="BM26" i="63"/>
  <c r="BM233" i="63"/>
  <c r="BM20" i="63"/>
  <c r="BM23" i="63"/>
  <c r="BM452" i="63"/>
  <c r="BM163" i="63"/>
  <c r="CY631" i="63"/>
  <c r="CY636" i="63"/>
  <c r="CY43" i="63"/>
  <c r="CY564" i="63"/>
  <c r="CY624" i="63"/>
  <c r="CY421" i="63"/>
  <c r="CY166" i="63"/>
  <c r="CY426" i="63"/>
  <c r="CY435" i="63"/>
  <c r="CY229" i="63"/>
  <c r="CY441" i="63"/>
  <c r="CY453" i="63"/>
  <c r="CY65" i="63"/>
  <c r="CY168" i="63"/>
  <c r="CY448" i="63"/>
  <c r="CY67" i="63"/>
  <c r="CY428" i="63"/>
  <c r="CY427" i="63"/>
  <c r="CY455" i="63"/>
  <c r="CY434" i="63"/>
  <c r="CY507" i="63"/>
  <c r="CY418" i="63"/>
  <c r="CY416" i="63"/>
  <c r="AP58" i="63"/>
  <c r="AP57" i="63"/>
  <c r="AP129" i="63"/>
  <c r="AP559" i="63"/>
  <c r="AP606" i="63"/>
  <c r="AP17" i="63"/>
  <c r="AP127" i="63"/>
  <c r="AP37" i="63"/>
  <c r="AP427" i="63"/>
  <c r="AP38" i="63"/>
  <c r="AP463" i="63"/>
  <c r="AP433" i="63"/>
  <c r="AP233" i="63"/>
  <c r="AP467" i="63"/>
  <c r="AP454" i="63"/>
  <c r="AP21" i="63"/>
  <c r="AP165" i="63"/>
  <c r="AP167" i="63"/>
  <c r="AP27" i="63"/>
  <c r="AP422" i="63"/>
  <c r="AP325" i="63"/>
  <c r="AP426" i="63"/>
  <c r="AP36" i="63"/>
  <c r="AP65" i="63"/>
  <c r="AP452" i="63"/>
  <c r="X51" i="63"/>
  <c r="X142" i="63"/>
  <c r="X566" i="63"/>
  <c r="X559" i="63"/>
  <c r="X53" i="63"/>
  <c r="X127" i="63"/>
  <c r="X427" i="63"/>
  <c r="X449" i="63"/>
  <c r="X467" i="63"/>
  <c r="X27" i="63"/>
  <c r="X233" i="63"/>
  <c r="X429" i="63"/>
  <c r="X64" i="63"/>
  <c r="X455" i="63"/>
  <c r="X163" i="63"/>
  <c r="X161" i="63"/>
  <c r="X25" i="63"/>
  <c r="X26" i="63"/>
  <c r="X463" i="63"/>
  <c r="X657" i="63"/>
  <c r="X439" i="63"/>
  <c r="Y119" i="63"/>
  <c r="Y564" i="63"/>
  <c r="Y51" i="63"/>
  <c r="Y547" i="63"/>
  <c r="Y617" i="63"/>
  <c r="Y208" i="63"/>
  <c r="Y55" i="63"/>
  <c r="Y439" i="63"/>
  <c r="Y168" i="63"/>
  <c r="Y440" i="63"/>
  <c r="Y67" i="63"/>
  <c r="Y418" i="63"/>
  <c r="Y167" i="63"/>
  <c r="Y238" i="63"/>
  <c r="Y65" i="63"/>
  <c r="Y441" i="63"/>
  <c r="Y419" i="63"/>
  <c r="Y421" i="63"/>
  <c r="Y23" i="63"/>
  <c r="Y21" i="63"/>
  <c r="Y448" i="63"/>
  <c r="Y452" i="63"/>
  <c r="Y467" i="63"/>
  <c r="Y493" i="63"/>
  <c r="Z119" i="63"/>
  <c r="Z646" i="63"/>
  <c r="Z43" i="63"/>
  <c r="Z606" i="63"/>
  <c r="Z17" i="63"/>
  <c r="Z219" i="63"/>
  <c r="Z426" i="63"/>
  <c r="Z429" i="63"/>
  <c r="Z35" i="63"/>
  <c r="Z22" i="63"/>
  <c r="Z416" i="63"/>
  <c r="Z441" i="63"/>
  <c r="Z240" i="63"/>
  <c r="Z446" i="63"/>
  <c r="Z656" i="63"/>
  <c r="Z25" i="63"/>
  <c r="Z21" i="63"/>
  <c r="Z23" i="63"/>
  <c r="Z229" i="63"/>
  <c r="Z86" i="63"/>
  <c r="CZ46" i="63"/>
  <c r="CZ541" i="63"/>
  <c r="CZ215" i="63"/>
  <c r="CT624" i="63"/>
  <c r="CT46" i="63"/>
  <c r="CT549" i="63"/>
  <c r="BT627" i="63"/>
  <c r="BT624" i="63"/>
  <c r="CK627" i="63"/>
  <c r="CK549" i="63"/>
  <c r="CK216" i="63"/>
  <c r="CK608" i="63"/>
  <c r="CK561" i="63"/>
  <c r="CB46" i="63"/>
  <c r="CB549" i="63"/>
  <c r="BU525" i="63"/>
  <c r="BU608" i="63"/>
  <c r="BU46" i="63"/>
  <c r="BU117" i="63"/>
  <c r="CD549" i="63"/>
  <c r="CD117" i="63"/>
  <c r="CD608" i="63"/>
  <c r="AV117" i="63"/>
  <c r="AV608" i="63"/>
  <c r="AV216" i="63"/>
  <c r="AG215" i="63"/>
  <c r="AG128" i="63"/>
  <c r="AN561" i="63"/>
  <c r="AN525" i="63"/>
  <c r="BK631" i="63"/>
  <c r="I525" i="63"/>
  <c r="I216" i="63"/>
  <c r="DA561" i="63"/>
  <c r="CW641" i="63"/>
  <c r="CW18" i="63"/>
  <c r="CW117" i="63"/>
  <c r="CW622" i="63"/>
  <c r="CS128" i="63"/>
  <c r="CS525" i="63"/>
  <c r="CS18" i="63"/>
  <c r="CS561" i="63"/>
  <c r="CR525" i="63"/>
  <c r="CR18" i="63"/>
  <c r="DB559" i="63"/>
  <c r="DB58" i="63"/>
  <c r="DB43" i="63"/>
  <c r="DB605" i="63"/>
  <c r="DB17" i="63"/>
  <c r="DB55" i="63"/>
  <c r="DB208" i="63"/>
  <c r="DB636" i="63"/>
  <c r="DB51" i="63"/>
  <c r="DB621" i="63"/>
  <c r="DB127" i="63"/>
  <c r="DB497" i="63"/>
  <c r="DB418" i="63"/>
  <c r="DB439" i="63"/>
  <c r="DB236" i="63"/>
  <c r="DB450" i="63"/>
  <c r="DB427" i="63"/>
  <c r="DB133" i="63"/>
  <c r="DB428" i="63"/>
  <c r="DB435" i="63"/>
  <c r="DB38" i="63"/>
  <c r="DB63" i="63"/>
  <c r="DB419" i="63"/>
  <c r="DB422" i="63"/>
  <c r="DB64" i="63"/>
  <c r="DB452" i="63"/>
  <c r="DB448" i="63"/>
  <c r="DB24" i="63"/>
  <c r="DB429" i="63"/>
  <c r="DB161" i="63"/>
  <c r="DB453" i="63"/>
  <c r="DB622" i="63"/>
  <c r="P605" i="63"/>
  <c r="P219" i="63"/>
  <c r="P55" i="63"/>
  <c r="P548" i="63"/>
  <c r="P119" i="63"/>
  <c r="P564" i="63"/>
  <c r="P95" i="63"/>
  <c r="P607" i="63"/>
  <c r="P322" i="63"/>
  <c r="P521" i="63"/>
  <c r="P168" i="63"/>
  <c r="P21" i="63"/>
  <c r="P163" i="63"/>
  <c r="P26" i="63"/>
  <c r="P415" i="63"/>
  <c r="P63" i="63"/>
  <c r="P428" i="63"/>
  <c r="P20" i="63"/>
  <c r="P35" i="63"/>
  <c r="P238" i="63"/>
  <c r="P439" i="63"/>
  <c r="P446" i="63"/>
  <c r="P448" i="63"/>
  <c r="P507" i="63"/>
  <c r="P166" i="63"/>
  <c r="P455" i="63"/>
  <c r="P419" i="63"/>
  <c r="P133" i="63"/>
  <c r="P167" i="63"/>
  <c r="P24" i="63"/>
  <c r="P427" i="63"/>
  <c r="P421" i="63"/>
  <c r="P417" i="63"/>
  <c r="CC95" i="63"/>
  <c r="CC17" i="63"/>
  <c r="CC482" i="63"/>
  <c r="CC55" i="63"/>
  <c r="CC56" i="63"/>
  <c r="CC566" i="63"/>
  <c r="CC58" i="63"/>
  <c r="CC142" i="63"/>
  <c r="CC646" i="63"/>
  <c r="CC547" i="63"/>
  <c r="CC33" i="63"/>
  <c r="CC53" i="63"/>
  <c r="CC131" i="63"/>
  <c r="CC627" i="63"/>
  <c r="CC631" i="63"/>
  <c r="CC441" i="63"/>
  <c r="CC429" i="63"/>
  <c r="CC36" i="63"/>
  <c r="CC233" i="63"/>
  <c r="CC418" i="63"/>
  <c r="CC325" i="63"/>
  <c r="CC163" i="63"/>
  <c r="CC35" i="63"/>
  <c r="CC428" i="63"/>
  <c r="CC507" i="63"/>
  <c r="CC446" i="63"/>
  <c r="CC453" i="63"/>
  <c r="CC421" i="63"/>
  <c r="CC229" i="63"/>
  <c r="CC86" i="63"/>
  <c r="CC463" i="63"/>
  <c r="CC454" i="63"/>
  <c r="BV606" i="63"/>
  <c r="BV130" i="63"/>
  <c r="BV622" i="63"/>
  <c r="BV47" i="63"/>
  <c r="BV43" i="63"/>
  <c r="BV208" i="63"/>
  <c r="BV548" i="63"/>
  <c r="BV646" i="63"/>
  <c r="BV482" i="63"/>
  <c r="BV16" i="63"/>
  <c r="BV617" i="63"/>
  <c r="BV607" i="63"/>
  <c r="BV133" i="63"/>
  <c r="BV53" i="63"/>
  <c r="BV510" i="63"/>
  <c r="BV453" i="63"/>
  <c r="BV162" i="63"/>
  <c r="BV448" i="63"/>
  <c r="BV657" i="63"/>
  <c r="BV655" i="63"/>
  <c r="BV168" i="63"/>
  <c r="BV427" i="63"/>
  <c r="BV19" i="63"/>
  <c r="BV38" i="63"/>
  <c r="BV434" i="63"/>
  <c r="BV467" i="63"/>
  <c r="BV450" i="63"/>
  <c r="BV25" i="63"/>
  <c r="BV24" i="63"/>
  <c r="BV27" i="63"/>
  <c r="BV36" i="63"/>
  <c r="BV449" i="63"/>
  <c r="BV64" i="63"/>
  <c r="BV415" i="63"/>
  <c r="BV446" i="63"/>
  <c r="BV447" i="63"/>
  <c r="BD626" i="63"/>
  <c r="BD482" i="63"/>
  <c r="BD605" i="63"/>
  <c r="BD130" i="63"/>
  <c r="BD119" i="63"/>
  <c r="BD564" i="63"/>
  <c r="BD208" i="63"/>
  <c r="BD129" i="63"/>
  <c r="BD44" i="63"/>
  <c r="BD60" i="63"/>
  <c r="BD607" i="63"/>
  <c r="BD521" i="63"/>
  <c r="BD236" i="63"/>
  <c r="BD440" i="63"/>
  <c r="BD233" i="63"/>
  <c r="BD427" i="63"/>
  <c r="BD21" i="63"/>
  <c r="BD441" i="63"/>
  <c r="BD453" i="63"/>
  <c r="BD63" i="63"/>
  <c r="BD162" i="63"/>
  <c r="BD426" i="63"/>
  <c r="BD454" i="63"/>
  <c r="BD463" i="63"/>
  <c r="BD451" i="63"/>
  <c r="BF51" i="63"/>
  <c r="BF617" i="63"/>
  <c r="BF646" i="63"/>
  <c r="BF219" i="63"/>
  <c r="BF547" i="63"/>
  <c r="BF482" i="63"/>
  <c r="BF43" i="63"/>
  <c r="BF208" i="63"/>
  <c r="BF142" i="63"/>
  <c r="BF127" i="63"/>
  <c r="BF238" i="63"/>
  <c r="BF453" i="63"/>
  <c r="BF421" i="63"/>
  <c r="BF229" i="63"/>
  <c r="BF426" i="63"/>
  <c r="BF133" i="63"/>
  <c r="BF449" i="63"/>
  <c r="BF440" i="63"/>
  <c r="BF429" i="63"/>
  <c r="BF435" i="63"/>
  <c r="BF434" i="63"/>
  <c r="BF439" i="63"/>
  <c r="BF657" i="63"/>
  <c r="BF86" i="63"/>
  <c r="BF419" i="63"/>
  <c r="Q606" i="63"/>
  <c r="Q559" i="63"/>
  <c r="Q95" i="63"/>
  <c r="Q132" i="63"/>
  <c r="Q566" i="63"/>
  <c r="Q288" i="63"/>
  <c r="Q51" i="63"/>
  <c r="Q48" i="63"/>
  <c r="Q127" i="63"/>
  <c r="Q166" i="63"/>
  <c r="Q450" i="63"/>
  <c r="Q22" i="63"/>
  <c r="Q447" i="63"/>
  <c r="Q418" i="63"/>
  <c r="Q420" i="63"/>
  <c r="Q21" i="63"/>
  <c r="Q165" i="63"/>
  <c r="Q448" i="63"/>
  <c r="Q167" i="63"/>
  <c r="Q463" i="63"/>
  <c r="Q449" i="63"/>
  <c r="Q415" i="63"/>
  <c r="Q428" i="63"/>
  <c r="Q37" i="63"/>
  <c r="Q422" i="63"/>
  <c r="Q435" i="63"/>
  <c r="Q27" i="63"/>
  <c r="AO331" i="63"/>
  <c r="AO564" i="63"/>
  <c r="AO17" i="63"/>
  <c r="AO559" i="63"/>
  <c r="AO482" i="63"/>
  <c r="AO119" i="63"/>
  <c r="AO129" i="63"/>
  <c r="AO48" i="63"/>
  <c r="AO53" i="63"/>
  <c r="AO131" i="63"/>
  <c r="AO127" i="63"/>
  <c r="AO185" i="63"/>
  <c r="AO240" i="63"/>
  <c r="AO439" i="63"/>
  <c r="AO455" i="63"/>
  <c r="AO165" i="63"/>
  <c r="AO86" i="63"/>
  <c r="AO447" i="63"/>
  <c r="AO21" i="63"/>
  <c r="AO448" i="63"/>
  <c r="AO162" i="63"/>
  <c r="AO422" i="63"/>
  <c r="AO657" i="63"/>
  <c r="AO427" i="63"/>
  <c r="AO229" i="63"/>
  <c r="AO25" i="63"/>
  <c r="AO37" i="63"/>
  <c r="AO463" i="63"/>
  <c r="AO656" i="63"/>
  <c r="AO36" i="63"/>
  <c r="AO163" i="63"/>
  <c r="AO161" i="63"/>
  <c r="AO435" i="63"/>
  <c r="AH559" i="63"/>
  <c r="AH129" i="63"/>
  <c r="AH16" i="63"/>
  <c r="AH119" i="63"/>
  <c r="AH58" i="63"/>
  <c r="AH43" i="63"/>
  <c r="AH617" i="63"/>
  <c r="AH219" i="63"/>
  <c r="AH17" i="63"/>
  <c r="AH51" i="63"/>
  <c r="AH497" i="63"/>
  <c r="AH127" i="63"/>
  <c r="AH521" i="63"/>
  <c r="AH36" i="63"/>
  <c r="AH65" i="63"/>
  <c r="AH452" i="63"/>
  <c r="AH233" i="63"/>
  <c r="AH27" i="63"/>
  <c r="AH418" i="63"/>
  <c r="AH428" i="63"/>
  <c r="AH37" i="63"/>
  <c r="AH161" i="63"/>
  <c r="AH22" i="63"/>
  <c r="AH435" i="63"/>
  <c r="AW605" i="63"/>
  <c r="AW646" i="63"/>
  <c r="AW482" i="63"/>
  <c r="AW43" i="63"/>
  <c r="AW119" i="63"/>
  <c r="AW610" i="63"/>
  <c r="AW60" i="63"/>
  <c r="AW521" i="63"/>
  <c r="AW24" i="63"/>
  <c r="AW63" i="63"/>
  <c r="AW240" i="63"/>
  <c r="AW446" i="63"/>
  <c r="AW657" i="63"/>
  <c r="AW162" i="63"/>
  <c r="AW416" i="63"/>
  <c r="AW22" i="63"/>
  <c r="AW449" i="63"/>
  <c r="AW493" i="63"/>
  <c r="AW421" i="63"/>
  <c r="AW325" i="63"/>
  <c r="AW36" i="63"/>
  <c r="AW450" i="63"/>
  <c r="AW415" i="63"/>
  <c r="AW38" i="63"/>
  <c r="AW166" i="63"/>
  <c r="AW418" i="63"/>
  <c r="BL605" i="63"/>
  <c r="BL548" i="63"/>
  <c r="BL219" i="63"/>
  <c r="BL646" i="63"/>
  <c r="BL47" i="63"/>
  <c r="BL119" i="63"/>
  <c r="BL33" i="63"/>
  <c r="BL185" i="63"/>
  <c r="BL420" i="63"/>
  <c r="BL163" i="63"/>
  <c r="BL325" i="63"/>
  <c r="BL25" i="63"/>
  <c r="BL27" i="63"/>
  <c r="BL165" i="63"/>
  <c r="BL86" i="63"/>
  <c r="BL467" i="63"/>
  <c r="BL507" i="63"/>
  <c r="BL168" i="63"/>
  <c r="BL26" i="63"/>
  <c r="BL452" i="63"/>
  <c r="BL67" i="63"/>
  <c r="BL38" i="63"/>
  <c r="BL655" i="63"/>
  <c r="BN547" i="63"/>
  <c r="BN208" i="63"/>
  <c r="BN626" i="63"/>
  <c r="BN548" i="63"/>
  <c r="BN47" i="63"/>
  <c r="BN17" i="63"/>
  <c r="BN605" i="63"/>
  <c r="BN610" i="63"/>
  <c r="BN56" i="63"/>
  <c r="BN127" i="63"/>
  <c r="BN510" i="63"/>
  <c r="BN133" i="63"/>
  <c r="BN19" i="63"/>
  <c r="BN454" i="63"/>
  <c r="BN418" i="63"/>
  <c r="BN27" i="63"/>
  <c r="BN415" i="63"/>
  <c r="BN24" i="63"/>
  <c r="BN35" i="63"/>
  <c r="BN162" i="63"/>
  <c r="BN657" i="63"/>
  <c r="BN420" i="63"/>
  <c r="BN467" i="63"/>
  <c r="BN26" i="63"/>
  <c r="BN168" i="63"/>
  <c r="BN67" i="63"/>
  <c r="BN240" i="63"/>
  <c r="BN36" i="63"/>
  <c r="H33" i="63"/>
  <c r="H547" i="63"/>
  <c r="H56" i="63"/>
  <c r="H208" i="63"/>
  <c r="H129" i="63"/>
  <c r="H566" i="63"/>
  <c r="H453" i="63"/>
  <c r="H449" i="63"/>
  <c r="H166" i="63"/>
  <c r="H447" i="63"/>
  <c r="H656" i="63"/>
  <c r="H64" i="63"/>
  <c r="H450" i="63"/>
  <c r="H229" i="63"/>
  <c r="H657" i="63"/>
  <c r="H167" i="63"/>
  <c r="H429" i="63"/>
  <c r="H440" i="63"/>
  <c r="H507" i="63"/>
  <c r="H162" i="63"/>
  <c r="AF119" i="63"/>
  <c r="AF564" i="63"/>
  <c r="AF51" i="63"/>
  <c r="AF219" i="63"/>
  <c r="AF33" i="63"/>
  <c r="AF16" i="63"/>
  <c r="AF129" i="63"/>
  <c r="AF60" i="63"/>
  <c r="AF208" i="63"/>
  <c r="AF605" i="63"/>
  <c r="AF53" i="63"/>
  <c r="AF510" i="63"/>
  <c r="AF161" i="63"/>
  <c r="AF428" i="63"/>
  <c r="AF450" i="63"/>
  <c r="AF439" i="63"/>
  <c r="AF36" i="63"/>
  <c r="AF448" i="63"/>
  <c r="AF433" i="63"/>
  <c r="AF493" i="63"/>
  <c r="AF27" i="63"/>
  <c r="AF21" i="63"/>
  <c r="AF656" i="63"/>
  <c r="AF422" i="63"/>
  <c r="AF133" i="63"/>
  <c r="AF86" i="63"/>
  <c r="AF26" i="63"/>
  <c r="AF435" i="63"/>
  <c r="AF441" i="63"/>
  <c r="AF233" i="63"/>
  <c r="AF418" i="63"/>
  <c r="AF165" i="63"/>
  <c r="AF452" i="63"/>
  <c r="AF229" i="63"/>
  <c r="AX559" i="63"/>
  <c r="AX60" i="63"/>
  <c r="AX119" i="63"/>
  <c r="AX219" i="63"/>
  <c r="AX606" i="63"/>
  <c r="AX646" i="63"/>
  <c r="AX547" i="63"/>
  <c r="AX617" i="63"/>
  <c r="AX548" i="63"/>
  <c r="AX33" i="63"/>
  <c r="AX63" i="63"/>
  <c r="AX656" i="63"/>
  <c r="AX467" i="63"/>
  <c r="AX22" i="63"/>
  <c r="AX452" i="63"/>
  <c r="AX233" i="63"/>
  <c r="AX37" i="63"/>
  <c r="AX20" i="63"/>
  <c r="AX439" i="63"/>
  <c r="AX64" i="63"/>
  <c r="AX418" i="63"/>
  <c r="AX25" i="63"/>
  <c r="R606" i="63"/>
  <c r="R482" i="63"/>
  <c r="R559" i="63"/>
  <c r="R43" i="63"/>
  <c r="R132" i="63"/>
  <c r="R58" i="63"/>
  <c r="R56" i="63"/>
  <c r="R417" i="63"/>
  <c r="R451" i="63"/>
  <c r="R64" i="63"/>
  <c r="R20" i="63"/>
  <c r="R449" i="63"/>
  <c r="R428" i="63"/>
  <c r="R162" i="63"/>
  <c r="R25" i="63"/>
  <c r="R37" i="63"/>
  <c r="R19" i="63"/>
  <c r="R446" i="63"/>
  <c r="R450" i="63"/>
  <c r="R420" i="63"/>
  <c r="R86" i="63"/>
  <c r="R325" i="63"/>
  <c r="R36" i="63"/>
  <c r="R22" i="63"/>
  <c r="R229" i="63"/>
  <c r="R166" i="63"/>
  <c r="CL606" i="63"/>
  <c r="CL130" i="63"/>
  <c r="CL617" i="63"/>
  <c r="CL626" i="63"/>
  <c r="CL564" i="63"/>
  <c r="CL131" i="63"/>
  <c r="CL510" i="63"/>
  <c r="CL185" i="63"/>
  <c r="CL420" i="63"/>
  <c r="CL416" i="63"/>
  <c r="CL165" i="63"/>
  <c r="CL36" i="63"/>
  <c r="CL162" i="63"/>
  <c r="CL453" i="63"/>
  <c r="CL439" i="63"/>
  <c r="CL233" i="63"/>
  <c r="CL415" i="63"/>
  <c r="BE610" i="63"/>
  <c r="BE48" i="63"/>
  <c r="BE56" i="63"/>
  <c r="BE32" i="63"/>
  <c r="BE559" i="63"/>
  <c r="BE16" i="63"/>
  <c r="BE646" i="63"/>
  <c r="BE43" i="63"/>
  <c r="BE566" i="63"/>
  <c r="BE420" i="63"/>
  <c r="BE26" i="63"/>
  <c r="BE449" i="63"/>
  <c r="BE657" i="63"/>
  <c r="BE419" i="63"/>
  <c r="BE162" i="63"/>
  <c r="BE25" i="63"/>
  <c r="BE20" i="63"/>
  <c r="BE428" i="63"/>
  <c r="BE421" i="63"/>
  <c r="BE452" i="63"/>
  <c r="BE35" i="63"/>
  <c r="BE450" i="63"/>
  <c r="BE507" i="63"/>
  <c r="BE168" i="63"/>
  <c r="BE36" i="63"/>
  <c r="BE427" i="63"/>
  <c r="BE38" i="63"/>
  <c r="BE416" i="63"/>
  <c r="BE27" i="63"/>
  <c r="CJ626" i="63"/>
  <c r="CJ47" i="63"/>
  <c r="CJ60" i="63"/>
  <c r="CJ605" i="63"/>
  <c r="CJ564" i="63"/>
  <c r="CJ65" i="63"/>
  <c r="CJ428" i="63"/>
  <c r="CJ446" i="63"/>
  <c r="CJ450" i="63"/>
  <c r="CJ325" i="63"/>
  <c r="CJ20" i="63"/>
  <c r="CJ233" i="63"/>
  <c r="CJ168" i="63"/>
  <c r="CJ448" i="63"/>
  <c r="CJ86" i="63"/>
  <c r="CJ240" i="63"/>
  <c r="CJ238" i="63"/>
  <c r="CJ656" i="63"/>
  <c r="CJ493" i="63"/>
  <c r="CJ22" i="63"/>
  <c r="CJ415" i="63"/>
  <c r="CJ63" i="63"/>
  <c r="CJ452" i="63"/>
  <c r="CJ447" i="63"/>
  <c r="CJ426" i="63"/>
  <c r="BM51" i="63"/>
  <c r="BM610" i="63"/>
  <c r="BM548" i="63"/>
  <c r="BM48" i="63"/>
  <c r="BM208" i="63"/>
  <c r="BM58" i="63"/>
  <c r="BM53" i="63"/>
  <c r="BM240" i="63"/>
  <c r="BM35" i="63"/>
  <c r="BM162" i="63"/>
  <c r="BM434" i="63"/>
  <c r="BM455" i="63"/>
  <c r="BM422" i="63"/>
  <c r="BM440" i="63"/>
  <c r="BM446" i="63"/>
  <c r="BM67" i="63"/>
  <c r="BM37" i="63"/>
  <c r="BM441" i="63"/>
  <c r="BM167" i="63"/>
  <c r="BM439" i="63"/>
  <c r="BM165" i="63"/>
  <c r="BM418" i="63"/>
  <c r="BM428" i="63"/>
  <c r="BM238" i="63"/>
  <c r="BM447" i="63"/>
  <c r="BM426" i="63"/>
  <c r="CY620" i="63"/>
  <c r="CY639" i="63"/>
  <c r="CY548" i="63"/>
  <c r="CY95" i="63"/>
  <c r="CY238" i="63"/>
  <c r="CY35" i="63"/>
  <c r="CY463" i="63"/>
  <c r="CY234" i="63"/>
  <c r="CY26" i="63"/>
  <c r="CY27" i="63"/>
  <c r="CY233" i="63"/>
  <c r="CY163" i="63"/>
  <c r="CY22" i="63"/>
  <c r="CY165" i="63"/>
  <c r="CY240" i="63"/>
  <c r="CY452" i="63"/>
  <c r="AP617" i="63"/>
  <c r="AP43" i="63"/>
  <c r="AP510" i="63"/>
  <c r="AP133" i="63"/>
  <c r="AP26" i="63"/>
  <c r="AP450" i="63"/>
  <c r="AP166" i="63"/>
  <c r="AP229" i="63"/>
  <c r="AP22" i="63"/>
  <c r="AP35" i="63"/>
  <c r="AP168" i="63"/>
  <c r="AP163" i="63"/>
  <c r="AP162" i="63"/>
  <c r="AP655" i="63"/>
  <c r="AP417" i="63"/>
  <c r="AP507" i="63"/>
  <c r="AP25" i="63"/>
  <c r="AP236" i="63"/>
  <c r="AP86" i="63"/>
  <c r="AP435" i="63"/>
  <c r="AP67" i="63"/>
  <c r="X547" i="63"/>
  <c r="X605" i="63"/>
  <c r="X564" i="63"/>
  <c r="X48" i="63"/>
  <c r="X238" i="63"/>
  <c r="X240" i="63"/>
  <c r="X435" i="63"/>
  <c r="X37" i="63"/>
  <c r="X236" i="63"/>
  <c r="X22" i="63"/>
  <c r="X67" i="63"/>
  <c r="Y566" i="63"/>
  <c r="Y610" i="63"/>
  <c r="Y606" i="63"/>
  <c r="Y48" i="63"/>
  <c r="Y656" i="63"/>
  <c r="Y447" i="63"/>
  <c r="Y434" i="63"/>
  <c r="Y185" i="63"/>
  <c r="Y37" i="63"/>
  <c r="Y86" i="63"/>
  <c r="Y26" i="63"/>
  <c r="Y655" i="63"/>
  <c r="Y507" i="63"/>
  <c r="Y433" i="63"/>
  <c r="Z566" i="63"/>
  <c r="Z564" i="63"/>
  <c r="Z165" i="63"/>
  <c r="Z233" i="63"/>
  <c r="Z38" i="63"/>
  <c r="Z447" i="63"/>
  <c r="Z493" i="63"/>
  <c r="Z32" i="63"/>
  <c r="BZ49" i="63"/>
  <c r="BZ616" i="63"/>
  <c r="J320" i="63"/>
  <c r="BZ69" i="63"/>
  <c r="BZ269" i="63"/>
  <c r="BZ315" i="63"/>
  <c r="BZ63" i="63"/>
  <c r="BZ655" i="63"/>
  <c r="BZ171" i="63"/>
  <c r="BZ449" i="63"/>
  <c r="BZ581" i="63"/>
  <c r="BZ353" i="63"/>
  <c r="BZ324" i="63"/>
  <c r="BZ267" i="63"/>
  <c r="BZ155" i="63"/>
  <c r="BZ465" i="63"/>
  <c r="BZ86" i="63"/>
  <c r="BZ110" i="63"/>
  <c r="BZ509" i="63"/>
  <c r="BZ184" i="63"/>
  <c r="BZ161" i="63"/>
  <c r="BZ299" i="63"/>
  <c r="BZ231" i="63"/>
  <c r="BZ239" i="63"/>
  <c r="BZ26" i="63"/>
  <c r="BZ461" i="63"/>
  <c r="BZ513" i="63"/>
  <c r="BZ165" i="63"/>
  <c r="BZ418" i="63"/>
  <c r="BZ447" i="63"/>
  <c r="BZ637" i="63"/>
  <c r="BZ71" i="63"/>
  <c r="BZ45" i="63"/>
  <c r="BZ254" i="63"/>
  <c r="BZ495" i="63"/>
  <c r="BZ515" i="63"/>
  <c r="BZ595" i="63"/>
  <c r="BZ496" i="63"/>
  <c r="BZ53" i="63"/>
  <c r="BZ259" i="63"/>
  <c r="BZ362" i="63"/>
  <c r="BZ314" i="63"/>
  <c r="BZ370" i="63"/>
  <c r="BZ46" i="63"/>
  <c r="BZ429" i="63"/>
  <c r="BZ576" i="63"/>
  <c r="BZ363" i="63"/>
  <c r="BZ464" i="63"/>
  <c r="BZ580" i="63"/>
  <c r="BZ182" i="63"/>
  <c r="BZ200" i="63"/>
  <c r="BZ517" i="63"/>
  <c r="BZ292" i="63"/>
  <c r="BZ180" i="63"/>
  <c r="BZ390" i="63"/>
  <c r="BZ474" i="63"/>
  <c r="BZ365" i="63"/>
  <c r="BZ478" i="63"/>
  <c r="BZ475" i="63"/>
  <c r="BZ65" i="63"/>
  <c r="BZ338" i="63"/>
  <c r="BZ421" i="63"/>
  <c r="BZ633" i="63"/>
  <c r="BZ500" i="63"/>
  <c r="BZ256" i="63"/>
  <c r="BZ417" i="63"/>
  <c r="BZ104" i="63"/>
  <c r="BZ466" i="63"/>
  <c r="BZ435" i="63"/>
  <c r="BZ369" i="63"/>
  <c r="BZ234" i="63"/>
  <c r="BZ133" i="63"/>
  <c r="BZ207" i="63"/>
  <c r="BZ116" i="63"/>
  <c r="BZ307" i="63"/>
  <c r="BZ565" i="63"/>
  <c r="BZ208" i="63"/>
  <c r="BZ132" i="63"/>
  <c r="BZ17" i="63"/>
  <c r="BZ143" i="63"/>
  <c r="BZ289" i="63"/>
  <c r="BZ626" i="63"/>
  <c r="BZ591" i="63"/>
  <c r="BZ331" i="63"/>
  <c r="BZ55" i="63"/>
  <c r="BZ54" i="63"/>
  <c r="BZ265" i="63"/>
  <c r="BZ547" i="63"/>
  <c r="BZ138" i="63"/>
  <c r="BZ59" i="63"/>
  <c r="BZ288" i="63"/>
  <c r="BZ428" i="63"/>
  <c r="BZ433" i="63"/>
  <c r="BZ295" i="63"/>
  <c r="BZ203" i="63"/>
  <c r="BZ451" i="63"/>
  <c r="BZ109" i="63"/>
  <c r="BZ21" i="63"/>
  <c r="BZ518" i="63"/>
  <c r="BZ448" i="63"/>
  <c r="BZ131" i="63"/>
  <c r="BZ24" i="63"/>
  <c r="BZ484" i="63"/>
  <c r="BZ167" i="63"/>
  <c r="BZ506" i="63"/>
  <c r="BZ258" i="63"/>
  <c r="BZ192" i="63"/>
  <c r="BZ638" i="63"/>
  <c r="BZ35" i="63"/>
  <c r="BZ467" i="63"/>
  <c r="BZ284" i="63"/>
  <c r="BZ640" i="63"/>
  <c r="BZ283" i="63"/>
  <c r="BZ634" i="63"/>
  <c r="BZ579" i="63"/>
  <c r="BZ427" i="63"/>
  <c r="BZ462" i="63"/>
  <c r="BZ460" i="63"/>
  <c r="BZ151" i="63"/>
  <c r="BZ473" i="63"/>
  <c r="BZ296" i="63"/>
  <c r="BZ294" i="63"/>
  <c r="BZ422" i="63"/>
  <c r="BZ230" i="63"/>
  <c r="BZ313" i="63"/>
  <c r="BZ592" i="63"/>
  <c r="BZ266" i="63"/>
  <c r="BZ164" i="63"/>
  <c r="BZ168" i="63"/>
  <c r="BZ486" i="63"/>
  <c r="BZ201" i="63"/>
  <c r="BZ236" i="63"/>
  <c r="BZ494" i="63"/>
  <c r="BZ607" i="63"/>
  <c r="BZ604" i="63"/>
  <c r="BZ434" i="63"/>
  <c r="BZ229" i="63"/>
  <c r="BZ578" i="63"/>
  <c r="BZ463" i="63"/>
  <c r="BZ18" i="63"/>
  <c r="BZ426" i="63"/>
  <c r="BZ238" i="63"/>
  <c r="BZ582" i="63"/>
  <c r="BZ194" i="63"/>
  <c r="BZ260" i="63"/>
  <c r="BZ20" i="63"/>
  <c r="BZ400" i="63"/>
  <c r="BZ627" i="63"/>
  <c r="BZ214" i="63"/>
  <c r="BZ510" i="63"/>
  <c r="BZ264" i="63"/>
  <c r="BZ521" i="63"/>
  <c r="BZ135" i="63"/>
  <c r="BZ44" i="63"/>
  <c r="BZ548" i="63"/>
  <c r="BZ118" i="63"/>
  <c r="BZ605" i="63"/>
  <c r="BZ52" i="63"/>
  <c r="BZ146" i="63"/>
  <c r="BZ617" i="63"/>
  <c r="BZ60" i="63"/>
  <c r="BZ58" i="63"/>
  <c r="BZ622" i="63"/>
  <c r="BZ646" i="63"/>
  <c r="BZ645" i="63"/>
  <c r="BZ232" i="63"/>
  <c r="BZ268" i="63"/>
  <c r="BZ108" i="63"/>
  <c r="BZ121" i="63"/>
  <c r="BZ198" i="63"/>
  <c r="BZ19" i="63"/>
  <c r="BZ401" i="63"/>
  <c r="BZ197" i="63"/>
  <c r="BZ183" i="63"/>
  <c r="BZ493" i="63"/>
  <c r="BZ321" i="63"/>
  <c r="BZ36" i="63"/>
  <c r="BZ154" i="63"/>
  <c r="BZ514" i="63"/>
  <c r="BZ193" i="63"/>
  <c r="BZ117" i="63"/>
  <c r="BZ235" i="63"/>
  <c r="BZ37" i="63"/>
  <c r="BZ199" i="63"/>
  <c r="BZ399" i="63"/>
  <c r="BZ477" i="63"/>
  <c r="BZ149" i="63"/>
  <c r="BZ334" i="63"/>
  <c r="BZ153" i="63"/>
  <c r="BZ364" i="63"/>
  <c r="BZ361" i="63"/>
  <c r="BZ64" i="63"/>
  <c r="BZ354" i="63"/>
  <c r="BZ66" i="63"/>
  <c r="BZ392" i="63"/>
  <c r="BZ577" i="63"/>
  <c r="BZ87" i="63"/>
  <c r="BZ441" i="63"/>
  <c r="BZ38" i="63"/>
  <c r="BZ516" i="63"/>
  <c r="BZ485" i="63"/>
  <c r="BZ123" i="63"/>
  <c r="BZ274" i="63"/>
  <c r="BZ240" i="63"/>
  <c r="BZ391" i="63"/>
  <c r="BZ415" i="63"/>
  <c r="BZ166" i="63"/>
  <c r="BZ507" i="63"/>
  <c r="BZ483" i="63"/>
  <c r="BZ635" i="63"/>
  <c r="BZ596" i="63"/>
  <c r="BZ195" i="63"/>
  <c r="BZ191" i="63"/>
  <c r="BZ454" i="63"/>
  <c r="BZ216" i="63"/>
  <c r="BZ293" i="63"/>
  <c r="BZ492" i="63"/>
  <c r="BZ439" i="63"/>
  <c r="BZ275" i="63"/>
  <c r="BZ67" i="63"/>
  <c r="BZ593" i="63"/>
  <c r="BZ179" i="63"/>
  <c r="BZ237" i="63"/>
  <c r="BZ298" i="63"/>
  <c r="BZ189" i="63"/>
  <c r="BZ120" i="63"/>
  <c r="BZ446" i="63"/>
  <c r="BZ378" i="63"/>
  <c r="BZ255" i="63"/>
  <c r="BZ196" i="63"/>
  <c r="BZ202" i="63"/>
  <c r="BZ325" i="63"/>
  <c r="BZ376" i="63"/>
  <c r="BZ636" i="63"/>
  <c r="BZ497" i="63"/>
  <c r="BZ525" i="63"/>
  <c r="BZ144" i="63"/>
  <c r="BZ332" i="63"/>
  <c r="BZ43" i="63"/>
  <c r="BZ552" i="63"/>
  <c r="BZ32" i="63"/>
  <c r="BZ219" i="63"/>
  <c r="BZ130" i="63"/>
  <c r="BZ61" i="63"/>
  <c r="BZ482" i="63"/>
  <c r="BZ95" i="63"/>
  <c r="BZ540" i="63"/>
  <c r="BZ57" i="63"/>
  <c r="BZ56" i="63"/>
  <c r="BZ48" i="63"/>
  <c r="BZ50" i="63"/>
  <c r="BZ564" i="63"/>
  <c r="BZ336" i="63"/>
  <c r="BZ654" i="63"/>
  <c r="BZ225" i="63"/>
  <c r="BZ169" i="63"/>
  <c r="BZ452" i="63"/>
  <c r="BZ106" i="63"/>
  <c r="BZ575" i="63"/>
  <c r="BZ355" i="63"/>
  <c r="BZ420" i="63"/>
  <c r="BZ453" i="63"/>
  <c r="BZ639" i="63"/>
  <c r="BZ608" i="63"/>
  <c r="BZ398" i="63"/>
  <c r="BZ501" i="63"/>
  <c r="BZ455" i="63"/>
  <c r="BZ122" i="63"/>
  <c r="BZ68" i="63"/>
  <c r="BZ112" i="63"/>
  <c r="BZ27" i="63"/>
  <c r="BZ70" i="63"/>
  <c r="BZ22" i="63"/>
  <c r="BZ374" i="63"/>
  <c r="BZ107" i="63"/>
  <c r="BZ641" i="63"/>
  <c r="BZ468" i="63"/>
  <c r="BZ23" i="63"/>
  <c r="BZ105" i="63"/>
  <c r="BZ594" i="63"/>
  <c r="BZ375" i="63"/>
  <c r="BZ326" i="63"/>
  <c r="BZ257" i="63"/>
  <c r="BZ170" i="63"/>
  <c r="BZ297" i="63"/>
  <c r="BZ233" i="63"/>
  <c r="BZ403" i="63"/>
  <c r="BZ657" i="63"/>
  <c r="BZ320" i="63"/>
  <c r="BZ397" i="63"/>
  <c r="BZ150" i="63"/>
  <c r="BZ508" i="63"/>
  <c r="BZ228" i="63"/>
  <c r="BZ25" i="63"/>
  <c r="BZ402" i="63"/>
  <c r="BZ148" i="63"/>
  <c r="BZ111" i="63"/>
  <c r="BZ190" i="63"/>
  <c r="BZ352" i="63"/>
  <c r="BZ163" i="63"/>
  <c r="BZ162" i="63"/>
  <c r="BZ476" i="63"/>
  <c r="BZ656" i="63"/>
  <c r="BZ185" i="63"/>
  <c r="BZ631" i="63"/>
  <c r="BZ419" i="63"/>
  <c r="BZ505" i="63"/>
  <c r="BZ337" i="63"/>
  <c r="BZ416" i="63"/>
  <c r="BZ520" i="63"/>
  <c r="BZ450" i="63"/>
  <c r="BZ322" i="63"/>
  <c r="BZ377" i="63"/>
  <c r="BZ181" i="63"/>
  <c r="BZ583" i="63"/>
  <c r="BZ519" i="63"/>
  <c r="BZ440" i="63"/>
  <c r="BZ127" i="63"/>
  <c r="BZ136" i="63"/>
  <c r="BZ128" i="63"/>
  <c r="BZ290" i="63"/>
  <c r="BZ330" i="63"/>
  <c r="BZ142" i="63"/>
  <c r="BZ119" i="63"/>
  <c r="BZ47" i="63"/>
  <c r="BZ139" i="63"/>
  <c r="BZ610" i="63"/>
  <c r="BZ129" i="63"/>
  <c r="BZ606" i="63"/>
  <c r="BZ566" i="63"/>
  <c r="BZ16" i="63"/>
  <c r="BZ33" i="63"/>
  <c r="BZ51" i="63"/>
  <c r="BZ559" i="63"/>
  <c r="BZ625" i="63"/>
  <c r="BR352" i="63"/>
  <c r="BR427" i="63"/>
  <c r="BR65" i="63"/>
  <c r="BR369" i="63"/>
  <c r="BR636" i="63"/>
  <c r="BR190" i="63"/>
  <c r="BR633" i="63"/>
  <c r="BR420" i="63"/>
  <c r="BR452" i="63"/>
  <c r="BR108" i="63"/>
  <c r="BR234" i="63"/>
  <c r="BR171" i="63"/>
  <c r="BR149" i="63"/>
  <c r="BR375" i="63"/>
  <c r="BR150" i="63"/>
  <c r="BR475" i="63"/>
  <c r="BR494" i="63"/>
  <c r="BR422" i="63"/>
  <c r="BR266" i="63"/>
  <c r="BR37" i="63"/>
  <c r="BR376" i="63"/>
  <c r="BR23" i="63"/>
  <c r="BR170" i="63"/>
  <c r="BR468" i="63"/>
  <c r="BR434" i="63"/>
  <c r="BR426" i="63"/>
  <c r="BR363" i="63"/>
  <c r="BR447" i="63"/>
  <c r="BR195" i="63"/>
  <c r="BR464" i="63"/>
  <c r="BR485" i="63"/>
  <c r="BR484" i="63"/>
  <c r="BR655" i="63"/>
  <c r="BR428" i="63"/>
  <c r="BR182" i="63"/>
  <c r="BR238" i="63"/>
  <c r="BR322" i="63"/>
  <c r="BR123" i="63"/>
  <c r="BR231" i="63"/>
  <c r="BR38" i="63"/>
  <c r="BR112" i="63"/>
  <c r="BR519" i="63"/>
  <c r="BR370" i="63"/>
  <c r="BR593" i="63"/>
  <c r="BR199" i="63"/>
  <c r="BR578" i="63"/>
  <c r="BR433" i="63"/>
  <c r="BR163" i="63"/>
  <c r="BR473" i="63"/>
  <c r="BR230" i="63"/>
  <c r="BR474" i="63"/>
  <c r="BR374" i="63"/>
  <c r="BR506" i="63"/>
  <c r="BR493" i="63"/>
  <c r="BR639" i="63"/>
  <c r="BR121" i="63"/>
  <c r="BR240" i="63"/>
  <c r="BR500" i="63"/>
  <c r="BR446" i="63"/>
  <c r="BR110" i="63"/>
  <c r="BR654" i="63"/>
  <c r="BR233" i="63"/>
  <c r="BR450" i="63"/>
  <c r="BR397" i="63"/>
  <c r="BR336" i="63"/>
  <c r="BR451" i="63"/>
  <c r="BR477" i="63"/>
  <c r="BR515" i="63"/>
  <c r="BR463" i="63"/>
  <c r="BR326" i="63"/>
  <c r="BR155" i="63"/>
  <c r="BR627" i="63"/>
  <c r="BR307" i="63"/>
  <c r="BR631" i="63"/>
  <c r="BR131" i="63"/>
  <c r="BR566" i="63"/>
  <c r="BR32" i="63"/>
  <c r="BR61" i="63"/>
  <c r="BR16" i="63"/>
  <c r="BR132" i="63"/>
  <c r="BR219" i="63"/>
  <c r="BR646" i="63"/>
  <c r="BR625" i="63"/>
  <c r="BR57" i="63"/>
  <c r="BR288" i="63"/>
  <c r="BR552" i="63"/>
  <c r="BR617" i="63"/>
  <c r="BR135" i="63"/>
  <c r="BR548" i="63"/>
  <c r="BR118" i="63"/>
  <c r="BR228" i="63"/>
  <c r="BR254" i="63"/>
  <c r="BR200" i="63"/>
  <c r="BR496" i="63"/>
  <c r="BR399" i="63"/>
  <c r="BR166" i="63"/>
  <c r="BR398" i="63"/>
  <c r="BR184" i="63"/>
  <c r="BR390" i="63"/>
  <c r="BR19" i="63"/>
  <c r="BR229" i="63"/>
  <c r="BR297" i="63"/>
  <c r="BR575" i="63"/>
  <c r="BR256" i="63"/>
  <c r="BR453" i="63"/>
  <c r="BR63" i="63"/>
  <c r="BR325" i="63"/>
  <c r="BR22" i="63"/>
  <c r="BR24" i="63"/>
  <c r="BR183" i="63"/>
  <c r="BR518" i="63"/>
  <c r="BR391" i="63"/>
  <c r="BR461" i="63"/>
  <c r="BR162" i="63"/>
  <c r="BR201" i="63"/>
  <c r="BR191" i="63"/>
  <c r="BR402" i="63"/>
  <c r="BR133" i="63"/>
  <c r="BR197" i="63"/>
  <c r="BR492" i="63"/>
  <c r="BR581" i="63"/>
  <c r="BR641" i="63"/>
  <c r="BR355" i="63"/>
  <c r="BR435" i="63"/>
  <c r="BR179" i="63"/>
  <c r="BR268" i="63"/>
  <c r="BR314" i="63"/>
  <c r="BR104" i="63"/>
  <c r="BR640" i="63"/>
  <c r="BR20" i="63"/>
  <c r="BR607" i="63"/>
  <c r="BR324" i="63"/>
  <c r="BR193" i="63"/>
  <c r="BR198" i="63"/>
  <c r="BR361" i="63"/>
  <c r="BR460" i="63"/>
  <c r="BR421" i="63"/>
  <c r="BR196" i="63"/>
  <c r="BR267" i="63"/>
  <c r="BR161" i="63"/>
  <c r="BR117" i="63"/>
  <c r="BR510" i="63"/>
  <c r="BR127" i="63"/>
  <c r="BR207" i="63"/>
  <c r="BR565" i="63"/>
  <c r="BR330" i="63"/>
  <c r="BR143" i="63"/>
  <c r="BR60" i="63"/>
  <c r="BR56" i="63"/>
  <c r="BR48" i="63"/>
  <c r="BR564" i="63"/>
  <c r="BR138" i="63"/>
  <c r="BR47" i="63"/>
  <c r="BR146" i="63"/>
  <c r="BR547" i="63"/>
  <c r="BR645" i="63"/>
  <c r="BR17" i="63"/>
  <c r="BR622" i="63"/>
  <c r="BR559" i="63"/>
  <c r="BR119" i="63"/>
  <c r="BR289" i="63"/>
  <c r="BR338" i="63"/>
  <c r="BR495" i="63"/>
  <c r="BR315" i="63"/>
  <c r="BR275" i="63"/>
  <c r="BR656" i="63"/>
  <c r="BR109" i="63"/>
  <c r="BR520" i="63"/>
  <c r="BR582" i="63"/>
  <c r="BR111" i="63"/>
  <c r="BR105" i="63"/>
  <c r="BR334" i="63"/>
  <c r="BR517" i="63"/>
  <c r="BR466" i="63"/>
  <c r="BR181" i="63"/>
  <c r="BR237" i="63"/>
  <c r="BR403" i="63"/>
  <c r="BR293" i="63"/>
  <c r="BR476" i="63"/>
  <c r="BR509" i="63"/>
  <c r="BR449" i="63"/>
  <c r="BR400" i="63"/>
  <c r="BR634" i="63"/>
  <c r="BR296" i="63"/>
  <c r="BR298" i="63"/>
  <c r="BR260" i="63"/>
  <c r="BR274" i="63"/>
  <c r="BR25" i="63"/>
  <c r="BR462" i="63"/>
  <c r="BR299" i="63"/>
  <c r="BR26" i="63"/>
  <c r="BR154" i="63"/>
  <c r="BR507" i="63"/>
  <c r="BR378" i="63"/>
  <c r="BR216" i="63"/>
  <c r="BR35" i="63"/>
  <c r="BR415" i="63"/>
  <c r="BR429" i="63"/>
  <c r="BR194" i="63"/>
  <c r="BR202" i="63"/>
  <c r="BR596" i="63"/>
  <c r="BR295" i="63"/>
  <c r="BR364" i="63"/>
  <c r="BR36" i="63"/>
  <c r="BR313" i="63"/>
  <c r="BR577" i="63"/>
  <c r="BR505" i="63"/>
  <c r="BR239" i="63"/>
  <c r="BR362" i="63"/>
  <c r="BR401" i="63"/>
  <c r="BR236" i="63"/>
  <c r="BR657" i="63"/>
  <c r="BR354" i="63"/>
  <c r="BR122" i="63"/>
  <c r="BR365" i="63"/>
  <c r="BR579" i="63"/>
  <c r="BR637" i="63"/>
  <c r="BR483" i="63"/>
  <c r="BR583" i="63"/>
  <c r="BR508" i="63"/>
  <c r="BR192" i="63"/>
  <c r="BR448" i="63"/>
  <c r="BR27" i="63"/>
  <c r="BR169" i="63"/>
  <c r="BR87" i="63"/>
  <c r="BR116" i="63"/>
  <c r="BR53" i="63"/>
  <c r="BR43" i="63"/>
  <c r="BR130" i="63"/>
  <c r="BR139" i="63"/>
  <c r="BR58" i="63"/>
  <c r="BR626" i="63"/>
  <c r="BR605" i="63"/>
  <c r="BR33" i="63"/>
  <c r="BR610" i="63"/>
  <c r="BR331" i="63"/>
  <c r="BR54" i="63"/>
  <c r="BR576" i="63"/>
  <c r="BR441" i="63"/>
  <c r="BR259" i="63"/>
  <c r="BR151" i="63"/>
  <c r="BR353" i="63"/>
  <c r="BR465" i="63"/>
  <c r="BR269" i="63"/>
  <c r="BR153" i="63"/>
  <c r="BR70" i="63"/>
  <c r="BR21" i="63"/>
  <c r="BR501" i="63"/>
  <c r="BR417" i="63"/>
  <c r="BR516" i="63"/>
  <c r="BR292" i="63"/>
  <c r="BR467" i="63"/>
  <c r="BR66" i="63"/>
  <c r="BR486" i="63"/>
  <c r="BR514" i="63"/>
  <c r="BR69" i="63"/>
  <c r="BR106" i="63"/>
  <c r="BR71" i="63"/>
  <c r="BR592" i="63"/>
  <c r="BR513" i="63"/>
  <c r="BR258" i="63"/>
  <c r="BR67" i="63"/>
  <c r="BR638" i="63"/>
  <c r="BR416" i="63"/>
  <c r="BR478" i="63"/>
  <c r="BR284" i="63"/>
  <c r="BR120" i="63"/>
  <c r="BR167" i="63"/>
  <c r="BR148" i="63"/>
  <c r="BR594" i="63"/>
  <c r="BR235" i="63"/>
  <c r="BR64" i="63"/>
  <c r="BR164" i="63"/>
  <c r="BR189" i="63"/>
  <c r="BR419" i="63"/>
  <c r="BR440" i="63"/>
  <c r="BR454" i="63"/>
  <c r="BR377" i="63"/>
  <c r="BR283" i="63"/>
  <c r="BR580" i="63"/>
  <c r="BR86" i="63"/>
  <c r="BR392" i="63"/>
  <c r="BR255" i="63"/>
  <c r="BR68" i="63"/>
  <c r="BR180" i="63"/>
  <c r="BR418" i="63"/>
  <c r="BR294" i="63"/>
  <c r="BR257" i="63"/>
  <c r="BR203" i="63"/>
  <c r="BR107" i="63"/>
  <c r="BR165" i="63"/>
  <c r="BR168" i="63"/>
  <c r="BR439" i="63"/>
  <c r="BR455" i="63"/>
  <c r="BR595" i="63"/>
  <c r="BR232" i="63"/>
  <c r="BR635" i="63"/>
  <c r="BR185" i="63"/>
  <c r="BR144" i="63"/>
  <c r="BR214" i="63"/>
  <c r="BR136" i="63"/>
  <c r="BR521" i="63"/>
  <c r="BR497" i="63"/>
  <c r="BR208" i="63"/>
  <c r="BR55" i="63"/>
  <c r="BR482" i="63"/>
  <c r="BR95" i="63"/>
  <c r="BR606" i="63"/>
  <c r="BR52" i="63"/>
  <c r="BR142" i="63"/>
  <c r="BR50" i="63"/>
  <c r="BR540" i="63"/>
  <c r="BR59" i="63"/>
  <c r="BR51" i="63"/>
  <c r="BR265" i="63"/>
  <c r="BR129" i="63"/>
  <c r="BR591" i="63"/>
  <c r="BR44" i="63"/>
  <c r="V516" i="63"/>
  <c r="V353" i="63"/>
  <c r="V105" i="63"/>
  <c r="V190" i="63"/>
  <c r="V378" i="63"/>
  <c r="V454" i="63"/>
  <c r="V257" i="63"/>
  <c r="V313" i="63"/>
  <c r="V495" i="63"/>
  <c r="V122" i="63"/>
  <c r="V297" i="63"/>
  <c r="V258" i="63"/>
  <c r="V464" i="63"/>
  <c r="V338" i="63"/>
  <c r="V325" i="63"/>
  <c r="V376" i="63"/>
  <c r="V518" i="63"/>
  <c r="V104" i="63"/>
  <c r="V229" i="63"/>
  <c r="V284" i="63"/>
  <c r="V64" i="63"/>
  <c r="V398" i="63"/>
  <c r="V641" i="63"/>
  <c r="V369" i="63"/>
  <c r="V474" i="63"/>
  <c r="V375" i="63"/>
  <c r="V294" i="63"/>
  <c r="V296" i="63"/>
  <c r="V27" i="63"/>
  <c r="V230" i="63"/>
  <c r="V87" i="63"/>
  <c r="V324" i="63"/>
  <c r="V466" i="63"/>
  <c r="V199" i="63"/>
  <c r="V374" i="63"/>
  <c r="V231" i="63"/>
  <c r="V473" i="63"/>
  <c r="V150" i="63"/>
  <c r="V183" i="63"/>
  <c r="V274" i="63"/>
  <c r="V418" i="63"/>
  <c r="V634" i="63"/>
  <c r="V196" i="63"/>
  <c r="V167" i="63"/>
  <c r="V417" i="63"/>
  <c r="V151" i="63"/>
  <c r="V468" i="63"/>
  <c r="V484" i="63"/>
  <c r="V202" i="63"/>
  <c r="V326" i="63"/>
  <c r="V169" i="63"/>
  <c r="V63" i="63"/>
  <c r="V579" i="63"/>
  <c r="V392" i="63"/>
  <c r="V463" i="63"/>
  <c r="V440" i="63"/>
  <c r="V391" i="63"/>
  <c r="V507" i="63"/>
  <c r="V108" i="63"/>
  <c r="V513" i="63"/>
  <c r="V135" i="63"/>
  <c r="V626" i="63"/>
  <c r="V591" i="63"/>
  <c r="V219" i="63"/>
  <c r="V646" i="63"/>
  <c r="V32" i="63"/>
  <c r="V146" i="63"/>
  <c r="V548" i="63"/>
  <c r="V56" i="63"/>
  <c r="V559" i="63"/>
  <c r="V605" i="63"/>
  <c r="V149" i="63"/>
  <c r="V390" i="63"/>
  <c r="V106" i="63"/>
  <c r="V441" i="63"/>
  <c r="V179" i="63"/>
  <c r="V67" i="63"/>
  <c r="V506" i="63"/>
  <c r="V267" i="63"/>
  <c r="V483" i="63"/>
  <c r="V451" i="63"/>
  <c r="V112" i="63"/>
  <c r="V450" i="63"/>
  <c r="V500" i="63"/>
  <c r="V35" i="63"/>
  <c r="V259" i="63"/>
  <c r="V295" i="63"/>
  <c r="V120" i="63"/>
  <c r="V195" i="63"/>
  <c r="V184" i="63"/>
  <c r="V37" i="63"/>
  <c r="V446" i="63"/>
  <c r="V636" i="63"/>
  <c r="V191" i="63"/>
  <c r="V201" i="63"/>
  <c r="V200" i="63"/>
  <c r="V86" i="63"/>
  <c r="V633" i="63"/>
  <c r="V166" i="63"/>
  <c r="V515" i="63"/>
  <c r="V477" i="63"/>
  <c r="V180" i="63"/>
  <c r="V421" i="63"/>
  <c r="V416" i="63"/>
  <c r="V501" i="63"/>
  <c r="V453" i="63"/>
  <c r="V148" i="63"/>
  <c r="V238" i="63"/>
  <c r="V400" i="63"/>
  <c r="V189" i="63"/>
  <c r="V635" i="63"/>
  <c r="V269" i="63"/>
  <c r="V655" i="63"/>
  <c r="V203" i="63"/>
  <c r="V363" i="63"/>
  <c r="V24" i="63"/>
  <c r="V449" i="63"/>
  <c r="V293" i="63"/>
  <c r="V492" i="63"/>
  <c r="V260" i="63"/>
  <c r="V433" i="63"/>
  <c r="V121" i="63"/>
  <c r="V234" i="63"/>
  <c r="V514" i="63"/>
  <c r="V426" i="63"/>
  <c r="V168" i="63"/>
  <c r="V144" i="63"/>
  <c r="V565" i="63"/>
  <c r="V43" i="63"/>
  <c r="V58" i="63"/>
  <c r="V617" i="63"/>
  <c r="V547" i="63"/>
  <c r="V119" i="63"/>
  <c r="V17" i="63"/>
  <c r="V564" i="63"/>
  <c r="V645" i="63"/>
  <c r="V138" i="63"/>
  <c r="V59" i="63"/>
  <c r="V298" i="63"/>
  <c r="V164" i="63"/>
  <c r="V165" i="63"/>
  <c r="V161" i="63"/>
  <c r="V107" i="63"/>
  <c r="V434" i="63"/>
  <c r="V638" i="63"/>
  <c r="V455" i="63"/>
  <c r="V256" i="63"/>
  <c r="V25" i="63"/>
  <c r="V111" i="63"/>
  <c r="V254" i="63"/>
  <c r="V181" i="63"/>
  <c r="V427" i="63"/>
  <c r="V475" i="63"/>
  <c r="V155" i="63"/>
  <c r="V170" i="63"/>
  <c r="V478" i="63"/>
  <c r="V509" i="63"/>
  <c r="V397" i="63"/>
  <c r="V237" i="63"/>
  <c r="V236" i="63"/>
  <c r="V266" i="63"/>
  <c r="V422" i="63"/>
  <c r="V575" i="63"/>
  <c r="V283" i="63"/>
  <c r="V467" i="63"/>
  <c r="V594" i="63"/>
  <c r="V65" i="63"/>
  <c r="V365" i="63"/>
  <c r="V69" i="63"/>
  <c r="V452" i="63"/>
  <c r="V401" i="63"/>
  <c r="V355" i="63"/>
  <c r="V592" i="63"/>
  <c r="V476" i="63"/>
  <c r="V194" i="63"/>
  <c r="V275" i="63"/>
  <c r="V415" i="63"/>
  <c r="V448" i="63"/>
  <c r="V496" i="63"/>
  <c r="V494" i="63"/>
  <c r="V578" i="63"/>
  <c r="V232" i="63"/>
  <c r="V402" i="63"/>
  <c r="V399" i="63"/>
  <c r="V595" i="63"/>
  <c r="V654" i="63"/>
  <c r="V428" i="63"/>
  <c r="V171" i="63"/>
  <c r="V22" i="63"/>
  <c r="V26" i="63"/>
  <c r="V23" i="63"/>
  <c r="V377" i="63"/>
  <c r="V485" i="63"/>
  <c r="V582" i="63"/>
  <c r="V233" i="63"/>
  <c r="V580" i="63"/>
  <c r="V255" i="63"/>
  <c r="V162" i="63"/>
  <c r="V364" i="63"/>
  <c r="V577" i="63"/>
  <c r="V163" i="63"/>
  <c r="V596" i="63"/>
  <c r="V21" i="63"/>
  <c r="V330" i="63"/>
  <c r="V44" i="63"/>
  <c r="V51" i="63"/>
  <c r="V288" i="63"/>
  <c r="V208" i="63"/>
  <c r="V52" i="63"/>
  <c r="V482" i="63"/>
  <c r="V265" i="63"/>
  <c r="V552" i="63"/>
  <c r="V60" i="63"/>
  <c r="V142" i="63"/>
  <c r="V610" i="63"/>
  <c r="V465" i="63"/>
  <c r="V519" i="63"/>
  <c r="V315" i="63"/>
  <c r="V268" i="63"/>
  <c r="V239" i="63"/>
  <c r="V581" i="63"/>
  <c r="V435" i="63"/>
  <c r="V354" i="63"/>
  <c r="V228" i="63"/>
  <c r="V36" i="63"/>
  <c r="V576" i="63"/>
  <c r="V493" i="63"/>
  <c r="V71" i="63"/>
  <c r="V462" i="63"/>
  <c r="V38" i="63"/>
  <c r="V193" i="63"/>
  <c r="V439" i="63"/>
  <c r="V447" i="63"/>
  <c r="V517" i="63"/>
  <c r="V361" i="63"/>
  <c r="V656" i="63"/>
  <c r="V420" i="63"/>
  <c r="V508" i="63"/>
  <c r="V429" i="63"/>
  <c r="V460" i="63"/>
  <c r="V240" i="63"/>
  <c r="V66" i="63"/>
  <c r="V640" i="63"/>
  <c r="V154" i="63"/>
  <c r="V153" i="63"/>
  <c r="V583" i="63"/>
  <c r="V292" i="63"/>
  <c r="V109" i="63"/>
  <c r="V461" i="63"/>
  <c r="V486" i="63"/>
  <c r="V314" i="63"/>
  <c r="V235" i="63"/>
  <c r="V68" i="63"/>
  <c r="V593" i="63"/>
  <c r="V197" i="63"/>
  <c r="V403" i="63"/>
  <c r="V637" i="63"/>
  <c r="V505" i="63"/>
  <c r="V299" i="63"/>
  <c r="V419" i="63"/>
  <c r="V110" i="63"/>
  <c r="V70" i="63"/>
  <c r="V198" i="63"/>
  <c r="V19" i="63"/>
  <c r="V362" i="63"/>
  <c r="V520" i="63"/>
  <c r="V123" i="63"/>
  <c r="V657" i="63"/>
  <c r="V370" i="63"/>
  <c r="V20" i="63"/>
  <c r="V352" i="63"/>
  <c r="V639" i="63"/>
  <c r="V192" i="63"/>
  <c r="V182" i="63"/>
  <c r="V185" i="63"/>
  <c r="V497" i="63"/>
  <c r="V521" i="63"/>
  <c r="V510" i="63"/>
  <c r="V331" i="63"/>
  <c r="V130" i="63"/>
  <c r="V129" i="63"/>
  <c r="V625" i="63"/>
  <c r="V132" i="63"/>
  <c r="V606" i="63"/>
  <c r="BZ602" i="63"/>
  <c r="F325" i="63"/>
  <c r="F296" i="63"/>
  <c r="F150" i="63"/>
  <c r="F402" i="63"/>
  <c r="F19" i="63"/>
  <c r="F190" i="63"/>
  <c r="F633" i="63"/>
  <c r="F506" i="63"/>
  <c r="F326" i="63"/>
  <c r="F66" i="63"/>
  <c r="F25" i="63"/>
  <c r="F38" i="63"/>
  <c r="F374" i="63"/>
  <c r="F254" i="63"/>
  <c r="F441" i="63"/>
  <c r="F155" i="63"/>
  <c r="F363" i="63"/>
  <c r="F580" i="63"/>
  <c r="F37" i="63"/>
  <c r="F237" i="63"/>
  <c r="F476" i="63"/>
  <c r="F65" i="63"/>
  <c r="F274" i="63"/>
  <c r="F398" i="63"/>
  <c r="F68" i="63"/>
  <c r="F579" i="63"/>
  <c r="F198" i="63"/>
  <c r="F582" i="63"/>
  <c r="F640" i="63"/>
  <c r="F171" i="63"/>
  <c r="F202" i="63"/>
  <c r="F519" i="63"/>
  <c r="F338" i="63"/>
  <c r="F297" i="63"/>
  <c r="F418" i="63"/>
  <c r="F428" i="63"/>
  <c r="F461" i="63"/>
  <c r="F36" i="63"/>
  <c r="F298" i="63"/>
  <c r="F170" i="63"/>
  <c r="F433" i="63"/>
  <c r="F267" i="63"/>
  <c r="F275" i="63"/>
  <c r="F520" i="63"/>
  <c r="F439" i="63"/>
  <c r="F592" i="63"/>
  <c r="F165" i="63"/>
  <c r="F123" i="63"/>
  <c r="F234" i="63"/>
  <c r="F515" i="63"/>
  <c r="F200" i="63"/>
  <c r="F583" i="63"/>
  <c r="F154" i="63"/>
  <c r="F86" i="63"/>
  <c r="F168" i="63"/>
  <c r="F110" i="63"/>
  <c r="F478" i="63"/>
  <c r="F370" i="63"/>
  <c r="F397" i="63"/>
  <c r="F447" i="63"/>
  <c r="F201" i="63"/>
  <c r="F654" i="63"/>
  <c r="F485" i="63"/>
  <c r="F484" i="63"/>
  <c r="F637" i="63"/>
  <c r="F655" i="63"/>
  <c r="F376" i="63"/>
  <c r="F634" i="63"/>
  <c r="F509" i="63"/>
  <c r="F390" i="63"/>
  <c r="F575" i="63"/>
  <c r="F449" i="63"/>
  <c r="F315" i="63"/>
  <c r="F235" i="63"/>
  <c r="F192" i="63"/>
  <c r="F460" i="63"/>
  <c r="F35" i="63"/>
  <c r="F314" i="63"/>
  <c r="F455" i="63"/>
  <c r="F120" i="63"/>
  <c r="F313" i="63"/>
  <c r="F401" i="63"/>
  <c r="F365" i="63"/>
  <c r="F474" i="63"/>
  <c r="F450" i="63"/>
  <c r="F493" i="63"/>
  <c r="F22" i="63"/>
  <c r="F257" i="63"/>
  <c r="F180" i="63"/>
  <c r="F427" i="63"/>
  <c r="F69" i="63"/>
  <c r="F636" i="63"/>
  <c r="F593" i="63"/>
  <c r="F473" i="63"/>
  <c r="F635" i="63"/>
  <c r="F203" i="63"/>
  <c r="F191" i="63"/>
  <c r="F507" i="63"/>
  <c r="F106" i="63"/>
  <c r="F581" i="63"/>
  <c r="F400" i="63"/>
  <c r="F23" i="63"/>
  <c r="F467" i="63"/>
  <c r="F258" i="63"/>
  <c r="F148" i="63"/>
  <c r="F375" i="63"/>
  <c r="F24" i="63"/>
  <c r="F299" i="63"/>
  <c r="F513" i="63"/>
  <c r="F269" i="63"/>
  <c r="F63" i="63"/>
  <c r="F505" i="63"/>
  <c r="F229" i="63"/>
  <c r="F232" i="63"/>
  <c r="F121" i="63"/>
  <c r="F377" i="63"/>
  <c r="F266" i="63"/>
  <c r="F111" i="63"/>
  <c r="F283" i="63"/>
  <c r="F426" i="63"/>
  <c r="F453" i="63"/>
  <c r="F495" i="63"/>
  <c r="F492" i="63"/>
  <c r="F64" i="63"/>
  <c r="F240" i="63"/>
  <c r="F161" i="63"/>
  <c r="F127" i="63"/>
  <c r="F55" i="63"/>
  <c r="F482" i="63"/>
  <c r="F219" i="63"/>
  <c r="F130" i="63"/>
  <c r="F143" i="63"/>
  <c r="F56" i="63"/>
  <c r="F119" i="63"/>
  <c r="F265" i="63"/>
  <c r="F547" i="63"/>
  <c r="F626" i="63"/>
  <c r="F605" i="63"/>
  <c r="F142" i="63"/>
  <c r="F17" i="63"/>
  <c r="F353" i="63"/>
  <c r="F656" i="63"/>
  <c r="F391" i="63"/>
  <c r="F163" i="63"/>
  <c r="F166" i="63"/>
  <c r="F518" i="63"/>
  <c r="F256" i="63"/>
  <c r="F292" i="63"/>
  <c r="F466" i="63"/>
  <c r="F657" i="63"/>
  <c r="F189" i="63"/>
  <c r="F228" i="63"/>
  <c r="F494" i="63"/>
  <c r="F231" i="63"/>
  <c r="F184" i="63"/>
  <c r="F197" i="63"/>
  <c r="F199" i="63"/>
  <c r="F352" i="63"/>
  <c r="F71" i="63"/>
  <c r="F162" i="63"/>
  <c r="F109" i="63"/>
  <c r="F419" i="63"/>
  <c r="F434" i="63"/>
  <c r="F468" i="63"/>
  <c r="F108" i="63"/>
  <c r="F122" i="63"/>
  <c r="F639" i="63"/>
  <c r="F641" i="63"/>
  <c r="F475" i="63"/>
  <c r="F87" i="63"/>
  <c r="F20" i="63"/>
  <c r="F421" i="63"/>
  <c r="F417" i="63"/>
  <c r="F501" i="63"/>
  <c r="F576" i="63"/>
  <c r="F195" i="63"/>
  <c r="F415" i="63"/>
  <c r="F167" i="63"/>
  <c r="F361" i="63"/>
  <c r="F420" i="63"/>
  <c r="F185" i="63"/>
  <c r="F144" i="63"/>
  <c r="F52" i="63"/>
  <c r="F61" i="63"/>
  <c r="F540" i="63"/>
  <c r="F606" i="63"/>
  <c r="F138" i="63"/>
  <c r="F48" i="63"/>
  <c r="F548" i="63"/>
  <c r="F330" i="63"/>
  <c r="F622" i="63"/>
  <c r="F364" i="63"/>
  <c r="F399" i="63"/>
  <c r="F422" i="63"/>
  <c r="F638" i="63"/>
  <c r="F27" i="63"/>
  <c r="F238" i="63"/>
  <c r="F183" i="63"/>
  <c r="F133" i="63"/>
  <c r="F236" i="63"/>
  <c r="F149" i="63"/>
  <c r="F496" i="63"/>
  <c r="F500" i="63"/>
  <c r="F70" i="63"/>
  <c r="F259" i="63"/>
  <c r="F196" i="63"/>
  <c r="F151" i="63"/>
  <c r="F486" i="63"/>
  <c r="F182" i="63"/>
  <c r="F164" i="63"/>
  <c r="F354" i="63"/>
  <c r="F153" i="63"/>
  <c r="F446" i="63"/>
  <c r="F112" i="63"/>
  <c r="F21" i="63"/>
  <c r="F595" i="63"/>
  <c r="F452" i="63"/>
  <c r="F594" i="63"/>
  <c r="F578" i="63"/>
  <c r="F462" i="63"/>
  <c r="F435" i="63"/>
  <c r="F516" i="63"/>
  <c r="F233" i="63"/>
  <c r="F324" i="63"/>
  <c r="F179" i="63"/>
  <c r="F429" i="63"/>
  <c r="F464" i="63"/>
  <c r="F169" i="63"/>
  <c r="F293" i="63"/>
  <c r="F230" i="63"/>
  <c r="F207" i="63"/>
  <c r="F565" i="63"/>
  <c r="F510" i="63"/>
  <c r="F334" i="63"/>
  <c r="F59" i="63"/>
  <c r="F289" i="63"/>
  <c r="F602" i="63"/>
  <c r="F331" i="63"/>
  <c r="F16" i="63"/>
  <c r="F564" i="63"/>
  <c r="F208" i="63"/>
  <c r="F43" i="63"/>
  <c r="F95" i="63"/>
  <c r="F559" i="63"/>
  <c r="F146" i="63"/>
  <c r="F129" i="63"/>
  <c r="F617" i="63"/>
  <c r="F508" i="63"/>
  <c r="F369" i="63"/>
  <c r="F448" i="63"/>
  <c r="F67" i="63"/>
  <c r="F440" i="63"/>
  <c r="F477" i="63"/>
  <c r="F403" i="63"/>
  <c r="F260" i="63"/>
  <c r="F194" i="63"/>
  <c r="F181" i="63"/>
  <c r="F104" i="63"/>
  <c r="F284" i="63"/>
  <c r="F392" i="63"/>
  <c r="F107" i="63"/>
  <c r="F255" i="63"/>
  <c r="F362" i="63"/>
  <c r="F355" i="63"/>
  <c r="F416" i="63"/>
  <c r="F295" i="63"/>
  <c r="F193" i="63"/>
  <c r="F517" i="63"/>
  <c r="F268" i="63"/>
  <c r="F378" i="63"/>
  <c r="F483" i="63"/>
  <c r="F596" i="63"/>
  <c r="F239" i="63"/>
  <c r="F463" i="63"/>
  <c r="F577" i="63"/>
  <c r="F105" i="63"/>
  <c r="F465" i="63"/>
  <c r="F294" i="63"/>
  <c r="F451" i="63"/>
  <c r="F514" i="63"/>
  <c r="F26" i="63"/>
  <c r="F454" i="63"/>
  <c r="F521" i="63"/>
  <c r="F497" i="63"/>
  <c r="F60" i="63"/>
  <c r="F51" i="63"/>
  <c r="F566" i="63"/>
  <c r="F132" i="63"/>
  <c r="F58" i="63"/>
  <c r="F610" i="63"/>
  <c r="F646" i="63"/>
  <c r="F552" i="63"/>
  <c r="F33" i="63"/>
  <c r="AL370" i="63"/>
  <c r="AL258" i="63"/>
  <c r="AL596" i="63"/>
  <c r="AL38" i="63"/>
  <c r="AL122" i="63"/>
  <c r="AL453" i="63"/>
  <c r="AL374" i="63"/>
  <c r="AL165" i="63"/>
  <c r="AL109" i="63"/>
  <c r="AL496" i="63"/>
  <c r="AL26" i="63"/>
  <c r="AL577" i="63"/>
  <c r="AL190" i="63"/>
  <c r="AL23" i="63"/>
  <c r="AL151" i="63"/>
  <c r="AL501" i="63"/>
  <c r="AL403" i="63"/>
  <c r="AL168" i="63"/>
  <c r="AL64" i="63"/>
  <c r="AL154" i="63"/>
  <c r="AL354" i="63"/>
  <c r="AL180" i="63"/>
  <c r="AL37" i="63"/>
  <c r="AL363" i="63"/>
  <c r="AL314" i="63"/>
  <c r="AL583" i="63"/>
  <c r="AL315" i="63"/>
  <c r="AL439" i="63"/>
  <c r="AL421" i="63"/>
  <c r="AL260" i="63"/>
  <c r="AL185" i="63"/>
  <c r="AL473" i="63"/>
  <c r="AL455" i="63"/>
  <c r="AL235" i="63"/>
  <c r="AL338" i="63"/>
  <c r="AL451" i="63"/>
  <c r="AL361" i="63"/>
  <c r="AL19" i="63"/>
  <c r="AL493" i="63"/>
  <c r="AL150" i="63"/>
  <c r="AL369" i="63"/>
  <c r="AL447" i="63"/>
  <c r="AL477" i="63"/>
  <c r="AL426" i="63"/>
  <c r="AL112" i="63"/>
  <c r="AL326" i="63"/>
  <c r="AL25" i="63"/>
  <c r="AL474" i="63"/>
  <c r="AL634" i="63"/>
  <c r="AL466" i="63"/>
  <c r="AL462" i="63"/>
  <c r="AL465" i="63"/>
  <c r="AL433" i="63"/>
  <c r="AL478" i="63"/>
  <c r="AL507" i="63"/>
  <c r="AL575" i="63"/>
  <c r="AL655" i="63"/>
  <c r="AL576" i="63"/>
  <c r="AL505" i="63"/>
  <c r="AL193" i="63"/>
  <c r="AL182" i="63"/>
  <c r="AL510" i="63"/>
  <c r="AL144" i="63"/>
  <c r="AL61" i="63"/>
  <c r="AL55" i="63"/>
  <c r="AL146" i="63"/>
  <c r="AL547" i="63"/>
  <c r="AL606" i="63"/>
  <c r="AL142" i="63"/>
  <c r="AL610" i="63"/>
  <c r="AL559" i="63"/>
  <c r="AL208" i="63"/>
  <c r="AL43" i="63"/>
  <c r="AL17" i="63"/>
  <c r="AL645" i="63"/>
  <c r="AL274" i="63"/>
  <c r="AL237" i="63"/>
  <c r="AL231" i="63"/>
  <c r="AL461" i="63"/>
  <c r="AL391" i="63"/>
  <c r="AL638" i="63"/>
  <c r="AL164" i="63"/>
  <c r="AL110" i="63"/>
  <c r="AL22" i="63"/>
  <c r="AL440" i="63"/>
  <c r="AL325" i="63"/>
  <c r="AL87" i="63"/>
  <c r="AL449" i="63"/>
  <c r="AL450" i="63"/>
  <c r="AL189" i="63"/>
  <c r="AL509" i="63"/>
  <c r="AL65" i="63"/>
  <c r="AL355" i="63"/>
  <c r="AL192" i="63"/>
  <c r="AL233" i="63"/>
  <c r="AL86" i="63"/>
  <c r="AL581" i="63"/>
  <c r="AL230" i="63"/>
  <c r="AL376" i="63"/>
  <c r="AL123" i="63"/>
  <c r="AL70" i="63"/>
  <c r="AL298" i="63"/>
  <c r="AL352" i="63"/>
  <c r="AL520" i="63"/>
  <c r="AL21" i="63"/>
  <c r="AL515" i="63"/>
  <c r="AL63" i="63"/>
  <c r="AL254" i="63"/>
  <c r="AL399" i="63"/>
  <c r="AL427" i="63"/>
  <c r="AL468" i="63"/>
  <c r="AL194" i="63"/>
  <c r="AL284" i="63"/>
  <c r="AL428" i="63"/>
  <c r="AL232" i="63"/>
  <c r="AL365" i="63"/>
  <c r="AL292" i="63"/>
  <c r="AL364" i="63"/>
  <c r="AL133" i="63"/>
  <c r="AL106" i="63"/>
  <c r="AL163" i="63"/>
  <c r="AL24" i="63"/>
  <c r="AL66" i="63"/>
  <c r="AL296" i="63"/>
  <c r="AL485" i="63"/>
  <c r="AL641" i="63"/>
  <c r="AL454" i="63"/>
  <c r="AL107" i="63"/>
  <c r="AL268" i="63"/>
  <c r="AL579" i="63"/>
  <c r="AL497" i="63"/>
  <c r="AL127" i="63"/>
  <c r="AL330" i="63"/>
  <c r="AL540" i="63"/>
  <c r="AL331" i="63"/>
  <c r="AL33" i="63"/>
  <c r="AL548" i="63"/>
  <c r="AL566" i="63"/>
  <c r="AL132" i="63"/>
  <c r="AL51" i="63"/>
  <c r="AL58" i="63"/>
  <c r="AL605" i="63"/>
  <c r="AL495" i="63"/>
  <c r="AL434" i="63"/>
  <c r="AL69" i="63"/>
  <c r="AL266" i="63"/>
  <c r="AL422" i="63"/>
  <c r="AL639" i="63"/>
  <c r="AL239" i="63"/>
  <c r="AL637" i="63"/>
  <c r="AL483" i="63"/>
  <c r="AL519" i="63"/>
  <c r="AL392" i="63"/>
  <c r="AL228" i="63"/>
  <c r="AL353" i="63"/>
  <c r="AL595" i="63"/>
  <c r="AL104" i="63"/>
  <c r="AL378" i="63"/>
  <c r="AL170" i="63"/>
  <c r="AL467" i="63"/>
  <c r="AL295" i="63"/>
  <c r="AL169" i="63"/>
  <c r="AL420" i="63"/>
  <c r="AL155" i="63"/>
  <c r="AL324" i="63"/>
  <c r="AL200" i="63"/>
  <c r="AL517" i="63"/>
  <c r="AL267" i="63"/>
  <c r="AL419" i="63"/>
  <c r="AL203" i="63"/>
  <c r="AL377" i="63"/>
  <c r="AL236" i="63"/>
  <c r="AL257" i="63"/>
  <c r="AL53" i="63"/>
  <c r="AL162" i="63"/>
  <c r="AL640" i="63"/>
  <c r="AL593" i="63"/>
  <c r="AL297" i="63"/>
  <c r="AL108" i="63"/>
  <c r="AL375" i="63"/>
  <c r="AL362" i="63"/>
  <c r="AL400" i="63"/>
  <c r="AL475" i="63"/>
  <c r="AL578" i="63"/>
  <c r="AL199" i="63"/>
  <c r="AL417" i="63"/>
  <c r="AL121" i="63"/>
  <c r="AL71" i="63"/>
  <c r="AL240" i="63"/>
  <c r="AL415" i="63"/>
  <c r="AL111" i="63"/>
  <c r="AL255" i="63"/>
  <c r="AL398" i="63"/>
  <c r="AL256" i="63"/>
  <c r="AL513" i="63"/>
  <c r="AL390" i="63"/>
  <c r="AL269" i="63"/>
  <c r="AL202" i="63"/>
  <c r="AL171" i="63"/>
  <c r="AL27" i="63"/>
  <c r="AL183" i="63"/>
  <c r="AL435" i="63"/>
  <c r="AL68" i="63"/>
  <c r="AL460" i="63"/>
  <c r="AL234" i="63"/>
  <c r="AL161" i="63"/>
  <c r="AL313" i="63"/>
  <c r="AL582" i="63"/>
  <c r="AL654" i="63"/>
  <c r="AL207" i="63"/>
  <c r="AL116" i="63"/>
  <c r="AL565" i="63"/>
  <c r="AL16" i="63"/>
  <c r="AL56" i="63"/>
  <c r="AL129" i="63"/>
  <c r="AL617" i="63"/>
  <c r="AL143" i="63"/>
  <c r="AL59" i="63"/>
  <c r="AL48" i="63"/>
  <c r="AL119" i="63"/>
  <c r="AL60" i="63"/>
  <c r="AL289" i="63"/>
  <c r="AL44" i="63"/>
  <c r="AL50" i="63"/>
  <c r="AL626" i="63"/>
  <c r="AL401" i="63"/>
  <c r="AL238" i="63"/>
  <c r="AL486" i="63"/>
  <c r="AL216" i="63"/>
  <c r="AL179" i="63"/>
  <c r="AL494" i="63"/>
  <c r="AL149" i="63"/>
  <c r="AL514" i="63"/>
  <c r="AL580" i="63"/>
  <c r="AL275" i="63"/>
  <c r="AL229" i="63"/>
  <c r="AL636" i="63"/>
  <c r="AL36" i="63"/>
  <c r="AL594" i="63"/>
  <c r="AL197" i="63"/>
  <c r="AL402" i="63"/>
  <c r="AL448" i="63"/>
  <c r="AL201" i="63"/>
  <c r="AL120" i="63"/>
  <c r="AL397" i="63"/>
  <c r="AL198" i="63"/>
  <c r="AL67" i="63"/>
  <c r="AL167" i="63"/>
  <c r="AL508" i="63"/>
  <c r="AL492" i="63"/>
  <c r="AL635" i="63"/>
  <c r="AL20" i="63"/>
  <c r="AL294" i="63"/>
  <c r="AL452" i="63"/>
  <c r="AL656" i="63"/>
  <c r="AL516" i="63"/>
  <c r="AL506" i="63"/>
  <c r="AL657" i="63"/>
  <c r="AL633" i="63"/>
  <c r="AL259" i="63"/>
  <c r="AL195" i="63"/>
  <c r="AL148" i="63"/>
  <c r="AL35" i="63"/>
  <c r="AL283" i="63"/>
  <c r="AL181" i="63"/>
  <c r="AL476" i="63"/>
  <c r="AL464" i="63"/>
  <c r="AL166" i="63"/>
  <c r="AL196" i="63"/>
  <c r="AL429" i="63"/>
  <c r="AL518" i="63"/>
  <c r="AL441" i="63"/>
  <c r="AL592" i="63"/>
  <c r="AL446" i="63"/>
  <c r="AL418" i="63"/>
  <c r="AL299" i="63"/>
  <c r="AL191" i="63"/>
  <c r="AL416" i="63"/>
  <c r="AL500" i="63"/>
  <c r="AL484" i="63"/>
  <c r="AL463" i="63"/>
  <c r="AL105" i="63"/>
  <c r="AL184" i="63"/>
  <c r="AL153" i="63"/>
  <c r="AL293" i="63"/>
  <c r="AL521" i="63"/>
  <c r="AL334" i="63"/>
  <c r="AL336" i="63"/>
  <c r="AL138" i="63"/>
  <c r="AL622" i="63"/>
  <c r="AL130" i="63"/>
  <c r="AL552" i="63"/>
  <c r="AL52" i="63"/>
  <c r="AL219" i="63"/>
  <c r="AL564" i="63"/>
  <c r="AL482" i="63"/>
  <c r="AL265" i="63"/>
  <c r="AL646" i="63"/>
  <c r="BZ134" i="63"/>
  <c r="J451" i="63"/>
  <c r="J426" i="63"/>
  <c r="J322" i="63"/>
  <c r="J121" i="63"/>
  <c r="J122" i="63"/>
  <c r="J233" i="63"/>
  <c r="J365" i="63"/>
  <c r="J520" i="63"/>
  <c r="J293" i="63"/>
  <c r="J180" i="63"/>
  <c r="J194" i="63"/>
  <c r="J485" i="63"/>
  <c r="J402" i="63"/>
  <c r="J195" i="63"/>
  <c r="J514" i="63"/>
  <c r="J228" i="63"/>
  <c r="J468" i="63"/>
  <c r="J167" i="63"/>
  <c r="J324" i="63"/>
  <c r="J421" i="63"/>
  <c r="J575" i="63"/>
  <c r="J449" i="63"/>
  <c r="J184" i="63"/>
  <c r="J197" i="63"/>
  <c r="J23" i="63"/>
  <c r="J415" i="63"/>
  <c r="J593" i="63"/>
  <c r="J519" i="63"/>
  <c r="J583" i="63"/>
  <c r="J292" i="63"/>
  <c r="J465" i="63"/>
  <c r="J464" i="63"/>
  <c r="J377" i="63"/>
  <c r="J363" i="63"/>
  <c r="J148" i="63"/>
  <c r="J515" i="63"/>
  <c r="J476" i="63"/>
  <c r="J654" i="63"/>
  <c r="J452" i="63"/>
  <c r="J155" i="63"/>
  <c r="J231" i="63"/>
  <c r="J427" i="63"/>
  <c r="J374" i="63"/>
  <c r="J66" i="63"/>
  <c r="J266" i="63"/>
  <c r="J493" i="63"/>
  <c r="J299" i="63"/>
  <c r="J295" i="63"/>
  <c r="J107" i="63"/>
  <c r="J462" i="63"/>
  <c r="J123" i="63"/>
  <c r="J192" i="63"/>
  <c r="J154" i="63"/>
  <c r="J294" i="63"/>
  <c r="J484" i="63"/>
  <c r="J235" i="63"/>
  <c r="J133" i="63"/>
  <c r="J607" i="63"/>
  <c r="J240" i="63"/>
  <c r="J150" i="63"/>
  <c r="J463" i="63"/>
  <c r="J496" i="63"/>
  <c r="J352" i="63"/>
  <c r="J296" i="63"/>
  <c r="J450" i="63"/>
  <c r="J641" i="63"/>
  <c r="J336" i="63"/>
  <c r="J577" i="63"/>
  <c r="J637" i="63"/>
  <c r="J106" i="63"/>
  <c r="J162" i="63"/>
  <c r="J169" i="63"/>
  <c r="J565" i="63"/>
  <c r="J521" i="63"/>
  <c r="J330" i="63"/>
  <c r="J53" i="63"/>
  <c r="J135" i="63"/>
  <c r="J32" i="63"/>
  <c r="J219" i="63"/>
  <c r="J289" i="63"/>
  <c r="J539" i="63"/>
  <c r="J313" i="63"/>
  <c r="J149" i="63"/>
  <c r="J477" i="63"/>
  <c r="J655" i="63"/>
  <c r="J448" i="63"/>
  <c r="J578" i="63"/>
  <c r="J483" i="63"/>
  <c r="J517" i="63"/>
  <c r="J518" i="63"/>
  <c r="J508" i="63"/>
  <c r="J258" i="63"/>
  <c r="J170" i="63"/>
  <c r="J104" i="63"/>
  <c r="J656" i="63"/>
  <c r="J179" i="63"/>
  <c r="J433" i="63"/>
  <c r="J506" i="63"/>
  <c r="J399" i="63"/>
  <c r="J561" i="63"/>
  <c r="J234" i="63"/>
  <c r="J199" i="63"/>
  <c r="J391" i="63"/>
  <c r="J581" i="63"/>
  <c r="J638" i="63"/>
  <c r="J69" i="63"/>
  <c r="J151" i="63"/>
  <c r="J256" i="63"/>
  <c r="J473" i="63"/>
  <c r="J275" i="63"/>
  <c r="J153" i="63"/>
  <c r="J475" i="63"/>
  <c r="J478" i="63"/>
  <c r="J283" i="63"/>
  <c r="J435" i="63"/>
  <c r="J70" i="63"/>
  <c r="J364" i="63"/>
  <c r="J636" i="63"/>
  <c r="J576" i="63"/>
  <c r="J18" i="63"/>
  <c r="J596" i="63"/>
  <c r="J201" i="63"/>
  <c r="J38" i="63"/>
  <c r="J334" i="63"/>
  <c r="J120" i="63"/>
  <c r="J198" i="63"/>
  <c r="J509" i="63"/>
  <c r="J274" i="63"/>
  <c r="J297" i="63"/>
  <c r="J254" i="63"/>
  <c r="J109" i="63"/>
  <c r="J501" i="63"/>
  <c r="J455" i="63"/>
  <c r="J467" i="63"/>
  <c r="J657" i="63"/>
  <c r="J185" i="63"/>
  <c r="J127" i="63"/>
  <c r="J144" i="63"/>
  <c r="J214" i="63"/>
  <c r="J631" i="63"/>
  <c r="J525" i="63"/>
  <c r="J139" i="63"/>
  <c r="J58" i="63"/>
  <c r="J540" i="63"/>
  <c r="J453" i="63"/>
  <c r="J68" i="63"/>
  <c r="J19" i="63"/>
  <c r="J239" i="63"/>
  <c r="J67" i="63"/>
  <c r="J105" i="63"/>
  <c r="J634" i="63"/>
  <c r="J24" i="63"/>
  <c r="J403" i="63"/>
  <c r="J594" i="63"/>
  <c r="J376" i="63"/>
  <c r="J182" i="63"/>
  <c r="J495" i="63"/>
  <c r="J392" i="63"/>
  <c r="J420" i="63"/>
  <c r="J633" i="63"/>
  <c r="J117" i="63"/>
  <c r="J196" i="63"/>
  <c r="J200" i="63"/>
  <c r="J314" i="63"/>
  <c r="J268" i="63"/>
  <c r="J237" i="63"/>
  <c r="J486" i="63"/>
  <c r="J35" i="63"/>
  <c r="J190" i="63"/>
  <c r="J454" i="63"/>
  <c r="J193" i="63"/>
  <c r="J507" i="63"/>
  <c r="J27" i="63"/>
  <c r="J87" i="63"/>
  <c r="J592" i="63"/>
  <c r="J429" i="63"/>
  <c r="J236" i="63"/>
  <c r="J580" i="63"/>
  <c r="J203" i="63"/>
  <c r="J419" i="63"/>
  <c r="J418" i="63"/>
  <c r="J298" i="63"/>
  <c r="J582" i="63"/>
  <c r="J202" i="63"/>
  <c r="J229" i="63"/>
  <c r="J232" i="63"/>
  <c r="J284" i="63"/>
  <c r="J355" i="63"/>
  <c r="J397" i="63"/>
  <c r="J86" i="63"/>
  <c r="J338" i="63"/>
  <c r="J635" i="63"/>
  <c r="J64" i="63"/>
  <c r="J171" i="63"/>
  <c r="J269" i="63"/>
  <c r="J161" i="63"/>
  <c r="J492" i="63"/>
  <c r="J26" i="63"/>
  <c r="J136" i="63"/>
  <c r="J627" i="63"/>
  <c r="J131" i="63"/>
  <c r="J95" i="63"/>
  <c r="J625" i="63"/>
  <c r="J142" i="63"/>
  <c r="J51" i="63"/>
  <c r="J288" i="63"/>
  <c r="J617" i="63"/>
  <c r="J17" i="63"/>
  <c r="J605" i="63"/>
  <c r="J52" i="63"/>
  <c r="J559" i="63"/>
  <c r="J595" i="63"/>
  <c r="J401" i="63"/>
  <c r="J259" i="63"/>
  <c r="J71" i="63"/>
  <c r="J326" i="63"/>
  <c r="J375" i="63"/>
  <c r="J362" i="63"/>
  <c r="J353" i="63"/>
  <c r="J315" i="63"/>
  <c r="J22" i="63"/>
  <c r="J361" i="63"/>
  <c r="J608" i="63"/>
  <c r="J189" i="63"/>
  <c r="J434" i="63"/>
  <c r="J428" i="63"/>
  <c r="J440" i="63"/>
  <c r="J422" i="63"/>
  <c r="J257" i="63"/>
  <c r="J183" i="63"/>
  <c r="J230" i="63"/>
  <c r="J164" i="63"/>
  <c r="J37" i="63"/>
  <c r="J460" i="63"/>
  <c r="J65" i="63"/>
  <c r="J513" i="63"/>
  <c r="J207" i="63"/>
  <c r="J331" i="63"/>
  <c r="J564" i="63"/>
  <c r="J138" i="63"/>
  <c r="J54" i="63"/>
  <c r="J547" i="63"/>
  <c r="J591" i="63"/>
  <c r="J622" i="63"/>
  <c r="J44" i="63"/>
  <c r="J129" i="63"/>
  <c r="J646" i="63"/>
  <c r="J118" i="63"/>
  <c r="J255" i="63"/>
  <c r="J111" i="63"/>
  <c r="J441" i="63"/>
  <c r="J112" i="63"/>
  <c r="J466" i="63"/>
  <c r="J325" i="63"/>
  <c r="J400" i="63"/>
  <c r="J474" i="63"/>
  <c r="J461" i="63"/>
  <c r="J416" i="63"/>
  <c r="J354" i="63"/>
  <c r="J216" i="63"/>
  <c r="J108" i="63"/>
  <c r="J267" i="63"/>
  <c r="J238" i="63"/>
  <c r="J505" i="63"/>
  <c r="J370" i="63"/>
  <c r="J500" i="63"/>
  <c r="J181" i="63"/>
  <c r="J110" i="63"/>
  <c r="J640" i="63"/>
  <c r="J307" i="63"/>
  <c r="J128" i="63"/>
  <c r="J510" i="63"/>
  <c r="J497" i="63"/>
  <c r="J116" i="63"/>
  <c r="J16" i="63"/>
  <c r="J645" i="63"/>
  <c r="J57" i="63"/>
  <c r="J132" i="63"/>
  <c r="J48" i="63"/>
  <c r="J548" i="63"/>
  <c r="J552" i="63"/>
  <c r="J208" i="63"/>
  <c r="J56" i="63"/>
  <c r="J610" i="63"/>
  <c r="J61" i="63"/>
  <c r="J43" i="63"/>
  <c r="J33" i="63"/>
  <c r="J606" i="63"/>
  <c r="J165" i="63"/>
  <c r="J494" i="63"/>
  <c r="J639" i="63"/>
  <c r="J25" i="63"/>
  <c r="J21" i="63"/>
  <c r="J163" i="63"/>
  <c r="J369" i="63"/>
  <c r="J63" i="63"/>
  <c r="J20" i="63"/>
  <c r="J225" i="63"/>
  <c r="J260" i="63"/>
  <c r="J166" i="63"/>
  <c r="J378" i="63"/>
  <c r="J446" i="63"/>
  <c r="J579" i="63"/>
  <c r="J516" i="63"/>
  <c r="J36" i="63"/>
  <c r="J439" i="63"/>
  <c r="J447" i="63"/>
  <c r="J417" i="63"/>
  <c r="J191" i="63"/>
  <c r="J390" i="63"/>
  <c r="J398" i="63"/>
  <c r="J168" i="63"/>
  <c r="J264" i="63"/>
  <c r="J60" i="63"/>
  <c r="J50" i="63"/>
  <c r="J626" i="63"/>
  <c r="J602" i="63"/>
  <c r="J143" i="63"/>
  <c r="J59" i="63"/>
  <c r="J482" i="63"/>
  <c r="J146" i="63"/>
  <c r="J265" i="63"/>
  <c r="J119" i="63"/>
  <c r="J566" i="63"/>
  <c r="J55" i="63"/>
  <c r="J47" i="63"/>
  <c r="J130" i="63"/>
  <c r="BZ323" i="63"/>
  <c r="AT441" i="63"/>
  <c r="AT171" i="63"/>
  <c r="AT268" i="63"/>
  <c r="AT353" i="63"/>
  <c r="AT194" i="63"/>
  <c r="AT198" i="63"/>
  <c r="AT167" i="63"/>
  <c r="AT448" i="63"/>
  <c r="AT370" i="63"/>
  <c r="AT269" i="63"/>
  <c r="AT256" i="63"/>
  <c r="AT455" i="63"/>
  <c r="AT324" i="63"/>
  <c r="AT421" i="63"/>
  <c r="AT239" i="63"/>
  <c r="AT165" i="63"/>
  <c r="AT417" i="63"/>
  <c r="AT258" i="63"/>
  <c r="AT467" i="63"/>
  <c r="AT520" i="63"/>
  <c r="AT468" i="63"/>
  <c r="AT354" i="63"/>
  <c r="AT170" i="63"/>
  <c r="AT486" i="63"/>
  <c r="AT505" i="63"/>
  <c r="AT475" i="63"/>
  <c r="AT313" i="63"/>
  <c r="AT189" i="63"/>
  <c r="AT638" i="63"/>
  <c r="AT203" i="63"/>
  <c r="AT168" i="63"/>
  <c r="AT636" i="63"/>
  <c r="AT196" i="63"/>
  <c r="AT299" i="63"/>
  <c r="AT283" i="63"/>
  <c r="AT398" i="63"/>
  <c r="AT26" i="63"/>
  <c r="AT399" i="63"/>
  <c r="AT193" i="63"/>
  <c r="AT447" i="63"/>
  <c r="AT392" i="63"/>
  <c r="AT577" i="63"/>
  <c r="AT293" i="63"/>
  <c r="AT123" i="63"/>
  <c r="AT449" i="63"/>
  <c r="AT376" i="63"/>
  <c r="AT254" i="63"/>
  <c r="AT237" i="63"/>
  <c r="AT19" i="63"/>
  <c r="AT260" i="63"/>
  <c r="AT364" i="63"/>
  <c r="AT461" i="63"/>
  <c r="AT428" i="63"/>
  <c r="AT183" i="63"/>
  <c r="AT182" i="63"/>
  <c r="AT478" i="63"/>
  <c r="AT582" i="63"/>
  <c r="AT122" i="63"/>
  <c r="AT474" i="63"/>
  <c r="AT463" i="63"/>
  <c r="AT515" i="63"/>
  <c r="AT517" i="63"/>
  <c r="AT109" i="63"/>
  <c r="AT104" i="63"/>
  <c r="AT433" i="63"/>
  <c r="AT654" i="63"/>
  <c r="AT148" i="63"/>
  <c r="AT238" i="63"/>
  <c r="AT580" i="63"/>
  <c r="AT127" i="63"/>
  <c r="AT132" i="63"/>
  <c r="AT547" i="63"/>
  <c r="AT60" i="63"/>
  <c r="AT622" i="63"/>
  <c r="AT33" i="63"/>
  <c r="AT52" i="63"/>
  <c r="AT289" i="63"/>
  <c r="AT65" i="63"/>
  <c r="AT450" i="63"/>
  <c r="AT365" i="63"/>
  <c r="AT163" i="63"/>
  <c r="AT181" i="63"/>
  <c r="AT426" i="63"/>
  <c r="AT338" i="63"/>
  <c r="AT473" i="63"/>
  <c r="AT149" i="63"/>
  <c r="AT519" i="63"/>
  <c r="AT419" i="63"/>
  <c r="AT369" i="63"/>
  <c r="AT292" i="63"/>
  <c r="AT37" i="63"/>
  <c r="AT21" i="63"/>
  <c r="AT38" i="63"/>
  <c r="AT361" i="63"/>
  <c r="AT500" i="63"/>
  <c r="AT133" i="63"/>
  <c r="AT180" i="63"/>
  <c r="AT67" i="63"/>
  <c r="AT581" i="63"/>
  <c r="AT639" i="63"/>
  <c r="AT634" i="63"/>
  <c r="AT179" i="63"/>
  <c r="AT453" i="63"/>
  <c r="AT86" i="63"/>
  <c r="AT231" i="63"/>
  <c r="AT464" i="63"/>
  <c r="AT451" i="63"/>
  <c r="AT236" i="63"/>
  <c r="AT513" i="63"/>
  <c r="AT169" i="63"/>
  <c r="AT150" i="63"/>
  <c r="AT63" i="63"/>
  <c r="AT107" i="63"/>
  <c r="AT259" i="63"/>
  <c r="AT454" i="63"/>
  <c r="AT315" i="63"/>
  <c r="AT185" i="63"/>
  <c r="AT403" i="63"/>
  <c r="AT155" i="63"/>
  <c r="AT375" i="63"/>
  <c r="AT23" i="63"/>
  <c r="AT501" i="63"/>
  <c r="AT506" i="63"/>
  <c r="AT429" i="63"/>
  <c r="AT151" i="63"/>
  <c r="AT297" i="63"/>
  <c r="AT508" i="63"/>
  <c r="AT164" i="63"/>
  <c r="AT191" i="63"/>
  <c r="AT440" i="63"/>
  <c r="AT144" i="63"/>
  <c r="AT61" i="63"/>
  <c r="AT552" i="63"/>
  <c r="AT146" i="63"/>
  <c r="AT548" i="63"/>
  <c r="AT59" i="63"/>
  <c r="AT482" i="63"/>
  <c r="AT58" i="63"/>
  <c r="AT591" i="63"/>
  <c r="AT610" i="63"/>
  <c r="AT626" i="63"/>
  <c r="AT119" i="63"/>
  <c r="AT391" i="63"/>
  <c r="AT402" i="63"/>
  <c r="AT266" i="63"/>
  <c r="AT66" i="63"/>
  <c r="AT656" i="63"/>
  <c r="AT71" i="63"/>
  <c r="AT434" i="63"/>
  <c r="AT295" i="63"/>
  <c r="AT378" i="63"/>
  <c r="AT230" i="63"/>
  <c r="AT462" i="63"/>
  <c r="AT483" i="63"/>
  <c r="AT267" i="63"/>
  <c r="AT576" i="63"/>
  <c r="AT120" i="63"/>
  <c r="AT121" i="63"/>
  <c r="AT229" i="63"/>
  <c r="AT416" i="63"/>
  <c r="AT228" i="63"/>
  <c r="AT275" i="63"/>
  <c r="AT325" i="63"/>
  <c r="AT516" i="63"/>
  <c r="AT377" i="63"/>
  <c r="AT70" i="63"/>
  <c r="AT427" i="63"/>
  <c r="AT106" i="63"/>
  <c r="AT355" i="63"/>
  <c r="AT69" i="63"/>
  <c r="AT294" i="63"/>
  <c r="AT257" i="63"/>
  <c r="AT255" i="63"/>
  <c r="AT298" i="63"/>
  <c r="AT484" i="63"/>
  <c r="AT108" i="63"/>
  <c r="AT578" i="63"/>
  <c r="AT314" i="63"/>
  <c r="AT595" i="63"/>
  <c r="AT655" i="63"/>
  <c r="AT235" i="63"/>
  <c r="AT400" i="63"/>
  <c r="AT640" i="63"/>
  <c r="AT374" i="63"/>
  <c r="AT452" i="63"/>
  <c r="AT493" i="63"/>
  <c r="AT435" i="63"/>
  <c r="AT162" i="63"/>
  <c r="AT390" i="63"/>
  <c r="AT596" i="63"/>
  <c r="AT509" i="63"/>
  <c r="AT22" i="63"/>
  <c r="AT27" i="63"/>
  <c r="AT476" i="63"/>
  <c r="AT233" i="63"/>
  <c r="AT507" i="63"/>
  <c r="AT397" i="63"/>
  <c r="AT465" i="63"/>
  <c r="AT592" i="63"/>
  <c r="AT514" i="63"/>
  <c r="AT190" i="63"/>
  <c r="AT401" i="63"/>
  <c r="AT197" i="63"/>
  <c r="AT35" i="63"/>
  <c r="AT296" i="63"/>
  <c r="AT439" i="63"/>
  <c r="AT199" i="63"/>
  <c r="AT635" i="63"/>
  <c r="AT565" i="63"/>
  <c r="AT510" i="63"/>
  <c r="AT336" i="63"/>
  <c r="AT53" i="63"/>
  <c r="AT540" i="63"/>
  <c r="AT331" i="63"/>
  <c r="AT43" i="63"/>
  <c r="AT48" i="63"/>
  <c r="AT617" i="63"/>
  <c r="AT16" i="63"/>
  <c r="AT129" i="63"/>
  <c r="AT130" i="63"/>
  <c r="AT606" i="63"/>
  <c r="AT111" i="63"/>
  <c r="AT232" i="63"/>
  <c r="AT352" i="63"/>
  <c r="AT25" i="63"/>
  <c r="AT161" i="63"/>
  <c r="AT446" i="63"/>
  <c r="AT460" i="63"/>
  <c r="AT422" i="63"/>
  <c r="AT583" i="63"/>
  <c r="AT154" i="63"/>
  <c r="AT363" i="63"/>
  <c r="AT496" i="63"/>
  <c r="AT240" i="63"/>
  <c r="AT418" i="63"/>
  <c r="AT641" i="63"/>
  <c r="AT192" i="63"/>
  <c r="AT362" i="63"/>
  <c r="AT518" i="63"/>
  <c r="AT105" i="63"/>
  <c r="AT234" i="63"/>
  <c r="AT64" i="63"/>
  <c r="AT492" i="63"/>
  <c r="AT20" i="63"/>
  <c r="AT112" i="63"/>
  <c r="AT184" i="63"/>
  <c r="AT485" i="63"/>
  <c r="AT494" i="63"/>
  <c r="AT579" i="63"/>
  <c r="AT200" i="63"/>
  <c r="AT326" i="63"/>
  <c r="AT575" i="63"/>
  <c r="AT68" i="63"/>
  <c r="AT110" i="63"/>
  <c r="AT495" i="63"/>
  <c r="AT36" i="63"/>
  <c r="AT87" i="63"/>
  <c r="AT166" i="63"/>
  <c r="AT657" i="63"/>
  <c r="AT195" i="63"/>
  <c r="AT153" i="63"/>
  <c r="AT274" i="63"/>
  <c r="AT637" i="63"/>
  <c r="AT593" i="63"/>
  <c r="AT284" i="63"/>
  <c r="AT466" i="63"/>
  <c r="AT633" i="63"/>
  <c r="AT420" i="63"/>
  <c r="AT24" i="63"/>
  <c r="AT594" i="63"/>
  <c r="AT201" i="63"/>
  <c r="AT477" i="63"/>
  <c r="AT202" i="63"/>
  <c r="AT415" i="63"/>
  <c r="AT521" i="63"/>
  <c r="AT497" i="63"/>
  <c r="AT334" i="63"/>
  <c r="AT330" i="63"/>
  <c r="AT219" i="63"/>
  <c r="AT208" i="63"/>
  <c r="AT142" i="63"/>
  <c r="AT265" i="63"/>
  <c r="AT143" i="63"/>
  <c r="AT56" i="63"/>
  <c r="AT51" i="63"/>
  <c r="AT559" i="63"/>
  <c r="AT566" i="63"/>
  <c r="AT138" i="63"/>
  <c r="AT17" i="63"/>
  <c r="AT564" i="63"/>
  <c r="AT646" i="63"/>
  <c r="AT605" i="63"/>
  <c r="AD257" i="63"/>
  <c r="AD596" i="63"/>
  <c r="AD496" i="63"/>
  <c r="AD464" i="63"/>
  <c r="AD495" i="63"/>
  <c r="AD518" i="63"/>
  <c r="AD108" i="63"/>
  <c r="AD166" i="63"/>
  <c r="AD516" i="63"/>
  <c r="AD35" i="63"/>
  <c r="AD500" i="63"/>
  <c r="AD42" i="63"/>
  <c r="AD321" i="63"/>
  <c r="AD27" i="63"/>
  <c r="AD453" i="63"/>
  <c r="AD635" i="63"/>
  <c r="AD275" i="63"/>
  <c r="AD191" i="63"/>
  <c r="AD260" i="63"/>
  <c r="AD335" i="63"/>
  <c r="AD314" i="63"/>
  <c r="AD235" i="63"/>
  <c r="AD354" i="63"/>
  <c r="AD541" i="63"/>
  <c r="AD513" i="63"/>
  <c r="AD561" i="63"/>
  <c r="AD581" i="63"/>
  <c r="AD63" i="63"/>
  <c r="AD582" i="63"/>
  <c r="AD435" i="63"/>
  <c r="AD441" i="63"/>
  <c r="AD292" i="63"/>
  <c r="AD149" i="63"/>
  <c r="AD506" i="63"/>
  <c r="AD399" i="63"/>
  <c r="AD594" i="63"/>
  <c r="AD315" i="63"/>
  <c r="AD181" i="63"/>
  <c r="AD478" i="63"/>
  <c r="AD454" i="63"/>
  <c r="AD334" i="63"/>
  <c r="AD608" i="63"/>
  <c r="AD179" i="63"/>
  <c r="AD36" i="63"/>
  <c r="AD161" i="63"/>
  <c r="AD225" i="63"/>
  <c r="AD167" i="63"/>
  <c r="AD494" i="63"/>
  <c r="AD228" i="63"/>
  <c r="AD298" i="63"/>
  <c r="AD451" i="63"/>
  <c r="AD638" i="63"/>
  <c r="AD193" i="63"/>
  <c r="AD361" i="63"/>
  <c r="AD352" i="63"/>
  <c r="AD474" i="63"/>
  <c r="AD461" i="63"/>
  <c r="AD337" i="63"/>
  <c r="AD185" i="63"/>
  <c r="AD222" i="63"/>
  <c r="AD616" i="63"/>
  <c r="AD549" i="63"/>
  <c r="AD497" i="63"/>
  <c r="AD207" i="63"/>
  <c r="AD127" i="63"/>
  <c r="AD214" i="63"/>
  <c r="AD566" i="63"/>
  <c r="AD16" i="63"/>
  <c r="AD540" i="63"/>
  <c r="AD605" i="63"/>
  <c r="AD135" i="63"/>
  <c r="AD482" i="63"/>
  <c r="AD548" i="63"/>
  <c r="AD606" i="63"/>
  <c r="AD331" i="63"/>
  <c r="AD132" i="63"/>
  <c r="AD208" i="63"/>
  <c r="AD60" i="63"/>
  <c r="AD146" i="63"/>
  <c r="AD95" i="63"/>
  <c r="AD637" i="63"/>
  <c r="AD25" i="63"/>
  <c r="AD234" i="63"/>
  <c r="AD110" i="63"/>
  <c r="AD392" i="63"/>
  <c r="AD508" i="63"/>
  <c r="AD183" i="63"/>
  <c r="AD402" i="63"/>
  <c r="AD656" i="63"/>
  <c r="AD192" i="63"/>
  <c r="AD326" i="63"/>
  <c r="AD229" i="63"/>
  <c r="AD168" i="63"/>
  <c r="AD196" i="63"/>
  <c r="AD578" i="63"/>
  <c r="AD509" i="63"/>
  <c r="AD231" i="63"/>
  <c r="AD657" i="63"/>
  <c r="AD390" i="63"/>
  <c r="AD517" i="63"/>
  <c r="AD595" i="63"/>
  <c r="AD493" i="63"/>
  <c r="AD378" i="63"/>
  <c r="AD18" i="63"/>
  <c r="AD20" i="63"/>
  <c r="AD593" i="63"/>
  <c r="AD294" i="63"/>
  <c r="AD26" i="63"/>
  <c r="AD215" i="63"/>
  <c r="AD422" i="63"/>
  <c r="AD576" i="63"/>
  <c r="AD369" i="63"/>
  <c r="AD440" i="63"/>
  <c r="AD484" i="63"/>
  <c r="AD153" i="63"/>
  <c r="AD426" i="63"/>
  <c r="AD468" i="63"/>
  <c r="AD477" i="63"/>
  <c r="AD364" i="63"/>
  <c r="AD21" i="63"/>
  <c r="AD154" i="63"/>
  <c r="AD184" i="63"/>
  <c r="AD475" i="63"/>
  <c r="AD452" i="63"/>
  <c r="AD322" i="63"/>
  <c r="AD465" i="63"/>
  <c r="AD419" i="63"/>
  <c r="AD324" i="63"/>
  <c r="AD239" i="63"/>
  <c r="AD297" i="63"/>
  <c r="AD447" i="63"/>
  <c r="AD434" i="63"/>
  <c r="AD418" i="63"/>
  <c r="AD377" i="63"/>
  <c r="AD71" i="63"/>
  <c r="AD296" i="63"/>
  <c r="AD400" i="63"/>
  <c r="AD120" i="63"/>
  <c r="AD266" i="63"/>
  <c r="AD362" i="63"/>
  <c r="AD439" i="63"/>
  <c r="AD180" i="63"/>
  <c r="AD202" i="63"/>
  <c r="AD338" i="63"/>
  <c r="AD429" i="63"/>
  <c r="AD87" i="63"/>
  <c r="AD112" i="63"/>
  <c r="AD375" i="63"/>
  <c r="AD450" i="63"/>
  <c r="AD336" i="63"/>
  <c r="AD370" i="63"/>
  <c r="AD128" i="63"/>
  <c r="AD323" i="63"/>
  <c r="AD631" i="63"/>
  <c r="AD307" i="63"/>
  <c r="AD131" i="63"/>
  <c r="AD136" i="63"/>
  <c r="AD138" i="63"/>
  <c r="AD44" i="63"/>
  <c r="AD17" i="63"/>
  <c r="AD129" i="63"/>
  <c r="AD55" i="63"/>
  <c r="AD564" i="63"/>
  <c r="AD33" i="63"/>
  <c r="AD142" i="63"/>
  <c r="AD288" i="63"/>
  <c r="AD143" i="63"/>
  <c r="AD58" i="63"/>
  <c r="AD130" i="63"/>
  <c r="AD626" i="63"/>
  <c r="AD591" i="63"/>
  <c r="AD639" i="63"/>
  <c r="AD109" i="63"/>
  <c r="AD505" i="63"/>
  <c r="AD415" i="63"/>
  <c r="AD212" i="63"/>
  <c r="AD197" i="63"/>
  <c r="AD427" i="63"/>
  <c r="AD171" i="63"/>
  <c r="AD105" i="63"/>
  <c r="AD111" i="63"/>
  <c r="AD151" i="63"/>
  <c r="AD198" i="63"/>
  <c r="AD123" i="63"/>
  <c r="AD283" i="63"/>
  <c r="AD121" i="63"/>
  <c r="AD486" i="63"/>
  <c r="AD363" i="63"/>
  <c r="AD299" i="63"/>
  <c r="AD269" i="63"/>
  <c r="AD199" i="63"/>
  <c r="AD232" i="63"/>
  <c r="AD466" i="63"/>
  <c r="AD376" i="63"/>
  <c r="AD256" i="63"/>
  <c r="AD420" i="63"/>
  <c r="AD577" i="63"/>
  <c r="AD421" i="63"/>
  <c r="AD583" i="63"/>
  <c r="AD203" i="63"/>
  <c r="AD476" i="63"/>
  <c r="AD640" i="63"/>
  <c r="AD258" i="63"/>
  <c r="AD374" i="63"/>
  <c r="AD117" i="63"/>
  <c r="AD66" i="63"/>
  <c r="AD70" i="63"/>
  <c r="AD501" i="63"/>
  <c r="AD449" i="63"/>
  <c r="AD133" i="63"/>
  <c r="AD455" i="63"/>
  <c r="AD391" i="63"/>
  <c r="AD592" i="63"/>
  <c r="AD295" i="63"/>
  <c r="AD473" i="63"/>
  <c r="AD237" i="63"/>
  <c r="AD634" i="63"/>
  <c r="AD162" i="63"/>
  <c r="AD428" i="63"/>
  <c r="AD259" i="63"/>
  <c r="AD37" i="63"/>
  <c r="AD274" i="63"/>
  <c r="AD604" i="63"/>
  <c r="AD507" i="63"/>
  <c r="AD240" i="63"/>
  <c r="AD313" i="63"/>
  <c r="AD365" i="63"/>
  <c r="AD417" i="63"/>
  <c r="AD580" i="63"/>
  <c r="AD104" i="63"/>
  <c r="AD636" i="63"/>
  <c r="AD38" i="63"/>
  <c r="AD137" i="63"/>
  <c r="AD520" i="63"/>
  <c r="AD190" i="63"/>
  <c r="AD107" i="63"/>
  <c r="AD45" i="63"/>
  <c r="AD460" i="63"/>
  <c r="AD268" i="63"/>
  <c r="AD293" i="63"/>
  <c r="AD353" i="63"/>
  <c r="AD189" i="63"/>
  <c r="AD525" i="63"/>
  <c r="AD565" i="63"/>
  <c r="AD53" i="63"/>
  <c r="AD116" i="63"/>
  <c r="AD139" i="63"/>
  <c r="AD539" i="63"/>
  <c r="AD52" i="63"/>
  <c r="AD51" i="63"/>
  <c r="AD622" i="63"/>
  <c r="AD61" i="63"/>
  <c r="AD43" i="63"/>
  <c r="AD47" i="63"/>
  <c r="AD547" i="63"/>
  <c r="AD645" i="63"/>
  <c r="AD54" i="63"/>
  <c r="AD265" i="63"/>
  <c r="AD646" i="63"/>
  <c r="AD552" i="63"/>
  <c r="AD22" i="63"/>
  <c r="AD255" i="63"/>
  <c r="AD633" i="63"/>
  <c r="AD514" i="63"/>
  <c r="AD148" i="63"/>
  <c r="AD397" i="63"/>
  <c r="AD169" i="63"/>
  <c r="AD201" i="63"/>
  <c r="AD236" i="63"/>
  <c r="AD325" i="63"/>
  <c r="AD68" i="63"/>
  <c r="AD403" i="63"/>
  <c r="AD46" i="63"/>
  <c r="AD69" i="63"/>
  <c r="AD230" i="63"/>
  <c r="AD463" i="63"/>
  <c r="AD416" i="63"/>
  <c r="AD398" i="63"/>
  <c r="AD641" i="63"/>
  <c r="AD467" i="63"/>
  <c r="AD194" i="63"/>
  <c r="AD19" i="63"/>
  <c r="AD86" i="63"/>
  <c r="AD122" i="63"/>
  <c r="AD64" i="63"/>
  <c r="AD655" i="63"/>
  <c r="AD401" i="63"/>
  <c r="AD24" i="63"/>
  <c r="AD433" i="63"/>
  <c r="AD519" i="63"/>
  <c r="AD284" i="63"/>
  <c r="AD462" i="63"/>
  <c r="AD355" i="63"/>
  <c r="AD485" i="63"/>
  <c r="AD545" i="63"/>
  <c r="AD575" i="63"/>
  <c r="AD150" i="63"/>
  <c r="AD67" i="63"/>
  <c r="AD195" i="63"/>
  <c r="AD49" i="63"/>
  <c r="AD65" i="63"/>
  <c r="AD233" i="63"/>
  <c r="AD624" i="63"/>
  <c r="AD654" i="63"/>
  <c r="AD182" i="63"/>
  <c r="AD216" i="63"/>
  <c r="AD267" i="63"/>
  <c r="AD170" i="63"/>
  <c r="AD483" i="63"/>
  <c r="AD492" i="63"/>
  <c r="AD446" i="63"/>
  <c r="AD164" i="63"/>
  <c r="AD155" i="63"/>
  <c r="AD254" i="63"/>
  <c r="AD106" i="63"/>
  <c r="AD579" i="63"/>
  <c r="AD165" i="63"/>
  <c r="AD23" i="63"/>
  <c r="AD200" i="63"/>
  <c r="AD238" i="63"/>
  <c r="AD163" i="63"/>
  <c r="AD607" i="63"/>
  <c r="AD515" i="63"/>
  <c r="AD448" i="63"/>
  <c r="AD332" i="63"/>
  <c r="AD510" i="63"/>
  <c r="AD627" i="63"/>
  <c r="AD290" i="63"/>
  <c r="AD521" i="63"/>
  <c r="AD144" i="63"/>
  <c r="AD264" i="63"/>
  <c r="AD330" i="63"/>
  <c r="AD57" i="63"/>
  <c r="AD50" i="63"/>
  <c r="AD602" i="63"/>
  <c r="AD56" i="63"/>
  <c r="AD610" i="63"/>
  <c r="AD32" i="63"/>
  <c r="AD59" i="63"/>
  <c r="AD559" i="63"/>
  <c r="AD625" i="63"/>
  <c r="AD617" i="63"/>
  <c r="AD48" i="63"/>
  <c r="AD219" i="63"/>
  <c r="AD289" i="63"/>
  <c r="AD118" i="63"/>
  <c r="AD119" i="63"/>
  <c r="AD613" i="63"/>
  <c r="AG545" i="63"/>
  <c r="V290" i="63"/>
  <c r="AL541" i="63"/>
  <c r="CY497" i="63"/>
  <c r="CJ497" i="63"/>
  <c r="Z497" i="63"/>
  <c r="X497" i="63"/>
  <c r="AP497" i="63"/>
  <c r="BM497" i="63"/>
  <c r="BE497" i="63"/>
  <c r="CL497" i="63"/>
  <c r="Y497" i="63"/>
  <c r="R497" i="63"/>
  <c r="V307" i="63"/>
  <c r="CZ625" i="63"/>
  <c r="CZ588" i="63"/>
  <c r="CK222" i="63"/>
  <c r="CD323" i="63"/>
  <c r="AG46" i="63"/>
  <c r="AG137" i="63"/>
  <c r="BK49" i="63"/>
  <c r="CW141" i="63"/>
  <c r="CS604" i="63"/>
  <c r="CS337" i="63"/>
  <c r="CX332" i="63"/>
  <c r="J323" i="63"/>
  <c r="J616" i="63"/>
  <c r="J541" i="63"/>
  <c r="DA366" i="63"/>
  <c r="CT574" i="63"/>
  <c r="CD379" i="63"/>
  <c r="AN323" i="63"/>
  <c r="BK323" i="63"/>
  <c r="BK141" i="63"/>
  <c r="I323" i="63"/>
  <c r="I45" i="63"/>
  <c r="DA45" i="63"/>
  <c r="CS42" i="63"/>
  <c r="CX215" i="63"/>
  <c r="CR290" i="63"/>
  <c r="CR549" i="63"/>
  <c r="CR616" i="63"/>
  <c r="CT10" i="63"/>
  <c r="CT502" i="63"/>
  <c r="AG323" i="63"/>
  <c r="AN321" i="63"/>
  <c r="DA49" i="63"/>
  <c r="DA323" i="63"/>
  <c r="CS141" i="63"/>
  <c r="CX323" i="63"/>
  <c r="J141" i="63"/>
  <c r="CR541" i="63"/>
  <c r="CK611" i="63"/>
  <c r="CZ379" i="63"/>
  <c r="CB222" i="63"/>
  <c r="AV323" i="63"/>
  <c r="DA46" i="63"/>
  <c r="DA141" i="63"/>
  <c r="CS323" i="63"/>
  <c r="CR321" i="63"/>
  <c r="CR46" i="63"/>
  <c r="BV631" i="63"/>
  <c r="AO214" i="63"/>
  <c r="AW627" i="63"/>
  <c r="BN627" i="63"/>
  <c r="BN631" i="63"/>
  <c r="AF128" i="63"/>
  <c r="AL136" i="63"/>
  <c r="R627" i="63"/>
  <c r="CL307" i="63"/>
  <c r="CL631" i="63"/>
  <c r="BE631" i="63"/>
  <c r="CY641" i="63"/>
  <c r="Y307" i="63"/>
  <c r="Z334" i="63"/>
  <c r="BD214" i="63"/>
  <c r="BF627" i="63"/>
  <c r="AH607" i="63"/>
  <c r="AH136" i="63"/>
  <c r="AW214" i="63"/>
  <c r="H607" i="63"/>
  <c r="AF607" i="63"/>
  <c r="AF117" i="63"/>
  <c r="AF525" i="63"/>
  <c r="AT627" i="63"/>
  <c r="AX307" i="63"/>
  <c r="AX336" i="63"/>
  <c r="F627" i="63"/>
  <c r="F631" i="63"/>
  <c r="CL117" i="63"/>
  <c r="BE627" i="63"/>
  <c r="CY307" i="63"/>
  <c r="V34" i="63"/>
  <c r="Z185" i="63"/>
  <c r="P608" i="63"/>
  <c r="BF608" i="63"/>
  <c r="Q627" i="63"/>
  <c r="BL627" i="63"/>
  <c r="BL117" i="63"/>
  <c r="BL214" i="63"/>
  <c r="V141" i="63"/>
  <c r="AX631" i="63"/>
  <c r="F607" i="63"/>
  <c r="R128" i="63"/>
  <c r="CL336" i="63"/>
  <c r="CJ128" i="63"/>
  <c r="BM307" i="63"/>
  <c r="BM607" i="63"/>
  <c r="CY336" i="63"/>
  <c r="CY214" i="63"/>
  <c r="AP336" i="63"/>
  <c r="Y607" i="63"/>
  <c r="Y214" i="63"/>
  <c r="Z34" i="63"/>
  <c r="Z307" i="63"/>
  <c r="Z627" i="63"/>
  <c r="BV117" i="63"/>
  <c r="BV627" i="63"/>
  <c r="Q608" i="63"/>
  <c r="AO631" i="63"/>
  <c r="AH627" i="63"/>
  <c r="AH608" i="63"/>
  <c r="BN117" i="63"/>
  <c r="BN607" i="63"/>
  <c r="BN608" i="63"/>
  <c r="Y561" i="63"/>
  <c r="H627" i="63"/>
  <c r="AT307" i="63"/>
  <c r="AT128" i="63"/>
  <c r="AT631" i="63"/>
  <c r="AX128" i="63"/>
  <c r="R607" i="63"/>
  <c r="BE214" i="63"/>
  <c r="CJ336" i="63"/>
  <c r="CJ136" i="63"/>
  <c r="BM627" i="63"/>
  <c r="CY136" i="63"/>
  <c r="AE68" i="63"/>
  <c r="AE234" i="63"/>
  <c r="AE240" i="63"/>
  <c r="AE109" i="63"/>
  <c r="AE275" i="63"/>
  <c r="AE637" i="63"/>
  <c r="AE635" i="63"/>
  <c r="AE256" i="63"/>
  <c r="AE236" i="63"/>
  <c r="AE576" i="63"/>
  <c r="AE144" i="63"/>
  <c r="AE579" i="63"/>
  <c r="AE634" i="63"/>
  <c r="AE117" i="63"/>
  <c r="AE314" i="63"/>
  <c r="AE418" i="63"/>
  <c r="AE49" i="63"/>
  <c r="AE136" i="63"/>
  <c r="AE545" i="63"/>
  <c r="AE547" i="63"/>
  <c r="AE336" i="63"/>
  <c r="AE254" i="63"/>
  <c r="AE292" i="63"/>
  <c r="AE19" i="63"/>
  <c r="AE353" i="63"/>
  <c r="AE182" i="63"/>
  <c r="AE483" i="63"/>
  <c r="AE448" i="63"/>
  <c r="AE230" i="63"/>
  <c r="AE390" i="63"/>
  <c r="AE450" i="63"/>
  <c r="AE63" i="63"/>
  <c r="AE330" i="63"/>
  <c r="AE121" i="63"/>
  <c r="AE258" i="63"/>
  <c r="AE64" i="63"/>
  <c r="AE516" i="63"/>
  <c r="AE165" i="63"/>
  <c r="AE520" i="63"/>
  <c r="AE112" i="63"/>
  <c r="AE477" i="63"/>
  <c r="AE152" i="63"/>
  <c r="AE212" i="63"/>
  <c r="AE580" i="63"/>
  <c r="AE616" i="63"/>
  <c r="AE636" i="63"/>
  <c r="AE492" i="63"/>
  <c r="AE116" i="63"/>
  <c r="AE87" i="63"/>
  <c r="AE36" i="63"/>
  <c r="AE207" i="63"/>
  <c r="AE46" i="63"/>
  <c r="AE199" i="63"/>
  <c r="AE441" i="63"/>
  <c r="AE18" i="63"/>
  <c r="AE398" i="63"/>
  <c r="AE335" i="63"/>
  <c r="AE399" i="63"/>
  <c r="AE392" i="63"/>
  <c r="AE237" i="63"/>
  <c r="AE366" i="63"/>
  <c r="AE127" i="63"/>
  <c r="AE397" i="63"/>
  <c r="AE575" i="63"/>
  <c r="AE201" i="63"/>
  <c r="AE203" i="63"/>
  <c r="AE401" i="63"/>
  <c r="AE183" i="63"/>
  <c r="AE364" i="63"/>
  <c r="AE467" i="63"/>
  <c r="AE475" i="63"/>
  <c r="AE363" i="63"/>
  <c r="AE371" i="63"/>
  <c r="AE521" i="63"/>
  <c r="AE607" i="63"/>
  <c r="AE519" i="63"/>
  <c r="AE161" i="63"/>
  <c r="AE484" i="63"/>
  <c r="AE163" i="63"/>
  <c r="AE361" i="63"/>
  <c r="AE369" i="63"/>
  <c r="AE167" i="63"/>
  <c r="AE507" i="63"/>
  <c r="AE474" i="63"/>
  <c r="AE107" i="63"/>
  <c r="AE235" i="63"/>
  <c r="AE231" i="63"/>
  <c r="AE513" i="63"/>
  <c r="AE133" i="63"/>
  <c r="AE38" i="63"/>
  <c r="AE433" i="63"/>
  <c r="AE592" i="63"/>
  <c r="AE22" i="63"/>
  <c r="AE493" i="63"/>
  <c r="AE297" i="63"/>
  <c r="AE153" i="63"/>
  <c r="AE461" i="63"/>
  <c r="AE375" i="63"/>
  <c r="AE518" i="63"/>
  <c r="AE169" i="63"/>
  <c r="AE123" i="63"/>
  <c r="AE566" i="63"/>
  <c r="AE146" i="63"/>
  <c r="AE288" i="63"/>
  <c r="AE540" i="63"/>
  <c r="AE559" i="63"/>
  <c r="AE539" i="63"/>
  <c r="AE645" i="63"/>
  <c r="AE617" i="63"/>
  <c r="AE119" i="63"/>
  <c r="AE139" i="63"/>
  <c r="AE142" i="63"/>
  <c r="AE265" i="63"/>
  <c r="AE482" i="63"/>
  <c r="AE307" i="63"/>
  <c r="AE508" i="63"/>
  <c r="AE416" i="63"/>
  <c r="AE110" i="63"/>
  <c r="AE463" i="63"/>
  <c r="AE476" i="63"/>
  <c r="AE190" i="63"/>
  <c r="AE140" i="63"/>
  <c r="AE638" i="63"/>
  <c r="AE417" i="63"/>
  <c r="AE197" i="63"/>
  <c r="AE440" i="63"/>
  <c r="AE315" i="63"/>
  <c r="AE298" i="63"/>
  <c r="AE500" i="63"/>
  <c r="AE170" i="63"/>
  <c r="AE439" i="63"/>
  <c r="AE525" i="63"/>
  <c r="AE462" i="63"/>
  <c r="AE495" i="63"/>
  <c r="AE222" i="63"/>
  <c r="AE370" i="63"/>
  <c r="AE32" i="63"/>
  <c r="AE331" i="63"/>
  <c r="AE134" i="63"/>
  <c r="AE602" i="63"/>
  <c r="AE239" i="63"/>
  <c r="AE604" i="63"/>
  <c r="AE565" i="63"/>
  <c r="AE453" i="63"/>
  <c r="AE195" i="63"/>
  <c r="AE627" i="63"/>
  <c r="AE419" i="63"/>
  <c r="AE238" i="63"/>
  <c r="AE435" i="63"/>
  <c r="AE260" i="63"/>
  <c r="AE633" i="63"/>
  <c r="AE337" i="63"/>
  <c r="AE549" i="63"/>
  <c r="AE66" i="63"/>
  <c r="AE657" i="63"/>
  <c r="AE67" i="63"/>
  <c r="AE624" i="63"/>
  <c r="AE402" i="63"/>
  <c r="AE578" i="63"/>
  <c r="AE338" i="63"/>
  <c r="AE365" i="63"/>
  <c r="AE582" i="63"/>
  <c r="AE354" i="63"/>
  <c r="AE198" i="63"/>
  <c r="AE541" i="63"/>
  <c r="AE149" i="63"/>
  <c r="AE164" i="63"/>
  <c r="AE191" i="63"/>
  <c r="AE290" i="63"/>
  <c r="AE61" i="63"/>
  <c r="AE509" i="63"/>
  <c r="AE196" i="63"/>
  <c r="AE269" i="63"/>
  <c r="AE21" i="63"/>
  <c r="AE322" i="63"/>
  <c r="AE505" i="63"/>
  <c r="AE108" i="63"/>
  <c r="AE362" i="63"/>
  <c r="AE473" i="63"/>
  <c r="AE486" i="63"/>
  <c r="AE232" i="63"/>
  <c r="AE403" i="63"/>
  <c r="AE128" i="63"/>
  <c r="AE257" i="63"/>
  <c r="AE27" i="63"/>
  <c r="AE104" i="63"/>
  <c r="AE86" i="63"/>
  <c r="AE377" i="63"/>
  <c r="AE378" i="63"/>
  <c r="AE639" i="63"/>
  <c r="AE233" i="63"/>
  <c r="AE577" i="63"/>
  <c r="AE20" i="63"/>
  <c r="AE466" i="63"/>
  <c r="AE171" i="63"/>
  <c r="AE391" i="63"/>
  <c r="AE266" i="63"/>
  <c r="AE24" i="63"/>
  <c r="AE45" i="63"/>
  <c r="AE655" i="63"/>
  <c r="AE228" i="63"/>
  <c r="AE296" i="63"/>
  <c r="AE154" i="63"/>
  <c r="AE455" i="63"/>
  <c r="AE451" i="63"/>
  <c r="AE430" i="63"/>
  <c r="AE631" i="63"/>
  <c r="AE593" i="63"/>
  <c r="AE229" i="63"/>
  <c r="AE143" i="63"/>
  <c r="AE135" i="63"/>
  <c r="AE47" i="63"/>
  <c r="AE622" i="63"/>
  <c r="AE129" i="63"/>
  <c r="AE625" i="63"/>
  <c r="AE591" i="63"/>
  <c r="AE138" i="63"/>
  <c r="AE606" i="63"/>
  <c r="AE291" i="63"/>
  <c r="AE132" i="63"/>
  <c r="AE50" i="63"/>
  <c r="AE646" i="63"/>
  <c r="AE605" i="63"/>
  <c r="AE56" i="63"/>
  <c r="AE95" i="63"/>
  <c r="AE626" i="63"/>
  <c r="AE184" i="63"/>
  <c r="AE65" i="63"/>
  <c r="AE553" i="63"/>
  <c r="AE25" i="63"/>
  <c r="AE656" i="63"/>
  <c r="AE294" i="63"/>
  <c r="AE376" i="63"/>
  <c r="AE485" i="63"/>
  <c r="AE131" i="63"/>
  <c r="AE214" i="63"/>
  <c r="AE295" i="63"/>
  <c r="AE268" i="63"/>
  <c r="AE200" i="63"/>
  <c r="AE465" i="63"/>
  <c r="AE162" i="63"/>
  <c r="AE148" i="63"/>
  <c r="AE37" i="63"/>
  <c r="AE325" i="63"/>
  <c r="AE274" i="63"/>
  <c r="AE55" i="63"/>
  <c r="AE118" i="63"/>
  <c r="AE51" i="63"/>
  <c r="AE324" i="63"/>
  <c r="AE53" i="63"/>
  <c r="AE494" i="63"/>
  <c r="AE352" i="63"/>
  <c r="AE215" i="63"/>
  <c r="AE415" i="63"/>
  <c r="AE180" i="63"/>
  <c r="AE594" i="63"/>
  <c r="AE603" i="63"/>
  <c r="AE155" i="63"/>
  <c r="AE326" i="63"/>
  <c r="AE70" i="63"/>
  <c r="AE426" i="63"/>
  <c r="AE611" i="63"/>
  <c r="AE434" i="63"/>
  <c r="AE168" i="63"/>
  <c r="AE122" i="63"/>
  <c r="AE259" i="63"/>
  <c r="AE429" i="63"/>
  <c r="AE515" i="63"/>
  <c r="AE332" i="63"/>
  <c r="AE496" i="63"/>
  <c r="AE71" i="63"/>
  <c r="AE447" i="63"/>
  <c r="AE225" i="63"/>
  <c r="AE69" i="63"/>
  <c r="AE428" i="63"/>
  <c r="AE264" i="63"/>
  <c r="AE194" i="63"/>
  <c r="AE192" i="63"/>
  <c r="AE106" i="63"/>
  <c r="AE151" i="63"/>
  <c r="AE421" i="63"/>
  <c r="AE640" i="63"/>
  <c r="AE468" i="63"/>
  <c r="AE313" i="63"/>
  <c r="AE497" i="63"/>
  <c r="AE31" i="63"/>
  <c r="AE216" i="63"/>
  <c r="AE654" i="63"/>
  <c r="AE641" i="63"/>
  <c r="AE608" i="63"/>
  <c r="AE595" i="63"/>
  <c r="AE510" i="63"/>
  <c r="AE35" i="63"/>
  <c r="AE23" i="63"/>
  <c r="AE181" i="63"/>
  <c r="AE514" i="63"/>
  <c r="AE574" i="63"/>
  <c r="AE478" i="63"/>
  <c r="AE299" i="63"/>
  <c r="AE581" i="63"/>
  <c r="AE502" i="63"/>
  <c r="AE420" i="63"/>
  <c r="AE185" i="63"/>
  <c r="AE150" i="63"/>
  <c r="AE596" i="63"/>
  <c r="AE255" i="63"/>
  <c r="AE111" i="63"/>
  <c r="AE422" i="63"/>
  <c r="AE517" i="63"/>
  <c r="AE379" i="63"/>
  <c r="AE141" i="63"/>
  <c r="AE166" i="63"/>
  <c r="AE460" i="63"/>
  <c r="AE400" i="63"/>
  <c r="AE506" i="63"/>
  <c r="AE189" i="63"/>
  <c r="AE42" i="63"/>
  <c r="AE179" i="63"/>
  <c r="AE137" i="63"/>
  <c r="AE501" i="63"/>
  <c r="AE323" i="63"/>
  <c r="AE34" i="63"/>
  <c r="AE43" i="63"/>
  <c r="AE219" i="63"/>
  <c r="AE610" i="63"/>
  <c r="AE552" i="63"/>
  <c r="AE208" i="63"/>
  <c r="AE33" i="63"/>
  <c r="AE17" i="63"/>
  <c r="AE289" i="63"/>
  <c r="AE52" i="63"/>
  <c r="AE10" i="63"/>
  <c r="AE548" i="63"/>
  <c r="AE57" i="63"/>
  <c r="AE44" i="63"/>
  <c r="AE48" i="63"/>
  <c r="AE613" i="63"/>
  <c r="AE446" i="63"/>
  <c r="AE293" i="63"/>
  <c r="AE283" i="63"/>
  <c r="AE609" i="63"/>
  <c r="AE202" i="63"/>
  <c r="AE583" i="63"/>
  <c r="AE561" i="63"/>
  <c r="AE374" i="63"/>
  <c r="AE464" i="63"/>
  <c r="AE334" i="63"/>
  <c r="AE120" i="63"/>
  <c r="AE427" i="63"/>
  <c r="AE105" i="63"/>
  <c r="AE355" i="63"/>
  <c r="AE454" i="63"/>
  <c r="AE452" i="63"/>
  <c r="AE449" i="63"/>
  <c r="AE193" i="63"/>
  <c r="AE284" i="63"/>
  <c r="AE267" i="63"/>
  <c r="AE26" i="63"/>
  <c r="AE130" i="63"/>
  <c r="AE16" i="63"/>
  <c r="AE54" i="63"/>
  <c r="AE564" i="63"/>
  <c r="CA299" i="63"/>
  <c r="CA363" i="63"/>
  <c r="CA254" i="63"/>
  <c r="CA429" i="63"/>
  <c r="CA326" i="63"/>
  <c r="CA364" i="63"/>
  <c r="CA637" i="63"/>
  <c r="CA365" i="63"/>
  <c r="CA641" i="63"/>
  <c r="CA422" i="63"/>
  <c r="CA577" i="63"/>
  <c r="CA323" i="63"/>
  <c r="CA436" i="63"/>
  <c r="CA38" i="63"/>
  <c r="CA264" i="63"/>
  <c r="CA465" i="63"/>
  <c r="CA269" i="63"/>
  <c r="CA635" i="63"/>
  <c r="CA151" i="63"/>
  <c r="CA153" i="63"/>
  <c r="CA110" i="63"/>
  <c r="CA19" i="63"/>
  <c r="CA123" i="63"/>
  <c r="CA464" i="63"/>
  <c r="CA229" i="63"/>
  <c r="CA164" i="63"/>
  <c r="CA596" i="63"/>
  <c r="CA639" i="63"/>
  <c r="CA154" i="63"/>
  <c r="CA131" i="63"/>
  <c r="CA23" i="63"/>
  <c r="CA236" i="63"/>
  <c r="CA200" i="63"/>
  <c r="CA518" i="63"/>
  <c r="CA322" i="63"/>
  <c r="CA514" i="63"/>
  <c r="CA510" i="63"/>
  <c r="CA640" i="63"/>
  <c r="CA190" i="63"/>
  <c r="CA338" i="63"/>
  <c r="CA500" i="63"/>
  <c r="CA307" i="63"/>
  <c r="CA197" i="63"/>
  <c r="CA313" i="63"/>
  <c r="CA314" i="63"/>
  <c r="CA26" i="63"/>
  <c r="CA477" i="63"/>
  <c r="CA420" i="63"/>
  <c r="CA494" i="63"/>
  <c r="CA140" i="63"/>
  <c r="CA334" i="63"/>
  <c r="CA474" i="63"/>
  <c r="CA355" i="63"/>
  <c r="CA45" i="63"/>
  <c r="CA274" i="63"/>
  <c r="CA417" i="63"/>
  <c r="CA484" i="63"/>
  <c r="CA506" i="63"/>
  <c r="CA315" i="63"/>
  <c r="CA105" i="63"/>
  <c r="CA332" i="63"/>
  <c r="CA136" i="63"/>
  <c r="CA266" i="63"/>
  <c r="CA633" i="63"/>
  <c r="CA427" i="63"/>
  <c r="CA42" i="63"/>
  <c r="CA399" i="63"/>
  <c r="CA283" i="63"/>
  <c r="CA366" i="63"/>
  <c r="CA656" i="63"/>
  <c r="CA440" i="63"/>
  <c r="CA46" i="63"/>
  <c r="CA463" i="63"/>
  <c r="CA483" i="63"/>
  <c r="CA228" i="63"/>
  <c r="CA451" i="63"/>
  <c r="CA294" i="63"/>
  <c r="CA47" i="63"/>
  <c r="CA547" i="63"/>
  <c r="CA645" i="63"/>
  <c r="CA291" i="63"/>
  <c r="CA482" i="63"/>
  <c r="CA219" i="63"/>
  <c r="CA548" i="63"/>
  <c r="CA33" i="63"/>
  <c r="CA143" i="63"/>
  <c r="CA55" i="63"/>
  <c r="CA564" i="63"/>
  <c r="CA625" i="63"/>
  <c r="CA119" i="63"/>
  <c r="CA421" i="63"/>
  <c r="CA403" i="63"/>
  <c r="CA66" i="63"/>
  <c r="CA267" i="63"/>
  <c r="CA428" i="63"/>
  <c r="CA453" i="63"/>
  <c r="CA611" i="63"/>
  <c r="CA415" i="63"/>
  <c r="CA655" i="63"/>
  <c r="CA155" i="63"/>
  <c r="CA68" i="63"/>
  <c r="CA104" i="63"/>
  <c r="CA284" i="63"/>
  <c r="CA166" i="63"/>
  <c r="CA561" i="63"/>
  <c r="CA36" i="63"/>
  <c r="CA462" i="63"/>
  <c r="CA233" i="63"/>
  <c r="CA128" i="63"/>
  <c r="CA27" i="63"/>
  <c r="CA448" i="63"/>
  <c r="CA634" i="63"/>
  <c r="CA593" i="63"/>
  <c r="CA576" i="63"/>
  <c r="CA165" i="63"/>
  <c r="CA509" i="63"/>
  <c r="CA148" i="63"/>
  <c r="CA296" i="63"/>
  <c r="CA461" i="63"/>
  <c r="CA201" i="63"/>
  <c r="CA455" i="63"/>
  <c r="CA624" i="63"/>
  <c r="CA238" i="63"/>
  <c r="CA109" i="63"/>
  <c r="CA353" i="63"/>
  <c r="CA607" i="63"/>
  <c r="CA169" i="63"/>
  <c r="CA231" i="63"/>
  <c r="CA64" i="63"/>
  <c r="CA505" i="63"/>
  <c r="CA237" i="63"/>
  <c r="CA335" i="63"/>
  <c r="CA297" i="63"/>
  <c r="CA391" i="63"/>
  <c r="CA580" i="63"/>
  <c r="CA183" i="63"/>
  <c r="CA449" i="63"/>
  <c r="CA185" i="63"/>
  <c r="CA435" i="63"/>
  <c r="CA240" i="63"/>
  <c r="CA216" i="63"/>
  <c r="CA519" i="63"/>
  <c r="CA212" i="63"/>
  <c r="CA476" i="63"/>
  <c r="CA370" i="63"/>
  <c r="CA565" i="63"/>
  <c r="CA441" i="63"/>
  <c r="CA541" i="63"/>
  <c r="CA397" i="63"/>
  <c r="CA594" i="63"/>
  <c r="CA657" i="63"/>
  <c r="CA581" i="63"/>
  <c r="CA390" i="63"/>
  <c r="CA475" i="63"/>
  <c r="CA168" i="63"/>
  <c r="CA37" i="63"/>
  <c r="CA48" i="63"/>
  <c r="CA289" i="63"/>
  <c r="CA606" i="63"/>
  <c r="CA135" i="63"/>
  <c r="CA44" i="63"/>
  <c r="CA613" i="63"/>
  <c r="CA591" i="63"/>
  <c r="CA57" i="63"/>
  <c r="CA43" i="63"/>
  <c r="CA130" i="63"/>
  <c r="CA617" i="63"/>
  <c r="CA132" i="63"/>
  <c r="CA54" i="63"/>
  <c r="CA288" i="63"/>
  <c r="CA626" i="63"/>
  <c r="CA234" i="63"/>
  <c r="CA583" i="63"/>
  <c r="CA161" i="63"/>
  <c r="CA501" i="63"/>
  <c r="CA24" i="63"/>
  <c r="CA215" i="63"/>
  <c r="CA473" i="63"/>
  <c r="CA257" i="63"/>
  <c r="CA65" i="63"/>
  <c r="CA167" i="63"/>
  <c r="CA467" i="63"/>
  <c r="CA198" i="63"/>
  <c r="CA21" i="63"/>
  <c r="CA595" i="63"/>
  <c r="CA376" i="63"/>
  <c r="CA179" i="63"/>
  <c r="CA325" i="63"/>
  <c r="CA106" i="63"/>
  <c r="CA493" i="63"/>
  <c r="CA392" i="63"/>
  <c r="CA369" i="63"/>
  <c r="CA446" i="63"/>
  <c r="CA71" i="63"/>
  <c r="CA25" i="63"/>
  <c r="CA447" i="63"/>
  <c r="CA525" i="63"/>
  <c r="CA49" i="63"/>
  <c r="CA520" i="63"/>
  <c r="CA549" i="63"/>
  <c r="CA336" i="63"/>
  <c r="CA193" i="63"/>
  <c r="CA87" i="63"/>
  <c r="CA603" i="63"/>
  <c r="CA202" i="63"/>
  <c r="CA627" i="63"/>
  <c r="CA170" i="63"/>
  <c r="CA182" i="63"/>
  <c r="CA171" i="63"/>
  <c r="CA478" i="63"/>
  <c r="CA122" i="63"/>
  <c r="CA137" i="63"/>
  <c r="CA654" i="63"/>
  <c r="CA361" i="63"/>
  <c r="CA513" i="63"/>
  <c r="CA485" i="63"/>
  <c r="CA492" i="63"/>
  <c r="CA515" i="63"/>
  <c r="CA517" i="63"/>
  <c r="CA402" i="63"/>
  <c r="CA192" i="63"/>
  <c r="CA255" i="63"/>
  <c r="CA400" i="63"/>
  <c r="CA631" i="63"/>
  <c r="CA638" i="63"/>
  <c r="CA199" i="63"/>
  <c r="CA31" i="63"/>
  <c r="CA636" i="63"/>
  <c r="CA324" i="63"/>
  <c r="CA371" i="63"/>
  <c r="CA495" i="63"/>
  <c r="CA507" i="63"/>
  <c r="CA117" i="63"/>
  <c r="CA163" i="63"/>
  <c r="CA378" i="63"/>
  <c r="CA260" i="63"/>
  <c r="CA18" i="63"/>
  <c r="CA298" i="63"/>
  <c r="CA553" i="63"/>
  <c r="CA608" i="63"/>
  <c r="CA120" i="63"/>
  <c r="CA63" i="63"/>
  <c r="CA222" i="63"/>
  <c r="CA419" i="63"/>
  <c r="CA433" i="63"/>
  <c r="CA235" i="63"/>
  <c r="CA460" i="63"/>
  <c r="CA149" i="63"/>
  <c r="CA497" i="63"/>
  <c r="CA116" i="63"/>
  <c r="CA374" i="63"/>
  <c r="CA152" i="63"/>
  <c r="CA70" i="63"/>
  <c r="CA22" i="63"/>
  <c r="CA401" i="63"/>
  <c r="CA604" i="63"/>
  <c r="CA208" i="63"/>
  <c r="CA56" i="63"/>
  <c r="CA51" i="63"/>
  <c r="CA559" i="63"/>
  <c r="CA605" i="63"/>
  <c r="CA16" i="63"/>
  <c r="CA146" i="63"/>
  <c r="CA540" i="63"/>
  <c r="CA331" i="63"/>
  <c r="CA52" i="63"/>
  <c r="CA646" i="63"/>
  <c r="CA602" i="63"/>
  <c r="CA138" i="63"/>
  <c r="CA142" i="63"/>
  <c r="CA610" i="63"/>
  <c r="CA230" i="63"/>
  <c r="CA416" i="63"/>
  <c r="CA377" i="63"/>
  <c r="CA107" i="63"/>
  <c r="CA496" i="63"/>
  <c r="CA295" i="63"/>
  <c r="CA418" i="63"/>
  <c r="CA214" i="63"/>
  <c r="CA108" i="63"/>
  <c r="CA111" i="63"/>
  <c r="CA232" i="63"/>
  <c r="CA450" i="63"/>
  <c r="CA434" i="63"/>
  <c r="CA196" i="63"/>
  <c r="CA150" i="63"/>
  <c r="CA203" i="63"/>
  <c r="CA575" i="63"/>
  <c r="CA293" i="63"/>
  <c r="CA566" i="63"/>
  <c r="CA118" i="63"/>
  <c r="CA129" i="63"/>
  <c r="CA10" i="63"/>
  <c r="CA95" i="63"/>
  <c r="CA139" i="63"/>
  <c r="CA574" i="63"/>
  <c r="CA268" i="63"/>
  <c r="CA508" i="63"/>
  <c r="CA133" i="63"/>
  <c r="CA398" i="63"/>
  <c r="CA258" i="63"/>
  <c r="CA430" i="63"/>
  <c r="CA256" i="63"/>
  <c r="CA454" i="63"/>
  <c r="CA195" i="63"/>
  <c r="CA290" i="63"/>
  <c r="CA207" i="63"/>
  <c r="CA225" i="63"/>
  <c r="CA141" i="63"/>
  <c r="CA592" i="63"/>
  <c r="CA32" i="63"/>
  <c r="CA362" i="63"/>
  <c r="CA144" i="63"/>
  <c r="CA516" i="63"/>
  <c r="CA259" i="63"/>
  <c r="CA180" i="63"/>
  <c r="CA20" i="63"/>
  <c r="CA582" i="63"/>
  <c r="CA162" i="63"/>
  <c r="CA578" i="63"/>
  <c r="CA486" i="63"/>
  <c r="CA86" i="63"/>
  <c r="CA521" i="63"/>
  <c r="CA121" i="63"/>
  <c r="CA67" i="63"/>
  <c r="CA466" i="63"/>
  <c r="CA112" i="63"/>
  <c r="CA545" i="63"/>
  <c r="CA616" i="63"/>
  <c r="CA579" i="63"/>
  <c r="CA239" i="63"/>
  <c r="CA194" i="63"/>
  <c r="CA439" i="63"/>
  <c r="CA622" i="63"/>
  <c r="CA34" i="63"/>
  <c r="CA50" i="63"/>
  <c r="CA330" i="63"/>
  <c r="CA134" i="63"/>
  <c r="CA552" i="63"/>
  <c r="CA265" i="63"/>
  <c r="CA539" i="63"/>
  <c r="CA275" i="63"/>
  <c r="CA502" i="63"/>
  <c r="CA426" i="63"/>
  <c r="CA127" i="63"/>
  <c r="CA352" i="63"/>
  <c r="CA609" i="63"/>
  <c r="CA69" i="63"/>
  <c r="CA452" i="63"/>
  <c r="CA354" i="63"/>
  <c r="CA35" i="63"/>
  <c r="CA191" i="63"/>
  <c r="CA379" i="63"/>
  <c r="CA181" i="63"/>
  <c r="CA468" i="63"/>
  <c r="CA375" i="63"/>
  <c r="CA53" i="63"/>
  <c r="CA189" i="63"/>
  <c r="CA184" i="63"/>
  <c r="CA337" i="63"/>
  <c r="CA292" i="63"/>
  <c r="CA17" i="63"/>
  <c r="CA61" i="63"/>
  <c r="AM109" i="63"/>
  <c r="AM128" i="63"/>
  <c r="AM635" i="63"/>
  <c r="AM201" i="63"/>
  <c r="AM496" i="63"/>
  <c r="AM454" i="63"/>
  <c r="AM475" i="63"/>
  <c r="AM637" i="63"/>
  <c r="AM483" i="63"/>
  <c r="AM137" i="63"/>
  <c r="AM465" i="63"/>
  <c r="AM362" i="63"/>
  <c r="AM507" i="63"/>
  <c r="AM478" i="63"/>
  <c r="AM199" i="63"/>
  <c r="AM230" i="63"/>
  <c r="AM154" i="63"/>
  <c r="AM608" i="63"/>
  <c r="AM577" i="63"/>
  <c r="AM429" i="63"/>
  <c r="AM214" i="63"/>
  <c r="AM453" i="63"/>
  <c r="AM515" i="63"/>
  <c r="AM196" i="63"/>
  <c r="AM639" i="63"/>
  <c r="AM65" i="63"/>
  <c r="AM595" i="63"/>
  <c r="AM116" i="63"/>
  <c r="AM260" i="63"/>
  <c r="AM336" i="63"/>
  <c r="AM518" i="63"/>
  <c r="AM105" i="63"/>
  <c r="AM519" i="63"/>
  <c r="AM237" i="63"/>
  <c r="AM182" i="63"/>
  <c r="AM284" i="63"/>
  <c r="AM225" i="63"/>
  <c r="AM579" i="63"/>
  <c r="AM239" i="63"/>
  <c r="AM149" i="63"/>
  <c r="AM609" i="63"/>
  <c r="AM390" i="63"/>
  <c r="AM366" i="63"/>
  <c r="AM64" i="63"/>
  <c r="AM110" i="63"/>
  <c r="AM403" i="63"/>
  <c r="AM450" i="63"/>
  <c r="AM45" i="63"/>
  <c r="AM521" i="63"/>
  <c r="AM640" i="63"/>
  <c r="AM215" i="63"/>
  <c r="AM441" i="63"/>
  <c r="AM365" i="63"/>
  <c r="AM378" i="63"/>
  <c r="AM417" i="63"/>
  <c r="AM641" i="63"/>
  <c r="AM122" i="63"/>
  <c r="AM440" i="63"/>
  <c r="AM580" i="63"/>
  <c r="AM70" i="63"/>
  <c r="AM35" i="63"/>
  <c r="AM68" i="63"/>
  <c r="AM49" i="63"/>
  <c r="AM371" i="63"/>
  <c r="AM462" i="63"/>
  <c r="AM27" i="63"/>
  <c r="AM167" i="63"/>
  <c r="AM61" i="63"/>
  <c r="AM624" i="63"/>
  <c r="AM581" i="63"/>
  <c r="AM21" i="63"/>
  <c r="AM235" i="63"/>
  <c r="AM131" i="63"/>
  <c r="AM24" i="63"/>
  <c r="AM583" i="63"/>
  <c r="AM631" i="63"/>
  <c r="AM256" i="63"/>
  <c r="AM482" i="63"/>
  <c r="AM613" i="63"/>
  <c r="AM48" i="63"/>
  <c r="AM610" i="63"/>
  <c r="AM606" i="63"/>
  <c r="AM331" i="63"/>
  <c r="AM32" i="63"/>
  <c r="AM33" i="63"/>
  <c r="AM622" i="63"/>
  <c r="AM564" i="63"/>
  <c r="AM135" i="63"/>
  <c r="AM54" i="63"/>
  <c r="AM559" i="63"/>
  <c r="AM591" i="63"/>
  <c r="AM617" i="63"/>
  <c r="AM163" i="63"/>
  <c r="AM240" i="63"/>
  <c r="AM355" i="63"/>
  <c r="AM497" i="63"/>
  <c r="AM164" i="63"/>
  <c r="AM500" i="63"/>
  <c r="AM377" i="63"/>
  <c r="AM501" i="63"/>
  <c r="AM120" i="63"/>
  <c r="AM326" i="63"/>
  <c r="AM447" i="63"/>
  <c r="AM400" i="63"/>
  <c r="AM419" i="63"/>
  <c r="AM485" i="63"/>
  <c r="AM31" i="63"/>
  <c r="AM180" i="63"/>
  <c r="AM392" i="63"/>
  <c r="AM166" i="63"/>
  <c r="AM222" i="63"/>
  <c r="AM298" i="63"/>
  <c r="AM607" i="63"/>
  <c r="AM233" i="63"/>
  <c r="AM171" i="63"/>
  <c r="AM53" i="63"/>
  <c r="AM23" i="63"/>
  <c r="AM86" i="63"/>
  <c r="AM200" i="63"/>
  <c r="AM258" i="63"/>
  <c r="AM418" i="63"/>
  <c r="AM460" i="63"/>
  <c r="AM627" i="63"/>
  <c r="AM369" i="63"/>
  <c r="AM197" i="63"/>
  <c r="AM426" i="63"/>
  <c r="AM493" i="63"/>
  <c r="AM603" i="63"/>
  <c r="AM451" i="63"/>
  <c r="AM464" i="63"/>
  <c r="AM391" i="63"/>
  <c r="AM324" i="63"/>
  <c r="AM25" i="63"/>
  <c r="AM192" i="63"/>
  <c r="AM332" i="63"/>
  <c r="AM402" i="63"/>
  <c r="AM37" i="63"/>
  <c r="AM335" i="63"/>
  <c r="AM264" i="63"/>
  <c r="AM170" i="63"/>
  <c r="AM633" i="63"/>
  <c r="AM274" i="63"/>
  <c r="AM36" i="63"/>
  <c r="AM136" i="63"/>
  <c r="AM638" i="63"/>
  <c r="AM574" i="63"/>
  <c r="AM144" i="63"/>
  <c r="AM545" i="63"/>
  <c r="AM190" i="63"/>
  <c r="AM299" i="63"/>
  <c r="AM541" i="63"/>
  <c r="AM238" i="63"/>
  <c r="AM398" i="63"/>
  <c r="AM582" i="63"/>
  <c r="AM374" i="63"/>
  <c r="AM234" i="63"/>
  <c r="AM216" i="63"/>
  <c r="AM104" i="63"/>
  <c r="AM123" i="63"/>
  <c r="AM420" i="63"/>
  <c r="AM375" i="63"/>
  <c r="AM376" i="63"/>
  <c r="AM494" i="63"/>
  <c r="AM636" i="63"/>
  <c r="AM133" i="63"/>
  <c r="AM141" i="63"/>
  <c r="AM165" i="63"/>
  <c r="AM484" i="63"/>
  <c r="AM106" i="63"/>
  <c r="AM337" i="63"/>
  <c r="AM153" i="63"/>
  <c r="AM296" i="63"/>
  <c r="AM259" i="63"/>
  <c r="AM354" i="63"/>
  <c r="AM297" i="63"/>
  <c r="AM266" i="63"/>
  <c r="AM52" i="63"/>
  <c r="AM646" i="63"/>
  <c r="AM602" i="63"/>
  <c r="AM57" i="63"/>
  <c r="AM10" i="63"/>
  <c r="AM51" i="63"/>
  <c r="AM219" i="63"/>
  <c r="AM540" i="63"/>
  <c r="AM130" i="63"/>
  <c r="AM626" i="63"/>
  <c r="AM16" i="63"/>
  <c r="AM17" i="63"/>
  <c r="AM645" i="63"/>
  <c r="AM34" i="63"/>
  <c r="AM291" i="63"/>
  <c r="AM142" i="63"/>
  <c r="AM146" i="63"/>
  <c r="AM119" i="63"/>
  <c r="AM212" i="63"/>
  <c r="AM463" i="63"/>
  <c r="AM198" i="63"/>
  <c r="AM379" i="63"/>
  <c r="AM255" i="63"/>
  <c r="AM181" i="63"/>
  <c r="AM107" i="63"/>
  <c r="AM654" i="63"/>
  <c r="AM467" i="63"/>
  <c r="AM361" i="63"/>
  <c r="AM578" i="63"/>
  <c r="AM436" i="63"/>
  <c r="AM655" i="63"/>
  <c r="AM461" i="63"/>
  <c r="AM69" i="63"/>
  <c r="AM468" i="63"/>
  <c r="AM162" i="63"/>
  <c r="AM455" i="63"/>
  <c r="AM434" i="63"/>
  <c r="AM168" i="63"/>
  <c r="AM516" i="63"/>
  <c r="AM401" i="63"/>
  <c r="AM416" i="63"/>
  <c r="AM283" i="63"/>
  <c r="AM594" i="63"/>
  <c r="AM616" i="63"/>
  <c r="AM611" i="63"/>
  <c r="AM435" i="63"/>
  <c r="AM18" i="63"/>
  <c r="AM151" i="63"/>
  <c r="AM517" i="63"/>
  <c r="AM428" i="63"/>
  <c r="AM231" i="63"/>
  <c r="AM452" i="63"/>
  <c r="AM195" i="63"/>
  <c r="AM364" i="63"/>
  <c r="AM267" i="63"/>
  <c r="AM185" i="63"/>
  <c r="AM184" i="63"/>
  <c r="AM449" i="63"/>
  <c r="AM323" i="63"/>
  <c r="AM604" i="63"/>
  <c r="AM193" i="63"/>
  <c r="AM525" i="63"/>
  <c r="AM169" i="63"/>
  <c r="AM295" i="63"/>
  <c r="AM427" i="63"/>
  <c r="AM229" i="63"/>
  <c r="AM439" i="63"/>
  <c r="AM38" i="63"/>
  <c r="AM477" i="63"/>
  <c r="AM268" i="63"/>
  <c r="AM294" i="63"/>
  <c r="AM127" i="63"/>
  <c r="AM325" i="63"/>
  <c r="AM269" i="63"/>
  <c r="AM446" i="63"/>
  <c r="AM183" i="63"/>
  <c r="AM20" i="63"/>
  <c r="AM189" i="63"/>
  <c r="AM292" i="63"/>
  <c r="AM510" i="63"/>
  <c r="AM202" i="63"/>
  <c r="AM236" i="63"/>
  <c r="AM549" i="63"/>
  <c r="AM194" i="63"/>
  <c r="AM415" i="63"/>
  <c r="AM132" i="63"/>
  <c r="AM265" i="63"/>
  <c r="AM95" i="63"/>
  <c r="AM143" i="63"/>
  <c r="AM539" i="63"/>
  <c r="AM43" i="63"/>
  <c r="AM129" i="63"/>
  <c r="AM605" i="63"/>
  <c r="AM566" i="63"/>
  <c r="AM44" i="63"/>
  <c r="AM66" i="63"/>
  <c r="AM257" i="63"/>
  <c r="AM207" i="63"/>
  <c r="AM112" i="63"/>
  <c r="AM508" i="63"/>
  <c r="AM67" i="63"/>
  <c r="AM293" i="63"/>
  <c r="AM476" i="63"/>
  <c r="AM505" i="63"/>
  <c r="AM121" i="63"/>
  <c r="AM155" i="63"/>
  <c r="AM363" i="63"/>
  <c r="AM520" i="63"/>
  <c r="AM576" i="63"/>
  <c r="AM338" i="63"/>
  <c r="AM397" i="63"/>
  <c r="AM314" i="63"/>
  <c r="AM492" i="63"/>
  <c r="AM46" i="63"/>
  <c r="AM290" i="63"/>
  <c r="AM509" i="63"/>
  <c r="AM502" i="63"/>
  <c r="AM422" i="63"/>
  <c r="AM561" i="63"/>
  <c r="AM553" i="63"/>
  <c r="AM108" i="63"/>
  <c r="AM334" i="63"/>
  <c r="AM42" i="63"/>
  <c r="AM275" i="63"/>
  <c r="AM486" i="63"/>
  <c r="AM592" i="63"/>
  <c r="AM370" i="63"/>
  <c r="AM506" i="63"/>
  <c r="AM513" i="63"/>
  <c r="AM307" i="63"/>
  <c r="AM596" i="63"/>
  <c r="AM565" i="63"/>
  <c r="AM150" i="63"/>
  <c r="AM442" i="63"/>
  <c r="AM352" i="63"/>
  <c r="AM161" i="63"/>
  <c r="AM71" i="63"/>
  <c r="AM656" i="63"/>
  <c r="AM63" i="63"/>
  <c r="AM117" i="63"/>
  <c r="AM399" i="63"/>
  <c r="AM203" i="63"/>
  <c r="AM514" i="63"/>
  <c r="AM495" i="63"/>
  <c r="AM232" i="63"/>
  <c r="AM22" i="63"/>
  <c r="AM634" i="63"/>
  <c r="AM433" i="63"/>
  <c r="AM353" i="63"/>
  <c r="AM26" i="63"/>
  <c r="AM575" i="63"/>
  <c r="AM593" i="63"/>
  <c r="AM473" i="63"/>
  <c r="AM254" i="63"/>
  <c r="AM111" i="63"/>
  <c r="AM330" i="63"/>
  <c r="AM191" i="63"/>
  <c r="AM228" i="63"/>
  <c r="AM322" i="63"/>
  <c r="AM448" i="63"/>
  <c r="AM87" i="63"/>
  <c r="AM140" i="63"/>
  <c r="AM152" i="63"/>
  <c r="AM19" i="63"/>
  <c r="AM474" i="63"/>
  <c r="AM466" i="63"/>
  <c r="AM179" i="63"/>
  <c r="AM657" i="63"/>
  <c r="AM421" i="63"/>
  <c r="AM148" i="63"/>
  <c r="AM313" i="63"/>
  <c r="AM315" i="63"/>
  <c r="AM430" i="63"/>
  <c r="AM138" i="63"/>
  <c r="AM50" i="63"/>
  <c r="AM288" i="63"/>
  <c r="AM139" i="63"/>
  <c r="AM134" i="63"/>
  <c r="AM289" i="63"/>
  <c r="AM552" i="63"/>
  <c r="AM208" i="63"/>
  <c r="AM55" i="63"/>
  <c r="AM56" i="63"/>
  <c r="AM548" i="63"/>
  <c r="AM625" i="63"/>
  <c r="AM47" i="63"/>
  <c r="AM547" i="63"/>
  <c r="AM118" i="63"/>
  <c r="CO365" i="63"/>
  <c r="CO553" i="63"/>
  <c r="CO322" i="63"/>
  <c r="CO426" i="63"/>
  <c r="CO163" i="63"/>
  <c r="CO561" i="63"/>
  <c r="CO150" i="63"/>
  <c r="CO170" i="63"/>
  <c r="CO449" i="63"/>
  <c r="CO254" i="63"/>
  <c r="CO636" i="63"/>
  <c r="CO31" i="63"/>
  <c r="CO375" i="63"/>
  <c r="CO152" i="63"/>
  <c r="CO466" i="63"/>
  <c r="CO379" i="63"/>
  <c r="CO580" i="63"/>
  <c r="CO624" i="63"/>
  <c r="CO595" i="63"/>
  <c r="CO576" i="63"/>
  <c r="CO371" i="63"/>
  <c r="CO428" i="63"/>
  <c r="CO594" i="63"/>
  <c r="CO500" i="63"/>
  <c r="CO354" i="63"/>
  <c r="CO446" i="63"/>
  <c r="CO501" i="63"/>
  <c r="CO196" i="63"/>
  <c r="CO154" i="63"/>
  <c r="CO182" i="63"/>
  <c r="CO38" i="63"/>
  <c r="CO352" i="63"/>
  <c r="CO475" i="63"/>
  <c r="CO519" i="63"/>
  <c r="CO229" i="63"/>
  <c r="CO330" i="63"/>
  <c r="CO593" i="63"/>
  <c r="CO607" i="63"/>
  <c r="CO492" i="63"/>
  <c r="CO183" i="63"/>
  <c r="CO166" i="63"/>
  <c r="CO326" i="63"/>
  <c r="CO107" i="63"/>
  <c r="CO634" i="63"/>
  <c r="CO440" i="63"/>
  <c r="CO258" i="63"/>
  <c r="CO451" i="63"/>
  <c r="CO162" i="63"/>
  <c r="CO117" i="63"/>
  <c r="CO579" i="63"/>
  <c r="CO592" i="63"/>
  <c r="CO609" i="63"/>
  <c r="CO361" i="63"/>
  <c r="CO116" i="63"/>
  <c r="CO256" i="63"/>
  <c r="CO180" i="63"/>
  <c r="CO420" i="63"/>
  <c r="CO133" i="63"/>
  <c r="CO21" i="63"/>
  <c r="CO121" i="63"/>
  <c r="CO422" i="63"/>
  <c r="CO463" i="63"/>
  <c r="CO296" i="63"/>
  <c r="CO268" i="63"/>
  <c r="CO235" i="63"/>
  <c r="CO583" i="63"/>
  <c r="CO460" i="63"/>
  <c r="CO236" i="63"/>
  <c r="CO637" i="63"/>
  <c r="CO418" i="63"/>
  <c r="CO293" i="63"/>
  <c r="CO603" i="63"/>
  <c r="CO442" i="63"/>
  <c r="CO122" i="63"/>
  <c r="CO402" i="63"/>
  <c r="CO198" i="63"/>
  <c r="CO321" i="63"/>
  <c r="CO363" i="63"/>
  <c r="CO298" i="63"/>
  <c r="CO575" i="63"/>
  <c r="CO462" i="63"/>
  <c r="CO55" i="63"/>
  <c r="CO134" i="63"/>
  <c r="CO219" i="63"/>
  <c r="CO129" i="63"/>
  <c r="CO119" i="63"/>
  <c r="CO617" i="63"/>
  <c r="CO331" i="63"/>
  <c r="CO51" i="63"/>
  <c r="CO564" i="63"/>
  <c r="CO57" i="63"/>
  <c r="CO547" i="63"/>
  <c r="CO591" i="63"/>
  <c r="CO47" i="63"/>
  <c r="CO58" i="63"/>
  <c r="CO288" i="63"/>
  <c r="CO540" i="63"/>
  <c r="CO626" i="63"/>
  <c r="CO545" i="63"/>
  <c r="CO654" i="63"/>
  <c r="CO234" i="63"/>
  <c r="CO656" i="63"/>
  <c r="CO238" i="63"/>
  <c r="CO240" i="63"/>
  <c r="CO596" i="63"/>
  <c r="CO19" i="63"/>
  <c r="CO284" i="63"/>
  <c r="CO199" i="63"/>
  <c r="CO165" i="63"/>
  <c r="CO541" i="63"/>
  <c r="CO260" i="63"/>
  <c r="CO37" i="63"/>
  <c r="CO657" i="63"/>
  <c r="CO441" i="63"/>
  <c r="CO399" i="63"/>
  <c r="CO377" i="63"/>
  <c r="CO417" i="63"/>
  <c r="CO374" i="63"/>
  <c r="CO574" i="63"/>
  <c r="CO68" i="63"/>
  <c r="CO627" i="63"/>
  <c r="CO378" i="63"/>
  <c r="CO514" i="63"/>
  <c r="CO259" i="63"/>
  <c r="CO257" i="63"/>
  <c r="CO141" i="63"/>
  <c r="CO112" i="63"/>
  <c r="CO314" i="63"/>
  <c r="CO307" i="63"/>
  <c r="CO485" i="63"/>
  <c r="CO18" i="63"/>
  <c r="CO549" i="63"/>
  <c r="CO435" i="63"/>
  <c r="CO105" i="63"/>
  <c r="CO639" i="63"/>
  <c r="CO508" i="63"/>
  <c r="CO225" i="63"/>
  <c r="CO69" i="63"/>
  <c r="CO452" i="63"/>
  <c r="CO230" i="63"/>
  <c r="CO478" i="63"/>
  <c r="CO110" i="63"/>
  <c r="CO434" i="63"/>
  <c r="CO155" i="63"/>
  <c r="CO161" i="63"/>
  <c r="CO266" i="63"/>
  <c r="CO87" i="63"/>
  <c r="CO195" i="63"/>
  <c r="CO292" i="63"/>
  <c r="CO477" i="63"/>
  <c r="CO455" i="63"/>
  <c r="CO401" i="63"/>
  <c r="CO120" i="63"/>
  <c r="CO148" i="63"/>
  <c r="CO149" i="63"/>
  <c r="CO35" i="63"/>
  <c r="CO239" i="63"/>
  <c r="CO578" i="63"/>
  <c r="CO181" i="63"/>
  <c r="CO323" i="63"/>
  <c r="CO320" i="63"/>
  <c r="CO565" i="63"/>
  <c r="CO232" i="63"/>
  <c r="CO611" i="63"/>
  <c r="CO616" i="63"/>
  <c r="CO364" i="63"/>
  <c r="CO25" i="63"/>
  <c r="CO216" i="63"/>
  <c r="CO416" i="63"/>
  <c r="CO197" i="63"/>
  <c r="CO474" i="63"/>
  <c r="CO137" i="63"/>
  <c r="CO362" i="63"/>
  <c r="CO275" i="63"/>
  <c r="CO355" i="63"/>
  <c r="CO338" i="63"/>
  <c r="CO34" i="63"/>
  <c r="CO52" i="63"/>
  <c r="CO142" i="63"/>
  <c r="CO606" i="63"/>
  <c r="CO10" i="63"/>
  <c r="CO95" i="63"/>
  <c r="CO289" i="63"/>
  <c r="CO566" i="63"/>
  <c r="CO132" i="63"/>
  <c r="CO48" i="63"/>
  <c r="CO130" i="63"/>
  <c r="CO16" i="63"/>
  <c r="CO50" i="63"/>
  <c r="CO613" i="63"/>
  <c r="CO539" i="63"/>
  <c r="CO194" i="63"/>
  <c r="CO476" i="63"/>
  <c r="CO515" i="63"/>
  <c r="CO66" i="63"/>
  <c r="CO390" i="63"/>
  <c r="CO109" i="63"/>
  <c r="CO26" i="63"/>
  <c r="CO49" i="63"/>
  <c r="CO171" i="63"/>
  <c r="CO36" i="63"/>
  <c r="CO464" i="63"/>
  <c r="CO267" i="63"/>
  <c r="CO467" i="63"/>
  <c r="CO123" i="63"/>
  <c r="CO518" i="63"/>
  <c r="CO582" i="63"/>
  <c r="CO608" i="63"/>
  <c r="CO461" i="63"/>
  <c r="CO228" i="63"/>
  <c r="CO42" i="63"/>
  <c r="CO397" i="63"/>
  <c r="CO641" i="63"/>
  <c r="CO430" i="63"/>
  <c r="CO64" i="63"/>
  <c r="CO233" i="63"/>
  <c r="CO128" i="63"/>
  <c r="CO421" i="63"/>
  <c r="CO222" i="63"/>
  <c r="CO63" i="63"/>
  <c r="CO201" i="63"/>
  <c r="CO496" i="63"/>
  <c r="CO65" i="63"/>
  <c r="CO231" i="63"/>
  <c r="CO295" i="63"/>
  <c r="CO427" i="63"/>
  <c r="CO513" i="63"/>
  <c r="CO313" i="63"/>
  <c r="CO200" i="63"/>
  <c r="CO370" i="63"/>
  <c r="CO497" i="63"/>
  <c r="CO168" i="63"/>
  <c r="CO61" i="63"/>
  <c r="CO369" i="63"/>
  <c r="CO167" i="63"/>
  <c r="CO525" i="63"/>
  <c r="CO448" i="63"/>
  <c r="CO332" i="63"/>
  <c r="CO104" i="63"/>
  <c r="CO24" i="63"/>
  <c r="CO516" i="63"/>
  <c r="CO366" i="63"/>
  <c r="CO185" i="63"/>
  <c r="CO517" i="63"/>
  <c r="CO212" i="63"/>
  <c r="CO398" i="63"/>
  <c r="CO325" i="63"/>
  <c r="CO71" i="63"/>
  <c r="CO494" i="63"/>
  <c r="CO127" i="63"/>
  <c r="CO493" i="63"/>
  <c r="CO635" i="63"/>
  <c r="CO604" i="63"/>
  <c r="CO400" i="63"/>
  <c r="CO144" i="63"/>
  <c r="CO439" i="63"/>
  <c r="CO294" i="63"/>
  <c r="CO638" i="63"/>
  <c r="CO297" i="63"/>
  <c r="CO433" i="63"/>
  <c r="CO502" i="63"/>
  <c r="CO429" i="63"/>
  <c r="CO189" i="63"/>
  <c r="CO264" i="63"/>
  <c r="CO207" i="63"/>
  <c r="CO353" i="63"/>
  <c r="CO453" i="63"/>
  <c r="CO505" i="63"/>
  <c r="CO184" i="63"/>
  <c r="CO45" i="63"/>
  <c r="CO22" i="63"/>
  <c r="CO23" i="63"/>
  <c r="CO633" i="63"/>
  <c r="CO450" i="63"/>
  <c r="CO376" i="63"/>
  <c r="CO274" i="63"/>
  <c r="CO208" i="63"/>
  <c r="CO138" i="63"/>
  <c r="CO32" i="63"/>
  <c r="CO605" i="63"/>
  <c r="CO59" i="63"/>
  <c r="CO146" i="63"/>
  <c r="CO135" i="63"/>
  <c r="CO56" i="63"/>
  <c r="CO559" i="63"/>
  <c r="CO602" i="63"/>
  <c r="CO291" i="63"/>
  <c r="CO482" i="63"/>
  <c r="CO622" i="63"/>
  <c r="CO118" i="63"/>
  <c r="CO53" i="63"/>
  <c r="CO465" i="63"/>
  <c r="CO151" i="63"/>
  <c r="CO335" i="63"/>
  <c r="CO324" i="63"/>
  <c r="CO473" i="63"/>
  <c r="CO290" i="63"/>
  <c r="CO495" i="63"/>
  <c r="CO486" i="63"/>
  <c r="CO86" i="63"/>
  <c r="CO136" i="63"/>
  <c r="CO655" i="63"/>
  <c r="CO283" i="63"/>
  <c r="CO153" i="63"/>
  <c r="CO506" i="63"/>
  <c r="CO190" i="63"/>
  <c r="CO203" i="63"/>
  <c r="CO577" i="63"/>
  <c r="CO192" i="63"/>
  <c r="CO447" i="63"/>
  <c r="CO108" i="63"/>
  <c r="CO20" i="63"/>
  <c r="CO521" i="63"/>
  <c r="CO419" i="63"/>
  <c r="CO507" i="63"/>
  <c r="CO315" i="63"/>
  <c r="CO106" i="63"/>
  <c r="CO631" i="63"/>
  <c r="CO510" i="63"/>
  <c r="CO483" i="63"/>
  <c r="CO454" i="63"/>
  <c r="CO403" i="63"/>
  <c r="CO237" i="63"/>
  <c r="CO202" i="63"/>
  <c r="CO392" i="63"/>
  <c r="CO215" i="63"/>
  <c r="CO520" i="63"/>
  <c r="CO46" i="63"/>
  <c r="CO468" i="63"/>
  <c r="CO193" i="63"/>
  <c r="CO436" i="63"/>
  <c r="CO415" i="63"/>
  <c r="CO111" i="63"/>
  <c r="CO509" i="63"/>
  <c r="CO299" i="63"/>
  <c r="CO214" i="63"/>
  <c r="CO255" i="63"/>
  <c r="CO179" i="63"/>
  <c r="CO640" i="63"/>
  <c r="CO140" i="63"/>
  <c r="CO269" i="63"/>
  <c r="CO484" i="63"/>
  <c r="CO191" i="63"/>
  <c r="CO131" i="63"/>
  <c r="CO27" i="63"/>
  <c r="CO391" i="63"/>
  <c r="CO169" i="63"/>
  <c r="CO334" i="63"/>
  <c r="CO336" i="63"/>
  <c r="CO337" i="63"/>
  <c r="CO67" i="63"/>
  <c r="CO581" i="63"/>
  <c r="CO164" i="63"/>
  <c r="CO70" i="63"/>
  <c r="CO143" i="63"/>
  <c r="CO43" i="63"/>
  <c r="CO33" i="63"/>
  <c r="CO54" i="63"/>
  <c r="CO265" i="63"/>
  <c r="CO139" i="63"/>
  <c r="CO548" i="63"/>
  <c r="CO625" i="63"/>
  <c r="CO60" i="63"/>
  <c r="CO646" i="63"/>
  <c r="CO645" i="63"/>
  <c r="CO44" i="63"/>
  <c r="CO17" i="63"/>
  <c r="CO610" i="63"/>
  <c r="CO552" i="63"/>
  <c r="U579" i="63"/>
  <c r="U593" i="63"/>
  <c r="U475" i="63"/>
  <c r="U189" i="63"/>
  <c r="U416" i="63"/>
  <c r="U195" i="63"/>
  <c r="U582" i="63"/>
  <c r="U353" i="63"/>
  <c r="U68" i="63"/>
  <c r="U266" i="63"/>
  <c r="U369" i="63"/>
  <c r="U295" i="63"/>
  <c r="U194" i="63"/>
  <c r="U269" i="63"/>
  <c r="U71" i="63"/>
  <c r="U657" i="63"/>
  <c r="U637" i="63"/>
  <c r="U228" i="63"/>
  <c r="U155" i="63"/>
  <c r="U376" i="63"/>
  <c r="U429" i="63"/>
  <c r="U293" i="63"/>
  <c r="U38" i="63"/>
  <c r="U239" i="63"/>
  <c r="U430" i="63"/>
  <c r="U258" i="63"/>
  <c r="U581" i="63"/>
  <c r="U464" i="63"/>
  <c r="U314" i="63"/>
  <c r="U449" i="63"/>
  <c r="U484" i="63"/>
  <c r="U454" i="63"/>
  <c r="U477" i="63"/>
  <c r="U105" i="63"/>
  <c r="U182" i="63"/>
  <c r="U167" i="63"/>
  <c r="U191" i="63"/>
  <c r="U399" i="63"/>
  <c r="U355" i="63"/>
  <c r="U450" i="63"/>
  <c r="U169" i="63"/>
  <c r="U240" i="63"/>
  <c r="U325" i="63"/>
  <c r="U27" i="63"/>
  <c r="U231" i="63"/>
  <c r="U374" i="63"/>
  <c r="U36" i="63"/>
  <c r="U337" i="63"/>
  <c r="U274" i="63"/>
  <c r="U197" i="63"/>
  <c r="U515" i="63"/>
  <c r="U519" i="63"/>
  <c r="U467" i="63"/>
  <c r="U453" i="63"/>
  <c r="U296" i="63"/>
  <c r="U361" i="63"/>
  <c r="U104" i="63"/>
  <c r="U151" i="63"/>
  <c r="U168" i="63"/>
  <c r="U23" i="63"/>
  <c r="U402" i="63"/>
  <c r="U654" i="63"/>
  <c r="U144" i="63"/>
  <c r="U31" i="63"/>
  <c r="U128" i="63"/>
  <c r="U521" i="63"/>
  <c r="U127" i="63"/>
  <c r="U549" i="63"/>
  <c r="U336" i="63"/>
  <c r="U46" i="63"/>
  <c r="U335" i="63"/>
  <c r="U225" i="63"/>
  <c r="U212" i="63"/>
  <c r="U545" i="63"/>
  <c r="U334" i="63"/>
  <c r="U135" i="63"/>
  <c r="U95" i="63"/>
  <c r="U626" i="63"/>
  <c r="U645" i="63"/>
  <c r="U10" i="63"/>
  <c r="U51" i="63"/>
  <c r="U208" i="63"/>
  <c r="U60" i="63"/>
  <c r="U56" i="63"/>
  <c r="U142" i="63"/>
  <c r="U58" i="63"/>
  <c r="U34" i="63"/>
  <c r="U138" i="63"/>
  <c r="U146" i="63"/>
  <c r="U219" i="63"/>
  <c r="U514" i="63"/>
  <c r="U315" i="63"/>
  <c r="U106" i="63"/>
  <c r="U460" i="63"/>
  <c r="U362" i="63"/>
  <c r="U49" i="63"/>
  <c r="U183" i="63"/>
  <c r="U428" i="63"/>
  <c r="U112" i="63"/>
  <c r="U461" i="63"/>
  <c r="U70" i="63"/>
  <c r="U200" i="63"/>
  <c r="U298" i="63"/>
  <c r="U67" i="63"/>
  <c r="U500" i="63"/>
  <c r="U35" i="63"/>
  <c r="U433" i="63"/>
  <c r="U635" i="63"/>
  <c r="U427" i="63"/>
  <c r="U352" i="63"/>
  <c r="U120" i="63"/>
  <c r="U403" i="63"/>
  <c r="U234" i="63"/>
  <c r="U392" i="63"/>
  <c r="U378" i="63"/>
  <c r="U152" i="63"/>
  <c r="U439" i="63"/>
  <c r="U22" i="63"/>
  <c r="U640" i="63"/>
  <c r="U633" i="63"/>
  <c r="U65" i="63"/>
  <c r="U324" i="63"/>
  <c r="U508" i="63"/>
  <c r="U476" i="63"/>
  <c r="U86" i="63"/>
  <c r="U401" i="63"/>
  <c r="U639" i="63"/>
  <c r="U198" i="63"/>
  <c r="U576" i="63"/>
  <c r="U495" i="63"/>
  <c r="U216" i="63"/>
  <c r="U493" i="63"/>
  <c r="U161" i="63"/>
  <c r="U641" i="63"/>
  <c r="U634" i="63"/>
  <c r="U364" i="63"/>
  <c r="U592" i="63"/>
  <c r="U320" i="63"/>
  <c r="U513" i="63"/>
  <c r="U171" i="63"/>
  <c r="U259" i="63"/>
  <c r="U110" i="63"/>
  <c r="U440" i="63"/>
  <c r="U496" i="63"/>
  <c r="U26" i="63"/>
  <c r="U42" i="63"/>
  <c r="U604" i="63"/>
  <c r="U193" i="63"/>
  <c r="U462" i="63"/>
  <c r="U509" i="63"/>
  <c r="U260" i="63"/>
  <c r="U463" i="63"/>
  <c r="U87" i="63"/>
  <c r="U292" i="63"/>
  <c r="U165" i="63"/>
  <c r="U577" i="63"/>
  <c r="U517" i="63"/>
  <c r="U468" i="63"/>
  <c r="U148" i="63"/>
  <c r="U236" i="63"/>
  <c r="U109" i="63"/>
  <c r="U400" i="63"/>
  <c r="U366" i="63"/>
  <c r="U627" i="63"/>
  <c r="U616" i="63"/>
  <c r="U307" i="63"/>
  <c r="U608" i="63"/>
  <c r="U565" i="63"/>
  <c r="U553" i="63"/>
  <c r="U322" i="63"/>
  <c r="U117" i="63"/>
  <c r="U18" i="63"/>
  <c r="U611" i="63"/>
  <c r="U332" i="63"/>
  <c r="U16" i="63"/>
  <c r="U54" i="63"/>
  <c r="U17" i="63"/>
  <c r="U622" i="63"/>
  <c r="U564" i="63"/>
  <c r="U539" i="63"/>
  <c r="U552" i="63"/>
  <c r="U33" i="63"/>
  <c r="U566" i="63"/>
  <c r="U43" i="63"/>
  <c r="U613" i="63"/>
  <c r="U591" i="63"/>
  <c r="U291" i="63"/>
  <c r="U44" i="63"/>
  <c r="U610" i="63"/>
  <c r="U559" i="63"/>
  <c r="U363" i="63"/>
  <c r="U203" i="63"/>
  <c r="U578" i="63"/>
  <c r="U284" i="63"/>
  <c r="U201" i="63"/>
  <c r="U391" i="63"/>
  <c r="U63" i="63"/>
  <c r="U107" i="63"/>
  <c r="U21" i="63"/>
  <c r="U580" i="63"/>
  <c r="U656" i="63"/>
  <c r="U505" i="63"/>
  <c r="U283" i="63"/>
  <c r="U447" i="63"/>
  <c r="U421" i="63"/>
  <c r="U149" i="63"/>
  <c r="U108" i="63"/>
  <c r="U255" i="63"/>
  <c r="U465" i="63"/>
  <c r="U268" i="63"/>
  <c r="U486" i="63"/>
  <c r="U595" i="63"/>
  <c r="U185" i="63"/>
  <c r="U338" i="63"/>
  <c r="U267" i="63"/>
  <c r="U583" i="63"/>
  <c r="U594" i="63"/>
  <c r="U154" i="63"/>
  <c r="U19" i="63"/>
  <c r="U123" i="63"/>
  <c r="U256" i="63"/>
  <c r="U199" i="63"/>
  <c r="U466" i="63"/>
  <c r="U25" i="63"/>
  <c r="U230" i="63"/>
  <c r="U520" i="63"/>
  <c r="U233" i="63"/>
  <c r="U451" i="63"/>
  <c r="U69" i="63"/>
  <c r="U190" i="63"/>
  <c r="U638" i="63"/>
  <c r="U390" i="63"/>
  <c r="U494" i="63"/>
  <c r="U377" i="63"/>
  <c r="U397" i="63"/>
  <c r="U603" i="63"/>
  <c r="U485" i="63"/>
  <c r="U64" i="63"/>
  <c r="U375" i="63"/>
  <c r="U434" i="63"/>
  <c r="U66" i="63"/>
  <c r="U111" i="63"/>
  <c r="U166" i="63"/>
  <c r="U257" i="63"/>
  <c r="U37" i="63"/>
  <c r="U299" i="63"/>
  <c r="U192" i="63"/>
  <c r="U237" i="63"/>
  <c r="U420" i="63"/>
  <c r="U153" i="63"/>
  <c r="U180" i="63"/>
  <c r="U422" i="63"/>
  <c r="U419" i="63"/>
  <c r="U163" i="63"/>
  <c r="U473" i="63"/>
  <c r="U137" i="63"/>
  <c r="U207" i="63"/>
  <c r="U136" i="63"/>
  <c r="U525" i="63"/>
  <c r="U140" i="63"/>
  <c r="U371" i="63"/>
  <c r="U214" i="63"/>
  <c r="U321" i="63"/>
  <c r="U133" i="63"/>
  <c r="U624" i="63"/>
  <c r="U502" i="63"/>
  <c r="U264" i="63"/>
  <c r="U609" i="63"/>
  <c r="U222" i="63"/>
  <c r="U607" i="63"/>
  <c r="U330" i="63"/>
  <c r="U48" i="63"/>
  <c r="U50" i="63"/>
  <c r="U547" i="63"/>
  <c r="U289" i="63"/>
  <c r="U139" i="63"/>
  <c r="U482" i="63"/>
  <c r="U265" i="63"/>
  <c r="U288" i="63"/>
  <c r="U119" i="63"/>
  <c r="U143" i="63"/>
  <c r="U55" i="63"/>
  <c r="U47" i="63"/>
  <c r="U606" i="63"/>
  <c r="U52" i="63"/>
  <c r="U540" i="63"/>
  <c r="U575" i="63"/>
  <c r="U448" i="63"/>
  <c r="U415" i="63"/>
  <c r="U235" i="63"/>
  <c r="U229" i="63"/>
  <c r="U232" i="63"/>
  <c r="U297" i="63"/>
  <c r="U20" i="63"/>
  <c r="U436" i="63"/>
  <c r="U181" i="63"/>
  <c r="U24" i="63"/>
  <c r="U417" i="63"/>
  <c r="U162" i="63"/>
  <c r="U275" i="63"/>
  <c r="U518" i="63"/>
  <c r="U441" i="63"/>
  <c r="U506" i="63"/>
  <c r="U426" i="63"/>
  <c r="U446" i="63"/>
  <c r="U354" i="63"/>
  <c r="U483" i="63"/>
  <c r="U121" i="63"/>
  <c r="U455" i="63"/>
  <c r="U516" i="63"/>
  <c r="U184" i="63"/>
  <c r="U370" i="63"/>
  <c r="U398" i="63"/>
  <c r="U53" i="63"/>
  <c r="U202" i="63"/>
  <c r="U435" i="63"/>
  <c r="U294" i="63"/>
  <c r="U365" i="63"/>
  <c r="U492" i="63"/>
  <c r="U442" i="63"/>
  <c r="U196" i="63"/>
  <c r="U150" i="63"/>
  <c r="U474" i="63"/>
  <c r="U452" i="63"/>
  <c r="U170" i="63"/>
  <c r="U122" i="63"/>
  <c r="U326" i="63"/>
  <c r="U501" i="63"/>
  <c r="U418" i="63"/>
  <c r="U238" i="63"/>
  <c r="U655" i="63"/>
  <c r="U507" i="63"/>
  <c r="U596" i="63"/>
  <c r="U45" i="63"/>
  <c r="U164" i="63"/>
  <c r="U478" i="63"/>
  <c r="U179" i="63"/>
  <c r="U636" i="63"/>
  <c r="U313" i="63"/>
  <c r="U254" i="63"/>
  <c r="U379" i="63"/>
  <c r="U141" i="63"/>
  <c r="U497" i="63"/>
  <c r="U574" i="63"/>
  <c r="U631" i="63"/>
  <c r="U116" i="63"/>
  <c r="U510" i="63"/>
  <c r="U323" i="63"/>
  <c r="U561" i="63"/>
  <c r="U131" i="63"/>
  <c r="U541" i="63"/>
  <c r="U215" i="63"/>
  <c r="U290" i="63"/>
  <c r="U331" i="63"/>
  <c r="U129" i="63"/>
  <c r="U130" i="63"/>
  <c r="U118" i="63"/>
  <c r="U617" i="63"/>
  <c r="U57" i="63"/>
  <c r="U132" i="63"/>
  <c r="U134" i="63"/>
  <c r="U605" i="63"/>
  <c r="U61" i="63"/>
  <c r="U59" i="63"/>
  <c r="U646" i="63"/>
  <c r="U32" i="63"/>
  <c r="U548" i="63"/>
  <c r="U625" i="63"/>
  <c r="U602" i="63"/>
  <c r="N636" i="63"/>
  <c r="N391" i="63"/>
  <c r="N23" i="63"/>
  <c r="N233" i="63"/>
  <c r="N69" i="63"/>
  <c r="N513" i="63"/>
  <c r="N321" i="63"/>
  <c r="N22" i="63"/>
  <c r="N267" i="63"/>
  <c r="N448" i="63"/>
  <c r="N275" i="63"/>
  <c r="N38" i="63"/>
  <c r="N268" i="63"/>
  <c r="N111" i="63"/>
  <c r="N25" i="63"/>
  <c r="N576" i="63"/>
  <c r="N27" i="63"/>
  <c r="N215" i="63"/>
  <c r="N19" i="63"/>
  <c r="N24" i="63"/>
  <c r="N229" i="63"/>
  <c r="N455" i="63"/>
  <c r="N257" i="63"/>
  <c r="N378" i="63"/>
  <c r="N256" i="63"/>
  <c r="N506" i="63"/>
  <c r="N337" i="63"/>
  <c r="N122" i="63"/>
  <c r="N508" i="63"/>
  <c r="N369" i="63"/>
  <c r="N234" i="63"/>
  <c r="N461" i="63"/>
  <c r="N283" i="63"/>
  <c r="N450" i="63"/>
  <c r="N374" i="63"/>
  <c r="N185" i="63"/>
  <c r="N580" i="63"/>
  <c r="N493" i="63"/>
  <c r="N314" i="63"/>
  <c r="N212" i="63"/>
  <c r="N436" i="63"/>
  <c r="N453" i="63"/>
  <c r="N518" i="63"/>
  <c r="N462" i="63"/>
  <c r="N451" i="63"/>
  <c r="N64" i="63"/>
  <c r="N87" i="63"/>
  <c r="N121" i="63"/>
  <c r="N509" i="63"/>
  <c r="N478" i="63"/>
  <c r="N638" i="63"/>
  <c r="N49" i="63"/>
  <c r="N197" i="63"/>
  <c r="N297" i="63"/>
  <c r="N151" i="63"/>
  <c r="N397" i="63"/>
  <c r="N26" i="63"/>
  <c r="N419" i="63"/>
  <c r="N624" i="63"/>
  <c r="N492" i="63"/>
  <c r="N517" i="63"/>
  <c r="N254" i="63"/>
  <c r="N452" i="63"/>
  <c r="N435" i="63"/>
  <c r="N515" i="63"/>
  <c r="N42" i="63"/>
  <c r="N418" i="63"/>
  <c r="N421" i="63"/>
  <c r="N104" i="63"/>
  <c r="N639" i="63"/>
  <c r="N655" i="63"/>
  <c r="N299" i="63"/>
  <c r="N63" i="63"/>
  <c r="N375" i="63"/>
  <c r="N399" i="63"/>
  <c r="N334" i="63"/>
  <c r="N228" i="63"/>
  <c r="N71" i="63"/>
  <c r="N237" i="63"/>
  <c r="N325" i="63"/>
  <c r="N322" i="63"/>
  <c r="N169" i="63"/>
  <c r="N149" i="63"/>
  <c r="N434" i="63"/>
  <c r="N370" i="63"/>
  <c r="N161" i="63"/>
  <c r="N66" i="63"/>
  <c r="N500" i="63"/>
  <c r="N596" i="63"/>
  <c r="N430" i="63"/>
  <c r="N635" i="63"/>
  <c r="N116" i="63"/>
  <c r="N140" i="63"/>
  <c r="N553" i="63"/>
  <c r="N264" i="63"/>
  <c r="N521" i="63"/>
  <c r="N549" i="63"/>
  <c r="N52" i="63"/>
  <c r="N33" i="63"/>
  <c r="N134" i="63"/>
  <c r="N646" i="63"/>
  <c r="N57" i="63"/>
  <c r="N95" i="63"/>
  <c r="N602" i="63"/>
  <c r="N606" i="63"/>
  <c r="N566" i="63"/>
  <c r="N129" i="63"/>
  <c r="N591" i="63"/>
  <c r="N135" i="63"/>
  <c r="N48" i="63"/>
  <c r="N288" i="63"/>
  <c r="N626" i="63"/>
  <c r="N656" i="63"/>
  <c r="N442" i="63"/>
  <c r="N225" i="63"/>
  <c r="N593" i="63"/>
  <c r="N184" i="63"/>
  <c r="N561" i="63"/>
  <c r="N284" i="63"/>
  <c r="N202" i="63"/>
  <c r="N260" i="63"/>
  <c r="N577" i="63"/>
  <c r="N232" i="63"/>
  <c r="N441" i="63"/>
  <c r="N400" i="63"/>
  <c r="N415" i="63"/>
  <c r="N120" i="63"/>
  <c r="N377" i="63"/>
  <c r="N637" i="63"/>
  <c r="N167" i="63"/>
  <c r="N466" i="63"/>
  <c r="N446" i="63"/>
  <c r="N183" i="63"/>
  <c r="N67" i="63"/>
  <c r="N258" i="63"/>
  <c r="N604" i="63"/>
  <c r="N201" i="63"/>
  <c r="N36" i="63"/>
  <c r="N335" i="63"/>
  <c r="N162" i="63"/>
  <c r="N199" i="63"/>
  <c r="N390" i="63"/>
  <c r="N416" i="63"/>
  <c r="N352" i="63"/>
  <c r="N641" i="63"/>
  <c r="N439" i="63"/>
  <c r="N20" i="63"/>
  <c r="N195" i="63"/>
  <c r="N295" i="63"/>
  <c r="N392" i="63"/>
  <c r="N200" i="63"/>
  <c r="N581" i="63"/>
  <c r="N46" i="63"/>
  <c r="N148" i="63"/>
  <c r="N485" i="63"/>
  <c r="N364" i="63"/>
  <c r="N616" i="63"/>
  <c r="N203" i="63"/>
  <c r="N594" i="63"/>
  <c r="N476" i="63"/>
  <c r="N578" i="63"/>
  <c r="N627" i="63"/>
  <c r="N259" i="63"/>
  <c r="N315" i="63"/>
  <c r="N657" i="63"/>
  <c r="N107" i="63"/>
  <c r="N106" i="63"/>
  <c r="N454" i="63"/>
  <c r="N428" i="63"/>
  <c r="N166" i="63"/>
  <c r="N496" i="63"/>
  <c r="N465" i="63"/>
  <c r="N640" i="63"/>
  <c r="N353" i="63"/>
  <c r="N86" i="63"/>
  <c r="N231" i="63"/>
  <c r="N70" i="63"/>
  <c r="N136" i="63"/>
  <c r="N631" i="63"/>
  <c r="N214" i="63"/>
  <c r="N128" i="63"/>
  <c r="N497" i="63"/>
  <c r="N332" i="63"/>
  <c r="N127" i="63"/>
  <c r="N574" i="63"/>
  <c r="N43" i="63"/>
  <c r="N32" i="63"/>
  <c r="N142" i="63"/>
  <c r="N289" i="63"/>
  <c r="N645" i="63"/>
  <c r="N331" i="63"/>
  <c r="N138" i="63"/>
  <c r="N47" i="63"/>
  <c r="N622" i="63"/>
  <c r="N539" i="63"/>
  <c r="N16" i="63"/>
  <c r="N265" i="63"/>
  <c r="N613" i="63"/>
  <c r="N548" i="63"/>
  <c r="N605" i="63"/>
  <c r="N132" i="63"/>
  <c r="N146" i="63"/>
  <c r="N610" i="63"/>
  <c r="N486" i="63"/>
  <c r="N196" i="63"/>
  <c r="N460" i="63"/>
  <c r="N603" i="63"/>
  <c r="N191" i="63"/>
  <c r="N293" i="63"/>
  <c r="N150" i="63"/>
  <c r="N520" i="63"/>
  <c r="N440" i="63"/>
  <c r="N519" i="63"/>
  <c r="N355" i="63"/>
  <c r="N516" i="63"/>
  <c r="N68" i="63"/>
  <c r="N37" i="63"/>
  <c r="N117" i="63"/>
  <c r="N137" i="63"/>
  <c r="N422" i="63"/>
  <c r="N165" i="63"/>
  <c r="N152" i="63"/>
  <c r="N164" i="63"/>
  <c r="N501" i="63"/>
  <c r="N179" i="63"/>
  <c r="N35" i="63"/>
  <c r="N65" i="63"/>
  <c r="N112" i="63"/>
  <c r="N216" i="63"/>
  <c r="N193" i="63"/>
  <c r="N634" i="63"/>
  <c r="N477" i="63"/>
  <c r="N182" i="63"/>
  <c r="N153" i="63"/>
  <c r="N141" i="63"/>
  <c r="N307" i="63"/>
  <c r="N565" i="63"/>
  <c r="N144" i="63"/>
  <c r="N291" i="63"/>
  <c r="N482" i="63"/>
  <c r="N552" i="63"/>
  <c r="N143" i="63"/>
  <c r="N59" i="63"/>
  <c r="N625" i="63"/>
  <c r="N139" i="63"/>
  <c r="N17" i="63"/>
  <c r="N617" i="63"/>
  <c r="N51" i="63"/>
  <c r="N505" i="63"/>
  <c r="N429" i="63"/>
  <c r="N294" i="63"/>
  <c r="N274" i="63"/>
  <c r="N239" i="63"/>
  <c r="N575" i="63"/>
  <c r="N320" i="63"/>
  <c r="N154" i="63"/>
  <c r="N269" i="63"/>
  <c r="N326" i="63"/>
  <c r="N376" i="63"/>
  <c r="N464" i="63"/>
  <c r="N402" i="63"/>
  <c r="N181" i="63"/>
  <c r="N401" i="63"/>
  <c r="N463" i="63"/>
  <c r="N45" i="63"/>
  <c r="N494" i="63"/>
  <c r="N365" i="63"/>
  <c r="N361" i="63"/>
  <c r="N240" i="63"/>
  <c r="N163" i="63"/>
  <c r="N180" i="63"/>
  <c r="N514" i="63"/>
  <c r="N579" i="63"/>
  <c r="N290" i="63"/>
  <c r="N371" i="63"/>
  <c r="N330" i="63"/>
  <c r="N55" i="63"/>
  <c r="N130" i="63"/>
  <c r="N119" i="63"/>
  <c r="N44" i="63"/>
  <c r="N559" i="63"/>
  <c r="N34" i="63"/>
  <c r="N433" i="63"/>
  <c r="N313" i="63"/>
  <c r="N592" i="63"/>
  <c r="N133" i="63"/>
  <c r="N338" i="63"/>
  <c r="N222" i="63"/>
  <c r="N363" i="63"/>
  <c r="N398" i="63"/>
  <c r="N198" i="63"/>
  <c r="N194" i="63"/>
  <c r="N502" i="63"/>
  <c r="N608" i="63"/>
  <c r="N403" i="63"/>
  <c r="N110" i="63"/>
  <c r="N417" i="63"/>
  <c r="N420" i="63"/>
  <c r="N510" i="63"/>
  <c r="N654" i="63"/>
  <c r="N427" i="63"/>
  <c r="N473" i="63"/>
  <c r="N583" i="63"/>
  <c r="N266" i="63"/>
  <c r="N475" i="63"/>
  <c r="N123" i="63"/>
  <c r="N336" i="63"/>
  <c r="N582" i="63"/>
  <c r="N426" i="63"/>
  <c r="N484" i="63"/>
  <c r="N633" i="63"/>
  <c r="N449" i="63"/>
  <c r="N105" i="63"/>
  <c r="N155" i="63"/>
  <c r="N230" i="63"/>
  <c r="N362" i="63"/>
  <c r="N541" i="63"/>
  <c r="N468" i="63"/>
  <c r="N611" i="63"/>
  <c r="N525" i="63"/>
  <c r="N366" i="63"/>
  <c r="N323" i="63"/>
  <c r="N379" i="63"/>
  <c r="N61" i="63"/>
  <c r="N58" i="63"/>
  <c r="N60" i="63"/>
  <c r="N54" i="63"/>
  <c r="N564" i="63"/>
  <c r="N118" i="63"/>
  <c r="N547" i="63"/>
  <c r="N56" i="63"/>
  <c r="N219" i="63"/>
  <c r="N238" i="63"/>
  <c r="N447" i="63"/>
  <c r="N108" i="63"/>
  <c r="N595" i="63"/>
  <c r="N170" i="63"/>
  <c r="N474" i="63"/>
  <c r="N171" i="63"/>
  <c r="N18" i="63"/>
  <c r="N507" i="63"/>
  <c r="N255" i="63"/>
  <c r="N495" i="63"/>
  <c r="N483" i="63"/>
  <c r="N298" i="63"/>
  <c r="N21" i="63"/>
  <c r="N235" i="63"/>
  <c r="N607" i="63"/>
  <c r="N109" i="63"/>
  <c r="N236" i="63"/>
  <c r="N190" i="63"/>
  <c r="N189" i="63"/>
  <c r="N467" i="63"/>
  <c r="N192" i="63"/>
  <c r="N545" i="63"/>
  <c r="N131" i="63"/>
  <c r="N609" i="63"/>
  <c r="N168" i="63"/>
  <c r="N354" i="63"/>
  <c r="N324" i="63"/>
  <c r="N292" i="63"/>
  <c r="N296" i="63"/>
  <c r="N207" i="63"/>
  <c r="N31" i="63"/>
  <c r="N53" i="63"/>
  <c r="N10" i="63"/>
  <c r="N50" i="63"/>
  <c r="N208" i="63"/>
  <c r="N540" i="63"/>
  <c r="BI496" i="63"/>
  <c r="BI428" i="63"/>
  <c r="BI392" i="63"/>
  <c r="BI155" i="63"/>
  <c r="BI495" i="63"/>
  <c r="BI486" i="63"/>
  <c r="BI577" i="63"/>
  <c r="BI117" i="63"/>
  <c r="BI116" i="63"/>
  <c r="BI435" i="63"/>
  <c r="BI236" i="63"/>
  <c r="BI190" i="63"/>
  <c r="BI592" i="63"/>
  <c r="BI363" i="63"/>
  <c r="BI525" i="63"/>
  <c r="BI461" i="63"/>
  <c r="BI191" i="63"/>
  <c r="BI462" i="63"/>
  <c r="BI67" i="63"/>
  <c r="BI641" i="63"/>
  <c r="BI225" i="63"/>
  <c r="BI197" i="63"/>
  <c r="BI299" i="63"/>
  <c r="BI35" i="63"/>
  <c r="BI19" i="63"/>
  <c r="BI66" i="63"/>
  <c r="BI323" i="63"/>
  <c r="BI426" i="63"/>
  <c r="BI377" i="63"/>
  <c r="BI256" i="63"/>
  <c r="BI375" i="63"/>
  <c r="BI578" i="63"/>
  <c r="BI473" i="63"/>
  <c r="BI179" i="63"/>
  <c r="BI596" i="63"/>
  <c r="BI402" i="63"/>
  <c r="BI260" i="63"/>
  <c r="BI553" i="63"/>
  <c r="BI163" i="63"/>
  <c r="BI454" i="63"/>
  <c r="BI415" i="63"/>
  <c r="BI509" i="63"/>
  <c r="BI171" i="63"/>
  <c r="BI153" i="63"/>
  <c r="BI240" i="63"/>
  <c r="BI594" i="63"/>
  <c r="BI361" i="63"/>
  <c r="BI255" i="63"/>
  <c r="BI109" i="63"/>
  <c r="BI63" i="63"/>
  <c r="BI579" i="63"/>
  <c r="BI624" i="63"/>
  <c r="BI21" i="63"/>
  <c r="BI168" i="63"/>
  <c r="BI631" i="63"/>
  <c r="BI313" i="63"/>
  <c r="BI421" i="63"/>
  <c r="BI257" i="63"/>
  <c r="BI365" i="63"/>
  <c r="BI576" i="63"/>
  <c r="BI369" i="63"/>
  <c r="BI378" i="63"/>
  <c r="BI447" i="63"/>
  <c r="BI26" i="63"/>
  <c r="BI429" i="63"/>
  <c r="BI476" i="63"/>
  <c r="BI417" i="63"/>
  <c r="BI284" i="63"/>
  <c r="BI583" i="63"/>
  <c r="BI70" i="63"/>
  <c r="BI283" i="63"/>
  <c r="BI292" i="63"/>
  <c r="BI267" i="63"/>
  <c r="BI465" i="63"/>
  <c r="BI442" i="63"/>
  <c r="BI331" i="63"/>
  <c r="BI146" i="63"/>
  <c r="BI613" i="63"/>
  <c r="BI559" i="63"/>
  <c r="BI135" i="63"/>
  <c r="BI32" i="63"/>
  <c r="BI59" i="63"/>
  <c r="BI552" i="63"/>
  <c r="BI44" i="63"/>
  <c r="BI51" i="63"/>
  <c r="BI58" i="63"/>
  <c r="BI548" i="63"/>
  <c r="BI539" i="63"/>
  <c r="BI119" i="63"/>
  <c r="BI566" i="63"/>
  <c r="BI43" i="63"/>
  <c r="BI129" i="63"/>
  <c r="BI166" i="63"/>
  <c r="BI121" i="63"/>
  <c r="BI237" i="63"/>
  <c r="BI215" i="63"/>
  <c r="BI297" i="63"/>
  <c r="BI133" i="63"/>
  <c r="BI207" i="63"/>
  <c r="BI400" i="63"/>
  <c r="BI275" i="63"/>
  <c r="BI362" i="63"/>
  <c r="BI239" i="63"/>
  <c r="BI169" i="63"/>
  <c r="BI106" i="63"/>
  <c r="BI141" i="63"/>
  <c r="BI238" i="63"/>
  <c r="BI474" i="63"/>
  <c r="BI65" i="63"/>
  <c r="BI492" i="63"/>
  <c r="BI194" i="63"/>
  <c r="BI466" i="63"/>
  <c r="BI182" i="63"/>
  <c r="BI61" i="63"/>
  <c r="BI269" i="63"/>
  <c r="BI334" i="63"/>
  <c r="BI561" i="63"/>
  <c r="BI337" i="63"/>
  <c r="BI38" i="63"/>
  <c r="BI379" i="63"/>
  <c r="BI49" i="63"/>
  <c r="BI448" i="63"/>
  <c r="BI332" i="63"/>
  <c r="BI45" i="63"/>
  <c r="BI416" i="63"/>
  <c r="BI500" i="63"/>
  <c r="BI266" i="63"/>
  <c r="BI516" i="63"/>
  <c r="BI436" i="63"/>
  <c r="BI170" i="63"/>
  <c r="BI23" i="63"/>
  <c r="BI639" i="63"/>
  <c r="BI144" i="63"/>
  <c r="BI325" i="63"/>
  <c r="BI519" i="63"/>
  <c r="BI295" i="63"/>
  <c r="BI183" i="63"/>
  <c r="BI152" i="63"/>
  <c r="BI455" i="63"/>
  <c r="BI439" i="63"/>
  <c r="BI501" i="63"/>
  <c r="BI520" i="63"/>
  <c r="BI513" i="63"/>
  <c r="BI655" i="63"/>
  <c r="BI148" i="63"/>
  <c r="BI398" i="63"/>
  <c r="BI657" i="63"/>
  <c r="BI107" i="63"/>
  <c r="BI611" i="63"/>
  <c r="BI403" i="63"/>
  <c r="BI233" i="63"/>
  <c r="BI108" i="63"/>
  <c r="BI193" i="63"/>
  <c r="BI232" i="63"/>
  <c r="BI201" i="63"/>
  <c r="BI25" i="63"/>
  <c r="BI440" i="63"/>
  <c r="BI354" i="63"/>
  <c r="BI110" i="63"/>
  <c r="BI595" i="63"/>
  <c r="BI338" i="63"/>
  <c r="BI149" i="63"/>
  <c r="BI321" i="63"/>
  <c r="BI468" i="63"/>
  <c r="BI199" i="63"/>
  <c r="BI42" i="63"/>
  <c r="BI151" i="63"/>
  <c r="BI254" i="63"/>
  <c r="BI34" i="63"/>
  <c r="BI540" i="63"/>
  <c r="BI482" i="63"/>
  <c r="BI50" i="63"/>
  <c r="BI95" i="63"/>
  <c r="BI617" i="63"/>
  <c r="BI291" i="63"/>
  <c r="BI10" i="63"/>
  <c r="BI289" i="63"/>
  <c r="BI605" i="63"/>
  <c r="BI143" i="63"/>
  <c r="BI17" i="63"/>
  <c r="BI265" i="63"/>
  <c r="BI130" i="63"/>
  <c r="BI582" i="63"/>
  <c r="BI355" i="63"/>
  <c r="BI228" i="63"/>
  <c r="BI427" i="63"/>
  <c r="BI654" i="63"/>
  <c r="BI235" i="63"/>
  <c r="BI418" i="63"/>
  <c r="BI627" i="63"/>
  <c r="BI274" i="63"/>
  <c r="BI120" i="63"/>
  <c r="BI104" i="63"/>
  <c r="BI545" i="63"/>
  <c r="BI484" i="63"/>
  <c r="BI112" i="63"/>
  <c r="BI195" i="63"/>
  <c r="BI86" i="63"/>
  <c r="BI37" i="63"/>
  <c r="BI230" i="63"/>
  <c r="BI518" i="63"/>
  <c r="BI27" i="63"/>
  <c r="BI575" i="63"/>
  <c r="BI638" i="63"/>
  <c r="BI446" i="63"/>
  <c r="BI453" i="63"/>
  <c r="BI581" i="63"/>
  <c r="BI460" i="63"/>
  <c r="BI216" i="63"/>
  <c r="BI514" i="63"/>
  <c r="BI366" i="63"/>
  <c r="BI180" i="63"/>
  <c r="BI494" i="63"/>
  <c r="BI463" i="63"/>
  <c r="BI364" i="63"/>
  <c r="BI162" i="63"/>
  <c r="BI22" i="63"/>
  <c r="BI53" i="63"/>
  <c r="BI419" i="63"/>
  <c r="BI111" i="63"/>
  <c r="BI189" i="63"/>
  <c r="BI128" i="63"/>
  <c r="BI506" i="63"/>
  <c r="BI475" i="63"/>
  <c r="BI127" i="63"/>
  <c r="BI637" i="63"/>
  <c r="BI434" i="63"/>
  <c r="BI478" i="63"/>
  <c r="BI231" i="63"/>
  <c r="BI549" i="63"/>
  <c r="BI517" i="63"/>
  <c r="BI507" i="63"/>
  <c r="BI20" i="63"/>
  <c r="BI296" i="63"/>
  <c r="BI184" i="63"/>
  <c r="BI131" i="63"/>
  <c r="BI330" i="63"/>
  <c r="BI374" i="63"/>
  <c r="BI477" i="63"/>
  <c r="BI165" i="63"/>
  <c r="BI450" i="63"/>
  <c r="BI320" i="63"/>
  <c r="BI603" i="63"/>
  <c r="BI314" i="63"/>
  <c r="BI515" i="63"/>
  <c r="BI420" i="63"/>
  <c r="BI105" i="63"/>
  <c r="BI464" i="63"/>
  <c r="BI69" i="63"/>
  <c r="BI298" i="63"/>
  <c r="BI68" i="63"/>
  <c r="BI335" i="63"/>
  <c r="BI636" i="63"/>
  <c r="BI24" i="63"/>
  <c r="BI593" i="63"/>
  <c r="BI371" i="63"/>
  <c r="BI137" i="63"/>
  <c r="BI259" i="63"/>
  <c r="BI497" i="63"/>
  <c r="BI154" i="63"/>
  <c r="BI505" i="63"/>
  <c r="BI122" i="63"/>
  <c r="BI607" i="63"/>
  <c r="BI322" i="63"/>
  <c r="BI390" i="63"/>
  <c r="BI635" i="63"/>
  <c r="BI161" i="63"/>
  <c r="BI208" i="63"/>
  <c r="BI139" i="63"/>
  <c r="BI142" i="63"/>
  <c r="BI134" i="63"/>
  <c r="BI118" i="63"/>
  <c r="BI16" i="63"/>
  <c r="BI132" i="63"/>
  <c r="BI288" i="63"/>
  <c r="BI52" i="63"/>
  <c r="BI622" i="63"/>
  <c r="BI602" i="63"/>
  <c r="BI33" i="63"/>
  <c r="BI547" i="63"/>
  <c r="BI646" i="63"/>
  <c r="BI645" i="63"/>
  <c r="BI352" i="63"/>
  <c r="BI64" i="63"/>
  <c r="BI609" i="63"/>
  <c r="BI167" i="63"/>
  <c r="BI258" i="63"/>
  <c r="BI483" i="63"/>
  <c r="BI294" i="63"/>
  <c r="BI336" i="63"/>
  <c r="BI656" i="63"/>
  <c r="BI397" i="63"/>
  <c r="BI140" i="63"/>
  <c r="BI150" i="63"/>
  <c r="BI198" i="63"/>
  <c r="BI422" i="63"/>
  <c r="BI315" i="63"/>
  <c r="BI502" i="63"/>
  <c r="BI565" i="63"/>
  <c r="BI222" i="63"/>
  <c r="BI510" i="63"/>
  <c r="BI633" i="63"/>
  <c r="BI353" i="63"/>
  <c r="BI234" i="63"/>
  <c r="BI326" i="63"/>
  <c r="BI18" i="63"/>
  <c r="BI136" i="63"/>
  <c r="BI580" i="63"/>
  <c r="BI324" i="63"/>
  <c r="BI290" i="63"/>
  <c r="BI452" i="63"/>
  <c r="BI36" i="63"/>
  <c r="BI268" i="63"/>
  <c r="BI164" i="63"/>
  <c r="BI634" i="63"/>
  <c r="BI616" i="63"/>
  <c r="BI370" i="63"/>
  <c r="BI229" i="63"/>
  <c r="BI202" i="63"/>
  <c r="BI485" i="63"/>
  <c r="BI264" i="63"/>
  <c r="BI401" i="63"/>
  <c r="BI508" i="63"/>
  <c r="BI430" i="63"/>
  <c r="BI87" i="63"/>
  <c r="BI449" i="63"/>
  <c r="BI521" i="63"/>
  <c r="BI200" i="63"/>
  <c r="BI493" i="63"/>
  <c r="BI185" i="63"/>
  <c r="BI196" i="63"/>
  <c r="BI212" i="63"/>
  <c r="BI574" i="63"/>
  <c r="BI46" i="63"/>
  <c r="BI451" i="63"/>
  <c r="BI376" i="63"/>
  <c r="BI214" i="63"/>
  <c r="BI467" i="63"/>
  <c r="BI441" i="63"/>
  <c r="BI433" i="63"/>
  <c r="BI608" i="63"/>
  <c r="BI640" i="63"/>
  <c r="BI181" i="63"/>
  <c r="BI541" i="63"/>
  <c r="BI391" i="63"/>
  <c r="BI192" i="63"/>
  <c r="BI399" i="63"/>
  <c r="BI604" i="63"/>
  <c r="BI293" i="63"/>
  <c r="BI31" i="63"/>
  <c r="BI123" i="63"/>
  <c r="BI71" i="63"/>
  <c r="BI307" i="63"/>
  <c r="BI203" i="63"/>
  <c r="BI57" i="63"/>
  <c r="BI60" i="63"/>
  <c r="BI219" i="63"/>
  <c r="BI564" i="63"/>
  <c r="BI55" i="63"/>
  <c r="BI47" i="63"/>
  <c r="BI591" i="63"/>
  <c r="BI56" i="63"/>
  <c r="BI48" i="63"/>
  <c r="BI610" i="63"/>
  <c r="BI626" i="63"/>
  <c r="BI138" i="63"/>
  <c r="BI54" i="63"/>
  <c r="BI625" i="63"/>
  <c r="BI606" i="63"/>
  <c r="CG140" i="63"/>
  <c r="CG517" i="63"/>
  <c r="CG525" i="63"/>
  <c r="CG465" i="63"/>
  <c r="CG509" i="63"/>
  <c r="CG144" i="63"/>
  <c r="CG294" i="63"/>
  <c r="CG616" i="63"/>
  <c r="CG162" i="63"/>
  <c r="CG355" i="63"/>
  <c r="CG296" i="63"/>
  <c r="CG361" i="63"/>
  <c r="CG397" i="63"/>
  <c r="CG338" i="63"/>
  <c r="CG255" i="63"/>
  <c r="CG23" i="63"/>
  <c r="CG155" i="63"/>
  <c r="CG63" i="63"/>
  <c r="CG654" i="63"/>
  <c r="CG656" i="63"/>
  <c r="CG64" i="63"/>
  <c r="CG641" i="63"/>
  <c r="CG461" i="63"/>
  <c r="CG603" i="63"/>
  <c r="CG326" i="63"/>
  <c r="CG151" i="63"/>
  <c r="CG110" i="63"/>
  <c r="CG640" i="63"/>
  <c r="CG182" i="63"/>
  <c r="CG485" i="63"/>
  <c r="CG165" i="63"/>
  <c r="CG553" i="63"/>
  <c r="CG374" i="63"/>
  <c r="CG264" i="63"/>
  <c r="CG451" i="63"/>
  <c r="CG116" i="63"/>
  <c r="CG200" i="63"/>
  <c r="CG236" i="63"/>
  <c r="CG392" i="63"/>
  <c r="CG164" i="63"/>
  <c r="CG574" i="63"/>
  <c r="CG199" i="63"/>
  <c r="CG20" i="63"/>
  <c r="CG150" i="63"/>
  <c r="CG283" i="63"/>
  <c r="CG121" i="63"/>
  <c r="CG321" i="63"/>
  <c r="CG427" i="63"/>
  <c r="CG631" i="63"/>
  <c r="CG191" i="63"/>
  <c r="CG441" i="63"/>
  <c r="CG637" i="63"/>
  <c r="CG575" i="63"/>
  <c r="CG486" i="63"/>
  <c r="CG353" i="63"/>
  <c r="CG455" i="63"/>
  <c r="CG416" i="63"/>
  <c r="CG634" i="63"/>
  <c r="CG192" i="63"/>
  <c r="CG565" i="63"/>
  <c r="CG513" i="63"/>
  <c r="CG46" i="63"/>
  <c r="CG190" i="63"/>
  <c r="CG484" i="63"/>
  <c r="CG476" i="63"/>
  <c r="CG474" i="63"/>
  <c r="CG307" i="63"/>
  <c r="CG518" i="63"/>
  <c r="CG240" i="63"/>
  <c r="CG657" i="63"/>
  <c r="CG184" i="63"/>
  <c r="CG514" i="63"/>
  <c r="CG228" i="63"/>
  <c r="CG295" i="63"/>
  <c r="CG464" i="63"/>
  <c r="CG137" i="63"/>
  <c r="CG193" i="63"/>
  <c r="CG366" i="63"/>
  <c r="CG520" i="63"/>
  <c r="CG161" i="63"/>
  <c r="CG594" i="63"/>
  <c r="CG592" i="63"/>
  <c r="CG436" i="63"/>
  <c r="CG117" i="63"/>
  <c r="CG430" i="63"/>
  <c r="CG60" i="63"/>
  <c r="CG44" i="63"/>
  <c r="CG51" i="63"/>
  <c r="CG559" i="63"/>
  <c r="CG606" i="63"/>
  <c r="CG143" i="63"/>
  <c r="CG43" i="63"/>
  <c r="CG617" i="63"/>
  <c r="CG331" i="63"/>
  <c r="CG610" i="63"/>
  <c r="CG118" i="63"/>
  <c r="CG566" i="63"/>
  <c r="CG55" i="63"/>
  <c r="CG146" i="63"/>
  <c r="CG58" i="63"/>
  <c r="CG591" i="63"/>
  <c r="CG460" i="63"/>
  <c r="CG402" i="63"/>
  <c r="CG391" i="63"/>
  <c r="CG633" i="63"/>
  <c r="CG495" i="63"/>
  <c r="CG377" i="63"/>
  <c r="CG453" i="63"/>
  <c r="CG582" i="63"/>
  <c r="CG237" i="63"/>
  <c r="CG502" i="63"/>
  <c r="CG239" i="63"/>
  <c r="CG108" i="63"/>
  <c r="CG131" i="63"/>
  <c r="CG194" i="63"/>
  <c r="CG332" i="63"/>
  <c r="CG449" i="63"/>
  <c r="CG369" i="63"/>
  <c r="CG212" i="63"/>
  <c r="CG595" i="63"/>
  <c r="CG507" i="63"/>
  <c r="CG229" i="63"/>
  <c r="CG86" i="63"/>
  <c r="CG109" i="63"/>
  <c r="CG71" i="63"/>
  <c r="CG335" i="63"/>
  <c r="CG167" i="63"/>
  <c r="CG354" i="63"/>
  <c r="CG53" i="63"/>
  <c r="CG515" i="63"/>
  <c r="CG68" i="63"/>
  <c r="CG401" i="63"/>
  <c r="CG232" i="63"/>
  <c r="CG545" i="63"/>
  <c r="CG25" i="63"/>
  <c r="CG371" i="63"/>
  <c r="CG466" i="63"/>
  <c r="CG579" i="63"/>
  <c r="CG596" i="63"/>
  <c r="CG496" i="63"/>
  <c r="CG428" i="63"/>
  <c r="CG505" i="63"/>
  <c r="CG202" i="63"/>
  <c r="CG473" i="63"/>
  <c r="CG462" i="63"/>
  <c r="CG207" i="63"/>
  <c r="CG426" i="63"/>
  <c r="CG168" i="63"/>
  <c r="CG38" i="63"/>
  <c r="CG508" i="63"/>
  <c r="CG49" i="63"/>
  <c r="CG233" i="63"/>
  <c r="CG576" i="63"/>
  <c r="CG418" i="63"/>
  <c r="CG153" i="63"/>
  <c r="CG608" i="63"/>
  <c r="CG66" i="63"/>
  <c r="CG375" i="63"/>
  <c r="CG37" i="63"/>
  <c r="CG180" i="63"/>
  <c r="CG148" i="63"/>
  <c r="CG201" i="63"/>
  <c r="CG362" i="63"/>
  <c r="CG636" i="63"/>
  <c r="CG611" i="63"/>
  <c r="CG179" i="63"/>
  <c r="CG198" i="63"/>
  <c r="CG442" i="63"/>
  <c r="CG222" i="63"/>
  <c r="CG298" i="63"/>
  <c r="CG477" i="63"/>
  <c r="CG195" i="63"/>
  <c r="CG21" i="63"/>
  <c r="CG122" i="63"/>
  <c r="CG19" i="63"/>
  <c r="CG291" i="63"/>
  <c r="CG265" i="63"/>
  <c r="CG622" i="63"/>
  <c r="CG33" i="63"/>
  <c r="CG134" i="63"/>
  <c r="CG564" i="63"/>
  <c r="CG626" i="63"/>
  <c r="CG330" i="63"/>
  <c r="CG54" i="63"/>
  <c r="CG547" i="63"/>
  <c r="CG625" i="63"/>
  <c r="CG32" i="63"/>
  <c r="CG129" i="63"/>
  <c r="CG552" i="63"/>
  <c r="CG67" i="63"/>
  <c r="CG268" i="63"/>
  <c r="CG120" i="63"/>
  <c r="CG580" i="63"/>
  <c r="CG275" i="63"/>
  <c r="CG468" i="63"/>
  <c r="CG123" i="63"/>
  <c r="CG635" i="63"/>
  <c r="CG104" i="63"/>
  <c r="CG583" i="63"/>
  <c r="CG111" i="63"/>
  <c r="CG293" i="63"/>
  <c r="CG439" i="63"/>
  <c r="CG128" i="63"/>
  <c r="CG290" i="63"/>
  <c r="CG269" i="63"/>
  <c r="CG45" i="63"/>
  <c r="CG581" i="63"/>
  <c r="CG604" i="63"/>
  <c r="CG578" i="63"/>
  <c r="CG420" i="63"/>
  <c r="CG421" i="63"/>
  <c r="CG500" i="63"/>
  <c r="CG299" i="63"/>
  <c r="CG183" i="63"/>
  <c r="CG607" i="63"/>
  <c r="CG36" i="63"/>
  <c r="CG475" i="63"/>
  <c r="CG230" i="63"/>
  <c r="CG297" i="63"/>
  <c r="CG422" i="63"/>
  <c r="CG170" i="63"/>
  <c r="CG561" i="63"/>
  <c r="CG171" i="63"/>
  <c r="CG215" i="63"/>
  <c r="CG112" i="63"/>
  <c r="CG105" i="63"/>
  <c r="CG399" i="63"/>
  <c r="CG166" i="63"/>
  <c r="CG238" i="63"/>
  <c r="CG274" i="63"/>
  <c r="CG325" i="63"/>
  <c r="CG493" i="63"/>
  <c r="CG336" i="63"/>
  <c r="CG655" i="63"/>
  <c r="CG31" i="63"/>
  <c r="CG216" i="63"/>
  <c r="CG429" i="63"/>
  <c r="CG370" i="63"/>
  <c r="CG593" i="63"/>
  <c r="CG324" i="63"/>
  <c r="CG376" i="63"/>
  <c r="CG363" i="63"/>
  <c r="CG24" i="63"/>
  <c r="CG35" i="63"/>
  <c r="CG22" i="63"/>
  <c r="CG257" i="63"/>
  <c r="CG417" i="63"/>
  <c r="CG214" i="63"/>
  <c r="CG69" i="63"/>
  <c r="CG107" i="63"/>
  <c r="CG639" i="63"/>
  <c r="CG266" i="63"/>
  <c r="CG27" i="63"/>
  <c r="CG61" i="63"/>
  <c r="CG52" i="63"/>
  <c r="CG482" i="63"/>
  <c r="CG540" i="63"/>
  <c r="CG646" i="63"/>
  <c r="CG602" i="63"/>
  <c r="CG47" i="63"/>
  <c r="CG17" i="63"/>
  <c r="CG288" i="63"/>
  <c r="CG130" i="63"/>
  <c r="CG34" i="63"/>
  <c r="CG10" i="63"/>
  <c r="CG48" i="63"/>
  <c r="CG50" i="63"/>
  <c r="CG95" i="63"/>
  <c r="CG289" i="63"/>
  <c r="CG119" i="63"/>
  <c r="CG548" i="63"/>
  <c r="CG605" i="63"/>
  <c r="CG467" i="63"/>
  <c r="CG235" i="63"/>
  <c r="CG154" i="63"/>
  <c r="CG506" i="63"/>
  <c r="CG440" i="63"/>
  <c r="CG638" i="63"/>
  <c r="CG398" i="63"/>
  <c r="CG231" i="63"/>
  <c r="CG516" i="63"/>
  <c r="CG390" i="63"/>
  <c r="CG181" i="63"/>
  <c r="CG365" i="63"/>
  <c r="CG609" i="63"/>
  <c r="CG434" i="63"/>
  <c r="CG478" i="63"/>
  <c r="CG196" i="63"/>
  <c r="CG258" i="63"/>
  <c r="CG334" i="63"/>
  <c r="G25" i="128" s="1"/>
  <c r="CG627" i="63"/>
  <c r="CG87" i="63"/>
  <c r="CG315" i="63"/>
  <c r="CG403" i="63"/>
  <c r="CG185" i="63"/>
  <c r="CG519" i="63"/>
  <c r="CG234" i="63"/>
  <c r="CG452" i="63"/>
  <c r="CG379" i="63"/>
  <c r="CG337" i="63"/>
  <c r="CG415" i="63"/>
  <c r="CG141" i="63"/>
  <c r="CG454" i="63"/>
  <c r="CG26" i="63"/>
  <c r="CG70" i="63"/>
  <c r="CG624" i="63"/>
  <c r="CG292" i="63"/>
  <c r="CG419" i="63"/>
  <c r="CG323" i="63"/>
  <c r="CG133" i="63"/>
  <c r="CG400" i="63"/>
  <c r="CG189" i="63"/>
  <c r="CG136" i="63"/>
  <c r="CG447" i="63"/>
  <c r="CG433" i="63"/>
  <c r="CG446" i="63"/>
  <c r="CG259" i="63"/>
  <c r="CG314" i="63"/>
  <c r="CG463" i="63"/>
  <c r="CG364" i="63"/>
  <c r="CG127" i="63"/>
  <c r="CG450" i="63"/>
  <c r="CG284" i="63"/>
  <c r="CG494" i="63"/>
  <c r="CG18" i="63"/>
  <c r="CG497" i="63"/>
  <c r="CG254" i="63"/>
  <c r="CG260" i="63"/>
  <c r="CG149" i="63"/>
  <c r="CG256" i="63"/>
  <c r="CG378" i="63"/>
  <c r="CG106" i="63"/>
  <c r="CG492" i="63"/>
  <c r="CG541" i="63"/>
  <c r="CG448" i="63"/>
  <c r="CG42" i="63"/>
  <c r="CG510" i="63"/>
  <c r="CG577" i="63"/>
  <c r="CG549" i="63"/>
  <c r="CG169" i="63"/>
  <c r="CG152" i="63"/>
  <c r="CG225" i="63"/>
  <c r="CG203" i="63"/>
  <c r="CG197" i="63"/>
  <c r="CG521" i="63"/>
  <c r="CG501" i="63"/>
  <c r="CG435" i="63"/>
  <c r="CG320" i="63"/>
  <c r="CG163" i="63"/>
  <c r="CG322" i="63"/>
  <c r="CG483" i="63"/>
  <c r="CG65" i="63"/>
  <c r="CG267" i="63"/>
  <c r="CG352" i="63"/>
  <c r="CG313" i="63"/>
  <c r="CG16" i="63"/>
  <c r="CG132" i="63"/>
  <c r="CG645" i="63"/>
  <c r="CG57" i="63"/>
  <c r="CG135" i="63"/>
  <c r="CG59" i="63"/>
  <c r="CG539" i="63"/>
  <c r="CG208" i="63"/>
  <c r="CG138" i="63"/>
  <c r="CG142" i="63"/>
  <c r="CG219" i="63"/>
  <c r="CG613" i="63"/>
  <c r="CG139" i="63"/>
  <c r="CG56" i="63"/>
  <c r="AK474" i="63"/>
  <c r="AK106" i="63"/>
  <c r="AK182" i="63"/>
  <c r="AK315" i="63"/>
  <c r="AK515" i="63"/>
  <c r="AK166" i="63"/>
  <c r="AK454" i="63"/>
  <c r="AK299" i="63"/>
  <c r="AK460" i="63"/>
  <c r="AK476" i="63"/>
  <c r="AK473" i="63"/>
  <c r="AK638" i="63"/>
  <c r="AK434" i="63"/>
  <c r="AK603" i="63"/>
  <c r="AK430" i="63"/>
  <c r="AK364" i="63"/>
  <c r="AK18" i="63"/>
  <c r="AK416" i="63"/>
  <c r="AK519" i="63"/>
  <c r="AK607" i="63"/>
  <c r="AK171" i="63"/>
  <c r="AK371" i="63"/>
  <c r="AK140" i="63"/>
  <c r="AK525" i="63"/>
  <c r="AK366" i="63"/>
  <c r="AK553" i="63"/>
  <c r="AK545" i="63"/>
  <c r="AK561" i="63"/>
  <c r="AK541" i="63"/>
  <c r="AK95" i="63"/>
  <c r="AK135" i="63"/>
  <c r="AK548" i="63"/>
  <c r="AK625" i="63"/>
  <c r="AK291" i="63"/>
  <c r="AK566" i="63"/>
  <c r="AK138" i="63"/>
  <c r="AK591" i="63"/>
  <c r="AK509" i="63"/>
  <c r="AK442" i="63"/>
  <c r="AK578" i="63"/>
  <c r="AK369" i="63"/>
  <c r="AK355" i="63"/>
  <c r="AK514" i="63"/>
  <c r="AK475" i="63"/>
  <c r="AK180" i="63"/>
  <c r="AK167" i="63"/>
  <c r="AK462" i="63"/>
  <c r="AK25" i="63"/>
  <c r="AK202" i="63"/>
  <c r="AK520" i="63"/>
  <c r="AK168" i="63"/>
  <c r="AK422" i="63"/>
  <c r="AK141" i="63"/>
  <c r="AK510" i="63"/>
  <c r="AK574" i="63"/>
  <c r="AK207" i="63"/>
  <c r="AK214" i="63"/>
  <c r="AK611" i="63"/>
  <c r="AK334" i="63"/>
  <c r="AK139" i="63"/>
  <c r="AK54" i="63"/>
  <c r="AK50" i="63"/>
  <c r="AK626" i="63"/>
  <c r="AK10" i="63"/>
  <c r="AK44" i="63"/>
  <c r="AK288" i="63"/>
  <c r="AK539" i="63"/>
  <c r="AK45" i="63"/>
  <c r="AK604" i="63"/>
  <c r="AK500" i="63"/>
  <c r="AK335" i="63"/>
  <c r="AK215" i="63"/>
  <c r="AK228" i="63"/>
  <c r="AK152" i="63"/>
  <c r="AK337" i="63"/>
  <c r="AK436" i="63"/>
  <c r="AK452" i="63"/>
  <c r="AK609" i="63"/>
  <c r="AK86" i="63"/>
  <c r="AK338" i="63"/>
  <c r="AK624" i="63"/>
  <c r="AK212" i="63"/>
  <c r="AK502" i="63"/>
  <c r="AK298" i="63"/>
  <c r="AK483" i="63"/>
  <c r="AK216" i="63"/>
  <c r="AK290" i="63"/>
  <c r="AK379" i="63"/>
  <c r="AK627" i="63"/>
  <c r="AK128" i="63"/>
  <c r="AK323" i="63"/>
  <c r="AK332" i="63"/>
  <c r="AK131" i="63"/>
  <c r="AK222" i="63"/>
  <c r="AK61" i="63"/>
  <c r="AK55" i="63"/>
  <c r="AK142" i="63"/>
  <c r="AK51" i="63"/>
  <c r="AK219" i="63"/>
  <c r="AK602" i="63"/>
  <c r="AK57" i="63"/>
  <c r="AK48" i="63"/>
  <c r="AK645" i="63"/>
  <c r="AK47" i="63"/>
  <c r="AK32" i="63"/>
  <c r="AK33" i="63"/>
  <c r="AK613" i="63"/>
  <c r="AK640" i="63"/>
  <c r="AK608" i="63"/>
  <c r="AK137" i="63"/>
  <c r="AK49" i="63"/>
  <c r="AK36" i="63"/>
  <c r="AK117" i="63"/>
  <c r="AK225" i="63"/>
  <c r="AK71" i="63"/>
  <c r="AK257" i="63"/>
  <c r="AK42" i="63"/>
  <c r="AK109" i="63"/>
  <c r="AK240" i="63"/>
  <c r="AK320" i="63"/>
  <c r="AK268" i="63"/>
  <c r="AK292" i="63"/>
  <c r="AK321" i="63"/>
  <c r="AK307" i="63"/>
  <c r="AK116" i="63"/>
  <c r="AK136" i="63"/>
  <c r="AK631" i="63"/>
  <c r="AK616" i="63"/>
  <c r="AK31" i="63"/>
  <c r="AK549" i="63"/>
  <c r="AK46" i="63"/>
  <c r="AK322" i="63"/>
  <c r="AK264" i="63"/>
  <c r="AK331" i="63"/>
  <c r="AK52" i="63"/>
  <c r="AK289" i="63"/>
  <c r="AK34" i="63"/>
  <c r="AK129" i="63"/>
  <c r="AK59" i="63"/>
  <c r="AK134" i="63"/>
  <c r="AK16" i="63"/>
  <c r="AK622" i="63"/>
  <c r="AK118" i="63"/>
  <c r="CP519" i="63"/>
  <c r="CP465" i="63"/>
  <c r="CP321" i="63"/>
  <c r="CP494" i="63"/>
  <c r="CP152" i="63"/>
  <c r="CP299" i="63"/>
  <c r="CP501" i="63"/>
  <c r="CP401" i="63"/>
  <c r="CP399" i="63"/>
  <c r="CP195" i="63"/>
  <c r="CP477" i="63"/>
  <c r="CP402" i="63"/>
  <c r="CP439" i="63"/>
  <c r="CP337" i="63"/>
  <c r="CP222" i="63"/>
  <c r="CP515" i="63"/>
  <c r="CP155" i="63"/>
  <c r="CP66" i="63"/>
  <c r="CP583" i="63"/>
  <c r="CP375" i="63"/>
  <c r="CP294" i="63"/>
  <c r="CP493" i="63"/>
  <c r="CP87" i="63"/>
  <c r="CP450" i="63"/>
  <c r="CP183" i="63"/>
  <c r="CP123" i="63"/>
  <c r="CP232" i="63"/>
  <c r="CP283" i="63"/>
  <c r="CP35" i="63"/>
  <c r="CP516" i="63"/>
  <c r="CP365" i="63"/>
  <c r="CP215" i="63"/>
  <c r="CP449" i="63"/>
  <c r="CP609" i="63"/>
  <c r="CP635" i="63"/>
  <c r="CP460" i="63"/>
  <c r="CP433" i="63"/>
  <c r="CP362" i="63"/>
  <c r="CP467" i="63"/>
  <c r="CP180" i="63"/>
  <c r="CP322" i="63"/>
  <c r="CP25" i="63"/>
  <c r="CP254" i="63"/>
  <c r="CP120" i="63"/>
  <c r="CP594" i="63"/>
  <c r="CP230" i="63"/>
  <c r="CP292" i="63"/>
  <c r="CP49" i="63"/>
  <c r="CP238" i="63"/>
  <c r="CP611" i="63"/>
  <c r="CP505" i="63"/>
  <c r="CP189" i="63"/>
  <c r="CP164" i="63"/>
  <c r="CP453" i="63"/>
  <c r="CP354" i="63"/>
  <c r="CP561" i="63"/>
  <c r="CP418" i="63"/>
  <c r="CP121" i="63"/>
  <c r="CP267" i="63"/>
  <c r="CP297" i="63"/>
  <c r="CP20" i="63"/>
  <c r="CP233" i="63"/>
  <c r="CP474" i="63"/>
  <c r="CP168" i="63"/>
  <c r="CP338" i="63"/>
  <c r="CP148" i="63"/>
  <c r="CP466" i="63"/>
  <c r="CP391" i="63"/>
  <c r="CP256" i="63"/>
  <c r="CP592" i="63"/>
  <c r="CP31" i="63"/>
  <c r="CP184" i="63"/>
  <c r="CP116" i="63"/>
  <c r="CP307" i="63"/>
  <c r="CP136" i="63"/>
  <c r="CP144" i="63"/>
  <c r="CP521" i="63"/>
  <c r="CP631" i="63"/>
  <c r="CP207" i="63"/>
  <c r="CP43" i="63"/>
  <c r="CP132" i="63"/>
  <c r="CP17" i="63"/>
  <c r="CP564" i="63"/>
  <c r="CP566" i="63"/>
  <c r="CP547" i="63"/>
  <c r="CP143" i="63"/>
  <c r="CP16" i="63"/>
  <c r="CP51" i="63"/>
  <c r="CP129" i="63"/>
  <c r="CP559" i="63"/>
  <c r="CP602" i="63"/>
  <c r="CP32" i="63"/>
  <c r="CP219" i="63"/>
  <c r="CP539" i="63"/>
  <c r="CP617" i="63"/>
  <c r="CP579" i="63"/>
  <c r="CP212" i="63"/>
  <c r="CP478" i="63"/>
  <c r="CP240" i="63"/>
  <c r="CP607" i="63"/>
  <c r="CP485" i="63"/>
  <c r="CP111" i="63"/>
  <c r="CP190" i="63"/>
  <c r="CP26" i="63"/>
  <c r="CP378" i="63"/>
  <c r="CP454" i="63"/>
  <c r="CP403" i="63"/>
  <c r="CP369" i="63"/>
  <c r="CP110" i="63"/>
  <c r="CP235" i="63"/>
  <c r="CP236" i="63"/>
  <c r="CP517" i="63"/>
  <c r="CP216" i="63"/>
  <c r="CP430" i="63"/>
  <c r="CP67" i="63"/>
  <c r="CP608" i="63"/>
  <c r="CP603" i="63"/>
  <c r="CP198" i="63"/>
  <c r="CP68" i="63"/>
  <c r="CP636" i="63"/>
  <c r="CP36" i="63"/>
  <c r="CP435" i="63"/>
  <c r="CP332" i="63"/>
  <c r="CP496" i="63"/>
  <c r="CP421" i="63"/>
  <c r="CP117" i="63"/>
  <c r="CP166" i="63"/>
  <c r="CP392" i="63"/>
  <c r="CP639" i="63"/>
  <c r="CP234" i="63"/>
  <c r="CP231" i="63"/>
  <c r="CP440" i="63"/>
  <c r="CP486" i="63"/>
  <c r="CP353" i="63"/>
  <c r="CP23" i="63"/>
  <c r="CP475" i="63"/>
  <c r="CP255" i="63"/>
  <c r="CP334" i="63"/>
  <c r="CP260" i="63"/>
  <c r="CP154" i="63"/>
  <c r="CP476" i="63"/>
  <c r="CP473" i="63"/>
  <c r="CP578" i="63"/>
  <c r="CP266" i="63"/>
  <c r="CP633" i="63"/>
  <c r="CP638" i="63"/>
  <c r="CP422" i="63"/>
  <c r="CP581" i="63"/>
  <c r="CP582" i="63"/>
  <c r="CP122" i="63"/>
  <c r="CP42" i="63"/>
  <c r="CP163" i="63"/>
  <c r="CP390" i="63"/>
  <c r="CP441" i="63"/>
  <c r="CP447" i="63"/>
  <c r="CP553" i="63"/>
  <c r="CP65" i="63"/>
  <c r="CP185" i="63"/>
  <c r="CP655" i="63"/>
  <c r="CP379" i="63"/>
  <c r="CP525" i="63"/>
  <c r="CP565" i="63"/>
  <c r="CP574" i="63"/>
  <c r="CP510" i="63"/>
  <c r="CP131" i="63"/>
  <c r="CP53" i="63"/>
  <c r="CP57" i="63"/>
  <c r="CP291" i="63"/>
  <c r="CP626" i="63"/>
  <c r="CP56" i="63"/>
  <c r="CP540" i="63"/>
  <c r="CP645" i="63"/>
  <c r="CP10" i="63"/>
  <c r="CP95" i="63"/>
  <c r="CP548" i="63"/>
  <c r="CP591" i="63"/>
  <c r="CP138" i="63"/>
  <c r="CP59" i="63"/>
  <c r="CP134" i="63"/>
  <c r="CP416" i="63"/>
  <c r="CP336" i="63"/>
  <c r="CP520" i="63"/>
  <c r="CP69" i="63"/>
  <c r="CP199" i="63"/>
  <c r="CP361" i="63"/>
  <c r="CP363" i="63"/>
  <c r="CP296" i="63"/>
  <c r="CP656" i="63"/>
  <c r="CP313" i="63"/>
  <c r="CP298" i="63"/>
  <c r="CP508" i="63"/>
  <c r="CP442" i="63"/>
  <c r="CP370" i="63"/>
  <c r="CP284" i="63"/>
  <c r="CP549" i="63"/>
  <c r="CP259" i="63"/>
  <c r="CP202" i="63"/>
  <c r="CP264" i="63"/>
  <c r="CP320" i="63"/>
  <c r="CP153" i="63"/>
  <c r="CP464" i="63"/>
  <c r="CP509" i="63"/>
  <c r="CP518" i="63"/>
  <c r="CP193" i="63"/>
  <c r="CP165" i="63"/>
  <c r="CP513" i="63"/>
  <c r="CP46" i="63"/>
  <c r="CP314" i="63"/>
  <c r="CP258" i="63"/>
  <c r="CP484" i="63"/>
  <c r="CP434" i="63"/>
  <c r="CP290" i="63"/>
  <c r="CP170" i="63"/>
  <c r="CP507" i="63"/>
  <c r="CP326" i="63"/>
  <c r="CP417" i="63"/>
  <c r="CP427" i="63"/>
  <c r="CP162" i="63"/>
  <c r="CP325" i="63"/>
  <c r="CP196" i="63"/>
  <c r="CP461" i="63"/>
  <c r="CP19" i="63"/>
  <c r="CP194" i="63"/>
  <c r="CP214" i="63"/>
  <c r="CP128" i="63"/>
  <c r="CP634" i="63"/>
  <c r="CP426" i="63"/>
  <c r="CP167" i="63"/>
  <c r="CP428" i="63"/>
  <c r="CP181" i="63"/>
  <c r="CP225" i="63"/>
  <c r="CP448" i="63"/>
  <c r="CP275" i="63"/>
  <c r="CP624" i="63"/>
  <c r="CP107" i="63"/>
  <c r="CP377" i="63"/>
  <c r="CP641" i="63"/>
  <c r="CP468" i="63"/>
  <c r="CP63" i="63"/>
  <c r="CP200" i="63"/>
  <c r="CP71" i="63"/>
  <c r="CP420" i="63"/>
  <c r="CP106" i="63"/>
  <c r="CP108" i="63"/>
  <c r="CP293" i="63"/>
  <c r="CP22" i="63"/>
  <c r="CP104" i="63"/>
  <c r="CP455" i="63"/>
  <c r="CP397" i="63"/>
  <c r="CP197" i="63"/>
  <c r="CP150" i="63"/>
  <c r="CP374" i="63"/>
  <c r="CP203" i="63"/>
  <c r="CP436" i="63"/>
  <c r="CP654" i="63"/>
  <c r="CP577" i="63"/>
  <c r="CP137" i="63"/>
  <c r="CP580" i="63"/>
  <c r="CP45" i="63"/>
  <c r="CP70" i="63"/>
  <c r="CP451" i="63"/>
  <c r="CP37" i="63"/>
  <c r="CP27" i="63"/>
  <c r="CP364" i="63"/>
  <c r="CP274" i="63"/>
  <c r="CP355" i="63"/>
  <c r="CP627" i="63"/>
  <c r="CP497" i="63"/>
  <c r="CP502" i="63"/>
  <c r="CP331" i="63"/>
  <c r="CP55" i="63"/>
  <c r="CP33" i="63"/>
  <c r="CP265" i="63"/>
  <c r="CP288" i="63"/>
  <c r="CP625" i="63"/>
  <c r="CP44" i="63"/>
  <c r="CP54" i="63"/>
  <c r="CP50" i="63"/>
  <c r="CP289" i="63"/>
  <c r="CP552" i="63"/>
  <c r="CP613" i="63"/>
  <c r="CP119" i="63"/>
  <c r="CP34" i="63"/>
  <c r="CP139" i="63"/>
  <c r="CP118" i="63"/>
  <c r="CP514" i="63"/>
  <c r="CP268" i="63"/>
  <c r="CP545" i="63"/>
  <c r="CP112" i="63"/>
  <c r="CP593" i="63"/>
  <c r="CP446" i="63"/>
  <c r="CP400" i="63"/>
  <c r="CP18" i="63"/>
  <c r="CP616" i="63"/>
  <c r="CP500" i="63"/>
  <c r="CP429" i="63"/>
  <c r="CP171" i="63"/>
  <c r="CP452" i="63"/>
  <c r="CP38" i="63"/>
  <c r="CP141" i="63"/>
  <c r="CP239" i="63"/>
  <c r="CP169" i="63"/>
  <c r="CP323" i="63"/>
  <c r="CP228" i="63"/>
  <c r="CP463" i="63"/>
  <c r="CP237" i="63"/>
  <c r="CP295" i="63"/>
  <c r="CP24" i="63"/>
  <c r="CP86" i="63"/>
  <c r="CP151" i="63"/>
  <c r="CP161" i="63"/>
  <c r="CP352" i="63"/>
  <c r="CP335" i="63"/>
  <c r="CP191" i="63"/>
  <c r="CP462" i="63"/>
  <c r="CP105" i="63"/>
  <c r="CP315" i="63"/>
  <c r="CP483" i="63"/>
  <c r="CP640" i="63"/>
  <c r="CP149" i="63"/>
  <c r="CP604" i="63"/>
  <c r="CP637" i="63"/>
  <c r="CP541" i="63"/>
  <c r="CP657" i="63"/>
  <c r="CP415" i="63"/>
  <c r="CP398" i="63"/>
  <c r="CP192" i="63"/>
  <c r="CP419" i="63"/>
  <c r="CP492" i="63"/>
  <c r="CP182" i="63"/>
  <c r="CP229" i="63"/>
  <c r="CP596" i="63"/>
  <c r="CP21" i="63"/>
  <c r="CP109" i="63"/>
  <c r="CP324" i="63"/>
  <c r="CP133" i="63"/>
  <c r="CP595" i="63"/>
  <c r="CP575" i="63"/>
  <c r="CP201" i="63"/>
  <c r="CP576" i="63"/>
  <c r="CP269" i="63"/>
  <c r="CP376" i="63"/>
  <c r="CP179" i="63"/>
  <c r="CP495" i="63"/>
  <c r="CP257" i="63"/>
  <c r="CP64" i="63"/>
  <c r="CP506" i="63"/>
  <c r="CP366" i="63"/>
  <c r="CP371" i="63"/>
  <c r="CP127" i="63"/>
  <c r="CP140" i="63"/>
  <c r="CP330" i="63"/>
  <c r="CP61" i="63"/>
  <c r="CP135" i="63"/>
  <c r="CP52" i="63"/>
  <c r="CP142" i="63"/>
  <c r="CP622" i="63"/>
  <c r="CP605" i="63"/>
  <c r="CP47" i="63"/>
  <c r="CP48" i="63"/>
  <c r="CP610" i="63"/>
  <c r="CP146" i="63"/>
  <c r="CP130" i="63"/>
  <c r="CP606" i="63"/>
  <c r="CP208" i="63"/>
  <c r="CP60" i="63"/>
  <c r="CP482" i="63"/>
  <c r="CP58" i="63"/>
  <c r="CP646" i="63"/>
  <c r="CI633" i="63"/>
  <c r="CI513" i="63"/>
  <c r="CI439" i="63"/>
  <c r="CI440" i="63"/>
  <c r="CI402" i="63"/>
  <c r="CI120" i="63"/>
  <c r="CI325" i="63"/>
  <c r="CI166" i="63"/>
  <c r="CI460" i="63"/>
  <c r="CI466" i="63"/>
  <c r="CI428" i="63"/>
  <c r="CI442" i="63"/>
  <c r="CI171" i="63"/>
  <c r="CI192" i="63"/>
  <c r="CI161" i="63"/>
  <c r="CI37" i="63"/>
  <c r="CI260" i="63"/>
  <c r="CI581" i="63"/>
  <c r="CI391" i="63"/>
  <c r="CI198" i="63"/>
  <c r="CI492" i="63"/>
  <c r="CI593" i="63"/>
  <c r="CI112" i="63"/>
  <c r="CI468" i="63"/>
  <c r="CI365" i="63"/>
  <c r="CI229" i="63"/>
  <c r="CI151" i="63"/>
  <c r="CI184" i="63"/>
  <c r="CI473" i="63"/>
  <c r="CI493" i="63"/>
  <c r="CI155" i="63"/>
  <c r="CI641" i="63"/>
  <c r="CI447" i="63"/>
  <c r="CI354" i="63"/>
  <c r="CI415" i="63"/>
  <c r="CI284" i="63"/>
  <c r="CI505" i="63"/>
  <c r="CI434" i="63"/>
  <c r="CI110" i="63"/>
  <c r="CI370" i="63"/>
  <c r="CI295" i="63"/>
  <c r="CI45" i="63"/>
  <c r="CI230" i="63"/>
  <c r="CI418" i="63"/>
  <c r="CI455" i="63"/>
  <c r="CI49" i="63"/>
  <c r="CI150" i="63"/>
  <c r="CI369" i="63"/>
  <c r="CI66" i="63"/>
  <c r="CI509" i="63"/>
  <c r="CI361" i="63"/>
  <c r="CI162" i="63"/>
  <c r="CI67" i="63"/>
  <c r="CI595" i="63"/>
  <c r="CI108" i="63"/>
  <c r="CI179" i="63"/>
  <c r="CI634" i="63"/>
  <c r="CI427" i="63"/>
  <c r="CI364" i="63"/>
  <c r="CI25" i="63"/>
  <c r="CI362" i="63"/>
  <c r="CI298" i="63"/>
  <c r="CI63" i="63"/>
  <c r="CI297" i="63"/>
  <c r="CI399" i="63"/>
  <c r="CI235" i="63"/>
  <c r="CI608" i="63"/>
  <c r="CI207" i="63"/>
  <c r="CI627" i="63"/>
  <c r="CI366" i="63"/>
  <c r="CI525" i="63"/>
  <c r="CI323" i="63"/>
  <c r="CI553" i="63"/>
  <c r="CI225" i="63"/>
  <c r="CI561" i="63"/>
  <c r="CI604" i="63"/>
  <c r="CI264" i="63"/>
  <c r="CI18" i="63"/>
  <c r="CI330" i="63"/>
  <c r="CI135" i="63"/>
  <c r="CI52" i="63"/>
  <c r="CI539" i="63"/>
  <c r="CI143" i="63"/>
  <c r="CI55" i="63"/>
  <c r="CI50" i="63"/>
  <c r="CI540" i="63"/>
  <c r="CI591" i="63"/>
  <c r="CI132" i="63"/>
  <c r="CI219" i="63"/>
  <c r="CI559" i="63"/>
  <c r="CI626" i="63"/>
  <c r="CI118" i="63"/>
  <c r="CI617" i="63"/>
  <c r="CI331" i="63"/>
  <c r="CI51" i="63"/>
  <c r="CI454" i="63"/>
  <c r="CI292" i="63"/>
  <c r="CI467" i="63"/>
  <c r="CI181" i="63"/>
  <c r="CI477" i="63"/>
  <c r="CI117" i="63"/>
  <c r="CI240" i="63"/>
  <c r="CI453" i="63"/>
  <c r="CI231" i="63"/>
  <c r="CI517" i="63"/>
  <c r="CI86" i="63"/>
  <c r="CI452" i="63"/>
  <c r="CI23" i="63"/>
  <c r="CI38" i="63"/>
  <c r="CI377" i="63"/>
  <c r="CI506" i="63"/>
  <c r="CI191" i="63"/>
  <c r="CI152" i="63"/>
  <c r="CI21" i="63"/>
  <c r="CI496" i="63"/>
  <c r="CI375" i="63"/>
  <c r="CI299" i="63"/>
  <c r="CI293" i="63"/>
  <c r="CI596" i="63"/>
  <c r="CI109" i="63"/>
  <c r="CI429" i="63"/>
  <c r="CI27" i="63"/>
  <c r="CI639" i="63"/>
  <c r="CI392" i="63"/>
  <c r="CI476" i="63"/>
  <c r="CI258" i="63"/>
  <c r="CI202" i="63"/>
  <c r="CI254" i="63"/>
  <c r="CI283" i="63"/>
  <c r="CI36" i="63"/>
  <c r="CI592" i="63"/>
  <c r="CI636" i="63"/>
  <c r="CI500" i="63"/>
  <c r="CI196" i="63"/>
  <c r="CI483" i="63"/>
  <c r="CI167" i="63"/>
  <c r="CI577" i="63"/>
  <c r="CI275" i="63"/>
  <c r="CI462" i="63"/>
  <c r="CI269" i="63"/>
  <c r="CI170" i="63"/>
  <c r="CI397" i="63"/>
  <c r="CI575" i="63"/>
  <c r="CI400" i="63"/>
  <c r="CI594" i="63"/>
  <c r="CI22" i="63"/>
  <c r="CI326" i="63"/>
  <c r="CI485" i="63"/>
  <c r="CI474" i="63"/>
  <c r="CI576" i="63"/>
  <c r="CI579" i="63"/>
  <c r="CI441" i="63"/>
  <c r="CI70" i="63"/>
  <c r="CI121" i="63"/>
  <c r="CI234" i="63"/>
  <c r="CI353" i="63"/>
  <c r="CI657" i="63"/>
  <c r="CI401" i="63"/>
  <c r="CI324" i="63"/>
  <c r="CI416" i="63"/>
  <c r="CI228" i="63"/>
  <c r="CI654" i="63"/>
  <c r="CI183" i="63"/>
  <c r="CI128" i="63"/>
  <c r="CI307" i="63"/>
  <c r="CI140" i="63"/>
  <c r="CI371" i="63"/>
  <c r="CI144" i="63"/>
  <c r="CI624" i="63"/>
  <c r="CI116" i="63"/>
  <c r="CI611" i="63"/>
  <c r="CI133" i="63"/>
  <c r="CI46" i="63"/>
  <c r="CI502" i="63"/>
  <c r="CI131" i="63"/>
  <c r="CI609" i="63"/>
  <c r="CI138" i="63"/>
  <c r="CI32" i="63"/>
  <c r="CI48" i="63"/>
  <c r="CI17" i="63"/>
  <c r="CI289" i="63"/>
  <c r="CI61" i="63"/>
  <c r="CI44" i="63"/>
  <c r="CI95" i="63"/>
  <c r="CI129" i="63"/>
  <c r="CI605" i="63"/>
  <c r="CI146" i="63"/>
  <c r="CI610" i="63"/>
  <c r="CI625" i="63"/>
  <c r="CI566" i="63"/>
  <c r="CI622" i="63"/>
  <c r="CI552" i="63"/>
  <c r="CI313" i="63"/>
  <c r="CI465" i="63"/>
  <c r="CI398" i="63"/>
  <c r="CI378" i="63"/>
  <c r="CI169" i="63"/>
  <c r="CI518" i="63"/>
  <c r="CI68" i="63"/>
  <c r="CI583" i="63"/>
  <c r="CI165" i="63"/>
  <c r="CI294" i="63"/>
  <c r="CI420" i="63"/>
  <c r="CI259" i="63"/>
  <c r="CI337" i="63"/>
  <c r="CI655" i="63"/>
  <c r="CI20" i="63"/>
  <c r="CI463" i="63"/>
  <c r="CI314" i="63"/>
  <c r="CI163" i="63"/>
  <c r="CI24" i="63"/>
  <c r="CI257" i="63"/>
  <c r="CI233" i="63"/>
  <c r="CI352" i="63"/>
  <c r="CI239" i="63"/>
  <c r="CI197" i="63"/>
  <c r="CI516" i="63"/>
  <c r="CI519" i="63"/>
  <c r="CI236" i="63"/>
  <c r="CI580" i="63"/>
  <c r="CI421" i="63"/>
  <c r="CI256" i="63"/>
  <c r="CI200" i="63"/>
  <c r="CI475" i="63"/>
  <c r="CI464" i="63"/>
  <c r="CI403" i="63"/>
  <c r="CI578" i="63"/>
  <c r="CI486" i="63"/>
  <c r="CI656" i="63"/>
  <c r="CI507" i="63"/>
  <c r="CI296" i="63"/>
  <c r="CI495" i="63"/>
  <c r="CI216" i="63"/>
  <c r="CI232" i="63"/>
  <c r="CI137" i="63"/>
  <c r="CI435" i="63"/>
  <c r="CI315" i="63"/>
  <c r="CI436" i="63"/>
  <c r="CI71" i="63"/>
  <c r="CI514" i="63"/>
  <c r="CI635" i="63"/>
  <c r="CI419" i="63"/>
  <c r="CI203" i="63"/>
  <c r="CI182" i="63"/>
  <c r="CI194" i="63"/>
  <c r="CI107" i="63"/>
  <c r="CI430" i="63"/>
  <c r="CI603" i="63"/>
  <c r="CI53" i="63"/>
  <c r="CI616" i="63"/>
  <c r="CI127" i="63"/>
  <c r="CI497" i="63"/>
  <c r="CI574" i="63"/>
  <c r="CI322" i="63"/>
  <c r="CI42" i="63"/>
  <c r="CI215" i="63"/>
  <c r="CI545" i="63"/>
  <c r="CI336" i="63"/>
  <c r="CI222" i="63"/>
  <c r="CI607" i="63"/>
  <c r="CI335" i="63"/>
  <c r="CI208" i="63"/>
  <c r="CI139" i="63"/>
  <c r="CI56" i="63"/>
  <c r="CI34" i="63"/>
  <c r="CI16" i="63"/>
  <c r="CI33" i="63"/>
  <c r="CI288" i="63"/>
  <c r="CI130" i="63"/>
  <c r="CI47" i="63"/>
  <c r="CI606" i="63"/>
  <c r="CI54" i="63"/>
  <c r="CI547" i="63"/>
  <c r="CI119" i="63"/>
  <c r="CI422" i="63"/>
  <c r="CI355" i="63"/>
  <c r="CI111" i="63"/>
  <c r="CI212" i="63"/>
  <c r="CI451" i="63"/>
  <c r="CI266" i="63"/>
  <c r="CI637" i="63"/>
  <c r="CI450" i="63"/>
  <c r="CI268" i="63"/>
  <c r="CI199" i="63"/>
  <c r="CI104" i="63"/>
  <c r="CI478" i="63"/>
  <c r="CI35" i="63"/>
  <c r="CI448" i="63"/>
  <c r="CI153" i="63"/>
  <c r="CI190" i="63"/>
  <c r="CI195" i="63"/>
  <c r="CI638" i="63"/>
  <c r="CI449" i="63"/>
  <c r="CI520" i="63"/>
  <c r="CI433" i="63"/>
  <c r="CI65" i="63"/>
  <c r="CI69" i="63"/>
  <c r="CI582" i="63"/>
  <c r="CI267" i="63"/>
  <c r="CI180" i="63"/>
  <c r="CI501" i="63"/>
  <c r="CI376" i="63"/>
  <c r="CI484" i="63"/>
  <c r="CI446" i="63"/>
  <c r="CI237" i="63"/>
  <c r="CI193" i="63"/>
  <c r="CI201" i="63"/>
  <c r="CI148" i="63"/>
  <c r="CI515" i="63"/>
  <c r="CI19" i="63"/>
  <c r="CI338" i="63"/>
  <c r="CI105" i="63"/>
  <c r="CI390" i="63"/>
  <c r="CI168" i="63"/>
  <c r="CI149" i="63"/>
  <c r="CI106" i="63"/>
  <c r="CI255" i="63"/>
  <c r="CI417" i="63"/>
  <c r="CI274" i="63"/>
  <c r="CI508" i="63"/>
  <c r="CI87" i="63"/>
  <c r="CI26" i="63"/>
  <c r="CI123" i="63"/>
  <c r="CI64" i="63"/>
  <c r="CI189" i="63"/>
  <c r="CI122" i="63"/>
  <c r="CI374" i="63"/>
  <c r="CI164" i="63"/>
  <c r="CI640" i="63"/>
  <c r="CI238" i="63"/>
  <c r="CI426" i="63"/>
  <c r="CI494" i="63"/>
  <c r="CI363" i="63"/>
  <c r="CI154" i="63"/>
  <c r="CI461" i="63"/>
  <c r="CI185" i="63"/>
  <c r="CI136" i="63"/>
  <c r="CI379" i="63"/>
  <c r="CI141" i="63"/>
  <c r="CI31" i="63"/>
  <c r="CI521" i="63"/>
  <c r="CI631" i="63"/>
  <c r="CI510" i="63"/>
  <c r="CI214" i="63"/>
  <c r="CI565" i="63"/>
  <c r="CI549" i="63"/>
  <c r="CI541" i="63"/>
  <c r="CI334" i="63"/>
  <c r="I25" i="128" s="1"/>
  <c r="CI290" i="63"/>
  <c r="CI332" i="63"/>
  <c r="CI10" i="63"/>
  <c r="CI548" i="63"/>
  <c r="CI57" i="63"/>
  <c r="CI43" i="63"/>
  <c r="CI265" i="63"/>
  <c r="CI613" i="63"/>
  <c r="CI646" i="63"/>
  <c r="CI645" i="63"/>
  <c r="CI142" i="63"/>
  <c r="CI564" i="63"/>
  <c r="CI291" i="63"/>
  <c r="CI482" i="63"/>
  <c r="CI134" i="63"/>
  <c r="CI602" i="63"/>
  <c r="G149" i="63"/>
  <c r="G627" i="63"/>
  <c r="G34" i="63"/>
  <c r="G549" i="63"/>
  <c r="G508" i="63"/>
  <c r="G463" i="63"/>
  <c r="G592" i="63"/>
  <c r="G307" i="63"/>
  <c r="G494" i="63"/>
  <c r="G502" i="63"/>
  <c r="G240" i="63"/>
  <c r="G374" i="63"/>
  <c r="G314" i="63"/>
  <c r="G230" i="63"/>
  <c r="G21" i="63"/>
  <c r="G324" i="63"/>
  <c r="G64" i="63"/>
  <c r="G152" i="63"/>
  <c r="G19" i="63"/>
  <c r="G258" i="63"/>
  <c r="G402" i="63"/>
  <c r="G110" i="63"/>
  <c r="G655" i="63"/>
  <c r="G207" i="63"/>
  <c r="G296" i="63"/>
  <c r="G269" i="63"/>
  <c r="G434" i="63"/>
  <c r="G199" i="63"/>
  <c r="G185" i="63"/>
  <c r="G466" i="63"/>
  <c r="G484" i="63"/>
  <c r="G583" i="63"/>
  <c r="G553" i="63"/>
  <c r="G541" i="63"/>
  <c r="G121" i="63"/>
  <c r="G427" i="63"/>
  <c r="G640" i="63"/>
  <c r="G624" i="63"/>
  <c r="G441" i="63"/>
  <c r="G150" i="63"/>
  <c r="G465" i="63"/>
  <c r="G493" i="63"/>
  <c r="G577" i="63"/>
  <c r="G167" i="63"/>
  <c r="G636" i="63"/>
  <c r="G460" i="63"/>
  <c r="G295" i="63"/>
  <c r="G631" i="63"/>
  <c r="G364" i="63"/>
  <c r="G500" i="63"/>
  <c r="G616" i="63"/>
  <c r="G420" i="63"/>
  <c r="G238" i="63"/>
  <c r="G370" i="63"/>
  <c r="G635" i="63"/>
  <c r="G603" i="63"/>
  <c r="G579" i="63"/>
  <c r="G239" i="63"/>
  <c r="G36" i="63"/>
  <c r="G315" i="63"/>
  <c r="G65" i="63"/>
  <c r="G608" i="63"/>
  <c r="G323" i="63"/>
  <c r="G133" i="63"/>
  <c r="G580" i="63"/>
  <c r="G451" i="63"/>
  <c r="G222" i="63"/>
  <c r="G486" i="63"/>
  <c r="G231" i="63"/>
  <c r="G49" i="63"/>
  <c r="G594" i="63"/>
  <c r="G565" i="63"/>
  <c r="G16" i="63"/>
  <c r="G47" i="63"/>
  <c r="G54" i="63"/>
  <c r="G548" i="63"/>
  <c r="G606" i="63"/>
  <c r="G143" i="63"/>
  <c r="G610" i="63"/>
  <c r="G32" i="63"/>
  <c r="G219" i="63"/>
  <c r="G288" i="63"/>
  <c r="G552" i="63"/>
  <c r="G208" i="63"/>
  <c r="G52" i="63"/>
  <c r="G17" i="63"/>
  <c r="G645" i="63"/>
  <c r="G201" i="63"/>
  <c r="G283" i="63"/>
  <c r="G195" i="63"/>
  <c r="G355" i="63"/>
  <c r="G200" i="63"/>
  <c r="G398" i="63"/>
  <c r="G35" i="63"/>
  <c r="G452" i="63"/>
  <c r="G403" i="63"/>
  <c r="G397" i="63"/>
  <c r="G144" i="63"/>
  <c r="G189" i="63"/>
  <c r="G509" i="63"/>
  <c r="G215" i="63"/>
  <c r="G638" i="63"/>
  <c r="G128" i="63"/>
  <c r="G450" i="63"/>
  <c r="G433" i="63"/>
  <c r="G609" i="63"/>
  <c r="G107" i="63"/>
  <c r="G163" i="63"/>
  <c r="G87" i="63"/>
  <c r="G485" i="63"/>
  <c r="G66" i="63"/>
  <c r="G233" i="63"/>
  <c r="G581" i="63"/>
  <c r="G137" i="63"/>
  <c r="G26" i="63"/>
  <c r="G400" i="63"/>
  <c r="G399" i="63"/>
  <c r="G197" i="63"/>
  <c r="G111" i="63"/>
  <c r="G428" i="63"/>
  <c r="G203" i="63"/>
  <c r="G194" i="63"/>
  <c r="G353" i="63"/>
  <c r="G154" i="63"/>
  <c r="G545" i="63"/>
  <c r="G69" i="63"/>
  <c r="G515" i="63"/>
  <c r="G117" i="63"/>
  <c r="G417" i="63"/>
  <c r="G379" i="63"/>
  <c r="G401" i="63"/>
  <c r="G183" i="63"/>
  <c r="G462" i="63"/>
  <c r="G634" i="63"/>
  <c r="G657" i="63"/>
  <c r="G501" i="63"/>
  <c r="G53" i="63"/>
  <c r="G22" i="63"/>
  <c r="G582" i="63"/>
  <c r="G361" i="63"/>
  <c r="G140" i="63"/>
  <c r="G256" i="63"/>
  <c r="G165" i="63"/>
  <c r="G369" i="63"/>
  <c r="G363" i="63"/>
  <c r="G20" i="63"/>
  <c r="G419" i="63"/>
  <c r="G478" i="63"/>
  <c r="G254" i="63"/>
  <c r="G155" i="63"/>
  <c r="G225" i="63"/>
  <c r="G516" i="63"/>
  <c r="G264" i="63"/>
  <c r="G435" i="63"/>
  <c r="G268" i="63"/>
  <c r="G575" i="63"/>
  <c r="G330" i="63"/>
  <c r="G426" i="63"/>
  <c r="G229" i="63"/>
  <c r="G332" i="63"/>
  <c r="G108" i="63"/>
  <c r="G131" i="63"/>
  <c r="G365" i="63"/>
  <c r="G510" i="63"/>
  <c r="G148" i="63"/>
  <c r="G105" i="63"/>
  <c r="G55" i="63"/>
  <c r="G130" i="63"/>
  <c r="G291" i="63"/>
  <c r="G134" i="63"/>
  <c r="G135" i="63"/>
  <c r="G146" i="63"/>
  <c r="G547" i="63"/>
  <c r="G605" i="63"/>
  <c r="G331" i="63"/>
  <c r="G10" i="63"/>
  <c r="G51" i="63"/>
  <c r="G622" i="63"/>
  <c r="G602" i="63"/>
  <c r="G234" i="63"/>
  <c r="G190" i="63"/>
  <c r="G27" i="63"/>
  <c r="G421" i="63"/>
  <c r="G25" i="63"/>
  <c r="G18" i="63"/>
  <c r="G513" i="63"/>
  <c r="G325" i="63"/>
  <c r="G294" i="63"/>
  <c r="G633" i="63"/>
  <c r="G122" i="63"/>
  <c r="G476" i="63"/>
  <c r="G275" i="63"/>
  <c r="G455" i="63"/>
  <c r="G235" i="63"/>
  <c r="G67" i="63"/>
  <c r="G362" i="63"/>
  <c r="G292" i="63"/>
  <c r="G116" i="63"/>
  <c r="G611" i="63"/>
  <c r="G442" i="63"/>
  <c r="G492" i="63"/>
  <c r="G198" i="63"/>
  <c r="G31" i="63"/>
  <c r="G120" i="63"/>
  <c r="G170" i="63"/>
  <c r="G453" i="63"/>
  <c r="G378" i="63"/>
  <c r="G352" i="63"/>
  <c r="G257" i="63"/>
  <c r="G390" i="63"/>
  <c r="G375" i="63"/>
  <c r="G576" i="63"/>
  <c r="G475" i="63"/>
  <c r="G326" i="63"/>
  <c r="G335" i="63"/>
  <c r="G416" i="63"/>
  <c r="G376" i="63"/>
  <c r="G449" i="63"/>
  <c r="G520" i="63"/>
  <c r="G260" i="63"/>
  <c r="G237" i="63"/>
  <c r="G202" i="63"/>
  <c r="G46" i="63"/>
  <c r="G518" i="63"/>
  <c r="G181" i="63"/>
  <c r="G507" i="63"/>
  <c r="G24" i="63"/>
  <c r="G168" i="63"/>
  <c r="G371" i="63"/>
  <c r="G422" i="63"/>
  <c r="G496" i="63"/>
  <c r="G596" i="63"/>
  <c r="G593" i="63"/>
  <c r="G506" i="63"/>
  <c r="G521" i="63"/>
  <c r="G418" i="63"/>
  <c r="G109" i="63"/>
  <c r="G182" i="63"/>
  <c r="G255" i="63"/>
  <c r="G212" i="63"/>
  <c r="G639" i="63"/>
  <c r="G259" i="63"/>
  <c r="G184" i="63"/>
  <c r="G464" i="63"/>
  <c r="G298" i="63"/>
  <c r="G436" i="63"/>
  <c r="G415" i="63"/>
  <c r="G45" i="63"/>
  <c r="G293" i="63"/>
  <c r="G299" i="63"/>
  <c r="G153" i="63"/>
  <c r="G196" i="63"/>
  <c r="G604" i="63"/>
  <c r="G336" i="63"/>
  <c r="G37" i="63"/>
  <c r="G439" i="63"/>
  <c r="G440" i="63"/>
  <c r="G482" i="63"/>
  <c r="G646" i="63"/>
  <c r="G132" i="63"/>
  <c r="G50" i="63"/>
  <c r="G95" i="63"/>
  <c r="G564" i="63"/>
  <c r="G119" i="63"/>
  <c r="G33" i="63"/>
  <c r="G626" i="63"/>
  <c r="G617" i="63"/>
  <c r="G566" i="63"/>
  <c r="G138" i="63"/>
  <c r="G142" i="63"/>
  <c r="G540" i="63"/>
  <c r="G123" i="63"/>
  <c r="G112" i="63"/>
  <c r="G38" i="63"/>
  <c r="G42" i="63"/>
  <c r="G166" i="63"/>
  <c r="G461" i="63"/>
  <c r="G68" i="63"/>
  <c r="G497" i="63"/>
  <c r="G337" i="63"/>
  <c r="G61" i="63"/>
  <c r="G474" i="63"/>
  <c r="G214" i="63"/>
  <c r="G656" i="63"/>
  <c r="G228" i="63"/>
  <c r="G448" i="63"/>
  <c r="G127" i="63"/>
  <c r="G595" i="63"/>
  <c r="G578" i="63"/>
  <c r="G467" i="63"/>
  <c r="G70" i="63"/>
  <c r="G216" i="63"/>
  <c r="G574" i="63"/>
  <c r="G313" i="63"/>
  <c r="G505" i="63"/>
  <c r="G191" i="63"/>
  <c r="G354" i="63"/>
  <c r="G654" i="63"/>
  <c r="G446" i="63"/>
  <c r="G104" i="63"/>
  <c r="G169" i="63"/>
  <c r="G607" i="63"/>
  <c r="G290" i="63"/>
  <c r="G391" i="63"/>
  <c r="G162" i="63"/>
  <c r="G468" i="63"/>
  <c r="G267" i="63"/>
  <c r="G161" i="63"/>
  <c r="G477" i="63"/>
  <c r="G284" i="63"/>
  <c r="G392" i="63"/>
  <c r="G519" i="63"/>
  <c r="G447" i="63"/>
  <c r="G495" i="63"/>
  <c r="G23" i="63"/>
  <c r="G71" i="63"/>
  <c r="G232" i="63"/>
  <c r="G297" i="63"/>
  <c r="G141" i="63"/>
  <c r="G193" i="63"/>
  <c r="G151" i="63"/>
  <c r="G274" i="63"/>
  <c r="G179" i="63"/>
  <c r="G63" i="63"/>
  <c r="G514" i="63"/>
  <c r="G334" i="63"/>
  <c r="G637" i="63"/>
  <c r="G322" i="63"/>
  <c r="G338" i="63"/>
  <c r="G454" i="63"/>
  <c r="G517" i="63"/>
  <c r="G473" i="63"/>
  <c r="G106" i="63"/>
  <c r="G86" i="63"/>
  <c r="G164" i="63"/>
  <c r="G483" i="63"/>
  <c r="G180" i="63"/>
  <c r="G377" i="63"/>
  <c r="G171" i="63"/>
  <c r="G641" i="63"/>
  <c r="G430" i="63"/>
  <c r="G525" i="63"/>
  <c r="G192" i="63"/>
  <c r="G236" i="63"/>
  <c r="G429" i="63"/>
  <c r="G366" i="63"/>
  <c r="G136" i="63"/>
  <c r="G266" i="63"/>
  <c r="G561" i="63"/>
  <c r="G56" i="63"/>
  <c r="G129" i="63"/>
  <c r="G118" i="63"/>
  <c r="G57" i="63"/>
  <c r="G44" i="63"/>
  <c r="G48" i="63"/>
  <c r="G613" i="63"/>
  <c r="G625" i="63"/>
  <c r="G43" i="63"/>
  <c r="G265" i="63"/>
  <c r="G559" i="63"/>
  <c r="G539" i="63"/>
  <c r="G591" i="63"/>
  <c r="G139" i="63"/>
  <c r="G289" i="63"/>
  <c r="AC545" i="63"/>
  <c r="AC137" i="63"/>
  <c r="AC68" i="63"/>
  <c r="AC581" i="63"/>
  <c r="AC362" i="63"/>
  <c r="AC45" i="63"/>
  <c r="AC609" i="63"/>
  <c r="AC430" i="63"/>
  <c r="AC525" i="63"/>
  <c r="AC34" i="63"/>
  <c r="AC334" i="63"/>
  <c r="AC631" i="63"/>
  <c r="AC298" i="63"/>
  <c r="AC290" i="63"/>
  <c r="AC116" i="63"/>
  <c r="AC61" i="63"/>
  <c r="AC611" i="63"/>
  <c r="AC332" i="63"/>
  <c r="AC37" i="63"/>
  <c r="AC323" i="63"/>
  <c r="AC574" i="63"/>
  <c r="AC580" i="63"/>
  <c r="AC131" i="63"/>
  <c r="AC117" i="63"/>
  <c r="AC139" i="63"/>
  <c r="AC54" i="63"/>
  <c r="AC50" i="63"/>
  <c r="AC95" i="63"/>
  <c r="AC645" i="63"/>
  <c r="AC44" i="63"/>
  <c r="AC134" i="63"/>
  <c r="AC626" i="63"/>
  <c r="AC142" i="63"/>
  <c r="AC613" i="63"/>
  <c r="AC225" i="63"/>
  <c r="AC297" i="63"/>
  <c r="AC637" i="63"/>
  <c r="AC365" i="63"/>
  <c r="AC49" i="63"/>
  <c r="AC337" i="63"/>
  <c r="AC603" i="63"/>
  <c r="AC200" i="63"/>
  <c r="AC19" i="63"/>
  <c r="AC354" i="63"/>
  <c r="AC215" i="63"/>
  <c r="AC371" i="63"/>
  <c r="AC322" i="63"/>
  <c r="AC196" i="63"/>
  <c r="AC627" i="63"/>
  <c r="AC654" i="63"/>
  <c r="AC284" i="63"/>
  <c r="AC451" i="63"/>
  <c r="AC379" i="63"/>
  <c r="AC128" i="63"/>
  <c r="AC494" i="63"/>
  <c r="AC321" i="63"/>
  <c r="AC436" i="63"/>
  <c r="AC552" i="63"/>
  <c r="AC291" i="63"/>
  <c r="AC56" i="63"/>
  <c r="AC51" i="63"/>
  <c r="AC25" i="63"/>
  <c r="AC216" i="63"/>
  <c r="AC520" i="63"/>
  <c r="AC502" i="63"/>
  <c r="AC212" i="63"/>
  <c r="AC624" i="63"/>
  <c r="AC510" i="63"/>
  <c r="AC232" i="63"/>
  <c r="AC608" i="63"/>
  <c r="AC313" i="63"/>
  <c r="AC155" i="63"/>
  <c r="AC577" i="63"/>
  <c r="AC595" i="63"/>
  <c r="AC274" i="63"/>
  <c r="AC640" i="63"/>
  <c r="AC508" i="63"/>
  <c r="AC553" i="63"/>
  <c r="AC183" i="63"/>
  <c r="AC222" i="63"/>
  <c r="AC506" i="63"/>
  <c r="AC366" i="63"/>
  <c r="AC593" i="63"/>
  <c r="AC136" i="63"/>
  <c r="AC140" i="63"/>
  <c r="AC442" i="63"/>
  <c r="AC616" i="63"/>
  <c r="AC575" i="63"/>
  <c r="AC152" i="63"/>
  <c r="AC264" i="63"/>
  <c r="AC548" i="63"/>
  <c r="AC52" i="63"/>
  <c r="AC10" i="63"/>
  <c r="AC55" i="63"/>
  <c r="AC288" i="63"/>
  <c r="AC57" i="63"/>
  <c r="AC47" i="63"/>
  <c r="AC118" i="63"/>
  <c r="AC448" i="63"/>
  <c r="AC294" i="63"/>
  <c r="AC184" i="63"/>
  <c r="AC18" i="63"/>
  <c r="AC335" i="63"/>
  <c r="AC549" i="63"/>
  <c r="AC495" i="63"/>
  <c r="AC466" i="63"/>
  <c r="AC561" i="63"/>
  <c r="AC180" i="63"/>
  <c r="AC141" i="63"/>
  <c r="AC214" i="63"/>
  <c r="AC31" i="63"/>
  <c r="AC320" i="63"/>
  <c r="AC26" i="63"/>
  <c r="AC185" i="63"/>
  <c r="AC541" i="63"/>
  <c r="AC604" i="63"/>
  <c r="AC207" i="63"/>
  <c r="AC255" i="63"/>
  <c r="AC46" i="63"/>
  <c r="AC42" i="63"/>
  <c r="AC133" i="63"/>
  <c r="AC35" i="63"/>
  <c r="AC58" i="63"/>
  <c r="AC625" i="63"/>
  <c r="AC602" i="63"/>
  <c r="AC566" i="63"/>
  <c r="AC135" i="63"/>
  <c r="AC610" i="63"/>
  <c r="AC591" i="63"/>
  <c r="AC539" i="63"/>
  <c r="AU63" i="63"/>
  <c r="AU364" i="63"/>
  <c r="AU453" i="63"/>
  <c r="AU477" i="63"/>
  <c r="AU31" i="63"/>
  <c r="AU451" i="63"/>
  <c r="AU514" i="63"/>
  <c r="AU201" i="63"/>
  <c r="AU165" i="63"/>
  <c r="AU603" i="63"/>
  <c r="AU269" i="63"/>
  <c r="AU332" i="63"/>
  <c r="AU202" i="63"/>
  <c r="AU362" i="63"/>
  <c r="AU335" i="63"/>
  <c r="AU500" i="63"/>
  <c r="AU299" i="63"/>
  <c r="AU298" i="63"/>
  <c r="AU149" i="63"/>
  <c r="AU426" i="63"/>
  <c r="AU656" i="63"/>
  <c r="AU233" i="63"/>
  <c r="AU466" i="63"/>
  <c r="AU461" i="63"/>
  <c r="AU595" i="63"/>
  <c r="AU575" i="63"/>
  <c r="AU23" i="63"/>
  <c r="AU433" i="63"/>
  <c r="AU422" i="63"/>
  <c r="AU497" i="63"/>
  <c r="AU200" i="63"/>
  <c r="AU182" i="63"/>
  <c r="AU189" i="63"/>
  <c r="AU627" i="63"/>
  <c r="AU190" i="63"/>
  <c r="AU192" i="63"/>
  <c r="AU430" i="63"/>
  <c r="AU232" i="63"/>
  <c r="AU20" i="63"/>
  <c r="AU38" i="63"/>
  <c r="AU354" i="63"/>
  <c r="AU144" i="63"/>
  <c r="AU468" i="63"/>
  <c r="AU214" i="63"/>
  <c r="AU611" i="63"/>
  <c r="AU236" i="63"/>
  <c r="AU501" i="63"/>
  <c r="AU148" i="63"/>
  <c r="AU266" i="63"/>
  <c r="AU181" i="63"/>
  <c r="AU170" i="63"/>
  <c r="AU442" i="63"/>
  <c r="AU290" i="63"/>
  <c r="AU391" i="63"/>
  <c r="AU519" i="63"/>
  <c r="AU654" i="63"/>
  <c r="AU419" i="63"/>
  <c r="AU640" i="63"/>
  <c r="AU420" i="63"/>
  <c r="AU415" i="63"/>
  <c r="AU229" i="63"/>
  <c r="AU454" i="63"/>
  <c r="AU435" i="63"/>
  <c r="AU203" i="63"/>
  <c r="AU191" i="63"/>
  <c r="AU449" i="63"/>
  <c r="AU274" i="63"/>
  <c r="AU136" i="63"/>
  <c r="AU21" i="63"/>
  <c r="AU32" i="63"/>
  <c r="AU48" i="63"/>
  <c r="AU591" i="63"/>
  <c r="AU208" i="63"/>
  <c r="AU139" i="63"/>
  <c r="AU146" i="63"/>
  <c r="AU622" i="63"/>
  <c r="AU625" i="63"/>
  <c r="AU52" i="63"/>
  <c r="AU219" i="63"/>
  <c r="AU119" i="63"/>
  <c r="AU322" i="63"/>
  <c r="AU541" i="63"/>
  <c r="AU607" i="63"/>
  <c r="AU402" i="63"/>
  <c r="AU337" i="63"/>
  <c r="AU128" i="63"/>
  <c r="AU61" i="63"/>
  <c r="AU583" i="63"/>
  <c r="AU234" i="63"/>
  <c r="AU520" i="63"/>
  <c r="AU140" i="63"/>
  <c r="AU378" i="63"/>
  <c r="AU323" i="63"/>
  <c r="AU392" i="63"/>
  <c r="AU634" i="63"/>
  <c r="AU131" i="63"/>
  <c r="AU194" i="63"/>
  <c r="AU417" i="63"/>
  <c r="AU197" i="63"/>
  <c r="AU49" i="63"/>
  <c r="AU112" i="63"/>
  <c r="AU24" i="63"/>
  <c r="AU637" i="63"/>
  <c r="AU254" i="63"/>
  <c r="AU506" i="63"/>
  <c r="AU67" i="63"/>
  <c r="AU123" i="63"/>
  <c r="AU22" i="63"/>
  <c r="AU596" i="63"/>
  <c r="AU577" i="63"/>
  <c r="AU87" i="63"/>
  <c r="AU633" i="63"/>
  <c r="AU464" i="63"/>
  <c r="AU455" i="63"/>
  <c r="AU636" i="63"/>
  <c r="AU366" i="63"/>
  <c r="AU137" i="63"/>
  <c r="AU259" i="63"/>
  <c r="AU631" i="63"/>
  <c r="AU398" i="63"/>
  <c r="AU27" i="63"/>
  <c r="AU166" i="63"/>
  <c r="AU313" i="63"/>
  <c r="AU374" i="63"/>
  <c r="AU163" i="63"/>
  <c r="AU109" i="63"/>
  <c r="AU264" i="63"/>
  <c r="AU578" i="63"/>
  <c r="AU150" i="63"/>
  <c r="AU494" i="63"/>
  <c r="AU164" i="63"/>
  <c r="AU370" i="63"/>
  <c r="AU361" i="63"/>
  <c r="AU363" i="63"/>
  <c r="AU330" i="63"/>
  <c r="AU297" i="63"/>
  <c r="AU292" i="63"/>
  <c r="AU352" i="63"/>
  <c r="AU334" i="63"/>
  <c r="AU369" i="63"/>
  <c r="AU493" i="63"/>
  <c r="AU167" i="63"/>
  <c r="AU505" i="63"/>
  <c r="AU154" i="63"/>
  <c r="AU517" i="63"/>
  <c r="AU105" i="63"/>
  <c r="AU117" i="63"/>
  <c r="AU403" i="63"/>
  <c r="AU283" i="63"/>
  <c r="AU416" i="63"/>
  <c r="AU492" i="63"/>
  <c r="AU65" i="63"/>
  <c r="AU655" i="63"/>
  <c r="AU525" i="63"/>
  <c r="AU296" i="63"/>
  <c r="AU376" i="63"/>
  <c r="AU86" i="63"/>
  <c r="AU34" i="63"/>
  <c r="AU130" i="63"/>
  <c r="AU331" i="63"/>
  <c r="AU43" i="63"/>
  <c r="AU51" i="63"/>
  <c r="AU134" i="63"/>
  <c r="AU129" i="63"/>
  <c r="AU646" i="63"/>
  <c r="AU566" i="63"/>
  <c r="AU44" i="63"/>
  <c r="AU95" i="63"/>
  <c r="AU16" i="63"/>
  <c r="AU132" i="63"/>
  <c r="AU142" i="63"/>
  <c r="AU288" i="63"/>
  <c r="AU336" i="63"/>
  <c r="AU521" i="63"/>
  <c r="AU371" i="63"/>
  <c r="AU400" i="63"/>
  <c r="AU486" i="63"/>
  <c r="AU338" i="63"/>
  <c r="AU418" i="63"/>
  <c r="AU463" i="63"/>
  <c r="AU107" i="63"/>
  <c r="AU580" i="63"/>
  <c r="AU495" i="63"/>
  <c r="AU294" i="63"/>
  <c r="AU545" i="63"/>
  <c r="AU19" i="63"/>
  <c r="AU616" i="63"/>
  <c r="AU515" i="63"/>
  <c r="AU184" i="63"/>
  <c r="AU379" i="63"/>
  <c r="AU42" i="63"/>
  <c r="AU195" i="63"/>
  <c r="AU235" i="63"/>
  <c r="AU152" i="63"/>
  <c r="AU53" i="63"/>
  <c r="AU638" i="63"/>
  <c r="AU576" i="63"/>
  <c r="AU193" i="63"/>
  <c r="AU582" i="63"/>
  <c r="AU238" i="63"/>
  <c r="AU476" i="63"/>
  <c r="AU268" i="63"/>
  <c r="AU37" i="63"/>
  <c r="AU549" i="63"/>
  <c r="AU153" i="63"/>
  <c r="AU483" i="63"/>
  <c r="AU516" i="63"/>
  <c r="AU315" i="63"/>
  <c r="AU581" i="63"/>
  <c r="AU66" i="63"/>
  <c r="AU452" i="63"/>
  <c r="AU460" i="63"/>
  <c r="AU215" i="63"/>
  <c r="AU231" i="63"/>
  <c r="AU553" i="63"/>
  <c r="AU183" i="63"/>
  <c r="AU314" i="63"/>
  <c r="AU608" i="63"/>
  <c r="AU401" i="63"/>
  <c r="AU162" i="63"/>
  <c r="AU26" i="63"/>
  <c r="AU353" i="63"/>
  <c r="AU485" i="63"/>
  <c r="AU198" i="63"/>
  <c r="AU473" i="63"/>
  <c r="AU155" i="63"/>
  <c r="AU106" i="63"/>
  <c r="AU71" i="63"/>
  <c r="AU467" i="63"/>
  <c r="AU579" i="63"/>
  <c r="AU307" i="63"/>
  <c r="AU478" i="63"/>
  <c r="AU518" i="63"/>
  <c r="AU465" i="63"/>
  <c r="AU151" i="63"/>
  <c r="AU45" i="63"/>
  <c r="AU475" i="63"/>
  <c r="AU639" i="63"/>
  <c r="AU185" i="63"/>
  <c r="AU635" i="63"/>
  <c r="AU508" i="63"/>
  <c r="AU436" i="63"/>
  <c r="AU446" i="63"/>
  <c r="AU295" i="63"/>
  <c r="AU212" i="63"/>
  <c r="AU427" i="63"/>
  <c r="AU448" i="63"/>
  <c r="AU509" i="63"/>
  <c r="AU561" i="63"/>
  <c r="AU257" i="63"/>
  <c r="AU267" i="63"/>
  <c r="AU57" i="63"/>
  <c r="AU56" i="63"/>
  <c r="AU50" i="63"/>
  <c r="AU610" i="63"/>
  <c r="AU626" i="63"/>
  <c r="AU602" i="63"/>
  <c r="AU143" i="63"/>
  <c r="AU55" i="63"/>
  <c r="AU548" i="63"/>
  <c r="AU118" i="63"/>
  <c r="AU17" i="63"/>
  <c r="AU559" i="63"/>
  <c r="AU138" i="63"/>
  <c r="AU10" i="63"/>
  <c r="AU613" i="63"/>
  <c r="AU552" i="63"/>
  <c r="AU594" i="63"/>
  <c r="AU440" i="63"/>
  <c r="AU180" i="63"/>
  <c r="AU377" i="63"/>
  <c r="AU657" i="63"/>
  <c r="AU255" i="63"/>
  <c r="AU199" i="63"/>
  <c r="AU325" i="63"/>
  <c r="AU110" i="63"/>
  <c r="AU496" i="63"/>
  <c r="AU284" i="63"/>
  <c r="AU196" i="63"/>
  <c r="AU25" i="63"/>
  <c r="AU439" i="63"/>
  <c r="AU510" i="63"/>
  <c r="AU462" i="63"/>
  <c r="AU450" i="63"/>
  <c r="AU116" i="63"/>
  <c r="AU592" i="63"/>
  <c r="AU397" i="63"/>
  <c r="AU121" i="63"/>
  <c r="AU120" i="63"/>
  <c r="AU179" i="63"/>
  <c r="AU122" i="63"/>
  <c r="AU240" i="63"/>
  <c r="AU111" i="63"/>
  <c r="AU222" i="63"/>
  <c r="AU104" i="63"/>
  <c r="AU565" i="63"/>
  <c r="AU390" i="63"/>
  <c r="AU260" i="63"/>
  <c r="AU237" i="63"/>
  <c r="AU69" i="63"/>
  <c r="AU141" i="63"/>
  <c r="AU399" i="63"/>
  <c r="AU70" i="63"/>
  <c r="AU484" i="63"/>
  <c r="AU375" i="63"/>
  <c r="AU324" i="63"/>
  <c r="AU64" i="63"/>
  <c r="AU207" i="63"/>
  <c r="AU161" i="63"/>
  <c r="AU355" i="63"/>
  <c r="AU108" i="63"/>
  <c r="AU127" i="63"/>
  <c r="AU293" i="63"/>
  <c r="AU169" i="63"/>
  <c r="AU624" i="63"/>
  <c r="AU593" i="63"/>
  <c r="AU256" i="63"/>
  <c r="AU604" i="63"/>
  <c r="AU168" i="63"/>
  <c r="AU275" i="63"/>
  <c r="AU429" i="63"/>
  <c r="AU365" i="63"/>
  <c r="AU35" i="63"/>
  <c r="AU474" i="63"/>
  <c r="AU447" i="63"/>
  <c r="AU502" i="63"/>
  <c r="AU36" i="63"/>
  <c r="AU171" i="63"/>
  <c r="AU239" i="63"/>
  <c r="AU641" i="63"/>
  <c r="AU68" i="63"/>
  <c r="AU326" i="63"/>
  <c r="AU513" i="63"/>
  <c r="AU574" i="63"/>
  <c r="AU421" i="63"/>
  <c r="AU434" i="63"/>
  <c r="AU18" i="63"/>
  <c r="AU225" i="63"/>
  <c r="AU609" i="63"/>
  <c r="AU46" i="63"/>
  <c r="AU228" i="63"/>
  <c r="AU133" i="63"/>
  <c r="AU428" i="63"/>
  <c r="AU507" i="63"/>
  <c r="AU441" i="63"/>
  <c r="AU258" i="63"/>
  <c r="AU230" i="63"/>
  <c r="AU216" i="63"/>
  <c r="AU291" i="63"/>
  <c r="AU540" i="63"/>
  <c r="AU539" i="63"/>
  <c r="AU33" i="63"/>
  <c r="AU54" i="63"/>
  <c r="AU564" i="63"/>
  <c r="AU605" i="63"/>
  <c r="AU135" i="63"/>
  <c r="AU47" i="63"/>
  <c r="AU265" i="63"/>
  <c r="AU289" i="63"/>
  <c r="AU645" i="63"/>
  <c r="AU617" i="63"/>
  <c r="AU482" i="63"/>
  <c r="AU547" i="63"/>
  <c r="AU606" i="63"/>
  <c r="BY452" i="63"/>
  <c r="BY421" i="63"/>
  <c r="BY237" i="63"/>
  <c r="BY215" i="63"/>
  <c r="BY326" i="63"/>
  <c r="BY510" i="63"/>
  <c r="BY86" i="63"/>
  <c r="BY335" i="63"/>
  <c r="BY31" i="63"/>
  <c r="BY561" i="63"/>
  <c r="BY42" i="63"/>
  <c r="BY46" i="63"/>
  <c r="BY604" i="63"/>
  <c r="BY581" i="63"/>
  <c r="BY545" i="63"/>
  <c r="BY520" i="63"/>
  <c r="BY195" i="63"/>
  <c r="BY137" i="63"/>
  <c r="BY283" i="63"/>
  <c r="BY197" i="63"/>
  <c r="BY200" i="63"/>
  <c r="BY225" i="63"/>
  <c r="BY430" i="63"/>
  <c r="BY140" i="63"/>
  <c r="BY290" i="63"/>
  <c r="BY402" i="63"/>
  <c r="BY449" i="63"/>
  <c r="BY49" i="63"/>
  <c r="BY541" i="63"/>
  <c r="BY616" i="63"/>
  <c r="BY611" i="63"/>
  <c r="BY399" i="63"/>
  <c r="BY323" i="63"/>
  <c r="BY331" i="63"/>
  <c r="BY10" i="63"/>
  <c r="BY57" i="63"/>
  <c r="BY645" i="63"/>
  <c r="BY143" i="63"/>
  <c r="BY117" i="63"/>
  <c r="BY607" i="63"/>
  <c r="BY603" i="63"/>
  <c r="BY222" i="63"/>
  <c r="BY154" i="63"/>
  <c r="BY18" i="63"/>
  <c r="BY639" i="63"/>
  <c r="BY108" i="63"/>
  <c r="BY36" i="63"/>
  <c r="BY442" i="63"/>
  <c r="BY322" i="63"/>
  <c r="BY595" i="63"/>
  <c r="BY609" i="63"/>
  <c r="BY171" i="63"/>
  <c r="BY624" i="63"/>
  <c r="BY161" i="63"/>
  <c r="BY133" i="63"/>
  <c r="BY293" i="63"/>
  <c r="BY139" i="63"/>
  <c r="BY539" i="63"/>
  <c r="BY606" i="63"/>
  <c r="BY134" i="63"/>
  <c r="BY64" i="63"/>
  <c r="BY375" i="63"/>
  <c r="BY419" i="63"/>
  <c r="BY422" i="63"/>
  <c r="BY141" i="63"/>
  <c r="BY593" i="63"/>
  <c r="BY131" i="63"/>
  <c r="BY70" i="63"/>
  <c r="BY447" i="63"/>
  <c r="BY256" i="63"/>
  <c r="BY549" i="63"/>
  <c r="BY366" i="63"/>
  <c r="BY332" i="63"/>
  <c r="BY320" i="63"/>
  <c r="BY636" i="63"/>
  <c r="BY25" i="63"/>
  <c r="BY264" i="63"/>
  <c r="BY502" i="63"/>
  <c r="BY257" i="63"/>
  <c r="BY152" i="63"/>
  <c r="BY199" i="63"/>
  <c r="BY369" i="63"/>
  <c r="BY379" i="63"/>
  <c r="BY453" i="63"/>
  <c r="BY608" i="63"/>
  <c r="BY232" i="63"/>
  <c r="BY202" i="63"/>
  <c r="BY646" i="63"/>
  <c r="BY566" i="63"/>
  <c r="BY613" i="63"/>
  <c r="BY146" i="63"/>
  <c r="BY417" i="63"/>
  <c r="BY321" i="63"/>
  <c r="BY371" i="63"/>
  <c r="BY436" i="63"/>
  <c r="BY507" i="63"/>
  <c r="BY574" i="63"/>
  <c r="BY266" i="63"/>
  <c r="BY337" i="63"/>
  <c r="BY45" i="63"/>
  <c r="BY212" i="63"/>
  <c r="BY66" i="63"/>
  <c r="BY553" i="63"/>
  <c r="BY330" i="63"/>
  <c r="BY291" i="63"/>
  <c r="BY602" i="63"/>
  <c r="BY34" i="63"/>
  <c r="BA237" i="63"/>
  <c r="BA128" i="63"/>
  <c r="BA516" i="63"/>
  <c r="BA144" i="63"/>
  <c r="BA336" i="63"/>
  <c r="BA315" i="63"/>
  <c r="BA195" i="63"/>
  <c r="BA494" i="63"/>
  <c r="BA110" i="63"/>
  <c r="BA609" i="63"/>
  <c r="BA418" i="63"/>
  <c r="BA641" i="63"/>
  <c r="BA541" i="63"/>
  <c r="BA604" i="63"/>
  <c r="BA259" i="63"/>
  <c r="BA31" i="63"/>
  <c r="BA583" i="63"/>
  <c r="BA230" i="63"/>
  <c r="BA492" i="63"/>
  <c r="BA611" i="63"/>
  <c r="BA214" i="63"/>
  <c r="BA361" i="63"/>
  <c r="BA127" i="63"/>
  <c r="BA428" i="63"/>
  <c r="BA149" i="63"/>
  <c r="BA192" i="63"/>
  <c r="BA112" i="63"/>
  <c r="BA235" i="63"/>
  <c r="BA182" i="63"/>
  <c r="BA447" i="63"/>
  <c r="BA153" i="63"/>
  <c r="BA20" i="63"/>
  <c r="BA189" i="63"/>
  <c r="BA475" i="63"/>
  <c r="BA123" i="63"/>
  <c r="BA296" i="63"/>
  <c r="BA197" i="63"/>
  <c r="BA497" i="63"/>
  <c r="BA365" i="63"/>
  <c r="BA463" i="63"/>
  <c r="BA69" i="63"/>
  <c r="BA64" i="63"/>
  <c r="BA46" i="63"/>
  <c r="BA486" i="63"/>
  <c r="BA166" i="63"/>
  <c r="BA624" i="63"/>
  <c r="BA635" i="63"/>
  <c r="BA595" i="63"/>
  <c r="BA151" i="63"/>
  <c r="BA506" i="63"/>
  <c r="BA493" i="63"/>
  <c r="BA657" i="63"/>
  <c r="BA298" i="63"/>
  <c r="BA108" i="63"/>
  <c r="BA417" i="63"/>
  <c r="BA231" i="63"/>
  <c r="BA355" i="63"/>
  <c r="BA439" i="63"/>
  <c r="BA202" i="63"/>
  <c r="BA23" i="63"/>
  <c r="BA334" i="63"/>
  <c r="BA455" i="63"/>
  <c r="BA254" i="63"/>
  <c r="BA171" i="63"/>
  <c r="BA501" i="63"/>
  <c r="BA446" i="63"/>
  <c r="BA354" i="63"/>
  <c r="BA399" i="63"/>
  <c r="BA403" i="63"/>
  <c r="BA22" i="63"/>
  <c r="BA294" i="63"/>
  <c r="BA330" i="63"/>
  <c r="BA68" i="63"/>
  <c r="BA283" i="63"/>
  <c r="BA593" i="63"/>
  <c r="BA191" i="63"/>
  <c r="BA207" i="63"/>
  <c r="BA38" i="63"/>
  <c r="BA433" i="63"/>
  <c r="BA200" i="63"/>
  <c r="BA638" i="63"/>
  <c r="BA401" i="63"/>
  <c r="BA258" i="63"/>
  <c r="BA320" i="63"/>
  <c r="BA371" i="63"/>
  <c r="BA57" i="63"/>
  <c r="BA60" i="63"/>
  <c r="BA134" i="63"/>
  <c r="BA95" i="63"/>
  <c r="BA625" i="63"/>
  <c r="BA566" i="63"/>
  <c r="BA43" i="63"/>
  <c r="BA33" i="63"/>
  <c r="BA622" i="63"/>
  <c r="BA129" i="63"/>
  <c r="BA44" i="63"/>
  <c r="BA142" i="63"/>
  <c r="BA130" i="63"/>
  <c r="BA552" i="63"/>
  <c r="BA52" i="63"/>
  <c r="BA482" i="63"/>
  <c r="BA50" i="63"/>
  <c r="BA548" i="63"/>
  <c r="BA646" i="63"/>
  <c r="BA37" i="63"/>
  <c r="BA655" i="63"/>
  <c r="BA400" i="63"/>
  <c r="BA466" i="63"/>
  <c r="BA325" i="63"/>
  <c r="BA67" i="63"/>
  <c r="BA66" i="63"/>
  <c r="BA473" i="63"/>
  <c r="BA454" i="63"/>
  <c r="BA136" i="63"/>
  <c r="BA460" i="63"/>
  <c r="BA236" i="63"/>
  <c r="BA477" i="63"/>
  <c r="BA374" i="63"/>
  <c r="BA553" i="63"/>
  <c r="BA654" i="63"/>
  <c r="BA575" i="63"/>
  <c r="BA71" i="63"/>
  <c r="BA656" i="63"/>
  <c r="BA502" i="63"/>
  <c r="BA228" i="63"/>
  <c r="BA545" i="63"/>
  <c r="BA155" i="63"/>
  <c r="BA465" i="63"/>
  <c r="BA594" i="63"/>
  <c r="BA582" i="63"/>
  <c r="BA295" i="63"/>
  <c r="BA19" i="63"/>
  <c r="BA436" i="63"/>
  <c r="BA500" i="63"/>
  <c r="BA338" i="63"/>
  <c r="BA426" i="63"/>
  <c r="BA260" i="63"/>
  <c r="BA275" i="63"/>
  <c r="BA513" i="63"/>
  <c r="BA579" i="63"/>
  <c r="BA525" i="63"/>
  <c r="BA561" i="63"/>
  <c r="BA429" i="63"/>
  <c r="BA105" i="63"/>
  <c r="BA451" i="63"/>
  <c r="BA297" i="63"/>
  <c r="BA290" i="63"/>
  <c r="BA353" i="63"/>
  <c r="BA168" i="63"/>
  <c r="BA485" i="63"/>
  <c r="BA190" i="63"/>
  <c r="BA369" i="63"/>
  <c r="BA421" i="63"/>
  <c r="BA495" i="63"/>
  <c r="BA116" i="63"/>
  <c r="BA86" i="63"/>
  <c r="BA634" i="63"/>
  <c r="BA49" i="63"/>
  <c r="BA549" i="63"/>
  <c r="BA637" i="63"/>
  <c r="BA392" i="63"/>
  <c r="BA517" i="63"/>
  <c r="BA239" i="63"/>
  <c r="BA257" i="63"/>
  <c r="BA364" i="63"/>
  <c r="BA510" i="63"/>
  <c r="BA167" i="63"/>
  <c r="BA461" i="63"/>
  <c r="BA379" i="63"/>
  <c r="BA216" i="63"/>
  <c r="BA331" i="63"/>
  <c r="BA291" i="63"/>
  <c r="BA17" i="63"/>
  <c r="BA288" i="63"/>
  <c r="BA143" i="63"/>
  <c r="BA55" i="63"/>
  <c r="BA47" i="63"/>
  <c r="BA610" i="63"/>
  <c r="BA559" i="63"/>
  <c r="BA626" i="63"/>
  <c r="BA645" i="63"/>
  <c r="BA10" i="63"/>
  <c r="BA606" i="63"/>
  <c r="BA32" i="63"/>
  <c r="BA54" i="63"/>
  <c r="BA591" i="63"/>
  <c r="BA508" i="63"/>
  <c r="BA314" i="63"/>
  <c r="BA162" i="63"/>
  <c r="BA225" i="63"/>
  <c r="BA240" i="63"/>
  <c r="BA402" i="63"/>
  <c r="BA109" i="63"/>
  <c r="BA636" i="63"/>
  <c r="BA137" i="63"/>
  <c r="BA61" i="63"/>
  <c r="BA121" i="63"/>
  <c r="BA326" i="63"/>
  <c r="BA179" i="63"/>
  <c r="BA448" i="63"/>
  <c r="BA435" i="63"/>
  <c r="BA592" i="63"/>
  <c r="BA321" i="63"/>
  <c r="BA509" i="63"/>
  <c r="BA181" i="63"/>
  <c r="BA111" i="63"/>
  <c r="BA194" i="63"/>
  <c r="BA474" i="63"/>
  <c r="BA70" i="63"/>
  <c r="BA416" i="63"/>
  <c r="BA299" i="63"/>
  <c r="BA292" i="63"/>
  <c r="BA42" i="63"/>
  <c r="BA284" i="63"/>
  <c r="BA603" i="63"/>
  <c r="BA390" i="63"/>
  <c r="BA45" i="63"/>
  <c r="BA170" i="63"/>
  <c r="BA462" i="63"/>
  <c r="BA148" i="63"/>
  <c r="BA332" i="63"/>
  <c r="BA574" i="63"/>
  <c r="BA323" i="63"/>
  <c r="BA193" i="63"/>
  <c r="BA163" i="63"/>
  <c r="BA521" i="63"/>
  <c r="BA440" i="63"/>
  <c r="BA36" i="63"/>
  <c r="BA453" i="63"/>
  <c r="BA478" i="63"/>
  <c r="BA608" i="63"/>
  <c r="BA131" i="63"/>
  <c r="BA450" i="63"/>
  <c r="BA133" i="63"/>
  <c r="BA507" i="63"/>
  <c r="BA607" i="63"/>
  <c r="BA640" i="63"/>
  <c r="BA415" i="63"/>
  <c r="BA65" i="63"/>
  <c r="BA222" i="63"/>
  <c r="BA596" i="63"/>
  <c r="BA266" i="63"/>
  <c r="BA519" i="63"/>
  <c r="BA233" i="63"/>
  <c r="BA196" i="63"/>
  <c r="BA63" i="63"/>
  <c r="BA238" i="63"/>
  <c r="BA370" i="63"/>
  <c r="BA264" i="63"/>
  <c r="BA467" i="63"/>
  <c r="BA419" i="63"/>
  <c r="BA198" i="63"/>
  <c r="BA324" i="63"/>
  <c r="BA631" i="63"/>
  <c r="BA578" i="63"/>
  <c r="BA255" i="63"/>
  <c r="BA518" i="63"/>
  <c r="BA442" i="63"/>
  <c r="BA441" i="63"/>
  <c r="BA633" i="63"/>
  <c r="BA132" i="63"/>
  <c r="BA48" i="63"/>
  <c r="BA219" i="63"/>
  <c r="BA547" i="63"/>
  <c r="BA539" i="63"/>
  <c r="BA59" i="63"/>
  <c r="BA613" i="63"/>
  <c r="BA135" i="63"/>
  <c r="BA564" i="63"/>
  <c r="BA602" i="63"/>
  <c r="BA119" i="63"/>
  <c r="BA274" i="63"/>
  <c r="BA87" i="63"/>
  <c r="BA377" i="63"/>
  <c r="BA183" i="63"/>
  <c r="BA391" i="63"/>
  <c r="BA520" i="63"/>
  <c r="BA449" i="63"/>
  <c r="BA420" i="63"/>
  <c r="BA476" i="63"/>
  <c r="BA375" i="63"/>
  <c r="BA422" i="63"/>
  <c r="BA185" i="63"/>
  <c r="BA117" i="63"/>
  <c r="BA140" i="63"/>
  <c r="BA212" i="63"/>
  <c r="BA398" i="63"/>
  <c r="BA120" i="63"/>
  <c r="BA154" i="63"/>
  <c r="BA577" i="63"/>
  <c r="BA378" i="63"/>
  <c r="BA34" i="63"/>
  <c r="BA51" i="63"/>
  <c r="BA289" i="63"/>
  <c r="BA307" i="63"/>
  <c r="BA363" i="63"/>
  <c r="BA267" i="63"/>
  <c r="BA122" i="63"/>
  <c r="BA24" i="63"/>
  <c r="BA627" i="63"/>
  <c r="BA452" i="63"/>
  <c r="BA293" i="63"/>
  <c r="BA201" i="63"/>
  <c r="BA496" i="63"/>
  <c r="BA484" i="63"/>
  <c r="BA580" i="63"/>
  <c r="BA215" i="63"/>
  <c r="BA362" i="63"/>
  <c r="BA104" i="63"/>
  <c r="BA430" i="63"/>
  <c r="BA335" i="63"/>
  <c r="BA639" i="63"/>
  <c r="BA268" i="63"/>
  <c r="BA483" i="63"/>
  <c r="BA26" i="63"/>
  <c r="BA434" i="63"/>
  <c r="BA165" i="63"/>
  <c r="BA208" i="63"/>
  <c r="BA146" i="63"/>
  <c r="BA118" i="63"/>
  <c r="BA265" i="63"/>
  <c r="BA203" i="63"/>
  <c r="BA164" i="63"/>
  <c r="BA150" i="63"/>
  <c r="BA234" i="63"/>
  <c r="BA21" i="63"/>
  <c r="BA576" i="63"/>
  <c r="BA18" i="63"/>
  <c r="BA468" i="63"/>
  <c r="BA141" i="63"/>
  <c r="BA565" i="63"/>
  <c r="BA313" i="63"/>
  <c r="BA256" i="63"/>
  <c r="BA184" i="63"/>
  <c r="BA53" i="63"/>
  <c r="BA337" i="63"/>
  <c r="BA505" i="63"/>
  <c r="BA139" i="63"/>
  <c r="BA58" i="63"/>
  <c r="BA16" i="63"/>
  <c r="BA617" i="63"/>
  <c r="BA161" i="63"/>
  <c r="BA27" i="63"/>
  <c r="BA229" i="63"/>
  <c r="BA169" i="63"/>
  <c r="BA199" i="63"/>
  <c r="BA366" i="63"/>
  <c r="BA322" i="63"/>
  <c r="BA616" i="63"/>
  <c r="BA397" i="63"/>
  <c r="BA515" i="63"/>
  <c r="BA107" i="63"/>
  <c r="BA514" i="63"/>
  <c r="BA152" i="63"/>
  <c r="BA427" i="63"/>
  <c r="BA581" i="63"/>
  <c r="BA464" i="63"/>
  <c r="BA269" i="63"/>
  <c r="BA352" i="63"/>
  <c r="BA376" i="63"/>
  <c r="BA35" i="63"/>
  <c r="BA180" i="63"/>
  <c r="BA106" i="63"/>
  <c r="BA232" i="63"/>
  <c r="BA25" i="63"/>
  <c r="BA56" i="63"/>
  <c r="BA540" i="63"/>
  <c r="BA138" i="63"/>
  <c r="BA605" i="63"/>
  <c r="W171" i="63"/>
  <c r="W428" i="63"/>
  <c r="W284" i="63"/>
  <c r="W200" i="63"/>
  <c r="W26" i="63"/>
  <c r="W441" i="63"/>
  <c r="W517" i="63"/>
  <c r="W191" i="63"/>
  <c r="W561" i="63"/>
  <c r="W337" i="63"/>
  <c r="W334" i="63"/>
  <c r="W64" i="63"/>
  <c r="W576" i="63"/>
  <c r="W232" i="63"/>
  <c r="W313" i="63"/>
  <c r="W466" i="63"/>
  <c r="W439" i="63"/>
  <c r="W183" i="63"/>
  <c r="W493" i="63"/>
  <c r="W215" i="63"/>
  <c r="W403" i="63"/>
  <c r="W418" i="63"/>
  <c r="W167" i="63"/>
  <c r="W269" i="63"/>
  <c r="W293" i="63"/>
  <c r="W46" i="63"/>
  <c r="W234" i="63"/>
  <c r="W520" i="63"/>
  <c r="W128" i="63"/>
  <c r="W260" i="63"/>
  <c r="W193" i="63"/>
  <c r="W190" i="63"/>
  <c r="W235" i="63"/>
  <c r="W290" i="63"/>
  <c r="W257" i="63"/>
  <c r="W25" i="63"/>
  <c r="W375" i="63"/>
  <c r="W31" i="63"/>
  <c r="W417" i="63"/>
  <c r="W35" i="63"/>
  <c r="W549" i="63"/>
  <c r="W436" i="63"/>
  <c r="W181" i="63"/>
  <c r="W422" i="63"/>
  <c r="W184" i="63"/>
  <c r="W195" i="63"/>
  <c r="W378" i="63"/>
  <c r="W225" i="63"/>
  <c r="W323" i="63"/>
  <c r="W239" i="63"/>
  <c r="W70" i="63"/>
  <c r="W420" i="63"/>
  <c r="W185" i="63"/>
  <c r="W397" i="63"/>
  <c r="W416" i="63"/>
  <c r="W164" i="63"/>
  <c r="W106" i="63"/>
  <c r="W154" i="63"/>
  <c r="W105" i="63"/>
  <c r="W500" i="63"/>
  <c r="W222" i="63"/>
  <c r="W254" i="63"/>
  <c r="W149" i="63"/>
  <c r="W593" i="63"/>
  <c r="W401" i="63"/>
  <c r="W377" i="63"/>
  <c r="W104" i="63"/>
  <c r="W166" i="63"/>
  <c r="W197" i="63"/>
  <c r="W462" i="63"/>
  <c r="W152" i="63"/>
  <c r="W352" i="63"/>
  <c r="W355" i="63"/>
  <c r="W179" i="63"/>
  <c r="W162" i="63"/>
  <c r="W136" i="63"/>
  <c r="W497" i="63"/>
  <c r="W144" i="63"/>
  <c r="W307" i="63"/>
  <c r="W47" i="63"/>
  <c r="W48" i="63"/>
  <c r="W591" i="63"/>
  <c r="W610" i="63"/>
  <c r="W559" i="63"/>
  <c r="W539" i="63"/>
  <c r="W118" i="63"/>
  <c r="W291" i="63"/>
  <c r="W613" i="63"/>
  <c r="W602" i="63"/>
  <c r="W16" i="63"/>
  <c r="W56" i="63"/>
  <c r="W547" i="63"/>
  <c r="W130" i="63"/>
  <c r="W625" i="63"/>
  <c r="W617" i="63"/>
  <c r="W399" i="63"/>
  <c r="W594" i="63"/>
  <c r="W133" i="63"/>
  <c r="W203" i="63"/>
  <c r="W332" i="63"/>
  <c r="W240" i="63"/>
  <c r="W657" i="63"/>
  <c r="W295" i="63"/>
  <c r="W608" i="63"/>
  <c r="W496" i="63"/>
  <c r="W519" i="63"/>
  <c r="W161" i="63"/>
  <c r="W230" i="63"/>
  <c r="W611" i="63"/>
  <c r="W298" i="63"/>
  <c r="W67" i="63"/>
  <c r="W27" i="63"/>
  <c r="W454" i="63"/>
  <c r="W656" i="63"/>
  <c r="W214" i="63"/>
  <c r="W69" i="63"/>
  <c r="W507" i="63"/>
  <c r="W581" i="63"/>
  <c r="W455" i="63"/>
  <c r="W486" i="63"/>
  <c r="W365" i="63"/>
  <c r="W419" i="63"/>
  <c r="W194" i="63"/>
  <c r="W65" i="63"/>
  <c r="W398" i="63"/>
  <c r="W435" i="63"/>
  <c r="W453" i="63"/>
  <c r="W464" i="63"/>
  <c r="W641" i="63"/>
  <c r="W485" i="63"/>
  <c r="W24" i="63"/>
  <c r="W111" i="63"/>
  <c r="W198" i="63"/>
  <c r="W292" i="63"/>
  <c r="W155" i="63"/>
  <c r="W163" i="63"/>
  <c r="W335" i="63"/>
  <c r="W275" i="63"/>
  <c r="W259" i="63"/>
  <c r="W609" i="63"/>
  <c r="W442" i="63"/>
  <c r="W86" i="63"/>
  <c r="W415" i="63"/>
  <c r="W137" i="63"/>
  <c r="W151" i="63"/>
  <c r="W447" i="63"/>
  <c r="W463" i="63"/>
  <c r="W45" i="63"/>
  <c r="W325" i="63"/>
  <c r="W212" i="63"/>
  <c r="W392" i="63"/>
  <c r="W624" i="63"/>
  <c r="W201" i="63"/>
  <c r="W274" i="63"/>
  <c r="W446" i="63"/>
  <c r="W580" i="63"/>
  <c r="W150" i="63"/>
  <c r="W20" i="63"/>
  <c r="W379" i="63"/>
  <c r="W525" i="63"/>
  <c r="W510" i="63"/>
  <c r="W127" i="63"/>
  <c r="W330" i="63"/>
  <c r="W138" i="63"/>
  <c r="W134" i="63"/>
  <c r="W564" i="63"/>
  <c r="W552" i="63"/>
  <c r="W139" i="63"/>
  <c r="W33" i="63"/>
  <c r="W540" i="63"/>
  <c r="W605" i="63"/>
  <c r="W57" i="63"/>
  <c r="W132" i="63"/>
  <c r="W645" i="63"/>
  <c r="W34" i="63"/>
  <c r="W55" i="63"/>
  <c r="W10" i="63"/>
  <c r="W17" i="63"/>
  <c r="W646" i="63"/>
  <c r="W495" i="63"/>
  <c r="W297" i="63"/>
  <c r="W266" i="63"/>
  <c r="W196" i="63"/>
  <c r="W440" i="63"/>
  <c r="W315" i="63"/>
  <c r="W169" i="63"/>
  <c r="W229" i="63"/>
  <c r="W255" i="63"/>
  <c r="W492" i="63"/>
  <c r="W494" i="63"/>
  <c r="W19" i="63"/>
  <c r="W238" i="63"/>
  <c r="W121" i="63"/>
  <c r="W236" i="63"/>
  <c r="W120" i="63"/>
  <c r="W299" i="63"/>
  <c r="W283" i="63"/>
  <c r="W501" i="63"/>
  <c r="W117" i="63"/>
  <c r="W267" i="63"/>
  <c r="W314" i="63"/>
  <c r="W514" i="63"/>
  <c r="W434" i="63"/>
  <c r="W468" i="63"/>
  <c r="W123" i="63"/>
  <c r="W635" i="63"/>
  <c r="W336" i="63"/>
  <c r="W460" i="63"/>
  <c r="W256" i="63"/>
  <c r="W477" i="63"/>
  <c r="W66" i="63"/>
  <c r="W268" i="63"/>
  <c r="W362" i="63"/>
  <c r="W476" i="63"/>
  <c r="W108" i="63"/>
  <c r="W583" i="63"/>
  <c r="W508" i="63"/>
  <c r="W361" i="63"/>
  <c r="W400" i="63"/>
  <c r="W18" i="63"/>
  <c r="W42" i="63"/>
  <c r="W233" i="63"/>
  <c r="W467" i="63"/>
  <c r="W603" i="63"/>
  <c r="W326" i="63"/>
  <c r="W450" i="63"/>
  <c r="W237" i="63"/>
  <c r="W107" i="63"/>
  <c r="W63" i="63"/>
  <c r="W87" i="63"/>
  <c r="W68" i="63"/>
  <c r="W390" i="63"/>
  <c r="W513" i="63"/>
  <c r="W170" i="63"/>
  <c r="W465" i="63"/>
  <c r="W296" i="63"/>
  <c r="W461" i="63"/>
  <c r="W448" i="63"/>
  <c r="W376" i="63"/>
  <c r="W421" i="63"/>
  <c r="W199" i="63"/>
  <c r="W575" i="63"/>
  <c r="W22" i="63"/>
  <c r="W478" i="63"/>
  <c r="W636" i="63"/>
  <c r="W639" i="63"/>
  <c r="W140" i="63"/>
  <c r="W116" i="63"/>
  <c r="W574" i="63"/>
  <c r="W371" i="63"/>
  <c r="W565" i="63"/>
  <c r="W131" i="63"/>
  <c r="W143" i="63"/>
  <c r="W43" i="63"/>
  <c r="W219" i="63"/>
  <c r="W288" i="63"/>
  <c r="W61" i="63"/>
  <c r="W129" i="63"/>
  <c r="W331" i="63"/>
  <c r="W135" i="63"/>
  <c r="W142" i="63"/>
  <c r="W51" i="63"/>
  <c r="W265" i="63"/>
  <c r="W119" i="63"/>
  <c r="W52" i="63"/>
  <c r="W548" i="63"/>
  <c r="W633" i="63"/>
  <c r="W516" i="63"/>
  <c r="W363" i="63"/>
  <c r="W502" i="63"/>
  <c r="W23" i="63"/>
  <c r="W141" i="63"/>
  <c r="W429" i="63"/>
  <c r="W165" i="63"/>
  <c r="W402" i="63"/>
  <c r="W264" i="63"/>
  <c r="W37" i="63"/>
  <c r="W189" i="63"/>
  <c r="W370" i="63"/>
  <c r="W640" i="63"/>
  <c r="W112" i="63"/>
  <c r="W180" i="63"/>
  <c r="W38" i="63"/>
  <c r="W654" i="63"/>
  <c r="W637" i="63"/>
  <c r="W475" i="63"/>
  <c r="W228" i="63"/>
  <c r="W338" i="63"/>
  <c r="W322" i="63"/>
  <c r="W474" i="63"/>
  <c r="W168" i="63"/>
  <c r="W216" i="63"/>
  <c r="W192" i="63"/>
  <c r="W353" i="63"/>
  <c r="W577" i="63"/>
  <c r="W596" i="63"/>
  <c r="W148" i="63"/>
  <c r="W426" i="63"/>
  <c r="W505" i="63"/>
  <c r="W122" i="63"/>
  <c r="W634" i="63"/>
  <c r="W592" i="63"/>
  <c r="W231" i="63"/>
  <c r="W364" i="63"/>
  <c r="W109" i="63"/>
  <c r="W202" i="63"/>
  <c r="W71" i="63"/>
  <c r="W391" i="63"/>
  <c r="W369" i="63"/>
  <c r="W451" i="63"/>
  <c r="W153" i="63"/>
  <c r="W595" i="63"/>
  <c r="W258" i="63"/>
  <c r="W473" i="63"/>
  <c r="W578" i="63"/>
  <c r="W506" i="63"/>
  <c r="W638" i="63"/>
  <c r="W541" i="63"/>
  <c r="W616" i="63"/>
  <c r="W110" i="63"/>
  <c r="W553" i="63"/>
  <c r="W324" i="63"/>
  <c r="W545" i="63"/>
  <c r="W607" i="63"/>
  <c r="W36" i="63"/>
  <c r="W294" i="63"/>
  <c r="W354" i="63"/>
  <c r="W582" i="63"/>
  <c r="W484" i="63"/>
  <c r="W449" i="63"/>
  <c r="W49" i="63"/>
  <c r="W374" i="63"/>
  <c r="W433" i="63"/>
  <c r="W515" i="63"/>
  <c r="W579" i="63"/>
  <c r="W518" i="63"/>
  <c r="W604" i="63"/>
  <c r="W452" i="63"/>
  <c r="W430" i="63"/>
  <c r="W427" i="63"/>
  <c r="W483" i="63"/>
  <c r="W21" i="63"/>
  <c r="W655" i="63"/>
  <c r="W182" i="63"/>
  <c r="W509" i="63"/>
  <c r="W627" i="63"/>
  <c r="W521" i="63"/>
  <c r="W631" i="63"/>
  <c r="W366" i="63"/>
  <c r="W207" i="63"/>
  <c r="W53" i="63"/>
  <c r="W54" i="63"/>
  <c r="W622" i="63"/>
  <c r="W208" i="63"/>
  <c r="W44" i="63"/>
  <c r="W482" i="63"/>
  <c r="W566" i="63"/>
  <c r="W50" i="63"/>
  <c r="W32" i="63"/>
  <c r="W146" i="63"/>
  <c r="W95" i="63"/>
  <c r="W289" i="63"/>
  <c r="W626" i="63"/>
  <c r="W606" i="63"/>
  <c r="BB517" i="63"/>
  <c r="BB20" i="63"/>
  <c r="BB63" i="63"/>
  <c r="BB283" i="63"/>
  <c r="BB377" i="63"/>
  <c r="BB137" i="63"/>
  <c r="BB399" i="63"/>
  <c r="BB195" i="63"/>
  <c r="BB638" i="63"/>
  <c r="BB634" i="63"/>
  <c r="BB180" i="63"/>
  <c r="BB326" i="63"/>
  <c r="BB197" i="63"/>
  <c r="BB595" i="63"/>
  <c r="BB284" i="63"/>
  <c r="BB320" i="63"/>
  <c r="BB254" i="63"/>
  <c r="BB45" i="63"/>
  <c r="BB86" i="63"/>
  <c r="BB451" i="63"/>
  <c r="BB633" i="63"/>
  <c r="BB430" i="63"/>
  <c r="BB201" i="63"/>
  <c r="BB355" i="63"/>
  <c r="BB508" i="63"/>
  <c r="BB502" i="63"/>
  <c r="BB420" i="63"/>
  <c r="BB365" i="63"/>
  <c r="BB362" i="63"/>
  <c r="BB179" i="63"/>
  <c r="BB225" i="63"/>
  <c r="BB171" i="63"/>
  <c r="BB495" i="63"/>
  <c r="BB578" i="63"/>
  <c r="BB150" i="63"/>
  <c r="BB238" i="63"/>
  <c r="BB165" i="63"/>
  <c r="BB110" i="63"/>
  <c r="BB274" i="63"/>
  <c r="BB455" i="63"/>
  <c r="BB315" i="63"/>
  <c r="BB35" i="63"/>
  <c r="BB506" i="63"/>
  <c r="BB452" i="63"/>
  <c r="BB109" i="63"/>
  <c r="BB67" i="63"/>
  <c r="BB428" i="63"/>
  <c r="BB507" i="63"/>
  <c r="BB295" i="63"/>
  <c r="BB656" i="63"/>
  <c r="BB65" i="63"/>
  <c r="BB228" i="63"/>
  <c r="BB162" i="63"/>
  <c r="BB467" i="63"/>
  <c r="BB429" i="63"/>
  <c r="BB463" i="63"/>
  <c r="BB192" i="63"/>
  <c r="BB583" i="63"/>
  <c r="BB323" i="63"/>
  <c r="BB144" i="63"/>
  <c r="BB379" i="63"/>
  <c r="BB510" i="63"/>
  <c r="BB136" i="63"/>
  <c r="BB521" i="63"/>
  <c r="BB525" i="63"/>
  <c r="BB290" i="63"/>
  <c r="BB322" i="63"/>
  <c r="BB215" i="63"/>
  <c r="BB264" i="63"/>
  <c r="BB335" i="63"/>
  <c r="BB321" i="63"/>
  <c r="BB336" i="63"/>
  <c r="BB117" i="63"/>
  <c r="BB624" i="63"/>
  <c r="BB16" i="63"/>
  <c r="BB59" i="63"/>
  <c r="BB48" i="63"/>
  <c r="BB265" i="63"/>
  <c r="BB135" i="63"/>
  <c r="BB142" i="63"/>
  <c r="BB606" i="63"/>
  <c r="BB622" i="63"/>
  <c r="BB208" i="63"/>
  <c r="BB32" i="63"/>
  <c r="BB646" i="63"/>
  <c r="BB591" i="63"/>
  <c r="BB354" i="63"/>
  <c r="BB460" i="63"/>
  <c r="BB27" i="63"/>
  <c r="BB299" i="63"/>
  <c r="BB239" i="63"/>
  <c r="BB236" i="63"/>
  <c r="BB37" i="63"/>
  <c r="BB657" i="63"/>
  <c r="BB338" i="63"/>
  <c r="BB70" i="63"/>
  <c r="BB105" i="63"/>
  <c r="BB22" i="63"/>
  <c r="BB325" i="63"/>
  <c r="BB421" i="63"/>
  <c r="BB579" i="63"/>
  <c r="BB483" i="63"/>
  <c r="BB170" i="63"/>
  <c r="BB640" i="63"/>
  <c r="BB426" i="63"/>
  <c r="BB441" i="63"/>
  <c r="BB231" i="63"/>
  <c r="BB71" i="63"/>
  <c r="BB594" i="63"/>
  <c r="BB296" i="63"/>
  <c r="BB433" i="63"/>
  <c r="BB121" i="63"/>
  <c r="BB493" i="63"/>
  <c r="BB427" i="63"/>
  <c r="BB352" i="63"/>
  <c r="BB364" i="63"/>
  <c r="BB468" i="63"/>
  <c r="BB509" i="63"/>
  <c r="BB416" i="63"/>
  <c r="BB353" i="63"/>
  <c r="BB454" i="63"/>
  <c r="BB123" i="63"/>
  <c r="BB577" i="63"/>
  <c r="BB516" i="63"/>
  <c r="BB149" i="63"/>
  <c r="BB269" i="63"/>
  <c r="BB464" i="63"/>
  <c r="BB392" i="63"/>
  <c r="BB637" i="63"/>
  <c r="BB419" i="63"/>
  <c r="BB473" i="63"/>
  <c r="BB257" i="63"/>
  <c r="BB475" i="63"/>
  <c r="BB154" i="63"/>
  <c r="BB69" i="63"/>
  <c r="BB148" i="63"/>
  <c r="BB494" i="63"/>
  <c r="BB259" i="63"/>
  <c r="BB108" i="63"/>
  <c r="BB582" i="63"/>
  <c r="BB434" i="63"/>
  <c r="BB515" i="63"/>
  <c r="BB500" i="63"/>
  <c r="BB453" i="63"/>
  <c r="BB19" i="63"/>
  <c r="BB260" i="63"/>
  <c r="BB106" i="63"/>
  <c r="BB466" i="63"/>
  <c r="BB519" i="63"/>
  <c r="BB18" i="63"/>
  <c r="BB361" i="63"/>
  <c r="BB196" i="63"/>
  <c r="BB267" i="63"/>
  <c r="BB31" i="63"/>
  <c r="BB608" i="63"/>
  <c r="BB214" i="63"/>
  <c r="BB307" i="63"/>
  <c r="BB207" i="63"/>
  <c r="BB140" i="63"/>
  <c r="BB616" i="63"/>
  <c r="BB127" i="63"/>
  <c r="BB131" i="63"/>
  <c r="BB603" i="63"/>
  <c r="BB549" i="63"/>
  <c r="BB46" i="63"/>
  <c r="BB222" i="63"/>
  <c r="BB52" i="63"/>
  <c r="BB50" i="63"/>
  <c r="BB129" i="63"/>
  <c r="BB331" i="63"/>
  <c r="BB60" i="63"/>
  <c r="BB132" i="63"/>
  <c r="BB17" i="63"/>
  <c r="BB95" i="63"/>
  <c r="BB539" i="63"/>
  <c r="BB602" i="63"/>
  <c r="BB10" i="63"/>
  <c r="BB134" i="63"/>
  <c r="BB610" i="63"/>
  <c r="BB119" i="63"/>
  <c r="BB143" i="63"/>
  <c r="BB138" i="63"/>
  <c r="BB33" i="63"/>
  <c r="BB564" i="63"/>
  <c r="BB552" i="63"/>
  <c r="BB107" i="63"/>
  <c r="BB369" i="63"/>
  <c r="BB477" i="63"/>
  <c r="BB120" i="63"/>
  <c r="BB486" i="63"/>
  <c r="BB153" i="63"/>
  <c r="BB181" i="63"/>
  <c r="BB256" i="63"/>
  <c r="BB447" i="63"/>
  <c r="BB391" i="63"/>
  <c r="BB485" i="63"/>
  <c r="BB235" i="63"/>
  <c r="BB370" i="63"/>
  <c r="BB417" i="63"/>
  <c r="BB397" i="63"/>
  <c r="BB496" i="63"/>
  <c r="BB166" i="63"/>
  <c r="BB161" i="63"/>
  <c r="BB23" i="63"/>
  <c r="BB403" i="63"/>
  <c r="BB183" i="63"/>
  <c r="BB49" i="63"/>
  <c r="BB212" i="63"/>
  <c r="BB378" i="63"/>
  <c r="BB38" i="63"/>
  <c r="BB25" i="63"/>
  <c r="BB461" i="63"/>
  <c r="BB155" i="63"/>
  <c r="BB474" i="63"/>
  <c r="BB292" i="63"/>
  <c r="BB194" i="63"/>
  <c r="BB230" i="63"/>
  <c r="BB313" i="63"/>
  <c r="BB191" i="63"/>
  <c r="BB298" i="63"/>
  <c r="BB216" i="63"/>
  <c r="BB400" i="63"/>
  <c r="BB324" i="63"/>
  <c r="BB435" i="63"/>
  <c r="BB168" i="63"/>
  <c r="BB104" i="63"/>
  <c r="BB401" i="63"/>
  <c r="BB581" i="63"/>
  <c r="BB169" i="63"/>
  <c r="BB436" i="63"/>
  <c r="BB439" i="63"/>
  <c r="BB639" i="63"/>
  <c r="BB484" i="63"/>
  <c r="BB505" i="63"/>
  <c r="BB580" i="63"/>
  <c r="BB636" i="63"/>
  <c r="BB363" i="63"/>
  <c r="BB189" i="63"/>
  <c r="BB635" i="63"/>
  <c r="BB593" i="63"/>
  <c r="BB184" i="63"/>
  <c r="BB21" i="63"/>
  <c r="BB518" i="63"/>
  <c r="BB654" i="63"/>
  <c r="BB390" i="63"/>
  <c r="BB203" i="63"/>
  <c r="BB64" i="63"/>
  <c r="BB422" i="63"/>
  <c r="BB164" i="63"/>
  <c r="BB237" i="63"/>
  <c r="BB199" i="63"/>
  <c r="BB240" i="63"/>
  <c r="BB520" i="63"/>
  <c r="BB450" i="63"/>
  <c r="BB268" i="63"/>
  <c r="BB193" i="63"/>
  <c r="BB152" i="63"/>
  <c r="BB631" i="63"/>
  <c r="BB141" i="63"/>
  <c r="BB565" i="63"/>
  <c r="BB541" i="63"/>
  <c r="BB332" i="63"/>
  <c r="BB553" i="63"/>
  <c r="BB607" i="63"/>
  <c r="BB545" i="63"/>
  <c r="BB604" i="63"/>
  <c r="BB53" i="63"/>
  <c r="BB330" i="63"/>
  <c r="BB645" i="63"/>
  <c r="BB566" i="63"/>
  <c r="BB291" i="63"/>
  <c r="BB44" i="63"/>
  <c r="BB540" i="63"/>
  <c r="BB625" i="63"/>
  <c r="BB34" i="63"/>
  <c r="BB47" i="63"/>
  <c r="BB146" i="63"/>
  <c r="BB547" i="63"/>
  <c r="BB626" i="63"/>
  <c r="BB605" i="63"/>
  <c r="BB61" i="63"/>
  <c r="BB139" i="63"/>
  <c r="BB482" i="63"/>
  <c r="BB613" i="63"/>
  <c r="BB289" i="63"/>
  <c r="BB592" i="63"/>
  <c r="BB596" i="63"/>
  <c r="BB297" i="63"/>
  <c r="BB112" i="63"/>
  <c r="BB202" i="63"/>
  <c r="BB374" i="63"/>
  <c r="BB233" i="63"/>
  <c r="BB440" i="63"/>
  <c r="BB66" i="63"/>
  <c r="BB514" i="63"/>
  <c r="BB111" i="63"/>
  <c r="BB418" i="63"/>
  <c r="BB314" i="63"/>
  <c r="BB575" i="63"/>
  <c r="BB24" i="63"/>
  <c r="BB446" i="63"/>
  <c r="BB492" i="63"/>
  <c r="BB26" i="63"/>
  <c r="BB465" i="63"/>
  <c r="BB448" i="63"/>
  <c r="BB200" i="63"/>
  <c r="BB376" i="63"/>
  <c r="BB641" i="63"/>
  <c r="BB293" i="63"/>
  <c r="BB462" i="63"/>
  <c r="BB478" i="63"/>
  <c r="BB182" i="63"/>
  <c r="BB266" i="63"/>
  <c r="BB476" i="63"/>
  <c r="BB375" i="63"/>
  <c r="BB501" i="63"/>
  <c r="BB513" i="63"/>
  <c r="BB415" i="63"/>
  <c r="BB402" i="63"/>
  <c r="BB576" i="63"/>
  <c r="BB258" i="63"/>
  <c r="BB449" i="63"/>
  <c r="BB163" i="63"/>
  <c r="BB294" i="63"/>
  <c r="BB442" i="63"/>
  <c r="BB198" i="63"/>
  <c r="BB185" i="63"/>
  <c r="BB655" i="63"/>
  <c r="BB151" i="63"/>
  <c r="BB122" i="63"/>
  <c r="BB255" i="63"/>
  <c r="BB190" i="63"/>
  <c r="BB167" i="63"/>
  <c r="BB36" i="63"/>
  <c r="BB68" i="63"/>
  <c r="BB87" i="63"/>
  <c r="BB275" i="63"/>
  <c r="BB234" i="63"/>
  <c r="BB229" i="63"/>
  <c r="BB398" i="63"/>
  <c r="BB232" i="63"/>
  <c r="BB128" i="63"/>
  <c r="BB574" i="63"/>
  <c r="BB497" i="63"/>
  <c r="BB627" i="63"/>
  <c r="BB371" i="63"/>
  <c r="BB366" i="63"/>
  <c r="BB116" i="63"/>
  <c r="BB611" i="63"/>
  <c r="BB334" i="63"/>
  <c r="BB337" i="63"/>
  <c r="BB42" i="63"/>
  <c r="BB609" i="63"/>
  <c r="BB133" i="63"/>
  <c r="BB561" i="63"/>
  <c r="BB57" i="63"/>
  <c r="BB56" i="63"/>
  <c r="BB54" i="63"/>
  <c r="BB58" i="63"/>
  <c r="BB55" i="63"/>
  <c r="BB130" i="63"/>
  <c r="BB118" i="63"/>
  <c r="BB51" i="63"/>
  <c r="BB288" i="63"/>
  <c r="BB548" i="63"/>
  <c r="BB617" i="63"/>
  <c r="BB43" i="63"/>
  <c r="BB219" i="63"/>
  <c r="BB559" i="63"/>
  <c r="BS464" i="63"/>
  <c r="BS200" i="63"/>
  <c r="BS25" i="63"/>
  <c r="BS418" i="63"/>
  <c r="BS492" i="63"/>
  <c r="BS239" i="63"/>
  <c r="BS120" i="63"/>
  <c r="BS415" i="63"/>
  <c r="BS497" i="63"/>
  <c r="BS513" i="63"/>
  <c r="BS391" i="63"/>
  <c r="BS133" i="63"/>
  <c r="BS128" i="63"/>
  <c r="BS170" i="63"/>
  <c r="BS256" i="63"/>
  <c r="BS462" i="63"/>
  <c r="BS199" i="63"/>
  <c r="BS446" i="63"/>
  <c r="BS352" i="63"/>
  <c r="BS31" i="63"/>
  <c r="BS27" i="63"/>
  <c r="BS375" i="63"/>
  <c r="BS257" i="63"/>
  <c r="BS594" i="63"/>
  <c r="BS216" i="63"/>
  <c r="BS148" i="63"/>
  <c r="BS153" i="63"/>
  <c r="BS641" i="63"/>
  <c r="BS549" i="63"/>
  <c r="BS593" i="63"/>
  <c r="BS230" i="63"/>
  <c r="BS485" i="63"/>
  <c r="BS233" i="63"/>
  <c r="BS364" i="63"/>
  <c r="BS634" i="63"/>
  <c r="BS116" i="63"/>
  <c r="BS455" i="63"/>
  <c r="BS371" i="63"/>
  <c r="BS36" i="63"/>
  <c r="BS324" i="63"/>
  <c r="BS451" i="63"/>
  <c r="BS171" i="63"/>
  <c r="BS238" i="63"/>
  <c r="BS422" i="63"/>
  <c r="BS237" i="63"/>
  <c r="BS496" i="63"/>
  <c r="BS323" i="63"/>
  <c r="BS240" i="63"/>
  <c r="BS193" i="63"/>
  <c r="BS268" i="63"/>
  <c r="BS417" i="63"/>
  <c r="BS64" i="63"/>
  <c r="BS565" i="63"/>
  <c r="BS453" i="63"/>
  <c r="BS192" i="63"/>
  <c r="BS334" i="63"/>
  <c r="BS515" i="63"/>
  <c r="BS338" i="63"/>
  <c r="BS501" i="63"/>
  <c r="BS545" i="63"/>
  <c r="BS66" i="63"/>
  <c r="BS468" i="63"/>
  <c r="BS68" i="63"/>
  <c r="BS449" i="63"/>
  <c r="BS525" i="63"/>
  <c r="BS429" i="63"/>
  <c r="BS290" i="63"/>
  <c r="BS583" i="63"/>
  <c r="BS275" i="63"/>
  <c r="BS141" i="63"/>
  <c r="BS514" i="63"/>
  <c r="BS264" i="63"/>
  <c r="BS577" i="63"/>
  <c r="BS106" i="63"/>
  <c r="BS49" i="63"/>
  <c r="BS10" i="63"/>
  <c r="BS54" i="63"/>
  <c r="BS539" i="63"/>
  <c r="BS591" i="63"/>
  <c r="BS291" i="63"/>
  <c r="BS33" i="63"/>
  <c r="BS17" i="63"/>
  <c r="BS50" i="63"/>
  <c r="BS95" i="63"/>
  <c r="BS130" i="63"/>
  <c r="BS143" i="63"/>
  <c r="BS139" i="63"/>
  <c r="BS47" i="63"/>
  <c r="BS146" i="63"/>
  <c r="BS645" i="63"/>
  <c r="BS378" i="63"/>
  <c r="BS390" i="63"/>
  <c r="BS299" i="63"/>
  <c r="BS232" i="63"/>
  <c r="BS494" i="63"/>
  <c r="BS194" i="63"/>
  <c r="BS255" i="63"/>
  <c r="BS627" i="63"/>
  <c r="BS463" i="63"/>
  <c r="BS433" i="63"/>
  <c r="BS474" i="63"/>
  <c r="BS122" i="63"/>
  <c r="BS635" i="63"/>
  <c r="BS164" i="63"/>
  <c r="BS166" i="63"/>
  <c r="BS370" i="63"/>
  <c r="BS181" i="63"/>
  <c r="BS517" i="63"/>
  <c r="BS121" i="63"/>
  <c r="BS35" i="63"/>
  <c r="BS467" i="63"/>
  <c r="BS402" i="63"/>
  <c r="BS197" i="63"/>
  <c r="BS326" i="63"/>
  <c r="BS466" i="63"/>
  <c r="BS654" i="63"/>
  <c r="BS168" i="63"/>
  <c r="BS152" i="63"/>
  <c r="BS477" i="63"/>
  <c r="BS592" i="63"/>
  <c r="BS603" i="63"/>
  <c r="BS137" i="63"/>
  <c r="BS461" i="63"/>
  <c r="BS607" i="63"/>
  <c r="BS516" i="63"/>
  <c r="BS581" i="63"/>
  <c r="BS307" i="63"/>
  <c r="BS234" i="63"/>
  <c r="BS427" i="63"/>
  <c r="BS421" i="63"/>
  <c r="BS110" i="63"/>
  <c r="BS377" i="63"/>
  <c r="BS215" i="63"/>
  <c r="BS582" i="63"/>
  <c r="BS365" i="63"/>
  <c r="BS448" i="63"/>
  <c r="BS419" i="63"/>
  <c r="BS398" i="63"/>
  <c r="BS23" i="63"/>
  <c r="BS180" i="63"/>
  <c r="BS165" i="63"/>
  <c r="BS231" i="63"/>
  <c r="BS21" i="63"/>
  <c r="BS266" i="63"/>
  <c r="BS144" i="63"/>
  <c r="BS362" i="63"/>
  <c r="BS162" i="63"/>
  <c r="BS150" i="63"/>
  <c r="BS325" i="63"/>
  <c r="BS222" i="63"/>
  <c r="BS478" i="63"/>
  <c r="BS151" i="63"/>
  <c r="BS225" i="63"/>
  <c r="BS104" i="63"/>
  <c r="BS294" i="63"/>
  <c r="BS70" i="63"/>
  <c r="BS397" i="63"/>
  <c r="BS521" i="63"/>
  <c r="BS42" i="63"/>
  <c r="BS127" i="63"/>
  <c r="BS259" i="63"/>
  <c r="BS254" i="63"/>
  <c r="BS428" i="63"/>
  <c r="BS486" i="63"/>
  <c r="BS403" i="63"/>
  <c r="BS258" i="63"/>
  <c r="BS578" i="63"/>
  <c r="BS34" i="63"/>
  <c r="BS564" i="63"/>
  <c r="BS119" i="63"/>
  <c r="BS138" i="63"/>
  <c r="BS52" i="63"/>
  <c r="BS288" i="63"/>
  <c r="BS55" i="63"/>
  <c r="BS134" i="63"/>
  <c r="BS129" i="63"/>
  <c r="BS646" i="63"/>
  <c r="BS298" i="63"/>
  <c r="BS400" i="63"/>
  <c r="BS475" i="63"/>
  <c r="BS202" i="63"/>
  <c r="BS182" i="63"/>
  <c r="BS195" i="63"/>
  <c r="BS335" i="63"/>
  <c r="BS105" i="63"/>
  <c r="BS26" i="63"/>
  <c r="BS292" i="63"/>
  <c r="BS465" i="63"/>
  <c r="BS315" i="63"/>
  <c r="BS508" i="63"/>
  <c r="BS355" i="63"/>
  <c r="BS108" i="63"/>
  <c r="BS439" i="63"/>
  <c r="BS196" i="63"/>
  <c r="BS140" i="63"/>
  <c r="BS637" i="63"/>
  <c r="BS505" i="63"/>
  <c r="BS112" i="63"/>
  <c r="BS189" i="63"/>
  <c r="BS322" i="63"/>
  <c r="BS553" i="63"/>
  <c r="BS297" i="63"/>
  <c r="BS596" i="63"/>
  <c r="BS131" i="63"/>
  <c r="BS633" i="63"/>
  <c r="BS336" i="63"/>
  <c r="BS161" i="63"/>
  <c r="BS295" i="63"/>
  <c r="BS22" i="63"/>
  <c r="BS46" i="63"/>
  <c r="BS506" i="63"/>
  <c r="BS61" i="63"/>
  <c r="BS229" i="63"/>
  <c r="BS296" i="63"/>
  <c r="BS53" i="63"/>
  <c r="BS379" i="63"/>
  <c r="BS201" i="63"/>
  <c r="BS169" i="63"/>
  <c r="BS183" i="63"/>
  <c r="BS18" i="63"/>
  <c r="BS473" i="63"/>
  <c r="BS212" i="63"/>
  <c r="BS198" i="63"/>
  <c r="BS337" i="63"/>
  <c r="BS656" i="63"/>
  <c r="BS267" i="63"/>
  <c r="BS269" i="63"/>
  <c r="BS452" i="63"/>
  <c r="BS207" i="63"/>
  <c r="BS313" i="63"/>
  <c r="BS434" i="63"/>
  <c r="BS502" i="63"/>
  <c r="BS274" i="63"/>
  <c r="BS203" i="63"/>
  <c r="BS369" i="63"/>
  <c r="BS631" i="63"/>
  <c r="BS484" i="63"/>
  <c r="BS332" i="63"/>
  <c r="BS500" i="63"/>
  <c r="BS363" i="63"/>
  <c r="BS20" i="63"/>
  <c r="BS638" i="63"/>
  <c r="BS430" i="63"/>
  <c r="BS636" i="63"/>
  <c r="BS509" i="63"/>
  <c r="BS416" i="63"/>
  <c r="BS191" i="63"/>
  <c r="BS236" i="63"/>
  <c r="BS495" i="63"/>
  <c r="BS38" i="63"/>
  <c r="BS624" i="63"/>
  <c r="BS576" i="63"/>
  <c r="BS19" i="63"/>
  <c r="BS426" i="63"/>
  <c r="BS507" i="63"/>
  <c r="BS260" i="63"/>
  <c r="BS123" i="63"/>
  <c r="BS609" i="63"/>
  <c r="BS566" i="63"/>
  <c r="BS142" i="63"/>
  <c r="BS613" i="63"/>
  <c r="BS559" i="63"/>
  <c r="BS602" i="63"/>
  <c r="BS32" i="63"/>
  <c r="BS48" i="63"/>
  <c r="BS622" i="63"/>
  <c r="BS605" i="63"/>
  <c r="BS57" i="63"/>
  <c r="BS610" i="63"/>
  <c r="BS552" i="63"/>
  <c r="BS135" i="63"/>
  <c r="BS132" i="63"/>
  <c r="BS219" i="63"/>
  <c r="BS548" i="63"/>
  <c r="BS235" i="63"/>
  <c r="BS608" i="63"/>
  <c r="BS109" i="63"/>
  <c r="BS361" i="63"/>
  <c r="BS184" i="63"/>
  <c r="BS401" i="63"/>
  <c r="BS167" i="63"/>
  <c r="BS179" i="63"/>
  <c r="BS111" i="63"/>
  <c r="BS392" i="63"/>
  <c r="BS283" i="63"/>
  <c r="BS293" i="63"/>
  <c r="BS595" i="63"/>
  <c r="BS155" i="63"/>
  <c r="BS460" i="63"/>
  <c r="BS228" i="63"/>
  <c r="BS541" i="63"/>
  <c r="BS420" i="63"/>
  <c r="BS447" i="63"/>
  <c r="BS640" i="63"/>
  <c r="BS107" i="63"/>
  <c r="BS435" i="63"/>
  <c r="BS45" i="63"/>
  <c r="BS376" i="63"/>
  <c r="BS518" i="63"/>
  <c r="BS574" i="63"/>
  <c r="BS520" i="63"/>
  <c r="BS154" i="63"/>
  <c r="BS510" i="63"/>
  <c r="BS117" i="63"/>
  <c r="BS185" i="63"/>
  <c r="BS37" i="63"/>
  <c r="BS483" i="63"/>
  <c r="BS442" i="63"/>
  <c r="BS611" i="63"/>
  <c r="BS190" i="63"/>
  <c r="BS639" i="63"/>
  <c r="BS374" i="63"/>
  <c r="BS454" i="63"/>
  <c r="BS436" i="63"/>
  <c r="BS441" i="63"/>
  <c r="BS87" i="63"/>
  <c r="BS65" i="63"/>
  <c r="BS67" i="63"/>
  <c r="BS575" i="63"/>
  <c r="BS69" i="63"/>
  <c r="BS86" i="63"/>
  <c r="BS561" i="63"/>
  <c r="BS657" i="63"/>
  <c r="BS579" i="63"/>
  <c r="BS163" i="63"/>
  <c r="BS616" i="63"/>
  <c r="BS63" i="63"/>
  <c r="BS604" i="63"/>
  <c r="BS136" i="63"/>
  <c r="BS493" i="63"/>
  <c r="BS440" i="63"/>
  <c r="BS450" i="63"/>
  <c r="BS284" i="63"/>
  <c r="BS366" i="63"/>
  <c r="BS71" i="63"/>
  <c r="BS655" i="63"/>
  <c r="BS476" i="63"/>
  <c r="BS354" i="63"/>
  <c r="BS519" i="63"/>
  <c r="BS399" i="63"/>
  <c r="BS24" i="63"/>
  <c r="BS214" i="63"/>
  <c r="BS149" i="63"/>
  <c r="BS580" i="63"/>
  <c r="BS353" i="63"/>
  <c r="BS330" i="63"/>
  <c r="BS314" i="63"/>
  <c r="BS482" i="63"/>
  <c r="BS547" i="63"/>
  <c r="BS617" i="63"/>
  <c r="BS208" i="63"/>
  <c r="BS43" i="63"/>
  <c r="BS44" i="63"/>
  <c r="BS265" i="63"/>
  <c r="BS625" i="63"/>
  <c r="BS331" i="63"/>
  <c r="BS51" i="63"/>
  <c r="BS540" i="63"/>
  <c r="BS626" i="63"/>
  <c r="BS606" i="63"/>
  <c r="BS16" i="63"/>
  <c r="BS56" i="63"/>
  <c r="BS289" i="63"/>
  <c r="BS118" i="63"/>
  <c r="BQ440" i="63"/>
  <c r="BQ462" i="63"/>
  <c r="BQ200" i="63"/>
  <c r="BQ607" i="63"/>
  <c r="BQ154" i="63"/>
  <c r="BQ228" i="63"/>
  <c r="BQ338" i="63"/>
  <c r="BQ256" i="63"/>
  <c r="BQ376" i="63"/>
  <c r="BQ185" i="63"/>
  <c r="BQ65" i="63"/>
  <c r="BQ123" i="63"/>
  <c r="BQ229" i="63"/>
  <c r="BQ165" i="63"/>
  <c r="BQ640" i="63"/>
  <c r="BQ366" i="63"/>
  <c r="BQ37" i="63"/>
  <c r="BQ420" i="63"/>
  <c r="BQ520" i="63"/>
  <c r="BQ451" i="63"/>
  <c r="BQ332" i="63"/>
  <c r="BQ330" i="63"/>
  <c r="BQ106" i="63"/>
  <c r="BQ202" i="63"/>
  <c r="BQ592" i="63"/>
  <c r="BQ234" i="63"/>
  <c r="BQ225" i="63"/>
  <c r="BQ189" i="63"/>
  <c r="BQ657" i="63"/>
  <c r="BQ580" i="63"/>
  <c r="BQ579" i="63"/>
  <c r="BQ109" i="63"/>
  <c r="BQ574" i="63"/>
  <c r="BQ365" i="63"/>
  <c r="BQ127" i="63"/>
  <c r="BQ128" i="63"/>
  <c r="BQ624" i="63"/>
  <c r="BQ581" i="63"/>
  <c r="BQ198" i="63"/>
  <c r="BQ391" i="63"/>
  <c r="BQ611" i="63"/>
  <c r="BQ525" i="63"/>
  <c r="BQ450" i="63"/>
  <c r="BQ417" i="63"/>
  <c r="BQ275" i="63"/>
  <c r="BQ42" i="63"/>
  <c r="BQ21" i="63"/>
  <c r="BQ179" i="63"/>
  <c r="BQ121" i="63"/>
  <c r="BQ239" i="63"/>
  <c r="BQ105" i="63"/>
  <c r="BQ86" i="63"/>
  <c r="BQ193" i="63"/>
  <c r="BQ323" i="63"/>
  <c r="BQ108" i="63"/>
  <c r="BQ505" i="63"/>
  <c r="BQ212" i="63"/>
  <c r="BQ337" i="63"/>
  <c r="BQ48" i="63"/>
  <c r="BQ625" i="63"/>
  <c r="BQ10" i="63"/>
  <c r="BQ559" i="63"/>
  <c r="BQ539" i="63"/>
  <c r="BQ591" i="63"/>
  <c r="BQ139" i="63"/>
  <c r="BQ57" i="63"/>
  <c r="BQ43" i="63"/>
  <c r="BQ58" i="63"/>
  <c r="BQ606" i="63"/>
  <c r="BQ362" i="63"/>
  <c r="BQ494" i="63"/>
  <c r="BQ112" i="63"/>
  <c r="BQ169" i="63"/>
  <c r="BQ171" i="63"/>
  <c r="BQ603" i="63"/>
  <c r="BQ541" i="63"/>
  <c r="BQ111" i="63"/>
  <c r="BQ320" i="63"/>
  <c r="BQ513" i="63"/>
  <c r="BQ164" i="63"/>
  <c r="BQ207" i="63"/>
  <c r="BQ508" i="63"/>
  <c r="BQ141" i="63"/>
  <c r="BQ455" i="63"/>
  <c r="BQ575" i="63"/>
  <c r="BQ507" i="63"/>
  <c r="BQ137" i="63"/>
  <c r="BQ24" i="63"/>
  <c r="BQ22" i="63"/>
  <c r="BQ148" i="63"/>
  <c r="BQ521" i="63"/>
  <c r="BQ419" i="63"/>
  <c r="BQ516" i="63"/>
  <c r="BQ429" i="63"/>
  <c r="BQ510" i="63"/>
  <c r="BQ153" i="63"/>
  <c r="BQ184" i="63"/>
  <c r="BQ514" i="63"/>
  <c r="BQ264" i="63"/>
  <c r="BQ25" i="63"/>
  <c r="BQ322" i="63"/>
  <c r="BQ294" i="63"/>
  <c r="BQ435" i="63"/>
  <c r="BQ430" i="63"/>
  <c r="BQ283" i="63"/>
  <c r="BQ46" i="63"/>
  <c r="BQ426" i="63"/>
  <c r="BQ636" i="63"/>
  <c r="BQ378" i="63"/>
  <c r="BQ140" i="63"/>
  <c r="BQ497" i="63"/>
  <c r="BQ325" i="63"/>
  <c r="BQ379" i="63"/>
  <c r="BQ49" i="63"/>
  <c r="BQ222" i="63"/>
  <c r="BQ518" i="63"/>
  <c r="BQ515" i="63"/>
  <c r="BQ484" i="63"/>
  <c r="BQ638" i="63"/>
  <c r="BQ477" i="63"/>
  <c r="BQ292" i="63"/>
  <c r="BQ483" i="63"/>
  <c r="BQ446" i="63"/>
  <c r="BQ473" i="63"/>
  <c r="BQ492" i="63"/>
  <c r="BQ401" i="63"/>
  <c r="BQ502" i="63"/>
  <c r="BQ214" i="63"/>
  <c r="BQ132" i="63"/>
  <c r="BQ134" i="63"/>
  <c r="BQ645" i="63"/>
  <c r="BQ617" i="63"/>
  <c r="BQ60" i="63"/>
  <c r="BQ59" i="63"/>
  <c r="BQ613" i="63"/>
  <c r="BQ119" i="63"/>
  <c r="BQ291" i="63"/>
  <c r="BQ54" i="63"/>
  <c r="BQ50" i="63"/>
  <c r="BQ540" i="63"/>
  <c r="BQ646" i="63"/>
  <c r="BQ331" i="63"/>
  <c r="BQ265" i="63"/>
  <c r="BQ461" i="63"/>
  <c r="BQ452" i="63"/>
  <c r="BQ390" i="63"/>
  <c r="BQ87" i="63"/>
  <c r="BQ354" i="63"/>
  <c r="BQ295" i="63"/>
  <c r="BQ353" i="63"/>
  <c r="BQ216" i="63"/>
  <c r="BQ375" i="63"/>
  <c r="BQ377" i="63"/>
  <c r="BQ475" i="63"/>
  <c r="BQ335" i="63"/>
  <c r="BQ27" i="63"/>
  <c r="BQ639" i="63"/>
  <c r="BQ215" i="63"/>
  <c r="BQ468" i="63"/>
  <c r="BQ257" i="63"/>
  <c r="BQ371" i="63"/>
  <c r="BQ631" i="63"/>
  <c r="BQ232" i="63"/>
  <c r="BQ604" i="63"/>
  <c r="BQ183" i="63"/>
  <c r="BQ168" i="63"/>
  <c r="BQ131" i="63"/>
  <c r="BQ485" i="63"/>
  <c r="BQ493" i="63"/>
  <c r="BQ334" i="63"/>
  <c r="BQ63" i="63"/>
  <c r="BQ355" i="63"/>
  <c r="BQ144" i="63"/>
  <c r="BQ467" i="63"/>
  <c r="BQ122" i="63"/>
  <c r="BQ136" i="63"/>
  <c r="BQ161" i="63"/>
  <c r="BQ67" i="63"/>
  <c r="BQ110" i="63"/>
  <c r="BQ18" i="63"/>
  <c r="BQ314" i="63"/>
  <c r="BQ609" i="63"/>
  <c r="BQ20" i="63"/>
  <c r="BQ68" i="63"/>
  <c r="BQ403" i="63"/>
  <c r="BQ422" i="63"/>
  <c r="BQ116" i="63"/>
  <c r="BQ290" i="63"/>
  <c r="BQ418" i="63"/>
  <c r="BQ433" i="63"/>
  <c r="BQ553" i="63"/>
  <c r="BQ34" i="63"/>
  <c r="BQ32" i="63"/>
  <c r="BQ44" i="63"/>
  <c r="BQ289" i="63"/>
  <c r="BQ552" i="63"/>
  <c r="BQ52" i="63"/>
  <c r="BQ482" i="63"/>
  <c r="BQ610" i="63"/>
  <c r="BQ602" i="63"/>
  <c r="BQ605" i="63"/>
  <c r="BQ51" i="63"/>
  <c r="BQ219" i="63"/>
  <c r="BQ288" i="63"/>
  <c r="BQ129" i="63"/>
  <c r="BQ118" i="63"/>
  <c r="BQ436" i="63"/>
  <c r="BQ45" i="63"/>
  <c r="BQ496" i="63"/>
  <c r="BQ576" i="63"/>
  <c r="BQ421" i="63"/>
  <c r="BQ237" i="63"/>
  <c r="BQ595" i="63"/>
  <c r="BQ561" i="63"/>
  <c r="BQ460" i="63"/>
  <c r="BQ70" i="63"/>
  <c r="BQ31" i="63"/>
  <c r="BQ47" i="63"/>
  <c r="BQ626" i="63"/>
  <c r="BQ142" i="63"/>
  <c r="BQ324" i="63"/>
  <c r="BQ203" i="63"/>
  <c r="BQ608" i="63"/>
  <c r="BQ38" i="63"/>
  <c r="BQ453" i="63"/>
  <c r="BQ197" i="63"/>
  <c r="BQ495" i="63"/>
  <c r="BQ166" i="63"/>
  <c r="BQ152" i="63"/>
  <c r="BQ190" i="63"/>
  <c r="BQ442" i="63"/>
  <c r="BQ500" i="63"/>
  <c r="BQ627" i="63"/>
  <c r="BQ622" i="63"/>
  <c r="BQ545" i="63"/>
  <c r="BQ61" i="63"/>
  <c r="BQ321" i="63"/>
  <c r="BQ655" i="63"/>
  <c r="BQ549" i="63"/>
  <c r="BQ196" i="63"/>
  <c r="BQ509" i="63"/>
  <c r="BQ296" i="63"/>
  <c r="BQ369" i="63"/>
  <c r="BQ36" i="63"/>
  <c r="BQ297" i="63"/>
  <c r="BQ478" i="63"/>
  <c r="BQ266" i="63"/>
  <c r="BQ593" i="63"/>
  <c r="BQ143" i="63"/>
  <c r="BQ566" i="63"/>
  <c r="BQ465" i="63"/>
  <c r="BQ293" i="63"/>
  <c r="BQ259" i="63"/>
  <c r="BQ163" i="63"/>
  <c r="BQ258" i="63"/>
  <c r="BQ199" i="63"/>
  <c r="BQ192" i="63"/>
  <c r="BQ616" i="63"/>
  <c r="BQ654" i="63"/>
  <c r="BQ56" i="63"/>
  <c r="BQ138" i="63"/>
  <c r="BQ564" i="63"/>
  <c r="O183" i="63"/>
  <c r="O23" i="63"/>
  <c r="O161" i="63"/>
  <c r="O604" i="63"/>
  <c r="O436" i="63"/>
  <c r="O230" i="63"/>
  <c r="O195" i="63"/>
  <c r="O581" i="63"/>
  <c r="O433" i="63"/>
  <c r="O631" i="63"/>
  <c r="O485" i="63"/>
  <c r="O264" i="63"/>
  <c r="O197" i="63"/>
  <c r="O155" i="63"/>
  <c r="O170" i="63"/>
  <c r="O657" i="63"/>
  <c r="O117" i="63"/>
  <c r="O399" i="63"/>
  <c r="O450" i="63"/>
  <c r="O325" i="63"/>
  <c r="O164" i="63"/>
  <c r="O515" i="63"/>
  <c r="O180" i="63"/>
  <c r="O193" i="63"/>
  <c r="O434" i="63"/>
  <c r="O494" i="63"/>
  <c r="O400" i="63"/>
  <c r="O607" i="63"/>
  <c r="O292" i="63"/>
  <c r="O24" i="63"/>
  <c r="O561" i="63"/>
  <c r="O67" i="63"/>
  <c r="O203" i="63"/>
  <c r="O256" i="63"/>
  <c r="O465" i="63"/>
  <c r="O502" i="63"/>
  <c r="O439" i="63"/>
  <c r="O216" i="63"/>
  <c r="O71" i="63"/>
  <c r="O36" i="63"/>
  <c r="O70" i="63"/>
  <c r="O545" i="63"/>
  <c r="O478" i="63"/>
  <c r="O634" i="63"/>
  <c r="O268" i="63"/>
  <c r="O284" i="63"/>
  <c r="O518" i="63"/>
  <c r="O477" i="63"/>
  <c r="O449" i="63"/>
  <c r="O361" i="63"/>
  <c r="O421" i="63"/>
  <c r="O190" i="63"/>
  <c r="O521" i="63"/>
  <c r="O185" i="63"/>
  <c r="O257" i="63"/>
  <c r="O314" i="63"/>
  <c r="O69" i="63"/>
  <c r="O451" i="63"/>
  <c r="O332" i="63"/>
  <c r="O505" i="63"/>
  <c r="O168" i="63"/>
  <c r="O635" i="63"/>
  <c r="O87" i="63"/>
  <c r="O169" i="63"/>
  <c r="O65" i="63"/>
  <c r="O323" i="63"/>
  <c r="O366" i="63"/>
  <c r="O324" i="63"/>
  <c r="O419" i="63"/>
  <c r="O140" i="63"/>
  <c r="O403" i="63"/>
  <c r="O574" i="63"/>
  <c r="O633" i="63"/>
  <c r="O201" i="63"/>
  <c r="O448" i="63"/>
  <c r="O191" i="63"/>
  <c r="O215" i="63"/>
  <c r="O266" i="63"/>
  <c r="O376" i="63"/>
  <c r="O297" i="63"/>
  <c r="O295" i="63"/>
  <c r="O577" i="63"/>
  <c r="O462" i="63"/>
  <c r="O369" i="63"/>
  <c r="O38" i="63"/>
  <c r="O222" i="63"/>
  <c r="O144" i="63"/>
  <c r="O514" i="63"/>
  <c r="O468" i="63"/>
  <c r="O371" i="63"/>
  <c r="O291" i="63"/>
  <c r="O16" i="63"/>
  <c r="O142" i="63"/>
  <c r="O622" i="63"/>
  <c r="O119" i="63"/>
  <c r="O143" i="63"/>
  <c r="O55" i="63"/>
  <c r="O610" i="63"/>
  <c r="O34" i="63"/>
  <c r="O265" i="63"/>
  <c r="O626" i="63"/>
  <c r="O606" i="63"/>
  <c r="O66" i="63"/>
  <c r="O26" i="63"/>
  <c r="O611" i="63"/>
  <c r="O259" i="63"/>
  <c r="O580" i="63"/>
  <c r="O267" i="63"/>
  <c r="O235" i="63"/>
  <c r="O141" i="63"/>
  <c r="O255" i="63"/>
  <c r="O427" i="63"/>
  <c r="O415" i="63"/>
  <c r="O452" i="63"/>
  <c r="O377" i="63"/>
  <c r="O335" i="63"/>
  <c r="O454" i="63"/>
  <c r="O63" i="63"/>
  <c r="O35" i="63"/>
  <c r="O258" i="63"/>
  <c r="O64" i="63"/>
  <c r="O576" i="63"/>
  <c r="O508" i="63"/>
  <c r="O299" i="63"/>
  <c r="O254" i="63"/>
  <c r="O507" i="63"/>
  <c r="O108" i="63"/>
  <c r="O233" i="63"/>
  <c r="O501" i="63"/>
  <c r="O68" i="63"/>
  <c r="O152" i="63"/>
  <c r="O365" i="63"/>
  <c r="O239" i="63"/>
  <c r="O473" i="63"/>
  <c r="O655" i="63"/>
  <c r="O123" i="63"/>
  <c r="O510" i="63"/>
  <c r="O352" i="63"/>
  <c r="O609" i="63"/>
  <c r="O225" i="63"/>
  <c r="O516" i="63"/>
  <c r="O207" i="63"/>
  <c r="O500" i="63"/>
  <c r="O110" i="63"/>
  <c r="O260" i="63"/>
  <c r="O608" i="63"/>
  <c r="O237" i="63"/>
  <c r="O416" i="63"/>
  <c r="O442" i="63"/>
  <c r="O637" i="63"/>
  <c r="O21" i="63"/>
  <c r="O506" i="63"/>
  <c r="O392" i="63"/>
  <c r="O234" i="63"/>
  <c r="O390" i="63"/>
  <c r="O520" i="63"/>
  <c r="O150" i="63"/>
  <c r="O199" i="63"/>
  <c r="O426" i="63"/>
  <c r="O289" i="63"/>
  <c r="O118" i="63"/>
  <c r="O331" i="63"/>
  <c r="O540" i="63"/>
  <c r="O645" i="63"/>
  <c r="O330" i="63"/>
  <c r="O132" i="63"/>
  <c r="O625" i="63"/>
  <c r="O33" i="63"/>
  <c r="O50" i="63"/>
  <c r="O547" i="63"/>
  <c r="O646" i="63"/>
  <c r="O455" i="63"/>
  <c r="O565" i="63"/>
  <c r="O148" i="63"/>
  <c r="O106" i="63"/>
  <c r="O353" i="63"/>
  <c r="O105" i="63"/>
  <c r="O595" i="63"/>
  <c r="O398" i="63"/>
  <c r="O616" i="63"/>
  <c r="O391" i="63"/>
  <c r="O109" i="63"/>
  <c r="O375" i="63"/>
  <c r="O594" i="63"/>
  <c r="O283" i="63"/>
  <c r="O136" i="63"/>
  <c r="O231" i="63"/>
  <c r="O25" i="63"/>
  <c r="O475" i="63"/>
  <c r="O364" i="63"/>
  <c r="O355" i="63"/>
  <c r="O326" i="63"/>
  <c r="O322" i="63"/>
  <c r="O240" i="63"/>
  <c r="O363" i="63"/>
  <c r="O313" i="63"/>
  <c r="O162" i="63"/>
  <c r="O167" i="63"/>
  <c r="O513" i="63"/>
  <c r="O20" i="63"/>
  <c r="O298" i="63"/>
  <c r="O22" i="63"/>
  <c r="O624" i="63"/>
  <c r="O31" i="63"/>
  <c r="O238" i="63"/>
  <c r="O293" i="63"/>
  <c r="O137" i="63"/>
  <c r="O583" i="63"/>
  <c r="O640" i="63"/>
  <c r="O192" i="63"/>
  <c r="O638" i="63"/>
  <c r="O274" i="63"/>
  <c r="O428" i="63"/>
  <c r="O476" i="63"/>
  <c r="O447" i="63"/>
  <c r="O496" i="63"/>
  <c r="O46" i="63"/>
  <c r="O519" i="63"/>
  <c r="O61" i="63"/>
  <c r="O138" i="63"/>
  <c r="O52" i="63"/>
  <c r="O54" i="63"/>
  <c r="O564" i="63"/>
  <c r="O552" i="63"/>
  <c r="O135" i="63"/>
  <c r="O44" i="63"/>
  <c r="O134" i="63"/>
  <c r="O130" i="63"/>
  <c r="O566" i="63"/>
  <c r="O32" i="63"/>
  <c r="O17" i="63"/>
  <c r="O219" i="63"/>
  <c r="O129" i="63"/>
  <c r="O591" i="63"/>
  <c r="O553" i="63"/>
  <c r="O149" i="63"/>
  <c r="O232" i="63"/>
  <c r="O275" i="63"/>
  <c r="O461" i="63"/>
  <c r="O128" i="63"/>
  <c r="O179" i="63"/>
  <c r="O402" i="63"/>
  <c r="O171" i="63"/>
  <c r="O133" i="63"/>
  <c r="O420" i="63"/>
  <c r="O53" i="63"/>
  <c r="O111" i="63"/>
  <c r="O636" i="63"/>
  <c r="O153" i="63"/>
  <c r="O592" i="63"/>
  <c r="O338" i="63"/>
  <c r="O189" i="63"/>
  <c r="O418" i="63"/>
  <c r="O378" i="63"/>
  <c r="O582" i="63"/>
  <c r="O196" i="63"/>
  <c r="O654" i="63"/>
  <c r="O181" i="63"/>
  <c r="O184" i="63"/>
  <c r="O18" i="63"/>
  <c r="O127" i="63"/>
  <c r="O121" i="63"/>
  <c r="O466" i="63"/>
  <c r="O122" i="63"/>
  <c r="O104" i="63"/>
  <c r="O639" i="63"/>
  <c r="O509" i="63"/>
  <c r="O460" i="63"/>
  <c r="O212" i="63"/>
  <c r="O379" i="63"/>
  <c r="O214" i="63"/>
  <c r="O401" i="63"/>
  <c r="O107" i="63"/>
  <c r="O492" i="63"/>
  <c r="O435" i="63"/>
  <c r="O627" i="63"/>
  <c r="O202" i="63"/>
  <c r="O422" i="63"/>
  <c r="O42" i="63"/>
  <c r="O200" i="63"/>
  <c r="O229" i="63"/>
  <c r="O430" i="63"/>
  <c r="O165" i="63"/>
  <c r="O354" i="63"/>
  <c r="O315" i="63"/>
  <c r="O486" i="63"/>
  <c r="O374" i="63"/>
  <c r="O493" i="63"/>
  <c r="O166" i="63"/>
  <c r="O440" i="63"/>
  <c r="O337" i="63"/>
  <c r="O146" i="63"/>
  <c r="O288" i="63"/>
  <c r="O48" i="63"/>
  <c r="O139" i="63"/>
  <c r="O602" i="63"/>
  <c r="O548" i="63"/>
  <c r="O605" i="63"/>
  <c r="O163" i="63"/>
  <c r="O525" i="63"/>
  <c r="O112" i="63"/>
  <c r="O45" i="63"/>
  <c r="O596" i="63"/>
  <c r="O228" i="63"/>
  <c r="O453" i="63"/>
  <c r="O593" i="63"/>
  <c r="O290" i="63"/>
  <c r="O296" i="63"/>
  <c r="O517" i="63"/>
  <c r="O484" i="63"/>
  <c r="O294" i="63"/>
  <c r="O27" i="63"/>
  <c r="O86" i="63"/>
  <c r="O495" i="63"/>
  <c r="O541" i="63"/>
  <c r="O334" i="63"/>
  <c r="O656" i="63"/>
  <c r="O603" i="63"/>
  <c r="O578" i="63"/>
  <c r="O429" i="63"/>
  <c r="O236" i="63"/>
  <c r="O397" i="63"/>
  <c r="O182" i="63"/>
  <c r="O575" i="63"/>
  <c r="O362" i="63"/>
  <c r="O37" i="63"/>
  <c r="O307" i="63"/>
  <c r="O441" i="63"/>
  <c r="O641" i="63"/>
  <c r="O131" i="63"/>
  <c r="O194" i="63"/>
  <c r="O198" i="63"/>
  <c r="O49" i="63"/>
  <c r="O154" i="63"/>
  <c r="O463" i="63"/>
  <c r="O336" i="63"/>
  <c r="O467" i="63"/>
  <c r="O446" i="63"/>
  <c r="O483" i="63"/>
  <c r="O370" i="63"/>
  <c r="O497" i="63"/>
  <c r="O549" i="63"/>
  <c r="O19" i="63"/>
  <c r="O269" i="63"/>
  <c r="O116" i="63"/>
  <c r="O417" i="63"/>
  <c r="O474" i="63"/>
  <c r="O120" i="63"/>
  <c r="O151" i="63"/>
  <c r="O579" i="63"/>
  <c r="O464" i="63"/>
  <c r="O57" i="63"/>
  <c r="O56" i="63"/>
  <c r="O613" i="63"/>
  <c r="O208" i="63"/>
  <c r="O47" i="63"/>
  <c r="O95" i="63"/>
  <c r="O43" i="63"/>
  <c r="O482" i="63"/>
  <c r="O539" i="63"/>
  <c r="O10" i="63"/>
  <c r="O51" i="63"/>
  <c r="O559" i="63"/>
  <c r="O617" i="63"/>
  <c r="BC549" i="63"/>
  <c r="BC361" i="63"/>
  <c r="BC155" i="63"/>
  <c r="BC212" i="63"/>
  <c r="BC633" i="63"/>
  <c r="BC24" i="63"/>
  <c r="BC233" i="63"/>
  <c r="BC295" i="63"/>
  <c r="BC484" i="63"/>
  <c r="BC294" i="63"/>
  <c r="BC578" i="63"/>
  <c r="BC391" i="63"/>
  <c r="BC657" i="63"/>
  <c r="BC483" i="63"/>
  <c r="BC430" i="63"/>
  <c r="BC501" i="63"/>
  <c r="BC240" i="63"/>
  <c r="BC259" i="63"/>
  <c r="BC232" i="63"/>
  <c r="BC315" i="63"/>
  <c r="BC580" i="63"/>
  <c r="BC514" i="63"/>
  <c r="BC235" i="63"/>
  <c r="BC519" i="63"/>
  <c r="BC464" i="63"/>
  <c r="BC450" i="63"/>
  <c r="BC474" i="63"/>
  <c r="BC442" i="63"/>
  <c r="BC70" i="63"/>
  <c r="BC27" i="63"/>
  <c r="BC22" i="63"/>
  <c r="BC292" i="63"/>
  <c r="BC231" i="63"/>
  <c r="BC255" i="63"/>
  <c r="BC429" i="63"/>
  <c r="BC525" i="63"/>
  <c r="BC486" i="63"/>
  <c r="BC299" i="63"/>
  <c r="BC441" i="63"/>
  <c r="BC583" i="63"/>
  <c r="BC545" i="63"/>
  <c r="BC149" i="63"/>
  <c r="BC45" i="63"/>
  <c r="BC38" i="63"/>
  <c r="BC553" i="63"/>
  <c r="BC234" i="63"/>
  <c r="BC36" i="63"/>
  <c r="BC641" i="63"/>
  <c r="BC122" i="63"/>
  <c r="BC418" i="63"/>
  <c r="BC202" i="63"/>
  <c r="BC127" i="63"/>
  <c r="BC493" i="63"/>
  <c r="BC579" i="63"/>
  <c r="BC184" i="63"/>
  <c r="BC254" i="63"/>
  <c r="BC168" i="63"/>
  <c r="BC112" i="63"/>
  <c r="BC521" i="63"/>
  <c r="BC68" i="63"/>
  <c r="BC148" i="63"/>
  <c r="BC419" i="63"/>
  <c r="BC366" i="63"/>
  <c r="BC475" i="63"/>
  <c r="BC64" i="63"/>
  <c r="BC56" i="63"/>
  <c r="BC625" i="63"/>
  <c r="BC291" i="63"/>
  <c r="BC547" i="63"/>
  <c r="BC61" i="63"/>
  <c r="BC540" i="63"/>
  <c r="BC118" i="63"/>
  <c r="BC43" i="63"/>
  <c r="BC610" i="63"/>
  <c r="BC559" i="63"/>
  <c r="BC539" i="63"/>
  <c r="BC275" i="63"/>
  <c r="BC18" i="63"/>
  <c r="BC421" i="63"/>
  <c r="BC152" i="63"/>
  <c r="BC314" i="63"/>
  <c r="BC144" i="63"/>
  <c r="BC182" i="63"/>
  <c r="BC592" i="63"/>
  <c r="BC31" i="63"/>
  <c r="BC257" i="63"/>
  <c r="BC141" i="63"/>
  <c r="BC150" i="63"/>
  <c r="BC198" i="63"/>
  <c r="BC416" i="63"/>
  <c r="BC634" i="63"/>
  <c r="BC35" i="63"/>
  <c r="BC352" i="63"/>
  <c r="BC435" i="63"/>
  <c r="BC67" i="63"/>
  <c r="BC379" i="63"/>
  <c r="BC640" i="63"/>
  <c r="BC181" i="63"/>
  <c r="BC266" i="63"/>
  <c r="BC655" i="63"/>
  <c r="BC121" i="63"/>
  <c r="BC337" i="63"/>
  <c r="BC164" i="63"/>
  <c r="BC179" i="63"/>
  <c r="BC269" i="63"/>
  <c r="BC611" i="63"/>
  <c r="BC194" i="63"/>
  <c r="BC654" i="63"/>
  <c r="BC377" i="63"/>
  <c r="BC46" i="63"/>
  <c r="BC192" i="63"/>
  <c r="BC133" i="63"/>
  <c r="BC607" i="63"/>
  <c r="BC274" i="63"/>
  <c r="BC171" i="63"/>
  <c r="BC37" i="63"/>
  <c r="BC207" i="63"/>
  <c r="BC161" i="63"/>
  <c r="BC87" i="63"/>
  <c r="BC436" i="63"/>
  <c r="BC268" i="63"/>
  <c r="BC446" i="63"/>
  <c r="BC131" i="63"/>
  <c r="BC283" i="63"/>
  <c r="BC636" i="63"/>
  <c r="BC608" i="63"/>
  <c r="BC454" i="63"/>
  <c r="BC108" i="63"/>
  <c r="BC440" i="63"/>
  <c r="BC517" i="63"/>
  <c r="BC137" i="63"/>
  <c r="BC595" i="63"/>
  <c r="BC420" i="63"/>
  <c r="BC104" i="63"/>
  <c r="BC165" i="63"/>
  <c r="BC256" i="63"/>
  <c r="BC153" i="63"/>
  <c r="BC364" i="63"/>
  <c r="BC455" i="63"/>
  <c r="BC451" i="63"/>
  <c r="BC453" i="63"/>
  <c r="BC154" i="63"/>
  <c r="BC561" i="63"/>
  <c r="BC462" i="63"/>
  <c r="BC166" i="63"/>
  <c r="BC402" i="63"/>
  <c r="BC69" i="63"/>
  <c r="BC434" i="63"/>
  <c r="BC631" i="63"/>
  <c r="BC65" i="63"/>
  <c r="BC415" i="63"/>
  <c r="BC297" i="63"/>
  <c r="BC258" i="63"/>
  <c r="BC128" i="63"/>
  <c r="BC140" i="63"/>
  <c r="BC42" i="63"/>
  <c r="BC201" i="63"/>
  <c r="BC593" i="63"/>
  <c r="BC566" i="63"/>
  <c r="BC16" i="63"/>
  <c r="BC33" i="63"/>
  <c r="BC265" i="63"/>
  <c r="BC34" i="63"/>
  <c r="BC134" i="63"/>
  <c r="BC602" i="63"/>
  <c r="BC645" i="63"/>
  <c r="BC208" i="63"/>
  <c r="BC47" i="63"/>
  <c r="BC48" i="63"/>
  <c r="BC50" i="63"/>
  <c r="BC129" i="63"/>
  <c r="BC119" i="63"/>
  <c r="BC135" i="63"/>
  <c r="BC55" i="63"/>
  <c r="BC95" i="63"/>
  <c r="BC564" i="63"/>
  <c r="BC646" i="63"/>
  <c r="BC200" i="63"/>
  <c r="BC365" i="63"/>
  <c r="BC397" i="63"/>
  <c r="BC195" i="63"/>
  <c r="BC117" i="63"/>
  <c r="BC594" i="63"/>
  <c r="BC400" i="63"/>
  <c r="BC338" i="63"/>
  <c r="BC214" i="63"/>
  <c r="BC520" i="63"/>
  <c r="BC151" i="63"/>
  <c r="BC110" i="63"/>
  <c r="BC63" i="63"/>
  <c r="BC53" i="63"/>
  <c r="BC86" i="63"/>
  <c r="BC267" i="63"/>
  <c r="BC506" i="63"/>
  <c r="BC627" i="63"/>
  <c r="BC378" i="63"/>
  <c r="BC21" i="63"/>
  <c r="BC575" i="63"/>
  <c r="BC322" i="63"/>
  <c r="BC26" i="63"/>
  <c r="BC239" i="63"/>
  <c r="BC476" i="63"/>
  <c r="BC465" i="63"/>
  <c r="BC107" i="63"/>
  <c r="BC363" i="63"/>
  <c r="BC123" i="63"/>
  <c r="BC375" i="63"/>
  <c r="BC376" i="63"/>
  <c r="BC639" i="63"/>
  <c r="BC494" i="63"/>
  <c r="BC169" i="63"/>
  <c r="BC502" i="63"/>
  <c r="BC237" i="63"/>
  <c r="BC565" i="63"/>
  <c r="BC398" i="63"/>
  <c r="BC49" i="63"/>
  <c r="BC293" i="63"/>
  <c r="BC433" i="63"/>
  <c r="BC332" i="63"/>
  <c r="BC362" i="63"/>
  <c r="BC596" i="63"/>
  <c r="BC199" i="63"/>
  <c r="BC334" i="63"/>
  <c r="BC401" i="63"/>
  <c r="BC355" i="63"/>
  <c r="BC467" i="63"/>
  <c r="BC163" i="63"/>
  <c r="BC518" i="63"/>
  <c r="BC497" i="63"/>
  <c r="BC447" i="63"/>
  <c r="BC609" i="63"/>
  <c r="BC197" i="63"/>
  <c r="BC116" i="63"/>
  <c r="BC516" i="63"/>
  <c r="BC106" i="63"/>
  <c r="BC510" i="63"/>
  <c r="BC203" i="63"/>
  <c r="BC509" i="63"/>
  <c r="BC225" i="63"/>
  <c r="BC180" i="63"/>
  <c r="BC422" i="63"/>
  <c r="BC19" i="63"/>
  <c r="BC216" i="63"/>
  <c r="BC109" i="63"/>
  <c r="BC336" i="63"/>
  <c r="BC228" i="63"/>
  <c r="BC326" i="63"/>
  <c r="BC111" i="63"/>
  <c r="BC500" i="63"/>
  <c r="BC477" i="63"/>
  <c r="BC189" i="63"/>
  <c r="BC417" i="63"/>
  <c r="BC190" i="63"/>
  <c r="BC230" i="63"/>
  <c r="BC374" i="63"/>
  <c r="BC296" i="63"/>
  <c r="BC638" i="63"/>
  <c r="BC496" i="63"/>
  <c r="BC32" i="63"/>
  <c r="BC142" i="63"/>
  <c r="BC17" i="63"/>
  <c r="BC219" i="63"/>
  <c r="BC626" i="63"/>
  <c r="BC591" i="63"/>
  <c r="BC44" i="63"/>
  <c r="BC552" i="63"/>
  <c r="BC143" i="63"/>
  <c r="BC146" i="63"/>
  <c r="BC57" i="63"/>
  <c r="BC139" i="63"/>
  <c r="BC52" i="63"/>
  <c r="BC54" i="63"/>
  <c r="BC288" i="63"/>
  <c r="BC289" i="63"/>
  <c r="BC298" i="63"/>
  <c r="BC466" i="63"/>
  <c r="BC120" i="63"/>
  <c r="BC185" i="63"/>
  <c r="BC399" i="63"/>
  <c r="BC603" i="63"/>
  <c r="BC313" i="63"/>
  <c r="BC463" i="63"/>
  <c r="BC576" i="63"/>
  <c r="BC403" i="63"/>
  <c r="BC452" i="63"/>
  <c r="BC495" i="63"/>
  <c r="BC105" i="63"/>
  <c r="BC369" i="63"/>
  <c r="BC238" i="63"/>
  <c r="BC439" i="63"/>
  <c r="BC637" i="63"/>
  <c r="BC427" i="63"/>
  <c r="BC183" i="63"/>
  <c r="BC577" i="63"/>
  <c r="BC460" i="63"/>
  <c r="BC492" i="63"/>
  <c r="BC426" i="63"/>
  <c r="BC162" i="63"/>
  <c r="BC23" i="63"/>
  <c r="BC582" i="63"/>
  <c r="BC260" i="63"/>
  <c r="BC167" i="63"/>
  <c r="BC71" i="63"/>
  <c r="BC290" i="63"/>
  <c r="BC468" i="63"/>
  <c r="BC541" i="63"/>
  <c r="BC485" i="63"/>
  <c r="BC229" i="63"/>
  <c r="BC507" i="63"/>
  <c r="BC284" i="63"/>
  <c r="BC574" i="63"/>
  <c r="BC196" i="63"/>
  <c r="BC236" i="63"/>
  <c r="BC136" i="63"/>
  <c r="BC616" i="63"/>
  <c r="BC508" i="63"/>
  <c r="BC324" i="63"/>
  <c r="BC325" i="63"/>
  <c r="BC354" i="63"/>
  <c r="BC635" i="63"/>
  <c r="BC428" i="63"/>
  <c r="BC264" i="63"/>
  <c r="BC624" i="63"/>
  <c r="BC191" i="63"/>
  <c r="BC353" i="63"/>
  <c r="BC193" i="63"/>
  <c r="BC66" i="63"/>
  <c r="BC20" i="63"/>
  <c r="BC222" i="63"/>
  <c r="BC513" i="63"/>
  <c r="BC656" i="63"/>
  <c r="BC515" i="63"/>
  <c r="BC581" i="63"/>
  <c r="BC505" i="63"/>
  <c r="BC170" i="63"/>
  <c r="BC392" i="63"/>
  <c r="BC370" i="63"/>
  <c r="BC478" i="63"/>
  <c r="BC25" i="63"/>
  <c r="BC390" i="63"/>
  <c r="BC323" i="63"/>
  <c r="BC473" i="63"/>
  <c r="BC335" i="63"/>
  <c r="BC371" i="63"/>
  <c r="BC215" i="63"/>
  <c r="BC307" i="63"/>
  <c r="BC604" i="63"/>
  <c r="BC449" i="63"/>
  <c r="BC448" i="63"/>
  <c r="BC461" i="63"/>
  <c r="BC330" i="63"/>
  <c r="BC132" i="63"/>
  <c r="BC51" i="63"/>
  <c r="BC548" i="63"/>
  <c r="BC605" i="63"/>
  <c r="BC138" i="63"/>
  <c r="BC613" i="63"/>
  <c r="BC606" i="63"/>
  <c r="BC482" i="63"/>
  <c r="BC617" i="63"/>
  <c r="BC331" i="63"/>
  <c r="BC10" i="63"/>
  <c r="BC622" i="63"/>
  <c r="BC130" i="63"/>
  <c r="BJ354" i="63"/>
  <c r="BJ427" i="63"/>
  <c r="BJ237" i="63"/>
  <c r="BJ338" i="63"/>
  <c r="BJ162" i="63"/>
  <c r="BJ473" i="63"/>
  <c r="BJ518" i="63"/>
  <c r="BJ466" i="63"/>
  <c r="BJ292" i="63"/>
  <c r="BJ592" i="63"/>
  <c r="BJ415" i="63"/>
  <c r="BJ20" i="63"/>
  <c r="BJ397" i="63"/>
  <c r="BJ68" i="63"/>
  <c r="BJ416" i="63"/>
  <c r="BJ167" i="63"/>
  <c r="BJ107" i="63"/>
  <c r="BJ506" i="63"/>
  <c r="BJ516" i="63"/>
  <c r="BJ460" i="63"/>
  <c r="BJ448" i="63"/>
  <c r="BJ111" i="63"/>
  <c r="BJ239" i="63"/>
  <c r="BJ475" i="63"/>
  <c r="BJ168" i="63"/>
  <c r="BJ321" i="63"/>
  <c r="BJ508" i="63"/>
  <c r="BJ21" i="63"/>
  <c r="BJ19" i="63"/>
  <c r="BJ638" i="63"/>
  <c r="BJ398" i="63"/>
  <c r="BJ24" i="63"/>
  <c r="BJ69" i="63"/>
  <c r="BJ474" i="63"/>
  <c r="BJ465" i="63"/>
  <c r="BJ203" i="63"/>
  <c r="BJ22" i="63"/>
  <c r="BJ485" i="63"/>
  <c r="BJ582" i="63"/>
  <c r="BJ225" i="63"/>
  <c r="BJ641" i="63"/>
  <c r="BJ417" i="63"/>
  <c r="BJ166" i="63"/>
  <c r="BJ478" i="63"/>
  <c r="BJ257" i="63"/>
  <c r="BJ429" i="63"/>
  <c r="BJ70" i="63"/>
  <c r="BJ86" i="63"/>
  <c r="BJ593" i="63"/>
  <c r="BJ418" i="63"/>
  <c r="BJ463" i="63"/>
  <c r="BJ190" i="63"/>
  <c r="BJ105" i="63"/>
  <c r="BJ169" i="63"/>
  <c r="BJ462" i="63"/>
  <c r="BJ449" i="63"/>
  <c r="BJ565" i="63"/>
  <c r="BJ207" i="63"/>
  <c r="BJ627" i="63"/>
  <c r="BJ31" i="63"/>
  <c r="BJ144" i="63"/>
  <c r="BJ214" i="63"/>
  <c r="BJ290" i="63"/>
  <c r="BJ131" i="63"/>
  <c r="BJ42" i="63"/>
  <c r="BJ133" i="63"/>
  <c r="BJ53" i="63"/>
  <c r="BJ540" i="63"/>
  <c r="BJ539" i="63"/>
  <c r="BJ119" i="63"/>
  <c r="BJ135" i="63"/>
  <c r="BJ33" i="63"/>
  <c r="BJ265" i="63"/>
  <c r="BJ129" i="63"/>
  <c r="BJ622" i="63"/>
  <c r="BJ61" i="63"/>
  <c r="BJ291" i="63"/>
  <c r="BJ559" i="63"/>
  <c r="BJ298" i="63"/>
  <c r="BJ194" i="63"/>
  <c r="BJ361" i="63"/>
  <c r="BJ269" i="63"/>
  <c r="BJ454" i="63"/>
  <c r="BJ422" i="63"/>
  <c r="BJ579" i="63"/>
  <c r="BJ505" i="63"/>
  <c r="BJ25" i="63"/>
  <c r="BJ378" i="63"/>
  <c r="BJ238" i="63"/>
  <c r="BJ440" i="63"/>
  <c r="BJ364" i="63"/>
  <c r="BJ153" i="63"/>
  <c r="BJ355" i="63"/>
  <c r="BJ640" i="63"/>
  <c r="BJ110" i="63"/>
  <c r="BJ38" i="63"/>
  <c r="BJ421" i="63"/>
  <c r="BJ517" i="63"/>
  <c r="BJ185" i="63"/>
  <c r="BJ297" i="63"/>
  <c r="BJ453" i="63"/>
  <c r="BJ313" i="63"/>
  <c r="BJ420" i="63"/>
  <c r="BJ171" i="63"/>
  <c r="BJ314" i="63"/>
  <c r="BJ163" i="63"/>
  <c r="BJ461" i="63"/>
  <c r="BJ468" i="63"/>
  <c r="BJ154" i="63"/>
  <c r="BJ657" i="63"/>
  <c r="BJ501" i="63"/>
  <c r="BJ65" i="63"/>
  <c r="BJ496" i="63"/>
  <c r="BJ578" i="63"/>
  <c r="BJ112" i="63"/>
  <c r="BJ230" i="63"/>
  <c r="BJ392" i="63"/>
  <c r="BJ363" i="63"/>
  <c r="BJ284" i="63"/>
  <c r="BJ581" i="63"/>
  <c r="BJ259" i="63"/>
  <c r="BJ637" i="63"/>
  <c r="BJ634" i="63"/>
  <c r="BJ434" i="63"/>
  <c r="BJ63" i="63"/>
  <c r="BJ502" i="63"/>
  <c r="BJ608" i="63"/>
  <c r="BJ268" i="63"/>
  <c r="BJ180" i="63"/>
  <c r="BJ639" i="63"/>
  <c r="BJ267" i="63"/>
  <c r="BJ179" i="63"/>
  <c r="BJ455" i="63"/>
  <c r="BJ633" i="63"/>
  <c r="BJ232" i="63"/>
  <c r="BJ515" i="63"/>
  <c r="BJ494" i="63"/>
  <c r="BJ441" i="63"/>
  <c r="BJ654" i="63"/>
  <c r="BJ467" i="63"/>
  <c r="BJ575" i="63"/>
  <c r="BJ36" i="63"/>
  <c r="BJ183" i="63"/>
  <c r="BJ199" i="63"/>
  <c r="BJ636" i="63"/>
  <c r="BJ140" i="63"/>
  <c r="BJ136" i="63"/>
  <c r="BJ510" i="63"/>
  <c r="BJ616" i="63"/>
  <c r="BJ371" i="63"/>
  <c r="BJ549" i="63"/>
  <c r="BJ525" i="63"/>
  <c r="BJ323" i="63"/>
  <c r="BJ553" i="63"/>
  <c r="BJ337" i="63"/>
  <c r="BJ212" i="63"/>
  <c r="BJ336" i="63"/>
  <c r="BJ624" i="63"/>
  <c r="BJ330" i="63"/>
  <c r="BJ541" i="63"/>
  <c r="BJ332" i="63"/>
  <c r="BJ208" i="63"/>
  <c r="BJ138" i="63"/>
  <c r="BJ47" i="63"/>
  <c r="BJ48" i="63"/>
  <c r="BJ289" i="63"/>
  <c r="BJ625" i="63"/>
  <c r="BJ606" i="63"/>
  <c r="BJ55" i="63"/>
  <c r="BJ564" i="63"/>
  <c r="BJ118" i="63"/>
  <c r="BJ57" i="63"/>
  <c r="BJ10" i="63"/>
  <c r="BJ51" i="63"/>
  <c r="BJ610" i="63"/>
  <c r="BJ34" i="63"/>
  <c r="BJ52" i="63"/>
  <c r="BJ17" i="63"/>
  <c r="BJ95" i="63"/>
  <c r="BJ605" i="63"/>
  <c r="BJ580" i="63"/>
  <c r="BJ197" i="63"/>
  <c r="BJ451" i="63"/>
  <c r="BJ426" i="63"/>
  <c r="BJ150" i="63"/>
  <c r="BJ191" i="63"/>
  <c r="BJ87" i="63"/>
  <c r="BJ274" i="63"/>
  <c r="BJ266" i="63"/>
  <c r="BJ161" i="63"/>
  <c r="BJ433" i="63"/>
  <c r="BJ352" i="63"/>
  <c r="BJ67" i="63"/>
  <c r="BJ439" i="63"/>
  <c r="BJ362" i="63"/>
  <c r="BJ375" i="63"/>
  <c r="BJ509" i="63"/>
  <c r="BJ326" i="63"/>
  <c r="BJ64" i="63"/>
  <c r="BJ71" i="63"/>
  <c r="BJ295" i="63"/>
  <c r="BJ402" i="63"/>
  <c r="BJ155" i="63"/>
  <c r="BJ182" i="63"/>
  <c r="BJ148" i="63"/>
  <c r="BJ104" i="63"/>
  <c r="BJ120" i="63"/>
  <c r="BJ296" i="63"/>
  <c r="BJ576" i="63"/>
  <c r="BJ436" i="63"/>
  <c r="BJ152" i="63"/>
  <c r="BJ428" i="63"/>
  <c r="BJ403" i="63"/>
  <c r="BJ369" i="63"/>
  <c r="BJ234" i="63"/>
  <c r="BJ195" i="63"/>
  <c r="BJ170" i="63"/>
  <c r="BJ577" i="63"/>
  <c r="BJ477" i="63"/>
  <c r="BJ254" i="63"/>
  <c r="BJ324" i="63"/>
  <c r="BJ200" i="63"/>
  <c r="BJ430" i="63"/>
  <c r="BJ492" i="63"/>
  <c r="BJ299" i="63"/>
  <c r="BJ151" i="63"/>
  <c r="BJ37" i="63"/>
  <c r="BJ520" i="63"/>
  <c r="BJ149" i="63"/>
  <c r="BJ106" i="63"/>
  <c r="BJ196" i="63"/>
  <c r="BJ507" i="63"/>
  <c r="BJ235" i="63"/>
  <c r="BJ202" i="63"/>
  <c r="BJ353" i="63"/>
  <c r="BJ370" i="63"/>
  <c r="BJ165" i="63"/>
  <c r="BJ229" i="63"/>
  <c r="BJ514" i="63"/>
  <c r="BJ216" i="63"/>
  <c r="BJ435" i="63"/>
  <c r="BJ377" i="63"/>
  <c r="BJ464" i="63"/>
  <c r="BJ595" i="63"/>
  <c r="BJ164" i="63"/>
  <c r="BJ476" i="63"/>
  <c r="BJ137" i="63"/>
  <c r="BJ379" i="63"/>
  <c r="BJ497" i="63"/>
  <c r="BJ521" i="63"/>
  <c r="BJ631" i="63"/>
  <c r="BJ545" i="63"/>
  <c r="BJ322" i="63"/>
  <c r="BJ334" i="63"/>
  <c r="BJ45" i="63"/>
  <c r="BJ49" i="63"/>
  <c r="BJ117" i="63"/>
  <c r="BJ222" i="63"/>
  <c r="BJ331" i="63"/>
  <c r="BJ60" i="63"/>
  <c r="BJ59" i="63"/>
  <c r="BJ146" i="63"/>
  <c r="BJ58" i="63"/>
  <c r="BJ626" i="63"/>
  <c r="BJ132" i="63"/>
  <c r="BJ645" i="63"/>
  <c r="BJ566" i="63"/>
  <c r="BJ16" i="63"/>
  <c r="BJ482" i="63"/>
  <c r="BJ134" i="63"/>
  <c r="BJ32" i="63"/>
  <c r="BJ613" i="63"/>
  <c r="BJ646" i="63"/>
  <c r="BJ617" i="63"/>
  <c r="BJ315" i="63"/>
  <c r="BJ442" i="63"/>
  <c r="BJ258" i="63"/>
  <c r="BJ452" i="63"/>
  <c r="BJ656" i="63"/>
  <c r="BJ35" i="63"/>
  <c r="BJ283" i="63"/>
  <c r="BJ108" i="63"/>
  <c r="BJ256" i="63"/>
  <c r="BJ192" i="63"/>
  <c r="BJ484" i="63"/>
  <c r="BJ184" i="63"/>
  <c r="BJ483" i="63"/>
  <c r="BJ240" i="63"/>
  <c r="BJ376" i="63"/>
  <c r="BJ594" i="63"/>
  <c r="BJ583" i="63"/>
  <c r="BJ181" i="63"/>
  <c r="BJ66" i="63"/>
  <c r="BJ293" i="63"/>
  <c r="BJ198" i="63"/>
  <c r="BJ260" i="63"/>
  <c r="BJ193" i="63"/>
  <c r="BJ400" i="63"/>
  <c r="BJ123" i="63"/>
  <c r="BJ500" i="63"/>
  <c r="BJ294" i="63"/>
  <c r="BJ391" i="63"/>
  <c r="BJ255" i="63"/>
  <c r="BJ228" i="63"/>
  <c r="BJ519" i="63"/>
  <c r="BJ109" i="63"/>
  <c r="BJ201" i="63"/>
  <c r="BJ596" i="63"/>
  <c r="BJ401" i="63"/>
  <c r="BJ419" i="63"/>
  <c r="BJ390" i="63"/>
  <c r="BJ23" i="63"/>
  <c r="BJ121" i="63"/>
  <c r="BJ655" i="63"/>
  <c r="BJ447" i="63"/>
  <c r="BJ233" i="63"/>
  <c r="BJ236" i="63"/>
  <c r="BJ604" i="63"/>
  <c r="BJ603" i="63"/>
  <c r="BJ493" i="63"/>
  <c r="BJ513" i="63"/>
  <c r="BJ365" i="63"/>
  <c r="BJ27" i="63"/>
  <c r="BJ26" i="63"/>
  <c r="BJ325" i="63"/>
  <c r="BJ275" i="63"/>
  <c r="BJ495" i="63"/>
  <c r="BJ486" i="63"/>
  <c r="BJ231" i="63"/>
  <c r="BJ189" i="63"/>
  <c r="BJ446" i="63"/>
  <c r="BJ450" i="63"/>
  <c r="BJ374" i="63"/>
  <c r="BJ122" i="63"/>
  <c r="BJ399" i="63"/>
  <c r="BJ635" i="63"/>
  <c r="BJ18" i="63"/>
  <c r="BJ366" i="63"/>
  <c r="BJ116" i="63"/>
  <c r="BJ127" i="63"/>
  <c r="BJ574" i="63"/>
  <c r="BJ128" i="63"/>
  <c r="BJ141" i="63"/>
  <c r="BJ307" i="63"/>
  <c r="BJ335" i="63"/>
  <c r="BJ561" i="63"/>
  <c r="BJ320" i="63"/>
  <c r="BJ264" i="63"/>
  <c r="BJ611" i="63"/>
  <c r="BJ609" i="63"/>
  <c r="BJ607" i="63"/>
  <c r="BJ46" i="63"/>
  <c r="BJ215" i="63"/>
  <c r="BJ143" i="63"/>
  <c r="BJ142" i="63"/>
  <c r="BJ219" i="63"/>
  <c r="BJ130" i="63"/>
  <c r="BJ591" i="63"/>
  <c r="BJ56" i="63"/>
  <c r="BJ54" i="63"/>
  <c r="BJ547" i="63"/>
  <c r="BJ602" i="63"/>
  <c r="BJ552" i="63"/>
  <c r="BJ139" i="63"/>
  <c r="BJ50" i="63"/>
  <c r="BJ288" i="63"/>
  <c r="BJ548" i="63"/>
  <c r="BJ43" i="63"/>
  <c r="BJ44" i="63"/>
  <c r="E576" i="63"/>
  <c r="E515" i="63"/>
  <c r="E323" i="63"/>
  <c r="E71" i="63"/>
  <c r="E165" i="63"/>
  <c r="E109" i="63"/>
  <c r="E583" i="63"/>
  <c r="E133" i="63"/>
  <c r="E493" i="63"/>
  <c r="E616" i="63"/>
  <c r="E183" i="63"/>
  <c r="E552" i="63"/>
  <c r="E606" i="63"/>
  <c r="E141" i="63"/>
  <c r="E495" i="63"/>
  <c r="E194" i="63"/>
  <c r="E234" i="63"/>
  <c r="E603" i="63"/>
  <c r="E392" i="63"/>
  <c r="E31" i="63"/>
  <c r="E67" i="63"/>
  <c r="E199" i="63"/>
  <c r="E561" i="63"/>
  <c r="E507" i="63"/>
  <c r="E505" i="63"/>
  <c r="E65" i="63"/>
  <c r="E195" i="63"/>
  <c r="E185" i="63"/>
  <c r="E336" i="63"/>
  <c r="E233" i="63"/>
  <c r="E418" i="63"/>
  <c r="E290" i="63"/>
  <c r="E453" i="63"/>
  <c r="E353" i="63"/>
  <c r="E180" i="63"/>
  <c r="E179" i="63"/>
  <c r="E131" i="63"/>
  <c r="E216" i="63"/>
  <c r="E474" i="63"/>
  <c r="E468" i="63"/>
  <c r="E501" i="63"/>
  <c r="E192" i="63"/>
  <c r="E441" i="63"/>
  <c r="E634" i="63"/>
  <c r="E320" i="63"/>
  <c r="E656" i="63"/>
  <c r="E525" i="63"/>
  <c r="E117" i="63"/>
  <c r="E463" i="63"/>
  <c r="E297" i="63"/>
  <c r="E442" i="63"/>
  <c r="E452" i="63"/>
  <c r="E334" i="63"/>
  <c r="E140" i="63"/>
  <c r="E607" i="63"/>
  <c r="E375" i="63"/>
  <c r="E514" i="63"/>
  <c r="E370" i="63"/>
  <c r="E402" i="63"/>
  <c r="E517" i="63"/>
  <c r="E184" i="63"/>
  <c r="E326" i="63"/>
  <c r="E440" i="63"/>
  <c r="E415" i="63"/>
  <c r="E520" i="63"/>
  <c r="E446" i="63"/>
  <c r="E592" i="63"/>
  <c r="E120" i="63"/>
  <c r="E267" i="63"/>
  <c r="E45" i="63"/>
  <c r="E363" i="63"/>
  <c r="E502" i="63"/>
  <c r="E322" i="63"/>
  <c r="E377" i="63"/>
  <c r="E256" i="63"/>
  <c r="E435" i="63"/>
  <c r="E63" i="63"/>
  <c r="E371" i="63"/>
  <c r="E121" i="63"/>
  <c r="E149" i="63"/>
  <c r="E439" i="63"/>
  <c r="E497" i="63"/>
  <c r="E655" i="63"/>
  <c r="E164" i="63"/>
  <c r="E362" i="63"/>
  <c r="E637" i="63"/>
  <c r="E478" i="63"/>
  <c r="E579" i="63"/>
  <c r="E398" i="63"/>
  <c r="E506" i="63"/>
  <c r="E639" i="63"/>
  <c r="E64" i="63"/>
  <c r="E27" i="63"/>
  <c r="E366" i="63"/>
  <c r="E548" i="63"/>
  <c r="E119" i="63"/>
  <c r="E57" i="63"/>
  <c r="E138" i="63"/>
  <c r="E132" i="63"/>
  <c r="E10" i="63"/>
  <c r="E51" i="63"/>
  <c r="E645" i="63"/>
  <c r="E16" i="63"/>
  <c r="E219" i="63"/>
  <c r="E622" i="63"/>
  <c r="E134" i="63"/>
  <c r="E540" i="63"/>
  <c r="E605" i="63"/>
  <c r="E104" i="63"/>
  <c r="E485" i="63"/>
  <c r="E640" i="63"/>
  <c r="E429" i="63"/>
  <c r="E352" i="63"/>
  <c r="E37" i="63"/>
  <c r="E635" i="63"/>
  <c r="E25" i="63"/>
  <c r="E266" i="63"/>
  <c r="E86" i="63"/>
  <c r="E232" i="63"/>
  <c r="E107" i="63"/>
  <c r="E483" i="63"/>
  <c r="E284" i="63"/>
  <c r="E22" i="63"/>
  <c r="E259" i="63"/>
  <c r="E500" i="63"/>
  <c r="E291" i="63"/>
  <c r="E33" i="63"/>
  <c r="E610" i="63"/>
  <c r="E314" i="63"/>
  <c r="E403" i="63"/>
  <c r="E108" i="63"/>
  <c r="E473" i="63"/>
  <c r="E254" i="63"/>
  <c r="E448" i="63"/>
  <c r="E49" i="63"/>
  <c r="E374" i="63"/>
  <c r="E202" i="63"/>
  <c r="E169" i="63"/>
  <c r="E36" i="63"/>
  <c r="E123" i="63"/>
  <c r="E475" i="63"/>
  <c r="E153" i="63"/>
  <c r="E298" i="63"/>
  <c r="E364" i="63"/>
  <c r="E225" i="63"/>
  <c r="E299" i="63"/>
  <c r="E167" i="63"/>
  <c r="E144" i="63"/>
  <c r="E237" i="63"/>
  <c r="E436" i="63"/>
  <c r="E447" i="63"/>
  <c r="E154" i="63"/>
  <c r="E268" i="63"/>
  <c r="E553" i="63"/>
  <c r="E335" i="63"/>
  <c r="E400" i="63"/>
  <c r="E397" i="63"/>
  <c r="E627" i="63"/>
  <c r="E127" i="63"/>
  <c r="E451" i="63"/>
  <c r="E42" i="63"/>
  <c r="E421" i="63"/>
  <c r="E315" i="63"/>
  <c r="E324" i="63"/>
  <c r="E222" i="63"/>
  <c r="E476" i="63"/>
  <c r="E235" i="63"/>
  <c r="E510" i="63"/>
  <c r="E264" i="63"/>
  <c r="E283" i="63"/>
  <c r="E321" i="63"/>
  <c r="E325" i="63"/>
  <c r="E53" i="63"/>
  <c r="E46" i="63"/>
  <c r="E416" i="63"/>
  <c r="E462" i="63"/>
  <c r="E228" i="63"/>
  <c r="E24" i="63"/>
  <c r="E207" i="63"/>
  <c r="E455" i="63"/>
  <c r="E19" i="63"/>
  <c r="E230" i="63"/>
  <c r="E20" i="63"/>
  <c r="E657" i="63"/>
  <c r="E190" i="63"/>
  <c r="E274" i="63"/>
  <c r="E148" i="63"/>
  <c r="E638" i="63"/>
  <c r="E518" i="63"/>
  <c r="E162" i="63"/>
  <c r="E18" i="63"/>
  <c r="E369" i="63"/>
  <c r="E365" i="63"/>
  <c r="E580" i="63"/>
  <c r="E197" i="63"/>
  <c r="E38" i="63"/>
  <c r="E611" i="63"/>
  <c r="E201" i="63"/>
  <c r="E257" i="63"/>
  <c r="E294" i="63"/>
  <c r="E361" i="63"/>
  <c r="E135" i="63"/>
  <c r="E54" i="63"/>
  <c r="E288" i="63"/>
  <c r="E564" i="63"/>
  <c r="E566" i="63"/>
  <c r="E139" i="63"/>
  <c r="E56" i="63"/>
  <c r="E142" i="63"/>
  <c r="E265" i="63"/>
  <c r="E289" i="63"/>
  <c r="E626" i="63"/>
  <c r="E60" i="63"/>
  <c r="E47" i="63"/>
  <c r="E547" i="63"/>
  <c r="E34" i="63"/>
  <c r="E48" i="63"/>
  <c r="E129" i="63"/>
  <c r="E625" i="63"/>
  <c r="E617" i="63"/>
  <c r="E21" i="63"/>
  <c r="E152" i="63"/>
  <c r="E545" i="63"/>
  <c r="E428" i="63"/>
  <c r="E549" i="63"/>
  <c r="E212" i="63"/>
  <c r="E68" i="63"/>
  <c r="E151" i="63"/>
  <c r="E171" i="63"/>
  <c r="E521" i="63"/>
  <c r="E26" i="63"/>
  <c r="E594" i="63"/>
  <c r="E508" i="63"/>
  <c r="E464" i="63"/>
  <c r="E23" i="63"/>
  <c r="E513" i="63"/>
  <c r="E182" i="63"/>
  <c r="E378" i="63"/>
  <c r="E111" i="63"/>
  <c r="E454" i="63"/>
  <c r="E59" i="63"/>
  <c r="E118" i="63"/>
  <c r="E66" i="63"/>
  <c r="E191" i="63"/>
  <c r="E240" i="63"/>
  <c r="E193" i="63"/>
  <c r="E577" i="63"/>
  <c r="E214" i="63"/>
  <c r="E293" i="63"/>
  <c r="E654" i="63"/>
  <c r="E307" i="63"/>
  <c r="E450" i="63"/>
  <c r="E427" i="63"/>
  <c r="E434" i="63"/>
  <c r="E69" i="63"/>
  <c r="E70" i="63"/>
  <c r="E460" i="63"/>
  <c r="E390" i="63"/>
  <c r="E420" i="63"/>
  <c r="E422" i="63"/>
  <c r="E477" i="63"/>
  <c r="E203" i="63"/>
  <c r="E110" i="63"/>
  <c r="E332" i="63"/>
  <c r="E296" i="63"/>
  <c r="E430" i="63"/>
  <c r="E163" i="63"/>
  <c r="E636" i="63"/>
  <c r="E112" i="63"/>
  <c r="E35" i="63"/>
  <c r="E593" i="63"/>
  <c r="E466" i="63"/>
  <c r="E200" i="63"/>
  <c r="E399" i="63"/>
  <c r="E337" i="63"/>
  <c r="E269" i="63"/>
  <c r="E391" i="63"/>
  <c r="E255" i="63"/>
  <c r="E417" i="63"/>
  <c r="E136" i="63"/>
  <c r="E641" i="63"/>
  <c r="E509" i="63"/>
  <c r="E198" i="63"/>
  <c r="E624" i="63"/>
  <c r="E609" i="63"/>
  <c r="E292" i="63"/>
  <c r="E581" i="63"/>
  <c r="E604" i="63"/>
  <c r="E519" i="63"/>
  <c r="E595" i="63"/>
  <c r="E354" i="63"/>
  <c r="E122" i="63"/>
  <c r="E608" i="63"/>
  <c r="E196" i="63"/>
  <c r="E465" i="63"/>
  <c r="E161" i="63"/>
  <c r="E379" i="63"/>
  <c r="E574" i="63"/>
  <c r="E313" i="63"/>
  <c r="E189" i="63"/>
  <c r="E492" i="63"/>
  <c r="E168" i="63"/>
  <c r="E170" i="63"/>
  <c r="E105" i="63"/>
  <c r="E61" i="63"/>
  <c r="E150" i="63"/>
  <c r="E578" i="63"/>
  <c r="E494" i="63"/>
  <c r="E238" i="63"/>
  <c r="E355" i="63"/>
  <c r="E128" i="63"/>
  <c r="E239" i="63"/>
  <c r="E449" i="63"/>
  <c r="E106" i="63"/>
  <c r="E236" i="63"/>
  <c r="E582" i="63"/>
  <c r="E401" i="63"/>
  <c r="E231" i="63"/>
  <c r="E565" i="63"/>
  <c r="E419" i="63"/>
  <c r="E137" i="63"/>
  <c r="E181" i="63"/>
  <c r="E331" i="63"/>
  <c r="E146" i="63"/>
  <c r="E58" i="63"/>
  <c r="E613" i="63"/>
  <c r="E130" i="63"/>
  <c r="E539" i="63"/>
  <c r="E52" i="63"/>
  <c r="E44" i="63"/>
  <c r="E559" i="63"/>
  <c r="E43" i="63"/>
  <c r="E602" i="63"/>
  <c r="E591" i="63"/>
  <c r="E208" i="63"/>
  <c r="E55" i="63"/>
  <c r="E50" i="63"/>
  <c r="E95" i="63"/>
  <c r="E116" i="63"/>
  <c r="E467" i="63"/>
  <c r="E155" i="63"/>
  <c r="E486" i="63"/>
  <c r="E376" i="63"/>
  <c r="E166" i="63"/>
  <c r="E633" i="63"/>
  <c r="E461" i="63"/>
  <c r="E260" i="63"/>
  <c r="E215" i="63"/>
  <c r="E426" i="63"/>
  <c r="E275" i="63"/>
  <c r="E575" i="63"/>
  <c r="E338" i="63"/>
  <c r="E295" i="63"/>
  <c r="E433" i="63"/>
  <c r="E258" i="63"/>
  <c r="E516" i="63"/>
  <c r="E87" i="63"/>
  <c r="E484" i="63"/>
  <c r="E541" i="63"/>
  <c r="E596" i="63"/>
  <c r="E330" i="63"/>
  <c r="E631" i="63"/>
  <c r="E143" i="63"/>
  <c r="E32" i="63"/>
  <c r="E482" i="63"/>
  <c r="E646" i="63"/>
  <c r="E17" i="63"/>
  <c r="M109" i="63"/>
  <c r="M266" i="63"/>
  <c r="M461" i="63"/>
  <c r="M640" i="63"/>
  <c r="M635" i="63"/>
  <c r="M137" i="63"/>
  <c r="M513" i="63"/>
  <c r="M121" i="63"/>
  <c r="M67" i="63"/>
  <c r="M561" i="63"/>
  <c r="M42" i="63"/>
  <c r="M239" i="63"/>
  <c r="M86" i="63"/>
  <c r="M105" i="63"/>
  <c r="M325" i="63"/>
  <c r="M593" i="63"/>
  <c r="M167" i="63"/>
  <c r="M375" i="63"/>
  <c r="M442" i="63"/>
  <c r="M169" i="63"/>
  <c r="M108" i="63"/>
  <c r="M415" i="63"/>
  <c r="M500" i="63"/>
  <c r="M453" i="63"/>
  <c r="M636" i="63"/>
  <c r="M401" i="63"/>
  <c r="M203" i="63"/>
  <c r="M447" i="63"/>
  <c r="M212" i="63"/>
  <c r="M154" i="63"/>
  <c r="M421" i="63"/>
  <c r="M321" i="63"/>
  <c r="M170" i="63"/>
  <c r="M484" i="63"/>
  <c r="M465" i="63"/>
  <c r="M446" i="63"/>
  <c r="M231" i="63"/>
  <c r="M66" i="63"/>
  <c r="M402" i="63"/>
  <c r="M21" i="63"/>
  <c r="M193" i="63"/>
  <c r="M240" i="63"/>
  <c r="M392" i="63"/>
  <c r="M369" i="63"/>
  <c r="M477" i="63"/>
  <c r="M515" i="63"/>
  <c r="M71" i="63"/>
  <c r="M428" i="63"/>
  <c r="M49" i="63"/>
  <c r="M198" i="63"/>
  <c r="M27" i="63"/>
  <c r="M379" i="63"/>
  <c r="M510" i="63"/>
  <c r="M31" i="63"/>
  <c r="M141" i="63"/>
  <c r="M136" i="63"/>
  <c r="M366" i="63"/>
  <c r="M497" i="63"/>
  <c r="M140" i="63"/>
  <c r="M290" i="63"/>
  <c r="M545" i="63"/>
  <c r="M34" i="63"/>
  <c r="M47" i="63"/>
  <c r="M95" i="63"/>
  <c r="M625" i="63"/>
  <c r="M139" i="63"/>
  <c r="M44" i="63"/>
  <c r="M54" i="63"/>
  <c r="M17" i="63"/>
  <c r="M564" i="63"/>
  <c r="M626" i="63"/>
  <c r="M645" i="63"/>
  <c r="M208" i="63"/>
  <c r="M291" i="63"/>
  <c r="M59" i="63"/>
  <c r="M288" i="63"/>
  <c r="M606" i="63"/>
  <c r="M517" i="63"/>
  <c r="M151" i="63"/>
  <c r="M462" i="63"/>
  <c r="M420" i="63"/>
  <c r="M435" i="63"/>
  <c r="M229" i="63"/>
  <c r="M496" i="63"/>
  <c r="M22" i="63"/>
  <c r="M26" i="63"/>
  <c r="M624" i="63"/>
  <c r="M516" i="63"/>
  <c r="M609" i="63"/>
  <c r="M427" i="63"/>
  <c r="M37" i="63"/>
  <c r="M390" i="63"/>
  <c r="M199" i="63"/>
  <c r="M485" i="63"/>
  <c r="M185" i="63"/>
  <c r="M38" i="63"/>
  <c r="M448" i="63"/>
  <c r="M335" i="63"/>
  <c r="M298" i="63"/>
  <c r="M580" i="63"/>
  <c r="M639" i="63"/>
  <c r="M363" i="63"/>
  <c r="M466" i="63"/>
  <c r="M397" i="63"/>
  <c r="M509" i="63"/>
  <c r="M162" i="63"/>
  <c r="M508" i="63"/>
  <c r="M514" i="63"/>
  <c r="M371" i="63"/>
  <c r="M521" i="63"/>
  <c r="M525" i="63"/>
  <c r="M222" i="63"/>
  <c r="M549" i="63"/>
  <c r="M631" i="63"/>
  <c r="M116" i="63"/>
  <c r="M332" i="63"/>
  <c r="M553" i="63"/>
  <c r="M264" i="63"/>
  <c r="M611" i="63"/>
  <c r="M130" i="63"/>
  <c r="M605" i="63"/>
  <c r="M602" i="63"/>
  <c r="M55" i="63"/>
  <c r="M331" i="63"/>
  <c r="M265" i="63"/>
  <c r="M613" i="63"/>
  <c r="M376" i="63"/>
  <c r="M502" i="63"/>
  <c r="M274" i="63"/>
  <c r="M436" i="63"/>
  <c r="M65" i="63"/>
  <c r="M166" i="63"/>
  <c r="M450" i="63"/>
  <c r="M238" i="63"/>
  <c r="M596" i="63"/>
  <c r="M275" i="63"/>
  <c r="M320" i="63"/>
  <c r="M603" i="63"/>
  <c r="M474" i="63"/>
  <c r="M313" i="63"/>
  <c r="M451" i="63"/>
  <c r="M430" i="63"/>
  <c r="M492" i="63"/>
  <c r="M633" i="63"/>
  <c r="M45" i="63"/>
  <c r="M237" i="63"/>
  <c r="M634" i="63"/>
  <c r="M225" i="63"/>
  <c r="M117" i="63"/>
  <c r="M133" i="63"/>
  <c r="M215" i="63"/>
  <c r="M110" i="63"/>
  <c r="M202" i="63"/>
  <c r="M23" i="63"/>
  <c r="M581" i="63"/>
  <c r="M197" i="63"/>
  <c r="M505" i="63"/>
  <c r="M326" i="63"/>
  <c r="M579" i="63"/>
  <c r="M460" i="63"/>
  <c r="M195" i="63"/>
  <c r="M20" i="63"/>
  <c r="M656" i="63"/>
  <c r="M128" i="63"/>
  <c r="M144" i="63"/>
  <c r="M627" i="63"/>
  <c r="M214" i="63"/>
  <c r="M322" i="63"/>
  <c r="M131" i="63"/>
  <c r="M46" i="63"/>
  <c r="M53" i="63"/>
  <c r="M135" i="63"/>
  <c r="M482" i="63"/>
  <c r="M146" i="63"/>
  <c r="M129" i="63"/>
  <c r="M118" i="63"/>
  <c r="M16" i="63"/>
  <c r="M32" i="63"/>
  <c r="M142" i="63"/>
  <c r="M646" i="63"/>
  <c r="M566" i="63"/>
  <c r="M622" i="63"/>
  <c r="M354" i="63"/>
  <c r="M258" i="63"/>
  <c r="M68" i="63"/>
  <c r="M179" i="63"/>
  <c r="M493" i="63"/>
  <c r="M463" i="63"/>
  <c r="M255" i="63"/>
  <c r="M189" i="63"/>
  <c r="M608" i="63"/>
  <c r="M120" i="63"/>
  <c r="M106" i="63"/>
  <c r="M441" i="63"/>
  <c r="M148" i="63"/>
  <c r="M468" i="63"/>
  <c r="M87" i="63"/>
  <c r="M230" i="63"/>
  <c r="M403" i="63"/>
  <c r="M426" i="63"/>
  <c r="M149" i="63"/>
  <c r="M494" i="63"/>
  <c r="M191" i="63"/>
  <c r="M337" i="63"/>
  <c r="M18" i="63"/>
  <c r="M293" i="63"/>
  <c r="M541" i="63"/>
  <c r="M152" i="63"/>
  <c r="M295" i="63"/>
  <c r="M374" i="63"/>
  <c r="M216" i="63"/>
  <c r="M324" i="63"/>
  <c r="M165" i="63"/>
  <c r="M455" i="63"/>
  <c r="M440" i="63"/>
  <c r="M192" i="63"/>
  <c r="M400" i="63"/>
  <c r="M235" i="63"/>
  <c r="M604" i="63"/>
  <c r="M314" i="63"/>
  <c r="M323" i="63"/>
  <c r="M127" i="63"/>
  <c r="M307" i="63"/>
  <c r="M616" i="63"/>
  <c r="M574" i="63"/>
  <c r="M207" i="63"/>
  <c r="M336" i="63"/>
  <c r="M330" i="63"/>
  <c r="M50" i="63"/>
  <c r="M548" i="63"/>
  <c r="M591" i="63"/>
  <c r="M57" i="63"/>
  <c r="M43" i="63"/>
  <c r="M219" i="63"/>
  <c r="M559" i="63"/>
  <c r="M539" i="63"/>
  <c r="M134" i="63"/>
  <c r="M540" i="63"/>
  <c r="M10" i="63"/>
  <c r="M289" i="63"/>
  <c r="M617" i="63"/>
  <c r="AS417" i="63"/>
  <c r="AS604" i="63"/>
  <c r="AS609" i="63"/>
  <c r="AS485" i="63"/>
  <c r="AS323" i="63"/>
  <c r="AS258" i="63"/>
  <c r="AS624" i="63"/>
  <c r="AS576" i="63"/>
  <c r="AS216" i="63"/>
  <c r="AS442" i="63"/>
  <c r="AS433" i="63"/>
  <c r="AS274" i="63"/>
  <c r="AS152" i="63"/>
  <c r="AS335" i="63"/>
  <c r="AS607" i="63"/>
  <c r="AS365" i="63"/>
  <c r="AS212" i="63"/>
  <c r="AS133" i="63"/>
  <c r="AS46" i="63"/>
  <c r="AS611" i="63"/>
  <c r="AS337" i="63"/>
  <c r="AS510" i="63"/>
  <c r="AS631" i="63"/>
  <c r="AS116" i="63"/>
  <c r="AS207" i="63"/>
  <c r="AS52" i="63"/>
  <c r="AS50" i="63"/>
  <c r="AS118" i="63"/>
  <c r="AS138" i="63"/>
  <c r="AS134" i="63"/>
  <c r="AS95" i="63"/>
  <c r="AS625" i="63"/>
  <c r="AS42" i="63"/>
  <c r="AS494" i="63"/>
  <c r="AS232" i="63"/>
  <c r="AS161" i="63"/>
  <c r="AS168" i="63"/>
  <c r="AS320" i="63"/>
  <c r="AS467" i="63"/>
  <c r="AS222" i="63"/>
  <c r="AS225" i="63"/>
  <c r="AS397" i="63"/>
  <c r="AS112" i="63"/>
  <c r="AS190" i="63"/>
  <c r="AS18" i="63"/>
  <c r="AS31" i="63"/>
  <c r="AS627" i="63"/>
  <c r="AS140" i="63"/>
  <c r="AS136" i="63"/>
  <c r="AS10" i="63"/>
  <c r="AS135" i="63"/>
  <c r="AS591" i="63"/>
  <c r="AS57" i="63"/>
  <c r="AS54" i="63"/>
  <c r="AS139" i="63"/>
  <c r="AS59" i="63"/>
  <c r="AS613" i="63"/>
  <c r="AS184" i="63"/>
  <c r="AS238" i="63"/>
  <c r="AS137" i="63"/>
  <c r="AS180" i="63"/>
  <c r="AS392" i="63"/>
  <c r="AS267" i="63"/>
  <c r="AS454" i="63"/>
  <c r="AS195" i="63"/>
  <c r="AS234" i="63"/>
  <c r="AS419" i="63"/>
  <c r="AS117" i="63"/>
  <c r="AS65" i="63"/>
  <c r="AS214" i="63"/>
  <c r="AS501" i="63"/>
  <c r="AS616" i="63"/>
  <c r="AS505" i="63"/>
  <c r="AS541" i="63"/>
  <c r="AS322" i="63"/>
  <c r="AS55" i="63"/>
  <c r="AS539" i="63"/>
  <c r="AS119" i="63"/>
  <c r="AS331" i="63"/>
  <c r="AS32" i="63"/>
  <c r="AS602" i="63"/>
  <c r="AS266" i="63"/>
  <c r="AS545" i="63"/>
  <c r="AS332" i="63"/>
  <c r="AS45" i="63"/>
  <c r="AS121" i="63"/>
  <c r="AS321" i="63"/>
  <c r="AS198" i="63"/>
  <c r="AS575" i="63"/>
  <c r="AS603" i="63"/>
  <c r="AS430" i="63"/>
  <c r="AS399" i="63"/>
  <c r="AS436" i="63"/>
  <c r="AS203" i="63"/>
  <c r="AS128" i="63"/>
  <c r="AS264" i="63"/>
  <c r="AS426" i="63"/>
  <c r="AS654" i="63"/>
  <c r="AS466" i="63"/>
  <c r="AS561" i="63"/>
  <c r="AS593" i="63"/>
  <c r="AS486" i="63"/>
  <c r="AS49" i="63"/>
  <c r="AS215" i="63"/>
  <c r="AS656" i="63"/>
  <c r="AS167" i="63"/>
  <c r="AS185" i="63"/>
  <c r="AS371" i="63"/>
  <c r="AS525" i="63"/>
  <c r="AS502" i="63"/>
  <c r="AS34" i="63"/>
  <c r="AS291" i="63"/>
  <c r="AS36" i="63"/>
  <c r="AS290" i="63"/>
  <c r="AS608" i="63"/>
  <c r="AS141" i="63"/>
  <c r="AS657" i="63"/>
  <c r="AS275" i="63"/>
  <c r="AS553" i="63"/>
  <c r="AS500" i="63"/>
  <c r="AS163" i="63"/>
  <c r="AS86" i="63"/>
  <c r="AS439" i="63"/>
  <c r="AS398" i="63"/>
  <c r="AS166" i="63"/>
  <c r="AS269" i="63"/>
  <c r="AS164" i="63"/>
  <c r="AS549" i="63"/>
  <c r="AS104" i="63"/>
  <c r="AS465" i="63"/>
  <c r="AS379" i="63"/>
  <c r="AS307" i="63"/>
  <c r="AS574" i="63"/>
  <c r="AS366" i="63"/>
  <c r="AS131" i="63"/>
  <c r="AS47" i="63"/>
  <c r="AS44" i="63"/>
  <c r="AS288" i="63"/>
  <c r="AS645" i="63"/>
  <c r="CH162" i="63"/>
  <c r="CH284" i="63"/>
  <c r="CH476" i="63"/>
  <c r="CH267" i="63"/>
  <c r="CH398" i="63"/>
  <c r="CH64" i="63"/>
  <c r="CH473" i="63"/>
  <c r="CH450" i="63"/>
  <c r="CH638" i="63"/>
  <c r="CH202" i="63"/>
  <c r="CH434" i="63"/>
  <c r="CH229" i="63"/>
  <c r="CH111" i="63"/>
  <c r="CH106" i="63"/>
  <c r="CH325" i="63"/>
  <c r="CH268" i="63"/>
  <c r="CH399" i="63"/>
  <c r="CH370" i="63"/>
  <c r="CH505" i="63"/>
  <c r="CH298" i="63"/>
  <c r="CH326" i="63"/>
  <c r="CH63" i="63"/>
  <c r="CH182" i="63"/>
  <c r="CH364" i="63"/>
  <c r="CH352" i="63"/>
  <c r="CH440" i="63"/>
  <c r="CH324" i="63"/>
  <c r="CH21" i="63"/>
  <c r="CH501" i="63"/>
  <c r="CH477" i="63"/>
  <c r="CH266" i="63"/>
  <c r="CH269" i="63"/>
  <c r="CH460" i="63"/>
  <c r="CH314" i="63"/>
  <c r="CH418" i="63"/>
  <c r="CH86" i="63"/>
  <c r="CH121" i="63"/>
  <c r="CH592" i="63"/>
  <c r="CH194" i="63"/>
  <c r="CH294" i="63"/>
  <c r="CH65" i="63"/>
  <c r="CH201" i="63"/>
  <c r="CH397" i="63"/>
  <c r="CH633" i="63"/>
  <c r="CH441" i="63"/>
  <c r="CH107" i="63"/>
  <c r="CH390" i="63"/>
  <c r="CH442" i="63"/>
  <c r="CH475" i="63"/>
  <c r="CH203" i="63"/>
  <c r="CH515" i="63"/>
  <c r="CH36" i="63"/>
  <c r="CH109" i="63"/>
  <c r="CH320" i="63"/>
  <c r="CH299" i="63"/>
  <c r="CH363" i="63"/>
  <c r="CH122" i="63"/>
  <c r="CH464" i="63"/>
  <c r="CH402" i="63"/>
  <c r="CH120" i="63"/>
  <c r="CH637" i="63"/>
  <c r="CH468" i="63"/>
  <c r="CH24" i="63"/>
  <c r="CH506" i="63"/>
  <c r="CH18" i="63"/>
  <c r="CH323" i="63"/>
  <c r="CH624" i="63"/>
  <c r="CH565" i="63"/>
  <c r="CH207" i="63"/>
  <c r="CH140" i="63"/>
  <c r="CH290" i="63"/>
  <c r="CH611" i="63"/>
  <c r="CH545" i="63"/>
  <c r="CH212" i="63"/>
  <c r="CH609" i="63"/>
  <c r="CH561" i="63"/>
  <c r="CH607" i="63"/>
  <c r="CH215" i="63"/>
  <c r="CH61" i="63"/>
  <c r="CH54" i="63"/>
  <c r="CH288" i="63"/>
  <c r="CH143" i="63"/>
  <c r="CH55" i="63"/>
  <c r="CH132" i="63"/>
  <c r="CH59" i="63"/>
  <c r="CH645" i="63"/>
  <c r="CH139" i="63"/>
  <c r="CH44" i="63"/>
  <c r="CH129" i="63"/>
  <c r="CH605" i="63"/>
  <c r="CH43" i="63"/>
  <c r="CH48" i="63"/>
  <c r="CH265" i="63"/>
  <c r="CH564" i="63"/>
  <c r="CH353" i="63"/>
  <c r="CH37" i="63"/>
  <c r="CH421" i="63"/>
  <c r="CH427" i="63"/>
  <c r="CH104" i="63"/>
  <c r="CH232" i="63"/>
  <c r="CH595" i="63"/>
  <c r="CH483" i="63"/>
  <c r="CH594" i="63"/>
  <c r="CH45" i="63"/>
  <c r="CH179" i="63"/>
  <c r="CH161" i="63"/>
  <c r="CH231" i="63"/>
  <c r="CH195" i="63"/>
  <c r="CH495" i="63"/>
  <c r="CH452" i="63"/>
  <c r="CH486" i="63"/>
  <c r="CH274" i="63"/>
  <c r="CH392" i="63"/>
  <c r="CH183" i="63"/>
  <c r="CH152" i="63"/>
  <c r="CH369" i="63"/>
  <c r="CH474" i="63"/>
  <c r="CH153" i="63"/>
  <c r="CH19" i="63"/>
  <c r="CH112" i="63"/>
  <c r="CH517" i="63"/>
  <c r="CH297" i="63"/>
  <c r="CH509" i="63"/>
  <c r="CH180" i="63"/>
  <c r="CH260" i="63"/>
  <c r="CH391" i="63"/>
  <c r="CH429" i="63"/>
  <c r="CH164" i="63"/>
  <c r="CH514" i="63"/>
  <c r="CH426" i="63"/>
  <c r="CH575" i="63"/>
  <c r="CH196" i="63"/>
  <c r="CH166" i="63"/>
  <c r="CH453" i="63"/>
  <c r="CH415" i="63"/>
  <c r="CH25" i="63"/>
  <c r="CH20" i="63"/>
  <c r="CH430" i="63"/>
  <c r="CH256" i="63"/>
  <c r="CH200" i="63"/>
  <c r="CH35" i="63"/>
  <c r="CH355" i="63"/>
  <c r="CH461" i="63"/>
  <c r="CH484" i="63"/>
  <c r="CH583" i="63"/>
  <c r="CH167" i="63"/>
  <c r="CH582" i="63"/>
  <c r="CH192" i="63"/>
  <c r="CH493" i="63"/>
  <c r="CH110" i="63"/>
  <c r="CH636" i="63"/>
  <c r="CH237" i="63"/>
  <c r="CH181" i="63"/>
  <c r="CH296" i="63"/>
  <c r="CH239" i="63"/>
  <c r="CH657" i="63"/>
  <c r="CH149" i="63"/>
  <c r="CH216" i="63"/>
  <c r="CH604" i="63"/>
  <c r="CH307" i="63"/>
  <c r="CH521" i="63"/>
  <c r="CH116" i="63"/>
  <c r="CH549" i="63"/>
  <c r="CH631" i="63"/>
  <c r="CH510" i="63"/>
  <c r="CH264" i="63"/>
  <c r="CH46" i="63"/>
  <c r="CH336" i="63"/>
  <c r="CH541" i="63"/>
  <c r="CH133" i="63"/>
  <c r="CH603" i="63"/>
  <c r="CH610" i="63"/>
  <c r="CH559" i="63"/>
  <c r="CH208" i="63"/>
  <c r="CH52" i="63"/>
  <c r="CH142" i="63"/>
  <c r="CH34" i="63"/>
  <c r="CH291" i="63"/>
  <c r="CH51" i="63"/>
  <c r="CH613" i="63"/>
  <c r="CH539" i="63"/>
  <c r="CH135" i="63"/>
  <c r="CH617" i="63"/>
  <c r="CH466" i="63"/>
  <c r="CH579" i="63"/>
  <c r="CH435" i="63"/>
  <c r="CH462" i="63"/>
  <c r="CH403" i="63"/>
  <c r="CH236" i="63"/>
  <c r="CH189" i="63"/>
  <c r="CH68" i="63"/>
  <c r="CH467" i="63"/>
  <c r="CH199" i="63"/>
  <c r="CH376" i="63"/>
  <c r="CH656" i="63"/>
  <c r="CH123" i="63"/>
  <c r="CH170" i="63"/>
  <c r="CH154" i="63"/>
  <c r="CH191" i="63"/>
  <c r="CH375" i="63"/>
  <c r="CH254" i="63"/>
  <c r="CH66" i="63"/>
  <c r="CH165" i="63"/>
  <c r="CH361" i="63"/>
  <c r="CH70" i="63"/>
  <c r="CH520" i="63"/>
  <c r="CH168" i="63"/>
  <c r="CH494" i="63"/>
  <c r="CH377" i="63"/>
  <c r="CH576" i="63"/>
  <c r="CH419" i="63"/>
  <c r="CH500" i="63"/>
  <c r="CH463" i="63"/>
  <c r="CH455" i="63"/>
  <c r="CH197" i="63"/>
  <c r="CH238" i="63"/>
  <c r="CH485" i="63"/>
  <c r="CH374" i="63"/>
  <c r="CH148" i="63"/>
  <c r="CH446" i="63"/>
  <c r="CH150" i="63"/>
  <c r="CH155" i="63"/>
  <c r="CH578" i="63"/>
  <c r="CH639" i="63"/>
  <c r="CH449" i="63"/>
  <c r="CH593" i="63"/>
  <c r="CH49" i="63"/>
  <c r="CH581" i="63"/>
  <c r="CH428" i="63"/>
  <c r="CH313" i="63"/>
  <c r="CH71" i="63"/>
  <c r="CH513" i="63"/>
  <c r="CH198" i="63"/>
  <c r="CH230" i="63"/>
  <c r="CH354" i="63"/>
  <c r="CH184" i="63"/>
  <c r="CH401" i="63"/>
  <c r="CH240" i="63"/>
  <c r="CH193" i="63"/>
  <c r="CH190" i="63"/>
  <c r="CH654" i="63"/>
  <c r="CH293" i="63"/>
  <c r="CH69" i="63"/>
  <c r="CH321" i="63"/>
  <c r="CH371" i="63"/>
  <c r="CH31" i="63"/>
  <c r="CH574" i="63"/>
  <c r="CH366" i="63"/>
  <c r="CH144" i="63"/>
  <c r="CH214" i="63"/>
  <c r="CH127" i="63"/>
  <c r="CH137" i="63"/>
  <c r="CH497" i="63"/>
  <c r="CH337" i="63"/>
  <c r="CH334" i="63"/>
  <c r="H25" i="128" s="1"/>
  <c r="CH502" i="63"/>
  <c r="CH332" i="63"/>
  <c r="CH553" i="63"/>
  <c r="CH117" i="63"/>
  <c r="CH42" i="63"/>
  <c r="CH566" i="63"/>
  <c r="CH602" i="63"/>
  <c r="CH57" i="63"/>
  <c r="CH32" i="63"/>
  <c r="CH33" i="63"/>
  <c r="CH58" i="63"/>
  <c r="CH289" i="63"/>
  <c r="CH482" i="63"/>
  <c r="CH622" i="63"/>
  <c r="CH625" i="63"/>
  <c r="CH118" i="63"/>
  <c r="CH16" i="63"/>
  <c r="CH134" i="63"/>
  <c r="CH646" i="63"/>
  <c r="CH119" i="63"/>
  <c r="CH596" i="63"/>
  <c r="CH518" i="63"/>
  <c r="CH22" i="63"/>
  <c r="CH635" i="63"/>
  <c r="CH365" i="63"/>
  <c r="CH519" i="63"/>
  <c r="CH151" i="63"/>
  <c r="CH507" i="63"/>
  <c r="CH508" i="63"/>
  <c r="CH38" i="63"/>
  <c r="CH580" i="63"/>
  <c r="CH400" i="63"/>
  <c r="CH105" i="63"/>
  <c r="CH275" i="63"/>
  <c r="CH234" i="63"/>
  <c r="CH577" i="63"/>
  <c r="CH655" i="63"/>
  <c r="CH169" i="63"/>
  <c r="CH228" i="63"/>
  <c r="CH496" i="63"/>
  <c r="CH451" i="63"/>
  <c r="CH640" i="63"/>
  <c r="CH454" i="63"/>
  <c r="CH492" i="63"/>
  <c r="CH416" i="63"/>
  <c r="CH67" i="63"/>
  <c r="CH439" i="63"/>
  <c r="CH378" i="63"/>
  <c r="CH516" i="63"/>
  <c r="CH235" i="63"/>
  <c r="CH23" i="63"/>
  <c r="CH163" i="63"/>
  <c r="CH362" i="63"/>
  <c r="CH26" i="63"/>
  <c r="CH420" i="63"/>
  <c r="CH295" i="63"/>
  <c r="CH433" i="63"/>
  <c r="CH283" i="63"/>
  <c r="CH259" i="63"/>
  <c r="CH257" i="63"/>
  <c r="CH478" i="63"/>
  <c r="CH233" i="63"/>
  <c r="CH315" i="63"/>
  <c r="CH338" i="63"/>
  <c r="CH255" i="63"/>
  <c r="CH258" i="63"/>
  <c r="CH417" i="63"/>
  <c r="CH171" i="63"/>
  <c r="CH447" i="63"/>
  <c r="CH465" i="63"/>
  <c r="CH422" i="63"/>
  <c r="CH641" i="63"/>
  <c r="CH292" i="63"/>
  <c r="CH87" i="63"/>
  <c r="CH108" i="63"/>
  <c r="CH436" i="63"/>
  <c r="CH634" i="63"/>
  <c r="CH448" i="63"/>
  <c r="CH27" i="63"/>
  <c r="CH185" i="63"/>
  <c r="CH53" i="63"/>
  <c r="CH141" i="63"/>
  <c r="CH379" i="63"/>
  <c r="CH525" i="63"/>
  <c r="CH627" i="63"/>
  <c r="CH616" i="63"/>
  <c r="CH128" i="63"/>
  <c r="CH136" i="63"/>
  <c r="CH225" i="63"/>
  <c r="CH131" i="63"/>
  <c r="CH608" i="63"/>
  <c r="CH330" i="63"/>
  <c r="CH322" i="63"/>
  <c r="CH335" i="63"/>
  <c r="CH222" i="63"/>
  <c r="CH10" i="63"/>
  <c r="CH50" i="63"/>
  <c r="CH95" i="63"/>
  <c r="CH548" i="63"/>
  <c r="CH626" i="63"/>
  <c r="CH591" i="63"/>
  <c r="CH331" i="63"/>
  <c r="CH60" i="63"/>
  <c r="CH47" i="63"/>
  <c r="CH146" i="63"/>
  <c r="CH219" i="63"/>
  <c r="CH130" i="63"/>
  <c r="CH56" i="63"/>
  <c r="CH547" i="63"/>
  <c r="CH552" i="63"/>
  <c r="CH138" i="63"/>
  <c r="CH17" i="63"/>
  <c r="CH540" i="63"/>
  <c r="CH606" i="63"/>
  <c r="CQ604" i="63"/>
  <c r="CQ201" i="63"/>
  <c r="CQ199" i="63"/>
  <c r="CQ624" i="63"/>
  <c r="CQ603" i="63"/>
  <c r="CQ258" i="63"/>
  <c r="CQ256" i="63"/>
  <c r="CQ377" i="63"/>
  <c r="CQ502" i="63"/>
  <c r="CQ274" i="63"/>
  <c r="CQ415" i="63"/>
  <c r="CQ325" i="63"/>
  <c r="CQ580" i="63"/>
  <c r="CQ107" i="63"/>
  <c r="CQ492" i="63"/>
  <c r="CQ314" i="63"/>
  <c r="CQ168" i="63"/>
  <c r="CQ326" i="63"/>
  <c r="CQ202" i="63"/>
  <c r="CQ123" i="63"/>
  <c r="CQ266" i="63"/>
  <c r="CQ153" i="63"/>
  <c r="CQ416" i="63"/>
  <c r="CQ170" i="63"/>
  <c r="CQ430" i="63"/>
  <c r="CQ68" i="63"/>
  <c r="CQ259" i="63"/>
  <c r="CQ236" i="63"/>
  <c r="CQ516" i="63"/>
  <c r="CQ426" i="63"/>
  <c r="CQ106" i="63"/>
  <c r="CQ24" i="63"/>
  <c r="CQ27" i="63"/>
  <c r="CQ474" i="63"/>
  <c r="CQ418" i="63"/>
  <c r="CQ477" i="63"/>
  <c r="CQ390" i="63"/>
  <c r="CQ228" i="63"/>
  <c r="CQ105" i="63"/>
  <c r="CQ576" i="63"/>
  <c r="CQ295" i="63"/>
  <c r="CQ633" i="63"/>
  <c r="CQ494" i="63"/>
  <c r="CQ155" i="63"/>
  <c r="CQ508" i="63"/>
  <c r="CQ463" i="63"/>
  <c r="CQ595" i="63"/>
  <c r="CQ640" i="63"/>
  <c r="CQ578" i="63"/>
  <c r="CQ37" i="63"/>
  <c r="CQ454" i="63"/>
  <c r="CQ36" i="63"/>
  <c r="CQ67" i="63"/>
  <c r="CQ275" i="63"/>
  <c r="CQ71" i="63"/>
  <c r="CQ486" i="63"/>
  <c r="CQ403" i="63"/>
  <c r="CQ324" i="63"/>
  <c r="CQ627" i="63"/>
  <c r="CQ574" i="63"/>
  <c r="CQ144" i="63"/>
  <c r="CQ214" i="63"/>
  <c r="CQ136" i="63"/>
  <c r="CQ611" i="63"/>
  <c r="CQ215" i="63"/>
  <c r="CQ334" i="63"/>
  <c r="CQ561" i="63"/>
  <c r="CQ46" i="63"/>
  <c r="CQ117" i="63"/>
  <c r="CQ322" i="63"/>
  <c r="CQ330" i="63"/>
  <c r="CQ43" i="63"/>
  <c r="CQ56" i="63"/>
  <c r="CQ610" i="63"/>
  <c r="CQ625" i="63"/>
  <c r="CQ606" i="63"/>
  <c r="CQ331" i="63"/>
  <c r="CQ16" i="63"/>
  <c r="CQ52" i="63"/>
  <c r="CQ139" i="63"/>
  <c r="CQ33" i="63"/>
  <c r="CQ483" i="63"/>
  <c r="CQ225" i="63"/>
  <c r="CQ577" i="63"/>
  <c r="CQ268" i="63"/>
  <c r="CQ638" i="63"/>
  <c r="CQ433" i="63"/>
  <c r="CQ635" i="63"/>
  <c r="CQ150" i="63"/>
  <c r="CQ104" i="63"/>
  <c r="CQ442" i="63"/>
  <c r="CQ519" i="63"/>
  <c r="CQ375" i="63"/>
  <c r="CQ212" i="63"/>
  <c r="CQ427" i="63"/>
  <c r="CQ449" i="63"/>
  <c r="CQ122" i="63"/>
  <c r="CQ465" i="63"/>
  <c r="CQ505" i="63"/>
  <c r="CQ634" i="63"/>
  <c r="CQ338" i="63"/>
  <c r="CQ184" i="63"/>
  <c r="CQ237" i="63"/>
  <c r="CQ607" i="63"/>
  <c r="CQ45" i="63"/>
  <c r="CQ376" i="63"/>
  <c r="CQ296" i="63"/>
  <c r="CQ149" i="63"/>
  <c r="CQ399" i="63"/>
  <c r="CQ269" i="63"/>
  <c r="CQ429" i="63"/>
  <c r="CQ500" i="63"/>
  <c r="CQ440" i="63"/>
  <c r="CQ200" i="63"/>
  <c r="CQ656" i="63"/>
  <c r="CQ401" i="63"/>
  <c r="CQ467" i="63"/>
  <c r="CQ435" i="63"/>
  <c r="CQ466" i="63"/>
  <c r="CQ363" i="63"/>
  <c r="CQ493" i="63"/>
  <c r="CQ496" i="63"/>
  <c r="CQ233" i="63"/>
  <c r="CQ19" i="63"/>
  <c r="CQ365" i="63"/>
  <c r="CQ238" i="63"/>
  <c r="CQ192" i="63"/>
  <c r="CQ299" i="63"/>
  <c r="CQ190" i="63"/>
  <c r="CQ583" i="63"/>
  <c r="CQ298" i="63"/>
  <c r="CQ183" i="63"/>
  <c r="CQ641" i="63"/>
  <c r="CQ293" i="63"/>
  <c r="CQ514" i="63"/>
  <c r="CQ162" i="63"/>
  <c r="CQ234" i="63"/>
  <c r="CQ198" i="63"/>
  <c r="CQ38" i="63"/>
  <c r="CQ397" i="63"/>
  <c r="CQ180" i="63"/>
  <c r="CQ163" i="63"/>
  <c r="CQ313" i="63"/>
  <c r="CQ254" i="63"/>
  <c r="CQ112" i="63"/>
  <c r="CQ452" i="63"/>
  <c r="CQ336" i="63"/>
  <c r="CQ592" i="63"/>
  <c r="CQ164" i="63"/>
  <c r="CQ484" i="63"/>
  <c r="CQ593" i="63"/>
  <c r="CQ515" i="63"/>
  <c r="CQ378" i="63"/>
  <c r="CQ108" i="63"/>
  <c r="CQ307" i="63"/>
  <c r="CQ549" i="63"/>
  <c r="CQ510" i="63"/>
  <c r="CQ127" i="63"/>
  <c r="CQ141" i="63"/>
  <c r="CQ140" i="63"/>
  <c r="CQ323" i="63"/>
  <c r="CQ116" i="63"/>
  <c r="CQ371" i="63"/>
  <c r="CQ131" i="63"/>
  <c r="CQ264" i="63"/>
  <c r="CQ553" i="63"/>
  <c r="CQ142" i="63"/>
  <c r="CQ602" i="63"/>
  <c r="CQ95" i="63"/>
  <c r="CQ547" i="63"/>
  <c r="CQ617" i="63"/>
  <c r="CQ143" i="63"/>
  <c r="CQ138" i="63"/>
  <c r="CQ129" i="63"/>
  <c r="CQ291" i="63"/>
  <c r="CQ54" i="63"/>
  <c r="CQ559" i="63"/>
  <c r="CQ645" i="63"/>
  <c r="CQ182" i="63"/>
  <c r="CQ517" i="63"/>
  <c r="CQ260" i="63"/>
  <c r="CQ579" i="63"/>
  <c r="CQ374" i="63"/>
  <c r="CQ63" i="63"/>
  <c r="CQ66" i="63"/>
  <c r="CQ637" i="63"/>
  <c r="CQ402" i="63"/>
  <c r="CQ636" i="63"/>
  <c r="CQ239" i="63"/>
  <c r="CQ370" i="63"/>
  <c r="CQ121" i="63"/>
  <c r="CQ419" i="63"/>
  <c r="CQ450" i="63"/>
  <c r="CQ441" i="63"/>
  <c r="CQ120" i="63"/>
  <c r="CQ133" i="63"/>
  <c r="CQ137" i="63"/>
  <c r="CQ462" i="63"/>
  <c r="CQ520" i="63"/>
  <c r="CQ148" i="63"/>
  <c r="CQ609" i="63"/>
  <c r="CQ65" i="63"/>
  <c r="CQ195" i="63"/>
  <c r="CQ507" i="63"/>
  <c r="CQ364" i="63"/>
  <c r="CQ478" i="63"/>
  <c r="CQ191" i="63"/>
  <c r="CQ464" i="63"/>
  <c r="CQ49" i="63"/>
  <c r="CQ501" i="63"/>
  <c r="CQ197" i="63"/>
  <c r="CQ434" i="63"/>
  <c r="CQ453" i="63"/>
  <c r="CQ230" i="63"/>
  <c r="CQ232" i="63"/>
  <c r="CQ189" i="63"/>
  <c r="CQ596" i="63"/>
  <c r="CQ575" i="63"/>
  <c r="CQ352" i="63"/>
  <c r="CQ461" i="63"/>
  <c r="CQ166" i="63"/>
  <c r="CQ257" i="63"/>
  <c r="CQ361" i="63"/>
  <c r="CQ216" i="63"/>
  <c r="CQ594" i="63"/>
  <c r="CQ315" i="63"/>
  <c r="CQ69" i="63"/>
  <c r="CQ294" i="63"/>
  <c r="CQ495" i="63"/>
  <c r="CQ292" i="63"/>
  <c r="CQ513" i="63"/>
  <c r="CQ354" i="63"/>
  <c r="CQ161" i="63"/>
  <c r="CQ151" i="63"/>
  <c r="CQ231" i="63"/>
  <c r="CQ436" i="63"/>
  <c r="CQ181" i="63"/>
  <c r="CQ417" i="63"/>
  <c r="CQ185" i="63"/>
  <c r="CQ421" i="63"/>
  <c r="CQ194" i="63"/>
  <c r="CQ229" i="63"/>
  <c r="CQ366" i="63"/>
  <c r="CQ128" i="63"/>
  <c r="CQ631" i="63"/>
  <c r="CQ31" i="63"/>
  <c r="CQ525" i="63"/>
  <c r="CQ497" i="63"/>
  <c r="CQ565" i="63"/>
  <c r="CQ332" i="63"/>
  <c r="CQ42" i="63"/>
  <c r="CQ222" i="63"/>
  <c r="CQ545" i="63"/>
  <c r="CQ541" i="63"/>
  <c r="CQ208" i="63"/>
  <c r="CQ135" i="63"/>
  <c r="CQ146" i="63"/>
  <c r="CQ17" i="63"/>
  <c r="CQ32" i="63"/>
  <c r="CQ10" i="63"/>
  <c r="CQ51" i="63"/>
  <c r="CQ134" i="63"/>
  <c r="CQ288" i="63"/>
  <c r="CQ564" i="63"/>
  <c r="CQ118" i="63"/>
  <c r="CQ34" i="63"/>
  <c r="CQ47" i="63"/>
  <c r="CQ61" i="63"/>
  <c r="CQ132" i="63"/>
  <c r="CQ48" i="63"/>
  <c r="CQ219" i="63"/>
  <c r="CQ540" i="63"/>
  <c r="CQ646" i="63"/>
  <c r="CQ119" i="63"/>
  <c r="CQ267" i="63"/>
  <c r="CQ655" i="63"/>
  <c r="CQ21" i="63"/>
  <c r="CQ398" i="63"/>
  <c r="CQ165" i="63"/>
  <c r="CQ26" i="63"/>
  <c r="CQ203" i="63"/>
  <c r="CQ240" i="63"/>
  <c r="CQ20" i="63"/>
  <c r="CQ657" i="63"/>
  <c r="CQ154" i="63"/>
  <c r="CQ428" i="63"/>
  <c r="CQ167" i="63"/>
  <c r="CQ420" i="63"/>
  <c r="CQ297" i="63"/>
  <c r="CQ485" i="63"/>
  <c r="CQ235" i="63"/>
  <c r="CQ255" i="63"/>
  <c r="CQ171" i="63"/>
  <c r="CQ473" i="63"/>
  <c r="CQ518" i="63"/>
  <c r="CQ179" i="63"/>
  <c r="CQ35" i="63"/>
  <c r="CQ86" i="63"/>
  <c r="CQ447" i="63"/>
  <c r="CQ284" i="63"/>
  <c r="CQ369" i="63"/>
  <c r="CQ455" i="63"/>
  <c r="CQ451" i="63"/>
  <c r="CQ639" i="63"/>
  <c r="CQ193" i="63"/>
  <c r="CQ337" i="63"/>
  <c r="CQ582" i="63"/>
  <c r="CQ422" i="63"/>
  <c r="CQ283" i="63"/>
  <c r="CQ111" i="63"/>
  <c r="CQ476" i="63"/>
  <c r="CQ362" i="63"/>
  <c r="CQ446" i="63"/>
  <c r="CQ64" i="63"/>
  <c r="CQ506" i="63"/>
  <c r="CQ353" i="63"/>
  <c r="CQ152" i="63"/>
  <c r="CQ400" i="63"/>
  <c r="CQ468" i="63"/>
  <c r="CQ196" i="63"/>
  <c r="CQ608" i="63"/>
  <c r="CQ448" i="63"/>
  <c r="CQ23" i="63"/>
  <c r="CQ355" i="63"/>
  <c r="CQ110" i="63"/>
  <c r="CQ581" i="63"/>
  <c r="CQ391" i="63"/>
  <c r="CQ22" i="63"/>
  <c r="CQ169" i="63"/>
  <c r="CQ25" i="63"/>
  <c r="CQ439" i="63"/>
  <c r="CQ87" i="63"/>
  <c r="CQ392" i="63"/>
  <c r="CQ475" i="63"/>
  <c r="CQ654" i="63"/>
  <c r="CQ109" i="63"/>
  <c r="CQ460" i="63"/>
  <c r="CQ509" i="63"/>
  <c r="CQ70" i="63"/>
  <c r="CQ335" i="63"/>
  <c r="CQ379" i="63"/>
  <c r="CQ207" i="63"/>
  <c r="CQ616" i="63"/>
  <c r="CQ521" i="63"/>
  <c r="CQ290" i="63"/>
  <c r="CQ18" i="63"/>
  <c r="CQ53" i="63"/>
  <c r="CQ566" i="63"/>
  <c r="CQ482" i="63"/>
  <c r="CQ613" i="63"/>
  <c r="CQ552" i="63"/>
  <c r="CQ265" i="63"/>
  <c r="CQ622" i="63"/>
  <c r="CQ130" i="63"/>
  <c r="CQ591" i="63"/>
  <c r="CQ57" i="63"/>
  <c r="CQ55" i="63"/>
  <c r="CQ50" i="63"/>
  <c r="CQ289" i="63"/>
  <c r="CQ539" i="63"/>
  <c r="CQ605" i="63"/>
  <c r="CQ44" i="63"/>
  <c r="CQ548" i="63"/>
  <c r="CQ626" i="63"/>
  <c r="CZ152" i="63"/>
  <c r="CT379" i="63"/>
  <c r="AT553" i="63"/>
  <c r="AF553" i="63"/>
  <c r="AH553" i="63"/>
  <c r="CS553" i="63"/>
  <c r="AN553" i="63"/>
  <c r="CD553" i="63"/>
  <c r="F553" i="63"/>
  <c r="AX553" i="63"/>
  <c r="AL553" i="63"/>
  <c r="BL553" i="63"/>
  <c r="AO553" i="63"/>
  <c r="BD553" i="63"/>
  <c r="DB553" i="63"/>
  <c r="J553" i="63"/>
  <c r="CX553" i="63"/>
  <c r="DA553" i="63"/>
  <c r="I553" i="63"/>
  <c r="BK553" i="63"/>
  <c r="AV553" i="63"/>
  <c r="CB553" i="63"/>
  <c r="V553" i="63"/>
  <c r="X553" i="63"/>
  <c r="CY553" i="63"/>
  <c r="CJ553" i="63"/>
  <c r="R553" i="63"/>
  <c r="H553" i="63"/>
  <c r="BF553" i="63"/>
  <c r="CC553" i="63"/>
  <c r="CR553" i="63"/>
  <c r="Z553" i="63"/>
  <c r="Y553" i="63"/>
  <c r="AP553" i="63"/>
  <c r="BM553" i="63"/>
  <c r="BE553" i="63"/>
  <c r="CL553" i="63"/>
  <c r="BN553" i="63"/>
  <c r="AW553" i="63"/>
  <c r="Q553" i="63"/>
  <c r="BV553" i="63"/>
  <c r="P553" i="63"/>
  <c r="BR553" i="63"/>
  <c r="Y603" i="63"/>
  <c r="R603" i="63"/>
  <c r="AX603" i="63"/>
  <c r="AL603" i="63"/>
  <c r="AT603" i="63"/>
  <c r="AF603" i="63"/>
  <c r="AW603" i="63"/>
  <c r="AH603" i="63"/>
  <c r="Q603" i="63"/>
  <c r="BF603" i="63"/>
  <c r="CC603" i="63"/>
  <c r="P603" i="63"/>
  <c r="CR603" i="63"/>
  <c r="AN603" i="63"/>
  <c r="X603" i="63"/>
  <c r="CL603" i="63"/>
  <c r="H603" i="63"/>
  <c r="BN603" i="63"/>
  <c r="BL603" i="63"/>
  <c r="AO603" i="63"/>
  <c r="BD603" i="63"/>
  <c r="DB617" i="63"/>
  <c r="CX617" i="63"/>
  <c r="CS603" i="63"/>
  <c r="DA617" i="63"/>
  <c r="AV603" i="63"/>
  <c r="CD603" i="63"/>
  <c r="CK603" i="63"/>
  <c r="BT603" i="63"/>
  <c r="V603" i="63"/>
  <c r="CY617" i="63"/>
  <c r="BM603" i="63"/>
  <c r="BE603" i="63"/>
  <c r="F603" i="63"/>
  <c r="J603" i="63"/>
  <c r="Z603" i="63"/>
  <c r="AP603" i="63"/>
  <c r="CJ603" i="63"/>
  <c r="BV603" i="63"/>
  <c r="BR603" i="63"/>
  <c r="X609" i="63"/>
  <c r="CY623" i="63"/>
  <c r="BM609" i="63"/>
  <c r="BE609" i="63"/>
  <c r="CL609" i="63"/>
  <c r="AW609" i="63"/>
  <c r="Q609" i="63"/>
  <c r="DB623" i="63"/>
  <c r="CR609" i="63"/>
  <c r="J609" i="63"/>
  <c r="CX623" i="63"/>
  <c r="DA623" i="63"/>
  <c r="I609" i="63"/>
  <c r="BK609" i="63"/>
  <c r="AG609" i="63"/>
  <c r="Z609" i="63"/>
  <c r="H609" i="63"/>
  <c r="AH609" i="63"/>
  <c r="AO609" i="63"/>
  <c r="P609" i="63"/>
  <c r="CS609" i="63"/>
  <c r="CW623" i="63"/>
  <c r="CD609" i="63"/>
  <c r="Y609" i="63"/>
  <c r="CJ609" i="63"/>
  <c r="R609" i="63"/>
  <c r="F609" i="63"/>
  <c r="AT609" i="63"/>
  <c r="BN609" i="63"/>
  <c r="BD609" i="63"/>
  <c r="AN609" i="63"/>
  <c r="AV609" i="63"/>
  <c r="V609" i="63"/>
  <c r="AP609" i="63"/>
  <c r="AX609" i="63"/>
  <c r="AL609" i="63"/>
  <c r="AF609" i="63"/>
  <c r="BL609" i="63"/>
  <c r="BF609" i="63"/>
  <c r="BV609" i="63"/>
  <c r="CC609" i="63"/>
  <c r="BR609" i="63"/>
  <c r="V613" i="63"/>
  <c r="AP613" i="63"/>
  <c r="F613" i="63"/>
  <c r="AL613" i="63"/>
  <c r="AF613" i="63"/>
  <c r="BL613" i="63"/>
  <c r="P613" i="63"/>
  <c r="BR613" i="63"/>
  <c r="CW627" i="63"/>
  <c r="I613" i="63"/>
  <c r="BK613" i="63"/>
  <c r="Y613" i="63"/>
  <c r="X613" i="63"/>
  <c r="BM613" i="63"/>
  <c r="AO613" i="63"/>
  <c r="BD613" i="63"/>
  <c r="J613" i="63"/>
  <c r="AG613" i="63"/>
  <c r="CD613" i="63"/>
  <c r="Z613" i="63"/>
  <c r="BE613" i="63"/>
  <c r="CL613" i="63"/>
  <c r="R613" i="63"/>
  <c r="AT613" i="63"/>
  <c r="H613" i="63"/>
  <c r="BN613" i="63"/>
  <c r="AH613" i="63"/>
  <c r="BV613" i="63"/>
  <c r="CX627" i="63"/>
  <c r="CS613" i="63"/>
  <c r="DA627" i="63"/>
  <c r="AN613" i="63"/>
  <c r="AV613" i="63"/>
  <c r="CY627" i="63"/>
  <c r="CJ613" i="63"/>
  <c r="AX613" i="63"/>
  <c r="AW613" i="63"/>
  <c r="Q613" i="63"/>
  <c r="BF613" i="63"/>
  <c r="CC613" i="63"/>
  <c r="DB627" i="63"/>
  <c r="CT371" i="63"/>
  <c r="CT609" i="63"/>
  <c r="CT603" i="63"/>
  <c r="CT152" i="63"/>
  <c r="CS140" i="63"/>
  <c r="I140" i="63"/>
  <c r="BK140" i="63"/>
  <c r="AV140" i="63"/>
  <c r="CR140" i="63"/>
  <c r="CX140" i="63"/>
  <c r="CW140" i="63"/>
  <c r="DA140" i="63"/>
  <c r="BZ140" i="63"/>
  <c r="CB140" i="63"/>
  <c r="CL140" i="63"/>
  <c r="BN140" i="63"/>
  <c r="BD140" i="63"/>
  <c r="AD291" i="63"/>
  <c r="AD502" i="63"/>
  <c r="AD140" i="63"/>
  <c r="AD609" i="63"/>
  <c r="BT574" i="63"/>
  <c r="BT152" i="63"/>
  <c r="CK502" i="63"/>
  <c r="CB10" i="63"/>
  <c r="CB502" i="63"/>
  <c r="CB574" i="63"/>
  <c r="BU10" i="63"/>
  <c r="BU502" i="63"/>
  <c r="BU140" i="63"/>
  <c r="BU574" i="63"/>
  <c r="BU553" i="63"/>
  <c r="BZ609" i="63"/>
  <c r="BZ553" i="63"/>
  <c r="CD152" i="63"/>
  <c r="AV371" i="63"/>
  <c r="AG553" i="63"/>
  <c r="AT212" i="63"/>
  <c r="BF212" i="63"/>
  <c r="CR212" i="63"/>
  <c r="CW212" i="63"/>
  <c r="AN212" i="63"/>
  <c r="X212" i="63"/>
  <c r="CY212" i="63"/>
  <c r="BM212" i="63"/>
  <c r="CL212" i="63"/>
  <c r="R212" i="63"/>
  <c r="F212" i="63"/>
  <c r="AX212" i="63"/>
  <c r="H212" i="63"/>
  <c r="BL212" i="63"/>
  <c r="AW212" i="63"/>
  <c r="Q212" i="63"/>
  <c r="DB212" i="63"/>
  <c r="J212" i="63"/>
  <c r="CX212" i="63"/>
  <c r="I212" i="63"/>
  <c r="AV212" i="63"/>
  <c r="BT212" i="63"/>
  <c r="Z212" i="63"/>
  <c r="Y212" i="63"/>
  <c r="V212" i="63"/>
  <c r="AP212" i="63"/>
  <c r="AL212" i="63"/>
  <c r="AF212" i="63"/>
  <c r="BN212" i="63"/>
  <c r="BD212" i="63"/>
  <c r="BV212" i="63"/>
  <c r="CC212" i="63"/>
  <c r="CS212" i="63"/>
  <c r="BK212" i="63"/>
  <c r="AG212" i="63"/>
  <c r="BZ212" i="63"/>
  <c r="CJ212" i="63"/>
  <c r="BE212" i="63"/>
  <c r="AH212" i="63"/>
  <c r="AO212" i="63"/>
  <c r="P212" i="63"/>
  <c r="BR212" i="63"/>
  <c r="AN502" i="63"/>
  <c r="AN366" i="63"/>
  <c r="BK611" i="63"/>
  <c r="BK152" i="63"/>
  <c r="I603" i="63"/>
  <c r="DA212" i="63"/>
  <c r="DC548" i="63"/>
  <c r="DC620" i="63"/>
  <c r="DC624" i="63"/>
  <c r="DC640" i="63"/>
  <c r="DC17" i="63"/>
  <c r="DC330" i="63"/>
  <c r="DC298" i="63"/>
  <c r="DC494" i="63"/>
  <c r="DC439" i="63"/>
  <c r="DC201" i="63"/>
  <c r="DC416" i="63"/>
  <c r="DC434" i="63"/>
  <c r="DC121" i="63"/>
  <c r="DC462" i="63"/>
  <c r="CW617" i="63"/>
  <c r="DC27" i="63"/>
  <c r="DC197" i="63"/>
  <c r="DC353" i="63"/>
  <c r="DC191" i="63"/>
  <c r="DC267" i="63"/>
  <c r="DC496" i="63"/>
  <c r="DC66" i="63"/>
  <c r="CW553" i="63"/>
  <c r="CS574" i="63"/>
  <c r="CS371" i="63"/>
  <c r="CX371" i="63"/>
  <c r="CX379" i="63"/>
  <c r="J222" i="63"/>
  <c r="J140" i="63"/>
  <c r="CR613" i="63"/>
  <c r="R366" i="63"/>
  <c r="AF366" i="63"/>
  <c r="BL366" i="63"/>
  <c r="AH366" i="63"/>
  <c r="BR366" i="63"/>
  <c r="CS366" i="63"/>
  <c r="V366" i="63"/>
  <c r="CY366" i="63"/>
  <c r="BM366" i="63"/>
  <c r="AL366" i="63"/>
  <c r="AW366" i="63"/>
  <c r="AO366" i="63"/>
  <c r="BF366" i="63"/>
  <c r="BV366" i="63"/>
  <c r="DB366" i="63"/>
  <c r="CX366" i="63"/>
  <c r="CW366" i="63"/>
  <c r="I366" i="63"/>
  <c r="BK366" i="63"/>
  <c r="AG366" i="63"/>
  <c r="AV366" i="63"/>
  <c r="Z366" i="63"/>
  <c r="AP366" i="63"/>
  <c r="BE366" i="63"/>
  <c r="CL366" i="63"/>
  <c r="F366" i="63"/>
  <c r="H366" i="63"/>
  <c r="Q366" i="63"/>
  <c r="BD366" i="63"/>
  <c r="CC366" i="63"/>
  <c r="P366" i="63"/>
  <c r="CR366" i="63"/>
  <c r="CD366" i="63"/>
  <c r="Y366" i="63"/>
  <c r="X366" i="63"/>
  <c r="CJ366" i="63"/>
  <c r="AX366" i="63"/>
  <c r="AT366" i="63"/>
  <c r="BN366" i="63"/>
  <c r="X574" i="63"/>
  <c r="F574" i="63"/>
  <c r="AO574" i="63"/>
  <c r="BD574" i="63"/>
  <c r="DA588" i="63"/>
  <c r="BK574" i="63"/>
  <c r="Z574" i="63"/>
  <c r="CY588" i="63"/>
  <c r="BM574" i="63"/>
  <c r="CJ574" i="63"/>
  <c r="R574" i="63"/>
  <c r="AX574" i="63"/>
  <c r="BN574" i="63"/>
  <c r="AH574" i="63"/>
  <c r="P574" i="63"/>
  <c r="CR574" i="63"/>
  <c r="CW588" i="63"/>
  <c r="I574" i="63"/>
  <c r="AG574" i="63"/>
  <c r="AV574" i="63"/>
  <c r="CD574" i="63"/>
  <c r="Y574" i="63"/>
  <c r="V574" i="63"/>
  <c r="AL574" i="63"/>
  <c r="AT574" i="63"/>
  <c r="H574" i="63"/>
  <c r="BL574" i="63"/>
  <c r="BF574" i="63"/>
  <c r="BV574" i="63"/>
  <c r="CC574" i="63"/>
  <c r="DB588" i="63"/>
  <c r="BR574" i="63"/>
  <c r="J574" i="63"/>
  <c r="AP574" i="63"/>
  <c r="BE574" i="63"/>
  <c r="CL574" i="63"/>
  <c r="AF574" i="63"/>
  <c r="AW574" i="63"/>
  <c r="Q574" i="63"/>
  <c r="CZ10" i="63"/>
  <c r="CZ502" i="63"/>
  <c r="CZ623" i="63"/>
  <c r="CZ553" i="63"/>
  <c r="AD10" i="63"/>
  <c r="AD371" i="63"/>
  <c r="AD366" i="63"/>
  <c r="AD379" i="63"/>
  <c r="BT613" i="63"/>
  <c r="BT502" i="63"/>
  <c r="BT140" i="63"/>
  <c r="BT371" i="63"/>
  <c r="BT609" i="63"/>
  <c r="CK291" i="63"/>
  <c r="CK379" i="63"/>
  <c r="CK366" i="63"/>
  <c r="CK140" i="63"/>
  <c r="CB371" i="63"/>
  <c r="CB366" i="63"/>
  <c r="BU613" i="63"/>
  <c r="BU379" i="63"/>
  <c r="BU222" i="63"/>
  <c r="BU366" i="63"/>
  <c r="BZ366" i="63"/>
  <c r="CD140" i="63"/>
  <c r="AG140" i="63"/>
  <c r="AG603" i="63"/>
  <c r="BK603" i="63"/>
  <c r="DC119" i="63"/>
  <c r="DC59" i="63"/>
  <c r="DC564" i="63"/>
  <c r="DC58" i="63"/>
  <c r="DC521" i="63"/>
  <c r="DC150" i="63"/>
  <c r="DC181" i="63"/>
  <c r="DC168" i="63"/>
  <c r="DC299" i="63"/>
  <c r="DC513" i="63"/>
  <c r="DC592" i="63"/>
  <c r="DC87" i="63"/>
  <c r="DC203" i="63"/>
  <c r="DC35" i="63"/>
  <c r="DC183" i="63"/>
  <c r="DC256" i="63"/>
  <c r="X291" i="63"/>
  <c r="CY291" i="63"/>
  <c r="BM291" i="63"/>
  <c r="AF291" i="63"/>
  <c r="AO291" i="63"/>
  <c r="Q291" i="63"/>
  <c r="BD291" i="63"/>
  <c r="CC291" i="63"/>
  <c r="J291" i="63"/>
  <c r="CD291" i="63"/>
  <c r="Z291" i="63"/>
  <c r="V291" i="63"/>
  <c r="AP291" i="63"/>
  <c r="CJ291" i="63"/>
  <c r="BE291" i="63"/>
  <c r="CL291" i="63"/>
  <c r="BL291" i="63"/>
  <c r="AW291" i="63"/>
  <c r="AH291" i="63"/>
  <c r="BV291" i="63"/>
  <c r="CX291" i="63"/>
  <c r="CW291" i="63"/>
  <c r="CB291" i="63"/>
  <c r="R291" i="63"/>
  <c r="H291" i="63"/>
  <c r="BF291" i="63"/>
  <c r="DB291" i="63"/>
  <c r="BR291" i="63"/>
  <c r="CR291" i="63"/>
  <c r="CS291" i="63"/>
  <c r="Y291" i="63"/>
  <c r="F291" i="63"/>
  <c r="AX291" i="63"/>
  <c r="AL291" i="63"/>
  <c r="AT291" i="63"/>
  <c r="BN291" i="63"/>
  <c r="P291" i="63"/>
  <c r="AP152" i="63"/>
  <c r="AL152" i="63"/>
  <c r="BN152" i="63"/>
  <c r="AH152" i="63"/>
  <c r="BD152" i="63"/>
  <c r="BV152" i="63"/>
  <c r="CC152" i="63"/>
  <c r="DA152" i="63"/>
  <c r="X152" i="63"/>
  <c r="CY152" i="63"/>
  <c r="BM152" i="63"/>
  <c r="AF152" i="63"/>
  <c r="BL152" i="63"/>
  <c r="Q152" i="63"/>
  <c r="BF152" i="63"/>
  <c r="BR152" i="63"/>
  <c r="CX152" i="63"/>
  <c r="CW152" i="63"/>
  <c r="I152" i="63"/>
  <c r="AG152" i="63"/>
  <c r="AV152" i="63"/>
  <c r="V152" i="63"/>
  <c r="CJ152" i="63"/>
  <c r="BE152" i="63"/>
  <c r="CL152" i="63"/>
  <c r="H152" i="63"/>
  <c r="P152" i="63"/>
  <c r="CR152" i="63"/>
  <c r="J152" i="63"/>
  <c r="CS152" i="63"/>
  <c r="AN152" i="63"/>
  <c r="Z152" i="63"/>
  <c r="Y152" i="63"/>
  <c r="R152" i="63"/>
  <c r="F152" i="63"/>
  <c r="AX152" i="63"/>
  <c r="AT152" i="63"/>
  <c r="AW152" i="63"/>
  <c r="AO152" i="63"/>
  <c r="DB152" i="63"/>
  <c r="Z371" i="63"/>
  <c r="BM371" i="63"/>
  <c r="BE371" i="63"/>
  <c r="AF371" i="63"/>
  <c r="H371" i="63"/>
  <c r="AH371" i="63"/>
  <c r="Q371" i="63"/>
  <c r="BD371" i="63"/>
  <c r="BV371" i="63"/>
  <c r="DB371" i="63"/>
  <c r="CR371" i="63"/>
  <c r="I371" i="63"/>
  <c r="BK371" i="63"/>
  <c r="AG371" i="63"/>
  <c r="Y371" i="63"/>
  <c r="X371" i="63"/>
  <c r="CY371" i="63"/>
  <c r="CL371" i="63"/>
  <c r="R371" i="63"/>
  <c r="F371" i="63"/>
  <c r="AX371" i="63"/>
  <c r="AL371" i="63"/>
  <c r="CC371" i="63"/>
  <c r="P371" i="63"/>
  <c r="J371" i="63"/>
  <c r="CW371" i="63"/>
  <c r="AN371" i="63"/>
  <c r="CD371" i="63"/>
  <c r="BU371" i="63"/>
  <c r="V371" i="63"/>
  <c r="AP371" i="63"/>
  <c r="BN371" i="63"/>
  <c r="AW371" i="63"/>
  <c r="BZ371" i="63"/>
  <c r="CJ371" i="63"/>
  <c r="AT371" i="63"/>
  <c r="BL371" i="63"/>
  <c r="AO371" i="63"/>
  <c r="BF371" i="63"/>
  <c r="BR371" i="63"/>
  <c r="CZ366" i="63"/>
  <c r="AL10" i="63"/>
  <c r="AT10" i="63"/>
  <c r="BF10" i="63"/>
  <c r="DA10" i="63"/>
  <c r="CD10" i="63"/>
  <c r="AX10" i="63"/>
  <c r="H10" i="63"/>
  <c r="BN10" i="63"/>
  <c r="AH10" i="63"/>
  <c r="Q10" i="63"/>
  <c r="CC10" i="63"/>
  <c r="CR10" i="63"/>
  <c r="J10" i="63"/>
  <c r="CX10" i="63"/>
  <c r="BK10" i="63"/>
  <c r="CK10" i="63"/>
  <c r="BT10" i="63"/>
  <c r="X10" i="63"/>
  <c r="AP10" i="63"/>
  <c r="F10" i="63"/>
  <c r="AO10" i="63"/>
  <c r="BD10" i="63"/>
  <c r="BV10" i="63"/>
  <c r="P10" i="63"/>
  <c r="DB10" i="63"/>
  <c r="CW10" i="63"/>
  <c r="AN10" i="63"/>
  <c r="Y10" i="63"/>
  <c r="CY10" i="63"/>
  <c r="CL10" i="63"/>
  <c r="AF10" i="63"/>
  <c r="BL10" i="63"/>
  <c r="AW10" i="63"/>
  <c r="BR10" i="63"/>
  <c r="Z502" i="63"/>
  <c r="Y502" i="63"/>
  <c r="V502" i="63"/>
  <c r="AP502" i="63"/>
  <c r="CY502" i="63"/>
  <c r="CJ502" i="63"/>
  <c r="R502" i="63"/>
  <c r="AL502" i="63"/>
  <c r="AH502" i="63"/>
  <c r="BV502" i="63"/>
  <c r="CC502" i="63"/>
  <c r="CW502" i="63"/>
  <c r="I502" i="63"/>
  <c r="BM502" i="63"/>
  <c r="BE502" i="63"/>
  <c r="F502" i="63"/>
  <c r="AX502" i="63"/>
  <c r="H502" i="63"/>
  <c r="BL502" i="63"/>
  <c r="AW502" i="63"/>
  <c r="Q502" i="63"/>
  <c r="P502" i="63"/>
  <c r="DA502" i="63"/>
  <c r="BK502" i="63"/>
  <c r="BZ502" i="63"/>
  <c r="CL502" i="63"/>
  <c r="AT502" i="63"/>
  <c r="AO502" i="63"/>
  <c r="BF502" i="63"/>
  <c r="BD502" i="63"/>
  <c r="DB502" i="63"/>
  <c r="CR502" i="63"/>
  <c r="J502" i="63"/>
  <c r="CX502" i="63"/>
  <c r="AG502" i="63"/>
  <c r="X502" i="63"/>
  <c r="AF502" i="63"/>
  <c r="BN502" i="63"/>
  <c r="BR502" i="63"/>
  <c r="CY625" i="63"/>
  <c r="BM611" i="63"/>
  <c r="F611" i="63"/>
  <c r="AX611" i="63"/>
  <c r="AL611" i="63"/>
  <c r="AH611" i="63"/>
  <c r="AO611" i="63"/>
  <c r="CC611" i="63"/>
  <c r="P611" i="63"/>
  <c r="CW625" i="63"/>
  <c r="Y611" i="63"/>
  <c r="X611" i="63"/>
  <c r="CJ611" i="63"/>
  <c r="BE611" i="63"/>
  <c r="AF611" i="63"/>
  <c r="BN611" i="63"/>
  <c r="AW611" i="63"/>
  <c r="Q611" i="63"/>
  <c r="BR611" i="63"/>
  <c r="CX625" i="63"/>
  <c r="AV611" i="63"/>
  <c r="BZ611" i="63"/>
  <c r="CB611" i="63"/>
  <c r="BT611" i="63"/>
  <c r="Z611" i="63"/>
  <c r="CL611" i="63"/>
  <c r="R611" i="63"/>
  <c r="AT611" i="63"/>
  <c r="BL611" i="63"/>
  <c r="BD611" i="63"/>
  <c r="DB625" i="63"/>
  <c r="J611" i="63"/>
  <c r="DA625" i="63"/>
  <c r="I611" i="63"/>
  <c r="AN611" i="63"/>
  <c r="AG611" i="63"/>
  <c r="CD611" i="63"/>
  <c r="V611" i="63"/>
  <c r="AP611" i="63"/>
  <c r="H611" i="63"/>
  <c r="BF611" i="63"/>
  <c r="BV611" i="63"/>
  <c r="Y379" i="63"/>
  <c r="X379" i="63"/>
  <c r="CJ379" i="63"/>
  <c r="CL379" i="63"/>
  <c r="AT379" i="63"/>
  <c r="BN379" i="63"/>
  <c r="AH379" i="63"/>
  <c r="Q379" i="63"/>
  <c r="CC379" i="63"/>
  <c r="AN379" i="63"/>
  <c r="Z379" i="63"/>
  <c r="CY379" i="63"/>
  <c r="BE379" i="63"/>
  <c r="AO379" i="63"/>
  <c r="DB379" i="63"/>
  <c r="J379" i="63"/>
  <c r="I379" i="63"/>
  <c r="AV379" i="63"/>
  <c r="AX379" i="63"/>
  <c r="H379" i="63"/>
  <c r="BV379" i="63"/>
  <c r="CR379" i="63"/>
  <c r="BK379" i="63"/>
  <c r="AG379" i="63"/>
  <c r="BZ379" i="63"/>
  <c r="V379" i="63"/>
  <c r="AP379" i="63"/>
  <c r="BM379" i="63"/>
  <c r="R379" i="63"/>
  <c r="F379" i="63"/>
  <c r="AL379" i="63"/>
  <c r="AF379" i="63"/>
  <c r="BL379" i="63"/>
  <c r="AW379" i="63"/>
  <c r="BF379" i="63"/>
  <c r="BD379" i="63"/>
  <c r="P379" i="63"/>
  <c r="BR379" i="63"/>
  <c r="CZ627" i="63"/>
  <c r="CZ291" i="63"/>
  <c r="CZ371" i="63"/>
  <c r="CT613" i="63"/>
  <c r="CT291" i="63"/>
  <c r="CT366" i="63"/>
  <c r="CT140" i="63"/>
  <c r="CT611" i="63"/>
  <c r="AD574" i="63"/>
  <c r="AD611" i="63"/>
  <c r="AD603" i="63"/>
  <c r="BT291" i="63"/>
  <c r="CK152" i="63"/>
  <c r="CK609" i="63"/>
  <c r="BM222" i="63"/>
  <c r="AL222" i="63"/>
  <c r="AH222" i="63"/>
  <c r="BV222" i="63"/>
  <c r="I222" i="63"/>
  <c r="AX222" i="63"/>
  <c r="AT222" i="63"/>
  <c r="AF222" i="63"/>
  <c r="H222" i="63"/>
  <c r="BN222" i="63"/>
  <c r="AW222" i="63"/>
  <c r="P222" i="63"/>
  <c r="CW222" i="63"/>
  <c r="BK222" i="63"/>
  <c r="AN222" i="63"/>
  <c r="AV222" i="63"/>
  <c r="CD222" i="63"/>
  <c r="Z222" i="63"/>
  <c r="Y222" i="63"/>
  <c r="AP222" i="63"/>
  <c r="CY222" i="63"/>
  <c r="CJ222" i="63"/>
  <c r="CL222" i="63"/>
  <c r="F222" i="63"/>
  <c r="BL222" i="63"/>
  <c r="AO222" i="63"/>
  <c r="BF222" i="63"/>
  <c r="CC222" i="63"/>
  <c r="DB222" i="63"/>
  <c r="CX222" i="63"/>
  <c r="DA222" i="63"/>
  <c r="AG222" i="63"/>
  <c r="BZ222" i="63"/>
  <c r="BE222" i="63"/>
  <c r="R222" i="63"/>
  <c r="Q222" i="63"/>
  <c r="BD222" i="63"/>
  <c r="BR222" i="63"/>
  <c r="BU152" i="63"/>
  <c r="BU609" i="63"/>
  <c r="BU603" i="63"/>
  <c r="BZ291" i="63"/>
  <c r="BZ603" i="63"/>
  <c r="Z545" i="63"/>
  <c r="BM545" i="63"/>
  <c r="CJ545" i="63"/>
  <c r="BE545" i="63"/>
  <c r="CL545" i="63"/>
  <c r="Q545" i="63"/>
  <c r="P545" i="63"/>
  <c r="BR545" i="63"/>
  <c r="CR545" i="63"/>
  <c r="CX545" i="63"/>
  <c r="CW545" i="63"/>
  <c r="F545" i="63"/>
  <c r="AL545" i="63"/>
  <c r="AF545" i="63"/>
  <c r="BF545" i="63"/>
  <c r="BD545" i="63"/>
  <c r="BV545" i="63"/>
  <c r="J545" i="63"/>
  <c r="BK545" i="63"/>
  <c r="AN545" i="63"/>
  <c r="CD545" i="63"/>
  <c r="BU545" i="63"/>
  <c r="CK545" i="63"/>
  <c r="BT545" i="63"/>
  <c r="V545" i="63"/>
  <c r="AP545" i="63"/>
  <c r="CY545" i="63"/>
  <c r="AT545" i="63"/>
  <c r="H545" i="63"/>
  <c r="BN545" i="63"/>
  <c r="AW545" i="63"/>
  <c r="CC545" i="63"/>
  <c r="DB545" i="63"/>
  <c r="I545" i="63"/>
  <c r="AV545" i="63"/>
  <c r="BZ545" i="63"/>
  <c r="Y545" i="63"/>
  <c r="X545" i="63"/>
  <c r="R545" i="63"/>
  <c r="AX545" i="63"/>
  <c r="BL545" i="63"/>
  <c r="AH545" i="63"/>
  <c r="AO545" i="63"/>
  <c r="X624" i="63"/>
  <c r="BE624" i="63"/>
  <c r="R624" i="63"/>
  <c r="AX624" i="63"/>
  <c r="AL624" i="63"/>
  <c r="BN624" i="63"/>
  <c r="BL624" i="63"/>
  <c r="AH624" i="63"/>
  <c r="CC624" i="63"/>
  <c r="J624" i="63"/>
  <c r="CW638" i="63"/>
  <c r="AG624" i="63"/>
  <c r="AF624" i="63"/>
  <c r="AW624" i="63"/>
  <c r="Q624" i="63"/>
  <c r="BF624" i="63"/>
  <c r="BR624" i="63"/>
  <c r="CR624" i="63"/>
  <c r="CS624" i="63"/>
  <c r="DA638" i="63"/>
  <c r="I624" i="63"/>
  <c r="BK624" i="63"/>
  <c r="AN624" i="63"/>
  <c r="AV624" i="63"/>
  <c r="BZ624" i="63"/>
  <c r="CB624" i="63"/>
  <c r="CK624" i="63"/>
  <c r="BM624" i="63"/>
  <c r="CL624" i="63"/>
  <c r="F624" i="63"/>
  <c r="AT624" i="63"/>
  <c r="H624" i="63"/>
  <c r="BD624" i="63"/>
  <c r="DB638" i="63"/>
  <c r="CX638" i="63"/>
  <c r="CD624" i="63"/>
  <c r="Z624" i="63"/>
  <c r="Y624" i="63"/>
  <c r="V624" i="63"/>
  <c r="AP624" i="63"/>
  <c r="CY638" i="63"/>
  <c r="CJ624" i="63"/>
  <c r="AO624" i="63"/>
  <c r="BV624" i="63"/>
  <c r="P624" i="63"/>
  <c r="AN291" i="63"/>
  <c r="AN140" i="63"/>
  <c r="AN574" i="63"/>
  <c r="I291" i="63"/>
  <c r="DA379" i="63"/>
  <c r="DC466" i="63"/>
  <c r="DC463" i="63"/>
  <c r="DC19" i="63"/>
  <c r="DC149" i="63"/>
  <c r="DC268" i="63"/>
  <c r="DC184" i="63"/>
  <c r="DC237" i="63"/>
  <c r="DC474" i="63"/>
  <c r="DC591" i="63"/>
  <c r="DC326" i="63"/>
  <c r="DC595" i="63"/>
  <c r="DC194" i="63"/>
  <c r="DC596" i="63"/>
  <c r="CS379" i="63"/>
  <c r="CS611" i="63"/>
  <c r="J366" i="63"/>
  <c r="V140" i="63"/>
  <c r="CZ617" i="63"/>
  <c r="AD553" i="63"/>
  <c r="AD152" i="63"/>
  <c r="BT553" i="63"/>
  <c r="BT366" i="63"/>
  <c r="BT379" i="63"/>
  <c r="CK613" i="63"/>
  <c r="CK371" i="63"/>
  <c r="CK574" i="63"/>
  <c r="CK553" i="63"/>
  <c r="CB613" i="63"/>
  <c r="CB379" i="63"/>
  <c r="CB603" i="63"/>
  <c r="CB152" i="63"/>
  <c r="CB609" i="63"/>
  <c r="BU291" i="63"/>
  <c r="BU611" i="63"/>
  <c r="BZ613" i="63"/>
  <c r="BZ10" i="63"/>
  <c r="BZ574" i="63"/>
  <c r="BZ152" i="63"/>
  <c r="CD502" i="63"/>
  <c r="AV10" i="63"/>
  <c r="AV291" i="63"/>
  <c r="AV502" i="63"/>
  <c r="AG10" i="63"/>
  <c r="AG291" i="63"/>
  <c r="BK291" i="63"/>
  <c r="I10" i="63"/>
  <c r="DA371" i="63"/>
  <c r="DA545" i="63"/>
  <c r="DC60" i="63"/>
  <c r="CW379" i="63"/>
  <c r="DC641" i="63"/>
  <c r="DC296" i="63"/>
  <c r="DC122" i="63"/>
  <c r="DC476" i="63"/>
  <c r="DC123" i="63"/>
  <c r="DC67" i="63"/>
  <c r="DC593" i="63"/>
  <c r="DC283" i="63"/>
  <c r="DC104" i="63"/>
  <c r="DC362" i="63"/>
  <c r="DC392" i="63"/>
  <c r="DC266" i="63"/>
  <c r="DC170" i="63"/>
  <c r="CS222" i="63"/>
  <c r="CR611" i="63"/>
  <c r="BR616" i="63"/>
  <c r="BR541" i="63"/>
  <c r="BR215" i="63"/>
  <c r="BR604" i="63"/>
  <c r="BR45" i="63"/>
  <c r="DB290" i="63"/>
  <c r="DB630" i="63"/>
  <c r="DB42" i="63"/>
  <c r="DB137" i="63"/>
  <c r="DB215" i="63"/>
  <c r="P215" i="63"/>
  <c r="P290" i="63"/>
  <c r="P137" i="63"/>
  <c r="P45" i="63"/>
  <c r="CC215" i="63"/>
  <c r="CC337" i="63"/>
  <c r="CC264" i="63"/>
  <c r="CC332" i="63"/>
  <c r="CC549" i="63"/>
  <c r="CC45" i="63"/>
  <c r="BV335" i="63"/>
  <c r="BV137" i="63"/>
  <c r="BV549" i="63"/>
  <c r="BV264" i="63"/>
  <c r="BD321" i="63"/>
  <c r="BD604" i="63"/>
  <c r="BD337" i="63"/>
  <c r="BD225" i="63"/>
  <c r="BD616" i="63"/>
  <c r="BD137" i="63"/>
  <c r="BF290" i="63"/>
  <c r="BF337" i="63"/>
  <c r="BF541" i="63"/>
  <c r="BF46" i="63"/>
  <c r="BF332" i="63"/>
  <c r="BF561" i="63"/>
  <c r="BF137" i="63"/>
  <c r="BF215" i="63"/>
  <c r="BF323" i="63"/>
  <c r="Q49" i="63"/>
  <c r="Q45" i="63"/>
  <c r="Q42" i="63"/>
  <c r="Q137" i="63"/>
  <c r="Q604" i="63"/>
  <c r="AO264" i="63"/>
  <c r="AO141" i="63"/>
  <c r="AO616" i="63"/>
  <c r="AO137" i="63"/>
  <c r="AO215" i="63"/>
  <c r="AH332" i="63"/>
  <c r="AH321" i="63"/>
  <c r="AH335" i="63"/>
  <c r="AH549" i="63"/>
  <c r="AH225" i="63"/>
  <c r="AH18" i="63"/>
  <c r="AH604" i="63"/>
  <c r="AW549" i="63"/>
  <c r="AW561" i="63"/>
  <c r="AW225" i="63"/>
  <c r="AW541" i="63"/>
  <c r="AW49" i="63"/>
  <c r="AW137" i="63"/>
  <c r="BL31" i="63"/>
  <c r="BL321" i="63"/>
  <c r="BL18" i="63"/>
  <c r="BL46" i="63"/>
  <c r="BL42" i="63"/>
  <c r="BL335" i="63"/>
  <c r="BL561" i="63"/>
  <c r="BN141" i="63"/>
  <c r="BN337" i="63"/>
  <c r="BN215" i="63"/>
  <c r="BN561" i="63"/>
  <c r="BN604" i="63"/>
  <c r="BN137" i="63"/>
  <c r="BN18" i="63"/>
  <c r="H46" i="63"/>
  <c r="H335" i="63"/>
  <c r="H31" i="63"/>
  <c r="H337" i="63"/>
  <c r="H604" i="63"/>
  <c r="AF264" i="63"/>
  <c r="AF332" i="63"/>
  <c r="AF321" i="63"/>
  <c r="AF616" i="63"/>
  <c r="AF42" i="63"/>
  <c r="AF137" i="63"/>
  <c r="AT561" i="63"/>
  <c r="AT137" i="63"/>
  <c r="AT604" i="63"/>
  <c r="AT215" i="63"/>
  <c r="AT18" i="63"/>
  <c r="AL18" i="63"/>
  <c r="AL225" i="63"/>
  <c r="AL616" i="63"/>
  <c r="AL31" i="63"/>
  <c r="AL45" i="63"/>
  <c r="AL42" i="63"/>
  <c r="AL215" i="63"/>
  <c r="AL49" i="63"/>
  <c r="AX604" i="63"/>
  <c r="AX141" i="63"/>
  <c r="AX264" i="63"/>
  <c r="AX549" i="63"/>
  <c r="F290" i="63"/>
  <c r="F323" i="63"/>
  <c r="F616" i="63"/>
  <c r="F49" i="63"/>
  <c r="F604" i="63"/>
  <c r="R321" i="63"/>
  <c r="R541" i="63"/>
  <c r="R332" i="63"/>
  <c r="R290" i="63"/>
  <c r="R45" i="63"/>
  <c r="R604" i="63"/>
  <c r="R216" i="63"/>
  <c r="R215" i="63"/>
  <c r="R49" i="63"/>
  <c r="CL42" i="63"/>
  <c r="CL335" i="63"/>
  <c r="CL604" i="63"/>
  <c r="CL141" i="63"/>
  <c r="CL323" i="63"/>
  <c r="CL49" i="63"/>
  <c r="BE604" i="63"/>
  <c r="BE46" i="63"/>
  <c r="BE264" i="63"/>
  <c r="BE541" i="63"/>
  <c r="BE549" i="63"/>
  <c r="BE49" i="63"/>
  <c r="BE337" i="63"/>
  <c r="BE45" i="63"/>
  <c r="CJ561" i="63"/>
  <c r="CJ42" i="63"/>
  <c r="CJ264" i="63"/>
  <c r="CJ323" i="63"/>
  <c r="CJ141" i="63"/>
  <c r="CJ46" i="63"/>
  <c r="CJ137" i="63"/>
  <c r="BM549" i="63"/>
  <c r="BM140" i="63"/>
  <c r="BM631" i="63"/>
  <c r="BM18" i="63"/>
  <c r="BM49" i="63"/>
  <c r="BM561" i="63"/>
  <c r="BM608" i="63"/>
  <c r="BM216" i="63"/>
  <c r="BM321" i="63"/>
  <c r="CY561" i="63"/>
  <c r="CY618" i="63"/>
  <c r="CY42" i="63"/>
  <c r="AP117" i="63"/>
  <c r="AP608" i="63"/>
  <c r="AP225" i="63"/>
  <c r="AP264" i="63"/>
  <c r="AP541" i="63"/>
  <c r="AP140" i="63"/>
  <c r="AP31" i="63"/>
  <c r="AP141" i="63"/>
  <c r="X290" i="63"/>
  <c r="X140" i="63"/>
  <c r="X323" i="63"/>
  <c r="X31" i="63"/>
  <c r="X216" i="63"/>
  <c r="X46" i="63"/>
  <c r="X117" i="63"/>
  <c r="X337" i="63"/>
  <c r="X608" i="63"/>
  <c r="V322" i="63"/>
  <c r="V31" i="63"/>
  <c r="V46" i="63"/>
  <c r="V604" i="63"/>
  <c r="V215" i="63"/>
  <c r="V137" i="63"/>
  <c r="Y322" i="63"/>
  <c r="Y321" i="63"/>
  <c r="Y31" i="63"/>
  <c r="Y631" i="63"/>
  <c r="Y604" i="63"/>
  <c r="Y18" i="63"/>
  <c r="Y216" i="63"/>
  <c r="Y320" i="63"/>
  <c r="Z131" i="63"/>
  <c r="Z321" i="63"/>
  <c r="Z322" i="63"/>
  <c r="Z323" i="63"/>
  <c r="Z525" i="63"/>
  <c r="Z215" i="63"/>
  <c r="Z45" i="63"/>
  <c r="Z137" i="63"/>
  <c r="Z604" i="63"/>
  <c r="AV46" i="63"/>
  <c r="AN137" i="63"/>
  <c r="BK46" i="63"/>
  <c r="BK604" i="63"/>
  <c r="I137" i="63"/>
  <c r="DA321" i="63"/>
  <c r="DA137" i="63"/>
  <c r="DA337" i="63"/>
  <c r="DC605" i="63"/>
  <c r="DC146" i="63"/>
  <c r="DC48" i="63"/>
  <c r="DC631" i="63"/>
  <c r="DC559" i="63"/>
  <c r="DC265" i="63"/>
  <c r="DC208" i="63"/>
  <c r="DC307" i="63"/>
  <c r="DC565" i="63"/>
  <c r="DC144" i="63"/>
  <c r="DC116" i="63"/>
  <c r="DC127" i="63"/>
  <c r="DC185" i="63"/>
  <c r="DC36" i="63"/>
  <c r="DC189" i="63"/>
  <c r="DC161" i="63"/>
  <c r="DC399" i="63"/>
  <c r="DC507" i="63"/>
  <c r="CW45" i="63"/>
  <c r="DC654" i="63"/>
  <c r="DC338" i="63"/>
  <c r="CW42" i="63"/>
  <c r="DC465" i="63"/>
  <c r="DC214" i="63"/>
  <c r="DC232" i="63"/>
  <c r="DC22" i="63"/>
  <c r="DC433" i="63"/>
  <c r="DC255" i="63"/>
  <c r="DC374" i="63"/>
  <c r="DC461" i="63"/>
  <c r="DC486" i="63"/>
  <c r="DC192" i="63"/>
  <c r="DC589" i="63"/>
  <c r="CW321" i="63"/>
  <c r="DC483" i="63"/>
  <c r="DC198" i="63"/>
  <c r="DC260" i="63"/>
  <c r="DC259" i="63"/>
  <c r="DC292" i="63"/>
  <c r="DC154" i="63"/>
  <c r="DC422" i="63"/>
  <c r="DC233" i="63"/>
  <c r="DC20" i="63"/>
  <c r="DC468" i="63"/>
  <c r="DC452" i="63"/>
  <c r="DC274" i="63"/>
  <c r="DC167" i="63"/>
  <c r="DC23" i="63"/>
  <c r="DC234" i="63"/>
  <c r="DC464" i="63"/>
  <c r="DC607" i="63"/>
  <c r="DC38" i="63"/>
  <c r="CW137" i="63"/>
  <c r="DC597" i="63"/>
  <c r="DC478" i="63"/>
  <c r="DC653" i="63"/>
  <c r="DC401" i="63"/>
  <c r="DC397" i="63"/>
  <c r="DC391" i="63"/>
  <c r="DC519" i="63"/>
  <c r="DC239" i="63"/>
  <c r="DC516" i="63"/>
  <c r="DC652" i="63"/>
  <c r="DC467" i="63"/>
  <c r="DC390" i="63"/>
  <c r="DC398" i="63"/>
  <c r="DC400" i="63"/>
  <c r="DC361" i="63"/>
  <c r="DC378" i="63"/>
  <c r="DC190" i="63"/>
  <c r="DC455" i="63"/>
  <c r="DC24" i="63"/>
  <c r="DC590" i="63"/>
  <c r="DC148" i="63"/>
  <c r="DC484" i="63"/>
  <c r="DC297" i="63"/>
  <c r="DC171" i="63"/>
  <c r="DC236" i="63"/>
  <c r="DC427" i="63"/>
  <c r="CW49" i="63"/>
  <c r="DC64" i="63"/>
  <c r="DC111" i="63"/>
  <c r="DC415" i="63"/>
  <c r="DC108" i="63"/>
  <c r="DC460" i="63"/>
  <c r="CS321" i="63"/>
  <c r="CX137" i="63"/>
  <c r="J49" i="63"/>
  <c r="J604" i="63"/>
  <c r="J215" i="63"/>
  <c r="CR604" i="63"/>
  <c r="CR337" i="63"/>
  <c r="CR45" i="63"/>
  <c r="CR561" i="63"/>
  <c r="CR42" i="63"/>
  <c r="CR137" i="63"/>
  <c r="BR549" i="63"/>
  <c r="BR141" i="63"/>
  <c r="BR49" i="63"/>
  <c r="BR42" i="63"/>
  <c r="BR321" i="63"/>
  <c r="BR225" i="63"/>
  <c r="BR335" i="63"/>
  <c r="DB323" i="63"/>
  <c r="DB337" i="63"/>
  <c r="DB216" i="63"/>
  <c r="DB45" i="63"/>
  <c r="P46" i="63"/>
  <c r="P18" i="63"/>
  <c r="P335" i="63"/>
  <c r="P323" i="63"/>
  <c r="P141" i="63"/>
  <c r="P42" i="63"/>
  <c r="P225" i="63"/>
  <c r="P49" i="63"/>
  <c r="CC561" i="63"/>
  <c r="CC225" i="63"/>
  <c r="CC541" i="63"/>
  <c r="CC141" i="63"/>
  <c r="CC321" i="63"/>
  <c r="BV541" i="63"/>
  <c r="BV42" i="63"/>
  <c r="BV332" i="63"/>
  <c r="BV321" i="63"/>
  <c r="BV604" i="63"/>
  <c r="BV46" i="63"/>
  <c r="BV140" i="63"/>
  <c r="BV290" i="63"/>
  <c r="BV18" i="63"/>
  <c r="BD49" i="63"/>
  <c r="BD18" i="63"/>
  <c r="BD335" i="63"/>
  <c r="BD608" i="63"/>
  <c r="BD332" i="63"/>
  <c r="BD561" i="63"/>
  <c r="BD31" i="63"/>
  <c r="BD216" i="63"/>
  <c r="BF18" i="63"/>
  <c r="BF42" i="63"/>
  <c r="BF45" i="63"/>
  <c r="Q141" i="63"/>
  <c r="Q549" i="63"/>
  <c r="Q332" i="63"/>
  <c r="Q616" i="63"/>
  <c r="Q117" i="63"/>
  <c r="Q215" i="63"/>
  <c r="Q264" i="63"/>
  <c r="AO541" i="63"/>
  <c r="AO549" i="63"/>
  <c r="AO525" i="63"/>
  <c r="AO604" i="63"/>
  <c r="AO117" i="63"/>
  <c r="AO225" i="63"/>
  <c r="AO608" i="63"/>
  <c r="AO46" i="63"/>
  <c r="AH215" i="63"/>
  <c r="AH541" i="63"/>
  <c r="AH322" i="63"/>
  <c r="AH46" i="63"/>
  <c r="AH290" i="63"/>
  <c r="AH616" i="63"/>
  <c r="AH140" i="63"/>
  <c r="AH207" i="63"/>
  <c r="AH337" i="63"/>
  <c r="AH137" i="63"/>
  <c r="AW18" i="63"/>
  <c r="AW141" i="63"/>
  <c r="AW631" i="63"/>
  <c r="AW323" i="63"/>
  <c r="AW207" i="63"/>
  <c r="AW46" i="63"/>
  <c r="AW337" i="63"/>
  <c r="AW320" i="63"/>
  <c r="AW604" i="63"/>
  <c r="BL140" i="63"/>
  <c r="BL128" i="63"/>
  <c r="BL323" i="63"/>
  <c r="BL616" i="63"/>
  <c r="BL141" i="63"/>
  <c r="BN139" i="63"/>
  <c r="BN602" i="63"/>
  <c r="BN44" i="63"/>
  <c r="BN264" i="63"/>
  <c r="BN549" i="63"/>
  <c r="BN290" i="63"/>
  <c r="BN128" i="63"/>
  <c r="BN42" i="63"/>
  <c r="BN225" i="63"/>
  <c r="BN46" i="63"/>
  <c r="BN616" i="63"/>
  <c r="H54" i="63"/>
  <c r="H47" i="63"/>
  <c r="H539" i="63"/>
  <c r="H322" i="63"/>
  <c r="H332" i="63"/>
  <c r="H561" i="63"/>
  <c r="H225" i="63"/>
  <c r="H525" i="63"/>
  <c r="H140" i="63"/>
  <c r="H141" i="63"/>
  <c r="H128" i="63"/>
  <c r="H137" i="63"/>
  <c r="H117" i="63"/>
  <c r="H18" i="63"/>
  <c r="H320" i="63"/>
  <c r="AF44" i="63"/>
  <c r="AF591" i="63"/>
  <c r="AF95" i="63"/>
  <c r="AF46" i="63"/>
  <c r="AF18" i="63"/>
  <c r="AF136" i="63"/>
  <c r="AF631" i="63"/>
  <c r="AF627" i="63"/>
  <c r="AF323" i="63"/>
  <c r="AF141" i="63"/>
  <c r="AF45" i="63"/>
  <c r="AF608" i="63"/>
  <c r="AF216" i="63"/>
  <c r="AT32" i="63"/>
  <c r="AT118" i="63"/>
  <c r="AT139" i="63"/>
  <c r="AT645" i="63"/>
  <c r="AT46" i="63"/>
  <c r="AT541" i="63"/>
  <c r="AT131" i="63"/>
  <c r="AT42" i="63"/>
  <c r="AT549" i="63"/>
  <c r="AT31" i="63"/>
  <c r="AT323" i="63"/>
  <c r="AT140" i="63"/>
  <c r="AT525" i="63"/>
  <c r="AT216" i="63"/>
  <c r="AT337" i="63"/>
  <c r="AT225" i="63"/>
  <c r="AT49" i="63"/>
  <c r="AT608" i="63"/>
  <c r="AL95" i="63"/>
  <c r="AL139" i="63"/>
  <c r="AL57" i="63"/>
  <c r="AL117" i="63"/>
  <c r="AL264" i="63"/>
  <c r="AL631" i="63"/>
  <c r="AL604" i="63"/>
  <c r="AL525" i="63"/>
  <c r="AL214" i="63"/>
  <c r="AL627" i="63"/>
  <c r="AX135" i="63"/>
  <c r="AX591" i="63"/>
  <c r="AX602" i="63"/>
  <c r="AX95" i="63"/>
  <c r="AX290" i="63"/>
  <c r="AX140" i="63"/>
  <c r="AX627" i="63"/>
  <c r="AX46" i="63"/>
  <c r="AX214" i="63"/>
  <c r="AX335" i="63"/>
  <c r="AX561" i="63"/>
  <c r="AX45" i="63"/>
  <c r="AX42" i="63"/>
  <c r="AX137" i="63"/>
  <c r="AX616" i="63"/>
  <c r="AX320" i="63"/>
  <c r="AX216" i="63"/>
  <c r="F288" i="63"/>
  <c r="F44" i="63"/>
  <c r="F591" i="63"/>
  <c r="F625" i="63"/>
  <c r="F50" i="63"/>
  <c r="F131" i="63"/>
  <c r="F117" i="63"/>
  <c r="F321" i="63"/>
  <c r="F264" i="63"/>
  <c r="F140" i="63"/>
  <c r="F116" i="63"/>
  <c r="F216" i="63"/>
  <c r="R602" i="63"/>
  <c r="R50" i="63"/>
  <c r="R32" i="63"/>
  <c r="R591" i="63"/>
  <c r="R539" i="63"/>
  <c r="R54" i="63"/>
  <c r="R264" i="63"/>
  <c r="R225" i="63"/>
  <c r="R616" i="63"/>
  <c r="R207" i="63"/>
  <c r="R323" i="63"/>
  <c r="R525" i="63"/>
  <c r="R46" i="63"/>
  <c r="R141" i="63"/>
  <c r="R631" i="63"/>
  <c r="R608" i="63"/>
  <c r="R137" i="63"/>
  <c r="R320" i="63"/>
  <c r="R42" i="63"/>
  <c r="CL539" i="63"/>
  <c r="CL44" i="63"/>
  <c r="CL602" i="63"/>
  <c r="CL591" i="63"/>
  <c r="CL139" i="63"/>
  <c r="CL608" i="63"/>
  <c r="CL549" i="63"/>
  <c r="CL322" i="63"/>
  <c r="CL31" i="63"/>
  <c r="CL214" i="63"/>
  <c r="CL137" i="63"/>
  <c r="CL216" i="63"/>
  <c r="BE57" i="63"/>
  <c r="BE47" i="63"/>
  <c r="BE322" i="63"/>
  <c r="BE131" i="63"/>
  <c r="BE332" i="63"/>
  <c r="BE616" i="63"/>
  <c r="BE216" i="63"/>
  <c r="CJ135" i="63"/>
  <c r="CJ602" i="63"/>
  <c r="CJ335" i="63"/>
  <c r="CJ332" i="63"/>
  <c r="CJ525" i="63"/>
  <c r="CJ616" i="63"/>
  <c r="CJ337" i="63"/>
  <c r="CJ608" i="63"/>
  <c r="CJ320" i="63"/>
  <c r="CJ18" i="63"/>
  <c r="BM135" i="63"/>
  <c r="BM625" i="63"/>
  <c r="BM55" i="63"/>
  <c r="BM131" i="63"/>
  <c r="BM525" i="63"/>
  <c r="BM207" i="63"/>
  <c r="BM290" i="63"/>
  <c r="BM46" i="63"/>
  <c r="BM604" i="63"/>
  <c r="CY46" i="63"/>
  <c r="CY321" i="63"/>
  <c r="CY141" i="63"/>
  <c r="CY549" i="63"/>
  <c r="CY541" i="63"/>
  <c r="CY45" i="63"/>
  <c r="CY622" i="63"/>
  <c r="AP135" i="63"/>
  <c r="AP539" i="63"/>
  <c r="AP645" i="63"/>
  <c r="AP54" i="63"/>
  <c r="AP32" i="63"/>
  <c r="AP607" i="63"/>
  <c r="AP561" i="63"/>
  <c r="AP290" i="63"/>
  <c r="AP322" i="63"/>
  <c r="AP549" i="63"/>
  <c r="AP116" i="63"/>
  <c r="AP525" i="63"/>
  <c r="AP323" i="63"/>
  <c r="AP207" i="63"/>
  <c r="AP215" i="63"/>
  <c r="AP321" i="63"/>
  <c r="AP216" i="63"/>
  <c r="AP49" i="63"/>
  <c r="X645" i="63"/>
  <c r="X625" i="63"/>
  <c r="X54" i="63"/>
  <c r="X32" i="63"/>
  <c r="X135" i="63"/>
  <c r="X539" i="63"/>
  <c r="X50" i="63"/>
  <c r="X57" i="63"/>
  <c r="X47" i="63"/>
  <c r="X264" i="63"/>
  <c r="X307" i="63"/>
  <c r="X525" i="63"/>
  <c r="X607" i="63"/>
  <c r="X225" i="63"/>
  <c r="X320" i="63"/>
  <c r="X335" i="63"/>
  <c r="X137" i="63"/>
  <c r="X336" i="63"/>
  <c r="X561" i="63"/>
  <c r="X616" i="63"/>
  <c r="X49" i="63"/>
  <c r="V57" i="63"/>
  <c r="V118" i="63"/>
  <c r="V55" i="63"/>
  <c r="V50" i="63"/>
  <c r="V332" i="63"/>
  <c r="V549" i="63"/>
  <c r="V128" i="63"/>
  <c r="V627" i="63"/>
  <c r="V525" i="63"/>
  <c r="V45" i="63"/>
  <c r="V225" i="63"/>
  <c r="V216" i="63"/>
  <c r="V133" i="63"/>
  <c r="V335" i="63"/>
  <c r="V320" i="63"/>
  <c r="V18" i="63"/>
  <c r="V607" i="63"/>
  <c r="V117" i="63"/>
  <c r="Y645" i="63"/>
  <c r="Y61" i="63"/>
  <c r="Y47" i="63"/>
  <c r="Y57" i="63"/>
  <c r="Y264" i="63"/>
  <c r="Y225" i="63"/>
  <c r="Y128" i="63"/>
  <c r="Y549" i="63"/>
  <c r="Y616" i="63"/>
  <c r="Y140" i="63"/>
  <c r="Y525" i="63"/>
  <c r="Y117" i="63"/>
  <c r="Y45" i="63"/>
  <c r="Y215" i="63"/>
  <c r="Z135" i="63"/>
  <c r="Z118" i="63"/>
  <c r="Z139" i="63"/>
  <c r="Z591" i="63"/>
  <c r="Z288" i="63"/>
  <c r="Z47" i="63"/>
  <c r="Z61" i="63"/>
  <c r="Z549" i="63"/>
  <c r="Z264" i="63"/>
  <c r="Z290" i="63"/>
  <c r="Z631" i="63"/>
  <c r="Z116" i="63"/>
  <c r="Z141" i="63"/>
  <c r="Z42" i="63"/>
  <c r="Z133" i="63"/>
  <c r="AM28" i="63"/>
  <c r="BT541" i="63"/>
  <c r="BT549" i="63"/>
  <c r="BT616" i="63"/>
  <c r="BT45" i="63"/>
  <c r="BT42" i="63"/>
  <c r="BT46" i="63"/>
  <c r="CK321" i="63"/>
  <c r="CK290" i="63"/>
  <c r="CK337" i="63"/>
  <c r="CK616" i="63"/>
  <c r="CK604" i="63"/>
  <c r="CK137" i="63"/>
  <c r="CK49" i="63"/>
  <c r="CB45" i="63"/>
  <c r="CB42" i="63"/>
  <c r="BU321" i="63"/>
  <c r="BU604" i="63"/>
  <c r="BZ549" i="63"/>
  <c r="BZ561" i="63"/>
  <c r="BZ42" i="63"/>
  <c r="BZ215" i="63"/>
  <c r="BZ541" i="63"/>
  <c r="CD49" i="63"/>
  <c r="AV215" i="63"/>
  <c r="AV541" i="63"/>
  <c r="AV332" i="63"/>
  <c r="AV616" i="63"/>
  <c r="AV49" i="63"/>
  <c r="AG549" i="63"/>
  <c r="AG616" i="63"/>
  <c r="AN42" i="63"/>
  <c r="AN332" i="63"/>
  <c r="AN141" i="63"/>
  <c r="AN549" i="63"/>
  <c r="AN49" i="63"/>
  <c r="BK42" i="63"/>
  <c r="BK337" i="63"/>
  <c r="BK561" i="63"/>
  <c r="BK215" i="63"/>
  <c r="I290" i="63"/>
  <c r="I264" i="63"/>
  <c r="I321" i="63"/>
  <c r="I141" i="63"/>
  <c r="I49" i="63"/>
  <c r="I549" i="63"/>
  <c r="I42" i="63"/>
  <c r="DA618" i="63"/>
  <c r="DA541" i="63"/>
  <c r="DC547" i="63"/>
  <c r="DC636" i="63"/>
  <c r="DC138" i="63"/>
  <c r="DC129" i="63"/>
  <c r="DC52" i="63"/>
  <c r="DC497" i="63"/>
  <c r="DC169" i="63"/>
  <c r="DC477" i="63"/>
  <c r="DC230" i="63"/>
  <c r="DC500" i="63"/>
  <c r="DC240" i="63"/>
  <c r="DC105" i="63"/>
  <c r="DC180" i="63"/>
  <c r="DC501" i="63"/>
  <c r="DC448" i="63"/>
  <c r="DC112" i="63"/>
  <c r="DC336" i="63"/>
  <c r="DC514" i="63"/>
  <c r="DC229" i="63"/>
  <c r="DC419" i="63"/>
  <c r="CW337" i="63"/>
  <c r="DC193" i="63"/>
  <c r="CW549" i="63"/>
  <c r="DC151" i="63"/>
  <c r="DC429" i="63"/>
  <c r="DC515" i="63"/>
  <c r="CW332" i="63"/>
  <c r="DC325" i="63"/>
  <c r="DC417" i="63"/>
  <c r="DC453" i="63"/>
  <c r="DC447" i="63"/>
  <c r="CW323" i="63"/>
  <c r="DC315" i="63"/>
  <c r="DC228" i="63"/>
  <c r="DC420" i="63"/>
  <c r="DC376" i="63"/>
  <c r="CW561" i="63"/>
  <c r="DC162" i="63"/>
  <c r="DC25" i="63"/>
  <c r="DC475" i="63"/>
  <c r="DC473" i="63"/>
  <c r="DC649" i="63"/>
  <c r="DC163" i="63"/>
  <c r="DC651" i="63"/>
  <c r="DC495" i="63"/>
  <c r="DC275" i="63"/>
  <c r="DC518" i="63"/>
  <c r="DC485" i="63"/>
  <c r="DC69" i="63"/>
  <c r="DC68" i="63"/>
  <c r="DC508" i="63"/>
  <c r="DC110" i="63"/>
  <c r="CW215" i="63"/>
  <c r="DC238" i="63"/>
  <c r="DC196" i="63"/>
  <c r="DC166" i="63"/>
  <c r="CW46" i="63"/>
  <c r="DC295" i="63"/>
  <c r="DC257" i="63"/>
  <c r="DC606" i="63"/>
  <c r="DC441" i="63"/>
  <c r="DC492" i="63"/>
  <c r="DC509" i="63"/>
  <c r="DC451" i="63"/>
  <c r="DC365" i="63"/>
  <c r="DC655" i="63"/>
  <c r="DC65" i="63"/>
  <c r="DC164" i="63"/>
  <c r="CS46" i="63"/>
  <c r="CS137" i="63"/>
  <c r="CS541" i="63"/>
  <c r="CS264" i="63"/>
  <c r="CX141" i="63"/>
  <c r="CX549" i="63"/>
  <c r="CX42" i="63"/>
  <c r="CX337" i="63"/>
  <c r="CX561" i="63"/>
  <c r="J549" i="63"/>
  <c r="J290" i="63"/>
  <c r="J332" i="63"/>
  <c r="J335" i="63"/>
  <c r="CR141" i="63"/>
  <c r="CR264" i="63"/>
  <c r="CR335" i="63"/>
  <c r="CR323" i="63"/>
  <c r="BR264" i="63"/>
  <c r="BR290" i="63"/>
  <c r="BR128" i="63"/>
  <c r="BR323" i="63"/>
  <c r="BR525" i="63"/>
  <c r="BR320" i="63"/>
  <c r="BR561" i="63"/>
  <c r="BR608" i="63"/>
  <c r="DB332" i="63"/>
  <c r="DB561" i="63"/>
  <c r="DB264" i="63"/>
  <c r="DB140" i="63"/>
  <c r="DB645" i="63"/>
  <c r="DB321" i="63"/>
  <c r="DB322" i="63"/>
  <c r="DB49" i="63"/>
  <c r="P50" i="63"/>
  <c r="P47" i="63"/>
  <c r="P131" i="63"/>
  <c r="P321" i="63"/>
  <c r="P264" i="63"/>
  <c r="P616" i="63"/>
  <c r="P549" i="63"/>
  <c r="P116" i="63"/>
  <c r="P207" i="63"/>
  <c r="P136" i="63"/>
  <c r="P631" i="63"/>
  <c r="P216" i="63"/>
  <c r="P337" i="63"/>
  <c r="CC645" i="63"/>
  <c r="CC139" i="63"/>
  <c r="CC539" i="63"/>
  <c r="CC290" i="63"/>
  <c r="CC117" i="63"/>
  <c r="CC322" i="63"/>
  <c r="CC46" i="63"/>
  <c r="CC616" i="63"/>
  <c r="CC140" i="63"/>
  <c r="CC604" i="63"/>
  <c r="CC608" i="63"/>
  <c r="CC18" i="63"/>
  <c r="BV539" i="63"/>
  <c r="BV139" i="63"/>
  <c r="BV625" i="63"/>
  <c r="BV54" i="63"/>
  <c r="BV225" i="63"/>
  <c r="BV215" i="63"/>
  <c r="BV141" i="63"/>
  <c r="BV207" i="63"/>
  <c r="BV616" i="63"/>
  <c r="BV323" i="63"/>
  <c r="BV337" i="63"/>
  <c r="BD625" i="63"/>
  <c r="BD47" i="63"/>
  <c r="BD139" i="63"/>
  <c r="BD264" i="63"/>
  <c r="BD215" i="63"/>
  <c r="BD322" i="63"/>
  <c r="BD290" i="63"/>
  <c r="BD323" i="63"/>
  <c r="BD627" i="63"/>
  <c r="BD207" i="63"/>
  <c r="BD549" i="63"/>
  <c r="BD136" i="63"/>
  <c r="BD631" i="63"/>
  <c r="BD117" i="63"/>
  <c r="BF95" i="63"/>
  <c r="BF131" i="63"/>
  <c r="BF136" i="63"/>
  <c r="BF525" i="63"/>
  <c r="BF116" i="63"/>
  <c r="BF321" i="63"/>
  <c r="BF214" i="63"/>
  <c r="BF549" i="63"/>
  <c r="BF335" i="63"/>
  <c r="Q135" i="63"/>
  <c r="Q118" i="63"/>
  <c r="Q539" i="63"/>
  <c r="Q57" i="63"/>
  <c r="Q631" i="63"/>
  <c r="Q214" i="63"/>
  <c r="Q31" i="63"/>
  <c r="Q128" i="63"/>
  <c r="Q136" i="63"/>
  <c r="Q140" i="63"/>
  <c r="Q116" i="63"/>
  <c r="Q525" i="63"/>
  <c r="Q337" i="63"/>
  <c r="Q18" i="63"/>
  <c r="Q322" i="63"/>
  <c r="Q225" i="63"/>
  <c r="Q321" i="63"/>
  <c r="Q335" i="63"/>
  <c r="AO55" i="63"/>
  <c r="AO118" i="63"/>
  <c r="AO135" i="63"/>
  <c r="AO50" i="63"/>
  <c r="AO44" i="63"/>
  <c r="AO332" i="63"/>
  <c r="AO290" i="63"/>
  <c r="AO128" i="63"/>
  <c r="AO31" i="63"/>
  <c r="AO140" i="63"/>
  <c r="AO627" i="63"/>
  <c r="AO321" i="63"/>
  <c r="AO42" i="63"/>
  <c r="AO322" i="63"/>
  <c r="AO49" i="63"/>
  <c r="AO18" i="63"/>
  <c r="AO45" i="63"/>
  <c r="AH95" i="63"/>
  <c r="AH50" i="63"/>
  <c r="AH591" i="63"/>
  <c r="AH57" i="63"/>
  <c r="AH561" i="63"/>
  <c r="AH42" i="63"/>
  <c r="AH264" i="63"/>
  <c r="AH323" i="63"/>
  <c r="AH525" i="63"/>
  <c r="AH214" i="63"/>
  <c r="AH31" i="63"/>
  <c r="AH45" i="63"/>
  <c r="AH216" i="63"/>
  <c r="AW47" i="63"/>
  <c r="AW135" i="63"/>
  <c r="AW55" i="63"/>
  <c r="AW32" i="63"/>
  <c r="AW335" i="63"/>
  <c r="AW607" i="63"/>
  <c r="AW31" i="63"/>
  <c r="AW128" i="63"/>
  <c r="AW525" i="63"/>
  <c r="AW116" i="63"/>
  <c r="AW321" i="63"/>
  <c r="AW216" i="63"/>
  <c r="AW608" i="63"/>
  <c r="AW45" i="63"/>
  <c r="BL55" i="63"/>
  <c r="BL625" i="63"/>
  <c r="BL44" i="63"/>
  <c r="BL118" i="63"/>
  <c r="BL288" i="63"/>
  <c r="BL57" i="63"/>
  <c r="BL131" i="63"/>
  <c r="BL116" i="63"/>
  <c r="BL631" i="63"/>
  <c r="BL216" i="63"/>
  <c r="BL608" i="63"/>
  <c r="BL225" i="63"/>
  <c r="BL604" i="63"/>
  <c r="BL332" i="63"/>
  <c r="BL322" i="63"/>
  <c r="BL320" i="63"/>
  <c r="BL137" i="63"/>
  <c r="BL215" i="63"/>
  <c r="BL49" i="63"/>
  <c r="BL549" i="63"/>
  <c r="BL264" i="63"/>
  <c r="BN57" i="63"/>
  <c r="BN288" i="63"/>
  <c r="BN135" i="63"/>
  <c r="BN321" i="63"/>
  <c r="BN332" i="63"/>
  <c r="BN216" i="63"/>
  <c r="BN322" i="63"/>
  <c r="BN335" i="63"/>
  <c r="BN49" i="63"/>
  <c r="BN320" i="63"/>
  <c r="BN323" i="63"/>
  <c r="H288" i="63"/>
  <c r="H95" i="63"/>
  <c r="H135" i="63"/>
  <c r="H32" i="63"/>
  <c r="H139" i="63"/>
  <c r="H264" i="63"/>
  <c r="H321" i="63"/>
  <c r="H541" i="63"/>
  <c r="H549" i="63"/>
  <c r="H207" i="63"/>
  <c r="H608" i="63"/>
  <c r="H215" i="63"/>
  <c r="H42" i="63"/>
  <c r="AF645" i="63"/>
  <c r="AF539" i="63"/>
  <c r="AF54" i="63"/>
  <c r="AF135" i="63"/>
  <c r="AF625" i="63"/>
  <c r="AF55" i="63"/>
  <c r="AF215" i="63"/>
  <c r="AF541" i="63"/>
  <c r="AF322" i="63"/>
  <c r="AF290" i="63"/>
  <c r="AF214" i="63"/>
  <c r="AF320" i="63"/>
  <c r="AF604" i="63"/>
  <c r="AT50" i="63"/>
  <c r="AT47" i="63"/>
  <c r="AT95" i="63"/>
  <c r="AT54" i="63"/>
  <c r="AT57" i="63"/>
  <c r="AT607" i="63"/>
  <c r="AT322" i="63"/>
  <c r="AT335" i="63"/>
  <c r="AT290" i="63"/>
  <c r="AT136" i="63"/>
  <c r="AT616" i="63"/>
  <c r="AL602" i="63"/>
  <c r="AL47" i="63"/>
  <c r="AL118" i="63"/>
  <c r="AL32" i="63"/>
  <c r="AL46" i="63"/>
  <c r="AL321" i="63"/>
  <c r="AL608" i="63"/>
  <c r="AL322" i="63"/>
  <c r="AL337" i="63"/>
  <c r="AL335" i="63"/>
  <c r="AL128" i="63"/>
  <c r="AL323" i="63"/>
  <c r="AL307" i="63"/>
  <c r="AL140" i="63"/>
  <c r="AL549" i="63"/>
  <c r="AX118" i="63"/>
  <c r="AX44" i="63"/>
  <c r="AX139" i="63"/>
  <c r="AX645" i="63"/>
  <c r="AX288" i="63"/>
  <c r="AX57" i="63"/>
  <c r="AX525" i="63"/>
  <c r="AX136" i="63"/>
  <c r="AX608" i="63"/>
  <c r="AX117" i="63"/>
  <c r="AX133" i="63"/>
  <c r="AX321" i="63"/>
  <c r="AX332" i="63"/>
  <c r="F135" i="63"/>
  <c r="F54" i="63"/>
  <c r="F32" i="63"/>
  <c r="F645" i="63"/>
  <c r="F561" i="63"/>
  <c r="F53" i="63"/>
  <c r="F31" i="63"/>
  <c r="F549" i="63"/>
  <c r="F128" i="63"/>
  <c r="F525" i="63"/>
  <c r="F307" i="63"/>
  <c r="F42" i="63"/>
  <c r="F137" i="63"/>
  <c r="F320" i="63"/>
  <c r="F45" i="63"/>
  <c r="F336" i="63"/>
  <c r="F225" i="63"/>
  <c r="F337" i="63"/>
  <c r="F215" i="63"/>
  <c r="R16" i="63"/>
  <c r="R625" i="63"/>
  <c r="R288" i="63"/>
  <c r="R10" i="63"/>
  <c r="R626" i="63"/>
  <c r="R44" i="63"/>
  <c r="R645" i="63"/>
  <c r="R289" i="63"/>
  <c r="R142" i="63"/>
  <c r="R566" i="63"/>
  <c r="R53" i="63"/>
  <c r="R561" i="63"/>
  <c r="R307" i="63"/>
  <c r="R136" i="63"/>
  <c r="R214" i="63"/>
  <c r="R549" i="63"/>
  <c r="R127" i="63"/>
  <c r="R140" i="63"/>
  <c r="R322" i="63"/>
  <c r="R336" i="63"/>
  <c r="R133" i="63"/>
  <c r="CL56" i="63"/>
  <c r="CL16" i="63"/>
  <c r="CL645" i="63"/>
  <c r="CL146" i="63"/>
  <c r="CL566" i="63"/>
  <c r="CL219" i="63"/>
  <c r="CL48" i="63"/>
  <c r="CL57" i="63"/>
  <c r="CL288" i="63"/>
  <c r="CL32" i="63"/>
  <c r="CL215" i="63"/>
  <c r="CL264" i="63"/>
  <c r="CL607" i="63"/>
  <c r="CL332" i="63"/>
  <c r="CL46" i="63"/>
  <c r="CL116" i="63"/>
  <c r="CL627" i="63"/>
  <c r="CL525" i="63"/>
  <c r="CL53" i="63"/>
  <c r="CL128" i="63"/>
  <c r="CL225" i="63"/>
  <c r="CL616" i="63"/>
  <c r="CL45" i="63"/>
  <c r="BE591" i="63"/>
  <c r="BE625" i="63"/>
  <c r="BE288" i="63"/>
  <c r="BE50" i="63"/>
  <c r="BE135" i="63"/>
  <c r="BE61" i="63"/>
  <c r="BE540" i="63"/>
  <c r="BE602" i="63"/>
  <c r="BE130" i="63"/>
  <c r="BE33" i="63"/>
  <c r="BE51" i="63"/>
  <c r="BE10" i="63"/>
  <c r="BE225" i="63"/>
  <c r="BE336" i="63"/>
  <c r="BE117" i="63"/>
  <c r="BE335" i="63"/>
  <c r="BE42" i="63"/>
  <c r="BE290" i="63"/>
  <c r="BE307" i="63"/>
  <c r="BE136" i="63"/>
  <c r="BE128" i="63"/>
  <c r="BE525" i="63"/>
  <c r="BE31" i="63"/>
  <c r="BE207" i="63"/>
  <c r="BE608" i="63"/>
  <c r="BE18" i="63"/>
  <c r="CJ539" i="63"/>
  <c r="CJ50" i="63"/>
  <c r="CJ48" i="63"/>
  <c r="CJ139" i="63"/>
  <c r="CJ591" i="63"/>
  <c r="CJ540" i="63"/>
  <c r="CJ625" i="63"/>
  <c r="CJ130" i="63"/>
  <c r="CJ146" i="63"/>
  <c r="CJ33" i="63"/>
  <c r="CJ566" i="63"/>
  <c r="CJ143" i="63"/>
  <c r="CJ61" i="63"/>
  <c r="CJ541" i="63"/>
  <c r="CJ549" i="63"/>
  <c r="CJ322" i="63"/>
  <c r="CJ116" i="63"/>
  <c r="CJ307" i="63"/>
  <c r="CJ31" i="63"/>
  <c r="CJ216" i="63"/>
  <c r="CJ604" i="63"/>
  <c r="CJ49" i="63"/>
  <c r="CJ45" i="63"/>
  <c r="BM118" i="63"/>
  <c r="BM622" i="63"/>
  <c r="BM57" i="63"/>
  <c r="BM34" i="63"/>
  <c r="BM591" i="63"/>
  <c r="BM539" i="63"/>
  <c r="BM54" i="63"/>
  <c r="BM44" i="63"/>
  <c r="BM33" i="63"/>
  <c r="BM616" i="63"/>
  <c r="BM128" i="63"/>
  <c r="BM136" i="63"/>
  <c r="BM133" i="63"/>
  <c r="BM320" i="63"/>
  <c r="BM42" i="63"/>
  <c r="BM214" i="63"/>
  <c r="BM332" i="63"/>
  <c r="BM215" i="63"/>
  <c r="BM541" i="63"/>
  <c r="BM137" i="63"/>
  <c r="BM45" i="63"/>
  <c r="BM225" i="63"/>
  <c r="BM335" i="63"/>
  <c r="CY264" i="63"/>
  <c r="CY322" i="63"/>
  <c r="CY630" i="63"/>
  <c r="CY645" i="63"/>
  <c r="CY49" i="63"/>
  <c r="CY137" i="63"/>
  <c r="CY215" i="63"/>
  <c r="AP591" i="63"/>
  <c r="AP622" i="63"/>
  <c r="AP219" i="63"/>
  <c r="AP51" i="63"/>
  <c r="AP34" i="63"/>
  <c r="AP142" i="63"/>
  <c r="AP61" i="63"/>
  <c r="AP118" i="63"/>
  <c r="AP50" i="63"/>
  <c r="AP332" i="63"/>
  <c r="AP335" i="63"/>
  <c r="AP131" i="63"/>
  <c r="AP307" i="63"/>
  <c r="AP136" i="63"/>
  <c r="AP214" i="63"/>
  <c r="AP627" i="63"/>
  <c r="AP42" i="63"/>
  <c r="X118" i="63"/>
  <c r="X17" i="63"/>
  <c r="X622" i="63"/>
  <c r="X44" i="63"/>
  <c r="X130" i="63"/>
  <c r="X56" i="63"/>
  <c r="X34" i="63"/>
  <c r="X143" i="63"/>
  <c r="X131" i="63"/>
  <c r="X332" i="63"/>
  <c r="X214" i="63"/>
  <c r="X549" i="63"/>
  <c r="X141" i="63"/>
  <c r="X222" i="63"/>
  <c r="X133" i="63"/>
  <c r="X128" i="63"/>
  <c r="X334" i="63"/>
  <c r="X18" i="63"/>
  <c r="X215" i="63"/>
  <c r="X322" i="63"/>
  <c r="V289" i="63"/>
  <c r="V602" i="63"/>
  <c r="V622" i="63"/>
  <c r="V48" i="63"/>
  <c r="V10" i="63"/>
  <c r="V61" i="63"/>
  <c r="V540" i="63"/>
  <c r="V139" i="63"/>
  <c r="V143" i="63"/>
  <c r="V264" i="63"/>
  <c r="V336" i="63"/>
  <c r="V334" i="63"/>
  <c r="V127" i="63"/>
  <c r="V207" i="63"/>
  <c r="V116" i="63"/>
  <c r="V214" i="63"/>
  <c r="V337" i="63"/>
  <c r="V49" i="63"/>
  <c r="V42" i="63"/>
  <c r="Y540" i="63"/>
  <c r="Y331" i="63"/>
  <c r="Y118" i="63"/>
  <c r="Y44" i="63"/>
  <c r="Y139" i="63"/>
  <c r="Y548" i="63"/>
  <c r="Y16" i="63"/>
  <c r="Y32" i="63"/>
  <c r="Y53" i="63"/>
  <c r="Y332" i="63"/>
  <c r="Y335" i="63"/>
  <c r="Y136" i="63"/>
  <c r="Y323" i="63"/>
  <c r="Y627" i="63"/>
  <c r="Y49" i="63"/>
  <c r="Z95" i="63"/>
  <c r="Z142" i="63"/>
  <c r="Z57" i="63"/>
  <c r="Z602" i="63"/>
  <c r="Z51" i="63"/>
  <c r="Z10" i="63"/>
  <c r="Z622" i="63"/>
  <c r="Z50" i="63"/>
  <c r="Z16" i="63"/>
  <c r="Z146" i="63"/>
  <c r="Z33" i="63"/>
  <c r="Z330" i="63"/>
  <c r="Z541" i="63"/>
  <c r="Z332" i="63"/>
  <c r="Z136" i="63"/>
  <c r="Z127" i="63"/>
  <c r="Z616" i="63"/>
  <c r="Z140" i="63"/>
  <c r="Z128" i="63"/>
  <c r="Z216" i="63"/>
  <c r="Z18" i="63"/>
  <c r="Z336" i="63"/>
  <c r="Z49" i="63"/>
  <c r="Z337" i="63"/>
  <c r="Z335" i="63"/>
  <c r="CO487" i="63"/>
  <c r="CA647" i="63"/>
  <c r="CD332" i="63"/>
  <c r="AV321" i="63"/>
  <c r="AG332" i="63"/>
  <c r="AG321" i="63"/>
  <c r="AN604" i="63"/>
  <c r="AN46" i="63"/>
  <c r="BK332" i="63"/>
  <c r="BK137" i="63"/>
  <c r="I332" i="63"/>
  <c r="I604" i="63"/>
  <c r="I46" i="63"/>
  <c r="I337" i="63"/>
  <c r="I215" i="63"/>
  <c r="DA332" i="63"/>
  <c r="DA215" i="63"/>
  <c r="DA42" i="63"/>
  <c r="DC639" i="63"/>
  <c r="DC482" i="63"/>
  <c r="DC619" i="63"/>
  <c r="DC95" i="63"/>
  <c r="DC43" i="63"/>
  <c r="DC16" i="63"/>
  <c r="DC552" i="63"/>
  <c r="DC136" i="63"/>
  <c r="DC133" i="63"/>
  <c r="DC182" i="63"/>
  <c r="DC426" i="63"/>
  <c r="DC235" i="63"/>
  <c r="DC313" i="63"/>
  <c r="DC421" i="63"/>
  <c r="DC200" i="63"/>
  <c r="DC402" i="63"/>
  <c r="DC109" i="63"/>
  <c r="DC106" i="63"/>
  <c r="CW618" i="63"/>
  <c r="DC354" i="63"/>
  <c r="DC454" i="63"/>
  <c r="DC370" i="63"/>
  <c r="DC520" i="63"/>
  <c r="DC153" i="63"/>
  <c r="DC269" i="63"/>
  <c r="DC608" i="63"/>
  <c r="DC609" i="63"/>
  <c r="DC449" i="63"/>
  <c r="DC450" i="63"/>
  <c r="DC377" i="63"/>
  <c r="DC70" i="63"/>
  <c r="DC363" i="63"/>
  <c r="DC314" i="63"/>
  <c r="DC369" i="63"/>
  <c r="DC293" i="63"/>
  <c r="DC71" i="63"/>
  <c r="DC594" i="63"/>
  <c r="DC418" i="63"/>
  <c r="DC107" i="63"/>
  <c r="DC622" i="63"/>
  <c r="DC179" i="63"/>
  <c r="DC155" i="63"/>
  <c r="DC254" i="63"/>
  <c r="DC199" i="63"/>
  <c r="DC610" i="63"/>
  <c r="DC435" i="63"/>
  <c r="DC63" i="63"/>
  <c r="DC517" i="63"/>
  <c r="DC294" i="63"/>
  <c r="DC428" i="63"/>
  <c r="DC86" i="63"/>
  <c r="DC324" i="63"/>
  <c r="DC202" i="63"/>
  <c r="DC284" i="63"/>
  <c r="DC258" i="63"/>
  <c r="DC403" i="63"/>
  <c r="DC37" i="63"/>
  <c r="DC355" i="63"/>
  <c r="DC21" i="63"/>
  <c r="DC446" i="63"/>
  <c r="DC352" i="63"/>
  <c r="DC440" i="63"/>
  <c r="DC364" i="63"/>
  <c r="DC375" i="63"/>
  <c r="DC647" i="63"/>
  <c r="DC195" i="63"/>
  <c r="DC26" i="63"/>
  <c r="DC231" i="63"/>
  <c r="DC493" i="63"/>
  <c r="DC165" i="63"/>
  <c r="DC120" i="63"/>
  <c r="DC505" i="63"/>
  <c r="DC506" i="63"/>
  <c r="CS549" i="63"/>
  <c r="CS49" i="63"/>
  <c r="CS332" i="63"/>
  <c r="CS45" i="63"/>
  <c r="CS215" i="63"/>
  <c r="CX46" i="63"/>
  <c r="CX618" i="63"/>
  <c r="CX45" i="63"/>
  <c r="CX49" i="63"/>
  <c r="CX321" i="63"/>
  <c r="J337" i="63"/>
  <c r="J321" i="63"/>
  <c r="J45" i="63"/>
  <c r="J42" i="63"/>
  <c r="J137" i="63"/>
  <c r="J46" i="63"/>
  <c r="CR215" i="63"/>
  <c r="CR332" i="63"/>
  <c r="CR49" i="63"/>
  <c r="BR332" i="63"/>
  <c r="BR140" i="63"/>
  <c r="BR31" i="63"/>
  <c r="BR137" i="63"/>
  <c r="BR18" i="63"/>
  <c r="BR46" i="63"/>
  <c r="BR337" i="63"/>
  <c r="DB335" i="63"/>
  <c r="DB549" i="63"/>
  <c r="DB141" i="63"/>
  <c r="DB618" i="63"/>
  <c r="DB46" i="63"/>
  <c r="P332" i="63"/>
  <c r="P561" i="63"/>
  <c r="P541" i="63"/>
  <c r="P140" i="63"/>
  <c r="P604" i="63"/>
  <c r="CC42" i="63"/>
  <c r="CC335" i="63"/>
  <c r="CC323" i="63"/>
  <c r="CC31" i="63"/>
  <c r="CC137" i="63"/>
  <c r="CC49" i="63"/>
  <c r="BV50" i="63"/>
  <c r="BV591" i="63"/>
  <c r="BV57" i="63"/>
  <c r="BV645" i="63"/>
  <c r="BV44" i="63"/>
  <c r="BV131" i="63"/>
  <c r="BV45" i="63"/>
  <c r="BV49" i="63"/>
  <c r="BV561" i="63"/>
  <c r="BV608" i="63"/>
  <c r="BV116" i="63"/>
  <c r="BV216" i="63"/>
  <c r="BD539" i="63"/>
  <c r="BD118" i="63"/>
  <c r="BD135" i="63"/>
  <c r="BD55" i="63"/>
  <c r="BD320" i="63"/>
  <c r="BD46" i="63"/>
  <c r="BD42" i="63"/>
  <c r="BD141" i="63"/>
  <c r="BD541" i="63"/>
  <c r="BD45" i="63"/>
  <c r="BF118" i="63"/>
  <c r="BF139" i="63"/>
  <c r="BF57" i="63"/>
  <c r="BF602" i="63"/>
  <c r="BF140" i="63"/>
  <c r="BF631" i="63"/>
  <c r="BF31" i="63"/>
  <c r="BF141" i="63"/>
  <c r="BF216" i="63"/>
  <c r="BF264" i="63"/>
  <c r="BF604" i="63"/>
  <c r="BF128" i="63"/>
  <c r="BF616" i="63"/>
  <c r="BF117" i="63"/>
  <c r="BF49" i="63"/>
  <c r="BF225" i="63"/>
  <c r="BF320" i="63"/>
  <c r="Q32" i="63"/>
  <c r="Q131" i="63"/>
  <c r="Q290" i="63"/>
  <c r="Q323" i="63"/>
  <c r="Q46" i="63"/>
  <c r="Q561" i="63"/>
  <c r="Q541" i="63"/>
  <c r="AO645" i="63"/>
  <c r="AO288" i="63"/>
  <c r="AO57" i="63"/>
  <c r="AO625" i="63"/>
  <c r="AO95" i="63"/>
  <c r="AO561" i="63"/>
  <c r="AO323" i="63"/>
  <c r="AO335" i="63"/>
  <c r="AO337" i="63"/>
  <c r="AH44" i="63"/>
  <c r="AH118" i="63"/>
  <c r="AH54" i="63"/>
  <c r="AH645" i="63"/>
  <c r="AH288" i="63"/>
  <c r="AH117" i="63"/>
  <c r="AH128" i="63"/>
  <c r="AH141" i="63"/>
  <c r="AH631" i="63"/>
  <c r="AH49" i="63"/>
  <c r="AW54" i="63"/>
  <c r="AW57" i="63"/>
  <c r="AW118" i="63"/>
  <c r="AW625" i="63"/>
  <c r="AW322" i="63"/>
  <c r="AW42" i="63"/>
  <c r="AW117" i="63"/>
  <c r="AW131" i="63"/>
  <c r="AW264" i="63"/>
  <c r="AW215" i="63"/>
  <c r="AW332" i="63"/>
  <c r="AW136" i="63"/>
  <c r="AW616" i="63"/>
  <c r="AW290" i="63"/>
  <c r="AW140" i="63"/>
  <c r="BL54" i="63"/>
  <c r="BL139" i="63"/>
  <c r="BL645" i="63"/>
  <c r="BL135" i="63"/>
  <c r="BL602" i="63"/>
  <c r="BL95" i="63"/>
  <c r="BL525" i="63"/>
  <c r="BL136" i="63"/>
  <c r="BL290" i="63"/>
  <c r="BL45" i="63"/>
  <c r="BL337" i="63"/>
  <c r="BL541" i="63"/>
  <c r="BL607" i="63"/>
  <c r="BN118" i="63"/>
  <c r="BN32" i="63"/>
  <c r="BN591" i="63"/>
  <c r="BN625" i="63"/>
  <c r="BN50" i="63"/>
  <c r="BN31" i="63"/>
  <c r="BN136" i="63"/>
  <c r="BN525" i="63"/>
  <c r="BN116" i="63"/>
  <c r="BN214" i="63"/>
  <c r="BN541" i="63"/>
  <c r="BN45" i="63"/>
  <c r="H118" i="63"/>
  <c r="H44" i="63"/>
  <c r="H645" i="63"/>
  <c r="H602" i="63"/>
  <c r="H131" i="63"/>
  <c r="H616" i="63"/>
  <c r="H290" i="63"/>
  <c r="H323" i="63"/>
  <c r="H631" i="63"/>
  <c r="H136" i="63"/>
  <c r="H214" i="63"/>
  <c r="H216" i="63"/>
  <c r="H49" i="63"/>
  <c r="H45" i="63"/>
  <c r="AF118" i="63"/>
  <c r="AF50" i="63"/>
  <c r="AF47" i="63"/>
  <c r="AF139" i="63"/>
  <c r="AF225" i="63"/>
  <c r="AF131" i="63"/>
  <c r="AF561" i="63"/>
  <c r="AF31" i="63"/>
  <c r="AF207" i="63"/>
  <c r="AF140" i="63"/>
  <c r="AF116" i="63"/>
  <c r="AF549" i="63"/>
  <c r="AF337" i="63"/>
  <c r="AF49" i="63"/>
  <c r="AF335" i="63"/>
  <c r="AT602" i="63"/>
  <c r="AT288" i="63"/>
  <c r="AT44" i="63"/>
  <c r="AT55" i="63"/>
  <c r="AT135" i="63"/>
  <c r="AT625" i="63"/>
  <c r="AT321" i="63"/>
  <c r="AT117" i="63"/>
  <c r="AT332" i="63"/>
  <c r="AT264" i="63"/>
  <c r="AT116" i="63"/>
  <c r="AT214" i="63"/>
  <c r="AT141" i="63"/>
  <c r="AT207" i="63"/>
  <c r="AT45" i="63"/>
  <c r="AT320" i="63"/>
  <c r="AL625" i="63"/>
  <c r="AL288" i="63"/>
  <c r="AL54" i="63"/>
  <c r="AL591" i="63"/>
  <c r="AL135" i="63"/>
  <c r="AL131" i="63"/>
  <c r="AL332" i="63"/>
  <c r="AL607" i="63"/>
  <c r="AL137" i="63"/>
  <c r="AL561" i="63"/>
  <c r="AL290" i="63"/>
  <c r="AL141" i="63"/>
  <c r="AL320" i="63"/>
  <c r="AX55" i="63"/>
  <c r="AX625" i="63"/>
  <c r="AX50" i="63"/>
  <c r="AX54" i="63"/>
  <c r="AX47" i="63"/>
  <c r="AX539" i="63"/>
  <c r="AX131" i="63"/>
  <c r="AX225" i="63"/>
  <c r="AX323" i="63"/>
  <c r="AX215" i="63"/>
  <c r="AX337" i="63"/>
  <c r="AX31" i="63"/>
  <c r="AX541" i="63"/>
  <c r="AX607" i="63"/>
  <c r="AX18" i="63"/>
  <c r="AX49" i="63"/>
  <c r="F539" i="63"/>
  <c r="F47" i="63"/>
  <c r="F57" i="63"/>
  <c r="F139" i="63"/>
  <c r="F118" i="63"/>
  <c r="F46" i="63"/>
  <c r="F332" i="63"/>
  <c r="F541" i="63"/>
  <c r="F214" i="63"/>
  <c r="F136" i="63"/>
  <c r="F141" i="63"/>
  <c r="F335" i="63"/>
  <c r="F18" i="63"/>
  <c r="F608" i="63"/>
  <c r="F322" i="63"/>
  <c r="R135" i="63"/>
  <c r="R95" i="63"/>
  <c r="R139" i="63"/>
  <c r="R47" i="63"/>
  <c r="R116" i="63"/>
  <c r="R31" i="63"/>
  <c r="R117" i="63"/>
  <c r="R337" i="63"/>
  <c r="R18" i="63"/>
  <c r="R335" i="63"/>
  <c r="CL132" i="63"/>
  <c r="CL61" i="63"/>
  <c r="CL95" i="63"/>
  <c r="CL54" i="63"/>
  <c r="CL33" i="63"/>
  <c r="CL331" i="63"/>
  <c r="CL118" i="63"/>
  <c r="CL50" i="63"/>
  <c r="CL135" i="63"/>
  <c r="CL47" i="63"/>
  <c r="CL561" i="63"/>
  <c r="CL541" i="63"/>
  <c r="CL18" i="63"/>
  <c r="CL321" i="63"/>
  <c r="CL290" i="63"/>
  <c r="CL136" i="63"/>
  <c r="CL320" i="63"/>
  <c r="CL337" i="63"/>
  <c r="BE539" i="63"/>
  <c r="BE548" i="63"/>
  <c r="BE143" i="63"/>
  <c r="BE645" i="63"/>
  <c r="BE95" i="63"/>
  <c r="BE54" i="63"/>
  <c r="BE289" i="63"/>
  <c r="BE622" i="63"/>
  <c r="BE118" i="63"/>
  <c r="BE17" i="63"/>
  <c r="BE146" i="63"/>
  <c r="BE44" i="63"/>
  <c r="BE607" i="63"/>
  <c r="BE133" i="63"/>
  <c r="BE215" i="63"/>
  <c r="BE561" i="63"/>
  <c r="BE321" i="63"/>
  <c r="BE137" i="63"/>
  <c r="BE140" i="63"/>
  <c r="BE141" i="63"/>
  <c r="BE323" i="63"/>
  <c r="BE53" i="63"/>
  <c r="BE116" i="63"/>
  <c r="BE320" i="63"/>
  <c r="CJ118" i="63"/>
  <c r="CJ142" i="63"/>
  <c r="CJ16" i="63"/>
  <c r="CJ288" i="63"/>
  <c r="CJ622" i="63"/>
  <c r="CJ219" i="63"/>
  <c r="CJ10" i="63"/>
  <c r="CJ32" i="63"/>
  <c r="CJ331" i="63"/>
  <c r="CJ117" i="63"/>
  <c r="CJ321" i="63"/>
  <c r="CJ607" i="63"/>
  <c r="CJ290" i="63"/>
  <c r="CJ627" i="63"/>
  <c r="CJ207" i="63"/>
  <c r="CJ631" i="63"/>
  <c r="CJ214" i="63"/>
  <c r="CJ140" i="63"/>
  <c r="CJ225" i="63"/>
  <c r="CJ215" i="63"/>
  <c r="BM219" i="63"/>
  <c r="BM17" i="63"/>
  <c r="BM56" i="63"/>
  <c r="BM143" i="63"/>
  <c r="BM645" i="63"/>
  <c r="BM289" i="63"/>
  <c r="BM602" i="63"/>
  <c r="BM95" i="63"/>
  <c r="BM142" i="63"/>
  <c r="BM10" i="63"/>
  <c r="BM139" i="63"/>
  <c r="BM264" i="63"/>
  <c r="BM323" i="63"/>
  <c r="BM141" i="63"/>
  <c r="BM31" i="63"/>
  <c r="BM116" i="63"/>
  <c r="BM322" i="63"/>
  <c r="BM337" i="63"/>
  <c r="BM336" i="63"/>
  <c r="BM117" i="63"/>
  <c r="CY335" i="63"/>
  <c r="CY332" i="63"/>
  <c r="CY323" i="63"/>
  <c r="CY140" i="63"/>
  <c r="CY31" i="63"/>
  <c r="CY337" i="63"/>
  <c r="AP331" i="63"/>
  <c r="AP626" i="63"/>
  <c r="AP288" i="63"/>
  <c r="AP48" i="63"/>
  <c r="AP47" i="63"/>
  <c r="AP548" i="63"/>
  <c r="AP33" i="63"/>
  <c r="AP55" i="63"/>
  <c r="AP566" i="63"/>
  <c r="AP289" i="63"/>
  <c r="AP16" i="63"/>
  <c r="AP18" i="63"/>
  <c r="AP46" i="63"/>
  <c r="AP337" i="63"/>
  <c r="AP334" i="63"/>
  <c r="AP616" i="63"/>
  <c r="AP631" i="63"/>
  <c r="AP137" i="63"/>
  <c r="AP45" i="63"/>
  <c r="X548" i="63"/>
  <c r="X132" i="63"/>
  <c r="X219" i="63"/>
  <c r="X331" i="63"/>
  <c r="X288" i="63"/>
  <c r="X146" i="63"/>
  <c r="X136" i="63"/>
  <c r="X627" i="63"/>
  <c r="X631" i="63"/>
  <c r="X207" i="63"/>
  <c r="X116" i="63"/>
  <c r="X321" i="63"/>
  <c r="X541" i="63"/>
  <c r="X604" i="63"/>
  <c r="X45" i="63"/>
  <c r="V33" i="63"/>
  <c r="V95" i="63"/>
  <c r="V54" i="63"/>
  <c r="V47" i="63"/>
  <c r="V16" i="63"/>
  <c r="V566" i="63"/>
  <c r="V541" i="63"/>
  <c r="V561" i="63"/>
  <c r="V53" i="63"/>
  <c r="V131" i="63"/>
  <c r="V616" i="63"/>
  <c r="V136" i="63"/>
  <c r="V222" i="63"/>
  <c r="V631" i="63"/>
  <c r="V608" i="63"/>
  <c r="V321" i="63"/>
  <c r="Y625" i="63"/>
  <c r="Y622" i="63"/>
  <c r="Y33" i="63"/>
  <c r="Y34" i="63"/>
  <c r="Y54" i="63"/>
  <c r="Y56" i="63"/>
  <c r="Y135" i="63"/>
  <c r="Y50" i="63"/>
  <c r="Y130" i="63"/>
  <c r="Y288" i="63"/>
  <c r="Y219" i="63"/>
  <c r="Y17" i="63"/>
  <c r="Y541" i="63"/>
  <c r="Y336" i="63"/>
  <c r="Y131" i="63"/>
  <c r="Y290" i="63"/>
  <c r="Y207" i="63"/>
  <c r="Y141" i="63"/>
  <c r="Y133" i="63"/>
  <c r="Y46" i="63"/>
  <c r="Y42" i="63"/>
  <c r="Y608" i="63"/>
  <c r="Z130" i="63"/>
  <c r="Z54" i="63"/>
  <c r="Z44" i="63"/>
  <c r="Z143" i="63"/>
  <c r="Z548" i="63"/>
  <c r="Z56" i="63"/>
  <c r="Z132" i="63"/>
  <c r="Z607" i="63"/>
  <c r="Z561" i="63"/>
  <c r="Z144" i="63"/>
  <c r="Z31" i="63"/>
  <c r="Z214" i="63"/>
  <c r="Z207" i="63"/>
  <c r="Z225" i="63"/>
  <c r="Z320" i="63"/>
  <c r="Z117" i="63"/>
  <c r="DC33" i="63" l="1"/>
  <c r="CY33" i="63"/>
  <c r="DC541" i="63"/>
  <c r="DB541" i="63"/>
  <c r="DC131" i="63"/>
  <c r="CY131" i="63"/>
  <c r="DC566" i="63"/>
  <c r="CY566" i="63"/>
  <c r="BK321" i="63"/>
  <c r="DC225" i="63"/>
  <c r="CY225" i="63"/>
  <c r="DC118" i="63"/>
  <c r="CY118" i="63"/>
  <c r="DC55" i="63"/>
  <c r="CY55" i="63"/>
  <c r="AS143" i="63"/>
  <c r="AY401" i="63"/>
  <c r="AS401" i="63"/>
  <c r="AY239" i="63"/>
  <c r="AS239" i="63"/>
  <c r="AY580" i="63"/>
  <c r="AS580" i="63"/>
  <c r="AY338" i="63"/>
  <c r="AS338" i="63"/>
  <c r="AY429" i="63"/>
  <c r="AS429" i="63"/>
  <c r="AY148" i="63"/>
  <c r="AS148" i="63"/>
  <c r="AS33" i="63"/>
  <c r="AY153" i="63"/>
  <c r="AS153" i="63"/>
  <c r="AY25" i="63"/>
  <c r="AS25" i="63"/>
  <c r="AY21" i="63"/>
  <c r="AS21" i="63"/>
  <c r="AY197" i="63"/>
  <c r="AS197" i="63"/>
  <c r="AY199" i="63"/>
  <c r="AS199" i="63"/>
  <c r="AY513" i="63"/>
  <c r="AS513" i="63"/>
  <c r="AY231" i="63"/>
  <c r="AS231" i="63"/>
  <c r="AY415" i="63"/>
  <c r="AS415" i="63"/>
  <c r="AY482" i="63"/>
  <c r="AS482" i="63"/>
  <c r="AS559" i="63"/>
  <c r="AS43" i="63"/>
  <c r="AY506" i="63"/>
  <c r="AS506" i="63"/>
  <c r="AY326" i="63"/>
  <c r="AS326" i="63"/>
  <c r="AY428" i="63"/>
  <c r="AS428" i="63"/>
  <c r="AY297" i="63"/>
  <c r="AS297" i="63"/>
  <c r="AY495" i="63"/>
  <c r="AS495" i="63"/>
  <c r="AY508" i="63"/>
  <c r="AS508" i="63"/>
  <c r="AY37" i="63"/>
  <c r="AS37" i="63"/>
  <c r="AY154" i="63"/>
  <c r="AS154" i="63"/>
  <c r="AY636" i="63"/>
  <c r="AS636" i="63"/>
  <c r="AY374" i="63"/>
  <c r="AS374" i="63"/>
  <c r="AS622" i="63"/>
  <c r="AS142" i="63"/>
  <c r="AY200" i="63"/>
  <c r="AS200" i="63"/>
  <c r="AY377" i="63"/>
  <c r="AS377" i="63"/>
  <c r="AY468" i="63"/>
  <c r="AS468" i="63"/>
  <c r="AY110" i="63"/>
  <c r="AS110" i="63"/>
  <c r="AY325" i="63"/>
  <c r="AS325" i="63"/>
  <c r="AY87" i="63"/>
  <c r="AS87" i="63"/>
  <c r="AY237" i="63"/>
  <c r="AS237" i="63"/>
  <c r="AY364" i="63"/>
  <c r="AS364" i="63"/>
  <c r="AY641" i="63"/>
  <c r="AS641" i="63"/>
  <c r="AY315" i="63"/>
  <c r="AS315" i="63"/>
  <c r="AY257" i="63"/>
  <c r="AS257" i="63"/>
  <c r="AY521" i="63"/>
  <c r="AS521" i="63"/>
  <c r="AY233" i="63"/>
  <c r="AS233" i="63"/>
  <c r="AY165" i="63"/>
  <c r="AS165" i="63"/>
  <c r="AY260" i="63"/>
  <c r="AS260" i="63"/>
  <c r="AY171" i="63"/>
  <c r="AS171" i="63"/>
  <c r="AY181" i="63"/>
  <c r="AS181" i="63"/>
  <c r="AY283" i="63"/>
  <c r="AS283" i="63"/>
  <c r="AY476" i="63"/>
  <c r="AS476" i="63"/>
  <c r="AY447" i="63"/>
  <c r="AS447" i="63"/>
  <c r="S552" i="63"/>
  <c r="M552" i="63"/>
  <c r="S565" i="63"/>
  <c r="M565" i="63"/>
  <c r="M260" i="63"/>
  <c r="M236" i="63"/>
  <c r="M576" i="63"/>
  <c r="M254" i="63"/>
  <c r="M399" i="63"/>
  <c r="M501" i="63"/>
  <c r="M657" i="63"/>
  <c r="S334" i="63"/>
  <c r="M334" i="63"/>
  <c r="M155" i="63"/>
  <c r="M594" i="63"/>
  <c r="M377" i="63"/>
  <c r="M180" i="63"/>
  <c r="S52" i="63"/>
  <c r="M52" i="63"/>
  <c r="S143" i="63"/>
  <c r="M143" i="63"/>
  <c r="S58" i="63"/>
  <c r="M58" i="63"/>
  <c r="S132" i="63"/>
  <c r="M132" i="63"/>
  <c r="M123" i="63"/>
  <c r="M483" i="63"/>
  <c r="M417" i="63"/>
  <c r="M654" i="63"/>
  <c r="M111" i="63"/>
  <c r="M416" i="63"/>
  <c r="M454" i="63"/>
  <c r="M164" i="63"/>
  <c r="M507" i="63"/>
  <c r="M201" i="63"/>
  <c r="S119" i="63"/>
  <c r="M119" i="63"/>
  <c r="M355" i="63"/>
  <c r="M161" i="63"/>
  <c r="M365" i="63"/>
  <c r="E229" i="63"/>
  <c r="E496" i="63"/>
  <c r="BC58" i="63"/>
  <c r="O60" i="63"/>
  <c r="BQ151" i="63"/>
  <c r="BQ254" i="63"/>
  <c r="BQ26" i="63"/>
  <c r="BQ69" i="63"/>
  <c r="BW208" i="63"/>
  <c r="BQ208" i="63"/>
  <c r="BW565" i="63"/>
  <c r="BQ565" i="63"/>
  <c r="BQ583" i="63"/>
  <c r="BQ594" i="63"/>
  <c r="BQ180" i="63"/>
  <c r="BQ230" i="63"/>
  <c r="BQ326" i="63"/>
  <c r="BQ415" i="63"/>
  <c r="BQ35" i="63"/>
  <c r="BQ315" i="63"/>
  <c r="BQ181" i="63"/>
  <c r="BQ238" i="63"/>
  <c r="BQ195" i="63"/>
  <c r="BQ434" i="63"/>
  <c r="BQ313" i="63"/>
  <c r="BW336" i="63"/>
  <c r="BQ336" i="63"/>
  <c r="BQ427" i="63"/>
  <c r="BW130" i="63"/>
  <c r="BQ130" i="63"/>
  <c r="BW55" i="63"/>
  <c r="BQ55" i="63"/>
  <c r="BQ501" i="63"/>
  <c r="BQ439" i="63"/>
  <c r="BQ641" i="63"/>
  <c r="BQ268" i="63"/>
  <c r="BQ284" i="63"/>
  <c r="BQ299" i="63"/>
  <c r="BQ150" i="63"/>
  <c r="BQ441" i="63"/>
  <c r="BQ71" i="63"/>
  <c r="BQ364" i="63"/>
  <c r="BQ547" i="63"/>
  <c r="BW135" i="63"/>
  <c r="BQ135" i="63"/>
  <c r="BW53" i="63"/>
  <c r="BQ53" i="63"/>
  <c r="BQ517" i="63"/>
  <c r="BQ104" i="63"/>
  <c r="BQ267" i="63"/>
  <c r="BQ370" i="63"/>
  <c r="BQ596" i="63"/>
  <c r="BQ120" i="63"/>
  <c r="BQ486" i="63"/>
  <c r="BS60" i="63"/>
  <c r="W59" i="63"/>
  <c r="W58" i="63"/>
  <c r="CE44" i="63"/>
  <c r="BY44" i="63"/>
  <c r="CE288" i="63"/>
  <c r="BY288" i="63"/>
  <c r="CE127" i="63"/>
  <c r="BY127" i="63"/>
  <c r="BY165" i="63"/>
  <c r="BY112" i="63"/>
  <c r="BY194" i="63"/>
  <c r="BY298" i="63"/>
  <c r="BY228" i="63"/>
  <c r="BY314" i="63"/>
  <c r="BY518" i="63"/>
  <c r="BY26" i="63"/>
  <c r="CE136" i="63"/>
  <c r="BY136" i="63"/>
  <c r="BY258" i="63"/>
  <c r="BY107" i="63"/>
  <c r="BY191" i="63"/>
  <c r="BY260" i="63"/>
  <c r="BY162" i="63"/>
  <c r="BY354" i="63"/>
  <c r="BY416" i="63"/>
  <c r="BY654" i="63"/>
  <c r="CE17" i="63"/>
  <c r="BY17" i="63"/>
  <c r="CE118" i="63"/>
  <c r="BY118" i="63"/>
  <c r="BY296" i="63"/>
  <c r="BY506" i="63"/>
  <c r="BY508" i="63"/>
  <c r="BY578" i="63"/>
  <c r="BY513" i="63"/>
  <c r="BY201" i="63"/>
  <c r="BY365" i="63"/>
  <c r="BY67" i="63"/>
  <c r="BY403" i="63"/>
  <c r="BY483" i="63"/>
  <c r="CE119" i="63"/>
  <c r="BY119" i="63"/>
  <c r="CE50" i="63"/>
  <c r="BY50" i="63"/>
  <c r="CE16" i="63"/>
  <c r="BY16" i="63"/>
  <c r="CE622" i="63"/>
  <c r="BY622" i="63"/>
  <c r="BY521" i="63"/>
  <c r="BY473" i="63"/>
  <c r="BY596" i="63"/>
  <c r="BY236" i="63"/>
  <c r="BY35" i="63"/>
  <c r="CE565" i="63"/>
  <c r="BY565" i="63"/>
  <c r="BY657" i="63"/>
  <c r="BY450" i="63"/>
  <c r="CE219" i="63"/>
  <c r="BY219" i="63"/>
  <c r="CE129" i="63"/>
  <c r="BY129" i="63"/>
  <c r="CE52" i="63"/>
  <c r="BY52" i="63"/>
  <c r="BY121" i="63"/>
  <c r="BY352" i="63"/>
  <c r="BY638" i="63"/>
  <c r="BY185" i="63"/>
  <c r="BY37" i="63"/>
  <c r="BY497" i="63"/>
  <c r="CE307" i="63"/>
  <c r="BY307" i="63"/>
  <c r="CE128" i="63"/>
  <c r="BY128" i="63"/>
  <c r="BY454" i="63"/>
  <c r="BY485" i="63"/>
  <c r="BY420" i="63"/>
  <c r="BY149" i="63"/>
  <c r="BY233" i="63"/>
  <c r="AU321" i="63"/>
  <c r="AI146" i="63"/>
  <c r="AC146" i="63"/>
  <c r="AI16" i="63"/>
  <c r="AC16" i="63"/>
  <c r="AC267" i="63"/>
  <c r="AC397" i="63"/>
  <c r="AC148" i="63"/>
  <c r="AC179" i="63"/>
  <c r="AC579" i="63"/>
  <c r="AC22" i="63"/>
  <c r="AC24" i="63"/>
  <c r="AC163" i="63"/>
  <c r="AC398" i="63"/>
  <c r="AC374" i="63"/>
  <c r="AC193" i="63"/>
  <c r="AC202" i="63"/>
  <c r="AC390" i="63"/>
  <c r="AI565" i="63"/>
  <c r="AC565" i="63"/>
  <c r="AC440" i="63"/>
  <c r="AC151" i="63"/>
  <c r="AC292" i="63"/>
  <c r="AI60" i="63"/>
  <c r="AC60" i="63"/>
  <c r="AI17" i="63"/>
  <c r="AC17" i="63"/>
  <c r="AI617" i="63"/>
  <c r="AC617" i="63"/>
  <c r="AC656" i="63"/>
  <c r="AC516" i="63"/>
  <c r="AC352" i="63"/>
  <c r="AC415" i="63"/>
  <c r="AC198" i="63"/>
  <c r="AC112" i="63"/>
  <c r="AC167" i="63"/>
  <c r="AC519" i="63"/>
  <c r="AC182" i="63"/>
  <c r="AC65" i="63"/>
  <c r="AC492" i="63"/>
  <c r="AC496" i="63"/>
  <c r="AC27" i="63"/>
  <c r="AC229" i="63"/>
  <c r="AC454" i="63"/>
  <c r="AC477" i="63"/>
  <c r="AC162" i="63"/>
  <c r="AC417" i="63"/>
  <c r="AC399" i="63"/>
  <c r="AC450" i="63"/>
  <c r="AI622" i="63"/>
  <c r="AC622" i="63"/>
  <c r="AI564" i="63"/>
  <c r="AC564" i="63"/>
  <c r="AC547" i="63"/>
  <c r="AI127" i="63"/>
  <c r="AC127" i="63"/>
  <c r="AC478" i="63"/>
  <c r="AC455" i="63"/>
  <c r="AC635" i="63"/>
  <c r="AC239" i="63"/>
  <c r="AC254" i="63"/>
  <c r="AC86" i="63"/>
  <c r="AC363" i="63"/>
  <c r="AC36" i="63"/>
  <c r="AC238" i="63"/>
  <c r="AC453" i="63"/>
  <c r="AC38" i="63"/>
  <c r="AC633" i="63"/>
  <c r="AI336" i="63"/>
  <c r="AC336" i="63"/>
  <c r="AC446" i="63"/>
  <c r="AC266" i="63"/>
  <c r="AC639" i="63"/>
  <c r="AC403" i="63"/>
  <c r="AI119" i="63"/>
  <c r="AC119" i="63"/>
  <c r="AI606" i="63"/>
  <c r="AC606" i="63"/>
  <c r="AC109" i="63"/>
  <c r="AC521" i="63"/>
  <c r="AC168" i="63"/>
  <c r="AC165" i="63"/>
  <c r="AC464" i="63"/>
  <c r="AC518" i="63"/>
  <c r="G320" i="63"/>
  <c r="CI59" i="63"/>
  <c r="AQ540" i="63"/>
  <c r="AK540" i="63"/>
  <c r="AQ146" i="63"/>
  <c r="AK146" i="63"/>
  <c r="AQ565" i="63"/>
  <c r="AK565" i="63"/>
  <c r="AQ190" i="63"/>
  <c r="AK190" i="63"/>
  <c r="AQ122" i="63"/>
  <c r="AK122" i="63"/>
  <c r="AQ467" i="63"/>
  <c r="AK467" i="63"/>
  <c r="AQ324" i="63"/>
  <c r="AK324" i="63"/>
  <c r="AQ518" i="63"/>
  <c r="AK518" i="63"/>
  <c r="AQ377" i="63"/>
  <c r="AK377" i="63"/>
  <c r="AQ153" i="63"/>
  <c r="AK153" i="63"/>
  <c r="AQ27" i="63"/>
  <c r="AK27" i="63"/>
  <c r="AQ596" i="63"/>
  <c r="AK596" i="63"/>
  <c r="AQ192" i="63"/>
  <c r="AK192" i="63"/>
  <c r="AQ617" i="63"/>
  <c r="AK617" i="63"/>
  <c r="AQ56" i="63"/>
  <c r="AK56" i="63"/>
  <c r="AQ330" i="63"/>
  <c r="AK330" i="63"/>
  <c r="AQ151" i="63"/>
  <c r="AK151" i="63"/>
  <c r="AQ465" i="63"/>
  <c r="AK465" i="63"/>
  <c r="AQ415" i="63"/>
  <c r="AK415" i="63"/>
  <c r="AQ314" i="63"/>
  <c r="AK314" i="63"/>
  <c r="AQ641" i="63"/>
  <c r="AK641" i="63"/>
  <c r="AQ451" i="63"/>
  <c r="AK451" i="63"/>
  <c r="AQ232" i="63"/>
  <c r="AK232" i="63"/>
  <c r="AQ577" i="63"/>
  <c r="AK577" i="63"/>
  <c r="AQ493" i="63"/>
  <c r="AK493" i="63"/>
  <c r="AQ87" i="63"/>
  <c r="AK87" i="63"/>
  <c r="AQ398" i="63"/>
  <c r="AK398" i="63"/>
  <c r="AQ201" i="63"/>
  <c r="AK201" i="63"/>
  <c r="AQ325" i="63"/>
  <c r="AK325" i="63"/>
  <c r="AQ582" i="63"/>
  <c r="AK582" i="63"/>
  <c r="AQ162" i="63"/>
  <c r="AK162" i="63"/>
  <c r="AQ238" i="63"/>
  <c r="AK238" i="63"/>
  <c r="AQ400" i="63"/>
  <c r="AK400" i="63"/>
  <c r="AQ283" i="63"/>
  <c r="AK283" i="63"/>
  <c r="AQ576" i="63"/>
  <c r="AK576" i="63"/>
  <c r="AQ143" i="63"/>
  <c r="AK143" i="63"/>
  <c r="AQ43" i="63"/>
  <c r="AK43" i="63"/>
  <c r="AQ144" i="63"/>
  <c r="AK144" i="63"/>
  <c r="AQ69" i="63"/>
  <c r="AK69" i="63"/>
  <c r="AQ433" i="63"/>
  <c r="AK433" i="63"/>
  <c r="AQ203" i="63"/>
  <c r="AK203" i="63"/>
  <c r="AQ230" i="63"/>
  <c r="AK230" i="63"/>
  <c r="AQ403" i="63"/>
  <c r="AK403" i="63"/>
  <c r="AQ374" i="63"/>
  <c r="AK374" i="63"/>
  <c r="AQ70" i="63"/>
  <c r="AK70" i="63"/>
  <c r="AQ17" i="63"/>
  <c r="AK17" i="63"/>
  <c r="AQ193" i="63"/>
  <c r="AK193" i="63"/>
  <c r="AQ170" i="63"/>
  <c r="AK170" i="63"/>
  <c r="AQ466" i="63"/>
  <c r="AK466" i="63"/>
  <c r="AQ267" i="63"/>
  <c r="AK267" i="63"/>
  <c r="AQ486" i="63"/>
  <c r="AK486" i="63"/>
  <c r="AQ426" i="63"/>
  <c r="AK426" i="63"/>
  <c r="AQ506" i="63"/>
  <c r="AK506" i="63"/>
  <c r="AQ194" i="63"/>
  <c r="AK194" i="63"/>
  <c r="AQ477" i="63"/>
  <c r="AK477" i="63"/>
  <c r="AQ274" i="63"/>
  <c r="AK274" i="63"/>
  <c r="AQ26" i="63"/>
  <c r="AK26" i="63"/>
  <c r="AQ391" i="63"/>
  <c r="AK391" i="63"/>
  <c r="AQ485" i="63"/>
  <c r="AK485" i="63"/>
  <c r="AQ154" i="63"/>
  <c r="AK154" i="63"/>
  <c r="AQ428" i="63"/>
  <c r="AK428" i="63"/>
  <c r="AQ455" i="63"/>
  <c r="AK455" i="63"/>
  <c r="AE321" i="63"/>
  <c r="DC132" i="63"/>
  <c r="CY132" i="63"/>
  <c r="DC142" i="63"/>
  <c r="CY142" i="63"/>
  <c r="DC54" i="63"/>
  <c r="CY54" i="63"/>
  <c r="DC216" i="63"/>
  <c r="CY216" i="63"/>
  <c r="DC128" i="63"/>
  <c r="CY128" i="63"/>
  <c r="DC57" i="63"/>
  <c r="CY57" i="63"/>
  <c r="DC44" i="63"/>
  <c r="CY44" i="63"/>
  <c r="DC47" i="63"/>
  <c r="CY47" i="63"/>
  <c r="DC525" i="63"/>
  <c r="CY525" i="63"/>
  <c r="DC621" i="63"/>
  <c r="CY621" i="63"/>
  <c r="DC139" i="63"/>
  <c r="CY139" i="63"/>
  <c r="DC32" i="63"/>
  <c r="CY32" i="63"/>
  <c r="AS208" i="63"/>
  <c r="AS51" i="63"/>
  <c r="AS130" i="63"/>
  <c r="AY579" i="63"/>
  <c r="AS579" i="63"/>
  <c r="AY496" i="63"/>
  <c r="AS496" i="63"/>
  <c r="AY363" i="63"/>
  <c r="AS363" i="63"/>
  <c r="AY391" i="63"/>
  <c r="AS391" i="63"/>
  <c r="AY169" i="63"/>
  <c r="AS169" i="63"/>
  <c r="AY655" i="63"/>
  <c r="AS655" i="63"/>
  <c r="AY230" i="63"/>
  <c r="AS230" i="63"/>
  <c r="AY107" i="63"/>
  <c r="AS107" i="63"/>
  <c r="AY70" i="63"/>
  <c r="AS70" i="63"/>
  <c r="AY640" i="63"/>
  <c r="AS640" i="63"/>
  <c r="AY26" i="63"/>
  <c r="AS26" i="63"/>
  <c r="AY460" i="63"/>
  <c r="AS460" i="63"/>
  <c r="AY123" i="63"/>
  <c r="AS123" i="63"/>
  <c r="AS129" i="63"/>
  <c r="AS132" i="63"/>
  <c r="AY435" i="63"/>
  <c r="AS435" i="63"/>
  <c r="AY122" i="63"/>
  <c r="AS122" i="63"/>
  <c r="AY462" i="63"/>
  <c r="AS462" i="63"/>
  <c r="AY403" i="63"/>
  <c r="AS403" i="63"/>
  <c r="AY449" i="63"/>
  <c r="AS449" i="63"/>
  <c r="AY155" i="63"/>
  <c r="AS155" i="63"/>
  <c r="AY427" i="63"/>
  <c r="AS427" i="63"/>
  <c r="AY229" i="63"/>
  <c r="AS229" i="63"/>
  <c r="AY191" i="63"/>
  <c r="AS191" i="63"/>
  <c r="AY477" i="63"/>
  <c r="AS477" i="63"/>
  <c r="AY192" i="63"/>
  <c r="AS192" i="63"/>
  <c r="AY369" i="63"/>
  <c r="AS369" i="63"/>
  <c r="AY67" i="63"/>
  <c r="AS67" i="63"/>
  <c r="AS60" i="63"/>
  <c r="AS146" i="63"/>
  <c r="AS61" i="63"/>
  <c r="AY296" i="63"/>
  <c r="AS296" i="63"/>
  <c r="AY464" i="63"/>
  <c r="AS464" i="63"/>
  <c r="AY517" i="63"/>
  <c r="AS517" i="63"/>
  <c r="AY448" i="63"/>
  <c r="AS448" i="63"/>
  <c r="AY594" i="63"/>
  <c r="AS594" i="63"/>
  <c r="AY240" i="63"/>
  <c r="AS240" i="63"/>
  <c r="AY109" i="63"/>
  <c r="AS109" i="63"/>
  <c r="AS605" i="63"/>
  <c r="AS58" i="63"/>
  <c r="AY420" i="63"/>
  <c r="AS420" i="63"/>
  <c r="AS336" i="63"/>
  <c r="AY295" i="63"/>
  <c r="AS295" i="63"/>
  <c r="AY390" i="63"/>
  <c r="AS390" i="63"/>
  <c r="AY518" i="63"/>
  <c r="AS518" i="63"/>
  <c r="AY355" i="63"/>
  <c r="AS355" i="63"/>
  <c r="AY376" i="63"/>
  <c r="AS376" i="63"/>
  <c r="AY313" i="63"/>
  <c r="AS313" i="63"/>
  <c r="AY577" i="63"/>
  <c r="AS577" i="63"/>
  <c r="AY196" i="63"/>
  <c r="AS196" i="63"/>
  <c r="AY298" i="63"/>
  <c r="AS298" i="63"/>
  <c r="AY256" i="63"/>
  <c r="AS256" i="63"/>
  <c r="AY581" i="63"/>
  <c r="AS581" i="63"/>
  <c r="AY450" i="63"/>
  <c r="AS450" i="63"/>
  <c r="AY150" i="63"/>
  <c r="AS150" i="63"/>
  <c r="AY38" i="63"/>
  <c r="AS38" i="63"/>
  <c r="AY402" i="63"/>
  <c r="AS402" i="63"/>
  <c r="AS334" i="63"/>
  <c r="AY434" i="63"/>
  <c r="AS434" i="63"/>
  <c r="AY370" i="63"/>
  <c r="AS370" i="63"/>
  <c r="AY63" i="63"/>
  <c r="AS63" i="63"/>
  <c r="AY473" i="63"/>
  <c r="AS473" i="63"/>
  <c r="S33" i="63"/>
  <c r="M33" i="63"/>
  <c r="M268" i="63"/>
  <c r="M452" i="63"/>
  <c r="M418" i="63"/>
  <c r="M575" i="63"/>
  <c r="M378" i="63"/>
  <c r="M364" i="63"/>
  <c r="M181" i="63"/>
  <c r="M35" i="63"/>
  <c r="M163" i="63"/>
  <c r="M655" i="63"/>
  <c r="M362" i="63"/>
  <c r="M283" i="63"/>
  <c r="M24" i="63"/>
  <c r="S51" i="63"/>
  <c r="M51" i="63"/>
  <c r="S607" i="63"/>
  <c r="M607" i="63"/>
  <c r="M259" i="63"/>
  <c r="M36" i="63"/>
  <c r="M234" i="63"/>
  <c r="M577" i="63"/>
  <c r="M69" i="63"/>
  <c r="M473" i="63"/>
  <c r="M257" i="63"/>
  <c r="M233" i="63"/>
  <c r="M150" i="63"/>
  <c r="M338" i="63"/>
  <c r="M63" i="63"/>
  <c r="M398" i="63"/>
  <c r="BC320" i="63"/>
  <c r="BC59" i="63"/>
  <c r="O321" i="63"/>
  <c r="O59" i="63"/>
  <c r="BQ637" i="63"/>
  <c r="BQ240" i="63"/>
  <c r="BQ149" i="63"/>
  <c r="BQ255" i="63"/>
  <c r="BQ519" i="63"/>
  <c r="BQ577" i="63"/>
  <c r="BQ506" i="63"/>
  <c r="BQ194" i="63"/>
  <c r="BQ463" i="63"/>
  <c r="BQ447" i="63"/>
  <c r="BQ233" i="63"/>
  <c r="BW95" i="63"/>
  <c r="BQ95" i="63"/>
  <c r="BQ23" i="63"/>
  <c r="BQ578" i="63"/>
  <c r="BQ274" i="63"/>
  <c r="BQ416" i="63"/>
  <c r="BQ107" i="63"/>
  <c r="W321" i="63"/>
  <c r="W320" i="63"/>
  <c r="CE617" i="63"/>
  <c r="BY617" i="63"/>
  <c r="CE142" i="63"/>
  <c r="BY142" i="63"/>
  <c r="BY324" i="63"/>
  <c r="BY27" i="63"/>
  <c r="CE627" i="63"/>
  <c r="BY627" i="63"/>
  <c r="BY240" i="63"/>
  <c r="BY494" i="63"/>
  <c r="BY516" i="63"/>
  <c r="BY583" i="63"/>
  <c r="BY155" i="63"/>
  <c r="BY635" i="63"/>
  <c r="BY460" i="63"/>
  <c r="BY294" i="63"/>
  <c r="BY439" i="63"/>
  <c r="BY231" i="63"/>
  <c r="CE207" i="63"/>
  <c r="BY207" i="63"/>
  <c r="BY361" i="63"/>
  <c r="BY163" i="63"/>
  <c r="BY238" i="63"/>
  <c r="BY38" i="63"/>
  <c r="BY492" i="63"/>
  <c r="CE32" i="63"/>
  <c r="BY32" i="63"/>
  <c r="CE47" i="63"/>
  <c r="BY47" i="63"/>
  <c r="BY269" i="63"/>
  <c r="BY105" i="63"/>
  <c r="BY69" i="63"/>
  <c r="BY234" i="63"/>
  <c r="BY255" i="63"/>
  <c r="BY295" i="63"/>
  <c r="BY634" i="63"/>
  <c r="CE116" i="63"/>
  <c r="BY116" i="63"/>
  <c r="BY397" i="63"/>
  <c r="BY576" i="63"/>
  <c r="BY87" i="63"/>
  <c r="BY65" i="63"/>
  <c r="BY374" i="63"/>
  <c r="BY184" i="63"/>
  <c r="BY517" i="63"/>
  <c r="BY274" i="63"/>
  <c r="CE625" i="63"/>
  <c r="BY625" i="63"/>
  <c r="CE33" i="63"/>
  <c r="BY33" i="63"/>
  <c r="CE482" i="63"/>
  <c r="BY482" i="63"/>
  <c r="BY548" i="63"/>
  <c r="CE51" i="63"/>
  <c r="BY51" i="63"/>
  <c r="BY20" i="63"/>
  <c r="BY401" i="63"/>
  <c r="BY392" i="63"/>
  <c r="BY22" i="63"/>
  <c r="BY495" i="63"/>
  <c r="BY24" i="63"/>
  <c r="CE336" i="63"/>
  <c r="BY336" i="63"/>
  <c r="BY429" i="63"/>
  <c r="BY198" i="63"/>
  <c r="BY400" i="63"/>
  <c r="BY193" i="63"/>
  <c r="BY594" i="63"/>
  <c r="BY196" i="63"/>
  <c r="BY467" i="63"/>
  <c r="BY181" i="63"/>
  <c r="CE144" i="63"/>
  <c r="BY144" i="63"/>
  <c r="BY500" i="63"/>
  <c r="BY448" i="63"/>
  <c r="BY254" i="63"/>
  <c r="BY235" i="63"/>
  <c r="BY464" i="63"/>
  <c r="CE61" i="63"/>
  <c r="BY61" i="63"/>
  <c r="CE58" i="63"/>
  <c r="BY58" i="63"/>
  <c r="BY547" i="63"/>
  <c r="CE564" i="63"/>
  <c r="BY564" i="63"/>
  <c r="CE138" i="63"/>
  <c r="BY138" i="63"/>
  <c r="BY109" i="63"/>
  <c r="BY353" i="63"/>
  <c r="BY478" i="63"/>
  <c r="BY435" i="63"/>
  <c r="BY398" i="63"/>
  <c r="BY267" i="63"/>
  <c r="BY577" i="63"/>
  <c r="BY477" i="63"/>
  <c r="BY427" i="63"/>
  <c r="BY475" i="63"/>
  <c r="BY297" i="63"/>
  <c r="CE53" i="63"/>
  <c r="BY53" i="63"/>
  <c r="BY633" i="63"/>
  <c r="CE334" i="63"/>
  <c r="BY334" i="63"/>
  <c r="BY515" i="63"/>
  <c r="BY434" i="63"/>
  <c r="BY259" i="63"/>
  <c r="BY275" i="63"/>
  <c r="AU59" i="63"/>
  <c r="AI605" i="63"/>
  <c r="AC605" i="63"/>
  <c r="AI59" i="63"/>
  <c r="AC59" i="63"/>
  <c r="AI32" i="63"/>
  <c r="AC32" i="63"/>
  <c r="AC110" i="63"/>
  <c r="AC402" i="63"/>
  <c r="AC370" i="63"/>
  <c r="AC260" i="63"/>
  <c r="AC64" i="63"/>
  <c r="AC428" i="63"/>
  <c r="AC641" i="63"/>
  <c r="AC375" i="63"/>
  <c r="AC106" i="63"/>
  <c r="AC418" i="63"/>
  <c r="AC87" i="63"/>
  <c r="AI48" i="63"/>
  <c r="AC48" i="63"/>
  <c r="AC378" i="63"/>
  <c r="AC462" i="63"/>
  <c r="AC71" i="63"/>
  <c r="AC338" i="63"/>
  <c r="AC447" i="63"/>
  <c r="AC293" i="63"/>
  <c r="AC582" i="63"/>
  <c r="AC104" i="63"/>
  <c r="AC515" i="63"/>
  <c r="AI219" i="63"/>
  <c r="AC219" i="63"/>
  <c r="AI208" i="63"/>
  <c r="AC208" i="63"/>
  <c r="AI129" i="63"/>
  <c r="AC129" i="63"/>
  <c r="AI43" i="63"/>
  <c r="AC43" i="63"/>
  <c r="AC421" i="63"/>
  <c r="AC108" i="63"/>
  <c r="AC638" i="63"/>
  <c r="AC171" i="63"/>
  <c r="AC361" i="63"/>
  <c r="AI144" i="63"/>
  <c r="AC144" i="63"/>
  <c r="AC513" i="63"/>
  <c r="AC355" i="63"/>
  <c r="AC169" i="63"/>
  <c r="AI559" i="63"/>
  <c r="AC559" i="63"/>
  <c r="AI33" i="63"/>
  <c r="AC33" i="63"/>
  <c r="AI482" i="63"/>
  <c r="AC482" i="63"/>
  <c r="AC258" i="63"/>
  <c r="AC269" i="63"/>
  <c r="AC509" i="63"/>
  <c r="AC474" i="63"/>
  <c r="AI607" i="63"/>
  <c r="AC607" i="63"/>
  <c r="AC231" i="63"/>
  <c r="AC228" i="63"/>
  <c r="AC468" i="63"/>
  <c r="AC578" i="63"/>
  <c r="AC67" i="63"/>
  <c r="AC315" i="63"/>
  <c r="AC325" i="63"/>
  <c r="AC166" i="63"/>
  <c r="AC429" i="63"/>
  <c r="AC377" i="63"/>
  <c r="G321" i="63"/>
  <c r="CI60" i="63"/>
  <c r="AQ482" i="63"/>
  <c r="AK482" i="63"/>
  <c r="AQ463" i="63"/>
  <c r="AK463" i="63"/>
  <c r="AQ256" i="63"/>
  <c r="AK256" i="63"/>
  <c r="AQ439" i="63"/>
  <c r="AK439" i="63"/>
  <c r="AQ595" i="63"/>
  <c r="AK595" i="63"/>
  <c r="AQ161" i="63"/>
  <c r="AK161" i="63"/>
  <c r="AQ593" i="63"/>
  <c r="AK593" i="63"/>
  <c r="AQ496" i="63"/>
  <c r="AK496" i="63"/>
  <c r="AQ461" i="63"/>
  <c r="AK461" i="63"/>
  <c r="AQ655" i="63"/>
  <c r="AK655" i="63"/>
  <c r="AQ397" i="63"/>
  <c r="AK397" i="63"/>
  <c r="AQ370" i="63"/>
  <c r="AK370" i="63"/>
  <c r="AQ105" i="63"/>
  <c r="AK105" i="63"/>
  <c r="AQ63" i="63"/>
  <c r="AK63" i="63"/>
  <c r="AQ235" i="63"/>
  <c r="AK235" i="63"/>
  <c r="AQ610" i="63"/>
  <c r="AK610" i="63"/>
  <c r="AQ497" i="63"/>
  <c r="AK497" i="63"/>
  <c r="AQ68" i="63"/>
  <c r="AK68" i="63"/>
  <c r="AQ266" i="63"/>
  <c r="AK266" i="63"/>
  <c r="AQ636" i="63"/>
  <c r="AK636" i="63"/>
  <c r="AQ189" i="63"/>
  <c r="AK189" i="63"/>
  <c r="AQ517" i="63"/>
  <c r="AK517" i="63"/>
  <c r="AQ453" i="63"/>
  <c r="AK453" i="63"/>
  <c r="AQ295" i="63"/>
  <c r="AK295" i="63"/>
  <c r="AQ275" i="63"/>
  <c r="AK275" i="63"/>
  <c r="AQ435" i="63"/>
  <c r="AK435" i="63"/>
  <c r="AQ119" i="63"/>
  <c r="AK119" i="63"/>
  <c r="AQ265" i="63"/>
  <c r="AK265" i="63"/>
  <c r="AQ208" i="63"/>
  <c r="AK208" i="63"/>
  <c r="AQ547" i="63"/>
  <c r="AK547" i="63"/>
  <c r="AQ336" i="63"/>
  <c r="AK336" i="63"/>
  <c r="AQ127" i="63"/>
  <c r="AK127" i="63"/>
  <c r="AQ254" i="63"/>
  <c r="AK254" i="63"/>
  <c r="AQ237" i="63"/>
  <c r="AK237" i="63"/>
  <c r="AQ191" i="63"/>
  <c r="AK191" i="63"/>
  <c r="AQ236" i="63"/>
  <c r="AK236" i="63"/>
  <c r="AQ23" i="63"/>
  <c r="AK23" i="63"/>
  <c r="AQ35" i="63"/>
  <c r="AK35" i="63"/>
  <c r="AQ326" i="63"/>
  <c r="AK326" i="63"/>
  <c r="AQ559" i="63"/>
  <c r="AK559" i="63"/>
  <c r="AQ552" i="63"/>
  <c r="AK552" i="63"/>
  <c r="AQ165" i="63"/>
  <c r="AK165" i="63"/>
  <c r="AQ516" i="63"/>
  <c r="AK516" i="63"/>
  <c r="AQ284" i="63"/>
  <c r="AK284" i="63"/>
  <c r="AQ231" i="63"/>
  <c r="AK231" i="63"/>
  <c r="AQ183" i="63"/>
  <c r="AK183" i="63"/>
  <c r="AQ258" i="63"/>
  <c r="AK258" i="63"/>
  <c r="AQ21" i="63"/>
  <c r="AK21" i="63"/>
  <c r="AQ155" i="63"/>
  <c r="AK155" i="63"/>
  <c r="AQ64" i="63"/>
  <c r="AK64" i="63"/>
  <c r="AQ635" i="63"/>
  <c r="AK635" i="63"/>
  <c r="AQ507" i="63"/>
  <c r="AK507" i="63"/>
  <c r="AQ464" i="63"/>
  <c r="AK464" i="63"/>
  <c r="AM59" i="63"/>
  <c r="CA58" i="63"/>
  <c r="CA59" i="63"/>
  <c r="AE59" i="63"/>
  <c r="DC51" i="63"/>
  <c r="CY51" i="63"/>
  <c r="DC289" i="63"/>
  <c r="CY289" i="63"/>
  <c r="DC135" i="63"/>
  <c r="CY135" i="63"/>
  <c r="DC219" i="63"/>
  <c r="CY219" i="63"/>
  <c r="DC130" i="63"/>
  <c r="CY130" i="63"/>
  <c r="DC117" i="63"/>
  <c r="CY117" i="63"/>
  <c r="CQ321" i="63"/>
  <c r="AS610" i="63"/>
  <c r="AY497" i="63"/>
  <c r="AS497" i="63"/>
  <c r="AY475" i="63"/>
  <c r="AS475" i="63"/>
  <c r="AY441" i="63"/>
  <c r="AS441" i="63"/>
  <c r="AY582" i="63"/>
  <c r="AS582" i="63"/>
  <c r="AY293" i="63"/>
  <c r="AS293" i="63"/>
  <c r="AY463" i="63"/>
  <c r="AS463" i="63"/>
  <c r="AY418" i="63"/>
  <c r="AS418" i="63"/>
  <c r="AY201" i="63"/>
  <c r="AS201" i="63"/>
  <c r="AY314" i="63"/>
  <c r="AS314" i="63"/>
  <c r="AY634" i="63"/>
  <c r="AS634" i="63"/>
  <c r="AY639" i="63"/>
  <c r="AS639" i="63"/>
  <c r="AY194" i="63"/>
  <c r="AS194" i="63"/>
  <c r="AY294" i="63"/>
  <c r="AS294" i="63"/>
  <c r="AY179" i="63"/>
  <c r="AS179" i="63"/>
  <c r="AY422" i="63"/>
  <c r="AS422" i="63"/>
  <c r="AY474" i="63"/>
  <c r="AS474" i="63"/>
  <c r="AY66" i="63"/>
  <c r="AS66" i="63"/>
  <c r="AS219" i="63"/>
  <c r="AS265" i="63"/>
  <c r="AY19" i="63"/>
  <c r="AS19" i="63"/>
  <c r="AY484" i="63"/>
  <c r="AS484" i="63"/>
  <c r="AY595" i="63"/>
  <c r="AS595" i="63"/>
  <c r="AY120" i="63"/>
  <c r="AS120" i="63"/>
  <c r="AS547" i="63"/>
  <c r="AY235" i="63"/>
  <c r="AS235" i="63"/>
  <c r="AY514" i="63"/>
  <c r="AS514" i="63"/>
  <c r="AY299" i="63"/>
  <c r="AS299" i="63"/>
  <c r="AY162" i="63"/>
  <c r="AS162" i="63"/>
  <c r="AY509" i="63"/>
  <c r="AS509" i="63"/>
  <c r="AS626" i="63"/>
  <c r="AS565" i="63"/>
  <c r="AS127" i="63"/>
  <c r="AS144" i="63"/>
  <c r="AY592" i="63"/>
  <c r="AS592" i="63"/>
  <c r="AY20" i="63"/>
  <c r="AS20" i="63"/>
  <c r="AY446" i="63"/>
  <c r="AS446" i="63"/>
  <c r="AY324" i="63"/>
  <c r="AS324" i="63"/>
  <c r="AY183" i="63"/>
  <c r="AS183" i="63"/>
  <c r="AY362" i="63"/>
  <c r="AS362" i="63"/>
  <c r="AY353" i="63"/>
  <c r="AS353" i="63"/>
  <c r="AY22" i="63"/>
  <c r="AS22" i="63"/>
  <c r="AY149" i="63"/>
  <c r="AS149" i="63"/>
  <c r="AS552" i="63"/>
  <c r="AS564" i="63"/>
  <c r="AS53" i="63"/>
  <c r="AY421" i="63"/>
  <c r="AS421" i="63"/>
  <c r="AY182" i="63"/>
  <c r="AS182" i="63"/>
  <c r="AY193" i="63"/>
  <c r="AS193" i="63"/>
  <c r="AY583" i="63"/>
  <c r="AS583" i="63"/>
  <c r="AY633" i="63"/>
  <c r="AS633" i="63"/>
  <c r="AY259" i="63"/>
  <c r="AS259" i="63"/>
  <c r="AY440" i="63"/>
  <c r="AS440" i="63"/>
  <c r="AY516" i="63"/>
  <c r="AS516" i="63"/>
  <c r="AY255" i="63"/>
  <c r="AS255" i="63"/>
  <c r="AY236" i="63"/>
  <c r="AS236" i="63"/>
  <c r="AY268" i="63"/>
  <c r="AS268" i="63"/>
  <c r="S138" i="63"/>
  <c r="M138" i="63"/>
  <c r="M200" i="63"/>
  <c r="M467" i="63"/>
  <c r="M439" i="63"/>
  <c r="M107" i="63"/>
  <c r="M370" i="63"/>
  <c r="M449" i="63"/>
  <c r="M476" i="63"/>
  <c r="M267" i="63"/>
  <c r="M168" i="63"/>
  <c r="M153" i="63"/>
  <c r="M70" i="63"/>
  <c r="M64" i="63"/>
  <c r="M433" i="63"/>
  <c r="M519" i="63"/>
  <c r="M506" i="63"/>
  <c r="M297" i="63"/>
  <c r="M190" i="63"/>
  <c r="M422" i="63"/>
  <c r="S48" i="63"/>
  <c r="M48" i="63"/>
  <c r="M299" i="63"/>
  <c r="M578" i="63"/>
  <c r="M294" i="63"/>
  <c r="M429" i="63"/>
  <c r="M112" i="63"/>
  <c r="M518" i="63"/>
  <c r="M296" i="63"/>
  <c r="M464" i="63"/>
  <c r="M232" i="63"/>
  <c r="M641" i="63"/>
  <c r="M595" i="63"/>
  <c r="M269" i="63"/>
  <c r="M637" i="63"/>
  <c r="BQ582" i="63"/>
  <c r="BQ191" i="63"/>
  <c r="BQ400" i="63"/>
  <c r="BQ633" i="63"/>
  <c r="BW117" i="63"/>
  <c r="BQ117" i="63"/>
  <c r="BQ548" i="63"/>
  <c r="BQ236" i="63"/>
  <c r="BQ635" i="63"/>
  <c r="BQ167" i="63"/>
  <c r="BQ428" i="63"/>
  <c r="BQ392" i="63"/>
  <c r="BQ374" i="63"/>
  <c r="BQ399" i="63"/>
  <c r="BQ260" i="63"/>
  <c r="BQ235" i="63"/>
  <c r="BQ162" i="63"/>
  <c r="BQ476" i="63"/>
  <c r="BQ466" i="63"/>
  <c r="BQ454" i="63"/>
  <c r="BQ656" i="63"/>
  <c r="BS320" i="63"/>
  <c r="BS321" i="63"/>
  <c r="BY540" i="63"/>
  <c r="CE55" i="63"/>
  <c r="BY55" i="63"/>
  <c r="BY183" i="63"/>
  <c r="BY164" i="63"/>
  <c r="BY370" i="63"/>
  <c r="BY148" i="63"/>
  <c r="BY192" i="63"/>
  <c r="BY111" i="63"/>
  <c r="BY468" i="63"/>
  <c r="BY476" i="63"/>
  <c r="BY63" i="63"/>
  <c r="BY104" i="63"/>
  <c r="BY21" i="63"/>
  <c r="CE60" i="63"/>
  <c r="BY60" i="63"/>
  <c r="CE43" i="63"/>
  <c r="BY43" i="63"/>
  <c r="BY170" i="63"/>
  <c r="BY190" i="63"/>
  <c r="BY19" i="63"/>
  <c r="CE631" i="63"/>
  <c r="BY631" i="63"/>
  <c r="CE214" i="63"/>
  <c r="BY214" i="63"/>
  <c r="BY514" i="63"/>
  <c r="BY579" i="63"/>
  <c r="BY315" i="63"/>
  <c r="BY239" i="63"/>
  <c r="BY120" i="63"/>
  <c r="BY486" i="63"/>
  <c r="BY292" i="63"/>
  <c r="BY440" i="63"/>
  <c r="BY641" i="63"/>
  <c r="BY71" i="63"/>
  <c r="CE135" i="63"/>
  <c r="BY135" i="63"/>
  <c r="CE48" i="63"/>
  <c r="BY48" i="63"/>
  <c r="CE626" i="63"/>
  <c r="BY626" i="63"/>
  <c r="CE59" i="63"/>
  <c r="BY59" i="63"/>
  <c r="BY391" i="63"/>
  <c r="BY390" i="63"/>
  <c r="BY655" i="63"/>
  <c r="BY299" i="63"/>
  <c r="BY493" i="63"/>
  <c r="BY230" i="63"/>
  <c r="BY151" i="63"/>
  <c r="BY582" i="63"/>
  <c r="BY179" i="63"/>
  <c r="CE552" i="63"/>
  <c r="BY552" i="63"/>
  <c r="CE265" i="63"/>
  <c r="BY265" i="63"/>
  <c r="CE605" i="63"/>
  <c r="BY605" i="63"/>
  <c r="BY355" i="63"/>
  <c r="BY203" i="63"/>
  <c r="BY501" i="63"/>
  <c r="BY496" i="63"/>
  <c r="BY180" i="63"/>
  <c r="BY451" i="63"/>
  <c r="BY461" i="63"/>
  <c r="BY364" i="63"/>
  <c r="BY313" i="63"/>
  <c r="AU60" i="63"/>
  <c r="AI130" i="63"/>
  <c r="AC130" i="63"/>
  <c r="AI132" i="63"/>
  <c r="AC132" i="63"/>
  <c r="AC476" i="63"/>
  <c r="AC191" i="63"/>
  <c r="AC153" i="63"/>
  <c r="AC123" i="63"/>
  <c r="AC283" i="63"/>
  <c r="AC596" i="63"/>
  <c r="AC419" i="63"/>
  <c r="AC230" i="63"/>
  <c r="AC181" i="63"/>
  <c r="AC189" i="63"/>
  <c r="AC634" i="63"/>
  <c r="AC236" i="63"/>
  <c r="AC195" i="63"/>
  <c r="AC369" i="63"/>
  <c r="AC120" i="63"/>
  <c r="AC449" i="63"/>
  <c r="AC376" i="63"/>
  <c r="AC161" i="63"/>
  <c r="AC107" i="63"/>
  <c r="AC486" i="63"/>
  <c r="AC259" i="63"/>
  <c r="AC149" i="63"/>
  <c r="AC326" i="63"/>
  <c r="AC433" i="63"/>
  <c r="AC392" i="63"/>
  <c r="AC505" i="63"/>
  <c r="AC203" i="63"/>
  <c r="AI307" i="63"/>
  <c r="AC307" i="63"/>
  <c r="AC400" i="63"/>
  <c r="AC234" i="63"/>
  <c r="AC240" i="63"/>
  <c r="AC105" i="63"/>
  <c r="AC576" i="63"/>
  <c r="AC63" i="63"/>
  <c r="AC275" i="63"/>
  <c r="AC501" i="63"/>
  <c r="AC364" i="63"/>
  <c r="AC500" i="63"/>
  <c r="AC416" i="63"/>
  <c r="AI138" i="63"/>
  <c r="AC138" i="63"/>
  <c r="AI646" i="63"/>
  <c r="AC646" i="63"/>
  <c r="AC20" i="63"/>
  <c r="AC485" i="63"/>
  <c r="AC201" i="63"/>
  <c r="AC467" i="63"/>
  <c r="AC154" i="63"/>
  <c r="AC121" i="63"/>
  <c r="AC268" i="63"/>
  <c r="AC122" i="63"/>
  <c r="AC517" i="63"/>
  <c r="AC463" i="63"/>
  <c r="AC484" i="63"/>
  <c r="G59" i="63"/>
  <c r="G60" i="63"/>
  <c r="CI58" i="63"/>
  <c r="CI321" i="63"/>
  <c r="AQ606" i="63"/>
  <c r="AK606" i="63"/>
  <c r="AQ196" i="63"/>
  <c r="AK196" i="63"/>
  <c r="AQ362" i="63"/>
  <c r="AK362" i="63"/>
  <c r="AQ354" i="63"/>
  <c r="AK354" i="63"/>
  <c r="AQ112" i="63"/>
  <c r="AK112" i="63"/>
  <c r="AQ420" i="63"/>
  <c r="AK420" i="63"/>
  <c r="AQ198" i="63"/>
  <c r="AK198" i="63"/>
  <c r="AQ494" i="63"/>
  <c r="AK494" i="63"/>
  <c r="AQ450" i="63"/>
  <c r="AK450" i="63"/>
  <c r="AQ184" i="63"/>
  <c r="AK184" i="63"/>
  <c r="AQ297" i="63"/>
  <c r="AK297" i="63"/>
  <c r="AQ260" i="63"/>
  <c r="AK260" i="63"/>
  <c r="AQ133" i="63"/>
  <c r="AK133" i="63"/>
  <c r="AQ378" i="63"/>
  <c r="AK378" i="63"/>
  <c r="AQ495" i="63"/>
  <c r="AK495" i="63"/>
  <c r="AQ646" i="63"/>
  <c r="AK646" i="63"/>
  <c r="AQ521" i="63"/>
  <c r="AK521" i="63"/>
  <c r="AQ594" i="63"/>
  <c r="AK594" i="63"/>
  <c r="AQ259" i="63"/>
  <c r="AK259" i="63"/>
  <c r="AQ419" i="63"/>
  <c r="AK419" i="63"/>
  <c r="AQ233" i="63"/>
  <c r="AK233" i="63"/>
  <c r="AQ199" i="63"/>
  <c r="AK199" i="63"/>
  <c r="AQ104" i="63"/>
  <c r="AK104" i="63"/>
  <c r="AQ446" i="63"/>
  <c r="AK446" i="63"/>
  <c r="AQ293" i="63"/>
  <c r="AK293" i="63"/>
  <c r="AQ352" i="63"/>
  <c r="AK352" i="63"/>
  <c r="AQ429" i="63"/>
  <c r="AK429" i="63"/>
  <c r="AQ255" i="63"/>
  <c r="AK255" i="63"/>
  <c r="AQ421" i="63"/>
  <c r="AK421" i="63"/>
  <c r="AQ592" i="63"/>
  <c r="AK592" i="63"/>
  <c r="AQ185" i="63"/>
  <c r="AK185" i="63"/>
  <c r="AQ484" i="63"/>
  <c r="AK484" i="63"/>
  <c r="AQ363" i="63"/>
  <c r="AK363" i="63"/>
  <c r="AQ296" i="63"/>
  <c r="AK296" i="63"/>
  <c r="AQ239" i="63"/>
  <c r="AK239" i="63"/>
  <c r="AQ164" i="63"/>
  <c r="AK164" i="63"/>
  <c r="AQ657" i="63"/>
  <c r="AK657" i="63"/>
  <c r="AQ583" i="63"/>
  <c r="AK583" i="63"/>
  <c r="AQ200" i="63"/>
  <c r="AK200" i="63"/>
  <c r="AQ37" i="63"/>
  <c r="AK37" i="63"/>
  <c r="AQ468" i="63"/>
  <c r="AK468" i="63"/>
  <c r="AQ440" i="63"/>
  <c r="AK440" i="63"/>
  <c r="AQ132" i="63"/>
  <c r="AK132" i="63"/>
  <c r="AQ392" i="63"/>
  <c r="AK392" i="63"/>
  <c r="AQ66" i="63"/>
  <c r="AK66" i="63"/>
  <c r="AQ24" i="63"/>
  <c r="AK24" i="63"/>
  <c r="AQ313" i="63"/>
  <c r="AK313" i="63"/>
  <c r="AQ179" i="63"/>
  <c r="AK179" i="63"/>
  <c r="AQ501" i="63"/>
  <c r="AK501" i="63"/>
  <c r="C25" i="128"/>
  <c r="AM320" i="63"/>
  <c r="AM58" i="63"/>
  <c r="CA60" i="63"/>
  <c r="DC56" i="63"/>
  <c r="CY56" i="63"/>
  <c r="DC290" i="63"/>
  <c r="CY290" i="63"/>
  <c r="DC540" i="63"/>
  <c r="CY540" i="63"/>
  <c r="DC18" i="63"/>
  <c r="CY18" i="63"/>
  <c r="DC334" i="63"/>
  <c r="CY334" i="63"/>
  <c r="DC50" i="63"/>
  <c r="CY50" i="63"/>
  <c r="DC331" i="63"/>
  <c r="CY331" i="63"/>
  <c r="DC53" i="63"/>
  <c r="CY53" i="63"/>
  <c r="DC61" i="63"/>
  <c r="CY61" i="63"/>
  <c r="DC143" i="63"/>
  <c r="CY143" i="63"/>
  <c r="DC207" i="63"/>
  <c r="CY207" i="63"/>
  <c r="DC288" i="63"/>
  <c r="CY288" i="63"/>
  <c r="CQ59" i="63"/>
  <c r="CQ58" i="63"/>
  <c r="CQ320" i="63"/>
  <c r="CQ60" i="63"/>
  <c r="AY646" i="63"/>
  <c r="AS646" i="63"/>
  <c r="AY71" i="63"/>
  <c r="AS71" i="63"/>
  <c r="AY478" i="63"/>
  <c r="AS478" i="63"/>
  <c r="AY400" i="63"/>
  <c r="AS400" i="63"/>
  <c r="AY461" i="63"/>
  <c r="AS461" i="63"/>
  <c r="AY228" i="63"/>
  <c r="AS228" i="63"/>
  <c r="AY578" i="63"/>
  <c r="AS578" i="63"/>
  <c r="AY453" i="63"/>
  <c r="AS453" i="63"/>
  <c r="AY361" i="63"/>
  <c r="AS361" i="63"/>
  <c r="AS617" i="63"/>
  <c r="AS48" i="63"/>
  <c r="AS606" i="63"/>
  <c r="AS289" i="63"/>
  <c r="AY64" i="63"/>
  <c r="AS64" i="63"/>
  <c r="AY493" i="63"/>
  <c r="AS493" i="63"/>
  <c r="AY352" i="63"/>
  <c r="AS352" i="63"/>
  <c r="AY254" i="63"/>
  <c r="AS254" i="63"/>
  <c r="AY638" i="63"/>
  <c r="AS638" i="63"/>
  <c r="AY108" i="63"/>
  <c r="AS108" i="63"/>
  <c r="AY292" i="63"/>
  <c r="AS292" i="63"/>
  <c r="AY35" i="63"/>
  <c r="AS35" i="63"/>
  <c r="AY452" i="63"/>
  <c r="AS452" i="63"/>
  <c r="AY106" i="63"/>
  <c r="AS106" i="63"/>
  <c r="AY416" i="63"/>
  <c r="AS416" i="63"/>
  <c r="AS17" i="63"/>
  <c r="AS548" i="63"/>
  <c r="AY375" i="63"/>
  <c r="AS375" i="63"/>
  <c r="AY492" i="63"/>
  <c r="AS492" i="63"/>
  <c r="AY637" i="63"/>
  <c r="AS637" i="63"/>
  <c r="AY111" i="63"/>
  <c r="AS111" i="63"/>
  <c r="AY515" i="63"/>
  <c r="AS515" i="63"/>
  <c r="AY202" i="63"/>
  <c r="AS202" i="63"/>
  <c r="AY69" i="63"/>
  <c r="AS69" i="63"/>
  <c r="AY455" i="63"/>
  <c r="AS455" i="63"/>
  <c r="AY507" i="63"/>
  <c r="AS507" i="63"/>
  <c r="AS16" i="63"/>
  <c r="AS540" i="63"/>
  <c r="AS330" i="63"/>
  <c r="AY596" i="63"/>
  <c r="AS596" i="63"/>
  <c r="AY378" i="63"/>
  <c r="AS378" i="63"/>
  <c r="AY284" i="63"/>
  <c r="AS284" i="63"/>
  <c r="AY105" i="63"/>
  <c r="AS105" i="63"/>
  <c r="AY451" i="63"/>
  <c r="AS451" i="63"/>
  <c r="AY520" i="63"/>
  <c r="AS520" i="63"/>
  <c r="AY635" i="63"/>
  <c r="AS635" i="63"/>
  <c r="AS56" i="63"/>
  <c r="AS566" i="63"/>
  <c r="AY519" i="63"/>
  <c r="AS519" i="63"/>
  <c r="AY483" i="63"/>
  <c r="AS483" i="63"/>
  <c r="AY170" i="63"/>
  <c r="AS170" i="63"/>
  <c r="AY27" i="63"/>
  <c r="AS27" i="63"/>
  <c r="AY354" i="63"/>
  <c r="AS354" i="63"/>
  <c r="AY68" i="63"/>
  <c r="AS68" i="63"/>
  <c r="AY24" i="63"/>
  <c r="AS24" i="63"/>
  <c r="AY189" i="63"/>
  <c r="AS189" i="63"/>
  <c r="AY151" i="63"/>
  <c r="AS151" i="63"/>
  <c r="AY23" i="63"/>
  <c r="AS23" i="63"/>
  <c r="M520" i="63"/>
  <c r="M638" i="63"/>
  <c r="M19" i="63"/>
  <c r="M104" i="63"/>
  <c r="M547" i="63"/>
  <c r="S56" i="63"/>
  <c r="M56" i="63"/>
  <c r="M194" i="63"/>
  <c r="M352" i="63"/>
  <c r="M25" i="63"/>
  <c r="M361" i="63"/>
  <c r="M292" i="63"/>
  <c r="M486" i="63"/>
  <c r="M256" i="63"/>
  <c r="M475" i="63"/>
  <c r="M182" i="63"/>
  <c r="M434" i="63"/>
  <c r="M122" i="63"/>
  <c r="M171" i="63"/>
  <c r="M391" i="63"/>
  <c r="M184" i="63"/>
  <c r="M419" i="63"/>
  <c r="M315" i="63"/>
  <c r="S61" i="63"/>
  <c r="M61" i="63"/>
  <c r="S610" i="63"/>
  <c r="M610" i="63"/>
  <c r="M284" i="63"/>
  <c r="M183" i="63"/>
  <c r="M592" i="63"/>
  <c r="S60" i="63"/>
  <c r="M60" i="63"/>
  <c r="M196" i="63"/>
  <c r="M582" i="63"/>
  <c r="M478" i="63"/>
  <c r="M353" i="63"/>
  <c r="M583" i="63"/>
  <c r="M495" i="63"/>
  <c r="M228" i="63"/>
  <c r="BC60" i="63"/>
  <c r="BC321" i="63"/>
  <c r="O58" i="63"/>
  <c r="O320" i="63"/>
  <c r="BW133" i="63"/>
  <c r="BQ133" i="63"/>
  <c r="BQ448" i="63"/>
  <c r="BW307" i="63"/>
  <c r="BQ307" i="63"/>
  <c r="BQ66" i="63"/>
  <c r="BW146" i="63"/>
  <c r="BQ146" i="63"/>
  <c r="BQ474" i="63"/>
  <c r="BQ201" i="63"/>
  <c r="BQ361" i="63"/>
  <c r="BQ634" i="63"/>
  <c r="BQ231" i="63"/>
  <c r="BW33" i="63"/>
  <c r="BQ33" i="63"/>
  <c r="BQ298" i="63"/>
  <c r="BQ449" i="63"/>
  <c r="BQ155" i="63"/>
  <c r="BQ464" i="63"/>
  <c r="BQ170" i="63"/>
  <c r="BW17" i="63"/>
  <c r="BQ17" i="63"/>
  <c r="BW16" i="63"/>
  <c r="BQ16" i="63"/>
  <c r="BQ402" i="63"/>
  <c r="BQ397" i="63"/>
  <c r="BQ64" i="63"/>
  <c r="BQ363" i="63"/>
  <c r="BQ352" i="63"/>
  <c r="BQ398" i="63"/>
  <c r="BQ269" i="63"/>
  <c r="BQ19" i="63"/>
  <c r="BQ182" i="63"/>
  <c r="BS58" i="63"/>
  <c r="BS59" i="63"/>
  <c r="W60" i="63"/>
  <c r="CE208" i="63"/>
  <c r="BY208" i="63"/>
  <c r="CE559" i="63"/>
  <c r="BY559" i="63"/>
  <c r="BY484" i="63"/>
  <c r="CE525" i="63"/>
  <c r="BY525" i="63"/>
  <c r="BY268" i="63"/>
  <c r="BY637" i="63"/>
  <c r="BY325" i="63"/>
  <c r="BY509" i="63"/>
  <c r="BY592" i="63"/>
  <c r="BY463" i="63"/>
  <c r="BY363" i="63"/>
  <c r="BY376" i="63"/>
  <c r="BY505" i="63"/>
  <c r="BY580" i="63"/>
  <c r="CE54" i="63"/>
  <c r="BY54" i="63"/>
  <c r="CE610" i="63"/>
  <c r="BY610" i="63"/>
  <c r="BY123" i="63"/>
  <c r="BY474" i="63"/>
  <c r="BY415" i="63"/>
  <c r="BY189" i="63"/>
  <c r="BY519" i="63"/>
  <c r="BY284" i="63"/>
  <c r="BY656" i="63"/>
  <c r="BY640" i="63"/>
  <c r="BY441" i="63"/>
  <c r="BY150" i="63"/>
  <c r="BY377" i="63"/>
  <c r="BY378" i="63"/>
  <c r="BY455" i="63"/>
  <c r="BY106" i="63"/>
  <c r="BY426" i="63"/>
  <c r="CE95" i="63"/>
  <c r="BY95" i="63"/>
  <c r="CE591" i="63"/>
  <c r="BY591" i="63"/>
  <c r="CE56" i="63"/>
  <c r="BY56" i="63"/>
  <c r="CE289" i="63"/>
  <c r="BY289" i="63"/>
  <c r="BY168" i="63"/>
  <c r="BY428" i="63"/>
  <c r="CE216" i="63"/>
  <c r="BY216" i="63"/>
  <c r="BY167" i="63"/>
  <c r="BY68" i="63"/>
  <c r="BY166" i="63"/>
  <c r="BY229" i="63"/>
  <c r="BY362" i="63"/>
  <c r="BY462" i="63"/>
  <c r="BY23" i="63"/>
  <c r="CE130" i="63"/>
  <c r="BY130" i="63"/>
  <c r="CE132" i="63"/>
  <c r="BY132" i="63"/>
  <c r="BY446" i="63"/>
  <c r="BY465" i="63"/>
  <c r="BY153" i="63"/>
  <c r="BY575" i="63"/>
  <c r="BY466" i="63"/>
  <c r="BY182" i="63"/>
  <c r="BY433" i="63"/>
  <c r="BY122" i="63"/>
  <c r="BY169" i="63"/>
  <c r="BY338" i="63"/>
  <c r="BY418" i="63"/>
  <c r="BY110" i="63"/>
  <c r="AU58" i="63"/>
  <c r="AU320" i="63"/>
  <c r="AI289" i="63"/>
  <c r="AC289" i="63"/>
  <c r="AI331" i="63"/>
  <c r="AC331" i="63"/>
  <c r="AI330" i="63"/>
  <c r="AC330" i="63"/>
  <c r="AC194" i="63"/>
  <c r="AC420" i="63"/>
  <c r="AC460" i="63"/>
  <c r="AC655" i="63"/>
  <c r="AC111" i="63"/>
  <c r="AC190" i="63"/>
  <c r="AC391" i="63"/>
  <c r="AC426" i="63"/>
  <c r="AC66" i="63"/>
  <c r="AC401" i="63"/>
  <c r="AC164" i="63"/>
  <c r="AC199" i="63"/>
  <c r="AC493" i="63"/>
  <c r="AC235" i="63"/>
  <c r="AC434" i="63"/>
  <c r="AC150" i="63"/>
  <c r="AC257" i="63"/>
  <c r="AC441" i="63"/>
  <c r="AC69" i="63"/>
  <c r="AC353" i="63"/>
  <c r="AC439" i="63"/>
  <c r="AC192" i="63"/>
  <c r="AC452" i="63"/>
  <c r="AC70" i="63"/>
  <c r="AC594" i="63"/>
  <c r="AC422" i="63"/>
  <c r="AC636" i="63"/>
  <c r="AC256" i="63"/>
  <c r="AC465" i="63"/>
  <c r="AC483" i="63"/>
  <c r="AC237" i="63"/>
  <c r="AC23" i="63"/>
  <c r="AC507" i="63"/>
  <c r="AC21" i="63"/>
  <c r="AC497" i="63"/>
  <c r="AC475" i="63"/>
  <c r="AC473" i="63"/>
  <c r="AC299" i="63"/>
  <c r="AI265" i="63"/>
  <c r="AC265" i="63"/>
  <c r="AC540" i="63"/>
  <c r="AI143" i="63"/>
  <c r="AC143" i="63"/>
  <c r="AC435" i="63"/>
  <c r="AC324" i="63"/>
  <c r="AC233" i="63"/>
  <c r="AC296" i="63"/>
  <c r="AC427" i="63"/>
  <c r="AC197" i="63"/>
  <c r="AC314" i="63"/>
  <c r="AI53" i="63"/>
  <c r="AC53" i="63"/>
  <c r="AC461" i="63"/>
  <c r="AC295" i="63"/>
  <c r="AC583" i="63"/>
  <c r="AC592" i="63"/>
  <c r="AC514" i="63"/>
  <c r="AC657" i="63"/>
  <c r="AC170" i="63"/>
  <c r="G58" i="63"/>
  <c r="CI320" i="63"/>
  <c r="AQ121" i="63"/>
  <c r="AK121" i="63"/>
  <c r="AQ229" i="63"/>
  <c r="AK229" i="63"/>
  <c r="AQ639" i="63"/>
  <c r="AK639" i="63"/>
  <c r="AQ637" i="63"/>
  <c r="AK637" i="63"/>
  <c r="AQ163" i="63"/>
  <c r="AK163" i="63"/>
  <c r="AQ169" i="63"/>
  <c r="AK169" i="63"/>
  <c r="AQ478" i="63"/>
  <c r="AK478" i="63"/>
  <c r="AQ418" i="63"/>
  <c r="AK418" i="63"/>
  <c r="AQ575" i="63"/>
  <c r="AK575" i="63"/>
  <c r="AQ19" i="63"/>
  <c r="AK19" i="63"/>
  <c r="AQ148" i="63"/>
  <c r="AK148" i="63"/>
  <c r="AQ654" i="63"/>
  <c r="AK654" i="63"/>
  <c r="AQ58" i="63"/>
  <c r="AK58" i="63"/>
  <c r="AQ375" i="63"/>
  <c r="AK375" i="63"/>
  <c r="AQ108" i="63"/>
  <c r="AK108" i="63"/>
  <c r="AQ402" i="63"/>
  <c r="AK402" i="63"/>
  <c r="AQ150" i="63"/>
  <c r="AK150" i="63"/>
  <c r="AQ390" i="63"/>
  <c r="AK390" i="63"/>
  <c r="AQ447" i="63"/>
  <c r="AK447" i="63"/>
  <c r="AQ634" i="63"/>
  <c r="AK634" i="63"/>
  <c r="AQ195" i="63"/>
  <c r="AK195" i="63"/>
  <c r="AQ38" i="63"/>
  <c r="AK38" i="63"/>
  <c r="AQ20" i="63"/>
  <c r="AK20" i="63"/>
  <c r="AQ181" i="63"/>
  <c r="AK181" i="63"/>
  <c r="AQ110" i="63"/>
  <c r="AK110" i="63"/>
  <c r="AQ564" i="63"/>
  <c r="AK564" i="63"/>
  <c r="AQ60" i="63"/>
  <c r="AK60" i="63"/>
  <c r="AQ53" i="63"/>
  <c r="AK53" i="63"/>
  <c r="AQ581" i="63"/>
  <c r="AK581" i="63"/>
  <c r="AQ234" i="63"/>
  <c r="AK234" i="63"/>
  <c r="AQ633" i="63"/>
  <c r="AK633" i="63"/>
  <c r="AQ365" i="63"/>
  <c r="AK365" i="63"/>
  <c r="AQ580" i="63"/>
  <c r="AK580" i="63"/>
  <c r="AQ448" i="63"/>
  <c r="AK448" i="63"/>
  <c r="AQ427" i="63"/>
  <c r="AK427" i="63"/>
  <c r="AQ65" i="63"/>
  <c r="AK65" i="63"/>
  <c r="AQ376" i="63"/>
  <c r="AK376" i="63"/>
  <c r="AQ513" i="63"/>
  <c r="AK513" i="63"/>
  <c r="AQ449" i="63"/>
  <c r="AK449" i="63"/>
  <c r="AQ149" i="63"/>
  <c r="AK149" i="63"/>
  <c r="AQ269" i="63"/>
  <c r="AK269" i="63"/>
  <c r="AQ197" i="63"/>
  <c r="AK197" i="63"/>
  <c r="AQ67" i="63"/>
  <c r="AK67" i="63"/>
  <c r="AQ508" i="63"/>
  <c r="AK508" i="63"/>
  <c r="AQ123" i="63"/>
  <c r="AK123" i="63"/>
  <c r="AQ656" i="63"/>
  <c r="AK656" i="63"/>
  <c r="AQ605" i="63"/>
  <c r="AK605" i="63"/>
  <c r="AQ130" i="63"/>
  <c r="AK130" i="63"/>
  <c r="AQ417" i="63"/>
  <c r="AK417" i="63"/>
  <c r="AQ492" i="63"/>
  <c r="AK492" i="63"/>
  <c r="AQ294" i="63"/>
  <c r="AK294" i="63"/>
  <c r="AQ441" i="63"/>
  <c r="AK441" i="63"/>
  <c r="AQ399" i="63"/>
  <c r="AK399" i="63"/>
  <c r="AQ401" i="63"/>
  <c r="AK401" i="63"/>
  <c r="AQ353" i="63"/>
  <c r="AK353" i="63"/>
  <c r="AQ361" i="63"/>
  <c r="AK361" i="63"/>
  <c r="AQ120" i="63"/>
  <c r="AK120" i="63"/>
  <c r="AQ22" i="63"/>
  <c r="AK22" i="63"/>
  <c r="AQ505" i="63"/>
  <c r="AK505" i="63"/>
  <c r="AQ579" i="63"/>
  <c r="AK579" i="63"/>
  <c r="AQ111" i="63"/>
  <c r="AK111" i="63"/>
  <c r="AQ107" i="63"/>
  <c r="AK107" i="63"/>
  <c r="AM321" i="63"/>
  <c r="AM60" i="63"/>
  <c r="CA321" i="63"/>
  <c r="CA320" i="63"/>
  <c r="AE320" i="63"/>
  <c r="AE58" i="63"/>
  <c r="AE60" i="63"/>
  <c r="AE442" i="63"/>
  <c r="BW144" i="63"/>
  <c r="BW119" i="63"/>
  <c r="BW559" i="63"/>
  <c r="BW607" i="63"/>
  <c r="J134" i="63"/>
  <c r="AT539" i="63"/>
  <c r="AH510" i="63"/>
  <c r="DC322" i="63"/>
  <c r="S219" i="63"/>
  <c r="S55" i="63"/>
  <c r="BW56" i="63"/>
  <c r="BW118" i="63"/>
  <c r="BW552" i="63"/>
  <c r="AT134" i="63"/>
  <c r="AX510" i="63"/>
  <c r="CC510" i="63"/>
  <c r="CW510" i="63"/>
  <c r="CD510" i="63"/>
  <c r="CZ510" i="63"/>
  <c r="CS510" i="63"/>
  <c r="BK510" i="63"/>
  <c r="AV510" i="63"/>
  <c r="CK510" i="63"/>
  <c r="CR510" i="63"/>
  <c r="CX510" i="63"/>
  <c r="DA510" i="63"/>
  <c r="AG510" i="63"/>
  <c r="CT510" i="63"/>
  <c r="DB510" i="63"/>
  <c r="I510" i="63"/>
  <c r="BU510" i="63"/>
  <c r="BT510" i="63"/>
  <c r="CY510" i="63"/>
  <c r="BW219" i="63"/>
  <c r="CA442" i="63"/>
  <c r="AD320" i="63"/>
  <c r="AO510" i="63"/>
  <c r="CJ510" i="63"/>
  <c r="X510" i="63"/>
  <c r="S43" i="63"/>
  <c r="BW47" i="63"/>
  <c r="BW605" i="63"/>
  <c r="BW482" i="63"/>
  <c r="BW214" i="63"/>
  <c r="BW48" i="63"/>
  <c r="AD134" i="63"/>
  <c r="BD510" i="63"/>
  <c r="BM510" i="63"/>
  <c r="AL134" i="63"/>
  <c r="AT34" i="63"/>
  <c r="AD141" i="63"/>
  <c r="AE300" i="63"/>
  <c r="S559" i="63"/>
  <c r="BW61" i="63"/>
  <c r="BW129" i="63"/>
  <c r="BW51" i="63"/>
  <c r="BW265" i="63"/>
  <c r="BW606" i="63"/>
  <c r="BW43" i="63"/>
  <c r="AE436" i="63"/>
  <c r="Z430" i="63"/>
  <c r="AD34" i="63"/>
  <c r="BR34" i="63"/>
  <c r="BZ539" i="63"/>
  <c r="BW32" i="63"/>
  <c r="BW646" i="63"/>
  <c r="BW59" i="63"/>
  <c r="BW58" i="63"/>
  <c r="BW330" i="63"/>
  <c r="V442" i="63"/>
  <c r="S146" i="63"/>
  <c r="S208" i="63"/>
  <c r="S17" i="63"/>
  <c r="BW138" i="63"/>
  <c r="BW566" i="63"/>
  <c r="BW142" i="63"/>
  <c r="BW136" i="63"/>
  <c r="BW331" i="63"/>
  <c r="CY436" i="63"/>
  <c r="BM436" i="63"/>
  <c r="CJ436" i="63"/>
  <c r="BE436" i="63"/>
  <c r="Y436" i="63"/>
  <c r="AP436" i="63"/>
  <c r="CL436" i="63"/>
  <c r="Z436" i="63"/>
  <c r="X436" i="63"/>
  <c r="R436" i="63"/>
  <c r="BN436" i="63"/>
  <c r="BL436" i="63"/>
  <c r="AW436" i="63"/>
  <c r="BD436" i="63"/>
  <c r="P436" i="63"/>
  <c r="AF436" i="63"/>
  <c r="H436" i="63"/>
  <c r="CR436" i="63"/>
  <c r="AH436" i="63"/>
  <c r="AO436" i="63"/>
  <c r="BV436" i="63"/>
  <c r="CC436" i="63"/>
  <c r="DB436" i="63"/>
  <c r="AX436" i="63"/>
  <c r="Q436" i="63"/>
  <c r="BF436" i="63"/>
  <c r="CX436" i="63"/>
  <c r="CW436" i="63"/>
  <c r="BK436" i="63"/>
  <c r="CT436" i="63"/>
  <c r="CZ436" i="63"/>
  <c r="I436" i="63"/>
  <c r="AN436" i="63"/>
  <c r="AV436" i="63"/>
  <c r="CB436" i="63"/>
  <c r="CS436" i="63"/>
  <c r="AG436" i="63"/>
  <c r="BT436" i="63"/>
  <c r="DA436" i="63"/>
  <c r="CD436" i="63"/>
  <c r="BU436" i="63"/>
  <c r="CK436" i="63"/>
  <c r="R430" i="63"/>
  <c r="AP430" i="63"/>
  <c r="CY430" i="63"/>
  <c r="CJ430" i="63"/>
  <c r="BE430" i="63"/>
  <c r="X430" i="63"/>
  <c r="BM430" i="63"/>
  <c r="CL430" i="63"/>
  <c r="Y430" i="63"/>
  <c r="BN430" i="63"/>
  <c r="BF430" i="63"/>
  <c r="BD430" i="63"/>
  <c r="P430" i="63"/>
  <c r="AW430" i="63"/>
  <c r="DB430" i="63"/>
  <c r="CR430" i="63"/>
  <c r="AF430" i="63"/>
  <c r="H430" i="63"/>
  <c r="BL430" i="63"/>
  <c r="BV430" i="63"/>
  <c r="CC430" i="63"/>
  <c r="AX430" i="63"/>
  <c r="AH430" i="63"/>
  <c r="AO430" i="63"/>
  <c r="CS430" i="63"/>
  <c r="BU430" i="63"/>
  <c r="CX430" i="63"/>
  <c r="DA430" i="63"/>
  <c r="BK430" i="63"/>
  <c r="AN430" i="63"/>
  <c r="CB430" i="63"/>
  <c r="BT430" i="63"/>
  <c r="CZ430" i="63"/>
  <c r="CW430" i="63"/>
  <c r="I430" i="63"/>
  <c r="AG430" i="63"/>
  <c r="AV430" i="63"/>
  <c r="CD430" i="63"/>
  <c r="CK430" i="63"/>
  <c r="CT430" i="63"/>
  <c r="BV31" i="63"/>
  <c r="P31" i="63"/>
  <c r="CR31" i="63"/>
  <c r="DB31" i="63"/>
  <c r="I31" i="63"/>
  <c r="BK31" i="63"/>
  <c r="CD31" i="63"/>
  <c r="CK31" i="63"/>
  <c r="CX31" i="63"/>
  <c r="CB31" i="63"/>
  <c r="BT31" i="63"/>
  <c r="AN31" i="63"/>
  <c r="CS31" i="63"/>
  <c r="DA31" i="63"/>
  <c r="AG31" i="63"/>
  <c r="AV31" i="63"/>
  <c r="CT31" i="63"/>
  <c r="CZ31" i="63"/>
  <c r="AD31" i="63"/>
  <c r="AD442" i="63"/>
  <c r="AT430" i="63"/>
  <c r="AT442" i="63"/>
  <c r="J34" i="63"/>
  <c r="J436" i="63"/>
  <c r="BU141" i="63"/>
  <c r="CT141" i="63"/>
  <c r="AG141" i="63"/>
  <c r="AV141" i="63"/>
  <c r="CB141" i="63"/>
  <c r="CK141" i="63"/>
  <c r="BT141" i="63"/>
  <c r="CD141" i="63"/>
  <c r="F134" i="63"/>
  <c r="F430" i="63"/>
  <c r="F442" i="63"/>
  <c r="BR602" i="63"/>
  <c r="BR442" i="63"/>
  <c r="AP320" i="63"/>
  <c r="CY320" i="63"/>
  <c r="AH320" i="63"/>
  <c r="CC320" i="63"/>
  <c r="CR320" i="63"/>
  <c r="AO320" i="63"/>
  <c r="BV320" i="63"/>
  <c r="DB320" i="63"/>
  <c r="Q320" i="63"/>
  <c r="P320" i="63"/>
  <c r="I320" i="63"/>
  <c r="CK320" i="63"/>
  <c r="BT320" i="63"/>
  <c r="CT320" i="63"/>
  <c r="CZ320" i="63"/>
  <c r="BU320" i="63"/>
  <c r="CS320" i="63"/>
  <c r="CW320" i="63"/>
  <c r="AN320" i="63"/>
  <c r="CB320" i="63"/>
  <c r="CX320" i="63"/>
  <c r="DA320" i="63"/>
  <c r="AG320" i="63"/>
  <c r="AV320" i="63"/>
  <c r="CD320" i="63"/>
  <c r="AY430" i="63"/>
  <c r="AD436" i="63"/>
  <c r="CL34" i="63"/>
  <c r="R34" i="63"/>
  <c r="CJ34" i="63"/>
  <c r="BE34" i="63"/>
  <c r="AH34" i="63"/>
  <c r="P34" i="63"/>
  <c r="CR34" i="63"/>
  <c r="AX34" i="63"/>
  <c r="H34" i="63"/>
  <c r="BN34" i="63"/>
  <c r="AO34" i="63"/>
  <c r="BF34" i="63"/>
  <c r="BL34" i="63"/>
  <c r="BD34" i="63"/>
  <c r="BV34" i="63"/>
  <c r="CC34" i="63"/>
  <c r="DB34" i="63"/>
  <c r="AF34" i="63"/>
  <c r="AW34" i="63"/>
  <c r="Q34" i="63"/>
  <c r="CX34" i="63"/>
  <c r="CW34" i="63"/>
  <c r="BK34" i="63"/>
  <c r="AG34" i="63"/>
  <c r="DA34" i="63"/>
  <c r="AV34" i="63"/>
  <c r="BU34" i="63"/>
  <c r="CB34" i="63"/>
  <c r="CT34" i="63"/>
  <c r="I34" i="63"/>
  <c r="AN34" i="63"/>
  <c r="CD34" i="63"/>
  <c r="CK34" i="63"/>
  <c r="CS34" i="63"/>
  <c r="BT34" i="63"/>
  <c r="CZ34" i="63"/>
  <c r="J31" i="63"/>
  <c r="AL442" i="63"/>
  <c r="V134" i="63"/>
  <c r="BR430" i="63"/>
  <c r="BR134" i="63"/>
  <c r="CS335" i="63"/>
  <c r="CW335" i="63"/>
  <c r="CK335" i="63"/>
  <c r="I335" i="63"/>
  <c r="AN335" i="63"/>
  <c r="CD335" i="63"/>
  <c r="BU335" i="63"/>
  <c r="CZ335" i="63"/>
  <c r="AG335" i="63"/>
  <c r="AV335" i="63"/>
  <c r="BT335" i="63"/>
  <c r="CX335" i="63"/>
  <c r="DA335" i="63"/>
  <c r="BK335" i="63"/>
  <c r="CB335" i="63"/>
  <c r="CT335" i="63"/>
  <c r="BZ430" i="63"/>
  <c r="Z442" i="63"/>
  <c r="CL442" i="63"/>
  <c r="Y442" i="63"/>
  <c r="BM442" i="63"/>
  <c r="X442" i="63"/>
  <c r="CY442" i="63"/>
  <c r="R442" i="63"/>
  <c r="AP442" i="63"/>
  <c r="CJ442" i="63"/>
  <c r="BE442" i="63"/>
  <c r="AX442" i="63"/>
  <c r="BN442" i="63"/>
  <c r="AW442" i="63"/>
  <c r="BL442" i="63"/>
  <c r="AH442" i="63"/>
  <c r="BF442" i="63"/>
  <c r="BV442" i="63"/>
  <c r="DB442" i="63"/>
  <c r="CR442" i="63"/>
  <c r="AF442" i="63"/>
  <c r="BD442" i="63"/>
  <c r="CC442" i="63"/>
  <c r="H442" i="63"/>
  <c r="AO442" i="63"/>
  <c r="Q442" i="63"/>
  <c r="BK442" i="63"/>
  <c r="AN442" i="63"/>
  <c r="CZ442" i="63"/>
  <c r="CX442" i="63"/>
  <c r="CS442" i="63"/>
  <c r="CW442" i="63"/>
  <c r="DA442" i="63"/>
  <c r="AG442" i="63"/>
  <c r="AV442" i="63"/>
  <c r="CD442" i="63"/>
  <c r="CB442" i="63"/>
  <c r="BT442" i="63"/>
  <c r="I442" i="63"/>
  <c r="BU442" i="63"/>
  <c r="CK442" i="63"/>
  <c r="AT436" i="63"/>
  <c r="J430" i="63"/>
  <c r="Y539" i="63"/>
  <c r="Z539" i="63"/>
  <c r="CY539" i="63"/>
  <c r="BL539" i="63"/>
  <c r="CR539" i="63"/>
  <c r="BN539" i="63"/>
  <c r="AH539" i="63"/>
  <c r="DB539" i="63"/>
  <c r="AO539" i="63"/>
  <c r="AW539" i="63"/>
  <c r="P539" i="63"/>
  <c r="CS539" i="63"/>
  <c r="CW539" i="63"/>
  <c r="DA539" i="63"/>
  <c r="BU539" i="63"/>
  <c r="CT539" i="63"/>
  <c r="CZ539" i="63"/>
  <c r="AV539" i="63"/>
  <c r="AG539" i="63"/>
  <c r="CB539" i="63"/>
  <c r="BT539" i="63"/>
  <c r="CX539" i="63"/>
  <c r="I539" i="63"/>
  <c r="BK539" i="63"/>
  <c r="AN539" i="63"/>
  <c r="CD539" i="63"/>
  <c r="CK539" i="63"/>
  <c r="AL430" i="63"/>
  <c r="F436" i="63"/>
  <c r="V539" i="63"/>
  <c r="V430" i="63"/>
  <c r="Y137" i="63"/>
  <c r="CD137" i="63"/>
  <c r="BT137" i="63"/>
  <c r="CZ137" i="63"/>
  <c r="CT137" i="63"/>
  <c r="AV137" i="63"/>
  <c r="BU137" i="63"/>
  <c r="CB137" i="63"/>
  <c r="BZ137" i="63"/>
  <c r="BZ141" i="63"/>
  <c r="DA630" i="63"/>
  <c r="AN616" i="63"/>
  <c r="CB616" i="63"/>
  <c r="CX630" i="63"/>
  <c r="CW630" i="63"/>
  <c r="BK616" i="63"/>
  <c r="CD616" i="63"/>
  <c r="CT616" i="63"/>
  <c r="CS616" i="63"/>
  <c r="I616" i="63"/>
  <c r="BU616" i="63"/>
  <c r="CZ630" i="63"/>
  <c r="CY34" i="63"/>
  <c r="V323" i="63"/>
  <c r="CB323" i="63"/>
  <c r="CT323" i="63"/>
  <c r="CZ323" i="63"/>
  <c r="BT323" i="63"/>
  <c r="BU323" i="63"/>
  <c r="CK323" i="63"/>
  <c r="J442" i="63"/>
  <c r="R134" i="63"/>
  <c r="X134" i="63"/>
  <c r="CJ134" i="63"/>
  <c r="Y134" i="63"/>
  <c r="AP134" i="63"/>
  <c r="CY134" i="63"/>
  <c r="Z134" i="63"/>
  <c r="BM134" i="63"/>
  <c r="BE134" i="63"/>
  <c r="CL134" i="63"/>
  <c r="AW134" i="63"/>
  <c r="AO134" i="63"/>
  <c r="BF134" i="63"/>
  <c r="AX134" i="63"/>
  <c r="AF134" i="63"/>
  <c r="AH134" i="63"/>
  <c r="Q134" i="63"/>
  <c r="BV134" i="63"/>
  <c r="CC134" i="63"/>
  <c r="DB134" i="63"/>
  <c r="H134" i="63"/>
  <c r="CR134" i="63"/>
  <c r="BN134" i="63"/>
  <c r="BL134" i="63"/>
  <c r="CS134" i="63"/>
  <c r="AN134" i="63"/>
  <c r="CX134" i="63"/>
  <c r="CW134" i="63"/>
  <c r="I134" i="63"/>
  <c r="AV134" i="63"/>
  <c r="CD134" i="63"/>
  <c r="CT134" i="63"/>
  <c r="AG134" i="63"/>
  <c r="BU134" i="63"/>
  <c r="CB134" i="63"/>
  <c r="CK134" i="63"/>
  <c r="BT134" i="63"/>
  <c r="DA134" i="63"/>
  <c r="CZ134" i="63"/>
  <c r="AL539" i="63"/>
  <c r="AL34" i="63"/>
  <c r="X42" i="63"/>
  <c r="CD42" i="63"/>
  <c r="CT42" i="63"/>
  <c r="BU42" i="63"/>
  <c r="AG42" i="63"/>
  <c r="CK42" i="63"/>
  <c r="CZ42" i="63"/>
  <c r="F34" i="63"/>
  <c r="Y602" i="63"/>
  <c r="X602" i="63"/>
  <c r="AP602" i="63"/>
  <c r="CY616" i="63"/>
  <c r="AO602" i="63"/>
  <c r="Q602" i="63"/>
  <c r="DB616" i="63"/>
  <c r="BD602" i="63"/>
  <c r="CC602" i="63"/>
  <c r="AF602" i="63"/>
  <c r="AW602" i="63"/>
  <c r="AH602" i="63"/>
  <c r="BV602" i="63"/>
  <c r="P602" i="63"/>
  <c r="CR602" i="63"/>
  <c r="CW616" i="63"/>
  <c r="AN602" i="63"/>
  <c r="I602" i="63"/>
  <c r="BK602" i="63"/>
  <c r="BU602" i="63"/>
  <c r="CB602" i="63"/>
  <c r="CZ616" i="63"/>
  <c r="CS602" i="63"/>
  <c r="DA616" i="63"/>
  <c r="CD602" i="63"/>
  <c r="BT602" i="63"/>
  <c r="CT602" i="63"/>
  <c r="CX616" i="63"/>
  <c r="AG602" i="63"/>
  <c r="CK602" i="63"/>
  <c r="V436" i="63"/>
  <c r="BR539" i="63"/>
  <c r="BZ335" i="63"/>
  <c r="BZ31" i="63"/>
  <c r="AG49" i="63"/>
  <c r="CB49" i="63"/>
  <c r="CT49" i="63"/>
  <c r="BU49" i="63"/>
  <c r="BT49" i="63"/>
  <c r="CZ49" i="63"/>
  <c r="AE124" i="63"/>
  <c r="AE39" i="63"/>
  <c r="CA270" i="63"/>
  <c r="DC645" i="63"/>
  <c r="DC264" i="63"/>
  <c r="DC502" i="63"/>
  <c r="AY657" i="63"/>
  <c r="AY399" i="63"/>
  <c r="AY198" i="63"/>
  <c r="AY266" i="63"/>
  <c r="AY419" i="63"/>
  <c r="AY234" i="63"/>
  <c r="AY195" i="63"/>
  <c r="AY267" i="63"/>
  <c r="AY180" i="63"/>
  <c r="AY238" i="63"/>
  <c r="AY397" i="63"/>
  <c r="AY467" i="63"/>
  <c r="AY232" i="63"/>
  <c r="AY576" i="63"/>
  <c r="S129" i="63"/>
  <c r="S627" i="63"/>
  <c r="S144" i="63"/>
  <c r="S605" i="63"/>
  <c r="BW564" i="63"/>
  <c r="BW622" i="63"/>
  <c r="BW627" i="63"/>
  <c r="BW52" i="63"/>
  <c r="BW334" i="63"/>
  <c r="BW631" i="63"/>
  <c r="CE646" i="63"/>
  <c r="CE131" i="63"/>
  <c r="CE331" i="63"/>
  <c r="AI58" i="63"/>
  <c r="AI134" i="63"/>
  <c r="AQ59" i="63"/>
  <c r="AQ129" i="63"/>
  <c r="AQ52" i="63"/>
  <c r="AQ268" i="63"/>
  <c r="AQ109" i="63"/>
  <c r="AQ257" i="63"/>
  <c r="AQ483" i="63"/>
  <c r="AQ86" i="63"/>
  <c r="AQ422" i="63"/>
  <c r="AQ168" i="63"/>
  <c r="AQ202" i="63"/>
  <c r="AQ25" i="63"/>
  <c r="AQ167" i="63"/>
  <c r="AQ475" i="63"/>
  <c r="AQ514" i="63"/>
  <c r="AQ369" i="63"/>
  <c r="AQ578" i="63"/>
  <c r="AQ519" i="63"/>
  <c r="AQ416" i="63"/>
  <c r="AQ434" i="63"/>
  <c r="AQ473" i="63"/>
  <c r="AQ476" i="63"/>
  <c r="AQ460" i="63"/>
  <c r="AQ166" i="63"/>
  <c r="AQ515" i="63"/>
  <c r="AQ315" i="63"/>
  <c r="AQ182" i="63"/>
  <c r="AY398" i="63"/>
  <c r="AY163" i="63"/>
  <c r="AY500" i="63"/>
  <c r="AY36" i="63"/>
  <c r="AY167" i="63"/>
  <c r="AY466" i="63"/>
  <c r="AY654" i="63"/>
  <c r="AY121" i="63"/>
  <c r="AY184" i="63"/>
  <c r="AY494" i="63"/>
  <c r="AY274" i="63"/>
  <c r="AY433" i="63"/>
  <c r="S617" i="63"/>
  <c r="S330" i="63"/>
  <c r="S622" i="63"/>
  <c r="S331" i="63"/>
  <c r="S606" i="63"/>
  <c r="S59" i="63"/>
  <c r="BW143" i="63"/>
  <c r="BW288" i="63"/>
  <c r="CE146" i="63"/>
  <c r="CE566" i="63"/>
  <c r="CE320" i="63"/>
  <c r="CE606" i="63"/>
  <c r="CE607" i="63"/>
  <c r="CE57" i="63"/>
  <c r="AI610" i="63"/>
  <c r="AI566" i="63"/>
  <c r="AI51" i="63"/>
  <c r="AI552" i="63"/>
  <c r="AI626" i="63"/>
  <c r="AQ71" i="63"/>
  <c r="AQ452" i="63"/>
  <c r="AQ228" i="63"/>
  <c r="AQ500" i="63"/>
  <c r="AQ520" i="63"/>
  <c r="AQ180" i="63"/>
  <c r="AQ364" i="63"/>
  <c r="AQ299" i="63"/>
  <c r="AQ474" i="63"/>
  <c r="AY465" i="63"/>
  <c r="AY104" i="63"/>
  <c r="AY164" i="63"/>
  <c r="AY269" i="63"/>
  <c r="AY166" i="63"/>
  <c r="AY439" i="63"/>
  <c r="AY86" i="63"/>
  <c r="AY275" i="63"/>
  <c r="AY185" i="63"/>
  <c r="AY656" i="63"/>
  <c r="AY486" i="63"/>
  <c r="AY593" i="63"/>
  <c r="AY426" i="63"/>
  <c r="AY203" i="63"/>
  <c r="AY575" i="63"/>
  <c r="AY505" i="63"/>
  <c r="AY501" i="63"/>
  <c r="AY65" i="63"/>
  <c r="AY454" i="63"/>
  <c r="AY392" i="63"/>
  <c r="AY190" i="63"/>
  <c r="AY112" i="63"/>
  <c r="AY168" i="63"/>
  <c r="AY161" i="63"/>
  <c r="AY365" i="63"/>
  <c r="AY258" i="63"/>
  <c r="AY485" i="63"/>
  <c r="AY417" i="63"/>
  <c r="S646" i="63"/>
  <c r="S482" i="63"/>
  <c r="S265" i="63"/>
  <c r="S130" i="63"/>
  <c r="S564" i="63"/>
  <c r="S34" i="63"/>
  <c r="BW617" i="63"/>
  <c r="BW132" i="63"/>
  <c r="BW127" i="63"/>
  <c r="CE330" i="63"/>
  <c r="CE143" i="63"/>
  <c r="AI133" i="63"/>
  <c r="AI52" i="63"/>
  <c r="AI56" i="63"/>
  <c r="AI334" i="63"/>
  <c r="AQ292" i="63"/>
  <c r="AQ240" i="63"/>
  <c r="AQ36" i="63"/>
  <c r="AQ640" i="63"/>
  <c r="AQ298" i="63"/>
  <c r="AQ338" i="63"/>
  <c r="AQ462" i="63"/>
  <c r="AQ355" i="63"/>
  <c r="AQ509" i="63"/>
  <c r="AQ171" i="63"/>
  <c r="AQ638" i="63"/>
  <c r="AQ454" i="63"/>
  <c r="AQ106" i="63"/>
  <c r="DC46" i="63"/>
  <c r="DC561" i="63"/>
  <c r="DC42" i="63"/>
  <c r="DC45" i="63"/>
  <c r="CR487" i="63"/>
  <c r="DC379" i="63"/>
  <c r="AG487" i="63"/>
  <c r="CK124" i="63"/>
  <c r="BT124" i="63"/>
  <c r="CW487" i="63"/>
  <c r="BF124" i="63"/>
  <c r="DA124" i="63"/>
  <c r="P124" i="63"/>
  <c r="AW124" i="63"/>
  <c r="CJ124" i="63"/>
  <c r="Y124" i="63"/>
  <c r="R124" i="63"/>
  <c r="CX124" i="63"/>
  <c r="AH124" i="63"/>
  <c r="AL124" i="63"/>
  <c r="CL124" i="63"/>
  <c r="AP124" i="63"/>
  <c r="BU487" i="63"/>
  <c r="AH487" i="63"/>
  <c r="X487" i="63"/>
  <c r="BD487" i="63"/>
  <c r="F487" i="63"/>
  <c r="Z487" i="63"/>
  <c r="AF487" i="63"/>
  <c r="CL487" i="63"/>
  <c r="Y487" i="63"/>
  <c r="CX487" i="63"/>
  <c r="DC212" i="63"/>
  <c r="AV487" i="63"/>
  <c r="DC627" i="63"/>
  <c r="CQ124" i="63"/>
  <c r="CQ270" i="63"/>
  <c r="AY371" i="63"/>
  <c r="AY322" i="63"/>
  <c r="AS487" i="63"/>
  <c r="AS647" i="63"/>
  <c r="G123" i="7"/>
  <c r="S539" i="63"/>
  <c r="S591" i="63"/>
  <c r="G136" i="7"/>
  <c r="M39" i="63"/>
  <c r="G109" i="62"/>
  <c r="S53" i="63"/>
  <c r="S128" i="63"/>
  <c r="S215" i="63"/>
  <c r="S225" i="63"/>
  <c r="S45" i="63"/>
  <c r="S603" i="63"/>
  <c r="S613" i="63"/>
  <c r="G40" i="62"/>
  <c r="G43" i="62"/>
  <c r="G93" i="62"/>
  <c r="G95" i="62"/>
  <c r="S611" i="63"/>
  <c r="S116" i="63"/>
  <c r="S645" i="63"/>
  <c r="S54" i="63"/>
  <c r="S625" i="63"/>
  <c r="G86" i="62"/>
  <c r="S290" i="63"/>
  <c r="S136" i="63"/>
  <c r="S42" i="63"/>
  <c r="K17" i="63"/>
  <c r="K32" i="63"/>
  <c r="K215" i="63"/>
  <c r="K50" i="63"/>
  <c r="K591" i="63"/>
  <c r="E28" i="63"/>
  <c r="K130" i="63"/>
  <c r="K137" i="63"/>
  <c r="K128" i="63"/>
  <c r="K61" i="63"/>
  <c r="K624" i="63"/>
  <c r="K136" i="63"/>
  <c r="K214" i="63"/>
  <c r="K59" i="63"/>
  <c r="E647" i="63"/>
  <c r="K617" i="63"/>
  <c r="E487" i="63"/>
  <c r="K265" i="63"/>
  <c r="K566" i="63"/>
  <c r="K564" i="63"/>
  <c r="K611" i="63"/>
  <c r="K53" i="63"/>
  <c r="K321" i="63"/>
  <c r="K222" i="63"/>
  <c r="K127" i="63"/>
  <c r="K225" i="63"/>
  <c r="K49" i="63"/>
  <c r="E300" i="63"/>
  <c r="K10" i="63"/>
  <c r="K119" i="63"/>
  <c r="K334" i="63"/>
  <c r="K320" i="63"/>
  <c r="K133" i="63"/>
  <c r="BJ300" i="63"/>
  <c r="BJ487" i="63"/>
  <c r="BJ39" i="63"/>
  <c r="BC124" i="63"/>
  <c r="O124" i="63"/>
  <c r="O487" i="63"/>
  <c r="L135" i="7"/>
  <c r="L101" i="62"/>
  <c r="L136" i="7"/>
  <c r="BW321" i="63"/>
  <c r="BW561" i="63"/>
  <c r="BQ647" i="63"/>
  <c r="L25" i="62"/>
  <c r="BW289" i="63"/>
  <c r="BW44" i="63"/>
  <c r="BW116" i="63"/>
  <c r="L99" i="62"/>
  <c r="BW54" i="63"/>
  <c r="BW645" i="63"/>
  <c r="L133" i="62"/>
  <c r="BW140" i="63"/>
  <c r="BW137" i="63"/>
  <c r="BW57" i="63"/>
  <c r="BQ270" i="63"/>
  <c r="BQ487" i="63"/>
  <c r="L98" i="62"/>
  <c r="L41" i="62"/>
  <c r="BS300" i="63"/>
  <c r="BS647" i="63"/>
  <c r="BS487" i="63"/>
  <c r="BB124" i="63"/>
  <c r="W487" i="63"/>
  <c r="BG25" i="63"/>
  <c r="BG107" i="63"/>
  <c r="BG322" i="63"/>
  <c r="BG229" i="63"/>
  <c r="BG468" i="63"/>
  <c r="BG234" i="63"/>
  <c r="BG639" i="63"/>
  <c r="BG154" i="63"/>
  <c r="BG476" i="63"/>
  <c r="BG449" i="63"/>
  <c r="BG65" i="63"/>
  <c r="BG478" i="63"/>
  <c r="BG521" i="63"/>
  <c r="BG193" i="63"/>
  <c r="BG574" i="63"/>
  <c r="BG462" i="63"/>
  <c r="BG70" i="63"/>
  <c r="BG592" i="63"/>
  <c r="BG179" i="63"/>
  <c r="BG636" i="63"/>
  <c r="BG240" i="63"/>
  <c r="BG314" i="63"/>
  <c r="BG637" i="63"/>
  <c r="BG634" i="63"/>
  <c r="BG421" i="63"/>
  <c r="BG190" i="63"/>
  <c r="BG168" i="63"/>
  <c r="BG513" i="63"/>
  <c r="BG500" i="63"/>
  <c r="BG295" i="63"/>
  <c r="BG502" i="63"/>
  <c r="BG71" i="63"/>
  <c r="BG460" i="63"/>
  <c r="BG454" i="63"/>
  <c r="BG325" i="63"/>
  <c r="BG400" i="63"/>
  <c r="BA300" i="63"/>
  <c r="BG191" i="63"/>
  <c r="BG294" i="63"/>
  <c r="BG403" i="63"/>
  <c r="BG166" i="63"/>
  <c r="BG486" i="63"/>
  <c r="BG69" i="63"/>
  <c r="BG365" i="63"/>
  <c r="BG475" i="63"/>
  <c r="BG428" i="63"/>
  <c r="BG110" i="63"/>
  <c r="BG315" i="63"/>
  <c r="BG237" i="63"/>
  <c r="M43" i="62"/>
  <c r="CE212" i="63"/>
  <c r="BY300" i="63"/>
  <c r="BY124" i="63"/>
  <c r="M24" i="62"/>
  <c r="BY270" i="63"/>
  <c r="M48" i="62"/>
  <c r="M133" i="62"/>
  <c r="M94" i="62"/>
  <c r="M25" i="62"/>
  <c r="CE539" i="63"/>
  <c r="M44" i="62"/>
  <c r="M135" i="62"/>
  <c r="CE609" i="63"/>
  <c r="M123" i="7"/>
  <c r="M49" i="62"/>
  <c r="M18" i="7"/>
  <c r="CE10" i="63"/>
  <c r="M44" i="7"/>
  <c r="M91" i="62"/>
  <c r="CE46" i="63"/>
  <c r="CE215" i="63"/>
  <c r="AU300" i="63"/>
  <c r="AU39" i="63"/>
  <c r="AU124" i="63"/>
  <c r="AI539" i="63"/>
  <c r="AI135" i="63"/>
  <c r="I93" i="62"/>
  <c r="AI604" i="63"/>
  <c r="AI561" i="63"/>
  <c r="AI18" i="63"/>
  <c r="AI118" i="63"/>
  <c r="AI57" i="63"/>
  <c r="AI288" i="63"/>
  <c r="AI55" i="63"/>
  <c r="AI264" i="63"/>
  <c r="AI140" i="63"/>
  <c r="AI136" i="63"/>
  <c r="AI212" i="63"/>
  <c r="I44" i="62"/>
  <c r="AI128" i="63"/>
  <c r="AI322" i="63"/>
  <c r="AI215" i="63"/>
  <c r="AI225" i="63"/>
  <c r="AC124" i="63"/>
  <c r="I101" i="62"/>
  <c r="I97" i="62"/>
  <c r="AI645" i="63"/>
  <c r="AI54" i="63"/>
  <c r="AI332" i="63"/>
  <c r="AI290" i="63"/>
  <c r="AI631" i="63"/>
  <c r="AI137" i="63"/>
  <c r="G300" i="63"/>
  <c r="G487" i="63"/>
  <c r="CI487" i="63"/>
  <c r="CP39" i="63"/>
  <c r="CP28" i="63"/>
  <c r="AQ118" i="63"/>
  <c r="AK487" i="63"/>
  <c r="AQ264" i="63"/>
  <c r="AQ31" i="63"/>
  <c r="AQ42" i="63"/>
  <c r="AQ613" i="63"/>
  <c r="AQ32" i="63"/>
  <c r="AQ48" i="63"/>
  <c r="AQ55" i="63"/>
  <c r="AQ222" i="63"/>
  <c r="AQ332" i="63"/>
  <c r="AQ128" i="63"/>
  <c r="AQ212" i="63"/>
  <c r="AQ539" i="63"/>
  <c r="Q18" i="7"/>
  <c r="J127" i="62"/>
  <c r="Q127" i="62"/>
  <c r="AQ626" i="63"/>
  <c r="AQ54" i="63"/>
  <c r="Q41" i="62"/>
  <c r="J41" i="62"/>
  <c r="AQ214" i="63"/>
  <c r="Q130" i="7"/>
  <c r="AQ548" i="63"/>
  <c r="Q123" i="7"/>
  <c r="AK28" i="63"/>
  <c r="AQ553" i="63"/>
  <c r="AQ140" i="63"/>
  <c r="CM56" i="63"/>
  <c r="CM219" i="63"/>
  <c r="CM208" i="63"/>
  <c r="CM645" i="63"/>
  <c r="CG487" i="63"/>
  <c r="CM16" i="63"/>
  <c r="CM337" i="63"/>
  <c r="CM609" i="63"/>
  <c r="CM288" i="63"/>
  <c r="CM52" i="63"/>
  <c r="CM215" i="63"/>
  <c r="CM561" i="63"/>
  <c r="CM607" i="63"/>
  <c r="CM604" i="63"/>
  <c r="CM290" i="63"/>
  <c r="CM54" i="63"/>
  <c r="CM626" i="63"/>
  <c r="CM33" i="63"/>
  <c r="CM611" i="63"/>
  <c r="CM608" i="63"/>
  <c r="CM331" i="63"/>
  <c r="CM606" i="63"/>
  <c r="CG39" i="63"/>
  <c r="CM60" i="63"/>
  <c r="CM616" i="63"/>
  <c r="CM144" i="63"/>
  <c r="BO610" i="63"/>
  <c r="BO56" i="63"/>
  <c r="BO55" i="63"/>
  <c r="BO60" i="63"/>
  <c r="BO31" i="63"/>
  <c r="BO608" i="63"/>
  <c r="BO33" i="63"/>
  <c r="BO118" i="63"/>
  <c r="BO603" i="63"/>
  <c r="BO131" i="63"/>
  <c r="BO127" i="63"/>
  <c r="BO128" i="63"/>
  <c r="BO17" i="63"/>
  <c r="BO605" i="63"/>
  <c r="BO291" i="63"/>
  <c r="BO45" i="63"/>
  <c r="BO561" i="63"/>
  <c r="BO141" i="63"/>
  <c r="BO215" i="63"/>
  <c r="BO43" i="63"/>
  <c r="BO51" i="63"/>
  <c r="BO59" i="63"/>
  <c r="BO559" i="63"/>
  <c r="BO146" i="63"/>
  <c r="BO323" i="63"/>
  <c r="BO525" i="63"/>
  <c r="N270" i="63"/>
  <c r="AA625" i="63"/>
  <c r="AA59" i="63"/>
  <c r="AA605" i="63"/>
  <c r="AA617" i="63"/>
  <c r="AA129" i="63"/>
  <c r="AA561" i="63"/>
  <c r="AA631" i="63"/>
  <c r="AA141" i="63"/>
  <c r="AA606" i="63"/>
  <c r="AA265" i="63"/>
  <c r="AA289" i="63"/>
  <c r="AA50" i="63"/>
  <c r="AA264" i="63"/>
  <c r="AA624" i="63"/>
  <c r="AA133" i="63"/>
  <c r="AA214" i="63"/>
  <c r="AA140" i="63"/>
  <c r="AA137" i="63"/>
  <c r="AA603" i="63"/>
  <c r="AA610" i="63"/>
  <c r="AA291" i="63"/>
  <c r="AA613" i="63"/>
  <c r="AA43" i="63"/>
  <c r="U270" i="63"/>
  <c r="AA33" i="63"/>
  <c r="AA539" i="63"/>
  <c r="AA16" i="63"/>
  <c r="AA332" i="63"/>
  <c r="AA565" i="63"/>
  <c r="AA608" i="63"/>
  <c r="AA496" i="63"/>
  <c r="AA146" i="63"/>
  <c r="AA142" i="63"/>
  <c r="AA336" i="63"/>
  <c r="CU645" i="63"/>
  <c r="CU265" i="63"/>
  <c r="CU43" i="63"/>
  <c r="CU334" i="63"/>
  <c r="CU131" i="63"/>
  <c r="CU214" i="63"/>
  <c r="CU290" i="63"/>
  <c r="CU622" i="63"/>
  <c r="CU291" i="63"/>
  <c r="CO28" i="63"/>
  <c r="CU144" i="63"/>
  <c r="CU604" i="63"/>
  <c r="CU332" i="63"/>
  <c r="CU130" i="63"/>
  <c r="CU566" i="63"/>
  <c r="CU10" i="63"/>
  <c r="CU34" i="63"/>
  <c r="CU611" i="63"/>
  <c r="CU225" i="63"/>
  <c r="CU18" i="63"/>
  <c r="CU141" i="63"/>
  <c r="CU591" i="63"/>
  <c r="CU564" i="63"/>
  <c r="CU51" i="63"/>
  <c r="CU617" i="63"/>
  <c r="CU219" i="63"/>
  <c r="CU55" i="63"/>
  <c r="CU603" i="63"/>
  <c r="CU607" i="63"/>
  <c r="AM270" i="63"/>
  <c r="AM647" i="63"/>
  <c r="BM647" i="63"/>
  <c r="AL647" i="63"/>
  <c r="AH647" i="63"/>
  <c r="BD647" i="63"/>
  <c r="CR647" i="63"/>
  <c r="I647" i="63"/>
  <c r="AG647" i="63"/>
  <c r="CD647" i="63"/>
  <c r="Y647" i="63"/>
  <c r="X647" i="63"/>
  <c r="CL647" i="63"/>
  <c r="AX647" i="63"/>
  <c r="BL647" i="63"/>
  <c r="AW647" i="63"/>
  <c r="AO647" i="63"/>
  <c r="BF647" i="63"/>
  <c r="BV647" i="63"/>
  <c r="CC647" i="63"/>
  <c r="BK647" i="63"/>
  <c r="CK647" i="63"/>
  <c r="BT647" i="63"/>
  <c r="AP647" i="63"/>
  <c r="CJ647" i="63"/>
  <c r="F647" i="63"/>
  <c r="AF647" i="63"/>
  <c r="J647" i="63"/>
  <c r="AN647" i="63"/>
  <c r="AV647" i="63"/>
  <c r="Z647" i="63"/>
  <c r="V647" i="63"/>
  <c r="BE647" i="63"/>
  <c r="R647" i="63"/>
  <c r="AT647" i="63"/>
  <c r="H647" i="63"/>
  <c r="BN647" i="63"/>
  <c r="Q647" i="63"/>
  <c r="P647" i="63"/>
  <c r="BR647" i="63"/>
  <c r="CB647" i="63"/>
  <c r="BU647" i="63"/>
  <c r="AD647" i="63"/>
  <c r="CS647" i="63"/>
  <c r="BZ647" i="63"/>
  <c r="CT647" i="63"/>
  <c r="AD487" i="63"/>
  <c r="CZ487" i="63"/>
  <c r="DC215" i="63"/>
  <c r="DC323" i="63"/>
  <c r="CZ124" i="63"/>
  <c r="CS487" i="63"/>
  <c r="DC222" i="63"/>
  <c r="CT124" i="63"/>
  <c r="J124" i="63"/>
  <c r="BV124" i="63"/>
  <c r="BL124" i="63"/>
  <c r="I124" i="63"/>
  <c r="Z124" i="63"/>
  <c r="AX124" i="63"/>
  <c r="X124" i="63"/>
  <c r="BE487" i="63"/>
  <c r="DB487" i="63"/>
  <c r="AO487" i="63"/>
  <c r="H487" i="63"/>
  <c r="BT487" i="63"/>
  <c r="I487" i="63"/>
  <c r="BF487" i="63"/>
  <c r="AT487" i="63"/>
  <c r="Q487" i="63"/>
  <c r="CQ28" i="63"/>
  <c r="CQ487" i="63"/>
  <c r="CH124" i="63"/>
  <c r="CH487" i="63"/>
  <c r="CH270" i="63"/>
  <c r="CH39" i="63"/>
  <c r="AS39" i="63"/>
  <c r="AY574" i="63"/>
  <c r="AS124" i="63"/>
  <c r="AY152" i="63"/>
  <c r="S289" i="63"/>
  <c r="S10" i="63"/>
  <c r="G130" i="7"/>
  <c r="G31" i="62"/>
  <c r="G25" i="62"/>
  <c r="S616" i="63"/>
  <c r="S307" i="63"/>
  <c r="S18" i="63"/>
  <c r="S142" i="63"/>
  <c r="S118" i="63"/>
  <c r="S322" i="63"/>
  <c r="G62" i="7"/>
  <c r="G106" i="62"/>
  <c r="M28" i="63"/>
  <c r="G49" i="62"/>
  <c r="S264" i="63"/>
  <c r="S631" i="63"/>
  <c r="S525" i="63"/>
  <c r="M124" i="63"/>
  <c r="G47" i="62"/>
  <c r="S626" i="63"/>
  <c r="S44" i="63"/>
  <c r="S47" i="63"/>
  <c r="K602" i="63"/>
  <c r="K613" i="63"/>
  <c r="K146" i="63"/>
  <c r="K608" i="63"/>
  <c r="K604" i="63"/>
  <c r="K625" i="63"/>
  <c r="K48" i="63"/>
  <c r="K626" i="63"/>
  <c r="K142" i="63"/>
  <c r="K288" i="63"/>
  <c r="K54" i="63"/>
  <c r="K42" i="63"/>
  <c r="K610" i="63"/>
  <c r="K291" i="63"/>
  <c r="K622" i="63"/>
  <c r="E270" i="63"/>
  <c r="K132" i="63"/>
  <c r="K322" i="63"/>
  <c r="K607" i="63"/>
  <c r="K525" i="63"/>
  <c r="K216" i="63"/>
  <c r="K561" i="63"/>
  <c r="K552" i="63"/>
  <c r="BJ28" i="63"/>
  <c r="BJ270" i="63"/>
  <c r="BC647" i="63"/>
  <c r="BC270" i="63"/>
  <c r="BC39" i="63"/>
  <c r="BC28" i="63"/>
  <c r="O270" i="63"/>
  <c r="BW616" i="63"/>
  <c r="L137" i="7"/>
  <c r="BQ300" i="63"/>
  <c r="L109" i="62"/>
  <c r="L84" i="62"/>
  <c r="L138" i="62"/>
  <c r="L40" i="62"/>
  <c r="L24" i="62"/>
  <c r="BW216" i="63"/>
  <c r="BQ124" i="63"/>
  <c r="L93" i="62"/>
  <c r="L43" i="62"/>
  <c r="BW291" i="63"/>
  <c r="L47" i="62"/>
  <c r="L95" i="62"/>
  <c r="L46" i="62"/>
  <c r="BW591" i="63"/>
  <c r="L36" i="62"/>
  <c r="BW337" i="63"/>
  <c r="BW525" i="63"/>
  <c r="BW225" i="63"/>
  <c r="L61" i="7"/>
  <c r="BS124" i="63"/>
  <c r="BS270" i="63"/>
  <c r="BB647" i="63"/>
  <c r="BB28" i="63"/>
  <c r="W28" i="63"/>
  <c r="BG232" i="63"/>
  <c r="BG352" i="63"/>
  <c r="BG397" i="63"/>
  <c r="BG27" i="63"/>
  <c r="BG256" i="63"/>
  <c r="BG576" i="63"/>
  <c r="BG203" i="63"/>
  <c r="BG430" i="63"/>
  <c r="BG24" i="63"/>
  <c r="BG267" i="63"/>
  <c r="BG378" i="63"/>
  <c r="BG120" i="63"/>
  <c r="BG274" i="63"/>
  <c r="BG518" i="63"/>
  <c r="BG578" i="63"/>
  <c r="BG467" i="63"/>
  <c r="BG238" i="63"/>
  <c r="BG596" i="63"/>
  <c r="BG284" i="63"/>
  <c r="BG474" i="63"/>
  <c r="BG194" i="63"/>
  <c r="BG121" i="63"/>
  <c r="BG109" i="63"/>
  <c r="BA28" i="63"/>
  <c r="BG645" i="63"/>
  <c r="BG379" i="63"/>
  <c r="BG167" i="63"/>
  <c r="BG392" i="63"/>
  <c r="BG86" i="63"/>
  <c r="BG369" i="63"/>
  <c r="BG451" i="63"/>
  <c r="BG525" i="63"/>
  <c r="BG260" i="63"/>
  <c r="BG436" i="63"/>
  <c r="BG582" i="63"/>
  <c r="BG575" i="63"/>
  <c r="BG473" i="63"/>
  <c r="BG67" i="63"/>
  <c r="BG37" i="63"/>
  <c r="BA39" i="63"/>
  <c r="BG371" i="63"/>
  <c r="BG455" i="63"/>
  <c r="BG202" i="63"/>
  <c r="BG108" i="63"/>
  <c r="BG463" i="63"/>
  <c r="BG197" i="63"/>
  <c r="BG112" i="63"/>
  <c r="BG641" i="63"/>
  <c r="BG195" i="63"/>
  <c r="M105" i="62"/>
  <c r="M130" i="7"/>
  <c r="BY28" i="63"/>
  <c r="CE45" i="63"/>
  <c r="CE337" i="63"/>
  <c r="CE613" i="63"/>
  <c r="M137" i="7"/>
  <c r="M54" i="7"/>
  <c r="M98" i="62"/>
  <c r="M17" i="62"/>
  <c r="M34" i="7"/>
  <c r="M39" i="62"/>
  <c r="CE117" i="63"/>
  <c r="M93" i="62"/>
  <c r="CE645" i="63"/>
  <c r="M46" i="62"/>
  <c r="M101" i="62"/>
  <c r="CE323" i="63"/>
  <c r="CE290" i="63"/>
  <c r="CE137" i="63"/>
  <c r="CE561" i="63"/>
  <c r="CE335" i="63"/>
  <c r="AU270" i="63"/>
  <c r="I34" i="7"/>
  <c r="I47" i="62"/>
  <c r="AI591" i="63"/>
  <c r="I137" i="7"/>
  <c r="I17" i="62"/>
  <c r="I96" i="62"/>
  <c r="AI320" i="63"/>
  <c r="AI31" i="63"/>
  <c r="AC39" i="63"/>
  <c r="I36" i="62"/>
  <c r="AI222" i="63"/>
  <c r="AI608" i="63"/>
  <c r="AI624" i="63"/>
  <c r="I44" i="7"/>
  <c r="AI216" i="63"/>
  <c r="I135" i="7"/>
  <c r="AC28" i="63"/>
  <c r="I31" i="62"/>
  <c r="I90" i="62"/>
  <c r="AI49" i="63"/>
  <c r="I130" i="7"/>
  <c r="I86" i="62"/>
  <c r="I18" i="7"/>
  <c r="AI139" i="63"/>
  <c r="AI323" i="63"/>
  <c r="AI45" i="63"/>
  <c r="G28" i="63"/>
  <c r="CI39" i="63"/>
  <c r="CI270" i="63"/>
  <c r="CP487" i="63"/>
  <c r="CP647" i="63"/>
  <c r="CP270" i="63"/>
  <c r="AQ289" i="63"/>
  <c r="AQ631" i="63"/>
  <c r="AQ136" i="63"/>
  <c r="AQ321" i="63"/>
  <c r="AQ225" i="63"/>
  <c r="Q96" i="62"/>
  <c r="AQ49" i="63"/>
  <c r="AQ137" i="63"/>
  <c r="AQ608" i="63"/>
  <c r="AK270" i="63"/>
  <c r="AQ47" i="63"/>
  <c r="Q44" i="62"/>
  <c r="J44" i="62"/>
  <c r="AQ602" i="63"/>
  <c r="AQ219" i="63"/>
  <c r="AQ61" i="63"/>
  <c r="AQ131" i="63"/>
  <c r="AQ627" i="63"/>
  <c r="AQ624" i="63"/>
  <c r="AQ609" i="63"/>
  <c r="AQ215" i="63"/>
  <c r="AK300" i="63"/>
  <c r="Q135" i="7"/>
  <c r="AQ44" i="63"/>
  <c r="Q118" i="7"/>
  <c r="AQ611" i="63"/>
  <c r="J107" i="62"/>
  <c r="Q107" i="62"/>
  <c r="AQ207" i="63"/>
  <c r="AQ591" i="63"/>
  <c r="AQ566" i="63"/>
  <c r="AQ291" i="63"/>
  <c r="AQ135" i="63"/>
  <c r="AQ541" i="63"/>
  <c r="AQ18" i="63"/>
  <c r="AQ603" i="63"/>
  <c r="CG300" i="63"/>
  <c r="CM139" i="63"/>
  <c r="CM613" i="63"/>
  <c r="CM539" i="63"/>
  <c r="CM59" i="63"/>
  <c r="CM322" i="63"/>
  <c r="CM18" i="63"/>
  <c r="CM127" i="63"/>
  <c r="CM133" i="63"/>
  <c r="CM624" i="63"/>
  <c r="CM334" i="63"/>
  <c r="CM289" i="63"/>
  <c r="CM50" i="63"/>
  <c r="CM34" i="63"/>
  <c r="CM17" i="63"/>
  <c r="CM602" i="63"/>
  <c r="CM61" i="63"/>
  <c r="CM214" i="63"/>
  <c r="CM552" i="63"/>
  <c r="CM564" i="63"/>
  <c r="CM622" i="63"/>
  <c r="CM222" i="63"/>
  <c r="CM53" i="63"/>
  <c r="CM131" i="63"/>
  <c r="CG270" i="63"/>
  <c r="CM55" i="63"/>
  <c r="CM610" i="63"/>
  <c r="CM617" i="63"/>
  <c r="CM137" i="63"/>
  <c r="CM46" i="63"/>
  <c r="CM631" i="63"/>
  <c r="CM321" i="63"/>
  <c r="CM140" i="63"/>
  <c r="BI124" i="63"/>
  <c r="BO625" i="63"/>
  <c r="BO54" i="63"/>
  <c r="BO57" i="63"/>
  <c r="BO214" i="63"/>
  <c r="BO46" i="63"/>
  <c r="BO264" i="63"/>
  <c r="BO136" i="63"/>
  <c r="BO18" i="63"/>
  <c r="BO140" i="63"/>
  <c r="BO336" i="63"/>
  <c r="BO609" i="63"/>
  <c r="BO645" i="63"/>
  <c r="BI28" i="63"/>
  <c r="BO288" i="63"/>
  <c r="BO132" i="63"/>
  <c r="BO142" i="63"/>
  <c r="BO320" i="63"/>
  <c r="BO130" i="63"/>
  <c r="BO617" i="63"/>
  <c r="BO50" i="63"/>
  <c r="BO34" i="63"/>
  <c r="BI647" i="63"/>
  <c r="BO566" i="63"/>
  <c r="BO44" i="63"/>
  <c r="BO32" i="63"/>
  <c r="BO613" i="63"/>
  <c r="BO225" i="63"/>
  <c r="N124" i="63"/>
  <c r="AA32" i="63"/>
  <c r="AA646" i="63"/>
  <c r="AA118" i="63"/>
  <c r="AA290" i="63"/>
  <c r="AA45" i="63"/>
  <c r="AA47" i="63"/>
  <c r="AA119" i="63"/>
  <c r="AA48" i="63"/>
  <c r="AA607" i="63"/>
  <c r="AA321" i="63"/>
  <c r="AA525" i="63"/>
  <c r="AA566" i="63"/>
  <c r="AA611" i="63"/>
  <c r="AA117" i="63"/>
  <c r="AA307" i="63"/>
  <c r="AA616" i="63"/>
  <c r="AA604" i="63"/>
  <c r="AA49" i="63"/>
  <c r="AA56" i="63"/>
  <c r="AA51" i="63"/>
  <c r="AA645" i="63"/>
  <c r="AA95" i="63"/>
  <c r="AA337" i="63"/>
  <c r="CU17" i="63"/>
  <c r="CU646" i="63"/>
  <c r="CU60" i="63"/>
  <c r="CU143" i="63"/>
  <c r="CU136" i="63"/>
  <c r="CU118" i="63"/>
  <c r="CU32" i="63"/>
  <c r="CU207" i="63"/>
  <c r="CU127" i="63"/>
  <c r="CU212" i="63"/>
  <c r="CU61" i="63"/>
  <c r="CU613" i="63"/>
  <c r="CU16" i="63"/>
  <c r="CO39" i="63"/>
  <c r="CU142" i="63"/>
  <c r="CU216" i="63"/>
  <c r="CU323" i="63"/>
  <c r="CU627" i="63"/>
  <c r="CU626" i="63"/>
  <c r="CU58" i="63"/>
  <c r="CU119" i="63"/>
  <c r="CU116" i="63"/>
  <c r="CU330" i="63"/>
  <c r="CU624" i="63"/>
  <c r="CA39" i="63"/>
  <c r="CA28" i="63"/>
  <c r="CA124" i="63"/>
  <c r="AE28" i="63"/>
  <c r="Y300" i="63"/>
  <c r="CY300" i="63"/>
  <c r="BM300" i="63"/>
  <c r="BE300" i="63"/>
  <c r="F300" i="63"/>
  <c r="H300" i="63"/>
  <c r="BL300" i="63"/>
  <c r="BV300" i="63"/>
  <c r="CW300" i="63"/>
  <c r="I300" i="63"/>
  <c r="AG300" i="63"/>
  <c r="V300" i="63"/>
  <c r="CJ300" i="63"/>
  <c r="CL300" i="63"/>
  <c r="AH300" i="63"/>
  <c r="BD300" i="63"/>
  <c r="P300" i="63"/>
  <c r="BR300" i="63"/>
  <c r="CS300" i="63"/>
  <c r="BK300" i="63"/>
  <c r="AN300" i="63"/>
  <c r="AV300" i="63"/>
  <c r="CD300" i="63"/>
  <c r="BZ300" i="63"/>
  <c r="Z300" i="63"/>
  <c r="X300" i="63"/>
  <c r="AP300" i="63"/>
  <c r="R300" i="63"/>
  <c r="AX300" i="63"/>
  <c r="AL300" i="63"/>
  <c r="AF300" i="63"/>
  <c r="AO300" i="63"/>
  <c r="Q300" i="63"/>
  <c r="DB300" i="63"/>
  <c r="CX300" i="63"/>
  <c r="DA300" i="63"/>
  <c r="AT300" i="63"/>
  <c r="BN300" i="63"/>
  <c r="AW300" i="63"/>
  <c r="BF300" i="63"/>
  <c r="CC300" i="63"/>
  <c r="CR300" i="63"/>
  <c r="BU300" i="63"/>
  <c r="CK300" i="63"/>
  <c r="BT300" i="63"/>
  <c r="AD300" i="63"/>
  <c r="J300" i="63"/>
  <c r="CB300" i="63"/>
  <c r="CT300" i="63"/>
  <c r="CZ300" i="63"/>
  <c r="DC337" i="63"/>
  <c r="DC49" i="63"/>
  <c r="DC137" i="63"/>
  <c r="DC321" i="63"/>
  <c r="DC638" i="63"/>
  <c r="DC545" i="63"/>
  <c r="CB487" i="63"/>
  <c r="BN124" i="63"/>
  <c r="BE124" i="63"/>
  <c r="BM124" i="63"/>
  <c r="AG124" i="63"/>
  <c r="CR124" i="63"/>
  <c r="BD124" i="63"/>
  <c r="CY124" i="63"/>
  <c r="CW124" i="63"/>
  <c r="H124" i="63"/>
  <c r="CD124" i="63"/>
  <c r="DB124" i="63"/>
  <c r="AT124" i="63"/>
  <c r="F124" i="63"/>
  <c r="DC625" i="63"/>
  <c r="DC10" i="63"/>
  <c r="DC371" i="63"/>
  <c r="CD487" i="63"/>
  <c r="CK487" i="63"/>
  <c r="BL487" i="63"/>
  <c r="CC487" i="63"/>
  <c r="CY487" i="63"/>
  <c r="AX487" i="63"/>
  <c r="AN487" i="63"/>
  <c r="CJ487" i="63"/>
  <c r="DC366" i="63"/>
  <c r="DC553" i="63"/>
  <c r="CB124" i="63"/>
  <c r="CT487" i="63"/>
  <c r="DC623" i="63"/>
  <c r="CH300" i="63"/>
  <c r="CH28" i="63"/>
  <c r="AY645" i="63"/>
  <c r="AS300" i="63"/>
  <c r="AS28" i="63"/>
  <c r="S57" i="63"/>
  <c r="S50" i="63"/>
  <c r="G101" i="62"/>
  <c r="S336" i="63"/>
  <c r="S127" i="63"/>
  <c r="S604" i="63"/>
  <c r="S337" i="63"/>
  <c r="S32" i="63"/>
  <c r="S16" i="63"/>
  <c r="M487" i="63"/>
  <c r="G44" i="62"/>
  <c r="S46" i="63"/>
  <c r="S214" i="63"/>
  <c r="S133" i="63"/>
  <c r="M300" i="63"/>
  <c r="G18" i="7"/>
  <c r="G39" i="62"/>
  <c r="S602" i="63"/>
  <c r="G46" i="62"/>
  <c r="G36" i="62"/>
  <c r="S335" i="63"/>
  <c r="S624" i="63"/>
  <c r="S288" i="63"/>
  <c r="S291" i="63"/>
  <c r="G135" i="7"/>
  <c r="S139" i="63"/>
  <c r="G48" i="62"/>
  <c r="S140" i="63"/>
  <c r="S141" i="63"/>
  <c r="S321" i="63"/>
  <c r="S137" i="63"/>
  <c r="K646" i="63"/>
  <c r="K631" i="63"/>
  <c r="K55" i="63"/>
  <c r="K559" i="63"/>
  <c r="K44" i="63"/>
  <c r="K332" i="63"/>
  <c r="K129" i="63"/>
  <c r="K47" i="63"/>
  <c r="K289" i="63"/>
  <c r="K56" i="63"/>
  <c r="K135" i="63"/>
  <c r="K18" i="63"/>
  <c r="K207" i="63"/>
  <c r="K627" i="63"/>
  <c r="K335" i="63"/>
  <c r="K33" i="63"/>
  <c r="K16" i="63"/>
  <c r="E39" i="63"/>
  <c r="K138" i="63"/>
  <c r="K45" i="63"/>
  <c r="K140" i="63"/>
  <c r="K336" i="63"/>
  <c r="K31" i="63"/>
  <c r="K616" i="63"/>
  <c r="BJ647" i="63"/>
  <c r="O647" i="63"/>
  <c r="L44" i="62"/>
  <c r="L49" i="62"/>
  <c r="BW608" i="63"/>
  <c r="L44" i="7"/>
  <c r="L92" i="62"/>
  <c r="BW609" i="63"/>
  <c r="L107" i="62"/>
  <c r="L65" i="7"/>
  <c r="BW335" i="63"/>
  <c r="L67" i="7"/>
  <c r="L71" i="62"/>
  <c r="L62" i="7"/>
  <c r="BW50" i="63"/>
  <c r="BW613" i="63"/>
  <c r="L48" i="62"/>
  <c r="BQ39" i="63"/>
  <c r="L17" i="62"/>
  <c r="BW46" i="63"/>
  <c r="BW264" i="63"/>
  <c r="BW539" i="63"/>
  <c r="BW625" i="63"/>
  <c r="BW212" i="63"/>
  <c r="BW42" i="63"/>
  <c r="BW611" i="63"/>
  <c r="BW624" i="63"/>
  <c r="BW128" i="63"/>
  <c r="L90" i="62"/>
  <c r="BS39" i="63"/>
  <c r="BB300" i="63"/>
  <c r="BB270" i="63"/>
  <c r="W300" i="63"/>
  <c r="W124" i="63"/>
  <c r="W270" i="63"/>
  <c r="BG106" i="63"/>
  <c r="BG269" i="63"/>
  <c r="BG152" i="63"/>
  <c r="BG169" i="63"/>
  <c r="BG21" i="63"/>
  <c r="BG26" i="63"/>
  <c r="BG483" i="63"/>
  <c r="BG398" i="63"/>
  <c r="BG422" i="63"/>
  <c r="BG183" i="63"/>
  <c r="BG442" i="63"/>
  <c r="BG196" i="63"/>
  <c r="BG415" i="63"/>
  <c r="BG640" i="63"/>
  <c r="BG36" i="63"/>
  <c r="BG163" i="63"/>
  <c r="BG111" i="63"/>
  <c r="BG402" i="63"/>
  <c r="BA124" i="63"/>
  <c r="BG485" i="63"/>
  <c r="BG338" i="63"/>
  <c r="BG374" i="63"/>
  <c r="BG477" i="63"/>
  <c r="BA487" i="63"/>
  <c r="BG258" i="63"/>
  <c r="BG638" i="63"/>
  <c r="BG171" i="63"/>
  <c r="BG355" i="63"/>
  <c r="BG298" i="63"/>
  <c r="BG493" i="63"/>
  <c r="BG230" i="63"/>
  <c r="BG516" i="63"/>
  <c r="BY39" i="63"/>
  <c r="M32" i="62"/>
  <c r="M33" i="7"/>
  <c r="CE291" i="63"/>
  <c r="M61" i="7"/>
  <c r="M90" i="62"/>
  <c r="M99" i="62"/>
  <c r="CE321" i="63"/>
  <c r="BY647" i="63"/>
  <c r="M109" i="62"/>
  <c r="M18" i="62"/>
  <c r="M85" i="62"/>
  <c r="M31" i="62"/>
  <c r="CE332" i="63"/>
  <c r="M86" i="62"/>
  <c r="M71" i="62"/>
  <c r="M152" i="7"/>
  <c r="M47" i="62"/>
  <c r="CE624" i="63"/>
  <c r="M67" i="7"/>
  <c r="CE322" i="63"/>
  <c r="M136" i="7"/>
  <c r="M95" i="62"/>
  <c r="M40" i="62"/>
  <c r="M62" i="7"/>
  <c r="CE611" i="63"/>
  <c r="CE616" i="63"/>
  <c r="CE49" i="63"/>
  <c r="CE140" i="63"/>
  <c r="CE42" i="63"/>
  <c r="M41" i="62"/>
  <c r="M65" i="7"/>
  <c r="AU28" i="63"/>
  <c r="AU647" i="63"/>
  <c r="AU487" i="63"/>
  <c r="AC270" i="63"/>
  <c r="I109" i="62"/>
  <c r="I95" i="62"/>
  <c r="I136" i="7"/>
  <c r="AI335" i="63"/>
  <c r="AI47" i="63"/>
  <c r="I18" i="62"/>
  <c r="AI10" i="63"/>
  <c r="AC300" i="63"/>
  <c r="I138" i="62"/>
  <c r="I127" i="62"/>
  <c r="AI291" i="63"/>
  <c r="I123" i="7"/>
  <c r="AI321" i="63"/>
  <c r="I67" i="7"/>
  <c r="AI603" i="63"/>
  <c r="AC647" i="63"/>
  <c r="AI613" i="63"/>
  <c r="AI44" i="63"/>
  <c r="AI95" i="63"/>
  <c r="AI116" i="63"/>
  <c r="I41" i="62"/>
  <c r="AI525" i="63"/>
  <c r="G647" i="63"/>
  <c r="G124" i="63"/>
  <c r="CI647" i="63"/>
  <c r="CI124" i="63"/>
  <c r="AQ622" i="63"/>
  <c r="Q109" i="62"/>
  <c r="J40" i="62"/>
  <c r="AQ322" i="63"/>
  <c r="AQ616" i="63"/>
  <c r="AQ116" i="63"/>
  <c r="AQ307" i="63"/>
  <c r="AQ320" i="63"/>
  <c r="AK124" i="63"/>
  <c r="AK39" i="63"/>
  <c r="AQ57" i="63"/>
  <c r="AQ51" i="63"/>
  <c r="AQ323" i="63"/>
  <c r="AQ379" i="63"/>
  <c r="AQ502" i="63"/>
  <c r="AQ604" i="63"/>
  <c r="AQ288" i="63"/>
  <c r="J48" i="62"/>
  <c r="Q48" i="62"/>
  <c r="AQ139" i="63"/>
  <c r="Q67" i="7"/>
  <c r="Q90" i="62"/>
  <c r="J90" i="62"/>
  <c r="J18" i="62"/>
  <c r="Q18" i="62"/>
  <c r="Q93" i="62"/>
  <c r="AQ561" i="63"/>
  <c r="AQ545" i="63"/>
  <c r="CM142" i="63"/>
  <c r="CM135" i="63"/>
  <c r="CM320" i="63"/>
  <c r="CM42" i="63"/>
  <c r="CM323" i="63"/>
  <c r="CM95" i="63"/>
  <c r="CM48" i="63"/>
  <c r="CM47" i="63"/>
  <c r="CM646" i="63"/>
  <c r="CM216" i="63"/>
  <c r="CM128" i="63"/>
  <c r="CM625" i="63"/>
  <c r="CG28" i="63"/>
  <c r="CM291" i="63"/>
  <c r="CM335" i="63"/>
  <c r="CM332" i="63"/>
  <c r="CM58" i="63"/>
  <c r="CM566" i="63"/>
  <c r="CM43" i="63"/>
  <c r="CM559" i="63"/>
  <c r="CM51" i="63"/>
  <c r="CM117" i="63"/>
  <c r="CM307" i="63"/>
  <c r="CM565" i="63"/>
  <c r="CM525" i="63"/>
  <c r="BO626" i="63"/>
  <c r="BO591" i="63"/>
  <c r="BO219" i="63"/>
  <c r="BO307" i="63"/>
  <c r="BO604" i="63"/>
  <c r="BO616" i="63"/>
  <c r="BO290" i="63"/>
  <c r="BO222" i="63"/>
  <c r="BO622" i="63"/>
  <c r="BO52" i="63"/>
  <c r="BO16" i="63"/>
  <c r="BO139" i="63"/>
  <c r="BO322" i="63"/>
  <c r="BO137" i="63"/>
  <c r="BO335" i="63"/>
  <c r="BO53" i="63"/>
  <c r="BO216" i="63"/>
  <c r="BI270" i="63"/>
  <c r="BO482" i="63"/>
  <c r="BO321" i="63"/>
  <c r="BO337" i="63"/>
  <c r="BO133" i="63"/>
  <c r="BO119" i="63"/>
  <c r="BI487" i="63"/>
  <c r="BO135" i="63"/>
  <c r="BO331" i="63"/>
  <c r="BO631" i="63"/>
  <c r="BO116" i="63"/>
  <c r="N647" i="63"/>
  <c r="N487" i="63"/>
  <c r="N300" i="63"/>
  <c r="N28" i="63"/>
  <c r="U300" i="63"/>
  <c r="U39" i="63"/>
  <c r="AA132" i="63"/>
  <c r="AA331" i="63"/>
  <c r="AA53" i="63"/>
  <c r="AA52" i="63"/>
  <c r="AA55" i="63"/>
  <c r="AA288" i="63"/>
  <c r="AA482" i="63"/>
  <c r="AA222" i="63"/>
  <c r="AA591" i="63"/>
  <c r="AA564" i="63"/>
  <c r="AA17" i="63"/>
  <c r="AA18" i="63"/>
  <c r="AA322" i="63"/>
  <c r="AA627" i="63"/>
  <c r="AA193" i="63"/>
  <c r="AA42" i="63"/>
  <c r="AA320" i="63"/>
  <c r="U647" i="63"/>
  <c r="U28" i="63"/>
  <c r="AA138" i="63"/>
  <c r="AA60" i="63"/>
  <c r="AA10" i="63"/>
  <c r="AA626" i="63"/>
  <c r="AA135" i="63"/>
  <c r="AA212" i="63"/>
  <c r="AA335" i="63"/>
  <c r="AA144" i="63"/>
  <c r="CU610" i="63"/>
  <c r="CU44" i="63"/>
  <c r="CO270" i="63"/>
  <c r="CU139" i="63"/>
  <c r="CU54" i="63"/>
  <c r="CU336" i="63"/>
  <c r="CU140" i="63"/>
  <c r="CU46" i="63"/>
  <c r="CU215" i="63"/>
  <c r="CU631" i="63"/>
  <c r="CU53" i="63"/>
  <c r="CU602" i="63"/>
  <c r="CU56" i="63"/>
  <c r="CU146" i="63"/>
  <c r="CU605" i="63"/>
  <c r="CU138" i="63"/>
  <c r="CU45" i="63"/>
  <c r="CU525" i="63"/>
  <c r="CU128" i="63"/>
  <c r="CU42" i="63"/>
  <c r="CU49" i="63"/>
  <c r="CU48" i="63"/>
  <c r="CU289" i="63"/>
  <c r="CU52" i="63"/>
  <c r="CU137" i="63"/>
  <c r="CU307" i="63"/>
  <c r="CU47" i="63"/>
  <c r="CU57" i="63"/>
  <c r="CU609" i="63"/>
  <c r="CU322" i="63"/>
  <c r="AM487" i="63"/>
  <c r="AM124" i="63"/>
  <c r="AM39" i="63"/>
  <c r="AE487" i="63"/>
  <c r="DC618" i="63"/>
  <c r="DC332" i="63"/>
  <c r="DC549" i="63"/>
  <c r="V28" i="63"/>
  <c r="CY28" i="63"/>
  <c r="BM28" i="63"/>
  <c r="R28" i="63"/>
  <c r="F28" i="63"/>
  <c r="AO28" i="63"/>
  <c r="Q28" i="63"/>
  <c r="BV28" i="63"/>
  <c r="BR28" i="63"/>
  <c r="J28" i="63"/>
  <c r="CS28" i="63"/>
  <c r="CW28" i="63"/>
  <c r="BK28" i="63"/>
  <c r="Z28" i="63"/>
  <c r="Y28" i="63"/>
  <c r="CJ28" i="63"/>
  <c r="BE28" i="63"/>
  <c r="AL28" i="63"/>
  <c r="AF28" i="63"/>
  <c r="AW28" i="63"/>
  <c r="CR28" i="63"/>
  <c r="AN28" i="63"/>
  <c r="BU28" i="63"/>
  <c r="CL28" i="63"/>
  <c r="AX28" i="63"/>
  <c r="BN28" i="63"/>
  <c r="BL28" i="63"/>
  <c r="CX28" i="63"/>
  <c r="AV28" i="63"/>
  <c r="X28" i="63"/>
  <c r="AP28" i="63"/>
  <c r="AT28" i="63"/>
  <c r="H28" i="63"/>
  <c r="AH28" i="63"/>
  <c r="BF28" i="63"/>
  <c r="BD28" i="63"/>
  <c r="CC28" i="63"/>
  <c r="P28" i="63"/>
  <c r="DB28" i="63"/>
  <c r="BZ28" i="63"/>
  <c r="AD28" i="63"/>
  <c r="CD28" i="63"/>
  <c r="CK28" i="63"/>
  <c r="BT28" i="63"/>
  <c r="CT28" i="63"/>
  <c r="CZ28" i="63"/>
  <c r="DA28" i="63"/>
  <c r="I28" i="63"/>
  <c r="AG28" i="63"/>
  <c r="CB28" i="63"/>
  <c r="Y39" i="63"/>
  <c r="X39" i="63"/>
  <c r="AP39" i="63"/>
  <c r="BE39" i="63"/>
  <c r="R39" i="63"/>
  <c r="AL39" i="63"/>
  <c r="AF39" i="63"/>
  <c r="BL39" i="63"/>
  <c r="AH39" i="63"/>
  <c r="CR39" i="63"/>
  <c r="CS39" i="63"/>
  <c r="CL39" i="63"/>
  <c r="Q39" i="63"/>
  <c r="BF39" i="63"/>
  <c r="CX39" i="63"/>
  <c r="CK39" i="63"/>
  <c r="CJ39" i="63"/>
  <c r="AW39" i="63"/>
  <c r="AO39" i="63"/>
  <c r="J39" i="63"/>
  <c r="I39" i="63"/>
  <c r="AG39" i="63"/>
  <c r="AV39" i="63"/>
  <c r="CD39" i="63"/>
  <c r="Z39" i="63"/>
  <c r="V39" i="63"/>
  <c r="CY39" i="63"/>
  <c r="BM39" i="63"/>
  <c r="F39" i="63"/>
  <c r="AX39" i="63"/>
  <c r="AT39" i="63"/>
  <c r="H39" i="63"/>
  <c r="BN39" i="63"/>
  <c r="BD39" i="63"/>
  <c r="BV39" i="63"/>
  <c r="CC39" i="63"/>
  <c r="P39" i="63"/>
  <c r="DB39" i="63"/>
  <c r="BR39" i="63"/>
  <c r="AN39" i="63"/>
  <c r="BZ39" i="63"/>
  <c r="CW39" i="63"/>
  <c r="CB39" i="63"/>
  <c r="BT39" i="63"/>
  <c r="AD39" i="63"/>
  <c r="BU39" i="63"/>
  <c r="CZ39" i="63"/>
  <c r="CT39" i="63"/>
  <c r="DA39" i="63"/>
  <c r="BK39" i="63"/>
  <c r="Z270" i="63"/>
  <c r="F270" i="63"/>
  <c r="AF270" i="63"/>
  <c r="AH270" i="63"/>
  <c r="BF270" i="63"/>
  <c r="CS270" i="63"/>
  <c r="CD270" i="63"/>
  <c r="X270" i="63"/>
  <c r="AP270" i="63"/>
  <c r="CY270" i="63"/>
  <c r="CL270" i="63"/>
  <c r="AX270" i="63"/>
  <c r="AT270" i="63"/>
  <c r="Q270" i="63"/>
  <c r="BV270" i="63"/>
  <c r="CC270" i="63"/>
  <c r="DB270" i="63"/>
  <c r="CR270" i="63"/>
  <c r="AG270" i="63"/>
  <c r="AV270" i="63"/>
  <c r="BZ270" i="63"/>
  <c r="Y270" i="63"/>
  <c r="CJ270" i="63"/>
  <c r="H270" i="63"/>
  <c r="AW270" i="63"/>
  <c r="BD270" i="63"/>
  <c r="I270" i="63"/>
  <c r="BK270" i="63"/>
  <c r="V270" i="63"/>
  <c r="BM270" i="63"/>
  <c r="BE270" i="63"/>
  <c r="R270" i="63"/>
  <c r="AL270" i="63"/>
  <c r="BN270" i="63"/>
  <c r="BL270" i="63"/>
  <c r="AO270" i="63"/>
  <c r="P270" i="63"/>
  <c r="BR270" i="63"/>
  <c r="CW270" i="63"/>
  <c r="DA270" i="63"/>
  <c r="BT270" i="63"/>
  <c r="CT270" i="63"/>
  <c r="J270" i="63"/>
  <c r="BU270" i="63"/>
  <c r="CX270" i="63"/>
  <c r="CK270" i="63"/>
  <c r="CZ270" i="63"/>
  <c r="AN270" i="63"/>
  <c r="CB270" i="63"/>
  <c r="AD270" i="63"/>
  <c r="BZ124" i="63"/>
  <c r="AV124" i="63"/>
  <c r="CC124" i="63"/>
  <c r="BR124" i="63"/>
  <c r="AO124" i="63"/>
  <c r="V124" i="63"/>
  <c r="AN124" i="63"/>
  <c r="CS124" i="63"/>
  <c r="Q124" i="63"/>
  <c r="AF124" i="63"/>
  <c r="BK124" i="63"/>
  <c r="DC152" i="63"/>
  <c r="DC291" i="63"/>
  <c r="P487" i="63"/>
  <c r="AP487" i="63"/>
  <c r="BK487" i="63"/>
  <c r="BV487" i="63"/>
  <c r="BN487" i="63"/>
  <c r="AL487" i="63"/>
  <c r="V487" i="63"/>
  <c r="BZ487" i="63"/>
  <c r="AW487" i="63"/>
  <c r="R487" i="63"/>
  <c r="DA487" i="63"/>
  <c r="BR487" i="63"/>
  <c r="BM487" i="63"/>
  <c r="DC617" i="63"/>
  <c r="BU124" i="63"/>
  <c r="AD124" i="63"/>
  <c r="DC140" i="63"/>
  <c r="J487" i="63"/>
  <c r="CQ647" i="63"/>
  <c r="CQ300" i="63"/>
  <c r="CQ39" i="63"/>
  <c r="CH647" i="63"/>
  <c r="AY366" i="63"/>
  <c r="AY379" i="63"/>
  <c r="AY502" i="63"/>
  <c r="AY525" i="63"/>
  <c r="G138" i="62"/>
  <c r="M270" i="63"/>
  <c r="G61" i="7"/>
  <c r="S207" i="63"/>
  <c r="S323" i="63"/>
  <c r="S216" i="63"/>
  <c r="S608" i="63"/>
  <c r="S566" i="63"/>
  <c r="G92" i="62"/>
  <c r="S135" i="63"/>
  <c r="S131" i="63"/>
  <c r="G107" i="62"/>
  <c r="G65" i="7"/>
  <c r="S117" i="63"/>
  <c r="S320" i="63"/>
  <c r="S332" i="63"/>
  <c r="S222" i="63"/>
  <c r="S609" i="63"/>
  <c r="G127" i="62"/>
  <c r="G18" i="62"/>
  <c r="S95" i="63"/>
  <c r="G26" i="62"/>
  <c r="S31" i="63"/>
  <c r="S49" i="63"/>
  <c r="S212" i="63"/>
  <c r="S561" i="63"/>
  <c r="E124" i="63"/>
  <c r="K482" i="63"/>
  <c r="K143" i="63"/>
  <c r="K330" i="63"/>
  <c r="K116" i="63"/>
  <c r="K95" i="63"/>
  <c r="K208" i="63"/>
  <c r="K43" i="63"/>
  <c r="K52" i="63"/>
  <c r="K539" i="63"/>
  <c r="K58" i="63"/>
  <c r="K331" i="63"/>
  <c r="K565" i="63"/>
  <c r="K609" i="63"/>
  <c r="K337" i="63"/>
  <c r="K118" i="63"/>
  <c r="K212" i="63"/>
  <c r="K34" i="63"/>
  <c r="K139" i="63"/>
  <c r="K46" i="63"/>
  <c r="K264" i="63"/>
  <c r="K553" i="63"/>
  <c r="K144" i="63"/>
  <c r="K605" i="63"/>
  <c r="K134" i="63"/>
  <c r="K219" i="63"/>
  <c r="K645" i="63"/>
  <c r="K51" i="63"/>
  <c r="K57" i="63"/>
  <c r="K366" i="63"/>
  <c r="K117" i="63"/>
  <c r="K131" i="63"/>
  <c r="K290" i="63"/>
  <c r="K603" i="63"/>
  <c r="K141" i="63"/>
  <c r="K606" i="63"/>
  <c r="K323" i="63"/>
  <c r="BJ124" i="63"/>
  <c r="BC300" i="63"/>
  <c r="BC487" i="63"/>
  <c r="O28" i="63"/>
  <c r="O300" i="63"/>
  <c r="O39" i="63"/>
  <c r="BQ28" i="63"/>
  <c r="L127" i="62"/>
  <c r="L106" i="62"/>
  <c r="L96" i="62"/>
  <c r="L105" i="62"/>
  <c r="L35" i="62"/>
  <c r="BW45" i="63"/>
  <c r="L85" i="62"/>
  <c r="L33" i="7"/>
  <c r="L39" i="62"/>
  <c r="L123" i="7"/>
  <c r="BW290" i="63"/>
  <c r="BW18" i="63"/>
  <c r="BW131" i="63"/>
  <c r="BW604" i="63"/>
  <c r="BW215" i="63"/>
  <c r="L18" i="7"/>
  <c r="L18" i="62"/>
  <c r="L86" i="62"/>
  <c r="BW222" i="63"/>
  <c r="BW49" i="63"/>
  <c r="BW141" i="63"/>
  <c r="BW207" i="63"/>
  <c r="BW320" i="63"/>
  <c r="BW603" i="63"/>
  <c r="L31" i="62"/>
  <c r="BW139" i="63"/>
  <c r="L130" i="7"/>
  <c r="BW10" i="63"/>
  <c r="BW323" i="63"/>
  <c r="BW332" i="63"/>
  <c r="BS28" i="63"/>
  <c r="BB487" i="63"/>
  <c r="BB39" i="63"/>
  <c r="W647" i="63"/>
  <c r="W39" i="63"/>
  <c r="BG180" i="63"/>
  <c r="BG514" i="63"/>
  <c r="BG366" i="63"/>
  <c r="BG268" i="63"/>
  <c r="BG201" i="63"/>
  <c r="BG391" i="63"/>
  <c r="BG148" i="63"/>
  <c r="BG510" i="63"/>
  <c r="BG228" i="63"/>
  <c r="BG656" i="63"/>
  <c r="BG66" i="63"/>
  <c r="BG283" i="63"/>
  <c r="BG254" i="63"/>
  <c r="BG439" i="63"/>
  <c r="BG231" i="63"/>
  <c r="BG192" i="63"/>
  <c r="M127" i="62"/>
  <c r="M126" i="62"/>
  <c r="M42" i="62"/>
  <c r="M35" i="62"/>
  <c r="BY487" i="63"/>
  <c r="CE608" i="63"/>
  <c r="CE264" i="63"/>
  <c r="M83" i="62"/>
  <c r="CE141" i="63"/>
  <c r="M38" i="62"/>
  <c r="M36" i="62"/>
  <c r="CE139" i="63"/>
  <c r="M107" i="62"/>
  <c r="CE18" i="63"/>
  <c r="CE222" i="63"/>
  <c r="CE603" i="63"/>
  <c r="M138" i="62"/>
  <c r="M106" i="62"/>
  <c r="M92" i="62"/>
  <c r="M45" i="62"/>
  <c r="M135" i="7"/>
  <c r="CE225" i="63"/>
  <c r="CE604" i="63"/>
  <c r="CE31" i="63"/>
  <c r="I62" i="7"/>
  <c r="I24" i="62"/>
  <c r="AI625" i="63"/>
  <c r="I61" i="7"/>
  <c r="I46" i="62"/>
  <c r="AI42" i="63"/>
  <c r="AI46" i="63"/>
  <c r="AI207" i="63"/>
  <c r="AI214" i="63"/>
  <c r="AI141" i="63"/>
  <c r="I48" i="62"/>
  <c r="I40" i="62"/>
  <c r="AI616" i="63"/>
  <c r="I39" i="62"/>
  <c r="I92" i="62"/>
  <c r="AI627" i="63"/>
  <c r="I107" i="62"/>
  <c r="AI337" i="63"/>
  <c r="I25" i="62"/>
  <c r="I106" i="62"/>
  <c r="AI50" i="63"/>
  <c r="AI117" i="63"/>
  <c r="AI131" i="63"/>
  <c r="AI611" i="63"/>
  <c r="I65" i="7"/>
  <c r="AI609" i="63"/>
  <c r="G270" i="63"/>
  <c r="G39" i="63"/>
  <c r="CI300" i="63"/>
  <c r="CI28" i="63"/>
  <c r="CP300" i="63"/>
  <c r="CP124" i="63"/>
  <c r="AQ16" i="63"/>
  <c r="J111" i="7"/>
  <c r="Q47" i="62"/>
  <c r="J47" i="62"/>
  <c r="J92" i="62"/>
  <c r="Q92" i="62"/>
  <c r="AQ331" i="63"/>
  <c r="AQ46" i="63"/>
  <c r="AQ549" i="63"/>
  <c r="AQ117" i="63"/>
  <c r="AQ33" i="63"/>
  <c r="Q46" i="62"/>
  <c r="AQ645" i="63"/>
  <c r="AQ142" i="63"/>
  <c r="J61" i="7"/>
  <c r="Q61" i="7"/>
  <c r="AQ290" i="63"/>
  <c r="AQ216" i="63"/>
  <c r="AQ337" i="63"/>
  <c r="AQ152" i="63"/>
  <c r="AQ335" i="63"/>
  <c r="AQ45" i="63"/>
  <c r="J86" i="62"/>
  <c r="Q86" i="62"/>
  <c r="Q106" i="62"/>
  <c r="J106" i="62"/>
  <c r="AQ10" i="63"/>
  <c r="Q31" i="62"/>
  <c r="J31" i="62"/>
  <c r="AQ50" i="63"/>
  <c r="AQ334" i="63"/>
  <c r="AQ574" i="63"/>
  <c r="AQ141" i="63"/>
  <c r="AQ625" i="63"/>
  <c r="AQ95" i="63"/>
  <c r="Q95" i="62"/>
  <c r="J95" i="62"/>
  <c r="AQ525" i="63"/>
  <c r="AQ607" i="63"/>
  <c r="CM138" i="63"/>
  <c r="CM57" i="63"/>
  <c r="CM132" i="63"/>
  <c r="CM225" i="63"/>
  <c r="CM136" i="63"/>
  <c r="CM141" i="63"/>
  <c r="CM627" i="63"/>
  <c r="CM605" i="63"/>
  <c r="CM119" i="63"/>
  <c r="CM10" i="63"/>
  <c r="CM130" i="63"/>
  <c r="CM482" i="63"/>
  <c r="CM31" i="63"/>
  <c r="CM336" i="63"/>
  <c r="CM45" i="63"/>
  <c r="CG647" i="63"/>
  <c r="CM129" i="63"/>
  <c r="CM32" i="63"/>
  <c r="CM330" i="63"/>
  <c r="CM134" i="63"/>
  <c r="CM265" i="63"/>
  <c r="CM49" i="63"/>
  <c r="CM207" i="63"/>
  <c r="CM212" i="63"/>
  <c r="CG124" i="63"/>
  <c r="CM591" i="63"/>
  <c r="CM146" i="63"/>
  <c r="CM118" i="63"/>
  <c r="CM143" i="63"/>
  <c r="CM44" i="63"/>
  <c r="CM116" i="63"/>
  <c r="CM264" i="63"/>
  <c r="CM603" i="63"/>
  <c r="BO606" i="63"/>
  <c r="BO138" i="63"/>
  <c r="BO48" i="63"/>
  <c r="BO47" i="63"/>
  <c r="BO564" i="63"/>
  <c r="BO212" i="63"/>
  <c r="BO565" i="63"/>
  <c r="BO646" i="63"/>
  <c r="BO602" i="63"/>
  <c r="BI39" i="63"/>
  <c r="BO208" i="63"/>
  <c r="BO607" i="63"/>
  <c r="BO330" i="63"/>
  <c r="BO627" i="63"/>
  <c r="BI300" i="63"/>
  <c r="BO265" i="63"/>
  <c r="BO143" i="63"/>
  <c r="BO289" i="63"/>
  <c r="BO10" i="63"/>
  <c r="BO95" i="63"/>
  <c r="BO42" i="63"/>
  <c r="BO611" i="63"/>
  <c r="BO144" i="63"/>
  <c r="BO332" i="63"/>
  <c r="BO49" i="63"/>
  <c r="BO334" i="63"/>
  <c r="BO61" i="63"/>
  <c r="BO207" i="63"/>
  <c r="BO129" i="63"/>
  <c r="BO539" i="63"/>
  <c r="BO58" i="63"/>
  <c r="BO552" i="63"/>
  <c r="BO624" i="63"/>
  <c r="BO117" i="63"/>
  <c r="N39" i="63"/>
  <c r="AA602" i="63"/>
  <c r="AA61" i="63"/>
  <c r="AA57" i="63"/>
  <c r="AA130" i="63"/>
  <c r="AA215" i="63"/>
  <c r="AA131" i="63"/>
  <c r="AA323" i="63"/>
  <c r="AA116" i="63"/>
  <c r="AA229" i="63"/>
  <c r="U487" i="63"/>
  <c r="AA143" i="63"/>
  <c r="AA139" i="63"/>
  <c r="AA330" i="63"/>
  <c r="AA609" i="63"/>
  <c r="AA136" i="63"/>
  <c r="AA207" i="63"/>
  <c r="AA559" i="63"/>
  <c r="AA44" i="63"/>
  <c r="AA552" i="63"/>
  <c r="AA622" i="63"/>
  <c r="AA54" i="63"/>
  <c r="AA216" i="63"/>
  <c r="U124" i="63"/>
  <c r="AA219" i="63"/>
  <c r="AA34" i="63"/>
  <c r="AA58" i="63"/>
  <c r="AA208" i="63"/>
  <c r="AA334" i="63"/>
  <c r="AA225" i="63"/>
  <c r="AA46" i="63"/>
  <c r="AA127" i="63"/>
  <c r="AA128" i="63"/>
  <c r="AA31" i="63"/>
  <c r="CO124" i="63"/>
  <c r="CO300" i="63"/>
  <c r="CU552" i="63"/>
  <c r="CU625" i="63"/>
  <c r="CU33" i="63"/>
  <c r="CU337" i="63"/>
  <c r="CU335" i="63"/>
  <c r="CU482" i="63"/>
  <c r="CU559" i="63"/>
  <c r="CU135" i="63"/>
  <c r="CU59" i="63"/>
  <c r="CU208" i="63"/>
  <c r="CU264" i="63"/>
  <c r="CU222" i="63"/>
  <c r="CU608" i="63"/>
  <c r="CU539" i="63"/>
  <c r="CU50" i="63"/>
  <c r="CU132" i="63"/>
  <c r="CU95" i="63"/>
  <c r="CU606" i="63"/>
  <c r="CU616" i="63"/>
  <c r="CU565" i="63"/>
  <c r="CU320" i="63"/>
  <c r="CU288" i="63"/>
  <c r="CU331" i="63"/>
  <c r="CU129" i="63"/>
  <c r="CU321" i="63"/>
  <c r="CU133" i="63"/>
  <c r="CU117" i="63"/>
  <c r="CU561" i="63"/>
  <c r="AM300" i="63"/>
  <c r="CA300" i="63"/>
  <c r="CA487" i="63"/>
  <c r="AE647" i="63"/>
  <c r="AE270" i="63"/>
  <c r="CU426" i="63" l="1"/>
  <c r="CU326" i="63"/>
  <c r="CU462" i="63"/>
  <c r="CU596" i="63"/>
  <c r="CU68" i="63"/>
  <c r="CU478" i="63"/>
  <c r="CU400" i="63"/>
  <c r="CU297" i="63"/>
  <c r="CU465" i="63"/>
  <c r="CU86" i="63"/>
  <c r="CU255" i="63"/>
  <c r="AA231" i="63"/>
  <c r="AA519" i="63"/>
  <c r="AA104" i="63"/>
  <c r="AA315" i="63"/>
  <c r="AA67" i="63"/>
  <c r="AA578" i="63"/>
  <c r="AA421" i="63"/>
  <c r="AA268" i="63"/>
  <c r="AA154" i="63"/>
  <c r="AA25" i="63"/>
  <c r="AA506" i="63"/>
  <c r="AA121" i="63"/>
  <c r="AA398" i="63"/>
  <c r="AA452" i="63"/>
  <c r="AA179" i="63"/>
  <c r="AA379" i="63"/>
  <c r="BO496" i="63"/>
  <c r="BO402" i="63"/>
  <c r="BO240" i="63"/>
  <c r="BO579" i="63"/>
  <c r="BO365" i="63"/>
  <c r="BO429" i="63"/>
  <c r="BO38" i="63"/>
  <c r="BO654" i="63"/>
  <c r="BO581" i="63"/>
  <c r="BO22" i="63"/>
  <c r="K120" i="7"/>
  <c r="BO549" i="63"/>
  <c r="BO477" i="63"/>
  <c r="BO371" i="63"/>
  <c r="BO635" i="63"/>
  <c r="BO422" i="63"/>
  <c r="BO510" i="63"/>
  <c r="BO36" i="63"/>
  <c r="BO229" i="63"/>
  <c r="BO449" i="63"/>
  <c r="BO185" i="63"/>
  <c r="BO376" i="63"/>
  <c r="CM509" i="63"/>
  <c r="CM63" i="63"/>
  <c r="CM640" i="63"/>
  <c r="CM121" i="63"/>
  <c r="CM455" i="63"/>
  <c r="CM592" i="63"/>
  <c r="CM354" i="63"/>
  <c r="CM596" i="63"/>
  <c r="CM38" i="63"/>
  <c r="CM180" i="63"/>
  <c r="N118" i="7"/>
  <c r="CM547" i="63"/>
  <c r="CM67" i="63"/>
  <c r="CM275" i="63"/>
  <c r="CM421" i="63"/>
  <c r="CM376" i="63"/>
  <c r="N120" i="7"/>
  <c r="CM549" i="63"/>
  <c r="CM483" i="63"/>
  <c r="AQ371" i="63"/>
  <c r="S133" i="62"/>
  <c r="BG214" i="63"/>
  <c r="BG354" i="63"/>
  <c r="BG433" i="63"/>
  <c r="S105" i="62"/>
  <c r="BG142" i="63"/>
  <c r="BG654" i="63"/>
  <c r="BG429" i="63"/>
  <c r="S11" i="62"/>
  <c r="BG10" i="63"/>
  <c r="BG508" i="63"/>
  <c r="BG170" i="63"/>
  <c r="S57" i="7"/>
  <c r="BG323" i="63"/>
  <c r="BG441" i="63"/>
  <c r="BG434" i="63"/>
  <c r="BG161" i="63"/>
  <c r="BG515" i="63"/>
  <c r="S111" i="7"/>
  <c r="BG540" i="63"/>
  <c r="K576" i="63"/>
  <c r="K109" i="63"/>
  <c r="K185" i="63"/>
  <c r="K453" i="63"/>
  <c r="K439" i="63"/>
  <c r="K398" i="63"/>
  <c r="K64" i="63"/>
  <c r="F119" i="7"/>
  <c r="K548" i="63"/>
  <c r="K266" i="63"/>
  <c r="K299" i="63"/>
  <c r="K274" i="63"/>
  <c r="K257" i="63"/>
  <c r="K152" i="63"/>
  <c r="K23" i="63"/>
  <c r="K307" i="63"/>
  <c r="K460" i="63"/>
  <c r="K641" i="63"/>
  <c r="K492" i="63"/>
  <c r="K426" i="63"/>
  <c r="M647" i="63"/>
  <c r="R38" i="62"/>
  <c r="AY50" i="63"/>
  <c r="R42" i="62"/>
  <c r="AY54" i="63"/>
  <c r="R63" i="7"/>
  <c r="AY332" i="63"/>
  <c r="R91" i="62"/>
  <c r="AY128" i="63"/>
  <c r="R104" i="62"/>
  <c r="AY141" i="63"/>
  <c r="O124" i="7"/>
  <c r="CU553" i="63"/>
  <c r="CU501" i="63"/>
  <c r="CU593" i="63"/>
  <c r="CU440" i="63"/>
  <c r="CU579" i="63"/>
  <c r="CU460" i="63"/>
  <c r="O118" i="7"/>
  <c r="CU547" i="63"/>
  <c r="CU374" i="63"/>
  <c r="CU259" i="63"/>
  <c r="CU477" i="63"/>
  <c r="CU476" i="63"/>
  <c r="CU448" i="63"/>
  <c r="CU517" i="63"/>
  <c r="CU294" i="63"/>
  <c r="CU376" i="63"/>
  <c r="CU237" i="63"/>
  <c r="CU520" i="63"/>
  <c r="CU111" i="63"/>
  <c r="CU640" i="63"/>
  <c r="AA71" i="63"/>
  <c r="AA374" i="63"/>
  <c r="AA460" i="63"/>
  <c r="AA428" i="63"/>
  <c r="AA427" i="63"/>
  <c r="AA513" i="63"/>
  <c r="AA509" i="63"/>
  <c r="AA165" i="63"/>
  <c r="AA63" i="63"/>
  <c r="AA255" i="63"/>
  <c r="AA267" i="63"/>
  <c r="AA397" i="63"/>
  <c r="AA419" i="63"/>
  <c r="AA232" i="63"/>
  <c r="AA181" i="63"/>
  <c r="AA441" i="63"/>
  <c r="AA354" i="63"/>
  <c r="AA150" i="63"/>
  <c r="BO236" i="63"/>
  <c r="BO179" i="63"/>
  <c r="BO454" i="63"/>
  <c r="BO417" i="63"/>
  <c r="BO442" i="63"/>
  <c r="BO474" i="63"/>
  <c r="BO655" i="63"/>
  <c r="BO403" i="63"/>
  <c r="BO254" i="63"/>
  <c r="BO27" i="63"/>
  <c r="BO517" i="63"/>
  <c r="BO161" i="63"/>
  <c r="BO352" i="63"/>
  <c r="BO200" i="63"/>
  <c r="CM517" i="63"/>
  <c r="CM294" i="63"/>
  <c r="CM338" i="63"/>
  <c r="CM295" i="63"/>
  <c r="CM402" i="63"/>
  <c r="CM633" i="63"/>
  <c r="CM466" i="63"/>
  <c r="CM636" i="63"/>
  <c r="CM635" i="63"/>
  <c r="CM36" i="63"/>
  <c r="CM399" i="63"/>
  <c r="CM655" i="63"/>
  <c r="CM266" i="63"/>
  <c r="CM181" i="63"/>
  <c r="CM519" i="63"/>
  <c r="CM189" i="63"/>
  <c r="CM203" i="63"/>
  <c r="BG494" i="63"/>
  <c r="BG22" i="63"/>
  <c r="BG200" i="63"/>
  <c r="S45" i="62"/>
  <c r="BG57" i="63"/>
  <c r="S37" i="62"/>
  <c r="BG49" i="63"/>
  <c r="BG257" i="63"/>
  <c r="S30" i="62"/>
  <c r="BG42" i="63"/>
  <c r="BG255" i="63"/>
  <c r="S95" i="62"/>
  <c r="BG132" i="63"/>
  <c r="S98" i="62"/>
  <c r="BG135" i="63"/>
  <c r="BG363" i="63"/>
  <c r="BG293" i="63"/>
  <c r="S85" i="62"/>
  <c r="BG118" i="63"/>
  <c r="BG464" i="63"/>
  <c r="BW580" i="63"/>
  <c r="K515" i="63"/>
  <c r="K234" i="63"/>
  <c r="K634" i="63"/>
  <c r="K514" i="63"/>
  <c r="K485" i="63"/>
  <c r="K37" i="63"/>
  <c r="K108" i="63"/>
  <c r="K364" i="63"/>
  <c r="K283" i="63"/>
  <c r="K197" i="63"/>
  <c r="F116" i="7"/>
  <c r="K545" i="63"/>
  <c r="K521" i="63"/>
  <c r="K422" i="63"/>
  <c r="K35" i="63"/>
  <c r="K255" i="63"/>
  <c r="K122" i="63"/>
  <c r="K376" i="63"/>
  <c r="R126" i="62"/>
  <c r="AY207" i="63"/>
  <c r="R144" i="62"/>
  <c r="AY225" i="63"/>
  <c r="AY264" i="63"/>
  <c r="R35" i="7"/>
  <c r="AY290" i="63"/>
  <c r="CU636" i="63"/>
  <c r="CU428" i="63"/>
  <c r="CU107" i="63"/>
  <c r="CU583" i="63"/>
  <c r="CU122" i="63"/>
  <c r="CU657" i="63"/>
  <c r="CU314" i="63"/>
  <c r="CU120" i="63"/>
  <c r="CU578" i="63"/>
  <c r="CU232" i="63"/>
  <c r="CU390" i="63"/>
  <c r="CU123" i="63"/>
  <c r="CU397" i="63"/>
  <c r="CU370" i="63"/>
  <c r="CU398" i="63"/>
  <c r="CU638" i="63"/>
  <c r="CU190" i="63"/>
  <c r="CU191" i="63"/>
  <c r="AA189" i="63"/>
  <c r="AA454" i="63"/>
  <c r="AA477" i="63"/>
  <c r="AA399" i="63"/>
  <c r="AA27" i="63"/>
  <c r="AA514" i="63"/>
  <c r="AA461" i="63"/>
  <c r="AA392" i="63"/>
  <c r="AA495" i="63"/>
  <c r="AA517" i="63"/>
  <c r="AA465" i="63"/>
  <c r="AA69" i="63"/>
  <c r="AA192" i="63"/>
  <c r="H118" i="7"/>
  <c r="AA547" i="63"/>
  <c r="AA575" i="63"/>
  <c r="AA518" i="63"/>
  <c r="BO190" i="63"/>
  <c r="BO596" i="63"/>
  <c r="BO153" i="63"/>
  <c r="BO361" i="63"/>
  <c r="BO63" i="63"/>
  <c r="BO70" i="63"/>
  <c r="BO400" i="63"/>
  <c r="BO106" i="63"/>
  <c r="BO269" i="63"/>
  <c r="BO500" i="63"/>
  <c r="BO183" i="63"/>
  <c r="BO501" i="63"/>
  <c r="BO108" i="63"/>
  <c r="BO104" i="63"/>
  <c r="BO475" i="63"/>
  <c r="BO507" i="63"/>
  <c r="BO298" i="63"/>
  <c r="BO497" i="63"/>
  <c r="BO656" i="63"/>
  <c r="BO326" i="63"/>
  <c r="BO433" i="63"/>
  <c r="BO192" i="63"/>
  <c r="CM656" i="63"/>
  <c r="CM199" i="63"/>
  <c r="CM460" i="63"/>
  <c r="CM391" i="63"/>
  <c r="CM453" i="63"/>
  <c r="CM507" i="63"/>
  <c r="CM426" i="63"/>
  <c r="CM442" i="63"/>
  <c r="CM122" i="63"/>
  <c r="CM422" i="63"/>
  <c r="CM107" i="63"/>
  <c r="N119" i="7"/>
  <c r="CM548" i="63"/>
  <c r="CM440" i="63"/>
  <c r="CM259" i="63"/>
  <c r="CM510" i="63"/>
  <c r="CM169" i="63"/>
  <c r="CM267" i="63"/>
  <c r="M116" i="7"/>
  <c r="CE545" i="63"/>
  <c r="CE152" i="63"/>
  <c r="S107" i="62"/>
  <c r="BG144" i="63"/>
  <c r="BG497" i="63"/>
  <c r="BG635" i="63"/>
  <c r="BG657" i="63"/>
  <c r="BG501" i="63"/>
  <c r="BG622" i="63"/>
  <c r="S106" i="62"/>
  <c r="BG143" i="63"/>
  <c r="BG606" i="63"/>
  <c r="BG608" i="63"/>
  <c r="BG266" i="63"/>
  <c r="BG631" i="63"/>
  <c r="BG520" i="63"/>
  <c r="BG577" i="63"/>
  <c r="S19" i="62"/>
  <c r="BG18" i="63"/>
  <c r="BG313" i="63"/>
  <c r="BG617" i="63"/>
  <c r="BW366" i="63"/>
  <c r="K583" i="63"/>
  <c r="K183" i="63"/>
  <c r="K67" i="63"/>
  <c r="K65" i="63"/>
  <c r="K418" i="63"/>
  <c r="K452" i="63"/>
  <c r="K517" i="63"/>
  <c r="K314" i="63"/>
  <c r="K416" i="63"/>
  <c r="K638" i="63"/>
  <c r="K369" i="63"/>
  <c r="K171" i="63"/>
  <c r="K577" i="63"/>
  <c r="K269" i="63"/>
  <c r="K595" i="63"/>
  <c r="K189" i="63"/>
  <c r="K239" i="63"/>
  <c r="K295" i="63"/>
  <c r="F112" i="7"/>
  <c r="K541" i="63"/>
  <c r="G116" i="7"/>
  <c r="S545" i="63"/>
  <c r="R34" i="62"/>
  <c r="AY46" i="63"/>
  <c r="AY631" i="63"/>
  <c r="AY613" i="63"/>
  <c r="CU377" i="63"/>
  <c r="O120" i="7"/>
  <c r="CU549" i="63"/>
  <c r="CU416" i="63"/>
  <c r="CU515" i="63"/>
  <c r="CU171" i="63"/>
  <c r="CU22" i="63"/>
  <c r="CU403" i="63"/>
  <c r="AA369" i="63"/>
  <c r="AA637" i="63"/>
  <c r="AA155" i="63"/>
  <c r="AA38" i="63"/>
  <c r="AA450" i="63"/>
  <c r="AA274" i="63"/>
  <c r="AA23" i="63"/>
  <c r="AA112" i="63"/>
  <c r="AA120" i="63"/>
  <c r="AA171" i="63"/>
  <c r="AA109" i="63"/>
  <c r="AA505" i="63"/>
  <c r="AA233" i="63"/>
  <c r="AA257" i="63"/>
  <c r="AA422" i="63"/>
  <c r="AA184" i="63"/>
  <c r="AA435" i="63"/>
  <c r="AA196" i="63"/>
  <c r="AA655" i="63"/>
  <c r="AA636" i="63"/>
  <c r="BO462" i="63"/>
  <c r="BO375" i="63"/>
  <c r="BO257" i="63"/>
  <c r="BO283" i="63"/>
  <c r="BO201" i="63"/>
  <c r="BO37" i="63"/>
  <c r="BO478" i="63"/>
  <c r="BO198" i="63"/>
  <c r="BO202" i="63"/>
  <c r="BO181" i="63"/>
  <c r="BO71" i="63"/>
  <c r="CM255" i="63"/>
  <c r="CM574" i="63"/>
  <c r="CM575" i="63"/>
  <c r="CM194" i="63"/>
  <c r="CM109" i="63"/>
  <c r="CM68" i="63"/>
  <c r="CM25" i="63"/>
  <c r="CM37" i="63"/>
  <c r="CM298" i="63"/>
  <c r="CM420" i="63"/>
  <c r="CM299" i="63"/>
  <c r="CM325" i="63"/>
  <c r="CM24" i="63"/>
  <c r="CM258" i="63"/>
  <c r="CM315" i="63"/>
  <c r="CM400" i="63"/>
  <c r="CM497" i="63"/>
  <c r="CE371" i="63"/>
  <c r="BG611" i="63"/>
  <c r="BG149" i="63"/>
  <c r="BG153" i="63"/>
  <c r="BG595" i="63"/>
  <c r="BG417" i="63"/>
  <c r="S92" i="62"/>
  <c r="BG129" i="63"/>
  <c r="BG610" i="63"/>
  <c r="S138" i="62"/>
  <c r="BG219" i="63"/>
  <c r="BG496" i="63"/>
  <c r="S46" i="62"/>
  <c r="BG58" i="63"/>
  <c r="BG199" i="63"/>
  <c r="BW165" i="63"/>
  <c r="BW112" i="63"/>
  <c r="K507" i="63"/>
  <c r="K441" i="63"/>
  <c r="K375" i="63"/>
  <c r="K63" i="63"/>
  <c r="K655" i="63"/>
  <c r="K403" i="63"/>
  <c r="K237" i="63"/>
  <c r="K510" i="63"/>
  <c r="K657" i="63"/>
  <c r="K518" i="63"/>
  <c r="F120" i="7"/>
  <c r="K549" i="63"/>
  <c r="K111" i="63"/>
  <c r="K66" i="63"/>
  <c r="K434" i="63"/>
  <c r="K593" i="63"/>
  <c r="K417" i="63"/>
  <c r="K292" i="63"/>
  <c r="K465" i="63"/>
  <c r="K238" i="63"/>
  <c r="K236" i="63"/>
  <c r="S152" i="63"/>
  <c r="AY609" i="63"/>
  <c r="R135" i="62"/>
  <c r="AY216" i="63"/>
  <c r="R110" i="7"/>
  <c r="AY539" i="63"/>
  <c r="R37" i="62"/>
  <c r="AY49" i="63"/>
  <c r="Z59" i="60"/>
  <c r="AI196" i="63"/>
  <c r="AI274" i="63"/>
  <c r="AI294" i="63"/>
  <c r="CE326" i="63"/>
  <c r="CE402" i="63"/>
  <c r="CE256" i="63"/>
  <c r="CE25" i="63"/>
  <c r="CE202" i="63"/>
  <c r="BW576" i="63"/>
  <c r="S516" i="63"/>
  <c r="S639" i="63"/>
  <c r="S189" i="63"/>
  <c r="S441" i="63"/>
  <c r="S494" i="63"/>
  <c r="S440" i="63"/>
  <c r="G111" i="7"/>
  <c r="S540" i="63"/>
  <c r="R86" i="62"/>
  <c r="AY119" i="63"/>
  <c r="R44" i="7"/>
  <c r="AY307" i="63"/>
  <c r="AI365" i="63"/>
  <c r="AI313" i="63"/>
  <c r="AI640" i="63"/>
  <c r="AI593" i="63"/>
  <c r="BW198" i="63"/>
  <c r="BW108" i="63"/>
  <c r="BW513" i="63"/>
  <c r="BW390" i="63"/>
  <c r="BW296" i="63"/>
  <c r="BW199" i="63"/>
  <c r="S635" i="63"/>
  <c r="S71" i="63"/>
  <c r="S20" i="63"/>
  <c r="AI654" i="63"/>
  <c r="AI25" i="63"/>
  <c r="AI508" i="63"/>
  <c r="AI180" i="63"/>
  <c r="CE86" i="63"/>
  <c r="CE171" i="63"/>
  <c r="CE64" i="63"/>
  <c r="CE636" i="63"/>
  <c r="CE257" i="63"/>
  <c r="S517" i="63"/>
  <c r="S22" i="63"/>
  <c r="S313" i="63"/>
  <c r="S581" i="63"/>
  <c r="R40" i="62"/>
  <c r="AY52" i="63"/>
  <c r="DC588" i="63"/>
  <c r="CX588" i="63"/>
  <c r="BW338" i="63"/>
  <c r="BW450" i="63"/>
  <c r="BW25" i="63"/>
  <c r="BW325" i="63"/>
  <c r="BW477" i="63"/>
  <c r="BW355" i="63"/>
  <c r="BW67" i="63"/>
  <c r="BW68" i="63"/>
  <c r="BW433" i="63"/>
  <c r="BW237" i="63"/>
  <c r="BW324" i="63"/>
  <c r="BW258" i="63"/>
  <c r="S401" i="63"/>
  <c r="S27" i="63"/>
  <c r="S37" i="63"/>
  <c r="S460" i="63"/>
  <c r="BW581" i="63"/>
  <c r="BW168" i="63"/>
  <c r="BW70" i="63"/>
  <c r="BW376" i="63"/>
  <c r="BW451" i="63"/>
  <c r="BW189" i="63"/>
  <c r="BW164" i="63"/>
  <c r="BW292" i="63"/>
  <c r="BW27" i="63"/>
  <c r="BW203" i="63"/>
  <c r="BW196" i="63"/>
  <c r="S198" i="63"/>
  <c r="S26" i="63"/>
  <c r="S403" i="63"/>
  <c r="BW484" i="63"/>
  <c r="BW110" i="63"/>
  <c r="BW460" i="63"/>
  <c r="S170" i="63"/>
  <c r="S65" i="63"/>
  <c r="S148" i="63"/>
  <c r="BW38" i="63"/>
  <c r="S484" i="63"/>
  <c r="S199" i="63"/>
  <c r="S474" i="63"/>
  <c r="S68" i="63"/>
  <c r="AQ510" i="63"/>
  <c r="AN510" i="63"/>
  <c r="BW429" i="63"/>
  <c r="BW497" i="63"/>
  <c r="S293" i="63"/>
  <c r="BW21" i="63"/>
  <c r="BW521" i="63"/>
  <c r="BW515" i="63"/>
  <c r="BW473" i="63"/>
  <c r="BW295" i="63"/>
  <c r="BW363" i="63"/>
  <c r="BW397" i="63"/>
  <c r="BW170" i="63"/>
  <c r="BW449" i="63"/>
  <c r="BW634" i="63"/>
  <c r="BW201" i="63"/>
  <c r="AI463" i="63"/>
  <c r="AI122" i="63"/>
  <c r="AI121" i="63"/>
  <c r="AI467" i="63"/>
  <c r="AI485" i="63"/>
  <c r="AI416" i="63"/>
  <c r="AI364" i="63"/>
  <c r="AI275" i="63"/>
  <c r="AI576" i="63"/>
  <c r="AI240" i="63"/>
  <c r="AI400" i="63"/>
  <c r="AI203" i="63"/>
  <c r="AI392" i="63"/>
  <c r="AI326" i="63"/>
  <c r="AI259" i="63"/>
  <c r="AI107" i="63"/>
  <c r="AI376" i="63"/>
  <c r="AI120" i="63"/>
  <c r="AI195" i="63"/>
  <c r="AI634" i="63"/>
  <c r="AI181" i="63"/>
  <c r="AI419" i="63"/>
  <c r="AI283" i="63"/>
  <c r="AI153" i="63"/>
  <c r="AI476" i="63"/>
  <c r="CE313" i="63"/>
  <c r="CE461" i="63"/>
  <c r="CE180" i="63"/>
  <c r="CE501" i="63"/>
  <c r="CE355" i="63"/>
  <c r="CE179" i="63"/>
  <c r="CE151" i="63"/>
  <c r="CE493" i="63"/>
  <c r="CE655" i="63"/>
  <c r="CE391" i="63"/>
  <c r="CE641" i="63"/>
  <c r="CE292" i="63"/>
  <c r="CE120" i="63"/>
  <c r="CE315" i="63"/>
  <c r="CE514" i="63"/>
  <c r="CE190" i="63"/>
  <c r="CE21" i="63"/>
  <c r="CE63" i="63"/>
  <c r="CE468" i="63"/>
  <c r="CE192" i="63"/>
  <c r="CE370" i="63"/>
  <c r="CE183" i="63"/>
  <c r="M111" i="7"/>
  <c r="CE540" i="63"/>
  <c r="BW454" i="63"/>
  <c r="BW476" i="63"/>
  <c r="BW235" i="63"/>
  <c r="BW399" i="63"/>
  <c r="BW392" i="63"/>
  <c r="BW167" i="63"/>
  <c r="BW236" i="63"/>
  <c r="BW400" i="63"/>
  <c r="BW582" i="63"/>
  <c r="S269" i="63"/>
  <c r="S641" i="63"/>
  <c r="S464" i="63"/>
  <c r="S518" i="63"/>
  <c r="S429" i="63"/>
  <c r="S578" i="63"/>
  <c r="S190" i="63"/>
  <c r="S506" i="63"/>
  <c r="S433" i="63"/>
  <c r="S70" i="63"/>
  <c r="S168" i="63"/>
  <c r="S476" i="63"/>
  <c r="S370" i="63"/>
  <c r="S439" i="63"/>
  <c r="S200" i="63"/>
  <c r="R135" i="7"/>
  <c r="AY564" i="63"/>
  <c r="R90" i="62"/>
  <c r="AY127" i="63"/>
  <c r="AY626" i="63"/>
  <c r="R118" i="7"/>
  <c r="AY547" i="63"/>
  <c r="R138" i="62"/>
  <c r="AY219" i="63"/>
  <c r="AY610" i="63"/>
  <c r="AI377" i="63"/>
  <c r="AI166" i="63"/>
  <c r="AI315" i="63"/>
  <c r="AI578" i="63"/>
  <c r="AI228" i="63"/>
  <c r="AI509" i="63"/>
  <c r="AI258" i="63"/>
  <c r="AI169" i="63"/>
  <c r="AI513" i="63"/>
  <c r="AI361" i="63"/>
  <c r="AI638" i="63"/>
  <c r="AI421" i="63"/>
  <c r="AI104" i="63"/>
  <c r="AI293" i="63"/>
  <c r="AI338" i="63"/>
  <c r="AI462" i="63"/>
  <c r="AI418" i="63"/>
  <c r="AI375" i="63"/>
  <c r="AI428" i="63"/>
  <c r="AI260" i="63"/>
  <c r="AI402" i="63"/>
  <c r="CE275" i="63"/>
  <c r="CE434" i="63"/>
  <c r="CE475" i="63"/>
  <c r="CE477" i="63"/>
  <c r="CE267" i="63"/>
  <c r="CE435" i="63"/>
  <c r="CE353" i="63"/>
  <c r="M118" i="7"/>
  <c r="CE547" i="63"/>
  <c r="CE235" i="63"/>
  <c r="CE448" i="63"/>
  <c r="CE467" i="63"/>
  <c r="CE594" i="63"/>
  <c r="CE400" i="63"/>
  <c r="CE429" i="63"/>
  <c r="CE24" i="63"/>
  <c r="CE22" i="63"/>
  <c r="CE401" i="63"/>
  <c r="CE517" i="63"/>
  <c r="CE374" i="63"/>
  <c r="CE87" i="63"/>
  <c r="CE397" i="63"/>
  <c r="CE634" i="63"/>
  <c r="CE255" i="63"/>
  <c r="CE69" i="63"/>
  <c r="CE269" i="63"/>
  <c r="CE38" i="63"/>
  <c r="CE163" i="63"/>
  <c r="CE439" i="63"/>
  <c r="CE460" i="63"/>
  <c r="CE155" i="63"/>
  <c r="CE516" i="63"/>
  <c r="CE240" i="63"/>
  <c r="CE27" i="63"/>
  <c r="BW107" i="63"/>
  <c r="BW274" i="63"/>
  <c r="BW23" i="63"/>
  <c r="BW233" i="63"/>
  <c r="BW463" i="63"/>
  <c r="BW506" i="63"/>
  <c r="BW519" i="63"/>
  <c r="BW149" i="63"/>
  <c r="BW637" i="63"/>
  <c r="S63" i="63"/>
  <c r="S150" i="63"/>
  <c r="S257" i="63"/>
  <c r="S69" i="63"/>
  <c r="S234" i="63"/>
  <c r="S259" i="63"/>
  <c r="S283" i="63"/>
  <c r="S655" i="63"/>
  <c r="S35" i="63"/>
  <c r="S364" i="63"/>
  <c r="S575" i="63"/>
  <c r="S452" i="63"/>
  <c r="AY605" i="63"/>
  <c r="R49" i="62"/>
  <c r="AY61" i="63"/>
  <c r="R48" i="62"/>
  <c r="AY60" i="63"/>
  <c r="R95" i="62"/>
  <c r="AY132" i="63"/>
  <c r="R39" i="62"/>
  <c r="AY51" i="63"/>
  <c r="CU365" i="63"/>
  <c r="CU446" i="63"/>
  <c r="CU634" i="63"/>
  <c r="CO647" i="63"/>
  <c r="CU417" i="63"/>
  <c r="CU514" i="63"/>
  <c r="CU87" i="63"/>
  <c r="CU181" i="63"/>
  <c r="CU464" i="63"/>
  <c r="CU64" i="63"/>
  <c r="CU513" i="63"/>
  <c r="CU185" i="63"/>
  <c r="CU494" i="63"/>
  <c r="CU439" i="63"/>
  <c r="CU502" i="63"/>
  <c r="CU415" i="63"/>
  <c r="CU484" i="63"/>
  <c r="CU169" i="63"/>
  <c r="AA314" i="63"/>
  <c r="AA167" i="63"/>
  <c r="AA355" i="63"/>
  <c r="AA453" i="63"/>
  <c r="AA70" i="63"/>
  <c r="AA439" i="63"/>
  <c r="AA65" i="63"/>
  <c r="AA493" i="63"/>
  <c r="AA468" i="63"/>
  <c r="H124" i="7"/>
  <c r="AA553" i="63"/>
  <c r="AA284" i="63"/>
  <c r="AA283" i="63"/>
  <c r="AA520" i="63"/>
  <c r="AA163" i="63"/>
  <c r="AA371" i="63"/>
  <c r="AA417" i="63"/>
  <c r="AA455" i="63"/>
  <c r="AA202" i="63"/>
  <c r="AA442" i="63"/>
  <c r="AA122" i="63"/>
  <c r="AA497" i="63"/>
  <c r="BO592" i="63"/>
  <c r="BO299" i="63"/>
  <c r="BO255" i="63"/>
  <c r="BO121" i="63"/>
  <c r="BO23" i="63"/>
  <c r="BO338" i="63"/>
  <c r="BO199" i="63"/>
  <c r="K111" i="7"/>
  <c r="BO540" i="63"/>
  <c r="BO638" i="63"/>
  <c r="BO460" i="63"/>
  <c r="BO20" i="63"/>
  <c r="BO184" i="63"/>
  <c r="BO165" i="63"/>
  <c r="BO515" i="63"/>
  <c r="BO154" i="63"/>
  <c r="BO122" i="63"/>
  <c r="BO502" i="63"/>
  <c r="BO633" i="63"/>
  <c r="BO164" i="63"/>
  <c r="BO441" i="63"/>
  <c r="CM397" i="63"/>
  <c r="CM236" i="63"/>
  <c r="CM634" i="63"/>
  <c r="CM476" i="63"/>
  <c r="CM240" i="63"/>
  <c r="CM369" i="63"/>
  <c r="CM229" i="63"/>
  <c r="CM428" i="63"/>
  <c r="CM201" i="63"/>
  <c r="CM179" i="63"/>
  <c r="CM120" i="63"/>
  <c r="CM111" i="63"/>
  <c r="N111" i="7"/>
  <c r="CM540" i="63"/>
  <c r="CM446" i="63"/>
  <c r="AQ647" i="63"/>
  <c r="AK647" i="63"/>
  <c r="Q111" i="7"/>
  <c r="I120" i="7"/>
  <c r="AI549" i="63"/>
  <c r="CE379" i="63"/>
  <c r="M124" i="7"/>
  <c r="CE553" i="63"/>
  <c r="BG235" i="63"/>
  <c r="BG189" i="63"/>
  <c r="BG506" i="63"/>
  <c r="S65" i="7"/>
  <c r="BG334" i="63"/>
  <c r="BG625" i="63"/>
  <c r="S93" i="62"/>
  <c r="BG130" i="63"/>
  <c r="BG579" i="63"/>
  <c r="BG105" i="63"/>
  <c r="BG239" i="63"/>
  <c r="BG288" i="63"/>
  <c r="BG270" i="63"/>
  <c r="BA270" i="63"/>
  <c r="BG509" i="63"/>
  <c r="S94" i="62"/>
  <c r="BG131" i="63"/>
  <c r="S141" i="62"/>
  <c r="BG222" i="63"/>
  <c r="BG580" i="63"/>
  <c r="BG427" i="63"/>
  <c r="K180" i="63"/>
  <c r="K501" i="63"/>
  <c r="K104" i="63"/>
  <c r="K475" i="63"/>
  <c r="K60" i="63"/>
  <c r="K68" i="63"/>
  <c r="K182" i="63"/>
  <c r="K427" i="63"/>
  <c r="K198" i="63"/>
  <c r="K401" i="63"/>
  <c r="K486" i="63"/>
  <c r="AY116" i="63"/>
  <c r="R32" i="62"/>
  <c r="AY44" i="63"/>
  <c r="CU354" i="63"/>
  <c r="CU475" i="63"/>
  <c r="CU258" i="63"/>
  <c r="CU361" i="63"/>
  <c r="CU463" i="63"/>
  <c r="CU418" i="63"/>
  <c r="CU238" i="63"/>
  <c r="CU574" i="63"/>
  <c r="CU112" i="63"/>
  <c r="CU266" i="63"/>
  <c r="CU239" i="63"/>
  <c r="CU25" i="63"/>
  <c r="CU275" i="63"/>
  <c r="CU66" i="63"/>
  <c r="CU36" i="63"/>
  <c r="CU467" i="63"/>
  <c r="CU65" i="63"/>
  <c r="CU200" i="63"/>
  <c r="CU493" i="63"/>
  <c r="CU353" i="63"/>
  <c r="CU151" i="63"/>
  <c r="CU655" i="63"/>
  <c r="CU510" i="63"/>
  <c r="CU299" i="63"/>
  <c r="CU581" i="63"/>
  <c r="AA579" i="63"/>
  <c r="AA266" i="63"/>
  <c r="AA36" i="63"/>
  <c r="AA234" i="63"/>
  <c r="AA640" i="63"/>
  <c r="AA634" i="63"/>
  <c r="AA463" i="63"/>
  <c r="AA577" i="63"/>
  <c r="AA594" i="63"/>
  <c r="AA199" i="63"/>
  <c r="AA420" i="63"/>
  <c r="AA502" i="63"/>
  <c r="H111" i="7"/>
  <c r="AA540" i="63"/>
  <c r="AA20" i="63"/>
  <c r="AA365" i="63"/>
  <c r="AA418" i="63"/>
  <c r="AA507" i="63"/>
  <c r="BO256" i="63"/>
  <c r="BO109" i="63"/>
  <c r="BO447" i="63"/>
  <c r="BO65" i="63"/>
  <c r="BO466" i="63"/>
  <c r="BO379" i="63"/>
  <c r="BO398" i="63"/>
  <c r="BO582" i="63"/>
  <c r="BO419" i="63"/>
  <c r="BO450" i="63"/>
  <c r="BO64" i="63"/>
  <c r="BO430" i="63"/>
  <c r="BO123" i="63"/>
  <c r="CM23" i="63"/>
  <c r="CM486" i="63"/>
  <c r="CM464" i="63"/>
  <c r="CM496" i="63"/>
  <c r="CM508" i="63"/>
  <c r="CM418" i="63"/>
  <c r="CM198" i="63"/>
  <c r="CM21" i="63"/>
  <c r="CM269" i="63"/>
  <c r="CM467" i="63"/>
  <c r="CM398" i="63"/>
  <c r="CM254" i="63"/>
  <c r="CM501" i="63"/>
  <c r="CM65" i="63"/>
  <c r="I116" i="7"/>
  <c r="AI545" i="63"/>
  <c r="AI574" i="63"/>
  <c r="AI502" i="63"/>
  <c r="BG609" i="63"/>
  <c r="S23" i="62"/>
  <c r="BG31" i="63"/>
  <c r="BG492" i="63"/>
  <c r="BG296" i="63"/>
  <c r="BG64" i="63"/>
  <c r="S61" i="7"/>
  <c r="BG330" i="63"/>
  <c r="S137" i="7"/>
  <c r="BG566" i="63"/>
  <c r="S123" i="7"/>
  <c r="BG552" i="63"/>
  <c r="BG594" i="63"/>
  <c r="BG426" i="63"/>
  <c r="BG353" i="63"/>
  <c r="BG364" i="63"/>
  <c r="S42" i="62"/>
  <c r="BG54" i="63"/>
  <c r="BG198" i="63"/>
  <c r="S86" i="62"/>
  <c r="BG119" i="63"/>
  <c r="S26" i="62"/>
  <c r="BG34" i="63"/>
  <c r="BG616" i="63"/>
  <c r="BW185" i="63"/>
  <c r="L112" i="7"/>
  <c r="BW541" i="63"/>
  <c r="K25" i="63"/>
  <c r="K107" i="63"/>
  <c r="K22" i="63"/>
  <c r="K447" i="63"/>
  <c r="K476" i="63"/>
  <c r="K162" i="63"/>
  <c r="K428" i="63"/>
  <c r="K508" i="63"/>
  <c r="K163" i="63"/>
  <c r="K379" i="63"/>
  <c r="K231" i="63"/>
  <c r="K166" i="63"/>
  <c r="K596" i="63"/>
  <c r="S379" i="63"/>
  <c r="AY18" i="63"/>
  <c r="R84" i="62"/>
  <c r="AY117" i="63"/>
  <c r="R33" i="62"/>
  <c r="AY45" i="63"/>
  <c r="R134" i="62"/>
  <c r="AY215" i="63"/>
  <c r="CU196" i="63"/>
  <c r="CU182" i="63"/>
  <c r="CU592" i="63"/>
  <c r="CU236" i="63"/>
  <c r="CU298" i="63"/>
  <c r="O116" i="7"/>
  <c r="CU545" i="63"/>
  <c r="CU19" i="63"/>
  <c r="CU148" i="63"/>
  <c r="CU355" i="63"/>
  <c r="CU582" i="63"/>
  <c r="CU430" i="63"/>
  <c r="CU497" i="63"/>
  <c r="CU505" i="63"/>
  <c r="CU108" i="63"/>
  <c r="CU392" i="63"/>
  <c r="CU164" i="63"/>
  <c r="AA68" i="63"/>
  <c r="AA182" i="63"/>
  <c r="AA151" i="63"/>
  <c r="H120" i="7"/>
  <c r="AA549" i="63"/>
  <c r="AA35" i="63"/>
  <c r="AA440" i="63"/>
  <c r="AA366" i="63"/>
  <c r="AA203" i="63"/>
  <c r="AA580" i="63"/>
  <c r="AA190" i="63"/>
  <c r="AA485" i="63"/>
  <c r="AA111" i="63"/>
  <c r="AA446" i="63"/>
  <c r="AA313" i="63"/>
  <c r="BO428" i="63"/>
  <c r="BO495" i="63"/>
  <c r="BO197" i="63"/>
  <c r="BO426" i="63"/>
  <c r="BO578" i="63"/>
  <c r="BO594" i="63"/>
  <c r="BO448" i="63"/>
  <c r="BO152" i="63"/>
  <c r="BO193" i="63"/>
  <c r="BO235" i="63"/>
  <c r="BO484" i="63"/>
  <c r="BO180" i="63"/>
  <c r="BO637" i="63"/>
  <c r="BO634" i="63"/>
  <c r="BO521" i="63"/>
  <c r="BO399" i="63"/>
  <c r="BO293" i="63"/>
  <c r="CM465" i="63"/>
  <c r="CM641" i="63"/>
  <c r="CM151" i="63"/>
  <c r="CM514" i="63"/>
  <c r="CM594" i="63"/>
  <c r="CM268" i="63"/>
  <c r="CM230" i="63"/>
  <c r="CM429" i="63"/>
  <c r="CM163" i="63"/>
  <c r="I124" i="7"/>
  <c r="AI553" i="63"/>
  <c r="BG593" i="63"/>
  <c r="S48" i="62"/>
  <c r="BG60" i="63"/>
  <c r="BG655" i="63"/>
  <c r="S49" i="62"/>
  <c r="BG61" i="63"/>
  <c r="BG435" i="63"/>
  <c r="S96" i="62"/>
  <c r="BG133" i="63"/>
  <c r="BG519" i="63"/>
  <c r="S135" i="7"/>
  <c r="BG564" i="63"/>
  <c r="BG647" i="63"/>
  <c r="BA647" i="63"/>
  <c r="BG484" i="63"/>
  <c r="K195" i="63"/>
  <c r="K440" i="63"/>
  <c r="K267" i="63"/>
  <c r="K435" i="63"/>
  <c r="K478" i="63"/>
  <c r="K473" i="63"/>
  <c r="K462" i="63"/>
  <c r="K20" i="63"/>
  <c r="K203" i="63"/>
  <c r="K196" i="63"/>
  <c r="K494" i="63"/>
  <c r="AY624" i="63"/>
  <c r="AY625" i="63"/>
  <c r="R100" i="62"/>
  <c r="AY137" i="63"/>
  <c r="R132" i="7"/>
  <c r="AY561" i="63"/>
  <c r="R120" i="7"/>
  <c r="AY549" i="63"/>
  <c r="CU170" i="63"/>
  <c r="CU229" i="63"/>
  <c r="CU162" i="63"/>
  <c r="CU235" i="63"/>
  <c r="CU654" i="63"/>
  <c r="CU284" i="63"/>
  <c r="CU378" i="63"/>
  <c r="CU69" i="63"/>
  <c r="CU197" i="63"/>
  <c r="CU109" i="63"/>
  <c r="CU641" i="63"/>
  <c r="CU421" i="63"/>
  <c r="CU231" i="63"/>
  <c r="CU189" i="63"/>
  <c r="CU473" i="63"/>
  <c r="CU447" i="63"/>
  <c r="CU202" i="63"/>
  <c r="CU509" i="63"/>
  <c r="AA430" i="63"/>
  <c r="AA298" i="63"/>
  <c r="AA378" i="63"/>
  <c r="AA633" i="63"/>
  <c r="AA364" i="63"/>
  <c r="AA259" i="63"/>
  <c r="AA391" i="63"/>
  <c r="AA451" i="63"/>
  <c r="AA299" i="63"/>
  <c r="AA478" i="63"/>
  <c r="BO641" i="63"/>
  <c r="BO473" i="63"/>
  <c r="BO260" i="63"/>
  <c r="BO26" i="63"/>
  <c r="BO362" i="63"/>
  <c r="BO325" i="63"/>
  <c r="BO455" i="63"/>
  <c r="BO520" i="63"/>
  <c r="BO440" i="63"/>
  <c r="K116" i="7"/>
  <c r="BO545" i="63"/>
  <c r="BO518" i="63"/>
  <c r="BO162" i="63"/>
  <c r="BO506" i="63"/>
  <c r="BO231" i="63"/>
  <c r="K118" i="7"/>
  <c r="BO547" i="63"/>
  <c r="BO315" i="63"/>
  <c r="BO268" i="63"/>
  <c r="BO467" i="63"/>
  <c r="BO203" i="63"/>
  <c r="CM155" i="63"/>
  <c r="CM326" i="63"/>
  <c r="CM374" i="63"/>
  <c r="CM392" i="63"/>
  <c r="CM20" i="63"/>
  <c r="CM513" i="63"/>
  <c r="CM161" i="63"/>
  <c r="CM502" i="63"/>
  <c r="CM449" i="63"/>
  <c r="CM595" i="63"/>
  <c r="CM232" i="63"/>
  <c r="CM462" i="63"/>
  <c r="CM148" i="63"/>
  <c r="CM195" i="63"/>
  <c r="CM500" i="63"/>
  <c r="CM183" i="63"/>
  <c r="CM170" i="63"/>
  <c r="CM493" i="63"/>
  <c r="CM22" i="63"/>
  <c r="CM69" i="63"/>
  <c r="CM639" i="63"/>
  <c r="CM638" i="63"/>
  <c r="CM365" i="63"/>
  <c r="CM364" i="63"/>
  <c r="CM197" i="63"/>
  <c r="AI379" i="63"/>
  <c r="S112" i="7"/>
  <c r="BG541" i="63"/>
  <c r="S32" i="62"/>
  <c r="BG44" i="63"/>
  <c r="S83" i="62"/>
  <c r="BG116" i="63"/>
  <c r="BG603" i="63"/>
  <c r="S17" i="7"/>
  <c r="BG264" i="63"/>
  <c r="S103" i="62"/>
  <c r="BG140" i="63"/>
  <c r="S34" i="7"/>
  <c r="BG289" i="63"/>
  <c r="S66" i="7"/>
  <c r="BG335" i="63"/>
  <c r="S127" i="62"/>
  <c r="BG208" i="63"/>
  <c r="S41" i="62"/>
  <c r="BG53" i="63"/>
  <c r="BW440" i="63"/>
  <c r="BW65" i="63"/>
  <c r="BW22" i="63"/>
  <c r="K71" i="63"/>
  <c r="K442" i="63"/>
  <c r="K520" i="63"/>
  <c r="K363" i="63"/>
  <c r="K371" i="63"/>
  <c r="K483" i="63"/>
  <c r="K254" i="63"/>
  <c r="K361" i="63"/>
  <c r="K464" i="63"/>
  <c r="K70" i="63"/>
  <c r="K296" i="63"/>
  <c r="K636" i="63"/>
  <c r="K170" i="63"/>
  <c r="K461" i="63"/>
  <c r="AY611" i="63"/>
  <c r="R11" i="62"/>
  <c r="AY10" i="63"/>
  <c r="AI37" i="63"/>
  <c r="AI451" i="63"/>
  <c r="AI520" i="63"/>
  <c r="AI495" i="63"/>
  <c r="CE399" i="63"/>
  <c r="CE639" i="63"/>
  <c r="CE161" i="63"/>
  <c r="CE593" i="63"/>
  <c r="CE66" i="63"/>
  <c r="BW420" i="63"/>
  <c r="BW314" i="63"/>
  <c r="S513" i="63"/>
  <c r="S369" i="63"/>
  <c r="S420" i="63"/>
  <c r="S38" i="63"/>
  <c r="S363" i="63"/>
  <c r="S493" i="63"/>
  <c r="S468" i="63"/>
  <c r="AI68" i="63"/>
  <c r="AI362" i="63"/>
  <c r="AI200" i="63"/>
  <c r="AI183" i="63"/>
  <c r="AI575" i="63"/>
  <c r="AI185" i="63"/>
  <c r="AI35" i="63"/>
  <c r="CE449" i="63"/>
  <c r="CE266" i="63"/>
  <c r="BW228" i="63"/>
  <c r="BW520" i="63"/>
  <c r="BW239" i="63"/>
  <c r="BW494" i="63"/>
  <c r="BW419" i="63"/>
  <c r="BW495" i="63"/>
  <c r="S66" i="63"/>
  <c r="S428" i="63"/>
  <c r="S448" i="63"/>
  <c r="S274" i="63"/>
  <c r="S197" i="63"/>
  <c r="S455" i="63"/>
  <c r="AI298" i="63"/>
  <c r="AI637" i="63"/>
  <c r="AI19" i="63"/>
  <c r="AI284" i="63"/>
  <c r="AI577" i="63"/>
  <c r="I119" i="7"/>
  <c r="AI548" i="63"/>
  <c r="CE197" i="63"/>
  <c r="CE293" i="63"/>
  <c r="CE375" i="63"/>
  <c r="BW322" i="63"/>
  <c r="BW461" i="63"/>
  <c r="BW626" i="63"/>
  <c r="BW297" i="63"/>
  <c r="S447" i="63"/>
  <c r="S492" i="63"/>
  <c r="S110" i="63"/>
  <c r="S326" i="63"/>
  <c r="S192" i="63"/>
  <c r="R101" i="62"/>
  <c r="AY138" i="63"/>
  <c r="CE34" i="63"/>
  <c r="BZ34" i="63"/>
  <c r="BR436" i="63"/>
  <c r="BF539" i="63"/>
  <c r="CT442" i="63"/>
  <c r="P442" i="63"/>
  <c r="BW508" i="63"/>
  <c r="BW514" i="63"/>
  <c r="BW435" i="63"/>
  <c r="BW446" i="63"/>
  <c r="BW467" i="63"/>
  <c r="BW403" i="63"/>
  <c r="BW478" i="63"/>
  <c r="S169" i="63"/>
  <c r="S240" i="63"/>
  <c r="BW200" i="63"/>
  <c r="BW234" i="63"/>
  <c r="BW193" i="63"/>
  <c r="BW106" i="63"/>
  <c r="BW417" i="63"/>
  <c r="BW492" i="63"/>
  <c r="BW452" i="63"/>
  <c r="BW639" i="63"/>
  <c r="S275" i="63"/>
  <c r="S120" i="63"/>
  <c r="BW507" i="63"/>
  <c r="BW509" i="63"/>
  <c r="S67" i="63"/>
  <c r="S108" i="63"/>
  <c r="S179" i="63"/>
  <c r="S314" i="63"/>
  <c r="BW418" i="63"/>
  <c r="S465" i="63"/>
  <c r="BW518" i="63"/>
  <c r="S421" i="63"/>
  <c r="S229" i="63"/>
  <c r="S485" i="63"/>
  <c r="S162" i="63"/>
  <c r="S354" i="63"/>
  <c r="S230" i="63"/>
  <c r="S374" i="63"/>
  <c r="BW391" i="63"/>
  <c r="BW190" i="63"/>
  <c r="AI170" i="63"/>
  <c r="AI514" i="63"/>
  <c r="AI583" i="63"/>
  <c r="AI461" i="63"/>
  <c r="AI314" i="63"/>
  <c r="AI427" i="63"/>
  <c r="AI233" i="63"/>
  <c r="AI435" i="63"/>
  <c r="I111" i="7"/>
  <c r="AI540" i="63"/>
  <c r="AI299" i="63"/>
  <c r="AI475" i="63"/>
  <c r="AI21" i="63"/>
  <c r="AI23" i="63"/>
  <c r="AI483" i="63"/>
  <c r="AI256" i="63"/>
  <c r="AI422" i="63"/>
  <c r="AI70" i="63"/>
  <c r="AI192" i="63"/>
  <c r="AI353" i="63"/>
  <c r="AI441" i="63"/>
  <c r="AI150" i="63"/>
  <c r="AI235" i="63"/>
  <c r="AI199" i="63"/>
  <c r="AI401" i="63"/>
  <c r="AI426" i="63"/>
  <c r="AI190" i="63"/>
  <c r="AI655" i="63"/>
  <c r="AI420" i="63"/>
  <c r="CE418" i="63"/>
  <c r="CE169" i="63"/>
  <c r="CE433" i="63"/>
  <c r="CE466" i="63"/>
  <c r="CE153" i="63"/>
  <c r="CE446" i="63"/>
  <c r="CE462" i="63"/>
  <c r="CE229" i="63"/>
  <c r="CE68" i="63"/>
  <c r="CE168" i="63"/>
  <c r="CE106" i="63"/>
  <c r="CE378" i="63"/>
  <c r="CE150" i="63"/>
  <c r="CE640" i="63"/>
  <c r="CE284" i="63"/>
  <c r="CE189" i="63"/>
  <c r="CE474" i="63"/>
  <c r="CE580" i="63"/>
  <c r="CE376" i="63"/>
  <c r="CE463" i="63"/>
  <c r="CE509" i="63"/>
  <c r="CE637" i="63"/>
  <c r="BW269" i="63"/>
  <c r="S228" i="63"/>
  <c r="S583" i="63"/>
  <c r="S478" i="63"/>
  <c r="S196" i="63"/>
  <c r="S592" i="63"/>
  <c r="S284" i="63"/>
  <c r="S419" i="63"/>
  <c r="S391" i="63"/>
  <c r="S122" i="63"/>
  <c r="S182" i="63"/>
  <c r="S256" i="63"/>
  <c r="S292" i="63"/>
  <c r="S25" i="63"/>
  <c r="S194" i="63"/>
  <c r="G118" i="7"/>
  <c r="S547" i="63"/>
  <c r="S19" i="63"/>
  <c r="S520" i="63"/>
  <c r="R44" i="62"/>
  <c r="AY56" i="63"/>
  <c r="R61" i="7"/>
  <c r="AY330" i="63"/>
  <c r="R17" i="62"/>
  <c r="AY16" i="63"/>
  <c r="R119" i="7"/>
  <c r="AY548" i="63"/>
  <c r="AY606" i="63"/>
  <c r="AY617" i="63"/>
  <c r="AI464" i="63"/>
  <c r="AI168" i="63"/>
  <c r="AI109" i="63"/>
  <c r="AI639" i="63"/>
  <c r="AI446" i="63"/>
  <c r="AI633" i="63"/>
  <c r="AI453" i="63"/>
  <c r="AI36" i="63"/>
  <c r="AI86" i="63"/>
  <c r="AI239" i="63"/>
  <c r="AI455" i="63"/>
  <c r="AI450" i="63"/>
  <c r="AI417" i="63"/>
  <c r="AI477" i="63"/>
  <c r="AI229" i="63"/>
  <c r="AI496" i="63"/>
  <c r="AI65" i="63"/>
  <c r="AI519" i="63"/>
  <c r="AI112" i="63"/>
  <c r="AI415" i="63"/>
  <c r="AI516" i="63"/>
  <c r="AI151" i="63"/>
  <c r="AI202" i="63"/>
  <c r="AI374" i="63"/>
  <c r="AI163" i="63"/>
  <c r="AI22" i="63"/>
  <c r="AI179" i="63"/>
  <c r="AI397" i="63"/>
  <c r="CE149" i="63"/>
  <c r="CE485" i="63"/>
  <c r="CE497" i="63"/>
  <c r="CE185" i="63"/>
  <c r="CE352" i="63"/>
  <c r="CE657" i="63"/>
  <c r="CE35" i="63"/>
  <c r="CE596" i="63"/>
  <c r="CE521" i="63"/>
  <c r="CE403" i="63"/>
  <c r="CE365" i="63"/>
  <c r="CE513" i="63"/>
  <c r="CE508" i="63"/>
  <c r="CE296" i="63"/>
  <c r="CE416" i="63"/>
  <c r="CE162" i="63"/>
  <c r="CE191" i="63"/>
  <c r="CE258" i="63"/>
  <c r="CE26" i="63"/>
  <c r="CE314" i="63"/>
  <c r="CE298" i="63"/>
  <c r="CE112" i="63"/>
  <c r="BW486" i="63"/>
  <c r="BW596" i="63"/>
  <c r="BW267" i="63"/>
  <c r="BW517" i="63"/>
  <c r="BW364" i="63"/>
  <c r="BW441" i="63"/>
  <c r="BW299" i="63"/>
  <c r="BW268" i="63"/>
  <c r="BW439" i="63"/>
  <c r="BW427" i="63"/>
  <c r="BW313" i="63"/>
  <c r="BW195" i="63"/>
  <c r="BW181" i="63"/>
  <c r="BW35" i="63"/>
  <c r="BW326" i="63"/>
  <c r="BW180" i="63"/>
  <c r="BW583" i="63"/>
  <c r="BW26" i="63"/>
  <c r="BW151" i="63"/>
  <c r="K229" i="63"/>
  <c r="S161" i="63"/>
  <c r="S507" i="63"/>
  <c r="S454" i="63"/>
  <c r="S111" i="63"/>
  <c r="S417" i="63"/>
  <c r="S123" i="63"/>
  <c r="S377" i="63"/>
  <c r="S155" i="63"/>
  <c r="S657" i="63"/>
  <c r="S399" i="63"/>
  <c r="S576" i="63"/>
  <c r="S260" i="63"/>
  <c r="AY622" i="63"/>
  <c r="R130" i="7"/>
  <c r="AY559" i="63"/>
  <c r="R25" i="62"/>
  <c r="AY33" i="63"/>
  <c r="CU352" i="63"/>
  <c r="CU492" i="63"/>
  <c r="CU420" i="63"/>
  <c r="CU422" i="63"/>
  <c r="CU637" i="63"/>
  <c r="CU363" i="63"/>
  <c r="CU234" i="63"/>
  <c r="CU260" i="63"/>
  <c r="CU441" i="63"/>
  <c r="CU485" i="63"/>
  <c r="CU639" i="63"/>
  <c r="CU155" i="63"/>
  <c r="CU292" i="63"/>
  <c r="CU474" i="63"/>
  <c r="CU338" i="63"/>
  <c r="CU194" i="63"/>
  <c r="CU496" i="63"/>
  <c r="CU521" i="63"/>
  <c r="CU193" i="63"/>
  <c r="CU179" i="63"/>
  <c r="AA657" i="63"/>
  <c r="AA293" i="63"/>
  <c r="AA191" i="63"/>
  <c r="AA200" i="63"/>
  <c r="AA22" i="63"/>
  <c r="AA508" i="63"/>
  <c r="AA639" i="63"/>
  <c r="AA338" i="63"/>
  <c r="AA638" i="63"/>
  <c r="AA153" i="63"/>
  <c r="AA473" i="63"/>
  <c r="AA448" i="63"/>
  <c r="AA436" i="63"/>
  <c r="AA162" i="63"/>
  <c r="AA294" i="63"/>
  <c r="BO486" i="63"/>
  <c r="BO67" i="63"/>
  <c r="BO19" i="63"/>
  <c r="BO163" i="63"/>
  <c r="BO168" i="63"/>
  <c r="BO583" i="63"/>
  <c r="BO266" i="63"/>
  <c r="BO355" i="63"/>
  <c r="BO274" i="63"/>
  <c r="BO453" i="63"/>
  <c r="BO514" i="63"/>
  <c r="BO434" i="63"/>
  <c r="BO296" i="63"/>
  <c r="BO420" i="63"/>
  <c r="BO167" i="63"/>
  <c r="BO397" i="63"/>
  <c r="BO451" i="63"/>
  <c r="CM657" i="63"/>
  <c r="CM237" i="63"/>
  <c r="CM108" i="63"/>
  <c r="CM515" i="63"/>
  <c r="CM505" i="63"/>
  <c r="CM123" i="63"/>
  <c r="CM439" i="63"/>
  <c r="CM370" i="63"/>
  <c r="CM257" i="63"/>
  <c r="CM516" i="63"/>
  <c r="CM87" i="63"/>
  <c r="CM26" i="63"/>
  <c r="CM419" i="63"/>
  <c r="CM450" i="63"/>
  <c r="CM106" i="63"/>
  <c r="CM577" i="63"/>
  <c r="CM352" i="63"/>
  <c r="AQ366" i="63"/>
  <c r="AC487" i="63"/>
  <c r="AI366" i="63"/>
  <c r="AI152" i="63"/>
  <c r="M120" i="7"/>
  <c r="CE549" i="63"/>
  <c r="S91" i="62"/>
  <c r="BG128" i="63"/>
  <c r="BG259" i="63"/>
  <c r="BG361" i="63"/>
  <c r="BG123" i="63"/>
  <c r="BG482" i="63"/>
  <c r="BG466" i="63"/>
  <c r="BG461" i="63"/>
  <c r="S35" i="62"/>
  <c r="BG47" i="63"/>
  <c r="S24" i="62"/>
  <c r="BG32" i="63"/>
  <c r="S100" i="62"/>
  <c r="BG137" i="63"/>
  <c r="BG448" i="63"/>
  <c r="BG602" i="63"/>
  <c r="BG375" i="63"/>
  <c r="BG452" i="63"/>
  <c r="BG362" i="63"/>
  <c r="S109" i="62"/>
  <c r="BG146" i="63"/>
  <c r="BG505" i="63"/>
  <c r="BW123" i="63"/>
  <c r="K192" i="63"/>
  <c r="K446" i="63"/>
  <c r="K256" i="63"/>
  <c r="K164" i="63"/>
  <c r="K635" i="63"/>
  <c r="K284" i="63"/>
  <c r="K169" i="63"/>
  <c r="K298" i="63"/>
  <c r="K451" i="63"/>
  <c r="K315" i="63"/>
  <c r="K228" i="63"/>
  <c r="K594" i="63"/>
  <c r="K420" i="63"/>
  <c r="K516" i="63"/>
  <c r="S366" i="63"/>
  <c r="S371" i="63"/>
  <c r="R98" i="62"/>
  <c r="AY135" i="63"/>
  <c r="R55" i="7"/>
  <c r="AY321" i="63"/>
  <c r="CU449" i="63"/>
  <c r="CU466" i="63"/>
  <c r="CU519" i="63"/>
  <c r="CU166" i="63"/>
  <c r="CU268" i="63"/>
  <c r="O111" i="7"/>
  <c r="CU540" i="63"/>
  <c r="CU518" i="63"/>
  <c r="CU427" i="63"/>
  <c r="CU167" i="63"/>
  <c r="CU104" i="63"/>
  <c r="CU635" i="63"/>
  <c r="CU23" i="63"/>
  <c r="CU269" i="63"/>
  <c r="AA169" i="63"/>
  <c r="AA197" i="63"/>
  <c r="AA362" i="63"/>
  <c r="AA500" i="63"/>
  <c r="AA592" i="63"/>
  <c r="AA110" i="63"/>
  <c r="AA87" i="63"/>
  <c r="AA656" i="63"/>
  <c r="AA486" i="63"/>
  <c r="AA375" i="63"/>
  <c r="AA180" i="63"/>
  <c r="AA235" i="63"/>
  <c r="AA516" i="63"/>
  <c r="AA238" i="63"/>
  <c r="AA574" i="63"/>
  <c r="H112" i="7"/>
  <c r="AA541" i="63"/>
  <c r="BO576" i="63"/>
  <c r="BO169" i="63"/>
  <c r="BO416" i="63"/>
  <c r="BO639" i="63"/>
  <c r="BO107" i="63"/>
  <c r="BO195" i="63"/>
  <c r="BO366" i="63"/>
  <c r="BO494" i="63"/>
  <c r="BO505" i="63"/>
  <c r="K112" i="7"/>
  <c r="BO541" i="63"/>
  <c r="CM64" i="63"/>
  <c r="CM150" i="63"/>
  <c r="CM427" i="63"/>
  <c r="CM518" i="63"/>
  <c r="CM184" i="63"/>
  <c r="CM193" i="63"/>
  <c r="CM153" i="63"/>
  <c r="CM274" i="63"/>
  <c r="CM363" i="63"/>
  <c r="CM154" i="63"/>
  <c r="CM231" i="63"/>
  <c r="CM434" i="63"/>
  <c r="CM234" i="63"/>
  <c r="CM454" i="63"/>
  <c r="CM292" i="63"/>
  <c r="CM149" i="63"/>
  <c r="BG68" i="63"/>
  <c r="S54" i="7"/>
  <c r="BG320" i="63"/>
  <c r="S38" i="62"/>
  <c r="BG50" i="63"/>
  <c r="BG236" i="63"/>
  <c r="BG297" i="63"/>
  <c r="BG495" i="63"/>
  <c r="BG626" i="63"/>
  <c r="BG181" i="63"/>
  <c r="BG416" i="63"/>
  <c r="BG450" i="63"/>
  <c r="BG370" i="63"/>
  <c r="BG633" i="63"/>
  <c r="S118" i="7"/>
  <c r="BG547" i="63"/>
  <c r="BG377" i="63"/>
  <c r="BG165" i="63"/>
  <c r="BG150" i="63"/>
  <c r="S104" i="62"/>
  <c r="BG141" i="63"/>
  <c r="BG376" i="63"/>
  <c r="S101" i="62"/>
  <c r="BG138" i="63"/>
  <c r="BW202" i="63"/>
  <c r="K505" i="63"/>
  <c r="K233" i="63"/>
  <c r="K463" i="63"/>
  <c r="K326" i="63"/>
  <c r="K429" i="63"/>
  <c r="K202" i="63"/>
  <c r="K167" i="63"/>
  <c r="K400" i="63"/>
  <c r="K325" i="63"/>
  <c r="K24" i="63"/>
  <c r="K455" i="63"/>
  <c r="K38" i="63"/>
  <c r="K477" i="63"/>
  <c r="K519" i="63"/>
  <c r="K313" i="63"/>
  <c r="K105" i="63"/>
  <c r="K275" i="63"/>
  <c r="G120" i="7"/>
  <c r="S549" i="63"/>
  <c r="S502" i="63"/>
  <c r="AY607" i="63"/>
  <c r="R68" i="7"/>
  <c r="AY337" i="63"/>
  <c r="R54" i="7"/>
  <c r="AY320" i="63"/>
  <c r="AY627" i="63"/>
  <c r="R133" i="62"/>
  <c r="AY214" i="63"/>
  <c r="AY608" i="63"/>
  <c r="CU150" i="63"/>
  <c r="CU375" i="63"/>
  <c r="CU576" i="63"/>
  <c r="CU183" i="63"/>
  <c r="CU451" i="63"/>
  <c r="CU296" i="63"/>
  <c r="CU293" i="63"/>
  <c r="CU199" i="63"/>
  <c r="CU105" i="63"/>
  <c r="CU452" i="63"/>
  <c r="CU228" i="63"/>
  <c r="CU168" i="63"/>
  <c r="CU516" i="63"/>
  <c r="CU184" i="63"/>
  <c r="CU203" i="63"/>
  <c r="CU483" i="63"/>
  <c r="AA228" i="63"/>
  <c r="AA106" i="63"/>
  <c r="AA183" i="63"/>
  <c r="AA324" i="63"/>
  <c r="AA401" i="63"/>
  <c r="AA26" i="63"/>
  <c r="AA462" i="63"/>
  <c r="AA149" i="63"/>
  <c r="AA19" i="63"/>
  <c r="AA466" i="63"/>
  <c r="AA390" i="63"/>
  <c r="AA326" i="63"/>
  <c r="AA254" i="63"/>
  <c r="H119" i="7"/>
  <c r="AA548" i="63"/>
  <c r="BO435" i="63"/>
  <c r="BO191" i="63"/>
  <c r="BO35" i="63"/>
  <c r="BO465" i="63"/>
  <c r="K119" i="7"/>
  <c r="BO548" i="63"/>
  <c r="BO297" i="63"/>
  <c r="BO239" i="63"/>
  <c r="BO148" i="63"/>
  <c r="BO233" i="63"/>
  <c r="BO110" i="63"/>
  <c r="BO112" i="63"/>
  <c r="BO446" i="63"/>
  <c r="BO189" i="63"/>
  <c r="BO105" i="63"/>
  <c r="BO636" i="63"/>
  <c r="BO294" i="63"/>
  <c r="BO150" i="63"/>
  <c r="BO234" i="63"/>
  <c r="BO370" i="63"/>
  <c r="BO508" i="63"/>
  <c r="CM296" i="63"/>
  <c r="CM485" i="63"/>
  <c r="CM200" i="63"/>
  <c r="CM441" i="63"/>
  <c r="CM484" i="63"/>
  <c r="CM520" i="63"/>
  <c r="CM436" i="63"/>
  <c r="CM86" i="63"/>
  <c r="CM473" i="63"/>
  <c r="CM105" i="63"/>
  <c r="CM35" i="63"/>
  <c r="CM478" i="63"/>
  <c r="CM494" i="63"/>
  <c r="CM492" i="63"/>
  <c r="AI371" i="63"/>
  <c r="BG583" i="63"/>
  <c r="BG182" i="63"/>
  <c r="S126" i="62"/>
  <c r="BG207" i="63"/>
  <c r="BG401" i="63"/>
  <c r="BG155" i="63"/>
  <c r="BG275" i="63"/>
  <c r="S62" i="7"/>
  <c r="BG331" i="63"/>
  <c r="S144" i="62"/>
  <c r="BG225" i="63"/>
  <c r="S63" i="7"/>
  <c r="BG332" i="63"/>
  <c r="BG440" i="63"/>
  <c r="BG607" i="63"/>
  <c r="S47" i="62"/>
  <c r="BG59" i="63"/>
  <c r="S44" i="7"/>
  <c r="BG307" i="63"/>
  <c r="S134" i="62"/>
  <c r="BG215" i="63"/>
  <c r="S18" i="7"/>
  <c r="BG265" i="63"/>
  <c r="BW502" i="63"/>
  <c r="K493" i="63"/>
  <c r="K353" i="63"/>
  <c r="K297" i="63"/>
  <c r="K415" i="63"/>
  <c r="K506" i="63"/>
  <c r="K232" i="63"/>
  <c r="K374" i="63"/>
  <c r="K154" i="63"/>
  <c r="K397" i="63"/>
  <c r="K324" i="63"/>
  <c r="K26" i="63"/>
  <c r="K240" i="63"/>
  <c r="K69" i="63"/>
  <c r="K161" i="63"/>
  <c r="K168" i="63"/>
  <c r="K355" i="63"/>
  <c r="K582" i="63"/>
  <c r="K155" i="63"/>
  <c r="R45" i="62"/>
  <c r="AY57" i="63"/>
  <c r="R94" i="62"/>
  <c r="AY131" i="63"/>
  <c r="CU580" i="63"/>
  <c r="CU594" i="63"/>
  <c r="CU121" i="63"/>
  <c r="CU165" i="63"/>
  <c r="CU434" i="63"/>
  <c r="CU195" i="63"/>
  <c r="CU149" i="63"/>
  <c r="CU26" i="63"/>
  <c r="CU325" i="63"/>
  <c r="CU450" i="63"/>
  <c r="CU20" i="63"/>
  <c r="CU70" i="63"/>
  <c r="AA416" i="63"/>
  <c r="AA353" i="63"/>
  <c r="AA295" i="63"/>
  <c r="AA429" i="63"/>
  <c r="AA581" i="63"/>
  <c r="AA105" i="63"/>
  <c r="AA515" i="63"/>
  <c r="H116" i="7"/>
  <c r="AA545" i="63"/>
  <c r="AA152" i="63"/>
  <c r="AA86" i="63"/>
  <c r="AA292" i="63"/>
  <c r="AA107" i="63"/>
  <c r="AA583" i="63"/>
  <c r="AA256" i="63"/>
  <c r="AA237" i="63"/>
  <c r="AA275" i="63"/>
  <c r="AA483" i="63"/>
  <c r="AA474" i="63"/>
  <c r="AA501" i="63"/>
  <c r="BO155" i="63"/>
  <c r="BO21" i="63"/>
  <c r="BO369" i="63"/>
  <c r="BO166" i="63"/>
  <c r="BO354" i="63"/>
  <c r="BO418" i="63"/>
  <c r="BO575" i="63"/>
  <c r="BO314" i="63"/>
  <c r="BO483" i="63"/>
  <c r="BO353" i="63"/>
  <c r="BO401" i="63"/>
  <c r="CM110" i="63"/>
  <c r="CM451" i="63"/>
  <c r="CM283" i="63"/>
  <c r="CM366" i="63"/>
  <c r="N116" i="7"/>
  <c r="CM545" i="63"/>
  <c r="CM293" i="63"/>
  <c r="CM297" i="63"/>
  <c r="CM593" i="63"/>
  <c r="CM417" i="63"/>
  <c r="CM27" i="63"/>
  <c r="CM235" i="63"/>
  <c r="CM403" i="63"/>
  <c r="CM433" i="63"/>
  <c r="CM448" i="63"/>
  <c r="CM435" i="63"/>
  <c r="Q136" i="7"/>
  <c r="M112" i="7"/>
  <c r="CE541" i="63"/>
  <c r="CE366" i="63"/>
  <c r="S71" i="62"/>
  <c r="BG95" i="63"/>
  <c r="S40" i="62"/>
  <c r="BG52" i="63"/>
  <c r="S132" i="7"/>
  <c r="BG561" i="63"/>
  <c r="S36" i="7"/>
  <c r="BG291" i="63"/>
  <c r="BG507" i="63"/>
  <c r="BG627" i="63"/>
  <c r="S44" i="62"/>
  <c r="BG56" i="63"/>
  <c r="L116" i="7"/>
  <c r="BW545" i="63"/>
  <c r="L120" i="7"/>
  <c r="BW549" i="63"/>
  <c r="K377" i="63"/>
  <c r="K149" i="63"/>
  <c r="K579" i="63"/>
  <c r="K259" i="63"/>
  <c r="K148" i="63"/>
  <c r="K513" i="63"/>
  <c r="K191" i="63"/>
  <c r="K293" i="63"/>
  <c r="K450" i="63"/>
  <c r="K112" i="63"/>
  <c r="K399" i="63"/>
  <c r="K509" i="63"/>
  <c r="K574" i="63"/>
  <c r="K433" i="63"/>
  <c r="R57" i="7"/>
  <c r="AY323" i="63"/>
  <c r="R66" i="7"/>
  <c r="AY335" i="63"/>
  <c r="R85" i="62"/>
  <c r="AY118" i="63"/>
  <c r="R103" i="62"/>
  <c r="AY140" i="63"/>
  <c r="AY616" i="63"/>
  <c r="R116" i="7"/>
  <c r="AY545" i="63"/>
  <c r="R33" i="7"/>
  <c r="AY288" i="63"/>
  <c r="AI494" i="63"/>
  <c r="AI442" i="63"/>
  <c r="CE421" i="63"/>
  <c r="CE283" i="63"/>
  <c r="CE108" i="63"/>
  <c r="CE199" i="63"/>
  <c r="CE232" i="63"/>
  <c r="BW375" i="63"/>
  <c r="BW610" i="63"/>
  <c r="S231" i="63"/>
  <c r="S451" i="63"/>
  <c r="S634" i="63"/>
  <c r="S202" i="63"/>
  <c r="S426" i="63"/>
  <c r="AI354" i="63"/>
  <c r="AI595" i="63"/>
  <c r="AI506" i="63"/>
  <c r="CE133" i="63"/>
  <c r="BW579" i="63"/>
  <c r="BW153" i="63"/>
  <c r="BW60" i="63"/>
  <c r="BW377" i="63"/>
  <c r="BW266" i="63"/>
  <c r="S477" i="63"/>
  <c r="S427" i="63"/>
  <c r="S23" i="63"/>
  <c r="S505" i="63"/>
  <c r="S656" i="63"/>
  <c r="S400" i="63"/>
  <c r="AI581" i="63"/>
  <c r="I49" i="62"/>
  <c r="AI61" i="63"/>
  <c r="I105" i="62"/>
  <c r="AI142" i="63"/>
  <c r="AI155" i="63"/>
  <c r="AI184" i="63"/>
  <c r="CE452" i="63"/>
  <c r="CE581" i="63"/>
  <c r="CE195" i="63"/>
  <c r="CE200" i="63"/>
  <c r="CE595" i="63"/>
  <c r="CE422" i="63"/>
  <c r="BW283" i="63"/>
  <c r="BW638" i="63"/>
  <c r="BW87" i="63"/>
  <c r="BW453" i="63"/>
  <c r="BW192" i="63"/>
  <c r="S461" i="63"/>
  <c r="S86" i="63"/>
  <c r="S154" i="63"/>
  <c r="S497" i="63"/>
  <c r="S238" i="63"/>
  <c r="S633" i="63"/>
  <c r="S579" i="63"/>
  <c r="S87" i="63"/>
  <c r="BZ436" i="63"/>
  <c r="AV602" i="63"/>
  <c r="AV42" i="63"/>
  <c r="BO134" i="63"/>
  <c r="BK134" i="63"/>
  <c r="S134" i="63"/>
  <c r="P134" i="63"/>
  <c r="BD134" i="63"/>
  <c r="AD430" i="63"/>
  <c r="DC141" i="63"/>
  <c r="CZ141" i="63"/>
  <c r="DC31" i="63"/>
  <c r="CW31" i="63"/>
  <c r="BW31" i="63"/>
  <c r="BU31" i="63"/>
  <c r="Q430" i="63"/>
  <c r="BW197" i="63"/>
  <c r="BW369" i="63"/>
  <c r="BW293" i="63"/>
  <c r="S109" i="63"/>
  <c r="S415" i="63"/>
  <c r="S392" i="63"/>
  <c r="S106" i="63"/>
  <c r="BW232" i="63"/>
  <c r="BW122" i="63"/>
  <c r="BW365" i="63"/>
  <c r="BW275" i="63"/>
  <c r="BW86" i="63"/>
  <c r="BW169" i="63"/>
  <c r="BW455" i="63"/>
  <c r="BW294" i="63"/>
  <c r="BW401" i="63"/>
  <c r="BW353" i="63"/>
  <c r="BW468" i="63"/>
  <c r="BW485" i="63"/>
  <c r="BW20" i="63"/>
  <c r="BW655" i="63"/>
  <c r="BW163" i="63"/>
  <c r="S121" i="63"/>
  <c r="S462" i="63"/>
  <c r="S165" i="63"/>
  <c r="BW657" i="63"/>
  <c r="L111" i="7"/>
  <c r="BW540" i="63"/>
  <c r="S500" i="63"/>
  <c r="S446" i="63"/>
  <c r="S515" i="63"/>
  <c r="S510" i="63"/>
  <c r="S509" i="63"/>
  <c r="S166" i="63"/>
  <c r="AI510" i="63"/>
  <c r="S266" i="63"/>
  <c r="BW362" i="63"/>
  <c r="S496" i="63"/>
  <c r="S508" i="63"/>
  <c r="S324" i="63"/>
  <c r="BW121" i="63"/>
  <c r="BW111" i="63"/>
  <c r="BW378" i="63"/>
  <c r="BW19" i="63"/>
  <c r="BW352" i="63"/>
  <c r="BW64" i="63"/>
  <c r="BW402" i="63"/>
  <c r="BW155" i="63"/>
  <c r="BW298" i="63"/>
  <c r="BW231" i="63"/>
  <c r="BW361" i="63"/>
  <c r="BW474" i="63"/>
  <c r="BW66" i="63"/>
  <c r="BW448" i="63"/>
  <c r="AI484" i="63"/>
  <c r="AI517" i="63"/>
  <c r="AI268" i="63"/>
  <c r="AI154" i="63"/>
  <c r="AI201" i="63"/>
  <c r="AI20" i="63"/>
  <c r="AI500" i="63"/>
  <c r="AI501" i="63"/>
  <c r="AI63" i="63"/>
  <c r="AI105" i="63"/>
  <c r="AI234" i="63"/>
  <c r="AI505" i="63"/>
  <c r="AI433" i="63"/>
  <c r="AI149" i="63"/>
  <c r="AI486" i="63"/>
  <c r="AI161" i="63"/>
  <c r="AI449" i="63"/>
  <c r="AI369" i="63"/>
  <c r="AI236" i="63"/>
  <c r="AI189" i="63"/>
  <c r="AI230" i="63"/>
  <c r="AI596" i="63"/>
  <c r="AI123" i="63"/>
  <c r="AI191" i="63"/>
  <c r="CE364" i="63"/>
  <c r="CE451" i="63"/>
  <c r="CE496" i="63"/>
  <c r="CE203" i="63"/>
  <c r="CE582" i="63"/>
  <c r="CE230" i="63"/>
  <c r="CE299" i="63"/>
  <c r="CE390" i="63"/>
  <c r="CE71" i="63"/>
  <c r="CE440" i="63"/>
  <c r="CE486" i="63"/>
  <c r="CE239" i="63"/>
  <c r="CE579" i="63"/>
  <c r="CE19" i="63"/>
  <c r="CE170" i="63"/>
  <c r="CE104" i="63"/>
  <c r="CE476" i="63"/>
  <c r="CE111" i="63"/>
  <c r="CE148" i="63"/>
  <c r="CE164" i="63"/>
  <c r="BW656" i="63"/>
  <c r="BW466" i="63"/>
  <c r="BW162" i="63"/>
  <c r="BW260" i="63"/>
  <c r="BW374" i="63"/>
  <c r="BW428" i="63"/>
  <c r="BW635" i="63"/>
  <c r="L119" i="7"/>
  <c r="BW548" i="63"/>
  <c r="BW633" i="63"/>
  <c r="BW191" i="63"/>
  <c r="S637" i="63"/>
  <c r="S595" i="63"/>
  <c r="S232" i="63"/>
  <c r="S296" i="63"/>
  <c r="S112" i="63"/>
  <c r="S294" i="63"/>
  <c r="S299" i="63"/>
  <c r="S422" i="63"/>
  <c r="S297" i="63"/>
  <c r="S519" i="63"/>
  <c r="S64" i="63"/>
  <c r="S153" i="63"/>
  <c r="S267" i="63"/>
  <c r="S449" i="63"/>
  <c r="S107" i="63"/>
  <c r="S467" i="63"/>
  <c r="R41" i="62"/>
  <c r="AY53" i="63"/>
  <c r="R123" i="7"/>
  <c r="AY552" i="63"/>
  <c r="R107" i="62"/>
  <c r="AY144" i="63"/>
  <c r="R136" i="7"/>
  <c r="AY565" i="63"/>
  <c r="R18" i="7"/>
  <c r="AY265" i="63"/>
  <c r="AI429" i="63"/>
  <c r="AI325" i="63"/>
  <c r="AI67" i="63"/>
  <c r="AI468" i="63"/>
  <c r="AI231" i="63"/>
  <c r="AI474" i="63"/>
  <c r="AI269" i="63"/>
  <c r="AI355" i="63"/>
  <c r="AI171" i="63"/>
  <c r="AI108" i="63"/>
  <c r="AI515" i="63"/>
  <c r="AI582" i="63"/>
  <c r="AI447" i="63"/>
  <c r="AI71" i="63"/>
  <c r="AI378" i="63"/>
  <c r="AI87" i="63"/>
  <c r="AI106" i="63"/>
  <c r="AI641" i="63"/>
  <c r="AI64" i="63"/>
  <c r="AI370" i="63"/>
  <c r="AI110" i="63"/>
  <c r="CE259" i="63"/>
  <c r="CE515" i="63"/>
  <c r="CE633" i="63"/>
  <c r="CE297" i="63"/>
  <c r="CE427" i="63"/>
  <c r="CE577" i="63"/>
  <c r="CE398" i="63"/>
  <c r="CE478" i="63"/>
  <c r="CE109" i="63"/>
  <c r="CE464" i="63"/>
  <c r="CE254" i="63"/>
  <c r="CE500" i="63"/>
  <c r="CE181" i="63"/>
  <c r="CE196" i="63"/>
  <c r="CE193" i="63"/>
  <c r="CE198" i="63"/>
  <c r="CE495" i="63"/>
  <c r="CE392" i="63"/>
  <c r="CE20" i="63"/>
  <c r="M119" i="7"/>
  <c r="CE548" i="63"/>
  <c r="CE274" i="63"/>
  <c r="CE184" i="63"/>
  <c r="CE65" i="63"/>
  <c r="CE576" i="63"/>
  <c r="CE295" i="63"/>
  <c r="CE234" i="63"/>
  <c r="CE105" i="63"/>
  <c r="CE492" i="63"/>
  <c r="CE238" i="63"/>
  <c r="CE361" i="63"/>
  <c r="CE231" i="63"/>
  <c r="CE294" i="63"/>
  <c r="CE635" i="63"/>
  <c r="CE583" i="63"/>
  <c r="CE494" i="63"/>
  <c r="CE324" i="63"/>
  <c r="BW416" i="63"/>
  <c r="BW578" i="63"/>
  <c r="BW447" i="63"/>
  <c r="BW194" i="63"/>
  <c r="BW577" i="63"/>
  <c r="BW255" i="63"/>
  <c r="BW240" i="63"/>
  <c r="S398" i="63"/>
  <c r="S338" i="63"/>
  <c r="S233" i="63"/>
  <c r="S473" i="63"/>
  <c r="S577" i="63"/>
  <c r="S36" i="63"/>
  <c r="S24" i="63"/>
  <c r="S362" i="63"/>
  <c r="S163" i="63"/>
  <c r="S181" i="63"/>
  <c r="S378" i="63"/>
  <c r="S418" i="63"/>
  <c r="S268" i="63"/>
  <c r="R65" i="7"/>
  <c r="AY334" i="63"/>
  <c r="R67" i="7"/>
  <c r="AY336" i="63"/>
  <c r="R46" i="62"/>
  <c r="AY58" i="63"/>
  <c r="R109" i="62"/>
  <c r="AY146" i="63"/>
  <c r="R92" i="62"/>
  <c r="AY129" i="63"/>
  <c r="R93" i="62"/>
  <c r="AY130" i="63"/>
  <c r="R127" i="62"/>
  <c r="AY208" i="63"/>
  <c r="CU152" i="63"/>
  <c r="CU154" i="63"/>
  <c r="CU656" i="63"/>
  <c r="CU37" i="63"/>
  <c r="CU399" i="63"/>
  <c r="CU401" i="63"/>
  <c r="CU362" i="63"/>
  <c r="CU295" i="63"/>
  <c r="CU369" i="63"/>
  <c r="CU453" i="63"/>
  <c r="CU495" i="63"/>
  <c r="CU153" i="63"/>
  <c r="CU192" i="63"/>
  <c r="CU106" i="63"/>
  <c r="CU27" i="63"/>
  <c r="CU67" i="63"/>
  <c r="AA194" i="63"/>
  <c r="AA484" i="63"/>
  <c r="AA325" i="63"/>
  <c r="AA361" i="63"/>
  <c r="AA402" i="63"/>
  <c r="AA403" i="63"/>
  <c r="AA576" i="63"/>
  <c r="AA400" i="63"/>
  <c r="AA363" i="63"/>
  <c r="AA21" i="63"/>
  <c r="AA434" i="63"/>
  <c r="AA510" i="63"/>
  <c r="BO66" i="63"/>
  <c r="BO171" i="63"/>
  <c r="BO421" i="63"/>
  <c r="BO292" i="63"/>
  <c r="BO516" i="63"/>
  <c r="BO519" i="63"/>
  <c r="BO513" i="63"/>
  <c r="BO232" i="63"/>
  <c r="BO468" i="63"/>
  <c r="BO120" i="63"/>
  <c r="BO230" i="63"/>
  <c r="BO463" i="63"/>
  <c r="BO464" i="63"/>
  <c r="BO24" i="63"/>
  <c r="BO259" i="63"/>
  <c r="BO324" i="63"/>
  <c r="BO493" i="63"/>
  <c r="BO574" i="63"/>
  <c r="CM162" i="63"/>
  <c r="CM353" i="63"/>
  <c r="CM430" i="63"/>
  <c r="CM71" i="63"/>
  <c r="CM401" i="63"/>
  <c r="CM371" i="63"/>
  <c r="CM576" i="63"/>
  <c r="CM362" i="63"/>
  <c r="CM583" i="63"/>
  <c r="CM578" i="63"/>
  <c r="CM171" i="63"/>
  <c r="CM415" i="63"/>
  <c r="CM463" i="63"/>
  <c r="N112" i="7"/>
  <c r="CM541" i="63"/>
  <c r="CM521" i="63"/>
  <c r="S67" i="7"/>
  <c r="BG336" i="63"/>
  <c r="BG418" i="63"/>
  <c r="BG447" i="63"/>
  <c r="BG624" i="63"/>
  <c r="BG38" i="63"/>
  <c r="BG646" i="63"/>
  <c r="BG19" i="63"/>
  <c r="S120" i="7"/>
  <c r="BG549" i="63"/>
  <c r="S135" i="62"/>
  <c r="BG216" i="63"/>
  <c r="S130" i="7"/>
  <c r="BG559" i="63"/>
  <c r="BG162" i="63"/>
  <c r="BG299" i="63"/>
  <c r="BG390" i="63"/>
  <c r="BG63" i="63"/>
  <c r="BG87" i="63"/>
  <c r="S84" i="62"/>
  <c r="BG117" i="63"/>
  <c r="BG104" i="63"/>
  <c r="BG164" i="63"/>
  <c r="BG16" i="63"/>
  <c r="BW37" i="63"/>
  <c r="K194" i="63"/>
  <c r="K656" i="63"/>
  <c r="K402" i="63"/>
  <c r="K120" i="63"/>
  <c r="K502" i="63"/>
  <c r="K121" i="63"/>
  <c r="K362" i="63"/>
  <c r="K639" i="63"/>
  <c r="K640" i="63"/>
  <c r="K500" i="63"/>
  <c r="K123" i="63"/>
  <c r="K436" i="63"/>
  <c r="K190" i="63"/>
  <c r="K580" i="63"/>
  <c r="K201" i="63"/>
  <c r="K21" i="63"/>
  <c r="K454" i="63"/>
  <c r="K654" i="63"/>
  <c r="K110" i="63"/>
  <c r="K466" i="63"/>
  <c r="K581" i="63"/>
  <c r="K354" i="63"/>
  <c r="K106" i="63"/>
  <c r="K260" i="63"/>
  <c r="K575" i="63"/>
  <c r="K87" i="63"/>
  <c r="G112" i="7"/>
  <c r="S541" i="63"/>
  <c r="AY604" i="63"/>
  <c r="AY270" i="63"/>
  <c r="AS270" i="63"/>
  <c r="R23" i="62"/>
  <c r="AY31" i="63"/>
  <c r="AY603" i="63"/>
  <c r="CU254" i="63"/>
  <c r="CU379" i="63"/>
  <c r="CU371" i="63"/>
  <c r="CU180" i="63"/>
  <c r="CU21" i="63"/>
  <c r="CU198" i="63"/>
  <c r="CU435" i="63"/>
  <c r="CU110" i="63"/>
  <c r="CU461" i="63"/>
  <c r="CU233" i="63"/>
  <c r="CU63" i="63"/>
  <c r="CU24" i="63"/>
  <c r="CU633" i="63"/>
  <c r="CU486" i="63"/>
  <c r="CU436" i="63"/>
  <c r="AA475" i="63"/>
  <c r="AA582" i="63"/>
  <c r="AA269" i="63"/>
  <c r="AA258" i="63"/>
  <c r="AA654" i="63"/>
  <c r="AA433" i="63"/>
  <c r="AA161" i="63"/>
  <c r="AA148" i="63"/>
  <c r="AA595" i="63"/>
  <c r="AA123" i="63"/>
  <c r="AA230" i="63"/>
  <c r="AA494" i="63"/>
  <c r="AA37" i="63"/>
  <c r="AA426" i="63"/>
  <c r="AA370" i="63"/>
  <c r="AA164" i="63"/>
  <c r="BO392" i="63"/>
  <c r="BO363" i="63"/>
  <c r="BO461" i="63"/>
  <c r="K124" i="7"/>
  <c r="BO553" i="63"/>
  <c r="BO476" i="63"/>
  <c r="BO267" i="63"/>
  <c r="BO237" i="63"/>
  <c r="BO275" i="63"/>
  <c r="BO238" i="63"/>
  <c r="BO194" i="63"/>
  <c r="BO25" i="63"/>
  <c r="BO151" i="63"/>
  <c r="BO427" i="63"/>
  <c r="BO258" i="63"/>
  <c r="BO485" i="63"/>
  <c r="BO196" i="63"/>
  <c r="CM355" i="63"/>
  <c r="CM182" i="63"/>
  <c r="CM191" i="63"/>
  <c r="CM416" i="63"/>
  <c r="CM190" i="63"/>
  <c r="CM582" i="63"/>
  <c r="CM202" i="63"/>
  <c r="CM168" i="63"/>
  <c r="CM66" i="63"/>
  <c r="CM580" i="63"/>
  <c r="CM468" i="63"/>
  <c r="CM581" i="63"/>
  <c r="CM112" i="63"/>
  <c r="CM506" i="63"/>
  <c r="CM390" i="63"/>
  <c r="CM379" i="63"/>
  <c r="CM70" i="63"/>
  <c r="CM314" i="63"/>
  <c r="CM284" i="63"/>
  <c r="CM378" i="63"/>
  <c r="CM313" i="63"/>
  <c r="I112" i="7"/>
  <c r="AI541" i="63"/>
  <c r="BG20" i="63"/>
  <c r="BG151" i="63"/>
  <c r="BG399" i="63"/>
  <c r="S124" i="7"/>
  <c r="BG553" i="63"/>
  <c r="S116" i="7"/>
  <c r="BG545" i="63"/>
  <c r="S55" i="7"/>
  <c r="BG321" i="63"/>
  <c r="BG292" i="63"/>
  <c r="S33" i="62"/>
  <c r="BG45" i="63"/>
  <c r="BG233" i="63"/>
  <c r="BG420" i="63"/>
  <c r="BG122" i="63"/>
  <c r="BG184" i="63"/>
  <c r="S68" i="7"/>
  <c r="BG337" i="63"/>
  <c r="BG581" i="63"/>
  <c r="BG605" i="63"/>
  <c r="BW179" i="63"/>
  <c r="BW24" i="63"/>
  <c r="BW371" i="63"/>
  <c r="BW152" i="63"/>
  <c r="K495" i="63"/>
  <c r="K468" i="63"/>
  <c r="K637" i="63"/>
  <c r="K27" i="63"/>
  <c r="K86" i="63"/>
  <c r="K448" i="63"/>
  <c r="K36" i="63"/>
  <c r="K235" i="63"/>
  <c r="K19" i="63"/>
  <c r="F118" i="7"/>
  <c r="K547" i="63"/>
  <c r="K150" i="63"/>
  <c r="K181" i="63"/>
  <c r="K467" i="63"/>
  <c r="K338" i="63"/>
  <c r="G124" i="7"/>
  <c r="S553" i="63"/>
  <c r="R131" i="62"/>
  <c r="AY212" i="63"/>
  <c r="R141" i="62"/>
  <c r="AY222" i="63"/>
  <c r="R152" i="7"/>
  <c r="AY591" i="63"/>
  <c r="R43" i="62"/>
  <c r="AY55" i="63"/>
  <c r="R36" i="7"/>
  <c r="AY291" i="63"/>
  <c r="R124" i="7"/>
  <c r="AY553" i="63"/>
  <c r="R35" i="62"/>
  <c r="AY47" i="63"/>
  <c r="CU256" i="63"/>
  <c r="O112" i="7"/>
  <c r="CU541" i="63"/>
  <c r="CU257" i="63"/>
  <c r="CU161" i="63"/>
  <c r="CU313" i="63"/>
  <c r="CU429" i="63"/>
  <c r="CU324" i="63"/>
  <c r="CU506" i="63"/>
  <c r="CU507" i="63"/>
  <c r="AA593" i="63"/>
  <c r="AA195" i="63"/>
  <c r="AA376" i="63"/>
  <c r="AA239" i="63"/>
  <c r="AA449" i="63"/>
  <c r="AA240" i="63"/>
  <c r="AA296" i="63"/>
  <c r="AA521" i="63"/>
  <c r="AA352" i="63"/>
  <c r="AA476" i="63"/>
  <c r="AA198" i="63"/>
  <c r="AA641" i="63"/>
  <c r="AA260" i="63"/>
  <c r="AA236" i="63"/>
  <c r="AA201" i="63"/>
  <c r="AA108" i="63"/>
  <c r="AA185" i="63"/>
  <c r="AA377" i="63"/>
  <c r="AA66" i="63"/>
  <c r="AA24" i="63"/>
  <c r="AA492" i="63"/>
  <c r="BO377" i="63"/>
  <c r="BO415" i="63"/>
  <c r="BO313" i="63"/>
  <c r="BO378" i="63"/>
  <c r="BO284" i="63"/>
  <c r="BO436" i="63"/>
  <c r="BO295" i="63"/>
  <c r="BO439" i="63"/>
  <c r="BO149" i="63"/>
  <c r="BO228" i="63"/>
  <c r="BO86" i="63"/>
  <c r="BO364" i="63"/>
  <c r="BO374" i="63"/>
  <c r="BO69" i="63"/>
  <c r="BO593" i="63"/>
  <c r="BO390" i="63"/>
  <c r="BO452" i="63"/>
  <c r="BO87" i="63"/>
  <c r="BO391" i="63"/>
  <c r="CM654" i="63"/>
  <c r="CM461" i="63"/>
  <c r="N124" i="7"/>
  <c r="CM553" i="63"/>
  <c r="CM637" i="63"/>
  <c r="CM192" i="63"/>
  <c r="CM474" i="63"/>
  <c r="CM377" i="63"/>
  <c r="CM167" i="63"/>
  <c r="CM579" i="63"/>
  <c r="CM477" i="63"/>
  <c r="CM19" i="63"/>
  <c r="CM166" i="63"/>
  <c r="CM196" i="63"/>
  <c r="CM447" i="63"/>
  <c r="CM260" i="63"/>
  <c r="BG604" i="63"/>
  <c r="S90" i="62"/>
  <c r="BG127" i="63"/>
  <c r="S34" i="62"/>
  <c r="BG46" i="63"/>
  <c r="S31" i="62"/>
  <c r="BG43" i="63"/>
  <c r="S99" i="62"/>
  <c r="BG136" i="63"/>
  <c r="S35" i="7"/>
  <c r="BG290" i="63"/>
  <c r="S18" i="62"/>
  <c r="BG17" i="63"/>
  <c r="BG453" i="63"/>
  <c r="S36" i="62"/>
  <c r="BG48" i="63"/>
  <c r="BG613" i="63"/>
  <c r="BG185" i="63"/>
  <c r="S39" i="62"/>
  <c r="BG51" i="63"/>
  <c r="S102" i="62"/>
  <c r="BG139" i="63"/>
  <c r="BG35" i="63"/>
  <c r="BW574" i="63"/>
  <c r="K165" i="63"/>
  <c r="K392" i="63"/>
  <c r="K474" i="63"/>
  <c r="K370" i="63"/>
  <c r="K592" i="63"/>
  <c r="F111" i="7"/>
  <c r="K540" i="63"/>
  <c r="K352" i="63"/>
  <c r="K294" i="63"/>
  <c r="K200" i="63"/>
  <c r="K484" i="63"/>
  <c r="R96" i="62"/>
  <c r="AY133" i="63"/>
  <c r="R102" i="62"/>
  <c r="AY139" i="63"/>
  <c r="R24" i="62"/>
  <c r="AY32" i="63"/>
  <c r="CU163" i="63"/>
  <c r="CU595" i="63"/>
  <c r="CU500" i="63"/>
  <c r="CU38" i="63"/>
  <c r="CU402" i="63"/>
  <c r="CU575" i="63"/>
  <c r="CU240" i="63"/>
  <c r="CU508" i="63"/>
  <c r="CU230" i="63"/>
  <c r="CU455" i="63"/>
  <c r="CU35" i="63"/>
  <c r="CU364" i="63"/>
  <c r="CU267" i="63"/>
  <c r="CU201" i="63"/>
  <c r="CU366" i="63"/>
  <c r="CU71" i="63"/>
  <c r="CU433" i="63"/>
  <c r="CU274" i="63"/>
  <c r="CU283" i="63"/>
  <c r="CU577" i="63"/>
  <c r="CU419" i="63"/>
  <c r="CU315" i="63"/>
  <c r="CU454" i="63"/>
  <c r="CU468" i="63"/>
  <c r="CU391" i="63"/>
  <c r="O119" i="7"/>
  <c r="CU548" i="63"/>
  <c r="AA464" i="63"/>
  <c r="AA467" i="63"/>
  <c r="AA168" i="63"/>
  <c r="AA635" i="63"/>
  <c r="AA447" i="63"/>
  <c r="AA64" i="63"/>
  <c r="AA166" i="63"/>
  <c r="AA415" i="63"/>
  <c r="AA297" i="63"/>
  <c r="AA170" i="63"/>
  <c r="AA596" i="63"/>
  <c r="BO577" i="63"/>
  <c r="BO509" i="63"/>
  <c r="BO492" i="63"/>
  <c r="BO182" i="63"/>
  <c r="BO170" i="63"/>
  <c r="BO657" i="63"/>
  <c r="BO595" i="63"/>
  <c r="BO111" i="63"/>
  <c r="BO68" i="63"/>
  <c r="BO580" i="63"/>
  <c r="BO640" i="63"/>
  <c r="CM361" i="63"/>
  <c r="CM165" i="63"/>
  <c r="CM164" i="63"/>
  <c r="CM228" i="63"/>
  <c r="CM495" i="63"/>
  <c r="CM239" i="63"/>
  <c r="CM233" i="63"/>
  <c r="CM375" i="63"/>
  <c r="CM104" i="63"/>
  <c r="CM475" i="63"/>
  <c r="CM238" i="63"/>
  <c r="CM324" i="63"/>
  <c r="CM185" i="63"/>
  <c r="CM452" i="63"/>
  <c r="CM256" i="63"/>
  <c r="CM152" i="63"/>
  <c r="CE502" i="63"/>
  <c r="CE574" i="63"/>
  <c r="BG23" i="63"/>
  <c r="BG446" i="63"/>
  <c r="S25" i="62"/>
  <c r="BG33" i="63"/>
  <c r="S119" i="7"/>
  <c r="BG548" i="63"/>
  <c r="BG465" i="63"/>
  <c r="BG517" i="63"/>
  <c r="S43" i="62"/>
  <c r="BG55" i="63"/>
  <c r="S152" i="7"/>
  <c r="BG591" i="63"/>
  <c r="BG326" i="63"/>
  <c r="BG419" i="63"/>
  <c r="BG324" i="63"/>
  <c r="S131" i="62"/>
  <c r="BG212" i="63"/>
  <c r="S136" i="7"/>
  <c r="BG565" i="63"/>
  <c r="BW154" i="63"/>
  <c r="BW229" i="63"/>
  <c r="BW575" i="63"/>
  <c r="BW379" i="63"/>
  <c r="L124" i="7"/>
  <c r="BW553" i="63"/>
  <c r="K199" i="63"/>
  <c r="K179" i="63"/>
  <c r="K184" i="63"/>
  <c r="K497" i="63"/>
  <c r="K153" i="63"/>
  <c r="K268" i="63"/>
  <c r="K421" i="63"/>
  <c r="K230" i="63"/>
  <c r="K365" i="63"/>
  <c r="K151" i="63"/>
  <c r="K378" i="63"/>
  <c r="K390" i="63"/>
  <c r="K391" i="63"/>
  <c r="K578" i="63"/>
  <c r="K449" i="63"/>
  <c r="K419" i="63"/>
  <c r="K633" i="63"/>
  <c r="K258" i="63"/>
  <c r="S574" i="63"/>
  <c r="R71" i="62"/>
  <c r="AY95" i="63"/>
  <c r="R99" i="62"/>
  <c r="AY136" i="63"/>
  <c r="R112" i="7"/>
  <c r="AY541" i="63"/>
  <c r="Q101" i="62"/>
  <c r="AQ138" i="63"/>
  <c r="AI448" i="63"/>
  <c r="AI26" i="63"/>
  <c r="CE237" i="63"/>
  <c r="CE419" i="63"/>
  <c r="CE447" i="63"/>
  <c r="CE369" i="63"/>
  <c r="CE417" i="63"/>
  <c r="CE507" i="63"/>
  <c r="BW184" i="63"/>
  <c r="BW483" i="63"/>
  <c r="BW496" i="63"/>
  <c r="BW166" i="63"/>
  <c r="K193" i="63"/>
  <c r="S239" i="63"/>
  <c r="S167" i="63"/>
  <c r="S193" i="63"/>
  <c r="S435" i="63"/>
  <c r="S185" i="63"/>
  <c r="S397" i="63"/>
  <c r="S514" i="63"/>
  <c r="S450" i="63"/>
  <c r="S149" i="63"/>
  <c r="S235" i="63"/>
  <c r="AI297" i="63"/>
  <c r="AI232" i="63"/>
  <c r="AI255" i="63"/>
  <c r="CE154" i="63"/>
  <c r="CE70" i="63"/>
  <c r="CE453" i="63"/>
  <c r="BW426" i="63"/>
  <c r="BW259" i="63"/>
  <c r="S325" i="63"/>
  <c r="S21" i="63"/>
  <c r="S390" i="63"/>
  <c r="S376" i="63"/>
  <c r="R47" i="62"/>
  <c r="AY59" i="63"/>
  <c r="R62" i="7"/>
  <c r="AY331" i="63"/>
  <c r="AI580" i="63"/>
  <c r="AI466" i="63"/>
  <c r="CE520" i="63"/>
  <c r="CE36" i="63"/>
  <c r="BW105" i="63"/>
  <c r="BW465" i="63"/>
  <c r="S105" i="63"/>
  <c r="S453" i="63"/>
  <c r="S237" i="63"/>
  <c r="S195" i="63"/>
  <c r="S255" i="63"/>
  <c r="S191" i="63"/>
  <c r="BZ442" i="63"/>
  <c r="AQ436" i="63"/>
  <c r="AL436" i="63"/>
  <c r="BK320" i="63"/>
  <c r="BW462" i="63"/>
  <c r="BW516" i="63"/>
  <c r="BW63" i="63"/>
  <c r="BW36" i="63"/>
  <c r="BW593" i="63"/>
  <c r="S151" i="63"/>
  <c r="BW109" i="63"/>
  <c r="BW505" i="63"/>
  <c r="BW171" i="63"/>
  <c r="BW183" i="63"/>
  <c r="BW640" i="63"/>
  <c r="BW592" i="63"/>
  <c r="BW636" i="63"/>
  <c r="BW475" i="63"/>
  <c r="BW257" i="63"/>
  <c r="BW493" i="63"/>
  <c r="BW422" i="63"/>
  <c r="BW421" i="63"/>
  <c r="BW500" i="63"/>
  <c r="BW654" i="63"/>
  <c r="S298" i="63"/>
  <c r="S521" i="63"/>
  <c r="S258" i="63"/>
  <c r="BW161" i="63"/>
  <c r="BW595" i="63"/>
  <c r="S593" i="63"/>
  <c r="S636" i="63"/>
  <c r="S402" i="63"/>
  <c r="S580" i="63"/>
  <c r="S295" i="63"/>
  <c r="G119" i="7"/>
  <c r="S548" i="63"/>
  <c r="S640" i="63"/>
  <c r="S375" i="63"/>
  <c r="S203" i="63"/>
  <c r="S596" i="63"/>
  <c r="CB510" i="63"/>
  <c r="BW256" i="63"/>
  <c r="BW354" i="63"/>
  <c r="S466" i="63"/>
  <c r="S463" i="63"/>
  <c r="BW148" i="63"/>
  <c r="AI657" i="63"/>
  <c r="AI592" i="63"/>
  <c r="AI295" i="63"/>
  <c r="AI197" i="63"/>
  <c r="AI296" i="63"/>
  <c r="AI324" i="63"/>
  <c r="AI473" i="63"/>
  <c r="AI497" i="63"/>
  <c r="AI507" i="63"/>
  <c r="AI237" i="63"/>
  <c r="AI465" i="63"/>
  <c r="AI636" i="63"/>
  <c r="AI594" i="63"/>
  <c r="AI452" i="63"/>
  <c r="AI439" i="63"/>
  <c r="AI69" i="63"/>
  <c r="AI257" i="63"/>
  <c r="AI434" i="63"/>
  <c r="AI493" i="63"/>
  <c r="AI164" i="63"/>
  <c r="AI66" i="63"/>
  <c r="AI391" i="63"/>
  <c r="AI111" i="63"/>
  <c r="AI460" i="63"/>
  <c r="AI194" i="63"/>
  <c r="CE110" i="63"/>
  <c r="CE338" i="63"/>
  <c r="CE122" i="63"/>
  <c r="CE182" i="63"/>
  <c r="CE575" i="63"/>
  <c r="CE465" i="63"/>
  <c r="CE23" i="63"/>
  <c r="CE362" i="63"/>
  <c r="CE166" i="63"/>
  <c r="CE167" i="63"/>
  <c r="CE428" i="63"/>
  <c r="CE426" i="63"/>
  <c r="CE455" i="63"/>
  <c r="CE377" i="63"/>
  <c r="CE441" i="63"/>
  <c r="CE656" i="63"/>
  <c r="CE519" i="63"/>
  <c r="CE415" i="63"/>
  <c r="CE123" i="63"/>
  <c r="CE505" i="63"/>
  <c r="CE363" i="63"/>
  <c r="CE592" i="63"/>
  <c r="CE325" i="63"/>
  <c r="CE268" i="63"/>
  <c r="CE484" i="63"/>
  <c r="BW182" i="63"/>
  <c r="BW398" i="63"/>
  <c r="BW464" i="63"/>
  <c r="S495" i="63"/>
  <c r="S353" i="63"/>
  <c r="S582" i="63"/>
  <c r="S183" i="63"/>
  <c r="S315" i="63"/>
  <c r="S184" i="63"/>
  <c r="S171" i="63"/>
  <c r="S434" i="63"/>
  <c r="S475" i="63"/>
  <c r="S486" i="63"/>
  <c r="S361" i="63"/>
  <c r="S352" i="63"/>
  <c r="S104" i="63"/>
  <c r="S638" i="63"/>
  <c r="R137" i="7"/>
  <c r="AY566" i="63"/>
  <c r="R111" i="7"/>
  <c r="AY540" i="63"/>
  <c r="R18" i="62"/>
  <c r="AY17" i="63"/>
  <c r="R34" i="7"/>
  <c r="AY289" i="63"/>
  <c r="R36" i="62"/>
  <c r="AY48" i="63"/>
  <c r="AI518" i="63"/>
  <c r="AI165" i="63"/>
  <c r="AI521" i="63"/>
  <c r="AI403" i="63"/>
  <c r="AI266" i="63"/>
  <c r="AI38" i="63"/>
  <c r="AI238" i="63"/>
  <c r="AI363" i="63"/>
  <c r="AI254" i="63"/>
  <c r="AI635" i="63"/>
  <c r="AI478" i="63"/>
  <c r="I118" i="7"/>
  <c r="AI547" i="63"/>
  <c r="AI399" i="63"/>
  <c r="AI162" i="63"/>
  <c r="AI454" i="63"/>
  <c r="AI27" i="63"/>
  <c r="AI492" i="63"/>
  <c r="AI182" i="63"/>
  <c r="AI167" i="63"/>
  <c r="AI198" i="63"/>
  <c r="AI352" i="63"/>
  <c r="AI656" i="63"/>
  <c r="AI292" i="63"/>
  <c r="AI440" i="63"/>
  <c r="AI390" i="63"/>
  <c r="AI193" i="63"/>
  <c r="AI398" i="63"/>
  <c r="AI24" i="63"/>
  <c r="AI579" i="63"/>
  <c r="AI148" i="63"/>
  <c r="AI267" i="63"/>
  <c r="CE233" i="63"/>
  <c r="CE420" i="63"/>
  <c r="CE454" i="63"/>
  <c r="CE37" i="63"/>
  <c r="CE638" i="63"/>
  <c r="CE121" i="63"/>
  <c r="CE450" i="63"/>
  <c r="CE236" i="63"/>
  <c r="CE473" i="63"/>
  <c r="CE483" i="63"/>
  <c r="CE67" i="63"/>
  <c r="CE201" i="63"/>
  <c r="CE578" i="63"/>
  <c r="CE506" i="63"/>
  <c r="CE654" i="63"/>
  <c r="CE354" i="63"/>
  <c r="CE260" i="63"/>
  <c r="CE107" i="63"/>
  <c r="CE518" i="63"/>
  <c r="CE228" i="63"/>
  <c r="CE194" i="63"/>
  <c r="CE165" i="63"/>
  <c r="BW120" i="63"/>
  <c r="BW370" i="63"/>
  <c r="BW104" i="63"/>
  <c r="L118" i="7"/>
  <c r="BW547" i="63"/>
  <c r="BW71" i="63"/>
  <c r="BW150" i="63"/>
  <c r="BW284" i="63"/>
  <c r="BW641" i="63"/>
  <c r="BW501" i="63"/>
  <c r="BW434" i="63"/>
  <c r="BW238" i="63"/>
  <c r="BW315" i="63"/>
  <c r="BW415" i="63"/>
  <c r="BW230" i="63"/>
  <c r="BW594" i="63"/>
  <c r="BW69" i="63"/>
  <c r="BW254" i="63"/>
  <c r="K496" i="63"/>
  <c r="S365" i="63"/>
  <c r="S355" i="63"/>
  <c r="S201" i="63"/>
  <c r="S164" i="63"/>
  <c r="S416" i="63"/>
  <c r="S654" i="63"/>
  <c r="S483" i="63"/>
  <c r="S180" i="63"/>
  <c r="S594" i="63"/>
  <c r="S501" i="63"/>
  <c r="S254" i="63"/>
  <c r="S236" i="63"/>
  <c r="R105" i="62"/>
  <c r="AY142" i="63"/>
  <c r="R31" i="62"/>
  <c r="AY43" i="63"/>
  <c r="R106" i="62"/>
  <c r="AY143" i="63"/>
  <c r="DC630" i="63"/>
  <c r="AY510" i="63"/>
  <c r="CU134" i="63"/>
  <c r="AA134" i="63"/>
  <c r="AQ34" i="63"/>
  <c r="AY442" i="63"/>
  <c r="CU31" i="63"/>
  <c r="Q40" i="62"/>
  <c r="BG124" i="63"/>
  <c r="AY300" i="63"/>
  <c r="M96" i="62"/>
  <c r="AY436" i="63"/>
  <c r="J46" i="62"/>
  <c r="CE134" i="63"/>
  <c r="J96" i="62"/>
  <c r="AQ430" i="63"/>
  <c r="BW34" i="63"/>
  <c r="DC510" i="63"/>
  <c r="CE602" i="63"/>
  <c r="BW134" i="63"/>
  <c r="DC335" i="63"/>
  <c r="BW602" i="63"/>
  <c r="AI34" i="63"/>
  <c r="M97" i="62"/>
  <c r="L97" i="62"/>
  <c r="G97" i="62"/>
  <c r="M26" i="62"/>
  <c r="L26" i="62"/>
  <c r="I26" i="62"/>
  <c r="DC34" i="63"/>
  <c r="DC616" i="63"/>
  <c r="DC134" i="63"/>
  <c r="DC442" i="63"/>
  <c r="DB546" i="63"/>
  <c r="CR546" i="63"/>
  <c r="CX546" i="63"/>
  <c r="CS546" i="63"/>
  <c r="BK546" i="63"/>
  <c r="AN546" i="63"/>
  <c r="AV546" i="63"/>
  <c r="CD546" i="63"/>
  <c r="CK546" i="63"/>
  <c r="AG546" i="63"/>
  <c r="CW546" i="63"/>
  <c r="DA546" i="63"/>
  <c r="BU546" i="63"/>
  <c r="BT546" i="63"/>
  <c r="CT546" i="63"/>
  <c r="I546" i="63"/>
  <c r="CB546" i="63"/>
  <c r="CZ546" i="63"/>
  <c r="CO546" i="63"/>
  <c r="U546" i="63"/>
  <c r="N546" i="63"/>
  <c r="AK546" i="63"/>
  <c r="G546" i="63"/>
  <c r="AU546" i="63"/>
  <c r="BA546" i="63"/>
  <c r="BQ546" i="63"/>
  <c r="E546" i="63"/>
  <c r="BV546" i="63"/>
  <c r="Q546" i="63"/>
  <c r="CL546" i="63"/>
  <c r="BR546" i="63"/>
  <c r="AH546" i="63"/>
  <c r="BF546" i="63"/>
  <c r="P546" i="63"/>
  <c r="AF546" i="63"/>
  <c r="Y546" i="63"/>
  <c r="BZ546" i="63"/>
  <c r="BC546" i="63"/>
  <c r="BJ546" i="63"/>
  <c r="M546" i="63"/>
  <c r="AS546" i="63"/>
  <c r="AW546" i="63"/>
  <c r="BE546" i="63"/>
  <c r="R546" i="63"/>
  <c r="CC546" i="63"/>
  <c r="AP546" i="63"/>
  <c r="AD546" i="63"/>
  <c r="AE546" i="63"/>
  <c r="CG546" i="63"/>
  <c r="CP546" i="63"/>
  <c r="AC546" i="63"/>
  <c r="BS546" i="63"/>
  <c r="CQ546" i="63"/>
  <c r="H546" i="63"/>
  <c r="F546" i="63"/>
  <c r="CJ546" i="63"/>
  <c r="V546" i="63"/>
  <c r="AT546" i="63"/>
  <c r="AX546" i="63"/>
  <c r="X546" i="63"/>
  <c r="BM546" i="63"/>
  <c r="J546" i="63"/>
  <c r="CA546" i="63"/>
  <c r="AM546" i="63"/>
  <c r="BI546" i="63"/>
  <c r="CI546" i="63"/>
  <c r="BY546" i="63"/>
  <c r="W546" i="63"/>
  <c r="BB546" i="63"/>
  <c r="O546" i="63"/>
  <c r="CH546" i="63"/>
  <c r="AL546" i="63"/>
  <c r="BL546" i="63"/>
  <c r="BD546" i="63"/>
  <c r="BN546" i="63"/>
  <c r="AO546" i="63"/>
  <c r="Z546" i="63"/>
  <c r="DC539" i="63"/>
  <c r="DC430" i="63"/>
  <c r="DC436" i="63"/>
  <c r="BF538" i="63"/>
  <c r="P538" i="63"/>
  <c r="BD538" i="63"/>
  <c r="CC538" i="63"/>
  <c r="DB538" i="63"/>
  <c r="CR538" i="63"/>
  <c r="BV538" i="63"/>
  <c r="CX538" i="63"/>
  <c r="CB538" i="63"/>
  <c r="AG538" i="63"/>
  <c r="CK538" i="63"/>
  <c r="CS538" i="63"/>
  <c r="CW538" i="63"/>
  <c r="I538" i="63"/>
  <c r="BK538" i="63"/>
  <c r="AN538" i="63"/>
  <c r="BU538" i="63"/>
  <c r="BT538" i="63"/>
  <c r="CZ538" i="63"/>
  <c r="DA538" i="63"/>
  <c r="AV538" i="63"/>
  <c r="CD538" i="63"/>
  <c r="CT538" i="63"/>
  <c r="AD538" i="63"/>
  <c r="Y538" i="63"/>
  <c r="CO538" i="63"/>
  <c r="U538" i="63"/>
  <c r="BA538" i="63"/>
  <c r="CQ538" i="63"/>
  <c r="BN538" i="63"/>
  <c r="AF538" i="63"/>
  <c r="AX538" i="63"/>
  <c r="AO538" i="63"/>
  <c r="CA538" i="63"/>
  <c r="AK538" i="63"/>
  <c r="AU538" i="63"/>
  <c r="O538" i="63"/>
  <c r="M538" i="63"/>
  <c r="AS538" i="63"/>
  <c r="V538" i="63"/>
  <c r="AH538" i="63"/>
  <c r="BR538" i="63"/>
  <c r="AP538" i="63"/>
  <c r="N538" i="63"/>
  <c r="BI538" i="63"/>
  <c r="W538" i="63"/>
  <c r="BB538" i="63"/>
  <c r="BQ538" i="63"/>
  <c r="E538" i="63"/>
  <c r="CH538" i="63"/>
  <c r="BE538" i="63"/>
  <c r="AW538" i="63"/>
  <c r="BL538" i="63"/>
  <c r="F538" i="63"/>
  <c r="CL538" i="63"/>
  <c r="CJ538" i="63"/>
  <c r="BZ538" i="63"/>
  <c r="J538" i="63"/>
  <c r="AT538" i="63"/>
  <c r="R538" i="63"/>
  <c r="Q538" i="63"/>
  <c r="X538" i="63"/>
  <c r="AE538" i="63"/>
  <c r="AM538" i="63"/>
  <c r="CG538" i="63"/>
  <c r="CP538" i="63"/>
  <c r="CI538" i="63"/>
  <c r="G538" i="63"/>
  <c r="AC538" i="63"/>
  <c r="BS538" i="63"/>
  <c r="BC538" i="63"/>
  <c r="BJ538" i="63"/>
  <c r="BM538" i="63"/>
  <c r="H538" i="63"/>
  <c r="AL538" i="63"/>
  <c r="Z538" i="63"/>
  <c r="J136" i="7"/>
  <c r="J135" i="7"/>
  <c r="O132" i="7"/>
  <c r="O92" i="62"/>
  <c r="O54" i="7"/>
  <c r="O47" i="62"/>
  <c r="O68" i="7"/>
  <c r="H65" i="7"/>
  <c r="H127" i="62"/>
  <c r="H135" i="62"/>
  <c r="H32" i="62"/>
  <c r="H126" i="62"/>
  <c r="H49" i="62"/>
  <c r="K65" i="7"/>
  <c r="K107" i="62"/>
  <c r="K30" i="62"/>
  <c r="K106" i="62"/>
  <c r="K61" i="7"/>
  <c r="K136" i="7"/>
  <c r="K131" i="62"/>
  <c r="K36" i="62"/>
  <c r="N152" i="7"/>
  <c r="N131" i="62"/>
  <c r="N97" i="62"/>
  <c r="N24" i="62"/>
  <c r="N33" i="62"/>
  <c r="N86" i="62"/>
  <c r="N104" i="62"/>
  <c r="N45" i="62"/>
  <c r="Q104" i="62"/>
  <c r="J104" i="62"/>
  <c r="J65" i="7"/>
  <c r="J105" i="62"/>
  <c r="Q105" i="62"/>
  <c r="J34" i="62"/>
  <c r="Q34" i="62"/>
  <c r="T92" i="62"/>
  <c r="U92" i="62"/>
  <c r="T47" i="62"/>
  <c r="U47" i="62"/>
  <c r="I126" i="62"/>
  <c r="M144" i="62"/>
  <c r="M102" i="62"/>
  <c r="M104" i="62"/>
  <c r="L11" i="62"/>
  <c r="L126" i="62"/>
  <c r="L37" i="62"/>
  <c r="L19" i="62"/>
  <c r="F39" i="62"/>
  <c r="F138" i="62"/>
  <c r="F97" i="62"/>
  <c r="F107" i="62"/>
  <c r="F17" i="7"/>
  <c r="F68" i="7"/>
  <c r="F136" i="7"/>
  <c r="F127" i="62"/>
  <c r="F106" i="62"/>
  <c r="G23" i="62"/>
  <c r="G63" i="7"/>
  <c r="G84" i="62"/>
  <c r="G135" i="62"/>
  <c r="DC28" i="63"/>
  <c r="O44" i="7"/>
  <c r="O40" i="62"/>
  <c r="O30" i="62"/>
  <c r="O109" i="62"/>
  <c r="O41" i="62"/>
  <c r="O103" i="62"/>
  <c r="O67" i="7"/>
  <c r="O102" i="62"/>
  <c r="H66" i="7"/>
  <c r="H19" i="62"/>
  <c r="H43" i="62"/>
  <c r="K96" i="62"/>
  <c r="K135" i="62"/>
  <c r="K102" i="62"/>
  <c r="K35" i="7"/>
  <c r="N136" i="7"/>
  <c r="N44" i="7"/>
  <c r="F23" i="128" s="1"/>
  <c r="N31" i="62"/>
  <c r="N46" i="62"/>
  <c r="N63" i="7"/>
  <c r="N66" i="7"/>
  <c r="N91" i="62"/>
  <c r="J93" i="62"/>
  <c r="J67" i="7"/>
  <c r="Q102" i="62"/>
  <c r="J102" i="62"/>
  <c r="AQ39" i="63"/>
  <c r="I71" i="62"/>
  <c r="I11" i="62"/>
  <c r="M30" i="62"/>
  <c r="M55" i="7"/>
  <c r="M36" i="7"/>
  <c r="BG487" i="63"/>
  <c r="L91" i="62"/>
  <c r="L131" i="62"/>
  <c r="L20" i="62"/>
  <c r="L66" i="7"/>
  <c r="F23" i="62"/>
  <c r="F33" i="62"/>
  <c r="F25" i="62"/>
  <c r="F126" i="62"/>
  <c r="F98" i="62"/>
  <c r="F34" i="7"/>
  <c r="F92" i="62"/>
  <c r="F130" i="7"/>
  <c r="G55" i="7"/>
  <c r="G103" i="62"/>
  <c r="G102" i="62"/>
  <c r="G33" i="7"/>
  <c r="G133" i="62"/>
  <c r="G67" i="7"/>
  <c r="G45" i="62"/>
  <c r="AY28" i="63"/>
  <c r="DC124" i="63"/>
  <c r="DC300" i="63"/>
  <c r="O135" i="62"/>
  <c r="H84" i="62"/>
  <c r="H35" i="62"/>
  <c r="H33" i="62"/>
  <c r="H85" i="62"/>
  <c r="K137" i="7"/>
  <c r="K38" i="62"/>
  <c r="K93" i="62"/>
  <c r="K54" i="7"/>
  <c r="K103" i="62"/>
  <c r="K19" i="62"/>
  <c r="K17" i="7"/>
  <c r="K42" i="62"/>
  <c r="N18" i="62"/>
  <c r="N96" i="62"/>
  <c r="N47" i="62"/>
  <c r="N102" i="62"/>
  <c r="J137" i="7"/>
  <c r="Q49" i="62"/>
  <c r="J49" i="62"/>
  <c r="J55" i="7"/>
  <c r="J34" i="7"/>
  <c r="I57" i="7"/>
  <c r="I141" i="62"/>
  <c r="I54" i="7"/>
  <c r="M35" i="7"/>
  <c r="M68" i="7"/>
  <c r="L144" i="62"/>
  <c r="F123" i="7"/>
  <c r="F95" i="62"/>
  <c r="F109" i="62"/>
  <c r="G34" i="7"/>
  <c r="O23" i="62"/>
  <c r="O138" i="62"/>
  <c r="O11" i="62"/>
  <c r="O31" i="62"/>
  <c r="H67" i="7"/>
  <c r="H105" i="62"/>
  <c r="H110" i="7"/>
  <c r="H103" i="62"/>
  <c r="H34" i="7"/>
  <c r="H97" i="62"/>
  <c r="K57" i="7"/>
  <c r="K47" i="62"/>
  <c r="K31" i="62"/>
  <c r="K104" i="62"/>
  <c r="K94" i="62"/>
  <c r="K97" i="62"/>
  <c r="K48" i="62"/>
  <c r="N48" i="62"/>
  <c r="N35" i="7"/>
  <c r="N138" i="62"/>
  <c r="Q103" i="62"/>
  <c r="J103" i="62"/>
  <c r="J123" i="7"/>
  <c r="T41" i="62"/>
  <c r="U41" i="62"/>
  <c r="T127" i="62"/>
  <c r="U127" i="62"/>
  <c r="J18" i="7"/>
  <c r="J131" i="62"/>
  <c r="Q131" i="62"/>
  <c r="Q43" i="62"/>
  <c r="J43" i="62"/>
  <c r="J85" i="62"/>
  <c r="Q85" i="62"/>
  <c r="I63" i="7"/>
  <c r="I134" i="62"/>
  <c r="I131" i="62"/>
  <c r="I45" i="62"/>
  <c r="L45" i="62"/>
  <c r="L55" i="7"/>
  <c r="F11" i="62"/>
  <c r="F37" i="62"/>
  <c r="F90" i="62"/>
  <c r="F135" i="7"/>
  <c r="F18" i="7"/>
  <c r="F91" i="62"/>
  <c r="F100" i="62"/>
  <c r="F93" i="62"/>
  <c r="F152" i="7"/>
  <c r="F18" i="62"/>
  <c r="G35" i="7"/>
  <c r="G134" i="62"/>
  <c r="AY647" i="63"/>
  <c r="O62" i="7"/>
  <c r="O33" i="7"/>
  <c r="O136" i="7"/>
  <c r="O38" i="62"/>
  <c r="O127" i="62"/>
  <c r="O98" i="62"/>
  <c r="O66" i="7"/>
  <c r="O25" i="62"/>
  <c r="H23" i="62"/>
  <c r="H34" i="62"/>
  <c r="H46" i="62"/>
  <c r="H42" i="62"/>
  <c r="H130" i="7"/>
  <c r="H99" i="62"/>
  <c r="H102" i="62"/>
  <c r="H57" i="7"/>
  <c r="H93" i="62"/>
  <c r="K123" i="7"/>
  <c r="K92" i="62"/>
  <c r="K63" i="7"/>
  <c r="K71" i="62"/>
  <c r="K18" i="7"/>
  <c r="K135" i="7"/>
  <c r="N17" i="7"/>
  <c r="N61" i="7"/>
  <c r="N92" i="62"/>
  <c r="N67" i="7"/>
  <c r="N23" i="62"/>
  <c r="N144" i="62"/>
  <c r="Q38" i="62"/>
  <c r="J38" i="62"/>
  <c r="U31" i="62"/>
  <c r="T31" i="62"/>
  <c r="U106" i="62"/>
  <c r="T106" i="62"/>
  <c r="J66" i="7"/>
  <c r="J68" i="7"/>
  <c r="J135" i="62"/>
  <c r="Q135" i="62"/>
  <c r="T46" i="62"/>
  <c r="U46" i="62"/>
  <c r="J62" i="7"/>
  <c r="I94" i="62"/>
  <c r="I68" i="7"/>
  <c r="I34" i="62"/>
  <c r="L104" i="62"/>
  <c r="L141" i="62"/>
  <c r="L35" i="7"/>
  <c r="L33" i="62"/>
  <c r="F35" i="7"/>
  <c r="F94" i="62"/>
  <c r="F84" i="62"/>
  <c r="F48" i="62"/>
  <c r="F131" i="62"/>
  <c r="F85" i="62"/>
  <c r="F46" i="62"/>
  <c r="F40" i="62"/>
  <c r="G132" i="7"/>
  <c r="G37" i="62"/>
  <c r="G71" i="62"/>
  <c r="G94" i="62"/>
  <c r="G137" i="7"/>
  <c r="O45" i="62"/>
  <c r="O101" i="62"/>
  <c r="O134" i="62"/>
  <c r="O34" i="62"/>
  <c r="H11" i="62"/>
  <c r="H95" i="62"/>
  <c r="K83" i="62"/>
  <c r="K62" i="7"/>
  <c r="K86" i="62"/>
  <c r="K66" i="7"/>
  <c r="K100" i="62"/>
  <c r="K17" i="62"/>
  <c r="K44" i="7"/>
  <c r="N36" i="62"/>
  <c r="N105" i="62"/>
  <c r="J116" i="7"/>
  <c r="U90" i="62"/>
  <c r="T90" i="62"/>
  <c r="J39" i="62"/>
  <c r="Q39" i="62"/>
  <c r="AQ124" i="63"/>
  <c r="T40" i="62"/>
  <c r="U40" i="62"/>
  <c r="I83" i="62"/>
  <c r="I32" i="62"/>
  <c r="I36" i="7"/>
  <c r="I66" i="7"/>
  <c r="M103" i="62"/>
  <c r="L38" i="62"/>
  <c r="F17" i="62"/>
  <c r="F66" i="7"/>
  <c r="G96" i="62"/>
  <c r="G34" i="62"/>
  <c r="G17" i="62"/>
  <c r="G90" i="62"/>
  <c r="O61" i="7"/>
  <c r="O105" i="62"/>
  <c r="O24" i="62"/>
  <c r="O99" i="62"/>
  <c r="O18" i="62"/>
  <c r="H39" i="62"/>
  <c r="H35" i="7"/>
  <c r="H24" i="62"/>
  <c r="K144" i="62"/>
  <c r="K24" i="62"/>
  <c r="K95" i="62"/>
  <c r="K99" i="62"/>
  <c r="N100" i="62"/>
  <c r="N43" i="62"/>
  <c r="N41" i="62"/>
  <c r="N135" i="7"/>
  <c r="N123" i="7"/>
  <c r="N133" i="62"/>
  <c r="N49" i="62"/>
  <c r="N26" i="62"/>
  <c r="N110" i="7"/>
  <c r="Q98" i="62"/>
  <c r="J98" i="62"/>
  <c r="J152" i="7"/>
  <c r="J118" i="7"/>
  <c r="Q138" i="62"/>
  <c r="J138" i="62"/>
  <c r="T44" i="62"/>
  <c r="U44" i="62"/>
  <c r="Q35" i="62"/>
  <c r="J35" i="62"/>
  <c r="Q100" i="62"/>
  <c r="J100" i="62"/>
  <c r="J26" i="62"/>
  <c r="Q26" i="62"/>
  <c r="I102" i="62"/>
  <c r="I152" i="7"/>
  <c r="M132" i="7"/>
  <c r="M57" i="7"/>
  <c r="M33" i="62"/>
  <c r="L68" i="7"/>
  <c r="L152" i="7"/>
  <c r="L135" i="62"/>
  <c r="F33" i="7"/>
  <c r="F105" i="62"/>
  <c r="F36" i="62"/>
  <c r="G35" i="62"/>
  <c r="G105" i="62"/>
  <c r="O152" i="7"/>
  <c r="O104" i="62"/>
  <c r="O19" i="62"/>
  <c r="O137" i="7"/>
  <c r="O65" i="7"/>
  <c r="O18" i="7"/>
  <c r="H25" i="62"/>
  <c r="H36" i="7"/>
  <c r="H17" i="7"/>
  <c r="H104" i="62"/>
  <c r="H132" i="7"/>
  <c r="K134" i="62"/>
  <c r="K132" i="7"/>
  <c r="K36" i="7"/>
  <c r="K91" i="62"/>
  <c r="K85" i="62"/>
  <c r="K23" i="62"/>
  <c r="K43" i="62"/>
  <c r="N107" i="62"/>
  <c r="N25" i="62"/>
  <c r="N132" i="7"/>
  <c r="N40" i="62"/>
  <c r="J124" i="7"/>
  <c r="J101" i="62"/>
  <c r="Q133" i="62"/>
  <c r="J133" i="62"/>
  <c r="J91" i="62"/>
  <c r="Q91" i="62"/>
  <c r="J36" i="62"/>
  <c r="Q36" i="62"/>
  <c r="Q24" i="62"/>
  <c r="J24" i="62"/>
  <c r="Q17" i="7"/>
  <c r="I42" i="62"/>
  <c r="I99" i="62"/>
  <c r="I85" i="62"/>
  <c r="I98" i="62"/>
  <c r="M134" i="62"/>
  <c r="M11" i="62"/>
  <c r="M110" i="7"/>
  <c r="BG300" i="63"/>
  <c r="S87" i="62"/>
  <c r="S19" i="7"/>
  <c r="S56" i="7"/>
  <c r="L42" i="62"/>
  <c r="F96" i="62"/>
  <c r="F54" i="7"/>
  <c r="F86" i="62"/>
  <c r="F134" i="62"/>
  <c r="G30" i="62"/>
  <c r="G83" i="62"/>
  <c r="G41" i="62"/>
  <c r="R37" i="7"/>
  <c r="J16" i="60"/>
  <c r="O96" i="62"/>
  <c r="O71" i="62"/>
  <c r="O110" i="7"/>
  <c r="O141" i="62"/>
  <c r="O130" i="7"/>
  <c r="O123" i="7"/>
  <c r="H91" i="62"/>
  <c r="H144" i="62"/>
  <c r="H26" i="62"/>
  <c r="H106" i="62"/>
  <c r="H94" i="62"/>
  <c r="H45" i="62"/>
  <c r="K84" i="62"/>
  <c r="K46" i="62"/>
  <c r="K11" i="62"/>
  <c r="K35" i="62"/>
  <c r="K101" i="62"/>
  <c r="N83" i="62"/>
  <c r="N32" i="62"/>
  <c r="N85" i="62"/>
  <c r="N18" i="7"/>
  <c r="N93" i="62"/>
  <c r="N101" i="62"/>
  <c r="U95" i="62"/>
  <c r="T95" i="62"/>
  <c r="J11" i="62"/>
  <c r="Q11" i="62"/>
  <c r="U86" i="62"/>
  <c r="T86" i="62"/>
  <c r="J35" i="7"/>
  <c r="T61" i="7"/>
  <c r="I84" i="62"/>
  <c r="I104" i="62"/>
  <c r="M141" i="62"/>
  <c r="L63" i="7"/>
  <c r="L57" i="7"/>
  <c r="F57" i="7"/>
  <c r="F104" i="62"/>
  <c r="F45" i="62"/>
  <c r="F34" i="62"/>
  <c r="F26" i="62"/>
  <c r="F110" i="7"/>
  <c r="F61" i="7"/>
  <c r="G131" i="62"/>
  <c r="G98" i="62"/>
  <c r="G57" i="7"/>
  <c r="BD590" i="63"/>
  <c r="BV590" i="63"/>
  <c r="AP590" i="63"/>
  <c r="AN590" i="63"/>
  <c r="BE590" i="63"/>
  <c r="CH590" i="63"/>
  <c r="CI590" i="63"/>
  <c r="CL590" i="63"/>
  <c r="CC590" i="63"/>
  <c r="AW590" i="63"/>
  <c r="P590" i="63"/>
  <c r="AH590" i="63"/>
  <c r="CY604" i="63"/>
  <c r="AF590" i="63"/>
  <c r="AG590" i="63"/>
  <c r="H590" i="63"/>
  <c r="AV590" i="63"/>
  <c r="R590" i="63"/>
  <c r="CJ590" i="63"/>
  <c r="AO590" i="63"/>
  <c r="CD590" i="63"/>
  <c r="BT590" i="63"/>
  <c r="F590" i="63"/>
  <c r="DB604" i="63"/>
  <c r="BR590" i="63"/>
  <c r="J590" i="63"/>
  <c r="AD590" i="63"/>
  <c r="Q590" i="63"/>
  <c r="CX604" i="63"/>
  <c r="BN590" i="63"/>
  <c r="BU590" i="63"/>
  <c r="BM590" i="63"/>
  <c r="CW604" i="63"/>
  <c r="CB590" i="63"/>
  <c r="BF590" i="63"/>
  <c r="CS590" i="63"/>
  <c r="DA604" i="63"/>
  <c r="I590" i="63"/>
  <c r="AS590" i="63"/>
  <c r="CT590" i="63"/>
  <c r="CP590" i="63"/>
  <c r="CR590" i="63"/>
  <c r="AX590" i="63"/>
  <c r="BL590" i="63"/>
  <c r="CK590" i="63"/>
  <c r="Y590" i="63"/>
  <c r="AK590" i="63"/>
  <c r="BB590" i="63"/>
  <c r="V590" i="63"/>
  <c r="N590" i="63"/>
  <c r="AL590" i="63"/>
  <c r="X590" i="63"/>
  <c r="U590" i="63"/>
  <c r="BJ590" i="63"/>
  <c r="W590" i="63"/>
  <c r="BZ590" i="63"/>
  <c r="AT590" i="63"/>
  <c r="CZ604" i="63"/>
  <c r="Z590" i="63"/>
  <c r="M590" i="63"/>
  <c r="CQ590" i="63"/>
  <c r="BY590" i="63"/>
  <c r="AE590" i="63"/>
  <c r="BA590" i="63"/>
  <c r="BS590" i="63"/>
  <c r="BQ590" i="63"/>
  <c r="O590" i="63"/>
  <c r="CO590" i="63"/>
  <c r="BI590" i="63"/>
  <c r="BC590" i="63"/>
  <c r="E590" i="63"/>
  <c r="AM590" i="63"/>
  <c r="CA590" i="63"/>
  <c r="BK590" i="63"/>
  <c r="AU590" i="63"/>
  <c r="G590" i="63"/>
  <c r="DC270" i="63"/>
  <c r="O100" i="62"/>
  <c r="O34" i="7"/>
  <c r="O37" i="62"/>
  <c r="O44" i="62"/>
  <c r="O42" i="62"/>
  <c r="O32" i="62"/>
  <c r="H131" i="62"/>
  <c r="H48" i="62"/>
  <c r="H54" i="7"/>
  <c r="H18" i="62"/>
  <c r="H152" i="7"/>
  <c r="H40" i="62"/>
  <c r="K98" i="62"/>
  <c r="K55" i="7"/>
  <c r="K40" i="62"/>
  <c r="K152" i="7"/>
  <c r="N39" i="62"/>
  <c r="N135" i="62"/>
  <c r="N71" i="62"/>
  <c r="N30" i="62"/>
  <c r="J132" i="7"/>
  <c r="J33" i="7"/>
  <c r="Q33" i="7"/>
  <c r="J57" i="7"/>
  <c r="Q45" i="62"/>
  <c r="J45" i="62"/>
  <c r="J44" i="7"/>
  <c r="Q56" i="7"/>
  <c r="T109" i="62"/>
  <c r="U109" i="62"/>
  <c r="I55" i="7"/>
  <c r="I35" i="62"/>
  <c r="M37" i="62"/>
  <c r="M37" i="7"/>
  <c r="S27" i="62"/>
  <c r="L110" i="7"/>
  <c r="L34" i="62"/>
  <c r="F67" i="7"/>
  <c r="F103" i="62"/>
  <c r="F101" i="62"/>
  <c r="F19" i="62"/>
  <c r="G100" i="62"/>
  <c r="G104" i="62"/>
  <c r="G66" i="7"/>
  <c r="G24" i="62"/>
  <c r="G68" i="7"/>
  <c r="O97" i="62"/>
  <c r="O57" i="7"/>
  <c r="O85" i="62"/>
  <c r="H44" i="7"/>
  <c r="H137" i="7"/>
  <c r="K32" i="62"/>
  <c r="K33" i="7"/>
  <c r="K67" i="7"/>
  <c r="K133" i="62"/>
  <c r="N34" i="62"/>
  <c r="N38" i="62"/>
  <c r="N65" i="7"/>
  <c r="N90" i="62"/>
  <c r="Q126" i="62"/>
  <c r="J126" i="62"/>
  <c r="J37" i="62"/>
  <c r="Q37" i="62"/>
  <c r="T96" i="62"/>
  <c r="U96" i="62"/>
  <c r="Q99" i="62"/>
  <c r="J99" i="62"/>
  <c r="I37" i="62"/>
  <c r="I135" i="62"/>
  <c r="BG39" i="63"/>
  <c r="L36" i="7"/>
  <c r="F135" i="62"/>
  <c r="F36" i="7"/>
  <c r="G85" i="62"/>
  <c r="G19" i="62"/>
  <c r="O39" i="62"/>
  <c r="O144" i="62"/>
  <c r="O26" i="62"/>
  <c r="O93" i="62"/>
  <c r="O107" i="62"/>
  <c r="O36" i="7"/>
  <c r="O35" i="7"/>
  <c r="O94" i="62"/>
  <c r="H109" i="62"/>
  <c r="H63" i="7"/>
  <c r="H100" i="62"/>
  <c r="H133" i="62"/>
  <c r="H18" i="7"/>
  <c r="H92" i="62"/>
  <c r="H47" i="62"/>
  <c r="K109" i="62"/>
  <c r="K39" i="62"/>
  <c r="K25" i="62"/>
  <c r="K44" i="62"/>
  <c r="N134" i="62"/>
  <c r="N33" i="7"/>
  <c r="N68" i="7"/>
  <c r="N44" i="62"/>
  <c r="J130" i="7"/>
  <c r="U101" i="62"/>
  <c r="T101" i="62"/>
  <c r="J42" i="62"/>
  <c r="Q42" i="62"/>
  <c r="J63" i="7"/>
  <c r="Q30" i="62"/>
  <c r="J30" i="62"/>
  <c r="AQ487" i="63"/>
  <c r="I103" i="62"/>
  <c r="I43" i="62"/>
  <c r="M131" i="62"/>
  <c r="L100" i="62"/>
  <c r="L32" i="62"/>
  <c r="F141" i="62"/>
  <c r="F55" i="7"/>
  <c r="F41" i="62"/>
  <c r="F137" i="7"/>
  <c r="F133" i="62"/>
  <c r="F38" i="62"/>
  <c r="F24" i="62"/>
  <c r="G99" i="62"/>
  <c r="G42" i="62"/>
  <c r="G33" i="62"/>
  <c r="G91" i="62"/>
  <c r="G152" i="7"/>
  <c r="R56" i="7"/>
  <c r="H16" i="60"/>
  <c r="T16" i="60"/>
  <c r="L16" i="60"/>
  <c r="N16" i="60"/>
  <c r="S16" i="60"/>
  <c r="O84" i="62"/>
  <c r="O55" i="7"/>
  <c r="O95" i="62"/>
  <c r="H90" i="62"/>
  <c r="H138" i="62"/>
  <c r="H123" i="7"/>
  <c r="H61" i="7"/>
  <c r="H83" i="62"/>
  <c r="H134" i="62"/>
  <c r="K110" i="7"/>
  <c r="K126" i="62"/>
  <c r="K49" i="62"/>
  <c r="K37" i="62"/>
  <c r="K34" i="7"/>
  <c r="K127" i="62"/>
  <c r="N106" i="62"/>
  <c r="N109" i="62"/>
  <c r="N126" i="62"/>
  <c r="N37" i="62"/>
  <c r="N11" i="62"/>
  <c r="N99" i="62"/>
  <c r="N95" i="62"/>
  <c r="J71" i="62"/>
  <c r="Q71" i="62"/>
  <c r="Q33" i="62"/>
  <c r="J33" i="62"/>
  <c r="Q25" i="62"/>
  <c r="J25" i="62"/>
  <c r="Q84" i="62"/>
  <c r="J84" i="62"/>
  <c r="J120" i="7"/>
  <c r="Q17" i="62"/>
  <c r="J17" i="62"/>
  <c r="I38" i="62"/>
  <c r="I133" i="62"/>
  <c r="I30" i="62"/>
  <c r="M19" i="62"/>
  <c r="L102" i="62"/>
  <c r="L54" i="7"/>
  <c r="L134" i="62"/>
  <c r="L94" i="62"/>
  <c r="F124" i="7"/>
  <c r="F102" i="62"/>
  <c r="F44" i="7"/>
  <c r="F62" i="7"/>
  <c r="F31" i="62"/>
  <c r="F71" i="62"/>
  <c r="G141" i="62"/>
  <c r="G54" i="7"/>
  <c r="G126" i="62"/>
  <c r="DC39" i="63"/>
  <c r="O35" i="62"/>
  <c r="O36" i="62"/>
  <c r="O91" i="62"/>
  <c r="O33" i="62"/>
  <c r="H107" i="62"/>
  <c r="H98" i="62"/>
  <c r="H101" i="62"/>
  <c r="H30" i="62"/>
  <c r="H135" i="7"/>
  <c r="H141" i="62"/>
  <c r="H41" i="62"/>
  <c r="H62" i="7"/>
  <c r="K68" i="7"/>
  <c r="K41" i="62"/>
  <c r="K141" i="62"/>
  <c r="K138" i="62"/>
  <c r="N84" i="62"/>
  <c r="N130" i="7"/>
  <c r="N137" i="7"/>
  <c r="N36" i="7"/>
  <c r="N35" i="62"/>
  <c r="N57" i="7"/>
  <c r="N54" i="7"/>
  <c r="N98" i="62"/>
  <c r="U93" i="62"/>
  <c r="T93" i="62"/>
  <c r="T18" i="62"/>
  <c r="U18" i="62"/>
  <c r="U48" i="62"/>
  <c r="T48" i="62"/>
  <c r="J54" i="7"/>
  <c r="Q83" i="62"/>
  <c r="J109" i="62"/>
  <c r="M63" i="7"/>
  <c r="L30" i="62"/>
  <c r="F44" i="62"/>
  <c r="F35" i="62"/>
  <c r="F63" i="7"/>
  <c r="F32" i="62"/>
  <c r="F43" i="62"/>
  <c r="G36" i="7"/>
  <c r="G38" i="62"/>
  <c r="O83" i="62"/>
  <c r="O86" i="62"/>
  <c r="O46" i="62"/>
  <c r="O49" i="62"/>
  <c r="O131" i="62"/>
  <c r="O90" i="62"/>
  <c r="O126" i="62"/>
  <c r="O106" i="62"/>
  <c r="O48" i="62"/>
  <c r="H68" i="7"/>
  <c r="H71" i="62"/>
  <c r="H44" i="62"/>
  <c r="H37" i="62"/>
  <c r="H55" i="7"/>
  <c r="H36" i="62"/>
  <c r="H86" i="62"/>
  <c r="K26" i="62"/>
  <c r="K105" i="62"/>
  <c r="K34" i="62"/>
  <c r="K45" i="62"/>
  <c r="N103" i="62"/>
  <c r="N55" i="7"/>
  <c r="N94" i="62"/>
  <c r="N141" i="62"/>
  <c r="N34" i="7"/>
  <c r="N19" i="62"/>
  <c r="Q19" i="62"/>
  <c r="J19" i="62"/>
  <c r="J112" i="7"/>
  <c r="J36" i="7"/>
  <c r="T107" i="62"/>
  <c r="U107" i="62"/>
  <c r="Q32" i="62"/>
  <c r="J32" i="62"/>
  <c r="Q134" i="62"/>
  <c r="J134" i="62"/>
  <c r="Q94" i="62"/>
  <c r="J94" i="62"/>
  <c r="Q144" i="62"/>
  <c r="J144" i="62"/>
  <c r="I33" i="62"/>
  <c r="M66" i="7"/>
  <c r="M100" i="62"/>
  <c r="M20" i="62"/>
  <c r="BG28" i="63"/>
  <c r="F132" i="7"/>
  <c r="F30" i="62"/>
  <c r="F42" i="62"/>
  <c r="G32" i="62"/>
  <c r="G44" i="7"/>
  <c r="G11" i="62"/>
  <c r="AY124" i="63"/>
  <c r="O43" i="62"/>
  <c r="O135" i="7"/>
  <c r="O63" i="7"/>
  <c r="O133" i="62"/>
  <c r="H136" i="7"/>
  <c r="H31" i="62"/>
  <c r="H96" i="62"/>
  <c r="H38" i="62"/>
  <c r="K130" i="7"/>
  <c r="K33" i="62"/>
  <c r="K18" i="62"/>
  <c r="K90" i="62"/>
  <c r="N62" i="7"/>
  <c r="N42" i="62"/>
  <c r="N127" i="62"/>
  <c r="J119" i="7"/>
  <c r="J110" i="7"/>
  <c r="J141" i="62"/>
  <c r="Q141" i="62"/>
  <c r="Q23" i="62"/>
  <c r="I100" i="62"/>
  <c r="I35" i="7"/>
  <c r="I144" i="62"/>
  <c r="I91" i="62"/>
  <c r="I33" i="7"/>
  <c r="I132" i="7"/>
  <c r="I110" i="7"/>
  <c r="M34" i="62"/>
  <c r="L103" i="62"/>
  <c r="L132" i="7"/>
  <c r="F65" i="7"/>
  <c r="F144" i="62"/>
  <c r="F47" i="62"/>
  <c r="F99" i="62"/>
  <c r="F49" i="62"/>
  <c r="G144" i="62"/>
  <c r="G110" i="7"/>
  <c r="AY487" i="63"/>
  <c r="DC487" i="63"/>
  <c r="P16" i="60"/>
  <c r="I16" i="60"/>
  <c r="R16" i="60"/>
  <c r="K16" i="60"/>
  <c r="G16" i="60"/>
  <c r="O16" i="60"/>
  <c r="C39" i="128" s="1"/>
  <c r="M16" i="60"/>
  <c r="Y632" i="63"/>
  <c r="CJ632" i="63"/>
  <c r="R632" i="63"/>
  <c r="AL632" i="63"/>
  <c r="AH632" i="63"/>
  <c r="BF632" i="63"/>
  <c r="BD632" i="63"/>
  <c r="BV632" i="63"/>
  <c r="DB646" i="63"/>
  <c r="DA646" i="63"/>
  <c r="BK632" i="63"/>
  <c r="AV632" i="63"/>
  <c r="CY646" i="63"/>
  <c r="F632" i="63"/>
  <c r="AX632" i="63"/>
  <c r="AF632" i="63"/>
  <c r="H632" i="63"/>
  <c r="P632" i="63"/>
  <c r="BR632" i="63"/>
  <c r="CX646" i="63"/>
  <c r="CD632" i="63"/>
  <c r="CB632" i="63"/>
  <c r="CK632" i="63"/>
  <c r="BT632" i="63"/>
  <c r="Z632" i="63"/>
  <c r="V632" i="63"/>
  <c r="X632" i="63"/>
  <c r="AP632" i="63"/>
  <c r="BM632" i="63"/>
  <c r="CL632" i="63"/>
  <c r="BL632" i="63"/>
  <c r="AW632" i="63"/>
  <c r="Q632" i="63"/>
  <c r="CC632" i="63"/>
  <c r="CR632" i="63"/>
  <c r="J632" i="63"/>
  <c r="CS632" i="63"/>
  <c r="I632" i="63"/>
  <c r="BE632" i="63"/>
  <c r="AT632" i="63"/>
  <c r="BN632" i="63"/>
  <c r="AO632" i="63"/>
  <c r="CW646" i="63"/>
  <c r="AD632" i="63"/>
  <c r="AN632" i="63"/>
  <c r="BZ632" i="63"/>
  <c r="CZ646" i="63"/>
  <c r="BU632" i="63"/>
  <c r="AG632" i="63"/>
  <c r="CT632" i="63"/>
  <c r="CA632" i="63"/>
  <c r="U632" i="63"/>
  <c r="BI632" i="63"/>
  <c r="AK632" i="63"/>
  <c r="G632" i="63"/>
  <c r="AU632" i="63"/>
  <c r="BA632" i="63"/>
  <c r="BS632" i="63"/>
  <c r="E632" i="63"/>
  <c r="M632" i="63"/>
  <c r="CO632" i="63"/>
  <c r="CG632" i="63"/>
  <c r="AC632" i="63"/>
  <c r="BC632" i="63"/>
  <c r="AS632" i="63"/>
  <c r="AM632" i="63"/>
  <c r="CI632" i="63"/>
  <c r="W632" i="63"/>
  <c r="BB632" i="63"/>
  <c r="O632" i="63"/>
  <c r="AE632" i="63"/>
  <c r="N632" i="63"/>
  <c r="CP632" i="63"/>
  <c r="BJ632" i="63"/>
  <c r="CH632" i="63"/>
  <c r="CQ632" i="63"/>
  <c r="BW632" i="63" l="1"/>
  <c r="BQ632" i="63"/>
  <c r="L37" i="7"/>
  <c r="L34" i="7"/>
  <c r="Q119" i="7"/>
  <c r="N20" i="62"/>
  <c r="N17" i="62"/>
  <c r="AY39" i="63"/>
  <c r="G56" i="7"/>
  <c r="Q36" i="7"/>
  <c r="Q112" i="7"/>
  <c r="BO270" i="63"/>
  <c r="Q63" i="7"/>
  <c r="S28" i="63"/>
  <c r="S300" i="63"/>
  <c r="Q57" i="7"/>
  <c r="Q132" i="7"/>
  <c r="CE487" i="63"/>
  <c r="BW487" i="63"/>
  <c r="K270" i="63"/>
  <c r="D12" i="128"/>
  <c r="E12" i="128"/>
  <c r="AI270" i="63"/>
  <c r="M19" i="7"/>
  <c r="M17" i="7"/>
  <c r="Q68" i="7"/>
  <c r="CE300" i="63"/>
  <c r="CM487" i="63"/>
  <c r="Q34" i="7"/>
  <c r="Q55" i="7"/>
  <c r="AI647" i="63"/>
  <c r="AA28" i="63"/>
  <c r="DC538" i="63"/>
  <c r="CY538" i="63"/>
  <c r="AQ442" i="63"/>
  <c r="BW442" i="63"/>
  <c r="AY34" i="63"/>
  <c r="CM647" i="63"/>
  <c r="AA487" i="63"/>
  <c r="BO300" i="63"/>
  <c r="CU124" i="63"/>
  <c r="AI430" i="63"/>
  <c r="CU647" i="63"/>
  <c r="CE632" i="63"/>
  <c r="BY632" i="63"/>
  <c r="C41" i="128"/>
  <c r="Q110" i="7"/>
  <c r="AQ28" i="63"/>
  <c r="H20" i="62"/>
  <c r="H17" i="62"/>
  <c r="AI28" i="63"/>
  <c r="H37" i="7"/>
  <c r="H33" i="7"/>
  <c r="Q120" i="7"/>
  <c r="K28" i="63"/>
  <c r="CE270" i="63"/>
  <c r="AI124" i="63"/>
  <c r="U18" i="7"/>
  <c r="T18" i="7"/>
  <c r="J56" i="7"/>
  <c r="Q44" i="7"/>
  <c r="K56" i="7"/>
  <c r="F87" i="62"/>
  <c r="F83" i="62"/>
  <c r="BW28" i="63"/>
  <c r="Q35" i="7"/>
  <c r="K300" i="63"/>
  <c r="BW647" i="63"/>
  <c r="U123" i="7"/>
  <c r="T123" i="7"/>
  <c r="G19" i="7"/>
  <c r="G17" i="7"/>
  <c r="BW39" i="63"/>
  <c r="CE39" i="63"/>
  <c r="CU270" i="63"/>
  <c r="I19" i="7"/>
  <c r="I17" i="7"/>
  <c r="U118" i="7"/>
  <c r="T118" i="7"/>
  <c r="M56" i="7"/>
  <c r="Q65" i="7"/>
  <c r="U135" i="7"/>
  <c r="T135" i="7"/>
  <c r="DC320" i="63"/>
  <c r="DC546" i="63"/>
  <c r="CY546" i="63"/>
  <c r="K430" i="63"/>
  <c r="AA300" i="63"/>
  <c r="CM124" i="63"/>
  <c r="CE430" i="63"/>
  <c r="CE647" i="63"/>
  <c r="BW510" i="63"/>
  <c r="S20" i="62"/>
  <c r="S17" i="62"/>
  <c r="S430" i="63"/>
  <c r="R30" i="62"/>
  <c r="AY42" i="63"/>
  <c r="CE436" i="63"/>
  <c r="S442" i="63"/>
  <c r="S110" i="7"/>
  <c r="BG539" i="63"/>
  <c r="R20" i="62"/>
  <c r="R19" i="62"/>
  <c r="R19" i="7"/>
  <c r="R17" i="7"/>
  <c r="J27" i="62"/>
  <c r="J23" i="62"/>
  <c r="U130" i="7"/>
  <c r="T130" i="7"/>
  <c r="M87" i="62"/>
  <c r="M84" i="62"/>
  <c r="AQ300" i="63"/>
  <c r="K39" i="63"/>
  <c r="Q54" i="7"/>
  <c r="O19" i="7"/>
  <c r="O17" i="7"/>
  <c r="S39" i="63"/>
  <c r="K487" i="63"/>
  <c r="BW270" i="63"/>
  <c r="AA270" i="63"/>
  <c r="AI39" i="63"/>
  <c r="AQ270" i="63"/>
  <c r="BO124" i="63"/>
  <c r="BO647" i="63"/>
  <c r="U67" i="7"/>
  <c r="T67" i="7"/>
  <c r="CM28" i="63"/>
  <c r="H56" i="7"/>
  <c r="AI590" i="63"/>
  <c r="AC590" i="63"/>
  <c r="CM590" i="63"/>
  <c r="CG590" i="63"/>
  <c r="K647" i="63"/>
  <c r="I56" i="7"/>
  <c r="Q124" i="7"/>
  <c r="Q152" i="7"/>
  <c r="N56" i="7"/>
  <c r="Q116" i="7"/>
  <c r="AA647" i="63"/>
  <c r="Q62" i="7"/>
  <c r="L87" i="62"/>
  <c r="L83" i="62"/>
  <c r="CU28" i="63"/>
  <c r="BW300" i="63"/>
  <c r="Q137" i="7"/>
  <c r="S487" i="63"/>
  <c r="C23" i="128"/>
  <c r="O56" i="7"/>
  <c r="CU487" i="63"/>
  <c r="AI602" i="63"/>
  <c r="BO39" i="63"/>
  <c r="L56" i="7"/>
  <c r="AA124" i="63"/>
  <c r="BW430" i="63"/>
  <c r="R97" i="62"/>
  <c r="AY134" i="63"/>
  <c r="AI487" i="63"/>
  <c r="CE124" i="63"/>
  <c r="S124" i="63"/>
  <c r="BW124" i="63"/>
  <c r="I27" i="62"/>
  <c r="I23" i="62"/>
  <c r="J87" i="62"/>
  <c r="J83" i="62"/>
  <c r="BO487" i="63"/>
  <c r="E13" i="128"/>
  <c r="D13" i="128"/>
  <c r="I20" i="62"/>
  <c r="I19" i="62"/>
  <c r="CM270" i="63"/>
  <c r="BO28" i="63"/>
  <c r="O20" i="62"/>
  <c r="O17" i="62"/>
  <c r="M27" i="62"/>
  <c r="M23" i="62"/>
  <c r="J19" i="7"/>
  <c r="J17" i="7"/>
  <c r="CM39" i="63"/>
  <c r="CM300" i="63"/>
  <c r="L19" i="7"/>
  <c r="L17" i="7"/>
  <c r="Q66" i="7"/>
  <c r="L27" i="62"/>
  <c r="L23" i="62"/>
  <c r="F56" i="7"/>
  <c r="CE28" i="63"/>
  <c r="CU39" i="63"/>
  <c r="AA39" i="63"/>
  <c r="K124" i="63"/>
  <c r="S270" i="63"/>
  <c r="CE538" i="63"/>
  <c r="BY538" i="63"/>
  <c r="S436" i="63"/>
  <c r="Q97" i="62"/>
  <c r="AQ134" i="63"/>
  <c r="AI436" i="63"/>
  <c r="CU300" i="63"/>
  <c r="AI300" i="63"/>
  <c r="CE510" i="63"/>
  <c r="CE442" i="63"/>
  <c r="S97" i="62"/>
  <c r="BG134" i="63"/>
  <c r="AY602" i="63"/>
  <c r="CU442" i="63"/>
  <c r="BW436" i="63"/>
  <c r="R87" i="62"/>
  <c r="R83" i="62"/>
  <c r="S37" i="7"/>
  <c r="S33" i="7"/>
  <c r="S647" i="63"/>
  <c r="T97" i="62"/>
  <c r="U97" i="62"/>
  <c r="J97" i="62"/>
  <c r="AI538" i="63"/>
  <c r="O87" i="62"/>
  <c r="CM538" i="63"/>
  <c r="CU538" i="63"/>
  <c r="K546" i="63"/>
  <c r="K538" i="63"/>
  <c r="BO538" i="63"/>
  <c r="AQ546" i="63"/>
  <c r="M109" i="7"/>
  <c r="BW538" i="63"/>
  <c r="S538" i="63"/>
  <c r="AQ538" i="63"/>
  <c r="AA538" i="63"/>
  <c r="BO590" i="63"/>
  <c r="CM632" i="63"/>
  <c r="AQ632" i="63"/>
  <c r="E16" i="60"/>
  <c r="T141" i="62"/>
  <c r="U141" i="62"/>
  <c r="S17" i="60"/>
  <c r="T84" i="62"/>
  <c r="U84" i="62"/>
  <c r="J17" i="60"/>
  <c r="U30" i="62"/>
  <c r="T30" i="62"/>
  <c r="T42" i="62"/>
  <c r="U42" i="62"/>
  <c r="P17" i="60"/>
  <c r="U99" i="62"/>
  <c r="T99" i="62"/>
  <c r="J37" i="7"/>
  <c r="BW590" i="63"/>
  <c r="CE590" i="63"/>
  <c r="AQ590" i="63"/>
  <c r="R17" i="60"/>
  <c r="K17" i="60"/>
  <c r="U11" i="62"/>
  <c r="T11" i="62"/>
  <c r="T100" i="62"/>
  <c r="U100" i="62"/>
  <c r="T138" i="62"/>
  <c r="U138" i="62"/>
  <c r="U39" i="62"/>
  <c r="T39" i="62"/>
  <c r="K20" i="62"/>
  <c r="T135" i="62"/>
  <c r="U135" i="62"/>
  <c r="N19" i="7"/>
  <c r="O37" i="7"/>
  <c r="U49" i="62"/>
  <c r="T49" i="62"/>
  <c r="K19" i="7"/>
  <c r="AI632" i="63"/>
  <c r="S632" i="63"/>
  <c r="DC646" i="63"/>
  <c r="U16" i="60"/>
  <c r="L17" i="60"/>
  <c r="T83" i="62"/>
  <c r="U83" i="62"/>
  <c r="Q87" i="62"/>
  <c r="T71" i="62"/>
  <c r="U71" i="62"/>
  <c r="T126" i="62"/>
  <c r="U126" i="62"/>
  <c r="K37" i="7"/>
  <c r="I151" i="7"/>
  <c r="K151" i="7"/>
  <c r="N151" i="7"/>
  <c r="U61" i="7"/>
  <c r="N87" i="62"/>
  <c r="U24" i="62"/>
  <c r="T24" i="62"/>
  <c r="T91" i="62"/>
  <c r="U91" i="62"/>
  <c r="K27" i="62"/>
  <c r="G20" i="62"/>
  <c r="F20" i="62"/>
  <c r="H27" i="62"/>
  <c r="M17" i="60"/>
  <c r="U85" i="62"/>
  <c r="T85" i="62"/>
  <c r="U131" i="62"/>
  <c r="T131" i="62"/>
  <c r="G37" i="7"/>
  <c r="F27" i="62"/>
  <c r="U102" i="62"/>
  <c r="T102" i="62"/>
  <c r="G27" i="62"/>
  <c r="T105" i="62"/>
  <c r="U105" i="62"/>
  <c r="U104" i="62"/>
  <c r="T104" i="62"/>
  <c r="Y387" i="63"/>
  <c r="X387" i="63"/>
  <c r="CY387" i="63"/>
  <c r="R387" i="63"/>
  <c r="AL387" i="63"/>
  <c r="AT387" i="63"/>
  <c r="AF387" i="63"/>
  <c r="H387" i="63"/>
  <c r="BL387" i="63"/>
  <c r="AW387" i="63"/>
  <c r="P387" i="63"/>
  <c r="DB387" i="63"/>
  <c r="DA387" i="63"/>
  <c r="AN387" i="63"/>
  <c r="CL387" i="63"/>
  <c r="F387" i="63"/>
  <c r="AX387" i="63"/>
  <c r="BN387" i="63"/>
  <c r="AH387" i="63"/>
  <c r="AO387" i="63"/>
  <c r="Q387" i="63"/>
  <c r="BD387" i="63"/>
  <c r="BV387" i="63"/>
  <c r="CC387" i="63"/>
  <c r="AG387" i="63"/>
  <c r="AV387" i="63"/>
  <c r="BU387" i="63"/>
  <c r="CB387" i="63"/>
  <c r="Z387" i="63"/>
  <c r="AP387" i="63"/>
  <c r="CJ387" i="63"/>
  <c r="BE387" i="63"/>
  <c r="BR387" i="63"/>
  <c r="CR387" i="63"/>
  <c r="CX387" i="63"/>
  <c r="CW387" i="63"/>
  <c r="BK387" i="63"/>
  <c r="V387" i="63"/>
  <c r="BM387" i="63"/>
  <c r="BF387" i="63"/>
  <c r="J387" i="63"/>
  <c r="CK387" i="63"/>
  <c r="AD387" i="63"/>
  <c r="I387" i="63"/>
  <c r="BZ387" i="63"/>
  <c r="CZ387" i="63"/>
  <c r="CD387" i="63"/>
  <c r="CT387" i="63"/>
  <c r="CS387" i="63"/>
  <c r="BT387" i="63"/>
  <c r="U387" i="63"/>
  <c r="N387" i="63"/>
  <c r="AK387" i="63"/>
  <c r="G387" i="63"/>
  <c r="O387" i="63"/>
  <c r="CA387" i="63"/>
  <c r="BY387" i="63"/>
  <c r="BA387" i="63"/>
  <c r="W387" i="63"/>
  <c r="BJ387" i="63"/>
  <c r="AE387" i="63"/>
  <c r="BI387" i="63"/>
  <c r="CG387" i="63"/>
  <c r="CP387" i="63"/>
  <c r="AU387" i="63"/>
  <c r="BS387" i="63"/>
  <c r="BQ387" i="63"/>
  <c r="BC387" i="63"/>
  <c r="E387" i="63"/>
  <c r="M387" i="63"/>
  <c r="CH387" i="63"/>
  <c r="AM387" i="63"/>
  <c r="CO387" i="63"/>
  <c r="CI387" i="63"/>
  <c r="AC387" i="63"/>
  <c r="BB387" i="63"/>
  <c r="AS387" i="63"/>
  <c r="CQ387" i="63"/>
  <c r="K632" i="63"/>
  <c r="BO632" i="63"/>
  <c r="W16" i="60"/>
  <c r="H17" i="60"/>
  <c r="I37" i="7"/>
  <c r="T23" i="62"/>
  <c r="U23" i="62"/>
  <c r="Q27" i="62"/>
  <c r="N17" i="60"/>
  <c r="U144" i="62"/>
  <c r="T144" i="62"/>
  <c r="U134" i="62"/>
  <c r="T134" i="62"/>
  <c r="U32" i="62"/>
  <c r="T32" i="62"/>
  <c r="T19" i="62"/>
  <c r="U19" i="62"/>
  <c r="J20" i="62"/>
  <c r="H87" i="62"/>
  <c r="T45" i="62"/>
  <c r="U45" i="62"/>
  <c r="T33" i="7"/>
  <c r="Q37" i="7"/>
  <c r="CU590" i="63"/>
  <c r="S590" i="63"/>
  <c r="AA590" i="63"/>
  <c r="T17" i="7"/>
  <c r="Q19" i="7"/>
  <c r="U36" i="62"/>
  <c r="T36" i="62"/>
  <c r="U133" i="62"/>
  <c r="T133" i="62"/>
  <c r="O17" i="60"/>
  <c r="U98" i="62"/>
  <c r="T98" i="62"/>
  <c r="K87" i="62"/>
  <c r="O27" i="62"/>
  <c r="U34" i="62"/>
  <c r="T34" i="62"/>
  <c r="AP333" i="63"/>
  <c r="BM333" i="63"/>
  <c r="BE333" i="63"/>
  <c r="H333" i="63"/>
  <c r="BN333" i="63"/>
  <c r="AO333" i="63"/>
  <c r="BF333" i="63"/>
  <c r="Z333" i="63"/>
  <c r="V333" i="63"/>
  <c r="BL333" i="63"/>
  <c r="AH333" i="63"/>
  <c r="BD333" i="63"/>
  <c r="P333" i="63"/>
  <c r="J333" i="63"/>
  <c r="AG333" i="63"/>
  <c r="BZ333" i="63"/>
  <c r="BU333" i="63"/>
  <c r="Y333" i="63"/>
  <c r="F333" i="63"/>
  <c r="AX333" i="63"/>
  <c r="AL333" i="63"/>
  <c r="AF333" i="63"/>
  <c r="BR333" i="63"/>
  <c r="CR333" i="63"/>
  <c r="CX333" i="63"/>
  <c r="CW333" i="63"/>
  <c r="X333" i="63"/>
  <c r="CY333" i="63"/>
  <c r="CJ333" i="63"/>
  <c r="CL333" i="63"/>
  <c r="R333" i="63"/>
  <c r="AT333" i="63"/>
  <c r="AW333" i="63"/>
  <c r="Q333" i="63"/>
  <c r="BV333" i="63"/>
  <c r="CC333" i="63"/>
  <c r="DB333" i="63"/>
  <c r="DA333" i="63"/>
  <c r="BK333" i="63"/>
  <c r="CD333" i="63"/>
  <c r="CK333" i="63"/>
  <c r="BT333" i="63"/>
  <c r="AD333" i="63"/>
  <c r="AN333" i="63"/>
  <c r="I333" i="63"/>
  <c r="AV333" i="63"/>
  <c r="CT333" i="63"/>
  <c r="CS333" i="63"/>
  <c r="CB333" i="63"/>
  <c r="CZ333" i="63"/>
  <c r="AM333" i="63"/>
  <c r="CO333" i="63"/>
  <c r="N333" i="63"/>
  <c r="CP333" i="63"/>
  <c r="BA333" i="63"/>
  <c r="E333" i="63"/>
  <c r="M333" i="63"/>
  <c r="CH333" i="63"/>
  <c r="AE333" i="63"/>
  <c r="U333" i="63"/>
  <c r="CG333" i="63"/>
  <c r="W333" i="63"/>
  <c r="BB333" i="63"/>
  <c r="BJ333" i="63"/>
  <c r="AS333" i="63"/>
  <c r="BI333" i="63"/>
  <c r="AK333" i="63"/>
  <c r="G333" i="63"/>
  <c r="AC333" i="63"/>
  <c r="CA333" i="63"/>
  <c r="CI333" i="63"/>
  <c r="AU333" i="63"/>
  <c r="BY333" i="63"/>
  <c r="BS333" i="63"/>
  <c r="BQ333" i="63"/>
  <c r="O333" i="63"/>
  <c r="BC333" i="63"/>
  <c r="CQ333" i="63"/>
  <c r="CU632" i="63"/>
  <c r="AA632" i="63"/>
  <c r="T94" i="62"/>
  <c r="U94" i="62"/>
  <c r="U17" i="62"/>
  <c r="Q20" i="62"/>
  <c r="T25" i="62"/>
  <c r="U25" i="62"/>
  <c r="U33" i="62"/>
  <c r="T33" i="62"/>
  <c r="N37" i="7"/>
  <c r="U37" i="62"/>
  <c r="T37" i="62"/>
  <c r="K590" i="63"/>
  <c r="DC604" i="63"/>
  <c r="G87" i="62"/>
  <c r="H19" i="7"/>
  <c r="F37" i="7"/>
  <c r="T26" i="62"/>
  <c r="U26" i="62"/>
  <c r="T35" i="62"/>
  <c r="U35" i="62"/>
  <c r="I87" i="62"/>
  <c r="G17" i="60"/>
  <c r="T38" i="62"/>
  <c r="U38" i="62"/>
  <c r="N27" i="62"/>
  <c r="T43" i="62"/>
  <c r="U43" i="62"/>
  <c r="T103" i="62"/>
  <c r="U103" i="62"/>
  <c r="T17" i="60"/>
  <c r="I17" i="60"/>
  <c r="F19" i="7"/>
  <c r="C13" i="128" l="1"/>
  <c r="L117" i="7"/>
  <c r="BW546" i="63"/>
  <c r="R117" i="7"/>
  <c r="AY546" i="63"/>
  <c r="AY632" i="63"/>
  <c r="M117" i="7"/>
  <c r="CE546" i="63"/>
  <c r="U66" i="7"/>
  <c r="T66" i="7"/>
  <c r="U137" i="7"/>
  <c r="T137" i="7"/>
  <c r="U62" i="7"/>
  <c r="T62" i="7"/>
  <c r="U152" i="7"/>
  <c r="T152" i="7"/>
  <c r="U124" i="7"/>
  <c r="T124" i="7"/>
  <c r="U54" i="7"/>
  <c r="T54" i="7"/>
  <c r="U35" i="7"/>
  <c r="T35" i="7"/>
  <c r="U110" i="7"/>
  <c r="T110" i="7"/>
  <c r="U56" i="7"/>
  <c r="T56" i="7"/>
  <c r="N117" i="7"/>
  <c r="CM546" i="63"/>
  <c r="G117" i="7"/>
  <c r="S546" i="63"/>
  <c r="O117" i="7"/>
  <c r="CU546" i="63"/>
  <c r="U111" i="7"/>
  <c r="T111" i="7"/>
  <c r="K41" i="128"/>
  <c r="I41" i="128"/>
  <c r="F41" i="128"/>
  <c r="D41" i="128"/>
  <c r="H41" i="128"/>
  <c r="J41" i="128"/>
  <c r="E41" i="128"/>
  <c r="G41" i="128"/>
  <c r="U55" i="7"/>
  <c r="T55" i="7"/>
  <c r="U132" i="7"/>
  <c r="T132" i="7"/>
  <c r="U112" i="7"/>
  <c r="T112" i="7"/>
  <c r="T20" i="62"/>
  <c r="T17" i="62"/>
  <c r="S151" i="7"/>
  <c r="BG590" i="63"/>
  <c r="BG632" i="63"/>
  <c r="K117" i="7"/>
  <c r="BO546" i="63"/>
  <c r="S109" i="7"/>
  <c r="BG538" i="63"/>
  <c r="I117" i="7"/>
  <c r="AI546" i="63"/>
  <c r="U116" i="7"/>
  <c r="T116" i="7"/>
  <c r="U65" i="7"/>
  <c r="T65" i="7"/>
  <c r="U44" i="7"/>
  <c r="T44" i="7"/>
  <c r="U120" i="7"/>
  <c r="T120" i="7"/>
  <c r="U136" i="7"/>
  <c r="T136" i="7"/>
  <c r="R26" i="62"/>
  <c r="R27" i="62"/>
  <c r="E17" i="128"/>
  <c r="E20" i="128" s="1"/>
  <c r="C20" i="55"/>
  <c r="C36" i="55"/>
  <c r="R151" i="7"/>
  <c r="AY590" i="63"/>
  <c r="S117" i="7"/>
  <c r="BG546" i="63"/>
  <c r="R109" i="7"/>
  <c r="AY538" i="63"/>
  <c r="H117" i="7"/>
  <c r="AA546" i="63"/>
  <c r="U34" i="7"/>
  <c r="T34" i="7"/>
  <c r="U68" i="7"/>
  <c r="T68" i="7"/>
  <c r="C12" i="128"/>
  <c r="F8" i="55"/>
  <c r="C19" i="55"/>
  <c r="F9" i="55"/>
  <c r="C35" i="55"/>
  <c r="F12" i="55"/>
  <c r="F13" i="55"/>
  <c r="F15" i="55"/>
  <c r="U57" i="7"/>
  <c r="T57" i="7"/>
  <c r="U63" i="7"/>
  <c r="T63" i="7"/>
  <c r="U36" i="7"/>
  <c r="T36" i="7"/>
  <c r="U119" i="7"/>
  <c r="T119" i="7"/>
  <c r="I109" i="7"/>
  <c r="J117" i="7"/>
  <c r="S387" i="63"/>
  <c r="BO387" i="63"/>
  <c r="AQ387" i="63"/>
  <c r="T87" i="62"/>
  <c r="J109" i="7"/>
  <c r="F109" i="7"/>
  <c r="AA333" i="63"/>
  <c r="G109" i="7"/>
  <c r="F117" i="7"/>
  <c r="O109" i="7"/>
  <c r="L109" i="7"/>
  <c r="H109" i="7"/>
  <c r="K109" i="7"/>
  <c r="N109" i="7"/>
  <c r="BO333" i="63"/>
  <c r="AQ333" i="63"/>
  <c r="F151" i="7"/>
  <c r="CH339" i="63"/>
  <c r="N339" i="63"/>
  <c r="U339" i="63"/>
  <c r="X339" i="63"/>
  <c r="H339" i="63"/>
  <c r="P339" i="63"/>
  <c r="F339" i="63"/>
  <c r="CB339" i="63"/>
  <c r="CY339" i="63"/>
  <c r="AH339" i="63"/>
  <c r="CL339" i="63"/>
  <c r="Q339" i="63"/>
  <c r="CT339" i="63"/>
  <c r="AD339" i="63"/>
  <c r="CQ339" i="63"/>
  <c r="AK339" i="63"/>
  <c r="AM339" i="63"/>
  <c r="E339" i="63"/>
  <c r="BY339" i="63"/>
  <c r="AU339" i="63"/>
  <c r="R339" i="63"/>
  <c r="CX339" i="63"/>
  <c r="CD339" i="63"/>
  <c r="AX339" i="63"/>
  <c r="J339" i="63"/>
  <c r="CK339" i="63"/>
  <c r="BR339" i="63"/>
  <c r="AN339" i="63"/>
  <c r="BN339" i="63"/>
  <c r="BF339" i="63"/>
  <c r="CZ339" i="63"/>
  <c r="BS339" i="63"/>
  <c r="CP339" i="63"/>
  <c r="AS339" i="63"/>
  <c r="M339" i="63"/>
  <c r="BC339" i="63"/>
  <c r="G339" i="63"/>
  <c r="CG339" i="63"/>
  <c r="BJ339" i="63"/>
  <c r="BQ339" i="63"/>
  <c r="W339" i="63"/>
  <c r="CA339" i="63"/>
  <c r="Z339" i="63"/>
  <c r="CJ339" i="63"/>
  <c r="AL339" i="63"/>
  <c r="CS339" i="63"/>
  <c r="AP339" i="63"/>
  <c r="BV339" i="63"/>
  <c r="BK339" i="63"/>
  <c r="BT339" i="63"/>
  <c r="BE339" i="63"/>
  <c r="AT339" i="63"/>
  <c r="BM339" i="63"/>
  <c r="BL339" i="63"/>
  <c r="BD339" i="63"/>
  <c r="BZ339" i="63"/>
  <c r="CR339" i="63"/>
  <c r="DA339" i="63"/>
  <c r="AC339" i="63"/>
  <c r="CO339" i="63"/>
  <c r="AE339" i="63"/>
  <c r="BA339" i="63"/>
  <c r="BI339" i="63"/>
  <c r="O339" i="63"/>
  <c r="V339" i="63"/>
  <c r="AW339" i="63"/>
  <c r="I339" i="63"/>
  <c r="AG339" i="63"/>
  <c r="CC339" i="63"/>
  <c r="Y339" i="63"/>
  <c r="AF339" i="63"/>
  <c r="CW339" i="63"/>
  <c r="AV339" i="63"/>
  <c r="AO339" i="63"/>
  <c r="DB339" i="63"/>
  <c r="BU339" i="63"/>
  <c r="CI339" i="63"/>
  <c r="BB339" i="63"/>
  <c r="T19" i="7"/>
  <c r="H151" i="7"/>
  <c r="T27" i="62"/>
  <c r="CU387" i="63"/>
  <c r="K387" i="63"/>
  <c r="W17" i="60"/>
  <c r="U20" i="62"/>
  <c r="BW333" i="63"/>
  <c r="AI333" i="63"/>
  <c r="CU333" i="63"/>
  <c r="DC333" i="63"/>
  <c r="G151" i="7"/>
  <c r="DC387" i="63"/>
  <c r="J151" i="7"/>
  <c r="E17" i="60"/>
  <c r="CM333" i="63"/>
  <c r="S333" i="63"/>
  <c r="T37" i="7"/>
  <c r="AI387" i="63"/>
  <c r="BW387" i="63"/>
  <c r="CM387" i="63"/>
  <c r="CE387" i="63"/>
  <c r="AA387" i="63"/>
  <c r="U87" i="62"/>
  <c r="M151" i="7"/>
  <c r="CE333" i="63"/>
  <c r="Q64" i="7"/>
  <c r="K333" i="63"/>
  <c r="O151" i="7"/>
  <c r="U27" i="62"/>
  <c r="G92" i="7"/>
  <c r="K92" i="7"/>
  <c r="J92" i="7"/>
  <c r="U17" i="60"/>
  <c r="L151" i="7"/>
  <c r="Q92" i="7" l="1"/>
  <c r="Q109" i="7"/>
  <c r="Q117" i="7"/>
  <c r="H69" i="7"/>
  <c r="H64" i="7"/>
  <c r="K69" i="7"/>
  <c r="K64" i="7"/>
  <c r="D19" i="55"/>
  <c r="E19" i="55" s="1"/>
  <c r="C22" i="55"/>
  <c r="C37" i="55"/>
  <c r="U37" i="7"/>
  <c r="U33" i="7"/>
  <c r="BG333" i="63"/>
  <c r="D20" i="55"/>
  <c r="E20" i="55" s="1"/>
  <c r="J69" i="7"/>
  <c r="J64" i="7"/>
  <c r="Q151" i="7"/>
  <c r="S92" i="7"/>
  <c r="BG387" i="63"/>
  <c r="AY333" i="63"/>
  <c r="U19" i="7"/>
  <c r="U17" i="7"/>
  <c r="R92" i="7"/>
  <c r="AY387" i="63"/>
  <c r="T64" i="7"/>
  <c r="Q69" i="7"/>
  <c r="N92" i="7"/>
  <c r="F24" i="128" s="1"/>
  <c r="H92" i="7"/>
  <c r="I92" i="7"/>
  <c r="M92" i="7"/>
  <c r="F92" i="7"/>
  <c r="BG339" i="63"/>
  <c r="AQ339" i="63"/>
  <c r="O92" i="7"/>
  <c r="DC339" i="63"/>
  <c r="L92" i="7"/>
  <c r="AY339" i="63"/>
  <c r="E22" i="55" l="1"/>
  <c r="CM339" i="63"/>
  <c r="O69" i="7"/>
  <c r="O64" i="7"/>
  <c r="N69" i="7"/>
  <c r="N64" i="7"/>
  <c r="AI339" i="63"/>
  <c r="M69" i="7"/>
  <c r="M64" i="7"/>
  <c r="C24" i="128"/>
  <c r="C18" i="55"/>
  <c r="C23" i="55" s="1"/>
  <c r="CU339" i="63"/>
  <c r="CE339" i="63"/>
  <c r="L69" i="7"/>
  <c r="L64" i="7"/>
  <c r="BO339" i="63"/>
  <c r="I69" i="7"/>
  <c r="I64" i="7"/>
  <c r="R69" i="7"/>
  <c r="R64" i="7"/>
  <c r="U151" i="7"/>
  <c r="T151" i="7"/>
  <c r="S69" i="7"/>
  <c r="S64" i="7"/>
  <c r="D22" i="55"/>
  <c r="U109" i="7"/>
  <c r="T109" i="7"/>
  <c r="K339" i="63"/>
  <c r="F69" i="7"/>
  <c r="F64" i="7"/>
  <c r="AA339" i="63"/>
  <c r="G69" i="7"/>
  <c r="G64" i="7"/>
  <c r="S339" i="63"/>
  <c r="BW339" i="63"/>
  <c r="U117" i="7"/>
  <c r="T117" i="7"/>
  <c r="T69" i="7"/>
  <c r="U69" i="7" l="1"/>
  <c r="U64" i="7"/>
  <c r="C25" i="55"/>
  <c r="C24" i="55"/>
  <c r="D18" i="55"/>
  <c r="D23" i="55" s="1"/>
  <c r="U92" i="7"/>
  <c r="T92" i="7"/>
  <c r="E18" i="55" l="1"/>
  <c r="E23" i="55" s="1"/>
  <c r="E24" i="55" s="1"/>
  <c r="F16" i="56" s="1"/>
  <c r="C26" i="55"/>
  <c r="D40" i="122"/>
  <c r="D25" i="55"/>
  <c r="D24" i="55"/>
  <c r="F12" i="56" s="1"/>
  <c r="D49" i="122"/>
  <c r="E25" i="55" l="1"/>
  <c r="E26" i="55" s="1"/>
  <c r="D58" i="122"/>
  <c r="D62" i="122" s="1"/>
  <c r="D63" i="122" s="1"/>
  <c r="D51" i="122"/>
  <c r="D53" i="122"/>
  <c r="D54" i="122" s="1"/>
  <c r="G21" i="130"/>
  <c r="I12" i="56"/>
  <c r="D26" i="55"/>
  <c r="C28" i="55"/>
  <c r="I16" i="56"/>
  <c r="G34" i="130"/>
  <c r="C29" i="55"/>
  <c r="D60" i="122" l="1"/>
  <c r="H21" i="130"/>
  <c r="H34" i="130"/>
  <c r="J12" i="56"/>
  <c r="L12" i="56" s="1"/>
  <c r="K12" i="56"/>
  <c r="M12" i="56" s="1"/>
  <c r="K16" i="56"/>
  <c r="M16" i="56" s="1"/>
  <c r="J16" i="56"/>
  <c r="L16" i="56" s="1"/>
  <c r="M23" i="60" l="1"/>
  <c r="G11" i="60"/>
  <c r="S23" i="60"/>
  <c r="S11" i="60"/>
  <c r="J11" i="60"/>
  <c r="I11" i="60"/>
  <c r="P11" i="60"/>
  <c r="I23" i="60"/>
  <c r="L23" i="60"/>
  <c r="T23" i="60"/>
  <c r="T11" i="60"/>
  <c r="G23" i="60"/>
  <c r="H23" i="60"/>
  <c r="N11" i="60"/>
  <c r="P23" i="60"/>
  <c r="O11" i="60"/>
  <c r="H11" i="60"/>
  <c r="O23" i="60"/>
  <c r="N23" i="60"/>
  <c r="J23" i="60"/>
  <c r="M11" i="60"/>
  <c r="L11" i="60" l="1"/>
  <c r="K11" i="60"/>
  <c r="U23" i="60" l="1"/>
  <c r="K23" i="60"/>
  <c r="W23" i="60"/>
  <c r="R23" i="60"/>
  <c r="W11" i="60"/>
  <c r="R11" i="60"/>
  <c r="E11" i="60"/>
  <c r="S10" i="60"/>
  <c r="O10" i="60"/>
  <c r="R10" i="60"/>
  <c r="K10" i="60"/>
  <c r="U11" i="60"/>
  <c r="L10" i="60"/>
  <c r="N10" i="60"/>
  <c r="G10" i="60"/>
  <c r="E23" i="60"/>
  <c r="T10" i="60"/>
  <c r="J10" i="60"/>
  <c r="P10" i="60"/>
  <c r="H10" i="60"/>
  <c r="M10" i="60"/>
  <c r="I10" i="60"/>
  <c r="N22" i="60" l="1"/>
  <c r="I22" i="60"/>
  <c r="M22" i="60"/>
  <c r="H22" i="60"/>
  <c r="P22" i="60"/>
  <c r="J22" i="60"/>
  <c r="K22" i="60"/>
  <c r="R22" i="60"/>
  <c r="E10" i="60"/>
  <c r="W10" i="60"/>
  <c r="O22" i="60"/>
  <c r="L22" i="60"/>
  <c r="T22" i="60"/>
  <c r="G22" i="60"/>
  <c r="S22" i="60"/>
  <c r="U10" i="60"/>
  <c r="E22" i="60" l="1"/>
  <c r="U22" i="60"/>
  <c r="W22" i="60"/>
  <c r="AA59" i="60" l="1"/>
  <c r="G12" i="60"/>
  <c r="I13" i="60" l="1"/>
  <c r="I12" i="60"/>
  <c r="L13" i="60"/>
  <c r="L12" i="60"/>
  <c r="J14" i="128"/>
  <c r="P13" i="60"/>
  <c r="P12" i="60"/>
  <c r="J13" i="60"/>
  <c r="J12" i="60"/>
  <c r="S13" i="60"/>
  <c r="S12" i="60"/>
  <c r="H13" i="60"/>
  <c r="H12" i="60"/>
  <c r="T13" i="60"/>
  <c r="T12" i="60"/>
  <c r="O13" i="60"/>
  <c r="O12" i="60"/>
  <c r="Z60" i="60"/>
  <c r="AA60" i="60" s="1"/>
  <c r="S33" i="60"/>
  <c r="H33" i="60"/>
  <c r="G13" i="60"/>
  <c r="T33" i="60"/>
  <c r="I33" i="60"/>
  <c r="K12" i="60"/>
  <c r="R12" i="60"/>
  <c r="J33" i="60"/>
  <c r="L33" i="60" l="1"/>
  <c r="K14" i="128"/>
  <c r="O33" i="60"/>
  <c r="N13" i="60"/>
  <c r="N12" i="60"/>
  <c r="M13" i="60"/>
  <c r="M12" i="60"/>
  <c r="P33" i="60"/>
  <c r="M384" i="63"/>
  <c r="BZ384" i="63"/>
  <c r="CA384" i="63"/>
  <c r="CZ384" i="63"/>
  <c r="DB384" i="63"/>
  <c r="H384" i="63"/>
  <c r="AO384" i="63"/>
  <c r="BF384" i="63"/>
  <c r="BK384" i="63"/>
  <c r="BV384" i="63"/>
  <c r="BJ384" i="63"/>
  <c r="F384" i="63"/>
  <c r="CQ384" i="63"/>
  <c r="V384" i="63"/>
  <c r="G384" i="63"/>
  <c r="AP384" i="63"/>
  <c r="X384" i="63"/>
  <c r="DA384" i="63"/>
  <c r="BM384" i="63"/>
  <c r="AL384" i="63"/>
  <c r="CI384" i="63"/>
  <c r="I384" i="63"/>
  <c r="AN384" i="63"/>
  <c r="CK384" i="63"/>
  <c r="CW384" i="63"/>
  <c r="BY384" i="63"/>
  <c r="CG384" i="63"/>
  <c r="CL384" i="63"/>
  <c r="BU384" i="63"/>
  <c r="BR384" i="63"/>
  <c r="BC384" i="63"/>
  <c r="AS384" i="63"/>
  <c r="CD384" i="63"/>
  <c r="AC384" i="63"/>
  <c r="CX384" i="63"/>
  <c r="AW384" i="63"/>
  <c r="Z384" i="63"/>
  <c r="W384" i="63"/>
  <c r="AH384" i="63"/>
  <c r="AG384" i="63"/>
  <c r="AX384" i="63"/>
  <c r="CO384" i="63"/>
  <c r="CC384" i="63"/>
  <c r="R384" i="63"/>
  <c r="CY384" i="63"/>
  <c r="CS384" i="63"/>
  <c r="N384" i="63"/>
  <c r="CP384" i="63"/>
  <c r="AF384" i="63"/>
  <c r="BL384" i="63"/>
  <c r="AK384" i="63"/>
  <c r="BD384" i="63"/>
  <c r="AT384" i="63"/>
  <c r="CT384" i="63"/>
  <c r="BA384" i="63"/>
  <c r="CJ384" i="63"/>
  <c r="BI384" i="63"/>
  <c r="J384" i="63"/>
  <c r="E384" i="63"/>
  <c r="Y384" i="63"/>
  <c r="AD384" i="63"/>
  <c r="BN384" i="63"/>
  <c r="BT384" i="63"/>
  <c r="AV384" i="63"/>
  <c r="CR384" i="63"/>
  <c r="BB384" i="63"/>
  <c r="AM384" i="63"/>
  <c r="BE384" i="63"/>
  <c r="O384" i="63"/>
  <c r="CH384" i="63"/>
  <c r="AU384" i="63"/>
  <c r="P384" i="63"/>
  <c r="BS384" i="63"/>
  <c r="Q384" i="63"/>
  <c r="CB384" i="63"/>
  <c r="AE384" i="63"/>
  <c r="BQ384" i="63"/>
  <c r="U384" i="63"/>
  <c r="AD551" i="63"/>
  <c r="BZ551" i="63"/>
  <c r="BD551" i="63"/>
  <c r="Q551" i="63"/>
  <c r="BU551" i="63"/>
  <c r="W551" i="63"/>
  <c r="BR551" i="63"/>
  <c r="AK551" i="63"/>
  <c r="AL551" i="63"/>
  <c r="CB551" i="63"/>
  <c r="CA551" i="63"/>
  <c r="H551" i="63"/>
  <c r="CC551" i="63"/>
  <c r="CY551" i="63"/>
  <c r="BE551" i="63"/>
  <c r="M551" i="63"/>
  <c r="BT551" i="63"/>
  <c r="BN551" i="63"/>
  <c r="BB551" i="63"/>
  <c r="CD551" i="63"/>
  <c r="AT551" i="63"/>
  <c r="E551" i="63"/>
  <c r="BM551" i="63"/>
  <c r="CH551" i="63"/>
  <c r="DB551" i="63"/>
  <c r="BA551" i="63"/>
  <c r="P551" i="63"/>
  <c r="CI551" i="63"/>
  <c r="CS551" i="63"/>
  <c r="AX551" i="63"/>
  <c r="Z551" i="63"/>
  <c r="CT551" i="63"/>
  <c r="AN551" i="63"/>
  <c r="BS551" i="63"/>
  <c r="CZ551" i="63"/>
  <c r="V551" i="63"/>
  <c r="BK551" i="63"/>
  <c r="BY551" i="63"/>
  <c r="AW551" i="63"/>
  <c r="R551" i="63"/>
  <c r="AH551" i="63"/>
  <c r="O551" i="63"/>
  <c r="CW551" i="63"/>
  <c r="CO551" i="63"/>
  <c r="AE551" i="63"/>
  <c r="BC551" i="63"/>
  <c r="CX551" i="63"/>
  <c r="AS551" i="63"/>
  <c r="CQ551" i="63"/>
  <c r="AV551" i="63"/>
  <c r="X551" i="63"/>
  <c r="CP551" i="63"/>
  <c r="AU551" i="63"/>
  <c r="CL551" i="63"/>
  <c r="BF551" i="63"/>
  <c r="J551" i="63"/>
  <c r="CG551" i="63"/>
  <c r="AF551" i="63"/>
  <c r="Y551" i="63"/>
  <c r="AG551" i="63"/>
  <c r="AC551" i="63"/>
  <c r="BQ551" i="63"/>
  <c r="AM551" i="63"/>
  <c r="G551" i="63"/>
  <c r="U551" i="63"/>
  <c r="BJ551" i="63"/>
  <c r="BL551" i="63"/>
  <c r="DA551" i="63"/>
  <c r="AP551" i="63"/>
  <c r="CJ551" i="63"/>
  <c r="CR551" i="63"/>
  <c r="I551" i="63"/>
  <c r="AO551" i="63"/>
  <c r="F551" i="63"/>
  <c r="N551" i="63"/>
  <c r="BV551" i="63"/>
  <c r="CK551" i="63"/>
  <c r="AT221" i="63"/>
  <c r="BD221" i="63"/>
  <c r="BZ221" i="63"/>
  <c r="AK221" i="63"/>
  <c r="AM221" i="63"/>
  <c r="CB221" i="63"/>
  <c r="CO221" i="63"/>
  <c r="G221" i="63"/>
  <c r="F221" i="63"/>
  <c r="J221" i="63"/>
  <c r="DA221" i="63"/>
  <c r="DB221" i="63"/>
  <c r="BV221" i="63"/>
  <c r="CC221" i="63"/>
  <c r="CK221" i="63"/>
  <c r="AU221" i="63"/>
  <c r="AX221" i="63"/>
  <c r="BE221" i="63"/>
  <c r="V221" i="63"/>
  <c r="CX221" i="63"/>
  <c r="BM221" i="63"/>
  <c r="M221" i="63"/>
  <c r="AO221" i="63"/>
  <c r="BK221" i="63"/>
  <c r="BS221" i="63"/>
  <c r="W221" i="63"/>
  <c r="BR221" i="63"/>
  <c r="BI221" i="63"/>
  <c r="CZ221" i="63"/>
  <c r="AL221" i="63"/>
  <c r="AW221" i="63"/>
  <c r="CY221" i="63"/>
  <c r="AG221" i="63"/>
  <c r="AD221" i="63"/>
  <c r="AF221" i="63"/>
  <c r="BA221" i="63"/>
  <c r="Z221" i="63"/>
  <c r="BT221" i="63"/>
  <c r="CW221" i="63"/>
  <c r="BL221" i="63"/>
  <c r="X221" i="63"/>
  <c r="AH221" i="63"/>
  <c r="BN221" i="63"/>
  <c r="BJ221" i="63"/>
  <c r="CD221" i="63"/>
  <c r="CL221" i="63"/>
  <c r="CQ221" i="63"/>
  <c r="BC221" i="63"/>
  <c r="CP221" i="63"/>
  <c r="E221" i="63"/>
  <c r="CS221" i="63"/>
  <c r="CT221" i="63"/>
  <c r="H221" i="63"/>
  <c r="BQ221" i="63"/>
  <c r="BF221" i="63"/>
  <c r="AS221" i="63"/>
  <c r="BY221" i="63"/>
  <c r="R221" i="63"/>
  <c r="BU221" i="63"/>
  <c r="Y221" i="63"/>
  <c r="AC221" i="63"/>
  <c r="CJ221" i="63"/>
  <c r="CH221" i="63"/>
  <c r="I221" i="63"/>
  <c r="CI221" i="63"/>
  <c r="O221" i="63"/>
  <c r="AE221" i="63"/>
  <c r="CR221" i="63"/>
  <c r="BB221" i="63"/>
  <c r="AP221" i="63"/>
  <c r="Q221" i="63"/>
  <c r="CG221" i="63"/>
  <c r="P221" i="63"/>
  <c r="CA221" i="63"/>
  <c r="AV221" i="63"/>
  <c r="N221" i="63"/>
  <c r="AN221" i="63"/>
  <c r="V414" i="63"/>
  <c r="AU414" i="63"/>
  <c r="G414" i="63"/>
  <c r="P414" i="63"/>
  <c r="AT414" i="63"/>
  <c r="CW414" i="63"/>
  <c r="CC414" i="63"/>
  <c r="Z414" i="63"/>
  <c r="AF414" i="63"/>
  <c r="CJ414" i="63"/>
  <c r="BJ414" i="63"/>
  <c r="BU414" i="63"/>
  <c r="Q414" i="63"/>
  <c r="AS414" i="63"/>
  <c r="BQ414" i="63"/>
  <c r="AM414" i="63"/>
  <c r="AW414" i="63"/>
  <c r="AG414" i="63"/>
  <c r="I414" i="63"/>
  <c r="N414" i="63"/>
  <c r="CY414" i="63"/>
  <c r="J414" i="63"/>
  <c r="CP414" i="63"/>
  <c r="AK414" i="63"/>
  <c r="AE414" i="63"/>
  <c r="CZ414" i="63"/>
  <c r="CH414" i="63"/>
  <c r="M414" i="63"/>
  <c r="AC414" i="63"/>
  <c r="BM414" i="63"/>
  <c r="AX414" i="63"/>
  <c r="BL414" i="63"/>
  <c r="BI414" i="63"/>
  <c r="BC414" i="63"/>
  <c r="BD414" i="63"/>
  <c r="BS414" i="63"/>
  <c r="CD414" i="63"/>
  <c r="CR414" i="63"/>
  <c r="H414" i="63"/>
  <c r="BY414" i="63"/>
  <c r="F414" i="63"/>
  <c r="U414" i="63"/>
  <c r="BR414" i="63"/>
  <c r="BT414" i="63"/>
  <c r="CG414" i="63"/>
  <c r="AV414" i="63"/>
  <c r="BA414" i="63"/>
  <c r="CI414" i="63"/>
  <c r="CK414" i="63"/>
  <c r="BE414" i="63"/>
  <c r="AH414" i="63"/>
  <c r="CB414" i="63"/>
  <c r="CL414" i="63"/>
  <c r="AP414" i="63"/>
  <c r="DB414" i="63"/>
  <c r="E414" i="63"/>
  <c r="CS414" i="63"/>
  <c r="CT414" i="63"/>
  <c r="DA414" i="63"/>
  <c r="BB414" i="63"/>
  <c r="CA414" i="63"/>
  <c r="CX414" i="63"/>
  <c r="W414" i="63"/>
  <c r="O414" i="63"/>
  <c r="AD414" i="63"/>
  <c r="BF414" i="63"/>
  <c r="BZ414" i="63"/>
  <c r="CQ414" i="63"/>
  <c r="AL414" i="63"/>
  <c r="R414" i="63"/>
  <c r="AO414" i="63"/>
  <c r="BK414" i="63"/>
  <c r="X414" i="63"/>
  <c r="BV414" i="63"/>
  <c r="BN414" i="63"/>
  <c r="CO414" i="63"/>
  <c r="AN414" i="63"/>
  <c r="Y414" i="63"/>
  <c r="CP218" i="63"/>
  <c r="CY218" i="63"/>
  <c r="BA218" i="63"/>
  <c r="CT218" i="63"/>
  <c r="CJ218" i="63"/>
  <c r="AF218" i="63"/>
  <c r="BU218" i="63"/>
  <c r="E218" i="63"/>
  <c r="H218" i="63"/>
  <c r="AU218" i="63"/>
  <c r="Q218" i="63"/>
  <c r="AP218" i="63"/>
  <c r="BS218" i="63"/>
  <c r="AG218" i="63"/>
  <c r="BC218" i="63"/>
  <c r="CC218" i="63"/>
  <c r="V218" i="63"/>
  <c r="CK218" i="63"/>
  <c r="AK218" i="63"/>
  <c r="AH218" i="63"/>
  <c r="BJ218" i="63"/>
  <c r="BR218" i="63"/>
  <c r="Z218" i="63"/>
  <c r="BZ218" i="63"/>
  <c r="BD218" i="63"/>
  <c r="BE218" i="63"/>
  <c r="AT218" i="63"/>
  <c r="Y218" i="63"/>
  <c r="BT218" i="63"/>
  <c r="AM218" i="63"/>
  <c r="CA218" i="63"/>
  <c r="BK218" i="63"/>
  <c r="AX218" i="63"/>
  <c r="X218" i="63"/>
  <c r="BF218" i="63"/>
  <c r="CS218" i="63"/>
  <c r="CQ218" i="63"/>
  <c r="CX218" i="63"/>
  <c r="AV218" i="63"/>
  <c r="CR218" i="63"/>
  <c r="AD218" i="63"/>
  <c r="O218" i="63"/>
  <c r="BN218" i="63"/>
  <c r="CG218" i="63"/>
  <c r="BQ218" i="63"/>
  <c r="BI218" i="63"/>
  <c r="CW218" i="63"/>
  <c r="CD218" i="63"/>
  <c r="CL218" i="63"/>
  <c r="BL218" i="63"/>
  <c r="AS218" i="63"/>
  <c r="R218" i="63"/>
  <c r="AN218" i="63"/>
  <c r="F218" i="63"/>
  <c r="G218" i="63"/>
  <c r="W218" i="63"/>
  <c r="CH218" i="63"/>
  <c r="DA218" i="63"/>
  <c r="P218" i="63"/>
  <c r="CB218" i="63"/>
  <c r="BV218" i="63"/>
  <c r="N218" i="63"/>
  <c r="U218" i="63"/>
  <c r="BY218" i="63"/>
  <c r="AC218" i="63"/>
  <c r="CI218" i="63"/>
  <c r="AW218" i="63"/>
  <c r="CO218" i="63"/>
  <c r="AE218" i="63"/>
  <c r="I218" i="63"/>
  <c r="BM218" i="63"/>
  <c r="AL218" i="63"/>
  <c r="M218" i="63"/>
  <c r="AO218" i="63"/>
  <c r="CZ218" i="63"/>
  <c r="J218" i="63"/>
  <c r="DB218" i="63"/>
  <c r="BB218" i="63"/>
  <c r="CZ103" i="63"/>
  <c r="BY103" i="63"/>
  <c r="CI103" i="63"/>
  <c r="AK103" i="63"/>
  <c r="U103" i="63"/>
  <c r="AO103" i="63"/>
  <c r="AT103" i="63"/>
  <c r="V103" i="63"/>
  <c r="BB103" i="63"/>
  <c r="CO103" i="63"/>
  <c r="AG103" i="63"/>
  <c r="BR103" i="63"/>
  <c r="BN103" i="63"/>
  <c r="CY103" i="63"/>
  <c r="AM103" i="63"/>
  <c r="BD103" i="63"/>
  <c r="BT103" i="63"/>
  <c r="AX103" i="63"/>
  <c r="X103" i="63"/>
  <c r="BJ103" i="63"/>
  <c r="Y103" i="63"/>
  <c r="CD103" i="63"/>
  <c r="M103" i="63"/>
  <c r="CR103" i="63"/>
  <c r="AN103" i="63"/>
  <c r="BV103" i="63"/>
  <c r="BL103" i="63"/>
  <c r="Q103" i="63"/>
  <c r="AD103" i="63"/>
  <c r="BS103" i="63"/>
  <c r="CC103" i="63"/>
  <c r="O103" i="63"/>
  <c r="CW103" i="63"/>
  <c r="N103" i="63"/>
  <c r="P103" i="63"/>
  <c r="BA103" i="63"/>
  <c r="BC103" i="63"/>
  <c r="CS103" i="63"/>
  <c r="AC103" i="63"/>
  <c r="BK103" i="63"/>
  <c r="DA103" i="63"/>
  <c r="AL103" i="63"/>
  <c r="CG103" i="63"/>
  <c r="F103" i="63"/>
  <c r="E103" i="63"/>
  <c r="G103" i="63"/>
  <c r="AH103" i="63"/>
  <c r="CP103" i="63"/>
  <c r="AS103" i="63"/>
  <c r="BU103" i="63"/>
  <c r="BF103" i="63"/>
  <c r="AP103" i="63"/>
  <c r="CB103" i="63"/>
  <c r="CJ103" i="63"/>
  <c r="BM103" i="63"/>
  <c r="AE103" i="63"/>
  <c r="AV103" i="63"/>
  <c r="AU103" i="63"/>
  <c r="BZ103" i="63"/>
  <c r="CK103" i="63"/>
  <c r="AF103" i="63"/>
  <c r="CL103" i="63"/>
  <c r="CT103" i="63"/>
  <c r="BI103" i="63"/>
  <c r="DB103" i="63"/>
  <c r="CX103" i="63"/>
  <c r="W103" i="63"/>
  <c r="I103" i="63"/>
  <c r="CH103" i="63"/>
  <c r="CA103" i="63"/>
  <c r="AW103" i="63"/>
  <c r="BE103" i="63"/>
  <c r="BQ103" i="63"/>
  <c r="J103" i="63"/>
  <c r="H103" i="63"/>
  <c r="CQ103" i="63"/>
  <c r="Z103" i="63"/>
  <c r="R103" i="63"/>
  <c r="AW555" i="63"/>
  <c r="G555" i="63"/>
  <c r="BJ555" i="63"/>
  <c r="CL555" i="63"/>
  <c r="AM555" i="63"/>
  <c r="BS555" i="63"/>
  <c r="BR555" i="63"/>
  <c r="BL555" i="63"/>
  <c r="J555" i="63"/>
  <c r="BV555" i="63"/>
  <c r="BU555" i="63"/>
  <c r="AP555" i="63"/>
  <c r="AU555" i="63"/>
  <c r="P555" i="63"/>
  <c r="CX555" i="63"/>
  <c r="BK555" i="63"/>
  <c r="CZ555" i="63"/>
  <c r="U555" i="63"/>
  <c r="X555" i="63"/>
  <c r="BN555" i="63"/>
  <c r="CD555" i="63"/>
  <c r="AK555" i="63"/>
  <c r="AT555" i="63"/>
  <c r="BF555" i="63"/>
  <c r="Z555" i="63"/>
  <c r="BE555" i="63"/>
  <c r="AX555" i="63"/>
  <c r="E555" i="63"/>
  <c r="BQ555" i="63"/>
  <c r="CT555" i="63"/>
  <c r="BD555" i="63"/>
  <c r="V555" i="63"/>
  <c r="AN555" i="63"/>
  <c r="AL555" i="63"/>
  <c r="Q555" i="63"/>
  <c r="CK555" i="63"/>
  <c r="O555" i="63"/>
  <c r="H555" i="63"/>
  <c r="AV555" i="63"/>
  <c r="CP555" i="63"/>
  <c r="BA555" i="63"/>
  <c r="CB555" i="63"/>
  <c r="M555" i="63"/>
  <c r="CG555" i="63"/>
  <c r="AE555" i="63"/>
  <c r="AO555" i="63"/>
  <c r="DA555" i="63"/>
  <c r="I555" i="63"/>
  <c r="BI555" i="63"/>
  <c r="BY555" i="63"/>
  <c r="AG555" i="63"/>
  <c r="AS555" i="63"/>
  <c r="R555" i="63"/>
  <c r="DB555" i="63"/>
  <c r="CH555" i="63"/>
  <c r="CY555" i="63"/>
  <c r="CW555" i="63"/>
  <c r="BB555" i="63"/>
  <c r="BC555" i="63"/>
  <c r="F555" i="63"/>
  <c r="CI555" i="63"/>
  <c r="AH555" i="63"/>
  <c r="AC555" i="63"/>
  <c r="BZ555" i="63"/>
  <c r="AD555" i="63"/>
  <c r="CA555" i="63"/>
  <c r="CO555" i="63"/>
  <c r="BM555" i="63"/>
  <c r="N555" i="63"/>
  <c r="BT555" i="63"/>
  <c r="Y555" i="63"/>
  <c r="CR555" i="63"/>
  <c r="CS555" i="63"/>
  <c r="W555" i="63"/>
  <c r="CQ555" i="63"/>
  <c r="CC555" i="63"/>
  <c r="CJ555" i="63"/>
  <c r="AF555" i="63"/>
  <c r="BF280" i="63"/>
  <c r="R280" i="63"/>
  <c r="Z280" i="63"/>
  <c r="BD280" i="63"/>
  <c r="CY280" i="63"/>
  <c r="W280" i="63"/>
  <c r="AD280" i="63"/>
  <c r="CO280" i="63"/>
  <c r="H280" i="63"/>
  <c r="AG280" i="63"/>
  <c r="AV280" i="63"/>
  <c r="CW280" i="63"/>
  <c r="CQ280" i="63"/>
  <c r="BN280" i="63"/>
  <c r="F280" i="63"/>
  <c r="AL280" i="63"/>
  <c r="M280" i="63"/>
  <c r="AH280" i="63"/>
  <c r="G280" i="63"/>
  <c r="BT280" i="63"/>
  <c r="AM280" i="63"/>
  <c r="BB280" i="63"/>
  <c r="CP280" i="63"/>
  <c r="AS280" i="63"/>
  <c r="BV280" i="63"/>
  <c r="CI280" i="63"/>
  <c r="CJ280" i="63"/>
  <c r="BQ280" i="63"/>
  <c r="CZ280" i="63"/>
  <c r="CA280" i="63"/>
  <c r="U280" i="63"/>
  <c r="CL280" i="63"/>
  <c r="E280" i="63"/>
  <c r="AE280" i="63"/>
  <c r="BL280" i="63"/>
  <c r="CS280" i="63"/>
  <c r="DA280" i="63"/>
  <c r="X280" i="63"/>
  <c r="P280" i="63"/>
  <c r="CH280" i="63"/>
  <c r="CT280" i="63"/>
  <c r="AT280" i="63"/>
  <c r="DB280" i="63"/>
  <c r="CG280" i="63"/>
  <c r="BR280" i="63"/>
  <c r="BM280" i="63"/>
  <c r="Y280" i="63"/>
  <c r="AW280" i="63"/>
  <c r="AK280" i="63"/>
  <c r="AO280" i="63"/>
  <c r="AX280" i="63"/>
  <c r="V280" i="63"/>
  <c r="BU280" i="63"/>
  <c r="O280" i="63"/>
  <c r="AN280" i="63"/>
  <c r="J280" i="63"/>
  <c r="CR280" i="63"/>
  <c r="CX280" i="63"/>
  <c r="Q280" i="63"/>
  <c r="BS280" i="63"/>
  <c r="BI280" i="63"/>
  <c r="I280" i="63"/>
  <c r="BA280" i="63"/>
  <c r="BY280" i="63"/>
  <c r="BK280" i="63"/>
  <c r="AP280" i="63"/>
  <c r="N280" i="63"/>
  <c r="AC280" i="63"/>
  <c r="CD280" i="63"/>
  <c r="BE280" i="63"/>
  <c r="CB280" i="63"/>
  <c r="BJ280" i="63"/>
  <c r="AU280" i="63"/>
  <c r="CC280" i="63"/>
  <c r="AF280" i="63"/>
  <c r="BC280" i="63"/>
  <c r="BZ280" i="63"/>
  <c r="CK280" i="63"/>
  <c r="AV544" i="63"/>
  <c r="CL544" i="63"/>
  <c r="BU544" i="63"/>
  <c r="X544" i="63"/>
  <c r="CY544" i="63"/>
  <c r="CT544" i="63"/>
  <c r="CP544" i="63"/>
  <c r="J544" i="63"/>
  <c r="CC544" i="63"/>
  <c r="O544" i="63"/>
  <c r="N544" i="63"/>
  <c r="H544" i="63"/>
  <c r="CK544" i="63"/>
  <c r="I544" i="63"/>
  <c r="Y544" i="63"/>
  <c r="AG544" i="63"/>
  <c r="AK544" i="63"/>
  <c r="R544" i="63"/>
  <c r="F544" i="63"/>
  <c r="W544" i="63"/>
  <c r="CA544" i="63"/>
  <c r="AF544" i="63"/>
  <c r="BT544" i="63"/>
  <c r="BD544" i="63"/>
  <c r="CO544" i="63"/>
  <c r="AO544" i="63"/>
  <c r="BN544" i="63"/>
  <c r="CI544" i="63"/>
  <c r="AX544" i="63"/>
  <c r="CZ544" i="63"/>
  <c r="BQ544" i="63"/>
  <c r="AU544" i="63"/>
  <c r="BC544" i="63"/>
  <c r="AC544" i="63"/>
  <c r="BE544" i="63"/>
  <c r="CS544" i="63"/>
  <c r="AL544" i="63"/>
  <c r="BA544" i="63"/>
  <c r="AT544" i="63"/>
  <c r="AP544" i="63"/>
  <c r="BB544" i="63"/>
  <c r="CB544" i="63"/>
  <c r="AN544" i="63"/>
  <c r="M544" i="63"/>
  <c r="CW544" i="63"/>
  <c r="BK544" i="63"/>
  <c r="BY544" i="63"/>
  <c r="V544" i="63"/>
  <c r="BF544" i="63"/>
  <c r="AE544" i="63"/>
  <c r="BI544" i="63"/>
  <c r="AH544" i="63"/>
  <c r="DA544" i="63"/>
  <c r="E544" i="63"/>
  <c r="U544" i="63"/>
  <c r="BR544" i="63"/>
  <c r="AD544" i="63"/>
  <c r="Z544" i="63"/>
  <c r="BL544" i="63"/>
  <c r="BM544" i="63"/>
  <c r="BS544" i="63"/>
  <c r="AS544" i="63"/>
  <c r="P544" i="63"/>
  <c r="CG544" i="63"/>
  <c r="CJ544" i="63"/>
  <c r="AW544" i="63"/>
  <c r="BV544" i="63"/>
  <c r="CD544" i="63"/>
  <c r="CQ544" i="63"/>
  <c r="CH544" i="63"/>
  <c r="Q544" i="63"/>
  <c r="CX544" i="63"/>
  <c r="G544" i="63"/>
  <c r="DB544" i="63"/>
  <c r="CR544" i="63"/>
  <c r="AM544" i="63"/>
  <c r="BZ544" i="63"/>
  <c r="BJ544" i="63"/>
  <c r="BS304" i="63"/>
  <c r="CG304" i="63"/>
  <c r="BC304" i="63"/>
  <c r="CI304" i="63"/>
  <c r="BD304" i="63"/>
  <c r="CS304" i="63"/>
  <c r="AO304" i="63"/>
  <c r="CJ304" i="63"/>
  <c r="AU304" i="63"/>
  <c r="CH304" i="63"/>
  <c r="AW304" i="63"/>
  <c r="R304" i="63"/>
  <c r="CD304" i="63"/>
  <c r="BA304" i="63"/>
  <c r="CT304" i="63"/>
  <c r="M304" i="63"/>
  <c r="AC304" i="63"/>
  <c r="BY304" i="63"/>
  <c r="O304" i="63"/>
  <c r="W304" i="63"/>
  <c r="H304" i="63"/>
  <c r="F304" i="63"/>
  <c r="BF304" i="63"/>
  <c r="N304" i="63"/>
  <c r="CW304" i="63"/>
  <c r="AL304" i="63"/>
  <c r="AT304" i="63"/>
  <c r="BZ304" i="63"/>
  <c r="V304" i="63"/>
  <c r="AM304" i="63"/>
  <c r="CL304" i="63"/>
  <c r="CP304" i="63"/>
  <c r="E304" i="63"/>
  <c r="CY304" i="63"/>
  <c r="DA304" i="63"/>
  <c r="CX304" i="63"/>
  <c r="BL304" i="63"/>
  <c r="J304" i="63"/>
  <c r="AV304" i="63"/>
  <c r="AX304" i="63"/>
  <c r="DB304" i="63"/>
  <c r="BT304" i="63"/>
  <c r="AE304" i="63"/>
  <c r="BK304" i="63"/>
  <c r="P304" i="63"/>
  <c r="U304" i="63"/>
  <c r="BU304" i="63"/>
  <c r="CR304" i="63"/>
  <c r="CC304" i="63"/>
  <c r="BE304" i="63"/>
  <c r="BB304" i="63"/>
  <c r="CB304" i="63"/>
  <c r="AS304" i="63"/>
  <c r="CA304" i="63"/>
  <c r="BV304" i="63"/>
  <c r="CZ304" i="63"/>
  <c r="AG304" i="63"/>
  <c r="AD304" i="63"/>
  <c r="Q304" i="63"/>
  <c r="AH304" i="63"/>
  <c r="Z304" i="63"/>
  <c r="Y304" i="63"/>
  <c r="X304" i="63"/>
  <c r="AN304" i="63"/>
  <c r="BI304" i="63"/>
  <c r="CQ304" i="63"/>
  <c r="BJ304" i="63"/>
  <c r="AK304" i="63"/>
  <c r="CO304" i="63"/>
  <c r="G304" i="63"/>
  <c r="AF304" i="63"/>
  <c r="CK304" i="63"/>
  <c r="AP304" i="63"/>
  <c r="I304" i="63"/>
  <c r="BM304" i="63"/>
  <c r="BR304" i="63"/>
  <c r="BN304" i="63"/>
  <c r="BQ304" i="63"/>
  <c r="DB308" i="63"/>
  <c r="CK308" i="63"/>
  <c r="M308" i="63"/>
  <c r="AW308" i="63"/>
  <c r="AX308" i="63"/>
  <c r="R308" i="63"/>
  <c r="AN308" i="63"/>
  <c r="AG308" i="63"/>
  <c r="I308" i="63"/>
  <c r="BJ308" i="63"/>
  <c r="BN308" i="63"/>
  <c r="X308" i="63"/>
  <c r="AF308" i="63"/>
  <c r="CD308" i="63"/>
  <c r="BV308" i="63"/>
  <c r="E308" i="63"/>
  <c r="Q308" i="63"/>
  <c r="BL308" i="63"/>
  <c r="AT308" i="63"/>
  <c r="CW308" i="63"/>
  <c r="CX308" i="63"/>
  <c r="V308" i="63"/>
  <c r="BU308" i="63"/>
  <c r="BQ308" i="63"/>
  <c r="BB308" i="63"/>
  <c r="F308" i="63"/>
  <c r="BZ308" i="63"/>
  <c r="BR308" i="63"/>
  <c r="CG308" i="63"/>
  <c r="BE308" i="63"/>
  <c r="BY308" i="63"/>
  <c r="AH308" i="63"/>
  <c r="CL308" i="63"/>
  <c r="Y308" i="63"/>
  <c r="BF308" i="63"/>
  <c r="CB308" i="63"/>
  <c r="AC308" i="63"/>
  <c r="AV308" i="63"/>
  <c r="CT308" i="63"/>
  <c r="AK308" i="63"/>
  <c r="CO308" i="63"/>
  <c r="CY308" i="63"/>
  <c r="BD308" i="63"/>
  <c r="Z308" i="63"/>
  <c r="BT308" i="63"/>
  <c r="P308" i="63"/>
  <c r="H308" i="63"/>
  <c r="BI308" i="63"/>
  <c r="AD308" i="63"/>
  <c r="U308" i="63"/>
  <c r="N308" i="63"/>
  <c r="AP308" i="63"/>
  <c r="BM308" i="63"/>
  <c r="CZ308" i="63"/>
  <c r="J308" i="63"/>
  <c r="CH308" i="63"/>
  <c r="DA308" i="63"/>
  <c r="CS308" i="63"/>
  <c r="CP308" i="63"/>
  <c r="AO308" i="63"/>
  <c r="BA308" i="63"/>
  <c r="CC308" i="63"/>
  <c r="AS308" i="63"/>
  <c r="CJ308" i="63"/>
  <c r="AL308" i="63"/>
  <c r="CR308" i="63"/>
  <c r="AF386" i="63"/>
  <c r="AS386" i="63"/>
  <c r="M386" i="63"/>
  <c r="AC386" i="63"/>
  <c r="CC386" i="63"/>
  <c r="CH386" i="63"/>
  <c r="CK386" i="63"/>
  <c r="U386" i="63"/>
  <c r="CO386" i="63"/>
  <c r="CZ386" i="63"/>
  <c r="AW386" i="63"/>
  <c r="BD386" i="63"/>
  <c r="BQ386" i="63"/>
  <c r="AL386" i="63"/>
  <c r="CS386" i="63"/>
  <c r="BY386" i="63"/>
  <c r="BI386" i="63"/>
  <c r="Z386" i="63"/>
  <c r="AX386" i="63"/>
  <c r="CD386" i="63"/>
  <c r="AT386" i="63"/>
  <c r="F386" i="63"/>
  <c r="V386" i="63"/>
  <c r="P386" i="63"/>
  <c r="CB386" i="63"/>
  <c r="BM386" i="63"/>
  <c r="AG386" i="63"/>
  <c r="CP386" i="63"/>
  <c r="AD386" i="63"/>
  <c r="CJ386" i="63"/>
  <c r="DB386" i="63"/>
  <c r="BN386" i="63"/>
  <c r="BA386" i="63"/>
  <c r="CL386" i="63"/>
  <c r="X386" i="63"/>
  <c r="AO386" i="63"/>
  <c r="BJ386" i="63"/>
  <c r="R386" i="63"/>
  <c r="AV386" i="63"/>
  <c r="AK386" i="63"/>
  <c r="CW386" i="63"/>
  <c r="AP386" i="63"/>
  <c r="Q386" i="63"/>
  <c r="AN386" i="63"/>
  <c r="CT386" i="63"/>
  <c r="CG386" i="63"/>
  <c r="H386" i="63"/>
  <c r="BE386" i="63"/>
  <c r="CX386" i="63"/>
  <c r="J386" i="63"/>
  <c r="E386" i="63"/>
  <c r="CR386" i="63"/>
  <c r="BR386" i="63"/>
  <c r="DA386" i="63"/>
  <c r="BZ386" i="63"/>
  <c r="AH386" i="63"/>
  <c r="N386" i="63"/>
  <c r="G386" i="63"/>
  <c r="BL386" i="63"/>
  <c r="BV386" i="63"/>
  <c r="BB386" i="63"/>
  <c r="BF386" i="63"/>
  <c r="BT386" i="63"/>
  <c r="CY386" i="63"/>
  <c r="BU386" i="63"/>
  <c r="I386" i="63"/>
  <c r="Y386" i="63"/>
  <c r="AP62" i="63"/>
  <c r="W62" i="63"/>
  <c r="AG62" i="63"/>
  <c r="BB62" i="63"/>
  <c r="BA62" i="63"/>
  <c r="BQ62" i="63"/>
  <c r="AE62" i="63"/>
  <c r="BS62" i="63"/>
  <c r="AC62" i="63"/>
  <c r="CQ62" i="63"/>
  <c r="CO62" i="63"/>
  <c r="H62" i="63"/>
  <c r="CT62" i="63"/>
  <c r="BZ62" i="63"/>
  <c r="CH62" i="63"/>
  <c r="AF62" i="63"/>
  <c r="CB62" i="63"/>
  <c r="AT62" i="63"/>
  <c r="BV62" i="63"/>
  <c r="BI62" i="63"/>
  <c r="N62" i="63"/>
  <c r="I62" i="63"/>
  <c r="AK62" i="63"/>
  <c r="BD62" i="63"/>
  <c r="R62" i="63"/>
  <c r="E62" i="63"/>
  <c r="AM62" i="63"/>
  <c r="CI62" i="63"/>
  <c r="AW62" i="63"/>
  <c r="CY62" i="63"/>
  <c r="O62" i="63"/>
  <c r="DB62" i="63"/>
  <c r="J62" i="63"/>
  <c r="BF62" i="63"/>
  <c r="CP62" i="63"/>
  <c r="AS62" i="63"/>
  <c r="CX62" i="63"/>
  <c r="BN62" i="63"/>
  <c r="AV62" i="63"/>
  <c r="AN62" i="63"/>
  <c r="CZ62" i="63"/>
  <c r="CR62" i="63"/>
  <c r="CS62" i="63"/>
  <c r="Q62" i="63"/>
  <c r="BC62" i="63"/>
  <c r="X62" i="63"/>
  <c r="CA62" i="63"/>
  <c r="CL62" i="63"/>
  <c r="BM62" i="63"/>
  <c r="AL62" i="63"/>
  <c r="BE62" i="63"/>
  <c r="AH62" i="63"/>
  <c r="Z62" i="63"/>
  <c r="M62" i="63"/>
  <c r="AD62" i="63"/>
  <c r="CJ62" i="63"/>
  <c r="AU62" i="63"/>
  <c r="BK62" i="63"/>
  <c r="V62" i="63"/>
  <c r="CK62" i="63"/>
  <c r="CC62" i="63"/>
  <c r="AX62" i="63"/>
  <c r="P62" i="63"/>
  <c r="BY62" i="63"/>
  <c r="BR62" i="63"/>
  <c r="CD62" i="63"/>
  <c r="CW62" i="63"/>
  <c r="BT62" i="63"/>
  <c r="CG62" i="63"/>
  <c r="BU62" i="63"/>
  <c r="F62" i="63"/>
  <c r="G62" i="63"/>
  <c r="BL62" i="63"/>
  <c r="Y62" i="63"/>
  <c r="AO62" i="63"/>
  <c r="DA62" i="63"/>
  <c r="BJ62" i="63"/>
  <c r="BC305" i="63"/>
  <c r="CB305" i="63"/>
  <c r="DB305" i="63"/>
  <c r="BN305" i="63"/>
  <c r="BZ305" i="63"/>
  <c r="V305" i="63"/>
  <c r="CQ305" i="63"/>
  <c r="CR305" i="63"/>
  <c r="AU305" i="63"/>
  <c r="AM305" i="63"/>
  <c r="DA305" i="63"/>
  <c r="O305" i="63"/>
  <c r="CK305" i="63"/>
  <c r="BF305" i="63"/>
  <c r="R305" i="63"/>
  <c r="J305" i="63"/>
  <c r="U305" i="63"/>
  <c r="P305" i="63"/>
  <c r="CD305" i="63"/>
  <c r="CH305" i="63"/>
  <c r="CO305" i="63"/>
  <c r="CX305" i="63"/>
  <c r="BQ305" i="63"/>
  <c r="AG305" i="63"/>
  <c r="BL305" i="63"/>
  <c r="M305" i="63"/>
  <c r="BI305" i="63"/>
  <c r="I305" i="63"/>
  <c r="CL305" i="63"/>
  <c r="BB305" i="63"/>
  <c r="AV305" i="63"/>
  <c r="BS305" i="63"/>
  <c r="BV305" i="63"/>
  <c r="AN305" i="63"/>
  <c r="CT305" i="63"/>
  <c r="N305" i="63"/>
  <c r="BY305" i="63"/>
  <c r="BJ305" i="63"/>
  <c r="AE305" i="63"/>
  <c r="CJ305" i="63"/>
  <c r="AP305" i="63"/>
  <c r="H305" i="63"/>
  <c r="CA305" i="63"/>
  <c r="F305" i="63"/>
  <c r="CW305" i="63"/>
  <c r="BE305" i="63"/>
  <c r="BA305" i="63"/>
  <c r="BT305" i="63"/>
  <c r="BR305" i="63"/>
  <c r="AX305" i="63"/>
  <c r="AS305" i="63"/>
  <c r="AL305" i="63"/>
  <c r="AW305" i="63"/>
  <c r="AO305" i="63"/>
  <c r="X305" i="63"/>
  <c r="AT305" i="63"/>
  <c r="CG305" i="63"/>
  <c r="BM305" i="63"/>
  <c r="W305" i="63"/>
  <c r="AH305" i="63"/>
  <c r="AD305" i="63"/>
  <c r="G305" i="63"/>
  <c r="Q305" i="63"/>
  <c r="CZ305" i="63"/>
  <c r="BD305" i="63"/>
  <c r="BU305" i="63"/>
  <c r="AC305" i="63"/>
  <c r="AF305" i="63"/>
  <c r="CI305" i="63"/>
  <c r="BK305" i="63"/>
  <c r="CS305" i="63"/>
  <c r="Z305" i="63"/>
  <c r="E305" i="63"/>
  <c r="Y305" i="63"/>
  <c r="AK305" i="63"/>
  <c r="CP305" i="63"/>
  <c r="CC305" i="63"/>
  <c r="CY305" i="63"/>
  <c r="AF445" i="63"/>
  <c r="AD445" i="63"/>
  <c r="BC445" i="63"/>
  <c r="CT445" i="63"/>
  <c r="BR445" i="63"/>
  <c r="CK445" i="63"/>
  <c r="CB445" i="63"/>
  <c r="AP445" i="63"/>
  <c r="Y445" i="63"/>
  <c r="AL445" i="63"/>
  <c r="BY445" i="63"/>
  <c r="CX445" i="63"/>
  <c r="AW445" i="63"/>
  <c r="W445" i="63"/>
  <c r="CP445" i="63"/>
  <c r="X445" i="63"/>
  <c r="Z445" i="63"/>
  <c r="AV445" i="63"/>
  <c r="DA445" i="63"/>
  <c r="CI445" i="63"/>
  <c r="CR445" i="63"/>
  <c r="V445" i="63"/>
  <c r="BM445" i="63"/>
  <c r="BT445" i="63"/>
  <c r="AC445" i="63"/>
  <c r="AT445" i="63"/>
  <c r="BS445" i="63"/>
  <c r="BL445" i="63"/>
  <c r="CO445" i="63"/>
  <c r="BV445" i="63"/>
  <c r="CQ445" i="63"/>
  <c r="BZ445" i="63"/>
  <c r="AN445" i="63"/>
  <c r="AE445" i="63"/>
  <c r="AX445" i="63"/>
  <c r="CA445" i="63"/>
  <c r="BI445" i="63"/>
  <c r="BQ445" i="63"/>
  <c r="BA445" i="63"/>
  <c r="AG445" i="63"/>
  <c r="CJ445" i="63"/>
  <c r="CY445" i="63"/>
  <c r="AS445" i="63"/>
  <c r="BD445" i="63"/>
  <c r="CH445" i="63"/>
  <c r="CC445" i="63"/>
  <c r="CG445" i="63"/>
  <c r="N445" i="63"/>
  <c r="CS445" i="63"/>
  <c r="Q445" i="63"/>
  <c r="BB445" i="63"/>
  <c r="AK445" i="63"/>
  <c r="CZ445" i="63"/>
  <c r="AM445" i="63"/>
  <c r="BE445" i="63"/>
  <c r="H445" i="63"/>
  <c r="BU445" i="63"/>
  <c r="G445" i="63"/>
  <c r="P445" i="63"/>
  <c r="I445" i="63"/>
  <c r="BK445" i="63"/>
  <c r="R445" i="63"/>
  <c r="E445" i="63"/>
  <c r="DB445" i="63"/>
  <c r="AO445" i="63"/>
  <c r="CL445" i="63"/>
  <c r="AH445" i="63"/>
  <c r="CD445" i="63"/>
  <c r="O445" i="63"/>
  <c r="J445" i="63"/>
  <c r="BN445" i="63"/>
  <c r="BF445" i="63"/>
  <c r="AU445" i="63"/>
  <c r="BJ445" i="63"/>
  <c r="M445" i="63"/>
  <c r="CW445" i="63"/>
  <c r="F445" i="63"/>
  <c r="AG211" i="63"/>
  <c r="CS211" i="63"/>
  <c r="BA211" i="63"/>
  <c r="BE211" i="63"/>
  <c r="BB211" i="63"/>
  <c r="AU211" i="63"/>
  <c r="F211" i="63"/>
  <c r="BV211" i="63"/>
  <c r="I211" i="63"/>
  <c r="AC211" i="63"/>
  <c r="U211" i="63"/>
  <c r="CI211" i="63"/>
  <c r="X211" i="63"/>
  <c r="AV211" i="63"/>
  <c r="AW211" i="63"/>
  <c r="CO211" i="63"/>
  <c r="BN211" i="63"/>
  <c r="CH211" i="63"/>
  <c r="AT211" i="63"/>
  <c r="AO211" i="63"/>
  <c r="AK211" i="63"/>
  <c r="Z211" i="63"/>
  <c r="DB211" i="63"/>
  <c r="BY211" i="63"/>
  <c r="CQ211" i="63"/>
  <c r="CG211" i="63"/>
  <c r="AD211" i="63"/>
  <c r="CX211" i="63"/>
  <c r="E211" i="63"/>
  <c r="AS211" i="63"/>
  <c r="BU211" i="63"/>
  <c r="CZ211" i="63"/>
  <c r="BQ211" i="63"/>
  <c r="BT211" i="63"/>
  <c r="CP211" i="63"/>
  <c r="H211" i="63"/>
  <c r="M211" i="63"/>
  <c r="CY211" i="63"/>
  <c r="AE211" i="63"/>
  <c r="P211" i="63"/>
  <c r="O211" i="63"/>
  <c r="N211" i="63"/>
  <c r="CA211" i="63"/>
  <c r="CL211" i="63"/>
  <c r="AF211" i="63"/>
  <c r="BK211" i="63"/>
  <c r="AN211" i="63"/>
  <c r="BS211" i="63"/>
  <c r="BI211" i="63"/>
  <c r="CB211" i="63"/>
  <c r="CD211" i="63"/>
  <c r="AM211" i="63"/>
  <c r="Y211" i="63"/>
  <c r="Q211" i="63"/>
  <c r="CC211" i="63"/>
  <c r="BF211" i="63"/>
  <c r="BD211" i="63"/>
  <c r="J211" i="63"/>
  <c r="AP211" i="63"/>
  <c r="BM211" i="63"/>
  <c r="CW211" i="63"/>
  <c r="BC211" i="63"/>
  <c r="CK211" i="63"/>
  <c r="BR211" i="63"/>
  <c r="AH211" i="63"/>
  <c r="BZ211" i="63"/>
  <c r="R211" i="63"/>
  <c r="CJ211" i="63"/>
  <c r="AX211" i="63"/>
  <c r="BL211" i="63"/>
  <c r="G211" i="63"/>
  <c r="CR211" i="63"/>
  <c r="AL211" i="63"/>
  <c r="V211" i="63"/>
  <c r="W211" i="63"/>
  <c r="BJ211" i="63"/>
  <c r="DA211" i="63"/>
  <c r="CT211" i="63"/>
  <c r="BR570" i="63"/>
  <c r="CH570" i="63"/>
  <c r="BV570" i="63"/>
  <c r="BC570" i="63"/>
  <c r="I570" i="63"/>
  <c r="BD570" i="63"/>
  <c r="BN570" i="63"/>
  <c r="M570" i="63"/>
  <c r="BE570" i="63"/>
  <c r="G570" i="63"/>
  <c r="BA570" i="63"/>
  <c r="CL570" i="63"/>
  <c r="BS570" i="63"/>
  <c r="AC570" i="63"/>
  <c r="CZ584" i="63"/>
  <c r="AL570" i="63"/>
  <c r="P570" i="63"/>
  <c r="N570" i="63"/>
  <c r="F570" i="63"/>
  <c r="CP570" i="63"/>
  <c r="CX584" i="63"/>
  <c r="Y570" i="63"/>
  <c r="CI570" i="63"/>
  <c r="DA584" i="63"/>
  <c r="Z570" i="63"/>
  <c r="AH570" i="63"/>
  <c r="CW584" i="63"/>
  <c r="CY584" i="63"/>
  <c r="BY570" i="63"/>
  <c r="BM570" i="63"/>
  <c r="AG570" i="63"/>
  <c r="AE570" i="63"/>
  <c r="DB584" i="63"/>
  <c r="BF570" i="63"/>
  <c r="AV570" i="63"/>
  <c r="AW570" i="63"/>
  <c r="AO570" i="63"/>
  <c r="AX570" i="63"/>
  <c r="J570" i="63"/>
  <c r="BZ570" i="63"/>
  <c r="BU570" i="63"/>
  <c r="Q570" i="63"/>
  <c r="AK570" i="63"/>
  <c r="AD570" i="63"/>
  <c r="AU570" i="63"/>
  <c r="BT570" i="63"/>
  <c r="CG570" i="63"/>
  <c r="O570" i="63"/>
  <c r="W570" i="63"/>
  <c r="CT570" i="63"/>
  <c r="U570" i="63"/>
  <c r="AN570" i="63"/>
  <c r="BI570" i="63"/>
  <c r="AM570" i="63"/>
  <c r="BB570" i="63"/>
  <c r="H570" i="63"/>
  <c r="BK570" i="63"/>
  <c r="R570" i="63"/>
  <c r="BQ570" i="63"/>
  <c r="V570" i="63"/>
  <c r="BL570" i="63"/>
  <c r="CC570" i="63"/>
  <c r="E570" i="63"/>
  <c r="CK570" i="63"/>
  <c r="BJ570" i="63"/>
  <c r="CJ570" i="63"/>
  <c r="AP570" i="63"/>
  <c r="CD570" i="63"/>
  <c r="AF570" i="63"/>
  <c r="CQ570" i="63"/>
  <c r="CR570" i="63"/>
  <c r="X570" i="63"/>
  <c r="CB570" i="63"/>
  <c r="CO570" i="63"/>
  <c r="AS570" i="63"/>
  <c r="AT570" i="63"/>
  <c r="CA570" i="63"/>
  <c r="CS570" i="63"/>
  <c r="E535" i="63"/>
  <c r="CC535" i="63"/>
  <c r="BY535" i="63"/>
  <c r="AH535" i="63"/>
  <c r="AK535" i="63"/>
  <c r="AS535" i="63"/>
  <c r="J535" i="63"/>
  <c r="BV535" i="63"/>
  <c r="CK535" i="63"/>
  <c r="Q535" i="63"/>
  <c r="BR535" i="63"/>
  <c r="H535" i="63"/>
  <c r="CO535" i="63"/>
  <c r="BQ535" i="63"/>
  <c r="BJ535" i="63"/>
  <c r="CH535" i="63"/>
  <c r="BD535" i="63"/>
  <c r="DB535" i="63"/>
  <c r="CW535" i="63"/>
  <c r="X535" i="63"/>
  <c r="CX535" i="63"/>
  <c r="CL535" i="63"/>
  <c r="F535" i="63"/>
  <c r="AP535" i="63"/>
  <c r="N535" i="63"/>
  <c r="AN535" i="63"/>
  <c r="O535" i="63"/>
  <c r="CT535" i="63"/>
  <c r="CS535" i="63"/>
  <c r="BT535" i="63"/>
  <c r="BS535" i="63"/>
  <c r="BL535" i="63"/>
  <c r="CI535" i="63"/>
  <c r="M535" i="63"/>
  <c r="R535" i="63"/>
  <c r="P535" i="63"/>
  <c r="BI535" i="63"/>
  <c r="I535" i="63"/>
  <c r="G535" i="63"/>
  <c r="AT535" i="63"/>
  <c r="CP535" i="63"/>
  <c r="DA535" i="63"/>
  <c r="CG535" i="63"/>
  <c r="BA535" i="63"/>
  <c r="AO535" i="63"/>
  <c r="AG535" i="63"/>
  <c r="AF535" i="63"/>
  <c r="CD535" i="63"/>
  <c r="CJ535" i="63"/>
  <c r="AW535" i="63"/>
  <c r="V535" i="63"/>
  <c r="CY535" i="63"/>
  <c r="CR535" i="63"/>
  <c r="BU535" i="63"/>
  <c r="U535" i="63"/>
  <c r="CA535" i="63"/>
  <c r="BC535" i="63"/>
  <c r="CZ535" i="63"/>
  <c r="W535" i="63"/>
  <c r="CQ535" i="63"/>
  <c r="AE535" i="63"/>
  <c r="BF535" i="63"/>
  <c r="Y535" i="63"/>
  <c r="AC535" i="63"/>
  <c r="Z535" i="63"/>
  <c r="CB535" i="63"/>
  <c r="BK535" i="63"/>
  <c r="BN535" i="63"/>
  <c r="BB535" i="63"/>
  <c r="AX535" i="63"/>
  <c r="AU535" i="63"/>
  <c r="BZ535" i="63"/>
  <c r="AM535" i="63"/>
  <c r="BE535" i="63"/>
  <c r="AL535" i="63"/>
  <c r="AD535" i="63"/>
  <c r="BM535" i="63"/>
  <c r="AV535" i="63"/>
  <c r="N571" i="63"/>
  <c r="AO571" i="63"/>
  <c r="AH571" i="63"/>
  <c r="CA571" i="63"/>
  <c r="DB585" i="63"/>
  <c r="BC571" i="63"/>
  <c r="BN571" i="63"/>
  <c r="BI571" i="63"/>
  <c r="BQ571" i="63"/>
  <c r="BB571" i="63"/>
  <c r="CO571" i="63"/>
  <c r="CZ585" i="63"/>
  <c r="AG571" i="63"/>
  <c r="CT571" i="63"/>
  <c r="BU571" i="63"/>
  <c r="U571" i="63"/>
  <c r="BM571" i="63"/>
  <c r="BD571" i="63"/>
  <c r="CI571" i="63"/>
  <c r="AM571" i="63"/>
  <c r="E571" i="63"/>
  <c r="BR571" i="63"/>
  <c r="BY571" i="63"/>
  <c r="W571" i="63"/>
  <c r="BT571" i="63"/>
  <c r="AE571" i="63"/>
  <c r="CS571" i="63"/>
  <c r="AP571" i="63"/>
  <c r="BF571" i="63"/>
  <c r="H571" i="63"/>
  <c r="Q571" i="63"/>
  <c r="AU571" i="63"/>
  <c r="Z571" i="63"/>
  <c r="BV571" i="63"/>
  <c r="CH571" i="63"/>
  <c r="AN571" i="63"/>
  <c r="CD571" i="63"/>
  <c r="CR571" i="63"/>
  <c r="G571" i="63"/>
  <c r="CJ571" i="63"/>
  <c r="BJ571" i="63"/>
  <c r="M571" i="63"/>
  <c r="P571" i="63"/>
  <c r="AL571" i="63"/>
  <c r="V571" i="63"/>
  <c r="AV571" i="63"/>
  <c r="AT571" i="63"/>
  <c r="AW571" i="63"/>
  <c r="BK571" i="63"/>
  <c r="BZ571" i="63"/>
  <c r="AX571" i="63"/>
  <c r="Y571" i="63"/>
  <c r="O571" i="63"/>
  <c r="I571" i="63"/>
  <c r="CL571" i="63"/>
  <c r="AC571" i="63"/>
  <c r="F571" i="63"/>
  <c r="AK571" i="63"/>
  <c r="BA571" i="63"/>
  <c r="CW585" i="63"/>
  <c r="BS571" i="63"/>
  <c r="X571" i="63"/>
  <c r="CY585" i="63"/>
  <c r="AD571" i="63"/>
  <c r="CB571" i="63"/>
  <c r="CK571" i="63"/>
  <c r="CX585" i="63"/>
  <c r="AF571" i="63"/>
  <c r="AS571" i="63"/>
  <c r="J571" i="63"/>
  <c r="BE571" i="63"/>
  <c r="CQ571" i="63"/>
  <c r="BL571" i="63"/>
  <c r="CG571" i="63"/>
  <c r="R571" i="63"/>
  <c r="DA585" i="63"/>
  <c r="CC571" i="63"/>
  <c r="CP571" i="63"/>
  <c r="AH560" i="63"/>
  <c r="CJ560" i="63"/>
  <c r="CB560" i="63"/>
  <c r="BR560" i="63"/>
  <c r="AS560" i="63"/>
  <c r="AV560" i="63"/>
  <c r="AG560" i="63"/>
  <c r="AD560" i="63"/>
  <c r="AW560" i="63"/>
  <c r="CQ560" i="63"/>
  <c r="F560" i="63"/>
  <c r="CL560" i="63"/>
  <c r="AE560" i="63"/>
  <c r="AM560" i="63"/>
  <c r="BK560" i="63"/>
  <c r="AX560" i="63"/>
  <c r="BF560" i="63"/>
  <c r="BZ560" i="63"/>
  <c r="BV560" i="63"/>
  <c r="BY560" i="63"/>
  <c r="BU560" i="63"/>
  <c r="DA560" i="63"/>
  <c r="AO560" i="63"/>
  <c r="AP560" i="63"/>
  <c r="BS560" i="63"/>
  <c r="O560" i="63"/>
  <c r="CA560" i="63"/>
  <c r="R560" i="63"/>
  <c r="CO560" i="63"/>
  <c r="CW560" i="63"/>
  <c r="BT560" i="63"/>
  <c r="Y560" i="63"/>
  <c r="AU560" i="63"/>
  <c r="V560" i="63"/>
  <c r="BQ560" i="63"/>
  <c r="U560" i="63"/>
  <c r="CG560" i="63"/>
  <c r="BB560" i="63"/>
  <c r="I560" i="63"/>
  <c r="AN560" i="63"/>
  <c r="AT560" i="63"/>
  <c r="AC560" i="63"/>
  <c r="X560" i="63"/>
  <c r="BD560" i="63"/>
  <c r="CK560" i="63"/>
  <c r="CT560" i="63"/>
  <c r="CX560" i="63"/>
  <c r="BE560" i="63"/>
  <c r="BL560" i="63"/>
  <c r="CR560" i="63"/>
  <c r="AL560" i="63"/>
  <c r="H560" i="63"/>
  <c r="CY560" i="63"/>
  <c r="P560" i="63"/>
  <c r="J560" i="63"/>
  <c r="AK560" i="63"/>
  <c r="CZ560" i="63"/>
  <c r="Z560" i="63"/>
  <c r="BI560" i="63"/>
  <c r="E560" i="63"/>
  <c r="G560" i="63"/>
  <c r="CI560" i="63"/>
  <c r="CC560" i="63"/>
  <c r="BA560" i="63"/>
  <c r="BC560" i="63"/>
  <c r="BN560" i="63"/>
  <c r="BJ560" i="63"/>
  <c r="AF560" i="63"/>
  <c r="DB560" i="63"/>
  <c r="CS560" i="63"/>
  <c r="CP560" i="63"/>
  <c r="BM560" i="63"/>
  <c r="CD560" i="63"/>
  <c r="M560" i="63"/>
  <c r="W560" i="63"/>
  <c r="CH560" i="63"/>
  <c r="N560" i="63"/>
  <c r="Q560" i="63"/>
  <c r="CS568" i="63"/>
  <c r="BA568" i="63"/>
  <c r="CL568" i="63"/>
  <c r="CA568" i="63"/>
  <c r="AS568" i="63"/>
  <c r="BM568" i="63"/>
  <c r="BC568" i="63"/>
  <c r="BE568" i="63"/>
  <c r="CK568" i="63"/>
  <c r="AN568" i="63"/>
  <c r="BI568" i="63"/>
  <c r="X568" i="63"/>
  <c r="P568" i="63"/>
  <c r="BB568" i="63"/>
  <c r="BN568" i="63"/>
  <c r="CD568" i="63"/>
  <c r="CC568" i="63"/>
  <c r="AG568" i="63"/>
  <c r="U568" i="63"/>
  <c r="AU568" i="63"/>
  <c r="AC568" i="63"/>
  <c r="AP568" i="63"/>
  <c r="BT568" i="63"/>
  <c r="O568" i="63"/>
  <c r="V568" i="63"/>
  <c r="BQ568" i="63"/>
  <c r="G568" i="63"/>
  <c r="BZ568" i="63"/>
  <c r="CO568" i="63"/>
  <c r="AF568" i="63"/>
  <c r="CX568" i="63"/>
  <c r="CH568" i="63"/>
  <c r="AT568" i="63"/>
  <c r="Z568" i="63"/>
  <c r="DA568" i="63"/>
  <c r="BY568" i="63"/>
  <c r="AD568" i="63"/>
  <c r="BL568" i="63"/>
  <c r="E568" i="63"/>
  <c r="Q568" i="63"/>
  <c r="CP568" i="63"/>
  <c r="AM568" i="63"/>
  <c r="BU568" i="63"/>
  <c r="CJ568" i="63"/>
  <c r="CI568" i="63"/>
  <c r="CR568" i="63"/>
  <c r="CB568" i="63"/>
  <c r="AK568" i="63"/>
  <c r="CZ568" i="63"/>
  <c r="N568" i="63"/>
  <c r="BF568" i="63"/>
  <c r="AW568" i="63"/>
  <c r="AL568" i="63"/>
  <c r="CT568" i="63"/>
  <c r="J568" i="63"/>
  <c r="F568" i="63"/>
  <c r="BD568" i="63"/>
  <c r="R568" i="63"/>
  <c r="CY568" i="63"/>
  <c r="BR568" i="63"/>
  <c r="W568" i="63"/>
  <c r="BK568" i="63"/>
  <c r="CG568" i="63"/>
  <c r="H568" i="63"/>
  <c r="DB568" i="63"/>
  <c r="AH568" i="63"/>
  <c r="I568" i="63"/>
  <c r="BJ568" i="63"/>
  <c r="BV568" i="63"/>
  <c r="BS568" i="63"/>
  <c r="CQ568" i="63"/>
  <c r="AE568" i="63"/>
  <c r="AX568" i="63"/>
  <c r="AV568" i="63"/>
  <c r="Y568" i="63"/>
  <c r="AO568" i="63"/>
  <c r="CD306" i="63"/>
  <c r="AC306" i="63"/>
  <c r="AS306" i="63"/>
  <c r="CJ306" i="63"/>
  <c r="BZ306" i="63"/>
  <c r="N306" i="63"/>
  <c r="CW306" i="63"/>
  <c r="Y306" i="63"/>
  <c r="AP306" i="63"/>
  <c r="CX306" i="63"/>
  <c r="AU306" i="63"/>
  <c r="BM306" i="63"/>
  <c r="BN306" i="63"/>
  <c r="BA306" i="63"/>
  <c r="M306" i="63"/>
  <c r="CL306" i="63"/>
  <c r="F306" i="63"/>
  <c r="CA306" i="63"/>
  <c r="H306" i="63"/>
  <c r="R306" i="63"/>
  <c r="J306" i="63"/>
  <c r="CT306" i="63"/>
  <c r="DB306" i="63"/>
  <c r="CH306" i="63"/>
  <c r="Z306" i="63"/>
  <c r="CZ306" i="63"/>
  <c r="E306" i="63"/>
  <c r="BK306" i="63"/>
  <c r="AL306" i="63"/>
  <c r="Q306" i="63"/>
  <c r="BE306" i="63"/>
  <c r="V306" i="63"/>
  <c r="CQ306" i="63"/>
  <c r="CG306" i="63"/>
  <c r="AF306" i="63"/>
  <c r="AT306" i="63"/>
  <c r="U306" i="63"/>
  <c r="BI306" i="63"/>
  <c r="BR306" i="63"/>
  <c r="P306" i="63"/>
  <c r="BV306" i="63"/>
  <c r="X306" i="63"/>
  <c r="BL306" i="63"/>
  <c r="G306" i="63"/>
  <c r="CP306" i="63"/>
  <c r="AD306" i="63"/>
  <c r="W306" i="63"/>
  <c r="CY306" i="63"/>
  <c r="CO306" i="63"/>
  <c r="CK306" i="63"/>
  <c r="BJ306" i="63"/>
  <c r="AV306" i="63"/>
  <c r="BU306" i="63"/>
  <c r="BB306" i="63"/>
  <c r="DA306" i="63"/>
  <c r="CB306" i="63"/>
  <c r="O306" i="63"/>
  <c r="AG306" i="63"/>
  <c r="BF306" i="63"/>
  <c r="CI306" i="63"/>
  <c r="AK306" i="63"/>
  <c r="BT306" i="63"/>
  <c r="CC306" i="63"/>
  <c r="BQ306" i="63"/>
  <c r="BD306" i="63"/>
  <c r="BS306" i="63"/>
  <c r="CS306" i="63"/>
  <c r="AE306" i="63"/>
  <c r="AX306" i="63"/>
  <c r="AW306" i="63"/>
  <c r="AO306" i="63"/>
  <c r="CR306" i="63"/>
  <c r="AN306" i="63"/>
  <c r="AH306" i="63"/>
  <c r="BC306" i="63"/>
  <c r="I306" i="63"/>
  <c r="AM306" i="63"/>
  <c r="U145" i="63"/>
  <c r="BY145" i="63"/>
  <c r="N145" i="63"/>
  <c r="CH145" i="63"/>
  <c r="R145" i="63"/>
  <c r="CY145" i="63"/>
  <c r="BJ145" i="63"/>
  <c r="BD145" i="63"/>
  <c r="CD145" i="63"/>
  <c r="AD145" i="63"/>
  <c r="AP145" i="63"/>
  <c r="J145" i="63"/>
  <c r="DA145" i="63"/>
  <c r="BR145" i="63"/>
  <c r="BZ145" i="63"/>
  <c r="BB145" i="63"/>
  <c r="BN145" i="63"/>
  <c r="CG145" i="63"/>
  <c r="V145" i="63"/>
  <c r="CW145" i="63"/>
  <c r="AK145" i="63"/>
  <c r="X145" i="63"/>
  <c r="AL145" i="63"/>
  <c r="BI145" i="63"/>
  <c r="CK145" i="63"/>
  <c r="DB145" i="63"/>
  <c r="BF145" i="63"/>
  <c r="CP145" i="63"/>
  <c r="AT145" i="63"/>
  <c r="F145" i="63"/>
  <c r="I145" i="63"/>
  <c r="Q145" i="63"/>
  <c r="AX145" i="63"/>
  <c r="CZ145" i="63"/>
  <c r="CC145" i="63"/>
  <c r="BU145" i="63"/>
  <c r="AN145" i="63"/>
  <c r="CJ145" i="63"/>
  <c r="AO145" i="63"/>
  <c r="BA145" i="63"/>
  <c r="AH145" i="63"/>
  <c r="H145" i="63"/>
  <c r="Z145" i="63"/>
  <c r="BM145" i="63"/>
  <c r="BT145" i="63"/>
  <c r="CR145" i="63"/>
  <c r="P145" i="63"/>
  <c r="CO145" i="63"/>
  <c r="AC145" i="63"/>
  <c r="BQ145" i="63"/>
  <c r="BL145" i="63"/>
  <c r="CT145" i="63"/>
  <c r="CS145" i="63"/>
  <c r="BE145" i="63"/>
  <c r="E145" i="63"/>
  <c r="AV145" i="63"/>
  <c r="AW145" i="63"/>
  <c r="M145" i="63"/>
  <c r="AS145" i="63"/>
  <c r="BV145" i="63"/>
  <c r="AG145" i="63"/>
  <c r="CB145" i="63"/>
  <c r="Y145" i="63"/>
  <c r="CL145" i="63"/>
  <c r="CX145" i="63"/>
  <c r="AF145" i="63"/>
  <c r="BV382" i="63"/>
  <c r="BL382" i="63"/>
  <c r="BQ382" i="63"/>
  <c r="BB382" i="63"/>
  <c r="AS382" i="63"/>
  <c r="G382" i="63"/>
  <c r="BR382" i="63"/>
  <c r="Z382" i="63"/>
  <c r="CG382" i="63"/>
  <c r="AH382" i="63"/>
  <c r="DA382" i="63"/>
  <c r="AN382" i="63"/>
  <c r="BT382" i="63"/>
  <c r="CH382" i="63"/>
  <c r="AT382" i="63"/>
  <c r="X382" i="63"/>
  <c r="CR382" i="63"/>
  <c r="BZ382" i="63"/>
  <c r="H382" i="63"/>
  <c r="CJ382" i="63"/>
  <c r="CY382" i="63"/>
  <c r="BF382" i="63"/>
  <c r="BI382" i="63"/>
  <c r="Q382" i="63"/>
  <c r="CO382" i="63"/>
  <c r="I382" i="63"/>
  <c r="CK382" i="63"/>
  <c r="BJ382" i="63"/>
  <c r="CS382" i="63"/>
  <c r="CZ382" i="63"/>
  <c r="BM382" i="63"/>
  <c r="CP382" i="63"/>
  <c r="CB382" i="63"/>
  <c r="CQ382" i="63"/>
  <c r="F382" i="63"/>
  <c r="AV382" i="63"/>
  <c r="BA382" i="63"/>
  <c r="BY382" i="63"/>
  <c r="J382" i="63"/>
  <c r="CA382" i="63"/>
  <c r="AD382" i="63"/>
  <c r="R382" i="63"/>
  <c r="O382" i="63"/>
  <c r="AL382" i="63"/>
  <c r="CT382" i="63"/>
  <c r="Y382" i="63"/>
  <c r="M382" i="63"/>
  <c r="BN382" i="63"/>
  <c r="DB382" i="63"/>
  <c r="BS382" i="63"/>
  <c r="BU382" i="63"/>
  <c r="AF382" i="63"/>
  <c r="AW382" i="63"/>
  <c r="W382" i="63"/>
  <c r="P382" i="63"/>
  <c r="CW382" i="63"/>
  <c r="AK382" i="63"/>
  <c r="AC382" i="63"/>
  <c r="V382" i="63"/>
  <c r="BC382" i="63"/>
  <c r="BD382" i="63"/>
  <c r="AX382" i="63"/>
  <c r="BK382" i="63"/>
  <c r="AU382" i="63"/>
  <c r="U382" i="63"/>
  <c r="E382" i="63"/>
  <c r="AO382" i="63"/>
  <c r="CD382" i="63"/>
  <c r="BE382" i="63"/>
  <c r="AP382" i="63"/>
  <c r="CX382" i="63"/>
  <c r="CL382" i="63"/>
  <c r="AM382" i="63"/>
  <c r="CC382" i="63"/>
  <c r="AG382" i="63"/>
  <c r="AE382" i="63"/>
  <c r="CI382" i="63"/>
  <c r="N382" i="63"/>
  <c r="BI542" i="63"/>
  <c r="V542" i="63"/>
  <c r="AM542" i="63"/>
  <c r="U542" i="63"/>
  <c r="G542" i="63"/>
  <c r="AE542" i="63"/>
  <c r="AP542" i="63"/>
  <c r="BZ542" i="63"/>
  <c r="BF542" i="63"/>
  <c r="J542" i="63"/>
  <c r="BD542" i="63"/>
  <c r="CL542" i="63"/>
  <c r="Y542" i="63"/>
  <c r="BV542" i="63"/>
  <c r="CS542" i="63"/>
  <c r="CO542" i="63"/>
  <c r="Z542" i="63"/>
  <c r="BB542" i="63"/>
  <c r="BE542" i="63"/>
  <c r="AO542" i="63"/>
  <c r="BT542" i="63"/>
  <c r="CB542" i="63"/>
  <c r="AH542" i="63"/>
  <c r="BC542" i="63"/>
  <c r="AD542" i="63"/>
  <c r="AU542" i="63"/>
  <c r="N542" i="63"/>
  <c r="AW542" i="63"/>
  <c r="AX542" i="63"/>
  <c r="BM542" i="63"/>
  <c r="P542" i="63"/>
  <c r="BU542" i="63"/>
  <c r="F542" i="63"/>
  <c r="AC542" i="63"/>
  <c r="AK542" i="63"/>
  <c r="CH542" i="63"/>
  <c r="AV542" i="63"/>
  <c r="Q542" i="63"/>
  <c r="R542" i="63"/>
  <c r="BQ542" i="63"/>
  <c r="AF542" i="63"/>
  <c r="CI542" i="63"/>
  <c r="AN542" i="63"/>
  <c r="AT542" i="63"/>
  <c r="O542" i="63"/>
  <c r="W542" i="63"/>
  <c r="CP542" i="63"/>
  <c r="CC542" i="63"/>
  <c r="H542" i="63"/>
  <c r="BR542" i="63"/>
  <c r="BA542" i="63"/>
  <c r="CR542" i="63"/>
  <c r="CD542" i="63"/>
  <c r="DA542" i="63"/>
  <c r="DB542" i="63"/>
  <c r="CQ542" i="63"/>
  <c r="BJ542" i="63"/>
  <c r="CG542" i="63"/>
  <c r="AG542" i="63"/>
  <c r="CY542" i="63"/>
  <c r="X542" i="63"/>
  <c r="E542" i="63"/>
  <c r="BL542" i="63"/>
  <c r="BK542" i="63"/>
  <c r="CJ542" i="63"/>
  <c r="M542" i="63"/>
  <c r="CZ542" i="63"/>
  <c r="CW542" i="63"/>
  <c r="CK542" i="63"/>
  <c r="BS542" i="63"/>
  <c r="CA542" i="63"/>
  <c r="AL542" i="63"/>
  <c r="BY542" i="63"/>
  <c r="BN542" i="63"/>
  <c r="CX542" i="63"/>
  <c r="AS542" i="63"/>
  <c r="CT542" i="63"/>
  <c r="I542" i="63"/>
  <c r="CJ147" i="63"/>
  <c r="CX147" i="63"/>
  <c r="CC147" i="63"/>
  <c r="R147" i="63"/>
  <c r="BY147" i="63"/>
  <c r="CZ147" i="63"/>
  <c r="AF147" i="63"/>
  <c r="DB147" i="63"/>
  <c r="CT147" i="63"/>
  <c r="O147" i="63"/>
  <c r="BJ147" i="63"/>
  <c r="CK147" i="63"/>
  <c r="W147" i="63"/>
  <c r="AU147" i="63"/>
  <c r="J147" i="63"/>
  <c r="AK147" i="63"/>
  <c r="AD147" i="63"/>
  <c r="Z147" i="63"/>
  <c r="CO147" i="63"/>
  <c r="CR147" i="63"/>
  <c r="BF147" i="63"/>
  <c r="Q147" i="63"/>
  <c r="AH147" i="63"/>
  <c r="AG147" i="63"/>
  <c r="I147" i="63"/>
  <c r="AE147" i="63"/>
  <c r="BD147" i="63"/>
  <c r="BZ147" i="63"/>
  <c r="AW147" i="63"/>
  <c r="AX147" i="63"/>
  <c r="DA147" i="63"/>
  <c r="CA147" i="63"/>
  <c r="CD147" i="63"/>
  <c r="E147" i="63"/>
  <c r="BA147" i="63"/>
  <c r="H147" i="63"/>
  <c r="AN147" i="63"/>
  <c r="AM147" i="63"/>
  <c r="AT147" i="63"/>
  <c r="Y147" i="63"/>
  <c r="CG147" i="63"/>
  <c r="BB147" i="63"/>
  <c r="BS147" i="63"/>
  <c r="F147" i="63"/>
  <c r="M147" i="63"/>
  <c r="BU147" i="63"/>
  <c r="BR147" i="63"/>
  <c r="BE147" i="63"/>
  <c r="AV147" i="63"/>
  <c r="AP147" i="63"/>
  <c r="CY147" i="63"/>
  <c r="CL147" i="63"/>
  <c r="P147" i="63"/>
  <c r="U147" i="63"/>
  <c r="AS147" i="63"/>
  <c r="N147" i="63"/>
  <c r="CW147" i="63"/>
  <c r="CS147" i="63"/>
  <c r="V147" i="63"/>
  <c r="AC147" i="63"/>
  <c r="BK147" i="63"/>
  <c r="CQ147" i="63"/>
  <c r="CP147" i="63"/>
  <c r="G147" i="63"/>
  <c r="BN147" i="63"/>
  <c r="BT147" i="63"/>
  <c r="BV147" i="63"/>
  <c r="AL147" i="63"/>
  <c r="BI147" i="63"/>
  <c r="CB147" i="63"/>
  <c r="CH147" i="63"/>
  <c r="CI147" i="63"/>
  <c r="BM147" i="63"/>
  <c r="BC147" i="63"/>
  <c r="X147" i="63"/>
  <c r="BQ147" i="63"/>
  <c r="AO147" i="63"/>
  <c r="BL147" i="63"/>
  <c r="AM620" i="63"/>
  <c r="BV620" i="63"/>
  <c r="DA634" i="63"/>
  <c r="CQ620" i="63"/>
  <c r="M620" i="63"/>
  <c r="AC620" i="63"/>
  <c r="I620" i="63"/>
  <c r="BC620" i="63"/>
  <c r="U620" i="63"/>
  <c r="CJ620" i="63"/>
  <c r="AK620" i="63"/>
  <c r="AS620" i="63"/>
  <c r="BN620" i="63"/>
  <c r="CL620" i="63"/>
  <c r="CR620" i="63"/>
  <c r="G620" i="63"/>
  <c r="BA620" i="63"/>
  <c r="AW620" i="63"/>
  <c r="BT620" i="63"/>
  <c r="BQ620" i="63"/>
  <c r="BB620" i="63"/>
  <c r="AH620" i="63"/>
  <c r="AN620" i="63"/>
  <c r="CS620" i="63"/>
  <c r="Z620" i="63"/>
  <c r="CY634" i="63"/>
  <c r="F620" i="63"/>
  <c r="J620" i="63"/>
  <c r="AV620" i="63"/>
  <c r="CI620" i="63"/>
  <c r="CC620" i="63"/>
  <c r="AT620" i="63"/>
  <c r="BZ620" i="63"/>
  <c r="Y620" i="63"/>
  <c r="CT620" i="63"/>
  <c r="DB634" i="63"/>
  <c r="BE620" i="63"/>
  <c r="BI620" i="63"/>
  <c r="CO620" i="63"/>
  <c r="AP620" i="63"/>
  <c r="H620" i="63"/>
  <c r="BK620" i="63"/>
  <c r="Q620" i="63"/>
  <c r="BJ620" i="63"/>
  <c r="AE620" i="63"/>
  <c r="BD620" i="63"/>
  <c r="CZ634" i="63"/>
  <c r="O620" i="63"/>
  <c r="CK620" i="63"/>
  <c r="BL620" i="63"/>
  <c r="CH620" i="63"/>
  <c r="BR620" i="63"/>
  <c r="CP620" i="63"/>
  <c r="AO620" i="63"/>
  <c r="R620" i="63"/>
  <c r="CD620" i="63"/>
  <c r="CA620" i="63"/>
  <c r="AG620" i="63"/>
  <c r="P620" i="63"/>
  <c r="CX634" i="63"/>
  <c r="E620" i="63"/>
  <c r="BS620" i="63"/>
  <c r="AU620" i="63"/>
  <c r="CB620" i="63"/>
  <c r="BM620" i="63"/>
  <c r="AF620" i="63"/>
  <c r="AD620" i="63"/>
  <c r="N620" i="63"/>
  <c r="CW634" i="63"/>
  <c r="AX620" i="63"/>
  <c r="W620" i="63"/>
  <c r="BF620" i="63"/>
  <c r="X620" i="63"/>
  <c r="BY620" i="63"/>
  <c r="CG620" i="63"/>
  <c r="BU620" i="63"/>
  <c r="AL620" i="63"/>
  <c r="V620" i="63"/>
  <c r="I556" i="63"/>
  <c r="BJ556" i="63"/>
  <c r="BA556" i="63"/>
  <c r="AH556" i="63"/>
  <c r="CD556" i="63"/>
  <c r="G556" i="63"/>
  <c r="BZ556" i="63"/>
  <c r="BV556" i="63"/>
  <c r="O556" i="63"/>
  <c r="BE556" i="63"/>
  <c r="BQ556" i="63"/>
  <c r="CH556" i="63"/>
  <c r="CW556" i="63"/>
  <c r="BN556" i="63"/>
  <c r="CQ556" i="63"/>
  <c r="AN556" i="63"/>
  <c r="AP556" i="63"/>
  <c r="BU556" i="63"/>
  <c r="E556" i="63"/>
  <c r="P556" i="63"/>
  <c r="W556" i="63"/>
  <c r="AG556" i="63"/>
  <c r="X556" i="63"/>
  <c r="V556" i="63"/>
  <c r="AL556" i="63"/>
  <c r="CX556" i="63"/>
  <c r="M556" i="63"/>
  <c r="AF556" i="63"/>
  <c r="BL556" i="63"/>
  <c r="AX556" i="63"/>
  <c r="R556" i="63"/>
  <c r="AW556" i="63"/>
  <c r="BI556" i="63"/>
  <c r="CB556" i="63"/>
  <c r="AE556" i="63"/>
  <c r="AK556" i="63"/>
  <c r="BR556" i="63"/>
  <c r="H556" i="63"/>
  <c r="AO556" i="63"/>
  <c r="AD556" i="63"/>
  <c r="CJ556" i="63"/>
  <c r="CR556" i="63"/>
  <c r="CI556" i="63"/>
  <c r="Y556" i="63"/>
  <c r="AM556" i="63"/>
  <c r="U556" i="63"/>
  <c r="BT556" i="63"/>
  <c r="DA556" i="63"/>
  <c r="CK556" i="63"/>
  <c r="N556" i="63"/>
  <c r="AU556" i="63"/>
  <c r="F556" i="63"/>
  <c r="CT556" i="63"/>
  <c r="BD556" i="63"/>
  <c r="CY556" i="63"/>
  <c r="BC556" i="63"/>
  <c r="DB556" i="63"/>
  <c r="BS556" i="63"/>
  <c r="CP556" i="63"/>
  <c r="AV556" i="63"/>
  <c r="AS556" i="63"/>
  <c r="AT556" i="63"/>
  <c r="CZ556" i="63"/>
  <c r="Q556" i="63"/>
  <c r="CG556" i="63"/>
  <c r="BK556" i="63"/>
  <c r="BY556" i="63"/>
  <c r="J556" i="63"/>
  <c r="CS556" i="63"/>
  <c r="BB556" i="63"/>
  <c r="AC556" i="63"/>
  <c r="BF556" i="63"/>
  <c r="Z556" i="63"/>
  <c r="BM556" i="63"/>
  <c r="CA556" i="63"/>
  <c r="CO556" i="63"/>
  <c r="CC556" i="63"/>
  <c r="CL556" i="63"/>
  <c r="M628" i="63"/>
  <c r="X628" i="63"/>
  <c r="BK628" i="63"/>
  <c r="BA628" i="63"/>
  <c r="BN628" i="63"/>
  <c r="CR628" i="63"/>
  <c r="CB628" i="63"/>
  <c r="BS628" i="63"/>
  <c r="I628" i="63"/>
  <c r="AK628" i="63"/>
  <c r="BE628" i="63"/>
  <c r="CX642" i="63"/>
  <c r="BU628" i="63"/>
  <c r="AS628" i="63"/>
  <c r="CA628" i="63"/>
  <c r="CW642" i="63"/>
  <c r="N628" i="63"/>
  <c r="BM628" i="63"/>
  <c r="CJ628" i="63"/>
  <c r="BJ628" i="63"/>
  <c r="P628" i="63"/>
  <c r="CS628" i="63"/>
  <c r="R628" i="63"/>
  <c r="BZ628" i="63"/>
  <c r="AM628" i="63"/>
  <c r="BI628" i="63"/>
  <c r="H628" i="63"/>
  <c r="AH628" i="63"/>
  <c r="J628" i="63"/>
  <c r="BR628" i="63"/>
  <c r="Y628" i="63"/>
  <c r="CL628" i="63"/>
  <c r="BC628" i="63"/>
  <c r="AD628" i="63"/>
  <c r="BF628" i="63"/>
  <c r="Q628" i="63"/>
  <c r="DA642" i="63"/>
  <c r="BT628" i="63"/>
  <c r="O628" i="63"/>
  <c r="E628" i="63"/>
  <c r="BD628" i="63"/>
  <c r="F628" i="63"/>
  <c r="CO628" i="63"/>
  <c r="AP628" i="63"/>
  <c r="AF628" i="63"/>
  <c r="BQ628" i="63"/>
  <c r="W628" i="63"/>
  <c r="AN628" i="63"/>
  <c r="Z628" i="63"/>
  <c r="U628" i="63"/>
  <c r="AW628" i="63"/>
  <c r="BV628" i="63"/>
  <c r="CY642" i="63"/>
  <c r="CT628" i="63"/>
  <c r="CK628" i="63"/>
  <c r="CH628" i="63"/>
  <c r="DB642" i="63"/>
  <c r="CQ628" i="63"/>
  <c r="CD628" i="63"/>
  <c r="AC628" i="63"/>
  <c r="BY628" i="63"/>
  <c r="G628" i="63"/>
  <c r="AT628" i="63"/>
  <c r="CP628" i="63"/>
  <c r="AG628" i="63"/>
  <c r="AV628" i="63"/>
  <c r="AU628" i="63"/>
  <c r="AE628" i="63"/>
  <c r="CI628" i="63"/>
  <c r="AX628" i="63"/>
  <c r="CC628" i="63"/>
  <c r="BB628" i="63"/>
  <c r="CZ642" i="63"/>
  <c r="V628" i="63"/>
  <c r="BL628" i="63"/>
  <c r="CG628" i="63"/>
  <c r="AL628" i="63"/>
  <c r="AO628" i="63"/>
  <c r="R281" i="63"/>
  <c r="AX281" i="63"/>
  <c r="BM281" i="63"/>
  <c r="V281" i="63"/>
  <c r="BN281" i="63"/>
  <c r="CG281" i="63"/>
  <c r="CB281" i="63"/>
  <c r="CT281" i="63"/>
  <c r="AU281" i="63"/>
  <c r="Z281" i="63"/>
  <c r="BS281" i="63"/>
  <c r="BY281" i="63"/>
  <c r="AG281" i="63"/>
  <c r="BB281" i="63"/>
  <c r="AE281" i="63"/>
  <c r="BE281" i="63"/>
  <c r="CS281" i="63"/>
  <c r="AH281" i="63"/>
  <c r="X281" i="63"/>
  <c r="CX281" i="63"/>
  <c r="AM281" i="63"/>
  <c r="BQ281" i="63"/>
  <c r="F281" i="63"/>
  <c r="BK281" i="63"/>
  <c r="CZ281" i="63"/>
  <c r="E281" i="63"/>
  <c r="CD281" i="63"/>
  <c r="CJ281" i="63"/>
  <c r="CH281" i="63"/>
  <c r="BU281" i="63"/>
  <c r="AO281" i="63"/>
  <c r="BF281" i="63"/>
  <c r="AS281" i="63"/>
  <c r="CL281" i="63"/>
  <c r="CW281" i="63"/>
  <c r="G281" i="63"/>
  <c r="CR281" i="63"/>
  <c r="CO281" i="63"/>
  <c r="BJ281" i="63"/>
  <c r="BL281" i="63"/>
  <c r="CP281" i="63"/>
  <c r="H281" i="63"/>
  <c r="CQ281" i="63"/>
  <c r="AC281" i="63"/>
  <c r="Y281" i="63"/>
  <c r="AV281" i="63"/>
  <c r="AP281" i="63"/>
  <c r="BZ281" i="63"/>
  <c r="BA281" i="63"/>
  <c r="I281" i="63"/>
  <c r="BR281" i="63"/>
  <c r="BT281" i="63"/>
  <c r="CC281" i="63"/>
  <c r="CY281" i="63"/>
  <c r="AF281" i="63"/>
  <c r="BD281" i="63"/>
  <c r="U281" i="63"/>
  <c r="BI281" i="63"/>
  <c r="AT281" i="63"/>
  <c r="J281" i="63"/>
  <c r="DB281" i="63"/>
  <c r="N281" i="63"/>
  <c r="Q281" i="63"/>
  <c r="DA281" i="63"/>
  <c r="CA281" i="63"/>
  <c r="P281" i="63"/>
  <c r="M281" i="63"/>
  <c r="W281" i="63"/>
  <c r="AL281" i="63"/>
  <c r="CK281" i="63"/>
  <c r="AD281" i="63"/>
  <c r="AN281" i="63"/>
  <c r="O281" i="63"/>
  <c r="AW281" i="63"/>
  <c r="BV281" i="63"/>
  <c r="CI281" i="63"/>
  <c r="BC281" i="63"/>
  <c r="AK281" i="63"/>
  <c r="AM621" i="63"/>
  <c r="Z621" i="63"/>
  <c r="BE621" i="63"/>
  <c r="V621" i="63"/>
  <c r="DA635" i="63"/>
  <c r="CZ635" i="63"/>
  <c r="X621" i="63"/>
  <c r="CO621" i="63"/>
  <c r="CL621" i="63"/>
  <c r="CD621" i="63"/>
  <c r="CI621" i="63"/>
  <c r="O621" i="63"/>
  <c r="CP621" i="63"/>
  <c r="CR621" i="63"/>
  <c r="AU621" i="63"/>
  <c r="Q621" i="63"/>
  <c r="AG621" i="63"/>
  <c r="BD621" i="63"/>
  <c r="BT621" i="63"/>
  <c r="I621" i="63"/>
  <c r="W621" i="63"/>
  <c r="DB635" i="63"/>
  <c r="CC621" i="63"/>
  <c r="R621" i="63"/>
  <c r="BU621" i="63"/>
  <c r="CW635" i="63"/>
  <c r="AD621" i="63"/>
  <c r="CB621" i="63"/>
  <c r="AK621" i="63"/>
  <c r="BC621" i="63"/>
  <c r="E621" i="63"/>
  <c r="CX635" i="63"/>
  <c r="BQ621" i="63"/>
  <c r="P621" i="63"/>
  <c r="BF621" i="63"/>
  <c r="CK621" i="63"/>
  <c r="BL621" i="63"/>
  <c r="N621" i="63"/>
  <c r="AV621" i="63"/>
  <c r="CG621" i="63"/>
  <c r="AW621" i="63"/>
  <c r="BA621" i="63"/>
  <c r="AN621" i="63"/>
  <c r="CJ621" i="63"/>
  <c r="AX621" i="63"/>
  <c r="Y621" i="63"/>
  <c r="BI621" i="63"/>
  <c r="BZ621" i="63"/>
  <c r="AS621" i="63"/>
  <c r="CY635" i="63"/>
  <c r="CS621" i="63"/>
  <c r="AH621" i="63"/>
  <c r="BR621" i="63"/>
  <c r="H621" i="63"/>
  <c r="G621" i="63"/>
  <c r="BM621" i="63"/>
  <c r="F621" i="63"/>
  <c r="AO621" i="63"/>
  <c r="AL621" i="63"/>
  <c r="BS621" i="63"/>
  <c r="BJ621" i="63"/>
  <c r="M621" i="63"/>
  <c r="CH621" i="63"/>
  <c r="J621" i="63"/>
  <c r="BN621" i="63"/>
  <c r="BV621" i="63"/>
  <c r="U621" i="63"/>
  <c r="AT621" i="63"/>
  <c r="CA621" i="63"/>
  <c r="BK621" i="63"/>
  <c r="AP621" i="63"/>
  <c r="BB621" i="63"/>
  <c r="CQ621" i="63"/>
  <c r="CT621" i="63"/>
  <c r="AE621" i="63"/>
  <c r="BY621" i="63"/>
  <c r="AF621" i="63"/>
  <c r="AC621" i="63"/>
  <c r="BF536" i="63"/>
  <c r="BY536" i="63"/>
  <c r="CC536" i="63"/>
  <c r="BE536" i="63"/>
  <c r="E536" i="63"/>
  <c r="X536" i="63"/>
  <c r="AK536" i="63"/>
  <c r="V536" i="63"/>
  <c r="H536" i="63"/>
  <c r="AG536" i="63"/>
  <c r="AO536" i="63"/>
  <c r="G536" i="63"/>
  <c r="CK536" i="63"/>
  <c r="CH536" i="63"/>
  <c r="AU536" i="63"/>
  <c r="BK536" i="63"/>
  <c r="Y536" i="63"/>
  <c r="AM536" i="63"/>
  <c r="BB536" i="63"/>
  <c r="AE536" i="63"/>
  <c r="AL536" i="63"/>
  <c r="O536" i="63"/>
  <c r="CT536" i="63"/>
  <c r="BV536" i="63"/>
  <c r="CD536" i="63"/>
  <c r="CA536" i="63"/>
  <c r="J536" i="63"/>
  <c r="M536" i="63"/>
  <c r="Q536" i="63"/>
  <c r="CJ536" i="63"/>
  <c r="CW536" i="63"/>
  <c r="CX536" i="63"/>
  <c r="W536" i="63"/>
  <c r="CL536" i="63"/>
  <c r="DA536" i="63"/>
  <c r="AN536" i="63"/>
  <c r="BT536" i="63"/>
  <c r="BZ536" i="63"/>
  <c r="P536" i="63"/>
  <c r="AT536" i="63"/>
  <c r="CS536" i="63"/>
  <c r="CP536" i="63"/>
  <c r="BN536" i="63"/>
  <c r="CG536" i="63"/>
  <c r="AF536" i="63"/>
  <c r="AX536" i="63"/>
  <c r="BJ536" i="63"/>
  <c r="BU536" i="63"/>
  <c r="AC536" i="63"/>
  <c r="BQ536" i="63"/>
  <c r="AD536" i="63"/>
  <c r="DB536" i="63"/>
  <c r="R536" i="63"/>
  <c r="I536" i="63"/>
  <c r="BD536" i="63"/>
  <c r="CZ536" i="63"/>
  <c r="BI536" i="63"/>
  <c r="BS536" i="63"/>
  <c r="AW536" i="63"/>
  <c r="BL536" i="63"/>
  <c r="Z536" i="63"/>
  <c r="BR536" i="63"/>
  <c r="CQ536" i="63"/>
  <c r="CB536" i="63"/>
  <c r="AH536" i="63"/>
  <c r="CO536" i="63"/>
  <c r="U536" i="63"/>
  <c r="BA536" i="63"/>
  <c r="CY536" i="63"/>
  <c r="AP536" i="63"/>
  <c r="BC536" i="63"/>
  <c r="N536" i="63"/>
  <c r="AS536" i="63"/>
  <c r="CR536" i="63"/>
  <c r="AV536" i="63"/>
  <c r="CI536" i="63"/>
  <c r="BM536" i="63"/>
  <c r="F536" i="63"/>
  <c r="Z567" i="63"/>
  <c r="BV567" i="63"/>
  <c r="CL567" i="63"/>
  <c r="BL567" i="63"/>
  <c r="DA567" i="63"/>
  <c r="AK567" i="63"/>
  <c r="P567" i="63"/>
  <c r="CW567" i="63"/>
  <c r="W567" i="63"/>
  <c r="H567" i="63"/>
  <c r="BZ567" i="63"/>
  <c r="G567" i="63"/>
  <c r="CZ567" i="63"/>
  <c r="AE567" i="63"/>
  <c r="CP567" i="63"/>
  <c r="BQ567" i="63"/>
  <c r="AF567" i="63"/>
  <c r="R567" i="63"/>
  <c r="BS567" i="63"/>
  <c r="CO567" i="63"/>
  <c r="BM567" i="63"/>
  <c r="J567" i="63"/>
  <c r="CC567" i="63"/>
  <c r="AS567" i="63"/>
  <c r="BA567" i="63"/>
  <c r="BU567" i="63"/>
  <c r="CR567" i="63"/>
  <c r="AN567" i="63"/>
  <c r="CY567" i="63"/>
  <c r="F567" i="63"/>
  <c r="AH567" i="63"/>
  <c r="BF567" i="63"/>
  <c r="AX567" i="63"/>
  <c r="M567" i="63"/>
  <c r="Y567" i="63"/>
  <c r="CJ567" i="63"/>
  <c r="U567" i="63"/>
  <c r="CS567" i="63"/>
  <c r="AL567" i="63"/>
  <c r="CA567" i="63"/>
  <c r="N567" i="63"/>
  <c r="CB567" i="63"/>
  <c r="BR567" i="63"/>
  <c r="BT567" i="63"/>
  <c r="CD567" i="63"/>
  <c r="E567" i="63"/>
  <c r="CQ567" i="63"/>
  <c r="CT567" i="63"/>
  <c r="X567" i="63"/>
  <c r="BJ567" i="63"/>
  <c r="AC567" i="63"/>
  <c r="O567" i="63"/>
  <c r="Q567" i="63"/>
  <c r="BD567" i="63"/>
  <c r="CI567" i="63"/>
  <c r="CX567" i="63"/>
  <c r="AV567" i="63"/>
  <c r="AM567" i="63"/>
  <c r="AO567" i="63"/>
  <c r="DB567" i="63"/>
  <c r="AD567" i="63"/>
  <c r="CH567" i="63"/>
  <c r="AG567" i="63"/>
  <c r="CG567" i="63"/>
  <c r="BY567" i="63"/>
  <c r="BI567" i="63"/>
  <c r="I567" i="63"/>
  <c r="AW567" i="63"/>
  <c r="AT567" i="63"/>
  <c r="BK567" i="63"/>
  <c r="AP567" i="63"/>
  <c r="BE567" i="63"/>
  <c r="BN567" i="63"/>
  <c r="AU567" i="63"/>
  <c r="CK567" i="63"/>
  <c r="V567" i="63"/>
  <c r="BB567" i="63"/>
  <c r="BC567" i="63"/>
  <c r="CI385" i="63"/>
  <c r="BB385" i="63"/>
  <c r="BK385" i="63"/>
  <c r="CH385" i="63"/>
  <c r="AU385" i="63"/>
  <c r="I385" i="63"/>
  <c r="AW385" i="63"/>
  <c r="CZ385" i="63"/>
  <c r="CJ385" i="63"/>
  <c r="CC385" i="63"/>
  <c r="CX385" i="63"/>
  <c r="G385" i="63"/>
  <c r="R385" i="63"/>
  <c r="BD385" i="63"/>
  <c r="BA385" i="63"/>
  <c r="BY385" i="63"/>
  <c r="AO385" i="63"/>
  <c r="AM385" i="63"/>
  <c r="AH385" i="63"/>
  <c r="CT385" i="63"/>
  <c r="W385" i="63"/>
  <c r="N385" i="63"/>
  <c r="AF385" i="63"/>
  <c r="Y385" i="63"/>
  <c r="CW385" i="63"/>
  <c r="CD385" i="63"/>
  <c r="DB385" i="63"/>
  <c r="AV385" i="63"/>
  <c r="BQ385" i="63"/>
  <c r="CB385" i="63"/>
  <c r="BT385" i="63"/>
  <c r="CG385" i="63"/>
  <c r="M385" i="63"/>
  <c r="Z385" i="63"/>
  <c r="BM385" i="63"/>
  <c r="CO385" i="63"/>
  <c r="V385" i="63"/>
  <c r="DA385" i="63"/>
  <c r="AP385" i="63"/>
  <c r="X385" i="63"/>
  <c r="BJ385" i="63"/>
  <c r="O385" i="63"/>
  <c r="J385" i="63"/>
  <c r="CP385" i="63"/>
  <c r="F385" i="63"/>
  <c r="AG385" i="63"/>
  <c r="AT385" i="63"/>
  <c r="BI385" i="63"/>
  <c r="CA385" i="63"/>
  <c r="AX385" i="63"/>
  <c r="AC385" i="63"/>
  <c r="P385" i="63"/>
  <c r="AN385" i="63"/>
  <c r="AS385" i="63"/>
  <c r="AE385" i="63"/>
  <c r="BF385" i="63"/>
  <c r="CY385" i="63"/>
  <c r="BL385" i="63"/>
  <c r="AK385" i="63"/>
  <c r="E385" i="63"/>
  <c r="CS385" i="63"/>
  <c r="BS385" i="63"/>
  <c r="CQ385" i="63"/>
  <c r="BC385" i="63"/>
  <c r="BE385" i="63"/>
  <c r="CL385" i="63"/>
  <c r="U385" i="63"/>
  <c r="BZ385" i="63"/>
  <c r="AD385" i="63"/>
  <c r="BN385" i="63"/>
  <c r="BV385" i="63"/>
  <c r="Q385" i="63"/>
  <c r="CR385" i="63"/>
  <c r="BR385" i="63"/>
  <c r="H385" i="63"/>
  <c r="AL385" i="63"/>
  <c r="BU385" i="63"/>
  <c r="CK385" i="63"/>
  <c r="CX309" i="63"/>
  <c r="N309" i="63"/>
  <c r="BU309" i="63"/>
  <c r="Y309" i="63"/>
  <c r="CY309" i="63"/>
  <c r="BF309" i="63"/>
  <c r="CD309" i="63"/>
  <c r="AF309" i="63"/>
  <c r="V309" i="63"/>
  <c r="CK309" i="63"/>
  <c r="AV309" i="63"/>
  <c r="R309" i="63"/>
  <c r="BZ309" i="63"/>
  <c r="CT309" i="63"/>
  <c r="AC309" i="63"/>
  <c r="BR309" i="63"/>
  <c r="AG309" i="63"/>
  <c r="CW309" i="63"/>
  <c r="BQ309" i="63"/>
  <c r="BT309" i="63"/>
  <c r="M309" i="63"/>
  <c r="AP309" i="63"/>
  <c r="BV309" i="63"/>
  <c r="DB309" i="63"/>
  <c r="E309" i="63"/>
  <c r="BL309" i="63"/>
  <c r="AH309" i="63"/>
  <c r="U309" i="63"/>
  <c r="AT309" i="63"/>
  <c r="BB309" i="63"/>
  <c r="AN309" i="63"/>
  <c r="BA309" i="63"/>
  <c r="BI309" i="63"/>
  <c r="CP309" i="63"/>
  <c r="BN309" i="63"/>
  <c r="P309" i="63"/>
  <c r="CC309" i="63"/>
  <c r="BJ309" i="63"/>
  <c r="Z309" i="63"/>
  <c r="CH309" i="63"/>
  <c r="DA309" i="63"/>
  <c r="CB309" i="63"/>
  <c r="CJ309" i="63"/>
  <c r="H309" i="63"/>
  <c r="X309" i="63"/>
  <c r="AL309" i="63"/>
  <c r="AS309" i="63"/>
  <c r="CO309" i="63"/>
  <c r="CZ309" i="63"/>
  <c r="F309" i="63"/>
  <c r="AD309" i="63"/>
  <c r="CS309" i="63"/>
  <c r="AO309" i="63"/>
  <c r="CG309" i="63"/>
  <c r="I309" i="63"/>
  <c r="BD309" i="63"/>
  <c r="AX309" i="63"/>
  <c r="BM309" i="63"/>
  <c r="J309" i="63"/>
  <c r="AK309" i="63"/>
  <c r="BE309" i="63"/>
  <c r="Q309" i="63"/>
  <c r="CL309" i="63"/>
  <c r="BY309" i="63"/>
  <c r="AW309" i="63"/>
  <c r="CR309" i="63"/>
  <c r="CJ319" i="63"/>
  <c r="BB319" i="63"/>
  <c r="CT319" i="63"/>
  <c r="F319" i="63"/>
  <c r="AG319" i="63"/>
  <c r="CO319" i="63"/>
  <c r="BU319" i="63"/>
  <c r="N319" i="63"/>
  <c r="CG319" i="63"/>
  <c r="BE319" i="63"/>
  <c r="CX319" i="63"/>
  <c r="AN319" i="63"/>
  <c r="CK319" i="63"/>
  <c r="CW319" i="63"/>
  <c r="I319" i="63"/>
  <c r="BI319" i="63"/>
  <c r="BF319" i="63"/>
  <c r="AT319" i="63"/>
  <c r="BM319" i="63"/>
  <c r="CY319" i="63"/>
  <c r="AP319" i="63"/>
  <c r="M319" i="63"/>
  <c r="V319" i="63"/>
  <c r="CS319" i="63"/>
  <c r="R319" i="63"/>
  <c r="E319" i="63"/>
  <c r="BA319" i="63"/>
  <c r="BY319" i="63"/>
  <c r="CL319" i="63"/>
  <c r="AX319" i="63"/>
  <c r="AD319" i="63"/>
  <c r="AL319" i="63"/>
  <c r="Y319" i="63"/>
  <c r="G319" i="63"/>
  <c r="AH319" i="63"/>
  <c r="BT319" i="63"/>
  <c r="BZ319" i="63"/>
  <c r="CZ319" i="63"/>
  <c r="AS319" i="63"/>
  <c r="Q319" i="63"/>
  <c r="BJ319" i="63"/>
  <c r="CR319" i="63"/>
  <c r="CP319" i="63"/>
  <c r="H319" i="63"/>
  <c r="BV319" i="63"/>
  <c r="AV319" i="63"/>
  <c r="AW319" i="63"/>
  <c r="BR319" i="63"/>
  <c r="AF319" i="63"/>
  <c r="BQ319" i="63"/>
  <c r="BL319" i="63"/>
  <c r="X319" i="63"/>
  <c r="AK319" i="63"/>
  <c r="J319" i="63"/>
  <c r="U319" i="63"/>
  <c r="DA319" i="63"/>
  <c r="CD319" i="63"/>
  <c r="P319" i="63"/>
  <c r="BN319" i="63"/>
  <c r="Z319" i="63"/>
  <c r="CH319" i="63"/>
  <c r="AO319" i="63"/>
  <c r="BD319" i="63"/>
  <c r="DB319" i="63"/>
  <c r="AC319" i="63"/>
  <c r="CB319" i="63"/>
  <c r="CC319" i="63"/>
  <c r="AX618" i="63"/>
  <c r="U618" i="63"/>
  <c r="BQ618" i="63"/>
  <c r="W618" i="63"/>
  <c r="H618" i="63"/>
  <c r="F618" i="63"/>
  <c r="X618" i="63"/>
  <c r="P618" i="63"/>
  <c r="DB632" i="63"/>
  <c r="CL618" i="63"/>
  <c r="AV618" i="63"/>
  <c r="BY618" i="63"/>
  <c r="AL618" i="63"/>
  <c r="Z618" i="63"/>
  <c r="DA632" i="63"/>
  <c r="BE618" i="63"/>
  <c r="CR618" i="63"/>
  <c r="AP618" i="63"/>
  <c r="AW618" i="63"/>
  <c r="BL618" i="63"/>
  <c r="BC618" i="63"/>
  <c r="BJ618" i="63"/>
  <c r="N618" i="63"/>
  <c r="CO618" i="63"/>
  <c r="CZ632" i="63"/>
  <c r="O618" i="63"/>
  <c r="CY632" i="63"/>
  <c r="CS618" i="63"/>
  <c r="BZ618" i="63"/>
  <c r="CB618" i="63"/>
  <c r="AC618" i="63"/>
  <c r="CH618" i="63"/>
  <c r="CD618" i="63"/>
  <c r="AE618" i="63"/>
  <c r="CA618" i="63"/>
  <c r="CX632" i="63"/>
  <c r="AK618" i="63"/>
  <c r="I618" i="63"/>
  <c r="AS618" i="63"/>
  <c r="BF618" i="63"/>
  <c r="BR618" i="63"/>
  <c r="AN618" i="63"/>
  <c r="CK618" i="63"/>
  <c r="CJ618" i="63"/>
  <c r="AD618" i="63"/>
  <c r="BV618" i="63"/>
  <c r="CQ618" i="63"/>
  <c r="Y618" i="63"/>
  <c r="CI618" i="63"/>
  <c r="AM618" i="63"/>
  <c r="V618" i="63"/>
  <c r="G618" i="63"/>
  <c r="J618" i="63"/>
  <c r="BK618" i="63"/>
  <c r="BU618" i="63"/>
  <c r="CC618" i="63"/>
  <c r="AT618" i="63"/>
  <c r="AG618" i="63"/>
  <c r="CG618" i="63"/>
  <c r="BM618" i="63"/>
  <c r="BB618" i="63"/>
  <c r="CW632" i="63"/>
  <c r="AF618" i="63"/>
  <c r="BT618" i="63"/>
  <c r="BN618" i="63"/>
  <c r="R618" i="63"/>
  <c r="Q618" i="63"/>
  <c r="CT618" i="63"/>
  <c r="AH618" i="63"/>
  <c r="M618" i="63"/>
  <c r="E618" i="63"/>
  <c r="CP618" i="63"/>
  <c r="BD618" i="63"/>
  <c r="BI618" i="63"/>
  <c r="BA618" i="63"/>
  <c r="AO618" i="63"/>
  <c r="BS618" i="63"/>
  <c r="AU618" i="63"/>
  <c r="CO614" i="63"/>
  <c r="DB628" i="63"/>
  <c r="AC614" i="63"/>
  <c r="AU614" i="63"/>
  <c r="BA614" i="63"/>
  <c r="P614" i="63"/>
  <c r="BY614" i="63"/>
  <c r="BU614" i="63"/>
  <c r="J614" i="63"/>
  <c r="CK614" i="63"/>
  <c r="X614" i="63"/>
  <c r="CR614" i="63"/>
  <c r="Z614" i="63"/>
  <c r="AF614" i="63"/>
  <c r="R614" i="63"/>
  <c r="AT614" i="63"/>
  <c r="CL614" i="63"/>
  <c r="BB614" i="63"/>
  <c r="BC614" i="63"/>
  <c r="CW628" i="63"/>
  <c r="BM614" i="63"/>
  <c r="AV614" i="63"/>
  <c r="W614" i="63"/>
  <c r="O614" i="63"/>
  <c r="CP614" i="63"/>
  <c r="CA614" i="63"/>
  <c r="AH614" i="63"/>
  <c r="M614" i="63"/>
  <c r="AE614" i="63"/>
  <c r="BL614" i="63"/>
  <c r="BZ614" i="63"/>
  <c r="V614" i="63"/>
  <c r="H614" i="63"/>
  <c r="BV614" i="63"/>
  <c r="CS614" i="63"/>
  <c r="F614" i="63"/>
  <c r="BE614" i="63"/>
  <c r="AP614" i="63"/>
  <c r="BI614" i="63"/>
  <c r="AO614" i="63"/>
  <c r="AD614" i="63"/>
  <c r="AS614" i="63"/>
  <c r="CG614" i="63"/>
  <c r="AL614" i="63"/>
  <c r="CI614" i="63"/>
  <c r="BT614" i="63"/>
  <c r="BR614" i="63"/>
  <c r="BF614" i="63"/>
  <c r="CB614" i="63"/>
  <c r="CX628" i="63"/>
  <c r="CZ628" i="63"/>
  <c r="E614" i="63"/>
  <c r="CY628" i="63"/>
  <c r="BS614" i="63"/>
  <c r="CJ614" i="63"/>
  <c r="AG614" i="63"/>
  <c r="CD614" i="63"/>
  <c r="G614" i="63"/>
  <c r="Q614" i="63"/>
  <c r="BQ614" i="63"/>
  <c r="AW614" i="63"/>
  <c r="BD614" i="63"/>
  <c r="AN614" i="63"/>
  <c r="BJ614" i="63"/>
  <c r="Y614" i="63"/>
  <c r="AK614" i="63"/>
  <c r="CH614" i="63"/>
  <c r="AX614" i="63"/>
  <c r="N614" i="63"/>
  <c r="I614" i="63"/>
  <c r="AM614" i="63"/>
  <c r="CT614" i="63"/>
  <c r="BN614" i="63"/>
  <c r="BK614" i="63"/>
  <c r="CQ614" i="63"/>
  <c r="U614" i="63"/>
  <c r="DA628" i="63"/>
  <c r="CC614" i="63"/>
  <c r="CS537" i="63"/>
  <c r="AE537" i="63"/>
  <c r="I537" i="63"/>
  <c r="AW537" i="63"/>
  <c r="BL537" i="63"/>
  <c r="AT537" i="63"/>
  <c r="CX537" i="63"/>
  <c r="R537" i="63"/>
  <c r="BR537" i="63"/>
  <c r="X537" i="63"/>
  <c r="BB537" i="63"/>
  <c r="CT537" i="63"/>
  <c r="CB537" i="63"/>
  <c r="AN537" i="63"/>
  <c r="AO537" i="63"/>
  <c r="AD537" i="63"/>
  <c r="BF537" i="63"/>
  <c r="CD537" i="63"/>
  <c r="O537" i="63"/>
  <c r="CY537" i="63"/>
  <c r="AS537" i="63"/>
  <c r="BK537" i="63"/>
  <c r="AV537" i="63"/>
  <c r="CG537" i="63"/>
  <c r="Z537" i="63"/>
  <c r="N537" i="63"/>
  <c r="Y537" i="63"/>
  <c r="G537" i="63"/>
  <c r="E537" i="63"/>
  <c r="AH537" i="63"/>
  <c r="BT537" i="63"/>
  <c r="W537" i="63"/>
  <c r="BZ537" i="63"/>
  <c r="BJ537" i="63"/>
  <c r="AK537" i="63"/>
  <c r="AM537" i="63"/>
  <c r="BS537" i="63"/>
  <c r="Q537" i="63"/>
  <c r="CW537" i="63"/>
  <c r="J537" i="63"/>
  <c r="CA537" i="63"/>
  <c r="BA537" i="63"/>
  <c r="F537" i="63"/>
  <c r="CJ537" i="63"/>
  <c r="CC537" i="63"/>
  <c r="DA537" i="63"/>
  <c r="CK537" i="63"/>
  <c r="CI537" i="63"/>
  <c r="CL537" i="63"/>
  <c r="CO537" i="63"/>
  <c r="BQ537" i="63"/>
  <c r="BC537" i="63"/>
  <c r="BV537" i="63"/>
  <c r="AU537" i="63"/>
  <c r="H537" i="63"/>
  <c r="M537" i="63"/>
  <c r="BY537" i="63"/>
  <c r="DB537" i="63"/>
  <c r="AF537" i="63"/>
  <c r="CH537" i="63"/>
  <c r="CP537" i="63"/>
  <c r="AL537" i="63"/>
  <c r="BD537" i="63"/>
  <c r="AX537" i="63"/>
  <c r="P537" i="63"/>
  <c r="CQ537" i="63"/>
  <c r="BM537" i="63"/>
  <c r="BI537" i="63"/>
  <c r="V537" i="63"/>
  <c r="U537" i="63"/>
  <c r="AP537" i="63"/>
  <c r="AG537" i="63"/>
  <c r="BN537" i="63"/>
  <c r="BE537" i="63"/>
  <c r="AC537" i="63"/>
  <c r="CZ537" i="63"/>
  <c r="BU537" i="63"/>
  <c r="CR537" i="63"/>
  <c r="AL224" i="63"/>
  <c r="J224" i="63"/>
  <c r="BC224" i="63"/>
  <c r="DB224" i="63"/>
  <c r="CK224" i="63"/>
  <c r="P224" i="63"/>
  <c r="BU224" i="63"/>
  <c r="AM224" i="63"/>
  <c r="AC224" i="63"/>
  <c r="CG224" i="63"/>
  <c r="DA224" i="63"/>
  <c r="BB224" i="63"/>
  <c r="CY224" i="63"/>
  <c r="E224" i="63"/>
  <c r="BJ224" i="63"/>
  <c r="AX224" i="63"/>
  <c r="CI224" i="63"/>
  <c r="CO224" i="63"/>
  <c r="AH224" i="63"/>
  <c r="H224" i="63"/>
  <c r="BD224" i="63"/>
  <c r="M224" i="63"/>
  <c r="BK224" i="63"/>
  <c r="CQ224" i="63"/>
  <c r="BR224" i="63"/>
  <c r="BN224" i="63"/>
  <c r="AS224" i="63"/>
  <c r="AE224" i="63"/>
  <c r="BV224" i="63"/>
  <c r="BQ224" i="63"/>
  <c r="AK224" i="63"/>
  <c r="BY224" i="63"/>
  <c r="CZ224" i="63"/>
  <c r="BI224" i="63"/>
  <c r="V224" i="63"/>
  <c r="CB224" i="63"/>
  <c r="BM224" i="63"/>
  <c r="BZ224" i="63"/>
  <c r="W224" i="63"/>
  <c r="AD224" i="63"/>
  <c r="I224" i="63"/>
  <c r="CC224" i="63"/>
  <c r="BL224" i="63"/>
  <c r="U224" i="63"/>
  <c r="Z224" i="63"/>
  <c r="G224" i="63"/>
  <c r="R224" i="63"/>
  <c r="Q224" i="63"/>
  <c r="BE224" i="63"/>
  <c r="BA224" i="63"/>
  <c r="F224" i="63"/>
  <c r="CD224" i="63"/>
  <c r="AN224" i="63"/>
  <c r="CX224" i="63"/>
  <c r="AW224" i="63"/>
  <c r="CA224" i="63"/>
  <c r="CS224" i="63"/>
  <c r="O224" i="63"/>
  <c r="CW224" i="63"/>
  <c r="BS224" i="63"/>
  <c r="AV224" i="63"/>
  <c r="CJ224" i="63"/>
  <c r="N224" i="63"/>
  <c r="CP224" i="63"/>
  <c r="AO224" i="63"/>
  <c r="BF224" i="63"/>
  <c r="AU224" i="63"/>
  <c r="AP224" i="63"/>
  <c r="CL224" i="63"/>
  <c r="X224" i="63"/>
  <c r="CR224" i="63"/>
  <c r="BT224" i="63"/>
  <c r="AT224" i="63"/>
  <c r="Y224" i="63"/>
  <c r="CH224" i="63"/>
  <c r="AG224" i="63"/>
  <c r="CT224" i="63"/>
  <c r="AF224" i="63"/>
  <c r="BJ252" i="63"/>
  <c r="P252" i="63"/>
  <c r="AU252" i="63"/>
  <c r="O252" i="63"/>
  <c r="Z252" i="63"/>
  <c r="F252" i="63"/>
  <c r="AG252" i="63"/>
  <c r="CR252" i="63"/>
  <c r="V252" i="63"/>
  <c r="BI252" i="63"/>
  <c r="BD252" i="63"/>
  <c r="AF252" i="63"/>
  <c r="AC252" i="63"/>
  <c r="J252" i="63"/>
  <c r="AO252" i="63"/>
  <c r="U252" i="63"/>
  <c r="Y252" i="63"/>
  <c r="I252" i="63"/>
  <c r="AH252" i="63"/>
  <c r="DA252" i="63"/>
  <c r="CB252" i="63"/>
  <c r="CA252" i="63"/>
  <c r="CO252" i="63"/>
  <c r="G252" i="63"/>
  <c r="AE252" i="63"/>
  <c r="CW252" i="63"/>
  <c r="BN252" i="63"/>
  <c r="Q252" i="63"/>
  <c r="BC252" i="63"/>
  <c r="CK252" i="63"/>
  <c r="R252" i="63"/>
  <c r="BU252" i="63"/>
  <c r="BL252" i="63"/>
  <c r="CI252" i="63"/>
  <c r="AL252" i="63"/>
  <c r="AW252" i="63"/>
  <c r="BQ252" i="63"/>
  <c r="W252" i="63"/>
  <c r="H252" i="63"/>
  <c r="BV252" i="63"/>
  <c r="BT252" i="63"/>
  <c r="E252" i="63"/>
  <c r="N252" i="63"/>
  <c r="AS252" i="63"/>
  <c r="DB252" i="63"/>
  <c r="BB252" i="63"/>
  <c r="CQ252" i="63"/>
  <c r="AN252" i="63"/>
  <c r="BZ252" i="63"/>
  <c r="BK252" i="63"/>
  <c r="AP252" i="63"/>
  <c r="AM252" i="63"/>
  <c r="AX252" i="63"/>
  <c r="BE252" i="63"/>
  <c r="BF252" i="63"/>
  <c r="AV252" i="63"/>
  <c r="M252" i="63"/>
  <c r="CS252" i="63"/>
  <c r="CH252" i="63"/>
  <c r="BA252" i="63"/>
  <c r="AD252" i="63"/>
  <c r="CY252" i="63"/>
  <c r="BY252" i="63"/>
  <c r="CC252" i="63"/>
  <c r="X252" i="63"/>
  <c r="CP252" i="63"/>
  <c r="CT252" i="63"/>
  <c r="BS252" i="63"/>
  <c r="AK252" i="63"/>
  <c r="CJ252" i="63"/>
  <c r="CL252" i="63"/>
  <c r="CX252" i="63"/>
  <c r="CD252" i="63"/>
  <c r="CZ252" i="63"/>
  <c r="CG252" i="63"/>
  <c r="BM252" i="63"/>
  <c r="AT252" i="63"/>
  <c r="BR252" i="63"/>
  <c r="DB626" i="63"/>
  <c r="CK612" i="63"/>
  <c r="CS612" i="63"/>
  <c r="BS612" i="63"/>
  <c r="BA612" i="63"/>
  <c r="BB612" i="63"/>
  <c r="X612" i="63"/>
  <c r="M612" i="63"/>
  <c r="AO612" i="63"/>
  <c r="BD612" i="63"/>
  <c r="CX626" i="63"/>
  <c r="BE612" i="63"/>
  <c r="Y612" i="63"/>
  <c r="AC612" i="63"/>
  <c r="AM612" i="63"/>
  <c r="AG612" i="63"/>
  <c r="BL612" i="63"/>
  <c r="R612" i="63"/>
  <c r="BJ612" i="63"/>
  <c r="H612" i="63"/>
  <c r="AX612" i="63"/>
  <c r="I612" i="63"/>
  <c r="CY626" i="63"/>
  <c r="V612" i="63"/>
  <c r="BM612" i="63"/>
  <c r="BZ612" i="63"/>
  <c r="CC612" i="63"/>
  <c r="CA612" i="63"/>
  <c r="CR612" i="63"/>
  <c r="BI612" i="63"/>
  <c r="AU612" i="63"/>
  <c r="CH612" i="63"/>
  <c r="AE612" i="63"/>
  <c r="J612" i="63"/>
  <c r="W612" i="63"/>
  <c r="AH612" i="63"/>
  <c r="CZ626" i="63"/>
  <c r="AK612" i="63"/>
  <c r="CL612" i="63"/>
  <c r="BK612" i="63"/>
  <c r="P612" i="63"/>
  <c r="CP612" i="63"/>
  <c r="E612" i="63"/>
  <c r="AL612" i="63"/>
  <c r="U612" i="63"/>
  <c r="BN612" i="63"/>
  <c r="CT612" i="63"/>
  <c r="CI612" i="63"/>
  <c r="BY612" i="63"/>
  <c r="AS612" i="63"/>
  <c r="CD612" i="63"/>
  <c r="CQ612" i="63"/>
  <c r="Z612" i="63"/>
  <c r="F612" i="63"/>
  <c r="CW626" i="63"/>
  <c r="BU612" i="63"/>
  <c r="CB612" i="63"/>
  <c r="Q612" i="63"/>
  <c r="BC612" i="63"/>
  <c r="G612" i="63"/>
  <c r="CJ612" i="63"/>
  <c r="AW612" i="63"/>
  <c r="AN612" i="63"/>
  <c r="BR612" i="63"/>
  <c r="N612" i="63"/>
  <c r="CO612" i="63"/>
  <c r="AD612" i="63"/>
  <c r="BQ612" i="63"/>
  <c r="AV612" i="63"/>
  <c r="AP612" i="63"/>
  <c r="AT612" i="63"/>
  <c r="BF612" i="63"/>
  <c r="O612" i="63"/>
  <c r="CG612" i="63"/>
  <c r="AF612" i="63"/>
  <c r="DA626" i="63"/>
  <c r="BV612" i="63"/>
  <c r="BT612" i="63"/>
  <c r="AV101" i="63"/>
  <c r="BJ101" i="63"/>
  <c r="BM101" i="63"/>
  <c r="CZ101" i="63"/>
  <c r="F101" i="63"/>
  <c r="AG101" i="63"/>
  <c r="CS101" i="63"/>
  <c r="CR101" i="63"/>
  <c r="E101" i="63"/>
  <c r="AL101" i="63"/>
  <c r="Q101" i="63"/>
  <c r="AD101" i="63"/>
  <c r="BT101" i="63"/>
  <c r="BN101" i="63"/>
  <c r="CG101" i="63"/>
  <c r="AK101" i="63"/>
  <c r="G101" i="63"/>
  <c r="X101" i="63"/>
  <c r="AW101" i="63"/>
  <c r="AS101" i="63"/>
  <c r="BS101" i="63"/>
  <c r="CP101" i="63"/>
  <c r="BD101" i="63"/>
  <c r="N101" i="63"/>
  <c r="AU101" i="63"/>
  <c r="CK101" i="63"/>
  <c r="BQ101" i="63"/>
  <c r="BE101" i="63"/>
  <c r="V101" i="63"/>
  <c r="BC101" i="63"/>
  <c r="R101" i="63"/>
  <c r="BI101" i="63"/>
  <c r="BZ101" i="63"/>
  <c r="O101" i="63"/>
  <c r="AP101" i="63"/>
  <c r="CT101" i="63"/>
  <c r="BK101" i="63"/>
  <c r="AM101" i="63"/>
  <c r="BB101" i="63"/>
  <c r="W101" i="63"/>
  <c r="CI101" i="63"/>
  <c r="H101" i="63"/>
  <c r="BR101" i="63"/>
  <c r="P101" i="63"/>
  <c r="CJ101" i="63"/>
  <c r="J101" i="63"/>
  <c r="BL101" i="63"/>
  <c r="CC101" i="63"/>
  <c r="AC101" i="63"/>
  <c r="BF101" i="63"/>
  <c r="AF101" i="63"/>
  <c r="AE101" i="63"/>
  <c r="BA101" i="63"/>
  <c r="AN101" i="63"/>
  <c r="DA101" i="63"/>
  <c r="BV101" i="63"/>
  <c r="CY101" i="63"/>
  <c r="AT101" i="63"/>
  <c r="CL101" i="63"/>
  <c r="CQ101" i="63"/>
  <c r="U101" i="63"/>
  <c r="CX101" i="63"/>
  <c r="CO101" i="63"/>
  <c r="BY101" i="63"/>
  <c r="M101" i="63"/>
  <c r="DB101" i="63"/>
  <c r="Z101" i="63"/>
  <c r="AO101" i="63"/>
  <c r="AH101" i="63"/>
  <c r="BU101" i="63"/>
  <c r="CA101" i="63"/>
  <c r="Y101" i="63"/>
  <c r="CB101" i="63"/>
  <c r="CW101" i="63"/>
  <c r="CH101" i="63"/>
  <c r="AX101" i="63"/>
  <c r="I101" i="63"/>
  <c r="CD101" i="63"/>
  <c r="BE279" i="63"/>
  <c r="BK279" i="63"/>
  <c r="CI279" i="63"/>
  <c r="BT279" i="63"/>
  <c r="BA279" i="63"/>
  <c r="BF279" i="63"/>
  <c r="CX279" i="63"/>
  <c r="BB279" i="63"/>
  <c r="AP279" i="63"/>
  <c r="BD279" i="63"/>
  <c r="W279" i="63"/>
  <c r="AO279" i="63"/>
  <c r="AN279" i="63"/>
  <c r="BU279" i="63"/>
  <c r="BM279" i="63"/>
  <c r="X279" i="63"/>
  <c r="AF279" i="63"/>
  <c r="AH279" i="63"/>
  <c r="CT279" i="63"/>
  <c r="V279" i="63"/>
  <c r="AG279" i="63"/>
  <c r="BR279" i="63"/>
  <c r="I279" i="63"/>
  <c r="BL279" i="63"/>
  <c r="BY279" i="63"/>
  <c r="AD279" i="63"/>
  <c r="Z279" i="63"/>
  <c r="BN279" i="63"/>
  <c r="O279" i="63"/>
  <c r="H279" i="63"/>
  <c r="CZ279" i="63"/>
  <c r="DB279" i="63"/>
  <c r="CC279" i="63"/>
  <c r="P279" i="63"/>
  <c r="CW279" i="63"/>
  <c r="AE279" i="63"/>
  <c r="BV279" i="63"/>
  <c r="CJ279" i="63"/>
  <c r="AT279" i="63"/>
  <c r="G279" i="63"/>
  <c r="AU279" i="63"/>
  <c r="R279" i="63"/>
  <c r="AM279" i="63"/>
  <c r="CY279" i="63"/>
  <c r="CL279" i="63"/>
  <c r="Y279" i="63"/>
  <c r="E279" i="63"/>
  <c r="BJ279" i="63"/>
  <c r="F279" i="63"/>
  <c r="AK279" i="63"/>
  <c r="AX279" i="63"/>
  <c r="M279" i="63"/>
  <c r="CK279" i="63"/>
  <c r="CA279" i="63"/>
  <c r="BZ279" i="63"/>
  <c r="CG279" i="63"/>
  <c r="AC279" i="63"/>
  <c r="U279" i="63"/>
  <c r="CP279" i="63"/>
  <c r="CS279" i="63"/>
  <c r="AS279" i="63"/>
  <c r="CQ279" i="63"/>
  <c r="AW279" i="63"/>
  <c r="BC279" i="63"/>
  <c r="J279" i="63"/>
  <c r="CD279" i="63"/>
  <c r="BS279" i="63"/>
  <c r="AV279" i="63"/>
  <c r="CB279" i="63"/>
  <c r="Q279" i="63"/>
  <c r="N279" i="63"/>
  <c r="BI279" i="63"/>
  <c r="BQ279" i="63"/>
  <c r="AL279" i="63"/>
  <c r="DA279" i="63"/>
  <c r="CH279" i="63"/>
  <c r="CO279" i="63"/>
  <c r="CR279" i="63"/>
  <c r="CO273" i="63"/>
  <c r="Q273" i="63"/>
  <c r="AO273" i="63"/>
  <c r="AM273" i="63"/>
  <c r="AT273" i="63"/>
  <c r="AE273" i="63"/>
  <c r="BK273" i="63"/>
  <c r="CJ273" i="63"/>
  <c r="BB273" i="63"/>
  <c r="Z273" i="63"/>
  <c r="H273" i="63"/>
  <c r="AC273" i="63"/>
  <c r="BL273" i="63"/>
  <c r="CK273" i="63"/>
  <c r="O273" i="63"/>
  <c r="AL273" i="63"/>
  <c r="CY273" i="63"/>
  <c r="CA273" i="63"/>
  <c r="CC273" i="63"/>
  <c r="BE273" i="63"/>
  <c r="G273" i="63"/>
  <c r="R273" i="63"/>
  <c r="BR273" i="63"/>
  <c r="BD273" i="63"/>
  <c r="BS273" i="63"/>
  <c r="BI273" i="63"/>
  <c r="CB273" i="63"/>
  <c r="AN273" i="63"/>
  <c r="U273" i="63"/>
  <c r="J273" i="63"/>
  <c r="CZ273" i="63"/>
  <c r="CG273" i="63"/>
  <c r="AF273" i="63"/>
  <c r="N273" i="63"/>
  <c r="BU273" i="63"/>
  <c r="E273" i="63"/>
  <c r="DA273" i="63"/>
  <c r="AW273" i="63"/>
  <c r="AS273" i="63"/>
  <c r="CH273" i="63"/>
  <c r="BZ273" i="63"/>
  <c r="BJ273" i="63"/>
  <c r="F273" i="63"/>
  <c r="V273" i="63"/>
  <c r="CW273" i="63"/>
  <c r="AV273" i="63"/>
  <c r="BC273" i="63"/>
  <c r="W273" i="63"/>
  <c r="CR273" i="63"/>
  <c r="BN273" i="63"/>
  <c r="I273" i="63"/>
  <c r="CI273" i="63"/>
  <c r="BF273" i="63"/>
  <c r="CP273" i="63"/>
  <c r="AK273" i="63"/>
  <c r="BA273" i="63"/>
  <c r="BT273" i="63"/>
  <c r="AG273" i="63"/>
  <c r="P273" i="63"/>
  <c r="M273" i="63"/>
  <c r="CQ273" i="63"/>
  <c r="AP273" i="63"/>
  <c r="AX273" i="63"/>
  <c r="CX273" i="63"/>
  <c r="BM273" i="63"/>
  <c r="DB273" i="63"/>
  <c r="CS273" i="63"/>
  <c r="AU273" i="63"/>
  <c r="BQ273" i="63"/>
  <c r="BV273" i="63"/>
  <c r="CL273" i="63"/>
  <c r="AD273" i="63"/>
  <c r="AH273" i="63"/>
  <c r="CD273" i="63"/>
  <c r="CT273" i="63"/>
  <c r="BY273" i="63"/>
  <c r="X273" i="63"/>
  <c r="Y273" i="63"/>
  <c r="Y543" i="63"/>
  <c r="AT543" i="63"/>
  <c r="BL543" i="63"/>
  <c r="CB543" i="63"/>
  <c r="H543" i="63"/>
  <c r="BA543" i="63"/>
  <c r="AO543" i="63"/>
  <c r="AC543" i="63"/>
  <c r="CK543" i="63"/>
  <c r="BS543" i="63"/>
  <c r="CC543" i="63"/>
  <c r="P543" i="63"/>
  <c r="BJ543" i="63"/>
  <c r="CY543" i="63"/>
  <c r="BY543" i="63"/>
  <c r="AF543" i="63"/>
  <c r="CG543" i="63"/>
  <c r="AE543" i="63"/>
  <c r="E543" i="63"/>
  <c r="AW543" i="63"/>
  <c r="DB543" i="63"/>
  <c r="BE543" i="63"/>
  <c r="BZ543" i="63"/>
  <c r="CS543" i="63"/>
  <c r="AK543" i="63"/>
  <c r="AP543" i="63"/>
  <c r="DA543" i="63"/>
  <c r="CQ543" i="63"/>
  <c r="Z543" i="63"/>
  <c r="CW543" i="63"/>
  <c r="BT543" i="63"/>
  <c r="BQ543" i="63"/>
  <c r="J543" i="63"/>
  <c r="CI543" i="63"/>
  <c r="BD543" i="63"/>
  <c r="AL543" i="63"/>
  <c r="V543" i="63"/>
  <c r="M543" i="63"/>
  <c r="BN543" i="63"/>
  <c r="O543" i="63"/>
  <c r="CH543" i="63"/>
  <c r="BB543" i="63"/>
  <c r="CP543" i="63"/>
  <c r="BV543" i="63"/>
  <c r="CA543" i="63"/>
  <c r="AD543" i="63"/>
  <c r="BK543" i="63"/>
  <c r="AV543" i="63"/>
  <c r="AN543" i="63"/>
  <c r="BI543" i="63"/>
  <c r="X543" i="63"/>
  <c r="G543" i="63"/>
  <c r="BU543" i="63"/>
  <c r="CT543" i="63"/>
  <c r="CD543" i="63"/>
  <c r="BF543" i="63"/>
  <c r="CO543" i="63"/>
  <c r="BR543" i="63"/>
  <c r="AS543" i="63"/>
  <c r="CX543" i="63"/>
  <c r="I543" i="63"/>
  <c r="AX543" i="63"/>
  <c r="Q543" i="63"/>
  <c r="CL543" i="63"/>
  <c r="F543" i="63"/>
  <c r="CR543" i="63"/>
  <c r="BM543" i="63"/>
  <c r="CJ543" i="63"/>
  <c r="AM543" i="63"/>
  <c r="AH543" i="63"/>
  <c r="U543" i="63"/>
  <c r="N543" i="63"/>
  <c r="CZ543" i="63"/>
  <c r="R543" i="63"/>
  <c r="AG543" i="63"/>
  <c r="AU543" i="63"/>
  <c r="W543" i="63"/>
  <c r="BC543" i="63"/>
  <c r="CO550" i="63"/>
  <c r="CP550" i="63"/>
  <c r="AM550" i="63"/>
  <c r="AH550" i="63"/>
  <c r="AE550" i="63"/>
  <c r="J550" i="63"/>
  <c r="BQ550" i="63"/>
  <c r="AG550" i="63"/>
  <c r="CQ550" i="63"/>
  <c r="BD550" i="63"/>
  <c r="AC550" i="63"/>
  <c r="DA550" i="63"/>
  <c r="U550" i="63"/>
  <c r="CH550" i="63"/>
  <c r="P550" i="63"/>
  <c r="AW550" i="63"/>
  <c r="CZ550" i="63"/>
  <c r="BC550" i="63"/>
  <c r="BA550" i="63"/>
  <c r="H550" i="63"/>
  <c r="BY550" i="63"/>
  <c r="BL550" i="63"/>
  <c r="AS550" i="63"/>
  <c r="BF550" i="63"/>
  <c r="BN550" i="63"/>
  <c r="BM550" i="63"/>
  <c r="CL550" i="63"/>
  <c r="BU550" i="63"/>
  <c r="AV550" i="63"/>
  <c r="Z550" i="63"/>
  <c r="BR550" i="63"/>
  <c r="CK550" i="63"/>
  <c r="CA550" i="63"/>
  <c r="CT550" i="63"/>
  <c r="E550" i="63"/>
  <c r="I550" i="63"/>
  <c r="AK550" i="63"/>
  <c r="CB550" i="63"/>
  <c r="BJ550" i="63"/>
  <c r="AF550" i="63"/>
  <c r="BK550" i="63"/>
  <c r="AP550" i="63"/>
  <c r="M550" i="63"/>
  <c r="BE550" i="63"/>
  <c r="BV550" i="63"/>
  <c r="X550" i="63"/>
  <c r="AX550" i="63"/>
  <c r="AT550" i="63"/>
  <c r="BT550" i="63"/>
  <c r="O550" i="63"/>
  <c r="BS550" i="63"/>
  <c r="AO550" i="63"/>
  <c r="AU550" i="63"/>
  <c r="F550" i="63"/>
  <c r="CJ550" i="63"/>
  <c r="CX550" i="63"/>
  <c r="BB550" i="63"/>
  <c r="AD550" i="63"/>
  <c r="CI550" i="63"/>
  <c r="R550" i="63"/>
  <c r="CY550" i="63"/>
  <c r="V550" i="63"/>
  <c r="N550" i="63"/>
  <c r="BI550" i="63"/>
  <c r="AN550" i="63"/>
  <c r="AL550" i="63"/>
  <c r="CR550" i="63"/>
  <c r="Y550" i="63"/>
  <c r="CG550" i="63"/>
  <c r="W550" i="63"/>
  <c r="CW550" i="63"/>
  <c r="CS550" i="63"/>
  <c r="CC550" i="63"/>
  <c r="CD550" i="63"/>
  <c r="BZ550" i="63"/>
  <c r="Q550" i="63"/>
  <c r="G550" i="63"/>
  <c r="DB550" i="63"/>
  <c r="V102" i="63"/>
  <c r="X102" i="63"/>
  <c r="G102" i="63"/>
  <c r="CJ102" i="63"/>
  <c r="BT102" i="63"/>
  <c r="CR102" i="63"/>
  <c r="AX102" i="63"/>
  <c r="E102" i="63"/>
  <c r="CQ102" i="63"/>
  <c r="CB102" i="63"/>
  <c r="CC102" i="63"/>
  <c r="O102" i="63"/>
  <c r="BM102" i="63"/>
  <c r="P102" i="63"/>
  <c r="AG102" i="63"/>
  <c r="AM102" i="63"/>
  <c r="BZ102" i="63"/>
  <c r="CK102" i="63"/>
  <c r="CX102" i="63"/>
  <c r="F102" i="63"/>
  <c r="BK102" i="63"/>
  <c r="CI102" i="63"/>
  <c r="Z102" i="63"/>
  <c r="CT102" i="63"/>
  <c r="Q102" i="63"/>
  <c r="DA102" i="63"/>
  <c r="AW102" i="63"/>
  <c r="BC102" i="63"/>
  <c r="AC102" i="63"/>
  <c r="AU102" i="63"/>
  <c r="Y102" i="63"/>
  <c r="BD102" i="63"/>
  <c r="BR102" i="63"/>
  <c r="AT102" i="63"/>
  <c r="H102" i="63"/>
  <c r="AO102" i="63"/>
  <c r="CY102" i="63"/>
  <c r="BQ102" i="63"/>
  <c r="CA102" i="63"/>
  <c r="CP102" i="63"/>
  <c r="AL102" i="63"/>
  <c r="R102" i="63"/>
  <c r="U102" i="63"/>
  <c r="CH102" i="63"/>
  <c r="BJ102" i="63"/>
  <c r="AK102" i="63"/>
  <c r="AP102" i="63"/>
  <c r="BV102" i="63"/>
  <c r="BL102" i="63"/>
  <c r="BN102" i="63"/>
  <c r="N102" i="63"/>
  <c r="M102" i="63"/>
  <c r="I102" i="63"/>
  <c r="BS102" i="63"/>
  <c r="AD102" i="63"/>
  <c r="BE102" i="63"/>
  <c r="AN102" i="63"/>
  <c r="CW102" i="63"/>
  <c r="DB102" i="63"/>
  <c r="CO102" i="63"/>
  <c r="AS102" i="63"/>
  <c r="BA102" i="63"/>
  <c r="BY102" i="63"/>
  <c r="CD102" i="63"/>
  <c r="CZ102" i="63"/>
  <c r="BU102" i="63"/>
  <c r="BF102" i="63"/>
  <c r="BB102" i="63"/>
  <c r="CG102" i="63"/>
  <c r="AV102" i="63"/>
  <c r="W102" i="63"/>
  <c r="BI102" i="63"/>
  <c r="AF102" i="63"/>
  <c r="CL102" i="63"/>
  <c r="AH102" i="63"/>
  <c r="AE102" i="63"/>
  <c r="CS102" i="63"/>
  <c r="J102" i="63"/>
  <c r="AL388" i="63"/>
  <c r="BB388" i="63"/>
  <c r="BA388" i="63"/>
  <c r="I388" i="63"/>
  <c r="CP388" i="63"/>
  <c r="BZ388" i="63"/>
  <c r="BM388" i="63"/>
  <c r="AW388" i="63"/>
  <c r="Z388" i="63"/>
  <c r="AX388" i="63"/>
  <c r="CH388" i="63"/>
  <c r="F388" i="63"/>
  <c r="BV388" i="63"/>
  <c r="DB388" i="63"/>
  <c r="CT388" i="63"/>
  <c r="V388" i="63"/>
  <c r="CO388" i="63"/>
  <c r="CX388" i="63"/>
  <c r="CD388" i="63"/>
  <c r="CG388" i="63"/>
  <c r="BI388" i="63"/>
  <c r="BT388" i="63"/>
  <c r="AC388" i="63"/>
  <c r="CY388" i="63"/>
  <c r="X388" i="63"/>
  <c r="U388" i="63"/>
  <c r="DA388" i="63"/>
  <c r="CK388" i="63"/>
  <c r="AN388" i="63"/>
  <c r="CB388" i="63"/>
  <c r="Y388" i="63"/>
  <c r="CZ388" i="63"/>
  <c r="AT388" i="63"/>
  <c r="AF388" i="63"/>
  <c r="Q388" i="63"/>
  <c r="AO388" i="63"/>
  <c r="AK388" i="63"/>
  <c r="N388" i="63"/>
  <c r="AP388" i="63"/>
  <c r="M388" i="63"/>
  <c r="CL388" i="63"/>
  <c r="BE388" i="63"/>
  <c r="R388" i="63"/>
  <c r="BD388" i="63"/>
  <c r="H388" i="63"/>
  <c r="AV388" i="63"/>
  <c r="AH388" i="63"/>
  <c r="J388" i="63"/>
  <c r="CC388" i="63"/>
  <c r="CJ388" i="63"/>
  <c r="BQ388" i="63"/>
  <c r="CW388" i="63"/>
  <c r="BF388" i="63"/>
  <c r="AS388" i="63"/>
  <c r="BR388" i="63"/>
  <c r="E388" i="63"/>
  <c r="BL388" i="63"/>
  <c r="BN388" i="63"/>
  <c r="BY388" i="63"/>
  <c r="BJ388" i="63"/>
  <c r="AG388" i="63"/>
  <c r="CS388" i="63"/>
  <c r="AD388" i="63"/>
  <c r="BU388" i="63"/>
  <c r="CR388" i="63"/>
  <c r="P388" i="63"/>
  <c r="AD253" i="63"/>
  <c r="BM253" i="63"/>
  <c r="O253" i="63"/>
  <c r="R253" i="63"/>
  <c r="AM253" i="63"/>
  <c r="P253" i="63"/>
  <c r="AF253" i="63"/>
  <c r="CD253" i="63"/>
  <c r="BY253" i="63"/>
  <c r="Q253" i="63"/>
  <c r="AT253" i="63"/>
  <c r="BJ253" i="63"/>
  <c r="CS253" i="63"/>
  <c r="BT253" i="63"/>
  <c r="BI253" i="63"/>
  <c r="BD253" i="63"/>
  <c r="CR253" i="63"/>
  <c r="CA253" i="63"/>
  <c r="AK253" i="63"/>
  <c r="M253" i="63"/>
  <c r="CP253" i="63"/>
  <c r="AL253" i="63"/>
  <c r="BQ253" i="63"/>
  <c r="DB253" i="63"/>
  <c r="BN253" i="63"/>
  <c r="W253" i="63"/>
  <c r="AV253" i="63"/>
  <c r="U253" i="63"/>
  <c r="AP253" i="63"/>
  <c r="CY253" i="63"/>
  <c r="CI253" i="63"/>
  <c r="CG253" i="63"/>
  <c r="AC253" i="63"/>
  <c r="BZ253" i="63"/>
  <c r="BU253" i="63"/>
  <c r="AW253" i="63"/>
  <c r="CW253" i="63"/>
  <c r="CO253" i="63"/>
  <c r="CX253" i="63"/>
  <c r="BE253" i="63"/>
  <c r="AN253" i="63"/>
  <c r="E253" i="63"/>
  <c r="CK253" i="63"/>
  <c r="BC253" i="63"/>
  <c r="Y253" i="63"/>
  <c r="Z253" i="63"/>
  <c r="H253" i="63"/>
  <c r="BF253" i="63"/>
  <c r="BK253" i="63"/>
  <c r="CJ253" i="63"/>
  <c r="AE253" i="63"/>
  <c r="CC253" i="63"/>
  <c r="J253" i="63"/>
  <c r="V253" i="63"/>
  <c r="BR253" i="63"/>
  <c r="BA253" i="63"/>
  <c r="CQ253" i="63"/>
  <c r="BL253" i="63"/>
  <c r="CT253" i="63"/>
  <c r="AU253" i="63"/>
  <c r="BB253" i="63"/>
  <c r="AX253" i="63"/>
  <c r="CZ253" i="63"/>
  <c r="F253" i="63"/>
  <c r="G253" i="63"/>
  <c r="I253" i="63"/>
  <c r="AG253" i="63"/>
  <c r="X253" i="63"/>
  <c r="BV253" i="63"/>
  <c r="N253" i="63"/>
  <c r="CB253" i="63"/>
  <c r="CH253" i="63"/>
  <c r="CL253" i="63"/>
  <c r="AO253" i="63"/>
  <c r="BS253" i="63"/>
  <c r="AH253" i="63"/>
  <c r="DA253" i="63"/>
  <c r="AC623" i="63"/>
  <c r="X623" i="63"/>
  <c r="CJ623" i="63"/>
  <c r="P623" i="63"/>
  <c r="CI623" i="63"/>
  <c r="AW623" i="63"/>
  <c r="BR623" i="63"/>
  <c r="BN623" i="63"/>
  <c r="AH623" i="63"/>
  <c r="V623" i="63"/>
  <c r="J623" i="63"/>
  <c r="BQ623" i="63"/>
  <c r="CA623" i="63"/>
  <c r="AV623" i="63"/>
  <c r="E623" i="63"/>
  <c r="BY623" i="63"/>
  <c r="N623" i="63"/>
  <c r="BU623" i="63"/>
  <c r="BA623" i="63"/>
  <c r="AX623" i="63"/>
  <c r="CZ637" i="63"/>
  <c r="BJ623" i="63"/>
  <c r="AL623" i="63"/>
  <c r="BZ623" i="63"/>
  <c r="CD623" i="63"/>
  <c r="M623" i="63"/>
  <c r="AO623" i="63"/>
  <c r="CO623" i="63"/>
  <c r="BL623" i="63"/>
  <c r="AF623" i="63"/>
  <c r="U623" i="63"/>
  <c r="R623" i="63"/>
  <c r="AT623" i="63"/>
  <c r="AE623" i="63"/>
  <c r="O623" i="63"/>
  <c r="CW637" i="63"/>
  <c r="CB623" i="63"/>
  <c r="BD623" i="63"/>
  <c r="CR623" i="63"/>
  <c r="CL623" i="63"/>
  <c r="BS623" i="63"/>
  <c r="Q623" i="63"/>
  <c r="AK623" i="63"/>
  <c r="CG623" i="63"/>
  <c r="CC623" i="63"/>
  <c r="BC623" i="63"/>
  <c r="Z623" i="63"/>
  <c r="CT623" i="63"/>
  <c r="AN623" i="63"/>
  <c r="I623" i="63"/>
  <c r="F623" i="63"/>
  <c r="DA637" i="63"/>
  <c r="BV623" i="63"/>
  <c r="BB623" i="63"/>
  <c r="DB637" i="63"/>
  <c r="G623" i="63"/>
  <c r="CH623" i="63"/>
  <c r="CP623" i="63"/>
  <c r="W623" i="63"/>
  <c r="CQ623" i="63"/>
  <c r="BM623" i="63"/>
  <c r="CS623" i="63"/>
  <c r="H623" i="63"/>
  <c r="AS623" i="63"/>
  <c r="BT623" i="63"/>
  <c r="AP623" i="63"/>
  <c r="AU623" i="63"/>
  <c r="CY637" i="63"/>
  <c r="AM623" i="63"/>
  <c r="Y623" i="63"/>
  <c r="CX637" i="63"/>
  <c r="BE623" i="63"/>
  <c r="AG623" i="63"/>
  <c r="AD623" i="63"/>
  <c r="BF623" i="63"/>
  <c r="BI623" i="63"/>
  <c r="CK623" i="63"/>
  <c r="BK623" i="63"/>
  <c r="BD383" i="63"/>
  <c r="CR383" i="63"/>
  <c r="Q383" i="63"/>
  <c r="BA383" i="63"/>
  <c r="BI383" i="63"/>
  <c r="CG383" i="63"/>
  <c r="DA383" i="63"/>
  <c r="CW383" i="63"/>
  <c r="AS383" i="63"/>
  <c r="N383" i="63"/>
  <c r="CQ383" i="63"/>
  <c r="CB383" i="63"/>
  <c r="AP383" i="63"/>
  <c r="AO383" i="63"/>
  <c r="AN383" i="63"/>
  <c r="R383" i="63"/>
  <c r="BU383" i="63"/>
  <c r="BK383" i="63"/>
  <c r="J383" i="63"/>
  <c r="AL383" i="63"/>
  <c r="BL383" i="63"/>
  <c r="CZ383" i="63"/>
  <c r="BR383" i="63"/>
  <c r="CO383" i="63"/>
  <c r="AT383" i="63"/>
  <c r="AH383" i="63"/>
  <c r="M383" i="63"/>
  <c r="U383" i="63"/>
  <c r="AC383" i="63"/>
  <c r="AK383" i="63"/>
  <c r="BT383" i="63"/>
  <c r="Z383" i="63"/>
  <c r="CY383" i="63"/>
  <c r="CC383" i="63"/>
  <c r="I383" i="63"/>
  <c r="V383" i="63"/>
  <c r="AW383" i="63"/>
  <c r="DB383" i="63"/>
  <c r="AV383" i="63"/>
  <c r="CA383" i="63"/>
  <c r="BB383" i="63"/>
  <c r="CL383" i="63"/>
  <c r="Y383" i="63"/>
  <c r="BC383" i="63"/>
  <c r="BF383" i="63"/>
  <c r="O383" i="63"/>
  <c r="BS383" i="63"/>
  <c r="AX383" i="63"/>
  <c r="P383" i="63"/>
  <c r="CD383" i="63"/>
  <c r="AU383" i="63"/>
  <c r="BQ383" i="63"/>
  <c r="W383" i="63"/>
  <c r="CK383" i="63"/>
  <c r="AE383" i="63"/>
  <c r="CX383" i="63"/>
  <c r="H383" i="63"/>
  <c r="BM383" i="63"/>
  <c r="AD383" i="63"/>
  <c r="CJ383" i="63"/>
  <c r="AG383" i="63"/>
  <c r="BJ383" i="63"/>
  <c r="AM383" i="63"/>
  <c r="AF383" i="63"/>
  <c r="X383" i="63"/>
  <c r="CS383" i="63"/>
  <c r="F383" i="63"/>
  <c r="BZ383" i="63"/>
  <c r="BV383" i="63"/>
  <c r="CT383" i="63"/>
  <c r="CI383" i="63"/>
  <c r="CH383" i="63"/>
  <c r="G383" i="63"/>
  <c r="E383" i="63"/>
  <c r="CP383" i="63"/>
  <c r="BN383" i="63"/>
  <c r="BE383" i="63"/>
  <c r="BY383" i="63"/>
  <c r="Q282" i="63"/>
  <c r="Z282" i="63"/>
  <c r="BK282" i="63"/>
  <c r="BT282" i="63"/>
  <c r="BJ282" i="63"/>
  <c r="AD282" i="63"/>
  <c r="BZ282" i="63"/>
  <c r="V282" i="63"/>
  <c r="BR282" i="63"/>
  <c r="AP282" i="63"/>
  <c r="CC282" i="63"/>
  <c r="AS282" i="63"/>
  <c r="AL282" i="63"/>
  <c r="W282" i="63"/>
  <c r="BN282" i="63"/>
  <c r="CB282" i="63"/>
  <c r="U282" i="63"/>
  <c r="BD282" i="63"/>
  <c r="CD282" i="63"/>
  <c r="CK282" i="63"/>
  <c r="AW282" i="63"/>
  <c r="G282" i="63"/>
  <c r="X282" i="63"/>
  <c r="AU282" i="63"/>
  <c r="CJ282" i="63"/>
  <c r="BB282" i="63"/>
  <c r="BQ282" i="63"/>
  <c r="AO282" i="63"/>
  <c r="CQ282" i="63"/>
  <c r="CZ282" i="63"/>
  <c r="BL282" i="63"/>
  <c r="BF282" i="63"/>
  <c r="AV282" i="63"/>
  <c r="BA282" i="63"/>
  <c r="BV282" i="63"/>
  <c r="BS282" i="63"/>
  <c r="CX282" i="63"/>
  <c r="CL282" i="63"/>
  <c r="DA282" i="63"/>
  <c r="BE282" i="63"/>
  <c r="AG282" i="63"/>
  <c r="Y282" i="63"/>
  <c r="AF282" i="63"/>
  <c r="M282" i="63"/>
  <c r="AK282" i="63"/>
  <c r="N282" i="63"/>
  <c r="BC282" i="63"/>
  <c r="BI282" i="63"/>
  <c r="F282" i="63"/>
  <c r="CS282" i="63"/>
  <c r="CR282" i="63"/>
  <c r="AH282" i="63"/>
  <c r="CO282" i="63"/>
  <c r="AX282" i="63"/>
  <c r="CH282" i="63"/>
  <c r="AE282" i="63"/>
  <c r="R282" i="63"/>
  <c r="CY282" i="63"/>
  <c r="CT282" i="63"/>
  <c r="CW282" i="63"/>
  <c r="AC282" i="63"/>
  <c r="BY282" i="63"/>
  <c r="CP282" i="63"/>
  <c r="AT282" i="63"/>
  <c r="I282" i="63"/>
  <c r="CG282" i="63"/>
  <c r="CI282" i="63"/>
  <c r="BM282" i="63"/>
  <c r="H282" i="63"/>
  <c r="BU282" i="63"/>
  <c r="E282" i="63"/>
  <c r="P282" i="63"/>
  <c r="AN282" i="63"/>
  <c r="CA282" i="63"/>
  <c r="J282" i="63"/>
  <c r="O282" i="63"/>
  <c r="AM282" i="63"/>
  <c r="DB282" i="63"/>
  <c r="N33" i="60"/>
  <c r="R13" i="60"/>
  <c r="K13" i="60"/>
  <c r="M33" i="60"/>
  <c r="G33" i="60"/>
  <c r="O319" i="63" l="1"/>
  <c r="W319" i="63"/>
  <c r="CI309" i="63"/>
  <c r="AU145" i="63"/>
  <c r="AM145" i="63"/>
  <c r="AU386" i="63"/>
  <c r="BK386" i="63"/>
  <c r="CA308" i="63"/>
  <c r="CI308" i="63"/>
  <c r="U13" i="60"/>
  <c r="U12" i="60"/>
  <c r="AS253" i="63"/>
  <c r="AU388" i="63"/>
  <c r="AM388" i="63"/>
  <c r="CA319" i="63"/>
  <c r="BS319" i="63"/>
  <c r="BC319" i="63"/>
  <c r="CI319" i="63"/>
  <c r="AM309" i="63"/>
  <c r="BK309" i="63"/>
  <c r="O145" i="63"/>
  <c r="G145" i="63"/>
  <c r="BC386" i="63"/>
  <c r="CA386" i="63"/>
  <c r="W386" i="63"/>
  <c r="AM386" i="63"/>
  <c r="O308" i="63"/>
  <c r="BC308" i="63"/>
  <c r="BK308" i="63"/>
  <c r="W308" i="63"/>
  <c r="W13" i="60"/>
  <c r="W12" i="60"/>
  <c r="BS388" i="63"/>
  <c r="W388" i="63"/>
  <c r="BK388" i="63"/>
  <c r="CI388" i="63"/>
  <c r="BC388" i="63"/>
  <c r="AU319" i="63"/>
  <c r="CQ319" i="63"/>
  <c r="AE309" i="63"/>
  <c r="BC145" i="63"/>
  <c r="BK145" i="63"/>
  <c r="CA145" i="63"/>
  <c r="CE306" i="63"/>
  <c r="BY306" i="63"/>
  <c r="AE386" i="63"/>
  <c r="CI386" i="63"/>
  <c r="BS386" i="63"/>
  <c r="G308" i="63"/>
  <c r="CQ308" i="63"/>
  <c r="AE308" i="63"/>
  <c r="AU308" i="63"/>
  <c r="CA388" i="63"/>
  <c r="G388" i="63"/>
  <c r="AM319" i="63"/>
  <c r="CQ388" i="63"/>
  <c r="O388" i="63"/>
  <c r="AE388" i="63"/>
  <c r="AE319" i="63"/>
  <c r="BK319" i="63"/>
  <c r="G309" i="63"/>
  <c r="BC309" i="63"/>
  <c r="CA309" i="63"/>
  <c r="O309" i="63"/>
  <c r="W309" i="63"/>
  <c r="CQ309" i="63"/>
  <c r="BS309" i="63"/>
  <c r="AU309" i="63"/>
  <c r="CI145" i="63"/>
  <c r="AE145" i="63"/>
  <c r="CQ145" i="63"/>
  <c r="W145" i="63"/>
  <c r="BS145" i="63"/>
  <c r="DC568" i="63"/>
  <c r="CW568" i="63"/>
  <c r="S568" i="63"/>
  <c r="M568" i="63"/>
  <c r="AA445" i="63"/>
  <c r="U445" i="63"/>
  <c r="AA62" i="63"/>
  <c r="U62" i="63"/>
  <c r="CQ386" i="63"/>
  <c r="O386" i="63"/>
  <c r="AM308" i="63"/>
  <c r="BS308" i="63"/>
  <c r="AA221" i="63"/>
  <c r="U221" i="63"/>
  <c r="BO551" i="63"/>
  <c r="BI551" i="63"/>
  <c r="E13" i="60"/>
  <c r="E12" i="60"/>
  <c r="CM306" i="63"/>
  <c r="DC282" i="63"/>
  <c r="S253" i="63"/>
  <c r="DC550" i="63"/>
  <c r="CE273" i="63"/>
  <c r="CU279" i="63"/>
  <c r="AI612" i="63"/>
  <c r="DC445" i="63"/>
  <c r="BW445" i="63"/>
  <c r="DC555" i="63"/>
  <c r="AA218" i="63"/>
  <c r="AI221" i="63"/>
  <c r="DC221" i="63"/>
  <c r="AA551" i="63"/>
  <c r="CM62" i="63"/>
  <c r="AA384" i="63"/>
  <c r="CE628" i="63"/>
  <c r="BO145" i="63"/>
  <c r="AA535" i="63"/>
  <c r="CM535" i="63"/>
  <c r="AI537" i="63"/>
  <c r="DC309" i="63"/>
  <c r="CM612" i="63"/>
  <c r="CE252" i="63"/>
  <c r="BW224" i="63"/>
  <c r="S224" i="63"/>
  <c r="CE319" i="63"/>
  <c r="AA567" i="63"/>
  <c r="S621" i="63"/>
  <c r="DC642" i="63"/>
  <c r="BW147" i="63"/>
  <c r="DC147" i="63"/>
  <c r="BW103" i="63"/>
  <c r="V389" i="63"/>
  <c r="BF389" i="63"/>
  <c r="BT389" i="63"/>
  <c r="BI389" i="63"/>
  <c r="X389" i="63"/>
  <c r="Q389" i="63"/>
  <c r="CA389" i="63"/>
  <c r="E389" i="63"/>
  <c r="BY389" i="63"/>
  <c r="N389" i="63"/>
  <c r="DB389" i="63"/>
  <c r="Z389" i="63"/>
  <c r="CQ389" i="63"/>
  <c r="AE389" i="63"/>
  <c r="AH389" i="63"/>
  <c r="AS389" i="63"/>
  <c r="Y389" i="63"/>
  <c r="AP389" i="63"/>
  <c r="CC389" i="63"/>
  <c r="BL389" i="63"/>
  <c r="AD389" i="63"/>
  <c r="CZ389" i="63"/>
  <c r="CS389" i="63"/>
  <c r="DA389" i="63"/>
  <c r="R389" i="63"/>
  <c r="G389" i="63"/>
  <c r="CJ389" i="63"/>
  <c r="BK389" i="63"/>
  <c r="W389" i="63"/>
  <c r="CW389" i="63"/>
  <c r="O389" i="63"/>
  <c r="H389" i="63"/>
  <c r="BV389" i="63"/>
  <c r="AT389" i="63"/>
  <c r="AK389" i="63"/>
  <c r="BN389" i="63"/>
  <c r="AV389" i="63"/>
  <c r="CD389" i="63"/>
  <c r="BA389" i="63"/>
  <c r="I389" i="63"/>
  <c r="CT389" i="63"/>
  <c r="AX389" i="63"/>
  <c r="CB389" i="63"/>
  <c r="CK389" i="63"/>
  <c r="BU389" i="63"/>
  <c r="AN389" i="63"/>
  <c r="M389" i="63"/>
  <c r="BE389" i="63"/>
  <c r="CH389" i="63"/>
  <c r="BQ389" i="63"/>
  <c r="AM389" i="63"/>
  <c r="CY389" i="63"/>
  <c r="CO389" i="63"/>
  <c r="CR389" i="63"/>
  <c r="AF389" i="63"/>
  <c r="P389" i="63"/>
  <c r="AU389" i="63"/>
  <c r="AG389" i="63"/>
  <c r="CG389" i="63"/>
  <c r="BJ389" i="63"/>
  <c r="AW389" i="63"/>
  <c r="CX389" i="63"/>
  <c r="BS389" i="63"/>
  <c r="CP389" i="63"/>
  <c r="BD389" i="63"/>
  <c r="U389" i="63"/>
  <c r="BR389" i="63"/>
  <c r="J389" i="63"/>
  <c r="BZ389" i="63"/>
  <c r="F389" i="63"/>
  <c r="CI389" i="63"/>
  <c r="BB389" i="63"/>
  <c r="CL389" i="63"/>
  <c r="AC389" i="63"/>
  <c r="AL389" i="63"/>
  <c r="BM389" i="63"/>
  <c r="AO389" i="63"/>
  <c r="BC389" i="63"/>
  <c r="CH310" i="63"/>
  <c r="AP310" i="63"/>
  <c r="BZ310" i="63"/>
  <c r="BE310" i="63"/>
  <c r="CY310" i="63"/>
  <c r="BR310" i="63"/>
  <c r="CI310" i="63"/>
  <c r="DB310" i="63"/>
  <c r="O310" i="63"/>
  <c r="G310" i="63"/>
  <c r="BS310" i="63"/>
  <c r="BT310" i="63"/>
  <c r="AO310" i="63"/>
  <c r="AW310" i="63"/>
  <c r="BF310" i="63"/>
  <c r="BJ310" i="63"/>
  <c r="CQ310" i="63"/>
  <c r="BK310" i="63"/>
  <c r="AV310" i="63"/>
  <c r="U310" i="63"/>
  <c r="BC310" i="63"/>
  <c r="W310" i="63"/>
  <c r="AG310" i="63"/>
  <c r="Z310" i="63"/>
  <c r="CK310" i="63"/>
  <c r="AT310" i="63"/>
  <c r="BM310" i="63"/>
  <c r="AF310" i="63"/>
  <c r="CR310" i="63"/>
  <c r="AN310" i="63"/>
  <c r="CP310" i="63"/>
  <c r="Y310" i="63"/>
  <c r="CA310" i="63"/>
  <c r="CD310" i="63"/>
  <c r="CL310" i="63"/>
  <c r="AX310" i="63"/>
  <c r="BI310" i="63"/>
  <c r="AD310" i="63"/>
  <c r="H310" i="63"/>
  <c r="AL310" i="63"/>
  <c r="I310" i="63"/>
  <c r="CX310" i="63"/>
  <c r="BB310" i="63"/>
  <c r="E310" i="63"/>
  <c r="N310" i="63"/>
  <c r="X310" i="63"/>
  <c r="CB310" i="63"/>
  <c r="AH310" i="63"/>
  <c r="BL310" i="63"/>
  <c r="AK310" i="63"/>
  <c r="R310" i="63"/>
  <c r="AU310" i="63"/>
  <c r="BV310" i="63"/>
  <c r="CZ310" i="63"/>
  <c r="AM310" i="63"/>
  <c r="CT310" i="63"/>
  <c r="BY310" i="63"/>
  <c r="AE310" i="63"/>
  <c r="CS310" i="63"/>
  <c r="V310" i="63"/>
  <c r="BQ310" i="63"/>
  <c r="CG310" i="63"/>
  <c r="DA310" i="63"/>
  <c r="CW310" i="63"/>
  <c r="J310" i="63"/>
  <c r="P310" i="63"/>
  <c r="CC310" i="63"/>
  <c r="CJ310" i="63"/>
  <c r="Q310" i="63"/>
  <c r="BA310" i="63"/>
  <c r="AS310" i="63"/>
  <c r="AC310" i="63"/>
  <c r="F310" i="63"/>
  <c r="BD310" i="63"/>
  <c r="BN310" i="63"/>
  <c r="CO310" i="63"/>
  <c r="M310" i="63"/>
  <c r="BU310" i="63"/>
  <c r="G303" i="63"/>
  <c r="BT303" i="63"/>
  <c r="AU303" i="63"/>
  <c r="AM303" i="63"/>
  <c r="BR303" i="63"/>
  <c r="Z303" i="63"/>
  <c r="CZ303" i="63"/>
  <c r="BN303" i="63"/>
  <c r="W303" i="63"/>
  <c r="BK303" i="63"/>
  <c r="F303" i="63"/>
  <c r="AH303" i="63"/>
  <c r="AL303" i="63"/>
  <c r="AF303" i="63"/>
  <c r="CG303" i="63"/>
  <c r="BS303" i="63"/>
  <c r="CI303" i="63"/>
  <c r="E303" i="63"/>
  <c r="CL303" i="63"/>
  <c r="I303" i="63"/>
  <c r="R303" i="63"/>
  <c r="BI303" i="63"/>
  <c r="BM303" i="63"/>
  <c r="CH303" i="63"/>
  <c r="X303" i="63"/>
  <c r="CB303" i="63"/>
  <c r="BJ303" i="63"/>
  <c r="CQ303" i="63"/>
  <c r="DA303" i="63"/>
  <c r="AV303" i="63"/>
  <c r="BQ303" i="63"/>
  <c r="Y303" i="63"/>
  <c r="CY303" i="63"/>
  <c r="CC303" i="63"/>
  <c r="BD303" i="63"/>
  <c r="AK303" i="63"/>
  <c r="CD303" i="63"/>
  <c r="BY303" i="63"/>
  <c r="M303" i="63"/>
  <c r="AE303" i="63"/>
  <c r="BF303" i="63"/>
  <c r="U303" i="63"/>
  <c r="CJ303" i="63"/>
  <c r="AS303" i="63"/>
  <c r="AG303" i="63"/>
  <c r="CW303" i="63"/>
  <c r="Q303" i="63"/>
  <c r="BV303" i="63"/>
  <c r="AX303" i="63"/>
  <c r="O303" i="63"/>
  <c r="AN303" i="63"/>
  <c r="BB303" i="63"/>
  <c r="N303" i="63"/>
  <c r="BA303" i="63"/>
  <c r="H303" i="63"/>
  <c r="AC303" i="63"/>
  <c r="BU303" i="63"/>
  <c r="AW303" i="63"/>
  <c r="V303" i="63"/>
  <c r="BL303" i="63"/>
  <c r="BE303" i="63"/>
  <c r="AT303" i="63"/>
  <c r="AD303" i="63"/>
  <c r="BC303" i="63"/>
  <c r="CP303" i="63"/>
  <c r="AP303" i="63"/>
  <c r="CX303" i="63"/>
  <c r="BZ303" i="63"/>
  <c r="CO303" i="63"/>
  <c r="CK303" i="63"/>
  <c r="J303" i="63"/>
  <c r="CT303" i="63"/>
  <c r="CR303" i="63"/>
  <c r="AO303" i="63"/>
  <c r="CA303" i="63"/>
  <c r="P303" i="63"/>
  <c r="CS303" i="63"/>
  <c r="DB303" i="63"/>
  <c r="BW623" i="63"/>
  <c r="O26" i="7"/>
  <c r="I26" i="7"/>
  <c r="AG285" i="63"/>
  <c r="BB285" i="63"/>
  <c r="CD285" i="63"/>
  <c r="BC285" i="63"/>
  <c r="DB285" i="63"/>
  <c r="AE285" i="63"/>
  <c r="BU285" i="63"/>
  <c r="BT285" i="63"/>
  <c r="J285" i="63"/>
  <c r="AL285" i="63"/>
  <c r="Q285" i="63"/>
  <c r="CB285" i="63"/>
  <c r="AU285" i="63"/>
  <c r="CG285" i="63"/>
  <c r="CH285" i="63"/>
  <c r="I285" i="63"/>
  <c r="P285" i="63"/>
  <c r="BN285" i="63"/>
  <c r="AP285" i="63"/>
  <c r="R285" i="63"/>
  <c r="AM285" i="63"/>
  <c r="AF285" i="63"/>
  <c r="E285" i="63"/>
  <c r="DA285" i="63"/>
  <c r="CZ285" i="63"/>
  <c r="CX285" i="63"/>
  <c r="CY285" i="63"/>
  <c r="V285" i="63"/>
  <c r="BR285" i="63"/>
  <c r="AW285" i="63"/>
  <c r="CJ285" i="63"/>
  <c r="CK285" i="63"/>
  <c r="BD285" i="63"/>
  <c r="BI285" i="63"/>
  <c r="BM285" i="63"/>
  <c r="BZ285" i="63"/>
  <c r="AV285" i="63"/>
  <c r="M285" i="63"/>
  <c r="AN285" i="63"/>
  <c r="AX285" i="63"/>
  <c r="CA285" i="63"/>
  <c r="CQ285" i="63"/>
  <c r="O285" i="63"/>
  <c r="BK285" i="63"/>
  <c r="AO285" i="63"/>
  <c r="G285" i="63"/>
  <c r="CW285" i="63"/>
  <c r="BJ285" i="63"/>
  <c r="W285" i="63"/>
  <c r="AK285" i="63"/>
  <c r="BE285" i="63"/>
  <c r="BV285" i="63"/>
  <c r="BF285" i="63"/>
  <c r="AS285" i="63"/>
  <c r="CL285" i="63"/>
  <c r="H285" i="63"/>
  <c r="Z285" i="63"/>
  <c r="BL285" i="63"/>
  <c r="BS285" i="63"/>
  <c r="CO285" i="63"/>
  <c r="CR285" i="63"/>
  <c r="U285" i="63"/>
  <c r="CT285" i="63"/>
  <c r="N285" i="63"/>
  <c r="CP285" i="63"/>
  <c r="CS285" i="63"/>
  <c r="CC285" i="63"/>
  <c r="AH285" i="63"/>
  <c r="X285" i="63"/>
  <c r="BY285" i="63"/>
  <c r="AD285" i="63"/>
  <c r="AC285" i="63"/>
  <c r="AT285" i="63"/>
  <c r="F285" i="63"/>
  <c r="BA285" i="63"/>
  <c r="CI285" i="63"/>
  <c r="Y285" i="63"/>
  <c r="BQ285" i="63"/>
  <c r="L143" i="62"/>
  <c r="BO614" i="63"/>
  <c r="CU618" i="63"/>
  <c r="BO319" i="63"/>
  <c r="CE536" i="63"/>
  <c r="AQ621" i="63"/>
  <c r="AQ628" i="63"/>
  <c r="K556" i="63"/>
  <c r="L110" i="62"/>
  <c r="CE282" i="63"/>
  <c r="BO282" i="63"/>
  <c r="AQ282" i="63"/>
  <c r="S282" i="63"/>
  <c r="AA282" i="63"/>
  <c r="K383" i="63"/>
  <c r="BW383" i="63"/>
  <c r="AA383" i="63"/>
  <c r="K623" i="63"/>
  <c r="AI253" i="63"/>
  <c r="AQ253" i="63"/>
  <c r="CE388" i="63"/>
  <c r="K388" i="63"/>
  <c r="DC388" i="63"/>
  <c r="S388" i="63"/>
  <c r="BO388" i="63"/>
  <c r="AQ102" i="63"/>
  <c r="BW102" i="63"/>
  <c r="S273" i="63"/>
  <c r="BW279" i="63"/>
  <c r="CM279" i="63"/>
  <c r="K279" i="63"/>
  <c r="CE101" i="63"/>
  <c r="AQ101" i="63"/>
  <c r="DC626" i="63"/>
  <c r="CE612" i="63"/>
  <c r="K612" i="63"/>
  <c r="BO612" i="63"/>
  <c r="S612" i="63"/>
  <c r="CM252" i="63"/>
  <c r="DC252" i="63"/>
  <c r="AI224" i="63"/>
  <c r="BW537" i="63"/>
  <c r="AQ537" i="63"/>
  <c r="AA614" i="63"/>
  <c r="AI614" i="63"/>
  <c r="DC632" i="63"/>
  <c r="CM618" i="63"/>
  <c r="BW618" i="63"/>
  <c r="AA618" i="63"/>
  <c r="S319" i="63"/>
  <c r="CE309" i="63"/>
  <c r="BO309" i="63"/>
  <c r="K309" i="63"/>
  <c r="K385" i="63"/>
  <c r="S385" i="63"/>
  <c r="CE567" i="63"/>
  <c r="AQ567" i="63"/>
  <c r="AA536" i="63"/>
  <c r="CM536" i="63"/>
  <c r="CE621" i="63"/>
  <c r="DC635" i="63"/>
  <c r="CU621" i="63"/>
  <c r="S281" i="63"/>
  <c r="BO281" i="63"/>
  <c r="CE281" i="63"/>
  <c r="AI556" i="63"/>
  <c r="S556" i="63"/>
  <c r="BW556" i="63"/>
  <c r="K620" i="63"/>
  <c r="BW620" i="63"/>
  <c r="AI147" i="63"/>
  <c r="DC542" i="63"/>
  <c r="AQ382" i="63"/>
  <c r="CU382" i="63"/>
  <c r="K145" i="63"/>
  <c r="AI145" i="63"/>
  <c r="CU145" i="63"/>
  <c r="AQ145" i="63"/>
  <c r="CI156" i="63"/>
  <c r="AM156" i="63"/>
  <c r="CD156" i="63"/>
  <c r="CW156" i="63"/>
  <c r="CX156" i="63"/>
  <c r="BQ156" i="63"/>
  <c r="BA156" i="63"/>
  <c r="BR156" i="63"/>
  <c r="R156" i="63"/>
  <c r="CP156" i="63"/>
  <c r="CB156" i="63"/>
  <c r="AW156" i="63"/>
  <c r="AP156" i="63"/>
  <c r="X156" i="63"/>
  <c r="V156" i="63"/>
  <c r="I156" i="63"/>
  <c r="AL156" i="63"/>
  <c r="AD156" i="63"/>
  <c r="P156" i="63"/>
  <c r="BN156" i="63"/>
  <c r="AN156" i="63"/>
  <c r="AX156" i="63"/>
  <c r="CH156" i="63"/>
  <c r="DA156" i="63"/>
  <c r="BU156" i="63"/>
  <c r="F156" i="63"/>
  <c r="BE156" i="63"/>
  <c r="AU156" i="63"/>
  <c r="M156" i="63"/>
  <c r="BJ156" i="63"/>
  <c r="BY156" i="63"/>
  <c r="CY156" i="63"/>
  <c r="Q156" i="63"/>
  <c r="BT156" i="63"/>
  <c r="CS156" i="63"/>
  <c r="BZ156" i="63"/>
  <c r="BF156" i="63"/>
  <c r="CL156" i="63"/>
  <c r="BV156" i="63"/>
  <c r="W156" i="63"/>
  <c r="BC156" i="63"/>
  <c r="BI156" i="63"/>
  <c r="BM156" i="63"/>
  <c r="AC156" i="63"/>
  <c r="N156" i="63"/>
  <c r="AG156" i="63"/>
  <c r="J156" i="63"/>
  <c r="Y156" i="63"/>
  <c r="G156" i="63"/>
  <c r="DB156" i="63"/>
  <c r="AS156" i="63"/>
  <c r="AK156" i="63"/>
  <c r="CT156" i="63"/>
  <c r="BB156" i="63"/>
  <c r="CA156" i="63"/>
  <c r="BK156" i="63"/>
  <c r="BD156" i="63"/>
  <c r="BS156" i="63"/>
  <c r="AV156" i="63"/>
  <c r="CK156" i="63"/>
  <c r="Z156" i="63"/>
  <c r="CJ156" i="63"/>
  <c r="CQ156" i="63"/>
  <c r="U156" i="63"/>
  <c r="E156" i="63"/>
  <c r="CG156" i="63"/>
  <c r="AE156" i="63"/>
  <c r="CC156" i="63"/>
  <c r="CR156" i="63"/>
  <c r="H156" i="63"/>
  <c r="BL156" i="63"/>
  <c r="CO156" i="63"/>
  <c r="O156" i="63"/>
  <c r="AF156" i="63"/>
  <c r="AH156" i="63"/>
  <c r="AO156" i="63"/>
  <c r="AT156" i="63"/>
  <c r="CZ156" i="63"/>
  <c r="BW306" i="63"/>
  <c r="K568" i="63"/>
  <c r="CU568" i="63"/>
  <c r="BW568" i="63"/>
  <c r="AI568" i="63"/>
  <c r="AQ560" i="63"/>
  <c r="CM571" i="63"/>
  <c r="CE571" i="63"/>
  <c r="CU571" i="63"/>
  <c r="BO571" i="63"/>
  <c r="S535" i="63"/>
  <c r="K570" i="63"/>
  <c r="BW570" i="63"/>
  <c r="AA570" i="63"/>
  <c r="AQ570" i="63"/>
  <c r="DC584" i="63"/>
  <c r="BW211" i="63"/>
  <c r="CM211" i="63"/>
  <c r="AA211" i="63"/>
  <c r="S445" i="63"/>
  <c r="CM445" i="63"/>
  <c r="CU445" i="63"/>
  <c r="CM305" i="63"/>
  <c r="AA305" i="63"/>
  <c r="CE62" i="63"/>
  <c r="K386" i="63"/>
  <c r="AQ386" i="63"/>
  <c r="CE386" i="63"/>
  <c r="BW386" i="63"/>
  <c r="AA386" i="63"/>
  <c r="CM308" i="63"/>
  <c r="DC304" i="63"/>
  <c r="S304" i="63"/>
  <c r="AQ544" i="63"/>
  <c r="AI280" i="63"/>
  <c r="CM280" i="63"/>
  <c r="K280" i="63"/>
  <c r="K103" i="63"/>
  <c r="DC103" i="63"/>
  <c r="CE103" i="63"/>
  <c r="CM218" i="63"/>
  <c r="AA414" i="63"/>
  <c r="S414" i="63"/>
  <c r="AY414" i="63"/>
  <c r="AO423" i="63"/>
  <c r="AV423" i="63"/>
  <c r="BQ423" i="63"/>
  <c r="CP423" i="63"/>
  <c r="CJ423" i="63"/>
  <c r="BL423" i="63"/>
  <c r="CQ423" i="63"/>
  <c r="CK423" i="63"/>
  <c r="H423" i="63"/>
  <c r="AU423" i="63"/>
  <c r="AT423" i="63"/>
  <c r="BZ423" i="63"/>
  <c r="BF423" i="63"/>
  <c r="BJ423" i="63"/>
  <c r="BV423" i="63"/>
  <c r="J423" i="63"/>
  <c r="P423" i="63"/>
  <c r="V423" i="63"/>
  <c r="G423" i="63"/>
  <c r="DA423" i="63"/>
  <c r="CI423" i="63"/>
  <c r="AG423" i="63"/>
  <c r="O423" i="63"/>
  <c r="AX423" i="63"/>
  <c r="CO423" i="63"/>
  <c r="BY423" i="63"/>
  <c r="BN423" i="63"/>
  <c r="CH423" i="63"/>
  <c r="AW423" i="63"/>
  <c r="CB423" i="63"/>
  <c r="AN423" i="63"/>
  <c r="AC423" i="63"/>
  <c r="CY423" i="63"/>
  <c r="CC423" i="63"/>
  <c r="X423" i="63"/>
  <c r="BM423" i="63"/>
  <c r="BI423" i="63"/>
  <c r="DB423" i="63"/>
  <c r="AP423" i="63"/>
  <c r="AH423" i="63"/>
  <c r="BT423" i="63"/>
  <c r="CS423" i="63"/>
  <c r="N423" i="63"/>
  <c r="AS423" i="63"/>
  <c r="BR423" i="63"/>
  <c r="BC423" i="63"/>
  <c r="F423" i="63"/>
  <c r="R423" i="63"/>
  <c r="Q423" i="63"/>
  <c r="BD423" i="63"/>
  <c r="AE423" i="63"/>
  <c r="E423" i="63"/>
  <c r="CD423" i="63"/>
  <c r="Z423" i="63"/>
  <c r="CW423" i="63"/>
  <c r="M423" i="63"/>
  <c r="BA423" i="63"/>
  <c r="AK423" i="63"/>
  <c r="BU423" i="63"/>
  <c r="CZ423" i="63"/>
  <c r="W423" i="63"/>
  <c r="AF423" i="63"/>
  <c r="CR423" i="63"/>
  <c r="AM423" i="63"/>
  <c r="Y423" i="63"/>
  <c r="AD423" i="63"/>
  <c r="BS423" i="63"/>
  <c r="CG423" i="63"/>
  <c r="CT423" i="63"/>
  <c r="BE423" i="63"/>
  <c r="AL423" i="63"/>
  <c r="CA423" i="63"/>
  <c r="CL423" i="63"/>
  <c r="BK423" i="63"/>
  <c r="I423" i="63"/>
  <c r="CX423" i="63"/>
  <c r="BB423" i="63"/>
  <c r="U423" i="63"/>
  <c r="H140" i="62"/>
  <c r="CE221" i="63"/>
  <c r="K122" i="7"/>
  <c r="I122" i="7"/>
  <c r="CM551" i="63"/>
  <c r="AQ384" i="63"/>
  <c r="DC384" i="63"/>
  <c r="K282" i="63"/>
  <c r="K253" i="63"/>
  <c r="CU273" i="63"/>
  <c r="CM537" i="63"/>
  <c r="CL327" i="63"/>
  <c r="AN327" i="63"/>
  <c r="CH327" i="63"/>
  <c r="BQ327" i="63"/>
  <c r="U327" i="63"/>
  <c r="BN327" i="63"/>
  <c r="DA327" i="63"/>
  <c r="W327" i="63"/>
  <c r="CS327" i="63"/>
  <c r="BM327" i="63"/>
  <c r="Q327" i="63"/>
  <c r="M327" i="63"/>
  <c r="CD327" i="63"/>
  <c r="E327" i="63"/>
  <c r="AE327" i="63"/>
  <c r="CC327" i="63"/>
  <c r="CX327" i="63"/>
  <c r="BK327" i="63"/>
  <c r="AM327" i="63"/>
  <c r="AL327" i="63"/>
  <c r="P327" i="63"/>
  <c r="I327" i="63"/>
  <c r="AU327" i="63"/>
  <c r="CQ327" i="63"/>
  <c r="BU327" i="63"/>
  <c r="J327" i="63"/>
  <c r="H327" i="63"/>
  <c r="BI327" i="63"/>
  <c r="G327" i="63"/>
  <c r="CK327" i="63"/>
  <c r="AH327" i="63"/>
  <c r="BL327" i="63"/>
  <c r="AS327" i="63"/>
  <c r="V327" i="63"/>
  <c r="BD327" i="63"/>
  <c r="DB327" i="63"/>
  <c r="CB327" i="63"/>
  <c r="CO327" i="63"/>
  <c r="AO327" i="63"/>
  <c r="AW327" i="63"/>
  <c r="Y327" i="63"/>
  <c r="F327" i="63"/>
  <c r="BE327" i="63"/>
  <c r="AG327" i="63"/>
  <c r="CI327" i="63"/>
  <c r="BZ327" i="63"/>
  <c r="BJ327" i="63"/>
  <c r="AP327" i="63"/>
  <c r="BS327" i="63"/>
  <c r="AT327" i="63"/>
  <c r="CY327" i="63"/>
  <c r="AX327" i="63"/>
  <c r="BC327" i="63"/>
  <c r="BF327" i="63"/>
  <c r="CT327" i="63"/>
  <c r="BA327" i="63"/>
  <c r="AK327" i="63"/>
  <c r="AD327" i="63"/>
  <c r="BV327" i="63"/>
  <c r="CZ327" i="63"/>
  <c r="AF327" i="63"/>
  <c r="BR327" i="63"/>
  <c r="BY327" i="63"/>
  <c r="CJ327" i="63"/>
  <c r="AC327" i="63"/>
  <c r="CW327" i="63"/>
  <c r="CP327" i="63"/>
  <c r="X327" i="63"/>
  <c r="BB327" i="63"/>
  <c r="N327" i="63"/>
  <c r="CG327" i="63"/>
  <c r="AV327" i="63"/>
  <c r="CA327" i="63"/>
  <c r="R327" i="63"/>
  <c r="O327" i="63"/>
  <c r="CR327" i="63"/>
  <c r="Z327" i="63"/>
  <c r="BT327" i="63"/>
  <c r="K536" i="63"/>
  <c r="BW621" i="63"/>
  <c r="AI628" i="63"/>
  <c r="S147" i="63"/>
  <c r="K147" i="63"/>
  <c r="K382" i="63"/>
  <c r="AI382" i="63"/>
  <c r="G87" i="7"/>
  <c r="R33" i="60"/>
  <c r="BW282" i="63"/>
  <c r="CE383" i="63"/>
  <c r="AQ383" i="63"/>
  <c r="S383" i="63"/>
  <c r="CU383" i="63"/>
  <c r="CM383" i="63"/>
  <c r="AQ623" i="63"/>
  <c r="AA623" i="63"/>
  <c r="S623" i="63"/>
  <c r="AI623" i="63"/>
  <c r="DC253" i="63"/>
  <c r="CM253" i="63"/>
  <c r="BW253" i="63"/>
  <c r="CE253" i="63"/>
  <c r="BW388" i="63"/>
  <c r="AQ388" i="63"/>
  <c r="CM388" i="63"/>
  <c r="CM102" i="63"/>
  <c r="CE102" i="63"/>
  <c r="CU102" i="63"/>
  <c r="S102" i="63"/>
  <c r="AA102" i="63"/>
  <c r="AI102" i="63"/>
  <c r="CM273" i="63"/>
  <c r="AA273" i="63"/>
  <c r="BO273" i="63"/>
  <c r="BQ276" i="63"/>
  <c r="AT276" i="63"/>
  <c r="X276" i="63"/>
  <c r="CK276" i="63"/>
  <c r="AO276" i="63"/>
  <c r="BL276" i="63"/>
  <c r="AP276" i="63"/>
  <c r="BU276" i="63"/>
  <c r="CZ276" i="63"/>
  <c r="CS276" i="63"/>
  <c r="AD276" i="63"/>
  <c r="BT276" i="63"/>
  <c r="BV276" i="63"/>
  <c r="J276" i="63"/>
  <c r="BC276" i="63"/>
  <c r="BZ276" i="63"/>
  <c r="AF276" i="63"/>
  <c r="BN276" i="63"/>
  <c r="M276" i="63"/>
  <c r="H276" i="63"/>
  <c r="BA276" i="63"/>
  <c r="AC276" i="63"/>
  <c r="U276" i="63"/>
  <c r="CW276" i="63"/>
  <c r="CI276" i="63"/>
  <c r="Y276" i="63"/>
  <c r="CO276" i="63"/>
  <c r="CR276" i="63"/>
  <c r="CD276" i="63"/>
  <c r="CT276" i="63"/>
  <c r="BK276" i="63"/>
  <c r="BD276" i="63"/>
  <c r="AG276" i="63"/>
  <c r="AS276" i="63"/>
  <c r="O276" i="63"/>
  <c r="AN276" i="63"/>
  <c r="CL276" i="63"/>
  <c r="CB276" i="63"/>
  <c r="I276" i="63"/>
  <c r="AX276" i="63"/>
  <c r="CA276" i="63"/>
  <c r="AH276" i="63"/>
  <c r="W276" i="63"/>
  <c r="CC276" i="63"/>
  <c r="BR276" i="63"/>
  <c r="Q276" i="63"/>
  <c r="F276" i="63"/>
  <c r="BM276" i="63"/>
  <c r="CH276" i="63"/>
  <c r="CP276" i="63"/>
  <c r="DA276" i="63"/>
  <c r="G276" i="63"/>
  <c r="V276" i="63"/>
  <c r="CJ276" i="63"/>
  <c r="BE276" i="63"/>
  <c r="N276" i="63"/>
  <c r="AU276" i="63"/>
  <c r="CY276" i="63"/>
  <c r="AM276" i="63"/>
  <c r="P276" i="63"/>
  <c r="BY276" i="63"/>
  <c r="CG276" i="63"/>
  <c r="Z276" i="63"/>
  <c r="AL276" i="63"/>
  <c r="CX276" i="63"/>
  <c r="AK276" i="63"/>
  <c r="E276" i="63"/>
  <c r="BB276" i="63"/>
  <c r="CQ276" i="63"/>
  <c r="BJ276" i="63"/>
  <c r="DB276" i="63"/>
  <c r="BF276" i="63"/>
  <c r="AE276" i="63"/>
  <c r="BS276" i="63"/>
  <c r="BI276" i="63"/>
  <c r="AV276" i="63"/>
  <c r="AW276" i="63"/>
  <c r="R276" i="63"/>
  <c r="BO279" i="63"/>
  <c r="AA279" i="63"/>
  <c r="DC279" i="63"/>
  <c r="DC101" i="63"/>
  <c r="BW101" i="63"/>
  <c r="BF113" i="63"/>
  <c r="AS113" i="63"/>
  <c r="R113" i="63"/>
  <c r="AL113" i="63"/>
  <c r="BD113" i="63"/>
  <c r="AU113" i="63"/>
  <c r="AC113" i="63"/>
  <c r="CW113" i="63"/>
  <c r="Q113" i="63"/>
  <c r="CJ113" i="63"/>
  <c r="O113" i="63"/>
  <c r="CX113" i="63"/>
  <c r="AF113" i="63"/>
  <c r="AM113" i="63"/>
  <c r="V113" i="63"/>
  <c r="BS113" i="63"/>
  <c r="CG113" i="63"/>
  <c r="BK113" i="63"/>
  <c r="AG113" i="63"/>
  <c r="U113" i="63"/>
  <c r="X113" i="63"/>
  <c r="CL113" i="63"/>
  <c r="BN113" i="63"/>
  <c r="CA113" i="63"/>
  <c r="CQ113" i="63"/>
  <c r="AD113" i="63"/>
  <c r="AP113" i="63"/>
  <c r="DB113" i="63"/>
  <c r="BY113" i="63"/>
  <c r="AO113" i="63"/>
  <c r="CT113" i="63"/>
  <c r="CO113" i="63"/>
  <c r="CY113" i="63"/>
  <c r="I113" i="63"/>
  <c r="CP113" i="63"/>
  <c r="AT113" i="63"/>
  <c r="BI113" i="63"/>
  <c r="CH113" i="63"/>
  <c r="J113" i="63"/>
  <c r="BQ113" i="63"/>
  <c r="H113" i="63"/>
  <c r="BJ113" i="63"/>
  <c r="N113" i="63"/>
  <c r="AH113" i="63"/>
  <c r="BB113" i="63"/>
  <c r="AW113" i="63"/>
  <c r="BU113" i="63"/>
  <c r="P113" i="63"/>
  <c r="Z113" i="63"/>
  <c r="CI113" i="63"/>
  <c r="AN113" i="63"/>
  <c r="DA113" i="63"/>
  <c r="AX113" i="63"/>
  <c r="BR113" i="63"/>
  <c r="CR113" i="63"/>
  <c r="AK113" i="63"/>
  <c r="BV113" i="63"/>
  <c r="CB113" i="63"/>
  <c r="BL113" i="63"/>
  <c r="Y113" i="63"/>
  <c r="W113" i="63"/>
  <c r="M113" i="63"/>
  <c r="CS113" i="63"/>
  <c r="CK113" i="63"/>
  <c r="CC113" i="63"/>
  <c r="BZ113" i="63"/>
  <c r="CZ113" i="63"/>
  <c r="G113" i="63"/>
  <c r="BE113" i="63"/>
  <c r="AV113" i="63"/>
  <c r="BA113" i="63"/>
  <c r="BT113" i="63"/>
  <c r="F113" i="63"/>
  <c r="CD113" i="63"/>
  <c r="E113" i="63"/>
  <c r="BC113" i="63"/>
  <c r="AE113" i="63"/>
  <c r="BM113" i="63"/>
  <c r="CU612" i="63"/>
  <c r="AA612" i="63"/>
  <c r="S252" i="63"/>
  <c r="K252" i="63"/>
  <c r="BW252" i="63"/>
  <c r="AA252" i="63"/>
  <c r="AI252" i="63"/>
  <c r="R261" i="63"/>
  <c r="CX261" i="63"/>
  <c r="BJ261" i="63"/>
  <c r="BB261" i="63"/>
  <c r="CT261" i="63"/>
  <c r="AW261" i="63"/>
  <c r="BE261" i="63"/>
  <c r="W261" i="63"/>
  <c r="N261" i="63"/>
  <c r="AH261" i="63"/>
  <c r="BY261" i="63"/>
  <c r="CI261" i="63"/>
  <c r="BA261" i="63"/>
  <c r="U261" i="63"/>
  <c r="BR261" i="63"/>
  <c r="BZ261" i="63"/>
  <c r="AV261" i="63"/>
  <c r="AN261" i="63"/>
  <c r="P261" i="63"/>
  <c r="BF261" i="63"/>
  <c r="CK261" i="63"/>
  <c r="AL261" i="63"/>
  <c r="DA261" i="63"/>
  <c r="Q261" i="63"/>
  <c r="I261" i="63"/>
  <c r="CL261" i="63"/>
  <c r="BL261" i="63"/>
  <c r="BD261" i="63"/>
  <c r="BQ261" i="63"/>
  <c r="CB261" i="63"/>
  <c r="CQ261" i="63"/>
  <c r="BV261" i="63"/>
  <c r="CG261" i="63"/>
  <c r="AX261" i="63"/>
  <c r="CJ261" i="63"/>
  <c r="AO261" i="63"/>
  <c r="J261" i="63"/>
  <c r="CS261" i="63"/>
  <c r="CO261" i="63"/>
  <c r="V261" i="63"/>
  <c r="BS261" i="63"/>
  <c r="AG261" i="63"/>
  <c r="CC261" i="63"/>
  <c r="BM261" i="63"/>
  <c r="BK261" i="63"/>
  <c r="AT261" i="63"/>
  <c r="CD261" i="63"/>
  <c r="CW261" i="63"/>
  <c r="DB261" i="63"/>
  <c r="CZ261" i="63"/>
  <c r="AS261" i="63"/>
  <c r="G261" i="63"/>
  <c r="O261" i="63"/>
  <c r="M261" i="63"/>
  <c r="CY261" i="63"/>
  <c r="H261" i="63"/>
  <c r="F261" i="63"/>
  <c r="CA261" i="63"/>
  <c r="AP261" i="63"/>
  <c r="Y261" i="63"/>
  <c r="AC261" i="63"/>
  <c r="X261" i="63"/>
  <c r="CP261" i="63"/>
  <c r="E261" i="63"/>
  <c r="Z261" i="63"/>
  <c r="AF261" i="63"/>
  <c r="BI261" i="63"/>
  <c r="AM261" i="63"/>
  <c r="BU261" i="63"/>
  <c r="CH261" i="63"/>
  <c r="BC261" i="63"/>
  <c r="CR261" i="63"/>
  <c r="AU261" i="63"/>
  <c r="AK261" i="63"/>
  <c r="BN261" i="63"/>
  <c r="AD261" i="63"/>
  <c r="AE261" i="63"/>
  <c r="BT261" i="63"/>
  <c r="BO224" i="63"/>
  <c r="CE224" i="63"/>
  <c r="BO537" i="63"/>
  <c r="CE537" i="63"/>
  <c r="K537" i="63"/>
  <c r="AQ614" i="63"/>
  <c r="CM614" i="63"/>
  <c r="DC628" i="63"/>
  <c r="BO618" i="63"/>
  <c r="K618" i="63"/>
  <c r="AQ618" i="63"/>
  <c r="K319" i="63"/>
  <c r="AQ309" i="63"/>
  <c r="CM309" i="63"/>
  <c r="S309" i="63"/>
  <c r="BW309" i="63"/>
  <c r="AA385" i="63"/>
  <c r="CU385" i="63"/>
  <c r="CM385" i="63"/>
  <c r="BW385" i="63"/>
  <c r="K567" i="63"/>
  <c r="CU567" i="63"/>
  <c r="DC567" i="63"/>
  <c r="BO536" i="63"/>
  <c r="S536" i="63"/>
  <c r="AQ536" i="63"/>
  <c r="AI621" i="63"/>
  <c r="BO621" i="63"/>
  <c r="K621" i="63"/>
  <c r="AQ281" i="63"/>
  <c r="AA281" i="63"/>
  <c r="CU281" i="63"/>
  <c r="DC281" i="63"/>
  <c r="K281" i="63"/>
  <c r="CM281" i="63"/>
  <c r="CM628" i="63"/>
  <c r="CU556" i="63"/>
  <c r="AA556" i="63"/>
  <c r="BO556" i="63"/>
  <c r="CM620" i="63"/>
  <c r="CE620" i="63"/>
  <c r="BO620" i="63"/>
  <c r="AA620" i="63"/>
  <c r="AI620" i="63"/>
  <c r="BO147" i="63"/>
  <c r="AA147" i="63"/>
  <c r="AA382" i="63"/>
  <c r="DC382" i="63"/>
  <c r="CE382" i="63"/>
  <c r="CM382" i="63"/>
  <c r="BW382" i="63"/>
  <c r="DC145" i="63"/>
  <c r="CM145" i="63"/>
  <c r="AQ306" i="63"/>
  <c r="CU306" i="63"/>
  <c r="BO306" i="63"/>
  <c r="K560" i="63"/>
  <c r="AA560" i="63"/>
  <c r="DC560" i="63"/>
  <c r="AI571" i="63"/>
  <c r="K571" i="63"/>
  <c r="DC535" i="63"/>
  <c r="BW535" i="63"/>
  <c r="AQ535" i="63"/>
  <c r="K535" i="63"/>
  <c r="BO570" i="63"/>
  <c r="CM570" i="63"/>
  <c r="BO211" i="63"/>
  <c r="K211" i="63"/>
  <c r="AI211" i="63"/>
  <c r="K445" i="63"/>
  <c r="AQ445" i="63"/>
  <c r="BG445" i="63"/>
  <c r="BO445" i="63"/>
  <c r="AI445" i="63"/>
  <c r="AI305" i="63"/>
  <c r="S305" i="63"/>
  <c r="BW305" i="63"/>
  <c r="BW62" i="63"/>
  <c r="Q72" i="63"/>
  <c r="BZ72" i="63"/>
  <c r="AP72" i="63"/>
  <c r="AO72" i="63"/>
  <c r="AC72" i="63"/>
  <c r="M72" i="63"/>
  <c r="BI72" i="63"/>
  <c r="BJ72" i="63"/>
  <c r="DB72" i="63"/>
  <c r="BD72" i="63"/>
  <c r="BL72" i="63"/>
  <c r="BA72" i="63"/>
  <c r="CT72" i="63"/>
  <c r="AH72" i="63"/>
  <c r="BV72" i="63"/>
  <c r="DA72" i="63"/>
  <c r="CK72" i="63"/>
  <c r="BR72" i="63"/>
  <c r="U72" i="63"/>
  <c r="CL72" i="63"/>
  <c r="H72" i="63"/>
  <c r="V72" i="63"/>
  <c r="F72" i="63"/>
  <c r="BQ72" i="63"/>
  <c r="AT72" i="63"/>
  <c r="Y72" i="63"/>
  <c r="BY72" i="63"/>
  <c r="CJ72" i="63"/>
  <c r="CY72" i="63"/>
  <c r="AD72" i="63"/>
  <c r="CC72" i="63"/>
  <c r="AL72" i="63"/>
  <c r="CH72" i="63"/>
  <c r="BF72" i="63"/>
  <c r="AK72" i="63"/>
  <c r="AN72" i="63"/>
  <c r="AS72" i="63"/>
  <c r="I72" i="63"/>
  <c r="CD72" i="63"/>
  <c r="CB72" i="63"/>
  <c r="CX72" i="63"/>
  <c r="R72" i="63"/>
  <c r="BN72" i="63"/>
  <c r="BU72" i="63"/>
  <c r="AF72" i="63"/>
  <c r="N72" i="63"/>
  <c r="E72" i="63"/>
  <c r="BT72" i="63"/>
  <c r="AG72" i="63"/>
  <c r="CW72" i="63"/>
  <c r="P72" i="63"/>
  <c r="CP72" i="63"/>
  <c r="CZ72" i="63"/>
  <c r="BE72" i="63"/>
  <c r="J72" i="63"/>
  <c r="G72" i="63"/>
  <c r="BB72" i="63"/>
  <c r="CO72" i="63"/>
  <c r="CG72" i="63"/>
  <c r="CS72" i="63"/>
  <c r="AV72" i="63"/>
  <c r="BM72" i="63"/>
  <c r="X72" i="63"/>
  <c r="Z72" i="63"/>
  <c r="AW72" i="63"/>
  <c r="CR72" i="63"/>
  <c r="AX72" i="63"/>
  <c r="CU386" i="63"/>
  <c r="AI386" i="63"/>
  <c r="AA308" i="63"/>
  <c r="CU308" i="63"/>
  <c r="BW308" i="63"/>
  <c r="K308" i="63"/>
  <c r="AQ304" i="63"/>
  <c r="BO304" i="63"/>
  <c r="CE304" i="63"/>
  <c r="CM304" i="63"/>
  <c r="CE280" i="63"/>
  <c r="BO280" i="63"/>
  <c r="L79" i="62"/>
  <c r="S103" i="63"/>
  <c r="AA103" i="63"/>
  <c r="AI218" i="63"/>
  <c r="DC218" i="63"/>
  <c r="K218" i="63"/>
  <c r="CM414" i="63"/>
  <c r="BO414" i="63"/>
  <c r="CM221" i="63"/>
  <c r="CU551" i="63"/>
  <c r="AQ551" i="63"/>
  <c r="CU384" i="63"/>
  <c r="DC102" i="63"/>
  <c r="K273" i="63"/>
  <c r="AA101" i="63"/>
  <c r="M12" i="7"/>
  <c r="BO252" i="63"/>
  <c r="G143" i="62"/>
  <c r="K614" i="63"/>
  <c r="DC319" i="63"/>
  <c r="H46" i="7"/>
  <c r="CE385" i="63"/>
  <c r="H138" i="7"/>
  <c r="DC536" i="63"/>
  <c r="BW628" i="63"/>
  <c r="CU620" i="63"/>
  <c r="CM282" i="63"/>
  <c r="AI282" i="63"/>
  <c r="CU282" i="63"/>
  <c r="AI383" i="63"/>
  <c r="DC383" i="63"/>
  <c r="BO383" i="63"/>
  <c r="BO623" i="63"/>
  <c r="CM623" i="63"/>
  <c r="DC637" i="63"/>
  <c r="CU623" i="63"/>
  <c r="CE623" i="63"/>
  <c r="AA253" i="63"/>
  <c r="BO253" i="63"/>
  <c r="AA388" i="63"/>
  <c r="AI388" i="63"/>
  <c r="BO102" i="63"/>
  <c r="K102" i="63"/>
  <c r="AQ550" i="63"/>
  <c r="DC543" i="63"/>
  <c r="AQ543" i="63"/>
  <c r="DC273" i="63"/>
  <c r="AI273" i="63"/>
  <c r="S279" i="63"/>
  <c r="AQ279" i="63"/>
  <c r="CE279" i="63"/>
  <c r="AI101" i="63"/>
  <c r="K101" i="63"/>
  <c r="BW612" i="63"/>
  <c r="AQ252" i="63"/>
  <c r="CU252" i="63"/>
  <c r="DC224" i="63"/>
  <c r="AA224" i="63"/>
  <c r="AQ224" i="63"/>
  <c r="K224" i="63"/>
  <c r="I108" i="7"/>
  <c r="AA537" i="63"/>
  <c r="S537" i="63"/>
  <c r="CU537" i="63"/>
  <c r="DC537" i="63"/>
  <c r="BW614" i="63"/>
  <c r="S614" i="63"/>
  <c r="CU614" i="63"/>
  <c r="S618" i="63"/>
  <c r="CE618" i="63"/>
  <c r="AA319" i="63"/>
  <c r="AQ319" i="63"/>
  <c r="CU309" i="63"/>
  <c r="AI309" i="63"/>
  <c r="AI385" i="63"/>
  <c r="BO385" i="63"/>
  <c r="DC385" i="63"/>
  <c r="BO567" i="63"/>
  <c r="CM567" i="63"/>
  <c r="AI567" i="63"/>
  <c r="BW567" i="63"/>
  <c r="BW536" i="63"/>
  <c r="AA621" i="63"/>
  <c r="AI281" i="63"/>
  <c r="BW281" i="63"/>
  <c r="AA628" i="63"/>
  <c r="CU628" i="63"/>
  <c r="K628" i="63"/>
  <c r="BO628" i="63"/>
  <c r="S628" i="63"/>
  <c r="CE556" i="63"/>
  <c r="CM556" i="63"/>
  <c r="DC556" i="63"/>
  <c r="DC634" i="63"/>
  <c r="AQ620" i="63"/>
  <c r="S620" i="63"/>
  <c r="CM147" i="63"/>
  <c r="AQ147" i="63"/>
  <c r="CE147" i="63"/>
  <c r="S145" i="63"/>
  <c r="BW145" i="63"/>
  <c r="M43" i="7"/>
  <c r="AA306" i="63"/>
  <c r="S306" i="63"/>
  <c r="DC306" i="63"/>
  <c r="AI306" i="63"/>
  <c r="CM568" i="63"/>
  <c r="CE568" i="63"/>
  <c r="BO560" i="63"/>
  <c r="AI560" i="63"/>
  <c r="BW560" i="63"/>
  <c r="CU560" i="63"/>
  <c r="M131" i="7"/>
  <c r="AQ571" i="63"/>
  <c r="S571" i="63"/>
  <c r="BW571" i="63"/>
  <c r="BO535" i="63"/>
  <c r="CU535" i="63"/>
  <c r="CE570" i="63"/>
  <c r="S570" i="63"/>
  <c r="DC211" i="63"/>
  <c r="CE211" i="63"/>
  <c r="AQ211" i="63"/>
  <c r="CU211" i="63"/>
  <c r="AY445" i="63"/>
  <c r="CE445" i="63"/>
  <c r="BK456" i="63"/>
  <c r="DA456" i="63"/>
  <c r="AT456" i="63"/>
  <c r="AP456" i="63"/>
  <c r="H456" i="63"/>
  <c r="CQ456" i="63"/>
  <c r="V456" i="63"/>
  <c r="AE456" i="63"/>
  <c r="CA456" i="63"/>
  <c r="BZ456" i="63"/>
  <c r="AW456" i="63"/>
  <c r="CS456" i="63"/>
  <c r="CW456" i="63"/>
  <c r="BS456" i="63"/>
  <c r="E456" i="63"/>
  <c r="CL456" i="63"/>
  <c r="R456" i="63"/>
  <c r="BV456" i="63"/>
  <c r="O456" i="63"/>
  <c r="AF456" i="63"/>
  <c r="BF456" i="63"/>
  <c r="CT456" i="63"/>
  <c r="CI456" i="63"/>
  <c r="CR456" i="63"/>
  <c r="BT456" i="63"/>
  <c r="CG456" i="63"/>
  <c r="CB456" i="63"/>
  <c r="BL456" i="63"/>
  <c r="AL456" i="63"/>
  <c r="G456" i="63"/>
  <c r="AU456" i="63"/>
  <c r="Y456" i="63"/>
  <c r="AV456" i="63"/>
  <c r="CH456" i="63"/>
  <c r="W456" i="63"/>
  <c r="CP456" i="63"/>
  <c r="BM456" i="63"/>
  <c r="P456" i="63"/>
  <c r="M456" i="63"/>
  <c r="Z456" i="63"/>
  <c r="AG456" i="63"/>
  <c r="CD456" i="63"/>
  <c r="Q456" i="63"/>
  <c r="AK456" i="63"/>
  <c r="BE456" i="63"/>
  <c r="I456" i="63"/>
  <c r="AD456" i="63"/>
  <c r="CC456" i="63"/>
  <c r="CZ456" i="63"/>
  <c r="N456" i="63"/>
  <c r="CY456" i="63"/>
  <c r="AX456" i="63"/>
  <c r="BR456" i="63"/>
  <c r="BI456" i="63"/>
  <c r="CK456" i="63"/>
  <c r="AO456" i="63"/>
  <c r="DB456" i="63"/>
  <c r="BN456" i="63"/>
  <c r="BB456" i="63"/>
  <c r="BU456" i="63"/>
  <c r="BQ456" i="63"/>
  <c r="X456" i="63"/>
  <c r="CJ456" i="63"/>
  <c r="BC456" i="63"/>
  <c r="AH456" i="63"/>
  <c r="U456" i="63"/>
  <c r="BA456" i="63"/>
  <c r="CX456" i="63"/>
  <c r="AN456" i="63"/>
  <c r="F456" i="63"/>
  <c r="J456" i="63"/>
  <c r="BY456" i="63"/>
  <c r="BD456" i="63"/>
  <c r="BJ456" i="63"/>
  <c r="CO456" i="63"/>
  <c r="AS456" i="63"/>
  <c r="AC456" i="63"/>
  <c r="AM456" i="63"/>
  <c r="DC305" i="63"/>
  <c r="S62" i="63"/>
  <c r="K62" i="63"/>
  <c r="AQ62" i="63"/>
  <c r="BO62" i="63"/>
  <c r="AI62" i="63"/>
  <c r="AQ308" i="63"/>
  <c r="CE308" i="63"/>
  <c r="S308" i="63"/>
  <c r="AA304" i="63"/>
  <c r="K304" i="63"/>
  <c r="DC544" i="63"/>
  <c r="BW280" i="63"/>
  <c r="DC280" i="63"/>
  <c r="AQ555" i="63"/>
  <c r="CM103" i="63"/>
  <c r="CU103" i="63"/>
  <c r="AQ103" i="63"/>
  <c r="H137" i="62"/>
  <c r="BO218" i="63"/>
  <c r="AQ218" i="63"/>
  <c r="BG414" i="63"/>
  <c r="CE414" i="63"/>
  <c r="AQ414" i="63"/>
  <c r="I140" i="62"/>
  <c r="K221" i="63"/>
  <c r="S221" i="63"/>
  <c r="CU221" i="63"/>
  <c r="AQ221" i="63"/>
  <c r="H122" i="7"/>
  <c r="BW551" i="63"/>
  <c r="DC551" i="63"/>
  <c r="M122" i="7"/>
  <c r="K551" i="63"/>
  <c r="K384" i="63"/>
  <c r="BO384" i="63"/>
  <c r="CM384" i="63"/>
  <c r="CE384" i="63"/>
  <c r="CU253" i="63"/>
  <c r="G13" i="7"/>
  <c r="AQ612" i="63"/>
  <c r="CU224" i="63"/>
  <c r="AI618" i="63"/>
  <c r="S567" i="63"/>
  <c r="AA145" i="63"/>
  <c r="N43" i="7"/>
  <c r="K306" i="63"/>
  <c r="G139" i="7"/>
  <c r="BO568" i="63"/>
  <c r="S560" i="63"/>
  <c r="DC585" i="63"/>
  <c r="AA571" i="63"/>
  <c r="AI535" i="63"/>
  <c r="H106" i="7"/>
  <c r="N106" i="7"/>
  <c r="CE535" i="63"/>
  <c r="CU570" i="63"/>
  <c r="AI570" i="63"/>
  <c r="S211" i="63"/>
  <c r="K305" i="63"/>
  <c r="CE305" i="63"/>
  <c r="BO305" i="63"/>
  <c r="CU305" i="63"/>
  <c r="DC62" i="63"/>
  <c r="CU62" i="63"/>
  <c r="DC386" i="63"/>
  <c r="BO386" i="63"/>
  <c r="S386" i="63"/>
  <c r="BO308" i="63"/>
  <c r="AI308" i="63"/>
  <c r="DC308" i="63"/>
  <c r="AI304" i="63"/>
  <c r="AQ280" i="63"/>
  <c r="AA280" i="63"/>
  <c r="S280" i="63"/>
  <c r="CU280" i="63"/>
  <c r="AI103" i="63"/>
  <c r="BW218" i="63"/>
  <c r="K414" i="63"/>
  <c r="AI414" i="63"/>
  <c r="BW414" i="63"/>
  <c r="DC414" i="63"/>
  <c r="BW221" i="63"/>
  <c r="BO221" i="63"/>
  <c r="S551" i="63"/>
  <c r="H89" i="7"/>
  <c r="AI384" i="63"/>
  <c r="S384" i="63"/>
  <c r="J26" i="128" l="1"/>
  <c r="K26" i="128"/>
  <c r="K30" i="128" s="1"/>
  <c r="S107" i="7"/>
  <c r="BG536" i="63"/>
  <c r="I121" i="7"/>
  <c r="AI550" i="63"/>
  <c r="I126" i="7"/>
  <c r="AI555" i="63"/>
  <c r="BC72" i="63"/>
  <c r="AU72" i="63"/>
  <c r="BK72" i="63"/>
  <c r="M113" i="7"/>
  <c r="CE542" i="63"/>
  <c r="R107" i="7"/>
  <c r="AY536" i="63"/>
  <c r="R138" i="7"/>
  <c r="AY567" i="63"/>
  <c r="S143" i="62"/>
  <c r="BG224" i="63"/>
  <c r="M126" i="7"/>
  <c r="CE555" i="63"/>
  <c r="I115" i="7"/>
  <c r="AI544" i="63"/>
  <c r="AY620" i="63"/>
  <c r="BG621" i="63"/>
  <c r="BG319" i="63"/>
  <c r="AY618" i="63"/>
  <c r="S12" i="7"/>
  <c r="BG252" i="63"/>
  <c r="I114" i="7"/>
  <c r="AI543" i="63"/>
  <c r="CU414" i="63"/>
  <c r="BO382" i="63"/>
  <c r="Q113" i="7"/>
  <c r="AQ542" i="63"/>
  <c r="O110" i="62"/>
  <c r="CU147" i="63"/>
  <c r="BG628" i="63"/>
  <c r="O107" i="7"/>
  <c r="CU536" i="63"/>
  <c r="BW319" i="63"/>
  <c r="CE614" i="63"/>
  <c r="CM224" i="63"/>
  <c r="AY252" i="63"/>
  <c r="O77" i="62"/>
  <c r="CU101" i="63"/>
  <c r="L89" i="7"/>
  <c r="BW384" i="63"/>
  <c r="CE218" i="63"/>
  <c r="R131" i="7"/>
  <c r="AY560" i="63"/>
  <c r="H139" i="7"/>
  <c r="AA568" i="63"/>
  <c r="G137" i="62"/>
  <c r="S218" i="63"/>
  <c r="R130" i="62"/>
  <c r="AY211" i="63"/>
  <c r="CU304" i="63"/>
  <c r="AI279" i="63"/>
  <c r="Q22" i="7"/>
  <c r="AQ273" i="63"/>
  <c r="CU388" i="63"/>
  <c r="S13" i="7"/>
  <c r="BG253" i="63"/>
  <c r="S29" i="7"/>
  <c r="BG282" i="63"/>
  <c r="Q139" i="7"/>
  <c r="AQ568" i="63"/>
  <c r="R79" i="62"/>
  <c r="AY103" i="63"/>
  <c r="O115" i="7"/>
  <c r="CU544" i="63"/>
  <c r="R139" i="7"/>
  <c r="AY568" i="63"/>
  <c r="K108" i="62"/>
  <c r="S28" i="7"/>
  <c r="BG281" i="63"/>
  <c r="S126" i="7"/>
  <c r="BG555" i="63"/>
  <c r="S27" i="7"/>
  <c r="BG280" i="63"/>
  <c r="O41" i="7"/>
  <c r="S91" i="7"/>
  <c r="BG386" i="63"/>
  <c r="R142" i="7"/>
  <c r="AY571" i="63"/>
  <c r="S108" i="62"/>
  <c r="BG145" i="63"/>
  <c r="L113" i="7"/>
  <c r="BW542" i="63"/>
  <c r="S127" i="7"/>
  <c r="BG556" i="63"/>
  <c r="S46" i="7"/>
  <c r="BG309" i="63"/>
  <c r="L23" i="7"/>
  <c r="L22" i="7"/>
  <c r="S93" i="7"/>
  <c r="BG388" i="63"/>
  <c r="R89" i="7"/>
  <c r="AY384" i="63"/>
  <c r="O126" i="7"/>
  <c r="CU555" i="63"/>
  <c r="F115" i="7"/>
  <c r="K544" i="63"/>
  <c r="R91" i="7"/>
  <c r="AY386" i="63"/>
  <c r="AM72" i="63"/>
  <c r="S131" i="7"/>
  <c r="BG560" i="63"/>
  <c r="K113" i="7"/>
  <c r="BO542" i="63"/>
  <c r="O113" i="7"/>
  <c r="CU542" i="63"/>
  <c r="S113" i="7"/>
  <c r="BG542" i="63"/>
  <c r="H126" i="7"/>
  <c r="AA555" i="63"/>
  <c r="S115" i="7"/>
  <c r="BG544" i="63"/>
  <c r="S130" i="62"/>
  <c r="BG211" i="63"/>
  <c r="S139" i="7"/>
  <c r="BG568" i="63"/>
  <c r="I113" i="7"/>
  <c r="AI542" i="63"/>
  <c r="BG620" i="63"/>
  <c r="L121" i="7"/>
  <c r="BW550" i="63"/>
  <c r="N143" i="62"/>
  <c r="S88" i="7"/>
  <c r="BG383" i="63"/>
  <c r="O137" i="62"/>
  <c r="CU218" i="63"/>
  <c r="S382" i="63"/>
  <c r="Q127" i="7"/>
  <c r="AQ556" i="63"/>
  <c r="AY628" i="63"/>
  <c r="CM621" i="63"/>
  <c r="AA309" i="63"/>
  <c r="CU319" i="63"/>
  <c r="AI319" i="63"/>
  <c r="BW273" i="63"/>
  <c r="G114" i="7"/>
  <c r="S543" i="63"/>
  <c r="AI551" i="63"/>
  <c r="H115" i="7"/>
  <c r="AA544" i="63"/>
  <c r="S45" i="7"/>
  <c r="BG308" i="63"/>
  <c r="N131" i="7"/>
  <c r="CM560" i="63"/>
  <c r="CE560" i="63"/>
  <c r="CE551" i="63"/>
  <c r="CM101" i="63"/>
  <c r="K121" i="7"/>
  <c r="BO550" i="63"/>
  <c r="R77" i="62"/>
  <c r="AY101" i="63"/>
  <c r="R137" i="62"/>
  <c r="AY218" i="63"/>
  <c r="BG273" i="63"/>
  <c r="CA72" i="63"/>
  <c r="BG614" i="63"/>
  <c r="M121" i="7"/>
  <c r="CE550" i="63"/>
  <c r="M58" i="7"/>
  <c r="M53" i="7"/>
  <c r="H51" i="62"/>
  <c r="H50" i="62"/>
  <c r="R122" i="7"/>
  <c r="AY551" i="63"/>
  <c r="AY62" i="63"/>
  <c r="R42" i="7"/>
  <c r="AY305" i="63"/>
  <c r="R143" i="62"/>
  <c r="AY224" i="63"/>
  <c r="F114" i="7"/>
  <c r="K543" i="63"/>
  <c r="S122" i="7"/>
  <c r="BG551" i="63"/>
  <c r="S140" i="62"/>
  <c r="BG221" i="63"/>
  <c r="BG62" i="63"/>
  <c r="H113" i="7"/>
  <c r="AA542" i="63"/>
  <c r="S138" i="7"/>
  <c r="BG567" i="63"/>
  <c r="R90" i="7"/>
  <c r="AY385" i="63"/>
  <c r="AY273" i="63"/>
  <c r="S114" i="7"/>
  <c r="BG543" i="63"/>
  <c r="R93" i="7"/>
  <c r="AY388" i="63"/>
  <c r="R29" i="7"/>
  <c r="AY282" i="63"/>
  <c r="E33" i="60"/>
  <c r="K33" i="60"/>
  <c r="G126" i="7"/>
  <c r="S555" i="63"/>
  <c r="CI72" i="63"/>
  <c r="W72" i="63"/>
  <c r="BS72" i="63"/>
  <c r="O72" i="63"/>
  <c r="S142" i="7"/>
  <c r="BG571" i="63"/>
  <c r="R43" i="7"/>
  <c r="AY306" i="63"/>
  <c r="R108" i="62"/>
  <c r="AY145" i="63"/>
  <c r="R28" i="7"/>
  <c r="AY281" i="63"/>
  <c r="AY621" i="63"/>
  <c r="S77" i="62"/>
  <c r="BG101" i="63"/>
  <c r="S26" i="7"/>
  <c r="BG279" i="63"/>
  <c r="O121" i="7"/>
  <c r="CU550" i="63"/>
  <c r="F121" i="7"/>
  <c r="K550" i="63"/>
  <c r="BG623" i="63"/>
  <c r="AY623" i="63"/>
  <c r="S137" i="62"/>
  <c r="BG218" i="63"/>
  <c r="S79" i="62"/>
  <c r="BG103" i="63"/>
  <c r="N115" i="7"/>
  <c r="CM544" i="63"/>
  <c r="S42" i="7"/>
  <c r="BG305" i="63"/>
  <c r="S87" i="7"/>
  <c r="BG382" i="63"/>
  <c r="F113" i="7"/>
  <c r="K542" i="63"/>
  <c r="S110" i="62"/>
  <c r="BG147" i="63"/>
  <c r="R26" i="7"/>
  <c r="AY279" i="63"/>
  <c r="K114" i="7"/>
  <c r="BO543" i="63"/>
  <c r="H121" i="7"/>
  <c r="AA550" i="63"/>
  <c r="R78" i="62"/>
  <c r="AY102" i="63"/>
  <c r="N113" i="7"/>
  <c r="CM542" i="63"/>
  <c r="G113" i="7"/>
  <c r="S542" i="63"/>
  <c r="R127" i="7"/>
  <c r="AY556" i="63"/>
  <c r="R115" i="7"/>
  <c r="AY544" i="63"/>
  <c r="R113" i="7"/>
  <c r="AY542" i="63"/>
  <c r="R45" i="7"/>
  <c r="AY308" i="63"/>
  <c r="S141" i="7"/>
  <c r="BG570" i="63"/>
  <c r="N51" i="62"/>
  <c r="N50" i="62"/>
  <c r="AY612" i="63"/>
  <c r="L126" i="7"/>
  <c r="BW555" i="63"/>
  <c r="K115" i="7"/>
  <c r="BO544" i="63"/>
  <c r="H114" i="7"/>
  <c r="AA543" i="63"/>
  <c r="R88" i="7"/>
  <c r="AY383" i="63"/>
  <c r="R46" i="7"/>
  <c r="AY309" i="63"/>
  <c r="N114" i="7"/>
  <c r="CM543" i="63"/>
  <c r="R121" i="7"/>
  <c r="AY550" i="63"/>
  <c r="G115" i="7"/>
  <c r="S544" i="63"/>
  <c r="M115" i="7"/>
  <c r="CE544" i="63"/>
  <c r="S106" i="7"/>
  <c r="BG535" i="63"/>
  <c r="AY319" i="63"/>
  <c r="AY614" i="63"/>
  <c r="S108" i="7"/>
  <c r="BG537" i="63"/>
  <c r="M114" i="7"/>
  <c r="CE543" i="63"/>
  <c r="O114" i="7"/>
  <c r="CU543" i="63"/>
  <c r="G121" i="7"/>
  <c r="S550" i="63"/>
  <c r="M23" i="7"/>
  <c r="M22" i="7"/>
  <c r="S89" i="7"/>
  <c r="BG384" i="63"/>
  <c r="R140" i="62"/>
  <c r="AY221" i="63"/>
  <c r="F126" i="7"/>
  <c r="K555" i="63"/>
  <c r="K126" i="7"/>
  <c r="BO555" i="63"/>
  <c r="R27" i="7"/>
  <c r="AY280" i="63"/>
  <c r="S41" i="7"/>
  <c r="BG304" i="63"/>
  <c r="AE72" i="63"/>
  <c r="CQ72" i="63"/>
  <c r="N121" i="7"/>
  <c r="CM550" i="63"/>
  <c r="N126" i="7"/>
  <c r="CM555" i="63"/>
  <c r="L115" i="7"/>
  <c r="BW544" i="63"/>
  <c r="R106" i="7"/>
  <c r="AY535" i="63"/>
  <c r="S43" i="7"/>
  <c r="BG306" i="63"/>
  <c r="S90" i="7"/>
  <c r="BG385" i="63"/>
  <c r="BG618" i="63"/>
  <c r="R108" i="7"/>
  <c r="AY537" i="63"/>
  <c r="BG612" i="63"/>
  <c r="R114" i="7"/>
  <c r="AY543" i="63"/>
  <c r="S121" i="7"/>
  <c r="BG550" i="63"/>
  <c r="R126" i="7"/>
  <c r="AY555" i="63"/>
  <c r="R87" i="7"/>
  <c r="AY382" i="63"/>
  <c r="AI536" i="63"/>
  <c r="Q90" i="7"/>
  <c r="AQ385" i="63"/>
  <c r="BO101" i="63"/>
  <c r="CM319" i="63"/>
  <c r="L41" i="7"/>
  <c r="BW304" i="63"/>
  <c r="CE145" i="63"/>
  <c r="R110" i="62"/>
  <c r="AY147" i="63"/>
  <c r="CM386" i="63"/>
  <c r="Q42" i="7"/>
  <c r="AQ305" i="63"/>
  <c r="K79" i="62"/>
  <c r="BO103" i="63"/>
  <c r="R41" i="7"/>
  <c r="AY304" i="63"/>
  <c r="R141" i="7"/>
  <c r="AY570" i="63"/>
  <c r="G77" i="62"/>
  <c r="S101" i="63"/>
  <c r="L114" i="7"/>
  <c r="BW543" i="63"/>
  <c r="S78" i="62"/>
  <c r="BG102" i="63"/>
  <c r="R13" i="7"/>
  <c r="AY253" i="63"/>
  <c r="O93" i="7"/>
  <c r="K87" i="7"/>
  <c r="M137" i="62"/>
  <c r="S14" i="7"/>
  <c r="S111" i="62"/>
  <c r="DC310" i="63"/>
  <c r="N77" i="62"/>
  <c r="S80" i="62"/>
  <c r="AA389" i="63"/>
  <c r="I107" i="7"/>
  <c r="M108" i="62"/>
  <c r="BG285" i="63"/>
  <c r="AI310" i="63"/>
  <c r="BW389" i="63"/>
  <c r="AQ423" i="63"/>
  <c r="BO303" i="63"/>
  <c r="N91" i="7"/>
  <c r="K77" i="62"/>
  <c r="R111" i="62"/>
  <c r="DC327" i="63"/>
  <c r="AQ327" i="63"/>
  <c r="N573" i="63"/>
  <c r="P573" i="63"/>
  <c r="CJ573" i="63"/>
  <c r="CT573" i="63"/>
  <c r="CZ587" i="63"/>
  <c r="H573" i="63"/>
  <c r="R573" i="63"/>
  <c r="X573" i="63"/>
  <c r="CS573" i="63"/>
  <c r="AS573" i="63"/>
  <c r="BZ573" i="63"/>
  <c r="BE573" i="63"/>
  <c r="BC573" i="63"/>
  <c r="BU573" i="63"/>
  <c r="BV573" i="63"/>
  <c r="BB573" i="63"/>
  <c r="BT573" i="63"/>
  <c r="AD573" i="63"/>
  <c r="AW573" i="63"/>
  <c r="AV573" i="63"/>
  <c r="CR573" i="63"/>
  <c r="CW587" i="63"/>
  <c r="AH573" i="63"/>
  <c r="U573" i="63"/>
  <c r="DA587" i="63"/>
  <c r="BN573" i="63"/>
  <c r="CP573" i="63"/>
  <c r="Y573" i="63"/>
  <c r="Z573" i="63"/>
  <c r="V573" i="63"/>
  <c r="CL573" i="63"/>
  <c r="BK573" i="63"/>
  <c r="AF573" i="63"/>
  <c r="AL573" i="63"/>
  <c r="CI573" i="63"/>
  <c r="CQ573" i="63"/>
  <c r="AU573" i="63"/>
  <c r="I573" i="63"/>
  <c r="AX573" i="63"/>
  <c r="CY587" i="63"/>
  <c r="BM573" i="63"/>
  <c r="AC573" i="63"/>
  <c r="M573" i="63"/>
  <c r="AN573" i="63"/>
  <c r="BA573" i="63"/>
  <c r="CK573" i="63"/>
  <c r="BI573" i="63"/>
  <c r="BQ573" i="63"/>
  <c r="AO573" i="63"/>
  <c r="AG573" i="63"/>
  <c r="CO573" i="63"/>
  <c r="AK573" i="63"/>
  <c r="Q573" i="63"/>
  <c r="G573" i="63"/>
  <c r="CG573" i="63"/>
  <c r="DB587" i="63"/>
  <c r="BL573" i="63"/>
  <c r="F573" i="63"/>
  <c r="AM573" i="63"/>
  <c r="BD573" i="63"/>
  <c r="AP573" i="63"/>
  <c r="CA573" i="63"/>
  <c r="O573" i="63"/>
  <c r="CD573" i="63"/>
  <c r="E573" i="63"/>
  <c r="CB573" i="63"/>
  <c r="BR573" i="63"/>
  <c r="J573" i="63"/>
  <c r="BY573" i="63"/>
  <c r="CC573" i="63"/>
  <c r="CX587" i="63"/>
  <c r="BS573" i="63"/>
  <c r="AT573" i="63"/>
  <c r="BJ573" i="63"/>
  <c r="W573" i="63"/>
  <c r="CH573" i="63"/>
  <c r="AE573" i="63"/>
  <c r="BF573" i="63"/>
  <c r="CC615" i="63"/>
  <c r="BU615" i="63"/>
  <c r="AC615" i="63"/>
  <c r="U615" i="63"/>
  <c r="AH615" i="63"/>
  <c r="BN615" i="63"/>
  <c r="V615" i="63"/>
  <c r="AP615" i="63"/>
  <c r="AM615" i="63"/>
  <c r="CS615" i="63"/>
  <c r="BT615" i="63"/>
  <c r="CK615" i="63"/>
  <c r="BL615" i="63"/>
  <c r="E615" i="63"/>
  <c r="CY629" i="63"/>
  <c r="X615" i="63"/>
  <c r="BR615" i="63"/>
  <c r="N615" i="63"/>
  <c r="AW615" i="63"/>
  <c r="I615" i="63"/>
  <c r="CZ629" i="63"/>
  <c r="BC615" i="63"/>
  <c r="DB629" i="63"/>
  <c r="F615" i="63"/>
  <c r="BY615" i="63"/>
  <c r="AT615" i="63"/>
  <c r="AS615" i="63"/>
  <c r="CO615" i="63"/>
  <c r="BZ615" i="63"/>
  <c r="AK615" i="63"/>
  <c r="AN615" i="63"/>
  <c r="CX629" i="63"/>
  <c r="CR615" i="63"/>
  <c r="CB615" i="63"/>
  <c r="AD615" i="63"/>
  <c r="Z615" i="63"/>
  <c r="BS615" i="63"/>
  <c r="M615" i="63"/>
  <c r="AO615" i="63"/>
  <c r="W615" i="63"/>
  <c r="AV615" i="63"/>
  <c r="BK615" i="63"/>
  <c r="H615" i="63"/>
  <c r="CL615" i="63"/>
  <c r="AX615" i="63"/>
  <c r="BQ615" i="63"/>
  <c r="BD615" i="63"/>
  <c r="CA615" i="63"/>
  <c r="Q615" i="63"/>
  <c r="CG615" i="63"/>
  <c r="P615" i="63"/>
  <c r="J615" i="63"/>
  <c r="DA629" i="63"/>
  <c r="BM615" i="63"/>
  <c r="G615" i="63"/>
  <c r="CD615" i="63"/>
  <c r="CT615" i="63"/>
  <c r="CH615" i="63"/>
  <c r="CJ615" i="63"/>
  <c r="AE615" i="63"/>
  <c r="AF615" i="63"/>
  <c r="BJ615" i="63"/>
  <c r="AG615" i="63"/>
  <c r="CQ615" i="63"/>
  <c r="R615" i="63"/>
  <c r="O615" i="63"/>
  <c r="CI615" i="63"/>
  <c r="AL615" i="63"/>
  <c r="BV615" i="63"/>
  <c r="AU615" i="63"/>
  <c r="CW629" i="63"/>
  <c r="BI615" i="63"/>
  <c r="CP615" i="63"/>
  <c r="Y615" i="63"/>
  <c r="BA615" i="63"/>
  <c r="BE615" i="63"/>
  <c r="BF615" i="63"/>
  <c r="BB615" i="63"/>
  <c r="BC79" i="63"/>
  <c r="BS79" i="63"/>
  <c r="DB79" i="63"/>
  <c r="O79" i="63"/>
  <c r="BE79" i="63"/>
  <c r="AX79" i="63"/>
  <c r="BK79" i="63"/>
  <c r="CY79" i="63"/>
  <c r="CC79" i="63"/>
  <c r="W79" i="63"/>
  <c r="CO79" i="63"/>
  <c r="AK79" i="63"/>
  <c r="G79" i="63"/>
  <c r="BT79" i="63"/>
  <c r="CW79" i="63"/>
  <c r="I79" i="63"/>
  <c r="AO79" i="63"/>
  <c r="CP79" i="63"/>
  <c r="CK79" i="63"/>
  <c r="CS79" i="63"/>
  <c r="BN79" i="63"/>
  <c r="BI79" i="63"/>
  <c r="AT79" i="63"/>
  <c r="CI79" i="63"/>
  <c r="P79" i="63"/>
  <c r="U79" i="63"/>
  <c r="AV79" i="63"/>
  <c r="CA79" i="63"/>
  <c r="Y79" i="63"/>
  <c r="AW79" i="63"/>
  <c r="AG79" i="63"/>
  <c r="AM79" i="63"/>
  <c r="AH79" i="63"/>
  <c r="AN79" i="63"/>
  <c r="DA79" i="63"/>
  <c r="BF79" i="63"/>
  <c r="CD79" i="63"/>
  <c r="Q79" i="63"/>
  <c r="Z79" i="63"/>
  <c r="N79" i="63"/>
  <c r="BD79" i="63"/>
  <c r="CH79" i="63"/>
  <c r="AC79" i="63"/>
  <c r="BR79" i="63"/>
  <c r="V79" i="63"/>
  <c r="BB79" i="63"/>
  <c r="AS79" i="63"/>
  <c r="J79" i="63"/>
  <c r="X79" i="63"/>
  <c r="CB79" i="63"/>
  <c r="CQ79" i="63"/>
  <c r="BM79" i="63"/>
  <c r="BV79" i="63"/>
  <c r="AU79" i="63"/>
  <c r="BU79" i="63"/>
  <c r="CZ79" i="63"/>
  <c r="CT79" i="63"/>
  <c r="H79" i="63"/>
  <c r="AP79" i="63"/>
  <c r="F79" i="63"/>
  <c r="CL79" i="63"/>
  <c r="BJ79" i="63"/>
  <c r="AL79" i="63"/>
  <c r="BZ79" i="63"/>
  <c r="CR79" i="63"/>
  <c r="CJ79" i="63"/>
  <c r="CX79" i="63"/>
  <c r="CG79" i="63"/>
  <c r="AE79" i="63"/>
  <c r="BL79" i="63"/>
  <c r="M79" i="63"/>
  <c r="AF79" i="63"/>
  <c r="R79" i="63"/>
  <c r="BQ79" i="63"/>
  <c r="BA79" i="63"/>
  <c r="AD79" i="63"/>
  <c r="BY79" i="63"/>
  <c r="E79" i="63"/>
  <c r="BB213" i="63"/>
  <c r="BR213" i="63"/>
  <c r="AT213" i="63"/>
  <c r="G213" i="63"/>
  <c r="Q213" i="63"/>
  <c r="DA213" i="63"/>
  <c r="AP213" i="63"/>
  <c r="BE213" i="63"/>
  <c r="AG213" i="63"/>
  <c r="CT213" i="63"/>
  <c r="CQ213" i="63"/>
  <c r="BZ213" i="63"/>
  <c r="DB213" i="63"/>
  <c r="AU213" i="63"/>
  <c r="BL213" i="63"/>
  <c r="BU213" i="63"/>
  <c r="V213" i="63"/>
  <c r="AK213" i="63"/>
  <c r="CO213" i="63"/>
  <c r="CD213" i="63"/>
  <c r="M213" i="63"/>
  <c r="CY213" i="63"/>
  <c r="AH213" i="63"/>
  <c r="BY213" i="63"/>
  <c r="BC213" i="63"/>
  <c r="Z213" i="63"/>
  <c r="CW213" i="63"/>
  <c r="CA213" i="63"/>
  <c r="CB213" i="63"/>
  <c r="F213" i="63"/>
  <c r="P213" i="63"/>
  <c r="CX213" i="63"/>
  <c r="BJ213" i="63"/>
  <c r="CS213" i="63"/>
  <c r="AF213" i="63"/>
  <c r="AS213" i="63"/>
  <c r="AC213" i="63"/>
  <c r="BT213" i="63"/>
  <c r="Y213" i="63"/>
  <c r="CR213" i="63"/>
  <c r="E213" i="63"/>
  <c r="BA213" i="63"/>
  <c r="CK213" i="63"/>
  <c r="BQ213" i="63"/>
  <c r="BK213" i="63"/>
  <c r="BM213" i="63"/>
  <c r="BF213" i="63"/>
  <c r="BS213" i="63"/>
  <c r="I213" i="63"/>
  <c r="CL213" i="63"/>
  <c r="AE213" i="63"/>
  <c r="R213" i="63"/>
  <c r="CP213" i="63"/>
  <c r="CZ213" i="63"/>
  <c r="AX213" i="63"/>
  <c r="W213" i="63"/>
  <c r="J213" i="63"/>
  <c r="AM213" i="63"/>
  <c r="AV213" i="63"/>
  <c r="AW213" i="63"/>
  <c r="CG213" i="63"/>
  <c r="AN213" i="63"/>
  <c r="BI213" i="63"/>
  <c r="X213" i="63"/>
  <c r="BN213" i="63"/>
  <c r="CH213" i="63"/>
  <c r="O213" i="63"/>
  <c r="AL213" i="63"/>
  <c r="U213" i="63"/>
  <c r="CI213" i="63"/>
  <c r="AO213" i="63"/>
  <c r="BV213" i="63"/>
  <c r="AD213" i="63"/>
  <c r="CC213" i="63"/>
  <c r="CJ213" i="63"/>
  <c r="H213" i="63"/>
  <c r="BD213" i="63"/>
  <c r="N213" i="63"/>
  <c r="CP563" i="63"/>
  <c r="CL563" i="63"/>
  <c r="CJ563" i="63"/>
  <c r="AG563" i="63"/>
  <c r="M563" i="63"/>
  <c r="X563" i="63"/>
  <c r="BA563" i="63"/>
  <c r="CW563" i="63"/>
  <c r="R563" i="63"/>
  <c r="AO563" i="63"/>
  <c r="BZ563" i="63"/>
  <c r="BF563" i="63"/>
  <c r="BE563" i="63"/>
  <c r="W563" i="63"/>
  <c r="BU563" i="63"/>
  <c r="Q563" i="63"/>
  <c r="CR563" i="63"/>
  <c r="AE563" i="63"/>
  <c r="CB563" i="63"/>
  <c r="CQ563" i="63"/>
  <c r="BI563" i="63"/>
  <c r="AU563" i="63"/>
  <c r="J563" i="63"/>
  <c r="CK563" i="63"/>
  <c r="BJ563" i="63"/>
  <c r="BQ563" i="63"/>
  <c r="BS563" i="63"/>
  <c r="DB563" i="63"/>
  <c r="BC563" i="63"/>
  <c r="AP563" i="63"/>
  <c r="CX563" i="63"/>
  <c r="BR563" i="63"/>
  <c r="I563" i="63"/>
  <c r="CI563" i="63"/>
  <c r="CZ563" i="63"/>
  <c r="AL563" i="63"/>
  <c r="AX563" i="63"/>
  <c r="AK563" i="63"/>
  <c r="BV563" i="63"/>
  <c r="P563" i="63"/>
  <c r="AF563" i="63"/>
  <c r="BY563" i="63"/>
  <c r="CA563" i="63"/>
  <c r="CT563" i="63"/>
  <c r="AS563" i="63"/>
  <c r="AD563" i="63"/>
  <c r="AC563" i="63"/>
  <c r="CH563" i="63"/>
  <c r="AV563" i="63"/>
  <c r="O563" i="63"/>
  <c r="CD563" i="63"/>
  <c r="BT563" i="63"/>
  <c r="G563" i="63"/>
  <c r="CG563" i="63"/>
  <c r="CC563" i="63"/>
  <c r="BD563" i="63"/>
  <c r="AM563" i="63"/>
  <c r="BB563" i="63"/>
  <c r="Y563" i="63"/>
  <c r="E563" i="63"/>
  <c r="H563" i="63"/>
  <c r="BM563" i="63"/>
  <c r="F563" i="63"/>
  <c r="CY563" i="63"/>
  <c r="BN563" i="63"/>
  <c r="AW563" i="63"/>
  <c r="AT563" i="63"/>
  <c r="CO563" i="63"/>
  <c r="CS563" i="63"/>
  <c r="AH563" i="63"/>
  <c r="V563" i="63"/>
  <c r="BK563" i="63"/>
  <c r="Z563" i="63"/>
  <c r="BL563" i="63"/>
  <c r="N563" i="63"/>
  <c r="U563" i="63"/>
  <c r="DA563" i="63"/>
  <c r="AN563" i="63"/>
  <c r="AX524" i="63"/>
  <c r="BY524" i="63"/>
  <c r="BB524" i="63"/>
  <c r="AL524" i="63"/>
  <c r="AM524" i="63"/>
  <c r="CS524" i="63"/>
  <c r="O524" i="63"/>
  <c r="CZ524" i="63"/>
  <c r="AV524" i="63"/>
  <c r="J524" i="63"/>
  <c r="CX524" i="63"/>
  <c r="E524" i="63"/>
  <c r="BC524" i="63"/>
  <c r="R524" i="63"/>
  <c r="P524" i="63"/>
  <c r="V524" i="63"/>
  <c r="BU524" i="63"/>
  <c r="BR524" i="63"/>
  <c r="Y524" i="63"/>
  <c r="BS524" i="63"/>
  <c r="CD524" i="63"/>
  <c r="AE524" i="63"/>
  <c r="N524" i="63"/>
  <c r="BV524" i="63"/>
  <c r="CY524" i="63"/>
  <c r="AW524" i="63"/>
  <c r="BN524" i="63"/>
  <c r="DA524" i="63"/>
  <c r="BQ524" i="63"/>
  <c r="CG524" i="63"/>
  <c r="AO524" i="63"/>
  <c r="CR524" i="63"/>
  <c r="BI524" i="63"/>
  <c r="CC524" i="63"/>
  <c r="CA524" i="63"/>
  <c r="BK524" i="63"/>
  <c r="BA524" i="63"/>
  <c r="U524" i="63"/>
  <c r="CP524" i="63"/>
  <c r="AF524" i="63"/>
  <c r="CT524" i="63"/>
  <c r="BL524" i="63"/>
  <c r="M524" i="63"/>
  <c r="G524" i="63"/>
  <c r="AK524" i="63"/>
  <c r="CB524" i="63"/>
  <c r="AD524" i="63"/>
  <c r="AC524" i="63"/>
  <c r="CJ524" i="63"/>
  <c r="AU524" i="63"/>
  <c r="AH524" i="63"/>
  <c r="BD524" i="63"/>
  <c r="CO524" i="63"/>
  <c r="X524" i="63"/>
  <c r="AN524" i="63"/>
  <c r="CQ524" i="63"/>
  <c r="Q524" i="63"/>
  <c r="F524" i="63"/>
  <c r="AP524" i="63"/>
  <c r="AT524" i="63"/>
  <c r="BZ524" i="63"/>
  <c r="Z524" i="63"/>
  <c r="W524" i="63"/>
  <c r="CW524" i="63"/>
  <c r="CL524" i="63"/>
  <c r="BE524" i="63"/>
  <c r="BF524" i="63"/>
  <c r="BT524" i="63"/>
  <c r="I524" i="63"/>
  <c r="AS524" i="63"/>
  <c r="BM524" i="63"/>
  <c r="H524" i="63"/>
  <c r="DB524" i="63"/>
  <c r="CI524" i="63"/>
  <c r="BJ524" i="63"/>
  <c r="CK524" i="63"/>
  <c r="AG524" i="63"/>
  <c r="CH524" i="63"/>
  <c r="BN572" i="63"/>
  <c r="CK572" i="63"/>
  <c r="AO572" i="63"/>
  <c r="CY586" i="63"/>
  <c r="AD572" i="63"/>
  <c r="Z572" i="63"/>
  <c r="CP572" i="63"/>
  <c r="CT572" i="63"/>
  <c r="AH572" i="63"/>
  <c r="BQ572" i="63"/>
  <c r="CW586" i="63"/>
  <c r="AC572" i="63"/>
  <c r="BL572" i="63"/>
  <c r="P572" i="63"/>
  <c r="AS572" i="63"/>
  <c r="BM572" i="63"/>
  <c r="AF572" i="63"/>
  <c r="BV572" i="63"/>
  <c r="BY572" i="63"/>
  <c r="CL572" i="63"/>
  <c r="AX572" i="63"/>
  <c r="CS572" i="63"/>
  <c r="BE572" i="63"/>
  <c r="DA586" i="63"/>
  <c r="O572" i="63"/>
  <c r="AU572" i="63"/>
  <c r="W572" i="63"/>
  <c r="H572" i="63"/>
  <c r="CB572" i="63"/>
  <c r="BI572" i="63"/>
  <c r="BS572" i="63"/>
  <c r="X572" i="63"/>
  <c r="Y572" i="63"/>
  <c r="BA572" i="63"/>
  <c r="R572" i="63"/>
  <c r="AG572" i="63"/>
  <c r="AP572" i="63"/>
  <c r="CO572" i="63"/>
  <c r="AM572" i="63"/>
  <c r="I572" i="63"/>
  <c r="AE572" i="63"/>
  <c r="BB572" i="63"/>
  <c r="AN572" i="63"/>
  <c r="BU572" i="63"/>
  <c r="AV572" i="63"/>
  <c r="CJ572" i="63"/>
  <c r="V572" i="63"/>
  <c r="DB586" i="63"/>
  <c r="AK572" i="63"/>
  <c r="CA572" i="63"/>
  <c r="N572" i="63"/>
  <c r="G572" i="63"/>
  <c r="BJ572" i="63"/>
  <c r="AW572" i="63"/>
  <c r="CQ572" i="63"/>
  <c r="CG572" i="63"/>
  <c r="BD572" i="63"/>
  <c r="M572" i="63"/>
  <c r="CI572" i="63"/>
  <c r="CR572" i="63"/>
  <c r="BC572" i="63"/>
  <c r="BZ572" i="63"/>
  <c r="J572" i="63"/>
  <c r="Q572" i="63"/>
  <c r="CZ586" i="63"/>
  <c r="BK572" i="63"/>
  <c r="AL572" i="63"/>
  <c r="E572" i="63"/>
  <c r="CD572" i="63"/>
  <c r="U572" i="63"/>
  <c r="CC572" i="63"/>
  <c r="AT572" i="63"/>
  <c r="CX586" i="63"/>
  <c r="BF572" i="63"/>
  <c r="F572" i="63"/>
  <c r="BR572" i="63"/>
  <c r="BT572" i="63"/>
  <c r="CH572" i="63"/>
  <c r="AW311" i="63"/>
  <c r="CK311" i="63"/>
  <c r="Y311" i="63"/>
  <c r="CZ311" i="63"/>
  <c r="CJ311" i="63"/>
  <c r="AH311" i="63"/>
  <c r="BB311" i="63"/>
  <c r="CG311" i="63"/>
  <c r="AG311" i="63"/>
  <c r="I311" i="63"/>
  <c r="AP311" i="63"/>
  <c r="CS311" i="63"/>
  <c r="BY311" i="63"/>
  <c r="BQ311" i="63"/>
  <c r="P311" i="63"/>
  <c r="N311" i="63"/>
  <c r="BF311" i="63"/>
  <c r="AD311" i="63"/>
  <c r="U311" i="63"/>
  <c r="BI311" i="63"/>
  <c r="BE311" i="63"/>
  <c r="AV311" i="63"/>
  <c r="X311" i="63"/>
  <c r="AO311" i="63"/>
  <c r="BJ311" i="63"/>
  <c r="E311" i="63"/>
  <c r="CL311" i="63"/>
  <c r="F311" i="63"/>
  <c r="Z311" i="63"/>
  <c r="AF311" i="63"/>
  <c r="CO311" i="63"/>
  <c r="AS311" i="63"/>
  <c r="CD311" i="63"/>
  <c r="V311" i="63"/>
  <c r="CP311" i="63"/>
  <c r="AT311" i="63"/>
  <c r="BR311" i="63"/>
  <c r="BA311" i="63"/>
  <c r="DA311" i="63"/>
  <c r="DB311" i="63"/>
  <c r="BN311" i="63"/>
  <c r="R311" i="63"/>
  <c r="BL311" i="63"/>
  <c r="CR311" i="63"/>
  <c r="BM311" i="63"/>
  <c r="CX311" i="63"/>
  <c r="AN311" i="63"/>
  <c r="BT311" i="63"/>
  <c r="M311" i="63"/>
  <c r="BZ311" i="63"/>
  <c r="J311" i="63"/>
  <c r="CH311" i="63"/>
  <c r="BV311" i="63"/>
  <c r="G311" i="63"/>
  <c r="AX311" i="63"/>
  <c r="CB311" i="63"/>
  <c r="H311" i="63"/>
  <c r="AC311" i="63"/>
  <c r="CY311" i="63"/>
  <c r="AL311" i="63"/>
  <c r="AK311" i="63"/>
  <c r="CC311" i="63"/>
  <c r="CT311" i="63"/>
  <c r="BD311" i="63"/>
  <c r="BU311" i="63"/>
  <c r="CW311" i="63"/>
  <c r="Q311" i="63"/>
  <c r="DB312" i="63"/>
  <c r="M312" i="63"/>
  <c r="DA312" i="63"/>
  <c r="BD312" i="63"/>
  <c r="AE312" i="63"/>
  <c r="CB312" i="63"/>
  <c r="BJ312" i="63"/>
  <c r="CK312" i="63"/>
  <c r="CZ312" i="63"/>
  <c r="CP312" i="63"/>
  <c r="BQ312" i="63"/>
  <c r="BK312" i="63"/>
  <c r="CX312" i="63"/>
  <c r="AC312" i="63"/>
  <c r="AU312" i="63"/>
  <c r="AX312" i="63"/>
  <c r="CS312" i="63"/>
  <c r="CO312" i="63"/>
  <c r="CG312" i="63"/>
  <c r="BC312" i="63"/>
  <c r="AP312" i="63"/>
  <c r="P312" i="63"/>
  <c r="BF312" i="63"/>
  <c r="CC312" i="63"/>
  <c r="AW312" i="63"/>
  <c r="W312" i="63"/>
  <c r="AT312" i="63"/>
  <c r="AK312" i="63"/>
  <c r="AV312" i="63"/>
  <c r="CD312" i="63"/>
  <c r="BS312" i="63"/>
  <c r="AF312" i="63"/>
  <c r="BM312" i="63"/>
  <c r="AN312" i="63"/>
  <c r="F312" i="63"/>
  <c r="U312" i="63"/>
  <c r="J312" i="63"/>
  <c r="BE312" i="63"/>
  <c r="AG312" i="63"/>
  <c r="BT312" i="63"/>
  <c r="AM312" i="63"/>
  <c r="CT312" i="63"/>
  <c r="CW312" i="63"/>
  <c r="G312" i="63"/>
  <c r="Z312" i="63"/>
  <c r="BL312" i="63"/>
  <c r="AO312" i="63"/>
  <c r="H312" i="63"/>
  <c r="BB312" i="63"/>
  <c r="CH312" i="63"/>
  <c r="X312" i="63"/>
  <c r="BY312" i="63"/>
  <c r="BI312" i="63"/>
  <c r="CR312" i="63"/>
  <c r="BZ312" i="63"/>
  <c r="CA312" i="63"/>
  <c r="Q312" i="63"/>
  <c r="CY312" i="63"/>
  <c r="CL312" i="63"/>
  <c r="O312" i="63"/>
  <c r="CQ312" i="63"/>
  <c r="BU312" i="63"/>
  <c r="AL312" i="63"/>
  <c r="CI312" i="63"/>
  <c r="E312" i="63"/>
  <c r="CJ312" i="63"/>
  <c r="V312" i="63"/>
  <c r="AH312" i="63"/>
  <c r="BR312" i="63"/>
  <c r="BV312" i="63"/>
  <c r="I312" i="63"/>
  <c r="AD312" i="63"/>
  <c r="BN312" i="63"/>
  <c r="N312" i="63"/>
  <c r="AS312" i="63"/>
  <c r="BA312" i="63"/>
  <c r="Y312" i="63"/>
  <c r="R312" i="63"/>
  <c r="N459" i="63"/>
  <c r="BS459" i="63"/>
  <c r="CA459" i="63"/>
  <c r="H459" i="63"/>
  <c r="AN459" i="63"/>
  <c r="BL459" i="63"/>
  <c r="AL459" i="63"/>
  <c r="AT459" i="63"/>
  <c r="R459" i="63"/>
  <c r="BT459" i="63"/>
  <c r="CG459" i="63"/>
  <c r="U459" i="63"/>
  <c r="BA459" i="63"/>
  <c r="M459" i="63"/>
  <c r="AS459" i="63"/>
  <c r="CL459" i="63"/>
  <c r="Q459" i="63"/>
  <c r="Y459" i="63"/>
  <c r="AU459" i="63"/>
  <c r="AG459" i="63"/>
  <c r="BE459" i="63"/>
  <c r="AC459" i="63"/>
  <c r="AD459" i="63"/>
  <c r="G459" i="63"/>
  <c r="V459" i="63"/>
  <c r="BK459" i="63"/>
  <c r="P459" i="63"/>
  <c r="F459" i="63"/>
  <c r="BR459" i="63"/>
  <c r="W459" i="63"/>
  <c r="CP459" i="63"/>
  <c r="BV459" i="63"/>
  <c r="AE459" i="63"/>
  <c r="CZ459" i="63"/>
  <c r="CX459" i="63"/>
  <c r="BU459" i="63"/>
  <c r="O459" i="63"/>
  <c r="AV459" i="63"/>
  <c r="J459" i="63"/>
  <c r="CJ459" i="63"/>
  <c r="BC459" i="63"/>
  <c r="BN459" i="63"/>
  <c r="AF459" i="63"/>
  <c r="DB459" i="63"/>
  <c r="X459" i="63"/>
  <c r="BB459" i="63"/>
  <c r="CW459" i="63"/>
  <c r="Z459" i="63"/>
  <c r="AM459" i="63"/>
  <c r="AO459" i="63"/>
  <c r="E459" i="63"/>
  <c r="BQ459" i="63"/>
  <c r="CS459" i="63"/>
  <c r="BM459" i="63"/>
  <c r="CB459" i="63"/>
  <c r="CT459" i="63"/>
  <c r="AP459" i="63"/>
  <c r="AH459" i="63"/>
  <c r="AX459" i="63"/>
  <c r="CC459" i="63"/>
  <c r="BY459" i="63"/>
  <c r="CY459" i="63"/>
  <c r="AW459" i="63"/>
  <c r="CK459" i="63"/>
  <c r="CQ459" i="63"/>
  <c r="CD459" i="63"/>
  <c r="CR459" i="63"/>
  <c r="AK459" i="63"/>
  <c r="DA459" i="63"/>
  <c r="CI459" i="63"/>
  <c r="BF459" i="63"/>
  <c r="BZ459" i="63"/>
  <c r="CH459" i="63"/>
  <c r="I459" i="63"/>
  <c r="BI459" i="63"/>
  <c r="BD459" i="63"/>
  <c r="CO459" i="63"/>
  <c r="BJ459" i="63"/>
  <c r="G557" i="63"/>
  <c r="J557" i="63"/>
  <c r="AT557" i="63"/>
  <c r="BV557" i="63"/>
  <c r="BK557" i="63"/>
  <c r="AL557" i="63"/>
  <c r="I557" i="63"/>
  <c r="CL557" i="63"/>
  <c r="CG557" i="63"/>
  <c r="DB557" i="63"/>
  <c r="BI557" i="63"/>
  <c r="CH557" i="63"/>
  <c r="CA557" i="63"/>
  <c r="BE557" i="63"/>
  <c r="CQ557" i="63"/>
  <c r="BY557" i="63"/>
  <c r="AW557" i="63"/>
  <c r="BM557" i="63"/>
  <c r="AK557" i="63"/>
  <c r="CX557" i="63"/>
  <c r="AF557" i="63"/>
  <c r="CS557" i="63"/>
  <c r="CK557" i="63"/>
  <c r="V557" i="63"/>
  <c r="AD557" i="63"/>
  <c r="W557" i="63"/>
  <c r="AO557" i="63"/>
  <c r="AU557" i="63"/>
  <c r="BF557" i="63"/>
  <c r="CT557" i="63"/>
  <c r="Y557" i="63"/>
  <c r="E557" i="63"/>
  <c r="BD557" i="63"/>
  <c r="M557" i="63"/>
  <c r="BN557" i="63"/>
  <c r="BT557" i="63"/>
  <c r="CC557" i="63"/>
  <c r="N557" i="63"/>
  <c r="R557" i="63"/>
  <c r="AG557" i="63"/>
  <c r="AP557" i="63"/>
  <c r="AE557" i="63"/>
  <c r="BS557" i="63"/>
  <c r="Z557" i="63"/>
  <c r="BB557" i="63"/>
  <c r="AV557" i="63"/>
  <c r="AS557" i="63"/>
  <c r="CZ557" i="63"/>
  <c r="BZ557" i="63"/>
  <c r="Q557" i="63"/>
  <c r="BR557" i="63"/>
  <c r="O557" i="63"/>
  <c r="CR557" i="63"/>
  <c r="X557" i="63"/>
  <c r="CB557" i="63"/>
  <c r="AC557" i="63"/>
  <c r="BQ557" i="63"/>
  <c r="CY557" i="63"/>
  <c r="F557" i="63"/>
  <c r="AM557" i="63"/>
  <c r="CI557" i="63"/>
  <c r="U557" i="63"/>
  <c r="AN557" i="63"/>
  <c r="CW557" i="63"/>
  <c r="BU557" i="63"/>
  <c r="CD557" i="63"/>
  <c r="CP557" i="63"/>
  <c r="CO557" i="63"/>
  <c r="BC557" i="63"/>
  <c r="BA557" i="63"/>
  <c r="BJ557" i="63"/>
  <c r="AH557" i="63"/>
  <c r="AX557" i="63"/>
  <c r="P557" i="63"/>
  <c r="H557" i="63"/>
  <c r="BL557" i="63"/>
  <c r="CJ557" i="63"/>
  <c r="DA557" i="63"/>
  <c r="BY629" i="63"/>
  <c r="BD629" i="63"/>
  <c r="CJ629" i="63"/>
  <c r="O629" i="63"/>
  <c r="CH629" i="63"/>
  <c r="AU629" i="63"/>
  <c r="AO629" i="63"/>
  <c r="DA643" i="63"/>
  <c r="U629" i="63"/>
  <c r="AH629" i="63"/>
  <c r="BQ629" i="63"/>
  <c r="G629" i="63"/>
  <c r="CT629" i="63"/>
  <c r="CA629" i="63"/>
  <c r="H629" i="63"/>
  <c r="CZ643" i="63"/>
  <c r="CX643" i="63"/>
  <c r="BI629" i="63"/>
  <c r="AV629" i="63"/>
  <c r="AN629" i="63"/>
  <c r="CW643" i="63"/>
  <c r="AC629" i="63"/>
  <c r="AG629" i="63"/>
  <c r="AD629" i="63"/>
  <c r="AT629" i="63"/>
  <c r="Z629" i="63"/>
  <c r="W629" i="63"/>
  <c r="BF629" i="63"/>
  <c r="I629" i="63"/>
  <c r="CD629" i="63"/>
  <c r="AW629" i="63"/>
  <c r="CK629" i="63"/>
  <c r="M629" i="63"/>
  <c r="BV629" i="63"/>
  <c r="BZ629" i="63"/>
  <c r="X629" i="63"/>
  <c r="BM629" i="63"/>
  <c r="CL629" i="63"/>
  <c r="AP629" i="63"/>
  <c r="AF629" i="63"/>
  <c r="Q629" i="63"/>
  <c r="CS629" i="63"/>
  <c r="AX629" i="63"/>
  <c r="BU629" i="63"/>
  <c r="F629" i="63"/>
  <c r="N629" i="63"/>
  <c r="BA629" i="63"/>
  <c r="BE629" i="63"/>
  <c r="BN629" i="63"/>
  <c r="AS629" i="63"/>
  <c r="CR629" i="63"/>
  <c r="V629" i="63"/>
  <c r="BR629" i="63"/>
  <c r="BK629" i="63"/>
  <c r="DB643" i="63"/>
  <c r="AE629" i="63"/>
  <c r="CC629" i="63"/>
  <c r="AL629" i="63"/>
  <c r="CP629" i="63"/>
  <c r="BJ629" i="63"/>
  <c r="CY643" i="63"/>
  <c r="BL629" i="63"/>
  <c r="J629" i="63"/>
  <c r="E629" i="63"/>
  <c r="CO629" i="63"/>
  <c r="CG629" i="63"/>
  <c r="BS629" i="63"/>
  <c r="CQ629" i="63"/>
  <c r="P629" i="63"/>
  <c r="BC629" i="63"/>
  <c r="CB629" i="63"/>
  <c r="Y629" i="63"/>
  <c r="BT629" i="63"/>
  <c r="CI629" i="63"/>
  <c r="AK629" i="63"/>
  <c r="R629" i="63"/>
  <c r="BB629" i="63"/>
  <c r="AM629" i="63"/>
  <c r="AV220" i="63"/>
  <c r="CS220" i="63"/>
  <c r="CL220" i="63"/>
  <c r="BV220" i="63"/>
  <c r="E220" i="63"/>
  <c r="CI220" i="63"/>
  <c r="M220" i="63"/>
  <c r="AH220" i="63"/>
  <c r="CX220" i="63"/>
  <c r="BS220" i="63"/>
  <c r="BT220" i="63"/>
  <c r="V220" i="63"/>
  <c r="Q220" i="63"/>
  <c r="CR220" i="63"/>
  <c r="BJ220" i="63"/>
  <c r="O220" i="63"/>
  <c r="BB220" i="63"/>
  <c r="AS220" i="63"/>
  <c r="AD220" i="63"/>
  <c r="CG220" i="63"/>
  <c r="BN220" i="63"/>
  <c r="BZ220" i="63"/>
  <c r="AN220" i="63"/>
  <c r="BU220" i="63"/>
  <c r="CC220" i="63"/>
  <c r="CA220" i="63"/>
  <c r="F220" i="63"/>
  <c r="BF220" i="63"/>
  <c r="Z220" i="63"/>
  <c r="BR220" i="63"/>
  <c r="AF220" i="63"/>
  <c r="CH220" i="63"/>
  <c r="I220" i="63"/>
  <c r="G220" i="63"/>
  <c r="CB220" i="63"/>
  <c r="CQ220" i="63"/>
  <c r="AP220" i="63"/>
  <c r="CJ220" i="63"/>
  <c r="BL220" i="63"/>
  <c r="CK220" i="63"/>
  <c r="X220" i="63"/>
  <c r="AL220" i="63"/>
  <c r="BM220" i="63"/>
  <c r="P220" i="63"/>
  <c r="N220" i="63"/>
  <c r="AU220" i="63"/>
  <c r="CW220" i="63"/>
  <c r="CZ220" i="63"/>
  <c r="H220" i="63"/>
  <c r="DB220" i="63"/>
  <c r="BI220" i="63"/>
  <c r="R220" i="63"/>
  <c r="AG220" i="63"/>
  <c r="CP220" i="63"/>
  <c r="J220" i="63"/>
  <c r="U220" i="63"/>
  <c r="CD220" i="63"/>
  <c r="BY220" i="63"/>
  <c r="DA220" i="63"/>
  <c r="AK220" i="63"/>
  <c r="Y220" i="63"/>
  <c r="AW220" i="63"/>
  <c r="BQ220" i="63"/>
  <c r="AX220" i="63"/>
  <c r="BK220" i="63"/>
  <c r="CO220" i="63"/>
  <c r="AE220" i="63"/>
  <c r="BC220" i="63"/>
  <c r="AM220" i="63"/>
  <c r="AT220" i="63"/>
  <c r="BE220" i="63"/>
  <c r="AC220" i="63"/>
  <c r="CT220" i="63"/>
  <c r="AO220" i="63"/>
  <c r="W220" i="63"/>
  <c r="BA220" i="63"/>
  <c r="BD220" i="63"/>
  <c r="CY220" i="63"/>
  <c r="DB223" i="63"/>
  <c r="BY223" i="63"/>
  <c r="AT223" i="63"/>
  <c r="AW223" i="63"/>
  <c r="BU223" i="63"/>
  <c r="AP223" i="63"/>
  <c r="CY223" i="63"/>
  <c r="CQ223" i="63"/>
  <c r="AK223" i="63"/>
  <c r="X223" i="63"/>
  <c r="BJ223" i="63"/>
  <c r="G223" i="63"/>
  <c r="CL223" i="63"/>
  <c r="P223" i="63"/>
  <c r="BR223" i="63"/>
  <c r="CO223" i="63"/>
  <c r="AX223" i="63"/>
  <c r="CZ223" i="63"/>
  <c r="CG223" i="63"/>
  <c r="CH223" i="63"/>
  <c r="BB223" i="63"/>
  <c r="BV223" i="63"/>
  <c r="AS223" i="63"/>
  <c r="AH223" i="63"/>
  <c r="CB223" i="63"/>
  <c r="AL223" i="63"/>
  <c r="DA223" i="63"/>
  <c r="CK223" i="63"/>
  <c r="AD223" i="63"/>
  <c r="AU223" i="63"/>
  <c r="F223" i="63"/>
  <c r="AM223" i="63"/>
  <c r="CP223" i="63"/>
  <c r="AO223" i="63"/>
  <c r="CW223" i="63"/>
  <c r="CA223" i="63"/>
  <c r="CT223" i="63"/>
  <c r="CR223" i="63"/>
  <c r="CD223" i="63"/>
  <c r="CJ223" i="63"/>
  <c r="BN223" i="63"/>
  <c r="BS223" i="63"/>
  <c r="BI223" i="63"/>
  <c r="E223" i="63"/>
  <c r="M223" i="63"/>
  <c r="R223" i="63"/>
  <c r="V223" i="63"/>
  <c r="BA223" i="63"/>
  <c r="BL223" i="63"/>
  <c r="BE223" i="63"/>
  <c r="U223" i="63"/>
  <c r="BM223" i="63"/>
  <c r="I223" i="63"/>
  <c r="BQ223" i="63"/>
  <c r="N223" i="63"/>
  <c r="AN223" i="63"/>
  <c r="Y223" i="63"/>
  <c r="AF223" i="63"/>
  <c r="BZ223" i="63"/>
  <c r="BD223" i="63"/>
  <c r="AV223" i="63"/>
  <c r="AG223" i="63"/>
  <c r="CI223" i="63"/>
  <c r="Z223" i="63"/>
  <c r="BF223" i="63"/>
  <c r="AC223" i="63"/>
  <c r="J223" i="63"/>
  <c r="CX223" i="63"/>
  <c r="BT223" i="63"/>
  <c r="BC223" i="63"/>
  <c r="Q223" i="63"/>
  <c r="W223" i="63"/>
  <c r="H223" i="63"/>
  <c r="O223" i="63"/>
  <c r="AE223" i="63"/>
  <c r="CC223" i="63"/>
  <c r="CS223" i="63"/>
  <c r="BK223" i="63"/>
  <c r="BT630" i="63"/>
  <c r="Y630" i="63"/>
  <c r="E630" i="63"/>
  <c r="DA644" i="63"/>
  <c r="DB644" i="63"/>
  <c r="U630" i="63"/>
  <c r="Q630" i="63"/>
  <c r="CX644" i="63"/>
  <c r="X630" i="63"/>
  <c r="CZ644" i="63"/>
  <c r="BK630" i="63"/>
  <c r="CO630" i="63"/>
  <c r="H630" i="63"/>
  <c r="AK630" i="63"/>
  <c r="CP630" i="63"/>
  <c r="BJ630" i="63"/>
  <c r="CA630" i="63"/>
  <c r="BD630" i="63"/>
  <c r="BC630" i="63"/>
  <c r="AM630" i="63"/>
  <c r="AW630" i="63"/>
  <c r="CS630" i="63"/>
  <c r="CH630" i="63"/>
  <c r="AD630" i="63"/>
  <c r="AE630" i="63"/>
  <c r="AN630" i="63"/>
  <c r="BI630" i="63"/>
  <c r="CC630" i="63"/>
  <c r="BU630" i="63"/>
  <c r="BF630" i="63"/>
  <c r="F630" i="63"/>
  <c r="CQ630" i="63"/>
  <c r="CB630" i="63"/>
  <c r="CI630" i="63"/>
  <c r="BV630" i="63"/>
  <c r="AX630" i="63"/>
  <c r="M630" i="63"/>
  <c r="BB630" i="63"/>
  <c r="BS630" i="63"/>
  <c r="BN630" i="63"/>
  <c r="CD630" i="63"/>
  <c r="CG630" i="63"/>
  <c r="W630" i="63"/>
  <c r="BA630" i="63"/>
  <c r="N630" i="63"/>
  <c r="BQ630" i="63"/>
  <c r="BE630" i="63"/>
  <c r="AC630" i="63"/>
  <c r="AV630" i="63"/>
  <c r="BR630" i="63"/>
  <c r="AT630" i="63"/>
  <c r="AP630" i="63"/>
  <c r="I630" i="63"/>
  <c r="AG630" i="63"/>
  <c r="BY630" i="63"/>
  <c r="BM630" i="63"/>
  <c r="G630" i="63"/>
  <c r="R630" i="63"/>
  <c r="CY644" i="63"/>
  <c r="V630" i="63"/>
  <c r="CL630" i="63"/>
  <c r="CW644" i="63"/>
  <c r="BL630" i="63"/>
  <c r="BZ630" i="63"/>
  <c r="CR630" i="63"/>
  <c r="CT630" i="63"/>
  <c r="AU630" i="63"/>
  <c r="P630" i="63"/>
  <c r="Z630" i="63"/>
  <c r="J630" i="63"/>
  <c r="O630" i="63"/>
  <c r="AO630" i="63"/>
  <c r="AF630" i="63"/>
  <c r="AL630" i="63"/>
  <c r="AS630" i="63"/>
  <c r="AH630" i="63"/>
  <c r="CK630" i="63"/>
  <c r="CJ630" i="63"/>
  <c r="BZ226" i="63"/>
  <c r="DA226" i="63"/>
  <c r="AC226" i="63"/>
  <c r="AG226" i="63"/>
  <c r="BC226" i="63"/>
  <c r="AH226" i="63"/>
  <c r="CL226" i="63"/>
  <c r="AM226" i="63"/>
  <c r="CY226" i="63"/>
  <c r="AU226" i="63"/>
  <c r="Q226" i="63"/>
  <c r="BN226" i="63"/>
  <c r="BS226" i="63"/>
  <c r="BK226" i="63"/>
  <c r="AE226" i="63"/>
  <c r="BD226" i="63"/>
  <c r="G226" i="63"/>
  <c r="V226" i="63"/>
  <c r="U226" i="63"/>
  <c r="AV226" i="63"/>
  <c r="W226" i="63"/>
  <c r="AK226" i="63"/>
  <c r="CR226" i="63"/>
  <c r="CQ226" i="63"/>
  <c r="CO226" i="63"/>
  <c r="BF226" i="63"/>
  <c r="CS226" i="63"/>
  <c r="I226" i="63"/>
  <c r="AN226" i="63"/>
  <c r="N226" i="63"/>
  <c r="BQ226" i="63"/>
  <c r="AX226" i="63"/>
  <c r="CB226" i="63"/>
  <c r="CH226" i="63"/>
  <c r="E226" i="63"/>
  <c r="F226" i="63"/>
  <c r="CW226" i="63"/>
  <c r="CP226" i="63"/>
  <c r="BY226" i="63"/>
  <c r="AL226" i="63"/>
  <c r="CX226" i="63"/>
  <c r="BJ226" i="63"/>
  <c r="BE226" i="63"/>
  <c r="AT226" i="63"/>
  <c r="CA226" i="63"/>
  <c r="CI226" i="63"/>
  <c r="AO226" i="63"/>
  <c r="BM226" i="63"/>
  <c r="BT226" i="63"/>
  <c r="CT226" i="63"/>
  <c r="Y226" i="63"/>
  <c r="DB226" i="63"/>
  <c r="AP226" i="63"/>
  <c r="AF226" i="63"/>
  <c r="AW226" i="63"/>
  <c r="O226" i="63"/>
  <c r="M226" i="63"/>
  <c r="H226" i="63"/>
  <c r="CC226" i="63"/>
  <c r="CZ226" i="63"/>
  <c r="CD226" i="63"/>
  <c r="P226" i="63"/>
  <c r="BA226" i="63"/>
  <c r="BR226" i="63"/>
  <c r="BL226" i="63"/>
  <c r="BU226" i="63"/>
  <c r="Z226" i="63"/>
  <c r="BB226" i="63"/>
  <c r="BV226" i="63"/>
  <c r="X226" i="63"/>
  <c r="CG226" i="63"/>
  <c r="CK226" i="63"/>
  <c r="R226" i="63"/>
  <c r="J226" i="63"/>
  <c r="CJ226" i="63"/>
  <c r="AS226" i="63"/>
  <c r="AD226" i="63"/>
  <c r="BI226" i="63"/>
  <c r="DA209" i="63"/>
  <c r="E209" i="63"/>
  <c r="M209" i="63"/>
  <c r="BZ209" i="63"/>
  <c r="AE209" i="63"/>
  <c r="BF209" i="63"/>
  <c r="X209" i="63"/>
  <c r="AG209" i="63"/>
  <c r="CI209" i="63"/>
  <c r="CS209" i="63"/>
  <c r="BD209" i="63"/>
  <c r="CK209" i="63"/>
  <c r="Q209" i="63"/>
  <c r="W209" i="63"/>
  <c r="P209" i="63"/>
  <c r="CC209" i="63"/>
  <c r="BL209" i="63"/>
  <c r="AO209" i="63"/>
  <c r="BB209" i="63"/>
  <c r="CA209" i="63"/>
  <c r="N209" i="63"/>
  <c r="CT209" i="63"/>
  <c r="CP209" i="63"/>
  <c r="BJ209" i="63"/>
  <c r="CH209" i="63"/>
  <c r="G209" i="63"/>
  <c r="Y209" i="63"/>
  <c r="AW209" i="63"/>
  <c r="AH209" i="63"/>
  <c r="V209" i="63"/>
  <c r="AN209" i="63"/>
  <c r="BI209" i="63"/>
  <c r="AD209" i="63"/>
  <c r="AU209" i="63"/>
  <c r="AS209" i="63"/>
  <c r="AP209" i="63"/>
  <c r="CY209" i="63"/>
  <c r="AX209" i="63"/>
  <c r="O209" i="63"/>
  <c r="CD209" i="63"/>
  <c r="J209" i="63"/>
  <c r="BN209" i="63"/>
  <c r="BM209" i="63"/>
  <c r="AV209" i="63"/>
  <c r="Z209" i="63"/>
  <c r="AF209" i="63"/>
  <c r="CX209" i="63"/>
  <c r="CL209" i="63"/>
  <c r="BQ209" i="63"/>
  <c r="U209" i="63"/>
  <c r="BT209" i="63"/>
  <c r="CG209" i="63"/>
  <c r="CZ209" i="63"/>
  <c r="BA209" i="63"/>
  <c r="CQ209" i="63"/>
  <c r="R209" i="63"/>
  <c r="BC209" i="63"/>
  <c r="BK209" i="63"/>
  <c r="BS209" i="63"/>
  <c r="CR209" i="63"/>
  <c r="CB209" i="63"/>
  <c r="AK209" i="63"/>
  <c r="BR209" i="63"/>
  <c r="CO209" i="63"/>
  <c r="BV209" i="63"/>
  <c r="AM209" i="63"/>
  <c r="H209" i="63"/>
  <c r="F209" i="63"/>
  <c r="DB209" i="63"/>
  <c r="I209" i="63"/>
  <c r="BE209" i="63"/>
  <c r="BY209" i="63"/>
  <c r="BU209" i="63"/>
  <c r="AL209" i="63"/>
  <c r="AT209" i="63"/>
  <c r="CJ209" i="63"/>
  <c r="CW209" i="63"/>
  <c r="AC209" i="63"/>
  <c r="DB96" i="63"/>
  <c r="CH96" i="63"/>
  <c r="AE96" i="63"/>
  <c r="BU96" i="63"/>
  <c r="U96" i="63"/>
  <c r="BN96" i="63"/>
  <c r="I96" i="63"/>
  <c r="AC96" i="63"/>
  <c r="AP96" i="63"/>
  <c r="BF96" i="63"/>
  <c r="CA96" i="63"/>
  <c r="AU96" i="63"/>
  <c r="BT96" i="63"/>
  <c r="X96" i="63"/>
  <c r="AX96" i="63"/>
  <c r="DA96" i="63"/>
  <c r="BJ96" i="63"/>
  <c r="Q96" i="63"/>
  <c r="P96" i="63"/>
  <c r="Z96" i="63"/>
  <c r="AS96" i="63"/>
  <c r="CS96" i="63"/>
  <c r="CR96" i="63"/>
  <c r="W96" i="63"/>
  <c r="Y96" i="63"/>
  <c r="AD96" i="63"/>
  <c r="BQ96" i="63"/>
  <c r="AM96" i="63"/>
  <c r="CT96" i="63"/>
  <c r="AO96" i="63"/>
  <c r="BZ96" i="63"/>
  <c r="N96" i="63"/>
  <c r="CC96" i="63"/>
  <c r="BC96" i="63"/>
  <c r="BD96" i="63"/>
  <c r="CP96" i="63"/>
  <c r="CL96" i="63"/>
  <c r="BB96" i="63"/>
  <c r="AH96" i="63"/>
  <c r="CD96" i="63"/>
  <c r="AW96" i="63"/>
  <c r="CY96" i="63"/>
  <c r="BA96" i="63"/>
  <c r="AV96" i="63"/>
  <c r="AN96" i="63"/>
  <c r="V96" i="63"/>
  <c r="CI96" i="63"/>
  <c r="CW96" i="63"/>
  <c r="BS96" i="63"/>
  <c r="CB96" i="63"/>
  <c r="AT96" i="63"/>
  <c r="CX96" i="63"/>
  <c r="CZ96" i="63"/>
  <c r="AL96" i="63"/>
  <c r="CG96" i="63"/>
  <c r="AF96" i="63"/>
  <c r="CJ96" i="63"/>
  <c r="O96" i="63"/>
  <c r="F96" i="63"/>
  <c r="BM96" i="63"/>
  <c r="CQ96" i="63"/>
  <c r="BV96" i="63"/>
  <c r="BR96" i="63"/>
  <c r="AK96" i="63"/>
  <c r="AG96" i="63"/>
  <c r="G96" i="63"/>
  <c r="BL96" i="63"/>
  <c r="BK96" i="63"/>
  <c r="H96" i="63"/>
  <c r="M96" i="63"/>
  <c r="CO96" i="63"/>
  <c r="BY96" i="63"/>
  <c r="CK96" i="63"/>
  <c r="J96" i="63"/>
  <c r="BE96" i="63"/>
  <c r="R96" i="63"/>
  <c r="BI96" i="63"/>
  <c r="E96" i="63"/>
  <c r="CO11" i="63"/>
  <c r="CY11" i="63"/>
  <c r="W11" i="63"/>
  <c r="AM11" i="63"/>
  <c r="AW11" i="63"/>
  <c r="AE11" i="63"/>
  <c r="BM11" i="63"/>
  <c r="AG11" i="63"/>
  <c r="P11" i="63"/>
  <c r="BD11" i="63"/>
  <c r="BC11" i="63"/>
  <c r="CH11" i="63"/>
  <c r="CI11" i="63"/>
  <c r="AN11" i="63"/>
  <c r="CD11" i="63"/>
  <c r="AO11" i="63"/>
  <c r="BQ11" i="63"/>
  <c r="M11" i="63"/>
  <c r="BK11" i="63"/>
  <c r="Z11" i="63"/>
  <c r="E11" i="63"/>
  <c r="BR11" i="63"/>
  <c r="AD11" i="63"/>
  <c r="BE11" i="63"/>
  <c r="AU11" i="63"/>
  <c r="BU11" i="63"/>
  <c r="DB11" i="63"/>
  <c r="Y11" i="63"/>
  <c r="BB11" i="63"/>
  <c r="AS11" i="63"/>
  <c r="BV11" i="63"/>
  <c r="J11" i="63"/>
  <c r="DA11" i="63"/>
  <c r="CC11" i="63"/>
  <c r="X11" i="63"/>
  <c r="I11" i="63"/>
  <c r="AH11" i="63"/>
  <c r="CR11" i="63"/>
  <c r="CB11" i="63"/>
  <c r="BJ11" i="63"/>
  <c r="CX11" i="63"/>
  <c r="AC11" i="63"/>
  <c r="CQ11" i="63"/>
  <c r="AK11" i="63"/>
  <c r="AL11" i="63"/>
  <c r="N11" i="63"/>
  <c r="BT11" i="63"/>
  <c r="AP11" i="63"/>
  <c r="BI11" i="63"/>
  <c r="CP11" i="63"/>
  <c r="CJ11" i="63"/>
  <c r="CS11" i="63"/>
  <c r="BL11" i="63"/>
  <c r="H11" i="63"/>
  <c r="CA11" i="63"/>
  <c r="BN11" i="63"/>
  <c r="Q11" i="63"/>
  <c r="V11" i="63"/>
  <c r="F11" i="63"/>
  <c r="CZ11" i="63"/>
  <c r="U11" i="63"/>
  <c r="O11" i="63"/>
  <c r="AX11" i="63"/>
  <c r="BF11" i="63"/>
  <c r="AV11" i="63"/>
  <c r="BZ11" i="63"/>
  <c r="CT11" i="63"/>
  <c r="G11" i="63"/>
  <c r="CG11" i="63"/>
  <c r="AF11" i="63"/>
  <c r="BA11" i="63"/>
  <c r="CW11" i="63"/>
  <c r="R11" i="63"/>
  <c r="BS11" i="63"/>
  <c r="BY11" i="63"/>
  <c r="AT11" i="63"/>
  <c r="CK11" i="63"/>
  <c r="CL11" i="63"/>
  <c r="CG569" i="63"/>
  <c r="BE569" i="63"/>
  <c r="CA569" i="63"/>
  <c r="W569" i="63"/>
  <c r="Q569" i="63"/>
  <c r="CL569" i="63"/>
  <c r="BN569" i="63"/>
  <c r="BR569" i="63"/>
  <c r="BL569" i="63"/>
  <c r="AU569" i="63"/>
  <c r="AP569" i="63"/>
  <c r="BY569" i="63"/>
  <c r="CP569" i="63"/>
  <c r="AS569" i="63"/>
  <c r="CY569" i="63"/>
  <c r="I569" i="63"/>
  <c r="X569" i="63"/>
  <c r="CR569" i="63"/>
  <c r="P569" i="63"/>
  <c r="AN569" i="63"/>
  <c r="AV569" i="63"/>
  <c r="V569" i="63"/>
  <c r="AO569" i="63"/>
  <c r="H569" i="63"/>
  <c r="BI569" i="63"/>
  <c r="BZ569" i="63"/>
  <c r="Y569" i="63"/>
  <c r="CD569" i="63"/>
  <c r="CZ569" i="63"/>
  <c r="Z569" i="63"/>
  <c r="CQ569" i="63"/>
  <c r="BS569" i="63"/>
  <c r="BB569" i="63"/>
  <c r="U569" i="63"/>
  <c r="CX569" i="63"/>
  <c r="DB569" i="63"/>
  <c r="BT569" i="63"/>
  <c r="G569" i="63"/>
  <c r="M569" i="63"/>
  <c r="BJ569" i="63"/>
  <c r="CI569" i="63"/>
  <c r="CH569" i="63"/>
  <c r="AX569" i="63"/>
  <c r="BV569" i="63"/>
  <c r="BF569" i="63"/>
  <c r="BC569" i="63"/>
  <c r="DA569" i="63"/>
  <c r="O569" i="63"/>
  <c r="AT569" i="63"/>
  <c r="AK569" i="63"/>
  <c r="BM569" i="63"/>
  <c r="F569" i="63"/>
  <c r="AD569" i="63"/>
  <c r="BA569" i="63"/>
  <c r="BQ569" i="63"/>
  <c r="AF569" i="63"/>
  <c r="BK569" i="63"/>
  <c r="AE569" i="63"/>
  <c r="CK569" i="63"/>
  <c r="CW569" i="63"/>
  <c r="AL569" i="63"/>
  <c r="CC569" i="63"/>
  <c r="CB569" i="63"/>
  <c r="AG569" i="63"/>
  <c r="CO569" i="63"/>
  <c r="AH569" i="63"/>
  <c r="AC569" i="63"/>
  <c r="CJ569" i="63"/>
  <c r="BD569" i="63"/>
  <c r="CT569" i="63"/>
  <c r="CS569" i="63"/>
  <c r="AW569" i="63"/>
  <c r="E569" i="63"/>
  <c r="J569" i="63"/>
  <c r="AM569" i="63"/>
  <c r="R569" i="63"/>
  <c r="BU569" i="63"/>
  <c r="N569" i="63"/>
  <c r="V472" i="63"/>
  <c r="R472" i="63"/>
  <c r="BN472" i="63"/>
  <c r="BK472" i="63"/>
  <c r="O472" i="63"/>
  <c r="AV472" i="63"/>
  <c r="CP472" i="63"/>
  <c r="CT472" i="63"/>
  <c r="AN472" i="63"/>
  <c r="AP472" i="63"/>
  <c r="P472" i="63"/>
  <c r="AE472" i="63"/>
  <c r="DB472" i="63"/>
  <c r="BR472" i="63"/>
  <c r="BS472" i="63"/>
  <c r="CK472" i="63"/>
  <c r="BY472" i="63"/>
  <c r="CI472" i="63"/>
  <c r="CL472" i="63"/>
  <c r="I472" i="63"/>
  <c r="E472" i="63"/>
  <c r="N472" i="63"/>
  <c r="AS472" i="63"/>
  <c r="CZ472" i="63"/>
  <c r="CQ472" i="63"/>
  <c r="AX472" i="63"/>
  <c r="CH472" i="63"/>
  <c r="BA472" i="63"/>
  <c r="CR472" i="63"/>
  <c r="AK472" i="63"/>
  <c r="BQ472" i="63"/>
  <c r="W472" i="63"/>
  <c r="CS472" i="63"/>
  <c r="AL472" i="63"/>
  <c r="BF472" i="63"/>
  <c r="CO472" i="63"/>
  <c r="AH472" i="63"/>
  <c r="CC472" i="63"/>
  <c r="BL472" i="63"/>
  <c r="BE472" i="63"/>
  <c r="AD472" i="63"/>
  <c r="AG472" i="63"/>
  <c r="CG472" i="63"/>
  <c r="AU472" i="63"/>
  <c r="BV472" i="63"/>
  <c r="BD472" i="63"/>
  <c r="M472" i="63"/>
  <c r="X472" i="63"/>
  <c r="AO472" i="63"/>
  <c r="U472" i="63"/>
  <c r="Q472" i="63"/>
  <c r="J472" i="63"/>
  <c r="CB472" i="63"/>
  <c r="CJ472" i="63"/>
  <c r="BU472" i="63"/>
  <c r="DA472" i="63"/>
  <c r="BM472" i="63"/>
  <c r="BC472" i="63"/>
  <c r="BB472" i="63"/>
  <c r="Y472" i="63"/>
  <c r="Z472" i="63"/>
  <c r="AF472" i="63"/>
  <c r="BI472" i="63"/>
  <c r="BT472" i="63"/>
  <c r="BJ472" i="63"/>
  <c r="CY472" i="63"/>
  <c r="H472" i="63"/>
  <c r="CD472" i="63"/>
  <c r="AW472" i="63"/>
  <c r="G472" i="63"/>
  <c r="BZ472" i="63"/>
  <c r="CW472" i="63"/>
  <c r="AC472" i="63"/>
  <c r="F472" i="63"/>
  <c r="AT472" i="63"/>
  <c r="CX472" i="63"/>
  <c r="CA472" i="63"/>
  <c r="AM472" i="63"/>
  <c r="L137" i="62"/>
  <c r="M89" i="7"/>
  <c r="G140" i="62"/>
  <c r="K137" i="62"/>
  <c r="J79" i="62"/>
  <c r="Q79" i="62"/>
  <c r="M45" i="7"/>
  <c r="O106" i="7"/>
  <c r="L131" i="7"/>
  <c r="I43" i="7"/>
  <c r="N127" i="7"/>
  <c r="I28" i="7"/>
  <c r="O46" i="7"/>
  <c r="G108" i="7"/>
  <c r="H143" i="62"/>
  <c r="O12" i="7"/>
  <c r="F77" i="62"/>
  <c r="M26" i="7"/>
  <c r="J114" i="7"/>
  <c r="H13" i="7"/>
  <c r="I88" i="7"/>
  <c r="O29" i="7"/>
  <c r="K12" i="7"/>
  <c r="O89" i="7"/>
  <c r="O122" i="7"/>
  <c r="G79" i="62"/>
  <c r="K27" i="7"/>
  <c r="M41" i="7"/>
  <c r="H45" i="7"/>
  <c r="O91" i="7"/>
  <c r="G42" i="7"/>
  <c r="F130" i="62"/>
  <c r="N141" i="7"/>
  <c r="J106" i="7"/>
  <c r="Q106" i="7"/>
  <c r="F142" i="7"/>
  <c r="F131" i="7"/>
  <c r="L87" i="7"/>
  <c r="J28" i="7"/>
  <c r="G107" i="7"/>
  <c r="F138" i="7"/>
  <c r="L90" i="7"/>
  <c r="L46" i="7"/>
  <c r="AQ261" i="63"/>
  <c r="DC261" i="63"/>
  <c r="BG113" i="63"/>
  <c r="K26" i="7"/>
  <c r="G78" i="62"/>
  <c r="M88" i="7"/>
  <c r="H25" i="60"/>
  <c r="J127" i="7"/>
  <c r="F107" i="7"/>
  <c r="N108" i="7"/>
  <c r="Q23" i="7"/>
  <c r="T22" i="7"/>
  <c r="M140" i="62"/>
  <c r="M79" i="62"/>
  <c r="G41" i="7"/>
  <c r="L91" i="7"/>
  <c r="F91" i="7"/>
  <c r="H42" i="7"/>
  <c r="L141" i="7"/>
  <c r="O142" i="7"/>
  <c r="L139" i="7"/>
  <c r="F139" i="7"/>
  <c r="L43" i="7"/>
  <c r="AY156" i="63"/>
  <c r="J108" i="62"/>
  <c r="Q108" i="62"/>
  <c r="I108" i="62"/>
  <c r="O87" i="7"/>
  <c r="L127" i="7"/>
  <c r="I127" i="7"/>
  <c r="M28" i="7"/>
  <c r="N107" i="7"/>
  <c r="J138" i="7"/>
  <c r="F46" i="7"/>
  <c r="N12" i="7"/>
  <c r="F26" i="7"/>
  <c r="K93" i="7"/>
  <c r="F93" i="7"/>
  <c r="I13" i="7"/>
  <c r="M29" i="7"/>
  <c r="M107" i="7"/>
  <c r="CU303" i="63"/>
  <c r="DC303" i="63"/>
  <c r="CU310" i="63"/>
  <c r="BW310" i="63"/>
  <c r="H94" i="7"/>
  <c r="CM389" i="63"/>
  <c r="CU389" i="63"/>
  <c r="G131" i="7"/>
  <c r="H108" i="62"/>
  <c r="O42" i="7"/>
  <c r="G130" i="62"/>
  <c r="I106" i="7"/>
  <c r="O79" i="62"/>
  <c r="J126" i="7"/>
  <c r="O130" i="62"/>
  <c r="G141" i="7"/>
  <c r="G142" i="7"/>
  <c r="I131" i="7"/>
  <c r="M110" i="62"/>
  <c r="M127" i="7"/>
  <c r="I138" i="7"/>
  <c r="K90" i="7"/>
  <c r="I46" i="7"/>
  <c r="H108" i="7"/>
  <c r="Q12" i="7"/>
  <c r="J12" i="7"/>
  <c r="J26" i="7"/>
  <c r="Q26" i="7"/>
  <c r="K78" i="62"/>
  <c r="I93" i="7"/>
  <c r="K13" i="7"/>
  <c r="I29" i="7"/>
  <c r="H77" i="62"/>
  <c r="F137" i="62"/>
  <c r="M27" i="7"/>
  <c r="K41" i="7"/>
  <c r="L45" i="7"/>
  <c r="AQ72" i="63"/>
  <c r="K141" i="7"/>
  <c r="L106" i="7"/>
  <c r="I142" i="7"/>
  <c r="K43" i="7"/>
  <c r="N108" i="62"/>
  <c r="N87" i="7"/>
  <c r="H87" i="7"/>
  <c r="H110" i="62"/>
  <c r="H127" i="7"/>
  <c r="O138" i="7"/>
  <c r="N90" i="7"/>
  <c r="G46" i="7"/>
  <c r="M108" i="7"/>
  <c r="M143" i="62"/>
  <c r="BG261" i="63"/>
  <c r="I12" i="7"/>
  <c r="I78" i="62"/>
  <c r="O78" i="62"/>
  <c r="N93" i="7"/>
  <c r="L13" i="7"/>
  <c r="O88" i="7"/>
  <c r="O25" i="60"/>
  <c r="I87" i="7"/>
  <c r="F13" i="7"/>
  <c r="DC423" i="63"/>
  <c r="N137" i="62"/>
  <c r="I27" i="7"/>
  <c r="N45" i="7"/>
  <c r="M91" i="7"/>
  <c r="L130" i="62"/>
  <c r="J141" i="7"/>
  <c r="F141" i="7"/>
  <c r="M142" i="7"/>
  <c r="J131" i="7"/>
  <c r="O139" i="7"/>
  <c r="DC156" i="63"/>
  <c r="G127" i="7"/>
  <c r="F90" i="7"/>
  <c r="L108" i="7"/>
  <c r="Q77" i="62"/>
  <c r="J77" i="62"/>
  <c r="M77" i="62"/>
  <c r="L26" i="7"/>
  <c r="L78" i="62"/>
  <c r="F88" i="7"/>
  <c r="G29" i="7"/>
  <c r="J113" i="7"/>
  <c r="F127" i="7"/>
  <c r="J90" i="7"/>
  <c r="P25" i="60"/>
  <c r="CE303" i="63"/>
  <c r="K40" i="7"/>
  <c r="I47" i="7"/>
  <c r="K310" i="63"/>
  <c r="L94" i="7"/>
  <c r="DC389" i="63"/>
  <c r="CE389" i="63"/>
  <c r="I79" i="62"/>
  <c r="K45" i="7"/>
  <c r="F43" i="7"/>
  <c r="H27" i="7"/>
  <c r="J42" i="7"/>
  <c r="N89" i="7"/>
  <c r="L140" i="62"/>
  <c r="J27" i="7"/>
  <c r="I41" i="7"/>
  <c r="F42" i="7"/>
  <c r="I141" i="7"/>
  <c r="H142" i="7"/>
  <c r="K139" i="7"/>
  <c r="J139" i="7"/>
  <c r="O143" i="62"/>
  <c r="F122" i="7"/>
  <c r="J140" i="62"/>
  <c r="Q140" i="62"/>
  <c r="M139" i="7"/>
  <c r="L138" i="7"/>
  <c r="N138" i="7"/>
  <c r="I90" i="7"/>
  <c r="F143" i="62"/>
  <c r="G26" i="7"/>
  <c r="J121" i="7"/>
  <c r="F78" i="62"/>
  <c r="H93" i="7"/>
  <c r="K88" i="7"/>
  <c r="N29" i="7"/>
  <c r="J25" i="60"/>
  <c r="J122" i="7"/>
  <c r="N140" i="62"/>
  <c r="H79" i="62"/>
  <c r="N41" i="7"/>
  <c r="J41" i="7"/>
  <c r="DC72" i="63"/>
  <c r="BG72" i="63"/>
  <c r="I42" i="7"/>
  <c r="K130" i="62"/>
  <c r="F106" i="7"/>
  <c r="O43" i="7"/>
  <c r="K127" i="7"/>
  <c r="O127" i="7"/>
  <c r="F28" i="7"/>
  <c r="O28" i="7"/>
  <c r="K107" i="7"/>
  <c r="O90" i="7"/>
  <c r="N46" i="7"/>
  <c r="K108" i="7"/>
  <c r="K143" i="62"/>
  <c r="H12" i="7"/>
  <c r="F12" i="7"/>
  <c r="AQ276" i="63"/>
  <c r="DC276" i="63"/>
  <c r="M78" i="62"/>
  <c r="J93" i="7"/>
  <c r="N13" i="7"/>
  <c r="G88" i="7"/>
  <c r="L29" i="7"/>
  <c r="F87" i="7"/>
  <c r="F110" i="62"/>
  <c r="BG423" i="63"/>
  <c r="F79" i="62"/>
  <c r="F27" i="7"/>
  <c r="J115" i="7"/>
  <c r="J91" i="7"/>
  <c r="N42" i="7"/>
  <c r="H130" i="62"/>
  <c r="H141" i="7"/>
  <c r="G106" i="7"/>
  <c r="F108" i="62"/>
  <c r="J87" i="7"/>
  <c r="Q87" i="7"/>
  <c r="K28" i="7"/>
  <c r="K46" i="7"/>
  <c r="I143" i="62"/>
  <c r="N26" i="7"/>
  <c r="Q78" i="62"/>
  <c r="J78" i="62"/>
  <c r="G93" i="7"/>
  <c r="M93" i="7"/>
  <c r="H88" i="7"/>
  <c r="H29" i="7"/>
  <c r="J29" i="7"/>
  <c r="I25" i="60"/>
  <c r="AY285" i="63"/>
  <c r="S303" i="63"/>
  <c r="AQ303" i="63"/>
  <c r="BW303" i="63"/>
  <c r="K303" i="63"/>
  <c r="CM310" i="63"/>
  <c r="AQ310" i="63"/>
  <c r="BO310" i="63"/>
  <c r="AI389" i="63"/>
  <c r="G27" i="7"/>
  <c r="K91" i="7"/>
  <c r="K140" i="62"/>
  <c r="O141" i="7"/>
  <c r="R80" i="62"/>
  <c r="F89" i="7"/>
  <c r="J45" i="7"/>
  <c r="I45" i="7"/>
  <c r="K42" i="7"/>
  <c r="N79" i="62"/>
  <c r="F41" i="7"/>
  <c r="Q50" i="62"/>
  <c r="DC456" i="63"/>
  <c r="J130" i="62"/>
  <c r="Q130" i="62"/>
  <c r="M141" i="7"/>
  <c r="K131" i="7"/>
  <c r="G43" i="7"/>
  <c r="Q110" i="62"/>
  <c r="J110" i="62"/>
  <c r="L107" i="7"/>
  <c r="G89" i="7"/>
  <c r="I89" i="7"/>
  <c r="G122" i="7"/>
  <c r="O27" i="7"/>
  <c r="G91" i="7"/>
  <c r="M42" i="7"/>
  <c r="M106" i="7"/>
  <c r="G138" i="7"/>
  <c r="O13" i="7"/>
  <c r="M25" i="60"/>
  <c r="K89" i="7"/>
  <c r="L122" i="7"/>
  <c r="O140" i="62"/>
  <c r="F140" i="62"/>
  <c r="J137" i="62"/>
  <c r="Q137" i="62"/>
  <c r="L27" i="7"/>
  <c r="H41" i="7"/>
  <c r="G45" i="7"/>
  <c r="AY456" i="63"/>
  <c r="BG456" i="63"/>
  <c r="AQ456" i="63"/>
  <c r="M130" i="62"/>
  <c r="K106" i="7"/>
  <c r="L142" i="7"/>
  <c r="J142" i="7"/>
  <c r="O131" i="7"/>
  <c r="N139" i="7"/>
  <c r="H43" i="7"/>
  <c r="G108" i="62"/>
  <c r="N110" i="62"/>
  <c r="L28" i="7"/>
  <c r="K138" i="7"/>
  <c r="Q53" i="7"/>
  <c r="O108" i="7"/>
  <c r="J143" i="62"/>
  <c r="Q143" i="62"/>
  <c r="I77" i="62"/>
  <c r="T25" i="60"/>
  <c r="L25" i="60"/>
  <c r="M90" i="7"/>
  <c r="I137" i="62"/>
  <c r="F45" i="7"/>
  <c r="O45" i="7"/>
  <c r="I91" i="7"/>
  <c r="AY72" i="63"/>
  <c r="L42" i="7"/>
  <c r="I130" i="62"/>
  <c r="H131" i="7"/>
  <c r="J43" i="7"/>
  <c r="M87" i="7"/>
  <c r="N28" i="7"/>
  <c r="H28" i="7"/>
  <c r="J107" i="7"/>
  <c r="H90" i="7"/>
  <c r="J46" i="7"/>
  <c r="F108" i="7"/>
  <c r="AY261" i="63"/>
  <c r="L12" i="7"/>
  <c r="AQ113" i="63"/>
  <c r="DC113" i="63"/>
  <c r="AY113" i="63"/>
  <c r="L77" i="62"/>
  <c r="H26" i="7"/>
  <c r="AY276" i="63"/>
  <c r="BG276" i="63"/>
  <c r="H78" i="62"/>
  <c r="N78" i="62"/>
  <c r="L93" i="7"/>
  <c r="N88" i="7"/>
  <c r="J88" i="7"/>
  <c r="S25" i="60"/>
  <c r="N25" i="60"/>
  <c r="G110" i="62"/>
  <c r="BG327" i="63"/>
  <c r="AY327" i="63"/>
  <c r="F29" i="7"/>
  <c r="J89" i="7"/>
  <c r="N122" i="7"/>
  <c r="AY423" i="63"/>
  <c r="N27" i="7"/>
  <c r="H91" i="7"/>
  <c r="N130" i="62"/>
  <c r="K142" i="7"/>
  <c r="N142" i="7"/>
  <c r="I139" i="7"/>
  <c r="AQ156" i="63"/>
  <c r="BG156" i="63"/>
  <c r="I110" i="62"/>
  <c r="G28" i="7"/>
  <c r="H107" i="7"/>
  <c r="M138" i="7"/>
  <c r="G90" i="7"/>
  <c r="M46" i="7"/>
  <c r="J108" i="7"/>
  <c r="R30" i="7"/>
  <c r="J13" i="7"/>
  <c r="L88" i="7"/>
  <c r="K29" i="7"/>
  <c r="G25" i="60"/>
  <c r="AQ285" i="63"/>
  <c r="DC285" i="63"/>
  <c r="CM303" i="63"/>
  <c r="S310" i="63"/>
  <c r="CE310" i="63"/>
  <c r="BQ393" i="63"/>
  <c r="AS393" i="63"/>
  <c r="BF393" i="63"/>
  <c r="CS393" i="63"/>
  <c r="CP393" i="63"/>
  <c r="V393" i="63"/>
  <c r="AE393" i="63"/>
  <c r="AX393" i="63"/>
  <c r="AO393" i="63"/>
  <c r="CG393" i="63"/>
  <c r="CO393" i="63"/>
  <c r="AW393" i="63"/>
  <c r="BB393" i="63"/>
  <c r="O393" i="63"/>
  <c r="Q393" i="63"/>
  <c r="CJ393" i="63"/>
  <c r="W393" i="63"/>
  <c r="H393" i="63"/>
  <c r="CK393" i="63"/>
  <c r="CA393" i="63"/>
  <c r="CQ393" i="63"/>
  <c r="CI393" i="63"/>
  <c r="AL393" i="63"/>
  <c r="Z393" i="63"/>
  <c r="AG393" i="63"/>
  <c r="AK393" i="63"/>
  <c r="J393" i="63"/>
  <c r="BC393" i="63"/>
  <c r="CZ393" i="63"/>
  <c r="BU393" i="63"/>
  <c r="CL393" i="63"/>
  <c r="BK393" i="63"/>
  <c r="CX393" i="63"/>
  <c r="BD393" i="63"/>
  <c r="G393" i="63"/>
  <c r="BN393" i="63"/>
  <c r="E393" i="63"/>
  <c r="BZ393" i="63"/>
  <c r="DA393" i="63"/>
  <c r="BT393" i="63"/>
  <c r="U393" i="63"/>
  <c r="CT393" i="63"/>
  <c r="P393" i="63"/>
  <c r="AP393" i="63"/>
  <c r="BS393" i="63"/>
  <c r="CH393" i="63"/>
  <c r="I393" i="63"/>
  <c r="AT393" i="63"/>
  <c r="R393" i="63"/>
  <c r="CB393" i="63"/>
  <c r="AC393" i="63"/>
  <c r="BY393" i="63"/>
  <c r="DB393" i="63"/>
  <c r="CR393" i="63"/>
  <c r="AV393" i="63"/>
  <c r="BM393" i="63"/>
  <c r="Y393" i="63"/>
  <c r="BJ393" i="63"/>
  <c r="AM393" i="63"/>
  <c r="CY393" i="63"/>
  <c r="AF393" i="63"/>
  <c r="BV393" i="63"/>
  <c r="M393" i="63"/>
  <c r="AU393" i="63"/>
  <c r="BR393" i="63"/>
  <c r="BA393" i="63"/>
  <c r="CW393" i="63"/>
  <c r="CC393" i="63"/>
  <c r="X393" i="63"/>
  <c r="BE393" i="63"/>
  <c r="CD393" i="63"/>
  <c r="AD393" i="63"/>
  <c r="BI393" i="63"/>
  <c r="F393" i="63"/>
  <c r="BL393" i="63"/>
  <c r="AH393" i="63"/>
  <c r="AN393" i="63"/>
  <c r="N393" i="63"/>
  <c r="S389" i="63"/>
  <c r="AQ389" i="63"/>
  <c r="K389" i="63"/>
  <c r="BO389" i="63"/>
  <c r="J27" i="128" l="1"/>
  <c r="H23" i="7"/>
  <c r="H22" i="7"/>
  <c r="J51" i="62"/>
  <c r="J50" i="62"/>
  <c r="K72" i="63"/>
  <c r="Q121" i="7"/>
  <c r="AA261" i="63"/>
  <c r="F23" i="7"/>
  <c r="F22" i="7"/>
  <c r="CI311" i="63"/>
  <c r="O111" i="62"/>
  <c r="O108" i="62"/>
  <c r="G51" i="62"/>
  <c r="G50" i="62"/>
  <c r="K58" i="7"/>
  <c r="K53" i="7"/>
  <c r="AI327" i="63"/>
  <c r="CE113" i="63"/>
  <c r="AA72" i="63"/>
  <c r="S327" i="63"/>
  <c r="K276" i="63"/>
  <c r="AI285" i="63"/>
  <c r="N23" i="7"/>
  <c r="N22" i="7"/>
  <c r="Q114" i="7"/>
  <c r="F51" i="62"/>
  <c r="F50" i="62"/>
  <c r="CQ311" i="63"/>
  <c r="AM311" i="63"/>
  <c r="BO276" i="63"/>
  <c r="S113" i="63"/>
  <c r="I58" i="7"/>
  <c r="I53" i="7"/>
  <c r="R12" i="7"/>
  <c r="R14" i="7"/>
  <c r="AA276" i="63"/>
  <c r="K113" i="63"/>
  <c r="S261" i="63"/>
  <c r="AI423" i="63"/>
  <c r="AA156" i="63"/>
  <c r="S423" i="63"/>
  <c r="CM113" i="63"/>
  <c r="Q28" i="7"/>
  <c r="W311" i="63"/>
  <c r="R51" i="62"/>
  <c r="R50" i="62"/>
  <c r="R40" i="7"/>
  <c r="AY303" i="63"/>
  <c r="K156" i="63"/>
  <c r="AA423" i="63"/>
  <c r="CE261" i="63"/>
  <c r="Q43" i="7"/>
  <c r="CU156" i="63"/>
  <c r="R47" i="7"/>
  <c r="AY310" i="63"/>
  <c r="AI156" i="63"/>
  <c r="K327" i="63"/>
  <c r="CU261" i="63"/>
  <c r="Q107" i="7"/>
  <c r="BW156" i="63"/>
  <c r="Q115" i="7"/>
  <c r="CM327" i="63"/>
  <c r="CM276" i="63"/>
  <c r="CU72" i="63"/>
  <c r="Q27" i="7"/>
  <c r="Q131" i="7"/>
  <c r="BW72" i="63"/>
  <c r="S456" i="63"/>
  <c r="BW423" i="63"/>
  <c r="AU311" i="63"/>
  <c r="AE311" i="63"/>
  <c r="I40" i="7"/>
  <c r="AI303" i="63"/>
  <c r="CE327" i="63"/>
  <c r="U139" i="7"/>
  <c r="T139" i="7"/>
  <c r="AA310" i="63"/>
  <c r="AA456" i="63"/>
  <c r="N58" i="7"/>
  <c r="N53" i="7"/>
  <c r="R58" i="7"/>
  <c r="R53" i="7"/>
  <c r="J23" i="7"/>
  <c r="J22" i="7"/>
  <c r="Q88" i="7"/>
  <c r="CE72" i="63"/>
  <c r="S285" i="63"/>
  <c r="CM156" i="63"/>
  <c r="BO261" i="63"/>
  <c r="F58" i="7"/>
  <c r="F53" i="7"/>
  <c r="Q41" i="7"/>
  <c r="CU285" i="63"/>
  <c r="BW276" i="63"/>
  <c r="CE423" i="63"/>
  <c r="CU327" i="63"/>
  <c r="I51" i="62"/>
  <c r="I50" i="62"/>
  <c r="BS311" i="63"/>
  <c r="BC311" i="63"/>
  <c r="H40" i="7"/>
  <c r="AA303" i="63"/>
  <c r="CM285" i="63"/>
  <c r="AI276" i="63"/>
  <c r="Q13" i="7"/>
  <c r="Q108" i="7"/>
  <c r="CE156" i="63"/>
  <c r="BW327" i="63"/>
  <c r="G14" i="7"/>
  <c r="G12" i="7"/>
  <c r="Q142" i="7"/>
  <c r="Q45" i="7"/>
  <c r="CU276" i="63"/>
  <c r="K111" i="62"/>
  <c r="K110" i="62"/>
  <c r="AI456" i="63"/>
  <c r="Q141" i="7"/>
  <c r="M51" i="62"/>
  <c r="M50" i="62"/>
  <c r="K51" i="62"/>
  <c r="K50" i="62"/>
  <c r="M14" i="7"/>
  <c r="M13" i="7"/>
  <c r="BO113" i="63"/>
  <c r="K456" i="63"/>
  <c r="S40" i="7"/>
  <c r="BG303" i="63"/>
  <c r="AA285" i="63"/>
  <c r="Q89" i="7"/>
  <c r="K261" i="63"/>
  <c r="Q46" i="7"/>
  <c r="L51" i="62"/>
  <c r="L50" i="62"/>
  <c r="J58" i="7"/>
  <c r="J53" i="7"/>
  <c r="O51" i="62"/>
  <c r="O50" i="62"/>
  <c r="Q91" i="7"/>
  <c r="K23" i="7"/>
  <c r="K22" i="7"/>
  <c r="BW113" i="63"/>
  <c r="S30" i="7"/>
  <c r="BW285" i="63"/>
  <c r="G23" i="7"/>
  <c r="G22" i="7"/>
  <c r="Q138" i="7"/>
  <c r="CM456" i="63"/>
  <c r="BG389" i="63"/>
  <c r="U90" i="7"/>
  <c r="T90" i="7"/>
  <c r="BO423" i="63"/>
  <c r="CE276" i="63"/>
  <c r="AI72" i="63"/>
  <c r="I23" i="7"/>
  <c r="I22" i="7"/>
  <c r="BO456" i="63"/>
  <c r="L111" i="62"/>
  <c r="L108" i="62"/>
  <c r="CE285" i="63"/>
  <c r="Q29" i="7"/>
  <c r="G58" i="7"/>
  <c r="G53" i="7"/>
  <c r="BO156" i="63"/>
  <c r="CU423" i="63"/>
  <c r="CM423" i="63"/>
  <c r="AA327" i="63"/>
  <c r="Q93" i="7"/>
  <c r="BW261" i="63"/>
  <c r="CM72" i="63"/>
  <c r="Q122" i="7"/>
  <c r="K285" i="63"/>
  <c r="S156" i="63"/>
  <c r="O23" i="7"/>
  <c r="O22" i="7"/>
  <c r="AA113" i="63"/>
  <c r="S72" i="63"/>
  <c r="Q126" i="7"/>
  <c r="AY389" i="63"/>
  <c r="S47" i="7"/>
  <c r="BG310" i="63"/>
  <c r="BO285" i="63"/>
  <c r="K423" i="63"/>
  <c r="BO327" i="63"/>
  <c r="S276" i="63"/>
  <c r="AI113" i="63"/>
  <c r="AI261" i="63"/>
  <c r="BO72" i="63"/>
  <c r="H58" i="7"/>
  <c r="H53" i="7"/>
  <c r="BW456" i="63"/>
  <c r="O311" i="63"/>
  <c r="CA311" i="63"/>
  <c r="BK311" i="63"/>
  <c r="CM261" i="63"/>
  <c r="CE456" i="63"/>
  <c r="CU456" i="63"/>
  <c r="CU113" i="63"/>
  <c r="R23" i="7"/>
  <c r="R22" i="7"/>
  <c r="S51" i="62"/>
  <c r="S50" i="62"/>
  <c r="S23" i="7"/>
  <c r="S22" i="7"/>
  <c r="O58" i="7"/>
  <c r="O53" i="7"/>
  <c r="L58" i="7"/>
  <c r="L53" i="7"/>
  <c r="S58" i="7"/>
  <c r="S53" i="7"/>
  <c r="BW79" i="63"/>
  <c r="DC629" i="63"/>
  <c r="L80" i="62"/>
  <c r="K80" i="62"/>
  <c r="F111" i="62"/>
  <c r="M111" i="62"/>
  <c r="I80" i="62"/>
  <c r="I30" i="7"/>
  <c r="G80" i="62"/>
  <c r="DC11" i="63"/>
  <c r="H47" i="7"/>
  <c r="N80" i="62"/>
  <c r="O30" i="7"/>
  <c r="H14" i="7"/>
  <c r="H111" i="62"/>
  <c r="L14" i="7"/>
  <c r="O80" i="62"/>
  <c r="DC472" i="63"/>
  <c r="BW472" i="63"/>
  <c r="BO96" i="63"/>
  <c r="BO312" i="63"/>
  <c r="DC311" i="63"/>
  <c r="AQ311" i="63"/>
  <c r="DC524" i="63"/>
  <c r="AA563" i="63"/>
  <c r="S79" i="63"/>
  <c r="DC226" i="63"/>
  <c r="DC644" i="63"/>
  <c r="H30" i="7"/>
  <c r="U143" i="62"/>
  <c r="T143" i="62"/>
  <c r="K47" i="7"/>
  <c r="L40" i="7"/>
  <c r="N30" i="7"/>
  <c r="T87" i="7"/>
  <c r="F14" i="7"/>
  <c r="H95" i="7"/>
  <c r="N111" i="62"/>
  <c r="J30" i="7"/>
  <c r="N94" i="7"/>
  <c r="F30" i="7"/>
  <c r="N14" i="7"/>
  <c r="U108" i="62"/>
  <c r="T108" i="62"/>
  <c r="Q111" i="62"/>
  <c r="T23" i="7"/>
  <c r="K30" i="7"/>
  <c r="L95" i="7"/>
  <c r="F80" i="62"/>
  <c r="AI472" i="63"/>
  <c r="K472" i="63"/>
  <c r="CE472" i="63"/>
  <c r="K569" i="63"/>
  <c r="CU569" i="63"/>
  <c r="DC569" i="63"/>
  <c r="AQ569" i="63"/>
  <c r="BO569" i="63"/>
  <c r="CE569" i="63"/>
  <c r="AA11" i="63"/>
  <c r="CU11" i="63"/>
  <c r="K96" i="63"/>
  <c r="CU209" i="63"/>
  <c r="AA209" i="63"/>
  <c r="BO209" i="63"/>
  <c r="K209" i="63"/>
  <c r="BO226" i="63"/>
  <c r="AA630" i="63"/>
  <c r="AI223" i="63"/>
  <c r="K223" i="63"/>
  <c r="CM223" i="63"/>
  <c r="CU223" i="63"/>
  <c r="CE223" i="63"/>
  <c r="CU220" i="63"/>
  <c r="BW220" i="63"/>
  <c r="CE220" i="63"/>
  <c r="BO220" i="63"/>
  <c r="CM220" i="63"/>
  <c r="CM629" i="63"/>
  <c r="CU557" i="63"/>
  <c r="AA557" i="63"/>
  <c r="S557" i="63"/>
  <c r="BO459" i="63"/>
  <c r="AQ459" i="63"/>
  <c r="BW459" i="63"/>
  <c r="AY459" i="63"/>
  <c r="CM312" i="63"/>
  <c r="S312" i="63"/>
  <c r="M316" i="63"/>
  <c r="V316" i="63"/>
  <c r="CC316" i="63"/>
  <c r="AL316" i="63"/>
  <c r="Q316" i="63"/>
  <c r="CX316" i="63"/>
  <c r="CZ316" i="63"/>
  <c r="CO316" i="63"/>
  <c r="AW316" i="63"/>
  <c r="AF316" i="63"/>
  <c r="Y316" i="63"/>
  <c r="BL316" i="63"/>
  <c r="AX316" i="63"/>
  <c r="AV316" i="63"/>
  <c r="DA316" i="63"/>
  <c r="P316" i="63"/>
  <c r="CJ316" i="63"/>
  <c r="AT316" i="63"/>
  <c r="BU316" i="63"/>
  <c r="CK316" i="63"/>
  <c r="X316" i="63"/>
  <c r="CW316" i="63"/>
  <c r="H316" i="63"/>
  <c r="R316" i="63"/>
  <c r="AG316" i="63"/>
  <c r="I316" i="63"/>
  <c r="BY316" i="63"/>
  <c r="AS316" i="63"/>
  <c r="AC316" i="63"/>
  <c r="BV316" i="63"/>
  <c r="AP316" i="63"/>
  <c r="F316" i="63"/>
  <c r="CH316" i="63"/>
  <c r="CP316" i="63"/>
  <c r="Z316" i="63"/>
  <c r="CY316" i="63"/>
  <c r="CB316" i="63"/>
  <c r="CS316" i="63"/>
  <c r="AN316" i="63"/>
  <c r="BR316" i="63"/>
  <c r="BT316" i="63"/>
  <c r="AK316" i="63"/>
  <c r="BJ316" i="63"/>
  <c r="CD316" i="63"/>
  <c r="BF316" i="63"/>
  <c r="U316" i="63"/>
  <c r="CG316" i="63"/>
  <c r="AO316" i="63"/>
  <c r="CT316" i="63"/>
  <c r="N316" i="63"/>
  <c r="CR316" i="63"/>
  <c r="BE316" i="63"/>
  <c r="BB316" i="63"/>
  <c r="BN316" i="63"/>
  <c r="J316" i="63"/>
  <c r="AD316" i="63"/>
  <c r="BQ316" i="63"/>
  <c r="CL316" i="63"/>
  <c r="AH316" i="63"/>
  <c r="BD316" i="63"/>
  <c r="DB316" i="63"/>
  <c r="BM316" i="63"/>
  <c r="BI316" i="63"/>
  <c r="E316" i="63"/>
  <c r="BA316" i="63"/>
  <c r="BZ316" i="63"/>
  <c r="AA311" i="63"/>
  <c r="AA572" i="63"/>
  <c r="CM572" i="63"/>
  <c r="DC586" i="63"/>
  <c r="AY524" i="63"/>
  <c r="AA524" i="63"/>
  <c r="CM524" i="63"/>
  <c r="K524" i="63"/>
  <c r="AI563" i="63"/>
  <c r="K213" i="63"/>
  <c r="L58" i="62"/>
  <c r="CU79" i="63"/>
  <c r="BW615" i="63"/>
  <c r="S615" i="63"/>
  <c r="AQ615" i="63"/>
  <c r="CE615" i="63"/>
  <c r="AI615" i="63"/>
  <c r="K573" i="63"/>
  <c r="CM573" i="63"/>
  <c r="AQ573" i="63"/>
  <c r="S573" i="63"/>
  <c r="AA573" i="63"/>
  <c r="G111" i="62"/>
  <c r="J80" i="62"/>
  <c r="H80" i="62"/>
  <c r="J14" i="7"/>
  <c r="O47" i="7"/>
  <c r="J111" i="62"/>
  <c r="M30" i="7"/>
  <c r="BO472" i="63"/>
  <c r="CM569" i="63"/>
  <c r="K72" i="62"/>
  <c r="AI96" i="63"/>
  <c r="AA96" i="63"/>
  <c r="M128" i="62"/>
  <c r="BW209" i="63"/>
  <c r="AI226" i="63"/>
  <c r="CU630" i="63"/>
  <c r="K630" i="63"/>
  <c r="DC223" i="63"/>
  <c r="AQ220" i="63"/>
  <c r="S220" i="63"/>
  <c r="AA629" i="63"/>
  <c r="K459" i="63"/>
  <c r="AA459" i="63"/>
  <c r="K312" i="63"/>
  <c r="CE312" i="63"/>
  <c r="CU312" i="63"/>
  <c r="S311" i="63"/>
  <c r="CU311" i="63"/>
  <c r="CE311" i="63"/>
  <c r="CU572" i="63"/>
  <c r="BW524" i="63"/>
  <c r="CU563" i="63"/>
  <c r="AQ563" i="63"/>
  <c r="AA213" i="63"/>
  <c r="BW213" i="63"/>
  <c r="S213" i="63"/>
  <c r="K79" i="63"/>
  <c r="DC79" i="63"/>
  <c r="K615" i="63"/>
  <c r="AQ393" i="63"/>
  <c r="T110" i="62"/>
  <c r="U110" i="62"/>
  <c r="U130" i="62"/>
  <c r="T130" i="62"/>
  <c r="Q51" i="62"/>
  <c r="J47" i="7"/>
  <c r="F40" i="7"/>
  <c r="G40" i="7"/>
  <c r="K25" i="60"/>
  <c r="G30" i="7"/>
  <c r="T140" i="62"/>
  <c r="U140" i="62"/>
  <c r="M40" i="7"/>
  <c r="L30" i="7"/>
  <c r="T12" i="7"/>
  <c r="Q14" i="7"/>
  <c r="L47" i="7"/>
  <c r="I111" i="62"/>
  <c r="T106" i="7"/>
  <c r="K14" i="7"/>
  <c r="AQ472" i="63"/>
  <c r="AY472" i="63"/>
  <c r="AI569" i="63"/>
  <c r="BW569" i="63"/>
  <c r="AQ11" i="63"/>
  <c r="AI11" i="63"/>
  <c r="K11" i="63"/>
  <c r="S11" i="63"/>
  <c r="CE96" i="63"/>
  <c r="S96" i="63"/>
  <c r="DC96" i="63"/>
  <c r="BW96" i="63"/>
  <c r="DC209" i="63"/>
  <c r="S209" i="63"/>
  <c r="CM226" i="63"/>
  <c r="S226" i="63"/>
  <c r="CM630" i="63"/>
  <c r="BO630" i="63"/>
  <c r="S223" i="63"/>
  <c r="BO223" i="63"/>
  <c r="AQ223" i="63"/>
  <c r="AI220" i="63"/>
  <c r="DC220" i="63"/>
  <c r="K220" i="63"/>
  <c r="K629" i="63"/>
  <c r="AI629" i="63"/>
  <c r="BO629" i="63"/>
  <c r="BW629" i="63"/>
  <c r="DC557" i="63"/>
  <c r="K557" i="63"/>
  <c r="AQ557" i="63"/>
  <c r="CE557" i="63"/>
  <c r="CM557" i="63"/>
  <c r="CU459" i="63"/>
  <c r="DC459" i="63"/>
  <c r="BG459" i="63"/>
  <c r="CM459" i="63"/>
  <c r="AG469" i="63"/>
  <c r="BR469" i="63"/>
  <c r="BZ469" i="63"/>
  <c r="BY469" i="63"/>
  <c r="BE469" i="63"/>
  <c r="BK469" i="63"/>
  <c r="AV469" i="63"/>
  <c r="BJ469" i="63"/>
  <c r="AE469" i="63"/>
  <c r="AX469" i="63"/>
  <c r="CQ469" i="63"/>
  <c r="BS469" i="63"/>
  <c r="CS469" i="63"/>
  <c r="J469" i="63"/>
  <c r="G469" i="63"/>
  <c r="BD469" i="63"/>
  <c r="M469" i="63"/>
  <c r="BI469" i="63"/>
  <c r="BC469" i="63"/>
  <c r="CL469" i="63"/>
  <c r="CW469" i="63"/>
  <c r="CR469" i="63"/>
  <c r="CY469" i="63"/>
  <c r="BF469" i="63"/>
  <c r="E469" i="63"/>
  <c r="CG469" i="63"/>
  <c r="CX469" i="63"/>
  <c r="R469" i="63"/>
  <c r="X469" i="63"/>
  <c r="N469" i="63"/>
  <c r="BN469" i="63"/>
  <c r="AO469" i="63"/>
  <c r="AF469" i="63"/>
  <c r="U469" i="63"/>
  <c r="AT469" i="63"/>
  <c r="AM469" i="63"/>
  <c r="CH469" i="63"/>
  <c r="AC469" i="63"/>
  <c r="CO469" i="63"/>
  <c r="AN469" i="63"/>
  <c r="AL469" i="63"/>
  <c r="Z469" i="63"/>
  <c r="F469" i="63"/>
  <c r="AK469" i="63"/>
  <c r="CJ469" i="63"/>
  <c r="I469" i="63"/>
  <c r="CP469" i="63"/>
  <c r="BU469" i="63"/>
  <c r="AW469" i="63"/>
  <c r="AP469" i="63"/>
  <c r="CZ469" i="63"/>
  <c r="DB469" i="63"/>
  <c r="CC469" i="63"/>
  <c r="AD469" i="63"/>
  <c r="CA469" i="63"/>
  <c r="BB469" i="63"/>
  <c r="BQ469" i="63"/>
  <c r="BA469" i="63"/>
  <c r="BM469" i="63"/>
  <c r="O469" i="63"/>
  <c r="CK469" i="63"/>
  <c r="BL469" i="63"/>
  <c r="W469" i="63"/>
  <c r="Q469" i="63"/>
  <c r="CD469" i="63"/>
  <c r="CI469" i="63"/>
  <c r="CT469" i="63"/>
  <c r="H469" i="63"/>
  <c r="V469" i="63"/>
  <c r="AU469" i="63"/>
  <c r="BV469" i="63"/>
  <c r="BT469" i="63"/>
  <c r="P469" i="63"/>
  <c r="DA469" i="63"/>
  <c r="AS469" i="63"/>
  <c r="AH469" i="63"/>
  <c r="CB469" i="63"/>
  <c r="Y469" i="63"/>
  <c r="DC312" i="63"/>
  <c r="AA312" i="63"/>
  <c r="AQ312" i="63"/>
  <c r="K311" i="63"/>
  <c r="CM311" i="63"/>
  <c r="K572" i="63"/>
  <c r="S572" i="63"/>
  <c r="BO572" i="63"/>
  <c r="BW572" i="63"/>
  <c r="AQ524" i="63"/>
  <c r="S524" i="63"/>
  <c r="BG524" i="63"/>
  <c r="CE524" i="63"/>
  <c r="E526" i="63"/>
  <c r="AT526" i="63"/>
  <c r="BJ526" i="63"/>
  <c r="CA526" i="63"/>
  <c r="CL526" i="63"/>
  <c r="BQ526" i="63"/>
  <c r="CK526" i="63"/>
  <c r="AX526" i="63"/>
  <c r="AF526" i="63"/>
  <c r="Z526" i="63"/>
  <c r="J526" i="63"/>
  <c r="R526" i="63"/>
  <c r="CY526" i="63"/>
  <c r="CS526" i="63"/>
  <c r="CW526" i="63"/>
  <c r="CB526" i="63"/>
  <c r="BU526" i="63"/>
  <c r="BK526" i="63"/>
  <c r="DA526" i="63"/>
  <c r="BA526" i="63"/>
  <c r="BD526" i="63"/>
  <c r="AU526" i="63"/>
  <c r="AW526" i="63"/>
  <c r="BI526" i="63"/>
  <c r="BF526" i="63"/>
  <c r="AN526" i="63"/>
  <c r="CI526" i="63"/>
  <c r="AK526" i="63"/>
  <c r="CR526" i="63"/>
  <c r="CT526" i="63"/>
  <c r="CQ526" i="63"/>
  <c r="AH526" i="63"/>
  <c r="N526" i="63"/>
  <c r="AC526" i="63"/>
  <c r="X526" i="63"/>
  <c r="CO526" i="63"/>
  <c r="G526" i="63"/>
  <c r="AV526" i="63"/>
  <c r="CC526" i="63"/>
  <c r="BV526" i="63"/>
  <c r="AL526" i="63"/>
  <c r="AE526" i="63"/>
  <c r="O526" i="63"/>
  <c r="BZ526" i="63"/>
  <c r="P526" i="63"/>
  <c r="CH526" i="63"/>
  <c r="DB526" i="63"/>
  <c r="AP526" i="63"/>
  <c r="BS526" i="63"/>
  <c r="BM526" i="63"/>
  <c r="V526" i="63"/>
  <c r="U526" i="63"/>
  <c r="BN526" i="63"/>
  <c r="CZ526" i="63"/>
  <c r="CP526" i="63"/>
  <c r="M526" i="63"/>
  <c r="CX526" i="63"/>
  <c r="BR526" i="63"/>
  <c r="Y526" i="63"/>
  <c r="BB526" i="63"/>
  <c r="CJ526" i="63"/>
  <c r="BE526" i="63"/>
  <c r="H526" i="63"/>
  <c r="W526" i="63"/>
  <c r="F526" i="63"/>
  <c r="BT526" i="63"/>
  <c r="Q526" i="63"/>
  <c r="AG526" i="63"/>
  <c r="AM526" i="63"/>
  <c r="BC526" i="63"/>
  <c r="BL526" i="63"/>
  <c r="CD526" i="63"/>
  <c r="AS526" i="63"/>
  <c r="AD526" i="63"/>
  <c r="I526" i="63"/>
  <c r="BY526" i="63"/>
  <c r="AO526" i="63"/>
  <c r="CG526" i="63"/>
  <c r="CM563" i="63"/>
  <c r="BW563" i="63"/>
  <c r="BO563" i="63"/>
  <c r="DC563" i="63"/>
  <c r="CM213" i="63"/>
  <c r="CU213" i="63"/>
  <c r="AI79" i="63"/>
  <c r="AA79" i="63"/>
  <c r="BO79" i="63"/>
  <c r="CM615" i="63"/>
  <c r="CE573" i="63"/>
  <c r="CU573" i="63"/>
  <c r="BW573" i="63"/>
  <c r="AI573" i="63"/>
  <c r="DC393" i="63"/>
  <c r="U137" i="62"/>
  <c r="T137" i="62"/>
  <c r="J40" i="7"/>
  <c r="Q40" i="7"/>
  <c r="BG393" i="63"/>
  <c r="AY393" i="63"/>
  <c r="G47" i="7"/>
  <c r="M47" i="7"/>
  <c r="N40" i="7"/>
  <c r="T53" i="7"/>
  <c r="Q58" i="7"/>
  <c r="N47" i="7"/>
  <c r="T78" i="62"/>
  <c r="U78" i="62"/>
  <c r="F47" i="7"/>
  <c r="M80" i="62"/>
  <c r="Q80" i="62"/>
  <c r="U77" i="62"/>
  <c r="T77" i="62"/>
  <c r="I14" i="7"/>
  <c r="T26" i="7"/>
  <c r="Q30" i="7"/>
  <c r="O40" i="7"/>
  <c r="O14" i="7"/>
  <c r="U79" i="62"/>
  <c r="T79" i="62"/>
  <c r="AA472" i="63"/>
  <c r="S472" i="63"/>
  <c r="CM472" i="63"/>
  <c r="CU472" i="63"/>
  <c r="BG472" i="63"/>
  <c r="BT479" i="63"/>
  <c r="V479" i="63"/>
  <c r="AV479" i="63"/>
  <c r="X479" i="63"/>
  <c r="CS479" i="63"/>
  <c r="N479" i="63"/>
  <c r="BF479" i="63"/>
  <c r="CK479" i="63"/>
  <c r="E479" i="63"/>
  <c r="O479" i="63"/>
  <c r="CT479" i="63"/>
  <c r="CB479" i="63"/>
  <c r="AC479" i="63"/>
  <c r="CW479" i="63"/>
  <c r="BR479" i="63"/>
  <c r="AO479" i="63"/>
  <c r="CZ479" i="63"/>
  <c r="AS479" i="63"/>
  <c r="P479" i="63"/>
  <c r="AK479" i="63"/>
  <c r="CL479" i="63"/>
  <c r="CR479" i="63"/>
  <c r="M479" i="63"/>
  <c r="CO479" i="63"/>
  <c r="BU479" i="63"/>
  <c r="I479" i="63"/>
  <c r="CG479" i="63"/>
  <c r="R479" i="63"/>
  <c r="AE479" i="63"/>
  <c r="BM479" i="63"/>
  <c r="AX479" i="63"/>
  <c r="BV479" i="63"/>
  <c r="BQ479" i="63"/>
  <c r="CP479" i="63"/>
  <c r="BJ479" i="63"/>
  <c r="G479" i="63"/>
  <c r="AP479" i="63"/>
  <c r="DA479" i="63"/>
  <c r="H479" i="63"/>
  <c r="BD479" i="63"/>
  <c r="Y479" i="63"/>
  <c r="DB479" i="63"/>
  <c r="Z479" i="63"/>
  <c r="Q479" i="63"/>
  <c r="BS479" i="63"/>
  <c r="AL479" i="63"/>
  <c r="F479" i="63"/>
  <c r="AT479" i="63"/>
  <c r="CY479" i="63"/>
  <c r="BN479" i="63"/>
  <c r="AF479" i="63"/>
  <c r="CD479" i="63"/>
  <c r="CX479" i="63"/>
  <c r="CA479" i="63"/>
  <c r="U479" i="63"/>
  <c r="BC479" i="63"/>
  <c r="CI479" i="63"/>
  <c r="AG479" i="63"/>
  <c r="W479" i="63"/>
  <c r="BL479" i="63"/>
  <c r="AU479" i="63"/>
  <c r="BY479" i="63"/>
  <c r="AM479" i="63"/>
  <c r="AH479" i="63"/>
  <c r="AN479" i="63"/>
  <c r="J479" i="63"/>
  <c r="AW479" i="63"/>
  <c r="CJ479" i="63"/>
  <c r="BZ479" i="63"/>
  <c r="BB479" i="63"/>
  <c r="BI479" i="63"/>
  <c r="CH479" i="63"/>
  <c r="BK479" i="63"/>
  <c r="CQ479" i="63"/>
  <c r="AD479" i="63"/>
  <c r="BA479" i="63"/>
  <c r="BE479" i="63"/>
  <c r="CC479" i="63"/>
  <c r="CM11" i="63"/>
  <c r="BO11" i="63"/>
  <c r="BW11" i="63"/>
  <c r="CU96" i="63"/>
  <c r="AQ96" i="63"/>
  <c r="AQ209" i="63"/>
  <c r="CE226" i="63"/>
  <c r="K226" i="63"/>
  <c r="CU226" i="63"/>
  <c r="AA226" i="63"/>
  <c r="CE630" i="63"/>
  <c r="AI630" i="63"/>
  <c r="S630" i="63"/>
  <c r="AQ630" i="63"/>
  <c r="BW223" i="63"/>
  <c r="AA223" i="63"/>
  <c r="AA220" i="63"/>
  <c r="S629" i="63"/>
  <c r="DC643" i="63"/>
  <c r="CE629" i="63"/>
  <c r="AI557" i="63"/>
  <c r="BO557" i="63"/>
  <c r="CE459" i="63"/>
  <c r="AI459" i="63"/>
  <c r="K49" i="7"/>
  <c r="AI312" i="63"/>
  <c r="BW312" i="63"/>
  <c r="Q48" i="7"/>
  <c r="I48" i="7"/>
  <c r="BO311" i="63"/>
  <c r="BW311" i="63"/>
  <c r="AQ572" i="63"/>
  <c r="CE572" i="63"/>
  <c r="AI572" i="63"/>
  <c r="CU524" i="63"/>
  <c r="BO524" i="63"/>
  <c r="H134" i="7"/>
  <c r="K563" i="63"/>
  <c r="CE563" i="63"/>
  <c r="S563" i="63"/>
  <c r="DC213" i="63"/>
  <c r="CE213" i="63"/>
  <c r="AQ213" i="63"/>
  <c r="G58" i="62"/>
  <c r="AQ79" i="63"/>
  <c r="CU615" i="63"/>
  <c r="AA615" i="63"/>
  <c r="DC587" i="63"/>
  <c r="S144" i="7" l="1"/>
  <c r="BG573" i="63"/>
  <c r="CQ316" i="63"/>
  <c r="L128" i="7"/>
  <c r="BW557" i="63"/>
  <c r="Q145" i="62"/>
  <c r="AQ226" i="63"/>
  <c r="U29" i="7"/>
  <c r="T29" i="7"/>
  <c r="S95" i="7"/>
  <c r="S94" i="7"/>
  <c r="J95" i="7"/>
  <c r="J94" i="7"/>
  <c r="AY615" i="63"/>
  <c r="R49" i="7"/>
  <c r="AY312" i="63"/>
  <c r="S139" i="62"/>
  <c r="BG220" i="63"/>
  <c r="S12" i="62"/>
  <c r="BG11" i="63"/>
  <c r="N95" i="7"/>
  <c r="T51" i="62"/>
  <c r="T50" i="62"/>
  <c r="R134" i="7"/>
  <c r="AY563" i="63"/>
  <c r="S143" i="7"/>
  <c r="BG572" i="63"/>
  <c r="S48" i="7"/>
  <c r="BG311" i="63"/>
  <c r="K393" i="63"/>
  <c r="BG615" i="63"/>
  <c r="AU316" i="63"/>
  <c r="CI316" i="63"/>
  <c r="CA316" i="63"/>
  <c r="AE316" i="63"/>
  <c r="BS316" i="63"/>
  <c r="BK316" i="63"/>
  <c r="S145" i="62"/>
  <c r="BG226" i="63"/>
  <c r="R72" i="62"/>
  <c r="AY96" i="63"/>
  <c r="R140" i="7"/>
  <c r="AY569" i="63"/>
  <c r="S140" i="7"/>
  <c r="BG569" i="63"/>
  <c r="CM393" i="63"/>
  <c r="S128" i="7"/>
  <c r="BG557" i="63"/>
  <c r="AQ629" i="63"/>
  <c r="BW226" i="63"/>
  <c r="CM79" i="63"/>
  <c r="S132" i="62"/>
  <c r="BG213" i="63"/>
  <c r="AI311" i="63"/>
  <c r="N72" i="62"/>
  <c r="CM96" i="63"/>
  <c r="S569" i="63"/>
  <c r="BW630" i="63"/>
  <c r="AA569" i="63"/>
  <c r="S128" i="62"/>
  <c r="BG209" i="63"/>
  <c r="R95" i="7"/>
  <c r="R94" i="7"/>
  <c r="U126" i="7"/>
  <c r="T126" i="7"/>
  <c r="U141" i="7"/>
  <c r="T141" i="7"/>
  <c r="U45" i="7"/>
  <c r="T45" i="7"/>
  <c r="U142" i="7"/>
  <c r="T142" i="7"/>
  <c r="U108" i="7"/>
  <c r="T108" i="7"/>
  <c r="U41" i="7"/>
  <c r="T41" i="7"/>
  <c r="U88" i="7"/>
  <c r="T88" i="7"/>
  <c r="U43" i="7"/>
  <c r="T43" i="7"/>
  <c r="U121" i="7"/>
  <c r="T121" i="7"/>
  <c r="BO615" i="63"/>
  <c r="BO573" i="63"/>
  <c r="CE11" i="63"/>
  <c r="U93" i="7"/>
  <c r="T93" i="7"/>
  <c r="U138" i="7"/>
  <c r="T138" i="7"/>
  <c r="S142" i="62"/>
  <c r="BG223" i="63"/>
  <c r="M95" i="7"/>
  <c r="M94" i="7"/>
  <c r="W25" i="60"/>
  <c r="R25" i="60"/>
  <c r="U51" i="62"/>
  <c r="U50" i="62"/>
  <c r="CE393" i="63"/>
  <c r="O316" i="63"/>
  <c r="AM316" i="63"/>
  <c r="BG630" i="63"/>
  <c r="R145" i="62"/>
  <c r="AY226" i="63"/>
  <c r="I95" i="7"/>
  <c r="I94" i="7"/>
  <c r="AY630" i="63"/>
  <c r="AI393" i="63"/>
  <c r="U42" i="7"/>
  <c r="T42" i="7"/>
  <c r="U127" i="7"/>
  <c r="T127" i="7"/>
  <c r="U122" i="7"/>
  <c r="T122" i="7"/>
  <c r="S393" i="63"/>
  <c r="G95" i="7"/>
  <c r="G94" i="7"/>
  <c r="AY629" i="63"/>
  <c r="R58" i="62"/>
  <c r="AY79" i="63"/>
  <c r="R48" i="7"/>
  <c r="AY311" i="63"/>
  <c r="S72" i="62"/>
  <c r="BG96" i="63"/>
  <c r="BC316" i="63"/>
  <c r="G316" i="63"/>
  <c r="R139" i="62"/>
  <c r="AY220" i="63"/>
  <c r="S459" i="63"/>
  <c r="CU629" i="63"/>
  <c r="AI213" i="63"/>
  <c r="AI524" i="63"/>
  <c r="J15" i="128"/>
  <c r="J16" i="128" s="1"/>
  <c r="J17" i="128" s="1"/>
  <c r="J20" i="128" s="1"/>
  <c r="K15" i="128"/>
  <c r="K16" i="128" s="1"/>
  <c r="K17" i="128" s="1"/>
  <c r="K20" i="128" s="1"/>
  <c r="R128" i="62"/>
  <c r="AY209" i="63"/>
  <c r="BW393" i="63"/>
  <c r="AA393" i="63"/>
  <c r="R12" i="62"/>
  <c r="AY11" i="63"/>
  <c r="O95" i="7"/>
  <c r="O94" i="7"/>
  <c r="CU393" i="63"/>
  <c r="Q94" i="7"/>
  <c r="BO393" i="63"/>
  <c r="F95" i="7"/>
  <c r="F94" i="7"/>
  <c r="K95" i="7"/>
  <c r="K94" i="7"/>
  <c r="R143" i="7"/>
  <c r="AY572" i="63"/>
  <c r="BG629" i="63"/>
  <c r="R142" i="62"/>
  <c r="AY223" i="63"/>
  <c r="Q47" i="7"/>
  <c r="S49" i="7"/>
  <c r="BG312" i="63"/>
  <c r="R132" i="62"/>
  <c r="AY213" i="63"/>
  <c r="W316" i="63"/>
  <c r="U23" i="7"/>
  <c r="U22" i="7"/>
  <c r="S58" i="62"/>
  <c r="BG79" i="63"/>
  <c r="R128" i="7"/>
  <c r="AY557" i="63"/>
  <c r="M58" i="62"/>
  <c r="CE79" i="63"/>
  <c r="S134" i="7"/>
  <c r="BG563" i="63"/>
  <c r="AI209" i="63"/>
  <c r="R144" i="7"/>
  <c r="AY573" i="63"/>
  <c r="N128" i="62"/>
  <c r="CM209" i="63"/>
  <c r="K132" i="62"/>
  <c r="BO213" i="63"/>
  <c r="CE209" i="63"/>
  <c r="U113" i="7"/>
  <c r="T113" i="7"/>
  <c r="U91" i="7"/>
  <c r="T91" i="7"/>
  <c r="U46" i="7"/>
  <c r="T46" i="7"/>
  <c r="U89" i="7"/>
  <c r="T89" i="7"/>
  <c r="U13" i="7"/>
  <c r="T13" i="7"/>
  <c r="U131" i="7"/>
  <c r="T131" i="7"/>
  <c r="U27" i="7"/>
  <c r="T27" i="7"/>
  <c r="U115" i="7"/>
  <c r="T115" i="7"/>
  <c r="U107" i="7"/>
  <c r="T107" i="7"/>
  <c r="U28" i="7"/>
  <c r="T28" i="7"/>
  <c r="U114" i="7"/>
  <c r="T114" i="7"/>
  <c r="U25" i="60"/>
  <c r="I128" i="62"/>
  <c r="J145" i="62"/>
  <c r="I132" i="62"/>
  <c r="H140" i="7"/>
  <c r="J48" i="7"/>
  <c r="AY469" i="63"/>
  <c r="AQ469" i="63"/>
  <c r="S50" i="7"/>
  <c r="M12" i="62"/>
  <c r="N58" i="62"/>
  <c r="K144" i="7"/>
  <c r="AY526" i="63"/>
  <c r="T80" i="62"/>
  <c r="G140" i="7"/>
  <c r="L145" i="62"/>
  <c r="BG316" i="63"/>
  <c r="R50" i="7"/>
  <c r="AX349" i="63"/>
  <c r="AM349" i="63"/>
  <c r="AH349" i="63"/>
  <c r="BT349" i="63"/>
  <c r="BA349" i="63"/>
  <c r="AC349" i="63"/>
  <c r="CB349" i="63"/>
  <c r="AK349" i="63"/>
  <c r="Z349" i="63"/>
  <c r="CZ349" i="63"/>
  <c r="CG349" i="63"/>
  <c r="BZ349" i="63"/>
  <c r="J349" i="63"/>
  <c r="E349" i="63"/>
  <c r="AW349" i="63"/>
  <c r="AL349" i="63"/>
  <c r="BC349" i="63"/>
  <c r="CC349" i="63"/>
  <c r="AF349" i="63"/>
  <c r="I349" i="63"/>
  <c r="AV349" i="63"/>
  <c r="Q349" i="63"/>
  <c r="CX349" i="63"/>
  <c r="AD349" i="63"/>
  <c r="CO349" i="63"/>
  <c r="AE349" i="63"/>
  <c r="CI349" i="63"/>
  <c r="P349" i="63"/>
  <c r="CW349" i="63"/>
  <c r="CY349" i="63"/>
  <c r="CL349" i="63"/>
  <c r="BK349" i="63"/>
  <c r="CD349" i="63"/>
  <c r="BR349" i="63"/>
  <c r="CK349" i="63"/>
  <c r="AT349" i="63"/>
  <c r="R349" i="63"/>
  <c r="DB349" i="63"/>
  <c r="X349" i="63"/>
  <c r="Y349" i="63"/>
  <c r="CQ349" i="63"/>
  <c r="CH349" i="63"/>
  <c r="CJ349" i="63"/>
  <c r="BY349" i="63"/>
  <c r="AS349" i="63"/>
  <c r="AU349" i="63"/>
  <c r="BI349" i="63"/>
  <c r="U349" i="63"/>
  <c r="BM349" i="63"/>
  <c r="CR349" i="63"/>
  <c r="O349" i="63"/>
  <c r="G349" i="63"/>
  <c r="BL349" i="63"/>
  <c r="V349" i="63"/>
  <c r="BN349" i="63"/>
  <c r="CS349" i="63"/>
  <c r="BV349" i="63"/>
  <c r="CP349" i="63"/>
  <c r="CA349" i="63"/>
  <c r="AP349" i="63"/>
  <c r="DA349" i="63"/>
  <c r="W349" i="63"/>
  <c r="BE349" i="63"/>
  <c r="BU349" i="63"/>
  <c r="BF349" i="63"/>
  <c r="AN349" i="63"/>
  <c r="BB349" i="63"/>
  <c r="BS349" i="63"/>
  <c r="H349" i="63"/>
  <c r="F349" i="63"/>
  <c r="AO349" i="63"/>
  <c r="BD349" i="63"/>
  <c r="CT349" i="63"/>
  <c r="BJ349" i="63"/>
  <c r="N349" i="63"/>
  <c r="AG349" i="63"/>
  <c r="M349" i="63"/>
  <c r="AF345" i="63"/>
  <c r="F345" i="63"/>
  <c r="AU345" i="63"/>
  <c r="CC345" i="63"/>
  <c r="AW345" i="63"/>
  <c r="CH345" i="63"/>
  <c r="DB345" i="63"/>
  <c r="N345" i="63"/>
  <c r="AK345" i="63"/>
  <c r="DA345" i="63"/>
  <c r="CY345" i="63"/>
  <c r="CO345" i="63"/>
  <c r="CB345" i="63"/>
  <c r="BR345" i="63"/>
  <c r="BI345" i="63"/>
  <c r="AL345" i="63"/>
  <c r="CT345" i="63"/>
  <c r="BV345" i="63"/>
  <c r="AX345" i="63"/>
  <c r="BQ345" i="63"/>
  <c r="E345" i="63"/>
  <c r="CQ345" i="63"/>
  <c r="CG345" i="63"/>
  <c r="O345" i="63"/>
  <c r="AH345" i="63"/>
  <c r="CS345" i="63"/>
  <c r="AN345" i="63"/>
  <c r="AE345" i="63"/>
  <c r="BZ345" i="63"/>
  <c r="BC345" i="63"/>
  <c r="BU345" i="63"/>
  <c r="BB345" i="63"/>
  <c r="BK345" i="63"/>
  <c r="G345" i="63"/>
  <c r="BA345" i="63"/>
  <c r="CA345" i="63"/>
  <c r="M345" i="63"/>
  <c r="CR345" i="63"/>
  <c r="BL345" i="63"/>
  <c r="Q345" i="63"/>
  <c r="CI345" i="63"/>
  <c r="BY345" i="63"/>
  <c r="BE345" i="63"/>
  <c r="AC345" i="63"/>
  <c r="H345" i="63"/>
  <c r="AM345" i="63"/>
  <c r="R345" i="63"/>
  <c r="AG345" i="63"/>
  <c r="AT345" i="63"/>
  <c r="AS345" i="63"/>
  <c r="CJ345" i="63"/>
  <c r="BF345" i="63"/>
  <c r="CL345" i="63"/>
  <c r="AP345" i="63"/>
  <c r="V345" i="63"/>
  <c r="I345" i="63"/>
  <c r="BJ345" i="63"/>
  <c r="CD345" i="63"/>
  <c r="BS345" i="63"/>
  <c r="BN345" i="63"/>
  <c r="BM345" i="63"/>
  <c r="BT345" i="63"/>
  <c r="CK345" i="63"/>
  <c r="X345" i="63"/>
  <c r="CZ345" i="63"/>
  <c r="U345" i="63"/>
  <c r="J345" i="63"/>
  <c r="AD345" i="63"/>
  <c r="CX345" i="63"/>
  <c r="CW345" i="63"/>
  <c r="Y345" i="63"/>
  <c r="CP345" i="63"/>
  <c r="Z345" i="63"/>
  <c r="W345" i="63"/>
  <c r="P345" i="63"/>
  <c r="BD345" i="63"/>
  <c r="AV345" i="63"/>
  <c r="AO345" i="63"/>
  <c r="AV351" i="63"/>
  <c r="CJ351" i="63"/>
  <c r="BN351" i="63"/>
  <c r="AD351" i="63"/>
  <c r="V351" i="63"/>
  <c r="DA351" i="63"/>
  <c r="BD351" i="63"/>
  <c r="AK351" i="63"/>
  <c r="AO351" i="63"/>
  <c r="BI351" i="63"/>
  <c r="BB351" i="63"/>
  <c r="CH351" i="63"/>
  <c r="H351" i="63"/>
  <c r="BS351" i="63"/>
  <c r="AT351" i="63"/>
  <c r="AH351" i="63"/>
  <c r="AN351" i="63"/>
  <c r="CP351" i="63"/>
  <c r="CA351" i="63"/>
  <c r="X351" i="63"/>
  <c r="BL351" i="63"/>
  <c r="I351" i="63"/>
  <c r="AU351" i="63"/>
  <c r="CB351" i="63"/>
  <c r="BQ351" i="63"/>
  <c r="CY351" i="63"/>
  <c r="CG351" i="63"/>
  <c r="U351" i="63"/>
  <c r="AM351" i="63"/>
  <c r="G351" i="63"/>
  <c r="CC351" i="63"/>
  <c r="BR351" i="63"/>
  <c r="R351" i="63"/>
  <c r="CL351" i="63"/>
  <c r="CO351" i="63"/>
  <c r="BY351" i="63"/>
  <c r="BZ351" i="63"/>
  <c r="AW351" i="63"/>
  <c r="AL351" i="63"/>
  <c r="BM351" i="63"/>
  <c r="CW351" i="63"/>
  <c r="AS351" i="63"/>
  <c r="CT351" i="63"/>
  <c r="E351" i="63"/>
  <c r="DB351" i="63"/>
  <c r="CS351" i="63"/>
  <c r="BA351" i="63"/>
  <c r="BT351" i="63"/>
  <c r="BU351" i="63"/>
  <c r="BJ351" i="63"/>
  <c r="CK351" i="63"/>
  <c r="CZ351" i="63"/>
  <c r="CD351" i="63"/>
  <c r="AE351" i="63"/>
  <c r="CX351" i="63"/>
  <c r="CI351" i="63"/>
  <c r="AP351" i="63"/>
  <c r="AF351" i="63"/>
  <c r="J351" i="63"/>
  <c r="BF351" i="63"/>
  <c r="AX351" i="63"/>
  <c r="BK351" i="63"/>
  <c r="F351" i="63"/>
  <c r="AG351" i="63"/>
  <c r="AC351" i="63"/>
  <c r="BC351" i="63"/>
  <c r="Q351" i="63"/>
  <c r="BE351" i="63"/>
  <c r="CQ351" i="63"/>
  <c r="BV351" i="63"/>
  <c r="P351" i="63"/>
  <c r="W351" i="63"/>
  <c r="N351" i="63"/>
  <c r="Y351" i="63"/>
  <c r="M351" i="63"/>
  <c r="CR351" i="63"/>
  <c r="O351" i="63"/>
  <c r="Z351" i="63"/>
  <c r="BU342" i="63"/>
  <c r="E342" i="63"/>
  <c r="AH342" i="63"/>
  <c r="CY342" i="63"/>
  <c r="M342" i="63"/>
  <c r="CO342" i="63"/>
  <c r="BD342" i="63"/>
  <c r="CG342" i="63"/>
  <c r="BC342" i="63"/>
  <c r="P342" i="63"/>
  <c r="BY342" i="63"/>
  <c r="BL342" i="63"/>
  <c r="J342" i="63"/>
  <c r="BZ342" i="63"/>
  <c r="F342" i="63"/>
  <c r="CK342" i="63"/>
  <c r="CI342" i="63"/>
  <c r="BQ342" i="63"/>
  <c r="G342" i="63"/>
  <c r="CD342" i="63"/>
  <c r="BR342" i="63"/>
  <c r="CA342" i="63"/>
  <c r="CQ342" i="63"/>
  <c r="BF342" i="63"/>
  <c r="AU342" i="63"/>
  <c r="BJ342" i="63"/>
  <c r="AS342" i="63"/>
  <c r="AT342" i="63"/>
  <c r="BA342" i="63"/>
  <c r="AV342" i="63"/>
  <c r="CZ342" i="63"/>
  <c r="AW342" i="63"/>
  <c r="BT342" i="63"/>
  <c r="AE342" i="63"/>
  <c r="AF342" i="63"/>
  <c r="CR342" i="63"/>
  <c r="AO342" i="63"/>
  <c r="CL342" i="63"/>
  <c r="AC342" i="63"/>
  <c r="CB342" i="63"/>
  <c r="Q342" i="63"/>
  <c r="BV342" i="63"/>
  <c r="AN342" i="63"/>
  <c r="R342" i="63"/>
  <c r="CX342" i="63"/>
  <c r="W342" i="63"/>
  <c r="H342" i="63"/>
  <c r="CP342" i="63"/>
  <c r="AG342" i="63"/>
  <c r="N342" i="63"/>
  <c r="AD342" i="63"/>
  <c r="AM342" i="63"/>
  <c r="CT342" i="63"/>
  <c r="BI342" i="63"/>
  <c r="DB342" i="63"/>
  <c r="BN342" i="63"/>
  <c r="AP342" i="63"/>
  <c r="CJ342" i="63"/>
  <c r="DA342" i="63"/>
  <c r="BS342" i="63"/>
  <c r="I342" i="63"/>
  <c r="Z342" i="63"/>
  <c r="AX342" i="63"/>
  <c r="AK342" i="63"/>
  <c r="BM342" i="63"/>
  <c r="BB342" i="63"/>
  <c r="V342" i="63"/>
  <c r="X342" i="63"/>
  <c r="CW342" i="63"/>
  <c r="AL342" i="63"/>
  <c r="U342" i="63"/>
  <c r="Y342" i="63"/>
  <c r="O342" i="63"/>
  <c r="CC342" i="63"/>
  <c r="BK342" i="63"/>
  <c r="CH342" i="63"/>
  <c r="CS342" i="63"/>
  <c r="BE342" i="63"/>
  <c r="AS350" i="63"/>
  <c r="CX350" i="63"/>
  <c r="BR350" i="63"/>
  <c r="CC350" i="63"/>
  <c r="CY350" i="63"/>
  <c r="CZ350" i="63"/>
  <c r="E350" i="63"/>
  <c r="CW350" i="63"/>
  <c r="BQ350" i="63"/>
  <c r="CB350" i="63"/>
  <c r="BD350" i="63"/>
  <c r="CR350" i="63"/>
  <c r="AN350" i="63"/>
  <c r="AG350" i="63"/>
  <c r="BZ350" i="63"/>
  <c r="BC350" i="63"/>
  <c r="F350" i="63"/>
  <c r="BT350" i="63"/>
  <c r="BU350" i="63"/>
  <c r="R350" i="63"/>
  <c r="AU350" i="63"/>
  <c r="DA350" i="63"/>
  <c r="N350" i="63"/>
  <c r="Z350" i="63"/>
  <c r="CD350" i="63"/>
  <c r="BI350" i="63"/>
  <c r="CO350" i="63"/>
  <c r="AL350" i="63"/>
  <c r="V350" i="63"/>
  <c r="AO350" i="63"/>
  <c r="Y350" i="63"/>
  <c r="BY350" i="63"/>
  <c r="AW350" i="63"/>
  <c r="BA350" i="63"/>
  <c r="BN350" i="63"/>
  <c r="BK350" i="63"/>
  <c r="H350" i="63"/>
  <c r="CL350" i="63"/>
  <c r="AP350" i="63"/>
  <c r="U350" i="63"/>
  <c r="BJ350" i="63"/>
  <c r="AC350" i="63"/>
  <c r="AX350" i="63"/>
  <c r="AV350" i="63"/>
  <c r="W350" i="63"/>
  <c r="CH350" i="63"/>
  <c r="X350" i="63"/>
  <c r="P350" i="63"/>
  <c r="G350" i="63"/>
  <c r="AH350" i="63"/>
  <c r="O350" i="63"/>
  <c r="CA350" i="63"/>
  <c r="DB350" i="63"/>
  <c r="AT350" i="63"/>
  <c r="AF350" i="63"/>
  <c r="BM350" i="63"/>
  <c r="CQ350" i="63"/>
  <c r="BL350" i="63"/>
  <c r="AK350" i="63"/>
  <c r="AM350" i="63"/>
  <c r="CK350" i="63"/>
  <c r="BS350" i="63"/>
  <c r="CT350" i="63"/>
  <c r="I350" i="63"/>
  <c r="BB350" i="63"/>
  <c r="J350" i="63"/>
  <c r="Q350" i="63"/>
  <c r="BE350" i="63"/>
  <c r="CJ350" i="63"/>
  <c r="AE350" i="63"/>
  <c r="BV350" i="63"/>
  <c r="CG350" i="63"/>
  <c r="M350" i="63"/>
  <c r="CP350" i="63"/>
  <c r="CS350" i="63"/>
  <c r="AD350" i="63"/>
  <c r="BF350" i="63"/>
  <c r="CI350" i="63"/>
  <c r="I343" i="63"/>
  <c r="CI343" i="63"/>
  <c r="E343" i="63"/>
  <c r="P343" i="63"/>
  <c r="AV343" i="63"/>
  <c r="J343" i="63"/>
  <c r="CY343" i="63"/>
  <c r="CH343" i="63"/>
  <c r="CX343" i="63"/>
  <c r="AU343" i="63"/>
  <c r="CS343" i="63"/>
  <c r="AH343" i="63"/>
  <c r="BE343" i="63"/>
  <c r="DB343" i="63"/>
  <c r="AW343" i="63"/>
  <c r="CG343" i="63"/>
  <c r="CL343" i="63"/>
  <c r="V343" i="63"/>
  <c r="AM343" i="63"/>
  <c r="BL343" i="63"/>
  <c r="CO343" i="63"/>
  <c r="AS343" i="63"/>
  <c r="AX343" i="63"/>
  <c r="CW343" i="63"/>
  <c r="Z343" i="63"/>
  <c r="BS343" i="63"/>
  <c r="CZ343" i="63"/>
  <c r="CP343" i="63"/>
  <c r="AD343" i="63"/>
  <c r="AO343" i="63"/>
  <c r="BT343" i="63"/>
  <c r="BA343" i="63"/>
  <c r="W343" i="63"/>
  <c r="CB343" i="63"/>
  <c r="BI343" i="63"/>
  <c r="CA343" i="63"/>
  <c r="Q343" i="63"/>
  <c r="CD343" i="63"/>
  <c r="BF343" i="63"/>
  <c r="BY343" i="63"/>
  <c r="CR343" i="63"/>
  <c r="R343" i="63"/>
  <c r="AC343" i="63"/>
  <c r="AE343" i="63"/>
  <c r="AP343" i="63"/>
  <c r="F343" i="63"/>
  <c r="BD343" i="63"/>
  <c r="AL343" i="63"/>
  <c r="BN343" i="63"/>
  <c r="AK343" i="63"/>
  <c r="M343" i="63"/>
  <c r="CC343" i="63"/>
  <c r="X343" i="63"/>
  <c r="G343" i="63"/>
  <c r="AF343" i="63"/>
  <c r="BU343" i="63"/>
  <c r="AN343" i="63"/>
  <c r="BQ343" i="63"/>
  <c r="BV343" i="63"/>
  <c r="N343" i="63"/>
  <c r="BK343" i="63"/>
  <c r="BJ343" i="63"/>
  <c r="AT343" i="63"/>
  <c r="BC343" i="63"/>
  <c r="CT343" i="63"/>
  <c r="BZ343" i="63"/>
  <c r="H343" i="63"/>
  <c r="DA343" i="63"/>
  <c r="AG343" i="63"/>
  <c r="U343" i="63"/>
  <c r="BR343" i="63"/>
  <c r="Y343" i="63"/>
  <c r="BB343" i="63"/>
  <c r="CK343" i="63"/>
  <c r="O343" i="63"/>
  <c r="BM343" i="63"/>
  <c r="CQ343" i="63"/>
  <c r="CJ343" i="63"/>
  <c r="BC344" i="63"/>
  <c r="BN344" i="63"/>
  <c r="CO344" i="63"/>
  <c r="BY344" i="63"/>
  <c r="I344" i="63"/>
  <c r="AV344" i="63"/>
  <c r="BE344" i="63"/>
  <c r="CS344" i="63"/>
  <c r="X344" i="63"/>
  <c r="AE344" i="63"/>
  <c r="AN344" i="63"/>
  <c r="U344" i="63"/>
  <c r="AH344" i="63"/>
  <c r="O344" i="63"/>
  <c r="AO344" i="63"/>
  <c r="R344" i="63"/>
  <c r="DB344" i="63"/>
  <c r="P344" i="63"/>
  <c r="AM344" i="63"/>
  <c r="H344" i="63"/>
  <c r="BA344" i="63"/>
  <c r="CC344" i="63"/>
  <c r="CK344" i="63"/>
  <c r="BU344" i="63"/>
  <c r="AL344" i="63"/>
  <c r="BV344" i="63"/>
  <c r="DA344" i="63"/>
  <c r="F344" i="63"/>
  <c r="CQ344" i="63"/>
  <c r="CH344" i="63"/>
  <c r="CI344" i="63"/>
  <c r="V344" i="63"/>
  <c r="BM344" i="63"/>
  <c r="CL344" i="63"/>
  <c r="AW344" i="63"/>
  <c r="BL344" i="63"/>
  <c r="CX344" i="63"/>
  <c r="CZ344" i="63"/>
  <c r="BT344" i="63"/>
  <c r="BB344" i="63"/>
  <c r="CA344" i="63"/>
  <c r="AP344" i="63"/>
  <c r="Z344" i="63"/>
  <c r="BI344" i="63"/>
  <c r="CW344" i="63"/>
  <c r="AX344" i="63"/>
  <c r="E344" i="63"/>
  <c r="BJ344" i="63"/>
  <c r="Q344" i="63"/>
  <c r="BF344" i="63"/>
  <c r="CR344" i="63"/>
  <c r="CP344" i="63"/>
  <c r="M344" i="63"/>
  <c r="AD344" i="63"/>
  <c r="AF344" i="63"/>
  <c r="BR344" i="63"/>
  <c r="CJ344" i="63"/>
  <c r="J344" i="63"/>
  <c r="BK344" i="63"/>
  <c r="BQ344" i="63"/>
  <c r="BD344" i="63"/>
  <c r="CB344" i="63"/>
  <c r="AU344" i="63"/>
  <c r="W344" i="63"/>
  <c r="CD344" i="63"/>
  <c r="N344" i="63"/>
  <c r="BS344" i="63"/>
  <c r="AS344" i="63"/>
  <c r="AK344" i="63"/>
  <c r="AC344" i="63"/>
  <c r="G344" i="63"/>
  <c r="BZ344" i="63"/>
  <c r="CG344" i="63"/>
  <c r="Y344" i="63"/>
  <c r="CT344" i="63"/>
  <c r="CY344" i="63"/>
  <c r="AT344" i="63"/>
  <c r="AG344" i="63"/>
  <c r="CH81" i="63"/>
  <c r="AN81" i="63"/>
  <c r="CI81" i="63"/>
  <c r="CZ81" i="63"/>
  <c r="CT81" i="63"/>
  <c r="BU81" i="63"/>
  <c r="AS81" i="63"/>
  <c r="CC81" i="63"/>
  <c r="AD81" i="63"/>
  <c r="M81" i="63"/>
  <c r="CQ81" i="63"/>
  <c r="AL81" i="63"/>
  <c r="I81" i="63"/>
  <c r="AU81" i="63"/>
  <c r="H81" i="63"/>
  <c r="BE81" i="63"/>
  <c r="BT81" i="63"/>
  <c r="CL81" i="63"/>
  <c r="N81" i="63"/>
  <c r="CK81" i="63"/>
  <c r="AE81" i="63"/>
  <c r="BY81" i="63"/>
  <c r="BD81" i="63"/>
  <c r="F81" i="63"/>
  <c r="BS81" i="63"/>
  <c r="CY81" i="63"/>
  <c r="AC81" i="63"/>
  <c r="BR81" i="63"/>
  <c r="P81" i="63"/>
  <c r="BV81" i="63"/>
  <c r="BK81" i="63"/>
  <c r="AV81" i="63"/>
  <c r="CJ81" i="63"/>
  <c r="CD81" i="63"/>
  <c r="Y81" i="63"/>
  <c r="G81" i="63"/>
  <c r="CW81" i="63"/>
  <c r="DA81" i="63"/>
  <c r="CB81" i="63"/>
  <c r="Z81" i="63"/>
  <c r="BL81" i="63"/>
  <c r="AO81" i="63"/>
  <c r="J81" i="63"/>
  <c r="CS81" i="63"/>
  <c r="AX81" i="63"/>
  <c r="Q81" i="63"/>
  <c r="CO81" i="63"/>
  <c r="BM81" i="63"/>
  <c r="CR81" i="63"/>
  <c r="V81" i="63"/>
  <c r="CG81" i="63"/>
  <c r="AG81" i="63"/>
  <c r="BF81" i="63"/>
  <c r="AH81" i="63"/>
  <c r="E81" i="63"/>
  <c r="AP81" i="63"/>
  <c r="AM81" i="63"/>
  <c r="AT81" i="63"/>
  <c r="BB81" i="63"/>
  <c r="BI81" i="63"/>
  <c r="AF81" i="63"/>
  <c r="BJ81" i="63"/>
  <c r="AK81" i="63"/>
  <c r="DB81" i="63"/>
  <c r="O81" i="63"/>
  <c r="U81" i="63"/>
  <c r="X81" i="63"/>
  <c r="CP81" i="63"/>
  <c r="BN81" i="63"/>
  <c r="BA81" i="63"/>
  <c r="BQ81" i="63"/>
  <c r="CX81" i="63"/>
  <c r="CA81" i="63"/>
  <c r="BZ81" i="63"/>
  <c r="BC81" i="63"/>
  <c r="AW81" i="63"/>
  <c r="R81" i="63"/>
  <c r="W81" i="63"/>
  <c r="CZ82" i="63"/>
  <c r="BF82" i="63"/>
  <c r="BZ82" i="63"/>
  <c r="AT82" i="63"/>
  <c r="AC82" i="63"/>
  <c r="CR82" i="63"/>
  <c r="I82" i="63"/>
  <c r="AN82" i="63"/>
  <c r="DA82" i="63"/>
  <c r="CI82" i="63"/>
  <c r="BM82" i="63"/>
  <c r="N82" i="63"/>
  <c r="BU82" i="63"/>
  <c r="BJ82" i="63"/>
  <c r="CB82" i="63"/>
  <c r="Z82" i="63"/>
  <c r="CG82" i="63"/>
  <c r="CS82" i="63"/>
  <c r="CC82" i="63"/>
  <c r="J82" i="63"/>
  <c r="AO82" i="63"/>
  <c r="AD82" i="63"/>
  <c r="AM82" i="63"/>
  <c r="BI82" i="63"/>
  <c r="DB82" i="63"/>
  <c r="AU82" i="63"/>
  <c r="BR82" i="63"/>
  <c r="CJ82" i="63"/>
  <c r="E82" i="63"/>
  <c r="CP82" i="63"/>
  <c r="BK82" i="63"/>
  <c r="BC82" i="63"/>
  <c r="G82" i="63"/>
  <c r="AL82" i="63"/>
  <c r="BQ82" i="63"/>
  <c r="CL82" i="63"/>
  <c r="BN82" i="63"/>
  <c r="CD82" i="63"/>
  <c r="Y82" i="63"/>
  <c r="BB82" i="63"/>
  <c r="CX82" i="63"/>
  <c r="CH82" i="63"/>
  <c r="F82" i="63"/>
  <c r="M82" i="63"/>
  <c r="BD82" i="63"/>
  <c r="AV82" i="63"/>
  <c r="CT82" i="63"/>
  <c r="AH82" i="63"/>
  <c r="BY82" i="63"/>
  <c r="U82" i="63"/>
  <c r="H82" i="63"/>
  <c r="BS82" i="63"/>
  <c r="AW82" i="63"/>
  <c r="CQ82" i="63"/>
  <c r="R82" i="63"/>
  <c r="CW82" i="63"/>
  <c r="P82" i="63"/>
  <c r="AG82" i="63"/>
  <c r="X82" i="63"/>
  <c r="O82" i="63"/>
  <c r="CO82" i="63"/>
  <c r="AS82" i="63"/>
  <c r="AF82" i="63"/>
  <c r="BT82" i="63"/>
  <c r="AX82" i="63"/>
  <c r="AE82" i="63"/>
  <c r="W82" i="63"/>
  <c r="AK82" i="63"/>
  <c r="CK82" i="63"/>
  <c r="BA82" i="63"/>
  <c r="BV82" i="63"/>
  <c r="CA82" i="63"/>
  <c r="BL82" i="63"/>
  <c r="BE82" i="63"/>
  <c r="CY82" i="63"/>
  <c r="V82" i="63"/>
  <c r="AP82" i="63"/>
  <c r="Q82" i="63"/>
  <c r="H80" i="63"/>
  <c r="BF80" i="63"/>
  <c r="R80" i="63"/>
  <c r="CW80" i="63"/>
  <c r="CG80" i="63"/>
  <c r="AK80" i="63"/>
  <c r="BI80" i="63"/>
  <c r="AC80" i="63"/>
  <c r="CA80" i="63"/>
  <c r="CB80" i="63"/>
  <c r="BL80" i="63"/>
  <c r="W80" i="63"/>
  <c r="CK80" i="63"/>
  <c r="X80" i="63"/>
  <c r="V80" i="63"/>
  <c r="Y80" i="63"/>
  <c r="CX80" i="63"/>
  <c r="CY80" i="63"/>
  <c r="BN80" i="63"/>
  <c r="CZ80" i="63"/>
  <c r="N80" i="63"/>
  <c r="BJ80" i="63"/>
  <c r="BC80" i="63"/>
  <c r="P80" i="63"/>
  <c r="O80" i="63"/>
  <c r="AS80" i="63"/>
  <c r="BU80" i="63"/>
  <c r="BT80" i="63"/>
  <c r="AX80" i="63"/>
  <c r="J80" i="63"/>
  <c r="AT80" i="63"/>
  <c r="BB80" i="63"/>
  <c r="CI80" i="63"/>
  <c r="CL80" i="63"/>
  <c r="I80" i="63"/>
  <c r="CT80" i="63"/>
  <c r="CC80" i="63"/>
  <c r="G80" i="63"/>
  <c r="CO80" i="63"/>
  <c r="AM80" i="63"/>
  <c r="CR80" i="63"/>
  <c r="Z80" i="63"/>
  <c r="E80" i="63"/>
  <c r="BR80" i="63"/>
  <c r="BE80" i="63"/>
  <c r="BV80" i="63"/>
  <c r="BA80" i="63"/>
  <c r="BY80" i="63"/>
  <c r="DB80" i="63"/>
  <c r="BK80" i="63"/>
  <c r="AD80" i="63"/>
  <c r="AU80" i="63"/>
  <c r="M80" i="63"/>
  <c r="CS80" i="63"/>
  <c r="CD80" i="63"/>
  <c r="U80" i="63"/>
  <c r="BQ80" i="63"/>
  <c r="AV80" i="63"/>
  <c r="CQ80" i="63"/>
  <c r="AE80" i="63"/>
  <c r="BD80" i="63"/>
  <c r="BM80" i="63"/>
  <c r="CP80" i="63"/>
  <c r="Q80" i="63"/>
  <c r="AF80" i="63"/>
  <c r="AL80" i="63"/>
  <c r="AN80" i="63"/>
  <c r="AG80" i="63"/>
  <c r="CH80" i="63"/>
  <c r="DA80" i="63"/>
  <c r="AP80" i="63"/>
  <c r="F80" i="63"/>
  <c r="AH80" i="63"/>
  <c r="AO80" i="63"/>
  <c r="CJ80" i="63"/>
  <c r="BS80" i="63"/>
  <c r="AW80" i="63"/>
  <c r="BZ80" i="63"/>
  <c r="M132" i="62"/>
  <c r="G134" i="7"/>
  <c r="I143" i="7"/>
  <c r="L48" i="7"/>
  <c r="L49" i="7"/>
  <c r="K128" i="7"/>
  <c r="H139" i="62"/>
  <c r="O145" i="62"/>
  <c r="Q128" i="62"/>
  <c r="J128" i="62"/>
  <c r="Q72" i="62"/>
  <c r="J72" i="62"/>
  <c r="AY479" i="63"/>
  <c r="CJ489" i="63"/>
  <c r="BY489" i="63"/>
  <c r="Y489" i="63"/>
  <c r="AD489" i="63"/>
  <c r="U489" i="63"/>
  <c r="CR489" i="63"/>
  <c r="BZ489" i="63"/>
  <c r="CY489" i="63"/>
  <c r="AS489" i="63"/>
  <c r="X489" i="63"/>
  <c r="F489" i="63"/>
  <c r="E489" i="63"/>
  <c r="CO489" i="63"/>
  <c r="DA489" i="63"/>
  <c r="AU489" i="63"/>
  <c r="CD489" i="63"/>
  <c r="CA489" i="63"/>
  <c r="BB489" i="63"/>
  <c r="J489" i="63"/>
  <c r="BL489" i="63"/>
  <c r="CT489" i="63"/>
  <c r="AL489" i="63"/>
  <c r="O489" i="63"/>
  <c r="V489" i="63"/>
  <c r="AT489" i="63"/>
  <c r="CG489" i="63"/>
  <c r="CH489" i="63"/>
  <c r="BA489" i="63"/>
  <c r="BJ489" i="63"/>
  <c r="BV489" i="63"/>
  <c r="BE489" i="63"/>
  <c r="AG489" i="63"/>
  <c r="R489" i="63"/>
  <c r="N489" i="63"/>
  <c r="AK489" i="63"/>
  <c r="CK489" i="63"/>
  <c r="BU489" i="63"/>
  <c r="AF489" i="63"/>
  <c r="BD489" i="63"/>
  <c r="BR489" i="63"/>
  <c r="AN489" i="63"/>
  <c r="AX489" i="63"/>
  <c r="CP489" i="63"/>
  <c r="Z489" i="63"/>
  <c r="CC489" i="63"/>
  <c r="AV489" i="63"/>
  <c r="W489" i="63"/>
  <c r="BK489" i="63"/>
  <c r="M489" i="63"/>
  <c r="H489" i="63"/>
  <c r="P489" i="63"/>
  <c r="G489" i="63"/>
  <c r="AW489" i="63"/>
  <c r="CQ489" i="63"/>
  <c r="AO489" i="63"/>
  <c r="BN489" i="63"/>
  <c r="CB489" i="63"/>
  <c r="BS489" i="63"/>
  <c r="CZ489" i="63"/>
  <c r="BT489" i="63"/>
  <c r="Q489" i="63"/>
  <c r="CL489" i="63"/>
  <c r="AE489" i="63"/>
  <c r="AH489" i="63"/>
  <c r="CI489" i="63"/>
  <c r="CW489" i="63"/>
  <c r="BQ489" i="63"/>
  <c r="AP489" i="63"/>
  <c r="BM489" i="63"/>
  <c r="BI489" i="63"/>
  <c r="BC489" i="63"/>
  <c r="CS489" i="63"/>
  <c r="AC489" i="63"/>
  <c r="BF489" i="63"/>
  <c r="I489" i="63"/>
  <c r="DB489" i="63"/>
  <c r="AM489" i="63"/>
  <c r="CX489" i="63"/>
  <c r="K24" i="60"/>
  <c r="R24" i="60"/>
  <c r="L144" i="7"/>
  <c r="K58" i="62"/>
  <c r="K134" i="7"/>
  <c r="CU526" i="63"/>
  <c r="BW526" i="63"/>
  <c r="CG528" i="63"/>
  <c r="AS528" i="63"/>
  <c r="BM528" i="63"/>
  <c r="CK528" i="63"/>
  <c r="DB528" i="63"/>
  <c r="R528" i="63"/>
  <c r="BK528" i="63"/>
  <c r="AF528" i="63"/>
  <c r="BA528" i="63"/>
  <c r="BB528" i="63"/>
  <c r="BL528" i="63"/>
  <c r="CO528" i="63"/>
  <c r="P528" i="63"/>
  <c r="U528" i="63"/>
  <c r="V528" i="63"/>
  <c r="Y528" i="63"/>
  <c r="AM528" i="63"/>
  <c r="CA528" i="63"/>
  <c r="CC528" i="63"/>
  <c r="AH528" i="63"/>
  <c r="AN528" i="63"/>
  <c r="BR528" i="63"/>
  <c r="DA528" i="63"/>
  <c r="BN528" i="63"/>
  <c r="CJ528" i="63"/>
  <c r="BI528" i="63"/>
  <c r="BV528" i="63"/>
  <c r="CY528" i="63"/>
  <c r="BD528" i="63"/>
  <c r="CX528" i="63"/>
  <c r="E528" i="63"/>
  <c r="I528" i="63"/>
  <c r="CR528" i="63"/>
  <c r="BZ528" i="63"/>
  <c r="CB528" i="63"/>
  <c r="CW528" i="63"/>
  <c r="BS528" i="63"/>
  <c r="F528" i="63"/>
  <c r="AX528" i="63"/>
  <c r="CD528" i="63"/>
  <c r="AD528" i="63"/>
  <c r="AU528" i="63"/>
  <c r="CL528" i="63"/>
  <c r="CT528" i="63"/>
  <c r="CH528" i="63"/>
  <c r="Z528" i="63"/>
  <c r="BJ528" i="63"/>
  <c r="BQ528" i="63"/>
  <c r="AE528" i="63"/>
  <c r="BY528" i="63"/>
  <c r="Q528" i="63"/>
  <c r="AO528" i="63"/>
  <c r="CZ528" i="63"/>
  <c r="BT528" i="63"/>
  <c r="CI528" i="63"/>
  <c r="CQ528" i="63"/>
  <c r="J528" i="63"/>
  <c r="N528" i="63"/>
  <c r="AC528" i="63"/>
  <c r="BE528" i="63"/>
  <c r="AK528" i="63"/>
  <c r="AV528" i="63"/>
  <c r="AT528" i="63"/>
  <c r="BF528" i="63"/>
  <c r="M528" i="63"/>
  <c r="AL528" i="63"/>
  <c r="X528" i="63"/>
  <c r="AW528" i="63"/>
  <c r="O528" i="63"/>
  <c r="AG528" i="63"/>
  <c r="AP528" i="63"/>
  <c r="CP528" i="63"/>
  <c r="G528" i="63"/>
  <c r="CS528" i="63"/>
  <c r="BC528" i="63"/>
  <c r="H528" i="63"/>
  <c r="W528" i="63"/>
  <c r="BU528" i="63"/>
  <c r="G143" i="7"/>
  <c r="J49" i="7"/>
  <c r="AF531" i="63"/>
  <c r="CA531" i="63"/>
  <c r="U531" i="63"/>
  <c r="CD531" i="63"/>
  <c r="Z531" i="63"/>
  <c r="BV531" i="63"/>
  <c r="AH531" i="63"/>
  <c r="CW531" i="63"/>
  <c r="CY531" i="63"/>
  <c r="CQ531" i="63"/>
  <c r="BL531" i="63"/>
  <c r="AP531" i="63"/>
  <c r="BA531" i="63"/>
  <c r="AO531" i="63"/>
  <c r="CK531" i="63"/>
  <c r="AX531" i="63"/>
  <c r="BZ531" i="63"/>
  <c r="CC531" i="63"/>
  <c r="CZ531" i="63"/>
  <c r="N531" i="63"/>
  <c r="CL531" i="63"/>
  <c r="BJ531" i="63"/>
  <c r="CJ531" i="63"/>
  <c r="AK531" i="63"/>
  <c r="CI531" i="63"/>
  <c r="BK531" i="63"/>
  <c r="E531" i="63"/>
  <c r="H531" i="63"/>
  <c r="M531" i="63"/>
  <c r="AS531" i="63"/>
  <c r="BC531" i="63"/>
  <c r="O531" i="63"/>
  <c r="AL531" i="63"/>
  <c r="CX531" i="63"/>
  <c r="CT531" i="63"/>
  <c r="BQ531" i="63"/>
  <c r="BI531" i="63"/>
  <c r="BE531" i="63"/>
  <c r="AU531" i="63"/>
  <c r="V531" i="63"/>
  <c r="DA531" i="63"/>
  <c r="W531" i="63"/>
  <c r="AM531" i="63"/>
  <c r="BM531" i="63"/>
  <c r="AW531" i="63"/>
  <c r="J531" i="63"/>
  <c r="F531" i="63"/>
  <c r="BR531" i="63"/>
  <c r="P531" i="63"/>
  <c r="AD531" i="63"/>
  <c r="BD531" i="63"/>
  <c r="BB531" i="63"/>
  <c r="AE531" i="63"/>
  <c r="BS531" i="63"/>
  <c r="AN531" i="63"/>
  <c r="AT531" i="63"/>
  <c r="Q531" i="63"/>
  <c r="CS531" i="63"/>
  <c r="AV531" i="63"/>
  <c r="G531" i="63"/>
  <c r="CG531" i="63"/>
  <c r="X531" i="63"/>
  <c r="CP531" i="63"/>
  <c r="BY531" i="63"/>
  <c r="Y531" i="63"/>
  <c r="CR531" i="63"/>
  <c r="AG531" i="63"/>
  <c r="R531" i="63"/>
  <c r="BN531" i="63"/>
  <c r="DB531" i="63"/>
  <c r="CB531" i="63"/>
  <c r="I531" i="63"/>
  <c r="BT531" i="63"/>
  <c r="BU531" i="63"/>
  <c r="BF531" i="63"/>
  <c r="AC531" i="63"/>
  <c r="CH531" i="63"/>
  <c r="CO531" i="63"/>
  <c r="N128" i="7"/>
  <c r="F128" i="7"/>
  <c r="F139" i="62"/>
  <c r="Q142" i="62"/>
  <c r="J142" i="62"/>
  <c r="G145" i="62"/>
  <c r="G72" i="62"/>
  <c r="F12" i="62"/>
  <c r="I140" i="7"/>
  <c r="F58" i="62"/>
  <c r="O143" i="7"/>
  <c r="G48" i="7"/>
  <c r="G139" i="62"/>
  <c r="L128" i="62"/>
  <c r="N144" i="7"/>
  <c r="F132" i="62"/>
  <c r="N143" i="7"/>
  <c r="AY316" i="63"/>
  <c r="G49" i="7"/>
  <c r="N139" i="62"/>
  <c r="O139" i="62"/>
  <c r="H128" i="62"/>
  <c r="T95" i="7"/>
  <c r="M134" i="7"/>
  <c r="I128" i="7"/>
  <c r="H142" i="62"/>
  <c r="O72" i="62"/>
  <c r="K12" i="62"/>
  <c r="J50" i="7"/>
  <c r="O144" i="7"/>
  <c r="H58" i="62"/>
  <c r="N132" i="62"/>
  <c r="L134" i="7"/>
  <c r="AA526" i="63"/>
  <c r="AQ526" i="63"/>
  <c r="K526" i="63"/>
  <c r="L143" i="7"/>
  <c r="N48" i="7"/>
  <c r="F48" i="7"/>
  <c r="M128" i="7"/>
  <c r="N145" i="62"/>
  <c r="L72" i="62"/>
  <c r="M72" i="62"/>
  <c r="H132" i="62"/>
  <c r="O134" i="7"/>
  <c r="O48" i="7"/>
  <c r="F49" i="7"/>
  <c r="I72" i="62"/>
  <c r="H144" i="7"/>
  <c r="O58" i="62"/>
  <c r="I134" i="7"/>
  <c r="H143" i="7"/>
  <c r="H48" i="7"/>
  <c r="DC316" i="63"/>
  <c r="N49" i="7"/>
  <c r="G128" i="7"/>
  <c r="K139" i="62"/>
  <c r="M142" i="62"/>
  <c r="F142" i="62"/>
  <c r="F128" i="62"/>
  <c r="O128" i="62"/>
  <c r="F72" i="62"/>
  <c r="K140" i="7"/>
  <c r="Q95" i="7"/>
  <c r="L142" i="62"/>
  <c r="F145" i="62"/>
  <c r="L12" i="62"/>
  <c r="N12" i="62"/>
  <c r="AQ479" i="63"/>
  <c r="DC479" i="63"/>
  <c r="T30" i="7"/>
  <c r="U80" i="62"/>
  <c r="I144" i="7"/>
  <c r="M144" i="7"/>
  <c r="I58" i="62"/>
  <c r="N134" i="7"/>
  <c r="BO526" i="63"/>
  <c r="BG526" i="63"/>
  <c r="F143" i="7"/>
  <c r="H49" i="7"/>
  <c r="DC469" i="63"/>
  <c r="J128" i="7"/>
  <c r="I139" i="62"/>
  <c r="K142" i="62"/>
  <c r="G128" i="62"/>
  <c r="G12" i="62"/>
  <c r="I12" i="62"/>
  <c r="U106" i="7"/>
  <c r="T14" i="7"/>
  <c r="E25" i="60"/>
  <c r="G132" i="62"/>
  <c r="J134" i="7"/>
  <c r="O49" i="7"/>
  <c r="J139" i="62"/>
  <c r="Q139" i="62"/>
  <c r="G144" i="7"/>
  <c r="F144" i="7"/>
  <c r="H128" i="7"/>
  <c r="M139" i="62"/>
  <c r="O142" i="62"/>
  <c r="I142" i="62"/>
  <c r="K128" i="62"/>
  <c r="O12" i="62"/>
  <c r="H12" i="62"/>
  <c r="O140" i="7"/>
  <c r="T111" i="62"/>
  <c r="M143" i="7"/>
  <c r="J58" i="62"/>
  <c r="Q58" i="62"/>
  <c r="J132" i="62"/>
  <c r="Q132" i="62"/>
  <c r="F134" i="7"/>
  <c r="J143" i="7"/>
  <c r="H145" i="62"/>
  <c r="M145" i="62"/>
  <c r="BG479" i="63"/>
  <c r="G24" i="60"/>
  <c r="T58" i="7"/>
  <c r="T40" i="7"/>
  <c r="O132" i="62"/>
  <c r="CM526" i="63"/>
  <c r="CE526" i="63"/>
  <c r="S526" i="63"/>
  <c r="AI526" i="63"/>
  <c r="DC526" i="63"/>
  <c r="K143" i="7"/>
  <c r="BG469" i="63"/>
  <c r="G142" i="62"/>
  <c r="Q12" i="62"/>
  <c r="J12" i="62"/>
  <c r="L140" i="7"/>
  <c r="L132" i="62"/>
  <c r="M48" i="7"/>
  <c r="M49" i="7"/>
  <c r="I145" i="62"/>
  <c r="H72" i="62"/>
  <c r="N140" i="7"/>
  <c r="J144" i="7"/>
  <c r="AQ316" i="63"/>
  <c r="O128" i="7"/>
  <c r="L139" i="62"/>
  <c r="N142" i="62"/>
  <c r="K145" i="62"/>
  <c r="M140" i="7"/>
  <c r="J140" i="7"/>
  <c r="F140" i="7"/>
  <c r="U111" i="62"/>
  <c r="AI316" i="63" l="1"/>
  <c r="BO479" i="63"/>
  <c r="BW479" i="63"/>
  <c r="CM316" i="63"/>
  <c r="CU469" i="63"/>
  <c r="CU479" i="63"/>
  <c r="I50" i="7"/>
  <c r="I49" i="7"/>
  <c r="U47" i="7"/>
  <c r="T47" i="7"/>
  <c r="S316" i="63"/>
  <c r="P26" i="60"/>
  <c r="P24" i="60"/>
  <c r="CU316" i="63"/>
  <c r="Q128" i="7"/>
  <c r="CE316" i="63"/>
  <c r="BW469" i="63"/>
  <c r="AA316" i="63"/>
  <c r="AA479" i="63"/>
  <c r="AA469" i="63"/>
  <c r="Q143" i="7"/>
  <c r="BO469" i="63"/>
  <c r="U30" i="7"/>
  <c r="U26" i="7"/>
  <c r="CE469" i="63"/>
  <c r="U87" i="7"/>
  <c r="J26" i="60"/>
  <c r="J24" i="60"/>
  <c r="S469" i="63"/>
  <c r="Q49" i="7"/>
  <c r="CE479" i="63"/>
  <c r="BW316" i="63"/>
  <c r="L26" i="60"/>
  <c r="L24" i="60"/>
  <c r="AI469" i="63"/>
  <c r="AI479" i="63"/>
  <c r="U14" i="7"/>
  <c r="U12" i="7"/>
  <c r="CM469" i="63"/>
  <c r="T145" i="62"/>
  <c r="U58" i="7"/>
  <c r="U53" i="7"/>
  <c r="S479" i="63"/>
  <c r="K469" i="63"/>
  <c r="K316" i="63"/>
  <c r="H26" i="60"/>
  <c r="H24" i="60"/>
  <c r="M26" i="60"/>
  <c r="M24" i="60"/>
  <c r="S26" i="60"/>
  <c r="S24" i="60"/>
  <c r="O26" i="60"/>
  <c r="O24" i="60"/>
  <c r="CM479" i="63"/>
  <c r="K50" i="7"/>
  <c r="K48" i="7"/>
  <c r="T26" i="60"/>
  <c r="T24" i="60"/>
  <c r="Q140" i="7"/>
  <c r="Q144" i="7"/>
  <c r="U145" i="62"/>
  <c r="Q134" i="7"/>
  <c r="I26" i="60"/>
  <c r="I24" i="60"/>
  <c r="N26" i="60"/>
  <c r="N24" i="60"/>
  <c r="K479" i="63"/>
  <c r="BW349" i="63"/>
  <c r="BQ349" i="63"/>
  <c r="BO316" i="63"/>
  <c r="U94" i="7"/>
  <c r="T94" i="7"/>
  <c r="DC345" i="63"/>
  <c r="DC351" i="63"/>
  <c r="G50" i="7"/>
  <c r="L50" i="7"/>
  <c r="AI342" i="63"/>
  <c r="M50" i="7"/>
  <c r="AI344" i="63"/>
  <c r="CM343" i="63"/>
  <c r="O50" i="7"/>
  <c r="Q50" i="7"/>
  <c r="N50" i="7"/>
  <c r="F26" i="128" s="1"/>
  <c r="F50" i="7"/>
  <c r="CU82" i="63"/>
  <c r="CE82" i="63"/>
  <c r="AQ81" i="63"/>
  <c r="AI81" i="63"/>
  <c r="BW343" i="63"/>
  <c r="CY84" i="63"/>
  <c r="CX84" i="63"/>
  <c r="CT84" i="63"/>
  <c r="E84" i="63"/>
  <c r="Y84" i="63"/>
  <c r="AH84" i="63"/>
  <c r="BL84" i="63"/>
  <c r="H84" i="63"/>
  <c r="CW84" i="63"/>
  <c r="V84" i="63"/>
  <c r="AN84" i="63"/>
  <c r="BV84" i="63"/>
  <c r="M84" i="63"/>
  <c r="BK84" i="63"/>
  <c r="AC84" i="63"/>
  <c r="AV84" i="63"/>
  <c r="CK84" i="63"/>
  <c r="AP84" i="63"/>
  <c r="F84" i="63"/>
  <c r="Q84" i="63"/>
  <c r="AF84" i="63"/>
  <c r="AU84" i="63"/>
  <c r="I84" i="63"/>
  <c r="BB84" i="63"/>
  <c r="CB84" i="63"/>
  <c r="AL84" i="63"/>
  <c r="N84" i="63"/>
  <c r="BN84" i="63"/>
  <c r="CP84" i="63"/>
  <c r="AT84" i="63"/>
  <c r="AO84" i="63"/>
  <c r="CO84" i="63"/>
  <c r="BU84" i="63"/>
  <c r="BZ84" i="63"/>
  <c r="DA84" i="63"/>
  <c r="BM84" i="63"/>
  <c r="BS84" i="63"/>
  <c r="BD84" i="63"/>
  <c r="AK84" i="63"/>
  <c r="AX84" i="63"/>
  <c r="BI84" i="63"/>
  <c r="BY84" i="63"/>
  <c r="BE84" i="63"/>
  <c r="X84" i="63"/>
  <c r="BC84" i="63"/>
  <c r="BF84" i="63"/>
  <c r="CQ84" i="63"/>
  <c r="CH84" i="63"/>
  <c r="R84" i="63"/>
  <c r="W84" i="63"/>
  <c r="DB84" i="63"/>
  <c r="BJ84" i="63"/>
  <c r="AM84" i="63"/>
  <c r="AE84" i="63"/>
  <c r="AD84" i="63"/>
  <c r="AS84" i="63"/>
  <c r="CI84" i="63"/>
  <c r="CD84" i="63"/>
  <c r="CC84" i="63"/>
  <c r="CL84" i="63"/>
  <c r="BQ84" i="63"/>
  <c r="AW84" i="63"/>
  <c r="BT84" i="63"/>
  <c r="O84" i="63"/>
  <c r="BR84" i="63"/>
  <c r="U84" i="63"/>
  <c r="CZ84" i="63"/>
  <c r="CJ84" i="63"/>
  <c r="BA84" i="63"/>
  <c r="CA84" i="63"/>
  <c r="Z84" i="63"/>
  <c r="J84" i="63"/>
  <c r="AG84" i="63"/>
  <c r="G84" i="63"/>
  <c r="CR84" i="63"/>
  <c r="P84" i="63"/>
  <c r="CS84" i="63"/>
  <c r="CG84" i="63"/>
  <c r="BK348" i="63"/>
  <c r="CD348" i="63"/>
  <c r="AU348" i="63"/>
  <c r="BA348" i="63"/>
  <c r="Z348" i="63"/>
  <c r="BV348" i="63"/>
  <c r="CY348" i="63"/>
  <c r="AE348" i="63"/>
  <c r="BM348" i="63"/>
  <c r="AS348" i="63"/>
  <c r="O348" i="63"/>
  <c r="AH348" i="63"/>
  <c r="BI348" i="63"/>
  <c r="AL348" i="63"/>
  <c r="CK348" i="63"/>
  <c r="BU348" i="63"/>
  <c r="BQ348" i="63"/>
  <c r="X348" i="63"/>
  <c r="Q348" i="63"/>
  <c r="DB348" i="63"/>
  <c r="AV348" i="63"/>
  <c r="AG348" i="63"/>
  <c r="CS348" i="63"/>
  <c r="BS348" i="63"/>
  <c r="BL348" i="63"/>
  <c r="CP348" i="63"/>
  <c r="E348" i="63"/>
  <c r="AP348" i="63"/>
  <c r="BN348" i="63"/>
  <c r="F348" i="63"/>
  <c r="CI348" i="63"/>
  <c r="AX348" i="63"/>
  <c r="AK348" i="63"/>
  <c r="AD348" i="63"/>
  <c r="BD348" i="63"/>
  <c r="BJ348" i="63"/>
  <c r="AN348" i="63"/>
  <c r="CZ348" i="63"/>
  <c r="CW348" i="63"/>
  <c r="CQ348" i="63"/>
  <c r="U348" i="63"/>
  <c r="CB348" i="63"/>
  <c r="AF348" i="63"/>
  <c r="BC348" i="63"/>
  <c r="CO348" i="63"/>
  <c r="W348" i="63"/>
  <c r="CX348" i="63"/>
  <c r="AM348" i="63"/>
  <c r="CA348" i="63"/>
  <c r="CJ348" i="63"/>
  <c r="BZ348" i="63"/>
  <c r="I348" i="63"/>
  <c r="AW348" i="63"/>
  <c r="CH348" i="63"/>
  <c r="CG348" i="63"/>
  <c r="J348" i="63"/>
  <c r="BE348" i="63"/>
  <c r="Y348" i="63"/>
  <c r="DA348" i="63"/>
  <c r="BY348" i="63"/>
  <c r="BR348" i="63"/>
  <c r="H348" i="63"/>
  <c r="AC348" i="63"/>
  <c r="R348" i="63"/>
  <c r="M348" i="63"/>
  <c r="BF348" i="63"/>
  <c r="N348" i="63"/>
  <c r="CR348" i="63"/>
  <c r="V348" i="63"/>
  <c r="AT348" i="63"/>
  <c r="P348" i="63"/>
  <c r="CC348" i="63"/>
  <c r="AO348" i="63"/>
  <c r="BB348" i="63"/>
  <c r="CT348" i="63"/>
  <c r="CL348" i="63"/>
  <c r="G348" i="63"/>
  <c r="BT348" i="63"/>
  <c r="AM588" i="63"/>
  <c r="CS588" i="63"/>
  <c r="DA602" i="63"/>
  <c r="BI588" i="63"/>
  <c r="BZ588" i="63"/>
  <c r="M588" i="63"/>
  <c r="AW588" i="63"/>
  <c r="CD588" i="63"/>
  <c r="CC588" i="63"/>
  <c r="CL588" i="63"/>
  <c r="AC588" i="63"/>
  <c r="DB602" i="63"/>
  <c r="BF588" i="63"/>
  <c r="AV588" i="63"/>
  <c r="BJ588" i="63"/>
  <c r="G588" i="63"/>
  <c r="AH588" i="63"/>
  <c r="CT588" i="63"/>
  <c r="V588" i="63"/>
  <c r="BE588" i="63"/>
  <c r="AL588" i="63"/>
  <c r="H588" i="63"/>
  <c r="CR588" i="63"/>
  <c r="CG588" i="63"/>
  <c r="CI588" i="63"/>
  <c r="BL588" i="63"/>
  <c r="BY588" i="63"/>
  <c r="BN588" i="63"/>
  <c r="CQ588" i="63"/>
  <c r="Z588" i="63"/>
  <c r="AF588" i="63"/>
  <c r="AE588" i="63"/>
  <c r="AO588" i="63"/>
  <c r="CP588" i="63"/>
  <c r="BQ588" i="63"/>
  <c r="CZ602" i="63"/>
  <c r="AG588" i="63"/>
  <c r="CW602" i="63"/>
  <c r="CK588" i="63"/>
  <c r="BS588" i="63"/>
  <c r="Q588" i="63"/>
  <c r="BC588" i="63"/>
  <c r="CX602" i="63"/>
  <c r="AX588" i="63"/>
  <c r="CY602" i="63"/>
  <c r="AS588" i="63"/>
  <c r="BM588" i="63"/>
  <c r="E588" i="63"/>
  <c r="U588" i="63"/>
  <c r="X588" i="63"/>
  <c r="W588" i="63"/>
  <c r="CJ588" i="63"/>
  <c r="P588" i="63"/>
  <c r="N588" i="63"/>
  <c r="BR588" i="63"/>
  <c r="AP588" i="63"/>
  <c r="BD588" i="63"/>
  <c r="BT588" i="63"/>
  <c r="J588" i="63"/>
  <c r="BB588" i="63"/>
  <c r="O588" i="63"/>
  <c r="CB588" i="63"/>
  <c r="Y588" i="63"/>
  <c r="BK588" i="63"/>
  <c r="CH588" i="63"/>
  <c r="F588" i="63"/>
  <c r="CA588" i="63"/>
  <c r="BA588" i="63"/>
  <c r="R588" i="63"/>
  <c r="AN588" i="63"/>
  <c r="AK588" i="63"/>
  <c r="BV588" i="63"/>
  <c r="AU588" i="63"/>
  <c r="BU588" i="63"/>
  <c r="AD588" i="63"/>
  <c r="I588" i="63"/>
  <c r="AT588" i="63"/>
  <c r="AU83" i="63"/>
  <c r="BA83" i="63"/>
  <c r="CZ83" i="63"/>
  <c r="W83" i="63"/>
  <c r="CB83" i="63"/>
  <c r="AV83" i="63"/>
  <c r="BY83" i="63"/>
  <c r="CH83" i="63"/>
  <c r="CD83" i="63"/>
  <c r="AS83" i="63"/>
  <c r="Y83" i="63"/>
  <c r="BS83" i="63"/>
  <c r="BQ83" i="63"/>
  <c r="BU83" i="63"/>
  <c r="AW83" i="63"/>
  <c r="CQ83" i="63"/>
  <c r="O83" i="63"/>
  <c r="BK83" i="63"/>
  <c r="BM83" i="63"/>
  <c r="G83" i="63"/>
  <c r="BZ83" i="63"/>
  <c r="H83" i="63"/>
  <c r="BD83" i="63"/>
  <c r="CR83" i="63"/>
  <c r="AM83" i="63"/>
  <c r="I83" i="63"/>
  <c r="CA83" i="63"/>
  <c r="BR83" i="63"/>
  <c r="BL83" i="63"/>
  <c r="BB83" i="63"/>
  <c r="F83" i="63"/>
  <c r="AG83" i="63"/>
  <c r="CI83" i="63"/>
  <c r="CX83" i="63"/>
  <c r="CT83" i="63"/>
  <c r="R83" i="63"/>
  <c r="CJ83" i="63"/>
  <c r="CY83" i="63"/>
  <c r="AH83" i="63"/>
  <c r="BE83" i="63"/>
  <c r="N83" i="63"/>
  <c r="AF83" i="63"/>
  <c r="AL83" i="63"/>
  <c r="CG83" i="63"/>
  <c r="BJ83" i="63"/>
  <c r="AP83" i="63"/>
  <c r="AO83" i="63"/>
  <c r="AX83" i="63"/>
  <c r="AC83" i="63"/>
  <c r="E83" i="63"/>
  <c r="AK83" i="63"/>
  <c r="V83" i="63"/>
  <c r="U83" i="63"/>
  <c r="CW83" i="63"/>
  <c r="CP83" i="63"/>
  <c r="DA83" i="63"/>
  <c r="P83" i="63"/>
  <c r="CL83" i="63"/>
  <c r="BC83" i="63"/>
  <c r="M83" i="63"/>
  <c r="AD83" i="63"/>
  <c r="AT83" i="63"/>
  <c r="Q83" i="63"/>
  <c r="AE83" i="63"/>
  <c r="Z83" i="63"/>
  <c r="BT83" i="63"/>
  <c r="CO83" i="63"/>
  <c r="BI83" i="63"/>
  <c r="J83" i="63"/>
  <c r="X83" i="63"/>
  <c r="CS83" i="63"/>
  <c r="BF83" i="63"/>
  <c r="BN83" i="63"/>
  <c r="DB83" i="63"/>
  <c r="CC83" i="63"/>
  <c r="AN83" i="63"/>
  <c r="BV83" i="63"/>
  <c r="CK83" i="63"/>
  <c r="BQ76" i="63"/>
  <c r="CD76" i="63"/>
  <c r="CT76" i="63"/>
  <c r="CO76" i="63"/>
  <c r="CZ76" i="63"/>
  <c r="BL76" i="63"/>
  <c r="M76" i="63"/>
  <c r="N76" i="63"/>
  <c r="AW76" i="63"/>
  <c r="BI76" i="63"/>
  <c r="BU76" i="63"/>
  <c r="W76" i="63"/>
  <c r="BJ76" i="63"/>
  <c r="V76" i="63"/>
  <c r="CH76" i="63"/>
  <c r="U76" i="63"/>
  <c r="CW76" i="63"/>
  <c r="CL76" i="63"/>
  <c r="CR76" i="63"/>
  <c r="CI76" i="63"/>
  <c r="Y76" i="63"/>
  <c r="AD76" i="63"/>
  <c r="AV76" i="63"/>
  <c r="F76" i="63"/>
  <c r="DA76" i="63"/>
  <c r="I76" i="63"/>
  <c r="CG76" i="63"/>
  <c r="BV76" i="63"/>
  <c r="CC76" i="63"/>
  <c r="O76" i="63"/>
  <c r="X76" i="63"/>
  <c r="BS76" i="63"/>
  <c r="H76" i="63"/>
  <c r="Z76" i="63"/>
  <c r="G76" i="63"/>
  <c r="AU76" i="63"/>
  <c r="DB76" i="63"/>
  <c r="AS76" i="63"/>
  <c r="BB76" i="63"/>
  <c r="AK76" i="63"/>
  <c r="CB76" i="63"/>
  <c r="BD76" i="63"/>
  <c r="AX76" i="63"/>
  <c r="CA76" i="63"/>
  <c r="BZ76" i="63"/>
  <c r="AG76" i="63"/>
  <c r="BA76" i="63"/>
  <c r="CJ76" i="63"/>
  <c r="AT76" i="63"/>
  <c r="AN76" i="63"/>
  <c r="BY76" i="63"/>
  <c r="AC76" i="63"/>
  <c r="AO76" i="63"/>
  <c r="CY76" i="63"/>
  <c r="BR76" i="63"/>
  <c r="CP76" i="63"/>
  <c r="J76" i="63"/>
  <c r="P76" i="63"/>
  <c r="AP76" i="63"/>
  <c r="BE76" i="63"/>
  <c r="CX76" i="63"/>
  <c r="R76" i="63"/>
  <c r="Q76" i="63"/>
  <c r="AF76" i="63"/>
  <c r="CQ76" i="63"/>
  <c r="BC76" i="63"/>
  <c r="AM76" i="63"/>
  <c r="BM76" i="63"/>
  <c r="E76" i="63"/>
  <c r="BK76" i="63"/>
  <c r="BN76" i="63"/>
  <c r="BF76" i="63"/>
  <c r="AL76" i="63"/>
  <c r="CK76" i="63"/>
  <c r="CS76" i="63"/>
  <c r="AH76" i="63"/>
  <c r="AE76" i="63"/>
  <c r="BT76" i="63"/>
  <c r="AM75" i="63"/>
  <c r="H75" i="63"/>
  <c r="BD75" i="63"/>
  <c r="F75" i="63"/>
  <c r="CQ75" i="63"/>
  <c r="J75" i="63"/>
  <c r="BB75" i="63"/>
  <c r="CA75" i="63"/>
  <c r="BM75" i="63"/>
  <c r="W75" i="63"/>
  <c r="AL75" i="63"/>
  <c r="CB75" i="63"/>
  <c r="CO75" i="63"/>
  <c r="BC75" i="63"/>
  <c r="AD75" i="63"/>
  <c r="AT75" i="63"/>
  <c r="AX75" i="63"/>
  <c r="AO75" i="63"/>
  <c r="BJ75" i="63"/>
  <c r="BL75" i="63"/>
  <c r="AC75" i="63"/>
  <c r="CG75" i="63"/>
  <c r="BY75" i="63"/>
  <c r="CX75" i="63"/>
  <c r="BK75" i="63"/>
  <c r="BE75" i="63"/>
  <c r="Z75" i="63"/>
  <c r="CT75" i="63"/>
  <c r="CP75" i="63"/>
  <c r="M75" i="63"/>
  <c r="AN75" i="63"/>
  <c r="BN75" i="63"/>
  <c r="N75" i="63"/>
  <c r="CL75" i="63"/>
  <c r="I75" i="63"/>
  <c r="CW75" i="63"/>
  <c r="X75" i="63"/>
  <c r="G75" i="63"/>
  <c r="AU75" i="63"/>
  <c r="AW75" i="63"/>
  <c r="CY75" i="63"/>
  <c r="AS75" i="63"/>
  <c r="AH75" i="63"/>
  <c r="BI75" i="63"/>
  <c r="CK75" i="63"/>
  <c r="CR75" i="63"/>
  <c r="BV75" i="63"/>
  <c r="CS75" i="63"/>
  <c r="AP75" i="63"/>
  <c r="BR75" i="63"/>
  <c r="BU75" i="63"/>
  <c r="CC75" i="63"/>
  <c r="AK75" i="63"/>
  <c r="BA75" i="63"/>
  <c r="CI75" i="63"/>
  <c r="P75" i="63"/>
  <c r="BS75" i="63"/>
  <c r="E75" i="63"/>
  <c r="V75" i="63"/>
  <c r="DB75" i="63"/>
  <c r="R75" i="63"/>
  <c r="BF75" i="63"/>
  <c r="U75" i="63"/>
  <c r="O75" i="63"/>
  <c r="AF75" i="63"/>
  <c r="Y75" i="63"/>
  <c r="CD75" i="63"/>
  <c r="BZ75" i="63"/>
  <c r="BQ75" i="63"/>
  <c r="Q75" i="63"/>
  <c r="CH75" i="63"/>
  <c r="CJ75" i="63"/>
  <c r="AG75" i="63"/>
  <c r="AE75" i="63"/>
  <c r="CZ75" i="63"/>
  <c r="AV75" i="63"/>
  <c r="BT75" i="63"/>
  <c r="DA75" i="63"/>
  <c r="CK77" i="63"/>
  <c r="BT77" i="63"/>
  <c r="AD77" i="63"/>
  <c r="CB77" i="63"/>
  <c r="CQ77" i="63"/>
  <c r="CC77" i="63"/>
  <c r="CW77" i="63"/>
  <c r="CT77" i="63"/>
  <c r="AV77" i="63"/>
  <c r="CX77" i="63"/>
  <c r="N77" i="63"/>
  <c r="AE77" i="63"/>
  <c r="BK77" i="63"/>
  <c r="X77" i="63"/>
  <c r="Q77" i="63"/>
  <c r="CY77" i="63"/>
  <c r="BZ77" i="63"/>
  <c r="F77" i="63"/>
  <c r="AW77" i="63"/>
  <c r="AX77" i="63"/>
  <c r="BL77" i="63"/>
  <c r="M77" i="63"/>
  <c r="BV77" i="63"/>
  <c r="CA77" i="63"/>
  <c r="BE77" i="63"/>
  <c r="CG77" i="63"/>
  <c r="CD77" i="63"/>
  <c r="AF77" i="63"/>
  <c r="CS77" i="63"/>
  <c r="AM77" i="63"/>
  <c r="CL77" i="63"/>
  <c r="AL77" i="63"/>
  <c r="BY77" i="63"/>
  <c r="Y77" i="63"/>
  <c r="BS77" i="63"/>
  <c r="P77" i="63"/>
  <c r="W77" i="63"/>
  <c r="AC77" i="63"/>
  <c r="O77" i="63"/>
  <c r="BJ77" i="63"/>
  <c r="CP77" i="63"/>
  <c r="H77" i="63"/>
  <c r="CJ77" i="63"/>
  <c r="AO77" i="63"/>
  <c r="AK77" i="63"/>
  <c r="BF77" i="63"/>
  <c r="AS77" i="63"/>
  <c r="CR77" i="63"/>
  <c r="CI77" i="63"/>
  <c r="BM77" i="63"/>
  <c r="BU77" i="63"/>
  <c r="DA77" i="63"/>
  <c r="I77" i="63"/>
  <c r="CO77" i="63"/>
  <c r="AG77" i="63"/>
  <c r="E77" i="63"/>
  <c r="AU77" i="63"/>
  <c r="AN77" i="63"/>
  <c r="BR77" i="63"/>
  <c r="CH77" i="63"/>
  <c r="AH77" i="63"/>
  <c r="V77" i="63"/>
  <c r="BN77" i="63"/>
  <c r="BA77" i="63"/>
  <c r="AT77" i="63"/>
  <c r="Z77" i="63"/>
  <c r="DB77" i="63"/>
  <c r="BQ77" i="63"/>
  <c r="U77" i="63"/>
  <c r="J77" i="63"/>
  <c r="R77" i="63"/>
  <c r="CZ77" i="63"/>
  <c r="BI77" i="63"/>
  <c r="BD77" i="63"/>
  <c r="AP77" i="63"/>
  <c r="BB77" i="63"/>
  <c r="G77" i="63"/>
  <c r="BC77" i="63"/>
  <c r="AG217" i="63"/>
  <c r="M217" i="63"/>
  <c r="AM217" i="63"/>
  <c r="CP217" i="63"/>
  <c r="BD217" i="63"/>
  <c r="E217" i="63"/>
  <c r="CT217" i="63"/>
  <c r="N217" i="63"/>
  <c r="BK217" i="63"/>
  <c r="W217" i="63"/>
  <c r="BT217" i="63"/>
  <c r="BZ217" i="63"/>
  <c r="CO217" i="63"/>
  <c r="AF217" i="63"/>
  <c r="BI217" i="63"/>
  <c r="CQ217" i="63"/>
  <c r="AL217" i="63"/>
  <c r="CD217" i="63"/>
  <c r="BU217" i="63"/>
  <c r="CK217" i="63"/>
  <c r="AN217" i="63"/>
  <c r="AX217" i="63"/>
  <c r="CH217" i="63"/>
  <c r="CB217" i="63"/>
  <c r="AH217" i="63"/>
  <c r="I217" i="63"/>
  <c r="BV217" i="63"/>
  <c r="DA217" i="63"/>
  <c r="BS217" i="63"/>
  <c r="H217" i="63"/>
  <c r="CW217" i="63"/>
  <c r="BN217" i="63"/>
  <c r="AC217" i="63"/>
  <c r="CY217" i="63"/>
  <c r="BQ217" i="63"/>
  <c r="BC217" i="63"/>
  <c r="CL217" i="63"/>
  <c r="Q217" i="63"/>
  <c r="DB217" i="63"/>
  <c r="AT217" i="63"/>
  <c r="CR217" i="63"/>
  <c r="CX217" i="63"/>
  <c r="Y217" i="63"/>
  <c r="AW217" i="63"/>
  <c r="AK217" i="63"/>
  <c r="CC217" i="63"/>
  <c r="Z217" i="63"/>
  <c r="CG217" i="63"/>
  <c r="CJ217" i="63"/>
  <c r="CS217" i="63"/>
  <c r="AV217" i="63"/>
  <c r="BR217" i="63"/>
  <c r="BF217" i="63"/>
  <c r="V217" i="63"/>
  <c r="R217" i="63"/>
  <c r="U217" i="63"/>
  <c r="AE217" i="63"/>
  <c r="P217" i="63"/>
  <c r="BA217" i="63"/>
  <c r="X217" i="63"/>
  <c r="AD217" i="63"/>
  <c r="AS217" i="63"/>
  <c r="BE217" i="63"/>
  <c r="G217" i="63"/>
  <c r="AU217" i="63"/>
  <c r="AP217" i="63"/>
  <c r="CI217" i="63"/>
  <c r="AO217" i="63"/>
  <c r="BJ217" i="63"/>
  <c r="BM217" i="63"/>
  <c r="BB217" i="63"/>
  <c r="BY217" i="63"/>
  <c r="F217" i="63"/>
  <c r="J217" i="63"/>
  <c r="CA217" i="63"/>
  <c r="O217" i="63"/>
  <c r="BL217" i="63"/>
  <c r="CZ217" i="63"/>
  <c r="BL347" i="63"/>
  <c r="H347" i="63"/>
  <c r="AF347" i="63"/>
  <c r="Z347" i="63"/>
  <c r="BI347" i="63"/>
  <c r="BN347" i="63"/>
  <c r="CP347" i="63"/>
  <c r="CL347" i="63"/>
  <c r="AX347" i="63"/>
  <c r="CA347" i="63"/>
  <c r="BE347" i="63"/>
  <c r="BA347" i="63"/>
  <c r="AM347" i="63"/>
  <c r="CS347" i="63"/>
  <c r="BS347" i="63"/>
  <c r="AD347" i="63"/>
  <c r="CD347" i="63"/>
  <c r="DB347" i="63"/>
  <c r="CW347" i="63"/>
  <c r="CZ347" i="63"/>
  <c r="CI347" i="63"/>
  <c r="AK347" i="63"/>
  <c r="W347" i="63"/>
  <c r="CY347" i="63"/>
  <c r="BQ347" i="63"/>
  <c r="O347" i="63"/>
  <c r="CK347" i="63"/>
  <c r="BF347" i="63"/>
  <c r="Y347" i="63"/>
  <c r="BC347" i="63"/>
  <c r="CR347" i="63"/>
  <c r="AS347" i="63"/>
  <c r="CH347" i="63"/>
  <c r="BT347" i="63"/>
  <c r="AL347" i="63"/>
  <c r="AT347" i="63"/>
  <c r="BR347" i="63"/>
  <c r="AN347" i="63"/>
  <c r="N347" i="63"/>
  <c r="CC347" i="63"/>
  <c r="AO347" i="63"/>
  <c r="CO347" i="63"/>
  <c r="AV347" i="63"/>
  <c r="AU347" i="63"/>
  <c r="R347" i="63"/>
  <c r="AG347" i="63"/>
  <c r="V347" i="63"/>
  <c r="BK347" i="63"/>
  <c r="BV347" i="63"/>
  <c r="BJ347" i="63"/>
  <c r="AE347" i="63"/>
  <c r="CJ347" i="63"/>
  <c r="DA347" i="63"/>
  <c r="U347" i="63"/>
  <c r="CQ347" i="63"/>
  <c r="BZ347" i="63"/>
  <c r="J347" i="63"/>
  <c r="AW347" i="63"/>
  <c r="BU347" i="63"/>
  <c r="X347" i="63"/>
  <c r="I347" i="63"/>
  <c r="F347" i="63"/>
  <c r="BY347" i="63"/>
  <c r="E347" i="63"/>
  <c r="CG347" i="63"/>
  <c r="CB347" i="63"/>
  <c r="P347" i="63"/>
  <c r="BB347" i="63"/>
  <c r="M347" i="63"/>
  <c r="G347" i="63"/>
  <c r="CT347" i="63"/>
  <c r="BD347" i="63"/>
  <c r="Q347" i="63"/>
  <c r="BM347" i="63"/>
  <c r="AC347" i="63"/>
  <c r="AH347" i="63"/>
  <c r="AP347" i="63"/>
  <c r="CX347" i="63"/>
  <c r="CX78" i="63"/>
  <c r="CB78" i="63"/>
  <c r="CH78" i="63"/>
  <c r="CL78" i="63"/>
  <c r="Q78" i="63"/>
  <c r="CQ78" i="63"/>
  <c r="CD78" i="63"/>
  <c r="J78" i="63"/>
  <c r="AG78" i="63"/>
  <c r="CZ78" i="63"/>
  <c r="BZ78" i="63"/>
  <c r="CT78" i="63"/>
  <c r="DA78" i="63"/>
  <c r="BR78" i="63"/>
  <c r="CS78" i="63"/>
  <c r="AF78" i="63"/>
  <c r="BM78" i="63"/>
  <c r="BB78" i="63"/>
  <c r="CY78" i="63"/>
  <c r="BL78" i="63"/>
  <c r="CP78" i="63"/>
  <c r="AT78" i="63"/>
  <c r="BA78" i="63"/>
  <c r="V78" i="63"/>
  <c r="H78" i="63"/>
  <c r="Y78" i="63"/>
  <c r="DB78" i="63"/>
  <c r="AS78" i="63"/>
  <c r="AW78" i="63"/>
  <c r="X78" i="63"/>
  <c r="AM78" i="63"/>
  <c r="AU78" i="63"/>
  <c r="F78" i="63"/>
  <c r="R78" i="63"/>
  <c r="BU78" i="63"/>
  <c r="G78" i="63"/>
  <c r="BS78" i="63"/>
  <c r="N78" i="63"/>
  <c r="BV78" i="63"/>
  <c r="BT78" i="63"/>
  <c r="CI78" i="63"/>
  <c r="AC78" i="63"/>
  <c r="CK78" i="63"/>
  <c r="CR78" i="63"/>
  <c r="I78" i="63"/>
  <c r="BQ78" i="63"/>
  <c r="P78" i="63"/>
  <c r="AL78" i="63"/>
  <c r="BK78" i="63"/>
  <c r="CW78" i="63"/>
  <c r="AD78" i="63"/>
  <c r="BY78" i="63"/>
  <c r="E78" i="63"/>
  <c r="CC78" i="63"/>
  <c r="BF78" i="63"/>
  <c r="AN78" i="63"/>
  <c r="BN78" i="63"/>
  <c r="AV78" i="63"/>
  <c r="AK78" i="63"/>
  <c r="AX78" i="63"/>
  <c r="CO78" i="63"/>
  <c r="U78" i="63"/>
  <c r="O78" i="63"/>
  <c r="AO78" i="63"/>
  <c r="BJ78" i="63"/>
  <c r="AP78" i="63"/>
  <c r="BD78" i="63"/>
  <c r="CA78" i="63"/>
  <c r="W78" i="63"/>
  <c r="M78" i="63"/>
  <c r="BI78" i="63"/>
  <c r="AE78" i="63"/>
  <c r="CJ78" i="63"/>
  <c r="BC78" i="63"/>
  <c r="BE78" i="63"/>
  <c r="Z78" i="63"/>
  <c r="CG78" i="63"/>
  <c r="AH78" i="63"/>
  <c r="BJ85" i="63"/>
  <c r="AN85" i="63"/>
  <c r="G85" i="63"/>
  <c r="Z85" i="63"/>
  <c r="AL85" i="63"/>
  <c r="CR85" i="63"/>
  <c r="AO85" i="63"/>
  <c r="CW85" i="63"/>
  <c r="BC85" i="63"/>
  <c r="R85" i="63"/>
  <c r="AX85" i="63"/>
  <c r="AP85" i="63"/>
  <c r="X85" i="63"/>
  <c r="BK85" i="63"/>
  <c r="Q85" i="63"/>
  <c r="BS85" i="63"/>
  <c r="CQ85" i="63"/>
  <c r="E85" i="63"/>
  <c r="CH85" i="63"/>
  <c r="CS85" i="63"/>
  <c r="I85" i="63"/>
  <c r="AC85" i="63"/>
  <c r="AV85" i="63"/>
  <c r="P85" i="63"/>
  <c r="AG85" i="63"/>
  <c r="BD85" i="63"/>
  <c r="BV85" i="63"/>
  <c r="BT85" i="63"/>
  <c r="DA85" i="63"/>
  <c r="AT85" i="63"/>
  <c r="AE85" i="63"/>
  <c r="DB85" i="63"/>
  <c r="AF85" i="63"/>
  <c r="O85" i="63"/>
  <c r="W85" i="63"/>
  <c r="CK85" i="63"/>
  <c r="H85" i="63"/>
  <c r="CP85" i="63"/>
  <c r="BA85" i="63"/>
  <c r="AW85" i="63"/>
  <c r="BN85" i="63"/>
  <c r="M85" i="63"/>
  <c r="U85" i="63"/>
  <c r="AS85" i="63"/>
  <c r="BQ85" i="63"/>
  <c r="BL85" i="63"/>
  <c r="CX85" i="63"/>
  <c r="AM85" i="63"/>
  <c r="CT85" i="63"/>
  <c r="CG85" i="63"/>
  <c r="CC85" i="63"/>
  <c r="CB85" i="63"/>
  <c r="CZ85" i="63"/>
  <c r="BM85" i="63"/>
  <c r="V85" i="63"/>
  <c r="BY85" i="63"/>
  <c r="J85" i="63"/>
  <c r="F85" i="63"/>
  <c r="CJ85" i="63"/>
  <c r="Y85" i="63"/>
  <c r="AU85" i="63"/>
  <c r="BF85" i="63"/>
  <c r="N85" i="63"/>
  <c r="BZ85" i="63"/>
  <c r="CY85" i="63"/>
  <c r="CO85" i="63"/>
  <c r="BE85" i="63"/>
  <c r="BB85" i="63"/>
  <c r="BU85" i="63"/>
  <c r="AH85" i="63"/>
  <c r="AK85" i="63"/>
  <c r="BR85" i="63"/>
  <c r="AD85" i="63"/>
  <c r="CA85" i="63"/>
  <c r="CD85" i="63"/>
  <c r="BI85" i="63"/>
  <c r="CI85" i="63"/>
  <c r="CL85" i="63"/>
  <c r="T50" i="7"/>
  <c r="G26" i="60"/>
  <c r="T139" i="62"/>
  <c r="U139" i="62"/>
  <c r="CU531" i="63"/>
  <c r="BO531" i="63"/>
  <c r="S531" i="63"/>
  <c r="BG531" i="63"/>
  <c r="AA531" i="63"/>
  <c r="K528" i="63"/>
  <c r="AY528" i="63"/>
  <c r="BO489" i="63"/>
  <c r="S489" i="63"/>
  <c r="K489" i="63"/>
  <c r="AA80" i="63"/>
  <c r="BO80" i="63"/>
  <c r="CM80" i="63"/>
  <c r="AA81" i="63"/>
  <c r="BO81" i="63"/>
  <c r="CM81" i="63"/>
  <c r="DC344" i="63"/>
  <c r="AA344" i="63"/>
  <c r="AA343" i="63"/>
  <c r="L73" i="7"/>
  <c r="AQ343" i="63"/>
  <c r="BO343" i="63"/>
  <c r="AI350" i="63"/>
  <c r="BW350" i="63"/>
  <c r="DC342" i="63"/>
  <c r="AQ342" i="63"/>
  <c r="I72" i="7"/>
  <c r="BW342" i="63"/>
  <c r="K351" i="63"/>
  <c r="BW345" i="63"/>
  <c r="BO349" i="63"/>
  <c r="CE349" i="63"/>
  <c r="K349" i="63"/>
  <c r="CM349" i="63"/>
  <c r="U142" i="62"/>
  <c r="T142" i="62"/>
  <c r="K531" i="63"/>
  <c r="S528" i="63"/>
  <c r="DC528" i="63"/>
  <c r="CU528" i="63"/>
  <c r="R26" i="60"/>
  <c r="DC489" i="63"/>
  <c r="AA489" i="63"/>
  <c r="CE489" i="63"/>
  <c r="BW80" i="63"/>
  <c r="AQ80" i="63"/>
  <c r="DC80" i="63"/>
  <c r="O61" i="62"/>
  <c r="M61" i="62"/>
  <c r="K82" i="63"/>
  <c r="BO82" i="63"/>
  <c r="CM82" i="63"/>
  <c r="Q60" i="62"/>
  <c r="K81" i="63"/>
  <c r="I60" i="62"/>
  <c r="CE81" i="63"/>
  <c r="I74" i="7"/>
  <c r="BO344" i="63"/>
  <c r="CU344" i="63"/>
  <c r="AI343" i="63"/>
  <c r="CE343" i="63"/>
  <c r="CU343" i="63"/>
  <c r="N73" i="7"/>
  <c r="CU350" i="63"/>
  <c r="DC350" i="63"/>
  <c r="CU342" i="63"/>
  <c r="K342" i="63"/>
  <c r="S351" i="63"/>
  <c r="AA345" i="63"/>
  <c r="S345" i="63"/>
  <c r="CM345" i="63"/>
  <c r="DC349" i="63"/>
  <c r="CU349" i="63"/>
  <c r="BG349" i="63"/>
  <c r="T12" i="62"/>
  <c r="U12" i="62"/>
  <c r="U58" i="62"/>
  <c r="T58" i="62"/>
  <c r="CE531" i="63"/>
  <c r="CM531" i="63"/>
  <c r="AQ528" i="63"/>
  <c r="AA528" i="63"/>
  <c r="K26" i="60"/>
  <c r="AQ489" i="63"/>
  <c r="CE80" i="63"/>
  <c r="K80" i="63"/>
  <c r="CU80" i="63"/>
  <c r="BW82" i="63"/>
  <c r="CU81" i="63"/>
  <c r="DC81" i="63"/>
  <c r="BW344" i="63"/>
  <c r="DC343" i="63"/>
  <c r="K343" i="63"/>
  <c r="S350" i="63"/>
  <c r="AQ350" i="63"/>
  <c r="CE350" i="63"/>
  <c r="BO350" i="63"/>
  <c r="K350" i="63"/>
  <c r="AA342" i="63"/>
  <c r="CE342" i="63"/>
  <c r="S342" i="63"/>
  <c r="CE351" i="63"/>
  <c r="CM351" i="63"/>
  <c r="BW351" i="63"/>
  <c r="AQ351" i="63"/>
  <c r="AI349" i="63"/>
  <c r="U132" i="62"/>
  <c r="T132" i="62"/>
  <c r="H50" i="7"/>
  <c r="AY531" i="63"/>
  <c r="AQ531" i="63"/>
  <c r="DC531" i="63"/>
  <c r="AI528" i="63"/>
  <c r="CE528" i="63"/>
  <c r="BW528" i="63"/>
  <c r="BO528" i="63"/>
  <c r="BG528" i="63"/>
  <c r="CM528" i="63"/>
  <c r="AI489" i="63"/>
  <c r="BW489" i="63"/>
  <c r="BG489" i="63"/>
  <c r="CU489" i="63"/>
  <c r="AY489" i="63"/>
  <c r="T72" i="62"/>
  <c r="U72" i="62"/>
  <c r="T128" i="62"/>
  <c r="U128" i="62"/>
  <c r="S80" i="63"/>
  <c r="AI80" i="63"/>
  <c r="AQ82" i="63"/>
  <c r="DC82" i="63"/>
  <c r="AA82" i="63"/>
  <c r="S82" i="63"/>
  <c r="AI82" i="63"/>
  <c r="S81" i="63"/>
  <c r="AQ344" i="63"/>
  <c r="K344" i="63"/>
  <c r="CE344" i="63"/>
  <c r="S343" i="63"/>
  <c r="AA350" i="63"/>
  <c r="BO342" i="63"/>
  <c r="CM342" i="63"/>
  <c r="AI351" i="63"/>
  <c r="CU351" i="63"/>
  <c r="AA351" i="63"/>
  <c r="BO351" i="63"/>
  <c r="AI345" i="63"/>
  <c r="CE345" i="63"/>
  <c r="K345" i="63"/>
  <c r="BO345" i="63"/>
  <c r="CU345" i="63"/>
  <c r="AQ345" i="63"/>
  <c r="S349" i="63"/>
  <c r="AA349" i="63"/>
  <c r="AY349" i="63"/>
  <c r="AQ349" i="63"/>
  <c r="R80" i="7" l="1"/>
  <c r="AY350" i="63"/>
  <c r="S73" i="7"/>
  <c r="BG343" i="63"/>
  <c r="W26" i="60"/>
  <c r="W24" i="60"/>
  <c r="S81" i="7"/>
  <c r="BG351" i="63"/>
  <c r="U134" i="7"/>
  <c r="T134" i="7"/>
  <c r="U48" i="7"/>
  <c r="T48" i="7"/>
  <c r="R81" i="7"/>
  <c r="AY351" i="63"/>
  <c r="S59" i="62"/>
  <c r="BG80" i="63"/>
  <c r="R72" i="7"/>
  <c r="AY342" i="63"/>
  <c r="CM350" i="63"/>
  <c r="BW81" i="63"/>
  <c r="CM344" i="63"/>
  <c r="CM489" i="63"/>
  <c r="S72" i="7"/>
  <c r="BG342" i="63"/>
  <c r="G74" i="7"/>
  <c r="S344" i="63"/>
  <c r="AI531" i="63"/>
  <c r="S61" i="62"/>
  <c r="BG82" i="63"/>
  <c r="R75" i="7"/>
  <c r="AY345" i="63"/>
  <c r="U144" i="7"/>
  <c r="T144" i="7"/>
  <c r="U95" i="7"/>
  <c r="U143" i="7"/>
  <c r="T143" i="7"/>
  <c r="R74" i="7"/>
  <c r="AY344" i="63"/>
  <c r="R60" i="62"/>
  <c r="AY81" i="63"/>
  <c r="S80" i="7"/>
  <c r="BG350" i="63"/>
  <c r="U26" i="60"/>
  <c r="U24" i="60"/>
  <c r="R73" i="7"/>
  <c r="AY343" i="63"/>
  <c r="E26" i="60"/>
  <c r="E24" i="60"/>
  <c r="CU588" i="63"/>
  <c r="CO588" i="63"/>
  <c r="BW531" i="63"/>
  <c r="U128" i="7"/>
  <c r="T128" i="7"/>
  <c r="L79" i="7"/>
  <c r="S60" i="62"/>
  <c r="BG81" i="63"/>
  <c r="S74" i="7"/>
  <c r="BG344" i="63"/>
  <c r="U40" i="7"/>
  <c r="S75" i="7"/>
  <c r="BG345" i="63"/>
  <c r="R61" i="62"/>
  <c r="AY82" i="63"/>
  <c r="R59" i="62"/>
  <c r="AY80" i="63"/>
  <c r="C26" i="128"/>
  <c r="F30" i="128"/>
  <c r="U140" i="7"/>
  <c r="T140" i="7"/>
  <c r="U49" i="7"/>
  <c r="T49" i="7"/>
  <c r="AQ588" i="63"/>
  <c r="N74" i="7"/>
  <c r="L60" i="62"/>
  <c r="J60" i="62"/>
  <c r="N80" i="7"/>
  <c r="DC602" i="63"/>
  <c r="M80" i="7"/>
  <c r="O75" i="7"/>
  <c r="N72" i="7"/>
  <c r="R79" i="7"/>
  <c r="K75" i="7"/>
  <c r="K81" i="7"/>
  <c r="F74" i="7"/>
  <c r="H61" i="62"/>
  <c r="I59" i="62"/>
  <c r="L81" i="7"/>
  <c r="M72" i="7"/>
  <c r="K80" i="7"/>
  <c r="J80" i="7"/>
  <c r="O60" i="62"/>
  <c r="L61" i="62"/>
  <c r="M59" i="62"/>
  <c r="N75" i="7"/>
  <c r="G81" i="7"/>
  <c r="O80" i="7"/>
  <c r="O73" i="7"/>
  <c r="O74" i="7"/>
  <c r="T60" i="62"/>
  <c r="U60" i="62"/>
  <c r="N61" i="62"/>
  <c r="F61" i="62"/>
  <c r="L75" i="7"/>
  <c r="F81" i="7"/>
  <c r="L80" i="7"/>
  <c r="K73" i="7"/>
  <c r="N60" i="62"/>
  <c r="S78" i="63"/>
  <c r="BW78" i="63"/>
  <c r="AI78" i="63"/>
  <c r="AA347" i="63"/>
  <c r="BO347" i="63"/>
  <c r="CM217" i="63"/>
  <c r="BW217" i="63"/>
  <c r="BO217" i="63"/>
  <c r="S217" i="63"/>
  <c r="AA77" i="63"/>
  <c r="CU77" i="63"/>
  <c r="CE77" i="63"/>
  <c r="AA75" i="63"/>
  <c r="K75" i="63"/>
  <c r="BO75" i="63"/>
  <c r="S75" i="63"/>
  <c r="AI75" i="63"/>
  <c r="CU75" i="63"/>
  <c r="K76" i="63"/>
  <c r="BO76" i="63"/>
  <c r="S76" i="63"/>
  <c r="BW76" i="63"/>
  <c r="BO83" i="63"/>
  <c r="DC83" i="63"/>
  <c r="AQ83" i="63"/>
  <c r="CM83" i="63"/>
  <c r="BW588" i="63"/>
  <c r="AI588" i="63"/>
  <c r="CE348" i="63"/>
  <c r="AA84" i="63"/>
  <c r="BO84" i="63"/>
  <c r="CU84" i="63"/>
  <c r="S84" i="63"/>
  <c r="DC84" i="63"/>
  <c r="S79" i="7"/>
  <c r="L72" i="7"/>
  <c r="H73" i="7"/>
  <c r="K60" i="62"/>
  <c r="CM85" i="63"/>
  <c r="AI85" i="63"/>
  <c r="K85" i="63"/>
  <c r="AA78" i="63"/>
  <c r="K78" i="63"/>
  <c r="K347" i="63"/>
  <c r="DC347" i="63"/>
  <c r="CU217" i="63"/>
  <c r="K217" i="63"/>
  <c r="CM77" i="63"/>
  <c r="DC75" i="63"/>
  <c r="BT88" i="63"/>
  <c r="BA88" i="63"/>
  <c r="BI88" i="63"/>
  <c r="AH88" i="63"/>
  <c r="AW88" i="63"/>
  <c r="F88" i="63"/>
  <c r="CS88" i="63"/>
  <c r="BR88" i="63"/>
  <c r="BM88" i="63"/>
  <c r="G88" i="63"/>
  <c r="X88" i="63"/>
  <c r="BY88" i="63"/>
  <c r="CW88" i="63"/>
  <c r="AT88" i="63"/>
  <c r="CQ88" i="63"/>
  <c r="H88" i="63"/>
  <c r="CG88" i="63"/>
  <c r="CT88" i="63"/>
  <c r="Z88" i="63"/>
  <c r="BZ88" i="63"/>
  <c r="E88" i="63"/>
  <c r="BU88" i="63"/>
  <c r="BV88" i="63"/>
  <c r="AG88" i="63"/>
  <c r="AE88" i="63"/>
  <c r="CL88" i="63"/>
  <c r="Y88" i="63"/>
  <c r="AM88" i="63"/>
  <c r="AP88" i="63"/>
  <c r="BJ88" i="63"/>
  <c r="DB88" i="63"/>
  <c r="BD88" i="63"/>
  <c r="CB88" i="63"/>
  <c r="AK88" i="63"/>
  <c r="CH88" i="63"/>
  <c r="M88" i="63"/>
  <c r="P88" i="63"/>
  <c r="AU88" i="63"/>
  <c r="CY88" i="63"/>
  <c r="AX88" i="63"/>
  <c r="AD88" i="63"/>
  <c r="CO88" i="63"/>
  <c r="BB88" i="63"/>
  <c r="CI88" i="63"/>
  <c r="AS88" i="63"/>
  <c r="CC88" i="63"/>
  <c r="AL88" i="63"/>
  <c r="AV88" i="63"/>
  <c r="CK88" i="63"/>
  <c r="CD88" i="63"/>
  <c r="CR88" i="63"/>
  <c r="U88" i="63"/>
  <c r="BN88" i="63"/>
  <c r="N88" i="63"/>
  <c r="BK88" i="63"/>
  <c r="V88" i="63"/>
  <c r="AF88" i="63"/>
  <c r="BL88" i="63"/>
  <c r="J88" i="63"/>
  <c r="CJ88" i="63"/>
  <c r="AC88" i="63"/>
  <c r="CZ88" i="63"/>
  <c r="I88" i="63"/>
  <c r="BC88" i="63"/>
  <c r="BQ88" i="63"/>
  <c r="CA88" i="63"/>
  <c r="BS88" i="63"/>
  <c r="R88" i="63"/>
  <c r="AO88" i="63"/>
  <c r="CX88" i="63"/>
  <c r="CP88" i="63"/>
  <c r="DA88" i="63"/>
  <c r="BF88" i="63"/>
  <c r="O88" i="63"/>
  <c r="Q88" i="63"/>
  <c r="AN88" i="63"/>
  <c r="W88" i="63"/>
  <c r="BE88" i="63"/>
  <c r="AI76" i="63"/>
  <c r="AQ76" i="63"/>
  <c r="CM76" i="63"/>
  <c r="DC76" i="63"/>
  <c r="S83" i="63"/>
  <c r="AA83" i="63"/>
  <c r="BW83" i="63"/>
  <c r="CM348" i="63"/>
  <c r="AA348" i="63"/>
  <c r="K348" i="63"/>
  <c r="H81" i="7"/>
  <c r="K72" i="7"/>
  <c r="G73" i="7"/>
  <c r="G80" i="7"/>
  <c r="O59" i="62"/>
  <c r="G75" i="7"/>
  <c r="Q79" i="7"/>
  <c r="J75" i="7"/>
  <c r="F75" i="7"/>
  <c r="I75" i="7"/>
  <c r="O81" i="7"/>
  <c r="I81" i="7"/>
  <c r="M74" i="7"/>
  <c r="J74" i="7"/>
  <c r="G60" i="62"/>
  <c r="Q61" i="62"/>
  <c r="J61" i="62"/>
  <c r="J81" i="7"/>
  <c r="M81" i="7"/>
  <c r="F80" i="7"/>
  <c r="F73" i="7"/>
  <c r="L74" i="7"/>
  <c r="H75" i="7"/>
  <c r="F72" i="7"/>
  <c r="M73" i="7"/>
  <c r="M60" i="62"/>
  <c r="F60" i="62"/>
  <c r="K61" i="62"/>
  <c r="J59" i="62"/>
  <c r="Q59" i="62"/>
  <c r="Q72" i="7"/>
  <c r="J72" i="7"/>
  <c r="I80" i="7"/>
  <c r="J73" i="7"/>
  <c r="H74" i="7"/>
  <c r="H60" i="62"/>
  <c r="N59" i="62"/>
  <c r="H59" i="62"/>
  <c r="BW85" i="63"/>
  <c r="S85" i="63"/>
  <c r="DC85" i="63"/>
  <c r="BO78" i="63"/>
  <c r="CE78" i="63"/>
  <c r="AI347" i="63"/>
  <c r="S347" i="63"/>
  <c r="CM347" i="63"/>
  <c r="BW347" i="63"/>
  <c r="AQ347" i="63"/>
  <c r="CE217" i="63"/>
  <c r="AA217" i="63"/>
  <c r="DC217" i="63"/>
  <c r="K77" i="63"/>
  <c r="AQ77" i="63"/>
  <c r="DC77" i="63"/>
  <c r="BW75" i="63"/>
  <c r="CE76" i="63"/>
  <c r="AA76" i="63"/>
  <c r="K83" i="63"/>
  <c r="AA588" i="63"/>
  <c r="S588" i="63"/>
  <c r="CU348" i="63"/>
  <c r="AQ348" i="63"/>
  <c r="BW348" i="63"/>
  <c r="CM84" i="63"/>
  <c r="BW84" i="63"/>
  <c r="CE84" i="63"/>
  <c r="AQ84" i="63"/>
  <c r="AI84" i="63"/>
  <c r="M75" i="7"/>
  <c r="H80" i="7"/>
  <c r="I61" i="62"/>
  <c r="N81" i="7"/>
  <c r="G61" i="62"/>
  <c r="G59" i="62"/>
  <c r="G72" i="7"/>
  <c r="H72" i="7"/>
  <c r="F59" i="62"/>
  <c r="O72" i="7"/>
  <c r="I73" i="7"/>
  <c r="K74" i="7"/>
  <c r="L59" i="62"/>
  <c r="K59" i="62"/>
  <c r="BO85" i="63"/>
  <c r="AQ85" i="63"/>
  <c r="CE85" i="63"/>
  <c r="CU78" i="63"/>
  <c r="DC78" i="63"/>
  <c r="CE347" i="63"/>
  <c r="AI217" i="63"/>
  <c r="BO77" i="63"/>
  <c r="AI77" i="63"/>
  <c r="CM75" i="63"/>
  <c r="CU76" i="63"/>
  <c r="O149" i="7"/>
  <c r="K588" i="63"/>
  <c r="CM588" i="63"/>
  <c r="BO588" i="63"/>
  <c r="I78" i="7"/>
  <c r="DC348" i="63"/>
  <c r="BO348" i="63"/>
  <c r="K84" i="63"/>
  <c r="R77" i="7" l="1"/>
  <c r="AY347" i="63"/>
  <c r="R57" i="62"/>
  <c r="AY78" i="63"/>
  <c r="BW77" i="63"/>
  <c r="R149" i="7"/>
  <c r="AY588" i="63"/>
  <c r="Q73" i="7"/>
  <c r="Q81" i="7"/>
  <c r="R62" i="62"/>
  <c r="AY83" i="63"/>
  <c r="R55" i="62"/>
  <c r="AY76" i="63"/>
  <c r="S64" i="62"/>
  <c r="BG85" i="63"/>
  <c r="R63" i="62"/>
  <c r="AY84" i="63"/>
  <c r="S54" i="62"/>
  <c r="BG75" i="63"/>
  <c r="N79" i="7"/>
  <c r="Q80" i="7"/>
  <c r="G79" i="7"/>
  <c r="H79" i="7"/>
  <c r="S348" i="63"/>
  <c r="O62" i="62"/>
  <c r="CU83" i="63"/>
  <c r="N57" i="62"/>
  <c r="CM78" i="63"/>
  <c r="AI348" i="63"/>
  <c r="I62" i="62"/>
  <c r="AI83" i="63"/>
  <c r="U50" i="7"/>
  <c r="S136" i="62"/>
  <c r="BG217" i="63"/>
  <c r="I79" i="7"/>
  <c r="Q75" i="7"/>
  <c r="S78" i="7"/>
  <c r="BG348" i="63"/>
  <c r="Q54" i="62"/>
  <c r="AQ75" i="63"/>
  <c r="S57" i="62"/>
  <c r="BG78" i="63"/>
  <c r="Q136" i="62"/>
  <c r="AQ217" i="63"/>
  <c r="S56" i="62"/>
  <c r="BG77" i="63"/>
  <c r="F79" i="7"/>
  <c r="Q74" i="7"/>
  <c r="J79" i="7"/>
  <c r="R78" i="7"/>
  <c r="AY348" i="63"/>
  <c r="M149" i="7"/>
  <c r="CE588" i="63"/>
  <c r="R64" i="62"/>
  <c r="AY85" i="63"/>
  <c r="O79" i="7"/>
  <c r="M62" i="62"/>
  <c r="CE83" i="63"/>
  <c r="CU85" i="63"/>
  <c r="R54" i="62"/>
  <c r="AY75" i="63"/>
  <c r="K79" i="7"/>
  <c r="S62" i="62"/>
  <c r="BG83" i="63"/>
  <c r="S77" i="7"/>
  <c r="BG347" i="63"/>
  <c r="M79" i="7"/>
  <c r="O64" i="62"/>
  <c r="R56" i="62"/>
  <c r="AY77" i="63"/>
  <c r="R136" i="62"/>
  <c r="AY217" i="63"/>
  <c r="S63" i="62"/>
  <c r="BG84" i="63"/>
  <c r="CE75" i="63"/>
  <c r="G56" i="62"/>
  <c r="S77" i="63"/>
  <c r="O77" i="7"/>
  <c r="CU347" i="63"/>
  <c r="Q57" i="62"/>
  <c r="AQ78" i="63"/>
  <c r="H64" i="62"/>
  <c r="AA85" i="63"/>
  <c r="S149" i="7"/>
  <c r="BG588" i="63"/>
  <c r="S55" i="62"/>
  <c r="BG76" i="63"/>
  <c r="M54" i="62"/>
  <c r="G78" i="7"/>
  <c r="J57" i="62"/>
  <c r="J149" i="7"/>
  <c r="L56" i="62"/>
  <c r="BF346" i="63"/>
  <c r="G346" i="63"/>
  <c r="AK346" i="63"/>
  <c r="Z346" i="63"/>
  <c r="AV346" i="63"/>
  <c r="V346" i="63"/>
  <c r="Y346" i="63"/>
  <c r="CA346" i="63"/>
  <c r="CB346" i="63"/>
  <c r="AM346" i="63"/>
  <c r="N346" i="63"/>
  <c r="CD346" i="63"/>
  <c r="CK346" i="63"/>
  <c r="F346" i="63"/>
  <c r="BC346" i="63"/>
  <c r="BT346" i="63"/>
  <c r="CI346" i="63"/>
  <c r="CJ346" i="63"/>
  <c r="Q346" i="63"/>
  <c r="AC346" i="63"/>
  <c r="AH346" i="63"/>
  <c r="O346" i="63"/>
  <c r="AT346" i="63"/>
  <c r="BZ346" i="63"/>
  <c r="BM346" i="63"/>
  <c r="M346" i="63"/>
  <c r="CY346" i="63"/>
  <c r="X346" i="63"/>
  <c r="BQ346" i="63"/>
  <c r="CC346" i="63"/>
  <c r="CG346" i="63"/>
  <c r="BE346" i="63"/>
  <c r="AF346" i="63"/>
  <c r="J346" i="63"/>
  <c r="CH346" i="63"/>
  <c r="BV346" i="63"/>
  <c r="BK346" i="63"/>
  <c r="DB346" i="63"/>
  <c r="W346" i="63"/>
  <c r="BN346" i="63"/>
  <c r="AP346" i="63"/>
  <c r="CO346" i="63"/>
  <c r="BY346" i="63"/>
  <c r="BJ346" i="63"/>
  <c r="E346" i="63"/>
  <c r="AS346" i="63"/>
  <c r="CX346" i="63"/>
  <c r="H346" i="63"/>
  <c r="AL346" i="63"/>
  <c r="AE346" i="63"/>
  <c r="BA346" i="63"/>
  <c r="CT346" i="63"/>
  <c r="BD346" i="63"/>
  <c r="CZ346" i="63"/>
  <c r="BL346" i="63"/>
  <c r="AG346" i="63"/>
  <c r="BU346" i="63"/>
  <c r="BR346" i="63"/>
  <c r="BI346" i="63"/>
  <c r="AO346" i="63"/>
  <c r="AW346" i="63"/>
  <c r="DA346" i="63"/>
  <c r="CP346" i="63"/>
  <c r="AX346" i="63"/>
  <c r="CW346" i="63"/>
  <c r="BB346" i="63"/>
  <c r="CL346" i="63"/>
  <c r="CS346" i="63"/>
  <c r="U346" i="63"/>
  <c r="BS346" i="63"/>
  <c r="I346" i="63"/>
  <c r="CR346" i="63"/>
  <c r="AU346" i="63"/>
  <c r="AN346" i="63"/>
  <c r="AD346" i="63"/>
  <c r="P346" i="63"/>
  <c r="R346" i="63"/>
  <c r="CQ346" i="63"/>
  <c r="R160" i="63"/>
  <c r="G160" i="63"/>
  <c r="CY160" i="63"/>
  <c r="AE160" i="63"/>
  <c r="CC160" i="63"/>
  <c r="CT160" i="63"/>
  <c r="BR160" i="63"/>
  <c r="CH160" i="63"/>
  <c r="CL160" i="63"/>
  <c r="BL160" i="63"/>
  <c r="BU160" i="63"/>
  <c r="M160" i="63"/>
  <c r="CI160" i="63"/>
  <c r="CQ160" i="63"/>
  <c r="N160" i="63"/>
  <c r="CK160" i="63"/>
  <c r="H160" i="63"/>
  <c r="AK160" i="63"/>
  <c r="AU160" i="63"/>
  <c r="U160" i="63"/>
  <c r="E160" i="63"/>
  <c r="CX160" i="63"/>
  <c r="BZ160" i="63"/>
  <c r="AC160" i="63"/>
  <c r="AH160" i="63"/>
  <c r="CB160" i="63"/>
  <c r="AF160" i="63"/>
  <c r="AV160" i="63"/>
  <c r="CR160" i="63"/>
  <c r="BT160" i="63"/>
  <c r="BJ160" i="63"/>
  <c r="AT160" i="63"/>
  <c r="AO160" i="63"/>
  <c r="AG160" i="63"/>
  <c r="J160" i="63"/>
  <c r="BM160" i="63"/>
  <c r="X160" i="63"/>
  <c r="W160" i="63"/>
  <c r="O160" i="63"/>
  <c r="BN160" i="63"/>
  <c r="BI160" i="63"/>
  <c r="AS160" i="63"/>
  <c r="I160" i="63"/>
  <c r="Y160" i="63"/>
  <c r="AL160" i="63"/>
  <c r="Q160" i="63"/>
  <c r="P160" i="63"/>
  <c r="CP160" i="63"/>
  <c r="CD160" i="63"/>
  <c r="BY160" i="63"/>
  <c r="CG160" i="63"/>
  <c r="V160" i="63"/>
  <c r="DB160" i="63"/>
  <c r="F160" i="63"/>
  <c r="BB160" i="63"/>
  <c r="AP160" i="63"/>
  <c r="CO160" i="63"/>
  <c r="CZ160" i="63"/>
  <c r="AW160" i="63"/>
  <c r="BQ160" i="63"/>
  <c r="AM160" i="63"/>
  <c r="BK160" i="63"/>
  <c r="BD160" i="63"/>
  <c r="CW160" i="63"/>
  <c r="BA160" i="63"/>
  <c r="AD160" i="63"/>
  <c r="CS160" i="63"/>
  <c r="BE160" i="63"/>
  <c r="CJ160" i="63"/>
  <c r="AX160" i="63"/>
  <c r="CA160" i="63"/>
  <c r="AN160" i="63"/>
  <c r="BF160" i="63"/>
  <c r="DA160" i="63"/>
  <c r="BC160" i="63"/>
  <c r="Z160" i="63"/>
  <c r="BS160" i="63"/>
  <c r="BV160" i="63"/>
  <c r="AS587" i="63"/>
  <c r="CS587" i="63"/>
  <c r="AO587" i="63"/>
  <c r="AV587" i="63"/>
  <c r="BV587" i="63"/>
  <c r="CW601" i="63"/>
  <c r="Y587" i="63"/>
  <c r="V587" i="63"/>
  <c r="X587" i="63"/>
  <c r="BR587" i="63"/>
  <c r="BU587" i="63"/>
  <c r="AX587" i="63"/>
  <c r="R587" i="63"/>
  <c r="AH587" i="63"/>
  <c r="BF587" i="63"/>
  <c r="AN587" i="63"/>
  <c r="M587" i="63"/>
  <c r="BL587" i="63"/>
  <c r="BQ587" i="63"/>
  <c r="CO587" i="63"/>
  <c r="BY587" i="63"/>
  <c r="BN587" i="63"/>
  <c r="CX601" i="63"/>
  <c r="AP587" i="63"/>
  <c r="AC587" i="63"/>
  <c r="U587" i="63"/>
  <c r="BJ587" i="63"/>
  <c r="BB587" i="63"/>
  <c r="BE587" i="63"/>
  <c r="J587" i="63"/>
  <c r="N587" i="63"/>
  <c r="CY601" i="63"/>
  <c r="CJ587" i="63"/>
  <c r="AT587" i="63"/>
  <c r="CZ601" i="63"/>
  <c r="CD587" i="63"/>
  <c r="DA601" i="63"/>
  <c r="BI587" i="63"/>
  <c r="BM587" i="63"/>
  <c r="H587" i="63"/>
  <c r="Q587" i="63"/>
  <c r="F587" i="63"/>
  <c r="I587" i="63"/>
  <c r="Z587" i="63"/>
  <c r="AF587" i="63"/>
  <c r="BD587" i="63"/>
  <c r="G587" i="63"/>
  <c r="DB601" i="63"/>
  <c r="CK587" i="63"/>
  <c r="P587" i="63"/>
  <c r="CG587" i="63"/>
  <c r="AK587" i="63"/>
  <c r="CB587" i="63"/>
  <c r="BA587" i="63"/>
  <c r="BT587" i="63"/>
  <c r="AW587" i="63"/>
  <c r="AL587" i="63"/>
  <c r="CP587" i="63"/>
  <c r="BZ587" i="63"/>
  <c r="CH587" i="63"/>
  <c r="CC587" i="63"/>
  <c r="CR587" i="63"/>
  <c r="AD587" i="63"/>
  <c r="CT587" i="63"/>
  <c r="AG587" i="63"/>
  <c r="CL587" i="63"/>
  <c r="E587" i="63"/>
  <c r="CD227" i="63"/>
  <c r="P227" i="63"/>
  <c r="CQ227" i="63"/>
  <c r="AW227" i="63"/>
  <c r="BE227" i="63"/>
  <c r="CZ227" i="63"/>
  <c r="AE227" i="63"/>
  <c r="BT227" i="63"/>
  <c r="AX227" i="63"/>
  <c r="I227" i="63"/>
  <c r="CX227" i="63"/>
  <c r="AH227" i="63"/>
  <c r="AV227" i="63"/>
  <c r="BC227" i="63"/>
  <c r="AS227" i="63"/>
  <c r="AF227" i="63"/>
  <c r="BZ227" i="63"/>
  <c r="AM227" i="63"/>
  <c r="CK227" i="63"/>
  <c r="M227" i="63"/>
  <c r="J227" i="63"/>
  <c r="CL227" i="63"/>
  <c r="BI227" i="63"/>
  <c r="E227" i="63"/>
  <c r="AP227" i="63"/>
  <c r="N227" i="63"/>
  <c r="V227" i="63"/>
  <c r="AG227" i="63"/>
  <c r="O227" i="63"/>
  <c r="CP227" i="63"/>
  <c r="BD227" i="63"/>
  <c r="CY227" i="63"/>
  <c r="CC227" i="63"/>
  <c r="CJ227" i="63"/>
  <c r="X227" i="63"/>
  <c r="R227" i="63"/>
  <c r="G227" i="63"/>
  <c r="AK227" i="63"/>
  <c r="BV227" i="63"/>
  <c r="DB227" i="63"/>
  <c r="CO227" i="63"/>
  <c r="H227" i="63"/>
  <c r="CW227" i="63"/>
  <c r="W227" i="63"/>
  <c r="BJ227" i="63"/>
  <c r="AO227" i="63"/>
  <c r="BF227" i="63"/>
  <c r="BR227" i="63"/>
  <c r="CA227" i="63"/>
  <c r="AU227" i="63"/>
  <c r="CH227" i="63"/>
  <c r="AT227" i="63"/>
  <c r="F227" i="63"/>
  <c r="CB227" i="63"/>
  <c r="AC227" i="63"/>
  <c r="Q227" i="63"/>
  <c r="BS227" i="63"/>
  <c r="BK227" i="63"/>
  <c r="CI227" i="63"/>
  <c r="DA227" i="63"/>
  <c r="BA227" i="63"/>
  <c r="CG227" i="63"/>
  <c r="AD227" i="63"/>
  <c r="Y227" i="63"/>
  <c r="CS227" i="63"/>
  <c r="BU227" i="63"/>
  <c r="U227" i="63"/>
  <c r="BB227" i="63"/>
  <c r="AN227" i="63"/>
  <c r="BQ227" i="63"/>
  <c r="CT227" i="63"/>
  <c r="Z227" i="63"/>
  <c r="CR227" i="63"/>
  <c r="BN227" i="63"/>
  <c r="BM227" i="63"/>
  <c r="BL227" i="63"/>
  <c r="BY227" i="63"/>
  <c r="AL227" i="63"/>
  <c r="AW562" i="63"/>
  <c r="DA562" i="63"/>
  <c r="CJ562" i="63"/>
  <c r="E562" i="63"/>
  <c r="BV562" i="63"/>
  <c r="BY562" i="63"/>
  <c r="BS562" i="63"/>
  <c r="AF562" i="63"/>
  <c r="CB562" i="63"/>
  <c r="H562" i="63"/>
  <c r="CZ562" i="63"/>
  <c r="AT562" i="63"/>
  <c r="AX562" i="63"/>
  <c r="BA562" i="63"/>
  <c r="CK562" i="63"/>
  <c r="CI562" i="63"/>
  <c r="G562" i="63"/>
  <c r="AN562" i="63"/>
  <c r="BM562" i="63"/>
  <c r="CA562" i="63"/>
  <c r="Z562" i="63"/>
  <c r="AU562" i="63"/>
  <c r="CT562" i="63"/>
  <c r="AH562" i="63"/>
  <c r="BE562" i="63"/>
  <c r="BD562" i="63"/>
  <c r="I562" i="63"/>
  <c r="BL562" i="63"/>
  <c r="BC562" i="63"/>
  <c r="AK562" i="63"/>
  <c r="BN562" i="63"/>
  <c r="CP562" i="63"/>
  <c r="BR562" i="63"/>
  <c r="N562" i="63"/>
  <c r="CC562" i="63"/>
  <c r="M562" i="63"/>
  <c r="CD562" i="63"/>
  <c r="CQ562" i="63"/>
  <c r="O562" i="63"/>
  <c r="CR562" i="63"/>
  <c r="AP562" i="63"/>
  <c r="CX562" i="63"/>
  <c r="Y562" i="63"/>
  <c r="BJ562" i="63"/>
  <c r="CW562" i="63"/>
  <c r="Q562" i="63"/>
  <c r="BU562" i="63"/>
  <c r="CG562" i="63"/>
  <c r="AG562" i="63"/>
  <c r="AS562" i="63"/>
  <c r="CO562" i="63"/>
  <c r="AD562" i="63"/>
  <c r="R562" i="63"/>
  <c r="AM562" i="63"/>
  <c r="P562" i="63"/>
  <c r="CY562" i="63"/>
  <c r="AL562" i="63"/>
  <c r="CL562" i="63"/>
  <c r="BB562" i="63"/>
  <c r="DB562" i="63"/>
  <c r="AC562" i="63"/>
  <c r="BQ562" i="63"/>
  <c r="F562" i="63"/>
  <c r="W562" i="63"/>
  <c r="J562" i="63"/>
  <c r="V562" i="63"/>
  <c r="X562" i="63"/>
  <c r="U562" i="63"/>
  <c r="BK562" i="63"/>
  <c r="AE562" i="63"/>
  <c r="BI562" i="63"/>
  <c r="CH562" i="63"/>
  <c r="AO562" i="63"/>
  <c r="BZ562" i="63"/>
  <c r="CS562" i="63"/>
  <c r="BF562" i="63"/>
  <c r="AV562" i="63"/>
  <c r="BT562" i="63"/>
  <c r="AG159" i="63"/>
  <c r="CS159" i="63"/>
  <c r="CY159" i="63"/>
  <c r="AS159" i="63"/>
  <c r="CW159" i="63"/>
  <c r="BK159" i="63"/>
  <c r="F159" i="63"/>
  <c r="CC159" i="63"/>
  <c r="N159" i="63"/>
  <c r="O159" i="63"/>
  <c r="CD159" i="63"/>
  <c r="AN159" i="63"/>
  <c r="BE159" i="63"/>
  <c r="BV159" i="63"/>
  <c r="BN159" i="63"/>
  <c r="X159" i="63"/>
  <c r="AK159" i="63"/>
  <c r="CT159" i="63"/>
  <c r="AO159" i="63"/>
  <c r="R159" i="63"/>
  <c r="G159" i="63"/>
  <c r="BF159" i="63"/>
  <c r="AW159" i="63"/>
  <c r="BZ159" i="63"/>
  <c r="CH159" i="63"/>
  <c r="AX159" i="63"/>
  <c r="AF159" i="63"/>
  <c r="BY159" i="63"/>
  <c r="AV159" i="63"/>
  <c r="BB159" i="63"/>
  <c r="Q159" i="63"/>
  <c r="BI159" i="63"/>
  <c r="BU159" i="63"/>
  <c r="AM159" i="63"/>
  <c r="AD159" i="63"/>
  <c r="BM159" i="63"/>
  <c r="BS159" i="63"/>
  <c r="BJ159" i="63"/>
  <c r="CR159" i="63"/>
  <c r="I159" i="63"/>
  <c r="CG159" i="63"/>
  <c r="DB159" i="63"/>
  <c r="Z159" i="63"/>
  <c r="Y159" i="63"/>
  <c r="CJ159" i="63"/>
  <c r="W159" i="63"/>
  <c r="BL159" i="63"/>
  <c r="CI159" i="63"/>
  <c r="BA159" i="63"/>
  <c r="H159" i="63"/>
  <c r="BQ159" i="63"/>
  <c r="V159" i="63"/>
  <c r="CA159" i="63"/>
  <c r="CB159" i="63"/>
  <c r="AU159" i="63"/>
  <c r="AP159" i="63"/>
  <c r="BT159" i="63"/>
  <c r="E159" i="63"/>
  <c r="J159" i="63"/>
  <c r="DA159" i="63"/>
  <c r="CP159" i="63"/>
  <c r="CK159" i="63"/>
  <c r="M159" i="63"/>
  <c r="CL159" i="63"/>
  <c r="CO159" i="63"/>
  <c r="AC159" i="63"/>
  <c r="AT159" i="63"/>
  <c r="BR159" i="63"/>
  <c r="U159" i="63"/>
  <c r="P159" i="63"/>
  <c r="CX159" i="63"/>
  <c r="CQ159" i="63"/>
  <c r="AE159" i="63"/>
  <c r="CZ159" i="63"/>
  <c r="BD159" i="63"/>
  <c r="AH159" i="63"/>
  <c r="AL159" i="63"/>
  <c r="BC159" i="63"/>
  <c r="CL210" i="63"/>
  <c r="CB210" i="63"/>
  <c r="AU210" i="63"/>
  <c r="AG210" i="63"/>
  <c r="AN210" i="63"/>
  <c r="AL210" i="63"/>
  <c r="CW210" i="63"/>
  <c r="U210" i="63"/>
  <c r="DB210" i="63"/>
  <c r="CA210" i="63"/>
  <c r="AM210" i="63"/>
  <c r="CX210" i="63"/>
  <c r="BN210" i="63"/>
  <c r="BV210" i="63"/>
  <c r="AT210" i="63"/>
  <c r="AS210" i="63"/>
  <c r="CO210" i="63"/>
  <c r="BT210" i="63"/>
  <c r="AD210" i="63"/>
  <c r="CZ210" i="63"/>
  <c r="Z210" i="63"/>
  <c r="R210" i="63"/>
  <c r="X210" i="63"/>
  <c r="AP210" i="63"/>
  <c r="CG210" i="63"/>
  <c r="BS210" i="63"/>
  <c r="CI210" i="63"/>
  <c r="BA210" i="63"/>
  <c r="AO210" i="63"/>
  <c r="BK210" i="63"/>
  <c r="CD210" i="63"/>
  <c r="J210" i="63"/>
  <c r="H210" i="63"/>
  <c r="F210" i="63"/>
  <c r="BF210" i="63"/>
  <c r="CR210" i="63"/>
  <c r="E210" i="63"/>
  <c r="BU210" i="63"/>
  <c r="DA210" i="63"/>
  <c r="AX210" i="63"/>
  <c r="BE210" i="63"/>
  <c r="BZ210" i="63"/>
  <c r="BR210" i="63"/>
  <c r="AK210" i="63"/>
  <c r="CQ210" i="63"/>
  <c r="Q210" i="63"/>
  <c r="AW210" i="63"/>
  <c r="CJ210" i="63"/>
  <c r="BY210" i="63"/>
  <c r="P210" i="63"/>
  <c r="G210" i="63"/>
  <c r="BD210" i="63"/>
  <c r="BL210" i="63"/>
  <c r="AH210" i="63"/>
  <c r="CY210" i="63"/>
  <c r="I210" i="63"/>
  <c r="BQ210" i="63"/>
  <c r="M210" i="63"/>
  <c r="AV210" i="63"/>
  <c r="CS210" i="63"/>
  <c r="CK210" i="63"/>
  <c r="AF210" i="63"/>
  <c r="BI210" i="63"/>
  <c r="BJ210" i="63"/>
  <c r="CH210" i="63"/>
  <c r="BC210" i="63"/>
  <c r="AE210" i="63"/>
  <c r="W210" i="63"/>
  <c r="BM210" i="63"/>
  <c r="CT210" i="63"/>
  <c r="BB210" i="63"/>
  <c r="O210" i="63"/>
  <c r="V210" i="63"/>
  <c r="AC210" i="63"/>
  <c r="CC210" i="63"/>
  <c r="N210" i="63"/>
  <c r="Y210" i="63"/>
  <c r="CP210" i="63"/>
  <c r="AL558" i="63"/>
  <c r="Y558" i="63"/>
  <c r="BI558" i="63"/>
  <c r="M558" i="63"/>
  <c r="AN558" i="63"/>
  <c r="AF558" i="63"/>
  <c r="CG558" i="63"/>
  <c r="BM558" i="63"/>
  <c r="AP558" i="63"/>
  <c r="CX558" i="63"/>
  <c r="BA558" i="63"/>
  <c r="CY558" i="63"/>
  <c r="BJ558" i="63"/>
  <c r="BZ558" i="63"/>
  <c r="BB558" i="63"/>
  <c r="AV558" i="63"/>
  <c r="BU558" i="63"/>
  <c r="BE558" i="63"/>
  <c r="AD558" i="63"/>
  <c r="CP558" i="63"/>
  <c r="V558" i="63"/>
  <c r="AO558" i="63"/>
  <c r="W558" i="63"/>
  <c r="BK558" i="63"/>
  <c r="CZ558" i="63"/>
  <c r="CH558" i="63"/>
  <c r="O558" i="63"/>
  <c r="AT558" i="63"/>
  <c r="AW558" i="63"/>
  <c r="BC558" i="63"/>
  <c r="AX558" i="63"/>
  <c r="CO558" i="63"/>
  <c r="BF558" i="63"/>
  <c r="CW558" i="63"/>
  <c r="CJ558" i="63"/>
  <c r="Q558" i="63"/>
  <c r="CL558" i="63"/>
  <c r="J558" i="63"/>
  <c r="DA558" i="63"/>
  <c r="DB558" i="63"/>
  <c r="AG558" i="63"/>
  <c r="AH558" i="63"/>
  <c r="E558" i="63"/>
  <c r="CI558" i="63"/>
  <c r="CC558" i="63"/>
  <c r="AU558" i="63"/>
  <c r="BT558" i="63"/>
  <c r="CS558" i="63"/>
  <c r="G558" i="63"/>
  <c r="H558" i="63"/>
  <c r="BV558" i="63"/>
  <c r="P558" i="63"/>
  <c r="CA558" i="63"/>
  <c r="CQ558" i="63"/>
  <c r="BL558" i="63"/>
  <c r="CB558" i="63"/>
  <c r="AK558" i="63"/>
  <c r="U558" i="63"/>
  <c r="CD558" i="63"/>
  <c r="F558" i="63"/>
  <c r="BN558" i="63"/>
  <c r="X558" i="63"/>
  <c r="BR558" i="63"/>
  <c r="Z558" i="63"/>
  <c r="I558" i="63"/>
  <c r="N558" i="63"/>
  <c r="AC558" i="63"/>
  <c r="AM558" i="63"/>
  <c r="R558" i="63"/>
  <c r="AE558" i="63"/>
  <c r="CR558" i="63"/>
  <c r="CT558" i="63"/>
  <c r="AS558" i="63"/>
  <c r="BD558" i="63"/>
  <c r="BY558" i="63"/>
  <c r="CK558" i="63"/>
  <c r="BQ558" i="63"/>
  <c r="BS558" i="63"/>
  <c r="BB619" i="63"/>
  <c r="AT619" i="63"/>
  <c r="R619" i="63"/>
  <c r="CJ619" i="63"/>
  <c r="P619" i="63"/>
  <c r="W619" i="63"/>
  <c r="BV619" i="63"/>
  <c r="BI619" i="63"/>
  <c r="BD619" i="63"/>
  <c r="N619" i="63"/>
  <c r="Q619" i="63"/>
  <c r="CG619" i="63"/>
  <c r="BF619" i="63"/>
  <c r="M619" i="63"/>
  <c r="CI619" i="63"/>
  <c r="CA619" i="63"/>
  <c r="AS619" i="63"/>
  <c r="I619" i="63"/>
  <c r="E619" i="63"/>
  <c r="AX619" i="63"/>
  <c r="BA619" i="63"/>
  <c r="J619" i="63"/>
  <c r="BU619" i="63"/>
  <c r="CK619" i="63"/>
  <c r="AU619" i="63"/>
  <c r="BT619" i="63"/>
  <c r="CO619" i="63"/>
  <c r="CQ619" i="63"/>
  <c r="CZ633" i="63"/>
  <c r="AH619" i="63"/>
  <c r="AO619" i="63"/>
  <c r="CC619" i="63"/>
  <c r="CP619" i="63"/>
  <c r="CT619" i="63"/>
  <c r="CB619" i="63"/>
  <c r="V619" i="63"/>
  <c r="O619" i="63"/>
  <c r="BR619" i="63"/>
  <c r="AV619" i="63"/>
  <c r="AC619" i="63"/>
  <c r="BY619" i="63"/>
  <c r="CS619" i="63"/>
  <c r="G619" i="63"/>
  <c r="H619" i="63"/>
  <c r="CY633" i="63"/>
  <c r="AE619" i="63"/>
  <c r="Z619" i="63"/>
  <c r="AD619" i="63"/>
  <c r="AN619" i="63"/>
  <c r="Y619" i="63"/>
  <c r="AP619" i="63"/>
  <c r="BK619" i="63"/>
  <c r="BM619" i="63"/>
  <c r="CX633" i="63"/>
  <c r="AG619" i="63"/>
  <c r="CD619" i="63"/>
  <c r="AM619" i="63"/>
  <c r="F619" i="63"/>
  <c r="AW619" i="63"/>
  <c r="BS619" i="63"/>
  <c r="CW633" i="63"/>
  <c r="BQ619" i="63"/>
  <c r="U619" i="63"/>
  <c r="DB633" i="63"/>
  <c r="BJ619" i="63"/>
  <c r="AL619" i="63"/>
  <c r="BL619" i="63"/>
  <c r="BE619" i="63"/>
  <c r="BZ619" i="63"/>
  <c r="DA633" i="63"/>
  <c r="CH619" i="63"/>
  <c r="X619" i="63"/>
  <c r="BC619" i="63"/>
  <c r="AF619" i="63"/>
  <c r="CL619" i="63"/>
  <c r="CR619" i="63"/>
  <c r="AK619" i="63"/>
  <c r="BN619" i="63"/>
  <c r="X396" i="63"/>
  <c r="CQ396" i="63"/>
  <c r="BB396" i="63"/>
  <c r="BK396" i="63"/>
  <c r="AN396" i="63"/>
  <c r="BU396" i="63"/>
  <c r="I396" i="63"/>
  <c r="AF396" i="63"/>
  <c r="BR396" i="63"/>
  <c r="BY396" i="63"/>
  <c r="BC396" i="63"/>
  <c r="CS396" i="63"/>
  <c r="N396" i="63"/>
  <c r="AM396" i="63"/>
  <c r="BT396" i="63"/>
  <c r="AS396" i="63"/>
  <c r="AX396" i="63"/>
  <c r="BZ396" i="63"/>
  <c r="BA396" i="63"/>
  <c r="BN396" i="63"/>
  <c r="H396" i="63"/>
  <c r="CD396" i="63"/>
  <c r="AO396" i="63"/>
  <c r="Z396" i="63"/>
  <c r="AG396" i="63"/>
  <c r="Q396" i="63"/>
  <c r="CX396" i="63"/>
  <c r="BL396" i="63"/>
  <c r="AC396" i="63"/>
  <c r="CR396" i="63"/>
  <c r="W396" i="63"/>
  <c r="BI396" i="63"/>
  <c r="CK396" i="63"/>
  <c r="CJ396" i="63"/>
  <c r="AK396" i="63"/>
  <c r="AV396" i="63"/>
  <c r="AP396" i="63"/>
  <c r="CT396" i="63"/>
  <c r="AU396" i="63"/>
  <c r="CA396" i="63"/>
  <c r="CG396" i="63"/>
  <c r="BQ396" i="63"/>
  <c r="P396" i="63"/>
  <c r="DA396" i="63"/>
  <c r="O396" i="63"/>
  <c r="J396" i="63"/>
  <c r="BF396" i="63"/>
  <c r="BE396" i="63"/>
  <c r="BV396" i="63"/>
  <c r="CH396" i="63"/>
  <c r="BM396" i="63"/>
  <c r="AT396" i="63"/>
  <c r="CC396" i="63"/>
  <c r="AD396" i="63"/>
  <c r="AE396" i="63"/>
  <c r="Y396" i="63"/>
  <c r="CB396" i="63"/>
  <c r="F396" i="63"/>
  <c r="CY396" i="63"/>
  <c r="AL396" i="63"/>
  <c r="BJ396" i="63"/>
  <c r="U396" i="63"/>
  <c r="BS396" i="63"/>
  <c r="CL396" i="63"/>
  <c r="E396" i="63"/>
  <c r="CO396" i="63"/>
  <c r="R396" i="63"/>
  <c r="BD396" i="63"/>
  <c r="AH396" i="63"/>
  <c r="G396" i="63"/>
  <c r="CI396" i="63"/>
  <c r="M396" i="63"/>
  <c r="CP396" i="63"/>
  <c r="CW396" i="63"/>
  <c r="CZ396" i="63"/>
  <c r="AW396" i="63"/>
  <c r="DB396" i="63"/>
  <c r="V396" i="63"/>
  <c r="BM554" i="63"/>
  <c r="AS554" i="63"/>
  <c r="BZ554" i="63"/>
  <c r="DB554" i="63"/>
  <c r="AW554" i="63"/>
  <c r="R554" i="63"/>
  <c r="AV554" i="63"/>
  <c r="Z554" i="63"/>
  <c r="BT554" i="63"/>
  <c r="AK554" i="63"/>
  <c r="BL554" i="63"/>
  <c r="AM554" i="63"/>
  <c r="AC554" i="63"/>
  <c r="G554" i="63"/>
  <c r="P554" i="63"/>
  <c r="BK554" i="63"/>
  <c r="E554" i="63"/>
  <c r="N554" i="63"/>
  <c r="BY554" i="63"/>
  <c r="CJ554" i="63"/>
  <c r="U554" i="63"/>
  <c r="AF554" i="63"/>
  <c r="BU554" i="63"/>
  <c r="BD554" i="63"/>
  <c r="CZ554" i="63"/>
  <c r="CO554" i="63"/>
  <c r="O554" i="63"/>
  <c r="CP554" i="63"/>
  <c r="BC554" i="63"/>
  <c r="I554" i="63"/>
  <c r="CB554" i="63"/>
  <c r="BF554" i="63"/>
  <c r="BN554" i="63"/>
  <c r="CS554" i="63"/>
  <c r="AP554" i="63"/>
  <c r="AT554" i="63"/>
  <c r="BV554" i="63"/>
  <c r="CT554" i="63"/>
  <c r="CD554" i="63"/>
  <c r="BS554" i="63"/>
  <c r="AX554" i="63"/>
  <c r="Y554" i="63"/>
  <c r="V554" i="63"/>
  <c r="AH554" i="63"/>
  <c r="F554" i="63"/>
  <c r="CQ554" i="63"/>
  <c r="BJ554" i="63"/>
  <c r="AL554" i="63"/>
  <c r="CL554" i="63"/>
  <c r="BR554" i="63"/>
  <c r="AD554" i="63"/>
  <c r="AE554" i="63"/>
  <c r="H554" i="63"/>
  <c r="DA554" i="63"/>
  <c r="X554" i="63"/>
  <c r="CA554" i="63"/>
  <c r="BQ554" i="63"/>
  <c r="CK554" i="63"/>
  <c r="J554" i="63"/>
  <c r="BE554" i="63"/>
  <c r="AG554" i="63"/>
  <c r="Q554" i="63"/>
  <c r="AU554" i="63"/>
  <c r="CC554" i="63"/>
  <c r="BA554" i="63"/>
  <c r="CG554" i="63"/>
  <c r="CY554" i="63"/>
  <c r="CI554" i="63"/>
  <c r="CX554" i="63"/>
  <c r="CR554" i="63"/>
  <c r="BB554" i="63"/>
  <c r="CW554" i="63"/>
  <c r="BI554" i="63"/>
  <c r="M554" i="63"/>
  <c r="W554" i="63"/>
  <c r="CH554" i="63"/>
  <c r="AO554" i="63"/>
  <c r="AN554" i="63"/>
  <c r="H97" i="63"/>
  <c r="G97" i="63"/>
  <c r="BR97" i="63"/>
  <c r="AM97" i="63"/>
  <c r="AD97" i="63"/>
  <c r="AC97" i="63"/>
  <c r="J97" i="63"/>
  <c r="P97" i="63"/>
  <c r="CI97" i="63"/>
  <c r="BB97" i="63"/>
  <c r="BT97" i="63"/>
  <c r="U97" i="63"/>
  <c r="Z97" i="63"/>
  <c r="BE97" i="63"/>
  <c r="AK97" i="63"/>
  <c r="AE97" i="63"/>
  <c r="CD97" i="63"/>
  <c r="AT97" i="63"/>
  <c r="CC97" i="63"/>
  <c r="DB97" i="63"/>
  <c r="E97" i="63"/>
  <c r="R97" i="63"/>
  <c r="BL97" i="63"/>
  <c r="AF97" i="63"/>
  <c r="AU97" i="63"/>
  <c r="CP97" i="63"/>
  <c r="BK97" i="63"/>
  <c r="F97" i="63"/>
  <c r="CQ97" i="63"/>
  <c r="CR97" i="63"/>
  <c r="BJ97" i="63"/>
  <c r="DA97" i="63"/>
  <c r="Q97" i="63"/>
  <c r="CZ97" i="63"/>
  <c r="CT97" i="63"/>
  <c r="AG97" i="63"/>
  <c r="AV97" i="63"/>
  <c r="CG97" i="63"/>
  <c r="AW97" i="63"/>
  <c r="Y97" i="63"/>
  <c r="BV97" i="63"/>
  <c r="CS97" i="63"/>
  <c r="V97" i="63"/>
  <c r="O97" i="63"/>
  <c r="CX97" i="63"/>
  <c r="BA97" i="63"/>
  <c r="BM97" i="63"/>
  <c r="W97" i="63"/>
  <c r="M97" i="63"/>
  <c r="CK97" i="63"/>
  <c r="BZ97" i="63"/>
  <c r="BF97" i="63"/>
  <c r="CL97" i="63"/>
  <c r="AN97" i="63"/>
  <c r="N97" i="63"/>
  <c r="CB97" i="63"/>
  <c r="AX97" i="63"/>
  <c r="CW97" i="63"/>
  <c r="BQ97" i="63"/>
  <c r="BD97" i="63"/>
  <c r="AP97" i="63"/>
  <c r="CO97" i="63"/>
  <c r="BU97" i="63"/>
  <c r="BI97" i="63"/>
  <c r="BN97" i="63"/>
  <c r="AH97" i="63"/>
  <c r="BC97" i="63"/>
  <c r="CY97" i="63"/>
  <c r="AO97" i="63"/>
  <c r="AL97" i="63"/>
  <c r="CH97" i="63"/>
  <c r="CJ97" i="63"/>
  <c r="X97" i="63"/>
  <c r="BY97" i="63"/>
  <c r="AS97" i="63"/>
  <c r="I97" i="63"/>
  <c r="BS97" i="63"/>
  <c r="CA97" i="63"/>
  <c r="P12" i="63"/>
  <c r="BF12" i="63"/>
  <c r="BA12" i="63"/>
  <c r="CQ12" i="63"/>
  <c r="CK12" i="63"/>
  <c r="R12" i="63"/>
  <c r="BQ12" i="63"/>
  <c r="BR12" i="63"/>
  <c r="CG12" i="63"/>
  <c r="BL12" i="63"/>
  <c r="AP12" i="63"/>
  <c r="AL12" i="63"/>
  <c r="CH12" i="63"/>
  <c r="V12" i="63"/>
  <c r="BJ12" i="63"/>
  <c r="AF12" i="63"/>
  <c r="AD12" i="63"/>
  <c r="X12" i="63"/>
  <c r="AH12" i="63"/>
  <c r="CT12" i="63"/>
  <c r="M12" i="63"/>
  <c r="U12" i="63"/>
  <c r="O12" i="63"/>
  <c r="AC12" i="63"/>
  <c r="BE12" i="63"/>
  <c r="CS12" i="63"/>
  <c r="BU12" i="63"/>
  <c r="CL12" i="63"/>
  <c r="BY12" i="63"/>
  <c r="BC12" i="63"/>
  <c r="AT12" i="63"/>
  <c r="AX12" i="63"/>
  <c r="CO12" i="63"/>
  <c r="BB12" i="63"/>
  <c r="J12" i="63"/>
  <c r="AS12" i="63"/>
  <c r="AM12" i="63"/>
  <c r="W12" i="63"/>
  <c r="Q12" i="63"/>
  <c r="CA12" i="63"/>
  <c r="AG12" i="63"/>
  <c r="Z12" i="63"/>
  <c r="BK12" i="63"/>
  <c r="CJ12" i="63"/>
  <c r="CW12" i="63"/>
  <c r="CX12" i="63"/>
  <c r="G12" i="63"/>
  <c r="F12" i="63"/>
  <c r="CZ12" i="63"/>
  <c r="CD12" i="63"/>
  <c r="DA12" i="63"/>
  <c r="AW12" i="63"/>
  <c r="AO12" i="63"/>
  <c r="BS12" i="63"/>
  <c r="Y12" i="63"/>
  <c r="DB12" i="63"/>
  <c r="N12" i="63"/>
  <c r="BN12" i="63"/>
  <c r="AU12" i="63"/>
  <c r="H12" i="63"/>
  <c r="BV12" i="63"/>
  <c r="CR12" i="63"/>
  <c r="BI12" i="63"/>
  <c r="CB12" i="63"/>
  <c r="BZ12" i="63"/>
  <c r="AK12" i="63"/>
  <c r="CY12" i="63"/>
  <c r="CC12" i="63"/>
  <c r="CP12" i="63"/>
  <c r="CI12" i="63"/>
  <c r="AV12" i="63"/>
  <c r="AE12" i="63"/>
  <c r="BM12" i="63"/>
  <c r="BT12" i="63"/>
  <c r="E12" i="63"/>
  <c r="BD12" i="63"/>
  <c r="I12" i="63"/>
  <c r="AN12" i="63"/>
  <c r="K149" i="7"/>
  <c r="I136" i="62"/>
  <c r="K64" i="62"/>
  <c r="N63" i="62"/>
  <c r="G149" i="7"/>
  <c r="H55" i="62"/>
  <c r="L54" i="62"/>
  <c r="I77" i="7"/>
  <c r="L62" i="62"/>
  <c r="N55" i="62"/>
  <c r="AA88" i="63"/>
  <c r="CU88" i="63"/>
  <c r="K88" i="63"/>
  <c r="CM88" i="63"/>
  <c r="BO88" i="63"/>
  <c r="J54" i="62"/>
  <c r="G63" i="62"/>
  <c r="G55" i="62"/>
  <c r="F55" i="62"/>
  <c r="K54" i="62"/>
  <c r="H54" i="62"/>
  <c r="K136" i="62"/>
  <c r="K78" i="7"/>
  <c r="O57" i="62"/>
  <c r="O78" i="7"/>
  <c r="O55" i="62"/>
  <c r="I56" i="62"/>
  <c r="Q63" i="62"/>
  <c r="J63" i="62"/>
  <c r="L78" i="7"/>
  <c r="F62" i="62"/>
  <c r="M136" i="62"/>
  <c r="L77" i="7"/>
  <c r="M57" i="62"/>
  <c r="G64" i="62"/>
  <c r="T61" i="62"/>
  <c r="U61" i="62"/>
  <c r="N78" i="7"/>
  <c r="BW88" i="63"/>
  <c r="AI88" i="63"/>
  <c r="AY88" i="63"/>
  <c r="AQ88" i="63"/>
  <c r="BG88" i="63"/>
  <c r="U54" i="62"/>
  <c r="F77" i="7"/>
  <c r="F57" i="62"/>
  <c r="H57" i="62"/>
  <c r="F64" i="62"/>
  <c r="O63" i="62"/>
  <c r="K55" i="62"/>
  <c r="O54" i="62"/>
  <c r="O56" i="62"/>
  <c r="L136" i="62"/>
  <c r="K77" i="7"/>
  <c r="I63" i="62"/>
  <c r="J77" i="7"/>
  <c r="N149" i="7"/>
  <c r="F149" i="7"/>
  <c r="T136" i="62"/>
  <c r="U136" i="62"/>
  <c r="M77" i="7"/>
  <c r="M64" i="62"/>
  <c r="M63" i="62"/>
  <c r="J78" i="7"/>
  <c r="M55" i="62"/>
  <c r="J56" i="62"/>
  <c r="Q56" i="62"/>
  <c r="N77" i="7"/>
  <c r="K57" i="62"/>
  <c r="L64" i="62"/>
  <c r="F78" i="7"/>
  <c r="H62" i="62"/>
  <c r="Q55" i="62"/>
  <c r="J55" i="62"/>
  <c r="S88" i="63"/>
  <c r="DC88" i="63"/>
  <c r="CE88" i="63"/>
  <c r="N56" i="62"/>
  <c r="F136" i="62"/>
  <c r="I64" i="62"/>
  <c r="H63" i="62"/>
  <c r="I149" i="7"/>
  <c r="N62" i="62"/>
  <c r="K62" i="62"/>
  <c r="I54" i="62"/>
  <c r="H56" i="62"/>
  <c r="N136" i="62"/>
  <c r="I57" i="62"/>
  <c r="G57" i="62"/>
  <c r="U59" i="62"/>
  <c r="T59" i="62"/>
  <c r="F63" i="62"/>
  <c r="N54" i="62"/>
  <c r="K56" i="62"/>
  <c r="J136" i="62"/>
  <c r="J64" i="62"/>
  <c r="Q64" i="62"/>
  <c r="L63" i="62"/>
  <c r="H149" i="7"/>
  <c r="F56" i="62"/>
  <c r="H136" i="62"/>
  <c r="G77" i="7"/>
  <c r="T72" i="7"/>
  <c r="H78" i="7"/>
  <c r="G62" i="62"/>
  <c r="I55" i="62"/>
  <c r="O136" i="62"/>
  <c r="U57" i="62"/>
  <c r="N64" i="62"/>
  <c r="K63" i="62"/>
  <c r="M78" i="7"/>
  <c r="L149" i="7"/>
  <c r="Q62" i="62"/>
  <c r="J62" i="62"/>
  <c r="L55" i="62"/>
  <c r="G54" i="62"/>
  <c r="F54" i="62"/>
  <c r="M56" i="62"/>
  <c r="G136" i="62"/>
  <c r="H77" i="7"/>
  <c r="L57" i="62"/>
  <c r="Q78" i="7" l="1"/>
  <c r="U80" i="7"/>
  <c r="T80" i="7"/>
  <c r="O587" i="63"/>
  <c r="Q149" i="7"/>
  <c r="AM587" i="63"/>
  <c r="U73" i="7"/>
  <c r="T73" i="7"/>
  <c r="CQ587" i="63"/>
  <c r="BC587" i="63"/>
  <c r="BS587" i="63"/>
  <c r="U81" i="7"/>
  <c r="T81" i="7"/>
  <c r="BK587" i="63"/>
  <c r="Q77" i="7"/>
  <c r="S65" i="62"/>
  <c r="T57" i="62"/>
  <c r="U79" i="7"/>
  <c r="T79" i="7"/>
  <c r="T54" i="62"/>
  <c r="CA587" i="63"/>
  <c r="AU587" i="63"/>
  <c r="W587" i="63"/>
  <c r="CI587" i="63"/>
  <c r="AE587" i="63"/>
  <c r="R65" i="62"/>
  <c r="U74" i="7"/>
  <c r="T74" i="7"/>
  <c r="U75" i="7"/>
  <c r="T75" i="7"/>
  <c r="O65" i="62"/>
  <c r="CM587" i="63"/>
  <c r="Q65" i="62"/>
  <c r="CU97" i="63"/>
  <c r="AQ619" i="63"/>
  <c r="M65" i="62"/>
  <c r="AA346" i="63"/>
  <c r="AI562" i="63"/>
  <c r="T56" i="62"/>
  <c r="U56" i="62"/>
  <c r="AA12" i="63"/>
  <c r="BO97" i="63"/>
  <c r="CM97" i="63"/>
  <c r="AQ554" i="63"/>
  <c r="CU396" i="63"/>
  <c r="AA396" i="63"/>
  <c r="AI396" i="63"/>
  <c r="CE396" i="63"/>
  <c r="DC633" i="63"/>
  <c r="CE619" i="63"/>
  <c r="S619" i="63"/>
  <c r="CE558" i="63"/>
  <c r="AQ558" i="63"/>
  <c r="K558" i="63"/>
  <c r="CU558" i="63"/>
  <c r="N129" i="7"/>
  <c r="BW210" i="63"/>
  <c r="AQ210" i="63"/>
  <c r="CM210" i="63"/>
  <c r="CU159" i="63"/>
  <c r="K159" i="63"/>
  <c r="CM159" i="63"/>
  <c r="BO159" i="63"/>
  <c r="DC159" i="63"/>
  <c r="BW562" i="63"/>
  <c r="DC562" i="63"/>
  <c r="S562" i="63"/>
  <c r="DC227" i="63"/>
  <c r="S587" i="63"/>
  <c r="CE160" i="63"/>
  <c r="BS356" i="63"/>
  <c r="G356" i="63"/>
  <c r="AS356" i="63"/>
  <c r="BA356" i="63"/>
  <c r="BY356" i="63"/>
  <c r="O356" i="63"/>
  <c r="CA356" i="63"/>
  <c r="E356" i="63"/>
  <c r="BI356" i="63"/>
  <c r="AC356" i="63"/>
  <c r="AM356" i="63"/>
  <c r="U356" i="63"/>
  <c r="M356" i="63"/>
  <c r="CO356" i="63"/>
  <c r="CQ356" i="63"/>
  <c r="AE356" i="63"/>
  <c r="BK356" i="63"/>
  <c r="AU356" i="63"/>
  <c r="CW356" i="63"/>
  <c r="W356" i="63"/>
  <c r="BC356" i="63"/>
  <c r="BQ356" i="63"/>
  <c r="CG356" i="63"/>
  <c r="CI356" i="63"/>
  <c r="AK356" i="63"/>
  <c r="AI346" i="63"/>
  <c r="BO12" i="63"/>
  <c r="F65" i="62"/>
  <c r="U62" i="62"/>
  <c r="T62" i="62"/>
  <c r="U72" i="7"/>
  <c r="T55" i="62"/>
  <c r="U55" i="62"/>
  <c r="K12" i="63"/>
  <c r="G65" i="62"/>
  <c r="N65" i="62"/>
  <c r="I65" i="62"/>
  <c r="U63" i="62"/>
  <c r="T63" i="62"/>
  <c r="K65" i="62"/>
  <c r="J65" i="62"/>
  <c r="AI12" i="63"/>
  <c r="S12" i="63"/>
  <c r="J98" i="63"/>
  <c r="CP98" i="63"/>
  <c r="BA98" i="63"/>
  <c r="P98" i="63"/>
  <c r="CL98" i="63"/>
  <c r="X98" i="63"/>
  <c r="Q98" i="63"/>
  <c r="CX98" i="63"/>
  <c r="AO98" i="63"/>
  <c r="BS98" i="63"/>
  <c r="BK98" i="63"/>
  <c r="BB98" i="63"/>
  <c r="I98" i="63"/>
  <c r="BQ98" i="63"/>
  <c r="CO98" i="63"/>
  <c r="G98" i="63"/>
  <c r="CQ98" i="63"/>
  <c r="AN98" i="63"/>
  <c r="AF98" i="63"/>
  <c r="AL98" i="63"/>
  <c r="BI98" i="63"/>
  <c r="E98" i="63"/>
  <c r="AE98" i="63"/>
  <c r="BC98" i="63"/>
  <c r="CR98" i="63"/>
  <c r="BE98" i="63"/>
  <c r="AP98" i="63"/>
  <c r="BM98" i="63"/>
  <c r="M98" i="63"/>
  <c r="CS98" i="63"/>
  <c r="AK98" i="63"/>
  <c r="CK98" i="63"/>
  <c r="AU98" i="63"/>
  <c r="BT98" i="63"/>
  <c r="AX98" i="63"/>
  <c r="BR98" i="63"/>
  <c r="CH98" i="63"/>
  <c r="CC98" i="63"/>
  <c r="U98" i="63"/>
  <c r="BF98" i="63"/>
  <c r="CD98" i="63"/>
  <c r="AV98" i="63"/>
  <c r="CT98" i="63"/>
  <c r="CB98" i="63"/>
  <c r="R98" i="63"/>
  <c r="BL98" i="63"/>
  <c r="CI98" i="63"/>
  <c r="Z98" i="63"/>
  <c r="BV98" i="63"/>
  <c r="BU98" i="63"/>
  <c r="Y98" i="63"/>
  <c r="AC98" i="63"/>
  <c r="CZ98" i="63"/>
  <c r="W98" i="63"/>
  <c r="V98" i="63"/>
  <c r="AS98" i="63"/>
  <c r="DA98" i="63"/>
  <c r="AG98" i="63"/>
  <c r="BN98" i="63"/>
  <c r="CY98" i="63"/>
  <c r="O98" i="63"/>
  <c r="AW98" i="63"/>
  <c r="F98" i="63"/>
  <c r="H98" i="63"/>
  <c r="CA98" i="63"/>
  <c r="CW98" i="63"/>
  <c r="BY98" i="63"/>
  <c r="BD98" i="63"/>
  <c r="AM98" i="63"/>
  <c r="CJ98" i="63"/>
  <c r="AT98" i="63"/>
  <c r="AH98" i="63"/>
  <c r="BZ98" i="63"/>
  <c r="BJ98" i="63"/>
  <c r="AD98" i="63"/>
  <c r="N98" i="63"/>
  <c r="DB98" i="63"/>
  <c r="CG98" i="63"/>
  <c r="BW97" i="63"/>
  <c r="AQ97" i="63"/>
  <c r="AA97" i="63"/>
  <c r="K396" i="63"/>
  <c r="CU619" i="63"/>
  <c r="K619" i="63"/>
  <c r="BO619" i="63"/>
  <c r="DC558" i="63"/>
  <c r="S558" i="63"/>
  <c r="CE210" i="63"/>
  <c r="AA210" i="63"/>
  <c r="BB172" i="63"/>
  <c r="CJ172" i="63"/>
  <c r="CC172" i="63"/>
  <c r="BR172" i="63"/>
  <c r="P172" i="63"/>
  <c r="DA172" i="63"/>
  <c r="BI172" i="63"/>
  <c r="AW172" i="63"/>
  <c r="AG172" i="63"/>
  <c r="DB172" i="63"/>
  <c r="F172" i="63"/>
  <c r="CZ172" i="63"/>
  <c r="U172" i="63"/>
  <c r="CK172" i="63"/>
  <c r="CO172" i="63"/>
  <c r="G172" i="63"/>
  <c r="CY172" i="63"/>
  <c r="BL172" i="63"/>
  <c r="BU172" i="63"/>
  <c r="AN172" i="63"/>
  <c r="BY172" i="63"/>
  <c r="CB172" i="63"/>
  <c r="AT172" i="63"/>
  <c r="N172" i="63"/>
  <c r="CR172" i="63"/>
  <c r="AL172" i="63"/>
  <c r="CH172" i="63"/>
  <c r="CD172" i="63"/>
  <c r="BJ172" i="63"/>
  <c r="H172" i="63"/>
  <c r="AX172" i="63"/>
  <c r="M172" i="63"/>
  <c r="CL172" i="63"/>
  <c r="V172" i="63"/>
  <c r="BE172" i="63"/>
  <c r="AC172" i="63"/>
  <c r="BN172" i="63"/>
  <c r="CP172" i="63"/>
  <c r="AF172" i="63"/>
  <c r="BV172" i="63"/>
  <c r="BZ172" i="63"/>
  <c r="CW172" i="63"/>
  <c r="BD172" i="63"/>
  <c r="Q172" i="63"/>
  <c r="BT172" i="63"/>
  <c r="AH172" i="63"/>
  <c r="CG172" i="63"/>
  <c r="E172" i="63"/>
  <c r="AK172" i="63"/>
  <c r="BM172" i="63"/>
  <c r="CT172" i="63"/>
  <c r="BF172" i="63"/>
  <c r="CX172" i="63"/>
  <c r="J172" i="63"/>
  <c r="Y172" i="63"/>
  <c r="Z172" i="63"/>
  <c r="AV172" i="63"/>
  <c r="R172" i="63"/>
  <c r="BA172" i="63"/>
  <c r="AP172" i="63"/>
  <c r="I172" i="63"/>
  <c r="AO172" i="63"/>
  <c r="X172" i="63"/>
  <c r="AD172" i="63"/>
  <c r="AS172" i="63"/>
  <c r="CS172" i="63"/>
  <c r="BQ172" i="63"/>
  <c r="AA562" i="63"/>
  <c r="CM227" i="63"/>
  <c r="AQ227" i="63"/>
  <c r="BO227" i="63"/>
  <c r="S227" i="63"/>
  <c r="K587" i="63"/>
  <c r="N148" i="7"/>
  <c r="CU587" i="63"/>
  <c r="K160" i="63"/>
  <c r="AQ160" i="63"/>
  <c r="K346" i="63"/>
  <c r="DC12" i="63"/>
  <c r="DC97" i="63"/>
  <c r="DC396" i="63"/>
  <c r="CM619" i="63"/>
  <c r="BO558" i="63"/>
  <c r="K210" i="63"/>
  <c r="I133" i="7"/>
  <c r="AQ562" i="63"/>
  <c r="CE562" i="63"/>
  <c r="K562" i="63"/>
  <c r="CU227" i="63"/>
  <c r="BO587" i="63"/>
  <c r="AA587" i="63"/>
  <c r="BW587" i="63"/>
  <c r="DC160" i="63"/>
  <c r="AI160" i="63"/>
  <c r="S160" i="63"/>
  <c r="CU346" i="63"/>
  <c r="BW346" i="63"/>
  <c r="S346" i="63"/>
  <c r="K97" i="63"/>
  <c r="BA404" i="63"/>
  <c r="CI404" i="63"/>
  <c r="R404" i="63"/>
  <c r="DB404" i="63"/>
  <c r="DA404" i="63"/>
  <c r="CP404" i="63"/>
  <c r="CK404" i="63"/>
  <c r="AW404" i="63"/>
  <c r="CZ404" i="63"/>
  <c r="G404" i="63"/>
  <c r="BN404" i="63"/>
  <c r="BJ404" i="63"/>
  <c r="AD404" i="63"/>
  <c r="AX404" i="63"/>
  <c r="CL404" i="63"/>
  <c r="BM404" i="63"/>
  <c r="BR404" i="63"/>
  <c r="BV404" i="63"/>
  <c r="CS404" i="63"/>
  <c r="CJ404" i="63"/>
  <c r="CG404" i="63"/>
  <c r="AV404" i="63"/>
  <c r="AN404" i="63"/>
  <c r="V404" i="63"/>
  <c r="AP404" i="63"/>
  <c r="AH404" i="63"/>
  <c r="CD404" i="63"/>
  <c r="AC404" i="63"/>
  <c r="BT404" i="63"/>
  <c r="CQ404" i="63"/>
  <c r="H404" i="63"/>
  <c r="W404" i="63"/>
  <c r="AK404" i="63"/>
  <c r="AO404" i="63"/>
  <c r="Y404" i="63"/>
  <c r="AU404" i="63"/>
  <c r="CY404" i="63"/>
  <c r="AT404" i="63"/>
  <c r="BS404" i="63"/>
  <c r="BL404" i="63"/>
  <c r="CT404" i="63"/>
  <c r="AG404" i="63"/>
  <c r="E404" i="63"/>
  <c r="BE404" i="63"/>
  <c r="CO404" i="63"/>
  <c r="F404" i="63"/>
  <c r="AE404" i="63"/>
  <c r="CX404" i="63"/>
  <c r="N404" i="63"/>
  <c r="BK404" i="63"/>
  <c r="BQ404" i="63"/>
  <c r="BF404" i="63"/>
  <c r="Q404" i="63"/>
  <c r="X404" i="63"/>
  <c r="CA404" i="63"/>
  <c r="BY404" i="63"/>
  <c r="AF404" i="63"/>
  <c r="BI404" i="63"/>
  <c r="BD404" i="63"/>
  <c r="BZ404" i="63"/>
  <c r="CW404" i="63"/>
  <c r="CR404" i="63"/>
  <c r="AL404" i="63"/>
  <c r="CH404" i="63"/>
  <c r="BB404" i="63"/>
  <c r="BU404" i="63"/>
  <c r="AS404" i="63"/>
  <c r="CB404" i="63"/>
  <c r="O404" i="63"/>
  <c r="CC404" i="63"/>
  <c r="M404" i="63"/>
  <c r="U404" i="63"/>
  <c r="Z404" i="63"/>
  <c r="P404" i="63"/>
  <c r="AM404" i="63"/>
  <c r="I404" i="63"/>
  <c r="BC404" i="63"/>
  <c r="J404" i="63"/>
  <c r="BK241" i="63"/>
  <c r="AV241" i="63"/>
  <c r="BJ241" i="63"/>
  <c r="CB241" i="63"/>
  <c r="CL241" i="63"/>
  <c r="AX241" i="63"/>
  <c r="BN241" i="63"/>
  <c r="AH241" i="63"/>
  <c r="AL241" i="63"/>
  <c r="BS241" i="63"/>
  <c r="AF241" i="63"/>
  <c r="AE241" i="63"/>
  <c r="AG241" i="63"/>
  <c r="AU241" i="63"/>
  <c r="CS241" i="63"/>
  <c r="CP241" i="63"/>
  <c r="CI241" i="63"/>
  <c r="CY241" i="63"/>
  <c r="CZ241" i="63"/>
  <c r="BQ241" i="63"/>
  <c r="CJ241" i="63"/>
  <c r="BM241" i="63"/>
  <c r="CC241" i="63"/>
  <c r="CW241" i="63"/>
  <c r="AM241" i="63"/>
  <c r="U241" i="63"/>
  <c r="CX241" i="63"/>
  <c r="CT241" i="63"/>
  <c r="AN241" i="63"/>
  <c r="AS241" i="63"/>
  <c r="AP241" i="63"/>
  <c r="BF241" i="63"/>
  <c r="V241" i="63"/>
  <c r="CO241" i="63"/>
  <c r="Y241" i="63"/>
  <c r="CG241" i="63"/>
  <c r="AK241" i="63"/>
  <c r="BA241" i="63"/>
  <c r="DA241" i="63"/>
  <c r="CA241" i="63"/>
  <c r="W241" i="63"/>
  <c r="CQ241" i="63"/>
  <c r="AT241" i="63"/>
  <c r="Q241" i="63"/>
  <c r="J241" i="63"/>
  <c r="BT241" i="63"/>
  <c r="O241" i="63"/>
  <c r="CK241" i="63"/>
  <c r="BL241" i="63"/>
  <c r="M241" i="63"/>
  <c r="P241" i="63"/>
  <c r="X241" i="63"/>
  <c r="BE241" i="63"/>
  <c r="AC241" i="63"/>
  <c r="N241" i="63"/>
  <c r="E241" i="63"/>
  <c r="BI241" i="63"/>
  <c r="AO241" i="63"/>
  <c r="H241" i="63"/>
  <c r="CH241" i="63"/>
  <c r="BV241" i="63"/>
  <c r="BY241" i="63"/>
  <c r="G241" i="63"/>
  <c r="BR241" i="63"/>
  <c r="AD241" i="63"/>
  <c r="BB241" i="63"/>
  <c r="DB241" i="63"/>
  <c r="BC241" i="63"/>
  <c r="Z241" i="63"/>
  <c r="BU241" i="63"/>
  <c r="CD241" i="63"/>
  <c r="CR241" i="63"/>
  <c r="BD241" i="63"/>
  <c r="AW241" i="63"/>
  <c r="F241" i="63"/>
  <c r="I241" i="63"/>
  <c r="R241" i="63"/>
  <c r="BZ241" i="63"/>
  <c r="U64" i="62"/>
  <c r="T64" i="62"/>
  <c r="H65" i="62"/>
  <c r="L65" i="62"/>
  <c r="E13" i="63"/>
  <c r="BA13" i="63"/>
  <c r="CW13" i="63"/>
  <c r="M13" i="63"/>
  <c r="BY13" i="63"/>
  <c r="U13" i="63"/>
  <c r="CO13" i="63"/>
  <c r="AS13" i="63"/>
  <c r="CG13" i="63"/>
  <c r="BQ13" i="63"/>
  <c r="AK13" i="63"/>
  <c r="AC13" i="63"/>
  <c r="BI13" i="63"/>
  <c r="CU12" i="63"/>
  <c r="CE12" i="63"/>
  <c r="CM12" i="63"/>
  <c r="CE97" i="63"/>
  <c r="S97" i="63"/>
  <c r="AI97" i="63"/>
  <c r="BF584" i="63"/>
  <c r="Y584" i="63"/>
  <c r="CG584" i="63"/>
  <c r="BE584" i="63"/>
  <c r="CC584" i="63"/>
  <c r="AC584" i="63"/>
  <c r="CS584" i="63"/>
  <c r="W584" i="63"/>
  <c r="BD584" i="63"/>
  <c r="BC584" i="63"/>
  <c r="BY584" i="63"/>
  <c r="V584" i="63"/>
  <c r="AM584" i="63"/>
  <c r="AU584" i="63"/>
  <c r="BZ584" i="63"/>
  <c r="BM584" i="63"/>
  <c r="I584" i="63"/>
  <c r="AO584" i="63"/>
  <c r="J584" i="63"/>
  <c r="M584" i="63"/>
  <c r="AW584" i="63"/>
  <c r="BT584" i="63"/>
  <c r="AN584" i="63"/>
  <c r="BN584" i="63"/>
  <c r="AH584" i="63"/>
  <c r="P584" i="63"/>
  <c r="AD584" i="63"/>
  <c r="AK584" i="63"/>
  <c r="CJ584" i="63"/>
  <c r="BK584" i="63"/>
  <c r="BV584" i="63"/>
  <c r="G584" i="63"/>
  <c r="CK584" i="63"/>
  <c r="CA584" i="63"/>
  <c r="DA598" i="63"/>
  <c r="AV584" i="63"/>
  <c r="BJ584" i="63"/>
  <c r="AL584" i="63"/>
  <c r="CW598" i="63"/>
  <c r="CI584" i="63"/>
  <c r="CR584" i="63"/>
  <c r="BQ584" i="63"/>
  <c r="CY598" i="63"/>
  <c r="AS584" i="63"/>
  <c r="AF584" i="63"/>
  <c r="O584" i="63"/>
  <c r="CT584" i="63"/>
  <c r="F584" i="63"/>
  <c r="CQ584" i="63"/>
  <c r="Q584" i="63"/>
  <c r="AG584" i="63"/>
  <c r="BS584" i="63"/>
  <c r="CZ598" i="63"/>
  <c r="CO584" i="63"/>
  <c r="BI584" i="63"/>
  <c r="N584" i="63"/>
  <c r="CP584" i="63"/>
  <c r="CX598" i="63"/>
  <c r="AP584" i="63"/>
  <c r="X584" i="63"/>
  <c r="BU584" i="63"/>
  <c r="BL584" i="63"/>
  <c r="AX584" i="63"/>
  <c r="BA584" i="63"/>
  <c r="AT584" i="63"/>
  <c r="R584" i="63"/>
  <c r="DB598" i="63"/>
  <c r="H584" i="63"/>
  <c r="CH584" i="63"/>
  <c r="BB584" i="63"/>
  <c r="AE584" i="63"/>
  <c r="BR584" i="63"/>
  <c r="U584" i="63"/>
  <c r="CL584" i="63"/>
  <c r="CB584" i="63"/>
  <c r="Z584" i="63"/>
  <c r="CD584" i="63"/>
  <c r="E584" i="63"/>
  <c r="DC554" i="63"/>
  <c r="S396" i="63"/>
  <c r="CM396" i="63"/>
  <c r="AQ396" i="63"/>
  <c r="AK642" i="63"/>
  <c r="BA642" i="63"/>
  <c r="BI642" i="63"/>
  <c r="CG642" i="63"/>
  <c r="U642" i="63"/>
  <c r="BY642" i="63"/>
  <c r="E642" i="63"/>
  <c r="M642" i="63"/>
  <c r="CW656" i="63"/>
  <c r="AS642" i="63"/>
  <c r="AC642" i="63"/>
  <c r="CO642" i="63"/>
  <c r="BQ642" i="63"/>
  <c r="BW619" i="63"/>
  <c r="AI558" i="63"/>
  <c r="AA558" i="63"/>
  <c r="BO210" i="63"/>
  <c r="S210" i="63"/>
  <c r="CU210" i="63"/>
  <c r="DC210" i="63"/>
  <c r="AI159" i="63"/>
  <c r="S159" i="63"/>
  <c r="BW159" i="63"/>
  <c r="AQ159" i="63"/>
  <c r="BO562" i="63"/>
  <c r="CU562" i="63"/>
  <c r="CM562" i="63"/>
  <c r="BW227" i="63"/>
  <c r="AA227" i="63"/>
  <c r="AI227" i="63"/>
  <c r="K227" i="63"/>
  <c r="AI587" i="63"/>
  <c r="CE587" i="63"/>
  <c r="DC601" i="63"/>
  <c r="BW160" i="63"/>
  <c r="CU160" i="63"/>
  <c r="CM160" i="63"/>
  <c r="BO160" i="63"/>
  <c r="AA160" i="63"/>
  <c r="DC346" i="63"/>
  <c r="CM346" i="63"/>
  <c r="AQ346" i="63"/>
  <c r="BF649" i="63" l="1"/>
  <c r="BF642" i="63"/>
  <c r="CT649" i="63"/>
  <c r="CT642" i="63"/>
  <c r="AX649" i="63"/>
  <c r="AX642" i="63"/>
  <c r="BB649" i="63"/>
  <c r="BB642" i="63"/>
  <c r="CL649" i="63"/>
  <c r="CL642" i="63"/>
  <c r="DB656" i="63"/>
  <c r="AM649" i="63"/>
  <c r="AM642" i="63"/>
  <c r="BG396" i="63"/>
  <c r="AU13" i="63"/>
  <c r="Q90" i="63"/>
  <c r="Q13" i="63"/>
  <c r="CR90" i="63"/>
  <c r="CR13" i="63"/>
  <c r="AP90" i="63"/>
  <c r="AP13" i="63"/>
  <c r="I358" i="63"/>
  <c r="I356" i="63"/>
  <c r="AV358" i="63"/>
  <c r="AV356" i="63"/>
  <c r="AH358" i="63"/>
  <c r="AH356" i="63"/>
  <c r="AX358" i="63"/>
  <c r="AX356" i="63"/>
  <c r="G125" i="7"/>
  <c r="S554" i="63"/>
  <c r="CE159" i="63"/>
  <c r="I129" i="62"/>
  <c r="AI210" i="63"/>
  <c r="BW396" i="63"/>
  <c r="BW12" i="63"/>
  <c r="U77" i="7"/>
  <c r="T77" i="7"/>
  <c r="AY346" i="63"/>
  <c r="S114" i="62"/>
  <c r="BG159" i="63"/>
  <c r="DA656" i="63"/>
  <c r="V649" i="63"/>
  <c r="V642" i="63"/>
  <c r="AW649" i="63"/>
  <c r="AW642" i="63"/>
  <c r="CC649" i="63"/>
  <c r="CC642" i="63"/>
  <c r="AT649" i="63"/>
  <c r="AT642" i="63"/>
  <c r="F649" i="63"/>
  <c r="F642" i="63"/>
  <c r="P649" i="63"/>
  <c r="P642" i="63"/>
  <c r="AE649" i="63"/>
  <c r="AE642" i="63"/>
  <c r="Z649" i="63"/>
  <c r="Z642" i="63"/>
  <c r="J649" i="63"/>
  <c r="J642" i="63"/>
  <c r="CD649" i="63"/>
  <c r="CD642" i="63"/>
  <c r="CZ656" i="63"/>
  <c r="R649" i="63"/>
  <c r="R642" i="63"/>
  <c r="BV649" i="63"/>
  <c r="BV642" i="63"/>
  <c r="CX656" i="63"/>
  <c r="BE649" i="63"/>
  <c r="BE642" i="63"/>
  <c r="AP649" i="63"/>
  <c r="AP642" i="63"/>
  <c r="BG97" i="63"/>
  <c r="CZ90" i="63"/>
  <c r="CZ13" i="63"/>
  <c r="X90" i="63"/>
  <c r="X13" i="63"/>
  <c r="CB90" i="63"/>
  <c r="CB13" i="63"/>
  <c r="AX90" i="63"/>
  <c r="AX13" i="63"/>
  <c r="AM13" i="63"/>
  <c r="CC90" i="63"/>
  <c r="CC13" i="63"/>
  <c r="BD90" i="63"/>
  <c r="BD13" i="63"/>
  <c r="BT90" i="63"/>
  <c r="BT13" i="63"/>
  <c r="AW90" i="63"/>
  <c r="AW13" i="63"/>
  <c r="BJ90" i="63"/>
  <c r="BJ13" i="63"/>
  <c r="F90" i="63"/>
  <c r="F13" i="63"/>
  <c r="BF90" i="63"/>
  <c r="BF13" i="63"/>
  <c r="BS13" i="63"/>
  <c r="Y90" i="63"/>
  <c r="Y13" i="63"/>
  <c r="G90" i="63"/>
  <c r="G13" i="63"/>
  <c r="CI13" i="63"/>
  <c r="BK13" i="63"/>
  <c r="CS90" i="63"/>
  <c r="CS13" i="63"/>
  <c r="AV90" i="63"/>
  <c r="AV13" i="63"/>
  <c r="BC13" i="63"/>
  <c r="R125" i="7"/>
  <c r="AY554" i="63"/>
  <c r="H76" i="7"/>
  <c r="O172" i="63"/>
  <c r="BC172" i="63"/>
  <c r="AM172" i="63"/>
  <c r="AE172" i="63"/>
  <c r="R114" i="62"/>
  <c r="AY159" i="63"/>
  <c r="AY619" i="63"/>
  <c r="CL358" i="63"/>
  <c r="CL356" i="63"/>
  <c r="BZ358" i="63"/>
  <c r="BZ356" i="63"/>
  <c r="I29" i="128"/>
  <c r="I30" i="128" s="1"/>
  <c r="CX358" i="63"/>
  <c r="CX356" i="63"/>
  <c r="AT358" i="63"/>
  <c r="AT356" i="63"/>
  <c r="CD358" i="63"/>
  <c r="CD356" i="63"/>
  <c r="CR358" i="63"/>
  <c r="CR356" i="63"/>
  <c r="CK358" i="63"/>
  <c r="CK356" i="63"/>
  <c r="BL358" i="63"/>
  <c r="BL356" i="63"/>
  <c r="AF358" i="63"/>
  <c r="AF356" i="63"/>
  <c r="R358" i="63"/>
  <c r="R356" i="63"/>
  <c r="BR358" i="63"/>
  <c r="BR356" i="63"/>
  <c r="BT358" i="63"/>
  <c r="BT356" i="63"/>
  <c r="BN358" i="63"/>
  <c r="BN356" i="63"/>
  <c r="F358" i="63"/>
  <c r="F356" i="63"/>
  <c r="S129" i="7"/>
  <c r="BG558" i="63"/>
  <c r="AY97" i="63"/>
  <c r="Q148" i="7"/>
  <c r="AQ587" i="63"/>
  <c r="BO396" i="63"/>
  <c r="Q13" i="62"/>
  <c r="AQ12" i="63"/>
  <c r="R146" i="62"/>
  <c r="AY227" i="63"/>
  <c r="Y649" i="63"/>
  <c r="Y642" i="63"/>
  <c r="CS649" i="63"/>
  <c r="CS642" i="63"/>
  <c r="BZ649" i="63"/>
  <c r="BZ642" i="63"/>
  <c r="CT90" i="63"/>
  <c r="CT13" i="63"/>
  <c r="CK90" i="63"/>
  <c r="CK13" i="63"/>
  <c r="CD90" i="63"/>
  <c r="CD13" i="63"/>
  <c r="AT90" i="63"/>
  <c r="AT13" i="63"/>
  <c r="CP90" i="63"/>
  <c r="CP13" i="63"/>
  <c r="AE13" i="63"/>
  <c r="M125" i="7"/>
  <c r="CE554" i="63"/>
  <c r="L125" i="7"/>
  <c r="BW554" i="63"/>
  <c r="CT358" i="63"/>
  <c r="CT356" i="63"/>
  <c r="AL358" i="63"/>
  <c r="AL356" i="63"/>
  <c r="CP358" i="63"/>
  <c r="CP356" i="63"/>
  <c r="R129" i="62"/>
  <c r="AY210" i="63"/>
  <c r="AY396" i="63"/>
  <c r="S115" i="62"/>
  <c r="BG160" i="63"/>
  <c r="CM558" i="63"/>
  <c r="BG619" i="63"/>
  <c r="AI619" i="63"/>
  <c r="BG346" i="63"/>
  <c r="I649" i="63"/>
  <c r="I642" i="63"/>
  <c r="CH649" i="63"/>
  <c r="CH642" i="63"/>
  <c r="BT649" i="63"/>
  <c r="BT642" i="63"/>
  <c r="CQ649" i="63"/>
  <c r="CQ642" i="63"/>
  <c r="F125" i="7"/>
  <c r="K554" i="63"/>
  <c r="BL90" i="63"/>
  <c r="BL13" i="63"/>
  <c r="BB90" i="63"/>
  <c r="BB13" i="63"/>
  <c r="BR90" i="63"/>
  <c r="BR13" i="63"/>
  <c r="CH90" i="63"/>
  <c r="CH13" i="63"/>
  <c r="Z90" i="63"/>
  <c r="Z13" i="63"/>
  <c r="BV90" i="63"/>
  <c r="BV13" i="63"/>
  <c r="CQ13" i="63"/>
  <c r="M114" i="62"/>
  <c r="O74" i="62"/>
  <c r="O73" i="62"/>
  <c r="R115" i="62"/>
  <c r="AY160" i="63"/>
  <c r="CA172" i="63"/>
  <c r="CQ172" i="63"/>
  <c r="BS172" i="63"/>
  <c r="BU358" i="63"/>
  <c r="BU356" i="63"/>
  <c r="Q358" i="63"/>
  <c r="Q356" i="63"/>
  <c r="G29" i="128"/>
  <c r="Z358" i="63"/>
  <c r="Z356" i="63"/>
  <c r="Y358" i="63"/>
  <c r="Y356" i="63"/>
  <c r="H358" i="63"/>
  <c r="H356" i="63"/>
  <c r="AN358" i="63"/>
  <c r="AN356" i="63"/>
  <c r="AG358" i="63"/>
  <c r="AG356" i="63"/>
  <c r="AW358" i="63"/>
  <c r="AW356" i="63"/>
  <c r="AP358" i="63"/>
  <c r="AP356" i="63"/>
  <c r="CY358" i="63"/>
  <c r="CY356" i="63"/>
  <c r="P358" i="63"/>
  <c r="P356" i="63"/>
  <c r="BF358" i="63"/>
  <c r="BF356" i="63"/>
  <c r="J358" i="63"/>
  <c r="J356" i="63"/>
  <c r="S129" i="62"/>
  <c r="BG210" i="63"/>
  <c r="I125" i="7"/>
  <c r="AI554" i="63"/>
  <c r="H125" i="7"/>
  <c r="AA554" i="63"/>
  <c r="BG12" i="63"/>
  <c r="CE227" i="63"/>
  <c r="H114" i="62"/>
  <c r="AA159" i="63"/>
  <c r="BW558" i="63"/>
  <c r="BO346" i="63"/>
  <c r="AA619" i="63"/>
  <c r="K125" i="7"/>
  <c r="BO554" i="63"/>
  <c r="CE346" i="63"/>
  <c r="BK649" i="63"/>
  <c r="BK642" i="63"/>
  <c r="G649" i="63"/>
  <c r="G642" i="63"/>
  <c r="H649" i="63"/>
  <c r="H642" i="63"/>
  <c r="W649" i="63"/>
  <c r="W642" i="63"/>
  <c r="Q649" i="63"/>
  <c r="Q642" i="63"/>
  <c r="AV649" i="63"/>
  <c r="AV642" i="63"/>
  <c r="X649" i="63"/>
  <c r="X642" i="63"/>
  <c r="BE90" i="63"/>
  <c r="BE13" i="63"/>
  <c r="AO90" i="63"/>
  <c r="AO13" i="63"/>
  <c r="BU90" i="63"/>
  <c r="BU13" i="63"/>
  <c r="AG90" i="63"/>
  <c r="AG13" i="63"/>
  <c r="AD90" i="63"/>
  <c r="AD13" i="63"/>
  <c r="BK172" i="63"/>
  <c r="BD358" i="63"/>
  <c r="BD356" i="63"/>
  <c r="BB358" i="63"/>
  <c r="BB356" i="63"/>
  <c r="BJ358" i="63"/>
  <c r="BJ356" i="63"/>
  <c r="AD358" i="63"/>
  <c r="AD356" i="63"/>
  <c r="R129" i="7"/>
  <c r="AY558" i="63"/>
  <c r="CI649" i="63"/>
  <c r="CI642" i="63"/>
  <c r="BJ649" i="63"/>
  <c r="BJ642" i="63"/>
  <c r="AG649" i="63"/>
  <c r="AG642" i="63"/>
  <c r="BR649" i="63"/>
  <c r="BR642" i="63"/>
  <c r="BC649" i="63"/>
  <c r="BC642" i="63"/>
  <c r="CJ649" i="63"/>
  <c r="CJ642" i="63"/>
  <c r="AO649" i="63"/>
  <c r="AO642" i="63"/>
  <c r="CB649" i="63"/>
  <c r="CB642" i="63"/>
  <c r="CR649" i="63"/>
  <c r="CR642" i="63"/>
  <c r="AU649" i="63"/>
  <c r="AU642" i="63"/>
  <c r="BM649" i="63"/>
  <c r="BM642" i="63"/>
  <c r="AF649" i="63"/>
  <c r="AF642" i="63"/>
  <c r="N125" i="7"/>
  <c r="CM554" i="63"/>
  <c r="BN90" i="63"/>
  <c r="BN13" i="63"/>
  <c r="I90" i="63"/>
  <c r="I13" i="63"/>
  <c r="CL90" i="63"/>
  <c r="CL13" i="63"/>
  <c r="P90" i="63"/>
  <c r="P13" i="63"/>
  <c r="AL90" i="63"/>
  <c r="AL13" i="63"/>
  <c r="CX90" i="63"/>
  <c r="CX13" i="63"/>
  <c r="O13" i="63"/>
  <c r="DB90" i="63"/>
  <c r="DB13" i="63"/>
  <c r="R90" i="63"/>
  <c r="R13" i="63"/>
  <c r="BZ90" i="63"/>
  <c r="BZ13" i="63"/>
  <c r="S146" i="62"/>
  <c r="BG227" i="63"/>
  <c r="CP649" i="63"/>
  <c r="CP642" i="63"/>
  <c r="AH649" i="63"/>
  <c r="AH642" i="63"/>
  <c r="BS649" i="63"/>
  <c r="BS642" i="63"/>
  <c r="BL649" i="63"/>
  <c r="BL642" i="63"/>
  <c r="O649" i="63"/>
  <c r="O642" i="63"/>
  <c r="BD649" i="63"/>
  <c r="BD642" i="63"/>
  <c r="AD649" i="63"/>
  <c r="AD642" i="63"/>
  <c r="N649" i="63"/>
  <c r="N642" i="63"/>
  <c r="BN649" i="63"/>
  <c r="BN642" i="63"/>
  <c r="BU649" i="63"/>
  <c r="BU642" i="63"/>
  <c r="CY656" i="63"/>
  <c r="CK649" i="63"/>
  <c r="CK642" i="63"/>
  <c r="CA649" i="63"/>
  <c r="CA642" i="63"/>
  <c r="AN649" i="63"/>
  <c r="AN642" i="63"/>
  <c r="AL649" i="63"/>
  <c r="AL642" i="63"/>
  <c r="O125" i="7"/>
  <c r="CU554" i="63"/>
  <c r="AY12" i="63"/>
  <c r="CJ90" i="63"/>
  <c r="CJ13" i="63"/>
  <c r="AF90" i="63"/>
  <c r="AF13" i="63"/>
  <c r="W13" i="63"/>
  <c r="H90" i="63"/>
  <c r="H13" i="63"/>
  <c r="V90" i="63"/>
  <c r="V13" i="63"/>
  <c r="DA90" i="63"/>
  <c r="DA13" i="63"/>
  <c r="CY90" i="63"/>
  <c r="CY13" i="63"/>
  <c r="N90" i="63"/>
  <c r="N13" i="63"/>
  <c r="J90" i="63"/>
  <c r="J13" i="63"/>
  <c r="AN90" i="63"/>
  <c r="AN13" i="63"/>
  <c r="CA13" i="63"/>
  <c r="BM90" i="63"/>
  <c r="BM13" i="63"/>
  <c r="AH90" i="63"/>
  <c r="AH13" i="63"/>
  <c r="R148" i="7"/>
  <c r="AY587" i="63"/>
  <c r="S133" i="7"/>
  <c r="BG562" i="63"/>
  <c r="CI172" i="63"/>
  <c r="W172" i="63"/>
  <c r="AU172" i="63"/>
  <c r="V358" i="63"/>
  <c r="V356" i="63"/>
  <c r="BE358" i="63"/>
  <c r="BE356" i="63"/>
  <c r="CB358" i="63"/>
  <c r="CB356" i="63"/>
  <c r="CH358" i="63"/>
  <c r="CH356" i="63"/>
  <c r="H29" i="128" s="1"/>
  <c r="H30" i="128" s="1"/>
  <c r="N358" i="63"/>
  <c r="N356" i="63"/>
  <c r="DA358" i="63"/>
  <c r="DA356" i="63"/>
  <c r="CS358" i="63"/>
  <c r="CS356" i="63"/>
  <c r="CC358" i="63"/>
  <c r="CC356" i="63"/>
  <c r="BM358" i="63"/>
  <c r="BM356" i="63"/>
  <c r="DB358" i="63"/>
  <c r="DB356" i="63"/>
  <c r="X358" i="63"/>
  <c r="X356" i="63"/>
  <c r="CZ358" i="63"/>
  <c r="CZ356" i="63"/>
  <c r="BV358" i="63"/>
  <c r="BV356" i="63"/>
  <c r="CJ358" i="63"/>
  <c r="CJ356" i="63"/>
  <c r="AO358" i="63"/>
  <c r="AO356" i="63"/>
  <c r="S148" i="7"/>
  <c r="BG587" i="63"/>
  <c r="R133" i="7"/>
  <c r="AY562" i="63"/>
  <c r="S125" i="7"/>
  <c r="BG554" i="63"/>
  <c r="U149" i="7"/>
  <c r="T149" i="7"/>
  <c r="U78" i="7"/>
  <c r="T78" i="7"/>
  <c r="T65" i="62"/>
  <c r="DC98" i="63"/>
  <c r="BG98" i="63"/>
  <c r="U65" i="62"/>
  <c r="AY241" i="63"/>
  <c r="L129" i="7"/>
  <c r="DC404" i="63"/>
  <c r="M146" i="62"/>
  <c r="AY404" i="63"/>
  <c r="I148" i="7"/>
  <c r="Q114" i="62"/>
  <c r="J114" i="62"/>
  <c r="G114" i="62"/>
  <c r="G129" i="62"/>
  <c r="H129" i="7"/>
  <c r="DC598" i="63"/>
  <c r="AQ584" i="63"/>
  <c r="AQ13" i="63"/>
  <c r="AK90" i="63"/>
  <c r="BW13" i="63"/>
  <c r="BQ90" i="63"/>
  <c r="CM13" i="63"/>
  <c r="CG90" i="63"/>
  <c r="CE13" i="63"/>
  <c r="BY90" i="63"/>
  <c r="AQ241" i="63"/>
  <c r="BG404" i="63"/>
  <c r="H148" i="7"/>
  <c r="O146" i="62"/>
  <c r="F133" i="7"/>
  <c r="F115" i="62"/>
  <c r="O148" i="7"/>
  <c r="M129" i="62"/>
  <c r="Q73" i="62"/>
  <c r="AY98" i="63"/>
  <c r="AQ98" i="63"/>
  <c r="AQ356" i="63"/>
  <c r="AK358" i="63"/>
  <c r="CW358" i="63"/>
  <c r="AE358" i="63"/>
  <c r="M358" i="63"/>
  <c r="S356" i="63"/>
  <c r="U358" i="63"/>
  <c r="AA356" i="63"/>
  <c r="K356" i="63"/>
  <c r="E358" i="63"/>
  <c r="O358" i="63"/>
  <c r="BA358" i="63"/>
  <c r="G358" i="63"/>
  <c r="BS358" i="63"/>
  <c r="R147" i="62"/>
  <c r="N115" i="62"/>
  <c r="H146" i="62"/>
  <c r="K129" i="62"/>
  <c r="I129" i="7"/>
  <c r="AY642" i="63"/>
  <c r="AS649" i="63"/>
  <c r="U649" i="63"/>
  <c r="AA642" i="63"/>
  <c r="CM642" i="63"/>
  <c r="CG649" i="63"/>
  <c r="AS90" i="63"/>
  <c r="CU13" i="63"/>
  <c r="CO90" i="63"/>
  <c r="BA90" i="63"/>
  <c r="DC241" i="63"/>
  <c r="K148" i="7"/>
  <c r="M133" i="7"/>
  <c r="K129" i="7"/>
  <c r="R145" i="7"/>
  <c r="G146" i="62"/>
  <c r="H133" i="7"/>
  <c r="AQ172" i="63"/>
  <c r="AO174" i="63"/>
  <c r="Z174" i="63"/>
  <c r="CI174" i="63"/>
  <c r="AF174" i="63"/>
  <c r="AV174" i="63"/>
  <c r="CP174" i="63"/>
  <c r="J174" i="63"/>
  <c r="AP174" i="63"/>
  <c r="CC174" i="63"/>
  <c r="BN174" i="63"/>
  <c r="AN174" i="63"/>
  <c r="CL174" i="63"/>
  <c r="BF174" i="63"/>
  <c r="CT174" i="63"/>
  <c r="CJ174" i="63"/>
  <c r="AS174" i="63"/>
  <c r="CB174" i="63"/>
  <c r="CH174" i="63"/>
  <c r="BD174" i="63"/>
  <c r="CZ174" i="63"/>
  <c r="AD174" i="63"/>
  <c r="CK174" i="63"/>
  <c r="BS174" i="63"/>
  <c r="Q174" i="63"/>
  <c r="CO174" i="63"/>
  <c r="AT174" i="63"/>
  <c r="BZ174" i="63"/>
  <c r="CS174" i="63"/>
  <c r="BV174" i="63"/>
  <c r="CX174" i="63"/>
  <c r="AM174" i="63"/>
  <c r="DA174" i="63"/>
  <c r="AL174" i="63"/>
  <c r="E174" i="63"/>
  <c r="CD174" i="63"/>
  <c r="AE174" i="63"/>
  <c r="BB174" i="63"/>
  <c r="V174" i="63"/>
  <c r="BI174" i="63"/>
  <c r="Y174" i="63"/>
  <c r="W174" i="63"/>
  <c r="CY174" i="63"/>
  <c r="U174" i="63"/>
  <c r="AC174" i="63"/>
  <c r="BR174" i="63"/>
  <c r="AH174" i="63"/>
  <c r="CW174" i="63"/>
  <c r="I174" i="63"/>
  <c r="R174" i="63"/>
  <c r="BK174" i="63"/>
  <c r="BC174" i="63"/>
  <c r="BJ174" i="63"/>
  <c r="CG174" i="63"/>
  <c r="AG174" i="63"/>
  <c r="O174" i="63"/>
  <c r="CQ174" i="63"/>
  <c r="AK174" i="63"/>
  <c r="BL174" i="63"/>
  <c r="BT174" i="63"/>
  <c r="BE174" i="63"/>
  <c r="G174" i="63"/>
  <c r="H174" i="63"/>
  <c r="N174" i="63"/>
  <c r="BM174" i="63"/>
  <c r="DB174" i="63"/>
  <c r="BA174" i="63"/>
  <c r="BY174" i="63"/>
  <c r="AW174" i="63"/>
  <c r="CR174" i="63"/>
  <c r="M174" i="63"/>
  <c r="X174" i="63"/>
  <c r="BU174" i="63"/>
  <c r="CA174" i="63"/>
  <c r="BQ174" i="63"/>
  <c r="AX174" i="63"/>
  <c r="F174" i="63"/>
  <c r="P174" i="63"/>
  <c r="AU174" i="63"/>
  <c r="G129" i="7"/>
  <c r="CI358" i="63"/>
  <c r="AU358" i="63"/>
  <c r="CO358" i="63"/>
  <c r="CU356" i="63"/>
  <c r="CA358" i="63"/>
  <c r="BY358" i="63"/>
  <c r="CE356" i="63"/>
  <c r="AS358" i="63"/>
  <c r="T148" i="7"/>
  <c r="F114" i="62"/>
  <c r="N129" i="62"/>
  <c r="F129" i="7"/>
  <c r="J125" i="7"/>
  <c r="Q125" i="7"/>
  <c r="Q76" i="7"/>
  <c r="O115" i="62"/>
  <c r="M148" i="7"/>
  <c r="F146" i="62"/>
  <c r="L146" i="62"/>
  <c r="O133" i="7"/>
  <c r="BQ649" i="63"/>
  <c r="BW642" i="63"/>
  <c r="CO649" i="63"/>
  <c r="CU642" i="63"/>
  <c r="BI649" i="63"/>
  <c r="BO642" i="63"/>
  <c r="BG642" i="63"/>
  <c r="BA649" i="63"/>
  <c r="AK649" i="63"/>
  <c r="AQ642" i="63"/>
  <c r="Q98" i="7"/>
  <c r="AY584" i="63"/>
  <c r="BO13" i="63"/>
  <c r="BI90" i="63"/>
  <c r="S13" i="63"/>
  <c r="M90" i="63"/>
  <c r="BG241" i="63"/>
  <c r="G115" i="62"/>
  <c r="J133" i="7"/>
  <c r="Q115" i="62"/>
  <c r="J115" i="62"/>
  <c r="F148" i="7"/>
  <c r="K146" i="62"/>
  <c r="N146" i="62"/>
  <c r="AY172" i="63"/>
  <c r="BG172" i="63"/>
  <c r="DC172" i="63"/>
  <c r="CO409" i="63"/>
  <c r="E409" i="63"/>
  <c r="H409" i="63"/>
  <c r="CS409" i="63"/>
  <c r="AE409" i="63"/>
  <c r="CP409" i="63"/>
  <c r="CA409" i="63"/>
  <c r="AO409" i="63"/>
  <c r="BQ409" i="63"/>
  <c r="I409" i="63"/>
  <c r="AM409" i="63"/>
  <c r="DB409" i="63"/>
  <c r="BS409" i="63"/>
  <c r="M409" i="63"/>
  <c r="BC409" i="63"/>
  <c r="CZ409" i="63"/>
  <c r="P409" i="63"/>
  <c r="CB409" i="63"/>
  <c r="N409" i="63"/>
  <c r="BR409" i="63"/>
  <c r="BN409" i="63"/>
  <c r="V409" i="63"/>
  <c r="CH409" i="63"/>
  <c r="CD409" i="63"/>
  <c r="CJ409" i="63"/>
  <c r="BK409" i="63"/>
  <c r="CI409" i="63"/>
  <c r="CX409" i="63"/>
  <c r="AD409" i="63"/>
  <c r="AK409" i="63"/>
  <c r="BD409" i="63"/>
  <c r="Z409" i="63"/>
  <c r="CQ409" i="63"/>
  <c r="W409" i="63"/>
  <c r="CY409" i="63"/>
  <c r="AF409" i="63"/>
  <c r="G409" i="63"/>
  <c r="Y409" i="63"/>
  <c r="Q409" i="63"/>
  <c r="AT409" i="63"/>
  <c r="BE409" i="63"/>
  <c r="BA409" i="63"/>
  <c r="AS409" i="63"/>
  <c r="R409" i="63"/>
  <c r="AV409" i="63"/>
  <c r="BJ409" i="63"/>
  <c r="O409" i="63"/>
  <c r="DA409" i="63"/>
  <c r="U409" i="63"/>
  <c r="BY409" i="63"/>
  <c r="AH409" i="63"/>
  <c r="AL409" i="63"/>
  <c r="AU409" i="63"/>
  <c r="BZ409" i="63"/>
  <c r="CL409" i="63"/>
  <c r="BI409" i="63"/>
  <c r="CC409" i="63"/>
  <c r="CT409" i="63"/>
  <c r="BU409" i="63"/>
  <c r="BV409" i="63"/>
  <c r="AG409" i="63"/>
  <c r="X409" i="63"/>
  <c r="AX409" i="63"/>
  <c r="CR409" i="63"/>
  <c r="AW409" i="63"/>
  <c r="CK409" i="63"/>
  <c r="BT409" i="63"/>
  <c r="BF409" i="63"/>
  <c r="CG409" i="63"/>
  <c r="J409" i="63"/>
  <c r="AP409" i="63"/>
  <c r="BM409" i="63"/>
  <c r="AC409" i="63"/>
  <c r="F409" i="63"/>
  <c r="BB409" i="63"/>
  <c r="AN409" i="63"/>
  <c r="CW409" i="63"/>
  <c r="BL409" i="63"/>
  <c r="CG358" i="63"/>
  <c r="CM356" i="63"/>
  <c r="BW356" i="63"/>
  <c r="BQ358" i="63"/>
  <c r="BC358" i="63"/>
  <c r="BK358" i="63"/>
  <c r="BI358" i="63"/>
  <c r="BO356" i="63"/>
  <c r="K114" i="62"/>
  <c r="O114" i="62"/>
  <c r="S147" i="62"/>
  <c r="J129" i="7"/>
  <c r="I114" i="62"/>
  <c r="CE642" i="63"/>
  <c r="BY649" i="63"/>
  <c r="K115" i="62"/>
  <c r="L115" i="62"/>
  <c r="K133" i="7"/>
  <c r="L114" i="62"/>
  <c r="AI642" i="63"/>
  <c r="AC649" i="63"/>
  <c r="M649" i="63"/>
  <c r="S642" i="63"/>
  <c r="K642" i="63"/>
  <c r="E649" i="63"/>
  <c r="BG584" i="63"/>
  <c r="AI13" i="63"/>
  <c r="AC90" i="63"/>
  <c r="AA13" i="63"/>
  <c r="U90" i="63"/>
  <c r="CW90" i="63"/>
  <c r="K13" i="63"/>
  <c r="E90" i="63"/>
  <c r="AQ404" i="63"/>
  <c r="CP406" i="63"/>
  <c r="CQ406" i="63"/>
  <c r="X406" i="63"/>
  <c r="AU406" i="63"/>
  <c r="DB406" i="63"/>
  <c r="BR406" i="63"/>
  <c r="AC406" i="63"/>
  <c r="CT406" i="63"/>
  <c r="CY406" i="63"/>
  <c r="Z406" i="63"/>
  <c r="BM406" i="63"/>
  <c r="P406" i="63"/>
  <c r="Q406" i="63"/>
  <c r="CB406" i="63"/>
  <c r="E406" i="63"/>
  <c r="BF406" i="63"/>
  <c r="CG406" i="63"/>
  <c r="G406" i="63"/>
  <c r="AH406" i="63"/>
  <c r="AP406" i="63"/>
  <c r="CL406" i="63"/>
  <c r="AF406" i="63"/>
  <c r="R406" i="63"/>
  <c r="O406" i="63"/>
  <c r="AL406" i="63"/>
  <c r="BV406" i="63"/>
  <c r="AX406" i="63"/>
  <c r="AV406" i="63"/>
  <c r="W406" i="63"/>
  <c r="J406" i="63"/>
  <c r="CX406" i="63"/>
  <c r="CH406" i="63"/>
  <c r="CS406" i="63"/>
  <c r="BQ406" i="63"/>
  <c r="BY406" i="63"/>
  <c r="BU406" i="63"/>
  <c r="BS406" i="63"/>
  <c r="Y406" i="63"/>
  <c r="BB406" i="63"/>
  <c r="BI406" i="63"/>
  <c r="N406" i="63"/>
  <c r="CD406" i="63"/>
  <c r="BK406" i="63"/>
  <c r="BE406" i="63"/>
  <c r="BD406" i="63"/>
  <c r="AG406" i="63"/>
  <c r="AK406" i="63"/>
  <c r="CC406" i="63"/>
  <c r="CI406" i="63"/>
  <c r="BA406" i="63"/>
  <c r="BN406" i="63"/>
  <c r="AT406" i="63"/>
  <c r="F406" i="63"/>
  <c r="BL406" i="63"/>
  <c r="BC406" i="63"/>
  <c r="BT406" i="63"/>
  <c r="CJ406" i="63"/>
  <c r="BJ406" i="63"/>
  <c r="CO406" i="63"/>
  <c r="CZ406" i="63"/>
  <c r="AO406" i="63"/>
  <c r="AS406" i="63"/>
  <c r="M406" i="63"/>
  <c r="BZ406" i="63"/>
  <c r="AE406" i="63"/>
  <c r="V406" i="63"/>
  <c r="CR406" i="63"/>
  <c r="AW406" i="63"/>
  <c r="H406" i="63"/>
  <c r="CK406" i="63"/>
  <c r="DA406" i="63"/>
  <c r="U406" i="63"/>
  <c r="CA406" i="63"/>
  <c r="I406" i="63"/>
  <c r="AN406" i="63"/>
  <c r="CW406" i="63"/>
  <c r="AM406" i="63"/>
  <c r="AD406" i="63"/>
  <c r="I115" i="62"/>
  <c r="L148" i="7"/>
  <c r="F129" i="62"/>
  <c r="J146" i="62"/>
  <c r="Q146" i="62"/>
  <c r="W358" i="63"/>
  <c r="CQ358" i="63"/>
  <c r="AM358" i="63"/>
  <c r="AC358" i="63"/>
  <c r="AI356" i="63"/>
  <c r="G148" i="7"/>
  <c r="J148" i="7"/>
  <c r="G133" i="7"/>
  <c r="L133" i="7"/>
  <c r="Q129" i="62"/>
  <c r="J129" i="62"/>
  <c r="O129" i="7"/>
  <c r="M129" i="7"/>
  <c r="S145" i="7"/>
  <c r="CE172" i="63" l="1"/>
  <c r="Q67" i="62"/>
  <c r="Q14" i="62"/>
  <c r="K13" i="62"/>
  <c r="G13" i="62"/>
  <c r="CM98" i="63"/>
  <c r="CM172" i="63"/>
  <c r="AA241" i="63"/>
  <c r="DC90" i="63"/>
  <c r="DC13" i="63"/>
  <c r="S584" i="63"/>
  <c r="I145" i="7"/>
  <c r="Q129" i="7"/>
  <c r="AA172" i="63"/>
  <c r="N13" i="62"/>
  <c r="BO584" i="63"/>
  <c r="BW98" i="63"/>
  <c r="O76" i="7"/>
  <c r="S404" i="63"/>
  <c r="AY90" i="63"/>
  <c r="AY13" i="63"/>
  <c r="AI584" i="63"/>
  <c r="K584" i="63"/>
  <c r="F13" i="62"/>
  <c r="CU98" i="63"/>
  <c r="CU172" i="63"/>
  <c r="L76" i="7"/>
  <c r="K241" i="63"/>
  <c r="G74" i="62"/>
  <c r="G73" i="62"/>
  <c r="BW172" i="63"/>
  <c r="CA90" i="63"/>
  <c r="W90" i="63"/>
  <c r="O90" i="63"/>
  <c r="CQ90" i="63"/>
  <c r="S76" i="7"/>
  <c r="AE90" i="63"/>
  <c r="K98" i="7"/>
  <c r="R74" i="62"/>
  <c r="R73" i="62"/>
  <c r="BO98" i="63"/>
  <c r="K404" i="63"/>
  <c r="BO241" i="63"/>
  <c r="L74" i="62"/>
  <c r="L73" i="62"/>
  <c r="AA584" i="63"/>
  <c r="BC90" i="63"/>
  <c r="L98" i="7"/>
  <c r="CU404" i="63"/>
  <c r="L147" i="62"/>
  <c r="L129" i="62"/>
  <c r="M115" i="62"/>
  <c r="R118" i="62"/>
  <c r="R116" i="62"/>
  <c r="CE241" i="63"/>
  <c r="I74" i="62"/>
  <c r="I73" i="62"/>
  <c r="J98" i="7"/>
  <c r="J76" i="7"/>
  <c r="J13" i="62"/>
  <c r="M98" i="7"/>
  <c r="AY358" i="63"/>
  <c r="AY356" i="63"/>
  <c r="K98" i="63"/>
  <c r="F98" i="7"/>
  <c r="H147" i="62"/>
  <c r="H129" i="62"/>
  <c r="CM404" i="63"/>
  <c r="S241" i="63"/>
  <c r="BG90" i="63"/>
  <c r="BG13" i="63"/>
  <c r="O98" i="7"/>
  <c r="BG358" i="63"/>
  <c r="BG356" i="63"/>
  <c r="I13" i="62"/>
  <c r="J74" i="62"/>
  <c r="J73" i="62"/>
  <c r="AI172" i="63"/>
  <c r="BW404" i="63"/>
  <c r="O13" i="62"/>
  <c r="DC656" i="63"/>
  <c r="BO404" i="63"/>
  <c r="L13" i="62"/>
  <c r="R13" i="62"/>
  <c r="S13" i="62"/>
  <c r="R98" i="7"/>
  <c r="T14" i="62"/>
  <c r="T13" i="62"/>
  <c r="H13" i="62"/>
  <c r="I98" i="7"/>
  <c r="H74" i="62"/>
  <c r="H73" i="62"/>
  <c r="M13" i="62"/>
  <c r="CU584" i="63"/>
  <c r="I147" i="62"/>
  <c r="I146" i="62"/>
  <c r="K172" i="63"/>
  <c r="Q133" i="7"/>
  <c r="G98" i="7"/>
  <c r="M74" i="62"/>
  <c r="M73" i="62"/>
  <c r="BW584" i="63"/>
  <c r="DC358" i="63"/>
  <c r="DC356" i="63"/>
  <c r="S172" i="63"/>
  <c r="AI404" i="63"/>
  <c r="BW241" i="63"/>
  <c r="K76" i="7"/>
  <c r="AI98" i="63"/>
  <c r="H84" i="7"/>
  <c r="H82" i="7"/>
  <c r="CI90" i="63"/>
  <c r="S74" i="62"/>
  <c r="S73" i="62"/>
  <c r="S98" i="7"/>
  <c r="U14" i="62"/>
  <c r="U13" i="62"/>
  <c r="G76" i="7"/>
  <c r="CU241" i="63"/>
  <c r="CE584" i="63"/>
  <c r="O147" i="62"/>
  <c r="O129" i="62"/>
  <c r="H98" i="7"/>
  <c r="N114" i="62"/>
  <c r="I76" i="7"/>
  <c r="CE98" i="63"/>
  <c r="CE404" i="63"/>
  <c r="N98" i="7"/>
  <c r="N145" i="7"/>
  <c r="N133" i="7"/>
  <c r="D27" i="128" s="1"/>
  <c r="H115" i="62"/>
  <c r="N74" i="62"/>
  <c r="N73" i="62"/>
  <c r="BO172" i="63"/>
  <c r="K74" i="62"/>
  <c r="K73" i="62"/>
  <c r="AA98" i="63"/>
  <c r="F76" i="7"/>
  <c r="F74" i="62"/>
  <c r="F73" i="62"/>
  <c r="CM584" i="63"/>
  <c r="S98" i="63"/>
  <c r="AA404" i="63"/>
  <c r="AI241" i="63"/>
  <c r="N76" i="7"/>
  <c r="CM241" i="63"/>
  <c r="M76" i="7"/>
  <c r="C29" i="128"/>
  <c r="G30" i="128"/>
  <c r="BK90" i="63"/>
  <c r="BS90" i="63"/>
  <c r="AM90" i="63"/>
  <c r="R76" i="7"/>
  <c r="AU90" i="63"/>
  <c r="F145" i="7"/>
  <c r="T67" i="62"/>
  <c r="M147" i="62"/>
  <c r="AQ174" i="63"/>
  <c r="CM174" i="63"/>
  <c r="H145" i="7"/>
  <c r="M145" i="7"/>
  <c r="U67" i="62"/>
  <c r="J147" i="62"/>
  <c r="DC406" i="63"/>
  <c r="F147" i="62"/>
  <c r="DC409" i="63"/>
  <c r="O145" i="7"/>
  <c r="L145" i="7"/>
  <c r="G145" i="7"/>
  <c r="E188" i="63"/>
  <c r="AD188" i="63"/>
  <c r="W188" i="63"/>
  <c r="CA188" i="63"/>
  <c r="I188" i="63"/>
  <c r="BB188" i="63"/>
  <c r="BD188" i="63"/>
  <c r="AS188" i="63"/>
  <c r="CI188" i="63"/>
  <c r="CT188" i="63"/>
  <c r="BI188" i="63"/>
  <c r="O188" i="63"/>
  <c r="BL188" i="63"/>
  <c r="BR188" i="63"/>
  <c r="CX188" i="63"/>
  <c r="CL188" i="63"/>
  <c r="BM188" i="63"/>
  <c r="CY188" i="63"/>
  <c r="CP188" i="63"/>
  <c r="M188" i="63"/>
  <c r="BS188" i="63"/>
  <c r="AE188" i="63"/>
  <c r="BA188" i="63"/>
  <c r="BK188" i="63"/>
  <c r="AF188" i="63"/>
  <c r="BY188" i="63"/>
  <c r="AX188" i="63"/>
  <c r="P188" i="63"/>
  <c r="CQ188" i="63"/>
  <c r="AT188" i="63"/>
  <c r="BN188" i="63"/>
  <c r="Q188" i="63"/>
  <c r="Y188" i="63"/>
  <c r="CG188" i="63"/>
  <c r="DB188" i="63"/>
  <c r="H188" i="63"/>
  <c r="X188" i="63"/>
  <c r="BZ188" i="63"/>
  <c r="N188" i="63"/>
  <c r="AC188" i="63"/>
  <c r="AU188" i="63"/>
  <c r="CK188" i="63"/>
  <c r="G188" i="63"/>
  <c r="AH188" i="63"/>
  <c r="CS188" i="63"/>
  <c r="Z188" i="63"/>
  <c r="F188" i="63"/>
  <c r="AG188" i="63"/>
  <c r="AM188" i="63"/>
  <c r="AP188" i="63"/>
  <c r="BV188" i="63"/>
  <c r="CD188" i="63"/>
  <c r="J188" i="63"/>
  <c r="CO188" i="63"/>
  <c r="CB188" i="63"/>
  <c r="BQ188" i="63"/>
  <c r="AV188" i="63"/>
  <c r="AW188" i="63"/>
  <c r="BT188" i="63"/>
  <c r="R188" i="63"/>
  <c r="CZ188" i="63"/>
  <c r="DA188" i="63"/>
  <c r="BU188" i="63"/>
  <c r="AL188" i="63"/>
  <c r="CJ188" i="63"/>
  <c r="CC188" i="63"/>
  <c r="V188" i="63"/>
  <c r="BC188" i="63"/>
  <c r="CR188" i="63"/>
  <c r="AO188" i="63"/>
  <c r="U188" i="63"/>
  <c r="CW188" i="63"/>
  <c r="BF188" i="63"/>
  <c r="BJ188" i="63"/>
  <c r="AK188" i="63"/>
  <c r="CH188" i="63"/>
  <c r="BE188" i="63"/>
  <c r="AN188" i="63"/>
  <c r="K649" i="63"/>
  <c r="AI649" i="63"/>
  <c r="BO358" i="63"/>
  <c r="CM358" i="63"/>
  <c r="BG409" i="63"/>
  <c r="U115" i="62"/>
  <c r="T115" i="62"/>
  <c r="BG649" i="63"/>
  <c r="CU358" i="63"/>
  <c r="DC174" i="63"/>
  <c r="AA174" i="63"/>
  <c r="AA358" i="63"/>
  <c r="U114" i="62"/>
  <c r="T114" i="62"/>
  <c r="AI90" i="63"/>
  <c r="S649" i="63"/>
  <c r="BW358" i="63"/>
  <c r="AY409" i="63"/>
  <c r="AQ409" i="63"/>
  <c r="AQ649" i="63"/>
  <c r="BO649" i="63"/>
  <c r="BW649" i="63"/>
  <c r="T125" i="7"/>
  <c r="Q145" i="7"/>
  <c r="N147" i="62"/>
  <c r="CM649" i="63"/>
  <c r="AY649" i="63"/>
  <c r="K358" i="63"/>
  <c r="AQ358" i="63"/>
  <c r="Q74" i="62"/>
  <c r="CM90" i="63"/>
  <c r="AQ90" i="63"/>
  <c r="T146" i="62"/>
  <c r="U146" i="62"/>
  <c r="AY406" i="63"/>
  <c r="BG406" i="63"/>
  <c r="AA90" i="63"/>
  <c r="J145" i="7"/>
  <c r="U148" i="7"/>
  <c r="CE358" i="63"/>
  <c r="BO174" i="63"/>
  <c r="CU174" i="63"/>
  <c r="K145" i="7"/>
  <c r="CU90" i="63"/>
  <c r="AA649" i="63"/>
  <c r="S358" i="63"/>
  <c r="U129" i="62"/>
  <c r="T129" i="62"/>
  <c r="Q147" i="62"/>
  <c r="AI358" i="63"/>
  <c r="AQ406" i="63"/>
  <c r="K90" i="63"/>
  <c r="CE649" i="63"/>
  <c r="S90" i="63"/>
  <c r="BO90" i="63"/>
  <c r="T98" i="7"/>
  <c r="CU649" i="63"/>
  <c r="T76" i="7"/>
  <c r="S174" i="63"/>
  <c r="CE174" i="63"/>
  <c r="AI174" i="63"/>
  <c r="K174" i="63"/>
  <c r="K147" i="62"/>
  <c r="CE90" i="63"/>
  <c r="BW90" i="63"/>
  <c r="G147" i="62"/>
  <c r="E27" i="128" l="1"/>
  <c r="C27" i="128" s="1"/>
  <c r="E28" i="128" s="1"/>
  <c r="E30" i="128" s="1"/>
  <c r="BW406" i="63"/>
  <c r="BW409" i="63"/>
  <c r="L118" i="62"/>
  <c r="L116" i="62"/>
  <c r="G116" i="62"/>
  <c r="G118" i="62"/>
  <c r="K116" i="62"/>
  <c r="K118" i="62"/>
  <c r="I118" i="62"/>
  <c r="I116" i="62"/>
  <c r="AI406" i="63"/>
  <c r="Q118" i="62"/>
  <c r="Q116" i="62"/>
  <c r="S406" i="63"/>
  <c r="R84" i="7"/>
  <c r="R82" i="7"/>
  <c r="M84" i="7"/>
  <c r="M82" i="7"/>
  <c r="N84" i="7"/>
  <c r="N82" i="7"/>
  <c r="F84" i="7"/>
  <c r="F82" i="7"/>
  <c r="K82" i="7"/>
  <c r="U133" i="7"/>
  <c r="T133" i="7"/>
  <c r="M67" i="62"/>
  <c r="M14" i="62"/>
  <c r="I99" i="7"/>
  <c r="S67" i="62"/>
  <c r="S14" i="62"/>
  <c r="R67" i="62"/>
  <c r="R14" i="62"/>
  <c r="F99" i="7"/>
  <c r="J67" i="62"/>
  <c r="J14" i="62"/>
  <c r="J99" i="7"/>
  <c r="L99" i="7"/>
  <c r="K101" i="7"/>
  <c r="K99" i="7"/>
  <c r="S84" i="7"/>
  <c r="S82" i="7"/>
  <c r="L84" i="7"/>
  <c r="L82" i="7"/>
  <c r="O84" i="7"/>
  <c r="O82" i="7"/>
  <c r="G67" i="62"/>
  <c r="G14" i="62"/>
  <c r="AA406" i="63"/>
  <c r="AA409" i="63"/>
  <c r="AY174" i="63"/>
  <c r="AI409" i="63"/>
  <c r="I84" i="7"/>
  <c r="I82" i="7"/>
  <c r="CE406" i="63"/>
  <c r="CM406" i="63"/>
  <c r="K406" i="63"/>
  <c r="O116" i="62"/>
  <c r="O118" i="62"/>
  <c r="BW174" i="63"/>
  <c r="H118" i="62"/>
  <c r="H116" i="62"/>
  <c r="N99" i="7"/>
  <c r="G84" i="7"/>
  <c r="G82" i="7"/>
  <c r="S99" i="7"/>
  <c r="G99" i="7"/>
  <c r="H67" i="62"/>
  <c r="H14" i="62"/>
  <c r="R99" i="7"/>
  <c r="L67" i="62"/>
  <c r="L14" i="62"/>
  <c r="M99" i="7"/>
  <c r="J84" i="7"/>
  <c r="J82" i="7"/>
  <c r="F14" i="62"/>
  <c r="F67" i="62"/>
  <c r="N67" i="62"/>
  <c r="N14" i="62"/>
  <c r="D14" i="128" s="1"/>
  <c r="K67" i="62"/>
  <c r="K14" i="62"/>
  <c r="Q84" i="7"/>
  <c r="Q82" i="7"/>
  <c r="K409" i="63"/>
  <c r="S409" i="63"/>
  <c r="CE409" i="63"/>
  <c r="CM409" i="63"/>
  <c r="H99" i="7"/>
  <c r="O67" i="62"/>
  <c r="O14" i="62"/>
  <c r="I67" i="62"/>
  <c r="I14" i="62"/>
  <c r="O99" i="7"/>
  <c r="M116" i="62"/>
  <c r="M118" i="62"/>
  <c r="T74" i="62"/>
  <c r="T73" i="62"/>
  <c r="J118" i="62"/>
  <c r="J116" i="62"/>
  <c r="Q101" i="7"/>
  <c r="Q99" i="7"/>
  <c r="U74" i="62"/>
  <c r="U73" i="62"/>
  <c r="BO406" i="63"/>
  <c r="CU409" i="63"/>
  <c r="BO409" i="63"/>
  <c r="CU406" i="63"/>
  <c r="BG174" i="63"/>
  <c r="F118" i="62"/>
  <c r="F116" i="62"/>
  <c r="N118" i="62"/>
  <c r="N116" i="62"/>
  <c r="D15" i="128" s="1"/>
  <c r="C15" i="128" s="1"/>
  <c r="S116" i="62"/>
  <c r="S118" i="62"/>
  <c r="U129" i="7"/>
  <c r="T129" i="7"/>
  <c r="U147" i="62"/>
  <c r="AQ188" i="63"/>
  <c r="DC188" i="63"/>
  <c r="N18" i="60"/>
  <c r="Q122" i="62"/>
  <c r="BW188" i="63"/>
  <c r="CE188" i="63"/>
  <c r="K188" i="63"/>
  <c r="P18" i="60"/>
  <c r="T147" i="62"/>
  <c r="T145" i="7"/>
  <c r="M18" i="60"/>
  <c r="J18" i="60"/>
  <c r="AA188" i="63"/>
  <c r="BY204" i="63"/>
  <c r="CL204" i="63"/>
  <c r="H204" i="63"/>
  <c r="CG204" i="63"/>
  <c r="CD204" i="63"/>
  <c r="BF204" i="63"/>
  <c r="BN204" i="63"/>
  <c r="R204" i="63"/>
  <c r="BD204" i="63"/>
  <c r="BM204" i="63"/>
  <c r="CZ204" i="63"/>
  <c r="AN204" i="63"/>
  <c r="N204" i="63"/>
  <c r="BR204" i="63"/>
  <c r="BV204" i="63"/>
  <c r="G204" i="63"/>
  <c r="F204" i="63"/>
  <c r="J204" i="63"/>
  <c r="Q204" i="63"/>
  <c r="BK204" i="63"/>
  <c r="AW204" i="63"/>
  <c r="BL204" i="63"/>
  <c r="CA204" i="63"/>
  <c r="I204" i="63"/>
  <c r="CT204" i="63"/>
  <c r="AL204" i="63"/>
  <c r="CK204" i="63"/>
  <c r="AF204" i="63"/>
  <c r="AH204" i="63"/>
  <c r="CX204" i="63"/>
  <c r="M204" i="63"/>
  <c r="AS204" i="63"/>
  <c r="AC204" i="63"/>
  <c r="AT204" i="63"/>
  <c r="Z204" i="63"/>
  <c r="AE204" i="63"/>
  <c r="AK204" i="63"/>
  <c r="BZ204" i="63"/>
  <c r="P204" i="63"/>
  <c r="BE204" i="63"/>
  <c r="BI204" i="63"/>
  <c r="CC204" i="63"/>
  <c r="U204" i="63"/>
  <c r="BB204" i="63"/>
  <c r="AO204" i="63"/>
  <c r="BU204" i="63"/>
  <c r="BQ204" i="63"/>
  <c r="W204" i="63"/>
  <c r="E204" i="63"/>
  <c r="X204" i="63"/>
  <c r="CS204" i="63"/>
  <c r="CW204" i="63"/>
  <c r="AV204" i="63"/>
  <c r="CI204" i="63"/>
  <c r="V204" i="63"/>
  <c r="BJ204" i="63"/>
  <c r="CR204" i="63"/>
  <c r="AG204" i="63"/>
  <c r="CY204" i="63"/>
  <c r="CQ204" i="63"/>
  <c r="CP204" i="63"/>
  <c r="AX204" i="63"/>
  <c r="CH204" i="63"/>
  <c r="O204" i="63"/>
  <c r="BT204" i="63"/>
  <c r="DA204" i="63"/>
  <c r="CB204" i="63"/>
  <c r="BS204" i="63"/>
  <c r="CJ204" i="63"/>
  <c r="AD204" i="63"/>
  <c r="AM204" i="63"/>
  <c r="CO204" i="63"/>
  <c r="DB204" i="63"/>
  <c r="BA204" i="63"/>
  <c r="BC204" i="63"/>
  <c r="AU204" i="63"/>
  <c r="Y204" i="63"/>
  <c r="AP204" i="63"/>
  <c r="S18" i="60"/>
  <c r="Q103" i="7"/>
  <c r="O18" i="60"/>
  <c r="K18" i="60"/>
  <c r="R18" i="60"/>
  <c r="G18" i="60"/>
  <c r="CU188" i="63"/>
  <c r="CM188" i="63"/>
  <c r="S188" i="63"/>
  <c r="L18" i="60"/>
  <c r="I18" i="60"/>
  <c r="H18" i="60"/>
  <c r="T18" i="60"/>
  <c r="AI188" i="63"/>
  <c r="BO188" i="63"/>
  <c r="D28" i="128" l="1"/>
  <c r="D30" i="128" s="1"/>
  <c r="BG188" i="63"/>
  <c r="U98" i="7"/>
  <c r="AY188" i="63"/>
  <c r="T101" i="7"/>
  <c r="T99" i="7"/>
  <c r="T118" i="62"/>
  <c r="T116" i="62"/>
  <c r="H103" i="7"/>
  <c r="H101" i="7"/>
  <c r="M101" i="7"/>
  <c r="M103" i="7"/>
  <c r="S101" i="7"/>
  <c r="S103" i="7"/>
  <c r="N101" i="7"/>
  <c r="N103" i="7"/>
  <c r="L101" i="7"/>
  <c r="L103" i="7"/>
  <c r="I101" i="7"/>
  <c r="I103" i="7"/>
  <c r="J28" i="128"/>
  <c r="J30" i="128" s="1"/>
  <c r="T84" i="7"/>
  <c r="T82" i="7"/>
  <c r="U118" i="62"/>
  <c r="U116" i="62"/>
  <c r="C14" i="128"/>
  <c r="U145" i="7"/>
  <c r="U125" i="7"/>
  <c r="U76" i="7"/>
  <c r="O101" i="7"/>
  <c r="O103" i="7"/>
  <c r="R101" i="7"/>
  <c r="R103" i="7"/>
  <c r="G101" i="7"/>
  <c r="G103" i="7"/>
  <c r="J103" i="7"/>
  <c r="J101" i="7"/>
  <c r="F103" i="7"/>
  <c r="F101" i="7"/>
  <c r="K103" i="7"/>
  <c r="K84" i="7"/>
  <c r="BG204" i="63"/>
  <c r="L39" i="60"/>
  <c r="K39" i="60"/>
  <c r="AQ204" i="63"/>
  <c r="AY204" i="63"/>
  <c r="DC204" i="63"/>
  <c r="T39" i="60"/>
  <c r="I39" i="60"/>
  <c r="BY243" i="63"/>
  <c r="BD243" i="63"/>
  <c r="W243" i="63"/>
  <c r="CC243" i="63"/>
  <c r="CA243" i="63"/>
  <c r="CJ243" i="63"/>
  <c r="Q243" i="63"/>
  <c r="CY243" i="63"/>
  <c r="G243" i="63"/>
  <c r="BT243" i="63"/>
  <c r="AG243" i="63"/>
  <c r="AE243" i="63"/>
  <c r="V243" i="63"/>
  <c r="AS243" i="63"/>
  <c r="Y243" i="63"/>
  <c r="CB243" i="63"/>
  <c r="CH243" i="63"/>
  <c r="CQ243" i="63"/>
  <c r="BL243" i="63"/>
  <c r="U243" i="63"/>
  <c r="Z243" i="63"/>
  <c r="CK243" i="63"/>
  <c r="AP243" i="63"/>
  <c r="E243" i="63"/>
  <c r="AC243" i="63"/>
  <c r="BS243" i="63"/>
  <c r="AH243" i="63"/>
  <c r="BE243" i="63"/>
  <c r="AU243" i="63"/>
  <c r="O243" i="63"/>
  <c r="CI243" i="63"/>
  <c r="AW243" i="63"/>
  <c r="N243" i="63"/>
  <c r="AD243" i="63"/>
  <c r="BJ243" i="63"/>
  <c r="BU243" i="63"/>
  <c r="BC243" i="63"/>
  <c r="BF243" i="63"/>
  <c r="BA243" i="63"/>
  <c r="BZ243" i="63"/>
  <c r="CW243" i="63"/>
  <c r="CD243" i="63"/>
  <c r="AK243" i="63"/>
  <c r="R243" i="63"/>
  <c r="BN243" i="63"/>
  <c r="AF243" i="63"/>
  <c r="CL243" i="63"/>
  <c r="DA243" i="63"/>
  <c r="DB243" i="63"/>
  <c r="CX243" i="63"/>
  <c r="AL243" i="63"/>
  <c r="CR243" i="63"/>
  <c r="M243" i="63"/>
  <c r="BR243" i="63"/>
  <c r="X243" i="63"/>
  <c r="I243" i="63"/>
  <c r="BV243" i="63"/>
  <c r="CO243" i="63"/>
  <c r="CP243" i="63"/>
  <c r="AX243" i="63"/>
  <c r="F243" i="63"/>
  <c r="AO243" i="63"/>
  <c r="CS243" i="63"/>
  <c r="P243" i="63"/>
  <c r="AM243" i="63"/>
  <c r="CZ243" i="63"/>
  <c r="AT243" i="63"/>
  <c r="BM243" i="63"/>
  <c r="BI243" i="63"/>
  <c r="AN243" i="63"/>
  <c r="J243" i="63"/>
  <c r="CT243" i="63"/>
  <c r="BB243" i="63"/>
  <c r="BK243" i="63"/>
  <c r="BQ243" i="63"/>
  <c r="AV243" i="63"/>
  <c r="H243" i="63"/>
  <c r="CG243" i="63"/>
  <c r="M39" i="60"/>
  <c r="H39" i="60"/>
  <c r="G39" i="60"/>
  <c r="R39" i="60"/>
  <c r="O39" i="60"/>
  <c r="S39" i="60"/>
  <c r="J39" i="60"/>
  <c r="P39" i="60"/>
  <c r="N39" i="60"/>
  <c r="G28" i="60" l="1"/>
  <c r="G19" i="60"/>
  <c r="U99" i="7"/>
  <c r="J28" i="60"/>
  <c r="J19" i="60"/>
  <c r="E19" i="60"/>
  <c r="E18" i="60"/>
  <c r="AA204" i="63"/>
  <c r="U122" i="62"/>
  <c r="G122" i="62"/>
  <c r="BW204" i="63"/>
  <c r="CU204" i="63"/>
  <c r="T103" i="7"/>
  <c r="N122" i="62"/>
  <c r="F122" i="62"/>
  <c r="U19" i="60"/>
  <c r="U18" i="60"/>
  <c r="U84" i="7"/>
  <c r="U82" i="7"/>
  <c r="CM204" i="63"/>
  <c r="T28" i="60"/>
  <c r="T19" i="60"/>
  <c r="T122" i="62"/>
  <c r="BO204" i="63"/>
  <c r="L122" i="62"/>
  <c r="L28" i="60"/>
  <c r="L19" i="60"/>
  <c r="R122" i="62"/>
  <c r="S122" i="62"/>
  <c r="M122" i="62"/>
  <c r="P28" i="60"/>
  <c r="P19" i="60"/>
  <c r="R28" i="60"/>
  <c r="R19" i="60"/>
  <c r="Q123" i="62"/>
  <c r="S204" i="63"/>
  <c r="S28" i="60"/>
  <c r="S19" i="60"/>
  <c r="N28" i="60"/>
  <c r="N19" i="60"/>
  <c r="W18" i="60"/>
  <c r="J122" i="62"/>
  <c r="M28" i="60"/>
  <c r="M19" i="60"/>
  <c r="H122" i="62"/>
  <c r="AI204" i="63"/>
  <c r="O28" i="60"/>
  <c r="O19" i="60"/>
  <c r="O122" i="62"/>
  <c r="H28" i="60"/>
  <c r="H19" i="60"/>
  <c r="I28" i="60"/>
  <c r="I19" i="60"/>
  <c r="I122" i="62"/>
  <c r="CE204" i="63"/>
  <c r="K204" i="63"/>
  <c r="K28" i="60"/>
  <c r="K19" i="60"/>
  <c r="K122" i="62"/>
  <c r="C28" i="128"/>
  <c r="C30" i="128" s="1"/>
  <c r="J31" i="128" s="1"/>
  <c r="H29" i="60"/>
  <c r="H34" i="60"/>
  <c r="J29" i="60"/>
  <c r="J34" i="60"/>
  <c r="S29" i="60"/>
  <c r="W39" i="60"/>
  <c r="I29" i="60"/>
  <c r="L29" i="60"/>
  <c r="L34" i="60"/>
  <c r="AQ243" i="63"/>
  <c r="O29" i="60"/>
  <c r="O34" i="60"/>
  <c r="AY243" i="63"/>
  <c r="CC245" i="63"/>
  <c r="BA245" i="63"/>
  <c r="CB245" i="63"/>
  <c r="CA245" i="63"/>
  <c r="BD245" i="63"/>
  <c r="CP245" i="63"/>
  <c r="BE245" i="63"/>
  <c r="BM245" i="63"/>
  <c r="BJ245" i="63"/>
  <c r="CI245" i="63"/>
  <c r="BC245" i="63"/>
  <c r="E245" i="63"/>
  <c r="V245" i="63"/>
  <c r="BV245" i="63"/>
  <c r="CG245" i="63"/>
  <c r="AS245" i="63"/>
  <c r="N245" i="63"/>
  <c r="AE245" i="63"/>
  <c r="R245" i="63"/>
  <c r="AN245" i="63"/>
  <c r="AP245" i="63"/>
  <c r="AC245" i="63"/>
  <c r="AL245" i="63"/>
  <c r="AD245" i="63"/>
  <c r="X245" i="63"/>
  <c r="CH245" i="63"/>
  <c r="Q245" i="63"/>
  <c r="G245" i="63"/>
  <c r="BF245" i="63"/>
  <c r="CR245" i="63"/>
  <c r="W245" i="63"/>
  <c r="Z245" i="63"/>
  <c r="Y245" i="63"/>
  <c r="I245" i="63"/>
  <c r="AV245" i="63"/>
  <c r="BS245" i="63"/>
  <c r="CW245" i="63"/>
  <c r="O245" i="63"/>
  <c r="BQ245" i="63"/>
  <c r="AF245" i="63"/>
  <c r="AU245" i="63"/>
  <c r="BR245" i="63"/>
  <c r="CD245" i="63"/>
  <c r="U245" i="63"/>
  <c r="BL245" i="63"/>
  <c r="BT245" i="63"/>
  <c r="CT245" i="63"/>
  <c r="CZ245" i="63"/>
  <c r="CQ245" i="63"/>
  <c r="BI245" i="63"/>
  <c r="BY245" i="63"/>
  <c r="J245" i="63"/>
  <c r="DA245" i="63"/>
  <c r="AH245" i="63"/>
  <c r="H245" i="63"/>
  <c r="BB245" i="63"/>
  <c r="AK245" i="63"/>
  <c r="CK245" i="63"/>
  <c r="AG245" i="63"/>
  <c r="CY245" i="63"/>
  <c r="CJ245" i="63"/>
  <c r="BU245" i="63"/>
  <c r="AO245" i="63"/>
  <c r="AX245" i="63"/>
  <c r="BN245" i="63"/>
  <c r="CS245" i="63"/>
  <c r="AM245" i="63"/>
  <c r="DB245" i="63"/>
  <c r="BK245" i="63"/>
  <c r="BZ245" i="63"/>
  <c r="F245" i="63"/>
  <c r="P245" i="63"/>
  <c r="M245" i="63"/>
  <c r="CL245" i="63"/>
  <c r="CO245" i="63"/>
  <c r="CX245" i="63"/>
  <c r="AT245" i="63"/>
  <c r="AW245" i="63"/>
  <c r="U28" i="60"/>
  <c r="K29" i="60"/>
  <c r="K34" i="60"/>
  <c r="P29" i="60"/>
  <c r="P34" i="60"/>
  <c r="BG243" i="63"/>
  <c r="E39" i="60"/>
  <c r="N29" i="60"/>
  <c r="N34" i="60"/>
  <c r="R29" i="60"/>
  <c r="G29" i="60"/>
  <c r="G34" i="60"/>
  <c r="M29" i="60"/>
  <c r="M34" i="60"/>
  <c r="DC243" i="63"/>
  <c r="T29" i="60"/>
  <c r="T123" i="62" l="1"/>
  <c r="CE243" i="63"/>
  <c r="S34" i="60"/>
  <c r="K31" i="128"/>
  <c r="F31" i="128"/>
  <c r="I31" i="128"/>
  <c r="H31" i="128"/>
  <c r="G31" i="128"/>
  <c r="E31" i="128"/>
  <c r="D31" i="128"/>
  <c r="O123" i="62"/>
  <c r="W19" i="60"/>
  <c r="Q151" i="62"/>
  <c r="Q149" i="62"/>
  <c r="S123" i="62"/>
  <c r="U123" i="62"/>
  <c r="U101" i="7"/>
  <c r="U103" i="7"/>
  <c r="K243" i="63"/>
  <c r="L123" i="62"/>
  <c r="N123" i="62"/>
  <c r="AI243" i="63"/>
  <c r="BW243" i="63"/>
  <c r="F123" i="62"/>
  <c r="R36" i="60"/>
  <c r="R34" i="60"/>
  <c r="BO243" i="63"/>
  <c r="T34" i="60"/>
  <c r="S243" i="63"/>
  <c r="CU243" i="63"/>
  <c r="E29" i="60"/>
  <c r="E28" i="60"/>
  <c r="AA243" i="63"/>
  <c r="I34" i="60"/>
  <c r="CM243" i="63"/>
  <c r="K123" i="62"/>
  <c r="I123" i="62"/>
  <c r="H123" i="62"/>
  <c r="J123" i="62"/>
  <c r="M123" i="62"/>
  <c r="R123" i="62"/>
  <c r="G123" i="62"/>
  <c r="CT589" i="63"/>
  <c r="U589" i="63"/>
  <c r="CL589" i="63"/>
  <c r="CX603" i="63"/>
  <c r="E589" i="63"/>
  <c r="BQ589" i="63"/>
  <c r="AO589" i="63"/>
  <c r="AM589" i="63"/>
  <c r="BM589" i="63"/>
  <c r="DA603" i="63"/>
  <c r="BS589" i="63"/>
  <c r="CG589" i="63"/>
  <c r="AV589" i="63"/>
  <c r="CC589" i="63"/>
  <c r="AH589" i="63"/>
  <c r="AK589" i="63"/>
  <c r="AX589" i="63"/>
  <c r="H589" i="63"/>
  <c r="BK589" i="63"/>
  <c r="AN589" i="63"/>
  <c r="Z589" i="63"/>
  <c r="G589" i="63"/>
  <c r="BR589" i="63"/>
  <c r="DB603" i="63"/>
  <c r="AP589" i="63"/>
  <c r="BY589" i="63"/>
  <c r="CY603" i="63"/>
  <c r="CA589" i="63"/>
  <c r="AU589" i="63"/>
  <c r="AC589" i="63"/>
  <c r="CD589" i="63"/>
  <c r="Y589" i="63"/>
  <c r="F589" i="63"/>
  <c r="BA589" i="63"/>
  <c r="CI589" i="63"/>
  <c r="BL589" i="63"/>
  <c r="M589" i="63"/>
  <c r="AS589" i="63"/>
  <c r="AW589" i="63"/>
  <c r="CR589" i="63"/>
  <c r="AD589" i="63"/>
  <c r="BT589" i="63"/>
  <c r="R589" i="63"/>
  <c r="BB589" i="63"/>
  <c r="CZ603" i="63"/>
  <c r="Q589" i="63"/>
  <c r="BU589" i="63"/>
  <c r="CB589" i="63"/>
  <c r="AF589" i="63"/>
  <c r="BN589" i="63"/>
  <c r="BE589" i="63"/>
  <c r="J589" i="63"/>
  <c r="CQ589" i="63"/>
  <c r="AT589" i="63"/>
  <c r="V589" i="63"/>
  <c r="N589" i="63"/>
  <c r="CK589" i="63"/>
  <c r="CP589" i="63"/>
  <c r="AL589" i="63"/>
  <c r="BD589" i="63"/>
  <c r="CW603" i="63"/>
  <c r="AE589" i="63"/>
  <c r="CH589" i="63"/>
  <c r="BJ589" i="63"/>
  <c r="BI589" i="63"/>
  <c r="BF589" i="63"/>
  <c r="BZ589" i="63"/>
  <c r="BV589" i="63"/>
  <c r="W589" i="63"/>
  <c r="I589" i="63"/>
  <c r="CS589" i="63"/>
  <c r="X589" i="63"/>
  <c r="CO589" i="63"/>
  <c r="AG589" i="63"/>
  <c r="O589" i="63"/>
  <c r="BC589" i="63"/>
  <c r="P589" i="63"/>
  <c r="CJ589" i="63"/>
  <c r="G653" i="63"/>
  <c r="Z653" i="63"/>
  <c r="BB653" i="63"/>
  <c r="AN653" i="63"/>
  <c r="AP653" i="63"/>
  <c r="BR653" i="63"/>
  <c r="CG653" i="63"/>
  <c r="AM653" i="63"/>
  <c r="BQ653" i="63"/>
  <c r="CS653" i="63"/>
  <c r="H653" i="63"/>
  <c r="X653" i="63"/>
  <c r="F653" i="63"/>
  <c r="W653" i="63"/>
  <c r="BA653" i="63"/>
  <c r="AL653" i="63"/>
  <c r="AC653" i="63"/>
  <c r="AV653" i="63"/>
  <c r="BE653" i="63"/>
  <c r="AU653" i="63"/>
  <c r="CC653" i="63"/>
  <c r="CL653" i="63"/>
  <c r="BD653" i="63"/>
  <c r="BY653" i="63"/>
  <c r="AX653" i="63"/>
  <c r="CH653" i="63"/>
  <c r="BC653" i="63"/>
  <c r="BL653" i="63"/>
  <c r="CQ653" i="63"/>
  <c r="R653" i="63"/>
  <c r="CA653" i="63"/>
  <c r="V653" i="63"/>
  <c r="BI653" i="63"/>
  <c r="I653" i="63"/>
  <c r="AK653" i="63"/>
  <c r="AG653" i="63"/>
  <c r="BU653" i="63"/>
  <c r="AF653" i="63"/>
  <c r="AH653" i="63"/>
  <c r="CI653" i="63"/>
  <c r="CB653" i="63"/>
  <c r="P653" i="63"/>
  <c r="BS653" i="63"/>
  <c r="CK653" i="63"/>
  <c r="BM653" i="63"/>
  <c r="CD653" i="63"/>
  <c r="E653" i="63"/>
  <c r="BF653" i="63"/>
  <c r="AE653" i="63"/>
  <c r="CO653" i="63"/>
  <c r="M653" i="63"/>
  <c r="AS653" i="63"/>
  <c r="BK653" i="63"/>
  <c r="BZ653" i="63"/>
  <c r="BT653" i="63"/>
  <c r="Y653" i="63"/>
  <c r="CJ653" i="63"/>
  <c r="CP653" i="63"/>
  <c r="N653" i="63"/>
  <c r="AO653" i="63"/>
  <c r="CR653" i="63"/>
  <c r="BN653" i="63"/>
  <c r="AD653" i="63"/>
  <c r="AW653" i="63"/>
  <c r="Q653" i="63"/>
  <c r="O653" i="63"/>
  <c r="CT653" i="63"/>
  <c r="J653" i="63"/>
  <c r="BV653" i="63"/>
  <c r="AT653" i="63"/>
  <c r="BJ653" i="63"/>
  <c r="U653" i="63"/>
  <c r="AD652" i="63"/>
  <c r="BV652" i="63"/>
  <c r="AU652" i="63"/>
  <c r="W652" i="63"/>
  <c r="BQ652" i="63"/>
  <c r="BF652" i="63"/>
  <c r="AE652" i="63"/>
  <c r="H652" i="63"/>
  <c r="R652" i="63"/>
  <c r="Y652" i="63"/>
  <c r="P652" i="63"/>
  <c r="AL652" i="63"/>
  <c r="CC652" i="63"/>
  <c r="BU652" i="63"/>
  <c r="CP652" i="63"/>
  <c r="BK652" i="63"/>
  <c r="CL652" i="63"/>
  <c r="CO652" i="63"/>
  <c r="BN652" i="63"/>
  <c r="CD652" i="63"/>
  <c r="G652" i="63"/>
  <c r="AO652" i="63"/>
  <c r="CB652" i="63"/>
  <c r="BA652" i="63"/>
  <c r="BL652" i="63"/>
  <c r="BI652" i="63"/>
  <c r="AW652" i="63"/>
  <c r="CJ652" i="63"/>
  <c r="E652" i="63"/>
  <c r="CQ652" i="63"/>
  <c r="AK652" i="63"/>
  <c r="AM652" i="63"/>
  <c r="AT652" i="63"/>
  <c r="BM652" i="63"/>
  <c r="CI652" i="63"/>
  <c r="CG652" i="63"/>
  <c r="AG652" i="63"/>
  <c r="BT652" i="63"/>
  <c r="X652" i="63"/>
  <c r="AS652" i="63"/>
  <c r="BZ652" i="63"/>
  <c r="CT652" i="63"/>
  <c r="I652" i="63"/>
  <c r="AV652" i="63"/>
  <c r="F652" i="63"/>
  <c r="AP652" i="63"/>
  <c r="BY652" i="63"/>
  <c r="AC652" i="63"/>
  <c r="BC652" i="63"/>
  <c r="BS652" i="63"/>
  <c r="AF652" i="63"/>
  <c r="J652" i="63"/>
  <c r="N652" i="63"/>
  <c r="BJ652" i="63"/>
  <c r="AX652" i="63"/>
  <c r="CS652" i="63"/>
  <c r="V652" i="63"/>
  <c r="AN652" i="63"/>
  <c r="Z652" i="63"/>
  <c r="AH652" i="63"/>
  <c r="BE652" i="63"/>
  <c r="O652" i="63"/>
  <c r="CA652" i="63"/>
  <c r="CK652" i="63"/>
  <c r="CR652" i="63"/>
  <c r="BB652" i="63"/>
  <c r="M652" i="63"/>
  <c r="BR652" i="63"/>
  <c r="Q652" i="63"/>
  <c r="CH652" i="63"/>
  <c r="BD652" i="63"/>
  <c r="AY245" i="63"/>
  <c r="W36" i="60"/>
  <c r="R38" i="60"/>
  <c r="E34" i="60"/>
  <c r="DC245" i="63"/>
  <c r="BG245" i="63"/>
  <c r="AQ245" i="63"/>
  <c r="CE245" i="63" l="1"/>
  <c r="AA652" i="63"/>
  <c r="U652" i="63"/>
  <c r="T36" i="60"/>
  <c r="CM245" i="63"/>
  <c r="S245" i="63"/>
  <c r="R151" i="62"/>
  <c r="R149" i="62"/>
  <c r="J151" i="62"/>
  <c r="J149" i="62"/>
  <c r="I151" i="62"/>
  <c r="I149" i="62"/>
  <c r="N151" i="62"/>
  <c r="D16" i="128" s="1"/>
  <c r="N149" i="62"/>
  <c r="U151" i="62"/>
  <c r="U149" i="62"/>
  <c r="O151" i="62"/>
  <c r="O149" i="62"/>
  <c r="K245" i="63"/>
  <c r="AI245" i="63"/>
  <c r="BO245" i="63"/>
  <c r="BW245" i="63"/>
  <c r="AA245" i="63"/>
  <c r="S36" i="60"/>
  <c r="T151" i="62"/>
  <c r="T149" i="62"/>
  <c r="CU245" i="63"/>
  <c r="G151" i="62"/>
  <c r="G149" i="62"/>
  <c r="M151" i="62"/>
  <c r="M149" i="62"/>
  <c r="H151" i="62"/>
  <c r="H149" i="62"/>
  <c r="K151" i="62"/>
  <c r="K149" i="62"/>
  <c r="F149" i="62"/>
  <c r="L151" i="62"/>
  <c r="L149" i="62"/>
  <c r="S151" i="62"/>
  <c r="S149" i="62"/>
  <c r="W29" i="60"/>
  <c r="W28" i="60"/>
  <c r="CU589" i="63"/>
  <c r="CE652" i="63"/>
  <c r="DC603" i="63"/>
  <c r="S652" i="63"/>
  <c r="K652" i="63"/>
  <c r="CU652" i="63"/>
  <c r="AL658" i="63"/>
  <c r="CP658" i="63"/>
  <c r="BA658" i="63"/>
  <c r="CA658" i="63"/>
  <c r="CG658" i="63"/>
  <c r="BD658" i="63"/>
  <c r="CT658" i="63"/>
  <c r="BL658" i="63"/>
  <c r="AC658" i="63"/>
  <c r="P658" i="63"/>
  <c r="CD658" i="63"/>
  <c r="AF658" i="63"/>
  <c r="BB658" i="63"/>
  <c r="F658" i="63"/>
  <c r="CK658" i="63"/>
  <c r="CL658" i="63"/>
  <c r="AG658" i="63"/>
  <c r="CQ658" i="63"/>
  <c r="AS658" i="63"/>
  <c r="BC658" i="63"/>
  <c r="BS658" i="63"/>
  <c r="AH658" i="63"/>
  <c r="CJ658" i="63"/>
  <c r="H658" i="63"/>
  <c r="AO658" i="63"/>
  <c r="BE658" i="63"/>
  <c r="CR658" i="63"/>
  <c r="BU658" i="63"/>
  <c r="AM658" i="63"/>
  <c r="AP658" i="63"/>
  <c r="X658" i="63"/>
  <c r="BF658" i="63"/>
  <c r="CS658" i="63"/>
  <c r="CO658" i="63"/>
  <c r="W658" i="63"/>
  <c r="AE658" i="63"/>
  <c r="N658" i="63"/>
  <c r="BI658" i="63"/>
  <c r="Z658" i="63"/>
  <c r="BQ658" i="63"/>
  <c r="BV658" i="63"/>
  <c r="AN658" i="63"/>
  <c r="AD658" i="63"/>
  <c r="BY658" i="63"/>
  <c r="V658" i="63"/>
  <c r="Y658" i="63"/>
  <c r="AW658" i="63"/>
  <c r="CH658" i="63"/>
  <c r="AT658" i="63"/>
  <c r="I658" i="63"/>
  <c r="Q658" i="63"/>
  <c r="CB658" i="63"/>
  <c r="AV658" i="63"/>
  <c r="G658" i="63"/>
  <c r="BT658" i="63"/>
  <c r="U658" i="63"/>
  <c r="CI658" i="63"/>
  <c r="E658" i="63"/>
  <c r="J658" i="63"/>
  <c r="AU658" i="63"/>
  <c r="AX658" i="63"/>
  <c r="BM658" i="63"/>
  <c r="BR658" i="63"/>
  <c r="M658" i="63"/>
  <c r="BK658" i="63"/>
  <c r="CC658" i="63"/>
  <c r="R658" i="63"/>
  <c r="BZ658" i="63"/>
  <c r="AK658" i="63"/>
  <c r="BN658" i="63"/>
  <c r="BJ658" i="63"/>
  <c r="O658" i="63"/>
  <c r="CU653" i="63"/>
  <c r="CP597" i="63"/>
  <c r="CW611" i="63"/>
  <c r="BR597" i="63"/>
  <c r="CD597" i="63"/>
  <c r="BF597" i="63"/>
  <c r="BA597" i="63"/>
  <c r="CA597" i="63"/>
  <c r="Q597" i="63"/>
  <c r="CZ611" i="63"/>
  <c r="E597" i="63"/>
  <c r="CB597" i="63"/>
  <c r="AK597" i="63"/>
  <c r="BV597" i="63"/>
  <c r="Z597" i="63"/>
  <c r="BM597" i="63"/>
  <c r="CJ597" i="63"/>
  <c r="BJ597" i="63"/>
  <c r="M597" i="63"/>
  <c r="X597" i="63"/>
  <c r="AO597" i="63"/>
  <c r="AF597" i="63"/>
  <c r="CG597" i="63"/>
  <c r="CR597" i="63"/>
  <c r="BT597" i="63"/>
  <c r="G597" i="63"/>
  <c r="CO597" i="63"/>
  <c r="BE597" i="63"/>
  <c r="BY597" i="63"/>
  <c r="V597" i="63"/>
  <c r="J597" i="63"/>
  <c r="AX597" i="63"/>
  <c r="AP597" i="63"/>
  <c r="BI597" i="63"/>
  <c r="AD597" i="63"/>
  <c r="BS597" i="63"/>
  <c r="AV597" i="63"/>
  <c r="AL597" i="63"/>
  <c r="BB597" i="63"/>
  <c r="Y597" i="63"/>
  <c r="AC597" i="63"/>
  <c r="CY611" i="63"/>
  <c r="CC597" i="63"/>
  <c r="N597" i="63"/>
  <c r="O597" i="63"/>
  <c r="CQ597" i="63"/>
  <c r="CL597" i="63"/>
  <c r="W597" i="63"/>
  <c r="BZ597" i="63"/>
  <c r="BK597" i="63"/>
  <c r="BD597" i="63"/>
  <c r="H597" i="63"/>
  <c r="F597" i="63"/>
  <c r="AS597" i="63"/>
  <c r="AT597" i="63"/>
  <c r="P597" i="63"/>
  <c r="CK597" i="63"/>
  <c r="CT597" i="63"/>
  <c r="CS597" i="63"/>
  <c r="AH597" i="63"/>
  <c r="AM597" i="63"/>
  <c r="DB611" i="63"/>
  <c r="AE597" i="63"/>
  <c r="AN597" i="63"/>
  <c r="I597" i="63"/>
  <c r="BN597" i="63"/>
  <c r="BQ597" i="63"/>
  <c r="BU597" i="63"/>
  <c r="CI597" i="63"/>
  <c r="AU597" i="63"/>
  <c r="CX611" i="63"/>
  <c r="BL597" i="63"/>
  <c r="DA611" i="63"/>
  <c r="CH597" i="63"/>
  <c r="U597" i="63"/>
  <c r="AG597" i="63"/>
  <c r="AW597" i="63"/>
  <c r="BC597" i="63"/>
  <c r="R597" i="63"/>
  <c r="BO589" i="63"/>
  <c r="AY589" i="63"/>
  <c r="AQ589" i="63"/>
  <c r="K589" i="63"/>
  <c r="AA589" i="63"/>
  <c r="M156" i="7"/>
  <c r="BG652" i="63"/>
  <c r="BW652" i="63"/>
  <c r="BO653" i="63"/>
  <c r="CE653" i="63"/>
  <c r="O150" i="7"/>
  <c r="BG589" i="63"/>
  <c r="AI589" i="63"/>
  <c r="H156" i="7"/>
  <c r="AY652" i="63"/>
  <c r="AQ652" i="63"/>
  <c r="AQ653" i="63"/>
  <c r="AI653" i="63"/>
  <c r="CM653" i="63"/>
  <c r="S589" i="63"/>
  <c r="CE589" i="63"/>
  <c r="W38" i="60"/>
  <c r="R40" i="60"/>
  <c r="AI652" i="63"/>
  <c r="CM652" i="63"/>
  <c r="BO652" i="63"/>
  <c r="S653" i="63"/>
  <c r="K653" i="63"/>
  <c r="BW653" i="63"/>
  <c r="CM589" i="63"/>
  <c r="BW589" i="63"/>
  <c r="F151" i="62" l="1"/>
  <c r="S157" i="7"/>
  <c r="BG653" i="63"/>
  <c r="H157" i="7"/>
  <c r="AA653" i="63"/>
  <c r="C16" i="128"/>
  <c r="D17" i="128"/>
  <c r="S38" i="60"/>
  <c r="R157" i="7"/>
  <c r="AY653" i="63"/>
  <c r="T38" i="60"/>
  <c r="AQ658" i="63"/>
  <c r="L157" i="7"/>
  <c r="K156" i="7"/>
  <c r="M150" i="7"/>
  <c r="H158" i="7"/>
  <c r="I150" i="7"/>
  <c r="K157" i="7"/>
  <c r="F150" i="7"/>
  <c r="K150" i="7"/>
  <c r="AY597" i="63"/>
  <c r="F156" i="7"/>
  <c r="L150" i="7"/>
  <c r="N156" i="7"/>
  <c r="W40" i="60"/>
  <c r="R41" i="60"/>
  <c r="I157" i="7"/>
  <c r="Q150" i="7"/>
  <c r="J150" i="7"/>
  <c r="AY658" i="63"/>
  <c r="BG658" i="63"/>
  <c r="N150" i="7"/>
  <c r="F157" i="7"/>
  <c r="I156" i="7"/>
  <c r="G150" i="7"/>
  <c r="J157" i="7"/>
  <c r="O153" i="7"/>
  <c r="H150" i="7"/>
  <c r="AQ597" i="63"/>
  <c r="O156" i="7"/>
  <c r="G157" i="7"/>
  <c r="N157" i="7"/>
  <c r="Q156" i="7"/>
  <c r="J156" i="7"/>
  <c r="L156" i="7"/>
  <c r="BG597" i="63"/>
  <c r="DC611" i="63"/>
  <c r="O157" i="7"/>
  <c r="G156" i="7"/>
  <c r="S597" i="63" l="1"/>
  <c r="S658" i="63"/>
  <c r="BW658" i="63"/>
  <c r="D20" i="128"/>
  <c r="C17" i="128"/>
  <c r="CU658" i="63"/>
  <c r="CM658" i="63"/>
  <c r="CE597" i="63"/>
  <c r="AA597" i="63"/>
  <c r="BO597" i="63"/>
  <c r="CE658" i="63"/>
  <c r="R153" i="7"/>
  <c r="R150" i="7"/>
  <c r="CM597" i="63"/>
  <c r="M158" i="7"/>
  <c r="M157" i="7"/>
  <c r="AI658" i="63"/>
  <c r="AI597" i="63"/>
  <c r="Q157" i="7"/>
  <c r="K597" i="63"/>
  <c r="S158" i="7"/>
  <c r="S156" i="7"/>
  <c r="BW597" i="63"/>
  <c r="K658" i="63"/>
  <c r="CU597" i="63"/>
  <c r="S153" i="7"/>
  <c r="S150" i="7"/>
  <c r="BO658" i="63"/>
  <c r="R158" i="7"/>
  <c r="R156" i="7"/>
  <c r="AA658" i="63"/>
  <c r="T40" i="60"/>
  <c r="T41" i="60"/>
  <c r="S40" i="60"/>
  <c r="S41" i="60"/>
  <c r="G158" i="7"/>
  <c r="G153" i="7"/>
  <c r="L153" i="7"/>
  <c r="I153" i="7"/>
  <c r="J158" i="7"/>
  <c r="T150" i="7"/>
  <c r="Q153" i="7"/>
  <c r="S160" i="7"/>
  <c r="K158" i="7"/>
  <c r="L158" i="7"/>
  <c r="T156" i="7"/>
  <c r="N153" i="7"/>
  <c r="W41" i="60"/>
  <c r="I158" i="7"/>
  <c r="J153" i="7"/>
  <c r="N158" i="7"/>
  <c r="F158" i="7"/>
  <c r="K153" i="7"/>
  <c r="F153" i="7"/>
  <c r="R160" i="7"/>
  <c r="U157" i="7" l="1"/>
  <c r="T157" i="7"/>
  <c r="C20" i="128"/>
  <c r="M160" i="7"/>
  <c r="M153" i="7"/>
  <c r="O160" i="7"/>
  <c r="O158" i="7"/>
  <c r="Q160" i="7"/>
  <c r="Q158" i="7"/>
  <c r="H160" i="7"/>
  <c r="H153" i="7"/>
  <c r="C32" i="128"/>
  <c r="I160" i="7"/>
  <c r="N160" i="7"/>
  <c r="L160" i="7"/>
  <c r="J160" i="7"/>
  <c r="F160" i="7"/>
  <c r="T158" i="7"/>
  <c r="T153" i="7"/>
  <c r="G160" i="7"/>
  <c r="K160" i="7"/>
  <c r="U158" i="7" l="1"/>
  <c r="U156" i="7"/>
  <c r="U153" i="7"/>
  <c r="U150" i="7"/>
  <c r="J32" i="128"/>
  <c r="J33" i="128" s="1"/>
  <c r="J35" i="128" s="1"/>
  <c r="H32" i="128"/>
  <c r="H33" i="128" s="1"/>
  <c r="H35" i="128" s="1"/>
  <c r="I32" i="128"/>
  <c r="I33" i="128" s="1"/>
  <c r="I35" i="128" s="1"/>
  <c r="F32" i="128"/>
  <c r="F33" i="128" s="1"/>
  <c r="F35" i="128" s="1"/>
  <c r="G32" i="128"/>
  <c r="G33" i="128" s="1"/>
  <c r="G35" i="128" s="1"/>
  <c r="K32" i="128"/>
  <c r="K33" i="128" s="1"/>
  <c r="K35" i="128" s="1"/>
  <c r="D32" i="128"/>
  <c r="D33" i="128" s="1"/>
  <c r="E32" i="128"/>
  <c r="E33" i="128" s="1"/>
  <c r="E35" i="128" s="1"/>
  <c r="T160" i="7"/>
  <c r="U160" i="7"/>
  <c r="H36" i="60" l="1"/>
  <c r="C33" i="128"/>
  <c r="D35" i="128"/>
  <c r="C35" i="128" s="1"/>
  <c r="D36" i="128" s="1"/>
  <c r="D39" i="128" s="1"/>
  <c r="D42" i="128" s="1"/>
  <c r="G36" i="60"/>
  <c r="F36" i="128" l="1"/>
  <c r="F39" i="128" s="1"/>
  <c r="F42" i="128" s="1"/>
  <c r="F43" i="128" s="1"/>
  <c r="E36" i="128"/>
  <c r="E39" i="128" s="1"/>
  <c r="E42" i="128" s="1"/>
  <c r="E43" i="128" s="1"/>
  <c r="K36" i="128"/>
  <c r="K39" i="128" s="1"/>
  <c r="K42" i="128" s="1"/>
  <c r="K43" i="128" s="1"/>
  <c r="G36" i="128"/>
  <c r="G39" i="128" s="1"/>
  <c r="G42" i="128" s="1"/>
  <c r="G43" i="128" s="1"/>
  <c r="H36" i="128"/>
  <c r="H39" i="128" s="1"/>
  <c r="H42" i="128" s="1"/>
  <c r="H43" i="128" s="1"/>
  <c r="O36" i="60"/>
  <c r="C37" i="128" s="1"/>
  <c r="N36" i="60"/>
  <c r="I36" i="60"/>
  <c r="P36" i="60"/>
  <c r="H38" i="60"/>
  <c r="K36" i="60"/>
  <c r="L36" i="60"/>
  <c r="J36" i="60"/>
  <c r="M36" i="60"/>
  <c r="D43" i="128"/>
  <c r="J36" i="128"/>
  <c r="J39" i="128" s="1"/>
  <c r="J42" i="128" s="1"/>
  <c r="J43" i="128" s="1"/>
  <c r="I36" i="128"/>
  <c r="I39" i="128" s="1"/>
  <c r="I42" i="128" s="1"/>
  <c r="I43" i="128" s="1"/>
  <c r="G38" i="60"/>
  <c r="C42" i="128" l="1"/>
  <c r="C43" i="128"/>
  <c r="J38" i="60"/>
  <c r="L38" i="60"/>
  <c r="E35" i="60"/>
  <c r="E36" i="60"/>
  <c r="P38" i="60"/>
  <c r="D37" i="128"/>
  <c r="D45" i="128" s="1"/>
  <c r="K37" i="128"/>
  <c r="K45" i="128" s="1"/>
  <c r="I37" i="128"/>
  <c r="I45" i="128" s="1"/>
  <c r="J37" i="128"/>
  <c r="J45" i="128" s="1"/>
  <c r="E7" i="54" s="1"/>
  <c r="H37" i="128"/>
  <c r="H45" i="128" s="1"/>
  <c r="F37" i="128"/>
  <c r="F45" i="128" s="1"/>
  <c r="G37" i="128"/>
  <c r="G45" i="128" s="1"/>
  <c r="E37" i="128"/>
  <c r="E45" i="128" s="1"/>
  <c r="I38" i="60"/>
  <c r="M38" i="60"/>
  <c r="K38" i="60"/>
  <c r="H40" i="60"/>
  <c r="H41" i="60"/>
  <c r="N38" i="60"/>
  <c r="O38" i="60"/>
  <c r="G40" i="60"/>
  <c r="E38" i="60"/>
  <c r="C45" i="128" l="1"/>
  <c r="R9" i="43"/>
  <c r="R20" i="43"/>
  <c r="R11" i="43"/>
  <c r="R12" i="43"/>
  <c r="R15" i="43"/>
  <c r="R10" i="43"/>
  <c r="R18" i="43"/>
  <c r="R19" i="43"/>
  <c r="R17" i="43"/>
  <c r="R14" i="43"/>
  <c r="R13" i="43"/>
  <c r="R16" i="43"/>
  <c r="O40" i="60"/>
  <c r="O41" i="60"/>
  <c r="M40" i="60"/>
  <c r="M41" i="60"/>
  <c r="J40" i="60"/>
  <c r="J41" i="60"/>
  <c r="I40" i="60"/>
  <c r="I41" i="60"/>
  <c r="N40" i="60"/>
  <c r="N41" i="60"/>
  <c r="P41" i="60"/>
  <c r="P40" i="60"/>
  <c r="K40" i="60"/>
  <c r="K41" i="60"/>
  <c r="L40" i="60"/>
  <c r="L41" i="60"/>
  <c r="E40" i="60"/>
  <c r="G41" i="60"/>
  <c r="R22" i="43" l="1"/>
  <c r="R21" i="43"/>
  <c r="E41" i="60"/>
  <c r="J25" i="127" l="1"/>
  <c r="I25" i="127" l="1"/>
  <c r="K25" i="127"/>
  <c r="G662" i="65" l="1"/>
  <c r="F662" i="65"/>
  <c r="G663" i="65"/>
  <c r="F663" i="65"/>
  <c r="J31" i="127"/>
  <c r="I31" i="127" l="1"/>
  <c r="K31" i="127"/>
  <c r="I37" i="127"/>
  <c r="I39" i="127" l="1"/>
  <c r="I14" i="127" l="1"/>
  <c r="J14" i="127" s="1"/>
  <c r="K14" i="127" s="1"/>
  <c r="I18" i="127"/>
  <c r="J18" i="127" s="1"/>
  <c r="I20" i="127"/>
  <c r="J20" i="127" s="1"/>
  <c r="K20" i="127" s="1"/>
  <c r="I19" i="127"/>
  <c r="J19" i="127" s="1"/>
  <c r="K19" i="127" s="1"/>
  <c r="I12" i="127"/>
  <c r="J12" i="127" s="1"/>
  <c r="I9" i="127"/>
  <c r="J9" i="127" s="1"/>
  <c r="K9" i="127" s="1"/>
  <c r="I23" i="127"/>
  <c r="J23" i="127" s="1"/>
  <c r="K23" i="127" s="1"/>
  <c r="I13" i="127"/>
  <c r="J13" i="127" s="1"/>
  <c r="K13" i="127" s="1"/>
  <c r="I27" i="127"/>
  <c r="J21" i="127" l="1"/>
  <c r="K18" i="127"/>
  <c r="K21" i="127" s="1"/>
  <c r="J27" i="127"/>
  <c r="C48" i="128"/>
  <c r="K12" i="127"/>
  <c r="K15" i="127" s="1"/>
  <c r="J15" i="127"/>
  <c r="G664" i="65" l="1"/>
  <c r="F664" i="65"/>
  <c r="K27" i="127"/>
  <c r="J29" i="127"/>
  <c r="D48" i="128"/>
  <c r="D49" i="128" s="1"/>
  <c r="E48" i="128"/>
  <c r="E49" i="128" s="1"/>
  <c r="E51" i="128" s="1"/>
  <c r="F48" i="128"/>
  <c r="F49" i="128" s="1"/>
  <c r="F51" i="128" s="1"/>
  <c r="G48" i="128"/>
  <c r="G49" i="128" s="1"/>
  <c r="G51" i="128" s="1"/>
  <c r="H48" i="128"/>
  <c r="H49" i="128" s="1"/>
  <c r="H51" i="128" s="1"/>
  <c r="D120" i="122" s="1"/>
  <c r="J48" i="128"/>
  <c r="J49" i="128" s="1"/>
  <c r="J51" i="128" s="1"/>
  <c r="K48" i="128"/>
  <c r="K49" i="128" s="1"/>
  <c r="K51" i="128" s="1"/>
  <c r="D119" i="122" s="1"/>
  <c r="I48" i="128"/>
  <c r="I49" i="128" s="1"/>
  <c r="I51" i="128" s="1"/>
  <c r="F661" i="65"/>
  <c r="D121" i="122" l="1"/>
  <c r="D123" i="122" s="1"/>
  <c r="D100" i="122"/>
  <c r="D110" i="122"/>
  <c r="D90" i="122"/>
  <c r="T149" i="121"/>
  <c r="T147" i="121"/>
  <c r="T95" i="121"/>
  <c r="T140" i="121"/>
  <c r="T75" i="121"/>
  <c r="T73" i="121"/>
  <c r="T131" i="121"/>
  <c r="T164" i="121"/>
  <c r="T173" i="121"/>
  <c r="T104" i="121"/>
  <c r="T48" i="121"/>
  <c r="T119" i="121"/>
  <c r="T170" i="121"/>
  <c r="T168" i="121"/>
  <c r="T50" i="121"/>
  <c r="T19" i="121"/>
  <c r="T109" i="121"/>
  <c r="T90" i="121"/>
  <c r="T41" i="121"/>
  <c r="T160" i="121"/>
  <c r="T100" i="121"/>
  <c r="T87" i="121"/>
  <c r="T27" i="121"/>
  <c r="T22" i="121"/>
  <c r="T93" i="121"/>
  <c r="T85" i="121"/>
  <c r="T129" i="121"/>
  <c r="T112" i="121"/>
  <c r="T30" i="121"/>
  <c r="T167" i="121"/>
  <c r="T116" i="121"/>
  <c r="T57" i="121"/>
  <c r="T120" i="121"/>
  <c r="T101" i="121"/>
  <c r="T24" i="121"/>
  <c r="T32" i="121"/>
  <c r="T99" i="121"/>
  <c r="T175" i="121"/>
  <c r="T67" i="121"/>
  <c r="T76" i="121"/>
  <c r="T154" i="121"/>
  <c r="T159" i="121"/>
  <c r="T12" i="121"/>
  <c r="T64" i="121"/>
  <c r="T121" i="121"/>
  <c r="T94" i="121"/>
  <c r="T43" i="121"/>
  <c r="T62" i="121"/>
  <c r="T134" i="121"/>
  <c r="T97" i="121"/>
  <c r="T82" i="121"/>
  <c r="T157" i="121"/>
  <c r="T54" i="121"/>
  <c r="T10" i="121"/>
  <c r="T74" i="121"/>
  <c r="T124" i="121"/>
  <c r="T14" i="121"/>
  <c r="T78" i="121"/>
  <c r="T29" i="121"/>
  <c r="T35" i="121"/>
  <c r="T21" i="121"/>
  <c r="T132" i="121"/>
  <c r="T91" i="121"/>
  <c r="T77" i="121"/>
  <c r="T33" i="121"/>
  <c r="T25" i="121"/>
  <c r="T11" i="121"/>
  <c r="T142" i="121"/>
  <c r="T169" i="121"/>
  <c r="T31" i="121"/>
  <c r="T165" i="121"/>
  <c r="T8" i="121"/>
  <c r="T171" i="121"/>
  <c r="T161" i="121"/>
  <c r="T114" i="121"/>
  <c r="T68" i="121"/>
  <c r="T69" i="121"/>
  <c r="T111" i="121"/>
  <c r="T115" i="121"/>
  <c r="T63" i="121"/>
  <c r="T51" i="121"/>
  <c r="T151" i="121"/>
  <c r="T141" i="121"/>
  <c r="T72" i="121"/>
  <c r="T113" i="121"/>
  <c r="T148" i="121"/>
  <c r="T23" i="121"/>
  <c r="T156" i="121"/>
  <c r="T117" i="121"/>
  <c r="T36" i="121"/>
  <c r="T34" i="121"/>
  <c r="T79" i="121"/>
  <c r="T20" i="121"/>
  <c r="T135" i="121"/>
  <c r="T70" i="121"/>
  <c r="T44" i="121"/>
  <c r="T178" i="121"/>
  <c r="T107" i="121"/>
  <c r="T152" i="121"/>
  <c r="T126" i="121"/>
  <c r="T102" i="121"/>
  <c r="T143" i="121"/>
  <c r="T66" i="121"/>
  <c r="T106" i="121"/>
  <c r="T26" i="121"/>
  <c r="T103" i="121"/>
  <c r="T122" i="121"/>
  <c r="T56" i="121"/>
  <c r="T16" i="121"/>
  <c r="T133" i="121"/>
  <c r="T180" i="121"/>
  <c r="T49" i="121"/>
  <c r="T153" i="121"/>
  <c r="T139" i="121"/>
  <c r="T60" i="121"/>
  <c r="T105" i="121"/>
  <c r="T83" i="121"/>
  <c r="T53" i="121"/>
  <c r="T65" i="121"/>
  <c r="T39" i="121"/>
  <c r="T46" i="121"/>
  <c r="T162" i="121"/>
  <c r="T177" i="121"/>
  <c r="T17" i="121"/>
  <c r="T110" i="121"/>
  <c r="T146" i="121"/>
  <c r="T166" i="121"/>
  <c r="T130" i="121"/>
  <c r="T138" i="121"/>
  <c r="T59" i="121"/>
  <c r="T92" i="121"/>
  <c r="T58" i="121"/>
  <c r="T123" i="121"/>
  <c r="T136" i="121"/>
  <c r="T96" i="121"/>
  <c r="T40" i="121"/>
  <c r="T84" i="121"/>
  <c r="T47" i="121"/>
  <c r="T89" i="121"/>
  <c r="T38" i="121"/>
  <c r="T172" i="121"/>
  <c r="T128" i="121"/>
  <c r="T42" i="121"/>
  <c r="T86" i="121"/>
  <c r="T80" i="121"/>
  <c r="T145" i="121"/>
  <c r="T52" i="121"/>
  <c r="T163" i="121"/>
  <c r="T15" i="121"/>
  <c r="D39" i="122"/>
  <c r="D41" i="122" s="1"/>
  <c r="D44" i="122" s="1"/>
  <c r="D45" i="122" s="1"/>
  <c r="D48" i="122"/>
  <c r="D57" i="122"/>
  <c r="M27" i="127"/>
  <c r="O27" i="127" s="1"/>
  <c r="K29" i="127"/>
  <c r="K33" i="127" s="1"/>
  <c r="I29" i="127"/>
  <c r="J33" i="127"/>
  <c r="D99" i="122"/>
  <c r="D89" i="122"/>
  <c r="D109" i="122"/>
  <c r="D111" i="122" s="1"/>
  <c r="D113" i="122" s="1"/>
  <c r="D115" i="122" s="1"/>
  <c r="D116" i="122" s="1"/>
  <c r="D12" i="122"/>
  <c r="D14" i="122" s="1"/>
  <c r="C33" i="55"/>
  <c r="D81" i="122"/>
  <c r="D82" i="122" s="1"/>
  <c r="D85" i="122" s="1"/>
  <c r="D86" i="122" s="1"/>
  <c r="R175" i="121" s="1"/>
  <c r="D70" i="122"/>
  <c r="D71" i="122" s="1"/>
  <c r="D74" i="122" s="1"/>
  <c r="C49" i="128"/>
  <c r="D51" i="128"/>
  <c r="D101" i="122" l="1"/>
  <c r="D103" i="122" s="1"/>
  <c r="D105" i="122" s="1"/>
  <c r="D106" i="122" s="1"/>
  <c r="S17" i="121" s="1"/>
  <c r="D91" i="122"/>
  <c r="D93" i="122" s="1"/>
  <c r="D95" i="122" s="1"/>
  <c r="D96" i="122" s="1"/>
  <c r="S175" i="121" s="1"/>
  <c r="X175" i="121" s="1"/>
  <c r="S70" i="121"/>
  <c r="S93" i="121"/>
  <c r="S20" i="121"/>
  <c r="S62" i="121"/>
  <c r="S21" i="121"/>
  <c r="S72" i="121"/>
  <c r="S114" i="121"/>
  <c r="S60" i="121"/>
  <c r="S52" i="121"/>
  <c r="S44" i="121"/>
  <c r="S91" i="121"/>
  <c r="S86" i="121"/>
  <c r="S22" i="121"/>
  <c r="S33" i="121"/>
  <c r="S106" i="121"/>
  <c r="S69" i="121"/>
  <c r="S56" i="121"/>
  <c r="S75" i="121"/>
  <c r="S34" i="121"/>
  <c r="S26" i="121"/>
  <c r="S66" i="121"/>
  <c r="S39" i="121"/>
  <c r="S94" i="121"/>
  <c r="S19" i="121"/>
  <c r="S30" i="121"/>
  <c r="S35" i="121"/>
  <c r="S11" i="121"/>
  <c r="S47" i="121"/>
  <c r="S73" i="121"/>
  <c r="S101" i="121"/>
  <c r="S113" i="121"/>
  <c r="S8" i="121"/>
  <c r="S51" i="121"/>
  <c r="S115" i="121"/>
  <c r="S102" i="121"/>
  <c r="S74" i="121"/>
  <c r="S50" i="121"/>
  <c r="S59" i="121"/>
  <c r="S89" i="121"/>
  <c r="S96" i="121"/>
  <c r="S116" i="121"/>
  <c r="S95" i="121"/>
  <c r="S24" i="121"/>
  <c r="S48" i="121"/>
  <c r="S38" i="121"/>
  <c r="S97" i="121"/>
  <c r="S49" i="121"/>
  <c r="S54" i="121"/>
  <c r="S77" i="121"/>
  <c r="S100" i="121"/>
  <c r="S92" i="121"/>
  <c r="S42" i="121"/>
  <c r="S12" i="121"/>
  <c r="S84" i="121"/>
  <c r="S90" i="121"/>
  <c r="S117" i="121"/>
  <c r="S57" i="121"/>
  <c r="S53" i="121"/>
  <c r="S87" i="121"/>
  <c r="S64" i="121"/>
  <c r="S15" i="121"/>
  <c r="S78" i="121"/>
  <c r="S111" i="121"/>
  <c r="S29" i="121"/>
  <c r="S82" i="121"/>
  <c r="S43" i="121"/>
  <c r="S112" i="121"/>
  <c r="S40" i="121"/>
  <c r="S80" i="121"/>
  <c r="S23" i="121"/>
  <c r="S10" i="121"/>
  <c r="S46" i="121"/>
  <c r="S58" i="121"/>
  <c r="G85" i="68"/>
  <c r="Y80" i="121"/>
  <c r="G89" i="68"/>
  <c r="Y84" i="121"/>
  <c r="G116" i="68"/>
  <c r="Y110" i="121"/>
  <c r="G51" i="68"/>
  <c r="Y46" i="121"/>
  <c r="G18" i="68"/>
  <c r="Y16" i="121"/>
  <c r="G108" i="68"/>
  <c r="Y102" i="121"/>
  <c r="G23" i="68"/>
  <c r="Y20" i="121"/>
  <c r="G56" i="68"/>
  <c r="Y51" i="121"/>
  <c r="G179" i="68"/>
  <c r="Y171" i="121"/>
  <c r="G24" i="68"/>
  <c r="Y21" i="121"/>
  <c r="G59" i="68"/>
  <c r="Y54" i="121"/>
  <c r="G128" i="68"/>
  <c r="Y121" i="121"/>
  <c r="G105" i="68"/>
  <c r="Y99" i="121"/>
  <c r="G34" i="68"/>
  <c r="Y30" i="121"/>
  <c r="G98" i="68"/>
  <c r="Y93" i="121"/>
  <c r="G115" i="68"/>
  <c r="Y109" i="121"/>
  <c r="G80" i="68"/>
  <c r="Y75" i="121"/>
  <c r="D24" i="122"/>
  <c r="D26" i="122" s="1"/>
  <c r="D27" i="122" s="1"/>
  <c r="G171" i="68"/>
  <c r="Y163" i="121"/>
  <c r="G91" i="68"/>
  <c r="Y86" i="121"/>
  <c r="G42" i="68"/>
  <c r="Y38" i="121"/>
  <c r="G44" i="68"/>
  <c r="Y40" i="121"/>
  <c r="G63" i="68"/>
  <c r="Y58" i="121"/>
  <c r="G137" i="68"/>
  <c r="Y130" i="121"/>
  <c r="G19" i="68"/>
  <c r="Y17" i="121"/>
  <c r="G43" i="68"/>
  <c r="Y39" i="121"/>
  <c r="G111" i="68"/>
  <c r="Y105" i="121"/>
  <c r="G54" i="68"/>
  <c r="Y49" i="121"/>
  <c r="G61" i="68"/>
  <c r="Y56" i="121"/>
  <c r="G112" i="68"/>
  <c r="Y106" i="121"/>
  <c r="G133" i="68"/>
  <c r="Y126" i="121"/>
  <c r="G48" i="68"/>
  <c r="Y44" i="121"/>
  <c r="G84" i="68"/>
  <c r="Y79" i="121"/>
  <c r="G164" i="68"/>
  <c r="Y156" i="121"/>
  <c r="G77" i="68"/>
  <c r="Y72" i="121"/>
  <c r="G68" i="68"/>
  <c r="Y63" i="121"/>
  <c r="G73" i="68"/>
  <c r="Y68" i="121"/>
  <c r="G10" i="68"/>
  <c r="Y8" i="121"/>
  <c r="G150" i="68"/>
  <c r="Y142" i="121"/>
  <c r="G82" i="68"/>
  <c r="Y77" i="121"/>
  <c r="G39" i="68"/>
  <c r="Y35" i="121"/>
  <c r="G131" i="68"/>
  <c r="Y124" i="121"/>
  <c r="G165" i="68"/>
  <c r="Y157" i="121"/>
  <c r="G67" i="68"/>
  <c r="Y62" i="121"/>
  <c r="G69" i="68"/>
  <c r="Y64" i="121"/>
  <c r="G81" i="68"/>
  <c r="Y76" i="121"/>
  <c r="G36" i="68"/>
  <c r="Y32" i="121"/>
  <c r="G62" i="68"/>
  <c r="Y57" i="121"/>
  <c r="G118" i="68"/>
  <c r="Y112" i="121"/>
  <c r="G25" i="68"/>
  <c r="Y22" i="121"/>
  <c r="G168" i="68"/>
  <c r="Y160" i="121"/>
  <c r="G22" i="68"/>
  <c r="Y19" i="121"/>
  <c r="G126" i="68"/>
  <c r="Y119" i="121"/>
  <c r="G172" i="68"/>
  <c r="Y164" i="121"/>
  <c r="G148" i="68"/>
  <c r="Y140" i="121"/>
  <c r="C51" i="128"/>
  <c r="C32" i="55"/>
  <c r="C34" i="55" s="1"/>
  <c r="C38" i="55" s="1"/>
  <c r="D11" i="122"/>
  <c r="D15" i="122" s="1"/>
  <c r="G180" i="68"/>
  <c r="Y172" i="121"/>
  <c r="G146" i="68"/>
  <c r="Y138" i="121"/>
  <c r="G88" i="68"/>
  <c r="Y83" i="121"/>
  <c r="G29" i="68"/>
  <c r="Y26" i="121"/>
  <c r="G188" i="68"/>
  <c r="Y178" i="121"/>
  <c r="G119" i="68"/>
  <c r="Y113" i="121"/>
  <c r="G74" i="68"/>
  <c r="Y69" i="121"/>
  <c r="G177" i="68"/>
  <c r="Y169" i="121"/>
  <c r="G37" i="68"/>
  <c r="Y33" i="121"/>
  <c r="G16" i="68"/>
  <c r="Y14" i="121"/>
  <c r="G141" i="68"/>
  <c r="Y134" i="121"/>
  <c r="G162" i="68"/>
  <c r="Y154" i="121"/>
  <c r="G127" i="68"/>
  <c r="Y120" i="121"/>
  <c r="G106" i="68"/>
  <c r="Y100" i="121"/>
  <c r="G178" i="68"/>
  <c r="Y170" i="121"/>
  <c r="G181" i="68"/>
  <c r="Y173" i="121"/>
  <c r="F670" i="65"/>
  <c r="F669" i="65"/>
  <c r="R68" i="121"/>
  <c r="R141" i="121"/>
  <c r="R145" i="121"/>
  <c r="R165" i="121"/>
  <c r="R95" i="121"/>
  <c r="R99" i="121"/>
  <c r="R151" i="121"/>
  <c r="R58" i="121"/>
  <c r="R15" i="121"/>
  <c r="R25" i="121"/>
  <c r="R121" i="121"/>
  <c r="R65" i="121"/>
  <c r="R166" i="121"/>
  <c r="R113" i="121"/>
  <c r="R136" i="121"/>
  <c r="R107" i="121"/>
  <c r="R24" i="121"/>
  <c r="R44" i="121"/>
  <c r="R86" i="121"/>
  <c r="R70" i="121"/>
  <c r="R40" i="121"/>
  <c r="R64" i="121"/>
  <c r="R178" i="121"/>
  <c r="R111" i="121"/>
  <c r="R42" i="121"/>
  <c r="R73" i="121"/>
  <c r="R11" i="121"/>
  <c r="R29" i="121"/>
  <c r="R89" i="121"/>
  <c r="R63" i="121"/>
  <c r="R16" i="121"/>
  <c r="R102" i="121"/>
  <c r="R161" i="121"/>
  <c r="R19" i="121"/>
  <c r="R169" i="121"/>
  <c r="R52" i="121"/>
  <c r="R160" i="121"/>
  <c r="R164" i="121"/>
  <c r="R57" i="121"/>
  <c r="R119" i="121"/>
  <c r="R122" i="121"/>
  <c r="R170" i="121"/>
  <c r="R109" i="121"/>
  <c r="R154" i="121"/>
  <c r="R50" i="121"/>
  <c r="R74" i="121"/>
  <c r="R17" i="121"/>
  <c r="R153" i="121"/>
  <c r="R140" i="121"/>
  <c r="R139" i="121"/>
  <c r="R135" i="121"/>
  <c r="R49" i="121"/>
  <c r="R103" i="121"/>
  <c r="R72" i="121"/>
  <c r="R35" i="121"/>
  <c r="R159" i="121"/>
  <c r="R82" i="121"/>
  <c r="R163" i="121"/>
  <c r="R117" i="121"/>
  <c r="R124" i="121"/>
  <c r="R21" i="121"/>
  <c r="R96" i="121"/>
  <c r="R147" i="121"/>
  <c r="R43" i="121"/>
  <c r="R14" i="121"/>
  <c r="R177" i="121"/>
  <c r="R112" i="121"/>
  <c r="R66" i="121"/>
  <c r="R59" i="121"/>
  <c r="R23" i="121"/>
  <c r="R48" i="121"/>
  <c r="R60" i="121"/>
  <c r="R46" i="121"/>
  <c r="R148" i="121"/>
  <c r="R152" i="121"/>
  <c r="R157" i="121"/>
  <c r="R32" i="121"/>
  <c r="R168" i="121"/>
  <c r="R146" i="121"/>
  <c r="R131" i="121"/>
  <c r="R80" i="121"/>
  <c r="R171" i="121"/>
  <c r="R22" i="121"/>
  <c r="R173" i="121"/>
  <c r="R67" i="121"/>
  <c r="R69" i="121"/>
  <c r="R128" i="121"/>
  <c r="R130" i="121"/>
  <c r="R97" i="121"/>
  <c r="R149" i="121"/>
  <c r="R180" i="121"/>
  <c r="R172" i="121"/>
  <c r="R26" i="121"/>
  <c r="R77" i="121"/>
  <c r="R76" i="121"/>
  <c r="R41" i="121"/>
  <c r="R56" i="121"/>
  <c r="R133" i="121"/>
  <c r="R75" i="121"/>
  <c r="R47" i="121"/>
  <c r="R34" i="121"/>
  <c r="R156" i="121"/>
  <c r="R138" i="121"/>
  <c r="R123" i="121"/>
  <c r="R51" i="121"/>
  <c r="R31" i="121"/>
  <c r="R126" i="121"/>
  <c r="R10" i="121"/>
  <c r="R30" i="121"/>
  <c r="R100" i="121"/>
  <c r="R36" i="121"/>
  <c r="R54" i="121"/>
  <c r="R110" i="121"/>
  <c r="R143" i="121"/>
  <c r="R83" i="121"/>
  <c r="R104" i="121"/>
  <c r="R62" i="121"/>
  <c r="R90" i="121"/>
  <c r="R92" i="121"/>
  <c r="R39" i="121"/>
  <c r="R38" i="121"/>
  <c r="R106" i="121"/>
  <c r="R20" i="121"/>
  <c r="R53" i="121"/>
  <c r="R115" i="121"/>
  <c r="R134" i="121"/>
  <c r="R85" i="121"/>
  <c r="R87" i="121"/>
  <c r="R93" i="121"/>
  <c r="R101" i="121"/>
  <c r="R132" i="121"/>
  <c r="R142" i="121"/>
  <c r="R116" i="121"/>
  <c r="R91" i="121"/>
  <c r="R114" i="121"/>
  <c r="R120" i="121"/>
  <c r="R79" i="121"/>
  <c r="R78" i="121"/>
  <c r="R162" i="121"/>
  <c r="R129" i="121"/>
  <c r="R8" i="121"/>
  <c r="R84" i="121"/>
  <c r="R27" i="121"/>
  <c r="R33" i="121"/>
  <c r="R167" i="121"/>
  <c r="R94" i="121"/>
  <c r="R105" i="121"/>
  <c r="R12" i="121"/>
  <c r="S151" i="121"/>
  <c r="S157" i="121"/>
  <c r="S129" i="121"/>
  <c r="S143" i="121"/>
  <c r="S130" i="121"/>
  <c r="S141" i="121"/>
  <c r="S172" i="121"/>
  <c r="S178" i="121"/>
  <c r="S167" i="121"/>
  <c r="S139" i="121"/>
  <c r="S177" i="121"/>
  <c r="S119" i="121"/>
  <c r="S149" i="121"/>
  <c r="S135" i="121"/>
  <c r="S168" i="121"/>
  <c r="S126" i="121"/>
  <c r="S154" i="121"/>
  <c r="S180" i="121"/>
  <c r="S123" i="121"/>
  <c r="S128" i="121"/>
  <c r="S122" i="121"/>
  <c r="S131" i="121"/>
  <c r="S153" i="121"/>
  <c r="S138" i="121"/>
  <c r="S161" i="121"/>
  <c r="S159" i="121"/>
  <c r="S160" i="121"/>
  <c r="S145" i="121"/>
  <c r="S169" i="121"/>
  <c r="S162" i="121"/>
  <c r="S140" i="121"/>
  <c r="S165" i="121"/>
  <c r="S166" i="121"/>
  <c r="S173" i="121"/>
  <c r="S156" i="121"/>
  <c r="S121" i="121"/>
  <c r="S171" i="121"/>
  <c r="S132" i="121"/>
  <c r="S148" i="121"/>
  <c r="S146" i="121"/>
  <c r="S120" i="121"/>
  <c r="S152" i="121"/>
  <c r="S170" i="121"/>
  <c r="S164" i="121"/>
  <c r="S134" i="121"/>
  <c r="S142" i="121"/>
  <c r="S133" i="121"/>
  <c r="S163" i="121"/>
  <c r="S147" i="121"/>
  <c r="S124" i="121"/>
  <c r="S136" i="121"/>
  <c r="G57" i="68"/>
  <c r="Y52" i="121"/>
  <c r="G46" i="68"/>
  <c r="Y42" i="121"/>
  <c r="G94" i="68"/>
  <c r="Y89" i="121"/>
  <c r="G101" i="68"/>
  <c r="Y96" i="121"/>
  <c r="G97" i="68"/>
  <c r="Y92" i="121"/>
  <c r="G174" i="68"/>
  <c r="Y166" i="121"/>
  <c r="G187" i="68"/>
  <c r="Y177" i="121"/>
  <c r="G70" i="68"/>
  <c r="Y65" i="121"/>
  <c r="G65" i="68"/>
  <c r="Y60" i="121"/>
  <c r="G190" i="68"/>
  <c r="Y180" i="121"/>
  <c r="G129" i="68"/>
  <c r="Y122" i="121"/>
  <c r="G71" i="68"/>
  <c r="Y66" i="121"/>
  <c r="G160" i="68"/>
  <c r="Y152" i="121"/>
  <c r="G75" i="68"/>
  <c r="Y70" i="121"/>
  <c r="G38" i="68"/>
  <c r="Y34" i="121"/>
  <c r="G26" i="68"/>
  <c r="Y23" i="121"/>
  <c r="G149" i="68"/>
  <c r="Y141" i="121"/>
  <c r="G121" i="68"/>
  <c r="Y115" i="121"/>
  <c r="G120" i="68"/>
  <c r="Y114" i="121"/>
  <c r="G173" i="68"/>
  <c r="Y165" i="121"/>
  <c r="G13" i="68"/>
  <c r="Y11" i="121"/>
  <c r="G96" i="68"/>
  <c r="Y91" i="121"/>
  <c r="G33" i="68"/>
  <c r="Y29" i="121"/>
  <c r="G79" i="68"/>
  <c r="Y74" i="121"/>
  <c r="G87" i="68"/>
  <c r="Y82" i="121"/>
  <c r="G47" i="68"/>
  <c r="Y43" i="121"/>
  <c r="G14" i="68"/>
  <c r="Y12" i="121"/>
  <c r="G72" i="68"/>
  <c r="Y67" i="121"/>
  <c r="G27" i="68"/>
  <c r="Y24" i="121"/>
  <c r="G122" i="68"/>
  <c r="Y116" i="121"/>
  <c r="G136" i="68"/>
  <c r="Y129" i="121"/>
  <c r="G30" i="68"/>
  <c r="Y27" i="121"/>
  <c r="G45" i="68"/>
  <c r="Y41" i="121"/>
  <c r="G55" i="68"/>
  <c r="Y50" i="121"/>
  <c r="G53" i="68"/>
  <c r="Y48" i="121"/>
  <c r="G138" i="68"/>
  <c r="Y131" i="121"/>
  <c r="G100" i="68"/>
  <c r="Y95" i="121"/>
  <c r="G17" i="68"/>
  <c r="Y15" i="121"/>
  <c r="G130" i="68"/>
  <c r="Y123" i="121"/>
  <c r="G161" i="68"/>
  <c r="Y153" i="121"/>
  <c r="G123" i="68"/>
  <c r="Y117" i="121"/>
  <c r="G157" i="68"/>
  <c r="Y149" i="121"/>
  <c r="G661" i="65"/>
  <c r="W175" i="121"/>
  <c r="G184" i="72"/>
  <c r="Q169" i="121"/>
  <c r="Q104" i="121"/>
  <c r="G110" i="66" s="1"/>
  <c r="Q53" i="121"/>
  <c r="Q86" i="121"/>
  <c r="Q141" i="121"/>
  <c r="Q135" i="121"/>
  <c r="Q84" i="121"/>
  <c r="Q103" i="121"/>
  <c r="G109" i="66" s="1"/>
  <c r="Q47" i="121"/>
  <c r="Q173" i="121"/>
  <c r="Q93" i="121"/>
  <c r="Q156" i="121"/>
  <c r="Q38" i="121"/>
  <c r="G42" i="66" s="1"/>
  <c r="Q111" i="121"/>
  <c r="G117" i="66" s="1"/>
  <c r="Q117" i="121"/>
  <c r="G123" i="66" s="1"/>
  <c r="Q92" i="121"/>
  <c r="Q157" i="121"/>
  <c r="Q154" i="121"/>
  <c r="Q112" i="121"/>
  <c r="G118" i="66" s="1"/>
  <c r="Q170" i="121"/>
  <c r="Q177" i="121"/>
  <c r="Q161" i="121"/>
  <c r="Q151" i="121"/>
  <c r="Q149" i="121"/>
  <c r="Q100" i="121"/>
  <c r="G106" i="66" s="1"/>
  <c r="Q167" i="121"/>
  <c r="Q105" i="121"/>
  <c r="G111" i="66" s="1"/>
  <c r="Q41" i="121"/>
  <c r="G45" i="66" s="1"/>
  <c r="Q143" i="121"/>
  <c r="Q74" i="121"/>
  <c r="Q163" i="121"/>
  <c r="Q178" i="121"/>
  <c r="Q80" i="121"/>
  <c r="Q109" i="121"/>
  <c r="G115" i="66" s="1"/>
  <c r="Q16" i="121"/>
  <c r="G18" i="66" s="1"/>
  <c r="Q62" i="121"/>
  <c r="Q66" i="121"/>
  <c r="Q79" i="121"/>
  <c r="Q126" i="121"/>
  <c r="Q76" i="121"/>
  <c r="Q165" i="121"/>
  <c r="Q58" i="121"/>
  <c r="Q89" i="121"/>
  <c r="Q40" i="121"/>
  <c r="G44" i="66" s="1"/>
  <c r="Q171" i="121"/>
  <c r="Q166" i="121"/>
  <c r="Q153" i="121"/>
  <c r="Q164" i="121"/>
  <c r="Q82" i="121"/>
  <c r="Q113" i="121"/>
  <c r="G119" i="66" s="1"/>
  <c r="Q138" i="121"/>
  <c r="Q78" i="121"/>
  <c r="Q52" i="121"/>
  <c r="Q42" i="121"/>
  <c r="G46" i="66" s="1"/>
  <c r="Q129" i="121"/>
  <c r="Q44" i="121"/>
  <c r="G48" i="66" s="1"/>
  <c r="Q12" i="121"/>
  <c r="Q25" i="121"/>
  <c r="G28" i="66" s="1"/>
  <c r="Q114" i="121"/>
  <c r="G120" i="66" s="1"/>
  <c r="Q33" i="121"/>
  <c r="G37" i="66" s="1"/>
  <c r="Q26" i="121"/>
  <c r="G29" i="66" s="1"/>
  <c r="Q63" i="121"/>
  <c r="Q148" i="121"/>
  <c r="Q65" i="121"/>
  <c r="Q46" i="121"/>
  <c r="Q59" i="121"/>
  <c r="Q101" i="121"/>
  <c r="G107" i="66" s="1"/>
  <c r="Q21" i="121"/>
  <c r="G24" i="66" s="1"/>
  <c r="Q69" i="121"/>
  <c r="Q48" i="121"/>
  <c r="Q139" i="121"/>
  <c r="Q85" i="121"/>
  <c r="Q95" i="121"/>
  <c r="Q22" i="121"/>
  <c r="G25" i="66" s="1"/>
  <c r="Q123" i="121"/>
  <c r="Q64" i="121"/>
  <c r="Q110" i="121"/>
  <c r="G116" i="66" s="1"/>
  <c r="Q56" i="121"/>
  <c r="Q77" i="121"/>
  <c r="Q133" i="121"/>
  <c r="Q87" i="121"/>
  <c r="Q136" i="121"/>
  <c r="Q175" i="121"/>
  <c r="G184" i="66" s="1"/>
  <c r="Q152" i="121"/>
  <c r="Q27" i="121"/>
  <c r="G30" i="66" s="1"/>
  <c r="Q8" i="121"/>
  <c r="G10" i="66" s="1"/>
  <c r="Q168" i="121"/>
  <c r="Q35" i="121"/>
  <c r="G39" i="66" s="1"/>
  <c r="Q24" i="121"/>
  <c r="G27" i="66" s="1"/>
  <c r="Q70" i="121"/>
  <c r="Q51" i="121"/>
  <c r="Q36" i="121"/>
  <c r="G40" i="66" s="1"/>
  <c r="Q131" i="121"/>
  <c r="Q91" i="121"/>
  <c r="Q73" i="121"/>
  <c r="Q96" i="121"/>
  <c r="Q43" i="121"/>
  <c r="G47" i="66" s="1"/>
  <c r="Q23" i="121"/>
  <c r="G26" i="66" s="1"/>
  <c r="Q124" i="121"/>
  <c r="Q15" i="121"/>
  <c r="G17" i="66" s="1"/>
  <c r="Q122" i="121"/>
  <c r="Q97" i="121"/>
  <c r="Q121" i="121"/>
  <c r="Q54" i="121"/>
  <c r="Q57" i="121"/>
  <c r="Q68" i="121"/>
  <c r="Q162" i="121"/>
  <c r="Q29" i="121"/>
  <c r="G33" i="66" s="1"/>
  <c r="Q146" i="121"/>
  <c r="Q30" i="121"/>
  <c r="G34" i="66" s="1"/>
  <c r="Q132" i="121"/>
  <c r="Q60" i="121"/>
  <c r="Q172" i="121"/>
  <c r="Q20" i="121"/>
  <c r="G23" i="66" s="1"/>
  <c r="Q72" i="121"/>
  <c r="Q49" i="121"/>
  <c r="Q99" i="121"/>
  <c r="G105" i="66" s="1"/>
  <c r="Q94" i="121"/>
  <c r="Q10" i="121"/>
  <c r="Q142" i="121"/>
  <c r="Q130" i="121"/>
  <c r="Q140" i="121"/>
  <c r="Q145" i="121"/>
  <c r="Q67" i="121"/>
  <c r="Q90" i="121"/>
  <c r="Q14" i="121"/>
  <c r="G16" i="66" s="1"/>
  <c r="Q11" i="121"/>
  <c r="Q160" i="121"/>
  <c r="Q31" i="121"/>
  <c r="G35" i="66" s="1"/>
  <c r="Q115" i="121"/>
  <c r="G121" i="66" s="1"/>
  <c r="Q32" i="121"/>
  <c r="G36" i="66" s="1"/>
  <c r="Q134" i="121"/>
  <c r="Q19" i="121"/>
  <c r="G22" i="66" s="1"/>
  <c r="Q180" i="121"/>
  <c r="Q120" i="121"/>
  <c r="Q159" i="121"/>
  <c r="Q39" i="121"/>
  <c r="G43" i="66" s="1"/>
  <c r="Q147" i="121"/>
  <c r="Q106" i="121"/>
  <c r="G112" i="66" s="1"/>
  <c r="Q128" i="121"/>
  <c r="Q50" i="121"/>
  <c r="Q102" i="121"/>
  <c r="G108" i="66" s="1"/>
  <c r="Q34" i="121"/>
  <c r="G38" i="66" s="1"/>
  <c r="Q83" i="121"/>
  <c r="Q119" i="121"/>
  <c r="Q107" i="121"/>
  <c r="G113" i="66" s="1"/>
  <c r="Q75" i="121"/>
  <c r="Q116" i="121"/>
  <c r="G122" i="66" s="1"/>
  <c r="Q17" i="121"/>
  <c r="G19" i="66" s="1"/>
  <c r="G153" i="68"/>
  <c r="Y145" i="121"/>
  <c r="G135" i="68"/>
  <c r="Y128" i="121"/>
  <c r="G52" i="68"/>
  <c r="Y47" i="121"/>
  <c r="G143" i="68"/>
  <c r="Y136" i="121"/>
  <c r="G64" i="68"/>
  <c r="Y59" i="121"/>
  <c r="G154" i="68"/>
  <c r="Y146" i="121"/>
  <c r="G170" i="68"/>
  <c r="Y162" i="121"/>
  <c r="G58" i="68"/>
  <c r="Y53" i="121"/>
  <c r="G147" i="68"/>
  <c r="Y139" i="121"/>
  <c r="G140" i="68"/>
  <c r="Y133" i="121"/>
  <c r="G109" i="68"/>
  <c r="Y103" i="121"/>
  <c r="G151" i="68"/>
  <c r="Y143" i="121"/>
  <c r="G113" i="68"/>
  <c r="Y107" i="121"/>
  <c r="G142" i="68"/>
  <c r="Y135" i="121"/>
  <c r="G40" i="68"/>
  <c r="Y36" i="121"/>
  <c r="G156" i="68"/>
  <c r="Y148" i="121"/>
  <c r="G159" i="68"/>
  <c r="Y151" i="121"/>
  <c r="G117" i="68"/>
  <c r="Y111" i="121"/>
  <c r="G169" i="68"/>
  <c r="Y161" i="121"/>
  <c r="G35" i="68"/>
  <c r="Y31" i="121"/>
  <c r="G28" i="68"/>
  <c r="Y25" i="121"/>
  <c r="G139" i="68"/>
  <c r="Y132" i="121"/>
  <c r="G83" i="68"/>
  <c r="Y78" i="121"/>
  <c r="G12" i="68"/>
  <c r="Y10" i="121"/>
  <c r="G102" i="68"/>
  <c r="Y97" i="121"/>
  <c r="G99" i="68"/>
  <c r="Y94" i="121"/>
  <c r="G167" i="68"/>
  <c r="Y159" i="121"/>
  <c r="G184" i="68"/>
  <c r="Y175" i="121"/>
  <c r="G107" i="68"/>
  <c r="Y101" i="121"/>
  <c r="G175" i="68"/>
  <c r="Y167" i="121"/>
  <c r="G90" i="68"/>
  <c r="Y85" i="121"/>
  <c r="G92" i="68"/>
  <c r="Y87" i="121"/>
  <c r="G95" i="68"/>
  <c r="Y90" i="121"/>
  <c r="G176" i="68"/>
  <c r="Y168" i="121"/>
  <c r="G110" i="68"/>
  <c r="Y104" i="121"/>
  <c r="G78" i="68"/>
  <c r="Y73" i="121"/>
  <c r="G155" i="68"/>
  <c r="Y147" i="121"/>
  <c r="S41" i="121" l="1"/>
  <c r="S14" i="121"/>
  <c r="S110" i="121"/>
  <c r="S105" i="121"/>
  <c r="S85" i="121"/>
  <c r="S16" i="121"/>
  <c r="S36" i="121"/>
  <c r="S68" i="121"/>
  <c r="S32" i="121"/>
  <c r="S79" i="121"/>
  <c r="S103" i="121"/>
  <c r="S67" i="121"/>
  <c r="S109" i="121"/>
  <c r="S65" i="121"/>
  <c r="S31" i="121"/>
  <c r="S27" i="121"/>
  <c r="S63" i="121"/>
  <c r="S25" i="121"/>
  <c r="S107" i="121"/>
  <c r="S76" i="121"/>
  <c r="S104" i="121"/>
  <c r="S99" i="121"/>
  <c r="S83" i="121"/>
  <c r="E184" i="70"/>
  <c r="D30" i="122"/>
  <c r="V97" i="121"/>
  <c r="G102" i="66"/>
  <c r="G64" i="66"/>
  <c r="V59" i="121"/>
  <c r="V58" i="121"/>
  <c r="G63" i="66"/>
  <c r="G79" i="66"/>
  <c r="V74" i="121"/>
  <c r="G169" i="66"/>
  <c r="V161" i="121"/>
  <c r="V173" i="121"/>
  <c r="G181" i="66"/>
  <c r="H161" i="68"/>
  <c r="I161" i="73" s="1"/>
  <c r="AF153" i="121"/>
  <c r="AL153" i="121"/>
  <c r="AR153" i="121" s="1"/>
  <c r="H17" i="68"/>
  <c r="I17" i="73" s="1"/>
  <c r="AL15" i="121"/>
  <c r="AR15" i="121" s="1"/>
  <c r="AF15" i="121"/>
  <c r="E172" i="70"/>
  <c r="X164" i="121"/>
  <c r="E173" i="70"/>
  <c r="X165" i="121"/>
  <c r="E135" i="70"/>
  <c r="X128" i="121"/>
  <c r="E133" i="70"/>
  <c r="X126" i="121"/>
  <c r="E188" i="70"/>
  <c r="X178" i="121"/>
  <c r="W33" i="121"/>
  <c r="G37" i="72"/>
  <c r="W142" i="121"/>
  <c r="G150" i="72"/>
  <c r="W87" i="121"/>
  <c r="G92" i="72"/>
  <c r="W104" i="121"/>
  <c r="G110" i="72"/>
  <c r="W123" i="121"/>
  <c r="G130" i="72"/>
  <c r="W47" i="121"/>
  <c r="G52" i="72"/>
  <c r="W130" i="121"/>
  <c r="G137" i="72"/>
  <c r="W157" i="121"/>
  <c r="G165" i="72"/>
  <c r="W60" i="121"/>
  <c r="G65" i="72"/>
  <c r="W124" i="121"/>
  <c r="G131" i="72"/>
  <c r="W159" i="121"/>
  <c r="G167" i="72"/>
  <c r="W154" i="121"/>
  <c r="G162" i="72"/>
  <c r="W102" i="121"/>
  <c r="G108" i="72"/>
  <c r="W111" i="121"/>
  <c r="G117" i="72"/>
  <c r="W107" i="121"/>
  <c r="G113" i="72"/>
  <c r="W58" i="121"/>
  <c r="G63" i="72"/>
  <c r="H141" i="68"/>
  <c r="I141" i="73" s="1"/>
  <c r="AL134" i="121"/>
  <c r="AR134" i="121" s="1"/>
  <c r="AF134" i="121"/>
  <c r="H188" i="68"/>
  <c r="I188" i="73" s="1"/>
  <c r="AF178" i="121"/>
  <c r="AL178" i="121"/>
  <c r="AR178" i="121" s="1"/>
  <c r="H180" i="68"/>
  <c r="I180" i="73" s="1"/>
  <c r="AL172" i="121"/>
  <c r="AR172" i="121" s="1"/>
  <c r="AF172" i="121"/>
  <c r="P178" i="121"/>
  <c r="P177" i="121"/>
  <c r="P180" i="121"/>
  <c r="E44" i="70"/>
  <c r="X40" i="121"/>
  <c r="E33" i="70"/>
  <c r="X29" i="121"/>
  <c r="E69" i="70"/>
  <c r="X64" i="121"/>
  <c r="E123" i="70"/>
  <c r="X117" i="121"/>
  <c r="E46" i="70"/>
  <c r="X42" i="121"/>
  <c r="E59" i="70"/>
  <c r="X54" i="121"/>
  <c r="E53" i="70"/>
  <c r="X48" i="121"/>
  <c r="E101" i="70"/>
  <c r="X96" i="121"/>
  <c r="E79" i="70"/>
  <c r="X74" i="121"/>
  <c r="E10" i="70"/>
  <c r="X8" i="121"/>
  <c r="E52" i="70"/>
  <c r="X47" i="121"/>
  <c r="E22" i="70"/>
  <c r="X19" i="121"/>
  <c r="E43" i="70"/>
  <c r="X39" i="121"/>
  <c r="E29" i="70"/>
  <c r="X26" i="121"/>
  <c r="E80" i="70"/>
  <c r="X75" i="121"/>
  <c r="E74" i="70"/>
  <c r="X69" i="121"/>
  <c r="E37" i="70"/>
  <c r="X33" i="121"/>
  <c r="E91" i="70"/>
  <c r="X86" i="121"/>
  <c r="E48" i="70"/>
  <c r="X44" i="121"/>
  <c r="E65" i="70"/>
  <c r="X60" i="121"/>
  <c r="E77" i="70"/>
  <c r="X72" i="121"/>
  <c r="E67" i="70"/>
  <c r="X62" i="121"/>
  <c r="E98" i="70"/>
  <c r="X93" i="121"/>
  <c r="H78" i="68"/>
  <c r="I78" i="73" s="1"/>
  <c r="AF73" i="121"/>
  <c r="AL73" i="121"/>
  <c r="AR73" i="121" s="1"/>
  <c r="H176" i="68"/>
  <c r="I176" i="73" s="1"/>
  <c r="AF168" i="121"/>
  <c r="AL168" i="121"/>
  <c r="AR168" i="121" s="1"/>
  <c r="H92" i="68"/>
  <c r="I92" i="73" s="1"/>
  <c r="AL87" i="121"/>
  <c r="AR87" i="121" s="1"/>
  <c r="AF87" i="121"/>
  <c r="H175" i="68"/>
  <c r="I175" i="73" s="1"/>
  <c r="AL167" i="121"/>
  <c r="AR167" i="121" s="1"/>
  <c r="AF167" i="121"/>
  <c r="H184" i="68"/>
  <c r="I184" i="73" s="1"/>
  <c r="AF175" i="121"/>
  <c r="AL175" i="121"/>
  <c r="AR175" i="121" s="1"/>
  <c r="H99" i="68"/>
  <c r="I99" i="73" s="1"/>
  <c r="AF94" i="121"/>
  <c r="AL94" i="121"/>
  <c r="AR94" i="121" s="1"/>
  <c r="H12" i="68"/>
  <c r="I12" i="73" s="1"/>
  <c r="AL10" i="121"/>
  <c r="AR10" i="121" s="1"/>
  <c r="AF10" i="121"/>
  <c r="H139" i="68"/>
  <c r="I139" i="73" s="1"/>
  <c r="AL132" i="121"/>
  <c r="AR132" i="121" s="1"/>
  <c r="AF132" i="121"/>
  <c r="H35" i="68"/>
  <c r="I35" i="73" s="1"/>
  <c r="AF31" i="121"/>
  <c r="AL31" i="121"/>
  <c r="AR31" i="121" s="1"/>
  <c r="H117" i="68"/>
  <c r="I117" i="73" s="1"/>
  <c r="AF111" i="121"/>
  <c r="AL111" i="121"/>
  <c r="AR111" i="121" s="1"/>
  <c r="H156" i="68"/>
  <c r="I156" i="73" s="1"/>
  <c r="AF148" i="121"/>
  <c r="AL148" i="121"/>
  <c r="AR148" i="121" s="1"/>
  <c r="H142" i="68"/>
  <c r="I142" i="73" s="1"/>
  <c r="AF135" i="121"/>
  <c r="AL135" i="121"/>
  <c r="AR135" i="121" s="1"/>
  <c r="H151" i="68"/>
  <c r="I151" i="73" s="1"/>
  <c r="AL143" i="121"/>
  <c r="AR143" i="121" s="1"/>
  <c r="AF143" i="121"/>
  <c r="H140" i="68"/>
  <c r="I140" i="73" s="1"/>
  <c r="AL133" i="121"/>
  <c r="AR133" i="121" s="1"/>
  <c r="AF133" i="121"/>
  <c r="H58" i="68"/>
  <c r="I58" i="73" s="1"/>
  <c r="AL53" i="121"/>
  <c r="AR53" i="121" s="1"/>
  <c r="AF53" i="121"/>
  <c r="H154" i="68"/>
  <c r="I154" i="73" s="1"/>
  <c r="AL146" i="121"/>
  <c r="AR146" i="121" s="1"/>
  <c r="AF146" i="121"/>
  <c r="H143" i="68"/>
  <c r="I143" i="73" s="1"/>
  <c r="AF136" i="121"/>
  <c r="AL136" i="121"/>
  <c r="AR136" i="121" s="1"/>
  <c r="H135" i="68"/>
  <c r="I135" i="73" s="1"/>
  <c r="AF128" i="121"/>
  <c r="AL128" i="121"/>
  <c r="AR128" i="121" s="1"/>
  <c r="V119" i="121"/>
  <c r="G126" i="66"/>
  <c r="V50" i="121"/>
  <c r="G55" i="66"/>
  <c r="V90" i="121"/>
  <c r="G95" i="66"/>
  <c r="G137" i="66"/>
  <c r="V130" i="121"/>
  <c r="V172" i="121"/>
  <c r="G180" i="66"/>
  <c r="G154" i="66"/>
  <c r="V146" i="121"/>
  <c r="V57" i="121"/>
  <c r="G62" i="66"/>
  <c r="G129" i="66"/>
  <c r="V122" i="121"/>
  <c r="G138" i="66"/>
  <c r="V131" i="121"/>
  <c r="G92" i="66"/>
  <c r="V87" i="121"/>
  <c r="G100" i="66"/>
  <c r="V95" i="121"/>
  <c r="G74" i="66"/>
  <c r="V69" i="121"/>
  <c r="G51" i="66"/>
  <c r="V46" i="121"/>
  <c r="G14" i="66"/>
  <c r="V12" i="121"/>
  <c r="G57" i="66"/>
  <c r="V52" i="121"/>
  <c r="G87" i="66"/>
  <c r="V82" i="121"/>
  <c r="V171" i="121"/>
  <c r="G179" i="66"/>
  <c r="G173" i="66"/>
  <c r="V165" i="121"/>
  <c r="V66" i="121"/>
  <c r="G71" i="66"/>
  <c r="V80" i="121"/>
  <c r="G85" i="66"/>
  <c r="V143" i="121"/>
  <c r="G151" i="66"/>
  <c r="G187" i="66"/>
  <c r="V177" i="121"/>
  <c r="G165" i="66"/>
  <c r="V157" i="121"/>
  <c r="G52" i="66"/>
  <c r="V47" i="121"/>
  <c r="G149" i="66"/>
  <c r="V141" i="121"/>
  <c r="G177" i="66"/>
  <c r="V169" i="121"/>
  <c r="AD175" i="121"/>
  <c r="H184" i="72"/>
  <c r="G184" i="73" s="1"/>
  <c r="W182" i="121"/>
  <c r="AJ175" i="121"/>
  <c r="AP175" i="121" s="1"/>
  <c r="Z175" i="121"/>
  <c r="H138" i="68"/>
  <c r="I138" i="73" s="1"/>
  <c r="AF131" i="121"/>
  <c r="AL131" i="121"/>
  <c r="AR131" i="121" s="1"/>
  <c r="H55" i="68"/>
  <c r="I55" i="73" s="1"/>
  <c r="AF50" i="121"/>
  <c r="AL50" i="121"/>
  <c r="AR50" i="121" s="1"/>
  <c r="H30" i="68"/>
  <c r="I30" i="73" s="1"/>
  <c r="AL27" i="121"/>
  <c r="AR27" i="121" s="1"/>
  <c r="AF27" i="121"/>
  <c r="H122" i="68"/>
  <c r="I122" i="73" s="1"/>
  <c r="AF116" i="121"/>
  <c r="AL116" i="121"/>
  <c r="AR116" i="121" s="1"/>
  <c r="H72" i="68"/>
  <c r="I72" i="73" s="1"/>
  <c r="AF67" i="121"/>
  <c r="AL67" i="121"/>
  <c r="AR67" i="121" s="1"/>
  <c r="H47" i="68"/>
  <c r="I47" i="73" s="1"/>
  <c r="AL43" i="121"/>
  <c r="AR43" i="121" s="1"/>
  <c r="AF43" i="121"/>
  <c r="H79" i="68"/>
  <c r="I79" i="73" s="1"/>
  <c r="AF74" i="121"/>
  <c r="AL74" i="121"/>
  <c r="AR74" i="121" s="1"/>
  <c r="H96" i="68"/>
  <c r="I96" i="73" s="1"/>
  <c r="AL91" i="121"/>
  <c r="AR91" i="121" s="1"/>
  <c r="AF91" i="121"/>
  <c r="H173" i="68"/>
  <c r="I173" i="73" s="1"/>
  <c r="AF165" i="121"/>
  <c r="AL165" i="121"/>
  <c r="AR165" i="121" s="1"/>
  <c r="H121" i="68"/>
  <c r="I121" i="73" s="1"/>
  <c r="AL115" i="121"/>
  <c r="AR115" i="121" s="1"/>
  <c r="AF115" i="121"/>
  <c r="H26" i="68"/>
  <c r="I26" i="73" s="1"/>
  <c r="AF23" i="121"/>
  <c r="AL23" i="121"/>
  <c r="AR23" i="121" s="1"/>
  <c r="H75" i="68"/>
  <c r="I75" i="73" s="1"/>
  <c r="AF70" i="121"/>
  <c r="AL70" i="121"/>
  <c r="AR70" i="121" s="1"/>
  <c r="H71" i="68"/>
  <c r="I71" i="73" s="1"/>
  <c r="AL66" i="121"/>
  <c r="AR66" i="121" s="1"/>
  <c r="AF66" i="121"/>
  <c r="H190" i="68"/>
  <c r="I190" i="73" s="1"/>
  <c r="AL180" i="121"/>
  <c r="AR180" i="121" s="1"/>
  <c r="AF180" i="121"/>
  <c r="H70" i="68"/>
  <c r="I70" i="73" s="1"/>
  <c r="AF65" i="121"/>
  <c r="AL65" i="121"/>
  <c r="AR65" i="121" s="1"/>
  <c r="H174" i="68"/>
  <c r="I174" i="73" s="1"/>
  <c r="AF166" i="121"/>
  <c r="AL166" i="121"/>
  <c r="AR166" i="121" s="1"/>
  <c r="H101" i="68"/>
  <c r="I101" i="73" s="1"/>
  <c r="AL96" i="121"/>
  <c r="AR96" i="121" s="1"/>
  <c r="AF96" i="121"/>
  <c r="H46" i="68"/>
  <c r="I46" i="73" s="1"/>
  <c r="AL42" i="121"/>
  <c r="AR42" i="121" s="1"/>
  <c r="AF42" i="121"/>
  <c r="E143" i="70"/>
  <c r="X136" i="121"/>
  <c r="E140" i="70"/>
  <c r="X133" i="121"/>
  <c r="E178" i="70"/>
  <c r="X170" i="121"/>
  <c r="E156" i="70"/>
  <c r="X148" i="121"/>
  <c r="E164" i="70"/>
  <c r="X156" i="121"/>
  <c r="E148" i="70"/>
  <c r="X140" i="121"/>
  <c r="E168" i="70"/>
  <c r="X160" i="121"/>
  <c r="E161" i="70"/>
  <c r="X153" i="121"/>
  <c r="E130" i="70"/>
  <c r="X123" i="121"/>
  <c r="E176" i="70"/>
  <c r="X168" i="121"/>
  <c r="E187" i="70"/>
  <c r="X177" i="121"/>
  <c r="E180" i="70"/>
  <c r="X172" i="121"/>
  <c r="E136" i="70"/>
  <c r="X129" i="121"/>
  <c r="W105" i="121"/>
  <c r="G111" i="72"/>
  <c r="W27" i="121"/>
  <c r="G30" i="72"/>
  <c r="W162" i="121"/>
  <c r="G170" i="72"/>
  <c r="W114" i="121"/>
  <c r="G120" i="72"/>
  <c r="W132" i="121"/>
  <c r="G139" i="72"/>
  <c r="W85" i="121"/>
  <c r="G90" i="72"/>
  <c r="W20" i="121"/>
  <c r="G23" i="72"/>
  <c r="W92" i="121"/>
  <c r="G97" i="72"/>
  <c r="W83" i="121"/>
  <c r="G88" i="72"/>
  <c r="W36" i="121"/>
  <c r="G40" i="72"/>
  <c r="W126" i="121"/>
  <c r="G133" i="72"/>
  <c r="W138" i="121"/>
  <c r="G146" i="72"/>
  <c r="W75" i="121"/>
  <c r="G80" i="72"/>
  <c r="W76" i="121"/>
  <c r="G81" i="72"/>
  <c r="W180" i="121"/>
  <c r="G190" i="72"/>
  <c r="W128" i="121"/>
  <c r="G135" i="72"/>
  <c r="W22" i="121"/>
  <c r="G25" i="72"/>
  <c r="W146" i="121"/>
  <c r="G154" i="72"/>
  <c r="W152" i="121"/>
  <c r="G160" i="72"/>
  <c r="G53" i="72"/>
  <c r="W48" i="121"/>
  <c r="G118" i="72"/>
  <c r="W112" i="121"/>
  <c r="G155" i="72"/>
  <c r="W147" i="121"/>
  <c r="G123" i="72"/>
  <c r="W117" i="121"/>
  <c r="G39" i="72"/>
  <c r="W35" i="121"/>
  <c r="G142" i="72"/>
  <c r="W135" i="121"/>
  <c r="G19" i="72"/>
  <c r="W17" i="121"/>
  <c r="G115" i="72"/>
  <c r="W109" i="121"/>
  <c r="G62" i="72"/>
  <c r="W57" i="121"/>
  <c r="G177" i="72"/>
  <c r="W169" i="121"/>
  <c r="G18" i="72"/>
  <c r="W16" i="121"/>
  <c r="G13" i="72"/>
  <c r="W11" i="121"/>
  <c r="G188" i="72"/>
  <c r="W178" i="121"/>
  <c r="G91" i="72"/>
  <c r="W86" i="121"/>
  <c r="G143" i="72"/>
  <c r="W136" i="121"/>
  <c r="G128" i="72"/>
  <c r="W121" i="121"/>
  <c r="G159" i="72"/>
  <c r="W151" i="121"/>
  <c r="G153" i="72"/>
  <c r="W145" i="121"/>
  <c r="H148" i="68"/>
  <c r="I148" i="73" s="1"/>
  <c r="AL140" i="121"/>
  <c r="AR140" i="121" s="1"/>
  <c r="AF140" i="121"/>
  <c r="H126" i="68"/>
  <c r="I126" i="73" s="1"/>
  <c r="AF119" i="121"/>
  <c r="AL119" i="121"/>
  <c r="AR119" i="121" s="1"/>
  <c r="H168" i="68"/>
  <c r="I168" i="73" s="1"/>
  <c r="AF160" i="121"/>
  <c r="AL160" i="121"/>
  <c r="AR160" i="121" s="1"/>
  <c r="H118" i="68"/>
  <c r="I118" i="73" s="1"/>
  <c r="AL112" i="121"/>
  <c r="AR112" i="121" s="1"/>
  <c r="AF112" i="121"/>
  <c r="H36" i="68"/>
  <c r="I36" i="73" s="1"/>
  <c r="AF32" i="121"/>
  <c r="AL32" i="121"/>
  <c r="AR32" i="121" s="1"/>
  <c r="H69" i="68"/>
  <c r="I69" i="73" s="1"/>
  <c r="AL64" i="121"/>
  <c r="AR64" i="121" s="1"/>
  <c r="AF64" i="121"/>
  <c r="H165" i="68"/>
  <c r="I165" i="73" s="1"/>
  <c r="AF157" i="121"/>
  <c r="AL157" i="121"/>
  <c r="AR157" i="121" s="1"/>
  <c r="H39" i="68"/>
  <c r="I39" i="73" s="1"/>
  <c r="AL35" i="121"/>
  <c r="AR35" i="121" s="1"/>
  <c r="AF35" i="121"/>
  <c r="H150" i="68"/>
  <c r="I150" i="73" s="1"/>
  <c r="AF142" i="121"/>
  <c r="AL142" i="121"/>
  <c r="AR142" i="121" s="1"/>
  <c r="H73" i="68"/>
  <c r="I73" i="73" s="1"/>
  <c r="AL68" i="121"/>
  <c r="AR68" i="121" s="1"/>
  <c r="AF68" i="121"/>
  <c r="H77" i="68"/>
  <c r="I77" i="73" s="1"/>
  <c r="AL72" i="121"/>
  <c r="AR72" i="121" s="1"/>
  <c r="AF72" i="121"/>
  <c r="H84" i="68"/>
  <c r="I84" i="73" s="1"/>
  <c r="AF79" i="121"/>
  <c r="AL79" i="121"/>
  <c r="AR79" i="121" s="1"/>
  <c r="H133" i="68"/>
  <c r="I133" i="73" s="1"/>
  <c r="AF126" i="121"/>
  <c r="AL126" i="121"/>
  <c r="AR126" i="121" s="1"/>
  <c r="H61" i="68"/>
  <c r="I61" i="73" s="1"/>
  <c r="AL56" i="121"/>
  <c r="AR56" i="121" s="1"/>
  <c r="AF56" i="121"/>
  <c r="H111" i="68"/>
  <c r="I111" i="73" s="1"/>
  <c r="AF105" i="121"/>
  <c r="AL105" i="121"/>
  <c r="AR105" i="121" s="1"/>
  <c r="H19" i="68"/>
  <c r="I19" i="73" s="1"/>
  <c r="AF17" i="121"/>
  <c r="AL17" i="121"/>
  <c r="AR17" i="121" s="1"/>
  <c r="H63" i="68"/>
  <c r="I63" i="73" s="1"/>
  <c r="AF58" i="121"/>
  <c r="AL58" i="121"/>
  <c r="AR58" i="121" s="1"/>
  <c r="H42" i="68"/>
  <c r="I42" i="73" s="1"/>
  <c r="AF38" i="121"/>
  <c r="AL38" i="121"/>
  <c r="AR38" i="121" s="1"/>
  <c r="H171" i="68"/>
  <c r="I171" i="73" s="1"/>
  <c r="AL163" i="121"/>
  <c r="AR163" i="121" s="1"/>
  <c r="AF163" i="121"/>
  <c r="H80" i="68"/>
  <c r="I80" i="73" s="1"/>
  <c r="AF75" i="121"/>
  <c r="AL75" i="121"/>
  <c r="AR75" i="121" s="1"/>
  <c r="H98" i="68"/>
  <c r="I98" i="73" s="1"/>
  <c r="AF93" i="121"/>
  <c r="AL93" i="121"/>
  <c r="AR93" i="121" s="1"/>
  <c r="H105" i="68"/>
  <c r="I105" i="73" s="1"/>
  <c r="AL99" i="121"/>
  <c r="AR99" i="121" s="1"/>
  <c r="AF99" i="121"/>
  <c r="H59" i="68"/>
  <c r="I59" i="73" s="1"/>
  <c r="AL54" i="121"/>
  <c r="AR54" i="121" s="1"/>
  <c r="AF54" i="121"/>
  <c r="H179" i="68"/>
  <c r="I179" i="73" s="1"/>
  <c r="AL171" i="121"/>
  <c r="AR171" i="121" s="1"/>
  <c r="AF171" i="121"/>
  <c r="H23" i="68"/>
  <c r="I23" i="73" s="1"/>
  <c r="AF20" i="121"/>
  <c r="AL20" i="121"/>
  <c r="AR20" i="121" s="1"/>
  <c r="H18" i="68"/>
  <c r="I18" i="73" s="1"/>
  <c r="AL16" i="121"/>
  <c r="AR16" i="121" s="1"/>
  <c r="AF16" i="121"/>
  <c r="H116" i="68"/>
  <c r="I116" i="73" s="1"/>
  <c r="AL110" i="121"/>
  <c r="AR110" i="121" s="1"/>
  <c r="AF110" i="121"/>
  <c r="H85" i="68"/>
  <c r="I85" i="73" s="1"/>
  <c r="AF80" i="121"/>
  <c r="AL80" i="121"/>
  <c r="AR80" i="121" s="1"/>
  <c r="E12" i="70"/>
  <c r="X10" i="121"/>
  <c r="E118" i="70"/>
  <c r="X112" i="121"/>
  <c r="E117" i="70"/>
  <c r="X111" i="121"/>
  <c r="E92" i="70"/>
  <c r="X87" i="121"/>
  <c r="E95" i="70"/>
  <c r="X90" i="121"/>
  <c r="E97" i="70"/>
  <c r="X92" i="121"/>
  <c r="E54" i="70"/>
  <c r="X49" i="121"/>
  <c r="E27" i="70"/>
  <c r="X24" i="121"/>
  <c r="E94" i="70"/>
  <c r="X89" i="121"/>
  <c r="E108" i="70"/>
  <c r="X102" i="121"/>
  <c r="E119" i="70"/>
  <c r="X113" i="121"/>
  <c r="E13" i="70"/>
  <c r="X11" i="121"/>
  <c r="E99" i="70"/>
  <c r="X94" i="121"/>
  <c r="E71" i="70"/>
  <c r="X66" i="121"/>
  <c r="E38" i="70"/>
  <c r="X34" i="121"/>
  <c r="E61" i="70"/>
  <c r="X56" i="121"/>
  <c r="E112" i="70"/>
  <c r="X106" i="121"/>
  <c r="E25" i="70"/>
  <c r="X22" i="121"/>
  <c r="E96" i="70"/>
  <c r="X91" i="121"/>
  <c r="E57" i="70"/>
  <c r="X52" i="121"/>
  <c r="E120" i="70"/>
  <c r="X114" i="121"/>
  <c r="E24" i="70"/>
  <c r="X21" i="121"/>
  <c r="E23" i="70"/>
  <c r="X20" i="121"/>
  <c r="E75" i="70"/>
  <c r="X70" i="121"/>
  <c r="G99" i="66"/>
  <c r="V94" i="121"/>
  <c r="V70" i="121"/>
  <c r="G75" i="66"/>
  <c r="V48" i="121"/>
  <c r="G53" i="66"/>
  <c r="V167" i="121"/>
  <c r="G175" i="66"/>
  <c r="G162" i="66"/>
  <c r="V154" i="121"/>
  <c r="G142" i="66"/>
  <c r="V135" i="121"/>
  <c r="H157" i="68"/>
  <c r="I157" i="73" s="1"/>
  <c r="AF149" i="121"/>
  <c r="AL149" i="121"/>
  <c r="AR149" i="121" s="1"/>
  <c r="E154" i="70"/>
  <c r="X146" i="121"/>
  <c r="E146" i="70"/>
  <c r="X138" i="121"/>
  <c r="W12" i="121"/>
  <c r="G14" i="72"/>
  <c r="W120" i="121"/>
  <c r="G127" i="72"/>
  <c r="W53" i="121"/>
  <c r="G58" i="72"/>
  <c r="W54" i="121"/>
  <c r="G59" i="72"/>
  <c r="W172" i="121"/>
  <c r="G180" i="72"/>
  <c r="W131" i="121"/>
  <c r="G138" i="72"/>
  <c r="W43" i="121"/>
  <c r="G47" i="72"/>
  <c r="W153" i="121"/>
  <c r="G161" i="72"/>
  <c r="W119" i="121"/>
  <c r="G126" i="72"/>
  <c r="W29" i="121"/>
  <c r="G33" i="72"/>
  <c r="W65" i="121"/>
  <c r="G70" i="72"/>
  <c r="H178" i="68"/>
  <c r="I178" i="73" s="1"/>
  <c r="AF170" i="121"/>
  <c r="AL170" i="121"/>
  <c r="AR170" i="121" s="1"/>
  <c r="H37" i="68"/>
  <c r="I37" i="73" s="1"/>
  <c r="AL33" i="121"/>
  <c r="AR33" i="121" s="1"/>
  <c r="AF33" i="121"/>
  <c r="E51" i="70"/>
  <c r="X46" i="121"/>
  <c r="G88" i="66"/>
  <c r="V83" i="121"/>
  <c r="V128" i="121"/>
  <c r="G135" i="66"/>
  <c r="V159" i="121"/>
  <c r="G167" i="66"/>
  <c r="G141" i="66"/>
  <c r="V134" i="121"/>
  <c r="G168" i="66"/>
  <c r="V160" i="121"/>
  <c r="V67" i="121"/>
  <c r="G72" i="66"/>
  <c r="G150" i="66"/>
  <c r="V142" i="121"/>
  <c r="V49" i="121"/>
  <c r="G54" i="66"/>
  <c r="G65" i="66"/>
  <c r="V60" i="121"/>
  <c r="V54" i="121"/>
  <c r="G59" i="66"/>
  <c r="V96" i="121"/>
  <c r="G101" i="66"/>
  <c r="V152" i="121"/>
  <c r="G160" i="66"/>
  <c r="V133" i="121"/>
  <c r="G140" i="66"/>
  <c r="V64" i="121"/>
  <c r="G69" i="66"/>
  <c r="V85" i="121"/>
  <c r="G90" i="66"/>
  <c r="G70" i="66"/>
  <c r="V65" i="121"/>
  <c r="G83" i="66"/>
  <c r="V78" i="121"/>
  <c r="V164" i="121"/>
  <c r="G172" i="66"/>
  <c r="G81" i="66"/>
  <c r="V76" i="121"/>
  <c r="G67" i="66"/>
  <c r="V62" i="121"/>
  <c r="G188" i="66"/>
  <c r="V178" i="121"/>
  <c r="G157" i="66"/>
  <c r="V149" i="121"/>
  <c r="G178" i="66"/>
  <c r="V170" i="121"/>
  <c r="V92" i="121"/>
  <c r="G97" i="66"/>
  <c r="V156" i="121"/>
  <c r="G164" i="66"/>
  <c r="V86" i="121"/>
  <c r="G91" i="66"/>
  <c r="F184" i="70"/>
  <c r="H184" i="73" s="1"/>
  <c r="AK175" i="121"/>
  <c r="X182" i="121"/>
  <c r="AE175" i="121"/>
  <c r="H123" i="68"/>
  <c r="I123" i="73" s="1"/>
  <c r="AF117" i="121"/>
  <c r="AL117" i="121"/>
  <c r="AR117" i="121" s="1"/>
  <c r="H130" i="68"/>
  <c r="I130" i="73" s="1"/>
  <c r="AF123" i="121"/>
  <c r="AL123" i="121"/>
  <c r="AR123" i="121" s="1"/>
  <c r="C39" i="55"/>
  <c r="C44" i="55"/>
  <c r="D31" i="122"/>
  <c r="C43" i="55"/>
  <c r="C40" i="55"/>
  <c r="E131" i="70"/>
  <c r="X124" i="121"/>
  <c r="E150" i="70"/>
  <c r="X142" i="121"/>
  <c r="E160" i="70"/>
  <c r="X152" i="121"/>
  <c r="E139" i="70"/>
  <c r="X132" i="121"/>
  <c r="E181" i="70"/>
  <c r="X173" i="121"/>
  <c r="E170" i="70"/>
  <c r="X162" i="121"/>
  <c r="E167" i="70"/>
  <c r="X159" i="121"/>
  <c r="E138" i="70"/>
  <c r="X131" i="121"/>
  <c r="E190" i="70"/>
  <c r="X180" i="121"/>
  <c r="E142" i="70"/>
  <c r="X135" i="121"/>
  <c r="E147" i="70"/>
  <c r="X139" i="121"/>
  <c r="E149" i="70"/>
  <c r="X141" i="121"/>
  <c r="E165" i="70"/>
  <c r="X157" i="121"/>
  <c r="W94" i="121"/>
  <c r="G99" i="72"/>
  <c r="W84" i="121"/>
  <c r="G89" i="72"/>
  <c r="W78" i="121"/>
  <c r="G83" i="72"/>
  <c r="W91" i="121"/>
  <c r="G96" i="72"/>
  <c r="W101" i="121"/>
  <c r="G107" i="72"/>
  <c r="W134" i="121"/>
  <c r="G141" i="72"/>
  <c r="W106" i="121"/>
  <c r="G112" i="72"/>
  <c r="W90" i="121"/>
  <c r="G95" i="72"/>
  <c r="W143" i="121"/>
  <c r="G151" i="72"/>
  <c r="W100" i="121"/>
  <c r="G106" i="72"/>
  <c r="W31" i="121"/>
  <c r="G35" i="72"/>
  <c r="W156" i="121"/>
  <c r="G164" i="72"/>
  <c r="W133" i="121"/>
  <c r="G140" i="72"/>
  <c r="W77" i="121"/>
  <c r="G82" i="72"/>
  <c r="W149" i="121"/>
  <c r="G157" i="72"/>
  <c r="W69" i="121"/>
  <c r="G74" i="72"/>
  <c r="W171" i="121"/>
  <c r="G179" i="72"/>
  <c r="W168" i="121"/>
  <c r="G176" i="72"/>
  <c r="W148" i="121"/>
  <c r="G156" i="72"/>
  <c r="W23" i="121"/>
  <c r="G26" i="72"/>
  <c r="W177" i="121"/>
  <c r="G187" i="72"/>
  <c r="W96" i="121"/>
  <c r="G101" i="72"/>
  <c r="W163" i="121"/>
  <c r="G171" i="72"/>
  <c r="W72" i="121"/>
  <c r="G77" i="72"/>
  <c r="W139" i="121"/>
  <c r="G147" i="72"/>
  <c r="W74" i="121"/>
  <c r="G79" i="72"/>
  <c r="W170" i="121"/>
  <c r="G178" i="72"/>
  <c r="W164" i="121"/>
  <c r="G172" i="72"/>
  <c r="W19" i="121"/>
  <c r="G22" i="72"/>
  <c r="W63" i="121"/>
  <c r="G68" i="72"/>
  <c r="W73" i="121"/>
  <c r="G78" i="72"/>
  <c r="W64" i="121"/>
  <c r="G69" i="72"/>
  <c r="W44" i="121"/>
  <c r="G48" i="72"/>
  <c r="W113" i="121"/>
  <c r="G119" i="72"/>
  <c r="W25" i="121"/>
  <c r="G28" i="72"/>
  <c r="W99" i="121"/>
  <c r="G105" i="72"/>
  <c r="W141" i="121"/>
  <c r="G149" i="72"/>
  <c r="H181" i="68"/>
  <c r="I181" i="73" s="1"/>
  <c r="AL173" i="121"/>
  <c r="AR173" i="121" s="1"/>
  <c r="AF173" i="121"/>
  <c r="H106" i="68"/>
  <c r="I106" i="73" s="1"/>
  <c r="AF100" i="121"/>
  <c r="AL100" i="121"/>
  <c r="AR100" i="121" s="1"/>
  <c r="H162" i="68"/>
  <c r="I162" i="73" s="1"/>
  <c r="AF154" i="121"/>
  <c r="AL154" i="121"/>
  <c r="AR154" i="121" s="1"/>
  <c r="H16" i="68"/>
  <c r="I16" i="73" s="1"/>
  <c r="AL14" i="121"/>
  <c r="AR14" i="121" s="1"/>
  <c r="AF14" i="121"/>
  <c r="H177" i="68"/>
  <c r="I177" i="73" s="1"/>
  <c r="AL169" i="121"/>
  <c r="AR169" i="121" s="1"/>
  <c r="AF169" i="121"/>
  <c r="H119" i="68"/>
  <c r="I119" i="73" s="1"/>
  <c r="AF113" i="121"/>
  <c r="AL113" i="121"/>
  <c r="AR113" i="121" s="1"/>
  <c r="H29" i="68"/>
  <c r="I29" i="73" s="1"/>
  <c r="AL26" i="121"/>
  <c r="AR26" i="121" s="1"/>
  <c r="AF26" i="121"/>
  <c r="H146" i="68"/>
  <c r="I146" i="73" s="1"/>
  <c r="AL138" i="121"/>
  <c r="AR138" i="121" s="1"/>
  <c r="AF138" i="121"/>
  <c r="E26" i="70"/>
  <c r="X23" i="121"/>
  <c r="E47" i="70"/>
  <c r="X43" i="121"/>
  <c r="E83" i="70"/>
  <c r="X78" i="121"/>
  <c r="E58" i="70"/>
  <c r="X53" i="121"/>
  <c r="E89" i="70"/>
  <c r="X84" i="121"/>
  <c r="E106" i="70"/>
  <c r="X100" i="121"/>
  <c r="E102" i="70"/>
  <c r="X97" i="121"/>
  <c r="E100" i="70"/>
  <c r="X95" i="121"/>
  <c r="E64" i="70"/>
  <c r="X59" i="121"/>
  <c r="E121" i="70"/>
  <c r="X115" i="121"/>
  <c r="E107" i="70"/>
  <c r="X101" i="121"/>
  <c r="E39" i="70"/>
  <c r="X35" i="121"/>
  <c r="E45" i="70"/>
  <c r="X41" i="121"/>
  <c r="E16" i="70"/>
  <c r="X14" i="121"/>
  <c r="E116" i="70"/>
  <c r="X110" i="121"/>
  <c r="E111" i="70"/>
  <c r="X105" i="121"/>
  <c r="E90" i="70"/>
  <c r="X85" i="121"/>
  <c r="E18" i="70"/>
  <c r="X16" i="121"/>
  <c r="E40" i="70"/>
  <c r="X36" i="121"/>
  <c r="E73" i="70"/>
  <c r="X68" i="121"/>
  <c r="E36" i="70"/>
  <c r="X32" i="121"/>
  <c r="E84" i="70"/>
  <c r="X79" i="121"/>
  <c r="E109" i="70"/>
  <c r="X103" i="121"/>
  <c r="E72" i="70"/>
  <c r="X67" i="121"/>
  <c r="G155" i="66"/>
  <c r="V147" i="121"/>
  <c r="G190" i="66"/>
  <c r="V180" i="121"/>
  <c r="V140" i="121"/>
  <c r="G148" i="66"/>
  <c r="G73" i="66"/>
  <c r="V68" i="121"/>
  <c r="V91" i="121"/>
  <c r="G96" i="66"/>
  <c r="V136" i="121"/>
  <c r="G143" i="66"/>
  <c r="G61" i="66"/>
  <c r="V56" i="121"/>
  <c r="V63" i="121"/>
  <c r="G68" i="66"/>
  <c r="G174" i="66"/>
  <c r="V166" i="121"/>
  <c r="G84" i="66"/>
  <c r="V79" i="121"/>
  <c r="E171" i="70"/>
  <c r="X163" i="121"/>
  <c r="E128" i="70"/>
  <c r="X121" i="121"/>
  <c r="E153" i="70"/>
  <c r="X145" i="121"/>
  <c r="E126" i="70"/>
  <c r="X119" i="121"/>
  <c r="E151" i="70"/>
  <c r="X143" i="121"/>
  <c r="W129" i="121"/>
  <c r="G136" i="72"/>
  <c r="W39" i="121"/>
  <c r="G43" i="72"/>
  <c r="W10" i="121"/>
  <c r="G12" i="72"/>
  <c r="W41" i="121"/>
  <c r="G45" i="72"/>
  <c r="W173" i="121"/>
  <c r="G181" i="72"/>
  <c r="W66" i="121"/>
  <c r="G71" i="72"/>
  <c r="W49" i="121"/>
  <c r="G54" i="72"/>
  <c r="W52" i="121"/>
  <c r="G57" i="72"/>
  <c r="W70" i="121"/>
  <c r="G75" i="72"/>
  <c r="W165" i="121"/>
  <c r="G173" i="72"/>
  <c r="H127" i="68"/>
  <c r="I127" i="73" s="1"/>
  <c r="AF120" i="121"/>
  <c r="AL120" i="121"/>
  <c r="AR120" i="121" s="1"/>
  <c r="H74" i="68"/>
  <c r="I74" i="73" s="1"/>
  <c r="AL69" i="121"/>
  <c r="AR69" i="121" s="1"/>
  <c r="AF69" i="121"/>
  <c r="H88" i="68"/>
  <c r="I88" i="73" s="1"/>
  <c r="AF83" i="121"/>
  <c r="AL83" i="121"/>
  <c r="AR83" i="121" s="1"/>
  <c r="H155" i="68"/>
  <c r="I155" i="73" s="1"/>
  <c r="AL147" i="121"/>
  <c r="AR147" i="121" s="1"/>
  <c r="AF147" i="121"/>
  <c r="H110" i="68"/>
  <c r="I110" i="73" s="1"/>
  <c r="AF104" i="121"/>
  <c r="AL104" i="121"/>
  <c r="AR104" i="121" s="1"/>
  <c r="H95" i="68"/>
  <c r="I95" i="73" s="1"/>
  <c r="AF90" i="121"/>
  <c r="AL90" i="121"/>
  <c r="AR90" i="121" s="1"/>
  <c r="H90" i="68"/>
  <c r="I90" i="73" s="1"/>
  <c r="AL85" i="121"/>
  <c r="AR85" i="121" s="1"/>
  <c r="AF85" i="121"/>
  <c r="H107" i="68"/>
  <c r="I107" i="73" s="1"/>
  <c r="AL101" i="121"/>
  <c r="AR101" i="121" s="1"/>
  <c r="AF101" i="121"/>
  <c r="H167" i="68"/>
  <c r="I167" i="73" s="1"/>
  <c r="AF159" i="121"/>
  <c r="AL159" i="121"/>
  <c r="AR159" i="121" s="1"/>
  <c r="H102" i="68"/>
  <c r="I102" i="73" s="1"/>
  <c r="AL97" i="121"/>
  <c r="AR97" i="121" s="1"/>
  <c r="AF97" i="121"/>
  <c r="H83" i="68"/>
  <c r="I83" i="73" s="1"/>
  <c r="AF78" i="121"/>
  <c r="AL78" i="121"/>
  <c r="AR78" i="121" s="1"/>
  <c r="H28" i="68"/>
  <c r="I28" i="73" s="1"/>
  <c r="AF25" i="121"/>
  <c r="AL25" i="121"/>
  <c r="AR25" i="121" s="1"/>
  <c r="H169" i="68"/>
  <c r="I169" i="73" s="1"/>
  <c r="AL161" i="121"/>
  <c r="AR161" i="121" s="1"/>
  <c r="AF161" i="121"/>
  <c r="H159" i="68"/>
  <c r="I159" i="73" s="1"/>
  <c r="AF151" i="121"/>
  <c r="AL151" i="121"/>
  <c r="AR151" i="121" s="1"/>
  <c r="H40" i="68"/>
  <c r="I40" i="73" s="1"/>
  <c r="AL36" i="121"/>
  <c r="AR36" i="121" s="1"/>
  <c r="AF36" i="121"/>
  <c r="H113" i="68"/>
  <c r="I113" i="73" s="1"/>
  <c r="AF107" i="121"/>
  <c r="AL107" i="121"/>
  <c r="AR107" i="121" s="1"/>
  <c r="H109" i="68"/>
  <c r="I109" i="73" s="1"/>
  <c r="AL103" i="121"/>
  <c r="AR103" i="121" s="1"/>
  <c r="AF103" i="121"/>
  <c r="H147" i="68"/>
  <c r="I147" i="73" s="1"/>
  <c r="AL139" i="121"/>
  <c r="AR139" i="121" s="1"/>
  <c r="AF139" i="121"/>
  <c r="H170" i="68"/>
  <c r="I170" i="73" s="1"/>
  <c r="AF162" i="121"/>
  <c r="AL162" i="121"/>
  <c r="AR162" i="121" s="1"/>
  <c r="H64" i="68"/>
  <c r="I64" i="73" s="1"/>
  <c r="AL59" i="121"/>
  <c r="AR59" i="121" s="1"/>
  <c r="AF59" i="121"/>
  <c r="H52" i="68"/>
  <c r="I52" i="73" s="1"/>
  <c r="AF47" i="121"/>
  <c r="AL47" i="121"/>
  <c r="AR47" i="121" s="1"/>
  <c r="H153" i="68"/>
  <c r="I153" i="73" s="1"/>
  <c r="AF145" i="121"/>
  <c r="AL145" i="121"/>
  <c r="AR145" i="121" s="1"/>
  <c r="V75" i="121"/>
  <c r="G80" i="66"/>
  <c r="V120" i="121"/>
  <c r="G127" i="66"/>
  <c r="V11" i="121"/>
  <c r="G13" i="66"/>
  <c r="G153" i="66"/>
  <c r="V145" i="121"/>
  <c r="G12" i="66"/>
  <c r="V10" i="121"/>
  <c r="G77" i="66"/>
  <c r="V72" i="121"/>
  <c r="V132" i="121"/>
  <c r="G139" i="66"/>
  <c r="V162" i="121"/>
  <c r="G170" i="66"/>
  <c r="V121" i="121"/>
  <c r="G128" i="66"/>
  <c r="V124" i="121"/>
  <c r="G131" i="66"/>
  <c r="G78" i="66"/>
  <c r="V73" i="121"/>
  <c r="V51" i="121"/>
  <c r="G56" i="66"/>
  <c r="V168" i="121"/>
  <c r="G176" i="66"/>
  <c r="V77" i="121"/>
  <c r="G82" i="66"/>
  <c r="G130" i="66"/>
  <c r="V123" i="121"/>
  <c r="G147" i="66"/>
  <c r="V139" i="121"/>
  <c r="V148" i="121"/>
  <c r="G156" i="66"/>
  <c r="V129" i="121"/>
  <c r="G136" i="66"/>
  <c r="V138" i="121"/>
  <c r="G146" i="66"/>
  <c r="V153" i="121"/>
  <c r="G161" i="66"/>
  <c r="V89" i="121"/>
  <c r="G94" i="66"/>
  <c r="G133" i="66"/>
  <c r="V126" i="121"/>
  <c r="G171" i="66"/>
  <c r="V163" i="121"/>
  <c r="V151" i="121"/>
  <c r="G159" i="66"/>
  <c r="G98" i="66"/>
  <c r="V93" i="121"/>
  <c r="V84" i="121"/>
  <c r="G89" i="66"/>
  <c r="V53" i="121"/>
  <c r="G58" i="66"/>
  <c r="G670" i="65"/>
  <c r="G669" i="65"/>
  <c r="H100" i="68"/>
  <c r="I100" i="73" s="1"/>
  <c r="AL95" i="121"/>
  <c r="AR95" i="121" s="1"/>
  <c r="AF95" i="121"/>
  <c r="H53" i="68"/>
  <c r="I53" i="73" s="1"/>
  <c r="AL48" i="121"/>
  <c r="AR48" i="121" s="1"/>
  <c r="AF48" i="121"/>
  <c r="H45" i="68"/>
  <c r="I45" i="73" s="1"/>
  <c r="AF41" i="121"/>
  <c r="AL41" i="121"/>
  <c r="AR41" i="121" s="1"/>
  <c r="H136" i="68"/>
  <c r="I136" i="73" s="1"/>
  <c r="AL129" i="121"/>
  <c r="AR129" i="121" s="1"/>
  <c r="AF129" i="121"/>
  <c r="H27" i="68"/>
  <c r="I27" i="73" s="1"/>
  <c r="AF24" i="121"/>
  <c r="AL24" i="121"/>
  <c r="AR24" i="121" s="1"/>
  <c r="H14" i="68"/>
  <c r="I14" i="73" s="1"/>
  <c r="AL12" i="121"/>
  <c r="AR12" i="121" s="1"/>
  <c r="AF12" i="121"/>
  <c r="H87" i="68"/>
  <c r="I87" i="73" s="1"/>
  <c r="AL82" i="121"/>
  <c r="AR82" i="121" s="1"/>
  <c r="AF82" i="121"/>
  <c r="H33" i="68"/>
  <c r="I33" i="73" s="1"/>
  <c r="AL29" i="121"/>
  <c r="AR29" i="121" s="1"/>
  <c r="AF29" i="121"/>
  <c r="H13" i="68"/>
  <c r="I13" i="73" s="1"/>
  <c r="AF11" i="121"/>
  <c r="AL11" i="121"/>
  <c r="AR11" i="121" s="1"/>
  <c r="H120" i="68"/>
  <c r="I120" i="73" s="1"/>
  <c r="AL114" i="121"/>
  <c r="AR114" i="121" s="1"/>
  <c r="AF114" i="121"/>
  <c r="H149" i="68"/>
  <c r="I149" i="73" s="1"/>
  <c r="AL141" i="121"/>
  <c r="AR141" i="121" s="1"/>
  <c r="AF141" i="121"/>
  <c r="H38" i="68"/>
  <c r="I38" i="73" s="1"/>
  <c r="AL34" i="121"/>
  <c r="AR34" i="121" s="1"/>
  <c r="AF34" i="121"/>
  <c r="H160" i="68"/>
  <c r="I160" i="73" s="1"/>
  <c r="AF152" i="121"/>
  <c r="AL152" i="121"/>
  <c r="AR152" i="121" s="1"/>
  <c r="H129" i="68"/>
  <c r="I129" i="73" s="1"/>
  <c r="AL122" i="121"/>
  <c r="AR122" i="121" s="1"/>
  <c r="AF122" i="121"/>
  <c r="H65" i="68"/>
  <c r="I65" i="73" s="1"/>
  <c r="AF60" i="121"/>
  <c r="AL60" i="121"/>
  <c r="AR60" i="121" s="1"/>
  <c r="H187" i="68"/>
  <c r="I187" i="73" s="1"/>
  <c r="AF177" i="121"/>
  <c r="AL177" i="121"/>
  <c r="AR177" i="121" s="1"/>
  <c r="H97" i="68"/>
  <c r="I97" i="73" s="1"/>
  <c r="AL92" i="121"/>
  <c r="AR92" i="121" s="1"/>
  <c r="AF92" i="121"/>
  <c r="H94" i="68"/>
  <c r="I94" i="73" s="1"/>
  <c r="AF89" i="121"/>
  <c r="AL89" i="121"/>
  <c r="AR89" i="121" s="1"/>
  <c r="H57" i="68"/>
  <c r="I57" i="73" s="1"/>
  <c r="AL52" i="121"/>
  <c r="AR52" i="121" s="1"/>
  <c r="AF52" i="121"/>
  <c r="E155" i="70"/>
  <c r="X147" i="121"/>
  <c r="E141" i="70"/>
  <c r="X134" i="121"/>
  <c r="E127" i="70"/>
  <c r="X120" i="121"/>
  <c r="E179" i="70"/>
  <c r="X171" i="121"/>
  <c r="E174" i="70"/>
  <c r="X166" i="121"/>
  <c r="E177" i="70"/>
  <c r="X169" i="121"/>
  <c r="E169" i="70"/>
  <c r="X161" i="121"/>
  <c r="E129" i="70"/>
  <c r="X122" i="121"/>
  <c r="E162" i="70"/>
  <c r="X154" i="121"/>
  <c r="E157" i="70"/>
  <c r="X149" i="121"/>
  <c r="E175" i="70"/>
  <c r="X167" i="121"/>
  <c r="E137" i="70"/>
  <c r="X130" i="121"/>
  <c r="E159" i="70"/>
  <c r="X151" i="121"/>
  <c r="W167" i="121"/>
  <c r="G175" i="72"/>
  <c r="W8" i="121"/>
  <c r="G10" i="72"/>
  <c r="W79" i="121"/>
  <c r="G84" i="72"/>
  <c r="W116" i="121"/>
  <c r="G122" i="72"/>
  <c r="W93" i="121"/>
  <c r="G98" i="72"/>
  <c r="W115" i="121"/>
  <c r="G121" i="72"/>
  <c r="W38" i="121"/>
  <c r="G42" i="72"/>
  <c r="W62" i="121"/>
  <c r="G67" i="72"/>
  <c r="W110" i="121"/>
  <c r="G116" i="72"/>
  <c r="W30" i="121"/>
  <c r="G34" i="72"/>
  <c r="W51" i="121"/>
  <c r="G56" i="72"/>
  <c r="W34" i="121"/>
  <c r="G38" i="72"/>
  <c r="W56" i="121"/>
  <c r="G61" i="72"/>
  <c r="W26" i="121"/>
  <c r="G29" i="72"/>
  <c r="W97" i="121"/>
  <c r="G102" i="72"/>
  <c r="W67" i="121"/>
  <c r="G72" i="72"/>
  <c r="W80" i="121"/>
  <c r="G85" i="72"/>
  <c r="W32" i="121"/>
  <c r="G36" i="72"/>
  <c r="G51" i="72"/>
  <c r="W46" i="121"/>
  <c r="G64" i="72"/>
  <c r="W59" i="121"/>
  <c r="G16" i="72"/>
  <c r="W14" i="121"/>
  <c r="G24" i="72"/>
  <c r="W21" i="121"/>
  <c r="G87" i="72"/>
  <c r="W82" i="121"/>
  <c r="G109" i="72"/>
  <c r="W103" i="121"/>
  <c r="G148" i="72"/>
  <c r="W140" i="121"/>
  <c r="G55" i="72"/>
  <c r="W50" i="121"/>
  <c r="G129" i="72"/>
  <c r="W122" i="121"/>
  <c r="G168" i="72"/>
  <c r="W160" i="121"/>
  <c r="G169" i="72"/>
  <c r="W161" i="121"/>
  <c r="G94" i="72"/>
  <c r="W89" i="121"/>
  <c r="G46" i="72"/>
  <c r="W42" i="121"/>
  <c r="G44" i="72"/>
  <c r="W40" i="121"/>
  <c r="G27" i="72"/>
  <c r="W24" i="121"/>
  <c r="G174" i="72"/>
  <c r="W166" i="121"/>
  <c r="G17" i="72"/>
  <c r="W15" i="121"/>
  <c r="G100" i="72"/>
  <c r="W95" i="121"/>
  <c r="G73" i="72"/>
  <c r="W68" i="121"/>
  <c r="H172" i="68"/>
  <c r="I172" i="73" s="1"/>
  <c r="AL164" i="121"/>
  <c r="AR164" i="121" s="1"/>
  <c r="AF164" i="121"/>
  <c r="H22" i="68"/>
  <c r="I22" i="73" s="1"/>
  <c r="AL19" i="121"/>
  <c r="AR19" i="121" s="1"/>
  <c r="AF19" i="121"/>
  <c r="H25" i="68"/>
  <c r="I25" i="73" s="1"/>
  <c r="AF22" i="121"/>
  <c r="AL22" i="121"/>
  <c r="AR22" i="121" s="1"/>
  <c r="H62" i="68"/>
  <c r="I62" i="73" s="1"/>
  <c r="AL57" i="121"/>
  <c r="AR57" i="121" s="1"/>
  <c r="AF57" i="121"/>
  <c r="H81" i="68"/>
  <c r="I81" i="73" s="1"/>
  <c r="AL76" i="121"/>
  <c r="AR76" i="121" s="1"/>
  <c r="AF76" i="121"/>
  <c r="H67" i="68"/>
  <c r="I67" i="73" s="1"/>
  <c r="AF62" i="121"/>
  <c r="AL62" i="121"/>
  <c r="AR62" i="121" s="1"/>
  <c r="H131" i="68"/>
  <c r="I131" i="73" s="1"/>
  <c r="AL124" i="121"/>
  <c r="AR124" i="121" s="1"/>
  <c r="AF124" i="121"/>
  <c r="H82" i="68"/>
  <c r="I82" i="73" s="1"/>
  <c r="AL77" i="121"/>
  <c r="AR77" i="121" s="1"/>
  <c r="AF77" i="121"/>
  <c r="H10" i="68"/>
  <c r="I10" i="73" s="1"/>
  <c r="AF8" i="121"/>
  <c r="AL8" i="121"/>
  <c r="H68" i="68"/>
  <c r="I68" i="73" s="1"/>
  <c r="AL63" i="121"/>
  <c r="AR63" i="121" s="1"/>
  <c r="AF63" i="121"/>
  <c r="H164" i="68"/>
  <c r="I164" i="73" s="1"/>
  <c r="AF156" i="121"/>
  <c r="AL156" i="121"/>
  <c r="AR156" i="121" s="1"/>
  <c r="H48" i="68"/>
  <c r="I48" i="73" s="1"/>
  <c r="AF44" i="121"/>
  <c r="AL44" i="121"/>
  <c r="AR44" i="121" s="1"/>
  <c r="H112" i="68"/>
  <c r="I112" i="73" s="1"/>
  <c r="AF106" i="121"/>
  <c r="AL106" i="121"/>
  <c r="AR106" i="121" s="1"/>
  <c r="H54" i="68"/>
  <c r="I54" i="73" s="1"/>
  <c r="AL49" i="121"/>
  <c r="AR49" i="121" s="1"/>
  <c r="AF49" i="121"/>
  <c r="H43" i="68"/>
  <c r="I43" i="73" s="1"/>
  <c r="AF39" i="121"/>
  <c r="AL39" i="121"/>
  <c r="AR39" i="121" s="1"/>
  <c r="H137" i="68"/>
  <c r="I137" i="73" s="1"/>
  <c r="AF130" i="121"/>
  <c r="AL130" i="121"/>
  <c r="AR130" i="121" s="1"/>
  <c r="H44" i="68"/>
  <c r="I44" i="73" s="1"/>
  <c r="AF40" i="121"/>
  <c r="AL40" i="121"/>
  <c r="AR40" i="121" s="1"/>
  <c r="H91" i="68"/>
  <c r="I91" i="73" s="1"/>
  <c r="AF86" i="121"/>
  <c r="AL86" i="121"/>
  <c r="AR86" i="121" s="1"/>
  <c r="H115" i="68"/>
  <c r="I115" i="73" s="1"/>
  <c r="AF109" i="121"/>
  <c r="AL109" i="121"/>
  <c r="AR109" i="121" s="1"/>
  <c r="H34" i="68"/>
  <c r="I34" i="73" s="1"/>
  <c r="AF30" i="121"/>
  <c r="AL30" i="121"/>
  <c r="AR30" i="121" s="1"/>
  <c r="H128" i="68"/>
  <c r="I128" i="73" s="1"/>
  <c r="AL121" i="121"/>
  <c r="AR121" i="121" s="1"/>
  <c r="AF121" i="121"/>
  <c r="H24" i="68"/>
  <c r="I24" i="73" s="1"/>
  <c r="AF21" i="121"/>
  <c r="AL21" i="121"/>
  <c r="AR21" i="121" s="1"/>
  <c r="H56" i="68"/>
  <c r="I56" i="73" s="1"/>
  <c r="AL51" i="121"/>
  <c r="AR51" i="121" s="1"/>
  <c r="AF51" i="121"/>
  <c r="H108" i="68"/>
  <c r="I108" i="73" s="1"/>
  <c r="AF102" i="121"/>
  <c r="AL102" i="121"/>
  <c r="AR102" i="121" s="1"/>
  <c r="H51" i="68"/>
  <c r="I51" i="73" s="1"/>
  <c r="AF46" i="121"/>
  <c r="AL46" i="121"/>
  <c r="AR46" i="121" s="1"/>
  <c r="H89" i="68"/>
  <c r="I89" i="73" s="1"/>
  <c r="AF84" i="121"/>
  <c r="AL84" i="121"/>
  <c r="AR84" i="121" s="1"/>
  <c r="E63" i="70"/>
  <c r="X58" i="121"/>
  <c r="E85" i="70"/>
  <c r="X80" i="121"/>
  <c r="E87" i="70"/>
  <c r="X82" i="121"/>
  <c r="E17" i="70"/>
  <c r="X15" i="121"/>
  <c r="E62" i="70"/>
  <c r="X57" i="121"/>
  <c r="E14" i="70"/>
  <c r="X12" i="121"/>
  <c r="E82" i="70"/>
  <c r="X77" i="121"/>
  <c r="E42" i="70"/>
  <c r="X38" i="121"/>
  <c r="E122" i="70"/>
  <c r="X116" i="121"/>
  <c r="E55" i="70"/>
  <c r="X50" i="121"/>
  <c r="E56" i="70"/>
  <c r="X51" i="121"/>
  <c r="E78" i="70"/>
  <c r="X73" i="121"/>
  <c r="E34" i="70"/>
  <c r="X30" i="121"/>
  <c r="E115" i="70"/>
  <c r="X109" i="121"/>
  <c r="E70" i="70"/>
  <c r="X65" i="121"/>
  <c r="E35" i="70"/>
  <c r="X31" i="121"/>
  <c r="E30" i="70"/>
  <c r="X27" i="121"/>
  <c r="E68" i="70"/>
  <c r="X63" i="121"/>
  <c r="E28" i="70"/>
  <c r="X25" i="121"/>
  <c r="E113" i="70"/>
  <c r="X107" i="121"/>
  <c r="E81" i="70"/>
  <c r="X76" i="121"/>
  <c r="E110" i="70"/>
  <c r="X104" i="121"/>
  <c r="E105" i="70"/>
  <c r="X99" i="121"/>
  <c r="E88" i="70"/>
  <c r="X83" i="121"/>
  <c r="X17" i="121"/>
  <c r="E19" i="70"/>
  <c r="AG175" i="121" l="1"/>
  <c r="F113" i="70"/>
  <c r="H113" i="73" s="1"/>
  <c r="AE107" i="121"/>
  <c r="AK107" i="121"/>
  <c r="AQ107" i="121" s="1"/>
  <c r="F78" i="70"/>
  <c r="H78" i="73" s="1"/>
  <c r="AK73" i="121"/>
  <c r="AQ73" i="121" s="1"/>
  <c r="AE73" i="121"/>
  <c r="F17" i="70"/>
  <c r="H17" i="73" s="1"/>
  <c r="AK15" i="121"/>
  <c r="AQ15" i="121" s="1"/>
  <c r="AE15" i="121"/>
  <c r="AD166" i="121"/>
  <c r="AJ166" i="121"/>
  <c r="AP166" i="121" s="1"/>
  <c r="H174" i="72"/>
  <c r="G174" i="73" s="1"/>
  <c r="H94" i="72"/>
  <c r="G94" i="73" s="1"/>
  <c r="AJ89" i="121"/>
  <c r="AP89" i="121" s="1"/>
  <c r="AD89" i="121"/>
  <c r="H55" i="72"/>
  <c r="G55" i="73" s="1"/>
  <c r="AD50" i="121"/>
  <c r="AJ50" i="121"/>
  <c r="AP50" i="121" s="1"/>
  <c r="AD59" i="121"/>
  <c r="AJ59" i="121"/>
  <c r="AP59" i="121" s="1"/>
  <c r="H64" i="72"/>
  <c r="G64" i="73" s="1"/>
  <c r="F159" i="70"/>
  <c r="H159" i="73" s="1"/>
  <c r="AK151" i="121"/>
  <c r="AQ151" i="121" s="1"/>
  <c r="AE151" i="121"/>
  <c r="F162" i="70"/>
  <c r="H162" i="73" s="1"/>
  <c r="AK154" i="121"/>
  <c r="AQ154" i="121" s="1"/>
  <c r="AE154" i="121"/>
  <c r="F169" i="70"/>
  <c r="H169" i="73" s="1"/>
  <c r="AK161" i="121"/>
  <c r="AQ161" i="121" s="1"/>
  <c r="AE161" i="121"/>
  <c r="F127" i="70"/>
  <c r="H127" i="73" s="1"/>
  <c r="AK120" i="121"/>
  <c r="AQ120" i="121" s="1"/>
  <c r="AE120" i="121"/>
  <c r="F155" i="70"/>
  <c r="H155" i="73" s="1"/>
  <c r="AE147" i="121"/>
  <c r="AK147" i="121"/>
  <c r="AQ147" i="121" s="1"/>
  <c r="AI151" i="121"/>
  <c r="AO151" i="121" s="1"/>
  <c r="H159" i="66"/>
  <c r="F159" i="73" s="1"/>
  <c r="AC151" i="121"/>
  <c r="AI77" i="121"/>
  <c r="H82" i="66"/>
  <c r="F82" i="73" s="1"/>
  <c r="AC77" i="121"/>
  <c r="Z77" i="121"/>
  <c r="AC162" i="121"/>
  <c r="AI162" i="121"/>
  <c r="AO162" i="121" s="1"/>
  <c r="H170" i="66"/>
  <c r="F170" i="73" s="1"/>
  <c r="AJ70" i="121"/>
  <c r="AP70" i="121" s="1"/>
  <c r="H75" i="72"/>
  <c r="G75" i="73" s="1"/>
  <c r="AD70" i="121"/>
  <c r="AJ173" i="121"/>
  <c r="AP173" i="121" s="1"/>
  <c r="H181" i="72"/>
  <c r="G181" i="73" s="1"/>
  <c r="AD173" i="121"/>
  <c r="AI136" i="121"/>
  <c r="AO136" i="121" s="1"/>
  <c r="H143" i="66"/>
  <c r="F143" i="73" s="1"/>
  <c r="AC136" i="121"/>
  <c r="AD25" i="121"/>
  <c r="H28" i="72"/>
  <c r="G28" i="73" s="1"/>
  <c r="AJ25" i="121"/>
  <c r="Z25" i="121"/>
  <c r="AD73" i="121"/>
  <c r="H78" i="72"/>
  <c r="G78" i="73" s="1"/>
  <c r="AJ73" i="121"/>
  <c r="AP73" i="121" s="1"/>
  <c r="H147" i="72"/>
  <c r="G147" i="73" s="1"/>
  <c r="AD139" i="121"/>
  <c r="AJ139" i="121"/>
  <c r="AP139" i="121" s="1"/>
  <c r="AJ163" i="121"/>
  <c r="AP163" i="121" s="1"/>
  <c r="AD163" i="121"/>
  <c r="H171" i="72"/>
  <c r="G171" i="73" s="1"/>
  <c r="H179" i="72"/>
  <c r="G179" i="73" s="1"/>
  <c r="AJ171" i="121"/>
  <c r="AP171" i="121" s="1"/>
  <c r="AD171" i="121"/>
  <c r="AD133" i="121"/>
  <c r="H140" i="72"/>
  <c r="G140" i="73" s="1"/>
  <c r="AJ133" i="121"/>
  <c r="AP133" i="121" s="1"/>
  <c r="AJ143" i="121"/>
  <c r="AP143" i="121" s="1"/>
  <c r="H151" i="72"/>
  <c r="G151" i="73" s="1"/>
  <c r="AD143" i="121"/>
  <c r="AJ78" i="121"/>
  <c r="AP78" i="121" s="1"/>
  <c r="AD78" i="121"/>
  <c r="H83" i="72"/>
  <c r="G83" i="73" s="1"/>
  <c r="H188" i="66"/>
  <c r="F188" i="73" s="1"/>
  <c r="AI178" i="121"/>
  <c r="AO178" i="121" s="1"/>
  <c r="AC178" i="121"/>
  <c r="H150" i="66"/>
  <c r="F150" i="73" s="1"/>
  <c r="AI142" i="121"/>
  <c r="AO142" i="121" s="1"/>
  <c r="AC142" i="121"/>
  <c r="AC83" i="121"/>
  <c r="AI83" i="121"/>
  <c r="H88" i="66"/>
  <c r="F88" i="73" s="1"/>
  <c r="Z83" i="121"/>
  <c r="F146" i="70"/>
  <c r="H146" i="73" s="1"/>
  <c r="AE138" i="121"/>
  <c r="AK138" i="121"/>
  <c r="AQ138" i="121" s="1"/>
  <c r="AD180" i="121"/>
  <c r="AJ180" i="121"/>
  <c r="AP180" i="121" s="1"/>
  <c r="H190" i="72"/>
  <c r="G190" i="73" s="1"/>
  <c r="AJ75" i="121"/>
  <c r="AP75" i="121" s="1"/>
  <c r="H80" i="72"/>
  <c r="G80" i="73" s="1"/>
  <c r="AD75" i="121"/>
  <c r="AD20" i="121"/>
  <c r="AJ20" i="121"/>
  <c r="H23" i="72"/>
  <c r="G23" i="73" s="1"/>
  <c r="Z20" i="121"/>
  <c r="H170" i="72"/>
  <c r="G170" i="73" s="1"/>
  <c r="AD162" i="121"/>
  <c r="AJ162" i="121"/>
  <c r="AP162" i="121" s="1"/>
  <c r="H149" i="66"/>
  <c r="F149" i="73" s="1"/>
  <c r="AI141" i="121"/>
  <c r="AO141" i="121" s="1"/>
  <c r="AC141" i="121"/>
  <c r="H165" i="66"/>
  <c r="F165" i="73" s="1"/>
  <c r="AI157" i="121"/>
  <c r="AO157" i="121" s="1"/>
  <c r="AC157" i="121"/>
  <c r="H57" i="66"/>
  <c r="F57" i="73" s="1"/>
  <c r="AC52" i="121"/>
  <c r="AI52" i="121"/>
  <c r="AO52" i="121" s="1"/>
  <c r="H51" i="66"/>
  <c r="F51" i="73" s="1"/>
  <c r="AC46" i="121"/>
  <c r="AI46" i="121"/>
  <c r="AO46" i="121" s="1"/>
  <c r="AI95" i="121"/>
  <c r="AC95" i="121"/>
  <c r="H100" i="66"/>
  <c r="F100" i="73" s="1"/>
  <c r="Z95" i="121"/>
  <c r="H138" i="66"/>
  <c r="F138" i="73" s="1"/>
  <c r="AI131" i="121"/>
  <c r="AO131" i="121" s="1"/>
  <c r="AC131" i="121"/>
  <c r="F98" i="70"/>
  <c r="H98" i="73" s="1"/>
  <c r="AK93" i="121"/>
  <c r="AQ93" i="121" s="1"/>
  <c r="AE93" i="121"/>
  <c r="F77" i="70"/>
  <c r="H77" i="73" s="1"/>
  <c r="AE72" i="121"/>
  <c r="AK72" i="121"/>
  <c r="AQ72" i="121" s="1"/>
  <c r="F48" i="70"/>
  <c r="H48" i="73" s="1"/>
  <c r="AE44" i="121"/>
  <c r="AK44" i="121"/>
  <c r="AQ44" i="121" s="1"/>
  <c r="F37" i="70"/>
  <c r="H37" i="73" s="1"/>
  <c r="AK33" i="121"/>
  <c r="AQ33" i="121" s="1"/>
  <c r="AE33" i="121"/>
  <c r="F80" i="70"/>
  <c r="H80" i="73" s="1"/>
  <c r="AK75" i="121"/>
  <c r="AQ75" i="121" s="1"/>
  <c r="AE75" i="121"/>
  <c r="F43" i="70"/>
  <c r="H43" i="73" s="1"/>
  <c r="AE39" i="121"/>
  <c r="AK39" i="121"/>
  <c r="AQ39" i="121" s="1"/>
  <c r="F52" i="70"/>
  <c r="H52" i="73" s="1"/>
  <c r="AK47" i="121"/>
  <c r="AQ47" i="121" s="1"/>
  <c r="AE47" i="121"/>
  <c r="F79" i="70"/>
  <c r="H79" i="73" s="1"/>
  <c r="AK74" i="121"/>
  <c r="AQ74" i="121" s="1"/>
  <c r="AE74" i="121"/>
  <c r="F53" i="70"/>
  <c r="H53" i="73" s="1"/>
  <c r="AE48" i="121"/>
  <c r="AK48" i="121"/>
  <c r="AQ48" i="121" s="1"/>
  <c r="F46" i="70"/>
  <c r="H46" i="73" s="1"/>
  <c r="AE42" i="121"/>
  <c r="AK42" i="121"/>
  <c r="AQ42" i="121" s="1"/>
  <c r="F69" i="70"/>
  <c r="H69" i="73" s="1"/>
  <c r="AK64" i="121"/>
  <c r="AQ64" i="121" s="1"/>
  <c r="AE64" i="121"/>
  <c r="F44" i="70"/>
  <c r="H44" i="73" s="1"/>
  <c r="AE40" i="121"/>
  <c r="AK40" i="121"/>
  <c r="AQ40" i="121" s="1"/>
  <c r="U178" i="121"/>
  <c r="G188" i="67"/>
  <c r="F133" i="70"/>
  <c r="H133" i="73" s="1"/>
  <c r="AE126" i="121"/>
  <c r="AK126" i="121"/>
  <c r="AQ126" i="121" s="1"/>
  <c r="F173" i="70"/>
  <c r="H173" i="73" s="1"/>
  <c r="AK165" i="121"/>
  <c r="AQ165" i="121" s="1"/>
  <c r="AE165" i="121"/>
  <c r="AI161" i="121"/>
  <c r="AO161" i="121" s="1"/>
  <c r="H169" i="66"/>
  <c r="F169" i="73" s="1"/>
  <c r="AC161" i="121"/>
  <c r="AJ32" i="121"/>
  <c r="AD32" i="121"/>
  <c r="H36" i="72"/>
  <c r="G36" i="73" s="1"/>
  <c r="Z32" i="121"/>
  <c r="H72" i="72"/>
  <c r="G72" i="73" s="1"/>
  <c r="AJ67" i="121"/>
  <c r="AP67" i="121" s="1"/>
  <c r="AD67" i="121"/>
  <c r="AJ26" i="121"/>
  <c r="AD26" i="121"/>
  <c r="H29" i="72"/>
  <c r="G29" i="73" s="1"/>
  <c r="Z26" i="121"/>
  <c r="AJ34" i="121"/>
  <c r="H38" i="72"/>
  <c r="G38" i="73" s="1"/>
  <c r="AD34" i="121"/>
  <c r="Z34" i="121"/>
  <c r="AJ30" i="121"/>
  <c r="AD30" i="121"/>
  <c r="H34" i="72"/>
  <c r="G34" i="73" s="1"/>
  <c r="Z30" i="121"/>
  <c r="AJ62" i="121"/>
  <c r="AP62" i="121" s="1"/>
  <c r="AD62" i="121"/>
  <c r="H67" i="72"/>
  <c r="G67" i="73" s="1"/>
  <c r="AJ115" i="121"/>
  <c r="AD115" i="121"/>
  <c r="H121" i="72"/>
  <c r="G121" i="73" s="1"/>
  <c r="Z115" i="121"/>
  <c r="AJ116" i="121"/>
  <c r="H122" i="72"/>
  <c r="G122" i="73" s="1"/>
  <c r="AD116" i="121"/>
  <c r="Z116" i="121"/>
  <c r="AD8" i="121"/>
  <c r="AJ8" i="121"/>
  <c r="AP8" i="121" s="1"/>
  <c r="H10" i="72"/>
  <c r="G10" i="73" s="1"/>
  <c r="Z8" i="121"/>
  <c r="H98" i="66"/>
  <c r="F98" i="73" s="1"/>
  <c r="AI93" i="121"/>
  <c r="AC93" i="121"/>
  <c r="Z93" i="121"/>
  <c r="H171" i="66"/>
  <c r="F171" i="73" s="1"/>
  <c r="AI163" i="121"/>
  <c r="AO163" i="121" s="1"/>
  <c r="AC163" i="121"/>
  <c r="H130" i="66"/>
  <c r="F130" i="73" s="1"/>
  <c r="AC123" i="121"/>
  <c r="AI123" i="121"/>
  <c r="AO123" i="121" s="1"/>
  <c r="H78" i="66"/>
  <c r="F78" i="73" s="1"/>
  <c r="AC73" i="121"/>
  <c r="AI73" i="121"/>
  <c r="Z73" i="121"/>
  <c r="AC10" i="121"/>
  <c r="H12" i="66"/>
  <c r="F12" i="73" s="1"/>
  <c r="AI10" i="121"/>
  <c r="Z10" i="121"/>
  <c r="F151" i="70"/>
  <c r="H151" i="73" s="1"/>
  <c r="AE143" i="121"/>
  <c r="AK143" i="121"/>
  <c r="AQ143" i="121" s="1"/>
  <c r="F153" i="70"/>
  <c r="H153" i="73" s="1"/>
  <c r="AK145" i="121"/>
  <c r="AQ145" i="121" s="1"/>
  <c r="AE145" i="121"/>
  <c r="F171" i="70"/>
  <c r="H171" i="73" s="1"/>
  <c r="AE163" i="121"/>
  <c r="AK163" i="121"/>
  <c r="AQ163" i="121" s="1"/>
  <c r="H174" i="66"/>
  <c r="F174" i="73" s="1"/>
  <c r="AI166" i="121"/>
  <c r="AO166" i="121" s="1"/>
  <c r="AC166" i="121"/>
  <c r="H61" i="66"/>
  <c r="F61" i="73" s="1"/>
  <c r="AC56" i="121"/>
  <c r="AI56" i="121"/>
  <c r="AO56" i="121" s="1"/>
  <c r="H155" i="66"/>
  <c r="F155" i="73" s="1"/>
  <c r="AI147" i="121"/>
  <c r="AO147" i="121" s="1"/>
  <c r="AC147" i="121"/>
  <c r="F109" i="70"/>
  <c r="H109" i="73" s="1"/>
  <c r="AE103" i="121"/>
  <c r="AK103" i="121"/>
  <c r="AQ103" i="121" s="1"/>
  <c r="F36" i="70"/>
  <c r="H36" i="73" s="1"/>
  <c r="AK32" i="121"/>
  <c r="AQ32" i="121" s="1"/>
  <c r="AE32" i="121"/>
  <c r="F40" i="70"/>
  <c r="H40" i="73" s="1"/>
  <c r="AK36" i="121"/>
  <c r="AQ36" i="121" s="1"/>
  <c r="AE36" i="121"/>
  <c r="F90" i="70"/>
  <c r="H90" i="73" s="1"/>
  <c r="AE85" i="121"/>
  <c r="AK85" i="121"/>
  <c r="AQ85" i="121" s="1"/>
  <c r="F116" i="70"/>
  <c r="H116" i="73" s="1"/>
  <c r="AK110" i="121"/>
  <c r="AQ110" i="121" s="1"/>
  <c r="AE110" i="121"/>
  <c r="F45" i="70"/>
  <c r="H45" i="73" s="1"/>
  <c r="AK41" i="121"/>
  <c r="AQ41" i="121" s="1"/>
  <c r="AE41" i="121"/>
  <c r="F107" i="70"/>
  <c r="H107" i="73" s="1"/>
  <c r="AK101" i="121"/>
  <c r="AQ101" i="121" s="1"/>
  <c r="AE101" i="121"/>
  <c r="F64" i="70"/>
  <c r="H64" i="73" s="1"/>
  <c r="AK59" i="121"/>
  <c r="AQ59" i="121" s="1"/>
  <c r="AE59" i="121"/>
  <c r="F102" i="70"/>
  <c r="H102" i="73" s="1"/>
  <c r="AK97" i="121"/>
  <c r="AQ97" i="121" s="1"/>
  <c r="AE97" i="121"/>
  <c r="F89" i="70"/>
  <c r="H89" i="73" s="1"/>
  <c r="AE84" i="121"/>
  <c r="AK84" i="121"/>
  <c r="AQ84" i="121" s="1"/>
  <c r="F83" i="70"/>
  <c r="H83" i="73" s="1"/>
  <c r="AE78" i="121"/>
  <c r="AK78" i="121"/>
  <c r="AQ78" i="121" s="1"/>
  <c r="F26" i="70"/>
  <c r="H26" i="73" s="1"/>
  <c r="AK23" i="121"/>
  <c r="AQ23" i="121" s="1"/>
  <c r="AE23" i="121"/>
  <c r="F165" i="70"/>
  <c r="H165" i="73" s="1"/>
  <c r="AE157" i="121"/>
  <c r="AK157" i="121"/>
  <c r="AQ157" i="121" s="1"/>
  <c r="F147" i="70"/>
  <c r="H147" i="73" s="1"/>
  <c r="AE139" i="121"/>
  <c r="AK139" i="121"/>
  <c r="AQ139" i="121" s="1"/>
  <c r="F190" i="70"/>
  <c r="H190" i="73" s="1"/>
  <c r="AE180" i="121"/>
  <c r="AK180" i="121"/>
  <c r="AQ180" i="121" s="1"/>
  <c r="F167" i="70"/>
  <c r="H167" i="73" s="1"/>
  <c r="AK159" i="121"/>
  <c r="AQ159" i="121" s="1"/>
  <c r="AE159" i="121"/>
  <c r="F181" i="70"/>
  <c r="H181" i="73" s="1"/>
  <c r="AE173" i="121"/>
  <c r="AK173" i="121"/>
  <c r="AQ173" i="121" s="1"/>
  <c r="F160" i="70"/>
  <c r="H160" i="73" s="1"/>
  <c r="AE152" i="121"/>
  <c r="AK152" i="121"/>
  <c r="AQ152" i="121" s="1"/>
  <c r="F131" i="70"/>
  <c r="H131" i="73" s="1"/>
  <c r="AE124" i="121"/>
  <c r="AK124" i="121"/>
  <c r="AQ124" i="121" s="1"/>
  <c r="D33" i="122"/>
  <c r="D34" i="122"/>
  <c r="D35" i="122" s="1"/>
  <c r="J184" i="73"/>
  <c r="AI156" i="121"/>
  <c r="AO156" i="121" s="1"/>
  <c r="H164" i="66"/>
  <c r="F164" i="73" s="1"/>
  <c r="AC156" i="121"/>
  <c r="AI85" i="121"/>
  <c r="AC85" i="121"/>
  <c r="H90" i="66"/>
  <c r="F90" i="73" s="1"/>
  <c r="Z85" i="121"/>
  <c r="AC133" i="121"/>
  <c r="AI133" i="121"/>
  <c r="AO133" i="121" s="1"/>
  <c r="H140" i="66"/>
  <c r="F140" i="73" s="1"/>
  <c r="AC96" i="121"/>
  <c r="AI96" i="121"/>
  <c r="H101" i="66"/>
  <c r="F101" i="73" s="1"/>
  <c r="Z96" i="121"/>
  <c r="H167" i="66"/>
  <c r="F167" i="73" s="1"/>
  <c r="AC159" i="121"/>
  <c r="AI159" i="121"/>
  <c r="AO159" i="121" s="1"/>
  <c r="AD29" i="121"/>
  <c r="AJ29" i="121"/>
  <c r="H33" i="72"/>
  <c r="G33" i="73" s="1"/>
  <c r="Z29" i="121"/>
  <c r="H161" i="72"/>
  <c r="G161" i="73" s="1"/>
  <c r="AJ153" i="121"/>
  <c r="AP153" i="121" s="1"/>
  <c r="AD153" i="121"/>
  <c r="AD131" i="121"/>
  <c r="AJ131" i="121"/>
  <c r="AP131" i="121" s="1"/>
  <c r="H138" i="72"/>
  <c r="G138" i="73" s="1"/>
  <c r="H59" i="72"/>
  <c r="G59" i="73" s="1"/>
  <c r="AD54" i="121"/>
  <c r="AJ54" i="121"/>
  <c r="AP54" i="121" s="1"/>
  <c r="AJ120" i="121"/>
  <c r="AP120" i="121" s="1"/>
  <c r="H127" i="72"/>
  <c r="G127" i="73" s="1"/>
  <c r="AD120" i="121"/>
  <c r="AI154" i="121"/>
  <c r="AO154" i="121" s="1"/>
  <c r="AC154" i="121"/>
  <c r="H162" i="66"/>
  <c r="F162" i="73" s="1"/>
  <c r="AI94" i="121"/>
  <c r="AC94" i="121"/>
  <c r="H99" i="66"/>
  <c r="F99" i="73" s="1"/>
  <c r="Z94" i="121"/>
  <c r="F23" i="70"/>
  <c r="H23" i="73" s="1"/>
  <c r="AE20" i="121"/>
  <c r="AG20" i="121" s="1"/>
  <c r="AK20" i="121"/>
  <c r="AQ20" i="121" s="1"/>
  <c r="F120" i="70"/>
  <c r="H120" i="73" s="1"/>
  <c r="AK114" i="121"/>
  <c r="AQ114" i="121" s="1"/>
  <c r="AE114" i="121"/>
  <c r="F96" i="70"/>
  <c r="H96" i="73" s="1"/>
  <c r="AE91" i="121"/>
  <c r="AK91" i="121"/>
  <c r="AQ91" i="121" s="1"/>
  <c r="F112" i="70"/>
  <c r="H112" i="73" s="1"/>
  <c r="AE106" i="121"/>
  <c r="AK106" i="121"/>
  <c r="AQ106" i="121" s="1"/>
  <c r="F38" i="70"/>
  <c r="H38" i="73" s="1"/>
  <c r="AK34" i="121"/>
  <c r="AQ34" i="121" s="1"/>
  <c r="AE34" i="121"/>
  <c r="F99" i="70"/>
  <c r="H99" i="73" s="1"/>
  <c r="AE94" i="121"/>
  <c r="AK94" i="121"/>
  <c r="AQ94" i="121" s="1"/>
  <c r="F119" i="70"/>
  <c r="H119" i="73" s="1"/>
  <c r="AK113" i="121"/>
  <c r="AQ113" i="121" s="1"/>
  <c r="AE113" i="121"/>
  <c r="F94" i="70"/>
  <c r="H94" i="73" s="1"/>
  <c r="AK89" i="121"/>
  <c r="AQ89" i="121" s="1"/>
  <c r="AE89" i="121"/>
  <c r="F54" i="70"/>
  <c r="H54" i="73" s="1"/>
  <c r="AK49" i="121"/>
  <c r="AQ49" i="121" s="1"/>
  <c r="AE49" i="121"/>
  <c r="F95" i="70"/>
  <c r="H95" i="73" s="1"/>
  <c r="AK90" i="121"/>
  <c r="AQ90" i="121" s="1"/>
  <c r="AE90" i="121"/>
  <c r="F117" i="70"/>
  <c r="H117" i="73" s="1"/>
  <c r="AE111" i="121"/>
  <c r="AK111" i="121"/>
  <c r="AQ111" i="121" s="1"/>
  <c r="F12" i="70"/>
  <c r="H12" i="73" s="1"/>
  <c r="AE10" i="121"/>
  <c r="AK10" i="121"/>
  <c r="AQ10" i="121" s="1"/>
  <c r="H159" i="72"/>
  <c r="G159" i="73" s="1"/>
  <c r="AD151" i="121"/>
  <c r="AJ151" i="121"/>
  <c r="AP151" i="121" s="1"/>
  <c r="AJ136" i="121"/>
  <c r="AP136" i="121" s="1"/>
  <c r="AD136" i="121"/>
  <c r="H143" i="72"/>
  <c r="G143" i="73" s="1"/>
  <c r="AJ178" i="121"/>
  <c r="AP178" i="121" s="1"/>
  <c r="H188" i="72"/>
  <c r="G188" i="73" s="1"/>
  <c r="AD178" i="121"/>
  <c r="AD16" i="121"/>
  <c r="H18" i="72"/>
  <c r="G18" i="73" s="1"/>
  <c r="AJ16" i="121"/>
  <c r="Z16" i="121"/>
  <c r="AD57" i="121"/>
  <c r="H62" i="72"/>
  <c r="G62" i="73" s="1"/>
  <c r="AJ57" i="121"/>
  <c r="AP57" i="121" s="1"/>
  <c r="H19" i="72"/>
  <c r="G19" i="73" s="1"/>
  <c r="AD17" i="121"/>
  <c r="AJ17" i="121"/>
  <c r="Z17" i="121"/>
  <c r="AD35" i="121"/>
  <c r="H39" i="72"/>
  <c r="G39" i="73" s="1"/>
  <c r="AJ35" i="121"/>
  <c r="Z35" i="121"/>
  <c r="AJ147" i="121"/>
  <c r="AP147" i="121" s="1"/>
  <c r="AD147" i="121"/>
  <c r="H155" i="72"/>
  <c r="G155" i="73" s="1"/>
  <c r="AD48" i="121"/>
  <c r="H53" i="72"/>
  <c r="G53" i="73" s="1"/>
  <c r="AJ48" i="121"/>
  <c r="AP48" i="121" s="1"/>
  <c r="F136" i="70"/>
  <c r="H136" i="73" s="1"/>
  <c r="AK129" i="121"/>
  <c r="AQ129" i="121" s="1"/>
  <c r="AE129" i="121"/>
  <c r="AK177" i="121"/>
  <c r="AQ177" i="121" s="1"/>
  <c r="F187" i="70"/>
  <c r="H187" i="73" s="1"/>
  <c r="AE177" i="121"/>
  <c r="F130" i="70"/>
  <c r="H130" i="73" s="1"/>
  <c r="AK123" i="121"/>
  <c r="AQ123" i="121" s="1"/>
  <c r="AE123" i="121"/>
  <c r="F168" i="70"/>
  <c r="H168" i="73" s="1"/>
  <c r="AK160" i="121"/>
  <c r="AQ160" i="121" s="1"/>
  <c r="AE160" i="121"/>
  <c r="F164" i="70"/>
  <c r="H164" i="73" s="1"/>
  <c r="AK156" i="121"/>
  <c r="AQ156" i="121" s="1"/>
  <c r="AE156" i="121"/>
  <c r="F178" i="70"/>
  <c r="H178" i="73" s="1"/>
  <c r="AK170" i="121"/>
  <c r="AQ170" i="121" s="1"/>
  <c r="AE170" i="121"/>
  <c r="F143" i="70"/>
  <c r="H143" i="73" s="1"/>
  <c r="AE136" i="121"/>
  <c r="AK136" i="121"/>
  <c r="AQ136" i="121" s="1"/>
  <c r="G11" i="47"/>
  <c r="AC143" i="121"/>
  <c r="H151" i="66"/>
  <c r="F151" i="73" s="1"/>
  <c r="AI143" i="121"/>
  <c r="AO143" i="121" s="1"/>
  <c r="AI66" i="121"/>
  <c r="AO66" i="121" s="1"/>
  <c r="H71" i="66"/>
  <c r="F71" i="73" s="1"/>
  <c r="AC66" i="121"/>
  <c r="AI171" i="121"/>
  <c r="AO171" i="121" s="1"/>
  <c r="H179" i="66"/>
  <c r="F179" i="73" s="1"/>
  <c r="AC171" i="121"/>
  <c r="H62" i="66"/>
  <c r="F62" i="73" s="1"/>
  <c r="AC57" i="121"/>
  <c r="AI57" i="121"/>
  <c r="AO57" i="121" s="1"/>
  <c r="H180" i="66"/>
  <c r="F180" i="73" s="1"/>
  <c r="AC172" i="121"/>
  <c r="AI172" i="121"/>
  <c r="AO172" i="121" s="1"/>
  <c r="H95" i="66"/>
  <c r="F95" i="73" s="1"/>
  <c r="AI90" i="121"/>
  <c r="AC90" i="121"/>
  <c r="Z90" i="121"/>
  <c r="H126" i="66"/>
  <c r="F126" i="73" s="1"/>
  <c r="AC119" i="121"/>
  <c r="AI119" i="121"/>
  <c r="AO119" i="121" s="1"/>
  <c r="AD107" i="121"/>
  <c r="H113" i="72"/>
  <c r="G113" i="73" s="1"/>
  <c r="AJ107" i="121"/>
  <c r="Z107" i="121"/>
  <c r="AD102" i="121"/>
  <c r="AJ102" i="121"/>
  <c r="H108" i="72"/>
  <c r="G108" i="73" s="1"/>
  <c r="Z102" i="121"/>
  <c r="AJ159" i="121"/>
  <c r="AP159" i="121" s="1"/>
  <c r="AD159" i="121"/>
  <c r="H167" i="72"/>
  <c r="G167" i="73" s="1"/>
  <c r="AD60" i="121"/>
  <c r="H65" i="72"/>
  <c r="G65" i="73" s="1"/>
  <c r="AJ60" i="121"/>
  <c r="AP60" i="121" s="1"/>
  <c r="H137" i="72"/>
  <c r="G137" i="73" s="1"/>
  <c r="AJ130" i="121"/>
  <c r="AP130" i="121" s="1"/>
  <c r="AD130" i="121"/>
  <c r="AD123" i="121"/>
  <c r="H130" i="72"/>
  <c r="G130" i="73" s="1"/>
  <c r="AJ123" i="121"/>
  <c r="AP123" i="121" s="1"/>
  <c r="AJ87" i="121"/>
  <c r="AP87" i="121" s="1"/>
  <c r="AD87" i="121"/>
  <c r="H92" i="72"/>
  <c r="G92" i="73" s="1"/>
  <c r="AJ33" i="121"/>
  <c r="H37" i="72"/>
  <c r="G37" i="73" s="1"/>
  <c r="AD33" i="121"/>
  <c r="Z33" i="121"/>
  <c r="H63" i="66"/>
  <c r="F63" i="73" s="1"/>
  <c r="AI58" i="121"/>
  <c r="AO58" i="121" s="1"/>
  <c r="AC58" i="121"/>
  <c r="AI97" i="121"/>
  <c r="H102" i="66"/>
  <c r="F102" i="73" s="1"/>
  <c r="AC97" i="121"/>
  <c r="Z97" i="121"/>
  <c r="F88" i="70"/>
  <c r="H88" i="73" s="1"/>
  <c r="AK83" i="121"/>
  <c r="AQ83" i="121" s="1"/>
  <c r="AE83" i="121"/>
  <c r="F68" i="70"/>
  <c r="H68" i="73" s="1"/>
  <c r="AK63" i="121"/>
  <c r="AQ63" i="121" s="1"/>
  <c r="AE63" i="121"/>
  <c r="F115" i="70"/>
  <c r="H115" i="73" s="1"/>
  <c r="AE109" i="121"/>
  <c r="AK109" i="121"/>
  <c r="F42" i="70"/>
  <c r="H42" i="73" s="1"/>
  <c r="AK38" i="121"/>
  <c r="AQ38" i="121" s="1"/>
  <c r="AE38" i="121"/>
  <c r="F85" i="70"/>
  <c r="H85" i="73" s="1"/>
  <c r="AK80" i="121"/>
  <c r="AQ80" i="121" s="1"/>
  <c r="AE80" i="121"/>
  <c r="AD40" i="121"/>
  <c r="AJ40" i="121"/>
  <c r="H44" i="72"/>
  <c r="G44" i="73" s="1"/>
  <c r="Z40" i="121"/>
  <c r="AJ103" i="121"/>
  <c r="AD103" i="121"/>
  <c r="H109" i="72"/>
  <c r="G109" i="73" s="1"/>
  <c r="Z103" i="121"/>
  <c r="F175" i="70"/>
  <c r="H175" i="73" s="1"/>
  <c r="AK167" i="121"/>
  <c r="AQ167" i="121" s="1"/>
  <c r="AE167" i="121"/>
  <c r="F174" i="70"/>
  <c r="H174" i="73" s="1"/>
  <c r="AE166" i="121"/>
  <c r="AK166" i="121"/>
  <c r="AQ166" i="121" s="1"/>
  <c r="AI153" i="121"/>
  <c r="AO153" i="121" s="1"/>
  <c r="H161" i="66"/>
  <c r="F161" i="73" s="1"/>
  <c r="AC153" i="121"/>
  <c r="H56" i="66"/>
  <c r="F56" i="73" s="1"/>
  <c r="AC51" i="121"/>
  <c r="AI51" i="121"/>
  <c r="AO51" i="121" s="1"/>
  <c r="AD49" i="121"/>
  <c r="AJ49" i="121"/>
  <c r="AP49" i="121" s="1"/>
  <c r="H54" i="72"/>
  <c r="G54" i="73" s="1"/>
  <c r="AJ10" i="121"/>
  <c r="AP10" i="121" s="1"/>
  <c r="H12" i="72"/>
  <c r="G12" i="73" s="1"/>
  <c r="AD10" i="121"/>
  <c r="AD129" i="121"/>
  <c r="AJ129" i="121"/>
  <c r="AP129" i="121" s="1"/>
  <c r="H136" i="72"/>
  <c r="G136" i="73" s="1"/>
  <c r="AD141" i="121"/>
  <c r="AJ141" i="121"/>
  <c r="AP141" i="121" s="1"/>
  <c r="H149" i="72"/>
  <c r="G149" i="73" s="1"/>
  <c r="AJ19" i="121"/>
  <c r="H22" i="72"/>
  <c r="G22" i="73" s="1"/>
  <c r="AD19" i="121"/>
  <c r="Z19" i="121"/>
  <c r="AD177" i="121"/>
  <c r="AJ177" i="121"/>
  <c r="AP177" i="121" s="1"/>
  <c r="H187" i="72"/>
  <c r="G187" i="73" s="1"/>
  <c r="AJ149" i="121"/>
  <c r="AP149" i="121" s="1"/>
  <c r="H157" i="72"/>
  <c r="G157" i="73" s="1"/>
  <c r="AD149" i="121"/>
  <c r="H112" i="72"/>
  <c r="G112" i="73" s="1"/>
  <c r="AD106" i="121"/>
  <c r="AJ106" i="121"/>
  <c r="Z106" i="121"/>
  <c r="H99" i="72"/>
  <c r="G99" i="73" s="1"/>
  <c r="AJ94" i="121"/>
  <c r="AP94" i="121" s="1"/>
  <c r="AD94" i="121"/>
  <c r="AM175" i="121"/>
  <c r="AS175" i="121" s="1"/>
  <c r="AQ175" i="121"/>
  <c r="H81" i="66"/>
  <c r="F81" i="73" s="1"/>
  <c r="AC76" i="121"/>
  <c r="AI76" i="121"/>
  <c r="Z76" i="121"/>
  <c r="AC60" i="121"/>
  <c r="AI60" i="121"/>
  <c r="AO60" i="121" s="1"/>
  <c r="H65" i="66"/>
  <c r="F65" i="73" s="1"/>
  <c r="H75" i="66"/>
  <c r="F75" i="73" s="1"/>
  <c r="AI70" i="121"/>
  <c r="AO70" i="121" s="1"/>
  <c r="AC70" i="121"/>
  <c r="AJ152" i="121"/>
  <c r="AP152" i="121" s="1"/>
  <c r="H160" i="72"/>
  <c r="G160" i="73" s="1"/>
  <c r="AD152" i="121"/>
  <c r="H88" i="72"/>
  <c r="G88" i="73" s="1"/>
  <c r="AD83" i="121"/>
  <c r="AJ83" i="121"/>
  <c r="AP83" i="121" s="1"/>
  <c r="F105" i="70"/>
  <c r="H105" i="73" s="1"/>
  <c r="AE99" i="121"/>
  <c r="AK99" i="121"/>
  <c r="AQ99" i="121" s="1"/>
  <c r="F81" i="70"/>
  <c r="H81" i="73" s="1"/>
  <c r="AE76" i="121"/>
  <c r="AK76" i="121"/>
  <c r="AQ76" i="121" s="1"/>
  <c r="F28" i="70"/>
  <c r="H28" i="73" s="1"/>
  <c r="J28" i="73" s="1"/>
  <c r="AE25" i="121"/>
  <c r="AK25" i="121"/>
  <c r="AQ25" i="121" s="1"/>
  <c r="F30" i="70"/>
  <c r="H30" i="73" s="1"/>
  <c r="AK27" i="121"/>
  <c r="AQ27" i="121" s="1"/>
  <c r="AE27" i="121"/>
  <c r="F70" i="70"/>
  <c r="H70" i="73" s="1"/>
  <c r="AE65" i="121"/>
  <c r="AK65" i="121"/>
  <c r="AQ65" i="121" s="1"/>
  <c r="F34" i="70"/>
  <c r="H34" i="73" s="1"/>
  <c r="AK30" i="121"/>
  <c r="AQ30" i="121" s="1"/>
  <c r="AE30" i="121"/>
  <c r="AG30" i="121" s="1"/>
  <c r="F56" i="70"/>
  <c r="H56" i="73" s="1"/>
  <c r="AK51" i="121"/>
  <c r="AQ51" i="121" s="1"/>
  <c r="AE51" i="121"/>
  <c r="F122" i="70"/>
  <c r="H122" i="73" s="1"/>
  <c r="AE116" i="121"/>
  <c r="AG116" i="121" s="1"/>
  <c r="AK116" i="121"/>
  <c r="AQ116" i="121" s="1"/>
  <c r="F82" i="70"/>
  <c r="H82" i="73" s="1"/>
  <c r="AK77" i="121"/>
  <c r="AQ77" i="121" s="1"/>
  <c r="AE77" i="121"/>
  <c r="F62" i="70"/>
  <c r="H62" i="73" s="1"/>
  <c r="AK57" i="121"/>
  <c r="AQ57" i="121" s="1"/>
  <c r="AE57" i="121"/>
  <c r="F87" i="70"/>
  <c r="H87" i="73" s="1"/>
  <c r="AE82" i="121"/>
  <c r="AK82" i="121"/>
  <c r="AQ82" i="121" s="1"/>
  <c r="F63" i="70"/>
  <c r="H63" i="73" s="1"/>
  <c r="AK58" i="121"/>
  <c r="AQ58" i="121" s="1"/>
  <c r="AE58" i="121"/>
  <c r="AJ68" i="121"/>
  <c r="AP68" i="121" s="1"/>
  <c r="AD68" i="121"/>
  <c r="H73" i="72"/>
  <c r="G73" i="73" s="1"/>
  <c r="AJ15" i="121"/>
  <c r="AD15" i="121"/>
  <c r="H17" i="72"/>
  <c r="G17" i="73" s="1"/>
  <c r="Z15" i="121"/>
  <c r="AD24" i="121"/>
  <c r="H27" i="72"/>
  <c r="G27" i="73" s="1"/>
  <c r="AJ24" i="121"/>
  <c r="Z24" i="121"/>
  <c r="H46" i="72"/>
  <c r="G46" i="73" s="1"/>
  <c r="AD42" i="121"/>
  <c r="AJ42" i="121"/>
  <c r="Z42" i="121"/>
  <c r="H169" i="72"/>
  <c r="G169" i="73" s="1"/>
  <c r="AD161" i="121"/>
  <c r="AJ161" i="121"/>
  <c r="AP161" i="121" s="1"/>
  <c r="AD122" i="121"/>
  <c r="H129" i="72"/>
  <c r="G129" i="73" s="1"/>
  <c r="AJ122" i="121"/>
  <c r="AP122" i="121" s="1"/>
  <c r="AJ140" i="121"/>
  <c r="AP140" i="121" s="1"/>
  <c r="H148" i="72"/>
  <c r="G148" i="73" s="1"/>
  <c r="AD140" i="121"/>
  <c r="AD82" i="121"/>
  <c r="H87" i="72"/>
  <c r="G87" i="73" s="1"/>
  <c r="AJ82" i="121"/>
  <c r="AP82" i="121" s="1"/>
  <c r="H16" i="72"/>
  <c r="G16" i="73" s="1"/>
  <c r="AJ14" i="121"/>
  <c r="AD14" i="121"/>
  <c r="Z14" i="121"/>
  <c r="H51" i="72"/>
  <c r="G51" i="73" s="1"/>
  <c r="AD46" i="121"/>
  <c r="AJ46" i="121"/>
  <c r="AP46" i="121" s="1"/>
  <c r="F137" i="70"/>
  <c r="H137" i="73" s="1"/>
  <c r="AE130" i="121"/>
  <c r="AK130" i="121"/>
  <c r="AQ130" i="121" s="1"/>
  <c r="F157" i="70"/>
  <c r="H157" i="73" s="1"/>
  <c r="AK149" i="121"/>
  <c r="AQ149" i="121" s="1"/>
  <c r="AE149" i="121"/>
  <c r="F129" i="70"/>
  <c r="H129" i="73" s="1"/>
  <c r="AK122" i="121"/>
  <c r="AQ122" i="121" s="1"/>
  <c r="AE122" i="121"/>
  <c r="F177" i="70"/>
  <c r="H177" i="73" s="1"/>
  <c r="AK169" i="121"/>
  <c r="AQ169" i="121" s="1"/>
  <c r="AE169" i="121"/>
  <c r="F179" i="70"/>
  <c r="H179" i="73" s="1"/>
  <c r="AK171" i="121"/>
  <c r="AQ171" i="121" s="1"/>
  <c r="AE171" i="121"/>
  <c r="F141" i="70"/>
  <c r="H141" i="73" s="1"/>
  <c r="AE134" i="121"/>
  <c r="AK134" i="121"/>
  <c r="AQ134" i="121" s="1"/>
  <c r="H58" i="66"/>
  <c r="F58" i="73" s="1"/>
  <c r="AI53" i="121"/>
  <c r="AO53" i="121" s="1"/>
  <c r="AC53" i="121"/>
  <c r="AC89" i="121"/>
  <c r="AI89" i="121"/>
  <c r="H94" i="66"/>
  <c r="F94" i="73" s="1"/>
  <c r="Z89" i="121"/>
  <c r="H146" i="66"/>
  <c r="F146" i="73" s="1"/>
  <c r="AC138" i="121"/>
  <c r="AI138" i="121"/>
  <c r="AO138" i="121" s="1"/>
  <c r="AI148" i="121"/>
  <c r="AO148" i="121" s="1"/>
  <c r="AC148" i="121"/>
  <c r="H156" i="66"/>
  <c r="F156" i="73" s="1"/>
  <c r="H176" i="66"/>
  <c r="F176" i="73" s="1"/>
  <c r="AI168" i="121"/>
  <c r="AO168" i="121" s="1"/>
  <c r="AC168" i="121"/>
  <c r="H128" i="66"/>
  <c r="F128" i="73" s="1"/>
  <c r="AC121" i="121"/>
  <c r="AI121" i="121"/>
  <c r="AO121" i="121" s="1"/>
  <c r="AC132" i="121"/>
  <c r="AI132" i="121"/>
  <c r="AO132" i="121" s="1"/>
  <c r="H139" i="66"/>
  <c r="F139" i="73" s="1"/>
  <c r="AC11" i="121"/>
  <c r="AI11" i="121"/>
  <c r="H13" i="66"/>
  <c r="F13" i="73" s="1"/>
  <c r="Z11" i="121"/>
  <c r="AC75" i="121"/>
  <c r="H80" i="66"/>
  <c r="F80" i="73" s="1"/>
  <c r="AI75" i="121"/>
  <c r="Z75" i="121"/>
  <c r="AJ165" i="121"/>
  <c r="AP165" i="121" s="1"/>
  <c r="AD165" i="121"/>
  <c r="H173" i="72"/>
  <c r="G173" i="73" s="1"/>
  <c r="AD52" i="121"/>
  <c r="AJ52" i="121"/>
  <c r="AP52" i="121" s="1"/>
  <c r="H57" i="72"/>
  <c r="G57" i="73" s="1"/>
  <c r="H71" i="72"/>
  <c r="G71" i="73" s="1"/>
  <c r="AJ66" i="121"/>
  <c r="AP66" i="121" s="1"/>
  <c r="AD66" i="121"/>
  <c r="AD41" i="121"/>
  <c r="AJ41" i="121"/>
  <c r="H45" i="72"/>
  <c r="G45" i="73" s="1"/>
  <c r="Z41" i="121"/>
  <c r="AD39" i="121"/>
  <c r="H43" i="72"/>
  <c r="G43" i="73" s="1"/>
  <c r="AJ39" i="121"/>
  <c r="Z39" i="121"/>
  <c r="AC91" i="121"/>
  <c r="AI91" i="121"/>
  <c r="H96" i="66"/>
  <c r="F96" i="73" s="1"/>
  <c r="Z91" i="121"/>
  <c r="H148" i="66"/>
  <c r="F148" i="73" s="1"/>
  <c r="AI140" i="121"/>
  <c r="AO140" i="121" s="1"/>
  <c r="AC140" i="121"/>
  <c r="AD99" i="121"/>
  <c r="H105" i="72"/>
  <c r="G105" i="73" s="1"/>
  <c r="AJ99" i="121"/>
  <c r="Z99" i="121"/>
  <c r="AD113" i="121"/>
  <c r="H119" i="72"/>
  <c r="G119" i="73" s="1"/>
  <c r="AJ113" i="121"/>
  <c r="Z113" i="121"/>
  <c r="AJ64" i="121"/>
  <c r="AP64" i="121" s="1"/>
  <c r="H69" i="72"/>
  <c r="G69" i="73" s="1"/>
  <c r="AD64" i="121"/>
  <c r="AD63" i="121"/>
  <c r="H68" i="72"/>
  <c r="G68" i="73" s="1"/>
  <c r="AJ63" i="121"/>
  <c r="AP63" i="121" s="1"/>
  <c r="AD164" i="121"/>
  <c r="H172" i="72"/>
  <c r="G172" i="73" s="1"/>
  <c r="AJ164" i="121"/>
  <c r="AP164" i="121" s="1"/>
  <c r="AD74" i="121"/>
  <c r="H79" i="72"/>
  <c r="G79" i="73" s="1"/>
  <c r="AJ74" i="121"/>
  <c r="AP74" i="121" s="1"/>
  <c r="AD72" i="121"/>
  <c r="AJ72" i="121"/>
  <c r="AP72" i="121" s="1"/>
  <c r="H77" i="72"/>
  <c r="G77" i="73" s="1"/>
  <c r="AD96" i="121"/>
  <c r="AJ96" i="121"/>
  <c r="AP96" i="121" s="1"/>
  <c r="H101" i="72"/>
  <c r="G101" i="73" s="1"/>
  <c r="AJ23" i="121"/>
  <c r="H26" i="72"/>
  <c r="G26" i="73" s="1"/>
  <c r="AD23" i="121"/>
  <c r="Z23" i="121"/>
  <c r="AD168" i="121"/>
  <c r="AJ168" i="121"/>
  <c r="AP168" i="121" s="1"/>
  <c r="H176" i="72"/>
  <c r="G176" i="73" s="1"/>
  <c r="H74" i="72"/>
  <c r="G74" i="73" s="1"/>
  <c r="AJ69" i="121"/>
  <c r="AP69" i="121" s="1"/>
  <c r="AD69" i="121"/>
  <c r="H82" i="72"/>
  <c r="G82" i="73" s="1"/>
  <c r="AD77" i="121"/>
  <c r="AJ77" i="121"/>
  <c r="AP77" i="121" s="1"/>
  <c r="AJ156" i="121"/>
  <c r="AP156" i="121" s="1"/>
  <c r="H164" i="72"/>
  <c r="G164" i="73" s="1"/>
  <c r="AD156" i="121"/>
  <c r="AJ100" i="121"/>
  <c r="H106" i="72"/>
  <c r="G106" i="73" s="1"/>
  <c r="AD100" i="121"/>
  <c r="Z100" i="121"/>
  <c r="H95" i="72"/>
  <c r="G95" i="73" s="1"/>
  <c r="AD90" i="121"/>
  <c r="AJ90" i="121"/>
  <c r="AP90" i="121" s="1"/>
  <c r="AD134" i="121"/>
  <c r="H141" i="72"/>
  <c r="G141" i="73" s="1"/>
  <c r="AJ134" i="121"/>
  <c r="AP134" i="121" s="1"/>
  <c r="AD91" i="121"/>
  <c r="H96" i="72"/>
  <c r="G96" i="73" s="1"/>
  <c r="AJ91" i="121"/>
  <c r="AP91" i="121" s="1"/>
  <c r="H89" i="72"/>
  <c r="G89" i="73" s="1"/>
  <c r="AD84" i="121"/>
  <c r="AJ84" i="121"/>
  <c r="AP84" i="121" s="1"/>
  <c r="AI149" i="121"/>
  <c r="AO149" i="121" s="1"/>
  <c r="AC149" i="121"/>
  <c r="H157" i="66"/>
  <c r="F157" i="73" s="1"/>
  <c r="AI62" i="121"/>
  <c r="AO62" i="121" s="1"/>
  <c r="AC62" i="121"/>
  <c r="H67" i="66"/>
  <c r="F67" i="73" s="1"/>
  <c r="H70" i="66"/>
  <c r="F70" i="73" s="1"/>
  <c r="AC65" i="121"/>
  <c r="AI65" i="121"/>
  <c r="AO65" i="121" s="1"/>
  <c r="AI134" i="121"/>
  <c r="AO134" i="121" s="1"/>
  <c r="AC134" i="121"/>
  <c r="H141" i="66"/>
  <c r="F141" i="73" s="1"/>
  <c r="F51" i="70"/>
  <c r="H51" i="73" s="1"/>
  <c r="AK46" i="121"/>
  <c r="AE46" i="121"/>
  <c r="F154" i="70"/>
  <c r="H154" i="73" s="1"/>
  <c r="AK146" i="121"/>
  <c r="AQ146" i="121" s="1"/>
  <c r="AE146" i="121"/>
  <c r="H53" i="66"/>
  <c r="F53" i="73" s="1"/>
  <c r="AC48" i="121"/>
  <c r="AI48" i="121"/>
  <c r="AO48" i="121" s="1"/>
  <c r="AD146" i="121"/>
  <c r="AJ146" i="121"/>
  <c r="AP146" i="121" s="1"/>
  <c r="H154" i="72"/>
  <c r="G154" i="73" s="1"/>
  <c r="AD128" i="121"/>
  <c r="H135" i="72"/>
  <c r="G135" i="73" s="1"/>
  <c r="AJ128" i="121"/>
  <c r="AP128" i="121" s="1"/>
  <c r="AD76" i="121"/>
  <c r="AJ76" i="121"/>
  <c r="AP76" i="121" s="1"/>
  <c r="H81" i="72"/>
  <c r="G81" i="73" s="1"/>
  <c r="AD138" i="121"/>
  <c r="AJ138" i="121"/>
  <c r="AP138" i="121" s="1"/>
  <c r="H146" i="72"/>
  <c r="G146" i="73" s="1"/>
  <c r="AJ36" i="121"/>
  <c r="AD36" i="121"/>
  <c r="H40" i="72"/>
  <c r="G40" i="73" s="1"/>
  <c r="Z36" i="121"/>
  <c r="H97" i="72"/>
  <c r="G97" i="73" s="1"/>
  <c r="AJ92" i="121"/>
  <c r="AP92" i="121" s="1"/>
  <c r="AD92" i="121"/>
  <c r="AD85" i="121"/>
  <c r="AJ85" i="121"/>
  <c r="AP85" i="121" s="1"/>
  <c r="H90" i="72"/>
  <c r="G90" i="73" s="1"/>
  <c r="H120" i="72"/>
  <c r="G120" i="73" s="1"/>
  <c r="AJ114" i="121"/>
  <c r="AD114" i="121"/>
  <c r="Z114" i="121"/>
  <c r="AD27" i="121"/>
  <c r="AJ27" i="121"/>
  <c r="H30" i="72"/>
  <c r="G30" i="73" s="1"/>
  <c r="Z27" i="121"/>
  <c r="AI169" i="121"/>
  <c r="AO169" i="121" s="1"/>
  <c r="AC169" i="121"/>
  <c r="H177" i="66"/>
  <c r="F177" i="73" s="1"/>
  <c r="H52" i="66"/>
  <c r="F52" i="73" s="1"/>
  <c r="AC47" i="121"/>
  <c r="AI47" i="121"/>
  <c r="AO47" i="121" s="1"/>
  <c r="AC177" i="121"/>
  <c r="H187" i="66"/>
  <c r="F187" i="73" s="1"/>
  <c r="AI177" i="121"/>
  <c r="AO177" i="121" s="1"/>
  <c r="H173" i="66"/>
  <c r="F173" i="73" s="1"/>
  <c r="AC165" i="121"/>
  <c r="AI165" i="121"/>
  <c r="AO165" i="121" s="1"/>
  <c r="AI82" i="121"/>
  <c r="AC82" i="121"/>
  <c r="H87" i="66"/>
  <c r="F87" i="73" s="1"/>
  <c r="Z82" i="121"/>
  <c r="H14" i="66"/>
  <c r="F14" i="73" s="1"/>
  <c r="AI12" i="121"/>
  <c r="AC12" i="121"/>
  <c r="Z12" i="121"/>
  <c r="H74" i="66"/>
  <c r="F74" i="73" s="1"/>
  <c r="AC69" i="121"/>
  <c r="AI69" i="121"/>
  <c r="AO69" i="121" s="1"/>
  <c r="H92" i="66"/>
  <c r="F92" i="73" s="1"/>
  <c r="AC87" i="121"/>
  <c r="AI87" i="121"/>
  <c r="Z87" i="121"/>
  <c r="AI122" i="121"/>
  <c r="AO122" i="121" s="1"/>
  <c r="AC122" i="121"/>
  <c r="H129" i="66"/>
  <c r="F129" i="73" s="1"/>
  <c r="AI146" i="121"/>
  <c r="AO146" i="121" s="1"/>
  <c r="H154" i="66"/>
  <c r="F154" i="73" s="1"/>
  <c r="AC146" i="121"/>
  <c r="AC130" i="121"/>
  <c r="H137" i="66"/>
  <c r="F137" i="73" s="1"/>
  <c r="AI130" i="121"/>
  <c r="AO130" i="121" s="1"/>
  <c r="F67" i="70"/>
  <c r="H67" i="73" s="1"/>
  <c r="AE62" i="121"/>
  <c r="AK62" i="121"/>
  <c r="AQ62" i="121" s="1"/>
  <c r="F65" i="70"/>
  <c r="H65" i="73" s="1"/>
  <c r="AK60" i="121"/>
  <c r="AQ60" i="121" s="1"/>
  <c r="AE60" i="121"/>
  <c r="F91" i="70"/>
  <c r="H91" i="73" s="1"/>
  <c r="AK86" i="121"/>
  <c r="AQ86" i="121" s="1"/>
  <c r="AE86" i="121"/>
  <c r="F74" i="70"/>
  <c r="H74" i="73" s="1"/>
  <c r="AE69" i="121"/>
  <c r="AK69" i="121"/>
  <c r="AQ69" i="121" s="1"/>
  <c r="F29" i="70"/>
  <c r="H29" i="73" s="1"/>
  <c r="AE26" i="121"/>
  <c r="AG26" i="121" s="1"/>
  <c r="AK26" i="121"/>
  <c r="AQ26" i="121" s="1"/>
  <c r="F22" i="70"/>
  <c r="H22" i="73" s="1"/>
  <c r="J22" i="73" s="1"/>
  <c r="AK19" i="121"/>
  <c r="AQ19" i="121" s="1"/>
  <c r="AE19" i="121"/>
  <c r="F10" i="70"/>
  <c r="H10" i="73" s="1"/>
  <c r="J10" i="73" s="1"/>
  <c r="AK8" i="121"/>
  <c r="AE8" i="121"/>
  <c r="F101" i="70"/>
  <c r="H101" i="73" s="1"/>
  <c r="AE96" i="121"/>
  <c r="AK96" i="121"/>
  <c r="AQ96" i="121" s="1"/>
  <c r="F59" i="70"/>
  <c r="H59" i="73" s="1"/>
  <c r="AK54" i="121"/>
  <c r="AQ54" i="121" s="1"/>
  <c r="AE54" i="121"/>
  <c r="F123" i="70"/>
  <c r="H123" i="73" s="1"/>
  <c r="AK117" i="121"/>
  <c r="AQ117" i="121" s="1"/>
  <c r="AE117" i="121"/>
  <c r="F33" i="70"/>
  <c r="H33" i="73" s="1"/>
  <c r="J33" i="73" s="1"/>
  <c r="AK29" i="121"/>
  <c r="AQ29" i="121" s="1"/>
  <c r="AE29" i="121"/>
  <c r="U180" i="121"/>
  <c r="G190" i="67"/>
  <c r="F188" i="70"/>
  <c r="H188" i="73" s="1"/>
  <c r="AK178" i="121"/>
  <c r="AQ178" i="121" s="1"/>
  <c r="AE178" i="121"/>
  <c r="F135" i="70"/>
  <c r="H135" i="73" s="1"/>
  <c r="AE128" i="121"/>
  <c r="AK128" i="121"/>
  <c r="AQ128" i="121" s="1"/>
  <c r="F172" i="70"/>
  <c r="H172" i="73" s="1"/>
  <c r="AE164" i="121"/>
  <c r="AK164" i="121"/>
  <c r="AQ164" i="121" s="1"/>
  <c r="H79" i="66"/>
  <c r="F79" i="73" s="1"/>
  <c r="AC74" i="121"/>
  <c r="AI74" i="121"/>
  <c r="Z74" i="121"/>
  <c r="H64" i="66"/>
  <c r="F64" i="73" s="1"/>
  <c r="AI59" i="121"/>
  <c r="AO59" i="121" s="1"/>
  <c r="AC59" i="121"/>
  <c r="F110" i="70"/>
  <c r="H110" i="73" s="1"/>
  <c r="AK104" i="121"/>
  <c r="AQ104" i="121" s="1"/>
  <c r="AE104" i="121"/>
  <c r="F35" i="70"/>
  <c r="H35" i="73" s="1"/>
  <c r="AK31" i="121"/>
  <c r="AQ31" i="121" s="1"/>
  <c r="AE31" i="121"/>
  <c r="F55" i="70"/>
  <c r="H55" i="73" s="1"/>
  <c r="AE50" i="121"/>
  <c r="AK50" i="121"/>
  <c r="AQ50" i="121" s="1"/>
  <c r="F14" i="70"/>
  <c r="H14" i="73" s="1"/>
  <c r="AK12" i="121"/>
  <c r="AQ12" i="121" s="1"/>
  <c r="AE12" i="121"/>
  <c r="AJ95" i="121"/>
  <c r="AP95" i="121" s="1"/>
  <c r="AD95" i="121"/>
  <c r="H100" i="72"/>
  <c r="G100" i="73" s="1"/>
  <c r="AJ160" i="121"/>
  <c r="AP160" i="121" s="1"/>
  <c r="H168" i="72"/>
  <c r="G168" i="73" s="1"/>
  <c r="AD160" i="121"/>
  <c r="AJ21" i="121"/>
  <c r="AD21" i="121"/>
  <c r="H24" i="72"/>
  <c r="G24" i="73" s="1"/>
  <c r="Z21" i="121"/>
  <c r="AC84" i="121"/>
  <c r="AI84" i="121"/>
  <c r="H89" i="66"/>
  <c r="F89" i="73" s="1"/>
  <c r="Z84" i="121"/>
  <c r="H136" i="66"/>
  <c r="F136" i="73" s="1"/>
  <c r="AI129" i="121"/>
  <c r="AO129" i="121" s="1"/>
  <c r="AC129" i="121"/>
  <c r="AC124" i="121"/>
  <c r="AI124" i="121"/>
  <c r="AO124" i="121" s="1"/>
  <c r="H131" i="66"/>
  <c r="F131" i="73" s="1"/>
  <c r="H127" i="66"/>
  <c r="F127" i="73" s="1"/>
  <c r="AC120" i="121"/>
  <c r="AI120" i="121"/>
  <c r="AO120" i="121" s="1"/>
  <c r="H68" i="66"/>
  <c r="F68" i="73" s="1"/>
  <c r="AI63" i="121"/>
  <c r="AO63" i="121" s="1"/>
  <c r="AC63" i="121"/>
  <c r="AJ44" i="121"/>
  <c r="AD44" i="121"/>
  <c r="H48" i="72"/>
  <c r="G48" i="73" s="1"/>
  <c r="Z44" i="121"/>
  <c r="H178" i="72"/>
  <c r="G178" i="73" s="1"/>
  <c r="AD170" i="121"/>
  <c r="AJ170" i="121"/>
  <c r="AP170" i="121" s="1"/>
  <c r="AJ148" i="121"/>
  <c r="AP148" i="121" s="1"/>
  <c r="AD148" i="121"/>
  <c r="H156" i="72"/>
  <c r="G156" i="73" s="1"/>
  <c r="AJ31" i="121"/>
  <c r="AD31" i="121"/>
  <c r="H35" i="72"/>
  <c r="G35" i="73" s="1"/>
  <c r="Z31" i="121"/>
  <c r="H107" i="72"/>
  <c r="G107" i="73" s="1"/>
  <c r="AD101" i="121"/>
  <c r="AJ101" i="121"/>
  <c r="Z101" i="121"/>
  <c r="H178" i="66"/>
  <c r="F178" i="73" s="1"/>
  <c r="AC170" i="121"/>
  <c r="AI170" i="121"/>
  <c r="AO170" i="121" s="1"/>
  <c r="H83" i="66"/>
  <c r="F83" i="73" s="1"/>
  <c r="AC78" i="121"/>
  <c r="AI78" i="121"/>
  <c r="Z78" i="121"/>
  <c r="AC160" i="121"/>
  <c r="H168" i="66"/>
  <c r="F168" i="73" s="1"/>
  <c r="AI160" i="121"/>
  <c r="AO160" i="121" s="1"/>
  <c r="H175" i="66"/>
  <c r="F175" i="73" s="1"/>
  <c r="AI167" i="121"/>
  <c r="AO167" i="121" s="1"/>
  <c r="AC167" i="121"/>
  <c r="H25" i="72"/>
  <c r="G25" i="73" s="1"/>
  <c r="AJ22" i="121"/>
  <c r="AD22" i="121"/>
  <c r="Z22" i="121"/>
  <c r="AJ126" i="121"/>
  <c r="AP126" i="121" s="1"/>
  <c r="H133" i="72"/>
  <c r="G133" i="73" s="1"/>
  <c r="AD126" i="121"/>
  <c r="AD132" i="121"/>
  <c r="H139" i="72"/>
  <c r="G139" i="73" s="1"/>
  <c r="AJ132" i="121"/>
  <c r="AP132" i="121" s="1"/>
  <c r="H111" i="72"/>
  <c r="G111" i="73" s="1"/>
  <c r="AJ105" i="121"/>
  <c r="AD105" i="121"/>
  <c r="Z105" i="121"/>
  <c r="F19" i="70"/>
  <c r="H19" i="73" s="1"/>
  <c r="AK17" i="121"/>
  <c r="AQ17" i="121" s="1"/>
  <c r="AE17" i="121"/>
  <c r="AR8" i="121"/>
  <c r="AR181" i="121" s="1"/>
  <c r="AL181" i="121"/>
  <c r="AD80" i="121"/>
  <c r="AJ80" i="121"/>
  <c r="AP80" i="121" s="1"/>
  <c r="H85" i="72"/>
  <c r="G85" i="73" s="1"/>
  <c r="AD97" i="121"/>
  <c r="AJ97" i="121"/>
  <c r="AP97" i="121" s="1"/>
  <c r="H102" i="72"/>
  <c r="G102" i="73" s="1"/>
  <c r="H61" i="72"/>
  <c r="G61" i="73" s="1"/>
  <c r="AD56" i="121"/>
  <c r="AJ56" i="121"/>
  <c r="AP56" i="121" s="1"/>
  <c r="AD51" i="121"/>
  <c r="H56" i="72"/>
  <c r="G56" i="73" s="1"/>
  <c r="AJ51" i="121"/>
  <c r="AP51" i="121" s="1"/>
  <c r="AD110" i="121"/>
  <c r="H116" i="72"/>
  <c r="G116" i="73" s="1"/>
  <c r="AJ110" i="121"/>
  <c r="Z110" i="121"/>
  <c r="AD38" i="121"/>
  <c r="AJ38" i="121"/>
  <c r="H42" i="72"/>
  <c r="G42" i="73" s="1"/>
  <c r="Z38" i="121"/>
  <c r="AJ93" i="121"/>
  <c r="AP93" i="121" s="1"/>
  <c r="AD93" i="121"/>
  <c r="H98" i="72"/>
  <c r="G98" i="73" s="1"/>
  <c r="AD79" i="121"/>
  <c r="H84" i="72"/>
  <c r="G84" i="73" s="1"/>
  <c r="AJ79" i="121"/>
  <c r="AP79" i="121" s="1"/>
  <c r="AD167" i="121"/>
  <c r="H175" i="72"/>
  <c r="G175" i="73" s="1"/>
  <c r="AJ167" i="121"/>
  <c r="AP167" i="121" s="1"/>
  <c r="H133" i="66"/>
  <c r="F133" i="73" s="1"/>
  <c r="AC126" i="121"/>
  <c r="AI126" i="121"/>
  <c r="AO126" i="121" s="1"/>
  <c r="AC139" i="121"/>
  <c r="AI139" i="121"/>
  <c r="AO139" i="121" s="1"/>
  <c r="H147" i="66"/>
  <c r="F147" i="73" s="1"/>
  <c r="AI72" i="121"/>
  <c r="AC72" i="121"/>
  <c r="H77" i="66"/>
  <c r="F77" i="73" s="1"/>
  <c r="Z72" i="121"/>
  <c r="AC145" i="121"/>
  <c r="AI145" i="121"/>
  <c r="AO145" i="121" s="1"/>
  <c r="H153" i="66"/>
  <c r="F153" i="73" s="1"/>
  <c r="F126" i="70"/>
  <c r="H126" i="73" s="1"/>
  <c r="AK119" i="121"/>
  <c r="AE119" i="121"/>
  <c r="F128" i="70"/>
  <c r="H128" i="73" s="1"/>
  <c r="AK121" i="121"/>
  <c r="AQ121" i="121" s="1"/>
  <c r="AE121" i="121"/>
  <c r="AC79" i="121"/>
  <c r="H84" i="66"/>
  <c r="F84" i="73" s="1"/>
  <c r="AI79" i="121"/>
  <c r="Z79" i="121"/>
  <c r="H73" i="66"/>
  <c r="F73" i="73" s="1"/>
  <c r="AI68" i="121"/>
  <c r="AO68" i="121" s="1"/>
  <c r="AC68" i="121"/>
  <c r="AC180" i="121"/>
  <c r="H190" i="66"/>
  <c r="F190" i="73" s="1"/>
  <c r="AI180" i="121"/>
  <c r="AO180" i="121" s="1"/>
  <c r="F72" i="70"/>
  <c r="H72" i="73" s="1"/>
  <c r="AK67" i="121"/>
  <c r="AQ67" i="121" s="1"/>
  <c r="AE67" i="121"/>
  <c r="F84" i="70"/>
  <c r="H84" i="73" s="1"/>
  <c r="AE79" i="121"/>
  <c r="AK79" i="121"/>
  <c r="AQ79" i="121" s="1"/>
  <c r="F73" i="70"/>
  <c r="H73" i="73" s="1"/>
  <c r="AE68" i="121"/>
  <c r="AK68" i="121"/>
  <c r="AQ68" i="121" s="1"/>
  <c r="F18" i="70"/>
  <c r="H18" i="73" s="1"/>
  <c r="J18" i="73" s="1"/>
  <c r="AK16" i="121"/>
  <c r="AQ16" i="121" s="1"/>
  <c r="AE16" i="121"/>
  <c r="F111" i="70"/>
  <c r="H111" i="73" s="1"/>
  <c r="AE105" i="121"/>
  <c r="AK105" i="121"/>
  <c r="AQ105" i="121" s="1"/>
  <c r="F16" i="70"/>
  <c r="H16" i="73" s="1"/>
  <c r="J16" i="73" s="1"/>
  <c r="AE14" i="121"/>
  <c r="AK14" i="121"/>
  <c r="AQ14" i="121" s="1"/>
  <c r="F39" i="70"/>
  <c r="H39" i="73" s="1"/>
  <c r="AK35" i="121"/>
  <c r="AQ35" i="121" s="1"/>
  <c r="AE35" i="121"/>
  <c r="F121" i="70"/>
  <c r="H121" i="73" s="1"/>
  <c r="J121" i="73" s="1"/>
  <c r="AE115" i="121"/>
  <c r="AK115" i="121"/>
  <c r="AQ115" i="121" s="1"/>
  <c r="F100" i="70"/>
  <c r="H100" i="73" s="1"/>
  <c r="J100" i="73" s="1"/>
  <c r="AK95" i="121"/>
  <c r="AQ95" i="121" s="1"/>
  <c r="AE95" i="121"/>
  <c r="F106" i="70"/>
  <c r="H106" i="73" s="1"/>
  <c r="AE100" i="121"/>
  <c r="AK100" i="121"/>
  <c r="AQ100" i="121" s="1"/>
  <c r="F58" i="70"/>
  <c r="H58" i="73" s="1"/>
  <c r="AK53" i="121"/>
  <c r="AQ53" i="121" s="1"/>
  <c r="AE53" i="121"/>
  <c r="F47" i="70"/>
  <c r="H47" i="73" s="1"/>
  <c r="AE43" i="121"/>
  <c r="AK43" i="121"/>
  <c r="AQ43" i="121" s="1"/>
  <c r="F149" i="70"/>
  <c r="H149" i="73" s="1"/>
  <c r="AE141" i="121"/>
  <c r="AK141" i="121"/>
  <c r="AQ141" i="121" s="1"/>
  <c r="F142" i="70"/>
  <c r="H142" i="73" s="1"/>
  <c r="AE135" i="121"/>
  <c r="AK135" i="121"/>
  <c r="AQ135" i="121" s="1"/>
  <c r="F138" i="70"/>
  <c r="H138" i="73" s="1"/>
  <c r="AK131" i="121"/>
  <c r="AQ131" i="121" s="1"/>
  <c r="AE131" i="121"/>
  <c r="F170" i="70"/>
  <c r="H170" i="73" s="1"/>
  <c r="AK162" i="121"/>
  <c r="AQ162" i="121" s="1"/>
  <c r="AE162" i="121"/>
  <c r="F139" i="70"/>
  <c r="H139" i="73" s="1"/>
  <c r="AE132" i="121"/>
  <c r="AK132" i="121"/>
  <c r="AQ132" i="121" s="1"/>
  <c r="F150" i="70"/>
  <c r="H150" i="73" s="1"/>
  <c r="AK142" i="121"/>
  <c r="AQ142" i="121" s="1"/>
  <c r="AE142" i="121"/>
  <c r="C41" i="55"/>
  <c r="D16" i="122"/>
  <c r="D17" i="122" s="1"/>
  <c r="D20" i="122" s="1"/>
  <c r="D21" i="122" s="1"/>
  <c r="F11" i="56"/>
  <c r="F15" i="56"/>
  <c r="H91" i="66"/>
  <c r="F91" i="73" s="1"/>
  <c r="AC86" i="121"/>
  <c r="AI86" i="121"/>
  <c r="Z86" i="121"/>
  <c r="AC92" i="121"/>
  <c r="AI92" i="121"/>
  <c r="H97" i="66"/>
  <c r="F97" i="73" s="1"/>
  <c r="Z92" i="121"/>
  <c r="H172" i="66"/>
  <c r="F172" i="73" s="1"/>
  <c r="AC164" i="121"/>
  <c r="AI164" i="121"/>
  <c r="AO164" i="121" s="1"/>
  <c r="AI64" i="121"/>
  <c r="AO64" i="121" s="1"/>
  <c r="H69" i="66"/>
  <c r="F69" i="73" s="1"/>
  <c r="AC64" i="121"/>
  <c r="H160" i="66"/>
  <c r="F160" i="73" s="1"/>
  <c r="AC152" i="121"/>
  <c r="AI152" i="121"/>
  <c r="AO152" i="121" s="1"/>
  <c r="AI54" i="121"/>
  <c r="AO54" i="121" s="1"/>
  <c r="AC54" i="121"/>
  <c r="H59" i="66"/>
  <c r="F59" i="73" s="1"/>
  <c r="AI49" i="121"/>
  <c r="AO49" i="121" s="1"/>
  <c r="H54" i="66"/>
  <c r="F54" i="73" s="1"/>
  <c r="AC49" i="121"/>
  <c r="H72" i="66"/>
  <c r="F72" i="73" s="1"/>
  <c r="AI67" i="121"/>
  <c r="AO67" i="121" s="1"/>
  <c r="AC67" i="121"/>
  <c r="AI128" i="121"/>
  <c r="AO128" i="121" s="1"/>
  <c r="AC128" i="121"/>
  <c r="H135" i="66"/>
  <c r="F135" i="73" s="1"/>
  <c r="AD65" i="121"/>
  <c r="AJ65" i="121"/>
  <c r="AP65" i="121" s="1"/>
  <c r="H70" i="72"/>
  <c r="G70" i="73" s="1"/>
  <c r="AJ119" i="121"/>
  <c r="AP119" i="121" s="1"/>
  <c r="AD119" i="121"/>
  <c r="H126" i="72"/>
  <c r="G126" i="73" s="1"/>
  <c r="AJ43" i="121"/>
  <c r="H47" i="72"/>
  <c r="G47" i="73" s="1"/>
  <c r="AD43" i="121"/>
  <c r="Z43" i="121"/>
  <c r="H180" i="72"/>
  <c r="G180" i="73" s="1"/>
  <c r="AD172" i="121"/>
  <c r="AJ172" i="121"/>
  <c r="AP172" i="121" s="1"/>
  <c r="H58" i="72"/>
  <c r="G58" i="73" s="1"/>
  <c r="AJ53" i="121"/>
  <c r="AP53" i="121" s="1"/>
  <c r="AD53" i="121"/>
  <c r="AD12" i="121"/>
  <c r="AJ12" i="121"/>
  <c r="AP12" i="121" s="1"/>
  <c r="H14" i="72"/>
  <c r="G14" i="73" s="1"/>
  <c r="AI135" i="121"/>
  <c r="AO135" i="121" s="1"/>
  <c r="H142" i="66"/>
  <c r="F142" i="73" s="1"/>
  <c r="AC135" i="121"/>
  <c r="F75" i="70"/>
  <c r="H75" i="73" s="1"/>
  <c r="AK70" i="121"/>
  <c r="AQ70" i="121" s="1"/>
  <c r="AE70" i="121"/>
  <c r="F24" i="70"/>
  <c r="H24" i="73" s="1"/>
  <c r="AK21" i="121"/>
  <c r="AQ21" i="121" s="1"/>
  <c r="AE21" i="121"/>
  <c r="F57" i="70"/>
  <c r="H57" i="73" s="1"/>
  <c r="AE52" i="121"/>
  <c r="AK52" i="121"/>
  <c r="AQ52" i="121" s="1"/>
  <c r="F25" i="70"/>
  <c r="H25" i="73" s="1"/>
  <c r="AK22" i="121"/>
  <c r="AQ22" i="121" s="1"/>
  <c r="AE22" i="121"/>
  <c r="F61" i="70"/>
  <c r="H61" i="73" s="1"/>
  <c r="AK56" i="121"/>
  <c r="AQ56" i="121" s="1"/>
  <c r="AE56" i="121"/>
  <c r="F71" i="70"/>
  <c r="H71" i="73" s="1"/>
  <c r="AK66" i="121"/>
  <c r="AQ66" i="121" s="1"/>
  <c r="AE66" i="121"/>
  <c r="F13" i="70"/>
  <c r="H13" i="73" s="1"/>
  <c r="AK11" i="121"/>
  <c r="AQ11" i="121" s="1"/>
  <c r="AE11" i="121"/>
  <c r="F108" i="70"/>
  <c r="H108" i="73" s="1"/>
  <c r="J108" i="73" s="1"/>
  <c r="AK102" i="121"/>
  <c r="AQ102" i="121" s="1"/>
  <c r="AE102" i="121"/>
  <c r="AG102" i="121" s="1"/>
  <c r="F27" i="70"/>
  <c r="H27" i="73" s="1"/>
  <c r="J27" i="73" s="1"/>
  <c r="AK24" i="121"/>
  <c r="AQ24" i="121" s="1"/>
  <c r="AE24" i="121"/>
  <c r="AG24" i="121" s="1"/>
  <c r="F97" i="70"/>
  <c r="H97" i="73" s="1"/>
  <c r="AK92" i="121"/>
  <c r="AQ92" i="121" s="1"/>
  <c r="AE92" i="121"/>
  <c r="F92" i="70"/>
  <c r="H92" i="73" s="1"/>
  <c r="AE87" i="121"/>
  <c r="AK87" i="121"/>
  <c r="AQ87" i="121" s="1"/>
  <c r="F118" i="70"/>
  <c r="H118" i="73" s="1"/>
  <c r="AK112" i="121"/>
  <c r="AQ112" i="121" s="1"/>
  <c r="AE112" i="121"/>
  <c r="AD145" i="121"/>
  <c r="AJ145" i="121"/>
  <c r="AP145" i="121" s="1"/>
  <c r="H153" i="72"/>
  <c r="G153" i="73" s="1"/>
  <c r="AJ121" i="121"/>
  <c r="AP121" i="121" s="1"/>
  <c r="H128" i="72"/>
  <c r="G128" i="73" s="1"/>
  <c r="AD121" i="121"/>
  <c r="AD86" i="121"/>
  <c r="H91" i="72"/>
  <c r="G91" i="73" s="1"/>
  <c r="AJ86" i="121"/>
  <c r="AP86" i="121" s="1"/>
  <c r="AJ11" i="121"/>
  <c r="AP11" i="121" s="1"/>
  <c r="AD11" i="121"/>
  <c r="H13" i="72"/>
  <c r="G13" i="73" s="1"/>
  <c r="AD169" i="121"/>
  <c r="AJ169" i="121"/>
  <c r="AP169" i="121" s="1"/>
  <c r="H177" i="72"/>
  <c r="G177" i="73" s="1"/>
  <c r="AD109" i="121"/>
  <c r="H115" i="72"/>
  <c r="G115" i="73" s="1"/>
  <c r="AJ109" i="121"/>
  <c r="AP109" i="121" s="1"/>
  <c r="Z109" i="121"/>
  <c r="H142" i="72"/>
  <c r="G142" i="73" s="1"/>
  <c r="AD135" i="121"/>
  <c r="AJ135" i="121"/>
  <c r="AP135" i="121" s="1"/>
  <c r="H123" i="72"/>
  <c r="G123" i="73" s="1"/>
  <c r="AD117" i="121"/>
  <c r="AJ117" i="121"/>
  <c r="Z117" i="121"/>
  <c r="AJ112" i="121"/>
  <c r="H118" i="72"/>
  <c r="G118" i="73" s="1"/>
  <c r="AD112" i="121"/>
  <c r="Z112" i="121"/>
  <c r="F180" i="70"/>
  <c r="H180" i="73" s="1"/>
  <c r="AE172" i="121"/>
  <c r="AK172" i="121"/>
  <c r="AQ172" i="121" s="1"/>
  <c r="F176" i="70"/>
  <c r="H176" i="73" s="1"/>
  <c r="AK168" i="121"/>
  <c r="AQ168" i="121" s="1"/>
  <c r="AE168" i="121"/>
  <c r="F161" i="70"/>
  <c r="H161" i="73" s="1"/>
  <c r="AE153" i="121"/>
  <c r="AK153" i="121"/>
  <c r="AQ153" i="121" s="1"/>
  <c r="F148" i="70"/>
  <c r="H148" i="73" s="1"/>
  <c r="AK140" i="121"/>
  <c r="AQ140" i="121" s="1"/>
  <c r="AE140" i="121"/>
  <c r="F156" i="70"/>
  <c r="H156" i="73" s="1"/>
  <c r="AK148" i="121"/>
  <c r="AQ148" i="121" s="1"/>
  <c r="AE148" i="121"/>
  <c r="F140" i="70"/>
  <c r="H140" i="73" s="1"/>
  <c r="AE133" i="121"/>
  <c r="AK133" i="121"/>
  <c r="AQ133" i="121" s="1"/>
  <c r="H85" i="66"/>
  <c r="F85" i="73" s="1"/>
  <c r="AC80" i="121"/>
  <c r="AI80" i="121"/>
  <c r="Z80" i="121"/>
  <c r="AI50" i="121"/>
  <c r="AO50" i="121" s="1"/>
  <c r="H55" i="66"/>
  <c r="F55" i="73" s="1"/>
  <c r="AC50" i="121"/>
  <c r="G187" i="67"/>
  <c r="U177" i="121"/>
  <c r="H63" i="72"/>
  <c r="G63" i="73" s="1"/>
  <c r="AD58" i="121"/>
  <c r="AJ58" i="121"/>
  <c r="AP58" i="121" s="1"/>
  <c r="AD111" i="121"/>
  <c r="H117" i="72"/>
  <c r="G117" i="73" s="1"/>
  <c r="AJ111" i="121"/>
  <c r="Z111" i="121"/>
  <c r="AD154" i="121"/>
  <c r="H162" i="72"/>
  <c r="G162" i="73" s="1"/>
  <c r="AJ154" i="121"/>
  <c r="AP154" i="121" s="1"/>
  <c r="AD124" i="121"/>
  <c r="AJ124" i="121"/>
  <c r="AP124" i="121" s="1"/>
  <c r="H131" i="72"/>
  <c r="G131" i="73" s="1"/>
  <c r="AJ157" i="121"/>
  <c r="AP157" i="121" s="1"/>
  <c r="H165" i="72"/>
  <c r="G165" i="73" s="1"/>
  <c r="AD157" i="121"/>
  <c r="AJ47" i="121"/>
  <c r="AP47" i="121" s="1"/>
  <c r="H52" i="72"/>
  <c r="G52" i="73" s="1"/>
  <c r="AD47" i="121"/>
  <c r="AJ104" i="121"/>
  <c r="AD104" i="121"/>
  <c r="H110" i="72"/>
  <c r="G110" i="73" s="1"/>
  <c r="Z104" i="121"/>
  <c r="AJ142" i="121"/>
  <c r="AP142" i="121" s="1"/>
  <c r="AD142" i="121"/>
  <c r="H150" i="72"/>
  <c r="G150" i="73" s="1"/>
  <c r="AI173" i="121"/>
  <c r="AO173" i="121" s="1"/>
  <c r="AC173" i="121"/>
  <c r="H181" i="66"/>
  <c r="F181" i="73" s="1"/>
  <c r="AG35" i="121" l="1"/>
  <c r="AG105" i="121"/>
  <c r="J29" i="73"/>
  <c r="J34" i="73"/>
  <c r="AG32" i="121"/>
  <c r="AG92" i="121"/>
  <c r="AG115" i="121"/>
  <c r="J39" i="73"/>
  <c r="AG77" i="121"/>
  <c r="J23" i="73"/>
  <c r="AG87" i="121"/>
  <c r="J97" i="73"/>
  <c r="AG22" i="121"/>
  <c r="AG14" i="121"/>
  <c r="J111" i="73"/>
  <c r="AG19" i="121"/>
  <c r="AG34" i="121"/>
  <c r="AG11" i="121"/>
  <c r="J47" i="73"/>
  <c r="J122" i="73"/>
  <c r="AG99" i="121"/>
  <c r="AG38" i="121"/>
  <c r="AT175" i="121"/>
  <c r="AG113" i="121"/>
  <c r="J38" i="73"/>
  <c r="J102" i="73"/>
  <c r="AG101" i="121"/>
  <c r="J116" i="73"/>
  <c r="AG36" i="121"/>
  <c r="J109" i="73"/>
  <c r="J44" i="73"/>
  <c r="J79" i="73"/>
  <c r="J37" i="73"/>
  <c r="AG112" i="121"/>
  <c r="J24" i="73"/>
  <c r="AG100" i="121"/>
  <c r="AG79" i="121"/>
  <c r="AG104" i="121"/>
  <c r="J101" i="73"/>
  <c r="J105" i="73"/>
  <c r="J92" i="73"/>
  <c r="AG16" i="121"/>
  <c r="J84" i="73"/>
  <c r="AG17" i="121"/>
  <c r="AG29" i="121"/>
  <c r="AG25" i="121"/>
  <c r="H48" i="33"/>
  <c r="AO79" i="121"/>
  <c r="AM79" i="121"/>
  <c r="AS79" i="121" s="1"/>
  <c r="H40" i="33"/>
  <c r="AP110" i="121"/>
  <c r="AM110" i="121"/>
  <c r="AS110" i="121" s="1"/>
  <c r="AP22" i="121"/>
  <c r="AM22" i="121"/>
  <c r="AS22" i="121" s="1"/>
  <c r="AP21" i="121"/>
  <c r="AM21" i="121"/>
  <c r="AS21" i="121" s="1"/>
  <c r="AH180" i="121"/>
  <c r="H190" i="67"/>
  <c r="E190" i="73" s="1"/>
  <c r="J190" i="73" s="1"/>
  <c r="AB180" i="121"/>
  <c r="AG180" i="121" s="1"/>
  <c r="Z180" i="121"/>
  <c r="AO87" i="121"/>
  <c r="AM87" i="121"/>
  <c r="AS87" i="121" s="1"/>
  <c r="AO12" i="121"/>
  <c r="AM12" i="121"/>
  <c r="AS12" i="121" s="1"/>
  <c r="AP36" i="121"/>
  <c r="AM36" i="121"/>
  <c r="AS36" i="121" s="1"/>
  <c r="AQ46" i="121"/>
  <c r="H26" i="34"/>
  <c r="AP39" i="121"/>
  <c r="AM39" i="121"/>
  <c r="AS39" i="121" s="1"/>
  <c r="AP24" i="121"/>
  <c r="AM24" i="121"/>
  <c r="AS24" i="121" s="1"/>
  <c r="H67" i="33"/>
  <c r="H21" i="30"/>
  <c r="AG94" i="121"/>
  <c r="H11" i="32"/>
  <c r="AP104" i="121"/>
  <c r="AM104" i="121"/>
  <c r="AS104" i="121" s="1"/>
  <c r="AH177" i="121"/>
  <c r="H187" i="67"/>
  <c r="E187" i="73" s="1"/>
  <c r="J187" i="73" s="1"/>
  <c r="AB177" i="121"/>
  <c r="AG177" i="121" s="1"/>
  <c r="Z177" i="121"/>
  <c r="AP117" i="121"/>
  <c r="AM117" i="121"/>
  <c r="AS117" i="121" s="1"/>
  <c r="AP43" i="121"/>
  <c r="AM43" i="121"/>
  <c r="AS43" i="121" s="1"/>
  <c r="H62" i="33"/>
  <c r="H55" i="33"/>
  <c r="G33" i="130"/>
  <c r="I15" i="56"/>
  <c r="H47" i="33"/>
  <c r="AQ119" i="121"/>
  <c r="AO72" i="121"/>
  <c r="AM72" i="121"/>
  <c r="AS72" i="121" s="1"/>
  <c r="H21" i="32"/>
  <c r="H23" i="34"/>
  <c r="J19" i="73"/>
  <c r="H13" i="34"/>
  <c r="H13" i="32"/>
  <c r="AO84" i="121"/>
  <c r="AM84" i="121"/>
  <c r="AS84" i="121" s="1"/>
  <c r="AG12" i="121"/>
  <c r="J35" i="73"/>
  <c r="AO74" i="121"/>
  <c r="AM74" i="121"/>
  <c r="AS74" i="121" s="1"/>
  <c r="AG96" i="121"/>
  <c r="J91" i="73"/>
  <c r="H56" i="33"/>
  <c r="H19" i="31"/>
  <c r="H27" i="34"/>
  <c r="H61" i="33"/>
  <c r="H22" i="32"/>
  <c r="H24" i="32"/>
  <c r="H59" i="33"/>
  <c r="H19" i="30"/>
  <c r="H25" i="32"/>
  <c r="H16" i="31"/>
  <c r="H20" i="30"/>
  <c r="J87" i="73"/>
  <c r="AO76" i="121"/>
  <c r="AM76" i="121"/>
  <c r="AS76" i="121" s="1"/>
  <c r="H18" i="34"/>
  <c r="AP40" i="121"/>
  <c r="AM40" i="121"/>
  <c r="AS40" i="121" s="1"/>
  <c r="J85" i="73"/>
  <c r="AM109" i="121"/>
  <c r="AS109" i="121" s="1"/>
  <c r="AQ109" i="121"/>
  <c r="J88" i="73"/>
  <c r="AO97" i="121"/>
  <c r="AM97" i="121"/>
  <c r="AS97" i="121" s="1"/>
  <c r="H15" i="32"/>
  <c r="AP107" i="121"/>
  <c r="AM107" i="121"/>
  <c r="AS107" i="121" s="1"/>
  <c r="AO90" i="121"/>
  <c r="AM90" i="121"/>
  <c r="AS90" i="121" s="1"/>
  <c r="J12" i="73"/>
  <c r="AG90" i="121"/>
  <c r="J94" i="73"/>
  <c r="J112" i="73"/>
  <c r="AG114" i="121"/>
  <c r="H66" i="33"/>
  <c r="J26" i="73"/>
  <c r="AG41" i="121"/>
  <c r="J90" i="73"/>
  <c r="AG103" i="121"/>
  <c r="H14" i="30"/>
  <c r="H41" i="33"/>
  <c r="AO93" i="121"/>
  <c r="AM93" i="121"/>
  <c r="AS93" i="121" s="1"/>
  <c r="AP30" i="121"/>
  <c r="AM30" i="121"/>
  <c r="AS30" i="121" s="1"/>
  <c r="AP34" i="121"/>
  <c r="AM34" i="121"/>
  <c r="AS34" i="121" s="1"/>
  <c r="AP26" i="121"/>
  <c r="AM26" i="121"/>
  <c r="AS26" i="121" s="1"/>
  <c r="H14" i="32"/>
  <c r="AG40" i="121"/>
  <c r="AG75" i="121"/>
  <c r="J48" i="73"/>
  <c r="AG93" i="121"/>
  <c r="AO83" i="121"/>
  <c r="AM83" i="121"/>
  <c r="AS83" i="121" s="1"/>
  <c r="AO77" i="121"/>
  <c r="AM77" i="121"/>
  <c r="AS77" i="121" s="1"/>
  <c r="J78" i="73"/>
  <c r="H26" i="32"/>
  <c r="AO86" i="121"/>
  <c r="AM86" i="121"/>
  <c r="AS86" i="121" s="1"/>
  <c r="AG117" i="121"/>
  <c r="H43" i="33"/>
  <c r="AP106" i="121"/>
  <c r="AM106" i="121"/>
  <c r="AS106" i="121" s="1"/>
  <c r="AP115" i="121"/>
  <c r="AM115" i="121"/>
  <c r="AS115" i="121" s="1"/>
  <c r="H18" i="31"/>
  <c r="H17" i="31"/>
  <c r="H45" i="33"/>
  <c r="AP112" i="121"/>
  <c r="AM112" i="121"/>
  <c r="AS112" i="121" s="1"/>
  <c r="H22" i="34"/>
  <c r="P96" i="121"/>
  <c r="G101" i="67" s="1"/>
  <c r="P62" i="121"/>
  <c r="P65" i="121"/>
  <c r="P64" i="121"/>
  <c r="P67" i="121"/>
  <c r="P70" i="121"/>
  <c r="P90" i="121"/>
  <c r="G95" i="67" s="1"/>
  <c r="P68" i="121"/>
  <c r="P89" i="121"/>
  <c r="G94" i="67" s="1"/>
  <c r="P92" i="121"/>
  <c r="G97" i="67" s="1"/>
  <c r="P95" i="121"/>
  <c r="G100" i="67" s="1"/>
  <c r="P94" i="121"/>
  <c r="G99" i="67" s="1"/>
  <c r="P97" i="121"/>
  <c r="G102" i="67" s="1"/>
  <c r="P63" i="121"/>
  <c r="P91" i="121"/>
  <c r="G96" i="67" s="1"/>
  <c r="P93" i="121"/>
  <c r="G98" i="67" s="1"/>
  <c r="P66" i="121"/>
  <c r="P69" i="121"/>
  <c r="P133" i="121"/>
  <c r="P171" i="121"/>
  <c r="P109" i="121"/>
  <c r="G115" i="67" s="1"/>
  <c r="P103" i="121"/>
  <c r="G109" i="67" s="1"/>
  <c r="P34" i="121"/>
  <c r="G38" i="67" s="1"/>
  <c r="P54" i="121"/>
  <c r="P142" i="121"/>
  <c r="P151" i="121"/>
  <c r="P111" i="121"/>
  <c r="G117" i="67" s="1"/>
  <c r="P138" i="121"/>
  <c r="P46" i="121"/>
  <c r="P139" i="121"/>
  <c r="P134" i="121"/>
  <c r="P115" i="121"/>
  <c r="G121" i="67" s="1"/>
  <c r="P157" i="121"/>
  <c r="P169" i="121"/>
  <c r="P126" i="121"/>
  <c r="P154" i="121"/>
  <c r="P101" i="121"/>
  <c r="G107" i="67" s="1"/>
  <c r="P77" i="121"/>
  <c r="G82" i="67" s="1"/>
  <c r="P72" i="121"/>
  <c r="G77" i="67" s="1"/>
  <c r="P119" i="121"/>
  <c r="P75" i="121"/>
  <c r="G80" i="67" s="1"/>
  <c r="P31" i="121"/>
  <c r="G35" i="67" s="1"/>
  <c r="P107" i="121"/>
  <c r="G113" i="67" s="1"/>
  <c r="P128" i="121"/>
  <c r="P163" i="121"/>
  <c r="P164" i="121"/>
  <c r="P19" i="121"/>
  <c r="G22" i="67" s="1"/>
  <c r="P50" i="121"/>
  <c r="P33" i="121"/>
  <c r="G37" i="67" s="1"/>
  <c r="P99" i="121"/>
  <c r="G105" i="67" s="1"/>
  <c r="P12" i="121"/>
  <c r="G14" i="67" s="1"/>
  <c r="P8" i="121"/>
  <c r="G10" i="67" s="1"/>
  <c r="P82" i="121"/>
  <c r="G87" i="67" s="1"/>
  <c r="P74" i="121"/>
  <c r="G79" i="67" s="1"/>
  <c r="P32" i="121"/>
  <c r="G36" i="67" s="1"/>
  <c r="P153" i="121"/>
  <c r="P140" i="121"/>
  <c r="P38" i="121"/>
  <c r="G42" i="67" s="1"/>
  <c r="P156" i="121"/>
  <c r="P56" i="121"/>
  <c r="P26" i="121"/>
  <c r="G29" i="67" s="1"/>
  <c r="P47" i="121"/>
  <c r="P24" i="121"/>
  <c r="G27" i="67" s="1"/>
  <c r="P73" i="121"/>
  <c r="G78" i="67" s="1"/>
  <c r="P23" i="121"/>
  <c r="G26" i="67" s="1"/>
  <c r="P76" i="121"/>
  <c r="G81" i="67" s="1"/>
  <c r="P14" i="121"/>
  <c r="G16" i="67" s="1"/>
  <c r="P84" i="121"/>
  <c r="G89" i="67" s="1"/>
  <c r="P30" i="121"/>
  <c r="G34" i="67" s="1"/>
  <c r="P152" i="121"/>
  <c r="P78" i="121"/>
  <c r="G83" i="67" s="1"/>
  <c r="P41" i="121"/>
  <c r="G45" i="67" s="1"/>
  <c r="P143" i="121"/>
  <c r="P159" i="121"/>
  <c r="P130" i="121"/>
  <c r="P85" i="121"/>
  <c r="G90" i="67" s="1"/>
  <c r="P120" i="121"/>
  <c r="P132" i="121"/>
  <c r="P105" i="121"/>
  <c r="G111" i="67" s="1"/>
  <c r="P10" i="121"/>
  <c r="G12" i="67" s="1"/>
  <c r="P117" i="121"/>
  <c r="G123" i="67" s="1"/>
  <c r="P136" i="121"/>
  <c r="P22" i="121"/>
  <c r="G25" i="67" s="1"/>
  <c r="P114" i="121"/>
  <c r="G120" i="67" s="1"/>
  <c r="P124" i="121"/>
  <c r="P116" i="121"/>
  <c r="G122" i="67" s="1"/>
  <c r="P36" i="121"/>
  <c r="G40" i="67" s="1"/>
  <c r="P106" i="121"/>
  <c r="G112" i="67" s="1"/>
  <c r="P80" i="121"/>
  <c r="G85" i="67" s="1"/>
  <c r="P123" i="121"/>
  <c r="P59" i="121"/>
  <c r="P147" i="121"/>
  <c r="P51" i="121"/>
  <c r="P148" i="121"/>
  <c r="P165" i="121"/>
  <c r="P27" i="121"/>
  <c r="G30" i="67" s="1"/>
  <c r="P121" i="121"/>
  <c r="P166" i="121"/>
  <c r="P113" i="121"/>
  <c r="G119" i="67" s="1"/>
  <c r="P40" i="121"/>
  <c r="G44" i="67" s="1"/>
  <c r="P129" i="121"/>
  <c r="P160" i="121"/>
  <c r="P110" i="121"/>
  <c r="G116" i="67" s="1"/>
  <c r="P141" i="121"/>
  <c r="P49" i="121"/>
  <c r="P102" i="121"/>
  <c r="G108" i="67" s="1"/>
  <c r="P172" i="121"/>
  <c r="P42" i="121"/>
  <c r="G46" i="67" s="1"/>
  <c r="P131" i="121"/>
  <c r="P21" i="121"/>
  <c r="G24" i="67" s="1"/>
  <c r="P16" i="121"/>
  <c r="G18" i="67" s="1"/>
  <c r="P11" i="121"/>
  <c r="G13" i="67" s="1"/>
  <c r="P83" i="121"/>
  <c r="G88" i="67" s="1"/>
  <c r="P52" i="121"/>
  <c r="P104" i="121"/>
  <c r="G110" i="67" s="1"/>
  <c r="P57" i="121"/>
  <c r="P161" i="121"/>
  <c r="P39" i="121"/>
  <c r="G43" i="67" s="1"/>
  <c r="P43" i="121"/>
  <c r="G47" i="67" s="1"/>
  <c r="P167" i="121"/>
  <c r="P173" i="121"/>
  <c r="P145" i="121"/>
  <c r="P112" i="121"/>
  <c r="G118" i="67" s="1"/>
  <c r="P170" i="121"/>
  <c r="P135" i="121"/>
  <c r="P175" i="121"/>
  <c r="G184" i="67" s="1"/>
  <c r="P100" i="121"/>
  <c r="G106" i="67" s="1"/>
  <c r="P17" i="121"/>
  <c r="G19" i="67" s="1"/>
  <c r="P122" i="121"/>
  <c r="P29" i="121"/>
  <c r="G33" i="67" s="1"/>
  <c r="P25" i="121"/>
  <c r="G28" i="67" s="1"/>
  <c r="P79" i="121"/>
  <c r="G84" i="67" s="1"/>
  <c r="P35" i="121"/>
  <c r="G39" i="67" s="1"/>
  <c r="P149" i="121"/>
  <c r="P162" i="121"/>
  <c r="P58" i="121"/>
  <c r="P20" i="121"/>
  <c r="G23" i="67" s="1"/>
  <c r="P48" i="121"/>
  <c r="P44" i="121"/>
  <c r="G48" i="67" s="1"/>
  <c r="P146" i="121"/>
  <c r="P86" i="121"/>
  <c r="G91" i="67" s="1"/>
  <c r="P87" i="121"/>
  <c r="G92" i="67" s="1"/>
  <c r="P60" i="121"/>
  <c r="P53" i="121"/>
  <c r="P168" i="121"/>
  <c r="P15" i="121"/>
  <c r="G17" i="67" s="1"/>
  <c r="J106" i="73"/>
  <c r="AP38" i="121"/>
  <c r="AM38" i="121"/>
  <c r="AS38" i="121" s="1"/>
  <c r="AO78" i="121"/>
  <c r="AM78" i="121"/>
  <c r="AS78" i="121" s="1"/>
  <c r="H27" i="32"/>
  <c r="H53" i="33"/>
  <c r="H13" i="31"/>
  <c r="J14" i="73"/>
  <c r="AG31" i="121"/>
  <c r="AG8" i="121"/>
  <c r="AG86" i="121"/>
  <c r="AO82" i="121"/>
  <c r="AM82" i="121"/>
  <c r="AS82" i="121" s="1"/>
  <c r="AP27" i="121"/>
  <c r="AM27" i="121"/>
  <c r="AS27" i="121" s="1"/>
  <c r="AP114" i="121"/>
  <c r="AM114" i="121"/>
  <c r="AS114" i="121" s="1"/>
  <c r="H18" i="32"/>
  <c r="AP100" i="121"/>
  <c r="AM100" i="121"/>
  <c r="AS100" i="121" s="1"/>
  <c r="AP23" i="121"/>
  <c r="AM23" i="121"/>
  <c r="AS23" i="121" s="1"/>
  <c r="AP113" i="121"/>
  <c r="AM113" i="121"/>
  <c r="AS113" i="121" s="1"/>
  <c r="AP99" i="121"/>
  <c r="AM99" i="121"/>
  <c r="AS99" i="121" s="1"/>
  <c r="AO91" i="121"/>
  <c r="AM91" i="121"/>
  <c r="AS91" i="121" s="1"/>
  <c r="AP41" i="121"/>
  <c r="AM41" i="121"/>
  <c r="AS41" i="121" s="1"/>
  <c r="AO75" i="121"/>
  <c r="AM75" i="121"/>
  <c r="AS75" i="121" s="1"/>
  <c r="AO89" i="121"/>
  <c r="AM89" i="121"/>
  <c r="AS89" i="121" s="1"/>
  <c r="AP14" i="121"/>
  <c r="AM14" i="121"/>
  <c r="AS14" i="121" s="1"/>
  <c r="J82" i="73"/>
  <c r="AG76" i="121"/>
  <c r="H11" i="31"/>
  <c r="H15" i="34"/>
  <c r="H23" i="32"/>
  <c r="AG80" i="121"/>
  <c r="J115" i="73"/>
  <c r="AG83" i="121"/>
  <c r="H60" i="33"/>
  <c r="G148" i="130"/>
  <c r="J11" i="47"/>
  <c r="H17" i="32"/>
  <c r="H22" i="30"/>
  <c r="AP16" i="121"/>
  <c r="AM16" i="121"/>
  <c r="AS16" i="121" s="1"/>
  <c r="AG111" i="121"/>
  <c r="J95" i="73"/>
  <c r="AG89" i="121"/>
  <c r="J99" i="73"/>
  <c r="AG91" i="121"/>
  <c r="J120" i="73"/>
  <c r="H64" i="33"/>
  <c r="AO96" i="121"/>
  <c r="AM96" i="121"/>
  <c r="AS96" i="121" s="1"/>
  <c r="AO85" i="121"/>
  <c r="AM85" i="121"/>
  <c r="AS85" i="121" s="1"/>
  <c r="AG23" i="121"/>
  <c r="AG78" i="121"/>
  <c r="J89" i="73"/>
  <c r="J45" i="73"/>
  <c r="J36" i="73"/>
  <c r="H63" i="33"/>
  <c r="H11" i="30"/>
  <c r="H29" i="34"/>
  <c r="H28" i="34"/>
  <c r="AB178" i="121"/>
  <c r="AG178" i="121" s="1"/>
  <c r="AH178" i="121"/>
  <c r="H188" i="67"/>
  <c r="E188" i="73" s="1"/>
  <c r="J188" i="73" s="1"/>
  <c r="Z178" i="121"/>
  <c r="AG42" i="121"/>
  <c r="AG39" i="121"/>
  <c r="J80" i="73"/>
  <c r="AG72" i="121"/>
  <c r="J98" i="73"/>
  <c r="H65" i="33"/>
  <c r="H52" i="33"/>
  <c r="AP25" i="121"/>
  <c r="AM25" i="121"/>
  <c r="AS25" i="121" s="1"/>
  <c r="AG73" i="121"/>
  <c r="AG107" i="121"/>
  <c r="H16" i="34"/>
  <c r="H24" i="34"/>
  <c r="G20" i="130"/>
  <c r="I11" i="56"/>
  <c r="H17" i="34"/>
  <c r="H46" i="33"/>
  <c r="AP101" i="121"/>
  <c r="AM101" i="121"/>
  <c r="AS101" i="121" s="1"/>
  <c r="AP44" i="121"/>
  <c r="AM44" i="121"/>
  <c r="AS44" i="121" s="1"/>
  <c r="H11" i="34"/>
  <c r="H15" i="30"/>
  <c r="AP42" i="121"/>
  <c r="AM42" i="121"/>
  <c r="AS42" i="121" s="1"/>
  <c r="J30" i="73"/>
  <c r="AP19" i="121"/>
  <c r="AM19" i="121"/>
  <c r="AS19" i="121" s="1"/>
  <c r="AP103" i="121"/>
  <c r="AM103" i="121"/>
  <c r="AS103" i="121" s="1"/>
  <c r="AG109" i="121"/>
  <c r="AP102" i="121"/>
  <c r="AM102" i="121"/>
  <c r="AS102" i="121" s="1"/>
  <c r="AO94" i="121"/>
  <c r="AM94" i="121"/>
  <c r="AS94" i="121" s="1"/>
  <c r="AG84" i="121"/>
  <c r="AO10" i="121"/>
  <c r="AI181" i="121"/>
  <c r="AM10" i="121"/>
  <c r="AS10" i="121" s="1"/>
  <c r="AO73" i="121"/>
  <c r="AM73" i="121"/>
  <c r="AS73" i="121" s="1"/>
  <c r="AP116" i="121"/>
  <c r="AM116" i="121"/>
  <c r="AS116" i="121" s="1"/>
  <c r="H12" i="32"/>
  <c r="H16" i="32"/>
  <c r="AO95" i="121"/>
  <c r="AM95" i="121"/>
  <c r="AS95" i="121" s="1"/>
  <c r="H12" i="31"/>
  <c r="J17" i="73"/>
  <c r="AP111" i="121"/>
  <c r="AM111" i="121"/>
  <c r="AS111" i="121" s="1"/>
  <c r="AO80" i="121"/>
  <c r="AM80" i="121"/>
  <c r="AS80" i="121" s="1"/>
  <c r="J13" i="73"/>
  <c r="AO92" i="121"/>
  <c r="AM92" i="121"/>
  <c r="AS92" i="121" s="1"/>
  <c r="H25" i="34"/>
  <c r="H30" i="34"/>
  <c r="J118" i="73"/>
  <c r="J25" i="73"/>
  <c r="AG21" i="121"/>
  <c r="AG43" i="121"/>
  <c r="AG95" i="121"/>
  <c r="AP105" i="121"/>
  <c r="AM105" i="121"/>
  <c r="AS105" i="121" s="1"/>
  <c r="H14" i="31"/>
  <c r="AP31" i="121"/>
  <c r="AM31" i="121"/>
  <c r="AS31" i="121" s="1"/>
  <c r="J110" i="73"/>
  <c r="H42" i="33"/>
  <c r="J123" i="73"/>
  <c r="AM8" i="121"/>
  <c r="AQ8" i="121"/>
  <c r="AK181" i="121"/>
  <c r="H16" i="30"/>
  <c r="H51" i="33"/>
  <c r="H12" i="34"/>
  <c r="H15" i="31"/>
  <c r="AT23" i="121"/>
  <c r="AO11" i="121"/>
  <c r="AM11" i="121"/>
  <c r="AS11" i="121" s="1"/>
  <c r="AP15" i="121"/>
  <c r="AM15" i="121"/>
  <c r="AS15" i="121" s="1"/>
  <c r="AG82" i="121"/>
  <c r="AG27" i="121"/>
  <c r="J81" i="73"/>
  <c r="H44" i="33"/>
  <c r="J42" i="73"/>
  <c r="AP33" i="121"/>
  <c r="AM33" i="121"/>
  <c r="AS33" i="121" s="1"/>
  <c r="H14" i="34"/>
  <c r="H19" i="34"/>
  <c r="AT107" i="121"/>
  <c r="AP35" i="121"/>
  <c r="AM35" i="121"/>
  <c r="AS35" i="121" s="1"/>
  <c r="AP17" i="121"/>
  <c r="AM17" i="121"/>
  <c r="AS17" i="121" s="1"/>
  <c r="AG10" i="121"/>
  <c r="J117" i="73"/>
  <c r="J119" i="73"/>
  <c r="AG106" i="121"/>
  <c r="J96" i="73"/>
  <c r="AP29" i="121"/>
  <c r="AM29" i="121"/>
  <c r="AS29" i="121" s="1"/>
  <c r="H54" i="33"/>
  <c r="J83" i="73"/>
  <c r="AG97" i="121"/>
  <c r="J107" i="73"/>
  <c r="AG110" i="121"/>
  <c r="AG85" i="121"/>
  <c r="J40" i="73"/>
  <c r="AP32" i="121"/>
  <c r="AM32" i="121"/>
  <c r="AS32" i="121" s="1"/>
  <c r="J46" i="73"/>
  <c r="AG74" i="121"/>
  <c r="J43" i="73"/>
  <c r="AG33" i="121"/>
  <c r="AG44" i="121"/>
  <c r="J77" i="73"/>
  <c r="AP20" i="121"/>
  <c r="AM20" i="121"/>
  <c r="AS20" i="121" s="1"/>
  <c r="AG15" i="121"/>
  <c r="J113" i="73"/>
  <c r="AT39" i="121" l="1"/>
  <c r="AT22" i="121"/>
  <c r="AT104" i="121"/>
  <c r="AT40" i="121"/>
  <c r="AT36" i="121"/>
  <c r="AT43" i="121"/>
  <c r="AT87" i="121"/>
  <c r="AT78" i="121"/>
  <c r="AT79" i="121"/>
  <c r="AT11" i="121"/>
  <c r="H20" i="130"/>
  <c r="AT26" i="121"/>
  <c r="AT24" i="121"/>
  <c r="AT84" i="121"/>
  <c r="AT38" i="121"/>
  <c r="H33" i="130"/>
  <c r="H148" i="130"/>
  <c r="AT115" i="121"/>
  <c r="AT90" i="121"/>
  <c r="AT100" i="121"/>
  <c r="AT12" i="121"/>
  <c r="AT117" i="121"/>
  <c r="AT30" i="121"/>
  <c r="AT35" i="121"/>
  <c r="AP181" i="121"/>
  <c r="AT10" i="121"/>
  <c r="AT110" i="121"/>
  <c r="AT80" i="121"/>
  <c r="AT76" i="121"/>
  <c r="AT94" i="121"/>
  <c r="AT21" i="121"/>
  <c r="AT25" i="121"/>
  <c r="AT75" i="121"/>
  <c r="AT32" i="121"/>
  <c r="AT82" i="121"/>
  <c r="AT74" i="121"/>
  <c r="AT83" i="121"/>
  <c r="AT96" i="121"/>
  <c r="AT14" i="121"/>
  <c r="AT111" i="121"/>
  <c r="G8" i="130"/>
  <c r="K11" i="30"/>
  <c r="U168" i="121"/>
  <c r="G176" i="67"/>
  <c r="G142" i="67"/>
  <c r="U135" i="121"/>
  <c r="U161" i="121"/>
  <c r="G169" i="67"/>
  <c r="G54" i="67"/>
  <c r="U49" i="121"/>
  <c r="G56" i="67"/>
  <c r="U51" i="121"/>
  <c r="G131" i="67"/>
  <c r="U124" i="121"/>
  <c r="U143" i="121"/>
  <c r="G151" i="67"/>
  <c r="G50" i="130"/>
  <c r="K26" i="32"/>
  <c r="G98" i="130"/>
  <c r="K61" i="33"/>
  <c r="G108" i="130"/>
  <c r="K13" i="34"/>
  <c r="G86" i="130"/>
  <c r="K47" i="33"/>
  <c r="AT97" i="121"/>
  <c r="G79" i="130"/>
  <c r="K40" i="33"/>
  <c r="G92" i="130"/>
  <c r="K54" i="33"/>
  <c r="G109" i="130"/>
  <c r="K14" i="34"/>
  <c r="G12" i="130"/>
  <c r="K16" i="30"/>
  <c r="AS8" i="121"/>
  <c r="AT20" i="121"/>
  <c r="AT34" i="121"/>
  <c r="G106" i="130"/>
  <c r="K11" i="34"/>
  <c r="G112" i="130"/>
  <c r="K17" i="34"/>
  <c r="G111" i="130"/>
  <c r="K16" i="34"/>
  <c r="F12" i="37"/>
  <c r="AT8" i="121"/>
  <c r="G18" i="130"/>
  <c r="K22" i="30"/>
  <c r="G110" i="130"/>
  <c r="K15" i="34"/>
  <c r="G25" i="130"/>
  <c r="K13" i="31"/>
  <c r="G51" i="130"/>
  <c r="K27" i="32"/>
  <c r="U48" i="121"/>
  <c r="G53" i="67"/>
  <c r="G157" i="67"/>
  <c r="U149" i="121"/>
  <c r="U145" i="121"/>
  <c r="G153" i="67"/>
  <c r="U52" i="121"/>
  <c r="G57" i="67"/>
  <c r="U160" i="121"/>
  <c r="G168" i="67"/>
  <c r="G174" i="67"/>
  <c r="U166" i="121"/>
  <c r="U148" i="121"/>
  <c r="G156" i="67"/>
  <c r="U123" i="121"/>
  <c r="G130" i="67"/>
  <c r="U136" i="121"/>
  <c r="G143" i="67"/>
  <c r="G139" i="67"/>
  <c r="U132" i="121"/>
  <c r="G167" i="67"/>
  <c r="U159" i="121"/>
  <c r="U152" i="121"/>
  <c r="G160" i="67"/>
  <c r="G52" i="67"/>
  <c r="U47" i="121"/>
  <c r="U164" i="121"/>
  <c r="G172" i="67"/>
  <c r="G177" i="67"/>
  <c r="U169" i="121"/>
  <c r="G147" i="67"/>
  <c r="U139" i="121"/>
  <c r="G159" i="67"/>
  <c r="U151" i="121"/>
  <c r="U69" i="121"/>
  <c r="G74" i="67"/>
  <c r="U63" i="121"/>
  <c r="G68" i="67"/>
  <c r="U70" i="121"/>
  <c r="G75" i="67"/>
  <c r="G67" i="67"/>
  <c r="U62" i="121"/>
  <c r="G116" i="130"/>
  <c r="K22" i="34"/>
  <c r="G84" i="130"/>
  <c r="K45" i="33"/>
  <c r="G80" i="130"/>
  <c r="K41" i="33"/>
  <c r="G40" i="130"/>
  <c r="K15" i="32"/>
  <c r="G16" i="130"/>
  <c r="K20" i="30"/>
  <c r="G49" i="130"/>
  <c r="K25" i="32"/>
  <c r="AT41" i="121"/>
  <c r="AT91" i="121"/>
  <c r="G121" i="130"/>
  <c r="K27" i="34"/>
  <c r="G94" i="130"/>
  <c r="K56" i="33"/>
  <c r="AT101" i="121"/>
  <c r="G117" i="130"/>
  <c r="K23" i="34"/>
  <c r="AT86" i="121"/>
  <c r="F11" i="37"/>
  <c r="G36" i="130"/>
  <c r="K11" i="32"/>
  <c r="AT72" i="121"/>
  <c r="G27" i="130"/>
  <c r="K15" i="31"/>
  <c r="G81" i="130"/>
  <c r="K42" i="33"/>
  <c r="G24" i="130"/>
  <c r="K12" i="31"/>
  <c r="G122" i="130"/>
  <c r="K28" i="34"/>
  <c r="U173" i="121"/>
  <c r="G181" i="67"/>
  <c r="G138" i="67"/>
  <c r="U131" i="121"/>
  <c r="G128" i="67"/>
  <c r="U121" i="121"/>
  <c r="U140" i="121"/>
  <c r="G148" i="67"/>
  <c r="G51" i="67"/>
  <c r="U46" i="121"/>
  <c r="G71" i="67"/>
  <c r="U66" i="121"/>
  <c r="AT106" i="121"/>
  <c r="G93" i="130"/>
  <c r="K55" i="33"/>
  <c r="AN180" i="121"/>
  <c r="AM180" i="121"/>
  <c r="AS180" i="121" s="1"/>
  <c r="G114" i="130"/>
  <c r="K19" i="34"/>
  <c r="G89" i="130"/>
  <c r="K51" i="33"/>
  <c r="G11" i="130"/>
  <c r="K15" i="30"/>
  <c r="G85" i="130"/>
  <c r="K46" i="33"/>
  <c r="G118" i="130"/>
  <c r="K24" i="34"/>
  <c r="AT95" i="121"/>
  <c r="AN178" i="121"/>
  <c r="AM178" i="121"/>
  <c r="AS178" i="121" s="1"/>
  <c r="AT116" i="121"/>
  <c r="AT93" i="121"/>
  <c r="G101" i="130"/>
  <c r="K64" i="33"/>
  <c r="G42" i="130"/>
  <c r="K17" i="32"/>
  <c r="J13" i="47"/>
  <c r="L11" i="47"/>
  <c r="K11" i="47"/>
  <c r="G47" i="130"/>
  <c r="K23" i="32"/>
  <c r="AT19" i="121"/>
  <c r="G43" i="130"/>
  <c r="K18" i="32"/>
  <c r="G91" i="130"/>
  <c r="K53" i="33"/>
  <c r="G58" i="67"/>
  <c r="U53" i="121"/>
  <c r="G154" i="67"/>
  <c r="U146" i="121"/>
  <c r="U58" i="121"/>
  <c r="G63" i="67"/>
  <c r="U170" i="121"/>
  <c r="G178" i="67"/>
  <c r="U167" i="121"/>
  <c r="G175" i="67"/>
  <c r="U57" i="121"/>
  <c r="G62" i="67"/>
  <c r="U141" i="121"/>
  <c r="G149" i="67"/>
  <c r="G155" i="67"/>
  <c r="U147" i="121"/>
  <c r="U56" i="121"/>
  <c r="G61" i="67"/>
  <c r="U153" i="121"/>
  <c r="G161" i="67"/>
  <c r="U50" i="121"/>
  <c r="G55" i="67"/>
  <c r="U128" i="121"/>
  <c r="G135" i="67"/>
  <c r="G126" i="67"/>
  <c r="U119" i="121"/>
  <c r="U154" i="121"/>
  <c r="G162" i="67"/>
  <c r="U138" i="121"/>
  <c r="G146" i="67"/>
  <c r="U54" i="121"/>
  <c r="G59" i="67"/>
  <c r="U171" i="121"/>
  <c r="G179" i="67"/>
  <c r="U68" i="121"/>
  <c r="G73" i="67"/>
  <c r="G69" i="67"/>
  <c r="U64" i="121"/>
  <c r="G29" i="130"/>
  <c r="K17" i="31"/>
  <c r="G82" i="130"/>
  <c r="K43" i="33"/>
  <c r="G39" i="130"/>
  <c r="K14" i="32"/>
  <c r="G10" i="130"/>
  <c r="K14" i="30"/>
  <c r="G103" i="130"/>
  <c r="K66" i="33"/>
  <c r="G113" i="130"/>
  <c r="K18" i="34"/>
  <c r="G28" i="130"/>
  <c r="K16" i="31"/>
  <c r="G15" i="130"/>
  <c r="K19" i="30"/>
  <c r="AT89" i="121"/>
  <c r="G31" i="130"/>
  <c r="K19" i="31"/>
  <c r="AT31" i="121"/>
  <c r="G45" i="130"/>
  <c r="K21" i="32"/>
  <c r="K15" i="56"/>
  <c r="I17" i="56"/>
  <c r="J15" i="56"/>
  <c r="AT92" i="121"/>
  <c r="AT16" i="121"/>
  <c r="G104" i="130"/>
  <c r="K67" i="33"/>
  <c r="AT113" i="121"/>
  <c r="F14" i="37"/>
  <c r="G87" i="130"/>
  <c r="K48" i="33"/>
  <c r="G124" i="130"/>
  <c r="K30" i="34"/>
  <c r="G41" i="130"/>
  <c r="K16" i="32"/>
  <c r="G90" i="130"/>
  <c r="K52" i="33"/>
  <c r="G97" i="130"/>
  <c r="K60" i="33"/>
  <c r="U122" i="121"/>
  <c r="G129" i="67"/>
  <c r="G136" i="67"/>
  <c r="U129" i="121"/>
  <c r="U120" i="121"/>
  <c r="G127" i="67"/>
  <c r="G171" i="67"/>
  <c r="U163" i="121"/>
  <c r="U157" i="121"/>
  <c r="G165" i="67"/>
  <c r="U142" i="121"/>
  <c r="G150" i="67"/>
  <c r="G72" i="67"/>
  <c r="U67" i="121"/>
  <c r="G48" i="130"/>
  <c r="K24" i="32"/>
  <c r="AT27" i="121"/>
  <c r="G26" i="130"/>
  <c r="K14" i="31"/>
  <c r="AT112" i="121"/>
  <c r="AO181" i="121"/>
  <c r="AT85" i="121"/>
  <c r="AT102" i="121"/>
  <c r="G83" i="130"/>
  <c r="K44" i="33"/>
  <c r="G107" i="130"/>
  <c r="K12" i="34"/>
  <c r="AQ181" i="121"/>
  <c r="G119" i="130"/>
  <c r="K25" i="34"/>
  <c r="G37" i="130"/>
  <c r="K12" i="32"/>
  <c r="AT99" i="121"/>
  <c r="AT105" i="121"/>
  <c r="I13" i="56"/>
  <c r="J11" i="56"/>
  <c r="K11" i="56"/>
  <c r="G102" i="130"/>
  <c r="K65" i="33"/>
  <c r="G123" i="130"/>
  <c r="K29" i="34"/>
  <c r="G100" i="130"/>
  <c r="K63" i="33"/>
  <c r="AT17" i="121"/>
  <c r="AT103" i="121"/>
  <c r="G23" i="130"/>
  <c r="K11" i="31"/>
  <c r="AT44" i="121"/>
  <c r="U60" i="121"/>
  <c r="G65" i="67"/>
  <c r="G170" i="67"/>
  <c r="U162" i="121"/>
  <c r="G180" i="67"/>
  <c r="U172" i="121"/>
  <c r="U165" i="121"/>
  <c r="G173" i="67"/>
  <c r="G64" i="67"/>
  <c r="U59" i="121"/>
  <c r="G137" i="67"/>
  <c r="U130" i="121"/>
  <c r="U156" i="121"/>
  <c r="G164" i="67"/>
  <c r="U126" i="121"/>
  <c r="G133" i="67"/>
  <c r="U134" i="121"/>
  <c r="G141" i="67"/>
  <c r="G140" i="67"/>
  <c r="U133" i="121"/>
  <c r="U65" i="121"/>
  <c r="G70" i="67"/>
  <c r="AT109" i="121"/>
  <c r="AT77" i="121"/>
  <c r="G30" i="130"/>
  <c r="K18" i="31"/>
  <c r="AT73" i="121"/>
  <c r="AT33" i="121"/>
  <c r="AT15" i="121"/>
  <c r="AT42" i="121"/>
  <c r="G96" i="130"/>
  <c r="K59" i="33"/>
  <c r="G46" i="130"/>
  <c r="K22" i="32"/>
  <c r="AT114" i="121"/>
  <c r="G38" i="130"/>
  <c r="K13" i="32"/>
  <c r="G99" i="130"/>
  <c r="K62" i="33"/>
  <c r="AN177" i="121"/>
  <c r="AM177" i="121"/>
  <c r="AS177" i="121" s="1"/>
  <c r="AT29" i="121"/>
  <c r="G17" i="130"/>
  <c r="K21" i="30"/>
  <c r="G120" i="130"/>
  <c r="K26" i="34"/>
  <c r="AT180" i="121" l="1"/>
  <c r="H37" i="130"/>
  <c r="H31" i="130"/>
  <c r="H118" i="130"/>
  <c r="H114" i="130"/>
  <c r="H36" i="130"/>
  <c r="H109" i="130"/>
  <c r="H79" i="130"/>
  <c r="H99" i="130"/>
  <c r="H23" i="130"/>
  <c r="H100" i="130"/>
  <c r="H102" i="130"/>
  <c r="H107" i="130"/>
  <c r="H48" i="130"/>
  <c r="H97" i="130"/>
  <c r="H41" i="130"/>
  <c r="H87" i="130"/>
  <c r="H45" i="130"/>
  <c r="H28" i="130"/>
  <c r="H103" i="130"/>
  <c r="H39" i="130"/>
  <c r="H29" i="130"/>
  <c r="H91" i="130"/>
  <c r="H101" i="130"/>
  <c r="H24" i="130"/>
  <c r="H27" i="130"/>
  <c r="H121" i="130"/>
  <c r="H49" i="130"/>
  <c r="H40" i="130"/>
  <c r="H84" i="130"/>
  <c r="H25" i="130"/>
  <c r="H18" i="130"/>
  <c r="H111" i="130"/>
  <c r="H106" i="130"/>
  <c r="H108" i="130"/>
  <c r="H50" i="130"/>
  <c r="H8" i="130"/>
  <c r="H17" i="130"/>
  <c r="H96" i="130"/>
  <c r="H93" i="130"/>
  <c r="H120" i="130"/>
  <c r="H46" i="130"/>
  <c r="H30" i="130"/>
  <c r="H119" i="130"/>
  <c r="H26" i="130"/>
  <c r="H104" i="130"/>
  <c r="H47" i="130"/>
  <c r="H85" i="130"/>
  <c r="H89" i="130"/>
  <c r="H12" i="130"/>
  <c r="H92" i="130"/>
  <c r="H11" i="130"/>
  <c r="H117" i="130"/>
  <c r="H38" i="130"/>
  <c r="H123" i="130"/>
  <c r="H83" i="130"/>
  <c r="H90" i="130"/>
  <c r="H124" i="130"/>
  <c r="H15" i="130"/>
  <c r="H113" i="130"/>
  <c r="H10" i="130"/>
  <c r="H82" i="130"/>
  <c r="H43" i="130"/>
  <c r="H42" i="130"/>
  <c r="H122" i="130"/>
  <c r="H81" i="130"/>
  <c r="H94" i="130"/>
  <c r="H16" i="130"/>
  <c r="H80" i="130"/>
  <c r="H116" i="130"/>
  <c r="H51" i="130"/>
  <c r="H110" i="130"/>
  <c r="H112" i="130"/>
  <c r="H86" i="130"/>
  <c r="H98" i="130"/>
  <c r="AB120" i="121"/>
  <c r="AG120" i="121" s="1"/>
  <c r="AH120" i="121"/>
  <c r="H127" i="67"/>
  <c r="E127" i="73" s="1"/>
  <c r="J127" i="73" s="1"/>
  <c r="Z120" i="121"/>
  <c r="K17" i="56"/>
  <c r="M17" i="56" s="1"/>
  <c r="M15" i="56"/>
  <c r="AB171" i="121"/>
  <c r="AG171" i="121" s="1"/>
  <c r="AH171" i="121"/>
  <c r="H179" i="67"/>
  <c r="E179" i="73" s="1"/>
  <c r="J179" i="73" s="1"/>
  <c r="Z171" i="121"/>
  <c r="AB167" i="121"/>
  <c r="AG167" i="121" s="1"/>
  <c r="AH167" i="121"/>
  <c r="H175" i="67"/>
  <c r="E175" i="73" s="1"/>
  <c r="J175" i="73" s="1"/>
  <c r="Z167" i="121"/>
  <c r="L15" i="30"/>
  <c r="N15" i="30" s="1"/>
  <c r="M15" i="30"/>
  <c r="O15" i="30" s="1"/>
  <c r="L56" i="33"/>
  <c r="N56" i="33" s="1"/>
  <c r="M56" i="33"/>
  <c r="O56" i="33" s="1"/>
  <c r="M22" i="34"/>
  <c r="L22" i="34"/>
  <c r="K31" i="34"/>
  <c r="AH166" i="121"/>
  <c r="AB166" i="121"/>
  <c r="AG166" i="121" s="1"/>
  <c r="H174" i="67"/>
  <c r="E174" i="73" s="1"/>
  <c r="J174" i="73" s="1"/>
  <c r="Z166" i="121"/>
  <c r="M27" i="32"/>
  <c r="O27" i="32" s="1"/>
  <c r="L27" i="32"/>
  <c r="N27" i="32" s="1"/>
  <c r="M13" i="34"/>
  <c r="O13" i="34" s="1"/>
  <c r="L13" i="34"/>
  <c r="N13" i="34" s="1"/>
  <c r="L21" i="30"/>
  <c r="N21" i="30" s="1"/>
  <c r="M21" i="30"/>
  <c r="O21" i="30" s="1"/>
  <c r="K68" i="33"/>
  <c r="M59" i="33"/>
  <c r="L59" i="33"/>
  <c r="H70" i="67"/>
  <c r="E70" i="73" s="1"/>
  <c r="J70" i="73" s="1"/>
  <c r="AB65" i="121"/>
  <c r="AG65" i="121" s="1"/>
  <c r="AH65" i="121"/>
  <c r="Z65" i="121"/>
  <c r="AB134" i="121"/>
  <c r="AG134" i="121" s="1"/>
  <c r="H141" i="67"/>
  <c r="E141" i="73" s="1"/>
  <c r="J141" i="73" s="1"/>
  <c r="AH134" i="121"/>
  <c r="Z134" i="121"/>
  <c r="AB156" i="121"/>
  <c r="AG156" i="121" s="1"/>
  <c r="H164" i="67"/>
  <c r="E164" i="73" s="1"/>
  <c r="J164" i="73" s="1"/>
  <c r="AH156" i="121"/>
  <c r="Z156" i="121"/>
  <c r="AB60" i="121"/>
  <c r="AG60" i="121" s="1"/>
  <c r="AH60" i="121"/>
  <c r="H65" i="67"/>
  <c r="E65" i="73" s="1"/>
  <c r="J65" i="73" s="1"/>
  <c r="Z60" i="121"/>
  <c r="L29" i="34"/>
  <c r="N29" i="34" s="1"/>
  <c r="M29" i="34"/>
  <c r="O29" i="34" s="1"/>
  <c r="M11" i="56"/>
  <c r="K13" i="56"/>
  <c r="M44" i="33"/>
  <c r="O44" i="33" s="1"/>
  <c r="L44" i="33"/>
  <c r="N44" i="33" s="1"/>
  <c r="AB67" i="121"/>
  <c r="AG67" i="121" s="1"/>
  <c r="H72" i="67"/>
  <c r="E72" i="73" s="1"/>
  <c r="J72" i="73" s="1"/>
  <c r="AH67" i="121"/>
  <c r="Z67" i="121"/>
  <c r="L52" i="33"/>
  <c r="N52" i="33" s="1"/>
  <c r="M52" i="33"/>
  <c r="O52" i="33" s="1"/>
  <c r="M30" i="34"/>
  <c r="O30" i="34" s="1"/>
  <c r="L30" i="34"/>
  <c r="N30" i="34" s="1"/>
  <c r="E17" i="11"/>
  <c r="F17" i="11" s="1"/>
  <c r="G17" i="11" s="1"/>
  <c r="E17" i="126"/>
  <c r="K23" i="30"/>
  <c r="M19" i="30"/>
  <c r="L19" i="30"/>
  <c r="M18" i="34"/>
  <c r="O18" i="34" s="1"/>
  <c r="L18" i="34"/>
  <c r="N18" i="34" s="1"/>
  <c r="M14" i="30"/>
  <c r="L14" i="30"/>
  <c r="K17" i="30"/>
  <c r="M43" i="33"/>
  <c r="O43" i="33" s="1"/>
  <c r="L43" i="33"/>
  <c r="N43" i="33" s="1"/>
  <c r="AB64" i="121"/>
  <c r="AG64" i="121" s="1"/>
  <c r="H69" i="67"/>
  <c r="E69" i="73" s="1"/>
  <c r="J69" i="73" s="1"/>
  <c r="AH64" i="121"/>
  <c r="Z64" i="121"/>
  <c r="AH119" i="121"/>
  <c r="H126" i="67"/>
  <c r="E126" i="73" s="1"/>
  <c r="J126" i="73" s="1"/>
  <c r="AB119" i="121"/>
  <c r="AG119" i="121" s="1"/>
  <c r="Z119" i="121"/>
  <c r="AB53" i="121"/>
  <c r="AG53" i="121" s="1"/>
  <c r="H58" i="67"/>
  <c r="E58" i="73" s="1"/>
  <c r="J58" i="73" s="1"/>
  <c r="AH53" i="121"/>
  <c r="Z53" i="121"/>
  <c r="M18" i="32"/>
  <c r="O18" i="32" s="1"/>
  <c r="L18" i="32"/>
  <c r="N18" i="32" s="1"/>
  <c r="L17" i="32"/>
  <c r="N17" i="32" s="1"/>
  <c r="M17" i="32"/>
  <c r="O17" i="32" s="1"/>
  <c r="AB66" i="121"/>
  <c r="AG66" i="121" s="1"/>
  <c r="AH66" i="121"/>
  <c r="H71" i="67"/>
  <c r="E71" i="73" s="1"/>
  <c r="J71" i="73" s="1"/>
  <c r="Z66" i="121"/>
  <c r="AH131" i="121"/>
  <c r="AB131" i="121"/>
  <c r="AG131" i="121" s="1"/>
  <c r="H138" i="67"/>
  <c r="E138" i="73" s="1"/>
  <c r="J138" i="73" s="1"/>
  <c r="Z131" i="121"/>
  <c r="M28" i="34"/>
  <c r="O28" i="34" s="1"/>
  <c r="L28" i="34"/>
  <c r="N28" i="34" s="1"/>
  <c r="L42" i="33"/>
  <c r="N42" i="33" s="1"/>
  <c r="M42" i="33"/>
  <c r="O42" i="33" s="1"/>
  <c r="G145" i="130"/>
  <c r="I11" i="37"/>
  <c r="AH63" i="121"/>
  <c r="AB63" i="121"/>
  <c r="AG63" i="121" s="1"/>
  <c r="H68" i="67"/>
  <c r="E68" i="73" s="1"/>
  <c r="J68" i="73" s="1"/>
  <c r="Z63" i="121"/>
  <c r="AH136" i="121"/>
  <c r="AB136" i="121"/>
  <c r="AG136" i="121" s="1"/>
  <c r="H143" i="67"/>
  <c r="E143" i="73" s="1"/>
  <c r="J143" i="73" s="1"/>
  <c r="Z136" i="121"/>
  <c r="AH148" i="121"/>
  <c r="H156" i="67"/>
  <c r="E156" i="73" s="1"/>
  <c r="J156" i="73" s="1"/>
  <c r="AB148" i="121"/>
  <c r="AG148" i="121" s="1"/>
  <c r="Z148" i="121"/>
  <c r="AB160" i="121"/>
  <c r="AG160" i="121" s="1"/>
  <c r="AH160" i="121"/>
  <c r="H168" i="67"/>
  <c r="E168" i="73" s="1"/>
  <c r="J168" i="73" s="1"/>
  <c r="Z160" i="121"/>
  <c r="AB145" i="121"/>
  <c r="AG145" i="121" s="1"/>
  <c r="H153" i="67"/>
  <c r="E153" i="73" s="1"/>
  <c r="J153" i="73" s="1"/>
  <c r="AH145" i="121"/>
  <c r="Z145" i="121"/>
  <c r="AH48" i="121"/>
  <c r="H53" i="67"/>
  <c r="E53" i="73" s="1"/>
  <c r="J53" i="73" s="1"/>
  <c r="AB48" i="121"/>
  <c r="AG48" i="121" s="1"/>
  <c r="Z48" i="121"/>
  <c r="L16" i="34"/>
  <c r="N16" i="34" s="1"/>
  <c r="M16" i="34"/>
  <c r="O16" i="34" s="1"/>
  <c r="L11" i="34"/>
  <c r="M11" i="34"/>
  <c r="K20" i="34"/>
  <c r="L14" i="34"/>
  <c r="N14" i="34" s="1"/>
  <c r="M14" i="34"/>
  <c r="O14" i="34" s="1"/>
  <c r="M40" i="33"/>
  <c r="K49" i="33"/>
  <c r="L40" i="33"/>
  <c r="AH143" i="121"/>
  <c r="H151" i="67"/>
  <c r="E151" i="73" s="1"/>
  <c r="J151" i="73" s="1"/>
  <c r="AB143" i="121"/>
  <c r="AG143" i="121" s="1"/>
  <c r="Z143" i="121"/>
  <c r="AH161" i="121"/>
  <c r="H169" i="67"/>
  <c r="E169" i="73" s="1"/>
  <c r="J169" i="73" s="1"/>
  <c r="AB161" i="121"/>
  <c r="AG161" i="121" s="1"/>
  <c r="Z161" i="121"/>
  <c r="AB168" i="121"/>
  <c r="AG168" i="121" s="1"/>
  <c r="AH168" i="121"/>
  <c r="H176" i="67"/>
  <c r="E176" i="73" s="1"/>
  <c r="J176" i="73" s="1"/>
  <c r="Z168" i="121"/>
  <c r="AH130" i="121"/>
  <c r="AB130" i="121"/>
  <c r="AG130" i="121" s="1"/>
  <c r="H137" i="67"/>
  <c r="E137" i="73" s="1"/>
  <c r="J137" i="73" s="1"/>
  <c r="Z130" i="121"/>
  <c r="H170" i="67"/>
  <c r="E170" i="73" s="1"/>
  <c r="J170" i="73" s="1"/>
  <c r="AH162" i="121"/>
  <c r="AB162" i="121"/>
  <c r="AG162" i="121" s="1"/>
  <c r="Z162" i="121"/>
  <c r="J13" i="56"/>
  <c r="L11" i="56"/>
  <c r="M12" i="32"/>
  <c r="O12" i="32" s="1"/>
  <c r="L12" i="32"/>
  <c r="N12" i="32" s="1"/>
  <c r="G188" i="130"/>
  <c r="I14" i="37"/>
  <c r="L19" i="31"/>
  <c r="N19" i="31" s="1"/>
  <c r="M19" i="31"/>
  <c r="O19" i="31" s="1"/>
  <c r="H55" i="67"/>
  <c r="E55" i="73" s="1"/>
  <c r="J55" i="73" s="1"/>
  <c r="AH50" i="121"/>
  <c r="AB50" i="121"/>
  <c r="AG50" i="121" s="1"/>
  <c r="Z50" i="121"/>
  <c r="AB58" i="121"/>
  <c r="AG58" i="121" s="1"/>
  <c r="AH58" i="121"/>
  <c r="H63" i="67"/>
  <c r="E63" i="73" s="1"/>
  <c r="J63" i="73" s="1"/>
  <c r="Z58" i="121"/>
  <c r="M11" i="47"/>
  <c r="M13" i="47" s="1"/>
  <c r="K13" i="47"/>
  <c r="M24" i="34"/>
  <c r="O24" i="34" s="1"/>
  <c r="L24" i="34"/>
  <c r="N24" i="34" s="1"/>
  <c r="M55" i="33"/>
  <c r="O55" i="33" s="1"/>
  <c r="L55" i="33"/>
  <c r="N55" i="33" s="1"/>
  <c r="M20" i="30"/>
  <c r="O20" i="30" s="1"/>
  <c r="L20" i="30"/>
  <c r="N20" i="30" s="1"/>
  <c r="AH139" i="121"/>
  <c r="AB139" i="121"/>
  <c r="AG139" i="121" s="1"/>
  <c r="H147" i="67"/>
  <c r="E147" i="73" s="1"/>
  <c r="J147" i="73" s="1"/>
  <c r="Z139" i="121"/>
  <c r="AH149" i="121"/>
  <c r="H157" i="67"/>
  <c r="E157" i="73" s="1"/>
  <c r="J157" i="73" s="1"/>
  <c r="AB149" i="121"/>
  <c r="AG149" i="121" s="1"/>
  <c r="Z149" i="121"/>
  <c r="L15" i="34"/>
  <c r="N15" i="34" s="1"/>
  <c r="M15" i="34"/>
  <c r="O15" i="34" s="1"/>
  <c r="L26" i="32"/>
  <c r="N26" i="32" s="1"/>
  <c r="M26" i="32"/>
  <c r="O26" i="32" s="1"/>
  <c r="AH124" i="121"/>
  <c r="H131" i="67"/>
  <c r="E131" i="73" s="1"/>
  <c r="J131" i="73" s="1"/>
  <c r="AB124" i="121"/>
  <c r="AG124" i="121" s="1"/>
  <c r="Z124" i="121"/>
  <c r="H54" i="67"/>
  <c r="E54" i="73" s="1"/>
  <c r="J54" i="73" s="1"/>
  <c r="AH49" i="121"/>
  <c r="AB49" i="121"/>
  <c r="AG49" i="121" s="1"/>
  <c r="Z49" i="121"/>
  <c r="AH135" i="121"/>
  <c r="AB135" i="121"/>
  <c r="AG135" i="121" s="1"/>
  <c r="H142" i="67"/>
  <c r="E142" i="73" s="1"/>
  <c r="J142" i="73" s="1"/>
  <c r="Z135" i="121"/>
  <c r="H133" i="67"/>
  <c r="E133" i="73" s="1"/>
  <c r="J133" i="73" s="1"/>
  <c r="AH126" i="121"/>
  <c r="AB126" i="121"/>
  <c r="AG126" i="121" s="1"/>
  <c r="Z126" i="121"/>
  <c r="K20" i="31"/>
  <c r="M11" i="31"/>
  <c r="L11" i="31"/>
  <c r="M63" i="33"/>
  <c r="O63" i="33" s="1"/>
  <c r="L63" i="33"/>
  <c r="N63" i="33" s="1"/>
  <c r="L65" i="33"/>
  <c r="N65" i="33" s="1"/>
  <c r="M65" i="33"/>
  <c r="O65" i="33" s="1"/>
  <c r="E16" i="126"/>
  <c r="F16" i="126" s="1"/>
  <c r="G16" i="126" s="1"/>
  <c r="I19" i="56"/>
  <c r="E16" i="11"/>
  <c r="F16" i="11" s="1"/>
  <c r="G16" i="11" s="1"/>
  <c r="M12" i="34"/>
  <c r="O12" i="34" s="1"/>
  <c r="L12" i="34"/>
  <c r="N12" i="34" s="1"/>
  <c r="L24" i="32"/>
  <c r="N24" i="32" s="1"/>
  <c r="M24" i="32"/>
  <c r="O24" i="32" s="1"/>
  <c r="AB163" i="121"/>
  <c r="AG163" i="121" s="1"/>
  <c r="AH163" i="121"/>
  <c r="H171" i="67"/>
  <c r="E171" i="73" s="1"/>
  <c r="J171" i="73" s="1"/>
  <c r="Z163" i="121"/>
  <c r="AB129" i="121"/>
  <c r="AG129" i="121" s="1"/>
  <c r="AH129" i="121"/>
  <c r="H136" i="67"/>
  <c r="E136" i="73" s="1"/>
  <c r="J136" i="73" s="1"/>
  <c r="Z129" i="121"/>
  <c r="L60" i="33"/>
  <c r="N60" i="33" s="1"/>
  <c r="M60" i="33"/>
  <c r="O60" i="33" s="1"/>
  <c r="M16" i="32"/>
  <c r="O16" i="32" s="1"/>
  <c r="L16" i="32"/>
  <c r="N16" i="32" s="1"/>
  <c r="L48" i="33"/>
  <c r="N48" i="33" s="1"/>
  <c r="M48" i="33"/>
  <c r="O48" i="33" s="1"/>
  <c r="L21" i="32"/>
  <c r="M21" i="32"/>
  <c r="K28" i="32"/>
  <c r="M16" i="31"/>
  <c r="O16" i="31" s="1"/>
  <c r="L16" i="31"/>
  <c r="N16" i="31" s="1"/>
  <c r="M66" i="33"/>
  <c r="O66" i="33" s="1"/>
  <c r="L66" i="33"/>
  <c r="N66" i="33" s="1"/>
  <c r="L14" i="32"/>
  <c r="N14" i="32" s="1"/>
  <c r="M14" i="32"/>
  <c r="O14" i="32" s="1"/>
  <c r="L17" i="31"/>
  <c r="N17" i="31" s="1"/>
  <c r="M17" i="31"/>
  <c r="O17" i="31" s="1"/>
  <c r="H155" i="67"/>
  <c r="E155" i="73" s="1"/>
  <c r="J155" i="73" s="1"/>
  <c r="AB147" i="121"/>
  <c r="AG147" i="121" s="1"/>
  <c r="AH147" i="121"/>
  <c r="Z147" i="121"/>
  <c r="AB146" i="121"/>
  <c r="AG146" i="121" s="1"/>
  <c r="AH146" i="121"/>
  <c r="H154" i="67"/>
  <c r="E154" i="73" s="1"/>
  <c r="J154" i="73" s="1"/>
  <c r="Z146" i="121"/>
  <c r="M53" i="33"/>
  <c r="O53" i="33" s="1"/>
  <c r="L53" i="33"/>
  <c r="N53" i="33" s="1"/>
  <c r="L13" i="47"/>
  <c r="N13" i="47" s="1"/>
  <c r="N11" i="47"/>
  <c r="L64" i="33"/>
  <c r="N64" i="33" s="1"/>
  <c r="M64" i="33"/>
  <c r="O64" i="33" s="1"/>
  <c r="AH46" i="121"/>
  <c r="AB46" i="121"/>
  <c r="AG46" i="121" s="1"/>
  <c r="H51" i="67"/>
  <c r="E51" i="73" s="1"/>
  <c r="J51" i="73" s="1"/>
  <c r="Z46" i="121"/>
  <c r="AB121" i="121"/>
  <c r="AG121" i="121" s="1"/>
  <c r="AH121" i="121"/>
  <c r="H128" i="67"/>
  <c r="E128" i="73" s="1"/>
  <c r="J128" i="73" s="1"/>
  <c r="Z121" i="121"/>
  <c r="M12" i="31"/>
  <c r="O12" i="31" s="1"/>
  <c r="L12" i="31"/>
  <c r="N12" i="31" s="1"/>
  <c r="L15" i="31"/>
  <c r="N15" i="31" s="1"/>
  <c r="M15" i="31"/>
  <c r="O15" i="31" s="1"/>
  <c r="L23" i="34"/>
  <c r="N23" i="34" s="1"/>
  <c r="M23" i="34"/>
  <c r="O23" i="34" s="1"/>
  <c r="AH70" i="121"/>
  <c r="AB70" i="121"/>
  <c r="AG70" i="121" s="1"/>
  <c r="H75" i="67"/>
  <c r="E75" i="73" s="1"/>
  <c r="J75" i="73" s="1"/>
  <c r="Z70" i="121"/>
  <c r="H74" i="67"/>
  <c r="E74" i="73" s="1"/>
  <c r="J74" i="73" s="1"/>
  <c r="AB69" i="121"/>
  <c r="AG69" i="121" s="1"/>
  <c r="AH69" i="121"/>
  <c r="Z69" i="121"/>
  <c r="AB164" i="121"/>
  <c r="AG164" i="121" s="1"/>
  <c r="AH164" i="121"/>
  <c r="H172" i="67"/>
  <c r="E172" i="73" s="1"/>
  <c r="J172" i="73" s="1"/>
  <c r="Z164" i="121"/>
  <c r="AH152" i="121"/>
  <c r="AB152" i="121"/>
  <c r="AG152" i="121" s="1"/>
  <c r="H160" i="67"/>
  <c r="E160" i="73" s="1"/>
  <c r="J160" i="73" s="1"/>
  <c r="Z152" i="121"/>
  <c r="AB123" i="121"/>
  <c r="AG123" i="121" s="1"/>
  <c r="AH123" i="121"/>
  <c r="H130" i="67"/>
  <c r="E130" i="73" s="1"/>
  <c r="J130" i="73" s="1"/>
  <c r="Z123" i="121"/>
  <c r="AB52" i="121"/>
  <c r="AG52" i="121" s="1"/>
  <c r="AH52" i="121"/>
  <c r="H57" i="67"/>
  <c r="E57" i="73" s="1"/>
  <c r="J57" i="73" s="1"/>
  <c r="Z52" i="121"/>
  <c r="AT178" i="121"/>
  <c r="M17" i="34"/>
  <c r="O17" i="34" s="1"/>
  <c r="L17" i="34"/>
  <c r="N17" i="34" s="1"/>
  <c r="M16" i="30"/>
  <c r="O16" i="30" s="1"/>
  <c r="L16" i="30"/>
  <c r="N16" i="30" s="1"/>
  <c r="L54" i="33"/>
  <c r="N54" i="33" s="1"/>
  <c r="M54" i="33"/>
  <c r="O54" i="33" s="1"/>
  <c r="L62" i="33"/>
  <c r="N62" i="33" s="1"/>
  <c r="M62" i="33"/>
  <c r="O62" i="33" s="1"/>
  <c r="AH133" i="121"/>
  <c r="AB133" i="121"/>
  <c r="AG133" i="121" s="1"/>
  <c r="H140" i="67"/>
  <c r="E140" i="73" s="1"/>
  <c r="J140" i="73" s="1"/>
  <c r="Z133" i="121"/>
  <c r="AB157" i="121"/>
  <c r="AG157" i="121" s="1"/>
  <c r="AH157" i="121"/>
  <c r="H165" i="67"/>
  <c r="E165" i="73" s="1"/>
  <c r="J165" i="73" s="1"/>
  <c r="Z157" i="121"/>
  <c r="AB122" i="121"/>
  <c r="AG122" i="121" s="1"/>
  <c r="H129" i="67"/>
  <c r="E129" i="73" s="1"/>
  <c r="J129" i="73" s="1"/>
  <c r="AH122" i="121"/>
  <c r="Z122" i="121"/>
  <c r="AB138" i="121"/>
  <c r="AG138" i="121" s="1"/>
  <c r="H146" i="67"/>
  <c r="E146" i="73" s="1"/>
  <c r="J146" i="73" s="1"/>
  <c r="AH138" i="121"/>
  <c r="Z138" i="121"/>
  <c r="AB56" i="121"/>
  <c r="AG56" i="121" s="1"/>
  <c r="H61" i="67"/>
  <c r="E61" i="73" s="1"/>
  <c r="J61" i="73" s="1"/>
  <c r="AH56" i="121"/>
  <c r="Z56" i="121"/>
  <c r="AB141" i="121"/>
  <c r="AG141" i="121" s="1"/>
  <c r="H149" i="67"/>
  <c r="E149" i="73" s="1"/>
  <c r="J149" i="73" s="1"/>
  <c r="AH141" i="121"/>
  <c r="Z141" i="121"/>
  <c r="M19" i="34"/>
  <c r="O19" i="34" s="1"/>
  <c r="L19" i="34"/>
  <c r="N19" i="34" s="1"/>
  <c r="AH140" i="121"/>
  <c r="AB140" i="121"/>
  <c r="AG140" i="121" s="1"/>
  <c r="H148" i="67"/>
  <c r="E148" i="73" s="1"/>
  <c r="J148" i="73" s="1"/>
  <c r="Z140" i="121"/>
  <c r="L11" i="32"/>
  <c r="K19" i="32"/>
  <c r="M11" i="32"/>
  <c r="L41" i="33"/>
  <c r="N41" i="33" s="1"/>
  <c r="M41" i="33"/>
  <c r="O41" i="33" s="1"/>
  <c r="AB132" i="121"/>
  <c r="AG132" i="121" s="1"/>
  <c r="H139" i="67"/>
  <c r="E139" i="73" s="1"/>
  <c r="J139" i="73" s="1"/>
  <c r="AH132" i="121"/>
  <c r="Z132" i="121"/>
  <c r="K12" i="30"/>
  <c r="L11" i="30"/>
  <c r="M11" i="30"/>
  <c r="M26" i="34"/>
  <c r="O26" i="34" s="1"/>
  <c r="L26" i="34"/>
  <c r="N26" i="34" s="1"/>
  <c r="L22" i="32"/>
  <c r="N22" i="32" s="1"/>
  <c r="M22" i="32"/>
  <c r="O22" i="32" s="1"/>
  <c r="AH165" i="121"/>
  <c r="AB165" i="121"/>
  <c r="AG165" i="121" s="1"/>
  <c r="H173" i="67"/>
  <c r="E173" i="73" s="1"/>
  <c r="J173" i="73" s="1"/>
  <c r="Z165" i="121"/>
  <c r="M13" i="32"/>
  <c r="O13" i="32" s="1"/>
  <c r="L13" i="32"/>
  <c r="N13" i="32" s="1"/>
  <c r="M18" i="31"/>
  <c r="O18" i="31" s="1"/>
  <c r="L18" i="31"/>
  <c r="N18" i="31" s="1"/>
  <c r="AH59" i="121"/>
  <c r="AB59" i="121"/>
  <c r="AG59" i="121" s="1"/>
  <c r="H64" i="67"/>
  <c r="E64" i="73" s="1"/>
  <c r="J64" i="73" s="1"/>
  <c r="Z59" i="121"/>
  <c r="AB172" i="121"/>
  <c r="AG172" i="121" s="1"/>
  <c r="H180" i="67"/>
  <c r="E180" i="73" s="1"/>
  <c r="J180" i="73" s="1"/>
  <c r="AH172" i="121"/>
  <c r="Z172" i="121"/>
  <c r="L25" i="34"/>
  <c r="N25" i="34" s="1"/>
  <c r="M25" i="34"/>
  <c r="O25" i="34" s="1"/>
  <c r="L14" i="31"/>
  <c r="N14" i="31" s="1"/>
  <c r="M14" i="31"/>
  <c r="O14" i="31" s="1"/>
  <c r="AB142" i="121"/>
  <c r="AG142" i="121" s="1"/>
  <c r="H150" i="67"/>
  <c r="E150" i="73" s="1"/>
  <c r="J150" i="73" s="1"/>
  <c r="AH142" i="121"/>
  <c r="Z142" i="121"/>
  <c r="L67" i="33"/>
  <c r="N67" i="33" s="1"/>
  <c r="M67" i="33"/>
  <c r="O67" i="33" s="1"/>
  <c r="L15" i="56"/>
  <c r="J17" i="56"/>
  <c r="L17" i="56" s="1"/>
  <c r="AH68" i="121"/>
  <c r="H73" i="67"/>
  <c r="E73" i="73" s="1"/>
  <c r="J73" i="73" s="1"/>
  <c r="AB68" i="121"/>
  <c r="AG68" i="121" s="1"/>
  <c r="Z68" i="121"/>
  <c r="AH54" i="121"/>
  <c r="AB54" i="121"/>
  <c r="AG54" i="121" s="1"/>
  <c r="H59" i="67"/>
  <c r="E59" i="73" s="1"/>
  <c r="J59" i="73" s="1"/>
  <c r="Z54" i="121"/>
  <c r="AH154" i="121"/>
  <c r="AB154" i="121"/>
  <c r="AG154" i="121" s="1"/>
  <c r="H162" i="67"/>
  <c r="E162" i="73" s="1"/>
  <c r="J162" i="73" s="1"/>
  <c r="Z154" i="121"/>
  <c r="AH128" i="121"/>
  <c r="H135" i="67"/>
  <c r="E135" i="73" s="1"/>
  <c r="J135" i="73" s="1"/>
  <c r="AB128" i="121"/>
  <c r="AG128" i="121" s="1"/>
  <c r="Z128" i="121"/>
  <c r="AH153" i="121"/>
  <c r="H161" i="67"/>
  <c r="E161" i="73" s="1"/>
  <c r="J161" i="73" s="1"/>
  <c r="AB153" i="121"/>
  <c r="AG153" i="121" s="1"/>
  <c r="Z153" i="121"/>
  <c r="AB57" i="121"/>
  <c r="AG57" i="121" s="1"/>
  <c r="AH57" i="121"/>
  <c r="H62" i="67"/>
  <c r="E62" i="73" s="1"/>
  <c r="J62" i="73" s="1"/>
  <c r="Z57" i="121"/>
  <c r="AH170" i="121"/>
  <c r="H178" i="67"/>
  <c r="E178" i="73" s="1"/>
  <c r="J178" i="73" s="1"/>
  <c r="AB170" i="121"/>
  <c r="AG170" i="121" s="1"/>
  <c r="Z170" i="121"/>
  <c r="L23" i="32"/>
  <c r="N23" i="32" s="1"/>
  <c r="M23" i="32"/>
  <c r="O23" i="32" s="1"/>
  <c r="E22" i="11"/>
  <c r="F22" i="11" s="1"/>
  <c r="G22" i="11" s="1"/>
  <c r="E22" i="126"/>
  <c r="L46" i="33"/>
  <c r="N46" i="33" s="1"/>
  <c r="M46" i="33"/>
  <c r="O46" i="33" s="1"/>
  <c r="M51" i="33"/>
  <c r="L51" i="33"/>
  <c r="K57" i="33"/>
  <c r="AB173" i="121"/>
  <c r="AG173" i="121" s="1"/>
  <c r="AH173" i="121"/>
  <c r="H181" i="67"/>
  <c r="E181" i="73" s="1"/>
  <c r="J181" i="73" s="1"/>
  <c r="Z173" i="121"/>
  <c r="AT177" i="121"/>
  <c r="M27" i="34"/>
  <c r="O27" i="34" s="1"/>
  <c r="L27" i="34"/>
  <c r="N27" i="34" s="1"/>
  <c r="L25" i="32"/>
  <c r="N25" i="32" s="1"/>
  <c r="M25" i="32"/>
  <c r="O25" i="32" s="1"/>
  <c r="L15" i="32"/>
  <c r="N15" i="32" s="1"/>
  <c r="M15" i="32"/>
  <c r="O15" i="32" s="1"/>
  <c r="M45" i="33"/>
  <c r="O45" i="33" s="1"/>
  <c r="L45" i="33"/>
  <c r="N45" i="33" s="1"/>
  <c r="AB62" i="121"/>
  <c r="AG62" i="121" s="1"/>
  <c r="AH62" i="121"/>
  <c r="H67" i="67"/>
  <c r="E67" i="73" s="1"/>
  <c r="J67" i="73" s="1"/>
  <c r="Z62" i="121"/>
  <c r="AB151" i="121"/>
  <c r="AG151" i="121" s="1"/>
  <c r="AH151" i="121"/>
  <c r="H159" i="67"/>
  <c r="E159" i="73" s="1"/>
  <c r="J159" i="73" s="1"/>
  <c r="Z151" i="121"/>
  <c r="AB169" i="121"/>
  <c r="AG169" i="121" s="1"/>
  <c r="H177" i="67"/>
  <c r="E177" i="73" s="1"/>
  <c r="J177" i="73" s="1"/>
  <c r="AH169" i="121"/>
  <c r="Z169" i="121"/>
  <c r="AB47" i="121"/>
  <c r="AG47" i="121" s="1"/>
  <c r="H52" i="67"/>
  <c r="E52" i="73" s="1"/>
  <c r="J52" i="73" s="1"/>
  <c r="AH47" i="121"/>
  <c r="Z47" i="121"/>
  <c r="AB159" i="121"/>
  <c r="AG159" i="121" s="1"/>
  <c r="AH159" i="121"/>
  <c r="H167" i="67"/>
  <c r="E167" i="73" s="1"/>
  <c r="J167" i="73" s="1"/>
  <c r="Z159" i="121"/>
  <c r="M13" i="31"/>
  <c r="O13" i="31" s="1"/>
  <c r="L13" i="31"/>
  <c r="N13" i="31" s="1"/>
  <c r="L22" i="30"/>
  <c r="N22" i="30" s="1"/>
  <c r="M22" i="30"/>
  <c r="O22" i="30" s="1"/>
  <c r="G146" i="130"/>
  <c r="I12" i="37"/>
  <c r="M47" i="33"/>
  <c r="O47" i="33" s="1"/>
  <c r="L47" i="33"/>
  <c r="N47" i="33" s="1"/>
  <c r="M61" i="33"/>
  <c r="O61" i="33" s="1"/>
  <c r="L61" i="33"/>
  <c r="N61" i="33" s="1"/>
  <c r="AH51" i="121"/>
  <c r="AB51" i="121"/>
  <c r="AG51" i="121" s="1"/>
  <c r="H56" i="67"/>
  <c r="E56" i="73" s="1"/>
  <c r="J56" i="73" s="1"/>
  <c r="Z51" i="121"/>
  <c r="F22" i="126" l="1"/>
  <c r="G22" i="126" s="1"/>
  <c r="F17" i="126"/>
  <c r="G17" i="126" s="1"/>
  <c r="H146" i="130"/>
  <c r="H188" i="130"/>
  <c r="H145" i="130"/>
  <c r="K33" i="34"/>
  <c r="E20" i="11" s="1"/>
  <c r="F20" i="11" s="1"/>
  <c r="G20" i="11" s="1"/>
  <c r="K30" i="32"/>
  <c r="E18" i="11" s="1"/>
  <c r="F18" i="11" s="1"/>
  <c r="G18" i="11" s="1"/>
  <c r="I16" i="37"/>
  <c r="K12" i="37"/>
  <c r="J12" i="37"/>
  <c r="AN159" i="121"/>
  <c r="AM159" i="121"/>
  <c r="AS159" i="121" s="1"/>
  <c r="AN151" i="121"/>
  <c r="AM151" i="121"/>
  <c r="AS151" i="121" s="1"/>
  <c r="H23" i="33"/>
  <c r="I29" i="36"/>
  <c r="I49" i="36"/>
  <c r="O11" i="30"/>
  <c r="M12" i="30"/>
  <c r="AN132" i="121"/>
  <c r="AM132" i="121"/>
  <c r="AS132" i="121" s="1"/>
  <c r="I13" i="36"/>
  <c r="AN147" i="121"/>
  <c r="AM147" i="121"/>
  <c r="AS147" i="121" s="1"/>
  <c r="H22" i="35"/>
  <c r="I40" i="36"/>
  <c r="M20" i="31"/>
  <c r="O20" i="31" s="1"/>
  <c r="O11" i="31"/>
  <c r="AN126" i="121"/>
  <c r="AM126" i="121"/>
  <c r="AS126" i="121" s="1"/>
  <c r="AN49" i="121"/>
  <c r="AM49" i="121"/>
  <c r="AS49" i="121" s="1"/>
  <c r="AN58" i="121"/>
  <c r="AM58" i="121"/>
  <c r="AS58" i="121" s="1"/>
  <c r="AN50" i="121"/>
  <c r="AM50" i="121"/>
  <c r="AS50" i="121" s="1"/>
  <c r="K14" i="37"/>
  <c r="M14" i="37" s="1"/>
  <c r="J14" i="37"/>
  <c r="L14" i="37" s="1"/>
  <c r="AN162" i="121"/>
  <c r="AM162" i="121"/>
  <c r="AS162" i="121" s="1"/>
  <c r="AN168" i="121"/>
  <c r="AM168" i="121"/>
  <c r="AS168" i="121" s="1"/>
  <c r="O40" i="33"/>
  <c r="M49" i="33"/>
  <c r="O49" i="33" s="1"/>
  <c r="M20" i="34"/>
  <c r="O11" i="34"/>
  <c r="H13" i="33"/>
  <c r="I19" i="36"/>
  <c r="I37" i="36"/>
  <c r="I22" i="36"/>
  <c r="H29" i="35"/>
  <c r="H30" i="33"/>
  <c r="K11" i="37"/>
  <c r="J11" i="37"/>
  <c r="I17" i="37"/>
  <c r="AN66" i="121"/>
  <c r="AM66" i="121"/>
  <c r="AS66" i="121" s="1"/>
  <c r="E13" i="11"/>
  <c r="F13" i="11" s="1"/>
  <c r="G13" i="11" s="1"/>
  <c r="E13" i="126"/>
  <c r="F13" i="126" s="1"/>
  <c r="G13" i="126" s="1"/>
  <c r="M13" i="56"/>
  <c r="K19" i="56"/>
  <c r="M19" i="56" s="1"/>
  <c r="H26" i="33"/>
  <c r="I32" i="36"/>
  <c r="H27" i="35"/>
  <c r="H32" i="33"/>
  <c r="N59" i="33"/>
  <c r="L68" i="33"/>
  <c r="N68" i="33" s="1"/>
  <c r="O22" i="34"/>
  <c r="M31" i="34"/>
  <c r="O31" i="34" s="1"/>
  <c r="AN173" i="121"/>
  <c r="AM173" i="121"/>
  <c r="AS173" i="121" s="1"/>
  <c r="M57" i="33"/>
  <c r="O57" i="33" s="1"/>
  <c r="O51" i="33"/>
  <c r="AN142" i="121"/>
  <c r="AM142" i="121"/>
  <c r="AS142" i="121" s="1"/>
  <c r="AN172" i="121"/>
  <c r="AM172" i="121"/>
  <c r="AS172" i="121" s="1"/>
  <c r="L12" i="30"/>
  <c r="N11" i="30"/>
  <c r="M19" i="32"/>
  <c r="O11" i="32"/>
  <c r="AN133" i="121"/>
  <c r="AM133" i="121"/>
  <c r="AS133" i="121" s="1"/>
  <c r="AN52" i="121"/>
  <c r="AM52" i="121"/>
  <c r="AS52" i="121" s="1"/>
  <c r="AN123" i="121"/>
  <c r="AM123" i="121"/>
  <c r="AS123" i="121" s="1"/>
  <c r="AN164" i="121"/>
  <c r="AM164" i="121"/>
  <c r="AS164" i="121" s="1"/>
  <c r="H12" i="35"/>
  <c r="H11" i="33"/>
  <c r="AN146" i="121"/>
  <c r="AM146" i="121"/>
  <c r="AS146" i="121" s="1"/>
  <c r="N21" i="32"/>
  <c r="L28" i="32"/>
  <c r="N28" i="32" s="1"/>
  <c r="E15" i="126"/>
  <c r="E15" i="11"/>
  <c r="F15" i="11" s="1"/>
  <c r="G15" i="11" s="1"/>
  <c r="AN135" i="121"/>
  <c r="AM135" i="121"/>
  <c r="AS135" i="121" s="1"/>
  <c r="AN124" i="121"/>
  <c r="AM124" i="121"/>
  <c r="AS124" i="121" s="1"/>
  <c r="AN149" i="121"/>
  <c r="AM149" i="121"/>
  <c r="AS149" i="121" s="1"/>
  <c r="AN139" i="121"/>
  <c r="AM139" i="121"/>
  <c r="AS139" i="121" s="1"/>
  <c r="L13" i="56"/>
  <c r="J19" i="56"/>
  <c r="L19" i="56" s="1"/>
  <c r="AN130" i="121"/>
  <c r="AM130" i="121"/>
  <c r="AS130" i="121" s="1"/>
  <c r="AN161" i="121"/>
  <c r="AM161" i="121"/>
  <c r="AS161" i="121" s="1"/>
  <c r="AN143" i="121"/>
  <c r="AM143" i="121"/>
  <c r="AS143" i="121" s="1"/>
  <c r="N11" i="34"/>
  <c r="L20" i="34"/>
  <c r="AN145" i="121"/>
  <c r="AM145" i="121"/>
  <c r="AS145" i="121" s="1"/>
  <c r="AN131" i="121"/>
  <c r="AM131" i="121"/>
  <c r="AS131" i="121" s="1"/>
  <c r="AN119" i="121"/>
  <c r="AM119" i="121"/>
  <c r="AS119" i="121" s="1"/>
  <c r="L17" i="30"/>
  <c r="N17" i="30" s="1"/>
  <c r="N14" i="30"/>
  <c r="L23" i="30"/>
  <c r="N23" i="30" s="1"/>
  <c r="N19" i="30"/>
  <c r="AN156" i="121"/>
  <c r="AM156" i="121"/>
  <c r="AS156" i="121" s="1"/>
  <c r="AN134" i="121"/>
  <c r="AM134" i="121"/>
  <c r="AS134" i="121" s="1"/>
  <c r="AN65" i="121"/>
  <c r="AM65" i="121"/>
  <c r="AS65" i="121" s="1"/>
  <c r="O59" i="33"/>
  <c r="M68" i="33"/>
  <c r="O68" i="33" s="1"/>
  <c r="AN166" i="121"/>
  <c r="AM166" i="121"/>
  <c r="AS166" i="121" s="1"/>
  <c r="I44" i="36"/>
  <c r="I48" i="36"/>
  <c r="AN120" i="121"/>
  <c r="AM120" i="121"/>
  <c r="AS120" i="121" s="1"/>
  <c r="H16" i="33"/>
  <c r="I28" i="36"/>
  <c r="H35" i="33"/>
  <c r="AN69" i="121"/>
  <c r="AM69" i="121"/>
  <c r="AS69" i="121" s="1"/>
  <c r="AN46" i="121"/>
  <c r="AH181" i="121"/>
  <c r="AM46" i="121"/>
  <c r="I36" i="36"/>
  <c r="H12" i="33"/>
  <c r="I46" i="36"/>
  <c r="I26" i="36"/>
  <c r="H29" i="33"/>
  <c r="AN57" i="121"/>
  <c r="AM57" i="121"/>
  <c r="AS57" i="121" s="1"/>
  <c r="E12" i="126"/>
  <c r="E12" i="11"/>
  <c r="K25" i="30"/>
  <c r="I14" i="36"/>
  <c r="H22" i="33"/>
  <c r="I11" i="36"/>
  <c r="H13" i="35"/>
  <c r="I33" i="36"/>
  <c r="H26" i="35"/>
  <c r="AN152" i="121"/>
  <c r="AM152" i="121"/>
  <c r="AS152" i="121" s="1"/>
  <c r="AN70" i="121"/>
  <c r="AM70" i="121"/>
  <c r="AS70" i="121" s="1"/>
  <c r="AN129" i="121"/>
  <c r="AM129" i="121"/>
  <c r="AS129" i="121" s="1"/>
  <c r="AN163" i="121"/>
  <c r="AM163" i="121"/>
  <c r="AS163" i="121" s="1"/>
  <c r="H18" i="35"/>
  <c r="H28" i="35"/>
  <c r="H14" i="33"/>
  <c r="H15" i="35"/>
  <c r="I23" i="36"/>
  <c r="I12" i="36"/>
  <c r="H24" i="33"/>
  <c r="H15" i="33"/>
  <c r="I39" i="36"/>
  <c r="H23" i="35"/>
  <c r="I45" i="36"/>
  <c r="I38" i="36"/>
  <c r="I16" i="36"/>
  <c r="L49" i="33"/>
  <c r="N49" i="33" s="1"/>
  <c r="N40" i="33"/>
  <c r="AN160" i="121"/>
  <c r="AM160" i="121"/>
  <c r="AS160" i="121" s="1"/>
  <c r="H24" i="35"/>
  <c r="H33" i="33"/>
  <c r="H18" i="33"/>
  <c r="H10" i="35"/>
  <c r="H31" i="33"/>
  <c r="O14" i="30"/>
  <c r="M17" i="30"/>
  <c r="O17" i="30" s="1"/>
  <c r="O19" i="30"/>
  <c r="M23" i="30"/>
  <c r="O23" i="30" s="1"/>
  <c r="H34" i="33"/>
  <c r="AN60" i="121"/>
  <c r="AM60" i="121"/>
  <c r="AS60" i="121" s="1"/>
  <c r="I43" i="36"/>
  <c r="AN62" i="121"/>
  <c r="AM62" i="121"/>
  <c r="AS62" i="121" s="1"/>
  <c r="L57" i="33"/>
  <c r="N57" i="33" s="1"/>
  <c r="N51" i="33"/>
  <c r="I47" i="36"/>
  <c r="H21" i="35"/>
  <c r="H19" i="33"/>
  <c r="I15" i="36"/>
  <c r="H25" i="33"/>
  <c r="I42" i="36"/>
  <c r="AN157" i="121"/>
  <c r="AM157" i="121"/>
  <c r="AS157" i="121" s="1"/>
  <c r="M28" i="32"/>
  <c r="O28" i="32" s="1"/>
  <c r="O21" i="32"/>
  <c r="AN51" i="121"/>
  <c r="AM51" i="121"/>
  <c r="AS51" i="121" s="1"/>
  <c r="AN47" i="121"/>
  <c r="AM47" i="121"/>
  <c r="AS47" i="121" s="1"/>
  <c r="AN169" i="121"/>
  <c r="AM169" i="121"/>
  <c r="AS169" i="121" s="1"/>
  <c r="I50" i="36"/>
  <c r="AN170" i="121"/>
  <c r="AM170" i="121"/>
  <c r="AS170" i="121" s="1"/>
  <c r="AN153" i="121"/>
  <c r="AM153" i="121"/>
  <c r="AS153" i="121" s="1"/>
  <c r="AN128" i="121"/>
  <c r="AM128" i="121"/>
  <c r="AS128" i="121" s="1"/>
  <c r="AN154" i="121"/>
  <c r="AM154" i="121"/>
  <c r="AS154" i="121" s="1"/>
  <c r="AN54" i="121"/>
  <c r="AM54" i="121"/>
  <c r="AS54" i="121" s="1"/>
  <c r="AN68" i="121"/>
  <c r="AM68" i="121"/>
  <c r="AS68" i="121" s="1"/>
  <c r="AN59" i="121"/>
  <c r="AM59" i="121"/>
  <c r="AS59" i="121" s="1"/>
  <c r="AN165" i="121"/>
  <c r="AM165" i="121"/>
  <c r="AS165" i="121" s="1"/>
  <c r="H25" i="35"/>
  <c r="L19" i="32"/>
  <c r="N11" i="32"/>
  <c r="AN140" i="121"/>
  <c r="AM140" i="121"/>
  <c r="AS140" i="121" s="1"/>
  <c r="AN141" i="121"/>
  <c r="AM141" i="121"/>
  <c r="AS141" i="121" s="1"/>
  <c r="AN56" i="121"/>
  <c r="AM56" i="121"/>
  <c r="AS56" i="121" s="1"/>
  <c r="AN138" i="121"/>
  <c r="AM138" i="121"/>
  <c r="AS138" i="121" s="1"/>
  <c r="AN122" i="121"/>
  <c r="AM122" i="121"/>
  <c r="AS122" i="121" s="1"/>
  <c r="H17" i="33"/>
  <c r="H14" i="35"/>
  <c r="AT123" i="121"/>
  <c r="I27" i="36"/>
  <c r="I41" i="36"/>
  <c r="H36" i="33"/>
  <c r="H37" i="33"/>
  <c r="AN121" i="121"/>
  <c r="AM121" i="121"/>
  <c r="AS121" i="121" s="1"/>
  <c r="I20" i="36"/>
  <c r="I21" i="36"/>
  <c r="N11" i="31"/>
  <c r="L20" i="31"/>
  <c r="N20" i="31" s="1"/>
  <c r="AN48" i="121"/>
  <c r="AM48" i="121"/>
  <c r="AS48" i="121" s="1"/>
  <c r="AN148" i="121"/>
  <c r="AM148" i="121"/>
  <c r="AS148" i="121" s="1"/>
  <c r="AN136" i="121"/>
  <c r="AM136" i="121"/>
  <c r="AS136" i="121" s="1"/>
  <c r="AN63" i="121"/>
  <c r="AM63" i="121"/>
  <c r="AS63" i="121" s="1"/>
  <c r="AN53" i="121"/>
  <c r="AM53" i="121"/>
  <c r="AS53" i="121" s="1"/>
  <c r="AN64" i="121"/>
  <c r="AM64" i="121"/>
  <c r="AS64" i="121" s="1"/>
  <c r="E14" i="126"/>
  <c r="F14" i="126" s="1"/>
  <c r="G14" i="126" s="1"/>
  <c r="E14" i="11"/>
  <c r="F14" i="11" s="1"/>
  <c r="G14" i="11" s="1"/>
  <c r="AN67" i="121"/>
  <c r="AM67" i="121"/>
  <c r="AS67" i="121" s="1"/>
  <c r="L31" i="34"/>
  <c r="N31" i="34" s="1"/>
  <c r="N22" i="34"/>
  <c r="AN167" i="121"/>
  <c r="AM167" i="121"/>
  <c r="AS167" i="121" s="1"/>
  <c r="AN171" i="121"/>
  <c r="AM171" i="121"/>
  <c r="AS171" i="121" s="1"/>
  <c r="H11" i="35"/>
  <c r="E18" i="126" l="1"/>
  <c r="F18" i="126" s="1"/>
  <c r="G18" i="126" s="1"/>
  <c r="AT161" i="121"/>
  <c r="AT146" i="121"/>
  <c r="AT132" i="121"/>
  <c r="AT164" i="121"/>
  <c r="AT139" i="121"/>
  <c r="AT52" i="121"/>
  <c r="AT66" i="121"/>
  <c r="AT70" i="121"/>
  <c r="AT151" i="121"/>
  <c r="E20" i="126"/>
  <c r="AT147" i="121"/>
  <c r="AT159" i="121"/>
  <c r="AT130" i="121"/>
  <c r="AT121" i="121"/>
  <c r="AT131" i="121"/>
  <c r="AT133" i="121"/>
  <c r="AT167" i="121"/>
  <c r="AT152" i="121"/>
  <c r="AT50" i="121"/>
  <c r="AT135" i="121"/>
  <c r="F15" i="126"/>
  <c r="G15" i="126" s="1"/>
  <c r="F20" i="126"/>
  <c r="G20" i="126" s="1"/>
  <c r="AT64" i="121"/>
  <c r="AT166" i="121"/>
  <c r="AT168" i="121"/>
  <c r="AT162" i="121"/>
  <c r="AT58" i="121"/>
  <c r="AT149" i="121"/>
  <c r="AT49" i="121"/>
  <c r="AT126" i="121"/>
  <c r="AT153" i="121"/>
  <c r="AT124" i="121"/>
  <c r="AT54" i="121"/>
  <c r="G182" i="130"/>
  <c r="L46" i="36"/>
  <c r="AT134" i="121"/>
  <c r="AT60" i="121"/>
  <c r="G70" i="130"/>
  <c r="K30" i="33"/>
  <c r="G163" i="130"/>
  <c r="L19" i="36"/>
  <c r="G77" i="130"/>
  <c r="K37" i="33"/>
  <c r="G177" i="130"/>
  <c r="L41" i="36"/>
  <c r="K14" i="35"/>
  <c r="G130" i="130"/>
  <c r="G139" i="130"/>
  <c r="K25" i="35"/>
  <c r="G66" i="130"/>
  <c r="K25" i="33"/>
  <c r="G61" i="130"/>
  <c r="K19" i="33"/>
  <c r="G183" i="130"/>
  <c r="L47" i="36"/>
  <c r="G71" i="130"/>
  <c r="K31" i="33"/>
  <c r="G60" i="130"/>
  <c r="K18" i="33"/>
  <c r="G138" i="130"/>
  <c r="K24" i="35"/>
  <c r="G174" i="130"/>
  <c r="L38" i="36"/>
  <c r="G137" i="130"/>
  <c r="K23" i="35"/>
  <c r="G57" i="130"/>
  <c r="K15" i="33"/>
  <c r="G152" i="130"/>
  <c r="L12" i="36"/>
  <c r="K15" i="35"/>
  <c r="G131" i="130"/>
  <c r="G142" i="130"/>
  <c r="K28" i="35"/>
  <c r="G140" i="130"/>
  <c r="K26" i="35"/>
  <c r="K13" i="35"/>
  <c r="G129" i="130"/>
  <c r="G63" i="130"/>
  <c r="K22" i="33"/>
  <c r="AT47" i="121"/>
  <c r="AS46" i="121"/>
  <c r="AS181" i="121" s="1"/>
  <c r="AS182" i="121" s="1"/>
  <c r="AS183" i="121" s="1"/>
  <c r="AM181" i="121"/>
  <c r="G160" i="130"/>
  <c r="L28" i="36"/>
  <c r="G180" i="130"/>
  <c r="L44" i="36"/>
  <c r="K12" i="35"/>
  <c r="G128" i="130"/>
  <c r="N12" i="30"/>
  <c r="L25" i="30"/>
  <c r="N25" i="30" s="1"/>
  <c r="G141" i="130"/>
  <c r="K27" i="35"/>
  <c r="G67" i="130"/>
  <c r="K26" i="33"/>
  <c r="L11" i="37"/>
  <c r="J17" i="37"/>
  <c r="L17" i="37" s="1"/>
  <c r="AT136" i="121"/>
  <c r="AT160" i="121"/>
  <c r="AT48" i="121"/>
  <c r="AT129" i="121"/>
  <c r="AT140" i="121"/>
  <c r="O12" i="30"/>
  <c r="M25" i="30"/>
  <c r="O25" i="30" s="1"/>
  <c r="AT154" i="121"/>
  <c r="J16" i="37"/>
  <c r="L16" i="37" s="1"/>
  <c r="L12" i="37"/>
  <c r="AT53" i="121"/>
  <c r="AT56" i="121"/>
  <c r="G172" i="130"/>
  <c r="L36" i="36"/>
  <c r="G166" i="130"/>
  <c r="L22" i="36"/>
  <c r="O20" i="34"/>
  <c r="M33" i="34"/>
  <c r="O33" i="34" s="1"/>
  <c r="G176" i="130"/>
  <c r="L40" i="36"/>
  <c r="G185" i="130"/>
  <c r="L49" i="36"/>
  <c r="AT120" i="121"/>
  <c r="AT67" i="121"/>
  <c r="AT157" i="121"/>
  <c r="AT138" i="121"/>
  <c r="AT141" i="121"/>
  <c r="G158" i="130"/>
  <c r="L26" i="36"/>
  <c r="G54" i="130"/>
  <c r="K12" i="33"/>
  <c r="AT68" i="121"/>
  <c r="AT51" i="121"/>
  <c r="AT171" i="121"/>
  <c r="L33" i="34"/>
  <c r="N33" i="34" s="1"/>
  <c r="N20" i="34"/>
  <c r="AT46" i="121"/>
  <c r="AT65" i="121"/>
  <c r="AT156" i="121"/>
  <c r="K17" i="37"/>
  <c r="M17" i="37" s="1"/>
  <c r="M11" i="37"/>
  <c r="G143" i="130"/>
  <c r="K29" i="35"/>
  <c r="G173" i="130"/>
  <c r="L37" i="36"/>
  <c r="G55" i="130"/>
  <c r="K13" i="33"/>
  <c r="G136" i="130"/>
  <c r="K22" i="35"/>
  <c r="G153" i="130"/>
  <c r="L13" i="36"/>
  <c r="G161" i="130"/>
  <c r="L29" i="36"/>
  <c r="M12" i="37"/>
  <c r="K16" i="37"/>
  <c r="M16" i="37" s="1"/>
  <c r="AT59" i="121"/>
  <c r="AT170" i="121"/>
  <c r="AT122" i="121"/>
  <c r="F12" i="126"/>
  <c r="G69" i="130"/>
  <c r="K29" i="33"/>
  <c r="E24" i="11"/>
  <c r="F24" i="11" s="1"/>
  <c r="G24" i="11" s="1"/>
  <c r="E24" i="126"/>
  <c r="G64" i="130"/>
  <c r="K23" i="33"/>
  <c r="G164" i="130"/>
  <c r="L20" i="36"/>
  <c r="AT69" i="121"/>
  <c r="AT173" i="121"/>
  <c r="AT165" i="121"/>
  <c r="AT142" i="121"/>
  <c r="AT128" i="121"/>
  <c r="AT119" i="121"/>
  <c r="AT143" i="121"/>
  <c r="G127" i="130"/>
  <c r="K11" i="35"/>
  <c r="G165" i="130"/>
  <c r="L21" i="36"/>
  <c r="G76" i="130"/>
  <c r="K36" i="33"/>
  <c r="G159" i="130"/>
  <c r="L27" i="36"/>
  <c r="G59" i="130"/>
  <c r="K17" i="33"/>
  <c r="N19" i="32"/>
  <c r="L30" i="32"/>
  <c r="N30" i="32" s="1"/>
  <c r="G186" i="130"/>
  <c r="L50" i="36"/>
  <c r="G178" i="130"/>
  <c r="L42" i="36"/>
  <c r="G155" i="130"/>
  <c r="L15" i="36"/>
  <c r="G135" i="130"/>
  <c r="K21" i="35"/>
  <c r="G179" i="130"/>
  <c r="L43" i="36"/>
  <c r="G74" i="130"/>
  <c r="K34" i="33"/>
  <c r="K10" i="35"/>
  <c r="G126" i="130"/>
  <c r="G73" i="130"/>
  <c r="K33" i="33"/>
  <c r="G156" i="130"/>
  <c r="L16" i="36"/>
  <c r="G181" i="130"/>
  <c r="L45" i="36"/>
  <c r="G175" i="130"/>
  <c r="L39" i="36"/>
  <c r="G65" i="130"/>
  <c r="K24" i="33"/>
  <c r="G167" i="130"/>
  <c r="L23" i="36"/>
  <c r="G56" i="130"/>
  <c r="K14" i="33"/>
  <c r="K18" i="35"/>
  <c r="G133" i="130"/>
  <c r="G170" i="130"/>
  <c r="L33" i="36"/>
  <c r="G151" i="130"/>
  <c r="L11" i="36"/>
  <c r="G154" i="130"/>
  <c r="L14" i="36"/>
  <c r="F12" i="11"/>
  <c r="AT62" i="121"/>
  <c r="AT169" i="121"/>
  <c r="AN181" i="121"/>
  <c r="G75" i="130"/>
  <c r="K35" i="33"/>
  <c r="G58" i="130"/>
  <c r="K16" i="33"/>
  <c r="G184" i="130"/>
  <c r="L48" i="36"/>
  <c r="G53" i="130"/>
  <c r="K11" i="33"/>
  <c r="M30" i="32"/>
  <c r="O30" i="32" s="1"/>
  <c r="O19" i="32"/>
  <c r="G72" i="130"/>
  <c r="K32" i="33"/>
  <c r="G169" i="130"/>
  <c r="L32" i="36"/>
  <c r="AT63" i="121"/>
  <c r="AT148" i="121"/>
  <c r="AT145" i="121"/>
  <c r="AT163" i="121"/>
  <c r="AT172" i="121"/>
  <c r="AT57" i="121"/>
  <c r="E25" i="126"/>
  <c r="F25" i="126" s="1"/>
  <c r="G25" i="126" s="1"/>
  <c r="E25" i="11"/>
  <c r="F25" i="11" s="1"/>
  <c r="G25" i="11" s="1"/>
  <c r="H161" i="130" l="1"/>
  <c r="H173" i="130"/>
  <c r="H152" i="130"/>
  <c r="H61" i="130"/>
  <c r="H164" i="130"/>
  <c r="H153" i="130"/>
  <c r="H55" i="130"/>
  <c r="H143" i="130"/>
  <c r="H54" i="130"/>
  <c r="H63" i="130"/>
  <c r="H140" i="130"/>
  <c r="H57" i="130"/>
  <c r="H174" i="130"/>
  <c r="H60" i="130"/>
  <c r="H183" i="130"/>
  <c r="H66" i="130"/>
  <c r="H77" i="130"/>
  <c r="H70" i="130"/>
  <c r="H182" i="130"/>
  <c r="H133" i="130"/>
  <c r="H64" i="130"/>
  <c r="H136" i="130"/>
  <c r="H158" i="130"/>
  <c r="H137" i="130"/>
  <c r="H177" i="130"/>
  <c r="H72" i="130"/>
  <c r="H53" i="130"/>
  <c r="H58" i="130"/>
  <c r="H154" i="130"/>
  <c r="H170" i="130"/>
  <c r="H56" i="130"/>
  <c r="H65" i="130"/>
  <c r="H181" i="130"/>
  <c r="H73" i="130"/>
  <c r="H74" i="130"/>
  <c r="H135" i="130"/>
  <c r="H178" i="130"/>
  <c r="H159" i="130"/>
  <c r="H165" i="130"/>
  <c r="H185" i="130"/>
  <c r="H172" i="130"/>
  <c r="H67" i="130"/>
  <c r="H180" i="130"/>
  <c r="H129" i="130"/>
  <c r="H126" i="130"/>
  <c r="H69" i="130"/>
  <c r="H128" i="130"/>
  <c r="H142" i="130"/>
  <c r="H138" i="130"/>
  <c r="H71" i="130"/>
  <c r="H139" i="130"/>
  <c r="H163" i="130"/>
  <c r="H169" i="130"/>
  <c r="H184" i="130"/>
  <c r="H75" i="130"/>
  <c r="H151" i="130"/>
  <c r="H167" i="130"/>
  <c r="H175" i="130"/>
  <c r="H156" i="130"/>
  <c r="H179" i="130"/>
  <c r="H155" i="130"/>
  <c r="H186" i="130"/>
  <c r="H59" i="130"/>
  <c r="H76" i="130"/>
  <c r="H127" i="130"/>
  <c r="F24" i="126"/>
  <c r="G24" i="126" s="1"/>
  <c r="H176" i="130"/>
  <c r="H166" i="130"/>
  <c r="H141" i="130"/>
  <c r="H160" i="130"/>
  <c r="H131" i="130"/>
  <c r="H130" i="130"/>
  <c r="M32" i="33"/>
  <c r="O32" i="33" s="1"/>
  <c r="L32" i="33"/>
  <c r="N32" i="33" s="1"/>
  <c r="M16" i="33"/>
  <c r="O16" i="33" s="1"/>
  <c r="L16" i="33"/>
  <c r="N16" i="33" s="1"/>
  <c r="L10" i="35"/>
  <c r="M10" i="35"/>
  <c r="K16" i="35"/>
  <c r="M40" i="36"/>
  <c r="O40" i="36" s="1"/>
  <c r="N40" i="36"/>
  <c r="P40" i="36" s="1"/>
  <c r="L27" i="35"/>
  <c r="N27" i="35" s="1"/>
  <c r="M27" i="35"/>
  <c r="O27" i="35" s="1"/>
  <c r="M28" i="36"/>
  <c r="O28" i="36" s="1"/>
  <c r="N28" i="36"/>
  <c r="P28" i="36" s="1"/>
  <c r="M13" i="35"/>
  <c r="O13" i="35" s="1"/>
  <c r="L13" i="35"/>
  <c r="N13" i="35" s="1"/>
  <c r="N14" i="36"/>
  <c r="P14" i="36" s="1"/>
  <c r="M14" i="36"/>
  <c r="O14" i="36" s="1"/>
  <c r="M33" i="36"/>
  <c r="O33" i="36" s="1"/>
  <c r="N33" i="36"/>
  <c r="P33" i="36" s="1"/>
  <c r="L14" i="33"/>
  <c r="N14" i="33" s="1"/>
  <c r="M14" i="33"/>
  <c r="O14" i="33" s="1"/>
  <c r="M24" i="33"/>
  <c r="O24" i="33" s="1"/>
  <c r="L24" i="33"/>
  <c r="N24" i="33" s="1"/>
  <c r="M45" i="36"/>
  <c r="O45" i="36" s="1"/>
  <c r="N45" i="36"/>
  <c r="P45" i="36" s="1"/>
  <c r="M33" i="33"/>
  <c r="O33" i="33" s="1"/>
  <c r="L33" i="33"/>
  <c r="N33" i="33" s="1"/>
  <c r="M34" i="33"/>
  <c r="O34" i="33" s="1"/>
  <c r="L34" i="33"/>
  <c r="N34" i="33" s="1"/>
  <c r="K30" i="35"/>
  <c r="L21" i="35"/>
  <c r="M21" i="35"/>
  <c r="N42" i="36"/>
  <c r="P42" i="36" s="1"/>
  <c r="M42" i="36"/>
  <c r="O42" i="36" s="1"/>
  <c r="N27" i="36"/>
  <c r="P27" i="36" s="1"/>
  <c r="M27" i="36"/>
  <c r="O27" i="36" s="1"/>
  <c r="N21" i="36"/>
  <c r="P21" i="36" s="1"/>
  <c r="M21" i="36"/>
  <c r="O21" i="36" s="1"/>
  <c r="G12" i="126"/>
  <c r="M13" i="36"/>
  <c r="O13" i="36" s="1"/>
  <c r="N13" i="36"/>
  <c r="P13" i="36" s="1"/>
  <c r="M13" i="33"/>
  <c r="O13" i="33" s="1"/>
  <c r="L13" i="33"/>
  <c r="N13" i="33" s="1"/>
  <c r="M29" i="35"/>
  <c r="O29" i="35" s="1"/>
  <c r="L29" i="35"/>
  <c r="N29" i="35" s="1"/>
  <c r="M12" i="33"/>
  <c r="O12" i="33" s="1"/>
  <c r="L12" i="33"/>
  <c r="N12" i="33" s="1"/>
  <c r="L12" i="35"/>
  <c r="N12" i="35" s="1"/>
  <c r="M12" i="35"/>
  <c r="O12" i="35" s="1"/>
  <c r="M22" i="33"/>
  <c r="L22" i="33"/>
  <c r="K27" i="33"/>
  <c r="M26" i="35"/>
  <c r="O26" i="35" s="1"/>
  <c r="L26" i="35"/>
  <c r="N26" i="35" s="1"/>
  <c r="M15" i="33"/>
  <c r="O15" i="33" s="1"/>
  <c r="L15" i="33"/>
  <c r="N15" i="33" s="1"/>
  <c r="N38" i="36"/>
  <c r="P38" i="36" s="1"/>
  <c r="M38" i="36"/>
  <c r="O38" i="36" s="1"/>
  <c r="M18" i="33"/>
  <c r="O18" i="33" s="1"/>
  <c r="L18" i="33"/>
  <c r="N18" i="33" s="1"/>
  <c r="M47" i="36"/>
  <c r="O47" i="36" s="1"/>
  <c r="N47" i="36"/>
  <c r="P47" i="36" s="1"/>
  <c r="M25" i="33"/>
  <c r="O25" i="33" s="1"/>
  <c r="L25" i="33"/>
  <c r="N25" i="33" s="1"/>
  <c r="L37" i="33"/>
  <c r="N37" i="33" s="1"/>
  <c r="M37" i="33"/>
  <c r="O37" i="33" s="1"/>
  <c r="M30" i="33"/>
  <c r="O30" i="33" s="1"/>
  <c r="L30" i="33"/>
  <c r="N30" i="33" s="1"/>
  <c r="M46" i="36"/>
  <c r="O46" i="36" s="1"/>
  <c r="N46" i="36"/>
  <c r="P46" i="36" s="1"/>
  <c r="L11" i="33"/>
  <c r="K20" i="33"/>
  <c r="M11" i="33"/>
  <c r="G12" i="11"/>
  <c r="M22" i="36"/>
  <c r="O22" i="36" s="1"/>
  <c r="N22" i="36"/>
  <c r="P22" i="36" s="1"/>
  <c r="M32" i="36"/>
  <c r="N32" i="36"/>
  <c r="L34" i="36"/>
  <c r="N48" i="36"/>
  <c r="P48" i="36" s="1"/>
  <c r="M48" i="36"/>
  <c r="O48" i="36" s="1"/>
  <c r="M35" i="33"/>
  <c r="O35" i="33" s="1"/>
  <c r="L35" i="33"/>
  <c r="N35" i="33" s="1"/>
  <c r="M23" i="33"/>
  <c r="O23" i="33" s="1"/>
  <c r="L23" i="33"/>
  <c r="N23" i="33" s="1"/>
  <c r="K38" i="33"/>
  <c r="M29" i="33"/>
  <c r="L29" i="33"/>
  <c r="M49" i="36"/>
  <c r="O49" i="36" s="1"/>
  <c r="N49" i="36"/>
  <c r="P49" i="36" s="1"/>
  <c r="M36" i="36"/>
  <c r="L51" i="36"/>
  <c r="N36" i="36"/>
  <c r="L26" i="33"/>
  <c r="N26" i="33" s="1"/>
  <c r="M26" i="33"/>
  <c r="O26" i="33" s="1"/>
  <c r="M44" i="36"/>
  <c r="O44" i="36" s="1"/>
  <c r="N44" i="36"/>
  <c r="P44" i="36" s="1"/>
  <c r="L15" i="35"/>
  <c r="N15" i="35" s="1"/>
  <c r="M15" i="35"/>
  <c r="O15" i="35" s="1"/>
  <c r="L14" i="35"/>
  <c r="N14" i="35" s="1"/>
  <c r="M14" i="35"/>
  <c r="O14" i="35" s="1"/>
  <c r="L18" i="35"/>
  <c r="K19" i="35"/>
  <c r="M18" i="35"/>
  <c r="M20" i="36"/>
  <c r="O20" i="36" s="1"/>
  <c r="N20" i="36"/>
  <c r="P20" i="36" s="1"/>
  <c r="N11" i="36"/>
  <c r="L17" i="36"/>
  <c r="M11" i="36"/>
  <c r="N23" i="36"/>
  <c r="P23" i="36" s="1"/>
  <c r="M23" i="36"/>
  <c r="O23" i="36" s="1"/>
  <c r="M39" i="36"/>
  <c r="O39" i="36" s="1"/>
  <c r="N39" i="36"/>
  <c r="P39" i="36" s="1"/>
  <c r="N16" i="36"/>
  <c r="P16" i="36" s="1"/>
  <c r="M16" i="36"/>
  <c r="O16" i="36" s="1"/>
  <c r="M43" i="36"/>
  <c r="O43" i="36" s="1"/>
  <c r="N43" i="36"/>
  <c r="P43" i="36" s="1"/>
  <c r="N15" i="36"/>
  <c r="P15" i="36" s="1"/>
  <c r="M15" i="36"/>
  <c r="O15" i="36" s="1"/>
  <c r="N50" i="36"/>
  <c r="P50" i="36" s="1"/>
  <c r="M50" i="36"/>
  <c r="O50" i="36" s="1"/>
  <c r="M17" i="33"/>
  <c r="O17" i="33" s="1"/>
  <c r="L17" i="33"/>
  <c r="N17" i="33" s="1"/>
  <c r="L36" i="33"/>
  <c r="N36" i="33" s="1"/>
  <c r="M36" i="33"/>
  <c r="O36" i="33" s="1"/>
  <c r="M11" i="35"/>
  <c r="O11" i="35" s="1"/>
  <c r="L11" i="35"/>
  <c r="N11" i="35" s="1"/>
  <c r="M29" i="36"/>
  <c r="O29" i="36" s="1"/>
  <c r="N29" i="36"/>
  <c r="P29" i="36" s="1"/>
  <c r="M22" i="35"/>
  <c r="O22" i="35" s="1"/>
  <c r="L22" i="35"/>
  <c r="N22" i="35" s="1"/>
  <c r="M37" i="36"/>
  <c r="O37" i="36" s="1"/>
  <c r="N37" i="36"/>
  <c r="P37" i="36" s="1"/>
  <c r="N26" i="36"/>
  <c r="L30" i="36"/>
  <c r="M26" i="36"/>
  <c r="M28" i="35"/>
  <c r="O28" i="35" s="1"/>
  <c r="L28" i="35"/>
  <c r="N28" i="35" s="1"/>
  <c r="N12" i="36"/>
  <c r="P12" i="36" s="1"/>
  <c r="M12" i="36"/>
  <c r="O12" i="36" s="1"/>
  <c r="L23" i="35"/>
  <c r="N23" i="35" s="1"/>
  <c r="M23" i="35"/>
  <c r="O23" i="35" s="1"/>
  <c r="L24" i="35"/>
  <c r="N24" i="35" s="1"/>
  <c r="M24" i="35"/>
  <c r="O24" i="35" s="1"/>
  <c r="L31" i="33"/>
  <c r="N31" i="33" s="1"/>
  <c r="M31" i="33"/>
  <c r="O31" i="33" s="1"/>
  <c r="M19" i="33"/>
  <c r="O19" i="33" s="1"/>
  <c r="L19" i="33"/>
  <c r="N19" i="33" s="1"/>
  <c r="M25" i="35"/>
  <c r="O25" i="35" s="1"/>
  <c r="L25" i="35"/>
  <c r="N25" i="35" s="1"/>
  <c r="M41" i="36"/>
  <c r="O41" i="36" s="1"/>
  <c r="N41" i="36"/>
  <c r="P41" i="36" s="1"/>
  <c r="N19" i="36"/>
  <c r="M19" i="36"/>
  <c r="L24" i="36"/>
  <c r="N30" i="36" l="1"/>
  <c r="P30" i="36" s="1"/>
  <c r="P26" i="36"/>
  <c r="N18" i="35"/>
  <c r="L19" i="35"/>
  <c r="N19" i="35" s="1"/>
  <c r="P32" i="36"/>
  <c r="N34" i="36"/>
  <c r="P34" i="36" s="1"/>
  <c r="L27" i="33"/>
  <c r="N27" i="33" s="1"/>
  <c r="N22" i="33"/>
  <c r="M30" i="35"/>
  <c r="O30" i="35" s="1"/>
  <c r="O21" i="35"/>
  <c r="N24" i="36"/>
  <c r="P24" i="36" s="1"/>
  <c r="P19" i="36"/>
  <c r="O11" i="36"/>
  <c r="M17" i="36"/>
  <c r="P36" i="36"/>
  <c r="N51" i="36"/>
  <c r="P51" i="36" s="1"/>
  <c r="O32" i="36"/>
  <c r="M34" i="36"/>
  <c r="O34" i="36" s="1"/>
  <c r="M27" i="33"/>
  <c r="O27" i="33" s="1"/>
  <c r="O22" i="33"/>
  <c r="N21" i="35"/>
  <c r="L30" i="35"/>
  <c r="N30" i="35" s="1"/>
  <c r="K32" i="35"/>
  <c r="N11" i="33"/>
  <c r="L20" i="33"/>
  <c r="O26" i="36"/>
  <c r="M30" i="36"/>
  <c r="O30" i="36" s="1"/>
  <c r="L53" i="36"/>
  <c r="O18" i="35"/>
  <c r="M19" i="35"/>
  <c r="O19" i="35" s="1"/>
  <c r="L38" i="33"/>
  <c r="N38" i="33" s="1"/>
  <c r="N29" i="33"/>
  <c r="M20" i="33"/>
  <c r="O11" i="33"/>
  <c r="O10" i="35"/>
  <c r="M16" i="35"/>
  <c r="O19" i="36"/>
  <c r="M24" i="36"/>
  <c r="O24" i="36" s="1"/>
  <c r="P11" i="36"/>
  <c r="N17" i="36"/>
  <c r="O36" i="36"/>
  <c r="M51" i="36"/>
  <c r="O51" i="36" s="1"/>
  <c r="O29" i="33"/>
  <c r="M38" i="33"/>
  <c r="O38" i="33" s="1"/>
  <c r="K70" i="33"/>
  <c r="N10" i="35"/>
  <c r="L16" i="35"/>
  <c r="P17" i="36" l="1"/>
  <c r="N53" i="36"/>
  <c r="P53" i="36" s="1"/>
  <c r="O16" i="35"/>
  <c r="M32" i="35"/>
  <c r="O32" i="35" s="1"/>
  <c r="O17" i="36"/>
  <c r="M53" i="36"/>
  <c r="O53" i="36" s="1"/>
  <c r="E23" i="126"/>
  <c r="E23" i="11"/>
  <c r="F23" i="11" s="1"/>
  <c r="G23" i="11" s="1"/>
  <c r="N16" i="35"/>
  <c r="L32" i="35"/>
  <c r="N32" i="35" s="1"/>
  <c r="E21" i="126"/>
  <c r="E21" i="11"/>
  <c r="F21" i="11" s="1"/>
  <c r="G21" i="11" s="1"/>
  <c r="E19" i="11"/>
  <c r="E19" i="126"/>
  <c r="M70" i="33"/>
  <c r="O70" i="33" s="1"/>
  <c r="O20" i="33"/>
  <c r="N20" i="33"/>
  <c r="L70" i="33"/>
  <c r="N70" i="33" s="1"/>
  <c r="F21" i="126" l="1"/>
  <c r="G21" i="126" s="1"/>
  <c r="F23" i="126"/>
  <c r="G23" i="126" s="1"/>
  <c r="F19" i="126"/>
  <c r="E27" i="126"/>
  <c r="F19" i="11"/>
  <c r="E27" i="11"/>
  <c r="G19" i="11" l="1"/>
  <c r="F27" i="11"/>
  <c r="G27" i="11" s="1"/>
  <c r="G19" i="126"/>
  <c r="F27" i="126"/>
  <c r="G27" i="126" s="1"/>
</calcChain>
</file>

<file path=xl/comments1.xml><?xml version="1.0" encoding="utf-8"?>
<comments xmlns="http://schemas.openxmlformats.org/spreadsheetml/2006/main">
  <authors>
    <author>Puget Sound Energy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Delivered Current Revenue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E373 plus any E ProForma Adjustments for E373 from ECOS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G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used for capital cost allocation for Company finaniced SCHs only
</t>
        </r>
      </text>
    </comment>
    <comment ref="Z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Case: This is a monthly per watt of connected load charge</t>
        </r>
      </text>
    </comment>
    <comment ref="AK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because it's already per watt</t>
        </r>
      </text>
    </comment>
    <comment ref="H17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Per Troupe, Danielle  updated 2018 pole installation costs 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>Puget Sound Energy:
Installation costs alredy exclude Customer payments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Based on the Sunset/sunrise at each peak day @ time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winter months only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Includes Direct O&amp;M
Direct - a/c 585
direct - a/c 596
direct - a/c 911(1)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Just direct FERC 373 account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Schedule 51 and 52 Option B system value</t>
        </r>
      </text>
    </comment>
  </commentList>
</comments>
</file>

<file path=xl/sharedStrings.xml><?xml version="1.0" encoding="utf-8"?>
<sst xmlns="http://schemas.openxmlformats.org/spreadsheetml/2006/main" count="3560" uniqueCount="874">
  <si>
    <t>Puget Sound Energy</t>
  </si>
  <si>
    <t>Line No.</t>
  </si>
  <si>
    <t>Description</t>
  </si>
  <si>
    <t>(a)</t>
  </si>
  <si>
    <t>(b)</t>
  </si>
  <si>
    <t>(c)</t>
  </si>
  <si>
    <t>(d)</t>
  </si>
  <si>
    <t>(e)</t>
  </si>
  <si>
    <t>(g)</t>
  </si>
  <si>
    <t>(h)</t>
  </si>
  <si>
    <t>(k)</t>
  </si>
  <si>
    <t>(l)</t>
  </si>
  <si>
    <t>(m)</t>
  </si>
  <si>
    <t>(n)</t>
  </si>
  <si>
    <t>(o)</t>
  </si>
  <si>
    <t>Rate Base</t>
  </si>
  <si>
    <t>Plant in Service</t>
  </si>
  <si>
    <t>Accumulated Reserve</t>
  </si>
  <si>
    <t>Other Ratebase Items</t>
  </si>
  <si>
    <t>TOTAL RATE BASE</t>
  </si>
  <si>
    <t>Revenue at Current Rates</t>
  </si>
  <si>
    <t>Firm Sales</t>
  </si>
  <si>
    <t>Non-Firm Sales</t>
  </si>
  <si>
    <t>Other Operating Revenue</t>
  </si>
  <si>
    <t>TOTAL REVENUE - Current</t>
  </si>
  <si>
    <t>Expenses at Current Rates</t>
  </si>
  <si>
    <t>Operation and Maintenance</t>
  </si>
  <si>
    <t>Depreciation Expense</t>
  </si>
  <si>
    <t>Taxes Other Than Income</t>
  </si>
  <si>
    <t>Income Taxes</t>
  </si>
  <si>
    <t>TOTAL EXPENSES - Current</t>
  </si>
  <si>
    <t>OPERATING INCOME - Current</t>
  </si>
  <si>
    <t>Current Rate of Return</t>
  </si>
  <si>
    <t>Calculation of Rate Schedule Revenue Requirement at Equal Rates of Return</t>
  </si>
  <si>
    <t>Required Return</t>
  </si>
  <si>
    <t>Required Operating Income</t>
  </si>
  <si>
    <t>Operating Income Deficiency / (Surplus)</t>
  </si>
  <si>
    <t>Revenue Conversion Factor</t>
  </si>
  <si>
    <t>Revenues Other Than Rate Sch. Rev.</t>
  </si>
  <si>
    <t>Proposed Revenue Increase</t>
  </si>
  <si>
    <t>Parity Ratio</t>
  </si>
  <si>
    <t>Production</t>
  </si>
  <si>
    <t>Demand</t>
  </si>
  <si>
    <t>Energy</t>
  </si>
  <si>
    <t>Customer</t>
  </si>
  <si>
    <t>~</t>
  </si>
  <si>
    <t>Transmission</t>
  </si>
  <si>
    <t>Distribution</t>
  </si>
  <si>
    <t>TOTAL</t>
  </si>
  <si>
    <t>TOTAL REVENUE REQUIREMENT</t>
  </si>
  <si>
    <t>Total</t>
  </si>
  <si>
    <t>Delivered kWh</t>
  </si>
  <si>
    <t>Allocate Deficiency to Cost</t>
  </si>
  <si>
    <t>Uncollectible Expense</t>
  </si>
  <si>
    <t>Regulatory Exp</t>
  </si>
  <si>
    <t>Utility Tax</t>
  </si>
  <si>
    <t>FIT</t>
  </si>
  <si>
    <t>Total Deficiency (Expense)</t>
  </si>
  <si>
    <t>Allocation to Class</t>
  </si>
  <si>
    <t>(f)</t>
  </si>
  <si>
    <t>(i)</t>
  </si>
  <si>
    <t>(j)</t>
  </si>
  <si>
    <t>Expense</t>
  </si>
  <si>
    <t>Total Cost of Service</t>
  </si>
  <si>
    <t>Working Capital Assets</t>
  </si>
  <si>
    <t>Other Items</t>
  </si>
  <si>
    <t>Account Description</t>
  </si>
  <si>
    <t>EXPENSES</t>
  </si>
  <si>
    <t>O &amp; M Expenses</t>
  </si>
  <si>
    <t>Production - O&amp;M - Fuel</t>
  </si>
  <si>
    <t>Sub-total</t>
  </si>
  <si>
    <t>Production - O&amp;M - Purchase Power</t>
  </si>
  <si>
    <t>Production - O&amp;M - Wheeling</t>
  </si>
  <si>
    <t>Production - O&amp;M - Other</t>
  </si>
  <si>
    <t>Transmission  - O&amp;M</t>
  </si>
  <si>
    <t>Distribution Expense - Operating</t>
  </si>
  <si>
    <t>Customer Accounts Expense</t>
  </si>
  <si>
    <t xml:space="preserve">CAE - Uncollect Accts </t>
  </si>
  <si>
    <t>Customer Service &amp; Information Expense</t>
  </si>
  <si>
    <t>General Expenses</t>
  </si>
  <si>
    <t xml:space="preserve">A&amp;G Exp - Reg Comm Exp </t>
  </si>
  <si>
    <t>Distribution Expense - Maintenance</t>
  </si>
  <si>
    <t>General Expense - Maintenance &amp; Other</t>
  </si>
  <si>
    <t>Taxes (Other Than Income)</t>
  </si>
  <si>
    <t>Other Taxes - Wash Excise - Allocated</t>
  </si>
  <si>
    <t>NRG</t>
  </si>
  <si>
    <t>INCOME TAXES</t>
  </si>
  <si>
    <t>Current Federal Income Tax @ Rate</t>
  </si>
  <si>
    <t>RATE BASE</t>
  </si>
  <si>
    <t>Plant-in-Service</t>
  </si>
  <si>
    <t>Intangible Plant</t>
  </si>
  <si>
    <t>Production Plant</t>
  </si>
  <si>
    <t>General Plant</t>
  </si>
  <si>
    <t>Transmission Plant</t>
  </si>
  <si>
    <t>Distribution Plant</t>
  </si>
  <si>
    <t>TOTAL PLANT-IN-SERVICE</t>
  </si>
  <si>
    <t>Accumulated Reserve for Depreciation</t>
  </si>
  <si>
    <t>Transmisson Plant</t>
  </si>
  <si>
    <t>Rate Base Adjustments and Working Capital</t>
  </si>
  <si>
    <t>Ratebase items</t>
  </si>
  <si>
    <t>Direct Capital</t>
  </si>
  <si>
    <t>Total Plant</t>
  </si>
  <si>
    <t>Rate of Return</t>
  </si>
  <si>
    <t>Return on Ratebase</t>
  </si>
  <si>
    <t>O&amp;M Direct - a/c 585</t>
  </si>
  <si>
    <t>O&amp;M Direct - a/c 596</t>
  </si>
  <si>
    <t>O&amp;M Direct - a/c 911 (1)</t>
  </si>
  <si>
    <t>Allocate Deficiency</t>
  </si>
  <si>
    <t>Total Revenue Required from Rates</t>
  </si>
  <si>
    <t>(1) lighting admin programs that serve all lighting customers, regardless of whether PSE or customer maintained</t>
  </si>
  <si>
    <t>Street Lights Plant FERC 373</t>
  </si>
  <si>
    <t>Street Lights Plant FERC 373 Accum Depreciation</t>
  </si>
  <si>
    <t>Other Direct Plant</t>
  </si>
  <si>
    <t>Other Direct Depreciation</t>
  </si>
  <si>
    <t>Other Ratebase - Indirect</t>
  </si>
  <si>
    <t>Other O&amp;M Expense Exp</t>
  </si>
  <si>
    <t>Other A&amp;G Expense</t>
  </si>
  <si>
    <t>Indirect Expenses (Taxes, etc)</t>
  </si>
  <si>
    <t>Depreciation Expense - Direct</t>
  </si>
  <si>
    <t>Distribution O&amp;M Components</t>
  </si>
  <si>
    <t>Subtotal Expense</t>
  </si>
  <si>
    <t xml:space="preserve">  % to total</t>
  </si>
  <si>
    <t>Total Expense</t>
  </si>
  <si>
    <t>Schedule</t>
  </si>
  <si>
    <t>Annual Proposed Revenue</t>
  </si>
  <si>
    <t>03E</t>
  </si>
  <si>
    <t>50E-A</t>
  </si>
  <si>
    <t>50E-B</t>
  </si>
  <si>
    <t>51-LED</t>
  </si>
  <si>
    <t>52E</t>
  </si>
  <si>
    <t>53E</t>
  </si>
  <si>
    <t>54E</t>
  </si>
  <si>
    <t>55E &amp; 56E (No Res Exch)</t>
  </si>
  <si>
    <t>57E</t>
  </si>
  <si>
    <t>58E &amp; 59E (No Res Exch)</t>
  </si>
  <si>
    <t>Old Pole Revenue</t>
  </si>
  <si>
    <t>New Pole Revenue</t>
  </si>
  <si>
    <t>Lamp Size (Watts)</t>
  </si>
  <si>
    <t>Lamp Type</t>
  </si>
  <si>
    <t>53E - Company Owned</t>
  </si>
  <si>
    <t>Sodium Vapor</t>
  </si>
  <si>
    <t>53E - Customer Owned</t>
  </si>
  <si>
    <t>Metal Hallide</t>
  </si>
  <si>
    <t>Proposed Lamp Charge</t>
  </si>
  <si>
    <t>Incandescent</t>
  </si>
  <si>
    <t>Mercury Vapor</t>
  </si>
  <si>
    <t>Lighting Schedules</t>
  </si>
  <si>
    <t>51E</t>
  </si>
  <si>
    <t xml:space="preserve">52E </t>
  </si>
  <si>
    <t>Metal Halide</t>
  </si>
  <si>
    <t>55E &amp; 56E</t>
  </si>
  <si>
    <t>58E &amp; 59E</t>
  </si>
  <si>
    <t>Directional</t>
  </si>
  <si>
    <t>Horizontal</t>
  </si>
  <si>
    <t>Proposed Charge</t>
  </si>
  <si>
    <t>Old Pole - Sch 55</t>
  </si>
  <si>
    <t>New Pole - Sch 55</t>
  </si>
  <si>
    <t>New Pole - Sch 58</t>
  </si>
  <si>
    <t>Total New Pole Revenue</t>
  </si>
  <si>
    <t>Type</t>
  </si>
  <si>
    <t>Wattage</t>
  </si>
  <si>
    <t xml:space="preserve"> </t>
  </si>
  <si>
    <t>Cost</t>
  </si>
  <si>
    <t>Watt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</si>
  <si>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</si>
  <si>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</si>
  <si>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</si>
  <si>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</si>
  <si>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</si>
  <si>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</si>
  <si>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</si>
  <si>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</si>
  <si>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</si>
  <si>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</si>
  <si>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</si>
  <si>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</si>
  <si>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</si>
  <si>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</si>
  <si>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</si>
  <si>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</si>
  <si>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</si>
  <si>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</si>
  <si>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</si>
  <si>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</si>
  <si>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</si>
  <si>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</si>
  <si>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</si>
  <si>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003</t>
  </si>
  <si>
    <t>Compact Flourescent</t>
  </si>
  <si>
    <t>Light Emitting Diode</t>
  </si>
  <si>
    <t>O&amp;M Frequency Weighting Factor</t>
  </si>
  <si>
    <t>O&amp;M Charge</t>
  </si>
  <si>
    <t>Demand Charge</t>
  </si>
  <si>
    <t>Commodity Charge</t>
  </si>
  <si>
    <t>Capital Charge</t>
  </si>
  <si>
    <t>Company</t>
  </si>
  <si>
    <t>O&amp;M Eligible?</t>
  </si>
  <si>
    <t>Commodity Cost per kWh</t>
  </si>
  <si>
    <t>Demand Cost per kW</t>
  </si>
  <si>
    <t>Total Revenue Required From Rates</t>
  </si>
  <si>
    <t>Total Count of O&amp;M Eligible Lamps</t>
  </si>
  <si>
    <t>Per Lamp O&amp;M Cost (Monthly)</t>
  </si>
  <si>
    <t>Per Lamp O&amp;M Cost (Annually)</t>
  </si>
  <si>
    <t>Per kW Demand Cost (Annually)</t>
  </si>
  <si>
    <t>Per kW Demand Cost (Monthly)</t>
  </si>
  <si>
    <t>Per kWh Commodity Cost (Annually)</t>
  </si>
  <si>
    <t>Total Count of kWh (annual)</t>
  </si>
  <si>
    <t>Per Install Dollar Capital Cost (Annually)</t>
  </si>
  <si>
    <t>Per Install Dollar Capital Cost (Monthly)</t>
  </si>
  <si>
    <t>Install Cost</t>
  </si>
  <si>
    <t>Yes</t>
  </si>
  <si>
    <t>Sch 50E</t>
  </si>
  <si>
    <t>Sch 51E</t>
  </si>
  <si>
    <t>Sch 52E</t>
  </si>
  <si>
    <t>Sch 53E</t>
  </si>
  <si>
    <t>Sch 54E</t>
  </si>
  <si>
    <t>Sch 55 &amp; 56</t>
  </si>
  <si>
    <t>Sch 58 &amp; 59</t>
  </si>
  <si>
    <t>Lamp / Chip</t>
  </si>
  <si>
    <t>Photo Control</t>
  </si>
  <si>
    <t>Source Type</t>
  </si>
  <si>
    <t>Life</t>
  </si>
  <si>
    <t xml:space="preserve"> Life</t>
  </si>
  <si>
    <t>Preventative Maintenance Requirements &amp; Relamping Cycle</t>
  </si>
  <si>
    <t xml:space="preserve">LED- Light Emitting Diode </t>
  </si>
  <si>
    <t>20 yrs.</t>
  </si>
  <si>
    <t>20 years</t>
  </si>
  <si>
    <t>HPS –  High Pressure Sodium Vapor</t>
  </si>
  <si>
    <t>4 to 5 yrs.</t>
  </si>
  <si>
    <t>8 years</t>
  </si>
  <si>
    <t>MH - Metal Halide</t>
  </si>
  <si>
    <t>24 to 36 MThs</t>
  </si>
  <si>
    <t>CFL – Old rate, none on the system</t>
  </si>
  <si>
    <t>Mercury Vapor – None on the system</t>
  </si>
  <si>
    <t>All Source Types</t>
  </si>
  <si>
    <t>Weighting factor</t>
  </si>
  <si>
    <t>No</t>
  </si>
  <si>
    <t>Wattage (W)</t>
  </si>
  <si>
    <t>Test Year PSE Financed System Value Estimate</t>
  </si>
  <si>
    <t>Test Year Demand</t>
  </si>
  <si>
    <t>58 &amp; 59</t>
  </si>
  <si>
    <t>55 &amp; 56</t>
  </si>
  <si>
    <t>Pole Rental Rates</t>
  </si>
  <si>
    <t>New</t>
  </si>
  <si>
    <t>Old</t>
  </si>
  <si>
    <t>Pole</t>
  </si>
  <si>
    <t xml:space="preserve">No. </t>
  </si>
  <si>
    <t>DEM</t>
  </si>
  <si>
    <t>CUS</t>
  </si>
  <si>
    <t>Construction Complete, Not Classified</t>
  </si>
  <si>
    <t>Other</t>
  </si>
  <si>
    <t>Labor O &amp; M Expenses</t>
  </si>
  <si>
    <t>Production Labor Exp</t>
  </si>
  <si>
    <t>Production Labor Exp - Other</t>
  </si>
  <si>
    <t>Transmission Labor Exp</t>
  </si>
  <si>
    <t>Distribution Labor Expense - Operating</t>
  </si>
  <si>
    <t>Customer Accounts Labor Expense</t>
  </si>
  <si>
    <t>Customer Service &amp; Information Labor Expense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</si>
  <si>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</si>
  <si>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</si>
  <si>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</si>
  <si>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</si>
  <si>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</si>
  <si>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</si>
  <si>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OTHER OPERATING REVENUE</t>
  </si>
  <si>
    <t>NON FIRM REVENUE</t>
  </si>
  <si>
    <t>$ / kWh (Capital Charge)</t>
  </si>
  <si>
    <t>$ / kWh (O&amp;M Charge)</t>
  </si>
  <si>
    <t>$ / kWh (Demand Charge)</t>
  </si>
  <si>
    <t>$ / kWh (Commodity Charge)</t>
  </si>
  <si>
    <t>$ / kWh (Customer Charge)</t>
  </si>
  <si>
    <t>Total $/kWh</t>
  </si>
  <si>
    <t>Total Revenue Per Month</t>
  </si>
  <si>
    <t>Check</t>
  </si>
  <si>
    <t>Weighted Count of O&amp;M Bulbs &amp; Lamps</t>
  </si>
  <si>
    <t>Key Figures</t>
  </si>
  <si>
    <t>Division</t>
  </si>
  <si>
    <t>Rate Category</t>
  </si>
  <si>
    <t>Electric</t>
  </si>
  <si>
    <t>SCH_50E : Limited Street Lighting Service</t>
  </si>
  <si>
    <t>SCH_51E : LED Lighting Service - Company Owned</t>
  </si>
  <si>
    <t>SCH_52E : Custom Lighting Service - Company Owned</t>
  </si>
  <si>
    <t>SCH_53E : Street Lighting Service</t>
  </si>
  <si>
    <t>SCH_54E : Customer Owned Street Lighting Service</t>
  </si>
  <si>
    <t>SCH_55E : Area Lighting Service</t>
  </si>
  <si>
    <t>SCH_56E : Residential &amp; Farm Area Lighting Service</t>
  </si>
  <si>
    <t>SCH_57E : Continuous Lighting Service - Traffic</t>
  </si>
  <si>
    <t>SCH_58E : Flood Lighting Service</t>
  </si>
  <si>
    <t>SCH_59E : Residential&amp;Farm Flood Lighting Service</t>
  </si>
  <si>
    <t>Result</t>
  </si>
  <si>
    <t>Overall Result</t>
  </si>
  <si>
    <t>Bulb Type</t>
  </si>
  <si>
    <t>X Variable 1</t>
  </si>
  <si>
    <t>Actuals</t>
  </si>
  <si>
    <t>Projected</t>
  </si>
  <si>
    <t>Per Watt Cost</t>
  </si>
  <si>
    <t>Tariff
Rate
Schedule</t>
  </si>
  <si>
    <t>Lamp Size</t>
  </si>
  <si>
    <t>Base Rates
Effective
7-1-13</t>
  </si>
  <si>
    <t>A</t>
  </si>
  <si>
    <t>C</t>
  </si>
  <si>
    <t>D</t>
  </si>
  <si>
    <t>Compact Fluorescent - Energy Only</t>
  </si>
  <si>
    <t>22 Watts</t>
  </si>
  <si>
    <t>Mercury Vapor Street Lighting</t>
  </si>
  <si>
    <t>100 Watts</t>
  </si>
  <si>
    <t>175 Watts</t>
  </si>
  <si>
    <t>400 Watts</t>
  </si>
  <si>
    <t>Mercury Vapor Lighting - Energy Only</t>
  </si>
  <si>
    <t>Company Owned LED Facilities Charge</t>
  </si>
  <si>
    <t>Company Owned LED Lamp Charge</t>
  </si>
  <si>
    <t>Custom Sodium Vapor Lighting</t>
  </si>
  <si>
    <t>Option A O&amp;M Rate</t>
  </si>
  <si>
    <t>Option B O&amp;M Rate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</si>
  <si>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</si>
  <si>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</si>
  <si>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</si>
  <si>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</si>
  <si>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</si>
  <si>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</si>
  <si>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</si>
  <si>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</si>
  <si>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</si>
  <si>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</si>
  <si>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>Sodium Vapor Lighting - Customer Owned</t>
  </si>
  <si>
    <t>Metal Halide Lighting - Customer Owned</t>
  </si>
  <si>
    <t>Sodium Vapor Lighting - Energy Only</t>
  </si>
  <si>
    <t>Sodium Vapor Area Lighting</t>
  </si>
  <si>
    <t>Metal Halide Area Lighting</t>
  </si>
  <si>
    <t>Area Lighing</t>
  </si>
  <si>
    <t>Continuous Lighting</t>
  </si>
  <si>
    <t>$ / watt</t>
  </si>
  <si>
    <t>Minimum Charge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</si>
  <si>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</si>
  <si>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</si>
  <si>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</si>
  <si>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</si>
  <si>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</si>
  <si>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Sch 57</t>
  </si>
  <si>
    <t>Special</t>
  </si>
  <si>
    <t>Per W charge</t>
  </si>
  <si>
    <t>Financier</t>
  </si>
  <si>
    <t>Capital Cost per $ of System value</t>
  </si>
  <si>
    <t>O&amp;M Cost per Weighted O&amp;M Eligible Lamp</t>
  </si>
  <si>
    <t>Continuous</t>
  </si>
  <si>
    <t>Total Old Pole Revenue</t>
  </si>
  <si>
    <t>Inndividual Lamp Monthly Billed Usage (kWh)</t>
  </si>
  <si>
    <t>Monthly Revenue Estimate (Capital charge)</t>
  </si>
  <si>
    <t>Monthly Revenue Estimate (O&amp;M Charge)</t>
  </si>
  <si>
    <t>Monthly Revenue Estimate (Demand charge)</t>
  </si>
  <si>
    <t>Monthly Revenue Estimate (Commodity charge)</t>
  </si>
  <si>
    <t>Monthly Revenue Estimate (Customer charge)</t>
  </si>
  <si>
    <t>Installed Cost</t>
  </si>
  <si>
    <t>Portion of A&amp;G Customer Costs</t>
  </si>
  <si>
    <t>Customer Charge</t>
  </si>
  <si>
    <t>SCH_58E &amp; 59E: Combined</t>
  </si>
  <si>
    <t>SCH_55E &amp; 56E: Combined</t>
  </si>
  <si>
    <t>Total Less Schedule 57's portion</t>
  </si>
  <si>
    <t>Proposed Watt Charge</t>
  </si>
  <si>
    <t>Total Cost of Service of Single lamp</t>
  </si>
  <si>
    <t>Light or Dark?</t>
  </si>
  <si>
    <t>Dark</t>
  </si>
  <si>
    <t>Light</t>
  </si>
  <si>
    <t>Continous Lighting Demand</t>
  </si>
  <si>
    <t>Total System Demand</t>
  </si>
  <si>
    <t>Continuous Lighting Portion of Total</t>
  </si>
  <si>
    <t>Max</t>
  </si>
  <si>
    <t>Sum</t>
  </si>
  <si>
    <t>Allocated Production/Transmission Plant Costs</t>
  </si>
  <si>
    <t>Option A (Financed)</t>
  </si>
  <si>
    <t>Option B (Paid up Front)</t>
  </si>
  <si>
    <t>Portion</t>
  </si>
  <si>
    <t>O&amp;M</t>
  </si>
  <si>
    <t>Quantity</t>
  </si>
  <si>
    <t>Sum of Capital</t>
  </si>
  <si>
    <t>O&amp;M / Capital (annual O&amp;M facilities charge)</t>
  </si>
  <si>
    <t>Monthly O&amp;M Facilities charge</t>
  </si>
  <si>
    <t>Monthly Percentage</t>
  </si>
  <si>
    <t>Amount of O&amp;M Rev Req to subtract</t>
  </si>
  <si>
    <t>Amount of Dist cap rev req to subtract</t>
  </si>
  <si>
    <t>Monthly Recovery</t>
  </si>
  <si>
    <t>Option A</t>
  </si>
  <si>
    <t>Option B</t>
  </si>
  <si>
    <t>Option</t>
  </si>
  <si>
    <t>Total Revenue Required</t>
  </si>
  <si>
    <t>Total Install Cost of other Lamps</t>
  </si>
  <si>
    <t>Revenue Required from Lamps Less Facilities charge Recovery</t>
  </si>
  <si>
    <t>Recovery per Install Dollar Capital Cost (Annually)</t>
  </si>
  <si>
    <t>Recovery per Install Dollar Capital Cost (Monthly)</t>
  </si>
  <si>
    <t>Recovery from 51&amp;52 Capital Facilities Charge</t>
  </si>
  <si>
    <t>Recovery from 51&amp;52 O&amp;M Facilities Charge</t>
  </si>
  <si>
    <t>Total number of Customers</t>
  </si>
  <si>
    <t>Number of Schedule 57 Customers</t>
  </si>
  <si>
    <t>Number of Customers Less Schedule 57 Customers</t>
  </si>
  <si>
    <t>% of Non-Schedule 57 Customers</t>
  </si>
  <si>
    <t>Amount of Revenue Required from non-57</t>
  </si>
  <si>
    <t>% of Schedule 57 Customers</t>
  </si>
  <si>
    <t>Total Count of Schedule 57 Connected Watts</t>
  </si>
  <si>
    <t>Continuous Street Light % of Demand</t>
  </si>
  <si>
    <t>Continuous Street Light Portion of Revenue Requirement</t>
  </si>
  <si>
    <t>Total Count of Continuous Street kW</t>
  </si>
  <si>
    <t>Non-Continuous Street Light % of Demand</t>
  </si>
  <si>
    <t>Total Count of Non-Continuous Street kW</t>
  </si>
  <si>
    <t>Non-Continuous Street Light Portion of Revenue Requirement</t>
  </si>
  <si>
    <t>Non-Continuous Area Light % of Demand</t>
  </si>
  <si>
    <t>Non-Continuous Area Light Portion of Revenue Requirement</t>
  </si>
  <si>
    <t>Total Count of Non-Continuous Area kW</t>
  </si>
  <si>
    <t>Annual Ratio of Revenue Requirement to Sum of Capital</t>
  </si>
  <si>
    <t>Ratio of Revenue Requirement to System Value</t>
  </si>
  <si>
    <t>System Value of 51&amp;52 under option A</t>
  </si>
  <si>
    <t>Revenue from 51&amp;52 Option A Capital Facilities Charge</t>
  </si>
  <si>
    <t>Ratio of O&amp;M to Distribution Capital</t>
  </si>
  <si>
    <t>Annual O&amp;M Facilities Charge Percentage</t>
  </si>
  <si>
    <t>Monthly O&amp;M Facilities Charge Percentage</t>
  </si>
  <si>
    <t>Annual Capital Facilities Charge Percentage</t>
  </si>
  <si>
    <t>Monthly Capital Facilities Charge Percentage</t>
  </si>
  <si>
    <t>Capital  (Lamps)</t>
  </si>
  <si>
    <t>Capital  (Pole)</t>
  </si>
  <si>
    <t>Demand Related Overheads</t>
  </si>
  <si>
    <t>Customer Related Overheads</t>
  </si>
  <si>
    <t>Energy Related Overheads</t>
  </si>
  <si>
    <t>Month</t>
  </si>
  <si>
    <t>Date</t>
  </si>
  <si>
    <t>Hour</t>
  </si>
  <si>
    <t>Losses</t>
  </si>
  <si>
    <t>Street Light: Class Demand @ System Peak (kW)</t>
  </si>
  <si>
    <t>Area Light: Class Demand @ System Peak (kW)</t>
  </si>
  <si>
    <t>Summary Statistics (Totals - kW)</t>
  </si>
  <si>
    <t>Total: Class Demand @ System Peak (kW)</t>
  </si>
  <si>
    <t>Less Losses</t>
  </si>
  <si>
    <t>Continuous Lighting: Schedule Demand @ System Peak (kW) - Subsection of Street Light</t>
  </si>
  <si>
    <t>Non-Continuous Lighting: Schedule Demand @ System Peak (kW) - Subsection of Street Light</t>
  </si>
  <si>
    <t>Continuous Lighting with Losses</t>
  </si>
  <si>
    <t>Class Coincidence</t>
  </si>
  <si>
    <t>NSCL Portion of Peak Demand</t>
  </si>
  <si>
    <t>CSL Portion of Peak Demand</t>
  </si>
  <si>
    <t>NCAL Portion of Peak Demand</t>
  </si>
  <si>
    <t>CSL Portion of Coincidence Factor</t>
  </si>
  <si>
    <t>NSCL Cost of Coincidence Factor</t>
  </si>
  <si>
    <t>NCAL Cost of Coincidence Factor</t>
  </si>
  <si>
    <t>Weighted</t>
  </si>
  <si>
    <t>12 CP</t>
  </si>
  <si>
    <t>4 CP</t>
  </si>
  <si>
    <t>Firm Resale</t>
  </si>
  <si>
    <t>Net Value Report By Utility Account and Retirement Unit</t>
  </si>
  <si>
    <t>Utility Account</t>
  </si>
  <si>
    <t>E373 DST Street Lighting &amp; Signal</t>
  </si>
  <si>
    <t>Retirement Unit</t>
  </si>
  <si>
    <t>Accum Cost</t>
  </si>
  <si>
    <t>Alloc Reserve</t>
  </si>
  <si>
    <t>Net value</t>
  </si>
  <si>
    <t>Area Light</t>
  </si>
  <si>
    <t>Floodlights / Luminaires</t>
  </si>
  <si>
    <t>Non-Unitized</t>
  </si>
  <si>
    <t>Street Light Pole, Concrete</t>
  </si>
  <si>
    <t>Street Light Pole, Fiberglass</t>
  </si>
  <si>
    <t>Street Light Pole, Laminated Wood</t>
  </si>
  <si>
    <t>Street Light Pole, Steel/Alum</t>
  </si>
  <si>
    <t>Combined Pole</t>
  </si>
  <si>
    <t>Combined Lamp</t>
  </si>
  <si>
    <t>Allocation of Non-Unitized</t>
  </si>
  <si>
    <t>To Lamp</t>
  </si>
  <si>
    <t>To Pole</t>
  </si>
  <si>
    <t>Ratio of Lamp to Total</t>
  </si>
  <si>
    <t>Ratio of Pole to Total</t>
  </si>
  <si>
    <t>Final Total</t>
  </si>
  <si>
    <t>Lamp</t>
  </si>
  <si>
    <t>Final Ratio of Lamp to Total</t>
  </si>
  <si>
    <t>Total Revenue Required from Distribution Capital (Poles)</t>
  </si>
  <si>
    <t>Total Revenue Required from Distribution Capital (Lamps)</t>
  </si>
  <si>
    <t>Pole Cost</t>
  </si>
  <si>
    <t>52- Facilities Charge</t>
  </si>
  <si>
    <t>51-Facilities Charge</t>
  </si>
  <si>
    <t>Count</t>
  </si>
  <si>
    <t>Count of FERC 373 Poles</t>
  </si>
  <si>
    <t>Count of Rental Poles</t>
  </si>
  <si>
    <t>Ratio</t>
  </si>
  <si>
    <t>Poles Less Transfer to 364</t>
  </si>
  <si>
    <t>TOTAL EXPENSES</t>
  </si>
  <si>
    <t>REVENUE</t>
  </si>
  <si>
    <t>Ratio of Pole Less Transfer to Total</t>
  </si>
  <si>
    <t>% of Distribution Cap. (Poles) Required from Rentals</t>
  </si>
  <si>
    <t>Dist. Cap. (Poles) Revenue Required from Rental Poles</t>
  </si>
  <si>
    <t>Total Capital Revenue Required Less Pole Rental</t>
  </si>
  <si>
    <t>Total Revenue Required from Pole Rentals</t>
  </si>
  <si>
    <t>Total Capital Cost of Rented Poles</t>
  </si>
  <si>
    <t>Total Revenue Required from Capital (Lamps and Poles)</t>
  </si>
  <si>
    <t>Distribution Capital (Lamps)</t>
  </si>
  <si>
    <t>Distribution Capital (Poles)</t>
  </si>
  <si>
    <t>Dist. Cap. Rev. Req (Poles)</t>
  </si>
  <si>
    <t>Dist. Cap. Rev. Req (Lamps)</t>
  </si>
  <si>
    <t>Sum of Capital Rev. Req.</t>
  </si>
  <si>
    <t>Weighting Factor</t>
  </si>
  <si>
    <t>Monthly Billed Usage Per Lamp (kWh)</t>
  </si>
  <si>
    <t xml:space="preserve">(e) </t>
  </si>
  <si>
    <t>A&amp;G Cost per kWh</t>
  </si>
  <si>
    <t>51E - Facilities Charge</t>
  </si>
  <si>
    <t>52E - Facilities Charge</t>
  </si>
  <si>
    <t>Capital</t>
  </si>
  <si>
    <t>Annual Base Rate Revenue</t>
  </si>
  <si>
    <t>Revenue Change (Proposed - Base)</t>
  </si>
  <si>
    <t>Revenue Change (Proposed - Proforma)</t>
  </si>
  <si>
    <t>Proforma % Change</t>
  </si>
  <si>
    <t>Base % Change</t>
  </si>
  <si>
    <t>% Change from Proforma</t>
  </si>
  <si>
    <t>Revenue Change from Proforma</t>
  </si>
  <si>
    <t xml:space="preserve">(c) </t>
  </si>
  <si>
    <t>Source</t>
  </si>
  <si>
    <t>Work Papers</t>
  </si>
  <si>
    <t>= (j) - (h)</t>
  </si>
  <si>
    <t>= (j) - (i)</t>
  </si>
  <si>
    <t>= (k) ÷ (h)</t>
  </si>
  <si>
    <t>= (l) ÷ (i)</t>
  </si>
  <si>
    <t>= (d) + (e) + (f) + (g) + (h)</t>
  </si>
  <si>
    <t xml:space="preserve">= (d) - (c) </t>
  </si>
  <si>
    <t xml:space="preserve">= (e) ÷ (c) </t>
  </si>
  <si>
    <t>Total of Lamps and Poles Less Transfer</t>
  </si>
  <si>
    <t>= (e) * (f)</t>
  </si>
  <si>
    <t xml:space="preserve"> Capital  (Sch 50, 53, 54, 55, 56, 57, 58, 59)</t>
  </si>
  <si>
    <t xml:space="preserve"> Capital  (Sch 51, 52 Facilities Charge)</t>
  </si>
  <si>
    <t xml:space="preserve"> Capital  (Sch 55, 56, 58, 59 Pole Rental)</t>
  </si>
  <si>
    <t>Distribution O&amp;M (Sch 50, 53, 54, 55, 56, 57, 58, 59)</t>
  </si>
  <si>
    <t>Demand Components (Sch 50, 51, 52, 53, 54)</t>
  </si>
  <si>
    <t>Demand Components (Sch 57)</t>
  </si>
  <si>
    <t>Demand Components (Sch 55, 56, 58, 59)</t>
  </si>
  <si>
    <t>Commodity Components (Sch 50, 51, 52, 53, 54, 55, 56, 57, 58, 59)</t>
  </si>
  <si>
    <t>Billed Hours (Monthly)</t>
  </si>
  <si>
    <t xml:space="preserve"> = (c)*(d) ÷ 1000</t>
  </si>
  <si>
    <t>= (c) * (d) ÷ 1000</t>
  </si>
  <si>
    <t>Annual Proposed Revenue (Base)</t>
  </si>
  <si>
    <t>= (m) ÷ (j)</t>
  </si>
  <si>
    <t>= (c) * (b)</t>
  </si>
  <si>
    <t>Revenue Required from Rates</t>
  </si>
  <si>
    <t>Marginal Cost Per W</t>
  </si>
  <si>
    <t>Test Year Count (Lamp Inventory)</t>
  </si>
  <si>
    <t>= (e) * (b) * 12</t>
  </si>
  <si>
    <t>Inventory</t>
  </si>
  <si>
    <t>= (d) * (e) * 12</t>
  </si>
  <si>
    <t>= (f) * (e) * 12</t>
  </si>
  <si>
    <t>Summary - Rate Spread</t>
  </si>
  <si>
    <t>Voltage Level</t>
  </si>
  <si>
    <t>MWh</t>
  </si>
  <si>
    <t>Proforma
Revenue
($000)</t>
  </si>
  <si>
    <t>Proposed
Increase
($)</t>
  </si>
  <si>
    <t>Proposed Revenue Increase (%)</t>
  </si>
  <si>
    <t>Proposed
Revenue
Increase
($000)</t>
  </si>
  <si>
    <t>Proposed
Revenue
($000)</t>
  </si>
  <si>
    <t>B</t>
  </si>
  <si>
    <t>E</t>
  </si>
  <si>
    <t>G  = B * F</t>
  </si>
  <si>
    <t>H = B + G</t>
  </si>
  <si>
    <t>Residential</t>
  </si>
  <si>
    <t>Secondary Voltage</t>
  </si>
  <si>
    <t>Demand &lt;= 50 kW</t>
  </si>
  <si>
    <t>8 / 24</t>
  </si>
  <si>
    <t>Demand &gt; 50 kW but &lt;= 350 kW</t>
  </si>
  <si>
    <t>7A / 11/ 25 / 29</t>
  </si>
  <si>
    <t>Demand &gt; 350 kW</t>
  </si>
  <si>
    <t>12 / 26 / 26P</t>
  </si>
  <si>
    <t>Total Secondary Voltage</t>
  </si>
  <si>
    <t>Primary Voltage</t>
  </si>
  <si>
    <t>Interruptible Total Electric Schools</t>
  </si>
  <si>
    <t>Total Primary Voltage</t>
  </si>
  <si>
    <t>Total High Voltage</t>
  </si>
  <si>
    <t>46 / 49</t>
  </si>
  <si>
    <t>Lighting</t>
  </si>
  <si>
    <t>50-59</t>
  </si>
  <si>
    <t>Total Jurisdictional Retail Sales</t>
  </si>
  <si>
    <t>Total Sales</t>
  </si>
  <si>
    <t>Average Increase Before Schedule 40, Transportation, Firm Resale</t>
  </si>
  <si>
    <t>Average Increase After Schedule 40, Transportation, Firm Resale</t>
  </si>
  <si>
    <t>Adjustment to Average Increase for Unequal Allocation of Increase</t>
  </si>
  <si>
    <t>Average Increase After Schedule 40, Firm Resale adjusted for Unequal Allocation of Increase</t>
  </si>
  <si>
    <t>Adjustment to Proposed Revenue Recovery (Rate Spread)</t>
  </si>
  <si>
    <t>Proposed Delivered Revenue</t>
  </si>
  <si>
    <t>Proforma Billed Revenue</t>
  </si>
  <si>
    <t>Increase allocated to lights</t>
  </si>
  <si>
    <t>003E</t>
  </si>
  <si>
    <t>Annual Proposed Base Revenue</t>
  </si>
  <si>
    <t>Revenue Change from Current</t>
  </si>
  <si>
    <t>% Change from Current</t>
  </si>
  <si>
    <t>Customer Cost per kWh</t>
  </si>
  <si>
    <t>Customer Expense  (Sch 50, 51, 52, 53, 54, 55, 56, 58, 59)</t>
  </si>
  <si>
    <t>Per kWh Customer Cost</t>
  </si>
  <si>
    <t>Customer Expense (Sch 57)</t>
  </si>
  <si>
    <t>Per Watt Customer Cost (Annually)</t>
  </si>
  <si>
    <t>Per Watt Customer Cost (Monthly)</t>
  </si>
  <si>
    <t>Average Test Year Inventory</t>
  </si>
  <si>
    <t>Test Year Average Connected Watts</t>
  </si>
  <si>
    <t>Unitized Revenue</t>
  </si>
  <si>
    <t>A&amp;G</t>
  </si>
  <si>
    <t>Lighting Revenues Sumamry</t>
  </si>
  <si>
    <t>Base Rate vs Proposed</t>
  </si>
  <si>
    <t>Classification of Lighting Costs</t>
  </si>
  <si>
    <t>Production / Transmission Components (Energy Related)</t>
  </si>
  <si>
    <t>Production / Transmission Components (Demand Related)</t>
  </si>
  <si>
    <t>Development of Unitized Lighting Costs</t>
  </si>
  <si>
    <t>Summary of Allocated Costs</t>
  </si>
  <si>
    <t>Allocation of Demand-Related Costs</t>
  </si>
  <si>
    <t>Allocation of Customer Costs</t>
  </si>
  <si>
    <t>Allocation of O&amp;M Costs</t>
  </si>
  <si>
    <t>Allocation of Capital Costs</t>
  </si>
  <si>
    <t>Allocation of Energy-Related Costs</t>
  </si>
  <si>
    <t>Energy-Related</t>
  </si>
  <si>
    <t>Demand-Related</t>
  </si>
  <si>
    <t>Exh. JAP-21</t>
  </si>
  <si>
    <t>Allocated Capital Costs</t>
  </si>
  <si>
    <t>Allocated O&amp;M Costs</t>
  </si>
  <si>
    <t>Allocated Customer Costs</t>
  </si>
  <si>
    <t>Allocated Demand Costs</t>
  </si>
  <si>
    <t>Allocated Energy Costs</t>
  </si>
  <si>
    <t>Energy Cost per kWh</t>
  </si>
  <si>
    <t>Proforma Proposed Revenue</t>
  </si>
  <si>
    <t>Schedule 50 - Limited Street Lighting Service</t>
  </si>
  <si>
    <t>Schedule 51 - Company Owned LED (Light Emitting Diode) Lighting Service</t>
  </si>
  <si>
    <t>Schedule 52 - Custom Lighting Service - Company Owned</t>
  </si>
  <si>
    <t>Schedule 51 and 52 Facilities Charge - Customer Lighting Service - Company Owned</t>
  </si>
  <si>
    <t>Schedule 53 - Street Lighting Service - Sodium Vapor</t>
  </si>
  <si>
    <t>Schedule 54 - Street Lighting Service - Energy Only</t>
  </si>
  <si>
    <t>Schedules 55 and 56 - Area Lighting Service</t>
  </si>
  <si>
    <t>Schedule 57 - Continuous Street Lighting Service</t>
  </si>
  <si>
    <t>Schedules 58 and 59 - Flood Lighting Service</t>
  </si>
  <si>
    <t>Pole Rentals - Schedules 55 and 58</t>
  </si>
  <si>
    <t>Exh. JAP-22</t>
  </si>
  <si>
    <t>Base Plus Schedules 95, 141, and 142 vs Proposed</t>
  </si>
  <si>
    <t>Base Rates + Sch 95 + Sch 141 + Sch 142</t>
  </si>
  <si>
    <t>= (d) * (f) * 12</t>
  </si>
  <si>
    <t>= (d) * (g) * 12</t>
  </si>
  <si>
    <t>= (h) - (f)</t>
  </si>
  <si>
    <t>= (h) - (g)</t>
  </si>
  <si>
    <t>= (i) ÷ (f)</t>
  </si>
  <si>
    <t>= (j) ÷ (g)</t>
  </si>
  <si>
    <t>= (d) * (b) * 12</t>
  </si>
  <si>
    <t>= (f) * (b) * 12</t>
  </si>
  <si>
    <t>= (i) - (g)</t>
  </si>
  <si>
    <t>= (i) - (h)</t>
  </si>
  <si>
    <t>= (g) * (e) * 12</t>
  </si>
  <si>
    <t>= (h) * (e) *12</t>
  </si>
  <si>
    <t>= (k) - (i)</t>
  </si>
  <si>
    <t>= (k) - (j)</t>
  </si>
  <si>
    <t>= (d) * (b)</t>
  </si>
  <si>
    <t>= (e) * (b)</t>
  </si>
  <si>
    <t>Annual Proforma Revenue (Base + 95 + 141 +142)</t>
  </si>
  <si>
    <t>Tariff</t>
  </si>
  <si>
    <t>Production / Transmission (Demand-related) Revenue Requirement</t>
  </si>
  <si>
    <t>Production / Transmission (Energy-related) Revenue Requirement</t>
  </si>
  <si>
    <t>A&amp;G Component of Revenue Requirement</t>
  </si>
  <si>
    <t>Average of Test Year Inventory</t>
  </si>
  <si>
    <t>Lighting Tariff Rates</t>
  </si>
  <si>
    <t>Lighting Inventory &amp; Estimated Usage</t>
  </si>
  <si>
    <t>Estimated Energy Usage (kWh)</t>
  </si>
  <si>
    <t>(p)</t>
  </si>
  <si>
    <t>(q)</t>
  </si>
  <si>
    <t>(r)</t>
  </si>
  <si>
    <t>(s)</t>
  </si>
  <si>
    <t>(t)</t>
  </si>
  <si>
    <t>General Service</t>
  </si>
  <si>
    <t>10 / 31</t>
  </si>
  <si>
    <t>Irrigation</t>
  </si>
  <si>
    <t>Distribution O&amp;M  (Sch 51 Facilities Charge)</t>
  </si>
  <si>
    <t>Distribution O&amp;M  (Sch 52 Facilities Charge)</t>
  </si>
  <si>
    <t>System Value of 51 under option A &amp; B</t>
  </si>
  <si>
    <t>Recovery from 51 O&amp;M Facilities Charge</t>
  </si>
  <si>
    <t>System Value of 52 under option A &amp; B</t>
  </si>
  <si>
    <t>% of Total w/o Schedule 40, 449 &amp; Firm Resale</t>
  </si>
  <si>
    <t>% of Uniform Increase</t>
  </si>
  <si>
    <t>Test Year Ending December 31, 2018</t>
  </si>
  <si>
    <t>Energy Only</t>
  </si>
  <si>
    <t>Portion of A&amp;G Customer Count</t>
  </si>
  <si>
    <t xml:space="preserve">(g) </t>
  </si>
  <si>
    <t>LED Lighting - Customer Owned</t>
  </si>
  <si>
    <t>LED Lighting - Company Owned</t>
  </si>
  <si>
    <t>LED Lighting - Area Lighting</t>
  </si>
  <si>
    <t>150.01-180 Watts</t>
  </si>
  <si>
    <t>180.01-210 Watts</t>
  </si>
  <si>
    <t>210.01-240 Watts</t>
  </si>
  <si>
    <t>240.01-270 Watts</t>
  </si>
  <si>
    <t>270.01-300 Watts</t>
  </si>
  <si>
    <t>Pole Charge (Old) (Pre 11/74)</t>
  </si>
  <si>
    <t>Pole Charge (New) (Post 10-28-99)</t>
  </si>
  <si>
    <t>30-60 Watts</t>
  </si>
  <si>
    <t>60.01-90 Watts</t>
  </si>
  <si>
    <t>90.01-120 Watts</t>
  </si>
  <si>
    <t>120.01-150 Watts</t>
  </si>
  <si>
    <t>700 Watts</t>
  </si>
  <si>
    <t>n/a</t>
  </si>
  <si>
    <t>LED Flood Lighting</t>
  </si>
  <si>
    <t>400.01-500 Watts</t>
  </si>
  <si>
    <t>600.01-700 Watts</t>
  </si>
  <si>
    <t>700.01-800 Watts</t>
  </si>
  <si>
    <t>300.01-400 Watts</t>
  </si>
  <si>
    <t>500.01-600 Watts</t>
  </si>
  <si>
    <t>800.01-900 Watts</t>
  </si>
  <si>
    <t>LED 030.01-060</t>
  </si>
  <si>
    <t xml:space="preserve">Customer </t>
  </si>
  <si>
    <r>
      <t xml:space="preserve">Base Rates
Effective
</t>
    </r>
    <r>
      <rPr>
        <b/>
        <sz val="8"/>
        <color rgb="FF0000FF"/>
        <rFont val="Arial"/>
        <family val="2"/>
      </rPr>
      <t>5-1-2018</t>
    </r>
  </si>
  <si>
    <r>
      <t xml:space="preserve">Schedule 140
(Property tax)
Effective </t>
    </r>
    <r>
      <rPr>
        <b/>
        <sz val="8"/>
        <color rgb="FF0000FF"/>
        <rFont val="Arial"/>
        <family val="2"/>
      </rPr>
      <t>5-1-2019</t>
    </r>
  </si>
  <si>
    <t>LED Energy Service - Customer Owned</t>
  </si>
  <si>
    <r>
      <t xml:space="preserve">Schedule 141Y
(Tax Reform Credit)
Effective </t>
    </r>
    <r>
      <rPr>
        <b/>
        <sz val="8"/>
        <color rgb="FF0000FF"/>
        <rFont val="Arial"/>
        <family val="2"/>
      </rPr>
      <t>5-1-2019</t>
    </r>
  </si>
  <si>
    <r>
      <t xml:space="preserve">Schedule 120 (Conservation)
Effective </t>
    </r>
    <r>
      <rPr>
        <b/>
        <sz val="8"/>
        <color rgb="FF0000FF"/>
        <rFont val="Arial"/>
        <family val="2"/>
      </rPr>
      <t>5-1-2019</t>
    </r>
  </si>
  <si>
    <r>
      <t xml:space="preserve">Schedule 129 (Low income)
Effective </t>
    </r>
    <r>
      <rPr>
        <b/>
        <sz val="8"/>
        <color rgb="FF0000FF"/>
        <rFont val="Arial"/>
        <family val="2"/>
      </rPr>
      <t>10-4-2018</t>
    </r>
  </si>
  <si>
    <t>Average Customer Counts</t>
  </si>
  <si>
    <t>LED 060.01-090</t>
  </si>
  <si>
    <t>LED 090.01-120</t>
  </si>
  <si>
    <t>LED 120.01-150</t>
  </si>
  <si>
    <t>LED 150.01-180</t>
  </si>
  <si>
    <t>LED 180.01-210</t>
  </si>
  <si>
    <t>LED 240.01-270</t>
  </si>
  <si>
    <t>LED 270.01-300</t>
  </si>
  <si>
    <t>Facilities charges (SCH 51 &amp; SCH 52)</t>
  </si>
  <si>
    <t xml:space="preserve">Lamp Class </t>
  </si>
  <si>
    <t xml:space="preserve">Lamp Size </t>
  </si>
  <si>
    <t>MV 100</t>
  </si>
  <si>
    <t>MV 400</t>
  </si>
  <si>
    <t>MV 700</t>
  </si>
  <si>
    <t>MH 70</t>
  </si>
  <si>
    <t>MH 100</t>
  </si>
  <si>
    <t>MH 150</t>
  </si>
  <si>
    <t>MH 250</t>
  </si>
  <si>
    <t>MH 400</t>
  </si>
  <si>
    <t>MH 070</t>
  </si>
  <si>
    <t>SV 1000</t>
  </si>
  <si>
    <r>
      <t>Periodic cleaning of the fixture will take place in the future, estimate every 10 years.</t>
    </r>
    <r>
      <rPr>
        <b/>
        <sz val="8"/>
        <color theme="1"/>
        <rFont val="Arial"/>
        <family val="2"/>
      </rPr>
      <t xml:space="preserve"> Presently not included in rate</t>
    </r>
    <r>
      <rPr>
        <sz val="8"/>
        <color theme="1"/>
        <rFont val="Arial"/>
        <family val="2"/>
      </rPr>
      <t xml:space="preserve">. Historical data for chip life and repair/replacement requirements unknown at this time, waiting on national data results.  </t>
    </r>
  </si>
  <si>
    <t xml:space="preserve">4 or 5 year change-out cycle for lamps depending on amount of budget provided to the maintenance department.  8 or 10 year cycle for photo controls, done at the time of the lamp change-out. </t>
  </si>
  <si>
    <t>4 or 5 year change-out cycle for lamps depending on amount of budget provided to the maintenance department.  8 or 10 year cycle for photo controls, done at the time of the lamp change-out. The lamp life for lower wattages to 400w is around 24 -36 months. It is the 1000w that is short lived 9-12 months</t>
  </si>
  <si>
    <t xml:space="preserve">Corrective maintenance takes place as a result of notification of a light out.  By the tariff, IntoLight has 3 business days to repair the lights or notify the customer that special additional time is needed order parts. </t>
  </si>
  <si>
    <t>PREVENTATIVE MAINTENANCE:</t>
  </si>
  <si>
    <t>CORECTIVE MAINTENANCE:</t>
  </si>
  <si>
    <t>30.01-60</t>
  </si>
  <si>
    <t>60.01-90</t>
  </si>
  <si>
    <t>90.01-120</t>
  </si>
  <si>
    <t>120.01-150</t>
  </si>
  <si>
    <t>150.01-180</t>
  </si>
  <si>
    <t>240.01-270</t>
  </si>
  <si>
    <t>270.01-300</t>
  </si>
  <si>
    <t>SV 50</t>
  </si>
  <si>
    <t>LED 210.01-240</t>
  </si>
  <si>
    <t xml:space="preserve">Company Owned </t>
  </si>
  <si>
    <t>Customer Owned</t>
  </si>
  <si>
    <t>LED 300.01-400</t>
  </si>
  <si>
    <t>LED 400.01-500</t>
  </si>
  <si>
    <t>LED 500.01-600</t>
  </si>
  <si>
    <t>LED 600.01-700</t>
  </si>
  <si>
    <t>LED 700.01-800</t>
  </si>
  <si>
    <t>LED 800.01-900</t>
  </si>
  <si>
    <r>
      <t xml:space="preserve">Schedule 141/141X
(ERF)
Effective </t>
    </r>
    <r>
      <rPr>
        <b/>
        <sz val="8"/>
        <color rgb="FF0000FF"/>
        <rFont val="Arial"/>
        <family val="2"/>
      </rPr>
      <t>3-1-2019</t>
    </r>
  </si>
  <si>
    <r>
      <t xml:space="preserve">Schedule 95 (Variable and Power Cost) Effective </t>
    </r>
    <r>
      <rPr>
        <b/>
        <sz val="8"/>
        <color rgb="FF0000FF"/>
        <rFont val="Arial"/>
        <family val="2"/>
      </rPr>
      <t>5-1-2019</t>
    </r>
  </si>
  <si>
    <t xml:space="preserve">(j) </t>
  </si>
  <si>
    <r>
      <t xml:space="preserve">Schedule 95A  (Federal Incentive) Effective </t>
    </r>
    <r>
      <rPr>
        <b/>
        <sz val="8"/>
        <color rgb="FF0000FF"/>
        <rFont val="Arial"/>
        <family val="2"/>
      </rPr>
      <t>1-1-2019</t>
    </r>
  </si>
  <si>
    <r>
      <t xml:space="preserve">Schedule 132 (Merger Credit)
Effective </t>
    </r>
    <r>
      <rPr>
        <b/>
        <sz val="8"/>
        <color rgb="FF0000FF"/>
        <rFont val="Arial"/>
        <family val="2"/>
      </rPr>
      <t>1-1-2019</t>
    </r>
  </si>
  <si>
    <t>Tracker/Rider</t>
  </si>
  <si>
    <r>
      <t xml:space="preserve">Schedule 137 (REC)
Effective </t>
    </r>
    <r>
      <rPr>
        <b/>
        <sz val="8"/>
        <color rgb="FF0000FF"/>
        <rFont val="Arial"/>
        <family val="2"/>
      </rPr>
      <t>1-1-2019</t>
    </r>
  </si>
  <si>
    <r>
      <t xml:space="preserve">Schedule 194
(BPA) Effective </t>
    </r>
    <r>
      <rPr>
        <b/>
        <sz val="8"/>
        <color rgb="FF0000FF"/>
        <rFont val="Arial"/>
        <family val="2"/>
      </rPr>
      <t>10-1-2017</t>
    </r>
  </si>
  <si>
    <t>(p) = (c)+(k)+(m)</t>
  </si>
  <si>
    <t>Annual Proforma Revenue (Base+ 141/141X+142)</t>
  </si>
  <si>
    <t>210.01-240</t>
  </si>
  <si>
    <t>180.01-210</t>
  </si>
  <si>
    <t>030.01-060</t>
  </si>
  <si>
    <t>060.01-090</t>
  </si>
  <si>
    <t>090.01-120</t>
  </si>
  <si>
    <t>300.01-400</t>
  </si>
  <si>
    <t>400.01-500</t>
  </si>
  <si>
    <t>500.01-600</t>
  </si>
  <si>
    <t>600.01-700</t>
  </si>
  <si>
    <t>700.01-800</t>
  </si>
  <si>
    <t>800.01-900</t>
  </si>
  <si>
    <t xml:space="preserve">Average 2018 Pole Cost </t>
  </si>
  <si>
    <t>SCH 53:</t>
  </si>
  <si>
    <t xml:space="preserve">Almost always installed on exsisting PSE Distribution Poles and Pole cost is not part of the rate </t>
  </si>
  <si>
    <t xml:space="preserve">Test Year Usage (kWh) </t>
  </si>
  <si>
    <t xml:space="preserve">Cross check </t>
  </si>
  <si>
    <t>Installation Cost</t>
  </si>
  <si>
    <t>N/A</t>
  </si>
  <si>
    <t>Estimated Billed Hours in Test Year*</t>
  </si>
  <si>
    <t xml:space="preserve">*Per Tariffs: Services are for dusk-to-down lighting for an average number of hours of darkness per month </t>
  </si>
  <si>
    <t>Test Year Average Billed Count</t>
  </si>
  <si>
    <t>Max System Peak:</t>
  </si>
  <si>
    <t xml:space="preserve">Owner </t>
  </si>
  <si>
    <t>Demand Allocation Analysis</t>
  </si>
  <si>
    <t>HPS</t>
  </si>
  <si>
    <t>PSE Financed?</t>
  </si>
  <si>
    <t>Facilities Charge Type</t>
  </si>
  <si>
    <t>Amount in FERC 373 Direct Plant</t>
  </si>
  <si>
    <t>O&amp;M Percentage in Facilities Charge</t>
  </si>
  <si>
    <t>Finance Percentage in Facilities Charge (Option A Component)</t>
  </si>
  <si>
    <t>SCH 51 Annual Recovery</t>
  </si>
  <si>
    <t>SCH 52 Annual Recovery</t>
  </si>
  <si>
    <t>SCH 51</t>
  </si>
  <si>
    <t>SCH 52</t>
  </si>
  <si>
    <t>Development of Facilities Charge</t>
  </si>
  <si>
    <t xml:space="preserve">Actuals </t>
  </si>
  <si>
    <t>SCH 55-56:</t>
  </si>
  <si>
    <t>SCH 58-59:</t>
  </si>
  <si>
    <t>Most Sch 55-56 are installed on existing wood distribution poles, and the pole cost is not part of the rate</t>
  </si>
  <si>
    <t>Most Sch 58-59 are installed on existing wood distribution poles, and the pole cost is not part of the rate</t>
  </si>
  <si>
    <t>LED Installation Costs Estimates</t>
  </si>
  <si>
    <t>Metal Installation Costs Estimates</t>
  </si>
  <si>
    <t>do</t>
  </si>
  <si>
    <t>56 &amp; 56</t>
  </si>
  <si>
    <t>59 &amp; 59</t>
  </si>
  <si>
    <t>Total Revenue Per Year</t>
  </si>
  <si>
    <t>Annual  Revenue Estimate (Commodity charge)</t>
  </si>
  <si>
    <t>Annual Revenue Estimate (Demand charge)</t>
  </si>
  <si>
    <t>Annual Revenue Estimate (Customer charge)</t>
  </si>
  <si>
    <t>Annual Revenue Estimate (O&amp;M Charge)</t>
  </si>
  <si>
    <t>Annual Revenue Estimate (Capital charge)</t>
  </si>
  <si>
    <t>O&amp;M Eligible ?</t>
  </si>
  <si>
    <t xml:space="preserve"> Average Customer Counts </t>
  </si>
  <si>
    <t>DEMAND</t>
  </si>
  <si>
    <t>ENERGY</t>
  </si>
  <si>
    <t>System Value not included in Dist. Cap.</t>
  </si>
  <si>
    <t>Depreciation Expense - Other</t>
  </si>
  <si>
    <t>Choice / Retail Wheeling / Special Contracts</t>
  </si>
  <si>
    <t>449 / 459 / MSSC</t>
  </si>
  <si>
    <t>System Value (Test Year Average Billed)</t>
  </si>
  <si>
    <t>Annual Current Revenue (Base Rate)</t>
  </si>
  <si>
    <t>Adjusted Proforma Revenue (Billed)</t>
  </si>
  <si>
    <t>Allocate Proforma Revenue (Delivered)</t>
  </si>
  <si>
    <t>Adjustment to Proforma Revenue (Change in Unbilled)</t>
  </si>
  <si>
    <t>roundings</t>
  </si>
  <si>
    <t>E373 Pole Costs Estimates</t>
  </si>
  <si>
    <t>Weighting factor Estimate</t>
  </si>
  <si>
    <t xml:space="preserve">Install Cost </t>
  </si>
  <si>
    <t>Base Rate + Sch 141/141X + Sch 142</t>
  </si>
  <si>
    <t xml:space="preserve">Excluded </t>
  </si>
  <si>
    <t>Schedule 142
(K Factor)</t>
  </si>
  <si>
    <t>Lighting Tariffed Rate Components</t>
  </si>
  <si>
    <t>Rate Change</t>
  </si>
  <si>
    <t>Current  Rates</t>
  </si>
  <si>
    <t>D = C - B</t>
  </si>
  <si>
    <t xml:space="preserve">Effective Date </t>
  </si>
  <si>
    <t>Installation cost Total</t>
  </si>
  <si>
    <t>Proposed  Rates</t>
  </si>
  <si>
    <t>Tariff Rate
Schedule</t>
  </si>
  <si>
    <t>2019 Greneral Rate Case (GRC)</t>
  </si>
  <si>
    <t>Annual Current Proforma Revenue</t>
  </si>
  <si>
    <t>Annual Proposed Proforma Revenue</t>
  </si>
  <si>
    <t>CF 22</t>
  </si>
  <si>
    <t>MV 175</t>
  </si>
  <si>
    <t>SV 070</t>
  </si>
  <si>
    <t>SV 100</t>
  </si>
  <si>
    <t>SV 150</t>
  </si>
  <si>
    <t>SV 200</t>
  </si>
  <si>
    <t>SV 250</t>
  </si>
  <si>
    <t>SV 310</t>
  </si>
  <si>
    <t>SV 400</t>
  </si>
  <si>
    <t>MH 175</t>
  </si>
  <si>
    <t>MH 1000</t>
  </si>
  <si>
    <t>SV 050</t>
  </si>
  <si>
    <t>DS 070</t>
  </si>
  <si>
    <t>DS 100</t>
  </si>
  <si>
    <t>DS 150</t>
  </si>
  <si>
    <t>DS 200</t>
  </si>
  <si>
    <t>DS 250</t>
  </si>
  <si>
    <t>DS 400</t>
  </si>
  <si>
    <t>HS 100</t>
  </si>
  <si>
    <t>HS 150</t>
  </si>
  <si>
    <t>HS 200</t>
  </si>
  <si>
    <t>HS 250</t>
  </si>
  <si>
    <t>HS 400</t>
  </si>
  <si>
    <t>DM 175</t>
  </si>
  <si>
    <t>DM 250</t>
  </si>
  <si>
    <t>DM 400</t>
  </si>
  <si>
    <t>DM 1000</t>
  </si>
  <si>
    <t>HM 250</t>
  </si>
  <si>
    <t>HM 400</t>
  </si>
  <si>
    <t>TRFC</t>
  </si>
  <si>
    <t>18:00</t>
  </si>
  <si>
    <t>08:00</t>
  </si>
  <si>
    <t>Revenue Change Before Attrition and Riders</t>
  </si>
  <si>
    <t>Revenue Requirement Before Attrition and Riders</t>
  </si>
  <si>
    <t>Rate Schedule Revenue Requirement Before Attrition and Riders</t>
  </si>
  <si>
    <t>Revenue Change before Attrition and Riders as % of Firm Sales</t>
  </si>
  <si>
    <t>Revenue Before Attrition and Riders to Cost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</si>
</sst>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0%"/>
    <numFmt numFmtId="166" formatCode="_(* #,##0.000000_);_(* \(#,##0.000000\);_(* &quot;-&quot;??_);_(@_)"/>
    <numFmt numFmtId="167" formatCode="_(&quot;$&quot;* #,##0.000000_);_(&quot;$&quot;* \(#,##0.000000\);_(&quot;$&quot;* &quot;-&quot;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_(&quot;$&quot;* #,##0.0000_);_(&quot;$&quot;* \(#,##0.0000\);_(&quot;$&quot;* &quot;-&quot;????_);_(@_)"/>
    <numFmt numFmtId="171" formatCode="0.0%"/>
    <numFmt numFmtId="172" formatCode="_(* #,##0.00000_);_(* \(#,##0.00000\);_(* &quot;-&quot;??_);_(@_)"/>
    <numFmt numFmtId="173" formatCode="0.000000"/>
    <numFmt numFmtId="174" formatCode="0.0000000"/>
    <numFmt numFmtId="175" formatCode="d\.mmm\.yy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mmmm\ d\,\ yyyy"/>
    <numFmt numFmtId="180" formatCode="[Blue]#,##0_);[Magenta]\(#,##0\)"/>
    <numFmt numFmtId="181" formatCode="_([$€-2]* #,##0.00_);_([$€-2]* \(#,##0.00\);_([$€-2]* &quot;-&quot;??_)"/>
    <numFmt numFmtId="182" formatCode="#,##0.00\ ;\(#,##0.00\)"/>
    <numFmt numFmtId="183" formatCode="&quot;$&quot;#,##0;\-&quot;$&quot;#,##0"/>
    <numFmt numFmtId="184" formatCode="_(&quot;$&quot;* #,##0.000000_);_(&quot;$&quot;* \(#,##0.000000\);_(&quot;$&quot;* &quot;-&quot;??????_);_(@_)"/>
    <numFmt numFmtId="185" formatCode="0.00_)"/>
    <numFmt numFmtId="186" formatCode="0000000"/>
    <numFmt numFmtId="187" formatCode="_(* #,##0.0_);_(* \(#,##0.0\);_(* &quot;-&quot;_);_(@_)"/>
    <numFmt numFmtId="188" formatCode="_(&quot;$&quot;* #,##0.000_);_(&quot;$&quot;* \(#,##0.000\);_(&quot;$&quot;* &quot;-&quot;??_);_(@_)"/>
    <numFmt numFmtId="189" formatCode="0.000%"/>
    <numFmt numFmtId="190" formatCode="&quot;$&quot;#,##0.00000"/>
    <numFmt numFmtId="191" formatCode="&quot;$&quot;#,##0.00000_);\(&quot;$&quot;#,##0.00000\)"/>
    <numFmt numFmtId="192" formatCode="&quot;$&quot;#,##0"/>
    <numFmt numFmtId="193" formatCode="#,##0;&quot;-&quot;#,##0"/>
    <numFmt numFmtId="194" formatCode="_(&quot;$&quot;* #,##0.00000_);_(&quot;$&quot;* \(#,##0.00000\);_(&quot;$&quot;* &quot;-&quot;??_);_(@_)"/>
    <numFmt numFmtId="195" formatCode="0000"/>
    <numFmt numFmtId="196" formatCode="000000"/>
    <numFmt numFmtId="197" formatCode="_-* #,##0.00\ _D_M_-;\-* #,##0.00\ _D_M_-;_-* &quot;-&quot;??\ _D_M_-;_-@_-"/>
    <numFmt numFmtId="198" formatCode="_(* #,##0.000_);_(* \(#,##0.000\);_(* &quot;-&quot;??_);_(@_)"/>
    <numFmt numFmtId="199" formatCode="[$-409]mmm\-yy;@"/>
    <numFmt numFmtId="200" formatCode="&quot;$&quot;#,##0\ ;\(&quot;$&quot;#,##0\)"/>
    <numFmt numFmtId="201" formatCode="_(&quot;$&quot;* #,##0.0_);_(&quot;$&quot;* \(#,##0.0\);_(&quot;$&quot;* &quot;-&quot;??_);_(@_)"/>
    <numFmt numFmtId="202" formatCode="0.0000_);\(0.0000\)"/>
    <numFmt numFmtId="203" formatCode="0\ &quot; HR&quot;"/>
    <numFmt numFmtId="204" formatCode="0.00000%"/>
    <numFmt numFmtId="205" formatCode="mmm\-yyyy"/>
    <numFmt numFmtId="206" formatCode="m/yy"/>
    <numFmt numFmtId="207" formatCode="0.0000"/>
    <numFmt numFmtId="208" formatCode="0.0"/>
    <numFmt numFmtId="209" formatCode="#,##0.00000_);\(#,##0.00000\)"/>
    <numFmt numFmtId="210" formatCode="&quot;$&quot;#,##0.0"/>
    <numFmt numFmtId="211" formatCode="\£\ #,##0_);[Red]\(\£\ #,##0\)"/>
    <numFmt numFmtId="212" formatCode="\¥\ #,##0_);[Red]\(\¥\ #,##0\)"/>
    <numFmt numFmtId="213" formatCode="\£#,##0_);\(\£#,##0\)"/>
    <numFmt numFmtId="214" formatCode="\•\ \ @"/>
    <numFmt numFmtId="215" formatCode="_-* #,##0_)_-;* \(#,##0\)_-;_-* &quot;-&quot;??_-;_-@_-"/>
    <numFmt numFmtId="216" formatCode="&quot;$&quot;#,\);\(&quot;$&quot;#,##0\)"/>
    <numFmt numFmtId="217" formatCode="00000"/>
    <numFmt numFmtId="218" formatCode="&quot;€&quot;_-0.00"/>
    <numFmt numFmtId="219" formatCode="&quot;£&quot;_-0.00"/>
    <numFmt numFmtId="220" formatCode="\ \ _•\–\ \ \ \ @"/>
    <numFmt numFmtId="221" formatCode="#,##0.00_);\(#,##0.00\);\-_)"/>
    <numFmt numFmtId="222" formatCode="_-* #,##0\ _D_M_-;\-* #,##0\ _D_M_-;_-* &quot;-&quot;\ _D_M_-;_-@_-"/>
    <numFmt numFmtId="223" formatCode="_-[$€-2]* #,##0.00_-;\-[$€-2]* #,##0.00_-;_-[$€-2]* &quot;-&quot;??_-"/>
    <numFmt numFmtId="224" formatCode="yyyy"/>
    <numFmt numFmtId="225" formatCode="_(* #,##0_);_(* \(#,##0\);_(* &quot;&quot;_);_(@_)"/>
    <numFmt numFmtId="226" formatCode="#,##0.0_);\(#,##0.0\)"/>
    <numFmt numFmtId="227" formatCode="\ ;\ ;"/>
    <numFmt numFmtId="228" formatCode="_-* #,##0_-;\-* #,##0_-;_-* &quot;-&quot;_-;_-@_-"/>
    <numFmt numFmtId="229" formatCode="#,##0\x_);\(#,##0\x\)"/>
    <numFmt numFmtId="230" formatCode="#,##0.0\x_);\(#,##0.0\x\);&quot;-&quot;_)"/>
    <numFmt numFmtId="231" formatCode="#,##0\ \ \ ;[Red]\(#,##0\)\ \ ;\—\ \ \ \ "/>
    <numFmt numFmtId="232" formatCode="&quot;On&quot;_);;&quot;Off&quot;_)"/>
    <numFmt numFmtId="233" formatCode="0.00\x_);\(0.00\x\);\-\x_)"/>
    <numFmt numFmtId="234" formatCode="#,##0_*;\(#,##0\);0_*;@_)"/>
    <numFmt numFmtId="235" formatCode="_-* #,##0\ &quot;DM&quot;_-;\-* #,##0\ &quot;DM&quot;_-;_-* &quot;-&quot;\ &quot;DM&quot;_-;_-@_-"/>
    <numFmt numFmtId="236" formatCode="\¥#,##0_);\(\¥#,##0\)"/>
    <numFmt numFmtId="237" formatCode="&quot;Yes&quot;;&quot;Yes&quot;;&quot;No&quot;"/>
    <numFmt numFmtId="238" formatCode="_(* #,##0.0_);_(* \(#,##0.0\);_(* &quot;-&quot;?_);_(@_)"/>
    <numFmt numFmtId="239" formatCode="_(* #,##0.0000_);_(* \(#,##0.0000\);_(* &quot;-&quot;??_);_(@_)"/>
    <numFmt numFmtId="240" formatCode="########\-###\-###"/>
    <numFmt numFmtId="241" formatCode="General_)"/>
    <numFmt numFmtId="242" formatCode="###,000"/>
    <numFmt numFmtId="243" formatCode="h:mm;@"/>
    <numFmt numFmtId="244" formatCode="#,##0.000000000_);\(#,##0.000000000\)"/>
  </numFmts>
  <fonts count="1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4"/>
      <color indexed="56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sz val="12"/>
      <name val="Arial MT"/>
    </font>
    <font>
      <b/>
      <sz val="11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sz val="10"/>
      <name val="Helvetica 45 Light"/>
      <family val="2"/>
    </font>
    <font>
      <sz val="10"/>
      <color indexed="12"/>
      <name val="Palatino"/>
    </font>
    <font>
      <sz val="8"/>
      <name val="Times New Roman"/>
      <family val="1"/>
    </font>
    <font>
      <u val="singleAccounting"/>
      <sz val="10"/>
      <name val="Arial"/>
      <family val="2"/>
    </font>
    <font>
      <b/>
      <sz val="11"/>
      <color indexed="17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"/>
      <family val="2"/>
    </font>
    <font>
      <sz val="11"/>
      <color indexed="48"/>
      <name val="Calibri"/>
      <family val="2"/>
    </font>
    <font>
      <sz val="11"/>
      <name val="굴림체"/>
      <family val="3"/>
      <charset val="129"/>
    </font>
    <font>
      <sz val="11"/>
      <color theme="1"/>
      <name val="Calibri"/>
      <family val="2"/>
    </font>
    <font>
      <sz val="11"/>
      <name val="Times New Roman"/>
      <family val="1"/>
    </font>
    <font>
      <sz val="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9"/>
      <name val="Helvetica-Black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LinePrinter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10"/>
      <name val="SWISS"/>
    </font>
    <font>
      <b/>
      <sz val="8"/>
      <color indexed="56"/>
      <name val="Arial"/>
      <family val="2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sz val="8"/>
      <color theme="7"/>
      <name val="Arial"/>
      <family val="2"/>
    </font>
    <font>
      <sz val="8"/>
      <color rgb="FFFF0000"/>
      <name val="Arial"/>
      <family val="2"/>
    </font>
    <font>
      <sz val="8"/>
      <color theme="0" tint="-0.34998626667073579"/>
      <name val="Arial"/>
      <family val="2"/>
    </font>
    <font>
      <sz val="8"/>
      <color rgb="FF008080"/>
      <name val="Arial"/>
      <family val="2"/>
    </font>
    <font>
      <sz val="8"/>
      <color rgb="FF0000FF"/>
      <name val="Arial"/>
      <family val="2"/>
    </font>
    <font>
      <sz val="8"/>
      <color theme="0" tint="-0.249977111117893"/>
      <name val="Arial"/>
      <family val="2"/>
    </font>
    <font>
      <sz val="8"/>
      <color rgb="FF00B0F0"/>
      <name val="Arial"/>
      <family val="2"/>
    </font>
    <font>
      <b/>
      <u/>
      <sz val="8"/>
      <color theme="1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color theme="6"/>
      <name val="Arial"/>
      <family val="2"/>
    </font>
    <font>
      <b/>
      <sz val="8"/>
      <color rgb="FFFF0000"/>
      <name val="Arial"/>
      <family val="2"/>
    </font>
    <font>
      <sz val="8"/>
      <color rgb="FF1F497D"/>
      <name val="Arial"/>
      <family val="2"/>
    </font>
    <font>
      <i/>
      <sz val="8"/>
      <color theme="1"/>
      <name val="Arial"/>
      <family val="2"/>
    </font>
    <font>
      <b/>
      <sz val="8"/>
      <color rgb="FF008080"/>
      <name val="Arial"/>
      <family val="2"/>
    </font>
    <font>
      <u/>
      <sz val="8"/>
      <color theme="1"/>
      <name val="Arial"/>
      <family val="2"/>
    </font>
    <font>
      <u val="singleAccounting"/>
      <sz val="8"/>
      <color theme="1"/>
      <name val="Arial"/>
      <family val="2"/>
    </font>
    <font>
      <sz val="11"/>
      <color rgb="FF008080"/>
      <name val="Calibri"/>
      <family val="2"/>
      <scheme val="minor"/>
    </font>
    <font>
      <b/>
      <sz val="11"/>
      <color rgb="FF008080"/>
      <name val="Calibri"/>
      <family val="2"/>
      <scheme val="minor"/>
    </font>
  </fonts>
  <fills count="15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5E9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0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20233">
    <xf numFmtId="0" fontId="0" fillId="0" borderId="0"/>
    <xf numFmtId="9" fontId="1" fillId="0" borderId="0" applyFont="0" applyFill="0" applyBorder="0" applyAlignment="0" applyProtection="0"/>
    <xf numFmtId="164" fontId="4" fillId="3" borderId="0">
      <alignment horizontal="left" vertical="center"/>
    </xf>
    <xf numFmtId="0" fontId="6" fillId="3" borderId="0">
      <alignment horizontal="left" wrapText="1"/>
    </xf>
    <xf numFmtId="0" fontId="6" fillId="3" borderId="3" applyNumberFormat="0">
      <alignment horizontal="center" vertical="center" wrapText="1"/>
    </xf>
    <xf numFmtId="42" fontId="8" fillId="3" borderId="0"/>
    <xf numFmtId="42" fontId="8" fillId="3" borderId="5">
      <alignment vertical="center"/>
    </xf>
    <xf numFmtId="42" fontId="8" fillId="3" borderId="6">
      <alignment horizontal="left"/>
    </xf>
    <xf numFmtId="0" fontId="9" fillId="0" borderId="0">
      <alignment horizontal="left" vertical="center"/>
    </xf>
    <xf numFmtId="41" fontId="8" fillId="4" borderId="0"/>
    <xf numFmtId="41" fontId="10" fillId="3" borderId="0">
      <alignment horizontal="left"/>
    </xf>
    <xf numFmtId="170" fontId="8" fillId="3" borderId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175" fontId="31" fillId="0" borderId="0" applyFill="0" applyBorder="0" applyAlignment="0"/>
    <xf numFmtId="175" fontId="31" fillId="0" borderId="0" applyFill="0" applyBorder="0" applyAlignment="0"/>
    <xf numFmtId="41" fontId="8" fillId="3" borderId="0"/>
    <xf numFmtId="0" fontId="32" fillId="68" borderId="14" applyNumberFormat="0" applyAlignment="0" applyProtection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41" fontId="8" fillId="3" borderId="0"/>
    <xf numFmtId="0" fontId="34" fillId="70" borderId="15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41" fontId="8" fillId="4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37" fillId="0" borderId="0" applyFill="0" applyBorder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2" fillId="0" borderId="0">
      <protection locked="0"/>
    </xf>
    <xf numFmtId="0" fontId="38" fillId="0" borderId="0"/>
    <xf numFmtId="0" fontId="39" fillId="0" borderId="0"/>
    <xf numFmtId="0" fontId="43" fillId="0" borderId="0" applyNumberFormat="0" applyAlignment="0">
      <alignment horizontal="left"/>
    </xf>
    <xf numFmtId="0" fontId="43" fillId="0" borderId="0" applyNumberFormat="0" applyAlignment="0">
      <alignment horizontal="left"/>
    </xf>
    <xf numFmtId="0" fontId="44" fillId="0" borderId="0" applyNumberFormat="0" applyAlignment="0"/>
    <xf numFmtId="0" fontId="44" fillId="0" borderId="0" applyNumberFormat="0" applyAlignment="0"/>
    <xf numFmtId="0" fontId="26" fillId="0" borderId="0"/>
    <xf numFmtId="0" fontId="38" fillId="0" borderId="0"/>
    <xf numFmtId="0" fontId="39" fillId="0" borderId="0"/>
    <xf numFmtId="0" fontId="26" fillId="0" borderId="0"/>
    <xf numFmtId="0" fontId="38" fillId="0" borderId="0"/>
    <xf numFmtId="0" fontId="39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80" fontId="49" fillId="0" borderId="0"/>
    <xf numFmtId="173" fontId="8" fillId="0" borderId="0"/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53" fillId="0" borderId="16" applyNumberFormat="0" applyAlignment="0" applyProtection="0">
      <alignment horizontal="left"/>
    </xf>
    <xf numFmtId="0" fontId="53" fillId="0" borderId="16" applyNumberFormat="0" applyAlignment="0" applyProtection="0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40" fillId="0" borderId="0" applyNumberFormat="0" applyFill="0" applyBorder="0" applyAlignment="0" applyProtection="0"/>
    <xf numFmtId="0" fontId="54" fillId="0" borderId="1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7" fillId="0" borderId="19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8" fontId="61" fillId="0" borderId="0"/>
    <xf numFmtId="40" fontId="61" fillId="0" borderId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41" fontId="63" fillId="74" borderId="24">
      <alignment horizontal="left"/>
      <protection locked="0"/>
    </xf>
    <xf numFmtId="10" fontId="63" fillId="74" borderId="24">
      <alignment horizontal="right"/>
      <protection locked="0"/>
    </xf>
    <xf numFmtId="41" fontId="63" fillId="74" borderId="24">
      <alignment horizontal="left"/>
      <protection locked="0"/>
    </xf>
    <xf numFmtId="0" fontId="52" fillId="4" borderId="0"/>
    <xf numFmtId="0" fontId="52" fillId="4" borderId="0"/>
    <xf numFmtId="0" fontId="52" fillId="4" borderId="0"/>
    <xf numFmtId="3" fontId="64" fillId="0" borderId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37" fontId="69" fillId="0" borderId="0"/>
    <xf numFmtId="37" fontId="69" fillId="0" borderId="0"/>
    <xf numFmtId="182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4" fontId="70" fillId="0" borderId="0"/>
    <xf numFmtId="184" fontId="70" fillId="0" borderId="0"/>
    <xf numFmtId="185" fontId="71" fillId="0" borderId="0"/>
    <xf numFmtId="185" fontId="71" fillId="0" borderId="0"/>
    <xf numFmtId="182" fontId="8" fillId="0" borderId="0"/>
    <xf numFmtId="186" fontId="7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8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0" fontId="45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8" fillId="0" borderId="24"/>
    <xf numFmtId="9" fontId="4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2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35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75" borderId="24"/>
    <xf numFmtId="41" fontId="8" fillId="75" borderId="24"/>
    <xf numFmtId="0" fontId="36" fillId="0" borderId="0" applyNumberFormat="0" applyFont="0" applyFill="0" applyBorder="0" applyAlignment="0" applyProtection="0">
      <alignment horizontal="left"/>
    </xf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75" fillId="0" borderId="31">
      <alignment horizontal="center"/>
    </xf>
    <xf numFmtId="0" fontId="75" fillId="0" borderId="31">
      <alignment horizontal="center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76" borderId="0" applyNumberFormat="0" applyFont="0" applyBorder="0" applyAlignment="0" applyProtection="0"/>
    <xf numFmtId="0" fontId="36" fillId="76" borderId="0" applyNumberFormat="0" applyFont="0" applyBorder="0" applyAlignment="0" applyProtection="0"/>
    <xf numFmtId="0" fontId="38" fillId="0" borderId="0"/>
    <xf numFmtId="0" fontId="39" fillId="0" borderId="0"/>
    <xf numFmtId="3" fontId="76" fillId="0" borderId="0" applyFill="0" applyBorder="0" applyAlignment="0" applyProtection="0"/>
    <xf numFmtId="0" fontId="77" fillId="0" borderId="0"/>
    <xf numFmtId="0" fontId="78" fillId="0" borderId="0"/>
    <xf numFmtId="3" fontId="76" fillId="0" borderId="0" applyFill="0" applyBorder="0" applyAlignment="0" applyProtection="0"/>
    <xf numFmtId="42" fontId="8" fillId="3" borderId="0"/>
    <xf numFmtId="42" fontId="8" fillId="3" borderId="5">
      <alignment vertical="center"/>
    </xf>
    <xf numFmtId="0" fontId="6" fillId="3" borderId="3" applyNumberFormat="0">
      <alignment horizontal="center" vertical="center" wrapText="1"/>
    </xf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42" fontId="8" fillId="3" borderId="0"/>
    <xf numFmtId="168" fontId="61" fillId="0" borderId="0" applyBorder="0" applyAlignment="0"/>
    <xf numFmtId="168" fontId="61" fillId="0" borderId="0" applyBorder="0" applyAlignment="0"/>
    <xf numFmtId="42" fontId="8" fillId="3" borderId="6">
      <alignment horizontal="left"/>
    </xf>
    <xf numFmtId="170" fontId="79" fillId="3" borderId="6">
      <alignment horizontal="left"/>
    </xf>
    <xf numFmtId="14" fontId="70" fillId="0" borderId="0" applyNumberFormat="0" applyFill="0" applyBorder="0" applyAlignment="0" applyProtection="0">
      <alignment horizontal="lef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4" fontId="80" fillId="74" borderId="30" applyNumberFormat="0" applyProtection="0">
      <alignment vertical="center"/>
    </xf>
    <xf numFmtId="4" fontId="81" fillId="74" borderId="30" applyNumberFormat="0" applyProtection="0">
      <alignment vertical="center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78" borderId="30" applyNumberFormat="0" applyProtection="0">
      <alignment horizontal="right" vertical="center"/>
    </xf>
    <xf numFmtId="4" fontId="80" fillId="79" borderId="30" applyNumberFormat="0" applyProtection="0">
      <alignment horizontal="right" vertical="center"/>
    </xf>
    <xf numFmtId="4" fontId="80" fillId="80" borderId="30" applyNumberFormat="0" applyProtection="0">
      <alignment horizontal="right" vertical="center"/>
    </xf>
    <xf numFmtId="4" fontId="80" fillId="81" borderId="30" applyNumberFormat="0" applyProtection="0">
      <alignment horizontal="right" vertical="center"/>
    </xf>
    <xf numFmtId="4" fontId="80" fillId="82" borderId="30" applyNumberFormat="0" applyProtection="0">
      <alignment horizontal="right" vertical="center"/>
    </xf>
    <xf numFmtId="4" fontId="80" fillId="83" borderId="30" applyNumberFormat="0" applyProtection="0">
      <alignment horizontal="right" vertical="center"/>
    </xf>
    <xf numFmtId="4" fontId="80" fillId="84" borderId="30" applyNumberFormat="0" applyProtection="0">
      <alignment horizontal="right" vertical="center"/>
    </xf>
    <xf numFmtId="4" fontId="80" fillId="85" borderId="30" applyNumberFormat="0" applyProtection="0">
      <alignment horizontal="right" vertical="center"/>
    </xf>
    <xf numFmtId="4" fontId="80" fillId="86" borderId="30" applyNumberFormat="0" applyProtection="0">
      <alignment horizontal="right" vertical="center"/>
    </xf>
    <xf numFmtId="4" fontId="82" fillId="87" borderId="3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4" fontId="80" fillId="92" borderId="30" applyNumberFormat="0" applyProtection="0">
      <alignment vertical="center"/>
    </xf>
    <xf numFmtId="4" fontId="81" fillId="92" borderId="30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4" fontId="81" fillId="88" borderId="30" applyNumberFormat="0" applyProtection="0">
      <alignment horizontal="right" vertical="center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4" fontId="85" fillId="88" borderId="30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0" fontId="86" fillId="0" borderId="0" applyNumberFormat="0" applyFill="0" applyBorder="0" applyAlignment="0" applyProtection="0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61" fillId="0" borderId="6"/>
    <xf numFmtId="39" fontId="70" fillId="94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88" fontId="8" fillId="0" borderId="0">
      <alignment horizontal="left" wrapText="1"/>
    </xf>
    <xf numFmtId="188" fontId="8" fillId="0" borderId="0">
      <alignment horizontal="left" wrapText="1"/>
    </xf>
    <xf numFmtId="189" fontId="8" fillId="0" borderId="0">
      <alignment horizontal="left" wrapText="1"/>
    </xf>
    <xf numFmtId="189" fontId="8" fillId="0" borderId="0">
      <alignment horizontal="left" wrapText="1"/>
    </xf>
    <xf numFmtId="40" fontId="87" fillId="0" borderId="0" applyBorder="0">
      <alignment horizontal="right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3" borderId="0">
      <alignment horizontal="left" wrapText="1"/>
    </xf>
    <xf numFmtId="0" fontId="40" fillId="0" borderId="34" applyNumberFormat="0" applyFont="0" applyFill="0" applyAlignment="0" applyProtection="0"/>
    <xf numFmtId="0" fontId="48" fillId="0" borderId="35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41" fontId="6" fillId="3" borderId="0">
      <alignment horizontal="left"/>
    </xf>
    <xf numFmtId="0" fontId="38" fillId="0" borderId="37"/>
    <xf numFmtId="0" fontId="39" fillId="0" borderId="37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0" fontId="27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195" fontId="92" fillId="0" borderId="0">
      <alignment horizontal="left"/>
    </xf>
    <xf numFmtId="196" fontId="93" fillId="0" borderId="0">
      <alignment horizontal="left"/>
    </xf>
    <xf numFmtId="0" fontId="94" fillId="0" borderId="47"/>
    <xf numFmtId="0" fontId="95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3" fontId="70" fillId="0" borderId="0">
      <alignment horizontal="left" wrapText="1"/>
    </xf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70" fillId="0" borderId="0">
      <alignment horizontal="left" wrapText="1"/>
    </xf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3" fontId="70" fillId="0" borderId="0">
      <alignment horizontal="left" wrapText="1"/>
    </xf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173" fontId="70" fillId="0" borderId="0">
      <alignment horizontal="left" wrapText="1"/>
    </xf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173" fontId="70" fillId="0" borderId="0">
      <alignment horizontal="left" wrapText="1"/>
    </xf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3" fontId="70" fillId="0" borderId="0">
      <alignment horizontal="left" wrapText="1"/>
    </xf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70" fillId="0" borderId="0">
      <alignment horizontal="left" wrapText="1"/>
    </xf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0" borderId="0" applyNumberFormat="0" applyBorder="0" applyAlignment="0" applyProtection="0"/>
    <xf numFmtId="173" fontId="70" fillId="0" borderId="0">
      <alignment horizontal="left" wrapText="1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93" fillId="0" borderId="0" applyFont="0" applyFill="0" applyBorder="0" applyAlignment="0" applyProtection="0">
      <alignment horizontal="right"/>
    </xf>
    <xf numFmtId="0" fontId="95" fillId="0" borderId="47"/>
    <xf numFmtId="0" fontId="96" fillId="0" borderId="48" applyNumberFormat="0" applyFont="0" applyProtection="0">
      <alignment wrapText="1"/>
    </xf>
    <xf numFmtId="173" fontId="70" fillId="0" borderId="0">
      <alignment horizontal="left" wrapText="1"/>
    </xf>
    <xf numFmtId="175" fontId="31" fillId="0" borderId="0" applyFill="0" applyBorder="0" applyAlignment="0"/>
    <xf numFmtId="173" fontId="70" fillId="0" borderId="0">
      <alignment horizontal="left" wrapText="1"/>
    </xf>
    <xf numFmtId="175" fontId="31" fillId="0" borderId="0" applyFill="0" applyBorder="0" applyAlignment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0" fontId="32" fillId="68" borderId="14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0" fontId="33" fillId="69" borderId="1" applyNumberFormat="0" applyAlignment="0" applyProtection="0"/>
    <xf numFmtId="0" fontId="2" fillId="2" borderId="1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0" fontId="34" fillId="70" borderId="15" applyNumberFormat="0" applyAlignment="0" applyProtection="0"/>
    <xf numFmtId="173" fontId="70" fillId="0" borderId="0">
      <alignment horizontal="left" wrapText="1"/>
    </xf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41" fontId="8" fillId="4" borderId="0"/>
    <xf numFmtId="41" fontId="8" fillId="4" borderId="0"/>
    <xf numFmtId="41" fontId="8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0" fontId="72" fillId="0" borderId="0" applyFont="0" applyFill="0" applyBorder="0" applyAlignment="0" applyProtection="0"/>
    <xf numFmtId="43" fontId="97" fillId="0" borderId="0" applyFont="0" applyFill="0" applyBorder="0" applyAlignment="0" applyProtection="0"/>
    <xf numFmtId="173" fontId="70" fillId="0" borderId="0">
      <alignment horizontal="left" wrapText="1"/>
    </xf>
    <xf numFmtId="19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173" fontId="70" fillId="0" borderId="0">
      <alignment horizontal="left" wrapText="1"/>
    </xf>
    <xf numFmtId="3" fontId="37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8" fillId="0" borderId="0"/>
    <xf numFmtId="0" fontId="98" fillId="0" borderId="0"/>
    <xf numFmtId="0" fontId="39" fillId="0" borderId="0"/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4" fillId="0" borderId="0" applyNumberFormat="0" applyAlignment="0"/>
    <xf numFmtId="173" fontId="70" fillId="0" borderId="0">
      <alignment horizontal="left" wrapText="1"/>
    </xf>
    <xf numFmtId="0" fontId="44" fillId="0" borderId="0" applyNumberFormat="0" applyAlignment="0"/>
    <xf numFmtId="0" fontId="26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0" fontId="26" fillId="0" borderId="0"/>
    <xf numFmtId="0" fontId="39" fillId="0" borderId="0"/>
    <xf numFmtId="0" fontId="38" fillId="0" borderId="0"/>
    <xf numFmtId="0" fontId="39" fillId="0" borderId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36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7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72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00" fontId="4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200" fontId="37" fillId="0" borderId="0" applyFont="0" applyFill="0" applyBorder="0" applyAlignment="0" applyProtection="0"/>
    <xf numFmtId="5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173" fontId="70" fillId="0" borderId="0">
      <alignment horizontal="left" wrapText="1"/>
    </xf>
    <xf numFmtId="179" fontId="37" fillId="0" borderId="0" applyFill="0" applyBorder="0" applyAlignment="0" applyProtection="0"/>
    <xf numFmtId="0" fontId="40" fillId="0" borderId="0" applyFont="0" applyFill="0" applyBorder="0" applyAlignment="0" applyProtection="0"/>
    <xf numFmtId="0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95" fillId="0" borderId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8" fillId="0" borderId="0"/>
    <xf numFmtId="173" fontId="8" fillId="0" borderId="0"/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70" fillId="0" borderId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173" fontId="70" fillId="0" borderId="0">
      <alignment horizontal="left" wrapText="1"/>
    </xf>
    <xf numFmtId="38" fontId="52" fillId="4" borderId="0" applyNumberFormat="0" applyBorder="0" applyAlignment="0" applyProtection="0"/>
    <xf numFmtId="0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99" fillId="0" borderId="47"/>
    <xf numFmtId="201" fontId="100" fillId="0" borderId="0" applyNumberFormat="0" applyFill="0" applyBorder="0" applyProtection="0">
      <alignment horizontal="right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0" fontId="53" fillId="0" borderId="4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173" fontId="70" fillId="0" borderId="0">
      <alignment horizontal="left" wrapText="1"/>
    </xf>
    <xf numFmtId="14" fontId="6" fillId="98" borderId="31">
      <alignment horizontal="center" vertical="center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4" fillId="0" borderId="1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01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7" fillId="0" borderId="1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2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8" fontId="61" fillId="0" borderId="0"/>
    <xf numFmtId="38" fontId="61" fillId="0" borderId="0"/>
    <xf numFmtId="38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38" fontId="61" fillId="0" borderId="0"/>
    <xf numFmtId="38" fontId="61" fillId="0" borderId="0"/>
    <xf numFmtId="38" fontId="61" fillId="0" borderId="0"/>
    <xf numFmtId="40" fontId="61" fillId="0" borderId="0"/>
    <xf numFmtId="40" fontId="61" fillId="0" borderId="0"/>
    <xf numFmtId="40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40" fontId="61" fillId="0" borderId="0"/>
    <xf numFmtId="40" fontId="61" fillId="0" borderId="0"/>
    <xf numFmtId="40" fontId="61" fillId="0" borderId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102" fillId="0" borderId="0" applyNumberFormat="0" applyFill="0" applyBorder="0" applyAlignment="0" applyProtection="0">
      <alignment vertical="top"/>
      <protection locked="0"/>
    </xf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173" fontId="70" fillId="0" borderId="0">
      <alignment horizontal="left" wrapText="1"/>
    </xf>
    <xf numFmtId="41" fontId="63" fillId="74" borderId="24">
      <alignment horizontal="left"/>
      <protection locked="0"/>
    </xf>
    <xf numFmtId="173" fontId="70" fillId="0" borderId="0">
      <alignment horizontal="left" wrapText="1"/>
    </xf>
    <xf numFmtId="10" fontId="63" fillId="74" borderId="24">
      <alignment horizontal="right"/>
      <protection locked="0"/>
    </xf>
    <xf numFmtId="173" fontId="70" fillId="0" borderId="0">
      <alignment horizontal="left" wrapText="1"/>
    </xf>
    <xf numFmtId="0" fontId="99" fillId="0" borderId="49"/>
    <xf numFmtId="0" fontId="52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" fontId="64" fillId="0" borderId="0" applyFill="0" applyBorder="0" applyAlignment="0" applyProtection="0"/>
    <xf numFmtId="3" fontId="64" fillId="0" borderId="0" applyFill="0" applyBorder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20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03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0" fontId="8" fillId="0" borderId="0"/>
    <xf numFmtId="173" fontId="70" fillId="0" borderId="0">
      <alignment horizontal="left" wrapText="1"/>
    </xf>
    <xf numFmtId="182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84" fontId="70" fillId="0" borderId="0"/>
    <xf numFmtId="203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1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8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97" fillId="0" borderId="0"/>
    <xf numFmtId="0" fontId="8" fillId="0" borderId="0"/>
    <xf numFmtId="0" fontId="104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173" fontId="70" fillId="0" borderId="0">
      <alignment horizontal="left" wrapText="1"/>
    </xf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205" fontId="70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88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28" fillId="0" borderId="0"/>
    <xf numFmtId="169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70" fillId="0" borderId="0"/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0" fontId="1" fillId="0" borderId="0"/>
    <xf numFmtId="0" fontId="1" fillId="0" borderId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206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174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170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173" fontId="70" fillId="0" borderId="0">
      <alignment horizontal="left" wrapText="1"/>
    </xf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70" fillId="40" borderId="29" applyNumberFormat="0" applyFont="0" applyAlignment="0" applyProtection="0"/>
    <xf numFmtId="0" fontId="70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173" fontId="70" fillId="0" borderId="0">
      <alignment horizontal="left" wrapText="1"/>
    </xf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74" fillId="69" borderId="30" applyNumberFormat="0" applyAlignment="0" applyProtection="0"/>
    <xf numFmtId="0" fontId="74" fillId="69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171" fontId="8" fillId="0" borderId="0" applyFont="0" applyFill="0" applyBorder="0" applyAlignment="0" applyProtection="0"/>
    <xf numFmtId="0" fontId="8" fillId="0" borderId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7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41" fontId="8" fillId="75" borderId="24"/>
    <xf numFmtId="41" fontId="8" fillId="75" borderId="24"/>
    <xf numFmtId="41" fontId="8" fillId="75" borderId="24"/>
    <xf numFmtId="173" fontId="70" fillId="0" borderId="0">
      <alignment horizontal="left" wrapText="1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0" fontId="39" fillId="0" borderId="0"/>
    <xf numFmtId="0" fontId="38" fillId="0" borderId="0"/>
    <xf numFmtId="0" fontId="39" fillId="0" borderId="0"/>
    <xf numFmtId="0" fontId="78" fillId="0" borderId="0"/>
    <xf numFmtId="0" fontId="77" fillId="0" borderId="0"/>
    <xf numFmtId="0" fontId="78" fillId="0" borderId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0"/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5">
      <alignment vertical="center"/>
    </xf>
    <xf numFmtId="42" fontId="8" fillId="3" borderId="5">
      <alignment vertical="center"/>
    </xf>
    <xf numFmtId="42" fontId="8" fillId="3" borderId="5">
      <alignment vertical="center"/>
    </xf>
    <xf numFmtId="173" fontId="70" fillId="0" borderId="0">
      <alignment horizontal="left" wrapText="1"/>
    </xf>
    <xf numFmtId="42" fontId="8" fillId="3" borderId="5">
      <alignment vertical="center"/>
    </xf>
    <xf numFmtId="173" fontId="70" fillId="0" borderId="0">
      <alignment horizontal="left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0" fontId="8" fillId="3" borderId="0"/>
    <xf numFmtId="1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0" fontId="8" fillId="3" borderId="0"/>
    <xf numFmtId="170" fontId="8" fillId="3" borderId="0"/>
    <xf numFmtId="168" fontId="61" fillId="0" borderId="0" applyBorder="0" applyAlignment="0"/>
    <xf numFmtId="173" fontId="70" fillId="0" borderId="0">
      <alignment horizontal="left" wrapText="1"/>
    </xf>
    <xf numFmtId="42" fontId="8" fillId="3" borderId="6">
      <alignment horizontal="left"/>
    </xf>
    <xf numFmtId="42" fontId="8" fillId="3" borderId="6">
      <alignment horizontal="left"/>
    </xf>
    <xf numFmtId="42" fontId="8" fillId="3" borderId="6">
      <alignment horizontal="left"/>
    </xf>
    <xf numFmtId="173" fontId="70" fillId="0" borderId="0">
      <alignment horizontal="left" wrapText="1"/>
    </xf>
    <xf numFmtId="42" fontId="8" fillId="3" borderId="6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0" fontId="79" fillId="3" borderId="6">
      <alignment horizontal="left"/>
    </xf>
    <xf numFmtId="168" fontId="61" fillId="0" borderId="0" applyBorder="0" applyAlignment="0"/>
    <xf numFmtId="14" fontId="70" fillId="0" borderId="0" applyNumberFormat="0" applyFill="0" applyBorder="0" applyAlignment="0" applyProtection="0">
      <alignment horizontal="lef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4" fontId="80" fillId="74" borderId="30" applyNumberFormat="0" applyProtection="0">
      <alignment vertical="center"/>
    </xf>
    <xf numFmtId="173" fontId="70" fillId="0" borderId="0">
      <alignment horizontal="left" wrapText="1"/>
    </xf>
    <xf numFmtId="4" fontId="81" fillId="74" borderId="30" applyNumberFormat="0" applyProtection="0">
      <alignment vertical="center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79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0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1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2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3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4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5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6" borderId="30" applyNumberFormat="0" applyProtection="0">
      <alignment horizontal="right" vertical="center"/>
    </xf>
    <xf numFmtId="4" fontId="82" fillId="100" borderId="0" applyNumberFormat="0" applyProtection="0">
      <alignment horizontal="left" vertical="center" indent="1"/>
    </xf>
    <xf numFmtId="4" fontId="82" fillId="100" borderId="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top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top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top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69" borderId="23" applyNumberFormat="0">
      <protection locked="0"/>
    </xf>
    <xf numFmtId="173" fontId="70" fillId="0" borderId="0">
      <alignment horizontal="left" wrapTex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0" fontId="61" fillId="65" borderId="51" applyBorder="0"/>
    <xf numFmtId="173" fontId="70" fillId="0" borderId="0">
      <alignment horizontal="left" wrapText="1"/>
    </xf>
    <xf numFmtId="4" fontId="80" fillId="92" borderId="30" applyNumberFormat="0" applyProtection="0">
      <alignment vertical="center"/>
    </xf>
    <xf numFmtId="173" fontId="70" fillId="0" borderId="0">
      <alignment horizontal="left" wrapText="1"/>
    </xf>
    <xf numFmtId="4" fontId="81" fillId="92" borderId="30" applyNumberFormat="0" applyProtection="0">
      <alignment vertical="center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1" fillId="88" borderId="30" applyNumberFormat="0" applyProtection="0">
      <alignment horizontal="right" vertical="center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0" fontId="106" fillId="0" borderId="0" applyNumberFormat="0" applyProtection="0">
      <alignment horizontal="left" indent="5"/>
    </xf>
    <xf numFmtId="0" fontId="52" fillId="103" borderId="23"/>
    <xf numFmtId="173" fontId="70" fillId="0" borderId="0">
      <alignment horizontal="left" wrapText="1"/>
    </xf>
    <xf numFmtId="4" fontId="85" fillId="88" borderId="30" applyNumberFormat="0" applyProtection="0">
      <alignment horizontal="right" vertical="center"/>
    </xf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39" fontId="8" fillId="93" borderId="0"/>
    <xf numFmtId="38" fontId="52" fillId="0" borderId="33"/>
    <xf numFmtId="38" fontId="52" fillId="0" borderId="33"/>
    <xf numFmtId="38" fontId="52" fillId="0" borderId="33"/>
    <xf numFmtId="173" fontId="70" fillId="0" borderId="0">
      <alignment horizontal="left" wrapText="1"/>
    </xf>
    <xf numFmtId="38" fontId="52" fillId="0" borderId="33"/>
    <xf numFmtId="0" fontId="52" fillId="0" borderId="33"/>
    <xf numFmtId="38" fontId="52" fillId="0" borderId="33"/>
    <xf numFmtId="38" fontId="52" fillId="0" borderId="33"/>
    <xf numFmtId="38" fontId="61" fillId="0" borderId="6"/>
    <xf numFmtId="38" fontId="61" fillId="0" borderId="6"/>
    <xf numFmtId="38" fontId="61" fillId="0" borderId="6"/>
    <xf numFmtId="173" fontId="70" fillId="0" borderId="0">
      <alignment horizontal="left" wrapText="1"/>
    </xf>
    <xf numFmtId="0" fontId="61" fillId="0" borderId="6"/>
    <xf numFmtId="0" fontId="61" fillId="0" borderId="6"/>
    <xf numFmtId="0" fontId="61" fillId="0" borderId="6"/>
    <xf numFmtId="38" fontId="61" fillId="0" borderId="6"/>
    <xf numFmtId="38" fontId="61" fillId="0" borderId="6"/>
    <xf numFmtId="38" fontId="61" fillId="0" borderId="6"/>
    <xf numFmtId="38" fontId="61" fillId="0" borderId="6"/>
    <xf numFmtId="39" fontId="70" fillId="94" borderId="0"/>
    <xf numFmtId="189" fontId="8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171" fontId="8" fillId="0" borderId="0">
      <alignment horizontal="left" wrapText="1"/>
    </xf>
    <xf numFmtId="171" fontId="8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8" fillId="0" borderId="0">
      <alignment horizontal="left" wrapText="1"/>
    </xf>
    <xf numFmtId="0" fontId="8" fillId="0" borderId="0">
      <alignment horizontal="left" wrapText="1"/>
    </xf>
    <xf numFmtId="0" fontId="107" fillId="104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104" borderId="0" applyNumberFormat="0" applyBorder="0" applyAlignment="0" applyProtection="0"/>
    <xf numFmtId="0" fontId="5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0" fillId="105" borderId="0" applyNumberFormat="0" applyBorder="0" applyAlignment="0" applyProtection="0"/>
    <xf numFmtId="0" fontId="110" fillId="105" borderId="0" applyNumberFormat="0" applyBorder="0" applyProtection="0">
      <alignment horizontal="center"/>
    </xf>
    <xf numFmtId="0" fontId="111" fillId="105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106" borderId="0" applyNumberFormat="0" applyFont="0" applyBorder="0" applyAlignment="0" applyProtection="0"/>
    <xf numFmtId="207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0" fontId="8" fillId="0" borderId="31" applyNumberFormat="0" applyFont="0" applyFill="0" applyAlignment="0" applyProtection="0"/>
    <xf numFmtId="0" fontId="80" fillId="0" borderId="0" applyNumberFormat="0" applyBorder="0" applyAlignment="0"/>
    <xf numFmtId="0" fontId="112" fillId="0" borderId="0" applyNumberFormat="0" applyBorder="0" applyAlignment="0"/>
    <xf numFmtId="0" fontId="82" fillId="0" borderId="0" applyNumberFormat="0" applyBorder="0" applyAlignment="0"/>
    <xf numFmtId="0" fontId="113" fillId="0" borderId="0"/>
    <xf numFmtId="0" fontId="99" fillId="0" borderId="52"/>
    <xf numFmtId="40" fontId="87" fillId="0" borderId="0" applyBorder="0">
      <alignment horizontal="right"/>
    </xf>
    <xf numFmtId="41" fontId="10" fillId="3" borderId="0">
      <alignment horizontal="left"/>
    </xf>
    <xf numFmtId="40" fontId="87" fillId="0" borderId="0" applyBorder="0">
      <alignment horizontal="right"/>
    </xf>
    <xf numFmtId="41" fontId="10" fillId="3" borderId="0">
      <alignment horizontal="left"/>
    </xf>
    <xf numFmtId="0" fontId="114" fillId="0" borderId="0"/>
    <xf numFmtId="173" fontId="70" fillId="0" borderId="0">
      <alignment horizontal="left" wrapText="1"/>
    </xf>
    <xf numFmtId="0" fontId="115" fillId="0" borderId="0" applyFill="0" applyBorder="0" applyProtection="0">
      <alignment horizontal="left"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64" fontId="116" fillId="0" borderId="0">
      <alignment horizontal="left" vertical="center"/>
    </xf>
    <xf numFmtId="164" fontId="116" fillId="0" borderId="0">
      <alignment horizontal="left" vertical="center"/>
    </xf>
    <xf numFmtId="0" fontId="6" fillId="3" borderId="0">
      <alignment horizontal="left" wrapText="1"/>
    </xf>
    <xf numFmtId="173" fontId="70" fillId="0" borderId="0">
      <alignment horizontal="left" wrapText="1"/>
    </xf>
    <xf numFmtId="0" fontId="9" fillId="0" borderId="0">
      <alignment horizontal="left" vertical="center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41" fontId="6" fillId="3" borderId="0">
      <alignment horizontal="left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8" fillId="0" borderId="34" applyNumberFormat="0" applyFont="0" applyFill="0" applyAlignment="0" applyProtection="0"/>
    <xf numFmtId="0" fontId="8" fillId="0" borderId="34" applyNumberFormat="0" applyFon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9" fillId="0" borderId="37"/>
    <xf numFmtId="0" fontId="38" fillId="0" borderId="37"/>
    <xf numFmtId="0" fontId="39" fillId="0" borderId="37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3" fontId="70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117" fillId="0" borderId="0" applyFill="0" applyBorder="0" applyAlignment="0" applyProtection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211" fontId="27" fillId="0" borderId="0" applyFont="0" applyFill="0" applyBorder="0" applyAlignment="0" applyProtection="0"/>
    <xf numFmtId="211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0" fontId="8" fillId="0" borderId="0"/>
    <xf numFmtId="0" fontId="8" fillId="0" borderId="0"/>
    <xf numFmtId="0" fontId="28" fillId="107" borderId="0" applyNumberFormat="0" applyBorder="0" applyAlignment="0" applyProtection="0"/>
    <xf numFmtId="0" fontId="28" fillId="6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50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8" fillId="99" borderId="0" applyNumberFormat="0" applyBorder="0" applyAlignment="0" applyProtection="0"/>
    <xf numFmtId="0" fontId="28" fillId="62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8" fillId="111" borderId="0" applyNumberFormat="0" applyBorder="0" applyAlignment="0" applyProtection="0"/>
    <xf numFmtId="0" fontId="28" fillId="112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8" fillId="99" borderId="0" applyNumberFormat="0" applyBorder="0" applyAlignment="0" applyProtection="0"/>
    <xf numFmtId="0" fontId="28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6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8" fillId="61" borderId="0" applyNumberFormat="0" applyBorder="0" applyAlignment="0" applyProtection="0"/>
    <xf numFmtId="0" fontId="28" fillId="5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8" fillId="66" borderId="0" applyNumberFormat="0" applyBorder="0" applyAlignment="0" applyProtection="0"/>
    <xf numFmtId="0" fontId="28" fillId="67" borderId="0" applyNumberFormat="0" applyBorder="0" applyAlignment="0" applyProtection="0"/>
    <xf numFmtId="0" fontId="29" fillId="116" borderId="0" applyNumberFormat="0" applyBorder="0" applyAlignment="0" applyProtection="0"/>
    <xf numFmtId="0" fontId="29" fillId="11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4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9" fontId="118" fillId="0" borderId="0">
      <alignment horizontal="center"/>
    </xf>
    <xf numFmtId="0" fontId="5" fillId="0" borderId="3" applyNumberFormat="0" applyFill="0" applyAlignment="0" applyProtection="0"/>
    <xf numFmtId="0" fontId="119" fillId="0" borderId="31" applyNumberFormat="0" applyFont="0" applyFill="0" applyAlignment="0" applyProtection="0"/>
    <xf numFmtId="0" fontId="119" fillId="0" borderId="54" applyNumberFormat="0" applyFont="0" applyFill="0" applyAlignment="0" applyProtection="0"/>
    <xf numFmtId="213" fontId="120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0" fontId="121" fillId="118" borderId="55" applyNumberFormat="0" applyAlignment="0" applyProtection="0"/>
    <xf numFmtId="0" fontId="121" fillId="118" borderId="55" applyNumberFormat="0" applyAlignment="0" applyProtection="0"/>
    <xf numFmtId="215" fontId="8" fillId="0" borderId="0" applyFill="0" applyBorder="0" applyProtection="0"/>
    <xf numFmtId="215" fontId="8" fillId="0" borderId="0" applyFill="0" applyBorder="0" applyProtection="0"/>
    <xf numFmtId="0" fontId="34" fillId="119" borderId="15" applyNumberFormat="0" applyAlignment="0" applyProtection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17" fontId="122" fillId="0" borderId="0" applyFont="0" applyFill="0" applyBorder="0" applyAlignment="0" applyProtection="0"/>
    <xf numFmtId="8" fontId="123" fillId="0" borderId="56">
      <protection locked="0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6" fillId="0" borderId="0"/>
    <xf numFmtId="0" fontId="26" fillId="0" borderId="0"/>
    <xf numFmtId="15" fontId="8" fillId="0" borderId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2" fontId="124" fillId="0" borderId="0" applyFill="0" applyBorder="0" applyAlignment="0" applyProtection="0"/>
    <xf numFmtId="0" fontId="48" fillId="120" borderId="0" applyNumberFormat="0" applyBorder="0" applyAlignment="0" applyProtection="0"/>
    <xf numFmtId="0" fontId="48" fillId="121" borderId="0" applyNumberFormat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168" fontId="122" fillId="0" borderId="0" applyFont="0" applyFill="0" applyBorder="0" applyAlignment="0" applyProtection="0"/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0" fontId="52" fillId="0" borderId="0" applyFont="0" applyFill="0" applyBorder="0" applyAlignment="0" applyProtection="0"/>
    <xf numFmtId="0" fontId="28" fillId="112" borderId="0" applyNumberFormat="0" applyBorder="0" applyAlignment="0" applyProtection="0"/>
    <xf numFmtId="225" fontId="37" fillId="0" borderId="0"/>
    <xf numFmtId="225" fontId="37" fillId="0" borderId="0"/>
    <xf numFmtId="42" fontId="37" fillId="0" borderId="0"/>
    <xf numFmtId="42" fontId="37" fillId="0" borderId="0"/>
    <xf numFmtId="42" fontId="37" fillId="0" borderId="0"/>
    <xf numFmtId="225" fontId="37" fillId="0" borderId="0"/>
    <xf numFmtId="0" fontId="83" fillId="0" borderId="0"/>
    <xf numFmtId="0" fontId="108" fillId="0" borderId="0">
      <alignment horizontal="left"/>
    </xf>
    <xf numFmtId="226" fontId="6" fillId="0" borderId="0" applyProtection="0"/>
    <xf numFmtId="227" fontId="125" fillId="0" borderId="0" applyAlignment="0">
      <alignment horizontal="right"/>
      <protection hidden="1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1" fontId="52" fillId="0" borderId="0"/>
    <xf numFmtId="15" fontId="26" fillId="0" borderId="0" applyFill="0" applyBorder="0">
      <alignment horizontal="right"/>
    </xf>
    <xf numFmtId="228" fontId="127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28" fillId="0" borderId="0"/>
    <xf numFmtId="0" fontId="128" fillId="0" borderId="0"/>
    <xf numFmtId="0" fontId="128" fillId="0" borderId="0"/>
    <xf numFmtId="0" fontId="52" fillId="122" borderId="0"/>
    <xf numFmtId="0" fontId="52" fillId="122" borderId="0"/>
    <xf numFmtId="0" fontId="1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1" fillId="10" borderId="13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52" fillId="66" borderId="55" applyNumberFormat="0" applyFont="0" applyAlignment="0" applyProtection="0"/>
    <xf numFmtId="231" fontId="129" fillId="0" borderId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0" fontId="74" fillId="123" borderId="30" applyNumberFormat="0" applyAlignment="0" applyProtection="0"/>
    <xf numFmtId="0" fontId="74" fillId="123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" fillId="0" borderId="0" applyFont="0" applyFill="0" applyBorder="0" applyAlignment="0" applyProtection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4" fontId="52" fillId="50" borderId="55" applyNumberFormat="0" applyProtection="0">
      <alignment horizontal="left" vertical="center" indent="1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65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52" fillId="101" borderId="55" applyNumberFormat="0" applyProtection="0">
      <alignment horizontal="right" vertical="center"/>
    </xf>
    <xf numFmtId="4" fontId="52" fillId="101" borderId="55" applyNumberFormat="0" applyProtection="0">
      <alignment horizontal="right" vertical="center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102" borderId="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101" borderId="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61" fillId="65" borderId="51" applyBorder="0"/>
    <xf numFmtId="0" fontId="61" fillId="65" borderId="51" applyBorder="0"/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52" fillId="50" borderId="55" applyNumberFormat="0" applyProtection="0">
      <alignment horizontal="left" vertical="center" indent="1"/>
    </xf>
    <xf numFmtId="0" fontId="46" fillId="101" borderId="50" applyNumberFormat="0" applyProtection="0">
      <alignment horizontal="left" vertical="top" indent="1"/>
    </xf>
    <xf numFmtId="0" fontId="84" fillId="0" borderId="0"/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42" fontId="120" fillId="0" borderId="0" applyFill="0" applyBorder="0" applyAlignment="0" applyProtection="0"/>
    <xf numFmtId="234" fontId="130" fillId="0" borderId="0" applyFill="0" applyBorder="0" applyProtection="0"/>
    <xf numFmtId="0" fontId="83" fillId="0" borderId="0" applyNumberFormat="0" applyBorder="0" applyAlignment="0"/>
    <xf numFmtId="0" fontId="80" fillId="0" borderId="0" applyNumberFormat="0" applyBorder="0" applyAlignment="0"/>
    <xf numFmtId="0" fontId="135" fillId="0" borderId="0" applyFill="0" applyBorder="0" applyProtection="0">
      <alignment horizontal="left"/>
    </xf>
    <xf numFmtId="49" fontId="8" fillId="0" borderId="0" applyFont="0" applyFill="0" applyBorder="0" applyAlignment="0" applyProtection="0"/>
    <xf numFmtId="49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235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236" fontId="120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6" fillId="0" borderId="0"/>
    <xf numFmtId="240" fontId="8" fillId="0" borderId="0"/>
    <xf numFmtId="168" fontId="137" fillId="0" borderId="0" applyFont="0" applyAlignment="0" applyProtection="0"/>
    <xf numFmtId="241" fontId="138" fillId="0" borderId="0">
      <alignment horizontal="left"/>
    </xf>
    <xf numFmtId="43" fontId="1" fillId="0" borderId="0" applyFont="0" applyFill="0" applyBorder="0" applyAlignment="0" applyProtection="0"/>
    <xf numFmtId="173" fontId="139" fillId="0" borderId="0">
      <alignment horizontal="left" wrapText="1"/>
    </xf>
    <xf numFmtId="43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10" fontId="139" fillId="0" borderId="24"/>
    <xf numFmtId="41" fontId="139" fillId="3" borderId="0"/>
    <xf numFmtId="0" fontId="141" fillId="0" borderId="0" applyFont="0" applyFill="0" applyBorder="0" applyAlignment="0" applyProtection="0">
      <alignment horizontal="left"/>
    </xf>
    <xf numFmtId="0" fontId="8" fillId="0" borderId="0">
      <alignment wrapText="1"/>
    </xf>
    <xf numFmtId="0" fontId="37" fillId="0" borderId="0"/>
    <xf numFmtId="0" fontId="99" fillId="0" borderId="0"/>
    <xf numFmtId="0" fontId="27" fillId="0" borderId="0"/>
    <xf numFmtId="0" fontId="1" fillId="0" borderId="0"/>
    <xf numFmtId="0" fontId="8" fillId="0" borderId="0">
      <alignment wrapText="1"/>
    </xf>
    <xf numFmtId="41" fontId="142" fillId="0" borderId="0" applyFont="0" applyFill="0" applyBorder="0" applyAlignment="0" applyProtection="0"/>
    <xf numFmtId="0" fontId="8" fillId="0" borderId="0">
      <alignment wrapText="1"/>
    </xf>
    <xf numFmtId="0" fontId="8" fillId="0" borderId="0">
      <alignment wrapText="1"/>
    </xf>
    <xf numFmtId="9" fontId="1" fillId="0" borderId="0" applyFont="0" applyFill="0" applyBorder="0" applyAlignment="0" applyProtection="0"/>
    <xf numFmtId="0" fontId="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44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0" fillId="0" borderId="0"/>
    <xf numFmtId="0" fontId="154" fillId="133" borderId="89" applyNumberFormat="0" applyAlignment="0" applyProtection="0">
      <alignment horizontal="left" vertical="center" indent="1"/>
    </xf>
    <xf numFmtId="242" fontId="155" fillId="0" borderId="90" applyNumberFormat="0" applyProtection="0">
      <alignment horizontal="right" vertical="center"/>
    </xf>
    <xf numFmtId="242" fontId="154" fillId="0" borderId="91" applyNumberFormat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242" fontId="155" fillId="136" borderId="90" applyNumberFormat="0" applyBorder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242" fontId="154" fillId="135" borderId="91" applyNumberFormat="0" applyProtection="0">
      <alignment horizontal="right" vertical="center"/>
    </xf>
    <xf numFmtId="242" fontId="154" fillId="136" borderId="91" applyNumberFormat="0" applyBorder="0" applyProtection="0">
      <alignment horizontal="right" vertical="center"/>
    </xf>
    <xf numFmtId="242" fontId="157" fillId="137" borderId="92" applyNumberFormat="0" applyBorder="0" applyAlignment="0" applyProtection="0">
      <alignment horizontal="right" vertical="center" indent="1"/>
    </xf>
    <xf numFmtId="242" fontId="158" fillId="138" borderId="92" applyNumberFormat="0" applyBorder="0" applyAlignment="0" applyProtection="0">
      <alignment horizontal="right" vertical="center" indent="1"/>
    </xf>
    <xf numFmtId="242" fontId="158" fillId="139" borderId="92" applyNumberFormat="0" applyBorder="0" applyAlignment="0" applyProtection="0">
      <alignment horizontal="right" vertical="center" indent="1"/>
    </xf>
    <xf numFmtId="242" fontId="159" fillId="140" borderId="92" applyNumberFormat="0" applyBorder="0" applyAlignment="0" applyProtection="0">
      <alignment horizontal="right" vertical="center" indent="1"/>
    </xf>
    <xf numFmtId="242" fontId="159" fillId="141" borderId="92" applyNumberFormat="0" applyBorder="0" applyAlignment="0" applyProtection="0">
      <alignment horizontal="right" vertical="center" indent="1"/>
    </xf>
    <xf numFmtId="242" fontId="159" fillId="142" borderId="92" applyNumberFormat="0" applyBorder="0" applyAlignment="0" applyProtection="0">
      <alignment horizontal="right" vertical="center" indent="1"/>
    </xf>
    <xf numFmtId="242" fontId="160" fillId="143" borderId="92" applyNumberFormat="0" applyBorder="0" applyAlignment="0" applyProtection="0">
      <alignment horizontal="right" vertical="center" indent="1"/>
    </xf>
    <xf numFmtId="242" fontId="160" fillId="144" borderId="92" applyNumberFormat="0" applyBorder="0" applyAlignment="0" applyProtection="0">
      <alignment horizontal="right" vertical="center" indent="1"/>
    </xf>
    <xf numFmtId="242" fontId="160" fillId="145" borderId="92" applyNumberFormat="0" applyBorder="0" applyAlignment="0" applyProtection="0">
      <alignment horizontal="right" vertical="center" indent="1"/>
    </xf>
    <xf numFmtId="0" fontId="161" fillId="0" borderId="89" applyNumberFormat="0" applyFont="0" applyFill="0" applyAlignment="0" applyProtection="0"/>
    <xf numFmtId="242" fontId="155" fillId="146" borderId="89" applyNumberFormat="0" applyAlignment="0" applyProtection="0">
      <alignment horizontal="left" vertical="center" indent="1"/>
    </xf>
    <xf numFmtId="0" fontId="154" fillId="133" borderId="91" applyNumberFormat="0" applyAlignment="0" applyProtection="0">
      <alignment horizontal="left" vertical="center" indent="1"/>
    </xf>
    <xf numFmtId="0" fontId="156" fillId="147" borderId="89" applyNumberFormat="0" applyAlignment="0" applyProtection="0">
      <alignment horizontal="left" vertical="center" indent="1"/>
    </xf>
    <xf numFmtId="0" fontId="156" fillId="148" borderId="89" applyNumberFormat="0" applyAlignment="0" applyProtection="0">
      <alignment horizontal="left" vertical="center" indent="1"/>
    </xf>
    <xf numFmtId="0" fontId="156" fillId="149" borderId="89" applyNumberFormat="0" applyAlignment="0" applyProtection="0">
      <alignment horizontal="left" vertical="center" indent="1"/>
    </xf>
    <xf numFmtId="0" fontId="156" fillId="136" borderId="89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0" fontId="162" fillId="0" borderId="93" applyNumberFormat="0" applyFill="0" applyBorder="0" applyAlignment="0" applyProtection="0"/>
    <xf numFmtId="0" fontId="163" fillId="0" borderId="93" applyBorder="0" applyAlignment="0" applyProtection="0"/>
    <xf numFmtId="0" fontId="162" fillId="134" borderId="91" applyNumberFormat="0" applyAlignment="0" applyProtection="0">
      <alignment horizontal="left" vertical="center" indent="1"/>
    </xf>
    <xf numFmtId="0" fontId="162" fillId="134" borderId="91" applyNumberFormat="0" applyAlignment="0" applyProtection="0">
      <alignment horizontal="left" vertical="center" indent="1"/>
    </xf>
    <xf numFmtId="0" fontId="162" fillId="135" borderId="91" applyNumberFormat="0" applyAlignment="0" applyProtection="0">
      <alignment horizontal="left" vertical="center" indent="1"/>
    </xf>
    <xf numFmtId="242" fontId="164" fillId="135" borderId="91" applyNumberFormat="0" applyProtection="0">
      <alignment horizontal="right" vertical="center"/>
    </xf>
    <xf numFmtId="242" fontId="165" fillId="136" borderId="90" applyNumberFormat="0" applyBorder="0" applyProtection="0">
      <alignment horizontal="right" vertical="center"/>
    </xf>
    <xf numFmtId="242" fontId="164" fillId="136" borderId="91" applyNumberFormat="0" applyBorder="0" applyProtection="0">
      <alignment horizontal="right" vertical="center"/>
    </xf>
    <xf numFmtId="0" fontId="27" fillId="0" borderId="0"/>
    <xf numFmtId="0" fontId="27" fillId="0" borderId="0"/>
  </cellStyleXfs>
  <cellXfs count="1153">
    <xf numFmtId="0" fontId="0" fillId="0" borderId="0" xfId="0"/>
    <xf numFmtId="238" fontId="143" fillId="0" borderId="0" xfId="11618" applyNumberFormat="1" applyFont="1" applyAlignment="1">
      <alignment horizontal="left" vertical="center"/>
    </xf>
    <xf numFmtId="0" fontId="52" fillId="3" borderId="0" xfId="11618" applyNumberFormat="1" applyFont="1" applyFill="1" applyAlignment="1"/>
    <xf numFmtId="238" fontId="61" fillId="0" borderId="0" xfId="11618" applyNumberFormat="1" applyFont="1" applyAlignment="1">
      <alignment horizontal="left"/>
    </xf>
    <xf numFmtId="173" fontId="52" fillId="0" borderId="0" xfId="11618" applyFont="1">
      <alignment horizontal="left" wrapText="1"/>
    </xf>
    <xf numFmtId="173" fontId="61" fillId="0" borderId="0" xfId="11618" applyFont="1">
      <alignment horizontal="left" wrapText="1"/>
    </xf>
    <xf numFmtId="238" fontId="52" fillId="3" borderId="0" xfId="11618" applyNumberFormat="1" applyFont="1" applyFill="1" applyAlignment="1">
      <alignment horizontal="left"/>
    </xf>
    <xf numFmtId="238" fontId="52" fillId="0" borderId="0" xfId="11618" applyNumberFormat="1" applyFont="1" applyAlignment="1">
      <alignment horizontal="left" vertical="center"/>
    </xf>
    <xf numFmtId="0" fontId="52" fillId="0" borderId="0" xfId="11618" applyNumberFormat="1" applyFont="1" applyFill="1" applyBorder="1" applyAlignment="1">
      <alignment horizontal="left"/>
    </xf>
    <xf numFmtId="173" fontId="61" fillId="0" borderId="0" xfId="11618" applyFont="1" applyAlignment="1">
      <alignment horizontal="left"/>
    </xf>
    <xf numFmtId="168" fontId="61" fillId="0" borderId="0" xfId="2683" applyNumberFormat="1" applyFont="1" applyAlignment="1">
      <alignment horizontal="left"/>
    </xf>
    <xf numFmtId="173" fontId="52" fillId="0" borderId="0" xfId="11618" applyFont="1" applyAlignment="1">
      <alignment horizontal="left"/>
    </xf>
    <xf numFmtId="0" fontId="61" fillId="3" borderId="0" xfId="11618" applyNumberFormat="1" applyFont="1" applyFill="1" applyAlignment="1"/>
    <xf numFmtId="239" fontId="52" fillId="3" borderId="0" xfId="11618" applyNumberFormat="1" applyFont="1" applyFill="1" applyAlignment="1"/>
    <xf numFmtId="41" fontId="52" fillId="3" borderId="0" xfId="11618" applyNumberFormat="1" applyFont="1" applyFill="1" applyAlignment="1"/>
    <xf numFmtId="43" fontId="52" fillId="3" borderId="0" xfId="11618" applyNumberFormat="1" applyFont="1" applyFill="1" applyAlignment="1"/>
    <xf numFmtId="238" fontId="61" fillId="3" borderId="0" xfId="3680" applyNumberFormat="1" applyFont="1" applyAlignment="1">
      <alignment horizontal="left"/>
    </xf>
    <xf numFmtId="41" fontId="61" fillId="3" borderId="0" xfId="3680" applyFont="1" applyAlignment="1">
      <alignment horizontal="left"/>
    </xf>
    <xf numFmtId="41" fontId="61" fillId="3" borderId="0" xfId="3680" applyFont="1">
      <alignment horizontal="left"/>
    </xf>
    <xf numFmtId="238" fontId="52" fillId="0" borderId="0" xfId="11618" applyNumberFormat="1" applyFont="1" applyAlignment="1">
      <alignment horizontal="left"/>
    </xf>
    <xf numFmtId="168" fontId="91" fillId="3" borderId="0" xfId="2683" applyNumberFormat="1" applyFont="1" applyFill="1" applyAlignment="1"/>
    <xf numFmtId="168" fontId="52" fillId="3" borderId="0" xfId="11618" applyNumberFormat="1" applyFont="1" applyFill="1" applyAlignment="1"/>
    <xf numFmtId="0" fontId="52" fillId="3" borderId="0" xfId="11618" applyNumberFormat="1" applyFont="1" applyFill="1" applyBorder="1" applyAlignment="1"/>
    <xf numFmtId="0" fontId="52" fillId="0" borderId="0" xfId="11618" applyNumberFormat="1" applyFont="1" applyFill="1" applyBorder="1" applyAlignment="1"/>
    <xf numFmtId="0" fontId="61" fillId="3" borderId="0" xfId="20188" applyNumberFormat="1" applyFont="1" applyFill="1" applyAlignment="1">
      <alignment horizontal="center" vertical="center" wrapText="1"/>
    </xf>
    <xf numFmtId="0" fontId="61" fillId="3" borderId="0" xfId="11618" applyNumberFormat="1" applyFont="1" applyFill="1" applyAlignment="1">
      <alignment horizontal="center" vertical="center" wrapText="1"/>
    </xf>
    <xf numFmtId="0" fontId="52" fillId="3" borderId="0" xfId="20188" applyNumberFormat="1" applyFont="1" applyFill="1" applyAlignment="1"/>
    <xf numFmtId="173" fontId="52" fillId="0" borderId="0" xfId="20188" applyFont="1">
      <alignment horizontal="left" wrapText="1"/>
    </xf>
    <xf numFmtId="0" fontId="61" fillId="3" borderId="0" xfId="20188" applyNumberFormat="1" applyFont="1" applyFill="1" applyAlignment="1"/>
    <xf numFmtId="0" fontId="52" fillId="0" borderId="0" xfId="20188" applyNumberFormat="1" applyFont="1" applyFill="1" applyBorder="1" applyAlignment="1">
      <alignment horizontal="center"/>
    </xf>
    <xf numFmtId="0" fontId="52" fillId="3" borderId="0" xfId="20188" applyNumberFormat="1" applyFont="1" applyFill="1" applyAlignment="1">
      <alignment horizontal="center"/>
    </xf>
    <xf numFmtId="2" fontId="52" fillId="3" borderId="0" xfId="20188" applyNumberFormat="1" applyFont="1" applyFill="1" applyAlignment="1">
      <alignment horizontal="center"/>
    </xf>
    <xf numFmtId="169" fontId="52" fillId="3" borderId="0" xfId="20186" applyNumberFormat="1" applyFont="1" applyFill="1" applyAlignment="1">
      <alignment horizontal="center"/>
    </xf>
    <xf numFmtId="0" fontId="61" fillId="3" borderId="4" xfId="20188" applyNumberFormat="1" applyFont="1" applyFill="1" applyBorder="1" applyAlignment="1"/>
    <xf numFmtId="0" fontId="61" fillId="3" borderId="5" xfId="20188" applyNumberFormat="1" applyFont="1" applyFill="1" applyBorder="1" applyAlignment="1"/>
    <xf numFmtId="2" fontId="52" fillId="3" borderId="0" xfId="11618" applyNumberFormat="1" applyFont="1" applyFill="1" applyAlignment="1">
      <alignment horizontal="center"/>
    </xf>
    <xf numFmtId="169" fontId="91" fillId="3" borderId="0" xfId="2762" applyNumberFormat="1" applyFont="1" applyFill="1" applyAlignment="1"/>
    <xf numFmtId="0" fontId="61" fillId="3" borderId="0" xfId="11618" applyNumberFormat="1" applyFont="1" applyFill="1" applyAlignment="1">
      <alignment horizontal="center"/>
    </xf>
    <xf numFmtId="0" fontId="61" fillId="3" borderId="0" xfId="20184" applyNumberFormat="1" applyFont="1" applyFill="1" applyAlignment="1">
      <alignment horizontal="center" vertical="center" wrapText="1"/>
    </xf>
    <xf numFmtId="0" fontId="52" fillId="3" borderId="0" xfId="20184" applyNumberFormat="1" applyFont="1" applyFill="1" applyAlignment="1">
      <alignment horizontal="center"/>
    </xf>
    <xf numFmtId="173" fontId="52" fillId="0" borderId="0" xfId="20184" applyFont="1">
      <alignment horizontal="left" wrapText="1"/>
    </xf>
    <xf numFmtId="0" fontId="61" fillId="3" borderId="0" xfId="20184" applyNumberFormat="1" applyFont="1" applyFill="1" applyAlignment="1"/>
    <xf numFmtId="2" fontId="52" fillId="3" borderId="0" xfId="20184" applyNumberFormat="1" applyFont="1" applyFill="1" applyAlignment="1">
      <alignment horizontal="center"/>
    </xf>
    <xf numFmtId="0" fontId="52" fillId="3" borderId="0" xfId="20184" applyNumberFormat="1" applyFont="1" applyFill="1" applyAlignment="1"/>
    <xf numFmtId="169" fontId="52" fillId="3" borderId="0" xfId="20182" applyNumberFormat="1" applyFont="1" applyFill="1" applyAlignment="1"/>
    <xf numFmtId="0" fontId="61" fillId="3" borderId="4" xfId="20184" applyNumberFormat="1" applyFont="1" applyFill="1" applyBorder="1" applyAlignment="1">
      <alignment horizontal="center"/>
    </xf>
    <xf numFmtId="2" fontId="61" fillId="3" borderId="4" xfId="20184" applyNumberFormat="1" applyFont="1" applyFill="1" applyBorder="1" applyAlignment="1">
      <alignment horizontal="center"/>
    </xf>
    <xf numFmtId="0" fontId="61" fillId="3" borderId="5" xfId="20184" applyNumberFormat="1" applyFont="1" applyFill="1" applyBorder="1" applyAlignment="1">
      <alignment horizontal="center"/>
    </xf>
    <xf numFmtId="0" fontId="52" fillId="3" borderId="0" xfId="11618" applyNumberFormat="1" applyFont="1" applyFill="1" applyAlignment="1">
      <alignment horizontal="center"/>
    </xf>
    <xf numFmtId="2" fontId="52" fillId="3" borderId="0" xfId="11618" applyNumberFormat="1" applyFont="1" applyFill="1" applyAlignment="1"/>
    <xf numFmtId="0" fontId="61" fillId="3" borderId="4" xfId="20192" applyNumberFormat="1" applyFont="1" applyFill="1" applyBorder="1" applyAlignment="1">
      <alignment horizontal="center" wrapText="1"/>
    </xf>
    <xf numFmtId="0" fontId="61" fillId="3" borderId="0" xfId="20192" applyNumberFormat="1" applyFont="1" applyFill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52" fillId="3" borderId="0" xfId="20192" applyNumberFormat="1" applyFont="1" applyFill="1" applyAlignment="1"/>
    <xf numFmtId="173" fontId="52" fillId="0" borderId="0" xfId="20192" applyFont="1">
      <alignment horizontal="left" wrapText="1"/>
    </xf>
    <xf numFmtId="0" fontId="61" fillId="3" borderId="0" xfId="20192" applyNumberFormat="1" applyFont="1" applyFill="1" applyAlignment="1"/>
    <xf numFmtId="169" fontId="52" fillId="3" borderId="0" xfId="20192" applyNumberFormat="1" applyFont="1" applyFill="1" applyAlignment="1"/>
    <xf numFmtId="0" fontId="61" fillId="3" borderId="5" xfId="20192" applyNumberFormat="1" applyFont="1" applyFill="1" applyBorder="1" applyAlignment="1"/>
    <xf numFmtId="0" fontId="61" fillId="3" borderId="4" xfId="20192" applyNumberFormat="1" applyFont="1" applyFill="1" applyBorder="1" applyAlignment="1"/>
    <xf numFmtId="169" fontId="52" fillId="3" borderId="5" xfId="20190" applyNumberFormat="1" applyFont="1" applyFill="1" applyBorder="1" applyAlignment="1"/>
    <xf numFmtId="0" fontId="61" fillId="3" borderId="0" xfId="20192" applyNumberFormat="1" applyFont="1" applyFill="1" applyAlignment="1">
      <alignment horizontal="center"/>
    </xf>
    <xf numFmtId="0" fontId="61" fillId="3" borderId="0" xfId="20192" applyNumberFormat="1" applyFont="1" applyFill="1" applyAlignment="1">
      <alignment horizontal="center" vertical="center" wrapText="1"/>
    </xf>
    <xf numFmtId="0" fontId="61" fillId="3" borderId="0" xfId="20192" applyNumberFormat="1" applyFont="1" applyFill="1" applyAlignment="1">
      <alignment horizontal="center" vertical="center"/>
    </xf>
    <xf numFmtId="0" fontId="61" fillId="3" borderId="0" xfId="11618" applyNumberFormat="1" applyFont="1" applyFill="1" applyAlignment="1">
      <alignment horizontal="center" vertical="center"/>
    </xf>
    <xf numFmtId="0" fontId="61" fillId="128" borderId="0" xfId="11618" applyNumberFormat="1" applyFont="1" applyFill="1" applyAlignment="1">
      <alignment horizontal="center" wrapText="1"/>
    </xf>
    <xf numFmtId="41" fontId="52" fillId="129" borderId="24" xfId="11618" applyNumberFormat="1" applyFont="1" applyFill="1" applyBorder="1" applyAlignment="1">
      <alignment horizontal="right" wrapText="1"/>
    </xf>
    <xf numFmtId="41" fontId="61" fillId="3" borderId="0" xfId="2667" applyFont="1"/>
    <xf numFmtId="0" fontId="45" fillId="0" borderId="0" xfId="0" applyFont="1"/>
    <xf numFmtId="164" fontId="45" fillId="0" borderId="0" xfId="0" applyNumberFormat="1" applyFont="1"/>
    <xf numFmtId="0" fontId="52" fillId="0" borderId="3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0" fontId="144" fillId="0" borderId="0" xfId="0" applyFont="1"/>
    <xf numFmtId="9" fontId="45" fillId="0" borderId="0" xfId="1" applyFont="1"/>
    <xf numFmtId="169" fontId="52" fillId="0" borderId="4" xfId="20194" applyNumberFormat="1" applyFont="1" applyFill="1" applyBorder="1"/>
    <xf numFmtId="10" fontId="52" fillId="0" borderId="0" xfId="20195" applyNumberFormat="1" applyFont="1" applyFill="1" applyBorder="1"/>
    <xf numFmtId="10" fontId="52" fillId="0" borderId="0" xfId="20193" applyNumberFormat="1" applyFont="1" applyFill="1"/>
    <xf numFmtId="168" fontId="52" fillId="0" borderId="0" xfId="20195" applyNumberFormat="1" applyFont="1" applyFill="1" applyBorder="1"/>
    <xf numFmtId="169" fontId="52" fillId="0" borderId="0" xfId="20194" applyNumberFormat="1" applyFont="1" applyFill="1" applyBorder="1"/>
    <xf numFmtId="10" fontId="52" fillId="0" borderId="0" xfId="20194" applyNumberFormat="1" applyFont="1" applyFill="1" applyBorder="1"/>
    <xf numFmtId="3" fontId="52" fillId="0" borderId="4" xfId="20195" applyNumberFormat="1" applyFont="1" applyFill="1" applyBorder="1"/>
    <xf numFmtId="3" fontId="52" fillId="0" borderId="0" xfId="20195" applyNumberFormat="1" applyFont="1" applyFill="1" applyBorder="1"/>
    <xf numFmtId="3" fontId="52" fillId="0" borderId="0" xfId="20195" applyNumberFormat="1" applyFont="1" applyFill="1"/>
    <xf numFmtId="169" fontId="52" fillId="0" borderId="0" xfId="20194" applyNumberFormat="1" applyFont="1" applyFill="1"/>
    <xf numFmtId="10" fontId="52" fillId="0" borderId="0" xfId="20194" applyNumberFormat="1" applyFont="1" applyFill="1"/>
    <xf numFmtId="168" fontId="52" fillId="0" borderId="0" xfId="20195" applyNumberFormat="1" applyFont="1" applyFill="1"/>
    <xf numFmtId="168" fontId="52" fillId="0" borderId="5" xfId="20195" applyNumberFormat="1" applyFont="1" applyFill="1" applyBorder="1"/>
    <xf numFmtId="169" fontId="52" fillId="0" borderId="5" xfId="20194" applyNumberFormat="1" applyFont="1" applyFill="1" applyBorder="1"/>
    <xf numFmtId="10" fontId="52" fillId="0" borderId="5" xfId="20193" applyNumberFormat="1" applyFont="1" applyFill="1" applyBorder="1"/>
    <xf numFmtId="10" fontId="52" fillId="0" borderId="0" xfId="20193" applyNumberFormat="1" applyFont="1" applyFill="1" applyBorder="1"/>
    <xf numFmtId="44" fontId="52" fillId="0" borderId="0" xfId="20194" applyNumberFormat="1" applyFont="1" applyFill="1" applyBorder="1"/>
    <xf numFmtId="9" fontId="61" fillId="0" borderId="64" xfId="20193" applyFont="1" applyFill="1" applyBorder="1"/>
    <xf numFmtId="0" fontId="52" fillId="0" borderId="0" xfId="0" applyFont="1" applyFill="1" applyBorder="1" applyAlignment="1">
      <alignment horizontal="center"/>
    </xf>
    <xf numFmtId="0" fontId="52" fillId="0" borderId="6" xfId="0" applyFont="1" applyFill="1" applyBorder="1" applyAlignment="1">
      <alignment horizontal="center"/>
    </xf>
    <xf numFmtId="0" fontId="52" fillId="0" borderId="0" xfId="0" quotePrefix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left" indent="1"/>
    </xf>
    <xf numFmtId="168" fontId="52" fillId="0" borderId="0" xfId="2683" applyNumberFormat="1" applyFont="1" applyFill="1" applyBorder="1"/>
    <xf numFmtId="0" fontId="52" fillId="0" borderId="0" xfId="0" applyFont="1" applyFill="1" applyBorder="1"/>
    <xf numFmtId="0" fontId="52" fillId="0" borderId="41" xfId="0" applyFont="1" applyFill="1" applyBorder="1"/>
    <xf numFmtId="0" fontId="52" fillId="0" borderId="0" xfId="0" quotePrefix="1" applyFont="1" applyFill="1" applyBorder="1" applyAlignment="1">
      <alignment horizontal="left"/>
    </xf>
    <xf numFmtId="0" fontId="52" fillId="0" borderId="0" xfId="0" quotePrefix="1" applyFont="1" applyFill="1" applyBorder="1" applyAlignment="1">
      <alignment horizontal="center"/>
    </xf>
    <xf numFmtId="10" fontId="45" fillId="0" borderId="0" xfId="0" applyNumberFormat="1" applyFont="1"/>
    <xf numFmtId="0" fontId="52" fillId="0" borderId="0" xfId="0" applyFont="1" applyFill="1" applyBorder="1" applyAlignment="1">
      <alignment horizontal="left"/>
    </xf>
    <xf numFmtId="168" fontId="52" fillId="0" borderId="0" xfId="2683" applyNumberFormat="1" applyFont="1" applyFill="1" applyBorder="1" applyAlignment="1"/>
    <xf numFmtId="168" fontId="52" fillId="0" borderId="41" xfId="2683" applyNumberFormat="1" applyFont="1" applyFill="1" applyBorder="1" applyAlignment="1">
      <alignment horizontal="center"/>
    </xf>
    <xf numFmtId="168" fontId="52" fillId="0" borderId="0" xfId="2704" applyNumberFormat="1" applyFont="1" applyFill="1" applyBorder="1" applyAlignment="1"/>
    <xf numFmtId="168" fontId="52" fillId="0" borderId="0" xfId="2704" applyNumberFormat="1" applyFont="1" applyFill="1" applyBorder="1"/>
    <xf numFmtId="0" fontId="52" fillId="0" borderId="0" xfId="0" quotePrefix="1" applyFont="1" applyFill="1" applyBorder="1" applyAlignment="1">
      <alignment horizontal="left" indent="1"/>
    </xf>
    <xf numFmtId="0" fontId="61" fillId="0" borderId="3" xfId="0" applyFont="1" applyFill="1" applyBorder="1" applyAlignment="1">
      <alignment horizontal="center" wrapText="1"/>
    </xf>
    <xf numFmtId="0" fontId="147" fillId="0" borderId="0" xfId="12" applyFont="1" applyFill="1"/>
    <xf numFmtId="0" fontId="52" fillId="0" borderId="0" xfId="12" applyFont="1" applyFill="1"/>
    <xf numFmtId="0" fontId="52" fillId="0" borderId="0" xfId="0" applyFont="1" applyFill="1"/>
    <xf numFmtId="0" fontId="52" fillId="0" borderId="3" xfId="0" quotePrefix="1" applyFont="1" applyFill="1" applyBorder="1" applyAlignment="1">
      <alignment horizontal="center" wrapText="1"/>
    </xf>
    <xf numFmtId="0" fontId="147" fillId="0" borderId="0" xfId="12" applyFont="1" applyFill="1" applyAlignment="1">
      <alignment horizontal="center" wrapText="1"/>
    </xf>
    <xf numFmtId="0" fontId="52" fillId="0" borderId="0" xfId="12" applyFont="1" applyFill="1" applyAlignment="1">
      <alignment horizontal="center" wrapText="1"/>
    </xf>
    <xf numFmtId="0" fontId="147" fillId="0" borderId="0" xfId="0" quotePrefix="1" applyFont="1" applyFill="1" applyBorder="1" applyAlignment="1">
      <alignment horizontal="center" wrapText="1"/>
    </xf>
    <xf numFmtId="0" fontId="52" fillId="0" borderId="0" xfId="3021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52" fillId="0" borderId="0" xfId="0" quotePrefix="1" applyFont="1" applyFill="1" applyBorder="1" applyAlignment="1">
      <alignment horizontal="left" wrapText="1"/>
    </xf>
    <xf numFmtId="44" fontId="52" fillId="0" borderId="0" xfId="20135" applyFont="1" applyFill="1" applyAlignment="1"/>
    <xf numFmtId="10" fontId="52" fillId="0" borderId="0" xfId="1" applyNumberFormat="1" applyFont="1" applyFill="1" applyAlignment="1">
      <alignment horizontal="right"/>
    </xf>
    <xf numFmtId="173" fontId="147" fillId="0" borderId="0" xfId="12" applyNumberFormat="1" applyFont="1" applyFill="1"/>
    <xf numFmtId="0" fontId="52" fillId="0" borderId="0" xfId="0" applyFont="1" applyFill="1" applyAlignment="1">
      <alignment horizontal="center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168" fontId="52" fillId="0" borderId="0" xfId="2683" applyNumberFormat="1" applyFont="1" applyFill="1" applyAlignment="1"/>
    <xf numFmtId="42" fontId="52" fillId="0" borderId="0" xfId="2762" applyNumberFormat="1" applyFont="1" applyFill="1" applyAlignment="1"/>
    <xf numFmtId="10" fontId="52" fillId="0" borderId="0" xfId="3378" applyNumberFormat="1" applyFont="1" applyFill="1" applyAlignment="1">
      <alignment horizontal="right"/>
    </xf>
    <xf numFmtId="168" fontId="52" fillId="0" borderId="5" xfId="2683" applyNumberFormat="1" applyFont="1" applyFill="1" applyBorder="1" applyAlignment="1"/>
    <xf numFmtId="44" fontId="52" fillId="0" borderId="5" xfId="20135" applyFont="1" applyFill="1" applyBorder="1" applyAlignment="1"/>
    <xf numFmtId="10" fontId="52" fillId="0" borderId="5" xfId="1" applyNumberFormat="1" applyFont="1" applyFill="1" applyBorder="1" applyAlignment="1">
      <alignment horizontal="right"/>
    </xf>
    <xf numFmtId="0" fontId="52" fillId="0" borderId="0" xfId="3021" applyFont="1" applyFill="1"/>
    <xf numFmtId="0" fontId="52" fillId="0" borderId="3" xfId="2949" applyFont="1" applyFill="1" applyBorder="1" applyAlignment="1">
      <alignment horizontal="center" wrapText="1"/>
    </xf>
    <xf numFmtId="44" fontId="52" fillId="0" borderId="3" xfId="20135" quotePrefix="1" applyFont="1" applyFill="1" applyBorder="1" applyAlignment="1">
      <alignment horizontal="center" wrapText="1"/>
    </xf>
    <xf numFmtId="0" fontId="52" fillId="0" borderId="0" xfId="0" quotePrefix="1" applyFont="1" applyFill="1" applyBorder="1" applyAlignment="1">
      <alignment horizontal="right" wrapText="1"/>
    </xf>
    <xf numFmtId="44" fontId="52" fillId="0" borderId="0" xfId="20135" applyFont="1" applyFill="1"/>
    <xf numFmtId="168" fontId="52" fillId="0" borderId="4" xfId="2683" applyNumberFormat="1" applyFont="1" applyFill="1" applyBorder="1"/>
    <xf numFmtId="44" fontId="52" fillId="0" borderId="4" xfId="20135" applyFont="1" applyFill="1" applyBorder="1"/>
    <xf numFmtId="10" fontId="52" fillId="0" borderId="4" xfId="1" applyNumberFormat="1" applyFont="1" applyFill="1" applyBorder="1" applyAlignment="1">
      <alignment horizontal="right"/>
    </xf>
    <xf numFmtId="44" fontId="52" fillId="0" borderId="0" xfId="20135" applyFont="1" applyFill="1" applyBorder="1"/>
    <xf numFmtId="10" fontId="52" fillId="0" borderId="0" xfId="1" applyNumberFormat="1" applyFont="1" applyFill="1" applyBorder="1"/>
    <xf numFmtId="10" fontId="52" fillId="0" borderId="0" xfId="1" applyNumberFormat="1" applyFont="1" applyFill="1" applyBorder="1" applyAlignment="1">
      <alignment horizontal="right"/>
    </xf>
    <xf numFmtId="168" fontId="52" fillId="0" borderId="0" xfId="2683" applyNumberFormat="1" applyFont="1" applyFill="1"/>
    <xf numFmtId="10" fontId="52" fillId="0" borderId="0" xfId="1" applyNumberFormat="1" applyFont="1" applyFill="1"/>
    <xf numFmtId="168" fontId="52" fillId="0" borderId="5" xfId="2683" applyNumberFormat="1" applyFont="1" applyFill="1" applyBorder="1"/>
    <xf numFmtId="44" fontId="52" fillId="0" borderId="5" xfId="20135" applyFont="1" applyFill="1" applyBorder="1"/>
    <xf numFmtId="44" fontId="52" fillId="0" borderId="0" xfId="2762" applyFont="1" applyFill="1"/>
    <xf numFmtId="0" fontId="52" fillId="0" borderId="0" xfId="3021" applyFont="1" applyFill="1" applyAlignment="1">
      <alignment horizontal="center"/>
    </xf>
    <xf numFmtId="169" fontId="52" fillId="0" borderId="0" xfId="3021" applyNumberFormat="1" applyFont="1" applyFill="1"/>
    <xf numFmtId="0" fontId="52" fillId="0" borderId="0" xfId="3021" quotePrefix="1" applyFont="1" applyFill="1" applyAlignment="1">
      <alignment horizontal="left" indent="1"/>
    </xf>
    <xf numFmtId="44" fontId="52" fillId="0" borderId="0" xfId="3021" applyNumberFormat="1" applyFont="1" applyFill="1"/>
    <xf numFmtId="0" fontId="147" fillId="0" borderId="0" xfId="0" applyFont="1" applyFill="1" applyAlignment="1">
      <alignment horizontal="center"/>
    </xf>
    <xf numFmtId="0" fontId="147" fillId="0" borderId="0" xfId="0" applyFont="1" applyFill="1"/>
    <xf numFmtId="168" fontId="147" fillId="0" borderId="0" xfId="2683" applyNumberFormat="1" applyFont="1" applyFill="1"/>
    <xf numFmtId="44" fontId="147" fillId="0" borderId="0" xfId="2762" applyFont="1" applyFill="1"/>
    <xf numFmtId="168" fontId="147" fillId="0" borderId="0" xfId="0" quotePrefix="1" applyNumberFormat="1" applyFont="1" applyFill="1" applyBorder="1" applyAlignment="1">
      <alignment horizontal="right" wrapText="1"/>
    </xf>
    <xf numFmtId="171" fontId="147" fillId="0" borderId="0" xfId="3378" applyNumberFormat="1" applyFont="1" applyFill="1"/>
    <xf numFmtId="0" fontId="147" fillId="0" borderId="0" xfId="3021" applyFont="1" applyFill="1"/>
    <xf numFmtId="0" fontId="61" fillId="0" borderId="0" xfId="0" applyFont="1" applyFill="1" applyAlignment="1">
      <alignment horizontal="center"/>
    </xf>
    <xf numFmtId="168" fontId="52" fillId="0" borderId="0" xfId="3021" applyNumberFormat="1" applyFont="1" applyFill="1"/>
    <xf numFmtId="10" fontId="52" fillId="0" borderId="5" xfId="1" applyNumberFormat="1" applyFont="1" applyFill="1" applyBorder="1"/>
    <xf numFmtId="169" fontId="52" fillId="0" borderId="5" xfId="2762" applyNumberFormat="1" applyFont="1" applyFill="1" applyBorder="1"/>
    <xf numFmtId="0" fontId="45" fillId="0" borderId="0" xfId="0" applyFont="1" applyFill="1" applyAlignment="1">
      <alignment horizontal="center"/>
    </xf>
    <xf numFmtId="168" fontId="52" fillId="0" borderId="0" xfId="2683" applyNumberFormat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 wrapText="1"/>
    </xf>
    <xf numFmtId="164" fontId="52" fillId="0" borderId="0" xfId="0" applyNumberFormat="1" applyFont="1" applyFill="1" applyBorder="1"/>
    <xf numFmtId="0" fontId="52" fillId="0" borderId="0" xfId="0" applyFont="1"/>
    <xf numFmtId="0" fontId="52" fillId="0" borderId="0" xfId="0" applyFont="1" applyBorder="1" applyAlignment="1">
      <alignment horizontal="left"/>
    </xf>
    <xf numFmtId="0" fontId="52" fillId="0" borderId="0" xfId="2949" applyFont="1"/>
    <xf numFmtId="0" fontId="52" fillId="0" borderId="0" xfId="2949" applyFont="1" applyFill="1" applyAlignment="1">
      <alignment horizontal="center"/>
    </xf>
    <xf numFmtId="0" fontId="52" fillId="0" borderId="0" xfId="0" applyFont="1" applyBorder="1"/>
    <xf numFmtId="0" fontId="52" fillId="0" borderId="0" xfId="0" applyFont="1" applyFill="1" applyAlignment="1">
      <alignment horizontal="left" indent="1"/>
    </xf>
    <xf numFmtId="0" fontId="61" fillId="95" borderId="6" xfId="0" applyFont="1" applyFill="1" applyBorder="1"/>
    <xf numFmtId="0" fontId="52" fillId="95" borderId="6" xfId="0" applyFont="1" applyFill="1" applyBorder="1"/>
    <xf numFmtId="0" fontId="52" fillId="95" borderId="6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/>
    </xf>
    <xf numFmtId="0" fontId="52" fillId="0" borderId="0" xfId="0" applyFont="1" applyBorder="1" applyAlignment="1">
      <alignment horizontal="center"/>
    </xf>
    <xf numFmtId="0" fontId="52" fillId="0" borderId="40" xfId="0" applyFont="1" applyFill="1" applyBorder="1" applyAlignment="1">
      <alignment horizontal="left"/>
    </xf>
    <xf numFmtId="0" fontId="52" fillId="0" borderId="42" xfId="0" applyFont="1" applyFill="1" applyBorder="1" applyAlignment="1">
      <alignment horizontal="left"/>
    </xf>
    <xf numFmtId="0" fontId="52" fillId="0" borderId="3" xfId="0" applyFont="1" applyFill="1" applyBorder="1" applyAlignment="1">
      <alignment horizontal="left"/>
    </xf>
    <xf numFmtId="168" fontId="52" fillId="0" borderId="3" xfId="2683" applyNumberFormat="1" applyFont="1" applyFill="1" applyBorder="1" applyAlignment="1">
      <alignment horizontal="center"/>
    </xf>
    <xf numFmtId="0" fontId="61" fillId="95" borderId="6" xfId="0" applyNumberFormat="1" applyFont="1" applyFill="1" applyBorder="1"/>
    <xf numFmtId="0" fontId="52" fillId="0" borderId="40" xfId="0" applyFont="1" applyBorder="1" applyAlignment="1">
      <alignment horizontal="left"/>
    </xf>
    <xf numFmtId="168" fontId="52" fillId="0" borderId="0" xfId="2704" applyNumberFormat="1" applyFont="1" applyBorder="1" applyAlignment="1"/>
    <xf numFmtId="168" fontId="52" fillId="0" borderId="0" xfId="2704" applyNumberFormat="1" applyFont="1" applyBorder="1"/>
    <xf numFmtId="168" fontId="52" fillId="0" borderId="3" xfId="2683" applyNumberFormat="1" applyFont="1" applyFill="1" applyBorder="1"/>
    <xf numFmtId="0" fontId="52" fillId="0" borderId="40" xfId="0" applyFont="1" applyFill="1" applyBorder="1" applyAlignment="1">
      <alignment horizontal="left" indent="1"/>
    </xf>
    <xf numFmtId="0" fontId="52" fillId="95" borderId="6" xfId="0" applyFont="1" applyFill="1" applyBorder="1" applyAlignment="1">
      <alignment horizontal="left" indent="1"/>
    </xf>
    <xf numFmtId="168" fontId="52" fillId="95" borderId="6" xfId="2683" applyNumberFormat="1" applyFont="1" applyFill="1" applyBorder="1"/>
    <xf numFmtId="168" fontId="52" fillId="95" borderId="6" xfId="2683" applyNumberFormat="1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 indent="1"/>
    </xf>
    <xf numFmtId="168" fontId="52" fillId="0" borderId="0" xfId="2704" applyNumberFormat="1" applyFont="1" applyBorder="1" applyAlignment="1">
      <alignment horizontal="center"/>
    </xf>
    <xf numFmtId="168" fontId="52" fillId="95" borderId="6" xfId="20140" applyNumberFormat="1" applyFont="1" applyFill="1" applyBorder="1" applyAlignment="1">
      <alignment horizontal="center"/>
    </xf>
    <xf numFmtId="168" fontId="52" fillId="0" borderId="0" xfId="20140" applyNumberFormat="1" applyFont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/>
    </xf>
    <xf numFmtId="168" fontId="52" fillId="0" borderId="3" xfId="20140" applyNumberFormat="1" applyFont="1" applyFill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 wrapText="1"/>
    </xf>
    <xf numFmtId="168" fontId="52" fillId="0" borderId="3" xfId="20140" applyNumberFormat="1" applyFont="1" applyFill="1" applyBorder="1" applyAlignment="1">
      <alignment horizontal="center" wrapText="1"/>
    </xf>
    <xf numFmtId="168" fontId="52" fillId="0" borderId="0" xfId="20140" applyNumberFormat="1" applyFont="1" applyAlignment="1">
      <alignment horizontal="center"/>
    </xf>
    <xf numFmtId="0" fontId="149" fillId="0" borderId="0" xfId="0" quotePrefix="1" applyFont="1" applyFill="1" applyBorder="1" applyAlignment="1">
      <alignment horizontal="center" wrapText="1"/>
    </xf>
    <xf numFmtId="0" fontId="147" fillId="0" borderId="0" xfId="0" applyFont="1"/>
    <xf numFmtId="0" fontId="149" fillId="0" borderId="3" xfId="0" quotePrefix="1" applyFont="1" applyFill="1" applyBorder="1" applyAlignment="1">
      <alignment horizontal="center" wrapText="1"/>
    </xf>
    <xf numFmtId="168" fontId="149" fillId="0" borderId="0" xfId="2704" applyNumberFormat="1" applyFont="1" applyBorder="1" applyAlignment="1">
      <alignment horizontal="center"/>
    </xf>
    <xf numFmtId="0" fontId="144" fillId="0" borderId="0" xfId="0" applyFont="1" applyFill="1" applyAlignment="1">
      <alignment horizontal="center"/>
    </xf>
    <xf numFmtId="0" fontId="149" fillId="0" borderId="0" xfId="0" applyFont="1" applyFill="1" applyBorder="1" applyAlignment="1">
      <alignment horizontal="center"/>
    </xf>
    <xf numFmtId="0" fontId="150" fillId="0" borderId="0" xfId="0" applyFont="1" applyFill="1" applyBorder="1" applyAlignment="1">
      <alignment horizontal="center"/>
    </xf>
    <xf numFmtId="164" fontId="52" fillId="0" borderId="0" xfId="2949" applyNumberFormat="1" applyFont="1"/>
    <xf numFmtId="0" fontId="61" fillId="0" borderId="0" xfId="2949" applyFont="1"/>
    <xf numFmtId="0" fontId="52" fillId="0" borderId="0" xfId="2949" applyFont="1" applyBorder="1" applyAlignment="1">
      <alignment horizontal="left" vertical="top"/>
    </xf>
    <xf numFmtId="0" fontId="52" fillId="95" borderId="0" xfId="2949" applyFont="1" applyFill="1" applyBorder="1" applyAlignment="1">
      <alignment horizontal="left" vertical="top"/>
    </xf>
    <xf numFmtId="0" fontId="52" fillId="0" borderId="63" xfId="2949" applyFont="1" applyBorder="1" applyAlignment="1">
      <alignment horizontal="left" vertical="top"/>
    </xf>
    <xf numFmtId="0" fontId="52" fillId="95" borderId="64" xfId="2949" applyFont="1" applyFill="1" applyBorder="1" applyAlignment="1">
      <alignment horizontal="left" vertical="top"/>
    </xf>
    <xf numFmtId="0" fontId="52" fillId="0" borderId="66" xfId="2949" applyFont="1" applyBorder="1" applyAlignment="1">
      <alignment horizontal="left" vertical="top"/>
    </xf>
    <xf numFmtId="0" fontId="52" fillId="0" borderId="68" xfId="2949" applyFont="1" applyBorder="1" applyAlignment="1">
      <alignment horizontal="left" vertical="top"/>
    </xf>
    <xf numFmtId="193" fontId="52" fillId="95" borderId="80" xfId="2949" applyNumberFormat="1" applyFont="1" applyFill="1" applyBorder="1" applyAlignment="1">
      <alignment horizontal="right" vertical="top"/>
    </xf>
    <xf numFmtId="193" fontId="52" fillId="0" borderId="81" xfId="2949" applyNumberFormat="1" applyFont="1" applyBorder="1" applyAlignment="1">
      <alignment horizontal="right" vertical="top"/>
    </xf>
    <xf numFmtId="193" fontId="52" fillId="95" borderId="81" xfId="2949" applyNumberFormat="1" applyFont="1" applyFill="1" applyBorder="1" applyAlignment="1">
      <alignment horizontal="right" vertical="top"/>
    </xf>
    <xf numFmtId="0" fontId="52" fillId="0" borderId="63" xfId="2949" applyFont="1" applyBorder="1"/>
    <xf numFmtId="0" fontId="52" fillId="0" borderId="64" xfId="2949" applyFont="1" applyBorder="1"/>
    <xf numFmtId="0" fontId="61" fillId="0" borderId="65" xfId="2949" applyFont="1" applyBorder="1" applyAlignment="1">
      <alignment horizontal="left" vertical="top"/>
    </xf>
    <xf numFmtId="0" fontId="61" fillId="0" borderId="31" xfId="2949" applyFont="1" applyBorder="1" applyAlignment="1">
      <alignment horizontal="left" vertical="top"/>
    </xf>
    <xf numFmtId="0" fontId="61" fillId="0" borderId="0" xfId="2949" applyFont="1" applyBorder="1" applyAlignment="1">
      <alignment horizontal="left" vertical="top"/>
    </xf>
    <xf numFmtId="0" fontId="52" fillId="0" borderId="0" xfId="2949" applyFont="1" applyFill="1"/>
    <xf numFmtId="0" fontId="61" fillId="0" borderId="0" xfId="2949" applyFont="1" applyFill="1" applyBorder="1" applyAlignment="1">
      <alignment horizontal="left" vertical="top"/>
    </xf>
    <xf numFmtId="0" fontId="52" fillId="0" borderId="0" xfId="2949" applyFont="1" applyFill="1" applyBorder="1" applyAlignment="1">
      <alignment horizontal="left" vertical="top"/>
    </xf>
    <xf numFmtId="193" fontId="52" fillId="0" borderId="0" xfId="2949" applyNumberFormat="1" applyFont="1" applyFill="1" applyBorder="1" applyAlignment="1">
      <alignment horizontal="right" vertical="top"/>
    </xf>
    <xf numFmtId="0" fontId="61" fillId="0" borderId="0" xfId="2949" applyFont="1" applyAlignment="1">
      <alignment horizontal="center" wrapText="1"/>
    </xf>
    <xf numFmtId="0" fontId="61" fillId="0" borderId="83" xfId="2949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/>
    </xf>
    <xf numFmtId="193" fontId="52" fillId="95" borderId="84" xfId="2949" applyNumberFormat="1" applyFont="1" applyFill="1" applyBorder="1" applyAlignment="1">
      <alignment horizontal="right" vertical="top"/>
    </xf>
    <xf numFmtId="0" fontId="52" fillId="0" borderId="85" xfId="2949" applyFont="1" applyBorder="1" applyAlignment="1">
      <alignment horizontal="left" vertical="top"/>
    </xf>
    <xf numFmtId="0" fontId="52" fillId="95" borderId="3" xfId="2949" applyFont="1" applyFill="1" applyBorder="1" applyAlignment="1">
      <alignment horizontal="left" vertical="top"/>
    </xf>
    <xf numFmtId="171" fontId="52" fillId="0" borderId="0" xfId="2949" applyNumberFormat="1" applyFont="1"/>
    <xf numFmtId="9" fontId="52" fillId="0" borderId="0" xfId="2949" applyNumberFormat="1" applyFont="1"/>
    <xf numFmtId="193" fontId="61" fillId="0" borderId="81" xfId="2949" applyNumberFormat="1" applyFont="1" applyBorder="1" applyAlignment="1">
      <alignment horizontal="right" vertical="top"/>
    </xf>
    <xf numFmtId="0" fontId="61" fillId="95" borderId="0" xfId="2949" applyFont="1" applyFill="1" applyBorder="1" applyAlignment="1">
      <alignment horizontal="left" vertical="top"/>
    </xf>
    <xf numFmtId="193" fontId="61" fillId="95" borderId="81" xfId="2949" applyNumberFormat="1" applyFont="1" applyFill="1" applyBorder="1" applyAlignment="1">
      <alignment horizontal="right" vertical="top"/>
    </xf>
    <xf numFmtId="171" fontId="61" fillId="0" borderId="4" xfId="2949" applyNumberFormat="1" applyFont="1" applyBorder="1"/>
    <xf numFmtId="44" fontId="61" fillId="0" borderId="4" xfId="20135" applyFont="1" applyBorder="1"/>
    <xf numFmtId="171" fontId="61" fillId="0" borderId="5" xfId="2949" applyNumberFormat="1" applyFont="1" applyBorder="1"/>
    <xf numFmtId="44" fontId="61" fillId="0" borderId="5" xfId="20135" applyFont="1" applyBorder="1"/>
    <xf numFmtId="193" fontId="61" fillId="0" borderId="82" xfId="2949" applyNumberFormat="1" applyFont="1" applyBorder="1" applyAlignment="1">
      <alignment horizontal="right" vertical="top"/>
    </xf>
    <xf numFmtId="168" fontId="149" fillId="0" borderId="0" xfId="2683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 wrapText="1"/>
    </xf>
    <xf numFmtId="0" fontId="61" fillId="0" borderId="3" xfId="2949" quotePrefix="1" applyFont="1" applyFill="1" applyBorder="1" applyAlignment="1">
      <alignment horizontal="center" wrapText="1"/>
    </xf>
    <xf numFmtId="0" fontId="61" fillId="0" borderId="3" xfId="2949" applyFont="1" applyFill="1" applyBorder="1" applyAlignment="1">
      <alignment horizontal="center" wrapText="1"/>
    </xf>
    <xf numFmtId="0" fontId="61" fillId="0" borderId="43" xfId="2949" applyFont="1" applyFill="1" applyBorder="1" applyAlignment="1">
      <alignment horizontal="center" wrapText="1"/>
    </xf>
    <xf numFmtId="0" fontId="52" fillId="0" borderId="0" xfId="2949" applyFont="1" applyFill="1" applyAlignment="1">
      <alignment horizontal="center" wrapText="1"/>
    </xf>
    <xf numFmtId="0" fontId="52" fillId="0" borderId="0" xfId="2949" applyFont="1" applyFill="1" applyAlignment="1">
      <alignment horizontal="centerContinuous"/>
    </xf>
    <xf numFmtId="0" fontId="52" fillId="0" borderId="39" xfId="2949" applyFont="1" applyFill="1" applyBorder="1" applyAlignment="1">
      <alignment horizontal="center"/>
    </xf>
    <xf numFmtId="0" fontId="52" fillId="0" borderId="0" xfId="2949" quotePrefix="1" applyFont="1" applyFill="1" applyAlignment="1">
      <alignment horizontal="center" wrapText="1"/>
    </xf>
    <xf numFmtId="0" fontId="52" fillId="0" borderId="0" xfId="2949" applyFont="1" applyFill="1" applyAlignment="1">
      <alignment horizontal="left"/>
    </xf>
    <xf numFmtId="0" fontId="52" fillId="0" borderId="0" xfId="2949" quotePrefix="1" applyFont="1" applyFill="1" applyAlignment="1">
      <alignment horizontal="left"/>
    </xf>
    <xf numFmtId="44" fontId="45" fillId="0" borderId="0" xfId="20135" applyFont="1"/>
    <xf numFmtId="17" fontId="61" fillId="0" borderId="79" xfId="2949" applyNumberFormat="1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 wrapText="1"/>
    </xf>
    <xf numFmtId="193" fontId="52" fillId="0" borderId="0" xfId="2949" applyNumberFormat="1" applyFont="1"/>
    <xf numFmtId="0" fontId="45" fillId="0" borderId="0" xfId="0" applyFont="1" applyAlignment="1">
      <alignment wrapText="1"/>
    </xf>
    <xf numFmtId="0" fontId="144" fillId="0" borderId="23" xfId="0" applyFont="1" applyBorder="1" applyAlignment="1">
      <alignment horizontal="center" wrapText="1"/>
    </xf>
    <xf numFmtId="164" fontId="45" fillId="0" borderId="0" xfId="0" applyNumberFormat="1" applyFont="1" applyBorder="1"/>
    <xf numFmtId="0" fontId="45" fillId="0" borderId="0" xfId="0" applyFont="1" applyBorder="1"/>
    <xf numFmtId="44" fontId="149" fillId="0" borderId="0" xfId="20135" applyFont="1"/>
    <xf numFmtId="171" fontId="149" fillId="0" borderId="0" xfId="2949" applyNumberFormat="1" applyFont="1" applyFill="1"/>
    <xf numFmtId="44" fontId="149" fillId="0" borderId="0" xfId="20135" applyFont="1" applyFill="1"/>
    <xf numFmtId="0" fontId="45" fillId="0" borderId="0" xfId="0" applyFont="1" applyFill="1"/>
    <xf numFmtId="168" fontId="52" fillId="0" borderId="0" xfId="2704" applyNumberFormat="1" applyFont="1" applyFill="1" applyAlignment="1">
      <alignment horizontal="center"/>
    </xf>
    <xf numFmtId="168" fontId="52" fillId="0" borderId="0" xfId="2704" applyNumberFormat="1" applyFont="1" applyFill="1"/>
    <xf numFmtId="37" fontId="52" fillId="0" borderId="4" xfId="3021" applyNumberFormat="1" applyFont="1" applyFill="1" applyBorder="1"/>
    <xf numFmtId="37" fontId="52" fillId="0" borderId="0" xfId="3021" applyNumberFormat="1" applyFont="1" applyFill="1"/>
    <xf numFmtId="10" fontId="52" fillId="0" borderId="4" xfId="1" applyNumberFormat="1" applyFont="1" applyFill="1" applyBorder="1"/>
    <xf numFmtId="168" fontId="52" fillId="0" borderId="5" xfId="2704" applyNumberFormat="1" applyFont="1" applyFill="1" applyBorder="1"/>
    <xf numFmtId="0" fontId="151" fillId="0" borderId="0" xfId="0" applyFont="1" applyFill="1"/>
    <xf numFmtId="168" fontId="45" fillId="0" borderId="0" xfId="0" applyNumberFormat="1" applyFont="1" applyFill="1"/>
    <xf numFmtId="164" fontId="45" fillId="0" borderId="0" xfId="0" applyNumberFormat="1" applyFont="1" applyFill="1"/>
    <xf numFmtId="189" fontId="45" fillId="0" borderId="0" xfId="1" applyNumberFormat="1" applyFont="1"/>
    <xf numFmtId="44" fontId="45" fillId="0" borderId="0" xfId="0" applyNumberFormat="1" applyFont="1" applyFill="1"/>
    <xf numFmtId="44" fontId="45" fillId="0" borderId="0" xfId="0" applyNumberFormat="1" applyFont="1"/>
    <xf numFmtId="164" fontId="147" fillId="0" borderId="0" xfId="0" applyNumberFormat="1" applyFont="1"/>
    <xf numFmtId="44" fontId="45" fillId="0" borderId="5" xfId="0" applyNumberFormat="1" applyFont="1" applyFill="1" applyBorder="1"/>
    <xf numFmtId="0" fontId="144" fillId="0" borderId="3" xfId="0" applyFont="1" applyFill="1" applyBorder="1" applyAlignment="1">
      <alignment horizontal="center" wrapText="1"/>
    </xf>
    <xf numFmtId="0" fontId="45" fillId="0" borderId="64" xfId="0" applyFont="1" applyBorder="1"/>
    <xf numFmtId="0" fontId="45" fillId="0" borderId="65" xfId="0" applyFont="1" applyBorder="1"/>
    <xf numFmtId="0" fontId="45" fillId="0" borderId="0" xfId="0" applyFont="1" applyFill="1" applyBorder="1"/>
    <xf numFmtId="0" fontId="45" fillId="0" borderId="67" xfId="0" applyFont="1" applyBorder="1"/>
    <xf numFmtId="0" fontId="45" fillId="0" borderId="0" xfId="0" applyFont="1" applyFill="1" applyBorder="1" applyAlignment="1">
      <alignment horizontal="center"/>
    </xf>
    <xf numFmtId="164" fontId="45" fillId="0" borderId="0" xfId="0" applyNumberFormat="1" applyFont="1" applyFill="1" applyBorder="1"/>
    <xf numFmtId="0" fontId="45" fillId="0" borderId="66" xfId="0" applyFont="1" applyBorder="1"/>
    <xf numFmtId="0" fontId="45" fillId="0" borderId="68" xfId="0" applyFont="1" applyBorder="1"/>
    <xf numFmtId="0" fontId="45" fillId="0" borderId="31" xfId="0" applyFont="1" applyBorder="1"/>
    <xf numFmtId="10" fontId="45" fillId="0" borderId="0" xfId="0" applyNumberFormat="1" applyFont="1" applyBorder="1"/>
    <xf numFmtId="44" fontId="45" fillId="0" borderId="0" xfId="0" applyNumberFormat="1" applyFont="1" applyBorder="1"/>
    <xf numFmtId="164" fontId="45" fillId="0" borderId="67" xfId="0" applyNumberFormat="1" applyFont="1" applyBorder="1"/>
    <xf numFmtId="20" fontId="45" fillId="0" borderId="0" xfId="0" applyNumberFormat="1" applyFont="1"/>
    <xf numFmtId="0" fontId="144" fillId="0" borderId="23" xfId="3210" applyFont="1" applyBorder="1" applyAlignment="1">
      <alignment horizontal="center" wrapText="1"/>
    </xf>
    <xf numFmtId="0" fontId="144" fillId="0" borderId="23" xfId="0" applyFont="1" applyBorder="1" applyAlignment="1">
      <alignment horizontal="center"/>
    </xf>
    <xf numFmtId="43" fontId="45" fillId="0" borderId="0" xfId="0" applyNumberFormat="1" applyFont="1" applyBorder="1"/>
    <xf numFmtId="39" fontId="45" fillId="0" borderId="0" xfId="0" applyNumberFormat="1" applyFont="1" applyBorder="1"/>
    <xf numFmtId="0" fontId="144" fillId="0" borderId="0" xfId="0" applyFont="1" applyBorder="1"/>
    <xf numFmtId="0" fontId="144" fillId="0" borderId="63" xfId="0" applyFont="1" applyBorder="1"/>
    <xf numFmtId="0" fontId="144" fillId="0" borderId="66" xfId="0" applyFont="1" applyBorder="1"/>
    <xf numFmtId="164" fontId="144" fillId="0" borderId="87" xfId="0" applyNumberFormat="1" applyFont="1" applyBorder="1"/>
    <xf numFmtId="164" fontId="144" fillId="0" borderId="88" xfId="0" applyNumberFormat="1" applyFont="1" applyBorder="1"/>
    <xf numFmtId="0" fontId="153" fillId="0" borderId="0" xfId="0" applyFont="1" applyBorder="1" applyAlignment="1">
      <alignment horizontal="center"/>
    </xf>
    <xf numFmtId="0" fontId="153" fillId="0" borderId="67" xfId="0" applyFont="1" applyBorder="1" applyAlignment="1">
      <alignment horizontal="center"/>
    </xf>
    <xf numFmtId="168" fontId="45" fillId="0" borderId="0" xfId="20140" applyNumberFormat="1" applyFont="1" applyBorder="1"/>
    <xf numFmtId="168" fontId="45" fillId="0" borderId="31" xfId="20140" applyNumberFormat="1" applyFont="1" applyBorder="1"/>
    <xf numFmtId="168" fontId="45" fillId="0" borderId="0" xfId="20140" applyNumberFormat="1" applyFont="1"/>
    <xf numFmtId="3" fontId="45" fillId="0" borderId="0" xfId="0" applyNumberFormat="1" applyFont="1"/>
    <xf numFmtId="0" fontId="45" fillId="0" borderId="0" xfId="0" applyFont="1" applyAlignment="1">
      <alignment horizontal="right"/>
    </xf>
    <xf numFmtId="164" fontId="45" fillId="0" borderId="4" xfId="0" applyNumberFormat="1" applyFont="1" applyBorder="1"/>
    <xf numFmtId="9" fontId="45" fillId="0" borderId="0" xfId="0" applyNumberFormat="1" applyFont="1"/>
    <xf numFmtId="168" fontId="45" fillId="132" borderId="0" xfId="20140" applyNumberFormat="1" applyFont="1" applyFill="1" applyBorder="1"/>
    <xf numFmtId="0" fontId="45" fillId="132" borderId="0" xfId="0" applyFont="1" applyFill="1" applyBorder="1"/>
    <xf numFmtId="0" fontId="52" fillId="132" borderId="6" xfId="0" applyFont="1" applyFill="1" applyBorder="1"/>
    <xf numFmtId="168" fontId="45" fillId="132" borderId="6" xfId="20140" applyNumberFormat="1" applyFont="1" applyFill="1" applyBorder="1"/>
    <xf numFmtId="0" fontId="45" fillId="132" borderId="39" xfId="0" applyFont="1" applyFill="1" applyBorder="1"/>
    <xf numFmtId="0" fontId="45" fillId="132" borderId="40" xfId="0" applyFont="1" applyFill="1" applyBorder="1" applyAlignment="1">
      <alignment horizontal="right"/>
    </xf>
    <xf numFmtId="164" fontId="45" fillId="132" borderId="41" xfId="0" applyNumberFormat="1" applyFont="1" applyFill="1" applyBorder="1"/>
    <xf numFmtId="0" fontId="45" fillId="132" borderId="42" xfId="0" applyFont="1" applyFill="1" applyBorder="1" applyAlignment="1">
      <alignment horizontal="right"/>
    </xf>
    <xf numFmtId="0" fontId="45" fillId="132" borderId="3" xfId="0" applyFont="1" applyFill="1" applyBorder="1"/>
    <xf numFmtId="168" fontId="45" fillId="132" borderId="3" xfId="20140" applyNumberFormat="1" applyFont="1" applyFill="1" applyBorder="1"/>
    <xf numFmtId="164" fontId="45" fillId="132" borderId="43" xfId="0" applyNumberFormat="1" applyFont="1" applyFill="1" applyBorder="1"/>
    <xf numFmtId="0" fontId="144" fillId="0" borderId="6" xfId="0" applyFont="1" applyBorder="1"/>
    <xf numFmtId="168" fontId="144" fillId="0" borderId="6" xfId="20140" applyNumberFormat="1" applyFont="1" applyBorder="1"/>
    <xf numFmtId="0" fontId="144" fillId="0" borderId="39" xfId="0" applyFont="1" applyBorder="1"/>
    <xf numFmtId="0" fontId="144" fillId="0" borderId="40" xfId="0" applyFont="1" applyBorder="1" applyAlignment="1">
      <alignment horizontal="right"/>
    </xf>
    <xf numFmtId="168" fontId="144" fillId="0" borderId="0" xfId="20140" applyNumberFormat="1" applyFont="1" applyBorder="1"/>
    <xf numFmtId="164" fontId="144" fillId="0" borderId="41" xfId="0" applyNumberFormat="1" applyFont="1" applyBorder="1"/>
    <xf numFmtId="0" fontId="144" fillId="0" borderId="42" xfId="0" applyFont="1" applyBorder="1" applyAlignment="1">
      <alignment horizontal="right"/>
    </xf>
    <xf numFmtId="0" fontId="144" fillId="0" borderId="3" xfId="0" applyFont="1" applyBorder="1"/>
    <xf numFmtId="168" fontId="144" fillId="0" borderId="3" xfId="20140" applyNumberFormat="1" applyFont="1" applyBorder="1"/>
    <xf numFmtId="164" fontId="144" fillId="0" borderId="43" xfId="0" applyNumberFormat="1" applyFont="1" applyBorder="1"/>
    <xf numFmtId="0" fontId="144" fillId="0" borderId="38" xfId="0" applyFont="1" applyBorder="1" applyAlignment="1">
      <alignment horizontal="center"/>
    </xf>
    <xf numFmtId="0" fontId="45" fillId="132" borderId="38" xfId="0" applyFont="1" applyFill="1" applyBorder="1" applyAlignment="1">
      <alignment horizontal="center"/>
    </xf>
    <xf numFmtId="0" fontId="45" fillId="0" borderId="66" xfId="0" applyFont="1" applyBorder="1" applyAlignment="1">
      <alignment horizontal="right"/>
    </xf>
    <xf numFmtId="0" fontId="45" fillId="132" borderId="66" xfId="0" applyFont="1" applyFill="1" applyBorder="1" applyAlignment="1">
      <alignment horizontal="right"/>
    </xf>
    <xf numFmtId="0" fontId="45" fillId="0" borderId="68" xfId="0" applyFont="1" applyBorder="1" applyAlignment="1">
      <alignment horizontal="right"/>
    </xf>
    <xf numFmtId="0" fontId="153" fillId="0" borderId="66" xfId="0" applyFont="1" applyBorder="1" applyAlignment="1">
      <alignment horizontal="center"/>
    </xf>
    <xf numFmtId="0" fontId="52" fillId="0" borderId="0" xfId="0" applyNumberFormat="1" applyFont="1" applyFill="1" applyBorder="1" applyAlignment="1">
      <alignment horizontal="center"/>
    </xf>
    <xf numFmtId="0" fontId="52" fillId="0" borderId="3" xfId="0" applyFont="1" applyFill="1" applyBorder="1"/>
    <xf numFmtId="190" fontId="52" fillId="0" borderId="0" xfId="0" applyNumberFormat="1" applyFont="1" applyFill="1" applyBorder="1"/>
    <xf numFmtId="0" fontId="45" fillId="0" borderId="0" xfId="0" applyFont="1" applyAlignment="1">
      <alignment horizontal="center"/>
    </xf>
    <xf numFmtId="0" fontId="144" fillId="0" borderId="0" xfId="0" applyFont="1" applyAlignment="1">
      <alignment horizontal="center" wrapText="1"/>
    </xf>
    <xf numFmtId="0" fontId="144" fillId="0" borderId="0" xfId="0" applyFont="1" applyBorder="1" applyAlignment="1">
      <alignment horizontal="center" wrapText="1"/>
    </xf>
    <xf numFmtId="0" fontId="144" fillId="95" borderId="38" xfId="0" applyFont="1" applyFill="1" applyBorder="1"/>
    <xf numFmtId="0" fontId="144" fillId="95" borderId="6" xfId="0" applyFont="1" applyFill="1" applyBorder="1"/>
    <xf numFmtId="0" fontId="45" fillId="95" borderId="6" xfId="0" applyFont="1" applyFill="1" applyBorder="1"/>
    <xf numFmtId="0" fontId="45" fillId="95" borderId="6" xfId="0" applyFont="1" applyFill="1" applyBorder="1" applyAlignment="1">
      <alignment horizontal="center"/>
    </xf>
    <xf numFmtId="0" fontId="45" fillId="95" borderId="6" xfId="0" applyNumberFormat="1" applyFont="1" applyFill="1" applyBorder="1" applyAlignment="1">
      <alignment horizontal="center"/>
    </xf>
    <xf numFmtId="192" fontId="45" fillId="0" borderId="0" xfId="0" applyNumberFormat="1" applyFont="1" applyBorder="1"/>
    <xf numFmtId="192" fontId="45" fillId="0" borderId="0" xfId="0" applyNumberFormat="1" applyFont="1" applyFill="1" applyBorder="1"/>
    <xf numFmtId="190" fontId="45" fillId="0" borderId="0" xfId="0" applyNumberFormat="1" applyFont="1" applyBorder="1"/>
    <xf numFmtId="0" fontId="152" fillId="0" borderId="0" xfId="0" applyFont="1" applyBorder="1"/>
    <xf numFmtId="168" fontId="152" fillId="0" borderId="0" xfId="2683" applyNumberFormat="1" applyFont="1" applyFill="1" applyBorder="1" applyAlignment="1">
      <alignment horizontal="center"/>
    </xf>
    <xf numFmtId="168" fontId="152" fillId="0" borderId="0" xfId="2683" applyNumberFormat="1" applyFont="1" applyFill="1" applyBorder="1"/>
    <xf numFmtId="0" fontId="45" fillId="95" borderId="6" xfId="0" applyFont="1" applyFill="1" applyBorder="1" applyAlignment="1"/>
    <xf numFmtId="0" fontId="45" fillId="0" borderId="0" xfId="0" applyFont="1" applyBorder="1" applyAlignment="1"/>
    <xf numFmtId="0" fontId="45" fillId="95" borderId="6" xfId="0" applyFont="1" applyFill="1" applyBorder="1" applyAlignment="1">
      <alignment horizontal="right"/>
    </xf>
    <xf numFmtId="168" fontId="152" fillId="0" borderId="0" xfId="2683" applyNumberFormat="1" applyFont="1" applyFill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45" fillId="0" borderId="45" xfId="0" applyFont="1" applyBorder="1"/>
    <xf numFmtId="0" fontId="45" fillId="0" borderId="95" xfId="0" applyFont="1" applyBorder="1"/>
    <xf numFmtId="0" fontId="144" fillId="0" borderId="0" xfId="0" applyFont="1" applyAlignment="1">
      <alignment wrapText="1"/>
    </xf>
    <xf numFmtId="44" fontId="144" fillId="0" borderId="0" xfId="20135" applyFont="1" applyBorder="1" applyAlignment="1">
      <alignment horizontal="center" wrapText="1"/>
    </xf>
    <xf numFmtId="44" fontId="45" fillId="0" borderId="0" xfId="20135" applyFont="1" applyBorder="1"/>
    <xf numFmtId="0" fontId="150" fillId="0" borderId="0" xfId="0" applyFont="1" applyBorder="1" applyAlignment="1">
      <alignment horizontal="center"/>
    </xf>
    <xf numFmtId="0" fontId="149" fillId="0" borderId="0" xfId="0" quotePrefix="1" applyFont="1" applyFill="1" applyBorder="1" applyAlignment="1">
      <alignment horizontal="center"/>
    </xf>
    <xf numFmtId="0" fontId="149" fillId="0" borderId="0" xfId="0" quotePrefix="1" applyFont="1" applyFill="1" applyBorder="1" applyAlignment="1">
      <alignment horizontal="right" wrapText="1"/>
    </xf>
    <xf numFmtId="168" fontId="149" fillId="0" borderId="0" xfId="2683" applyNumberFormat="1" applyFont="1" applyFill="1" applyBorder="1" applyAlignment="1"/>
    <xf numFmtId="168" fontId="149" fillId="0" borderId="0" xfId="2683" applyNumberFormat="1" applyFont="1" applyFill="1" applyBorder="1" applyAlignment="1">
      <alignment horizontal="right"/>
    </xf>
    <xf numFmtId="0" fontId="149" fillId="0" borderId="3" xfId="0" quotePrefix="1" applyFont="1" applyFill="1" applyBorder="1" applyAlignment="1">
      <alignment horizontal="center"/>
    </xf>
    <xf numFmtId="168" fontId="149" fillId="0" borderId="0" xfId="2683" applyNumberFormat="1" applyFont="1" applyFill="1" applyBorder="1"/>
    <xf numFmtId="168" fontId="144" fillId="0" borderId="0" xfId="20140" applyNumberFormat="1" applyFont="1" applyBorder="1" applyAlignment="1">
      <alignment horizontal="center" wrapText="1"/>
    </xf>
    <xf numFmtId="168" fontId="45" fillId="95" borderId="6" xfId="20140" applyNumberFormat="1" applyFont="1" applyFill="1" applyBorder="1" applyAlignment="1"/>
    <xf numFmtId="168" fontId="149" fillId="0" borderId="0" xfId="20140" applyNumberFormat="1" applyFont="1" applyBorder="1" applyAlignment="1"/>
    <xf numFmtId="168" fontId="149" fillId="0" borderId="0" xfId="20140" applyNumberFormat="1" applyFont="1" applyFill="1" applyBorder="1" applyAlignment="1"/>
    <xf numFmtId="168" fontId="45" fillId="0" borderId="0" xfId="20140" applyNumberFormat="1" applyFont="1" applyBorder="1" applyAlignment="1"/>
    <xf numFmtId="0" fontId="52" fillId="0" borderId="40" xfId="0" quotePrefix="1" applyFont="1" applyFill="1" applyBorder="1" applyAlignment="1"/>
    <xf numFmtId="0" fontId="52" fillId="0" borderId="40" xfId="0" applyFont="1" applyFill="1" applyBorder="1" applyAlignment="1"/>
    <xf numFmtId="0" fontId="144" fillId="0" borderId="0" xfId="0" applyFont="1" applyBorder="1" applyAlignment="1">
      <alignment horizontal="center"/>
    </xf>
    <xf numFmtId="0" fontId="149" fillId="0" borderId="0" xfId="0" applyFont="1" applyBorder="1"/>
    <xf numFmtId="0" fontId="167" fillId="0" borderId="0" xfId="0" applyFont="1" applyFill="1" applyBorder="1" applyAlignment="1">
      <alignment horizontal="center" wrapText="1"/>
    </xf>
    <xf numFmtId="0" fontId="147" fillId="0" borderId="0" xfId="0" applyFont="1" applyBorder="1"/>
    <xf numFmtId="210" fontId="147" fillId="0" borderId="0" xfId="0" applyNumberFormat="1" applyFont="1" applyBorder="1"/>
    <xf numFmtId="44" fontId="144" fillId="130" borderId="23" xfId="20135" applyFont="1" applyFill="1" applyBorder="1" applyAlignment="1">
      <alignment horizontal="center" wrapText="1"/>
    </xf>
    <xf numFmtId="0" fontId="144" fillId="132" borderId="23" xfId="0" applyFont="1" applyFill="1" applyBorder="1" applyAlignment="1">
      <alignment horizontal="center" wrapText="1"/>
    </xf>
    <xf numFmtId="44" fontId="45" fillId="95" borderId="6" xfId="20135" applyFont="1" applyFill="1" applyBorder="1"/>
    <xf numFmtId="44" fontId="52" fillId="0" borderId="3" xfId="20135" applyFont="1" applyFill="1" applyBorder="1"/>
    <xf numFmtId="44" fontId="45" fillId="95" borderId="6" xfId="20135" applyFont="1" applyFill="1" applyBorder="1" applyAlignment="1">
      <alignment horizontal="center"/>
    </xf>
    <xf numFmtId="0" fontId="45" fillId="97" borderId="0" xfId="0" applyFont="1" applyFill="1" applyAlignment="1">
      <alignment horizontal="center"/>
    </xf>
    <xf numFmtId="0" fontId="168" fillId="0" borderId="0" xfId="0" applyFont="1" applyAlignment="1">
      <alignment horizontal="center" vertical="center"/>
    </xf>
    <xf numFmtId="0" fontId="168" fillId="0" borderId="40" xfId="0" applyFont="1" applyBorder="1" applyAlignment="1">
      <alignment horizontal="center" vertical="center"/>
    </xf>
    <xf numFmtId="0" fontId="168" fillId="0" borderId="42" xfId="0" applyFont="1" applyBorder="1" applyAlignment="1">
      <alignment horizontal="center" vertical="center"/>
    </xf>
    <xf numFmtId="0" fontId="144" fillId="96" borderId="0" xfId="0" applyFont="1" applyFill="1" applyAlignment="1">
      <alignment wrapText="1"/>
    </xf>
    <xf numFmtId="0" fontId="144" fillId="96" borderId="0" xfId="0" applyFont="1" applyFill="1" applyAlignment="1">
      <alignment horizontal="center" wrapText="1"/>
    </xf>
    <xf numFmtId="0" fontId="45" fillId="132" borderId="41" xfId="0" applyFont="1" applyFill="1" applyBorder="1" applyAlignment="1">
      <alignment horizontal="center"/>
    </xf>
    <xf numFmtId="0" fontId="52" fillId="132" borderId="41" xfId="0" applyFont="1" applyFill="1" applyBorder="1" applyAlignment="1">
      <alignment horizontal="center"/>
    </xf>
    <xf numFmtId="0" fontId="45" fillId="132" borderId="43" xfId="0" applyFont="1" applyFill="1" applyBorder="1" applyAlignment="1">
      <alignment horizontal="center"/>
    </xf>
    <xf numFmtId="0" fontId="45" fillId="0" borderId="0" xfId="0" applyFont="1" applyAlignment="1">
      <alignment horizontal="center" vertical="center"/>
    </xf>
    <xf numFmtId="0" fontId="153" fillId="0" borderId="0" xfId="0" applyFont="1"/>
    <xf numFmtId="169" fontId="52" fillId="0" borderId="0" xfId="2762" applyNumberFormat="1" applyFont="1" applyFill="1"/>
    <xf numFmtId="168" fontId="149" fillId="0" borderId="0" xfId="2683" applyNumberFormat="1" applyFont="1" applyFill="1" applyAlignment="1"/>
    <xf numFmtId="168" fontId="149" fillId="0" borderId="0" xfId="2683" applyNumberFormat="1" applyFont="1" applyFill="1"/>
    <xf numFmtId="0" fontId="52" fillId="0" borderId="0" xfId="3021" quotePrefix="1" applyFont="1" applyFill="1" applyBorder="1" applyAlignment="1">
      <alignment horizontal="center" wrapText="1"/>
    </xf>
    <xf numFmtId="37" fontId="149" fillId="0" borderId="0" xfId="3021" applyNumberFormat="1" applyFont="1" applyFill="1"/>
    <xf numFmtId="37" fontId="52" fillId="0" borderId="0" xfId="3021" applyNumberFormat="1" applyFont="1" applyFill="1" applyBorder="1"/>
    <xf numFmtId="10" fontId="147" fillId="0" borderId="0" xfId="1" applyNumberFormat="1" applyFont="1" applyFill="1"/>
    <xf numFmtId="0" fontId="52" fillId="0" borderId="0" xfId="3021" applyFont="1" applyFill="1" applyAlignment="1"/>
    <xf numFmtId="0" fontId="52" fillId="0" borderId="0" xfId="0" quotePrefix="1" applyFont="1" applyFill="1" applyAlignment="1">
      <alignment horizontal="center"/>
    </xf>
    <xf numFmtId="168" fontId="150" fillId="0" borderId="0" xfId="2683" applyNumberFormat="1" applyFont="1" applyFill="1"/>
    <xf numFmtId="0" fontId="166" fillId="0" borderId="0" xfId="0" applyFont="1" applyBorder="1" applyAlignment="1"/>
    <xf numFmtId="0" fontId="166" fillId="0" borderId="0" xfId="0" applyFont="1" applyFill="1" applyBorder="1" applyAlignment="1"/>
    <xf numFmtId="44" fontId="52" fillId="0" borderId="0" xfId="20135" applyFont="1" applyBorder="1" applyAlignment="1">
      <alignment horizontal="center"/>
    </xf>
    <xf numFmtId="44" fontId="52" fillId="0" borderId="0" xfId="20135" quotePrefix="1" applyFont="1" applyFill="1" applyBorder="1" applyAlignment="1">
      <alignment horizontal="center" wrapText="1"/>
    </xf>
    <xf numFmtId="44" fontId="52" fillId="0" borderId="0" xfId="20135" applyFont="1" applyFill="1" applyBorder="1" applyAlignment="1">
      <alignment horizontal="center"/>
    </xf>
    <xf numFmtId="44" fontId="52" fillId="0" borderId="3" xfId="20135" applyFont="1" applyBorder="1" applyAlignment="1">
      <alignment horizontal="center"/>
    </xf>
    <xf numFmtId="0" fontId="52" fillId="0" borderId="0" xfId="0" quotePrefix="1" applyFont="1" applyFill="1" applyBorder="1" applyAlignment="1">
      <alignment wrapText="1"/>
    </xf>
    <xf numFmtId="44" fontId="52" fillId="0" borderId="0" xfId="20135" applyFont="1" applyBorder="1"/>
    <xf numFmtId="44" fontId="52" fillId="0" borderId="3" xfId="20135" applyFont="1" applyBorder="1"/>
    <xf numFmtId="43" fontId="149" fillId="0" borderId="23" xfId="0" applyNumberFormat="1" applyFont="1" applyBorder="1"/>
    <xf numFmtId="44" fontId="149" fillId="0" borderId="23" xfId="0" applyNumberFormat="1" applyFont="1" applyBorder="1"/>
    <xf numFmtId="189" fontId="149" fillId="0" borderId="0" xfId="0" quotePrefix="1" applyNumberFormat="1" applyFont="1" applyFill="1" applyBorder="1" applyAlignment="1">
      <alignment horizontal="center" wrapText="1"/>
    </xf>
    <xf numFmtId="189" fontId="45" fillId="0" borderId="0" xfId="0" applyNumberFormat="1" applyFont="1" applyFill="1"/>
    <xf numFmtId="44" fontId="45" fillId="0" borderId="0" xfId="20135" applyFont="1" applyFill="1"/>
    <xf numFmtId="10" fontId="45" fillId="0" borderId="0" xfId="1" applyNumberFormat="1" applyFont="1" applyFill="1"/>
    <xf numFmtId="37" fontId="52" fillId="0" borderId="6" xfId="3021" applyNumberFormat="1" applyFont="1" applyFill="1" applyBorder="1"/>
    <xf numFmtId="44" fontId="52" fillId="0" borderId="6" xfId="20135" applyFont="1" applyFill="1" applyBorder="1"/>
    <xf numFmtId="10" fontId="52" fillId="0" borderId="6" xfId="1" applyNumberFormat="1" applyFont="1" applyFill="1" applyBorder="1" applyAlignment="1">
      <alignment horizontal="right"/>
    </xf>
    <xf numFmtId="168" fontId="52" fillId="0" borderId="0" xfId="0" applyNumberFormat="1" applyFont="1" applyFill="1" applyBorder="1" applyAlignment="1">
      <alignment horizontal="left"/>
    </xf>
    <xf numFmtId="0" fontId="61" fillId="95" borderId="38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/>
    </xf>
    <xf numFmtId="0" fontId="52" fillId="0" borderId="40" xfId="0" applyFont="1" applyBorder="1" applyAlignment="1">
      <alignment horizontal="center"/>
    </xf>
    <xf numFmtId="0" fontId="61" fillId="95" borderId="38" xfId="0" applyNumberFormat="1" applyFont="1" applyFill="1" applyBorder="1" applyAlignment="1">
      <alignment horizontal="center"/>
    </xf>
    <xf numFmtId="0" fontId="52" fillId="0" borderId="42" xfId="0" applyFont="1" applyBorder="1" applyAlignment="1">
      <alignment horizontal="center"/>
    </xf>
    <xf numFmtId="0" fontId="45" fillId="0" borderId="3" xfId="0" applyFont="1" applyFill="1" applyBorder="1"/>
    <xf numFmtId="0" fontId="45" fillId="0" borderId="3" xfId="0" applyFont="1" applyFill="1" applyBorder="1" applyAlignment="1">
      <alignment horizontal="center"/>
    </xf>
    <xf numFmtId="0" fontId="52" fillId="132" borderId="0" xfId="0" applyFont="1" applyFill="1" applyBorder="1" applyAlignment="1">
      <alignment horizontal="center"/>
    </xf>
    <xf numFmtId="44" fontId="52" fillId="0" borderId="0" xfId="2762" applyFont="1" applyFill="1" applyAlignment="1">
      <alignment horizontal="center"/>
    </xf>
    <xf numFmtId="44" fontId="52" fillId="0" borderId="0" xfId="2949" applyNumberFormat="1" applyFont="1" applyFill="1" applyAlignment="1">
      <alignment horizontal="center"/>
    </xf>
    <xf numFmtId="189" fontId="52" fillId="0" borderId="0" xfId="2949" applyNumberFormat="1" applyFont="1" applyFill="1" applyAlignment="1">
      <alignment horizontal="center"/>
    </xf>
    <xf numFmtId="0" fontId="52" fillId="0" borderId="41" xfId="2949" applyFont="1" applyFill="1" applyBorder="1" applyAlignment="1">
      <alignment horizontal="center"/>
    </xf>
    <xf numFmtId="0" fontId="52" fillId="0" borderId="41" xfId="2949" quotePrefix="1" applyFont="1" applyFill="1" applyBorder="1" applyAlignment="1">
      <alignment horizontal="center"/>
    </xf>
    <xf numFmtId="0" fontId="61" fillId="0" borderId="3" xfId="0" quotePrefix="1" applyFont="1" applyFill="1" applyBorder="1" applyAlignment="1">
      <alignment horizontal="center" wrapText="1"/>
    </xf>
    <xf numFmtId="44" fontId="170" fillId="0" borderId="3" xfId="20135" applyFont="1" applyFill="1" applyBorder="1" applyAlignment="1">
      <alignment horizontal="center" wrapText="1"/>
    </xf>
    <xf numFmtId="0" fontId="170" fillId="0" borderId="3" xfId="2949" applyFont="1" applyFill="1" applyBorder="1" applyAlignment="1">
      <alignment horizontal="center" wrapText="1"/>
    </xf>
    <xf numFmtId="44" fontId="61" fillId="0" borderId="3" xfId="20135" quotePrefix="1" applyFont="1" applyFill="1" applyBorder="1" applyAlignment="1">
      <alignment horizontal="center" wrapText="1"/>
    </xf>
    <xf numFmtId="0" fontId="61" fillId="0" borderId="0" xfId="3021" applyFont="1" applyFill="1" applyAlignment="1">
      <alignment horizontal="center" wrapText="1"/>
    </xf>
    <xf numFmtId="44" fontId="61" fillId="0" borderId="3" xfId="2949" applyNumberFormat="1" applyFont="1" applyFill="1" applyBorder="1" applyAlignment="1">
      <alignment horizontal="center" wrapText="1"/>
    </xf>
    <xf numFmtId="37" fontId="52" fillId="0" borderId="5" xfId="2762" applyNumberFormat="1" applyFont="1" applyFill="1" applyBorder="1"/>
    <xf numFmtId="0" fontId="144" fillId="0" borderId="0" xfId="0" applyFont="1" applyFill="1"/>
    <xf numFmtId="0" fontId="52" fillId="0" borderId="0" xfId="0" quotePrefix="1" applyFont="1" applyFill="1" applyAlignment="1">
      <alignment horizontal="left" indent="1"/>
    </xf>
    <xf numFmtId="168" fontId="52" fillId="0" borderId="0" xfId="2704" applyNumberFormat="1" applyFont="1" applyFill="1" applyBorder="1" applyAlignment="1">
      <alignment horizontal="center"/>
    </xf>
    <xf numFmtId="0" fontId="52" fillId="0" borderId="0" xfId="3021" quotePrefix="1" applyFont="1" applyFill="1" applyAlignment="1">
      <alignment horizontal="left"/>
    </xf>
    <xf numFmtId="44" fontId="61" fillId="0" borderId="3" xfId="0" applyNumberFormat="1" applyFont="1" applyFill="1" applyBorder="1" applyAlignment="1">
      <alignment horizontal="center" wrapText="1"/>
    </xf>
    <xf numFmtId="0" fontId="149" fillId="0" borderId="0" xfId="0" applyFont="1" applyFill="1"/>
    <xf numFmtId="191" fontId="149" fillId="0" borderId="0" xfId="2762" applyNumberFormat="1" applyFont="1" applyFill="1"/>
    <xf numFmtId="44" fontId="52" fillId="0" borderId="0" xfId="20135" applyFont="1" applyFill="1" applyAlignment="1">
      <alignment horizontal="center" wrapText="1"/>
    </xf>
    <xf numFmtId="0" fontId="148" fillId="0" borderId="0" xfId="3021" applyFont="1" applyFill="1"/>
    <xf numFmtId="169" fontId="148" fillId="0" borderId="0" xfId="3021" applyNumberFormat="1" applyFont="1" applyFill="1"/>
    <xf numFmtId="0" fontId="45" fillId="0" borderId="43" xfId="0" applyFont="1" applyFill="1" applyBorder="1" applyAlignment="1">
      <alignment horizontal="center"/>
    </xf>
    <xf numFmtId="0" fontId="45" fillId="0" borderId="41" xfId="0" applyFont="1" applyFill="1" applyBorder="1" applyAlignment="1">
      <alignment horizontal="center"/>
    </xf>
    <xf numFmtId="0" fontId="144" fillId="0" borderId="43" xfId="0" applyFont="1" applyFill="1" applyBorder="1"/>
    <xf numFmtId="0" fontId="45" fillId="0" borderId="41" xfId="0" applyFont="1" applyFill="1" applyBorder="1"/>
    <xf numFmtId="0" fontId="144" fillId="0" borderId="43" xfId="0" applyFont="1" applyFill="1" applyBorder="1" applyAlignment="1"/>
    <xf numFmtId="10" fontId="45" fillId="0" borderId="0" xfId="0" applyNumberFormat="1" applyFont="1" applyFill="1" applyBorder="1"/>
    <xf numFmtId="0" fontId="45" fillId="0" borderId="41" xfId="0" applyFont="1" applyFill="1" applyBorder="1" applyAlignment="1">
      <alignment wrapText="1"/>
    </xf>
    <xf numFmtId="190" fontId="45" fillId="0" borderId="3" xfId="0" applyNumberFormat="1" applyFont="1" applyFill="1" applyBorder="1"/>
    <xf numFmtId="10" fontId="45" fillId="0" borderId="3" xfId="0" applyNumberFormat="1" applyFont="1" applyFill="1" applyBorder="1"/>
    <xf numFmtId="190" fontId="45" fillId="0" borderId="0" xfId="0" applyNumberFormat="1" applyFont="1" applyFill="1" applyBorder="1"/>
    <xf numFmtId="0" fontId="45" fillId="0" borderId="43" xfId="0" applyFont="1" applyFill="1" applyBorder="1"/>
    <xf numFmtId="0" fontId="144" fillId="0" borderId="60" xfId="0" applyFont="1" applyFill="1" applyBorder="1" applyAlignment="1"/>
    <xf numFmtId="0" fontId="45" fillId="0" borderId="4" xfId="0" applyFont="1" applyFill="1" applyBorder="1"/>
    <xf numFmtId="204" fontId="45" fillId="0" borderId="3" xfId="0" applyNumberFormat="1" applyFont="1" applyFill="1" applyBorder="1"/>
    <xf numFmtId="204" fontId="45" fillId="0" borderId="0" xfId="0" applyNumberFormat="1" applyFont="1" applyFill="1" applyBorder="1"/>
    <xf numFmtId="0" fontId="45" fillId="131" borderId="83" xfId="0" applyFont="1" applyFill="1" applyBorder="1"/>
    <xf numFmtId="164" fontId="149" fillId="131" borderId="86" xfId="0" applyNumberFormat="1" applyFont="1" applyFill="1" applyBorder="1"/>
    <xf numFmtId="0" fontId="61" fillId="0" borderId="0" xfId="0" applyFont="1"/>
    <xf numFmtId="44" fontId="150" fillId="0" borderId="0" xfId="2762" applyFont="1" applyFill="1" applyAlignment="1">
      <alignment horizontal="center"/>
    </xf>
    <xf numFmtId="0" fontId="150" fillId="0" borderId="0" xfId="2949" applyFont="1" applyFill="1" applyAlignment="1">
      <alignment horizontal="center"/>
    </xf>
    <xf numFmtId="0" fontId="149" fillId="0" borderId="3" xfId="0" applyFont="1" applyBorder="1"/>
    <xf numFmtId="0" fontId="150" fillId="0" borderId="3" xfId="0" applyFont="1" applyBorder="1" applyAlignment="1">
      <alignment horizontal="center"/>
    </xf>
    <xf numFmtId="198" fontId="144" fillId="0" borderId="0" xfId="20140" applyNumberFormat="1" applyFont="1" applyBorder="1" applyAlignment="1">
      <alignment horizontal="center" wrapText="1"/>
    </xf>
    <xf numFmtId="198" fontId="45" fillId="95" borderId="6" xfId="20140" applyNumberFormat="1" applyFont="1" applyFill="1" applyBorder="1" applyAlignment="1">
      <alignment horizontal="center"/>
    </xf>
    <xf numFmtId="198" fontId="52" fillId="0" borderId="0" xfId="20140" applyNumberFormat="1" applyFont="1" applyBorder="1" applyAlignment="1">
      <alignment horizontal="center"/>
    </xf>
    <xf numFmtId="198" fontId="52" fillId="0" borderId="3" xfId="20140" applyNumberFormat="1" applyFont="1" applyBorder="1" applyAlignment="1">
      <alignment horizontal="center"/>
    </xf>
    <xf numFmtId="198" fontId="45" fillId="0" borderId="0" xfId="20140" applyNumberFormat="1" applyFont="1" applyBorder="1" applyAlignment="1">
      <alignment horizontal="center"/>
    </xf>
    <xf numFmtId="168" fontId="166" fillId="0" borderId="0" xfId="20140" applyNumberFormat="1" applyFont="1" applyBorder="1" applyAlignment="1"/>
    <xf numFmtId="168" fontId="166" fillId="0" borderId="0" xfId="20140" applyNumberFormat="1" applyFont="1" applyFill="1" applyBorder="1" applyAlignment="1"/>
    <xf numFmtId="43" fontId="52" fillId="0" borderId="0" xfId="0" applyNumberFormat="1" applyFont="1" applyBorder="1" applyAlignment="1"/>
    <xf numFmtId="168" fontId="149" fillId="0" borderId="0" xfId="20140" quotePrefix="1" applyNumberFormat="1" applyFont="1" applyFill="1" applyBorder="1" applyAlignment="1">
      <alignment wrapText="1"/>
    </xf>
    <xf numFmtId="0" fontId="150" fillId="95" borderId="6" xfId="0" applyFont="1" applyFill="1" applyBorder="1" applyAlignment="1">
      <alignment horizontal="center"/>
    </xf>
    <xf numFmtId="0" fontId="150" fillId="0" borderId="0" xfId="2704" applyNumberFormat="1" applyFont="1" applyFill="1" applyBorder="1" applyAlignment="1">
      <alignment horizontal="center"/>
    </xf>
    <xf numFmtId="0" fontId="150" fillId="0" borderId="0" xfId="3021" applyFont="1" applyFill="1" applyBorder="1" applyAlignment="1">
      <alignment horizontal="center"/>
    </xf>
    <xf numFmtId="0" fontId="150" fillId="0" borderId="3" xfId="2704" applyNumberFormat="1" applyFont="1" applyFill="1" applyBorder="1" applyAlignment="1">
      <alignment horizontal="center"/>
    </xf>
    <xf numFmtId="168" fontId="150" fillId="95" borderId="6" xfId="2683" applyNumberFormat="1" applyFont="1" applyFill="1" applyBorder="1" applyAlignment="1">
      <alignment horizontal="center"/>
    </xf>
    <xf numFmtId="0" fontId="144" fillId="0" borderId="4" xfId="0" applyFont="1" applyBorder="1"/>
    <xf numFmtId="20" fontId="144" fillId="0" borderId="4" xfId="0" applyNumberFormat="1" applyFont="1" applyBorder="1"/>
    <xf numFmtId="3" fontId="144" fillId="0" borderId="4" xfId="0" applyNumberFormat="1" applyFont="1" applyBorder="1"/>
    <xf numFmtId="37" fontId="45" fillId="0" borderId="23" xfId="0" applyNumberFormat="1" applyFont="1" applyBorder="1"/>
    <xf numFmtId="168" fontId="149" fillId="0" borderId="0" xfId="20140" applyNumberFormat="1" applyFont="1" applyFill="1" applyBorder="1"/>
    <xf numFmtId="164" fontId="147" fillId="0" borderId="0" xfId="2777" applyNumberFormat="1" applyFont="1" applyFill="1"/>
    <xf numFmtId="169" fontId="147" fillId="0" borderId="0" xfId="0" applyNumberFormat="1" applyFont="1" applyFill="1"/>
    <xf numFmtId="168" fontId="147" fillId="0" borderId="0" xfId="3021" applyNumberFormat="1" applyFont="1" applyFill="1"/>
    <xf numFmtId="169" fontId="147" fillId="0" borderId="0" xfId="3021" applyNumberFormat="1" applyFont="1" applyFill="1"/>
    <xf numFmtId="167" fontId="147" fillId="0" borderId="0" xfId="0" applyNumberFormat="1" applyFont="1" applyFill="1"/>
    <xf numFmtId="209" fontId="147" fillId="0" borderId="0" xfId="0" applyNumberFormat="1" applyFont="1" applyFill="1"/>
    <xf numFmtId="37" fontId="147" fillId="0" borderId="0" xfId="0" applyNumberFormat="1" applyFont="1" applyFill="1"/>
    <xf numFmtId="43" fontId="52" fillId="0" borderId="3" xfId="0" applyNumberFormat="1" applyFont="1" applyBorder="1" applyAlignment="1"/>
    <xf numFmtId="198" fontId="147" fillId="0" borderId="0" xfId="20140" applyNumberFormat="1" applyFont="1" applyBorder="1" applyAlignment="1">
      <alignment horizontal="center"/>
    </xf>
    <xf numFmtId="44" fontId="52" fillId="0" borderId="45" xfId="20135" applyFont="1" applyFill="1" applyBorder="1"/>
    <xf numFmtId="44" fontId="52" fillId="0" borderId="95" xfId="20135" applyFont="1" applyFill="1" applyBorder="1"/>
    <xf numFmtId="44" fontId="45" fillId="0" borderId="67" xfId="20135" applyFont="1" applyBorder="1"/>
    <xf numFmtId="44" fontId="45" fillId="0" borderId="31" xfId="20135" applyFont="1" applyBorder="1"/>
    <xf numFmtId="44" fontId="45" fillId="0" borderId="69" xfId="20135" applyFont="1" applyBorder="1"/>
    <xf numFmtId="44" fontId="45" fillId="0" borderId="45" xfId="20135" applyFont="1" applyBorder="1" applyAlignment="1">
      <alignment horizontal="center"/>
    </xf>
    <xf numFmtId="44" fontId="45" fillId="0" borderId="95" xfId="20135" applyFont="1" applyBorder="1" applyAlignment="1">
      <alignment horizontal="center"/>
    </xf>
    <xf numFmtId="44" fontId="150" fillId="0" borderId="0" xfId="20135" applyFont="1" applyBorder="1" applyAlignment="1">
      <alignment horizontal="center"/>
    </xf>
    <xf numFmtId="44" fontId="152" fillId="0" borderId="0" xfId="20135" applyFont="1" applyBorder="1" applyAlignment="1">
      <alignment horizontal="center"/>
    </xf>
    <xf numFmtId="44" fontId="45" fillId="0" borderId="0" xfId="20135" applyFont="1" applyBorder="1" applyAlignment="1">
      <alignment horizontal="center"/>
    </xf>
    <xf numFmtId="168" fontId="45" fillId="95" borderId="6" xfId="2014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Border="1" applyAlignment="1">
      <alignment horizontal="center"/>
    </xf>
    <xf numFmtId="168" fontId="149" fillId="0" borderId="3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Fill="1" applyBorder="1" applyAlignment="1">
      <alignment horizontal="center"/>
    </xf>
    <xf numFmtId="168" fontId="45" fillId="0" borderId="0" xfId="20140" applyNumberFormat="1" applyFont="1" applyBorder="1" applyAlignment="1">
      <alignment horizontal="center"/>
    </xf>
    <xf numFmtId="168" fontId="152" fillId="0" borderId="0" xfId="20140" applyNumberFormat="1" applyFont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 wrapText="1"/>
    </xf>
    <xf numFmtId="168" fontId="149" fillId="0" borderId="0" xfId="2683" applyNumberFormat="1" applyFont="1" applyFill="1" applyBorder="1" applyAlignment="1">
      <alignment wrapText="1"/>
    </xf>
    <xf numFmtId="44" fontId="149" fillId="0" borderId="0" xfId="20135" applyFont="1" applyFill="1" applyBorder="1" applyAlignment="1">
      <alignment wrapText="1"/>
    </xf>
    <xf numFmtId="44" fontId="149" fillId="0" borderId="0" xfId="20135" applyFont="1" applyFill="1" applyAlignment="1"/>
    <xf numFmtId="168" fontId="150" fillId="0" borderId="0" xfId="2683" applyNumberFormat="1" applyFont="1" applyFill="1" applyBorder="1" applyAlignment="1">
      <alignment wrapText="1"/>
    </xf>
    <xf numFmtId="0" fontId="144" fillId="0" borderId="60" xfId="3210" applyFont="1" applyBorder="1" applyAlignment="1">
      <alignment horizontal="center" wrapText="1"/>
    </xf>
    <xf numFmtId="243" fontId="149" fillId="0" borderId="0" xfId="0" applyNumberFormat="1" applyFont="1" applyBorder="1" applyAlignment="1">
      <alignment horizontal="center" vertical="top" wrapText="1"/>
    </xf>
    <xf numFmtId="0" fontId="144" fillId="0" borderId="59" xfId="3210" applyFont="1" applyBorder="1" applyAlignment="1">
      <alignment horizontal="center" wrapText="1"/>
    </xf>
    <xf numFmtId="0" fontId="61" fillId="0" borderId="23" xfId="0" applyFont="1" applyBorder="1" applyAlignment="1">
      <alignment horizontal="center" wrapText="1"/>
    </xf>
    <xf numFmtId="3" fontId="144" fillId="131" borderId="59" xfId="0" applyNumberFormat="1" applyFont="1" applyFill="1" applyBorder="1" applyAlignment="1">
      <alignment wrapText="1"/>
    </xf>
    <xf numFmtId="3" fontId="144" fillId="131" borderId="60" xfId="0" applyNumberFormat="1" applyFont="1" applyFill="1" applyBorder="1" applyAlignment="1">
      <alignment wrapText="1"/>
    </xf>
    <xf numFmtId="0" fontId="153" fillId="150" borderId="63" xfId="0" applyFont="1" applyFill="1" applyBorder="1"/>
    <xf numFmtId="10" fontId="45" fillId="150" borderId="68" xfId="0" applyNumberFormat="1" applyFont="1" applyFill="1" applyBorder="1"/>
    <xf numFmtId="0" fontId="45" fillId="150" borderId="64" xfId="0" applyFont="1" applyFill="1" applyBorder="1"/>
    <xf numFmtId="10" fontId="45" fillId="150" borderId="64" xfId="0" applyNumberFormat="1" applyFont="1" applyFill="1" applyBorder="1"/>
    <xf numFmtId="10" fontId="45" fillId="150" borderId="65" xfId="0" applyNumberFormat="1" applyFont="1" applyFill="1" applyBorder="1"/>
    <xf numFmtId="10" fontId="45" fillId="150" borderId="31" xfId="0" applyNumberFormat="1" applyFont="1" applyFill="1" applyBorder="1"/>
    <xf numFmtId="10" fontId="52" fillId="0" borderId="23" xfId="0" applyNumberFormat="1" applyFont="1" applyFill="1" applyBorder="1"/>
    <xf numFmtId="44" fontId="149" fillId="0" borderId="0" xfId="20135" applyFont="1" applyFill="1" applyBorder="1"/>
    <xf numFmtId="164" fontId="149" fillId="0" borderId="0" xfId="0" applyNumberFormat="1" applyFont="1" applyBorder="1"/>
    <xf numFmtId="44" fontId="149" fillId="0" borderId="0" xfId="20135" applyFont="1" applyBorder="1"/>
    <xf numFmtId="44" fontId="152" fillId="0" borderId="0" xfId="20135" applyFont="1" applyFill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144" fillId="0" borderId="63" xfId="0" applyFont="1" applyBorder="1" applyAlignment="1">
      <alignment horizontal="center" wrapText="1"/>
    </xf>
    <xf numFmtId="0" fontId="144" fillId="0" borderId="64" xfId="0" applyFont="1" applyBorder="1" applyAlignment="1">
      <alignment horizontal="center" wrapText="1"/>
    </xf>
    <xf numFmtId="0" fontId="14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5" fillId="131" borderId="0" xfId="0" applyFont="1" applyFill="1"/>
    <xf numFmtId="44" fontId="150" fillId="0" borderId="0" xfId="20135" applyFont="1" applyFill="1" applyBorder="1"/>
    <xf numFmtId="44" fontId="150" fillId="0" borderId="0" xfId="20135" applyFont="1"/>
    <xf numFmtId="0" fontId="169" fillId="131" borderId="46" xfId="0" applyFont="1" applyFill="1" applyBorder="1" applyAlignment="1">
      <alignment horizontal="centerContinuous"/>
    </xf>
    <xf numFmtId="0" fontId="45" fillId="131" borderId="0" xfId="0" applyFont="1" applyFill="1" applyBorder="1" applyAlignment="1"/>
    <xf numFmtId="0" fontId="45" fillId="131" borderId="31" xfId="0" applyFont="1" applyFill="1" applyBorder="1" applyAlignment="1"/>
    <xf numFmtId="0" fontId="169" fillId="131" borderId="46" xfId="0" applyFont="1" applyFill="1" applyBorder="1" applyAlignment="1">
      <alignment horizontal="center"/>
    </xf>
    <xf numFmtId="0" fontId="169" fillId="0" borderId="0" xfId="0" applyFont="1"/>
    <xf numFmtId="44" fontId="149" fillId="0" borderId="94" xfId="20135" applyFont="1" applyFill="1" applyBorder="1"/>
    <xf numFmtId="44" fontId="149" fillId="0" borderId="45" xfId="20135" applyFont="1" applyFill="1" applyBorder="1"/>
    <xf numFmtId="44" fontId="149" fillId="0" borderId="95" xfId="20135" applyFont="1" applyFill="1" applyBorder="1"/>
    <xf numFmtId="0" fontId="45" fillId="131" borderId="66" xfId="0" applyFont="1" applyFill="1" applyBorder="1"/>
    <xf numFmtId="0" fontId="144" fillId="0" borderId="3" xfId="0" applyFont="1" applyFill="1" applyBorder="1" applyAlignment="1">
      <alignment horizontal="center"/>
    </xf>
    <xf numFmtId="0" fontId="45" fillId="0" borderId="0" xfId="0" applyFont="1" applyAlignment="1">
      <alignment horizontal="left" indent="1"/>
    </xf>
    <xf numFmtId="44" fontId="45" fillId="0" borderId="3" xfId="20135" applyFont="1" applyBorder="1"/>
    <xf numFmtId="44" fontId="150" fillId="0" borderId="0" xfId="0" applyNumberFormat="1" applyFont="1" applyFill="1"/>
    <xf numFmtId="0" fontId="144" fillId="0" borderId="3" xfId="0" applyFont="1" applyFill="1" applyBorder="1" applyAlignment="1">
      <alignment wrapText="1"/>
    </xf>
    <xf numFmtId="0" fontId="169" fillId="0" borderId="4" xfId="0" applyFont="1" applyBorder="1"/>
    <xf numFmtId="0" fontId="169" fillId="0" borderId="3" xfId="0" applyFont="1" applyBorder="1"/>
    <xf numFmtId="44" fontId="45" fillId="0" borderId="5" xfId="0" applyNumberFormat="1" applyFont="1" applyFill="1" applyBorder="1" applyAlignment="1">
      <alignment horizontal="center"/>
    </xf>
    <xf numFmtId="164" fontId="45" fillId="0" borderId="0" xfId="0" applyNumberFormat="1" applyFont="1" applyBorder="1" applyAlignment="1">
      <alignment horizontal="center"/>
    </xf>
    <xf numFmtId="0" fontId="150" fillId="0" borderId="0" xfId="0" quotePrefix="1" applyFont="1" applyFill="1" applyAlignment="1">
      <alignment horizontal="center"/>
    </xf>
    <xf numFmtId="0" fontId="150" fillId="0" borderId="0" xfId="0" applyFont="1" applyFill="1" applyAlignment="1">
      <alignment horizontal="center"/>
    </xf>
    <xf numFmtId="44" fontId="149" fillId="0" borderId="0" xfId="0" applyNumberFormat="1" applyFont="1" applyFill="1"/>
    <xf numFmtId="0" fontId="151" fillId="0" borderId="0" xfId="0" applyFont="1"/>
    <xf numFmtId="164" fontId="45" fillId="0" borderId="6" xfId="0" applyNumberFormat="1" applyFont="1" applyBorder="1"/>
    <xf numFmtId="44" fontId="147" fillId="0" borderId="0" xfId="20135" applyFont="1"/>
    <xf numFmtId="0" fontId="45" fillId="0" borderId="0" xfId="0" applyFont="1" applyFill="1" applyAlignment="1">
      <alignment wrapText="1"/>
    </xf>
    <xf numFmtId="44" fontId="45" fillId="0" borderId="0" xfId="0" applyNumberFormat="1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164" fontId="45" fillId="0" borderId="62" xfId="0" applyNumberFormat="1" applyFont="1" applyBorder="1"/>
    <xf numFmtId="164" fontId="45" fillId="0" borderId="6" xfId="0" applyNumberFormat="1" applyFont="1" applyFill="1" applyBorder="1"/>
    <xf numFmtId="0" fontId="45" fillId="0" borderId="0" xfId="0" applyFont="1" applyBorder="1" applyAlignment="1">
      <alignment horizontal="left"/>
    </xf>
    <xf numFmtId="0" fontId="171" fillId="0" borderId="0" xfId="0" applyFont="1" applyAlignment="1">
      <alignment horizontal="center" wrapText="1"/>
    </xf>
    <xf numFmtId="0" fontId="45" fillId="131" borderId="63" xfId="0" applyFont="1" applyFill="1" applyBorder="1"/>
    <xf numFmtId="0" fontId="45" fillId="131" borderId="64" xfId="0" applyFont="1" applyFill="1" applyBorder="1"/>
    <xf numFmtId="0" fontId="45" fillId="131" borderId="65" xfId="0" applyFont="1" applyFill="1" applyBorder="1"/>
    <xf numFmtId="0" fontId="45" fillId="131" borderId="0" xfId="0" applyFont="1" applyFill="1" applyBorder="1"/>
    <xf numFmtId="0" fontId="45" fillId="131" borderId="67" xfId="0" applyFont="1" applyFill="1" applyBorder="1"/>
    <xf numFmtId="0" fontId="169" fillId="131" borderId="96" xfId="0" applyFont="1" applyFill="1" applyBorder="1" applyAlignment="1">
      <alignment horizontal="centerContinuous"/>
    </xf>
    <xf numFmtId="0" fontId="45" fillId="131" borderId="66" xfId="0" applyFont="1" applyFill="1" applyBorder="1" applyAlignment="1"/>
    <xf numFmtId="0" fontId="45" fillId="131" borderId="68" xfId="0" applyFont="1" applyFill="1" applyBorder="1" applyAlignment="1"/>
    <xf numFmtId="0" fontId="169" fillId="131" borderId="96" xfId="0" applyFont="1" applyFill="1" applyBorder="1" applyAlignment="1">
      <alignment horizontal="center"/>
    </xf>
    <xf numFmtId="0" fontId="169" fillId="131" borderId="98" xfId="0" applyFont="1" applyFill="1" applyBorder="1" applyAlignment="1">
      <alignment horizontal="center"/>
    </xf>
    <xf numFmtId="0" fontId="45" fillId="131" borderId="67" xfId="0" applyFont="1" applyFill="1" applyBorder="1" applyAlignment="1"/>
    <xf numFmtId="0" fontId="45" fillId="131" borderId="69" xfId="0" applyFont="1" applyFill="1" applyBorder="1" applyAlignment="1"/>
    <xf numFmtId="0" fontId="144" fillId="0" borderId="83" xfId="0" applyFont="1" applyBorder="1" applyAlignment="1">
      <alignment horizontal="center" wrapText="1"/>
    </xf>
    <xf numFmtId="0" fontId="144" fillId="0" borderId="99" xfId="0" applyFont="1" applyBorder="1" applyAlignment="1">
      <alignment horizontal="center" wrapText="1"/>
    </xf>
    <xf numFmtId="164" fontId="144" fillId="0" borderId="99" xfId="0" applyNumberFormat="1" applyFont="1" applyFill="1" applyBorder="1" applyAlignment="1">
      <alignment horizontal="center" wrapText="1"/>
    </xf>
    <xf numFmtId="0" fontId="144" fillId="0" borderId="16" xfId="0" applyFont="1" applyBorder="1" applyAlignment="1">
      <alignment horizontal="center" wrapText="1"/>
    </xf>
    <xf numFmtId="0" fontId="144" fillId="0" borderId="100" xfId="0" applyFont="1" applyFill="1" applyBorder="1" applyAlignment="1">
      <alignment horizontal="center" wrapText="1"/>
    </xf>
    <xf numFmtId="0" fontId="144" fillId="0" borderId="99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169" fillId="131" borderId="0" xfId="0" applyFont="1" applyFill="1" applyBorder="1" applyAlignment="1">
      <alignment horizontal="center"/>
    </xf>
    <xf numFmtId="164" fontId="144" fillId="0" borderId="64" xfId="0" applyNumberFormat="1" applyFont="1" applyFill="1" applyBorder="1" applyAlignment="1">
      <alignment horizontal="center" wrapText="1"/>
    </xf>
    <xf numFmtId="0" fontId="144" fillId="0" borderId="64" xfId="0" applyFont="1" applyFill="1" applyBorder="1" applyAlignment="1">
      <alignment horizontal="center" wrapText="1"/>
    </xf>
    <xf numFmtId="0" fontId="144" fillId="0" borderId="65" xfId="0" applyFont="1" applyFill="1" applyBorder="1" applyAlignment="1">
      <alignment horizontal="center" wrapText="1"/>
    </xf>
    <xf numFmtId="44" fontId="52" fillId="0" borderId="31" xfId="20135" applyFont="1" applyFill="1" applyBorder="1"/>
    <xf numFmtId="44" fontId="45" fillId="0" borderId="31" xfId="20135" applyFont="1" applyBorder="1" applyAlignment="1">
      <alignment horizontal="center"/>
    </xf>
    <xf numFmtId="0" fontId="169" fillId="131" borderId="66" xfId="0" applyFont="1" applyFill="1" applyBorder="1" applyAlignment="1">
      <alignment horizontal="center"/>
    </xf>
    <xf numFmtId="0" fontId="169" fillId="131" borderId="67" xfId="0" applyFont="1" applyFill="1" applyBorder="1" applyAlignment="1">
      <alignment horizontal="center"/>
    </xf>
    <xf numFmtId="0" fontId="52" fillId="0" borderId="0" xfId="0" applyFont="1" applyBorder="1" applyAlignment="1"/>
    <xf numFmtId="44" fontId="45" fillId="0" borderId="0" xfId="20135" applyNumberFormat="1" applyFont="1" applyBorder="1"/>
    <xf numFmtId="44" fontId="147" fillId="0" borderId="5" xfId="20135" applyFont="1" applyBorder="1"/>
    <xf numFmtId="44" fontId="172" fillId="0" borderId="0" xfId="20135" applyFont="1" applyBorder="1"/>
    <xf numFmtId="0" fontId="149" fillId="95" borderId="6" xfId="0" applyFont="1" applyFill="1" applyBorder="1"/>
    <xf numFmtId="44" fontId="52" fillId="95" borderId="6" xfId="20135" applyFont="1" applyFill="1" applyBorder="1" applyAlignment="1">
      <alignment horizontal="center"/>
    </xf>
    <xf numFmtId="198" fontId="52" fillId="95" borderId="6" xfId="20140" applyNumberFormat="1" applyFont="1" applyFill="1" applyBorder="1" applyAlignment="1">
      <alignment horizontal="center"/>
    </xf>
    <xf numFmtId="44" fontId="52" fillId="95" borderId="6" xfId="20135" applyFont="1" applyFill="1" applyBorder="1"/>
    <xf numFmtId="0" fontId="52" fillId="0" borderId="42" xfId="0" quotePrefix="1" applyFont="1" applyFill="1" applyBorder="1" applyAlignment="1">
      <alignment horizontal="left" indent="1"/>
    </xf>
    <xf numFmtId="244" fontId="52" fillId="0" borderId="0" xfId="3021" applyNumberFormat="1" applyFont="1" applyFill="1"/>
    <xf numFmtId="1" fontId="45" fillId="0" borderId="0" xfId="0" applyNumberFormat="1" applyFont="1" applyFill="1" applyBorder="1"/>
    <xf numFmtId="44" fontId="147" fillId="0" borderId="0" xfId="20135" applyFont="1" applyBorder="1"/>
    <xf numFmtId="44" fontId="144" fillId="150" borderId="23" xfId="20135" applyFont="1" applyFill="1" applyBorder="1" applyAlignment="1">
      <alignment horizontal="center" wrapText="1"/>
    </xf>
    <xf numFmtId="194" fontId="144" fillId="0" borderId="0" xfId="20135" applyNumberFormat="1" applyFont="1" applyBorder="1" applyAlignment="1">
      <alignment horizontal="center" wrapText="1"/>
    </xf>
    <xf numFmtId="194" fontId="45" fillId="95" borderId="6" xfId="20135" applyNumberFormat="1" applyFont="1" applyFill="1" applyBorder="1"/>
    <xf numFmtId="194" fontId="149" fillId="0" borderId="0" xfId="20135" applyNumberFormat="1" applyFont="1" applyFill="1" applyBorder="1"/>
    <xf numFmtId="194" fontId="45" fillId="95" borderId="6" xfId="0" applyNumberFormat="1" applyFont="1" applyFill="1" applyBorder="1" applyAlignment="1"/>
    <xf numFmtId="194" fontId="149" fillId="0" borderId="0" xfId="20135" applyNumberFormat="1" applyFont="1" applyBorder="1"/>
    <xf numFmtId="194" fontId="149" fillId="95" borderId="6" xfId="20135" applyNumberFormat="1" applyFont="1" applyFill="1" applyBorder="1"/>
    <xf numFmtId="194" fontId="149" fillId="0" borderId="3" xfId="20135" applyNumberFormat="1" applyFont="1" applyBorder="1"/>
    <xf numFmtId="194" fontId="45" fillId="0" borderId="0" xfId="20135" applyNumberFormat="1" applyFont="1" applyBorder="1"/>
    <xf numFmtId="192" fontId="45" fillId="0" borderId="3" xfId="0" applyNumberFormat="1" applyFont="1" applyBorder="1"/>
    <xf numFmtId="190" fontId="52" fillId="0" borderId="3" xfId="0" applyNumberFormat="1" applyFont="1" applyFill="1" applyBorder="1"/>
    <xf numFmtId="190" fontId="45" fillId="0" borderId="3" xfId="0" applyNumberFormat="1" applyFont="1" applyBorder="1"/>
    <xf numFmtId="0" fontId="149" fillId="0" borderId="0" xfId="0" applyFont="1" applyFill="1" applyBorder="1"/>
    <xf numFmtId="44" fontId="149" fillId="0" borderId="0" xfId="20135" applyFont="1" applyFill="1" applyBorder="1" applyAlignment="1">
      <alignment horizontal="center"/>
    </xf>
    <xf numFmtId="168" fontId="147" fillId="0" borderId="5" xfId="20140" applyNumberFormat="1" applyFont="1" applyBorder="1" applyAlignment="1"/>
    <xf numFmtId="189" fontId="150" fillId="0" borderId="0" xfId="3378" applyNumberFormat="1" applyFont="1" applyFill="1" applyAlignment="1">
      <alignment horizontal="center"/>
    </xf>
    <xf numFmtId="194" fontId="150" fillId="0" borderId="0" xfId="2762" applyNumberFormat="1" applyFont="1" applyFill="1" applyAlignment="1">
      <alignment horizontal="center"/>
    </xf>
    <xf numFmtId="0" fontId="61" fillId="0" borderId="0" xfId="11618" applyNumberFormat="1" applyFont="1" applyFill="1" applyAlignment="1">
      <alignment horizontal="center"/>
    </xf>
    <xf numFmtId="0" fontId="45" fillId="3" borderId="0" xfId="0" applyNumberFormat="1" applyFont="1" applyFill="1" applyAlignment="1"/>
    <xf numFmtId="169" fontId="149" fillId="3" borderId="0" xfId="20190" applyNumberFormat="1" applyFont="1" applyFill="1" applyAlignment="1"/>
    <xf numFmtId="169" fontId="170" fillId="3" borderId="5" xfId="20190" applyNumberFormat="1" applyFont="1" applyFill="1" applyBorder="1" applyAlignment="1"/>
    <xf numFmtId="173" fontId="52" fillId="0" borderId="0" xfId="20192" applyFont="1" applyBorder="1">
      <alignment horizontal="left" wrapText="1"/>
    </xf>
    <xf numFmtId="0" fontId="61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wrapText="1"/>
    </xf>
    <xf numFmtId="0" fontId="52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vertical="center"/>
    </xf>
    <xf numFmtId="0" fontId="61" fillId="3" borderId="0" xfId="20192" applyNumberFormat="1" applyFont="1" applyFill="1" applyBorder="1" applyAlignment="1">
      <alignment horizontal="center" vertical="center" wrapText="1"/>
    </xf>
    <xf numFmtId="0" fontId="170" fillId="3" borderId="4" xfId="20192" applyNumberFormat="1" applyFont="1" applyFill="1" applyBorder="1" applyAlignment="1">
      <alignment horizontal="center" wrapText="1"/>
    </xf>
    <xf numFmtId="0" fontId="61" fillId="0" borderId="0" xfId="20192" applyNumberFormat="1" applyFont="1" applyFill="1" applyAlignment="1">
      <alignment horizontal="center" wrapText="1"/>
    </xf>
    <xf numFmtId="0" fontId="61" fillId="0" borderId="0" xfId="20192" quotePrefix="1" applyNumberFormat="1" applyFont="1" applyFill="1" applyAlignment="1">
      <alignment horizontal="center" wrapText="1"/>
    </xf>
    <xf numFmtId="0" fontId="52" fillId="0" borderId="0" xfId="11618" applyNumberFormat="1" applyFont="1" applyFill="1" applyAlignment="1"/>
    <xf numFmtId="173" fontId="52" fillId="0" borderId="0" xfId="20192" applyFont="1" applyFill="1">
      <alignment horizontal="left" wrapText="1"/>
    </xf>
    <xf numFmtId="169" fontId="52" fillId="0" borderId="0" xfId="20190" applyNumberFormat="1" applyFont="1" applyFill="1" applyAlignment="1"/>
    <xf numFmtId="0" fontId="52" fillId="0" borderId="0" xfId="20192" applyNumberFormat="1" applyFont="1" applyFill="1" applyAlignment="1"/>
    <xf numFmtId="169" fontId="61" fillId="0" borderId="4" xfId="20190" applyNumberFormat="1" applyFont="1" applyFill="1" applyBorder="1" applyAlignment="1"/>
    <xf numFmtId="0" fontId="61" fillId="0" borderId="0" xfId="11618" applyNumberFormat="1" applyFont="1" applyFill="1" applyAlignment="1">
      <alignment horizontal="center" wrapText="1"/>
    </xf>
    <xf numFmtId="0" fontId="61" fillId="0" borderId="0" xfId="20192" applyNumberFormat="1" applyFont="1" applyFill="1" applyAlignment="1">
      <alignment horizontal="center" vertical="center" wrapText="1"/>
    </xf>
    <xf numFmtId="0" fontId="61" fillId="0" borderId="0" xfId="20192" applyNumberFormat="1" applyFont="1" applyFill="1" applyAlignment="1">
      <alignment horizontal="center" vertical="center"/>
    </xf>
    <xf numFmtId="167" fontId="52" fillId="0" borderId="0" xfId="20190" applyNumberFormat="1" applyFont="1" applyFill="1" applyAlignment="1"/>
    <xf numFmtId="167" fontId="61" fillId="0" borderId="4" xfId="20190" applyNumberFormat="1" applyFont="1" applyFill="1" applyBorder="1" applyAlignment="1"/>
    <xf numFmtId="0" fontId="61" fillId="3" borderId="5" xfId="0" applyNumberFormat="1" applyFont="1" applyFill="1" applyBorder="1" applyAlignment="1"/>
    <xf numFmtId="0" fontId="52" fillId="3" borderId="0" xfId="0" applyNumberFormat="1" applyFont="1" applyFill="1" applyBorder="1" applyAlignment="1"/>
    <xf numFmtId="0" fontId="61" fillId="3" borderId="4" xfId="0" applyNumberFormat="1" applyFont="1" applyFill="1" applyBorder="1" applyAlignment="1"/>
    <xf numFmtId="10" fontId="170" fillId="0" borderId="5" xfId="20189" applyFont="1" applyFill="1" applyBorder="1"/>
    <xf numFmtId="0" fontId="170" fillId="0" borderId="0" xfId="20192" applyNumberFormat="1" applyFont="1" applyFill="1" applyAlignment="1"/>
    <xf numFmtId="10" fontId="52" fillId="0" borderId="0" xfId="3372" applyFont="1" applyBorder="1"/>
    <xf numFmtId="10" fontId="149" fillId="0" borderId="0" xfId="3372" applyFont="1" applyBorder="1"/>
    <xf numFmtId="0" fontId="149" fillId="3" borderId="0" xfId="0" applyNumberFormat="1" applyFont="1" applyFill="1" applyBorder="1" applyAlignment="1"/>
    <xf numFmtId="0" fontId="149" fillId="3" borderId="0" xfId="0" applyNumberFormat="1" applyFont="1" applyFill="1" applyAlignment="1"/>
    <xf numFmtId="169" fontId="149" fillId="3" borderId="0" xfId="0" applyNumberFormat="1" applyFont="1" applyFill="1" applyAlignment="1"/>
    <xf numFmtId="0" fontId="45" fillId="0" borderId="0" xfId="0" applyNumberFormat="1" applyFont="1" applyFill="1" applyAlignment="1"/>
    <xf numFmtId="0" fontId="61" fillId="0" borderId="0" xfId="11618" applyNumberFormat="1" applyFont="1" applyFill="1" applyAlignment="1"/>
    <xf numFmtId="0" fontId="61" fillId="0" borderId="4" xfId="0" applyNumberFormat="1" applyFont="1" applyFill="1" applyBorder="1" applyAlignment="1"/>
    <xf numFmtId="0" fontId="61" fillId="0" borderId="4" xfId="20192" applyNumberFormat="1" applyFont="1" applyFill="1" applyBorder="1" applyAlignment="1"/>
    <xf numFmtId="169" fontId="149" fillId="0" borderId="0" xfId="20190" applyNumberFormat="1" applyFont="1" applyFill="1" applyAlignment="1"/>
    <xf numFmtId="173" fontId="149" fillId="0" borderId="0" xfId="20192" applyFont="1" applyFill="1">
      <alignment horizontal="left" wrapText="1"/>
    </xf>
    <xf numFmtId="169" fontId="149" fillId="0" borderId="5" xfId="20190" applyNumberFormat="1" applyFont="1" applyFill="1" applyBorder="1" applyAlignment="1"/>
    <xf numFmtId="169" fontId="170" fillId="0" borderId="4" xfId="20190" applyNumberFormat="1" applyFont="1" applyFill="1" applyBorder="1" applyAlignment="1"/>
    <xf numFmtId="0" fontId="45" fillId="3" borderId="0" xfId="0" applyNumberFormat="1" applyFont="1" applyFill="1" applyAlignment="1">
      <alignment horizontal="center"/>
    </xf>
    <xf numFmtId="0" fontId="61" fillId="3" borderId="4" xfId="0" applyNumberFormat="1" applyFont="1" applyFill="1" applyBorder="1" applyAlignment="1">
      <alignment horizontal="center"/>
    </xf>
    <xf numFmtId="0" fontId="61" fillId="3" borderId="5" xfId="0" applyNumberFormat="1" applyFont="1" applyFill="1" applyBorder="1" applyAlignment="1">
      <alignment horizontal="center"/>
    </xf>
    <xf numFmtId="169" fontId="170" fillId="0" borderId="5" xfId="20190" applyNumberFormat="1" applyFont="1" applyFill="1" applyBorder="1" applyAlignment="1"/>
    <xf numFmtId="167" fontId="149" fillId="0" borderId="0" xfId="20190" applyNumberFormat="1" applyFont="1" applyFill="1" applyAlignment="1"/>
    <xf numFmtId="167" fontId="170" fillId="0" borderId="4" xfId="20190" applyNumberFormat="1" applyFont="1" applyFill="1" applyBorder="1" applyAlignment="1"/>
    <xf numFmtId="168" fontId="170" fillId="0" borderId="4" xfId="20191" applyNumberFormat="1" applyFont="1" applyFill="1" applyBorder="1" applyAlignment="1"/>
    <xf numFmtId="173" fontId="170" fillId="0" borderId="0" xfId="11618" applyFont="1" applyAlignment="1">
      <alignment horizontal="left"/>
    </xf>
    <xf numFmtId="0" fontId="170" fillId="3" borderId="0" xfId="11618" applyNumberFormat="1" applyFont="1" applyFill="1" applyAlignment="1"/>
    <xf numFmtId="41" fontId="149" fillId="3" borderId="0" xfId="2667" applyFont="1"/>
    <xf numFmtId="41" fontId="170" fillId="3" borderId="0" xfId="2667" applyFont="1"/>
    <xf numFmtId="41" fontId="149" fillId="129" borderId="24" xfId="11618" applyNumberFormat="1" applyFont="1" applyFill="1" applyBorder="1" applyAlignment="1">
      <alignment horizontal="right" wrapText="1"/>
    </xf>
    <xf numFmtId="0" fontId="149" fillId="3" borderId="0" xfId="11618" applyNumberFormat="1" applyFont="1" applyFill="1" applyAlignment="1"/>
    <xf numFmtId="2" fontId="149" fillId="3" borderId="0" xfId="11618" applyNumberFormat="1" applyFont="1" applyFill="1" applyAlignment="1">
      <alignment horizontal="center"/>
    </xf>
    <xf numFmtId="0" fontId="170" fillId="128" borderId="0" xfId="11618" applyNumberFormat="1" applyFont="1" applyFill="1" applyAlignment="1">
      <alignment horizontal="center" wrapText="1"/>
    </xf>
    <xf numFmtId="41" fontId="149" fillId="129" borderId="0" xfId="11618" applyNumberFormat="1" applyFont="1" applyFill="1" applyBorder="1" applyAlignment="1">
      <alignment horizontal="right" wrapText="1"/>
    </xf>
    <xf numFmtId="41" fontId="52" fillId="129" borderId="0" xfId="11618" applyNumberFormat="1" applyFont="1" applyFill="1" applyBorder="1" applyAlignment="1">
      <alignment horizontal="right" wrapText="1"/>
    </xf>
    <xf numFmtId="0" fontId="170" fillId="3" borderId="0" xfId="2667" applyNumberFormat="1" applyFont="1"/>
    <xf numFmtId="41" fontId="170" fillId="3" borderId="0" xfId="11618" applyNumberFormat="1" applyFont="1" applyFill="1" applyAlignment="1"/>
    <xf numFmtId="0" fontId="170" fillId="3" borderId="4" xfId="20184" applyNumberFormat="1" applyFont="1" applyFill="1" applyBorder="1" applyAlignment="1">
      <alignment horizontal="center" wrapText="1"/>
    </xf>
    <xf numFmtId="2" fontId="149" fillId="3" borderId="0" xfId="20184" applyNumberFormat="1" applyFont="1" applyFill="1" applyAlignment="1">
      <alignment horizontal="center"/>
    </xf>
    <xf numFmtId="0" fontId="149" fillId="3" borderId="0" xfId="20184" applyNumberFormat="1" applyFont="1" applyFill="1" applyAlignment="1"/>
    <xf numFmtId="169" fontId="149" fillId="3" borderId="0" xfId="20182" applyNumberFormat="1" applyFont="1" applyFill="1" applyAlignment="1"/>
    <xf numFmtId="173" fontId="149" fillId="0" borderId="0" xfId="20184" applyFont="1">
      <alignment horizontal="left" wrapText="1"/>
    </xf>
    <xf numFmtId="2" fontId="170" fillId="3" borderId="4" xfId="20184" applyNumberFormat="1" applyFont="1" applyFill="1" applyBorder="1" applyAlignment="1">
      <alignment horizontal="center"/>
    </xf>
    <xf numFmtId="0" fontId="170" fillId="3" borderId="4" xfId="20184" applyNumberFormat="1" applyFont="1" applyFill="1" applyBorder="1" applyAlignment="1"/>
    <xf numFmtId="169" fontId="170" fillId="3" borderId="4" xfId="20182" applyNumberFormat="1" applyFont="1" applyFill="1" applyBorder="1" applyAlignment="1"/>
    <xf numFmtId="2" fontId="170" fillId="3" borderId="5" xfId="20184" applyNumberFormat="1" applyFont="1" applyFill="1" applyBorder="1" applyAlignment="1">
      <alignment horizontal="center"/>
    </xf>
    <xf numFmtId="0" fontId="170" fillId="3" borderId="5" xfId="20184" applyNumberFormat="1" applyFont="1" applyFill="1" applyBorder="1" applyAlignment="1"/>
    <xf numFmtId="169" fontId="170" fillId="3" borderId="5" xfId="20182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 wrapText="1"/>
    </xf>
    <xf numFmtId="2" fontId="149" fillId="3" borderId="0" xfId="20188" applyNumberFormat="1" applyFont="1" applyFill="1" applyAlignment="1">
      <alignment horizontal="center"/>
    </xf>
    <xf numFmtId="0" fontId="149" fillId="3" borderId="0" xfId="20188" applyNumberFormat="1" applyFont="1" applyFill="1" applyAlignment="1"/>
    <xf numFmtId="0" fontId="149" fillId="3" borderId="0" xfId="20188" applyNumberFormat="1" applyFont="1" applyFill="1" applyAlignment="1">
      <alignment horizontal="center"/>
    </xf>
    <xf numFmtId="169" fontId="149" fillId="3" borderId="0" xfId="20186" applyNumberFormat="1" applyFont="1" applyFill="1" applyAlignment="1">
      <alignment horizontal="center"/>
    </xf>
    <xf numFmtId="2" fontId="170" fillId="3" borderId="4" xfId="20188" applyNumberFormat="1" applyFont="1" applyFill="1" applyBorder="1" applyAlignment="1">
      <alignment horizontal="center"/>
    </xf>
    <xf numFmtId="0" fontId="170" fillId="3" borderId="4" xfId="20188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/>
    </xf>
    <xf numFmtId="169" fontId="170" fillId="3" borderId="4" xfId="20186" applyNumberFormat="1" applyFont="1" applyFill="1" applyBorder="1" applyAlignment="1">
      <alignment horizontal="center"/>
    </xf>
    <xf numFmtId="0" fontId="170" fillId="3" borderId="0" xfId="20188" applyNumberFormat="1" applyFont="1" applyFill="1" applyAlignment="1">
      <alignment horizontal="center"/>
    </xf>
    <xf numFmtId="0" fontId="170" fillId="3" borderId="0" xfId="20188" applyNumberFormat="1" applyFont="1" applyFill="1" applyAlignment="1"/>
    <xf numFmtId="169" fontId="170" fillId="3" borderId="0" xfId="20186" applyNumberFormat="1" applyFont="1" applyFill="1" applyAlignment="1">
      <alignment horizontal="center"/>
    </xf>
    <xf numFmtId="2" fontId="170" fillId="3" borderId="5" xfId="20188" applyNumberFormat="1" applyFont="1" applyFill="1" applyBorder="1" applyAlignment="1">
      <alignment horizontal="center"/>
    </xf>
    <xf numFmtId="0" fontId="170" fillId="3" borderId="5" xfId="20188" applyNumberFormat="1" applyFont="1" applyFill="1" applyBorder="1" applyAlignment="1"/>
    <xf numFmtId="0" fontId="170" fillId="3" borderId="5" xfId="20188" applyNumberFormat="1" applyFont="1" applyFill="1" applyBorder="1" applyAlignment="1">
      <alignment horizontal="center"/>
    </xf>
    <xf numFmtId="169" fontId="170" fillId="3" borderId="5" xfId="20186" applyNumberFormat="1" applyFont="1" applyFill="1" applyBorder="1" applyAlignment="1">
      <alignment horizontal="center"/>
    </xf>
    <xf numFmtId="238" fontId="170" fillId="0" borderId="0" xfId="11618" applyNumberFormat="1" applyFont="1" applyAlignment="1">
      <alignment horizontal="left" vertical="center"/>
    </xf>
    <xf numFmtId="173" fontId="170" fillId="0" borderId="0" xfId="11618" applyFont="1" applyAlignment="1">
      <alignment horizontal="center" wrapText="1"/>
    </xf>
    <xf numFmtId="39" fontId="149" fillId="74" borderId="24" xfId="2683" applyNumberFormat="1" applyFont="1" applyFill="1" applyBorder="1" applyAlignment="1">
      <alignment horizontal="center"/>
    </xf>
    <xf numFmtId="173" fontId="149" fillId="74" borderId="24" xfId="11618" applyFont="1" applyFill="1" applyBorder="1" applyAlignment="1">
      <alignment horizontal="left"/>
    </xf>
    <xf numFmtId="168" fontId="149" fillId="3" borderId="0" xfId="2683" applyNumberFormat="1" applyFont="1" applyFill="1" applyAlignment="1"/>
    <xf numFmtId="168" fontId="149" fillId="74" borderId="24" xfId="2683" applyNumberFormat="1" applyFont="1" applyFill="1" applyBorder="1" applyAlignment="1">
      <alignment horizontal="left"/>
    </xf>
    <xf numFmtId="168" fontId="149" fillId="74" borderId="61" xfId="2683" applyNumberFormat="1" applyFont="1" applyFill="1" applyBorder="1" applyAlignment="1">
      <alignment horizontal="left"/>
    </xf>
    <xf numFmtId="173" fontId="149" fillId="74" borderId="24" xfId="11618" applyFont="1" applyFill="1" applyBorder="1" applyAlignment="1">
      <alignment horizontal="center"/>
    </xf>
    <xf numFmtId="168" fontId="170" fillId="0" borderId="0" xfId="2683" applyNumberFormat="1" applyFont="1" applyAlignment="1">
      <alignment horizontal="left"/>
    </xf>
    <xf numFmtId="173" fontId="149" fillId="0" borderId="0" xfId="11618" applyFont="1" applyAlignment="1">
      <alignment horizontal="left"/>
    </xf>
    <xf numFmtId="173" fontId="149" fillId="74" borderId="24" xfId="11618" quotePrefix="1" applyFont="1" applyFill="1" applyBorder="1" applyAlignment="1">
      <alignment horizontal="left"/>
    </xf>
    <xf numFmtId="39" fontId="149" fillId="74" borderId="24" xfId="2683" quotePrefix="1" applyNumberFormat="1" applyFont="1" applyFill="1" applyBorder="1" applyAlignment="1">
      <alignment horizontal="center"/>
    </xf>
    <xf numFmtId="0" fontId="149" fillId="0" borderId="0" xfId="11618" applyNumberFormat="1" applyFont="1" applyFill="1" applyBorder="1" applyAlignment="1">
      <alignment horizontal="left"/>
    </xf>
    <xf numFmtId="41" fontId="170" fillId="3" borderId="0" xfId="3680" applyFont="1" applyAlignment="1">
      <alignment horizontal="left"/>
    </xf>
    <xf numFmtId="173" fontId="149" fillId="74" borderId="24" xfId="11618" quotePrefix="1" applyFont="1" applyFill="1" applyBorder="1" applyAlignment="1">
      <alignment horizontal="center"/>
    </xf>
    <xf numFmtId="238" fontId="149" fillId="3" borderId="0" xfId="11618" applyNumberFormat="1" applyFont="1" applyFill="1" applyAlignment="1">
      <alignment horizontal="left"/>
    </xf>
    <xf numFmtId="238" fontId="149" fillId="0" borderId="0" xfId="11618" applyNumberFormat="1" applyFont="1" applyAlignment="1">
      <alignment horizontal="left"/>
    </xf>
    <xf numFmtId="41" fontId="149" fillId="3" borderId="0" xfId="11618" applyNumberFormat="1" applyFont="1" applyFill="1" applyAlignment="1"/>
    <xf numFmtId="0" fontId="149" fillId="3" borderId="0" xfId="11618" applyNumberFormat="1" applyFont="1" applyFill="1" applyBorder="1" applyAlignment="1"/>
    <xf numFmtId="173" fontId="149" fillId="74" borderId="61" xfId="11618" applyFont="1" applyFill="1" applyBorder="1" applyAlignment="1">
      <alignment horizontal="left"/>
    </xf>
    <xf numFmtId="164" fontId="149" fillId="0" borderId="67" xfId="0" applyNumberFormat="1" applyFont="1" applyBorder="1"/>
    <xf numFmtId="164" fontId="149" fillId="132" borderId="0" xfId="0" applyNumberFormat="1" applyFont="1" applyFill="1" applyBorder="1"/>
    <xf numFmtId="164" fontId="149" fillId="132" borderId="67" xfId="0" applyNumberFormat="1" applyFont="1" applyFill="1" applyBorder="1"/>
    <xf numFmtId="168" fontId="149" fillId="0" borderId="0" xfId="20140" applyNumberFormat="1" applyFont="1" applyBorder="1"/>
    <xf numFmtId="168" fontId="149" fillId="132" borderId="0" xfId="20140" applyNumberFormat="1" applyFont="1" applyFill="1" applyBorder="1"/>
    <xf numFmtId="164" fontId="149" fillId="0" borderId="0" xfId="0" applyNumberFormat="1" applyFont="1" applyFill="1"/>
    <xf numFmtId="164" fontId="147" fillId="0" borderId="0" xfId="0" applyNumberFormat="1" applyFont="1" applyFill="1"/>
    <xf numFmtId="168" fontId="45" fillId="0" borderId="0" xfId="20140" applyNumberFormat="1" applyFont="1" applyFill="1"/>
    <xf numFmtId="41" fontId="149" fillId="151" borderId="24" xfId="11618" applyNumberFormat="1" applyFont="1" applyFill="1" applyBorder="1" applyAlignment="1">
      <alignment horizontal="right" wrapText="1"/>
    </xf>
    <xf numFmtId="169" fontId="149" fillId="0" borderId="0" xfId="20182" applyNumberFormat="1" applyFont="1" applyFill="1" applyAlignment="1"/>
    <xf numFmtId="41" fontId="170" fillId="151" borderId="0" xfId="2667" applyFont="1" applyFill="1"/>
    <xf numFmtId="0" fontId="52" fillId="151" borderId="63" xfId="11618" applyNumberFormat="1" applyFont="1" applyFill="1" applyBorder="1" applyAlignment="1"/>
    <xf numFmtId="0" fontId="52" fillId="151" borderId="64" xfId="11618" applyNumberFormat="1" applyFont="1" applyFill="1" applyBorder="1" applyAlignment="1"/>
    <xf numFmtId="0" fontId="52" fillId="151" borderId="65" xfId="11618" applyNumberFormat="1" applyFont="1" applyFill="1" applyBorder="1" applyAlignment="1"/>
    <xf numFmtId="0" fontId="52" fillId="151" borderId="66" xfId="11618" applyNumberFormat="1" applyFont="1" applyFill="1" applyBorder="1" applyAlignment="1"/>
    <xf numFmtId="0" fontId="52" fillId="151" borderId="68" xfId="11618" applyNumberFormat="1" applyFont="1" applyFill="1" applyBorder="1" applyAlignment="1"/>
    <xf numFmtId="0" fontId="52" fillId="151" borderId="31" xfId="11618" applyNumberFormat="1" applyFont="1" applyFill="1" applyBorder="1" applyAlignment="1"/>
    <xf numFmtId="0" fontId="52" fillId="151" borderId="69" xfId="11618" applyNumberFormat="1" applyFont="1" applyFill="1" applyBorder="1" applyAlignment="1"/>
    <xf numFmtId="169" fontId="52" fillId="151" borderId="0" xfId="11618" applyNumberFormat="1" applyFont="1" applyFill="1" applyBorder="1" applyAlignment="1"/>
    <xf numFmtId="9" fontId="52" fillId="151" borderId="67" xfId="1" applyNumberFormat="1" applyFont="1" applyFill="1" applyBorder="1" applyAlignment="1"/>
    <xf numFmtId="192" fontId="147" fillId="0" borderId="0" xfId="0" applyNumberFormat="1" applyFont="1"/>
    <xf numFmtId="0" fontId="147" fillId="0" borderId="0" xfId="0" applyFont="1" applyAlignment="1">
      <alignment horizontal="center"/>
    </xf>
    <xf numFmtId="0" fontId="52" fillId="0" borderId="0" xfId="11732" applyFont="1"/>
    <xf numFmtId="0" fontId="147" fillId="0" borderId="0" xfId="11732" applyFont="1"/>
    <xf numFmtId="44" fontId="52" fillId="0" borderId="0" xfId="11732" applyNumberFormat="1" applyFont="1"/>
    <xf numFmtId="204" fontId="52" fillId="0" borderId="0" xfId="1" applyNumberFormat="1" applyFont="1"/>
    <xf numFmtId="10" fontId="52" fillId="0" borderId="0" xfId="11732" applyNumberFormat="1" applyFont="1"/>
    <xf numFmtId="37" fontId="52" fillId="0" borderId="0" xfId="11732" applyNumberFormat="1" applyFont="1"/>
    <xf numFmtId="0" fontId="52" fillId="0" borderId="0" xfId="11732" applyFont="1" applyFill="1"/>
    <xf numFmtId="0" fontId="147" fillId="0" borderId="0" xfId="11732" applyFont="1" applyFill="1"/>
    <xf numFmtId="169" fontId="52" fillId="0" borderId="0" xfId="2777" applyNumberFormat="1" applyFont="1" applyFill="1"/>
    <xf numFmtId="44" fontId="52" fillId="0" borderId="0" xfId="11732" applyNumberFormat="1" applyFont="1" applyFill="1"/>
    <xf numFmtId="0" fontId="61" fillId="0" borderId="0" xfId="11732" applyFont="1"/>
    <xf numFmtId="0" fontId="52" fillId="0" borderId="0" xfId="11732" applyFont="1" applyAlignment="1">
      <alignment horizontal="center"/>
    </xf>
    <xf numFmtId="44" fontId="147" fillId="0" borderId="0" xfId="11732" applyNumberFormat="1" applyFont="1" applyFill="1"/>
    <xf numFmtId="0" fontId="52" fillId="0" borderId="74" xfId="11732" applyFont="1" applyFill="1" applyBorder="1"/>
    <xf numFmtId="0" fontId="52" fillId="0" borderId="70" xfId="11732" applyFont="1" applyFill="1" applyBorder="1"/>
    <xf numFmtId="169" fontId="146" fillId="0" borderId="70" xfId="2777" applyNumberFormat="1" applyFont="1" applyFill="1" applyBorder="1"/>
    <xf numFmtId="44" fontId="52" fillId="0" borderId="74" xfId="2777" applyNumberFormat="1" applyFont="1" applyFill="1" applyBorder="1"/>
    <xf numFmtId="44" fontId="52" fillId="0" borderId="70" xfId="2777" applyNumberFormat="1" applyFont="1" applyFill="1" applyBorder="1"/>
    <xf numFmtId="44" fontId="52" fillId="0" borderId="0" xfId="2777" applyNumberFormat="1" applyFont="1" applyFill="1" applyBorder="1"/>
    <xf numFmtId="10" fontId="52" fillId="0" borderId="74" xfId="1" applyNumberFormat="1" applyFont="1" applyFill="1" applyBorder="1"/>
    <xf numFmtId="10" fontId="52" fillId="0" borderId="70" xfId="1" applyNumberFormat="1" applyFont="1" applyFill="1" applyBorder="1"/>
    <xf numFmtId="169" fontId="146" fillId="0" borderId="70" xfId="11732" applyNumberFormat="1" applyFont="1" applyFill="1" applyBorder="1"/>
    <xf numFmtId="44" fontId="52" fillId="0" borderId="74" xfId="11732" applyNumberFormat="1" applyFont="1" applyBorder="1"/>
    <xf numFmtId="44" fontId="52" fillId="0" borderId="70" xfId="11732" applyNumberFormat="1" applyFont="1" applyBorder="1"/>
    <xf numFmtId="169" fontId="52" fillId="0" borderId="74" xfId="2777" applyNumberFormat="1" applyFont="1" applyFill="1" applyBorder="1"/>
    <xf numFmtId="169" fontId="52" fillId="0" borderId="70" xfId="2777" applyNumberFormat="1" applyFont="1" applyFill="1" applyBorder="1"/>
    <xf numFmtId="0" fontId="52" fillId="0" borderId="0" xfId="11732" quotePrefix="1" applyFont="1" applyAlignment="1">
      <alignment horizontal="left"/>
    </xf>
    <xf numFmtId="9" fontId="52" fillId="0" borderId="0" xfId="1" applyFont="1" applyFill="1"/>
    <xf numFmtId="169" fontId="149" fillId="0" borderId="70" xfId="2777" applyNumberFormat="1" applyFont="1" applyFill="1" applyBorder="1"/>
    <xf numFmtId="9" fontId="147" fillId="0" borderId="0" xfId="11732" applyNumberFormat="1" applyFont="1" applyFill="1"/>
    <xf numFmtId="9" fontId="52" fillId="0" borderId="74" xfId="1" applyFont="1" applyFill="1" applyBorder="1"/>
    <xf numFmtId="9" fontId="52" fillId="0" borderId="70" xfId="1" applyFont="1" applyFill="1" applyBorder="1"/>
    <xf numFmtId="169" fontId="147" fillId="0" borderId="70" xfId="2777" applyNumberFormat="1" applyFont="1" applyFill="1" applyBorder="1"/>
    <xf numFmtId="0" fontId="147" fillId="0" borderId="0" xfId="11732" applyFont="1" applyAlignment="1">
      <alignment horizontal="right"/>
    </xf>
    <xf numFmtId="0" fontId="52" fillId="0" borderId="77" xfId="11732" applyFont="1" applyFill="1" applyBorder="1"/>
    <xf numFmtId="169" fontId="149" fillId="0" borderId="3" xfId="2777" applyNumberFormat="1" applyFont="1" applyFill="1" applyBorder="1"/>
    <xf numFmtId="169" fontId="149" fillId="0" borderId="78" xfId="2777" applyNumberFormat="1" applyFont="1" applyFill="1" applyBorder="1"/>
    <xf numFmtId="169" fontId="52" fillId="0" borderId="77" xfId="2777" applyNumberFormat="1" applyFont="1" applyFill="1" applyBorder="1"/>
    <xf numFmtId="0" fontId="52" fillId="0" borderId="73" xfId="11732" applyFont="1" applyFill="1" applyBorder="1"/>
    <xf numFmtId="0" fontId="52" fillId="0" borderId="3" xfId="11732" applyFont="1" applyFill="1" applyBorder="1"/>
    <xf numFmtId="169" fontId="52" fillId="0" borderId="73" xfId="2777" applyNumberFormat="1" applyFont="1" applyFill="1" applyBorder="1"/>
    <xf numFmtId="169" fontId="149" fillId="0" borderId="74" xfId="2777" applyNumberFormat="1" applyFont="1" applyFill="1" applyBorder="1"/>
    <xf numFmtId="169" fontId="52" fillId="0" borderId="0" xfId="2777" applyNumberFormat="1" applyFont="1" applyFill="1" applyBorder="1"/>
    <xf numFmtId="169" fontId="149" fillId="0" borderId="0" xfId="2777" applyNumberFormat="1" applyFont="1" applyFill="1"/>
    <xf numFmtId="0" fontId="52" fillId="0" borderId="0" xfId="11732" applyFont="1" applyAlignment="1">
      <alignment horizontal="left"/>
    </xf>
    <xf numFmtId="0" fontId="52" fillId="0" borderId="0" xfId="11732" applyFont="1" applyFill="1" applyBorder="1"/>
    <xf numFmtId="10" fontId="149" fillId="0" borderId="70" xfId="1" applyNumberFormat="1" applyFont="1" applyFill="1" applyBorder="1"/>
    <xf numFmtId="169" fontId="147" fillId="0" borderId="70" xfId="11732" applyNumberFormat="1" applyFont="1" applyFill="1" applyBorder="1"/>
    <xf numFmtId="41" fontId="147" fillId="0" borderId="0" xfId="11732" applyNumberFormat="1" applyFont="1" applyFill="1"/>
    <xf numFmtId="169" fontId="52" fillId="0" borderId="75" xfId="2777" applyNumberFormat="1" applyFont="1" applyFill="1" applyBorder="1"/>
    <xf numFmtId="169" fontId="52" fillId="0" borderId="71" xfId="2777" applyNumberFormat="1" applyFont="1" applyFill="1" applyBorder="1"/>
    <xf numFmtId="169" fontId="52" fillId="0" borderId="6" xfId="2777" applyNumberFormat="1" applyFont="1" applyFill="1" applyBorder="1"/>
    <xf numFmtId="164" fontId="52" fillId="0" borderId="0" xfId="11732" applyNumberFormat="1" applyFont="1" applyFill="1"/>
    <xf numFmtId="0" fontId="147" fillId="0" borderId="0" xfId="11732" applyFont="1" applyFill="1" applyAlignment="1">
      <alignment horizontal="center" wrapText="1"/>
    </xf>
    <xf numFmtId="0" fontId="52" fillId="0" borderId="74" xfId="11732" quotePrefix="1" applyFont="1" applyFill="1" applyBorder="1" applyAlignment="1">
      <alignment horizontal="center" wrapText="1"/>
    </xf>
    <xf numFmtId="0" fontId="52" fillId="0" borderId="70" xfId="11732" applyFont="1" applyFill="1" applyBorder="1" applyAlignment="1">
      <alignment horizontal="center" wrapText="1"/>
    </xf>
    <xf numFmtId="0" fontId="52" fillId="0" borderId="0" xfId="11732" applyFont="1" applyFill="1" applyBorder="1" applyAlignment="1">
      <alignment horizontal="center" wrapText="1"/>
    </xf>
    <xf numFmtId="0" fontId="52" fillId="0" borderId="70" xfId="11732" quotePrefix="1" applyFont="1" applyFill="1" applyBorder="1" applyAlignment="1">
      <alignment horizontal="center" wrapText="1"/>
    </xf>
    <xf numFmtId="0" fontId="52" fillId="0" borderId="0" xfId="11732" quotePrefix="1" applyFont="1" applyFill="1" applyBorder="1" applyAlignment="1">
      <alignment horizontal="center" wrapText="1"/>
    </xf>
    <xf numFmtId="0" fontId="52" fillId="0" borderId="0" xfId="11732" applyFont="1" applyBorder="1" applyAlignment="1">
      <alignment horizontal="center" wrapText="1"/>
    </xf>
    <xf numFmtId="0" fontId="61" fillId="0" borderId="3" xfId="11732" applyFont="1" applyFill="1" applyBorder="1" applyAlignment="1">
      <alignment horizontal="center" wrapText="1"/>
    </xf>
    <xf numFmtId="0" fontId="61" fillId="0" borderId="73" xfId="11732" quotePrefix="1" applyFont="1" applyFill="1" applyBorder="1" applyAlignment="1">
      <alignment horizontal="center" wrapText="1"/>
    </xf>
    <xf numFmtId="0" fontId="61" fillId="0" borderId="3" xfId="11732" quotePrefix="1" applyFont="1" applyFill="1" applyBorder="1" applyAlignment="1">
      <alignment horizontal="center" wrapText="1"/>
    </xf>
    <xf numFmtId="0" fontId="61" fillId="0" borderId="3" xfId="11732" applyFont="1" applyBorder="1" applyAlignment="1">
      <alignment horizontal="center" wrapText="1"/>
    </xf>
    <xf numFmtId="0" fontId="61" fillId="0" borderId="42" xfId="0" applyFont="1" applyFill="1" applyBorder="1" applyAlignment="1">
      <alignment horizontal="center" wrapText="1"/>
    </xf>
    <xf numFmtId="0" fontId="61" fillId="0" borderId="6" xfId="11732" applyFont="1" applyBorder="1"/>
    <xf numFmtId="0" fontId="61" fillId="0" borderId="38" xfId="11732" applyFont="1" applyBorder="1"/>
    <xf numFmtId="43" fontId="149" fillId="0" borderId="23" xfId="20140" applyNumberFormat="1" applyFont="1" applyBorder="1"/>
    <xf numFmtId="14" fontId="45" fillId="0" borderId="0" xfId="0" applyNumberFormat="1" applyFont="1"/>
    <xf numFmtId="169" fontId="52" fillId="0" borderId="0" xfId="20135" applyNumberFormat="1" applyFont="1" applyFill="1" applyBorder="1"/>
    <xf numFmtId="169" fontId="52" fillId="0" borderId="0" xfId="20135" applyNumberFormat="1" applyFont="1" applyFill="1"/>
    <xf numFmtId="169" fontId="52" fillId="0" borderId="5" xfId="20135" applyNumberFormat="1" applyFont="1" applyFill="1" applyBorder="1"/>
    <xf numFmtId="3" fontId="149" fillId="0" borderId="0" xfId="20194" applyNumberFormat="1" applyFont="1" applyFill="1" applyBorder="1"/>
    <xf numFmtId="169" fontId="149" fillId="0" borderId="0" xfId="20135" applyNumberFormat="1" applyFont="1" applyFill="1" applyBorder="1"/>
    <xf numFmtId="168" fontId="149" fillId="0" borderId="4" xfId="20195" applyNumberFormat="1" applyFont="1" applyFill="1" applyBorder="1"/>
    <xf numFmtId="169" fontId="149" fillId="0" borderId="4" xfId="20135" applyNumberFormat="1" applyFont="1" applyFill="1" applyBorder="1"/>
    <xf numFmtId="3" fontId="149" fillId="0" borderId="4" xfId="20194" applyNumberFormat="1" applyFont="1" applyFill="1" applyBorder="1"/>
    <xf numFmtId="168" fontId="52" fillId="0" borderId="5" xfId="0" applyNumberFormat="1" applyFont="1" applyFill="1" applyBorder="1"/>
    <xf numFmtId="169" fontId="52" fillId="0" borderId="5" xfId="0" applyNumberFormat="1" applyFont="1" applyFill="1" applyBorder="1"/>
    <xf numFmtId="9" fontId="149" fillId="0" borderId="0" xfId="20193" applyFont="1" applyFill="1"/>
    <xf numFmtId="169" fontId="149" fillId="0" borderId="4" xfId="20194" applyNumberFormat="1" applyFont="1" applyFill="1" applyBorder="1"/>
    <xf numFmtId="168" fontId="52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Fill="1" applyBorder="1" applyAlignment="1">
      <alignment horizontal="center"/>
    </xf>
    <xf numFmtId="168" fontId="150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Border="1" applyAlignment="1">
      <alignment horizontal="center"/>
    </xf>
    <xf numFmtId="168" fontId="149" fillId="0" borderId="42" xfId="20140" applyNumberFormat="1" applyFont="1" applyFill="1" applyBorder="1" applyAlignment="1">
      <alignment horizontal="center"/>
    </xf>
    <xf numFmtId="168" fontId="149" fillId="0" borderId="40" xfId="20140" applyNumberFormat="1" applyFont="1" applyBorder="1" applyAlignment="1">
      <alignment horizontal="center"/>
    </xf>
    <xf numFmtId="168" fontId="149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 wrapText="1"/>
    </xf>
    <xf numFmtId="168" fontId="150" fillId="0" borderId="40" xfId="20140" applyNumberFormat="1" applyFont="1" applyFill="1" applyBorder="1" applyAlignment="1">
      <alignment horizontal="center" wrapText="1"/>
    </xf>
    <xf numFmtId="168" fontId="149" fillId="0" borderId="42" xfId="20140" applyNumberFormat="1" applyFont="1" applyFill="1" applyBorder="1" applyAlignment="1">
      <alignment horizontal="center" wrapText="1"/>
    </xf>
    <xf numFmtId="0" fontId="61" fillId="0" borderId="59" xfId="0" applyFont="1" applyBorder="1" applyAlignment="1">
      <alignment horizontal="center" wrapText="1"/>
    </xf>
    <xf numFmtId="0" fontId="61" fillId="0" borderId="4" xfId="0" applyFont="1" applyBorder="1" applyAlignment="1">
      <alignment horizontal="center" wrapText="1"/>
    </xf>
    <xf numFmtId="168" fontId="61" fillId="0" borderId="59" xfId="20140" applyNumberFormat="1" applyFont="1" applyBorder="1" applyAlignment="1">
      <alignment horizontal="center" wrapText="1"/>
    </xf>
    <xf numFmtId="168" fontId="61" fillId="0" borderId="60" xfId="20140" applyNumberFormat="1" applyFont="1" applyBorder="1" applyAlignment="1">
      <alignment horizontal="center" wrapText="1"/>
    </xf>
    <xf numFmtId="0" fontId="170" fillId="0" borderId="4" xfId="20188" applyNumberFormat="1" applyFont="1" applyFill="1" applyBorder="1" applyAlignment="1">
      <alignment horizontal="center" wrapText="1"/>
    </xf>
    <xf numFmtId="0" fontId="61" fillId="0" borderId="0" xfId="20188" applyNumberFormat="1" applyFont="1" applyFill="1" applyAlignment="1">
      <alignment horizontal="center" vertical="center" wrapText="1"/>
    </xf>
    <xf numFmtId="0" fontId="52" fillId="0" borderId="0" xfId="20188" applyNumberFormat="1" applyFont="1" applyFill="1" applyAlignment="1">
      <alignment horizontal="center"/>
    </xf>
    <xf numFmtId="169" fontId="149" fillId="0" borderId="0" xfId="20186" applyNumberFormat="1" applyFont="1" applyFill="1" applyAlignment="1">
      <alignment horizontal="center"/>
    </xf>
    <xf numFmtId="169" fontId="170" fillId="0" borderId="4" xfId="20186" applyNumberFormat="1" applyFont="1" applyFill="1" applyBorder="1" applyAlignment="1">
      <alignment horizontal="center"/>
    </xf>
    <xf numFmtId="169" fontId="52" fillId="0" borderId="0" xfId="20186" applyNumberFormat="1" applyFont="1" applyFill="1" applyAlignment="1">
      <alignment horizontal="center"/>
    </xf>
    <xf numFmtId="169" fontId="170" fillId="0" borderId="0" xfId="20186" applyNumberFormat="1" applyFont="1" applyFill="1" applyAlignment="1">
      <alignment horizontal="center"/>
    </xf>
    <xf numFmtId="169" fontId="170" fillId="0" borderId="5" xfId="20186" applyNumberFormat="1" applyFont="1" applyFill="1" applyBorder="1" applyAlignment="1">
      <alignment horizontal="center"/>
    </xf>
    <xf numFmtId="169" fontId="91" fillId="0" borderId="0" xfId="2762" applyNumberFormat="1" applyFont="1" applyFill="1" applyAlignment="1"/>
    <xf numFmtId="0" fontId="170" fillId="0" borderId="4" xfId="20184" applyNumberFormat="1" applyFont="1" applyFill="1" applyBorder="1" applyAlignment="1">
      <alignment horizontal="center" wrapText="1"/>
    </xf>
    <xf numFmtId="0" fontId="61" fillId="0" borderId="0" xfId="20184" applyNumberFormat="1" applyFont="1" applyFill="1" applyAlignment="1">
      <alignment horizontal="center" vertical="center" wrapText="1"/>
    </xf>
    <xf numFmtId="173" fontId="52" fillId="0" borderId="0" xfId="20184" applyFont="1" applyFill="1">
      <alignment horizontal="left" wrapText="1"/>
    </xf>
    <xf numFmtId="169" fontId="170" fillId="0" borderId="4" xfId="20182" applyNumberFormat="1" applyFont="1" applyFill="1" applyBorder="1" applyAlignment="1"/>
    <xf numFmtId="169" fontId="52" fillId="0" borderId="0" xfId="20182" applyNumberFormat="1" applyFont="1" applyFill="1" applyAlignment="1"/>
    <xf numFmtId="169" fontId="170" fillId="0" borderId="5" xfId="20182" applyNumberFormat="1" applyFont="1" applyFill="1" applyBorder="1" applyAlignment="1"/>
    <xf numFmtId="0" fontId="170" fillId="0" borderId="4" xfId="20192" applyNumberFormat="1" applyFont="1" applyFill="1" applyBorder="1" applyAlignment="1">
      <alignment horizontal="center" wrapText="1"/>
    </xf>
    <xf numFmtId="10" fontId="149" fillId="0" borderId="0" xfId="3372" applyFont="1" applyFill="1" applyBorder="1"/>
    <xf numFmtId="169" fontId="149" fillId="0" borderId="0" xfId="2762" applyNumberFormat="1" applyFont="1" applyFill="1" applyAlignment="1"/>
    <xf numFmtId="0" fontId="149" fillId="0" borderId="0" xfId="0" applyNumberFormat="1" applyFont="1" applyFill="1" applyAlignment="1"/>
    <xf numFmtId="169" fontId="170" fillId="0" borderId="5" xfId="2762" applyNumberFormat="1" applyFont="1" applyFill="1" applyBorder="1" applyAlignment="1"/>
    <xf numFmtId="10" fontId="52" fillId="0" borderId="0" xfId="3372" applyFont="1" applyFill="1" applyBorder="1"/>
    <xf numFmtId="0" fontId="0" fillId="0" borderId="0" xfId="0" applyFill="1" applyAlignment="1">
      <alignment horizontal="center" wrapText="1"/>
    </xf>
    <xf numFmtId="169" fontId="149" fillId="0" borderId="0" xfId="20135" applyNumberFormat="1" applyFont="1" applyFill="1" applyAlignment="1"/>
    <xf numFmtId="169" fontId="170" fillId="0" borderId="4" xfId="20135" applyNumberFormat="1" applyFont="1" applyFill="1" applyBorder="1" applyAlignment="1"/>
    <xf numFmtId="44" fontId="52" fillId="0" borderId="0" xfId="2762" applyNumberFormat="1" applyFont="1" applyFill="1"/>
    <xf numFmtId="204" fontId="45" fillId="0" borderId="0" xfId="1" applyNumberFormat="1" applyFont="1"/>
    <xf numFmtId="0" fontId="52" fillId="0" borderId="0" xfId="11732" applyFont="1" applyFill="1" applyAlignment="1">
      <alignment horizontal="center" wrapText="1"/>
    </xf>
    <xf numFmtId="169" fontId="52" fillId="0" borderId="4" xfId="20135" applyNumberFormat="1" applyFont="1" applyFill="1" applyBorder="1"/>
    <xf numFmtId="169" fontId="149" fillId="0" borderId="0" xfId="20135" applyNumberFormat="1" applyFont="1" applyFill="1"/>
    <xf numFmtId="169" fontId="45" fillId="0" borderId="0" xfId="20135" applyNumberFormat="1" applyFont="1" applyFill="1"/>
    <xf numFmtId="169" fontId="52" fillId="0" borderId="6" xfId="20135" applyNumberFormat="1" applyFont="1" applyFill="1" applyBorder="1"/>
    <xf numFmtId="169" fontId="147" fillId="0" borderId="0" xfId="2762" applyNumberFormat="1" applyFont="1" applyFill="1"/>
    <xf numFmtId="169" fontId="61" fillId="0" borderId="3" xfId="0" applyNumberFormat="1" applyFont="1" applyFill="1" applyBorder="1" applyAlignment="1">
      <alignment horizontal="center" wrapText="1"/>
    </xf>
    <xf numFmtId="169" fontId="52" fillId="0" borderId="0" xfId="0" quotePrefix="1" applyNumberFormat="1" applyFont="1" applyFill="1" applyBorder="1" applyAlignment="1">
      <alignment horizontal="center" wrapText="1"/>
    </xf>
    <xf numFmtId="169" fontId="52" fillId="0" borderId="0" xfId="20135" quotePrefix="1" applyNumberFormat="1" applyFont="1" applyFill="1" applyBorder="1" applyAlignment="1">
      <alignment horizontal="center" wrapText="1"/>
    </xf>
    <xf numFmtId="169" fontId="52" fillId="0" borderId="0" xfId="20135" applyNumberFormat="1" applyFont="1" applyFill="1" applyAlignment="1">
      <alignment horizontal="center" wrapText="1"/>
    </xf>
    <xf numFmtId="0" fontId="52" fillId="0" borderId="0" xfId="20231" applyFont="1" applyFill="1"/>
    <xf numFmtId="0" fontId="61" fillId="0" borderId="0" xfId="20231" quotePrefix="1" applyFont="1" applyFill="1" applyAlignment="1">
      <alignment wrapText="1"/>
    </xf>
    <xf numFmtId="0" fontId="52" fillId="0" borderId="0" xfId="20232" applyFont="1" applyFill="1" applyAlignment="1">
      <alignment horizontal="center" wrapText="1"/>
    </xf>
    <xf numFmtId="169" fontId="52" fillId="0" borderId="0" xfId="20232" applyNumberFormat="1" applyFont="1" applyFill="1"/>
    <xf numFmtId="0" fontId="52" fillId="0" borderId="0" xfId="20232" applyFont="1" applyFill="1"/>
    <xf numFmtId="0" fontId="52" fillId="0" borderId="31" xfId="20232" applyFont="1" applyFill="1" applyBorder="1"/>
    <xf numFmtId="0" fontId="52" fillId="0" borderId="31" xfId="20232" quotePrefix="1" applyFont="1" applyFill="1" applyBorder="1" applyAlignment="1">
      <alignment horizontal="left"/>
    </xf>
    <xf numFmtId="0" fontId="52" fillId="0" borderId="68" xfId="20232" quotePrefix="1" applyFont="1" applyFill="1" applyBorder="1" applyAlignment="1">
      <alignment horizontal="left"/>
    </xf>
    <xf numFmtId="0" fontId="52" fillId="0" borderId="0" xfId="20232" applyFont="1" applyFill="1" applyBorder="1"/>
    <xf numFmtId="0" fontId="52" fillId="0" borderId="0" xfId="20232" applyFont="1" applyFill="1" applyBorder="1" applyAlignment="1">
      <alignment horizontal="left"/>
    </xf>
    <xf numFmtId="0" fontId="52" fillId="0" borderId="66" xfId="20232" applyFont="1" applyFill="1" applyBorder="1" applyAlignment="1">
      <alignment horizontal="left"/>
    </xf>
    <xf numFmtId="0" fontId="52" fillId="0" borderId="0" xfId="20232" quotePrefix="1" applyFont="1" applyFill="1" applyBorder="1" applyAlignment="1">
      <alignment horizontal="left"/>
    </xf>
    <xf numFmtId="0" fontId="52" fillId="0" borderId="66" xfId="20232" quotePrefix="1" applyFont="1" applyFill="1" applyBorder="1" applyAlignment="1">
      <alignment horizontal="left"/>
    </xf>
    <xf numFmtId="0" fontId="52" fillId="0" borderId="64" xfId="20232" applyFont="1" applyFill="1" applyBorder="1"/>
    <xf numFmtId="0" fontId="52" fillId="0" borderId="64" xfId="20232" quotePrefix="1" applyFont="1" applyFill="1" applyBorder="1" applyAlignment="1">
      <alignment horizontal="left"/>
    </xf>
    <xf numFmtId="0" fontId="52" fillId="0" borderId="63" xfId="20232" quotePrefix="1" applyFont="1" applyFill="1" applyBorder="1" applyAlignment="1">
      <alignment horizontal="left"/>
    </xf>
    <xf numFmtId="0" fontId="52" fillId="0" borderId="0" xfId="20232" applyFont="1" applyFill="1" applyAlignment="1">
      <alignment horizontal="center"/>
    </xf>
    <xf numFmtId="44" fontId="52" fillId="0" borderId="0" xfId="20231" applyNumberFormat="1" applyFont="1" applyFill="1"/>
    <xf numFmtId="0" fontId="52" fillId="0" borderId="0" xfId="20232" quotePrefix="1" applyFont="1" applyFill="1" applyAlignment="1">
      <alignment horizontal="center"/>
    </xf>
    <xf numFmtId="0" fontId="52" fillId="0" borderId="0" xfId="20232" quotePrefix="1" applyFont="1" applyFill="1" applyAlignment="1">
      <alignment horizontal="left"/>
    </xf>
    <xf numFmtId="44" fontId="147" fillId="0" borderId="0" xfId="20231" applyNumberFormat="1" applyFont="1" applyFill="1"/>
    <xf numFmtId="0" fontId="147" fillId="0" borderId="0" xfId="20231" applyFont="1" applyFill="1"/>
    <xf numFmtId="0" fontId="149" fillId="0" borderId="0" xfId="20232" applyFont="1" applyFill="1"/>
    <xf numFmtId="0" fontId="52" fillId="0" borderId="0" xfId="20232" applyFont="1" applyFill="1" applyAlignment="1">
      <alignment horizontal="left"/>
    </xf>
    <xf numFmtId="0" fontId="52" fillId="0" borderId="0" xfId="20232" applyFont="1" applyFill="1" applyAlignment="1">
      <alignment horizontal="left" indent="1"/>
    </xf>
    <xf numFmtId="0" fontId="52" fillId="0" borderId="0" xfId="20232" quotePrefix="1" applyFont="1" applyFill="1" applyAlignment="1">
      <alignment horizontal="left" indent="1"/>
    </xf>
    <xf numFmtId="0" fontId="52" fillId="0" borderId="0" xfId="20232" applyFont="1" applyFill="1" applyAlignment="1">
      <alignment horizontal="center" vertical="top" wrapText="1"/>
    </xf>
    <xf numFmtId="0" fontId="52" fillId="0" borderId="0" xfId="20232" applyFont="1" applyFill="1" applyBorder="1" applyAlignment="1">
      <alignment horizontal="center" vertical="top" wrapText="1"/>
    </xf>
    <xf numFmtId="0" fontId="52" fillId="0" borderId="0" xfId="20232" applyFont="1" applyFill="1" applyBorder="1" applyAlignment="1">
      <alignment horizontal="left" vertical="top" wrapText="1"/>
    </xf>
    <xf numFmtId="0" fontId="52" fillId="0" borderId="0" xfId="20232" quotePrefix="1" applyFont="1" applyFill="1" applyAlignment="1">
      <alignment horizontal="center" vertical="top" wrapText="1"/>
    </xf>
    <xf numFmtId="0" fontId="61" fillId="131" borderId="23" xfId="20231" applyFont="1" applyFill="1" applyBorder="1" applyAlignment="1">
      <alignment horizontal="center" wrapText="1"/>
    </xf>
    <xf numFmtId="0" fontId="61" fillId="0" borderId="23" xfId="20232" quotePrefix="1" applyFont="1" applyFill="1" applyBorder="1" applyAlignment="1">
      <alignment horizontal="center" wrapText="1"/>
    </xf>
    <xf numFmtId="0" fontId="61" fillId="0" borderId="23" xfId="20232" applyFont="1" applyFill="1" applyBorder="1" applyAlignment="1">
      <alignment horizontal="center" wrapText="1"/>
    </xf>
    <xf numFmtId="0" fontId="52" fillId="0" borderId="0" xfId="20231" applyFont="1" applyFill="1" applyAlignment="1">
      <alignment horizontal="center"/>
    </xf>
    <xf numFmtId="189" fontId="45" fillId="0" borderId="0" xfId="0" applyNumberFormat="1" applyFont="1" applyFill="1" applyBorder="1"/>
    <xf numFmtId="189" fontId="45" fillId="0" borderId="5" xfId="0" applyNumberFormat="1" applyFont="1" applyFill="1" applyBorder="1"/>
    <xf numFmtId="1" fontId="52" fillId="0" borderId="0" xfId="0" applyNumberFormat="1" applyFont="1" applyBorder="1" applyAlignment="1">
      <alignment horizontal="center"/>
    </xf>
    <xf numFmtId="1" fontId="52" fillId="0" borderId="0" xfId="0" quotePrefix="1" applyNumberFormat="1" applyFont="1" applyFill="1" applyBorder="1" applyAlignment="1">
      <alignment horizontal="center" wrapText="1"/>
    </xf>
    <xf numFmtId="1" fontId="52" fillId="0" borderId="0" xfId="2683" applyNumberFormat="1" applyFont="1" applyFill="1" applyBorder="1" applyAlignment="1">
      <alignment horizontal="center"/>
    </xf>
    <xf numFmtId="1" fontId="45" fillId="95" borderId="6" xfId="0" applyNumberFormat="1" applyFont="1" applyFill="1" applyBorder="1" applyAlignment="1">
      <alignment horizontal="center"/>
    </xf>
    <xf numFmtId="1" fontId="52" fillId="95" borderId="6" xfId="0" applyNumberFormat="1" applyFont="1" applyFill="1" applyBorder="1" applyAlignment="1">
      <alignment horizontal="center"/>
    </xf>
    <xf numFmtId="1" fontId="52" fillId="0" borderId="3" xfId="0" applyNumberFormat="1" applyFont="1" applyBorder="1" applyAlignment="1">
      <alignment horizontal="center"/>
    </xf>
    <xf numFmtId="169" fontId="149" fillId="0" borderId="0" xfId="2762" applyNumberFormat="1" applyFont="1" applyFill="1"/>
    <xf numFmtId="0" fontId="149" fillId="0" borderId="0" xfId="0" quotePrefix="1" applyFont="1" applyFill="1" applyBorder="1" applyAlignment="1">
      <alignment horizontal="left" indent="1"/>
    </xf>
    <xf numFmtId="0" fontId="149" fillId="0" borderId="0" xfId="0" quotePrefix="1" applyFont="1" applyFill="1" applyBorder="1" applyAlignment="1"/>
    <xf numFmtId="164" fontId="149" fillId="0" borderId="0" xfId="0" applyNumberFormat="1" applyFont="1" applyFill="1" applyBorder="1" applyAlignment="1">
      <alignment horizontal="center"/>
    </xf>
    <xf numFmtId="190" fontId="149" fillId="0" borderId="0" xfId="0" applyNumberFormat="1" applyFont="1" applyFill="1" applyBorder="1" applyAlignment="1">
      <alignment horizontal="center"/>
    </xf>
    <xf numFmtId="0" fontId="52" fillId="0" borderId="6" xfId="0" quotePrefix="1" applyFont="1" applyFill="1" applyBorder="1" applyAlignment="1">
      <alignment horizontal="center"/>
    </xf>
    <xf numFmtId="43" fontId="149" fillId="0" borderId="0" xfId="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right" wrapText="1"/>
    </xf>
    <xf numFmtId="194" fontId="52" fillId="0" borderId="0" xfId="20135" applyNumberFormat="1" applyFont="1" applyFill="1" applyBorder="1"/>
    <xf numFmtId="164" fontId="149" fillId="0" borderId="0" xfId="0" applyNumberFormat="1" applyFont="1" applyFill="1" applyBorder="1"/>
    <xf numFmtId="10" fontId="149" fillId="0" borderId="0" xfId="0" applyNumberFormat="1" applyFont="1" applyFill="1" applyBorder="1"/>
    <xf numFmtId="44" fontId="147" fillId="0" borderId="0" xfId="20135" applyFont="1" applyFill="1"/>
    <xf numFmtId="4" fontId="149" fillId="0" borderId="0" xfId="0" applyNumberFormat="1" applyFont="1" applyFill="1" applyBorder="1"/>
    <xf numFmtId="1" fontId="149" fillId="0" borderId="0" xfId="0" applyNumberFormat="1" applyFont="1" applyFill="1" applyBorder="1"/>
    <xf numFmtId="164" fontId="45" fillId="0" borderId="103" xfId="0" applyNumberFormat="1" applyFont="1" applyFill="1" applyBorder="1"/>
    <xf numFmtId="17" fontId="149" fillId="0" borderId="40" xfId="0" quotePrefix="1" applyNumberFormat="1" applyFont="1" applyBorder="1" applyAlignment="1">
      <alignment horizontal="right" indent="1"/>
    </xf>
    <xf numFmtId="14" fontId="149" fillId="0" borderId="0" xfId="3210" applyNumberFormat="1" applyFont="1" applyBorder="1" applyAlignment="1" applyProtection="1">
      <alignment vertical="center"/>
    </xf>
    <xf numFmtId="3" fontId="149" fillId="0" borderId="0" xfId="3210" applyNumberFormat="1" applyFont="1" applyBorder="1"/>
    <xf numFmtId="3" fontId="45" fillId="0" borderId="0" xfId="0" applyNumberFormat="1" applyFont="1" applyBorder="1"/>
    <xf numFmtId="3" fontId="52" fillId="0" borderId="0" xfId="0" applyNumberFormat="1" applyFont="1" applyFill="1" applyBorder="1"/>
    <xf numFmtId="3" fontId="52" fillId="0" borderId="0" xfId="0" applyNumberFormat="1" applyFont="1" applyBorder="1"/>
    <xf numFmtId="17" fontId="149" fillId="0" borderId="42" xfId="0" quotePrefix="1" applyNumberFormat="1" applyFont="1" applyBorder="1" applyAlignment="1">
      <alignment horizontal="right" indent="1"/>
    </xf>
    <xf numFmtId="14" fontId="149" fillId="0" borderId="3" xfId="3210" applyNumberFormat="1" applyFont="1" applyBorder="1" applyAlignment="1" applyProtection="1">
      <alignment vertical="center"/>
    </xf>
    <xf numFmtId="243" fontId="149" fillId="0" borderId="3" xfId="0" applyNumberFormat="1" applyFont="1" applyBorder="1" applyAlignment="1">
      <alignment horizontal="center" vertical="top" wrapText="1"/>
    </xf>
    <xf numFmtId="3" fontId="149" fillId="0" borderId="3" xfId="3210" applyNumberFormat="1" applyFont="1" applyBorder="1"/>
    <xf numFmtId="3" fontId="45" fillId="0" borderId="3" xfId="0" applyNumberFormat="1" applyFont="1" applyBorder="1"/>
    <xf numFmtId="3" fontId="52" fillId="0" borderId="3" xfId="0" applyNumberFormat="1" applyFont="1" applyFill="1" applyBorder="1"/>
    <xf numFmtId="3" fontId="52" fillId="0" borderId="3" xfId="0" applyNumberFormat="1" applyFont="1" applyBorder="1"/>
    <xf numFmtId="10" fontId="45" fillId="150" borderId="31" xfId="1" applyNumberFormat="1" applyFont="1" applyFill="1" applyBorder="1"/>
    <xf numFmtId="10" fontId="45" fillId="150" borderId="69" xfId="1" applyNumberFormat="1" applyFont="1" applyFill="1" applyBorder="1"/>
    <xf numFmtId="44" fontId="149" fillId="131" borderId="0" xfId="20135" applyFont="1" applyFill="1"/>
    <xf numFmtId="0" fontId="45" fillId="0" borderId="0" xfId="0" applyFont="1" applyFill="1" applyBorder="1" applyAlignment="1">
      <alignment wrapText="1"/>
    </xf>
    <xf numFmtId="164" fontId="149" fillId="0" borderId="40" xfId="0" applyNumberFormat="1" applyFont="1" applyFill="1" applyBorder="1"/>
    <xf numFmtId="10" fontId="149" fillId="0" borderId="40" xfId="0" applyNumberFormat="1" applyFont="1" applyFill="1" applyBorder="1"/>
    <xf numFmtId="164" fontId="45" fillId="0" borderId="40" xfId="0" applyNumberFormat="1" applyFont="1" applyFill="1" applyBorder="1"/>
    <xf numFmtId="164" fontId="45" fillId="0" borderId="6" xfId="20135" applyNumberFormat="1" applyFont="1" applyBorder="1"/>
    <xf numFmtId="1" fontId="149" fillId="0" borderId="0" xfId="0" applyNumberFormat="1" applyFont="1" applyFill="1" applyBorder="1" applyAlignment="1">
      <alignment horizontal="center"/>
    </xf>
    <xf numFmtId="0" fontId="144" fillId="0" borderId="0" xfId="0" applyFont="1" applyAlignment="1">
      <alignment horizontal="center" wrapText="1"/>
    </xf>
    <xf numFmtId="0" fontId="61" fillId="0" borderId="4" xfId="20192" applyNumberFormat="1" applyFont="1" applyFill="1" applyBorder="1" applyAlignment="1">
      <alignment horizontal="center" wrapText="1"/>
    </xf>
    <xf numFmtId="0" fontId="149" fillId="0" borderId="0" xfId="0" applyNumberFormat="1" applyFont="1" applyFill="1" applyBorder="1" applyAlignment="1"/>
    <xf numFmtId="166" fontId="149" fillId="0" borderId="0" xfId="2683" applyNumberFormat="1" applyFont="1" applyFill="1" applyAlignment="1"/>
    <xf numFmtId="0" fontId="52" fillId="0" borderId="0" xfId="0" applyNumberFormat="1" applyFont="1" applyFill="1" applyBorder="1" applyAlignment="1"/>
    <xf numFmtId="44" fontId="52" fillId="0" borderId="0" xfId="20192" applyNumberFormat="1" applyFont="1" applyFill="1" applyAlignment="1"/>
    <xf numFmtId="41" fontId="52" fillId="0" borderId="0" xfId="20192" applyNumberFormat="1" applyFont="1" applyFill="1" applyAlignment="1"/>
    <xf numFmtId="165" fontId="45" fillId="0" borderId="0" xfId="1" applyNumberFormat="1" applyFont="1"/>
    <xf numFmtId="44" fontId="150" fillId="0" borderId="0" xfId="20135" applyFont="1" applyFill="1" applyBorder="1" applyAlignment="1">
      <alignment horizontal="center"/>
    </xf>
    <xf numFmtId="169" fontId="52" fillId="0" borderId="70" xfId="11732" applyNumberFormat="1" applyFont="1" applyBorder="1"/>
    <xf numFmtId="169" fontId="52" fillId="0" borderId="0" xfId="11732" applyNumberFormat="1" applyFont="1"/>
    <xf numFmtId="169" fontId="52" fillId="0" borderId="74" xfId="11732" applyNumberFormat="1" applyFont="1" applyBorder="1"/>
    <xf numFmtId="169" fontId="52" fillId="0" borderId="0" xfId="11732" applyNumberFormat="1" applyFont="1" applyFill="1"/>
    <xf numFmtId="169" fontId="52" fillId="0" borderId="70" xfId="11732" applyNumberFormat="1" applyFont="1" applyFill="1" applyBorder="1"/>
    <xf numFmtId="169" fontId="52" fillId="0" borderId="74" xfId="11732" applyNumberFormat="1" applyFont="1" applyFill="1" applyBorder="1"/>
    <xf numFmtId="169" fontId="52" fillId="0" borderId="0" xfId="1" applyNumberFormat="1" applyFont="1" applyFill="1"/>
    <xf numFmtId="169" fontId="52" fillId="0" borderId="72" xfId="11732" applyNumberFormat="1" applyFont="1" applyFill="1" applyBorder="1"/>
    <xf numFmtId="169" fontId="52" fillId="0" borderId="5" xfId="11732" applyNumberFormat="1" applyFont="1" applyFill="1" applyBorder="1"/>
    <xf numFmtId="169" fontId="52" fillId="0" borderId="76" xfId="11732" applyNumberFormat="1" applyFont="1" applyFill="1" applyBorder="1"/>
    <xf numFmtId="10" fontId="45" fillId="0" borderId="0" xfId="1" applyNumberFormat="1" applyFont="1"/>
    <xf numFmtId="10" fontId="45" fillId="0" borderId="5" xfId="1" applyNumberFormat="1" applyFont="1" applyFill="1" applyBorder="1"/>
    <xf numFmtId="17" fontId="149" fillId="132" borderId="40" xfId="0" quotePrefix="1" applyNumberFormat="1" applyFont="1" applyFill="1" applyBorder="1" applyAlignment="1">
      <alignment horizontal="right" indent="1"/>
    </xf>
    <xf numFmtId="14" fontId="149" fillId="132" borderId="0" xfId="3210" applyNumberFormat="1" applyFont="1" applyFill="1" applyBorder="1" applyAlignment="1" applyProtection="1">
      <alignment vertical="center"/>
    </xf>
    <xf numFmtId="243" fontId="149" fillId="132" borderId="0" xfId="0" applyNumberFormat="1" applyFont="1" applyFill="1" applyBorder="1" applyAlignment="1">
      <alignment horizontal="center" vertical="top" wrapText="1"/>
    </xf>
    <xf numFmtId="3" fontId="149" fillId="132" borderId="0" xfId="3210" applyNumberFormat="1" applyFont="1" applyFill="1" applyBorder="1"/>
    <xf numFmtId="3" fontId="45" fillId="132" borderId="0" xfId="0" applyNumberFormat="1" applyFont="1" applyFill="1" applyBorder="1"/>
    <xf numFmtId="3" fontId="52" fillId="132" borderId="0" xfId="0" applyNumberFormat="1" applyFont="1" applyFill="1" applyBorder="1"/>
    <xf numFmtId="0" fontId="153" fillId="151" borderId="63" xfId="0" applyFont="1" applyFill="1" applyBorder="1"/>
    <xf numFmtId="0" fontId="45" fillId="151" borderId="64" xfId="0" applyFont="1" applyFill="1" applyBorder="1"/>
    <xf numFmtId="10" fontId="45" fillId="151" borderId="64" xfId="0" applyNumberFormat="1" applyFont="1" applyFill="1" applyBorder="1"/>
    <xf numFmtId="10" fontId="45" fillId="151" borderId="65" xfId="0" applyNumberFormat="1" applyFont="1" applyFill="1" applyBorder="1"/>
    <xf numFmtId="0" fontId="45" fillId="151" borderId="68" xfId="0" applyFont="1" applyFill="1" applyBorder="1"/>
    <xf numFmtId="0" fontId="45" fillId="151" borderId="31" xfId="0" applyFont="1" applyFill="1" applyBorder="1"/>
    <xf numFmtId="10" fontId="45" fillId="151" borderId="31" xfId="1" applyNumberFormat="1" applyFont="1" applyFill="1" applyBorder="1"/>
    <xf numFmtId="10" fontId="45" fillId="151" borderId="69" xfId="1" applyNumberFormat="1" applyFont="1" applyFill="1" applyBorder="1"/>
    <xf numFmtId="10" fontId="45" fillId="0" borderId="40" xfId="1" applyNumberFormat="1" applyFont="1" applyBorder="1"/>
    <xf numFmtId="10" fontId="45" fillId="132" borderId="40" xfId="1" applyNumberFormat="1" applyFont="1" applyFill="1" applyBorder="1"/>
    <xf numFmtId="10" fontId="45" fillId="132" borderId="45" xfId="1" applyNumberFormat="1" applyFont="1" applyFill="1" applyBorder="1"/>
    <xf numFmtId="10" fontId="45" fillId="132" borderId="0" xfId="1" applyNumberFormat="1" applyFont="1" applyFill="1" applyBorder="1"/>
    <xf numFmtId="10" fontId="45" fillId="132" borderId="41" xfId="1" applyNumberFormat="1" applyFont="1" applyFill="1" applyBorder="1"/>
    <xf numFmtId="10" fontId="45" fillId="0" borderId="41" xfId="1" applyNumberFormat="1" applyFont="1" applyBorder="1"/>
    <xf numFmtId="10" fontId="45" fillId="0" borderId="45" xfId="1" applyNumberFormat="1" applyFont="1" applyBorder="1"/>
    <xf numFmtId="10" fontId="45" fillId="0" borderId="0" xfId="1" applyNumberFormat="1" applyFont="1" applyBorder="1"/>
    <xf numFmtId="10" fontId="45" fillId="0" borderId="43" xfId="1" applyNumberFormat="1" applyFont="1" applyBorder="1"/>
    <xf numFmtId="10" fontId="45" fillId="0" borderId="42" xfId="1" applyNumberFormat="1" applyFont="1" applyBorder="1"/>
    <xf numFmtId="10" fontId="45" fillId="0" borderId="44" xfId="1" applyNumberFormat="1" applyFont="1" applyBorder="1"/>
    <xf numFmtId="10" fontId="45" fillId="0" borderId="3" xfId="1" applyNumberFormat="1" applyFont="1" applyBorder="1"/>
    <xf numFmtId="43" fontId="52" fillId="0" borderId="0" xfId="20140" applyFont="1" applyFill="1"/>
    <xf numFmtId="0" fontId="61" fillId="0" borderId="0" xfId="0" applyFont="1" applyFill="1" applyAlignment="1">
      <alignment horizontal="center"/>
    </xf>
    <xf numFmtId="0" fontId="61" fillId="0" borderId="73" xfId="11732" applyFont="1" applyFill="1" applyBorder="1" applyAlignment="1">
      <alignment horizontal="center" wrapText="1"/>
    </xf>
    <xf numFmtId="193" fontId="149" fillId="95" borderId="80" xfId="2949" applyNumberFormat="1" applyFont="1" applyFill="1" applyBorder="1" applyAlignment="1">
      <alignment horizontal="right" vertical="top"/>
    </xf>
    <xf numFmtId="193" fontId="149" fillId="0" borderId="81" xfId="2949" applyNumberFormat="1" applyFont="1" applyBorder="1" applyAlignment="1">
      <alignment horizontal="right" vertical="top"/>
    </xf>
    <xf numFmtId="193" fontId="149" fillId="95" borderId="81" xfId="2949" applyNumberFormat="1" applyFont="1" applyFill="1" applyBorder="1" applyAlignment="1">
      <alignment horizontal="right" vertical="top"/>
    </xf>
    <xf numFmtId="193" fontId="149" fillId="95" borderId="84" xfId="2949" applyNumberFormat="1" applyFont="1" applyFill="1" applyBorder="1" applyAlignment="1">
      <alignment horizontal="right" vertical="top"/>
    </xf>
    <xf numFmtId="189" fontId="45" fillId="0" borderId="0" xfId="0" applyNumberFormat="1" applyFont="1"/>
    <xf numFmtId="0" fontId="144" fillId="131" borderId="3" xfId="0" applyFont="1" applyFill="1" applyBorder="1" applyAlignment="1">
      <alignment wrapText="1"/>
    </xf>
    <xf numFmtId="0" fontId="144" fillId="131" borderId="3" xfId="0" applyFont="1" applyFill="1" applyBorder="1" applyAlignment="1">
      <alignment horizontal="center"/>
    </xf>
    <xf numFmtId="0" fontId="144" fillId="131" borderId="3" xfId="0" applyFont="1" applyFill="1" applyBorder="1" applyAlignment="1">
      <alignment horizontal="center" wrapText="1"/>
    </xf>
    <xf numFmtId="0" fontId="147" fillId="131" borderId="0" xfId="0" applyFont="1" applyFill="1"/>
    <xf numFmtId="44" fontId="45" fillId="131" borderId="0" xfId="20135" applyFont="1" applyFill="1"/>
    <xf numFmtId="44" fontId="147" fillId="131" borderId="0" xfId="20135" applyFont="1" applyFill="1"/>
    <xf numFmtId="44" fontId="45" fillId="131" borderId="6" xfId="20135" applyFont="1" applyFill="1" applyBorder="1"/>
    <xf numFmtId="0" fontId="45" fillId="131" borderId="5" xfId="0" applyFont="1" applyFill="1" applyBorder="1"/>
    <xf numFmtId="189" fontId="45" fillId="131" borderId="5" xfId="0" applyNumberFormat="1" applyFont="1" applyFill="1" applyBorder="1"/>
    <xf numFmtId="189" fontId="147" fillId="131" borderId="0" xfId="20135" applyNumberFormat="1" applyFont="1" applyFill="1"/>
    <xf numFmtId="189" fontId="45" fillId="131" borderId="0" xfId="0" applyNumberFormat="1" applyFont="1" applyFill="1" applyBorder="1"/>
    <xf numFmtId="164" fontId="45" fillId="131" borderId="0" xfId="0" applyNumberFormat="1" applyFont="1" applyFill="1"/>
    <xf numFmtId="0" fontId="147" fillId="131" borderId="0" xfId="0" applyFont="1" applyFill="1" applyAlignment="1">
      <alignment horizontal="right"/>
    </xf>
    <xf numFmtId="164" fontId="147" fillId="131" borderId="0" xfId="0" applyNumberFormat="1" applyFont="1" applyFill="1"/>
    <xf numFmtId="0" fontId="45" fillId="131" borderId="0" xfId="0" applyFont="1" applyFill="1" applyBorder="1" applyAlignment="1">
      <alignment horizontal="right"/>
    </xf>
    <xf numFmtId="164" fontId="45" fillId="131" borderId="6" xfId="0" applyNumberFormat="1" applyFont="1" applyFill="1" applyBorder="1"/>
    <xf numFmtId="190" fontId="45" fillId="131" borderId="0" xfId="0" applyNumberFormat="1" applyFont="1" applyFill="1"/>
    <xf numFmtId="164" fontId="45" fillId="131" borderId="62" xfId="0" applyNumberFormat="1" applyFont="1" applyFill="1" applyBorder="1"/>
    <xf numFmtId="0" fontId="149" fillId="0" borderId="0" xfId="0" applyFont="1" applyAlignment="1">
      <alignment horizontal="center"/>
    </xf>
    <xf numFmtId="44" fontId="149" fillId="0" borderId="0" xfId="20135" applyFont="1" applyAlignment="1">
      <alignment horizontal="center"/>
    </xf>
    <xf numFmtId="194" fontId="149" fillId="0" borderId="0" xfId="20135" applyNumberFormat="1" applyFont="1" applyAlignment="1">
      <alignment horizontal="center"/>
    </xf>
    <xf numFmtId="194" fontId="45" fillId="0" borderId="0" xfId="20135" applyNumberFormat="1" applyFont="1"/>
    <xf numFmtId="194" fontId="149" fillId="0" borderId="0" xfId="20135" applyNumberFormat="1" applyFont="1"/>
    <xf numFmtId="14" fontId="150" fillId="0" borderId="0" xfId="0" applyNumberFormat="1" applyFont="1" applyAlignment="1">
      <alignment horizontal="center"/>
    </xf>
    <xf numFmtId="44" fontId="149" fillId="0" borderId="0" xfId="20135" applyFont="1" applyFill="1" applyAlignment="1">
      <alignment horizontal="center"/>
    </xf>
    <xf numFmtId="0" fontId="45" fillId="0" borderId="0" xfId="0" applyFont="1" applyBorder="1" applyAlignment="1">
      <alignment horizontal="center"/>
    </xf>
    <xf numFmtId="169" fontId="147" fillId="0" borderId="0" xfId="20231" applyNumberFormat="1" applyFont="1" applyFill="1"/>
    <xf numFmtId="190" fontId="45" fillId="0" borderId="5" xfId="0" applyNumberFormat="1" applyFont="1" applyFill="1" applyBorder="1"/>
    <xf numFmtId="190" fontId="45" fillId="0" borderId="62" xfId="0" applyNumberFormat="1" applyFont="1" applyFill="1" applyBorder="1"/>
    <xf numFmtId="10" fontId="45" fillId="0" borderId="62" xfId="0" applyNumberFormat="1" applyFont="1" applyFill="1" applyBorder="1"/>
    <xf numFmtId="204" fontId="45" fillId="0" borderId="62" xfId="0" applyNumberFormat="1" applyFont="1" applyFill="1" applyBorder="1"/>
    <xf numFmtId="44" fontId="149" fillId="0" borderId="0" xfId="20135" applyNumberFormat="1" applyFont="1" applyFill="1"/>
    <xf numFmtId="189" fontId="149" fillId="0" borderId="0" xfId="3021" applyNumberFormat="1" applyFont="1" applyFill="1"/>
    <xf numFmtId="0" fontId="145" fillId="0" borderId="0" xfId="0" applyFont="1" applyFill="1"/>
    <xf numFmtId="169" fontId="149" fillId="0" borderId="5" xfId="20194" applyNumberFormat="1" applyFont="1" applyFill="1" applyBorder="1"/>
    <xf numFmtId="10" fontId="149" fillId="0" borderId="65" xfId="20232" applyNumberFormat="1" applyFont="1" applyFill="1" applyBorder="1"/>
    <xf numFmtId="10" fontId="149" fillId="0" borderId="67" xfId="20193" applyNumberFormat="1" applyFont="1" applyFill="1" applyBorder="1"/>
    <xf numFmtId="0" fontId="149" fillId="0" borderId="67" xfId="20232" applyFont="1" applyFill="1" applyBorder="1"/>
    <xf numFmtId="10" fontId="170" fillId="0" borderId="69" xfId="20193" applyNumberFormat="1" applyFont="1" applyFill="1" applyBorder="1"/>
    <xf numFmtId="0" fontId="45" fillId="131" borderId="68" xfId="0" applyFont="1" applyFill="1" applyBorder="1"/>
    <xf numFmtId="0" fontId="45" fillId="131" borderId="31" xfId="0" applyFont="1" applyFill="1" applyBorder="1"/>
    <xf numFmtId="0" fontId="45" fillId="131" borderId="69" xfId="0" applyFont="1" applyFill="1" applyBorder="1"/>
    <xf numFmtId="0" fontId="61" fillId="0" borderId="23" xfId="0" applyFont="1" applyFill="1" applyBorder="1" applyAlignment="1">
      <alignment horizontal="center" wrapText="1"/>
    </xf>
    <xf numFmtId="0" fontId="61" fillId="3" borderId="0" xfId="0" applyNumberFormat="1" applyFont="1" applyFill="1" applyAlignment="1"/>
    <xf numFmtId="0" fontId="8" fillId="3" borderId="0" xfId="0" applyNumberFormat="1" applyFont="1" applyFill="1" applyBorder="1" applyAlignment="1"/>
    <xf numFmtId="0" fontId="0" fillId="3" borderId="0" xfId="0" applyNumberFormat="1" applyFill="1" applyAlignment="1"/>
    <xf numFmtId="0" fontId="6" fillId="3" borderId="5" xfId="0" applyNumberFormat="1" applyFont="1" applyFill="1" applyBorder="1" applyAlignment="1"/>
    <xf numFmtId="0" fontId="0" fillId="3" borderId="0" xfId="0" quotePrefix="1" applyNumberFormat="1" applyFill="1" applyAlignment="1">
      <alignment horizontal="left"/>
    </xf>
    <xf numFmtId="0" fontId="6" fillId="3" borderId="4" xfId="0" quotePrefix="1" applyNumberFormat="1" applyFont="1" applyFill="1" applyBorder="1" applyAlignment="1">
      <alignment horizontal="left"/>
    </xf>
    <xf numFmtId="0" fontId="8" fillId="3" borderId="0" xfId="0" quotePrefix="1" applyNumberFormat="1" applyFont="1" applyFill="1" applyBorder="1" applyAlignment="1">
      <alignment horizontal="left"/>
    </xf>
    <xf numFmtId="0" fontId="6" fillId="3" borderId="4" xfId="0" applyNumberFormat="1" applyFont="1" applyFill="1" applyBorder="1" applyAlignment="1"/>
    <xf numFmtId="43" fontId="149" fillId="0" borderId="0" xfId="20140" applyFont="1" applyFill="1" applyBorder="1"/>
    <xf numFmtId="43" fontId="149" fillId="0" borderId="0" xfId="20140" applyFont="1" applyFill="1" applyBorder="1" applyAlignment="1"/>
    <xf numFmtId="43" fontId="45" fillId="0" borderId="0" xfId="20140" applyFont="1" applyFill="1" applyAlignment="1"/>
    <xf numFmtId="43" fontId="52" fillId="3" borderId="0" xfId="20140" applyFont="1" applyFill="1" applyBorder="1" applyAlignment="1"/>
    <xf numFmtId="43" fontId="149" fillId="0" borderId="0" xfId="20140" applyFont="1" applyBorder="1"/>
    <xf numFmtId="0" fontId="61" fillId="0" borderId="0" xfId="0" applyFont="1" applyFill="1" applyAlignment="1">
      <alignment horizontal="center"/>
    </xf>
    <xf numFmtId="0" fontId="14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0" fontId="145" fillId="0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61" fillId="0" borderId="101" xfId="11732" applyFont="1" applyFill="1" applyBorder="1" applyAlignment="1">
      <alignment horizontal="center"/>
    </xf>
    <xf numFmtId="0" fontId="61" fillId="0" borderId="102" xfId="11732" applyFont="1" applyFill="1" applyBorder="1" applyAlignment="1">
      <alignment horizontal="center"/>
    </xf>
    <xf numFmtId="0" fontId="61" fillId="0" borderId="4" xfId="11732" applyFont="1" applyFill="1" applyBorder="1" applyAlignment="1">
      <alignment horizontal="center"/>
    </xf>
    <xf numFmtId="0" fontId="61" fillId="0" borderId="75" xfId="11732" quotePrefix="1" applyFont="1" applyFill="1" applyBorder="1" applyAlignment="1">
      <alignment horizontal="center" wrapText="1"/>
    </xf>
    <xf numFmtId="0" fontId="61" fillId="0" borderId="77" xfId="11732" quotePrefix="1" applyFont="1" applyFill="1" applyBorder="1" applyAlignment="1">
      <alignment horizontal="center" wrapText="1"/>
    </xf>
    <xf numFmtId="0" fontId="61" fillId="0" borderId="0" xfId="11732" applyFont="1" applyAlignment="1">
      <alignment horizontal="center" wrapText="1"/>
    </xf>
    <xf numFmtId="0" fontId="144" fillId="0" borderId="0" xfId="0" applyFont="1" applyAlignment="1">
      <alignment wrapText="1"/>
    </xf>
    <xf numFmtId="0" fontId="170" fillId="0" borderId="0" xfId="11732" applyFont="1" applyAlignment="1">
      <alignment horizontal="center" wrapText="1"/>
    </xf>
    <xf numFmtId="0" fontId="170" fillId="0" borderId="0" xfId="0" applyFont="1" applyAlignment="1">
      <alignment wrapText="1"/>
    </xf>
    <xf numFmtId="0" fontId="61" fillId="0" borderId="39" xfId="11732" quotePrefix="1" applyFont="1" applyFill="1" applyBorder="1" applyAlignment="1">
      <alignment horizontal="center" wrapText="1"/>
    </xf>
    <xf numFmtId="0" fontId="61" fillId="0" borderId="43" xfId="11732" quotePrefix="1" applyFont="1" applyFill="1" applyBorder="1" applyAlignment="1">
      <alignment horizontal="center" wrapText="1"/>
    </xf>
    <xf numFmtId="0" fontId="61" fillId="0" borderId="71" xfId="11732" applyFont="1" applyFill="1" applyBorder="1" applyAlignment="1">
      <alignment horizontal="center" wrapText="1"/>
    </xf>
    <xf numFmtId="0" fontId="61" fillId="0" borderId="73" xfId="11732" applyFont="1" applyFill="1" applyBorder="1" applyAlignment="1">
      <alignment horizontal="center" wrapText="1"/>
    </xf>
    <xf numFmtId="0" fontId="144" fillId="0" borderId="0" xfId="0" applyFont="1" applyFill="1" applyAlignment="1">
      <alignment horizontal="center"/>
    </xf>
    <xf numFmtId="0" fontId="61" fillId="0" borderId="0" xfId="11732" applyFont="1" applyFill="1" applyAlignment="1">
      <alignment horizontal="center"/>
    </xf>
    <xf numFmtId="0" fontId="170" fillId="0" borderId="0" xfId="0" applyFont="1" applyFill="1" applyAlignment="1">
      <alignment horizontal="center"/>
    </xf>
    <xf numFmtId="0" fontId="144" fillId="0" borderId="0" xfId="0" applyFont="1" applyAlignment="1">
      <alignment horizontal="center" wrapText="1"/>
    </xf>
    <xf numFmtId="0" fontId="170" fillId="0" borderId="0" xfId="0" applyFont="1" applyAlignment="1">
      <alignment horizontal="center" wrapText="1"/>
    </xf>
    <xf numFmtId="0" fontId="61" fillId="0" borderId="0" xfId="3021" applyFont="1" applyFill="1" applyAlignment="1">
      <alignment horizontal="center"/>
    </xf>
    <xf numFmtId="0" fontId="170" fillId="0" borderId="0" xfId="3021" applyFont="1" applyFill="1" applyAlignment="1">
      <alignment horizontal="center"/>
    </xf>
    <xf numFmtId="0" fontId="61" fillId="0" borderId="0" xfId="20231" quotePrefix="1" applyFont="1" applyFill="1" applyAlignment="1">
      <alignment horizontal="center" wrapText="1"/>
    </xf>
    <xf numFmtId="0" fontId="45" fillId="0" borderId="0" xfId="0" applyFont="1" applyFill="1" applyAlignment="1">
      <alignment horizontal="center" wrapText="1"/>
    </xf>
    <xf numFmtId="0" fontId="170" fillId="0" borderId="0" xfId="20231" quotePrefix="1" applyFont="1" applyFill="1" applyAlignment="1">
      <alignment horizontal="center" wrapText="1"/>
    </xf>
    <xf numFmtId="0" fontId="149" fillId="0" borderId="0" xfId="0" applyFont="1" applyFill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70" fillId="3" borderId="0" xfId="11618" applyNumberFormat="1" applyFont="1" applyFill="1" applyAlignment="1">
      <alignment horizontal="center" wrapText="1"/>
    </xf>
    <xf numFmtId="0" fontId="173" fillId="0" borderId="0" xfId="0" applyFont="1" applyAlignment="1">
      <alignment horizontal="center" wrapText="1"/>
    </xf>
    <xf numFmtId="0" fontId="61" fillId="3" borderId="0" xfId="0" applyNumberFormat="1" applyFont="1" applyFill="1" applyAlignment="1"/>
    <xf numFmtId="0" fontId="3" fillId="0" borderId="0" xfId="0" applyFont="1" applyAlignment="1">
      <alignment horizontal="center" wrapText="1"/>
    </xf>
    <xf numFmtId="0" fontId="174" fillId="0" borderId="0" xfId="0" applyFont="1" applyAlignment="1">
      <alignment horizontal="center" wrapText="1"/>
    </xf>
    <xf numFmtId="0" fontId="4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44" fillId="0" borderId="59" xfId="0" applyFont="1" applyBorder="1" applyAlignment="1">
      <alignment horizontal="center"/>
    </xf>
    <xf numFmtId="0" fontId="144" fillId="0" borderId="4" xfId="0" applyFont="1" applyBorder="1" applyAlignment="1">
      <alignment horizontal="center"/>
    </xf>
    <xf numFmtId="0" fontId="144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45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 wrapText="1"/>
    </xf>
    <xf numFmtId="0" fontId="45" fillId="0" borderId="4" xfId="0" applyFont="1" applyBorder="1" applyAlignment="1">
      <alignment horizontal="center" wrapText="1"/>
    </xf>
    <xf numFmtId="0" fontId="45" fillId="0" borderId="6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73" fillId="0" borderId="0" xfId="0" applyFont="1" applyAlignment="1">
      <alignment wrapText="1"/>
    </xf>
    <xf numFmtId="0" fontId="170" fillId="0" borderId="0" xfId="0" applyFont="1" applyBorder="1" applyAlignment="1">
      <alignment horizontal="center" wrapText="1"/>
    </xf>
    <xf numFmtId="0" fontId="144" fillId="0" borderId="9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61" fillId="0" borderId="0" xfId="2949" applyFont="1" applyAlignment="1">
      <alignment horizontal="center" vertical="top" wrapText="1"/>
    </xf>
    <xf numFmtId="0" fontId="170" fillId="0" borderId="0" xfId="2949" applyFont="1" applyAlignment="1">
      <alignment horizontal="center" vertical="top" wrapText="1"/>
    </xf>
    <xf numFmtId="0" fontId="52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</cellXfs>
  <cellStyles count="20233">
    <cellStyle name="_x0013_" xfId="19"/>
    <cellStyle name=" 1" xfId="3686"/>
    <cellStyle name=" 1 2" xfId="3687"/>
    <cellStyle name=" 1 3" xfId="3688"/>
    <cellStyle name="_x0013_ 10" xfId="3689"/>
    <cellStyle name="_x0013_ 11" xfId="3690"/>
    <cellStyle name="_x0013_ 12" xfId="3691"/>
    <cellStyle name="_x0013_ 2" xfId="20"/>
    <cellStyle name="_x0013_ 2 2" xfId="3692"/>
    <cellStyle name="_x0013_ 3" xfId="3693"/>
    <cellStyle name="_x0013_ 3 2" xfId="13304"/>
    <cellStyle name="_x0013_ 4" xfId="3694"/>
    <cellStyle name="_x0013_ 4 2" xfId="13305"/>
    <cellStyle name="_x0013_ 4_2011 Operations Snapshot" xfId="13306"/>
    <cellStyle name="_x0013_ 5" xfId="3695"/>
    <cellStyle name="_x0013_ 5 2" xfId="13307"/>
    <cellStyle name="_x0013_ 5 2 2" xfId="13308"/>
    <cellStyle name="_x0013_ 5 2_County_Stop_Light_Chart_2012_02" xfId="13309"/>
    <cellStyle name="_x0013_ 5_2012 Operations Snapshot" xfId="13310"/>
    <cellStyle name="_x0013_ 6" xfId="3696"/>
    <cellStyle name="_x0013_ 6 2" xfId="13311"/>
    <cellStyle name="_x0013_ 6_VarX" xfId="13312"/>
    <cellStyle name="_x0013_ 7" xfId="3697"/>
    <cellStyle name="_x0013_ 8" xfId="3698"/>
    <cellStyle name="_x0013_ 9" xfId="3699"/>
    <cellStyle name="_(C) 2007 CB Weather Adjust" xfId="3700"/>
    <cellStyle name="_(C) 2007 CB Weather Adjust (2)" xfId="3701"/>
    <cellStyle name="_09GRC Gas Transport For Review" xfId="21"/>
    <cellStyle name="_09GRC Gas Transport For Review 2" xfId="22"/>
    <cellStyle name="_09GRC Gas Transport For Review 2 2" xfId="3702"/>
    <cellStyle name="_09GRC Gas Transport For Review 3" xfId="3703"/>
    <cellStyle name="_09GRC Gas Transport For Review_Book4" xfId="23"/>
    <cellStyle name="_09GRC Gas Transport For Review_Book4 2" xfId="24"/>
    <cellStyle name="_09GRC Gas Transport For Review_Book4 2 2" xfId="3704"/>
    <cellStyle name="_09GRC Gas Transport For Review_Book4 3" xfId="3705"/>
    <cellStyle name="_x0013__16.07E Wild Horse Wind Expansionwrkingfile" xfId="25"/>
    <cellStyle name="_x0013__16.07E Wild Horse Wind Expansionwrkingfile 2" xfId="26"/>
    <cellStyle name="_x0013__16.07E Wild Horse Wind Expansionwrkingfile 2 2" xfId="3706"/>
    <cellStyle name="_x0013__16.07E Wild Horse Wind Expansionwrkingfile 3" xfId="3707"/>
    <cellStyle name="_x0013__16.07E Wild Horse Wind Expansionwrkingfile SF" xfId="27"/>
    <cellStyle name="_x0013__16.07E Wild Horse Wind Expansionwrkingfile SF 2" xfId="28"/>
    <cellStyle name="_x0013__16.07E Wild Horse Wind Expansionwrkingfile SF 2 2" xfId="3708"/>
    <cellStyle name="_x0013__16.07E Wild Horse Wind Expansionwrkingfile SF 3" xfId="3709"/>
    <cellStyle name="_x0013__16.37E Wild Horse Expansion DeferralRevwrkingfile SF" xfId="29"/>
    <cellStyle name="_x0013__16.37E Wild Horse Expansion DeferralRevwrkingfile SF 2" xfId="30"/>
    <cellStyle name="_x0013__16.37E Wild Horse Expansion DeferralRevwrkingfile SF 2 2" xfId="3710"/>
    <cellStyle name="_x0013__16.37E Wild Horse Expansion DeferralRevwrkingfile SF 3" xfId="3711"/>
    <cellStyle name="_2.01G Temp Normalization(C)" xfId="3712"/>
    <cellStyle name="_2.05G Pass-Through Revenue and Expenses" xfId="3713"/>
    <cellStyle name="_2.11G Interest on Customer Deposits" xfId="3714"/>
    <cellStyle name="_2008 Strat Plan Power Costs Forecast V2 (2009 Update)" xfId="3715"/>
    <cellStyle name="_2008 Strat Plan Power Costs Forecast V2 (2009 Update) 2" xfId="3716"/>
    <cellStyle name="_2008 Strat Plan Power Costs Forecast V2 (2009 Update)_NIM Summary" xfId="3717"/>
    <cellStyle name="_2008 Strat Plan Power Costs Forecast V2 (2009 Update)_NIM Summary 2" xfId="3718"/>
    <cellStyle name="_2010 Valdman (O&amp;M, Capital, BTL) as of 012110 @ 7am" xfId="13313"/>
    <cellStyle name="_2010 Valdman (O&amp;M, Capital, BTL) as of 012110 @ 7am 10" xfId="13314"/>
    <cellStyle name="_2010 Valdman (O&amp;M, Capital, BTL) as of 012110 @ 7am 10 2" xfId="13315"/>
    <cellStyle name="_2010 Valdman (O&amp;M, Capital, BTL) as of 012110 @ 7am 10_Department" xfId="13316"/>
    <cellStyle name="_2010 Valdman (O&amp;M, Capital, BTL) as of 012110 @ 7am 10_Department 2" xfId="13317"/>
    <cellStyle name="_2010 Valdman (O&amp;M, Capital, BTL) as of 012110 @ 7am 10_VarX" xfId="13318"/>
    <cellStyle name="_2010 Valdman (O&amp;M, Capital, BTL) as of 012110 @ 7am 10_VarX 2" xfId="13319"/>
    <cellStyle name="_2010 Valdman (O&amp;M, Capital, BTL) as of 012110 @ 7am 11" xfId="13320"/>
    <cellStyle name="_2010 Valdman (O&amp;M, Capital, BTL) as of 012110 @ 7am 2" xfId="13321"/>
    <cellStyle name="_2010 Valdman (O&amp;M, Capital, BTL) as of 012110 @ 7am 2 2" xfId="13322"/>
    <cellStyle name="_2010 Valdman (O&amp;M, Capital, BTL) as of 012110 @ 7am 2_2011 Operations Snapshot" xfId="13323"/>
    <cellStyle name="_2010 Valdman (O&amp;M, Capital, BTL) as of 012110 @ 7am 2_Department" xfId="13324"/>
    <cellStyle name="_2010 Valdman (O&amp;M, Capital, BTL) as of 012110 @ 7am 2_Metrics_Report_0711_preliminary" xfId="13325"/>
    <cellStyle name="_2010 Valdman (O&amp;M, Capital, BTL) as of 012110 @ 7am 2_VarX" xfId="13326"/>
    <cellStyle name="_2010 Valdman (O&amp;M, Capital, BTL) as of 012110 @ 7am 3" xfId="13327"/>
    <cellStyle name="_2010 Valdman (O&amp;M, Capital, BTL) as of 012110 @ 7am 3 2" xfId="13328"/>
    <cellStyle name="_2010 Valdman (O&amp;M, Capital, BTL) as of 012110 @ 7am 3_2011 Operations Snapshot" xfId="13329"/>
    <cellStyle name="_2010 Valdman (O&amp;M, Capital, BTL) as of 012110 @ 7am 3_Department" xfId="13330"/>
    <cellStyle name="_2010 Valdman (O&amp;M, Capital, BTL) as of 012110 @ 7am 3_VarX" xfId="13331"/>
    <cellStyle name="_2010 Valdman (O&amp;M, Capital, BTL) as of 012110 @ 7am 4" xfId="13332"/>
    <cellStyle name="_2010 Valdman (O&amp;M, Capital, BTL) as of 012110 @ 7am 4 2" xfId="13333"/>
    <cellStyle name="_2010 Valdman (O&amp;M, Capital, BTL) as of 012110 @ 7am 4_2011 Operations Snapshot" xfId="13334"/>
    <cellStyle name="_2010 Valdman (O&amp;M, Capital, BTL) as of 012110 @ 7am 4_Department" xfId="13335"/>
    <cellStyle name="_2010 Valdman (O&amp;M, Capital, BTL) as of 012110 @ 7am 4_VarX" xfId="13336"/>
    <cellStyle name="_2010 Valdman (O&amp;M, Capital, BTL) as of 012110 @ 7am 5" xfId="13337"/>
    <cellStyle name="_2010 Valdman (O&amp;M, Capital, BTL) as of 012110 @ 7am 5 2" xfId="13338"/>
    <cellStyle name="_2010 Valdman (O&amp;M, Capital, BTL) as of 012110 @ 7am 5 2 2" xfId="13339"/>
    <cellStyle name="_2010 Valdman (O&amp;M, Capital, BTL) as of 012110 @ 7am 5 2_County_Stop_Light_Chart_2012_02" xfId="13340"/>
    <cellStyle name="_2010 Valdman (O&amp;M, Capital, BTL) as of 012110 @ 7am 5 2_County_Stop_Light_Chart_2012_06" xfId="13341"/>
    <cellStyle name="_2010 Valdman (O&amp;M, Capital, BTL) as of 012110 @ 7am 5 2_County_Stop_Light_Chart_Template" xfId="13342"/>
    <cellStyle name="_2010 Valdman (O&amp;M, Capital, BTL) as of 012110 @ 7am 5_2011 OM ASM Report" xfId="13343"/>
    <cellStyle name="_2010 Valdman (O&amp;M, Capital, BTL) as of 012110 @ 7am 5_2011 OM ASM Report 2" xfId="13344"/>
    <cellStyle name="_2010 Valdman (O&amp;M, Capital, BTL) as of 012110 @ 7am 5_2011 OM ASM Report_County_Stop_Light_Chart_2012_02" xfId="13345"/>
    <cellStyle name="_2010 Valdman (O&amp;M, Capital, BTL) as of 012110 @ 7am 5_2011 OM ASM Report_County_Stop_Light_Chart_2012_06" xfId="13346"/>
    <cellStyle name="_2010 Valdman (O&amp;M, Capital, BTL) as of 012110 @ 7am 5_2011 OM ASM Report_County_Stop_Light_Chart_Template" xfId="13347"/>
    <cellStyle name="_2010 Valdman (O&amp;M, Capital, BTL) as of 012110 @ 7am 5_2011 Operations Snapshot" xfId="13348"/>
    <cellStyle name="_2010 Valdman (O&amp;M, Capital, BTL) as of 012110 @ 7am 5_2011 Operations Snapshot 2" xfId="13349"/>
    <cellStyle name="_2010 Valdman (O&amp;M, Capital, BTL) as of 012110 @ 7am 5_2011 Operations Snapshot_County_Stop_Light_Chart_2012_02" xfId="13350"/>
    <cellStyle name="_2010 Valdman (O&amp;M, Capital, BTL) as of 012110 @ 7am 5_2011 Operations Snapshot_County_Stop_Light_Chart_2012_06" xfId="13351"/>
    <cellStyle name="_2010 Valdman (O&amp;M, Capital, BTL) as of 012110 @ 7am 5_2011 Operations Snapshot_County_Stop_Light_Chart_Template" xfId="13352"/>
    <cellStyle name="_2010 Valdman (O&amp;M, Capital, BTL) as of 012110 @ 7am 5_2012 Operations Snapshot" xfId="13353"/>
    <cellStyle name="_2010 Valdman (O&amp;M, Capital, BTL) as of 012110 @ 7am 5_Copy of 2011 OM ASM Report" xfId="13354"/>
    <cellStyle name="_2010 Valdman (O&amp;M, Capital, BTL) as of 012110 @ 7am 5_Department" xfId="13355"/>
    <cellStyle name="_2010 Valdman (O&amp;M, Capital, BTL) as of 012110 @ 7am 5_Jan 2012 OM ASM Report" xfId="13356"/>
    <cellStyle name="_2010 Valdman (O&amp;M, Capital, BTL) as of 012110 @ 7am 5_VarX" xfId="13357"/>
    <cellStyle name="_2010 Valdman (O&amp;M, Capital, BTL) as of 012110 @ 7am 6" xfId="13358"/>
    <cellStyle name="_2010 Valdman (O&amp;M, Capital, BTL) as of 012110 @ 7am 6 2" xfId="13359"/>
    <cellStyle name="_2010 Valdman (O&amp;M, Capital, BTL) as of 012110 @ 7am 6 3" xfId="13360"/>
    <cellStyle name="_2010 Valdman (O&amp;M, Capital, BTL) as of 012110 @ 7am 6_2012 Operations Snapshot" xfId="13361"/>
    <cellStyle name="_2010 Valdman (O&amp;M, Capital, BTL) as of 012110 @ 7am 6_County_Stop_Light_Chart_2012_02" xfId="13362"/>
    <cellStyle name="_2010 Valdman (O&amp;M, Capital, BTL) as of 012110 @ 7am 6_County_Stop_Light_Chart_2012_06" xfId="13363"/>
    <cellStyle name="_2010 Valdman (O&amp;M, Capital, BTL) as of 012110 @ 7am 6_County_Stop_Light_Chart_Template" xfId="13364"/>
    <cellStyle name="_2010 Valdman (O&amp;M, Capital, BTL) as of 012110 @ 7am 6_Department" xfId="13365"/>
    <cellStyle name="_2010 Valdman (O&amp;M, Capital, BTL) as of 012110 @ 7am 6_VarX" xfId="13366"/>
    <cellStyle name="_2010 Valdman (O&amp;M, Capital, BTL) as of 012110 @ 7am 7" xfId="13367"/>
    <cellStyle name="_2010 Valdman (O&amp;M, Capital, BTL) as of 012110 @ 7am 7 2" xfId="13368"/>
    <cellStyle name="_2010 Valdman (O&amp;M, Capital, BTL) as of 012110 @ 7am 7_Department" xfId="13369"/>
    <cellStyle name="_2010 Valdman (O&amp;M, Capital, BTL) as of 012110 @ 7am 7_Department 2" xfId="13370"/>
    <cellStyle name="_2010 Valdman (O&amp;M, Capital, BTL) as of 012110 @ 7am 7_VarX" xfId="13371"/>
    <cellStyle name="_2010 Valdman (O&amp;M, Capital, BTL) as of 012110 @ 7am 7_VarX 2" xfId="13372"/>
    <cellStyle name="_2010 Valdman (O&amp;M, Capital, BTL) as of 012110 @ 7am 8" xfId="13373"/>
    <cellStyle name="_2010 Valdman (O&amp;M, Capital, BTL) as of 012110 @ 7am 8 2" xfId="13374"/>
    <cellStyle name="_2010 Valdman (O&amp;M, Capital, BTL) as of 012110 @ 7am 8_Department" xfId="13375"/>
    <cellStyle name="_2010 Valdman (O&amp;M, Capital, BTL) as of 012110 @ 7am 8_Department 2" xfId="13376"/>
    <cellStyle name="_2010 Valdman (O&amp;M, Capital, BTL) as of 012110 @ 7am 8_VarX" xfId="13377"/>
    <cellStyle name="_2010 Valdman (O&amp;M, Capital, BTL) as of 012110 @ 7am 8_VarX 2" xfId="13378"/>
    <cellStyle name="_2010 Valdman (O&amp;M, Capital, BTL) as of 012110 @ 7am 9" xfId="13379"/>
    <cellStyle name="_2010 Valdman (O&amp;M, Capital, BTL) as of 012110 @ 7am 9 2" xfId="13380"/>
    <cellStyle name="_2010 Valdman (O&amp;M, Capital, BTL) as of 012110 @ 7am 9_Department" xfId="13381"/>
    <cellStyle name="_2010 Valdman (O&amp;M, Capital, BTL) as of 012110 @ 7am 9_Department 2" xfId="13382"/>
    <cellStyle name="_2010 Valdman (O&amp;M, Capital, BTL) as of 012110 @ 7am 9_VarX" xfId="13383"/>
    <cellStyle name="_2010 Valdman (O&amp;M, Capital, BTL) as of 012110 @ 7am 9_VarX 2" xfId="13384"/>
    <cellStyle name="_2010 Valdman (O&amp;M, Capital, BTL) as of 012110 @ 7am_05-2011 ASM Template - CAPEX" xfId="13385"/>
    <cellStyle name="_2010 Valdman (O&amp;M, Capital, BTL) as of 012110 @ 7am_2011 Asset Management Report" xfId="13386"/>
    <cellStyle name="_2010 Valdman (O&amp;M, Capital, BTL) as of 012110 @ 7am_2011 Asset Management Report 2" xfId="13387"/>
    <cellStyle name="_2010 Valdman (O&amp;M, Capital, BTL) as of 012110 @ 7am_2011 OM ASM Report" xfId="13388"/>
    <cellStyle name="_2010 Valdman (O&amp;M, Capital, BTL) as of 012110 @ 7am_2011 Operations Snapshot" xfId="13389"/>
    <cellStyle name="_2010 Valdman (O&amp;M, Capital, BTL) as of 012110 @ 7am_2011 Operations Snapshot 2" xfId="13390"/>
    <cellStyle name="_2010 Valdman (O&amp;M, Capital, BTL) as of 012110 @ 7am_2011 Operations Snapshot 2 2" xfId="13391"/>
    <cellStyle name="_2010 Valdman (O&amp;M, Capital, BTL) as of 012110 @ 7am_2011 Operations Snapshot 2 2 2" xfId="13392"/>
    <cellStyle name="_2010 Valdman (O&amp;M, Capital, BTL) as of 012110 @ 7am_2011 Operations Snapshot 2 2_County_Stop_Light_Chart_2012_02" xfId="13393"/>
    <cellStyle name="_2010 Valdman (O&amp;M, Capital, BTL) as of 012110 @ 7am_2011 Operations Snapshot 2 2_County_Stop_Light_Chart_2012_06" xfId="13394"/>
    <cellStyle name="_2010 Valdman (O&amp;M, Capital, BTL) as of 012110 @ 7am_2011 Operations Snapshot 2 2_County_Stop_Light_Chart_Template" xfId="13395"/>
    <cellStyle name="_2010 Valdman (O&amp;M, Capital, BTL) as of 012110 @ 7am_2011 Operations Snapshot 2_2011 OM ASM Report" xfId="13396"/>
    <cellStyle name="_2010 Valdman (O&amp;M, Capital, BTL) as of 012110 @ 7am_2011 Operations Snapshot 2_2011 OM ASM Report 2" xfId="13397"/>
    <cellStyle name="_2010 Valdman (O&amp;M, Capital, BTL) as of 012110 @ 7am_2011 Operations Snapshot 2_2011 OM ASM Report_County_Stop_Light_Chart_2012_02" xfId="13398"/>
    <cellStyle name="_2010 Valdman (O&amp;M, Capital, BTL) as of 012110 @ 7am_2011 Operations Snapshot 2_2011 OM ASM Report_County_Stop_Light_Chart_2012_06" xfId="13399"/>
    <cellStyle name="_2010 Valdman (O&amp;M, Capital, BTL) as of 012110 @ 7am_2011 Operations Snapshot 2_2011 OM ASM Report_County_Stop_Light_Chart_Template" xfId="13400"/>
    <cellStyle name="_2010 Valdman (O&amp;M, Capital, BTL) as of 012110 @ 7am_2011 Operations Snapshot 2_Copy of 2011 OM ASM Report" xfId="13401"/>
    <cellStyle name="_2010 Valdman (O&amp;M, Capital, BTL) as of 012110 @ 7am_2011 Operations Snapshot 2_Jan 2012 OM ASM Report" xfId="13402"/>
    <cellStyle name="_2010 Valdman (O&amp;M, Capital, BTL) as of 012110 @ 7am_2011 Operations Snapshot 3" xfId="13403"/>
    <cellStyle name="_2010 Valdman (O&amp;M, Capital, BTL) as of 012110 @ 7am_2011 Operations Snapshot 3 2" xfId="13404"/>
    <cellStyle name="_2010 Valdman (O&amp;M, Capital, BTL) as of 012110 @ 7am_2011 Operations Snapshot 3_County_Stop_Light_Chart_2012_02" xfId="13405"/>
    <cellStyle name="_2010 Valdman (O&amp;M, Capital, BTL) as of 012110 @ 7am_2011 Operations Snapshot 3_County_Stop_Light_Chart_2012_06" xfId="13406"/>
    <cellStyle name="_2010 Valdman (O&amp;M, Capital, BTL) as of 012110 @ 7am_2011 Operations Snapshot 3_County_Stop_Light_Chart_Template" xfId="13407"/>
    <cellStyle name="_2010 Valdman (O&amp;M, Capital, BTL) as of 012110 @ 7am_2011 Operations Snapshot_2011 OM ASM Report" xfId="13408"/>
    <cellStyle name="_2010 Valdman (O&amp;M, Capital, BTL) as of 012110 @ 7am_2011 Operations Snapshot_2011 OM ASM Report 2" xfId="13409"/>
    <cellStyle name="_2010 Valdman (O&amp;M, Capital, BTL) as of 012110 @ 7am_2011 Operations Snapshot_2011 OM ASM Report_County_Stop_Light_Chart_2012_02" xfId="13410"/>
    <cellStyle name="_2010 Valdman (O&amp;M, Capital, BTL) as of 012110 @ 7am_2011 Operations Snapshot_2011 OM ASM Report_County_Stop_Light_Chart_2012_06" xfId="13411"/>
    <cellStyle name="_2010 Valdman (O&amp;M, Capital, BTL) as of 012110 @ 7am_2011 Operations Snapshot_2011 OM ASM Report_County_Stop_Light_Chart_Template" xfId="13412"/>
    <cellStyle name="_2010 Valdman (O&amp;M, Capital, BTL) as of 012110 @ 7am_2012 Jan CAP ASM Report" xfId="13413"/>
    <cellStyle name="_2010 Valdman (O&amp;M, Capital, BTL) as of 012110 @ 7am_2012 Operations Snapshot" xfId="13414"/>
    <cellStyle name="_2010 Valdman (O&amp;M, Capital, BTL) as of 012110 @ 7am_ASM Report CAP Jan 2011 FINAL" xfId="13415"/>
    <cellStyle name="_2010 Valdman (O&amp;M, Capital, BTL) as of 012110 @ 7am_ASM Report CAP Jan 2011 FINAL 10" xfId="13416"/>
    <cellStyle name="_2010 Valdman (O&amp;M, Capital, BTL) as of 012110 @ 7am_ASM Report CAP Jan 2011 FINAL 2" xfId="13417"/>
    <cellStyle name="_2010 Valdman (O&amp;M, Capital, BTL) as of 012110 @ 7am_ASM Report CAP Jan 2011 FINAL 2 2" xfId="13418"/>
    <cellStyle name="_2010 Valdman (O&amp;M, Capital, BTL) as of 012110 @ 7am_ASM Report CAP Jan 2011 FINAL 2_2011 Operations Snapshot" xfId="13419"/>
    <cellStyle name="_2010 Valdman (O&amp;M, Capital, BTL) as of 012110 @ 7am_ASM Report CAP Jan 2011 FINAL 2_Department" xfId="13420"/>
    <cellStyle name="_2010 Valdman (O&amp;M, Capital, BTL) as of 012110 @ 7am_ASM Report CAP Jan 2011 FINAL 2_VarX" xfId="13421"/>
    <cellStyle name="_2010 Valdman (O&amp;M, Capital, BTL) as of 012110 @ 7am_ASM Report CAP Jan 2011 FINAL 3" xfId="13422"/>
    <cellStyle name="_2010 Valdman (O&amp;M, Capital, BTL) as of 012110 @ 7am_ASM Report CAP Jan 2011 FINAL 3 2" xfId="13423"/>
    <cellStyle name="_2010 Valdman (O&amp;M, Capital, BTL) as of 012110 @ 7am_ASM Report CAP Jan 2011 FINAL 3 2 2" xfId="13424"/>
    <cellStyle name="_2010 Valdman (O&amp;M, Capital, BTL) as of 012110 @ 7am_ASM Report CAP Jan 2011 FINAL 3 2_County_Stop_Light_Chart_2012_02" xfId="13425"/>
    <cellStyle name="_2010 Valdman (O&amp;M, Capital, BTL) as of 012110 @ 7am_ASM Report CAP Jan 2011 FINAL 3 2_County_Stop_Light_Chart_2012_06" xfId="13426"/>
    <cellStyle name="_2010 Valdman (O&amp;M, Capital, BTL) as of 012110 @ 7am_ASM Report CAP Jan 2011 FINAL 3 2_County_Stop_Light_Chart_Template" xfId="13427"/>
    <cellStyle name="_2010 Valdman (O&amp;M, Capital, BTL) as of 012110 @ 7am_ASM Report CAP Jan 2011 FINAL 3_2011 OM ASM Report" xfId="13428"/>
    <cellStyle name="_2010 Valdman (O&amp;M, Capital, BTL) as of 012110 @ 7am_ASM Report CAP Jan 2011 FINAL 3_2011 OM ASM Report 2" xfId="13429"/>
    <cellStyle name="_2010 Valdman (O&amp;M, Capital, BTL) as of 012110 @ 7am_ASM Report CAP Jan 2011 FINAL 3_2011 OM ASM Report_County_Stop_Light_Chart_2012_02" xfId="13430"/>
    <cellStyle name="_2010 Valdman (O&amp;M, Capital, BTL) as of 012110 @ 7am_ASM Report CAP Jan 2011 FINAL 3_2011 OM ASM Report_County_Stop_Light_Chart_2012_06" xfId="13431"/>
    <cellStyle name="_2010 Valdman (O&amp;M, Capital, BTL) as of 012110 @ 7am_ASM Report CAP Jan 2011 FINAL 3_2011 OM ASM Report_County_Stop_Light_Chart_Template" xfId="13432"/>
    <cellStyle name="_2010 Valdman (O&amp;M, Capital, BTL) as of 012110 @ 7am_ASM Report CAP Jan 2011 FINAL 3_2011 Operations Snapshot" xfId="13433"/>
    <cellStyle name="_2010 Valdman (O&amp;M, Capital, BTL) as of 012110 @ 7am_ASM Report CAP Jan 2011 FINAL 3_2012 Operations Snapshot" xfId="13434"/>
    <cellStyle name="_2010 Valdman (O&amp;M, Capital, BTL) as of 012110 @ 7am_ASM Report CAP Jan 2011 FINAL 3_Copy of 2011 OM ASM Report" xfId="13435"/>
    <cellStyle name="_2010 Valdman (O&amp;M, Capital, BTL) as of 012110 @ 7am_ASM Report CAP Jan 2011 FINAL 3_Jan 2012 OM ASM Report" xfId="13436"/>
    <cellStyle name="_2010 Valdman (O&amp;M, Capital, BTL) as of 012110 @ 7am_ASM Report CAP Jan 2011 FINAL 4" xfId="13437"/>
    <cellStyle name="_2010 Valdman (O&amp;M, Capital, BTL) as of 012110 @ 7am_ASM Report CAP Jan 2011 FINAL 4 2" xfId="13438"/>
    <cellStyle name="_2010 Valdman (O&amp;M, Capital, BTL) as of 012110 @ 7am_ASM Report CAP Jan 2011 FINAL 4 3" xfId="13439"/>
    <cellStyle name="_2010 Valdman (O&amp;M, Capital, BTL) as of 012110 @ 7am_ASM Report CAP Jan 2011 FINAL 4_2011 Operations Snapshot" xfId="13440"/>
    <cellStyle name="_2010 Valdman (O&amp;M, Capital, BTL) as of 012110 @ 7am_ASM Report CAP Jan 2011 FINAL 4_2011 Operations Snapshot 2" xfId="13441"/>
    <cellStyle name="_2010 Valdman (O&amp;M, Capital, BTL) as of 012110 @ 7am_ASM Report CAP Jan 2011 FINAL 4_2011 Operations Snapshot_County_Stop_Light_Chart_2012_02" xfId="13442"/>
    <cellStyle name="_2010 Valdman (O&amp;M, Capital, BTL) as of 012110 @ 7am_ASM Report CAP Jan 2011 FINAL 4_2011 Operations Snapshot_County_Stop_Light_Chart_2012_06" xfId="13443"/>
    <cellStyle name="_2010 Valdman (O&amp;M, Capital, BTL) as of 012110 @ 7am_ASM Report CAP Jan 2011 FINAL 4_2011 Operations Snapshot_County_Stop_Light_Chart_Template" xfId="13444"/>
    <cellStyle name="_2010 Valdman (O&amp;M, Capital, BTL) as of 012110 @ 7am_ASM Report CAP Jan 2011 FINAL 4_2012 Operations Snapshot" xfId="13445"/>
    <cellStyle name="_2010 Valdman (O&amp;M, Capital, BTL) as of 012110 @ 7am_ASM Report CAP Jan 2011 FINAL 4_County_Stop_Light_Chart_2012_02" xfId="13446"/>
    <cellStyle name="_2010 Valdman (O&amp;M, Capital, BTL) as of 012110 @ 7am_ASM Report CAP Jan 2011 FINAL 4_County_Stop_Light_Chart_2012_06" xfId="13447"/>
    <cellStyle name="_2010 Valdman (O&amp;M, Capital, BTL) as of 012110 @ 7am_ASM Report CAP Jan 2011 FINAL 4_County_Stop_Light_Chart_Template" xfId="13448"/>
    <cellStyle name="_2010 Valdman (O&amp;M, Capital, BTL) as of 012110 @ 7am_ASM Report CAP Jan 2011 FINAL 4_Department" xfId="13449"/>
    <cellStyle name="_2010 Valdman (O&amp;M, Capital, BTL) as of 012110 @ 7am_ASM Report CAP Jan 2011 FINAL 4_VarX" xfId="13450"/>
    <cellStyle name="_2010 Valdman (O&amp;M, Capital, BTL) as of 012110 @ 7am_ASM Report CAP Jan 2011 FINAL 5" xfId="13451"/>
    <cellStyle name="_2010 Valdman (O&amp;M, Capital, BTL) as of 012110 @ 7am_ASM Report CAP Jan 2011 FINAL 5 2" xfId="13452"/>
    <cellStyle name="_2010 Valdman (O&amp;M, Capital, BTL) as of 012110 @ 7am_ASM Report CAP Jan 2011 FINAL 5_County_Stop_Light_Chart_2012_02" xfId="13453"/>
    <cellStyle name="_2010 Valdman (O&amp;M, Capital, BTL) as of 012110 @ 7am_ASM Report CAP Jan 2011 FINAL 5_County_Stop_Light_Chart_2012_06" xfId="13454"/>
    <cellStyle name="_2010 Valdman (O&amp;M, Capital, BTL) as of 012110 @ 7am_ASM Report CAP Jan 2011 FINAL 5_County_Stop_Light_Chart_Template" xfId="13455"/>
    <cellStyle name="_2010 Valdman (O&amp;M, Capital, BTL) as of 012110 @ 7am_ASM Report CAP Jan 2011 FINAL 5_Department" xfId="13456"/>
    <cellStyle name="_2010 Valdman (O&amp;M, Capital, BTL) as of 012110 @ 7am_ASM Report CAP Jan 2011 FINAL 5_Department 2" xfId="13457"/>
    <cellStyle name="_2010 Valdman (O&amp;M, Capital, BTL) as of 012110 @ 7am_ASM Report CAP Jan 2011 FINAL 5_VarX" xfId="13458"/>
    <cellStyle name="_2010 Valdman (O&amp;M, Capital, BTL) as of 012110 @ 7am_ASM Report CAP Jan 2011 FINAL 5_VarX 2" xfId="13459"/>
    <cellStyle name="_2010 Valdman (O&amp;M, Capital, BTL) as of 012110 @ 7am_ASM Report CAP Jan 2011 FINAL 6" xfId="13460"/>
    <cellStyle name="_2010 Valdman (O&amp;M, Capital, BTL) as of 012110 @ 7am_ASM Report CAP Jan 2011 FINAL 6 2" xfId="13461"/>
    <cellStyle name="_2010 Valdman (O&amp;M, Capital, BTL) as of 012110 @ 7am_ASM Report CAP Jan 2011 FINAL 6_County_Stop_Light_Chart_2012_02" xfId="13462"/>
    <cellStyle name="_2010 Valdman (O&amp;M, Capital, BTL) as of 012110 @ 7am_ASM Report CAP Jan 2011 FINAL 6_County_Stop_Light_Chart_2012_06" xfId="13463"/>
    <cellStyle name="_2010 Valdman (O&amp;M, Capital, BTL) as of 012110 @ 7am_ASM Report CAP Jan 2011 FINAL 6_County_Stop_Light_Chart_Template" xfId="13464"/>
    <cellStyle name="_2010 Valdman (O&amp;M, Capital, BTL) as of 012110 @ 7am_ASM Report CAP Jan 2011 FINAL 7" xfId="13465"/>
    <cellStyle name="_2010 Valdman (O&amp;M, Capital, BTL) as of 012110 @ 7am_ASM Report CAP Jan 2011 FINAL 8" xfId="13466"/>
    <cellStyle name="_2010 Valdman (O&amp;M, Capital, BTL) as of 012110 @ 7am_ASM Report CAP Jan 2011 FINAL 9" xfId="13467"/>
    <cellStyle name="_2010 Valdman (O&amp;M, Capital, BTL) as of 012110 @ 7am_ASM Report CAP Jan 2011 FINAL_2011 OM ASM Report" xfId="13468"/>
    <cellStyle name="_2010 Valdman (O&amp;M, Capital, BTL) as of 012110 @ 7am_ASM Report CAP Jan 2011 FINAL_2011 OM ASM Report 2" xfId="13469"/>
    <cellStyle name="_2010 Valdman (O&amp;M, Capital, BTL) as of 012110 @ 7am_ASM Report CAP Jan 2011 FINAL_2011 OM ASM Report_County_Stop_Light_Chart_2012_02" xfId="13470"/>
    <cellStyle name="_2010 Valdman (O&amp;M, Capital, BTL) as of 012110 @ 7am_ASM Report CAP Jan 2011 FINAL_2011 OM ASM Report_County_Stop_Light_Chart_2012_06" xfId="13471"/>
    <cellStyle name="_2010 Valdman (O&amp;M, Capital, BTL) as of 012110 @ 7am_ASM Report CAP Jan 2011 FINAL_2011 OM ASM Report_County_Stop_Light_Chart_Template" xfId="13472"/>
    <cellStyle name="_2010 Valdman (O&amp;M, Capital, BTL) as of 012110 @ 7am_Asset Management Report (ORIG)" xfId="13473"/>
    <cellStyle name="_2010 Valdman (O&amp;M, Capital, BTL) as of 012110 @ 7am_Asset Management Report (ORIG) 2" xfId="13474"/>
    <cellStyle name="_2010 Valdman (O&amp;M, Capital, BTL) as of 012110 @ 7am_Asset Management Report (Rev1)" xfId="13475"/>
    <cellStyle name="_2010 Valdman (O&amp;M, Capital, BTL) as of 012110 @ 7am_Asset Management Report (Rev1) 2" xfId="13476"/>
    <cellStyle name="_2010 Valdman (O&amp;M, Capital, BTL) as of 012110 @ 7am_Capital Summary" xfId="13477"/>
    <cellStyle name="_2010 Valdman (O&amp;M, Capital, BTL) as of 012110 @ 7am_County_Stop_Light_Chart_2012_02" xfId="13478"/>
    <cellStyle name="_2010 Valdman (O&amp;M, Capital, BTL) as of 012110 @ 7am_County_Stop_Light_Chart_2012_06" xfId="13479"/>
    <cellStyle name="_2010 Valdman (O&amp;M, Capital, BTL) as of 012110 @ 7am_County_Stop_Light_Chart_Template" xfId="13480"/>
    <cellStyle name="_2010 Valdman (O&amp;M, Capital, BTL) as of 012110 @ 7am_Dec OM and Capital ASM_Bartell" xfId="13481"/>
    <cellStyle name="_2010 Valdman (O&amp;M, Capital, BTL) as of 012110 @ 7am_Dec OM and Capital ASM_Bartell (2)" xfId="13482"/>
    <cellStyle name="_2010 Valdman (O&amp;M, Capital, BTL) as of 012110 @ 7am_Dec OM and Capital ASM_Bartell (2) 2" xfId="13483"/>
    <cellStyle name="_2010 Valdman (O&amp;M, Capital, BTL) as of 012110 @ 7am_Dec OM and Capital ASM_Bartell 2" xfId="13484"/>
    <cellStyle name="_2010 Valdman (O&amp;M, Capital, BTL) as of 012110 @ 7am_January CAP  OM ASM report" xfId="13485"/>
    <cellStyle name="_2010 Valdman (O&amp;M, Capital, BTL) as of 012110 @ 7am_January CAP  OM ASM report 2" xfId="13486"/>
    <cellStyle name="_2010 Valdman (O&amp;M, Capital, BTL) as of 012110 @ 7am_Summary" xfId="13487"/>
    <cellStyle name="_2010 Valdman (O&amp;M, Capital, BTL) as of 012110 @ 7am_Summary 10" xfId="13488"/>
    <cellStyle name="_2010 Valdman (O&amp;M, Capital, BTL) as of 012110 @ 7am_Summary 2" xfId="13489"/>
    <cellStyle name="_2010 Valdman (O&amp;M, Capital, BTL) as of 012110 @ 7am_Summary 2 2" xfId="13490"/>
    <cellStyle name="_2010 Valdman (O&amp;M, Capital, BTL) as of 012110 @ 7am_Summary 2_2011 Operations Snapshot" xfId="13491"/>
    <cellStyle name="_2010 Valdman (O&amp;M, Capital, BTL) as of 012110 @ 7am_Summary 2_Department" xfId="13492"/>
    <cellStyle name="_2010 Valdman (O&amp;M, Capital, BTL) as of 012110 @ 7am_Summary 2_VarX" xfId="13493"/>
    <cellStyle name="_2010 Valdman (O&amp;M, Capital, BTL) as of 012110 @ 7am_Summary 3" xfId="13494"/>
    <cellStyle name="_2010 Valdman (O&amp;M, Capital, BTL) as of 012110 @ 7am_Summary 3 2" xfId="13495"/>
    <cellStyle name="_2010 Valdman (O&amp;M, Capital, BTL) as of 012110 @ 7am_Summary 3 2 2" xfId="13496"/>
    <cellStyle name="_2010 Valdman (O&amp;M, Capital, BTL) as of 012110 @ 7am_Summary 3 2_County_Stop_Light_Chart_2012_02" xfId="13497"/>
    <cellStyle name="_2010 Valdman (O&amp;M, Capital, BTL) as of 012110 @ 7am_Summary 3 2_County_Stop_Light_Chart_2012_06" xfId="13498"/>
    <cellStyle name="_2010 Valdman (O&amp;M, Capital, BTL) as of 012110 @ 7am_Summary 3 2_County_Stop_Light_Chart_Template" xfId="13499"/>
    <cellStyle name="_2010 Valdman (O&amp;M, Capital, BTL) as of 012110 @ 7am_Summary 3_2011 OM ASM Report" xfId="13500"/>
    <cellStyle name="_2010 Valdman (O&amp;M, Capital, BTL) as of 012110 @ 7am_Summary 3_2011 OM ASM Report 2" xfId="13501"/>
    <cellStyle name="_2010 Valdman (O&amp;M, Capital, BTL) as of 012110 @ 7am_Summary 3_2011 OM ASM Report_County_Stop_Light_Chart_2012_02" xfId="13502"/>
    <cellStyle name="_2010 Valdman (O&amp;M, Capital, BTL) as of 012110 @ 7am_Summary 3_2011 OM ASM Report_County_Stop_Light_Chart_2012_06" xfId="13503"/>
    <cellStyle name="_2010 Valdman (O&amp;M, Capital, BTL) as of 012110 @ 7am_Summary 3_2011 OM ASM Report_County_Stop_Light_Chart_Template" xfId="13504"/>
    <cellStyle name="_2010 Valdman (O&amp;M, Capital, BTL) as of 012110 @ 7am_Summary 3_2011 Operations Snapshot" xfId="13505"/>
    <cellStyle name="_2010 Valdman (O&amp;M, Capital, BTL) as of 012110 @ 7am_Summary 3_2012 Operations Snapshot" xfId="13506"/>
    <cellStyle name="_2010 Valdman (O&amp;M, Capital, BTL) as of 012110 @ 7am_Summary 3_Copy of 2011 OM ASM Report" xfId="13507"/>
    <cellStyle name="_2010 Valdman (O&amp;M, Capital, BTL) as of 012110 @ 7am_Summary 3_Jan 2012 OM ASM Report" xfId="13508"/>
    <cellStyle name="_2010 Valdman (O&amp;M, Capital, BTL) as of 012110 @ 7am_Summary 4" xfId="13509"/>
    <cellStyle name="_2010 Valdman (O&amp;M, Capital, BTL) as of 012110 @ 7am_Summary 4 2" xfId="13510"/>
    <cellStyle name="_2010 Valdman (O&amp;M, Capital, BTL) as of 012110 @ 7am_Summary 4 3" xfId="13511"/>
    <cellStyle name="_2010 Valdman (O&amp;M, Capital, BTL) as of 012110 @ 7am_Summary 4_2011 Operations Snapshot" xfId="13512"/>
    <cellStyle name="_2010 Valdman (O&amp;M, Capital, BTL) as of 012110 @ 7am_Summary 4_2011 Operations Snapshot 2" xfId="13513"/>
    <cellStyle name="_2010 Valdman (O&amp;M, Capital, BTL) as of 012110 @ 7am_Summary 4_2011 Operations Snapshot_County_Stop_Light_Chart_2012_02" xfId="13514"/>
    <cellStyle name="_2010 Valdman (O&amp;M, Capital, BTL) as of 012110 @ 7am_Summary 4_2011 Operations Snapshot_County_Stop_Light_Chart_2012_06" xfId="13515"/>
    <cellStyle name="_2010 Valdman (O&amp;M, Capital, BTL) as of 012110 @ 7am_Summary 4_2011 Operations Snapshot_County_Stop_Light_Chart_Template" xfId="13516"/>
    <cellStyle name="_2010 Valdman (O&amp;M, Capital, BTL) as of 012110 @ 7am_Summary 4_2012 Operations Snapshot" xfId="13517"/>
    <cellStyle name="_2010 Valdman (O&amp;M, Capital, BTL) as of 012110 @ 7am_Summary 4_County_Stop_Light_Chart_2012_02" xfId="13518"/>
    <cellStyle name="_2010 Valdman (O&amp;M, Capital, BTL) as of 012110 @ 7am_Summary 4_County_Stop_Light_Chart_2012_06" xfId="13519"/>
    <cellStyle name="_2010 Valdman (O&amp;M, Capital, BTL) as of 012110 @ 7am_Summary 4_County_Stop_Light_Chart_Template" xfId="13520"/>
    <cellStyle name="_2010 Valdman (O&amp;M, Capital, BTL) as of 012110 @ 7am_Summary 4_Department" xfId="13521"/>
    <cellStyle name="_2010 Valdman (O&amp;M, Capital, BTL) as of 012110 @ 7am_Summary 4_VarX" xfId="13522"/>
    <cellStyle name="_2010 Valdman (O&amp;M, Capital, BTL) as of 012110 @ 7am_Summary 5" xfId="13523"/>
    <cellStyle name="_2010 Valdman (O&amp;M, Capital, BTL) as of 012110 @ 7am_Summary 5 2" xfId="13524"/>
    <cellStyle name="_2010 Valdman (O&amp;M, Capital, BTL) as of 012110 @ 7am_Summary 5_County_Stop_Light_Chart_2012_02" xfId="13525"/>
    <cellStyle name="_2010 Valdman (O&amp;M, Capital, BTL) as of 012110 @ 7am_Summary 5_County_Stop_Light_Chart_2012_06" xfId="13526"/>
    <cellStyle name="_2010 Valdman (O&amp;M, Capital, BTL) as of 012110 @ 7am_Summary 5_County_Stop_Light_Chart_Template" xfId="13527"/>
    <cellStyle name="_2010 Valdman (O&amp;M, Capital, BTL) as of 012110 @ 7am_Summary 5_Department" xfId="13528"/>
    <cellStyle name="_2010 Valdman (O&amp;M, Capital, BTL) as of 012110 @ 7am_Summary 5_Department 2" xfId="13529"/>
    <cellStyle name="_2010 Valdman (O&amp;M, Capital, BTL) as of 012110 @ 7am_Summary 5_VarX" xfId="13530"/>
    <cellStyle name="_2010 Valdman (O&amp;M, Capital, BTL) as of 012110 @ 7am_Summary 5_VarX 2" xfId="13531"/>
    <cellStyle name="_2010 Valdman (O&amp;M, Capital, BTL) as of 012110 @ 7am_Summary 6" xfId="13532"/>
    <cellStyle name="_2010 Valdman (O&amp;M, Capital, BTL) as of 012110 @ 7am_Summary 6 2" xfId="13533"/>
    <cellStyle name="_2010 Valdman (O&amp;M, Capital, BTL) as of 012110 @ 7am_Summary 6_County_Stop_Light_Chart_2012_02" xfId="13534"/>
    <cellStyle name="_2010 Valdman (O&amp;M, Capital, BTL) as of 012110 @ 7am_Summary 6_County_Stop_Light_Chart_2012_06" xfId="13535"/>
    <cellStyle name="_2010 Valdman (O&amp;M, Capital, BTL) as of 012110 @ 7am_Summary 6_County_Stop_Light_Chart_Template" xfId="13536"/>
    <cellStyle name="_2010 Valdman (O&amp;M, Capital, BTL) as of 012110 @ 7am_Summary 7" xfId="13537"/>
    <cellStyle name="_2010 Valdman (O&amp;M, Capital, BTL) as of 012110 @ 7am_Summary 8" xfId="13538"/>
    <cellStyle name="_2010 Valdman (O&amp;M, Capital, BTL) as of 012110 @ 7am_Summary 9" xfId="13539"/>
    <cellStyle name="_2010 Valdman (O&amp;M, Capital, BTL) as of 012110 @ 7am_Summary_2011 OM ASM Report" xfId="13540"/>
    <cellStyle name="_2010 Valdman (O&amp;M, Capital, BTL) as of 012110 @ 7am_Summary_2011 OM ASM Report 2" xfId="13541"/>
    <cellStyle name="_2010 Valdman (O&amp;M, Capital, BTL) as of 012110 @ 7am_Summary_2011 OM ASM Report_County_Stop_Light_Chart_2012_02" xfId="13542"/>
    <cellStyle name="_2010 Valdman (O&amp;M, Capital, BTL) as of 012110 @ 7am_Summary_2011 OM ASM Report_County_Stop_Light_Chart_2012_06" xfId="13543"/>
    <cellStyle name="_2010 Valdman (O&amp;M, Capital, BTL) as of 012110 @ 7am_Summary_2011 OM ASM Report_County_Stop_Light_Chart_Template" xfId="13544"/>
    <cellStyle name="_x0013__2012 Jan CAP ASM Report" xfId="13545"/>
    <cellStyle name="_284268_1" xfId="13546"/>
    <cellStyle name="_284268_1 2" xfId="13547"/>
    <cellStyle name="_284268_1 2 2" xfId="13548"/>
    <cellStyle name="_284268_1 3" xfId="13549"/>
    <cellStyle name="_284268_1 3 2" xfId="13550"/>
    <cellStyle name="_284268_1 3 2 2" xfId="13551"/>
    <cellStyle name="_284268_1 4" xfId="13552"/>
    <cellStyle name="_284268_1 4 2" xfId="13553"/>
    <cellStyle name="_284268_1 4 3" xfId="13554"/>
    <cellStyle name="_284268_1 5" xfId="13555"/>
    <cellStyle name="_284268_1 5 2" xfId="13556"/>
    <cellStyle name="_284268_1 6" xfId="13557"/>
    <cellStyle name="_4.01E Temp Normalization" xfId="3719"/>
    <cellStyle name="_4.03G Lease Everett Delta" xfId="3720"/>
    <cellStyle name="_4.04G Pass-Through Revenue and ExpensesWFMI" xfId="3721"/>
    <cellStyle name="_4.06E Pass Throughs" xfId="31"/>
    <cellStyle name="_4.06E Pass Throughs 2" xfId="32"/>
    <cellStyle name="_4.06E Pass Throughs 2 2" xfId="33"/>
    <cellStyle name="_4.06E Pass Throughs 2 2 2" xfId="3722"/>
    <cellStyle name="_4.06E Pass Throughs 2 3" xfId="3723"/>
    <cellStyle name="_4.06E Pass Throughs 3" xfId="34"/>
    <cellStyle name="_4.06E Pass Throughs 3 2" xfId="35"/>
    <cellStyle name="_4.06E Pass Throughs 3 2 2" xfId="3724"/>
    <cellStyle name="_4.06E Pass Throughs 3 3" xfId="36"/>
    <cellStyle name="_4.06E Pass Throughs 3 3 2" xfId="3725"/>
    <cellStyle name="_4.06E Pass Throughs 3 4" xfId="37"/>
    <cellStyle name="_4.06E Pass Throughs 3 4 2" xfId="3726"/>
    <cellStyle name="_4.06E Pass Throughs 4" xfId="38"/>
    <cellStyle name="_4.06E Pass Throughs 4 2" xfId="3727"/>
    <cellStyle name="_4.06E Pass Throughs 5" xfId="3728"/>
    <cellStyle name="_4.06E Pass Throughs 6" xfId="3729"/>
    <cellStyle name="_4.06E Pass Throughs 7" xfId="3730"/>
    <cellStyle name="_4.06E Pass Throughs_04 07E Wild Horse Wind Expansion (C) (2)" xfId="39"/>
    <cellStyle name="_4.06E Pass Throughs_04 07E Wild Horse Wind Expansion (C) (2) 2" xfId="40"/>
    <cellStyle name="_4.06E Pass Throughs_04 07E Wild Horse Wind Expansion (C) (2) 2 2" xfId="3731"/>
    <cellStyle name="_4.06E Pass Throughs_04 07E Wild Horse Wind Expansion (C) (2) 3" xfId="3732"/>
    <cellStyle name="_4.06E Pass Throughs_04 07E Wild Horse Wind Expansion (C) (2)_Adj Bench DR 3 for Initial Briefs (Electric)" xfId="41"/>
    <cellStyle name="_4.06E Pass Throughs_04 07E Wild Horse Wind Expansion (C) (2)_Adj Bench DR 3 for Initial Briefs (Electric) 2" xfId="42"/>
    <cellStyle name="_4.06E Pass Throughs_04 07E Wild Horse Wind Expansion (C) (2)_Adj Bench DR 3 for Initial Briefs (Electric) 2 2" xfId="3733"/>
    <cellStyle name="_4.06E Pass Throughs_04 07E Wild Horse Wind Expansion (C) (2)_Adj Bench DR 3 for Initial Briefs (Electric) 3" xfId="3734"/>
    <cellStyle name="_4.06E Pass Throughs_04 07E Wild Horse Wind Expansion (C) (2)_Book1" xfId="3735"/>
    <cellStyle name="_4.06E Pass Throughs_04 07E Wild Horse Wind Expansion (C) (2)_Electric Rev Req Model (2009 GRC) " xfId="43"/>
    <cellStyle name="_4.06E Pass Throughs_04 07E Wild Horse Wind Expansion (C) (2)_Electric Rev Req Model (2009 GRC)  2" xfId="44"/>
    <cellStyle name="_4.06E Pass Throughs_04 07E Wild Horse Wind Expansion (C) (2)_Electric Rev Req Model (2009 GRC)  2 2" xfId="3736"/>
    <cellStyle name="_4.06E Pass Throughs_04 07E Wild Horse Wind Expansion (C) (2)_Electric Rev Req Model (2009 GRC)  3" xfId="3737"/>
    <cellStyle name="_4.06E Pass Throughs_04 07E Wild Horse Wind Expansion (C) (2)_Electric Rev Req Model (2009 GRC) Rebuttal" xfId="45"/>
    <cellStyle name="_4.06E Pass Throughs_04 07E Wild Horse Wind Expansion (C) (2)_Electric Rev Req Model (2009 GRC) Rebuttal 2" xfId="46"/>
    <cellStyle name="_4.06E Pass Throughs_04 07E Wild Horse Wind Expansion (C) (2)_Electric Rev Req Model (2009 GRC) Rebuttal 2 2" xfId="3738"/>
    <cellStyle name="_4.06E Pass Throughs_04 07E Wild Horse Wind Expansion (C) (2)_Electric Rev Req Model (2009 GRC) Rebuttal 3" xfId="3739"/>
    <cellStyle name="_4.06E Pass Throughs_04 07E Wild Horse Wind Expansion (C) (2)_Electric Rev Req Model (2009 GRC) Rebuttal REmoval of New  WH Solar AdjustMI" xfId="47"/>
    <cellStyle name="_4.06E Pass Throughs_04 07E Wild Horse Wind Expansion (C) (2)_Electric Rev Req Model (2009 GRC) Rebuttal REmoval of New  WH Solar AdjustMI 2" xfId="48"/>
    <cellStyle name="_4.06E Pass Throughs_04 07E Wild Horse Wind Expansion (C) (2)_Electric Rev Req Model (2009 GRC) Rebuttal REmoval of New  WH Solar AdjustMI 2 2" xfId="3740"/>
    <cellStyle name="_4.06E Pass Throughs_04 07E Wild Horse Wind Expansion (C) (2)_Electric Rev Req Model (2009 GRC) Rebuttal REmoval of New  WH Solar AdjustMI 3" xfId="3741"/>
    <cellStyle name="_4.06E Pass Throughs_04 07E Wild Horse Wind Expansion (C) (2)_Electric Rev Req Model (2009 GRC) Revised 01-18-2010" xfId="49"/>
    <cellStyle name="_4.06E Pass Throughs_04 07E Wild Horse Wind Expansion (C) (2)_Electric Rev Req Model (2009 GRC) Revised 01-18-2010 2" xfId="50"/>
    <cellStyle name="_4.06E Pass Throughs_04 07E Wild Horse Wind Expansion (C) (2)_Electric Rev Req Model (2009 GRC) Revised 01-18-2010 2 2" xfId="3742"/>
    <cellStyle name="_4.06E Pass Throughs_04 07E Wild Horse Wind Expansion (C) (2)_Electric Rev Req Model (2009 GRC) Revised 01-18-2010 3" xfId="3743"/>
    <cellStyle name="_4.06E Pass Throughs_04 07E Wild Horse Wind Expansion (C) (2)_Electric Rev Req Model (2010 GRC)" xfId="3744"/>
    <cellStyle name="_4.06E Pass Throughs_04 07E Wild Horse Wind Expansion (C) (2)_Electric Rev Req Model (2010 GRC) SF" xfId="3745"/>
    <cellStyle name="_4.06E Pass Throughs_04 07E Wild Horse Wind Expansion (C) (2)_Final Order Electric EXHIBIT A-1" xfId="51"/>
    <cellStyle name="_4.06E Pass Throughs_04 07E Wild Horse Wind Expansion (C) (2)_Final Order Electric EXHIBIT A-1 2" xfId="52"/>
    <cellStyle name="_4.06E Pass Throughs_04 07E Wild Horse Wind Expansion (C) (2)_Final Order Electric EXHIBIT A-1 2 2" xfId="3746"/>
    <cellStyle name="_4.06E Pass Throughs_04 07E Wild Horse Wind Expansion (C) (2)_Final Order Electric EXHIBIT A-1 3" xfId="3747"/>
    <cellStyle name="_4.06E Pass Throughs_04 07E Wild Horse Wind Expansion (C) (2)_TENASKA REGULATORY ASSET" xfId="53"/>
    <cellStyle name="_4.06E Pass Throughs_04 07E Wild Horse Wind Expansion (C) (2)_TENASKA REGULATORY ASSET 2" xfId="54"/>
    <cellStyle name="_4.06E Pass Throughs_04 07E Wild Horse Wind Expansion (C) (2)_TENASKA REGULATORY ASSET 2 2" xfId="3748"/>
    <cellStyle name="_4.06E Pass Throughs_04 07E Wild Horse Wind Expansion (C) (2)_TENASKA REGULATORY ASSET 3" xfId="3749"/>
    <cellStyle name="_4.06E Pass Throughs_16.37E Wild Horse Expansion DeferralRevwrkingfile SF" xfId="55"/>
    <cellStyle name="_4.06E Pass Throughs_16.37E Wild Horse Expansion DeferralRevwrkingfile SF 2" xfId="56"/>
    <cellStyle name="_4.06E Pass Throughs_16.37E Wild Horse Expansion DeferralRevwrkingfile SF 2 2" xfId="3750"/>
    <cellStyle name="_4.06E Pass Throughs_16.37E Wild Horse Expansion DeferralRevwrkingfile SF 3" xfId="3751"/>
    <cellStyle name="_4.06E Pass Throughs_2009 Compliance Filing PCA Exhibits for GRC" xfId="3752"/>
    <cellStyle name="_4.06E Pass Throughs_2009 GRC Compl Filing - Exhibit D" xfId="3753"/>
    <cellStyle name="_4.06E Pass Throughs_2009 GRC Compl Filing - Exhibit D 2" xfId="3754"/>
    <cellStyle name="_4.06E Pass Throughs_2010 PTC's July1_Dec31 2010 " xfId="3755"/>
    <cellStyle name="_4.06E Pass Throughs_2010 PTC's Sept10_Aug11 (Version 4)" xfId="3756"/>
    <cellStyle name="_4.06E Pass Throughs_3.01 Income Statement" xfId="3757"/>
    <cellStyle name="_4.06E Pass Throughs_4 31 Regulatory Assets and Liabilities  7 06- Exhibit D" xfId="57"/>
    <cellStyle name="_4.06E Pass Throughs_4 31 Regulatory Assets and Liabilities  7 06- Exhibit D 2" xfId="58"/>
    <cellStyle name="_4.06E Pass Throughs_4 31 Regulatory Assets and Liabilities  7 06- Exhibit D 2 2" xfId="3758"/>
    <cellStyle name="_4.06E Pass Throughs_4 31 Regulatory Assets and Liabilities  7 06- Exhibit D 3" xfId="3759"/>
    <cellStyle name="_4.06E Pass Throughs_4 31 Regulatory Assets and Liabilities  7 06- Exhibit D_NIM Summary" xfId="3760"/>
    <cellStyle name="_4.06E Pass Throughs_4 31 Regulatory Assets and Liabilities  7 06- Exhibit D_NIM Summary 2" xfId="3761"/>
    <cellStyle name="_4.06E Pass Throughs_4 32 Regulatory Assets and Liabilities  7 06- Exhibit D" xfId="59"/>
    <cellStyle name="_4.06E Pass Throughs_4 32 Regulatory Assets and Liabilities  7 06- Exhibit D 2" xfId="60"/>
    <cellStyle name="_4.06E Pass Throughs_4 32 Regulatory Assets and Liabilities  7 06- Exhibit D 2 2" xfId="3762"/>
    <cellStyle name="_4.06E Pass Throughs_4 32 Regulatory Assets and Liabilities  7 06- Exhibit D 3" xfId="3763"/>
    <cellStyle name="_4.06E Pass Throughs_4 32 Regulatory Assets and Liabilities  7 06- Exhibit D_NIM Summary" xfId="3764"/>
    <cellStyle name="_4.06E Pass Throughs_4 32 Regulatory Assets and Liabilities  7 06- Exhibit D_NIM Summary 2" xfId="3765"/>
    <cellStyle name="_4.06E Pass Throughs_Att B to RECs proceeds proposal" xfId="3766"/>
    <cellStyle name="_4.06E Pass Throughs_AURORA Total New" xfId="3767"/>
    <cellStyle name="_4.06E Pass Throughs_AURORA Total New 2" xfId="3768"/>
    <cellStyle name="_4.06E Pass Throughs_Backup for Attachment B 2010-09-09" xfId="3769"/>
    <cellStyle name="_4.06E Pass Throughs_Bench Request - Attachment B" xfId="3770"/>
    <cellStyle name="_4.06E Pass Throughs_Book2" xfId="61"/>
    <cellStyle name="_4.06E Pass Throughs_Book2 2" xfId="62"/>
    <cellStyle name="_4.06E Pass Throughs_Book2 2 2" xfId="3771"/>
    <cellStyle name="_4.06E Pass Throughs_Book2 3" xfId="3772"/>
    <cellStyle name="_4.06E Pass Throughs_Book2_Adj Bench DR 3 for Initial Briefs (Electric)" xfId="63"/>
    <cellStyle name="_4.06E Pass Throughs_Book2_Adj Bench DR 3 for Initial Briefs (Electric) 2" xfId="64"/>
    <cellStyle name="_4.06E Pass Throughs_Book2_Adj Bench DR 3 for Initial Briefs (Electric) 2 2" xfId="3773"/>
    <cellStyle name="_4.06E Pass Throughs_Book2_Adj Bench DR 3 for Initial Briefs (Electric) 3" xfId="3774"/>
    <cellStyle name="_4.06E Pass Throughs_Book2_Electric Rev Req Model (2009 GRC) Rebuttal" xfId="65"/>
    <cellStyle name="_4.06E Pass Throughs_Book2_Electric Rev Req Model (2009 GRC) Rebuttal 2" xfId="66"/>
    <cellStyle name="_4.06E Pass Throughs_Book2_Electric Rev Req Model (2009 GRC) Rebuttal 2 2" xfId="3775"/>
    <cellStyle name="_4.06E Pass Throughs_Book2_Electric Rev Req Model (2009 GRC) Rebuttal 3" xfId="3776"/>
    <cellStyle name="_4.06E Pass Throughs_Book2_Electric Rev Req Model (2009 GRC) Rebuttal REmoval of New  WH Solar AdjustMI" xfId="67"/>
    <cellStyle name="_4.06E Pass Throughs_Book2_Electric Rev Req Model (2009 GRC) Rebuttal REmoval of New  WH Solar AdjustMI 2" xfId="68"/>
    <cellStyle name="_4.06E Pass Throughs_Book2_Electric Rev Req Model (2009 GRC) Rebuttal REmoval of New  WH Solar AdjustMI 2 2" xfId="3777"/>
    <cellStyle name="_4.06E Pass Throughs_Book2_Electric Rev Req Model (2009 GRC) Rebuttal REmoval of New  WH Solar AdjustMI 3" xfId="3778"/>
    <cellStyle name="_4.06E Pass Throughs_Book2_Electric Rev Req Model (2009 GRC) Revised 01-18-2010" xfId="69"/>
    <cellStyle name="_4.06E Pass Throughs_Book2_Electric Rev Req Model (2009 GRC) Revised 01-18-2010 2" xfId="70"/>
    <cellStyle name="_4.06E Pass Throughs_Book2_Electric Rev Req Model (2009 GRC) Revised 01-18-2010 2 2" xfId="3779"/>
    <cellStyle name="_4.06E Pass Throughs_Book2_Electric Rev Req Model (2009 GRC) Revised 01-18-2010 3" xfId="3780"/>
    <cellStyle name="_4.06E Pass Throughs_Book2_Final Order Electric EXHIBIT A-1" xfId="71"/>
    <cellStyle name="_4.06E Pass Throughs_Book2_Final Order Electric EXHIBIT A-1 2" xfId="72"/>
    <cellStyle name="_4.06E Pass Throughs_Book2_Final Order Electric EXHIBIT A-1 2 2" xfId="3781"/>
    <cellStyle name="_4.06E Pass Throughs_Book2_Final Order Electric EXHIBIT A-1 3" xfId="3782"/>
    <cellStyle name="_4.06E Pass Throughs_Book4" xfId="73"/>
    <cellStyle name="_4.06E Pass Throughs_Book4 2" xfId="74"/>
    <cellStyle name="_4.06E Pass Throughs_Book4 2 2" xfId="3783"/>
    <cellStyle name="_4.06E Pass Throughs_Book4 3" xfId="3784"/>
    <cellStyle name="_4.06E Pass Throughs_Book9" xfId="75"/>
    <cellStyle name="_4.06E Pass Throughs_Book9 2" xfId="76"/>
    <cellStyle name="_4.06E Pass Throughs_Book9 2 2" xfId="3785"/>
    <cellStyle name="_4.06E Pass Throughs_Book9 3" xfId="3786"/>
    <cellStyle name="_4.06E Pass Throughs_Chelan PUD Power Costs (8-10)" xfId="3787"/>
    <cellStyle name="_4.06E Pass Throughs_DWH-08 (Rate Spread &amp; Design Workpapers)" xfId="3788"/>
    <cellStyle name="_4.06E Pass Throughs_Final 2008 PTC Rate Design Workpapers 10.27.08" xfId="3789"/>
    <cellStyle name="_4.06E Pass Throughs_INPUTS" xfId="77"/>
    <cellStyle name="_4.06E Pass Throughs_INPUTS 2" xfId="78"/>
    <cellStyle name="_4.06E Pass Throughs_INPUTS 2 2" xfId="3790"/>
    <cellStyle name="_4.06E Pass Throughs_INPUTS 3" xfId="3791"/>
    <cellStyle name="_4.06E Pass Throughs_NIM Summary" xfId="3792"/>
    <cellStyle name="_4.06E Pass Throughs_NIM Summary 09GRC" xfId="3793"/>
    <cellStyle name="_4.06E Pass Throughs_NIM Summary 09GRC 2" xfId="3794"/>
    <cellStyle name="_4.06E Pass Throughs_NIM Summary 2" xfId="3795"/>
    <cellStyle name="_4.06E Pass Throughs_NIM Summary 3" xfId="3796"/>
    <cellStyle name="_4.06E Pass Throughs_NIM Summary 4" xfId="3797"/>
    <cellStyle name="_4.06E Pass Throughs_NIM Summary 5" xfId="3798"/>
    <cellStyle name="_4.06E Pass Throughs_NIM Summary 6" xfId="3799"/>
    <cellStyle name="_4.06E Pass Throughs_NIM Summary 7" xfId="3800"/>
    <cellStyle name="_4.06E Pass Throughs_NIM Summary 8" xfId="3801"/>
    <cellStyle name="_4.06E Pass Throughs_NIM Summary 9" xfId="3802"/>
    <cellStyle name="_4.06E Pass Throughs_PCA 10 -  Exhibit D from A Kellogg Jan 2011" xfId="3803"/>
    <cellStyle name="_4.06E Pass Throughs_PCA 10 -  Exhibit D from A Kellogg July 2011" xfId="3804"/>
    <cellStyle name="_4.06E Pass Throughs_PCA 10 -  Exhibit D from S Free Rcv'd 12-11" xfId="3805"/>
    <cellStyle name="_4.06E Pass Throughs_PCA 9 -  Exhibit D April 2010" xfId="3806"/>
    <cellStyle name="_4.06E Pass Throughs_PCA 9 -  Exhibit D April 2010 (3)" xfId="3807"/>
    <cellStyle name="_4.06E Pass Throughs_PCA 9 -  Exhibit D April 2010 (3) 2" xfId="3808"/>
    <cellStyle name="_4.06E Pass Throughs_PCA 9 -  Exhibit D Nov 2010" xfId="3809"/>
    <cellStyle name="_4.06E Pass Throughs_PCA 9 - Exhibit D at August 2010" xfId="3810"/>
    <cellStyle name="_4.06E Pass Throughs_PCA 9 - Exhibit D June 2010 GRC" xfId="3811"/>
    <cellStyle name="_4.06E Pass Throughs_Power Costs - Comparison bx Rbtl-Staff-Jt-PC" xfId="79"/>
    <cellStyle name="_4.06E Pass Throughs_Power Costs - Comparison bx Rbtl-Staff-Jt-PC 2" xfId="80"/>
    <cellStyle name="_4.06E Pass Throughs_Power Costs - Comparison bx Rbtl-Staff-Jt-PC 2 2" xfId="3812"/>
    <cellStyle name="_4.06E Pass Throughs_Power Costs - Comparison bx Rbtl-Staff-Jt-PC 3" xfId="3813"/>
    <cellStyle name="_4.06E Pass Throughs_Power Costs - Comparison bx Rbtl-Staff-Jt-PC_Adj Bench DR 3 for Initial Briefs (Electric)" xfId="81"/>
    <cellStyle name="_4.06E Pass Throughs_Power Costs - Comparison bx Rbtl-Staff-Jt-PC_Adj Bench DR 3 for Initial Briefs (Electric) 2" xfId="82"/>
    <cellStyle name="_4.06E Pass Throughs_Power Costs - Comparison bx Rbtl-Staff-Jt-PC_Adj Bench DR 3 for Initial Briefs (Electric) 2 2" xfId="3814"/>
    <cellStyle name="_4.06E Pass Throughs_Power Costs - Comparison bx Rbtl-Staff-Jt-PC_Adj Bench DR 3 for Initial Briefs (Electric) 3" xfId="3815"/>
    <cellStyle name="_4.06E Pass Throughs_Power Costs - Comparison bx Rbtl-Staff-Jt-PC_Electric Rev Req Model (2009 GRC) Rebuttal" xfId="83"/>
    <cellStyle name="_4.06E Pass Throughs_Power Costs - Comparison bx Rbtl-Staff-Jt-PC_Electric Rev Req Model (2009 GRC) Rebuttal 2" xfId="84"/>
    <cellStyle name="_4.06E Pass Throughs_Power Costs - Comparison bx Rbtl-Staff-Jt-PC_Electric Rev Req Model (2009 GRC) Rebuttal 2 2" xfId="3816"/>
    <cellStyle name="_4.06E Pass Throughs_Power Costs - Comparison bx Rbtl-Staff-Jt-PC_Electric Rev Req Model (2009 GRC) Rebuttal 3" xfId="3817"/>
    <cellStyle name="_4.06E Pass Throughs_Power Costs - Comparison bx Rbtl-Staff-Jt-PC_Electric Rev Req Model (2009 GRC) Rebuttal REmoval of New  WH Solar AdjustMI" xfId="85"/>
    <cellStyle name="_4.06E Pass Throughs_Power Costs - Comparison bx Rbtl-Staff-Jt-PC_Electric Rev Req Model (2009 GRC) Rebuttal REmoval of New  WH Solar AdjustMI 2" xfId="86"/>
    <cellStyle name="_4.06E Pass Throughs_Power Costs - Comparison bx Rbtl-Staff-Jt-PC_Electric Rev Req Model (2009 GRC) Rebuttal REmoval of New  WH Solar AdjustMI 2 2" xfId="3818"/>
    <cellStyle name="_4.06E Pass Throughs_Power Costs - Comparison bx Rbtl-Staff-Jt-PC_Electric Rev Req Model (2009 GRC) Rebuttal REmoval of New  WH Solar AdjustMI 3" xfId="3819"/>
    <cellStyle name="_4.06E Pass Throughs_Power Costs - Comparison bx Rbtl-Staff-Jt-PC_Electric Rev Req Model (2009 GRC) Revised 01-18-2010" xfId="87"/>
    <cellStyle name="_4.06E Pass Throughs_Power Costs - Comparison bx Rbtl-Staff-Jt-PC_Electric Rev Req Model (2009 GRC) Revised 01-18-2010 2" xfId="88"/>
    <cellStyle name="_4.06E Pass Throughs_Power Costs - Comparison bx Rbtl-Staff-Jt-PC_Electric Rev Req Model (2009 GRC) Revised 01-18-2010 2 2" xfId="3820"/>
    <cellStyle name="_4.06E Pass Throughs_Power Costs - Comparison bx Rbtl-Staff-Jt-PC_Electric Rev Req Model (2009 GRC) Revised 01-18-2010 3" xfId="3821"/>
    <cellStyle name="_4.06E Pass Throughs_Power Costs - Comparison bx Rbtl-Staff-Jt-PC_Final Order Electric EXHIBIT A-1" xfId="89"/>
    <cellStyle name="_4.06E Pass Throughs_Power Costs - Comparison bx Rbtl-Staff-Jt-PC_Final Order Electric EXHIBIT A-1 2" xfId="90"/>
    <cellStyle name="_4.06E Pass Throughs_Power Costs - Comparison bx Rbtl-Staff-Jt-PC_Final Order Electric EXHIBIT A-1 2 2" xfId="3822"/>
    <cellStyle name="_4.06E Pass Throughs_Power Costs - Comparison bx Rbtl-Staff-Jt-PC_Final Order Electric EXHIBIT A-1 3" xfId="3823"/>
    <cellStyle name="_4.06E Pass Throughs_Production Adj 4.37" xfId="91"/>
    <cellStyle name="_4.06E Pass Throughs_Production Adj 4.37 2" xfId="92"/>
    <cellStyle name="_4.06E Pass Throughs_Production Adj 4.37 2 2" xfId="3824"/>
    <cellStyle name="_4.06E Pass Throughs_Production Adj 4.37 3" xfId="3825"/>
    <cellStyle name="_4.06E Pass Throughs_Purchased Power Adj 4.03" xfId="93"/>
    <cellStyle name="_4.06E Pass Throughs_Purchased Power Adj 4.03 2" xfId="94"/>
    <cellStyle name="_4.06E Pass Throughs_Purchased Power Adj 4.03 2 2" xfId="3826"/>
    <cellStyle name="_4.06E Pass Throughs_Purchased Power Adj 4.03 3" xfId="3827"/>
    <cellStyle name="_4.06E Pass Throughs_Rebuttal Power Costs" xfId="95"/>
    <cellStyle name="_4.06E Pass Throughs_Rebuttal Power Costs 2" xfId="96"/>
    <cellStyle name="_4.06E Pass Throughs_Rebuttal Power Costs 2 2" xfId="3828"/>
    <cellStyle name="_4.06E Pass Throughs_Rebuttal Power Costs 3" xfId="3829"/>
    <cellStyle name="_4.06E Pass Throughs_Rebuttal Power Costs_Adj Bench DR 3 for Initial Briefs (Electric)" xfId="97"/>
    <cellStyle name="_4.06E Pass Throughs_Rebuttal Power Costs_Adj Bench DR 3 for Initial Briefs (Electric) 2" xfId="98"/>
    <cellStyle name="_4.06E Pass Throughs_Rebuttal Power Costs_Adj Bench DR 3 for Initial Briefs (Electric) 2 2" xfId="3830"/>
    <cellStyle name="_4.06E Pass Throughs_Rebuttal Power Costs_Adj Bench DR 3 for Initial Briefs (Electric) 3" xfId="3831"/>
    <cellStyle name="_4.06E Pass Throughs_Rebuttal Power Costs_Electric Rev Req Model (2009 GRC) Rebuttal" xfId="99"/>
    <cellStyle name="_4.06E Pass Throughs_Rebuttal Power Costs_Electric Rev Req Model (2009 GRC) Rebuttal 2" xfId="100"/>
    <cellStyle name="_4.06E Pass Throughs_Rebuttal Power Costs_Electric Rev Req Model (2009 GRC) Rebuttal 2 2" xfId="3832"/>
    <cellStyle name="_4.06E Pass Throughs_Rebuttal Power Costs_Electric Rev Req Model (2009 GRC) Rebuttal 3" xfId="3833"/>
    <cellStyle name="_4.06E Pass Throughs_Rebuttal Power Costs_Electric Rev Req Model (2009 GRC) Rebuttal REmoval of New  WH Solar AdjustMI" xfId="101"/>
    <cellStyle name="_4.06E Pass Throughs_Rebuttal Power Costs_Electric Rev Req Model (2009 GRC) Rebuttal REmoval of New  WH Solar AdjustMI 2" xfId="102"/>
    <cellStyle name="_4.06E Pass Throughs_Rebuttal Power Costs_Electric Rev Req Model (2009 GRC) Rebuttal REmoval of New  WH Solar AdjustMI 2 2" xfId="3834"/>
    <cellStyle name="_4.06E Pass Throughs_Rebuttal Power Costs_Electric Rev Req Model (2009 GRC) Rebuttal REmoval of New  WH Solar AdjustMI 3" xfId="3835"/>
    <cellStyle name="_4.06E Pass Throughs_Rebuttal Power Costs_Electric Rev Req Model (2009 GRC) Revised 01-18-2010" xfId="103"/>
    <cellStyle name="_4.06E Pass Throughs_Rebuttal Power Costs_Electric Rev Req Model (2009 GRC) Revised 01-18-2010 2" xfId="104"/>
    <cellStyle name="_4.06E Pass Throughs_Rebuttal Power Costs_Electric Rev Req Model (2009 GRC) Revised 01-18-2010 2 2" xfId="3836"/>
    <cellStyle name="_4.06E Pass Throughs_Rebuttal Power Costs_Electric Rev Req Model (2009 GRC) Revised 01-18-2010 3" xfId="3837"/>
    <cellStyle name="_4.06E Pass Throughs_Rebuttal Power Costs_Final Order Electric EXHIBIT A-1" xfId="105"/>
    <cellStyle name="_4.06E Pass Throughs_Rebuttal Power Costs_Final Order Electric EXHIBIT A-1 2" xfId="106"/>
    <cellStyle name="_4.06E Pass Throughs_Rebuttal Power Costs_Final Order Electric EXHIBIT A-1 2 2" xfId="3838"/>
    <cellStyle name="_4.06E Pass Throughs_Rebuttal Power Costs_Final Order Electric EXHIBIT A-1 3" xfId="3839"/>
    <cellStyle name="_4.06E Pass Throughs_RECS vs PTC's w Interest 6-28-10" xfId="3840"/>
    <cellStyle name="_4.06E Pass Throughs_ROR &amp; CONV FACTOR" xfId="107"/>
    <cellStyle name="_4.06E Pass Throughs_ROR &amp; CONV FACTOR 2" xfId="108"/>
    <cellStyle name="_4.06E Pass Throughs_ROR &amp; CONV FACTOR 2 2" xfId="3841"/>
    <cellStyle name="_4.06E Pass Throughs_ROR &amp; CONV FACTOR 3" xfId="3842"/>
    <cellStyle name="_4.06E Pass Throughs_ROR 5.02" xfId="109"/>
    <cellStyle name="_4.06E Pass Throughs_ROR 5.02 2" xfId="110"/>
    <cellStyle name="_4.06E Pass Throughs_ROR 5.02 2 2" xfId="3843"/>
    <cellStyle name="_4.06E Pass Throughs_ROR 5.02 3" xfId="3844"/>
    <cellStyle name="_4.06E Pass Throughs_Wind Integration 10GRC" xfId="3845"/>
    <cellStyle name="_4.06E Pass Throughs_Wind Integration 10GRC 2" xfId="3846"/>
    <cellStyle name="_4.13E Montana Energy Tax" xfId="111"/>
    <cellStyle name="_4.13E Montana Energy Tax 2" xfId="112"/>
    <cellStyle name="_4.13E Montana Energy Tax 2 2" xfId="113"/>
    <cellStyle name="_4.13E Montana Energy Tax 2 2 2" xfId="3847"/>
    <cellStyle name="_4.13E Montana Energy Tax 2 3" xfId="3848"/>
    <cellStyle name="_4.13E Montana Energy Tax 3" xfId="114"/>
    <cellStyle name="_4.13E Montana Energy Tax 3 2" xfId="115"/>
    <cellStyle name="_4.13E Montana Energy Tax 3 2 2" xfId="3849"/>
    <cellStyle name="_4.13E Montana Energy Tax 3 3" xfId="116"/>
    <cellStyle name="_4.13E Montana Energy Tax 3 3 2" xfId="3850"/>
    <cellStyle name="_4.13E Montana Energy Tax 3 4" xfId="117"/>
    <cellStyle name="_4.13E Montana Energy Tax 3 4 2" xfId="3851"/>
    <cellStyle name="_4.13E Montana Energy Tax 4" xfId="118"/>
    <cellStyle name="_4.13E Montana Energy Tax 4 2" xfId="3852"/>
    <cellStyle name="_4.13E Montana Energy Tax 5" xfId="3853"/>
    <cellStyle name="_4.13E Montana Energy Tax 6" xfId="3854"/>
    <cellStyle name="_4.13E Montana Energy Tax 7" xfId="3855"/>
    <cellStyle name="_4.13E Montana Energy Tax_04 07E Wild Horse Wind Expansion (C) (2)" xfId="119"/>
    <cellStyle name="_4.13E Montana Energy Tax_04 07E Wild Horse Wind Expansion (C) (2) 2" xfId="120"/>
    <cellStyle name="_4.13E Montana Energy Tax_04 07E Wild Horse Wind Expansion (C) (2) 2 2" xfId="3856"/>
    <cellStyle name="_4.13E Montana Energy Tax_04 07E Wild Horse Wind Expansion (C) (2) 3" xfId="3857"/>
    <cellStyle name="_4.13E Montana Energy Tax_04 07E Wild Horse Wind Expansion (C) (2)_Adj Bench DR 3 for Initial Briefs (Electric)" xfId="121"/>
    <cellStyle name="_4.13E Montana Energy Tax_04 07E Wild Horse Wind Expansion (C) (2)_Adj Bench DR 3 for Initial Briefs (Electric) 2" xfId="122"/>
    <cellStyle name="_4.13E Montana Energy Tax_04 07E Wild Horse Wind Expansion (C) (2)_Adj Bench DR 3 for Initial Briefs (Electric) 2 2" xfId="3858"/>
    <cellStyle name="_4.13E Montana Energy Tax_04 07E Wild Horse Wind Expansion (C) (2)_Adj Bench DR 3 for Initial Briefs (Electric) 3" xfId="3859"/>
    <cellStyle name="_4.13E Montana Energy Tax_04 07E Wild Horse Wind Expansion (C) (2)_Book1" xfId="3860"/>
    <cellStyle name="_4.13E Montana Energy Tax_04 07E Wild Horse Wind Expansion (C) (2)_Electric Rev Req Model (2009 GRC) " xfId="123"/>
    <cellStyle name="_4.13E Montana Energy Tax_04 07E Wild Horse Wind Expansion (C) (2)_Electric Rev Req Model (2009 GRC)  2" xfId="124"/>
    <cellStyle name="_4.13E Montana Energy Tax_04 07E Wild Horse Wind Expansion (C) (2)_Electric Rev Req Model (2009 GRC)  2 2" xfId="3861"/>
    <cellStyle name="_4.13E Montana Energy Tax_04 07E Wild Horse Wind Expansion (C) (2)_Electric Rev Req Model (2009 GRC)  3" xfId="3862"/>
    <cellStyle name="_4.13E Montana Energy Tax_04 07E Wild Horse Wind Expansion (C) (2)_Electric Rev Req Model (2009 GRC) Rebuttal" xfId="125"/>
    <cellStyle name="_4.13E Montana Energy Tax_04 07E Wild Horse Wind Expansion (C) (2)_Electric Rev Req Model (2009 GRC) Rebuttal 2" xfId="126"/>
    <cellStyle name="_4.13E Montana Energy Tax_04 07E Wild Horse Wind Expansion (C) (2)_Electric Rev Req Model (2009 GRC) Rebuttal 2 2" xfId="3863"/>
    <cellStyle name="_4.13E Montana Energy Tax_04 07E Wild Horse Wind Expansion (C) (2)_Electric Rev Req Model (2009 GRC) Rebuttal 3" xfId="3864"/>
    <cellStyle name="_4.13E Montana Energy Tax_04 07E Wild Horse Wind Expansion (C) (2)_Electric Rev Req Model (2009 GRC) Rebuttal REmoval of New  WH Solar AdjustMI" xfId="127"/>
    <cellStyle name="_4.13E Montana Energy Tax_04 07E Wild Horse Wind Expansion (C) (2)_Electric Rev Req Model (2009 GRC) Rebuttal REmoval of New  WH Solar AdjustMI 2" xfId="128"/>
    <cellStyle name="_4.13E Montana Energy Tax_04 07E Wild Horse Wind Expansion (C) (2)_Electric Rev Req Model (2009 GRC) Rebuttal REmoval of New  WH Solar AdjustMI 2 2" xfId="3865"/>
    <cellStyle name="_4.13E Montana Energy Tax_04 07E Wild Horse Wind Expansion (C) (2)_Electric Rev Req Model (2009 GRC) Rebuttal REmoval of New  WH Solar AdjustMI 3" xfId="3866"/>
    <cellStyle name="_4.13E Montana Energy Tax_04 07E Wild Horse Wind Expansion (C) (2)_Electric Rev Req Model (2009 GRC) Revised 01-18-2010" xfId="129"/>
    <cellStyle name="_4.13E Montana Energy Tax_04 07E Wild Horse Wind Expansion (C) (2)_Electric Rev Req Model (2009 GRC) Revised 01-18-2010 2" xfId="130"/>
    <cellStyle name="_4.13E Montana Energy Tax_04 07E Wild Horse Wind Expansion (C) (2)_Electric Rev Req Model (2009 GRC) Revised 01-18-2010 2 2" xfId="3867"/>
    <cellStyle name="_4.13E Montana Energy Tax_04 07E Wild Horse Wind Expansion (C) (2)_Electric Rev Req Model (2009 GRC) Revised 01-18-2010 3" xfId="3868"/>
    <cellStyle name="_4.13E Montana Energy Tax_04 07E Wild Horse Wind Expansion (C) (2)_Electric Rev Req Model (2010 GRC)" xfId="3869"/>
    <cellStyle name="_4.13E Montana Energy Tax_04 07E Wild Horse Wind Expansion (C) (2)_Electric Rev Req Model (2010 GRC) SF" xfId="3870"/>
    <cellStyle name="_4.13E Montana Energy Tax_04 07E Wild Horse Wind Expansion (C) (2)_Final Order Electric EXHIBIT A-1" xfId="131"/>
    <cellStyle name="_4.13E Montana Energy Tax_04 07E Wild Horse Wind Expansion (C) (2)_Final Order Electric EXHIBIT A-1 2" xfId="132"/>
    <cellStyle name="_4.13E Montana Energy Tax_04 07E Wild Horse Wind Expansion (C) (2)_Final Order Electric EXHIBIT A-1 2 2" xfId="3871"/>
    <cellStyle name="_4.13E Montana Energy Tax_04 07E Wild Horse Wind Expansion (C) (2)_Final Order Electric EXHIBIT A-1 3" xfId="3872"/>
    <cellStyle name="_4.13E Montana Energy Tax_04 07E Wild Horse Wind Expansion (C) (2)_TENASKA REGULATORY ASSET" xfId="133"/>
    <cellStyle name="_4.13E Montana Energy Tax_04 07E Wild Horse Wind Expansion (C) (2)_TENASKA REGULATORY ASSET 2" xfId="134"/>
    <cellStyle name="_4.13E Montana Energy Tax_04 07E Wild Horse Wind Expansion (C) (2)_TENASKA REGULATORY ASSET 2 2" xfId="3873"/>
    <cellStyle name="_4.13E Montana Energy Tax_04 07E Wild Horse Wind Expansion (C) (2)_TENASKA REGULATORY ASSET 3" xfId="3874"/>
    <cellStyle name="_4.13E Montana Energy Tax_16.37E Wild Horse Expansion DeferralRevwrkingfile SF" xfId="135"/>
    <cellStyle name="_4.13E Montana Energy Tax_16.37E Wild Horse Expansion DeferralRevwrkingfile SF 2" xfId="136"/>
    <cellStyle name="_4.13E Montana Energy Tax_16.37E Wild Horse Expansion DeferralRevwrkingfile SF 2 2" xfId="3875"/>
    <cellStyle name="_4.13E Montana Energy Tax_16.37E Wild Horse Expansion DeferralRevwrkingfile SF 3" xfId="3876"/>
    <cellStyle name="_4.13E Montana Energy Tax_2009 Compliance Filing PCA Exhibits for GRC" xfId="3877"/>
    <cellStyle name="_4.13E Montana Energy Tax_2009 GRC Compl Filing - Exhibit D" xfId="3878"/>
    <cellStyle name="_4.13E Montana Energy Tax_2009 GRC Compl Filing - Exhibit D 2" xfId="3879"/>
    <cellStyle name="_4.13E Montana Energy Tax_2010 PTC's July1_Dec31 2010 " xfId="3880"/>
    <cellStyle name="_4.13E Montana Energy Tax_2010 PTC's Sept10_Aug11 (Version 4)" xfId="3881"/>
    <cellStyle name="_4.13E Montana Energy Tax_3.01 Income Statement" xfId="3882"/>
    <cellStyle name="_4.13E Montana Energy Tax_4 31 Regulatory Assets and Liabilities  7 06- Exhibit D" xfId="137"/>
    <cellStyle name="_4.13E Montana Energy Tax_4 31 Regulatory Assets and Liabilities  7 06- Exhibit D 2" xfId="138"/>
    <cellStyle name="_4.13E Montana Energy Tax_4 31 Regulatory Assets and Liabilities  7 06- Exhibit D 2 2" xfId="3883"/>
    <cellStyle name="_4.13E Montana Energy Tax_4 31 Regulatory Assets and Liabilities  7 06- Exhibit D 3" xfId="3884"/>
    <cellStyle name="_4.13E Montana Energy Tax_4 31 Regulatory Assets and Liabilities  7 06- Exhibit D_NIM Summary" xfId="3885"/>
    <cellStyle name="_4.13E Montana Energy Tax_4 31 Regulatory Assets and Liabilities  7 06- Exhibit D_NIM Summary 2" xfId="3886"/>
    <cellStyle name="_4.13E Montana Energy Tax_4 32 Regulatory Assets and Liabilities  7 06- Exhibit D" xfId="139"/>
    <cellStyle name="_4.13E Montana Energy Tax_4 32 Regulatory Assets and Liabilities  7 06- Exhibit D 2" xfId="140"/>
    <cellStyle name="_4.13E Montana Energy Tax_4 32 Regulatory Assets and Liabilities  7 06- Exhibit D 2 2" xfId="3887"/>
    <cellStyle name="_4.13E Montana Energy Tax_4 32 Regulatory Assets and Liabilities  7 06- Exhibit D 3" xfId="3888"/>
    <cellStyle name="_4.13E Montana Energy Tax_4 32 Regulatory Assets and Liabilities  7 06- Exhibit D_NIM Summary" xfId="3889"/>
    <cellStyle name="_4.13E Montana Energy Tax_4 32 Regulatory Assets and Liabilities  7 06- Exhibit D_NIM Summary 2" xfId="3890"/>
    <cellStyle name="_4.13E Montana Energy Tax_Att B to RECs proceeds proposal" xfId="3891"/>
    <cellStyle name="_4.13E Montana Energy Tax_AURORA Total New" xfId="3892"/>
    <cellStyle name="_4.13E Montana Energy Tax_AURORA Total New 2" xfId="3893"/>
    <cellStyle name="_4.13E Montana Energy Tax_Backup for Attachment B 2010-09-09" xfId="3894"/>
    <cellStyle name="_4.13E Montana Energy Tax_Bench Request - Attachment B" xfId="3895"/>
    <cellStyle name="_4.13E Montana Energy Tax_Book2" xfId="141"/>
    <cellStyle name="_4.13E Montana Energy Tax_Book2 2" xfId="142"/>
    <cellStyle name="_4.13E Montana Energy Tax_Book2 2 2" xfId="3896"/>
    <cellStyle name="_4.13E Montana Energy Tax_Book2 3" xfId="3897"/>
    <cellStyle name="_4.13E Montana Energy Tax_Book2_Adj Bench DR 3 for Initial Briefs (Electric)" xfId="143"/>
    <cellStyle name="_4.13E Montana Energy Tax_Book2_Adj Bench DR 3 for Initial Briefs (Electric) 2" xfId="144"/>
    <cellStyle name="_4.13E Montana Energy Tax_Book2_Adj Bench DR 3 for Initial Briefs (Electric) 2 2" xfId="3898"/>
    <cellStyle name="_4.13E Montana Energy Tax_Book2_Adj Bench DR 3 for Initial Briefs (Electric) 3" xfId="3899"/>
    <cellStyle name="_4.13E Montana Energy Tax_Book2_Electric Rev Req Model (2009 GRC) Rebuttal" xfId="145"/>
    <cellStyle name="_4.13E Montana Energy Tax_Book2_Electric Rev Req Model (2009 GRC) Rebuttal 2" xfId="146"/>
    <cellStyle name="_4.13E Montana Energy Tax_Book2_Electric Rev Req Model (2009 GRC) Rebuttal 2 2" xfId="3900"/>
    <cellStyle name="_4.13E Montana Energy Tax_Book2_Electric Rev Req Model (2009 GRC) Rebuttal 3" xfId="3901"/>
    <cellStyle name="_4.13E Montana Energy Tax_Book2_Electric Rev Req Model (2009 GRC) Rebuttal REmoval of New  WH Solar AdjustMI" xfId="147"/>
    <cellStyle name="_4.13E Montana Energy Tax_Book2_Electric Rev Req Model (2009 GRC) Rebuttal REmoval of New  WH Solar AdjustMI 2" xfId="148"/>
    <cellStyle name="_4.13E Montana Energy Tax_Book2_Electric Rev Req Model (2009 GRC) Rebuttal REmoval of New  WH Solar AdjustMI 2 2" xfId="3902"/>
    <cellStyle name="_4.13E Montana Energy Tax_Book2_Electric Rev Req Model (2009 GRC) Rebuttal REmoval of New  WH Solar AdjustMI 3" xfId="3903"/>
    <cellStyle name="_4.13E Montana Energy Tax_Book2_Electric Rev Req Model (2009 GRC) Revised 01-18-2010" xfId="149"/>
    <cellStyle name="_4.13E Montana Energy Tax_Book2_Electric Rev Req Model (2009 GRC) Revised 01-18-2010 2" xfId="150"/>
    <cellStyle name="_4.13E Montana Energy Tax_Book2_Electric Rev Req Model (2009 GRC) Revised 01-18-2010 2 2" xfId="3904"/>
    <cellStyle name="_4.13E Montana Energy Tax_Book2_Electric Rev Req Model (2009 GRC) Revised 01-18-2010 3" xfId="3905"/>
    <cellStyle name="_4.13E Montana Energy Tax_Book2_Final Order Electric EXHIBIT A-1" xfId="151"/>
    <cellStyle name="_4.13E Montana Energy Tax_Book2_Final Order Electric EXHIBIT A-1 2" xfId="152"/>
    <cellStyle name="_4.13E Montana Energy Tax_Book2_Final Order Electric EXHIBIT A-1 2 2" xfId="3906"/>
    <cellStyle name="_4.13E Montana Energy Tax_Book2_Final Order Electric EXHIBIT A-1 3" xfId="3907"/>
    <cellStyle name="_4.13E Montana Energy Tax_Book4" xfId="153"/>
    <cellStyle name="_4.13E Montana Energy Tax_Book4 2" xfId="154"/>
    <cellStyle name="_4.13E Montana Energy Tax_Book4 2 2" xfId="3908"/>
    <cellStyle name="_4.13E Montana Energy Tax_Book4 3" xfId="3909"/>
    <cellStyle name="_4.13E Montana Energy Tax_Book9" xfId="155"/>
    <cellStyle name="_4.13E Montana Energy Tax_Book9 2" xfId="156"/>
    <cellStyle name="_4.13E Montana Energy Tax_Book9 2 2" xfId="3910"/>
    <cellStyle name="_4.13E Montana Energy Tax_Book9 3" xfId="3911"/>
    <cellStyle name="_4.13E Montana Energy Tax_Chelan PUD Power Costs (8-10)" xfId="3912"/>
    <cellStyle name="_4.13E Montana Energy Tax_DWH-08 (Rate Spread &amp; Design Workpapers)" xfId="3913"/>
    <cellStyle name="_4.13E Montana Energy Tax_Final 2008 PTC Rate Design Workpapers 10.27.08" xfId="3914"/>
    <cellStyle name="_4.13E Montana Energy Tax_INPUTS" xfId="157"/>
    <cellStyle name="_4.13E Montana Energy Tax_INPUTS 2" xfId="158"/>
    <cellStyle name="_4.13E Montana Energy Tax_INPUTS 2 2" xfId="3915"/>
    <cellStyle name="_4.13E Montana Energy Tax_INPUTS 3" xfId="3916"/>
    <cellStyle name="_4.13E Montana Energy Tax_NIM Summary" xfId="3917"/>
    <cellStyle name="_4.13E Montana Energy Tax_NIM Summary 09GRC" xfId="3918"/>
    <cellStyle name="_4.13E Montana Energy Tax_NIM Summary 09GRC 2" xfId="3919"/>
    <cellStyle name="_4.13E Montana Energy Tax_NIM Summary 2" xfId="3920"/>
    <cellStyle name="_4.13E Montana Energy Tax_NIM Summary 3" xfId="3921"/>
    <cellStyle name="_4.13E Montana Energy Tax_NIM Summary 4" xfId="3922"/>
    <cellStyle name="_4.13E Montana Energy Tax_NIM Summary 5" xfId="3923"/>
    <cellStyle name="_4.13E Montana Energy Tax_NIM Summary 6" xfId="3924"/>
    <cellStyle name="_4.13E Montana Energy Tax_NIM Summary 7" xfId="3925"/>
    <cellStyle name="_4.13E Montana Energy Tax_NIM Summary 8" xfId="3926"/>
    <cellStyle name="_4.13E Montana Energy Tax_NIM Summary 9" xfId="3927"/>
    <cellStyle name="_4.13E Montana Energy Tax_PCA 10 -  Exhibit D from A Kellogg Jan 2011" xfId="3928"/>
    <cellStyle name="_4.13E Montana Energy Tax_PCA 10 -  Exhibit D from A Kellogg July 2011" xfId="3929"/>
    <cellStyle name="_4.13E Montana Energy Tax_PCA 10 -  Exhibit D from S Free Rcv'd 12-11" xfId="3930"/>
    <cellStyle name="_4.13E Montana Energy Tax_PCA 9 -  Exhibit D April 2010" xfId="3931"/>
    <cellStyle name="_4.13E Montana Energy Tax_PCA 9 -  Exhibit D April 2010 (3)" xfId="3932"/>
    <cellStyle name="_4.13E Montana Energy Tax_PCA 9 -  Exhibit D April 2010 (3) 2" xfId="3933"/>
    <cellStyle name="_4.13E Montana Energy Tax_PCA 9 -  Exhibit D Nov 2010" xfId="3934"/>
    <cellStyle name="_4.13E Montana Energy Tax_PCA 9 - Exhibit D at August 2010" xfId="3935"/>
    <cellStyle name="_4.13E Montana Energy Tax_PCA 9 - Exhibit D June 2010 GRC" xfId="3936"/>
    <cellStyle name="_4.13E Montana Energy Tax_Power Costs - Comparison bx Rbtl-Staff-Jt-PC" xfId="159"/>
    <cellStyle name="_4.13E Montana Energy Tax_Power Costs - Comparison bx Rbtl-Staff-Jt-PC 2" xfId="160"/>
    <cellStyle name="_4.13E Montana Energy Tax_Power Costs - Comparison bx Rbtl-Staff-Jt-PC 2 2" xfId="3937"/>
    <cellStyle name="_4.13E Montana Energy Tax_Power Costs - Comparison bx Rbtl-Staff-Jt-PC 3" xfId="3938"/>
    <cellStyle name="_4.13E Montana Energy Tax_Power Costs - Comparison bx Rbtl-Staff-Jt-PC_Adj Bench DR 3 for Initial Briefs (Electric)" xfId="161"/>
    <cellStyle name="_4.13E Montana Energy Tax_Power Costs - Comparison bx Rbtl-Staff-Jt-PC_Adj Bench DR 3 for Initial Briefs (Electric) 2" xfId="162"/>
    <cellStyle name="_4.13E Montana Energy Tax_Power Costs - Comparison bx Rbtl-Staff-Jt-PC_Adj Bench DR 3 for Initial Briefs (Electric) 2 2" xfId="3939"/>
    <cellStyle name="_4.13E Montana Energy Tax_Power Costs - Comparison bx Rbtl-Staff-Jt-PC_Adj Bench DR 3 for Initial Briefs (Electric) 3" xfId="3940"/>
    <cellStyle name="_4.13E Montana Energy Tax_Power Costs - Comparison bx Rbtl-Staff-Jt-PC_Electric Rev Req Model (2009 GRC) Rebuttal" xfId="163"/>
    <cellStyle name="_4.13E Montana Energy Tax_Power Costs - Comparison bx Rbtl-Staff-Jt-PC_Electric Rev Req Model (2009 GRC) Rebuttal 2" xfId="164"/>
    <cellStyle name="_4.13E Montana Energy Tax_Power Costs - Comparison bx Rbtl-Staff-Jt-PC_Electric Rev Req Model (2009 GRC) Rebuttal 2 2" xfId="3941"/>
    <cellStyle name="_4.13E Montana Energy Tax_Power Costs - Comparison bx Rbtl-Staff-Jt-PC_Electric Rev Req Model (2009 GRC) Rebuttal 3" xfId="3942"/>
    <cellStyle name="_4.13E Montana Energy Tax_Power Costs - Comparison bx Rbtl-Staff-Jt-PC_Electric Rev Req Model (2009 GRC) Rebuttal REmoval of New  WH Solar AdjustMI" xfId="165"/>
    <cellStyle name="_4.13E Montana Energy Tax_Power Costs - Comparison bx Rbtl-Staff-Jt-PC_Electric Rev Req Model (2009 GRC) Rebuttal REmoval of New  WH Solar AdjustMI 2" xfId="166"/>
    <cellStyle name="_4.13E Montana Energy Tax_Power Costs - Comparison bx Rbtl-Staff-Jt-PC_Electric Rev Req Model (2009 GRC) Rebuttal REmoval of New  WH Solar AdjustMI 2 2" xfId="3943"/>
    <cellStyle name="_4.13E Montana Energy Tax_Power Costs - Comparison bx Rbtl-Staff-Jt-PC_Electric Rev Req Model (2009 GRC) Rebuttal REmoval of New  WH Solar AdjustMI 3" xfId="3944"/>
    <cellStyle name="_4.13E Montana Energy Tax_Power Costs - Comparison bx Rbtl-Staff-Jt-PC_Electric Rev Req Model (2009 GRC) Revised 01-18-2010" xfId="167"/>
    <cellStyle name="_4.13E Montana Energy Tax_Power Costs - Comparison bx Rbtl-Staff-Jt-PC_Electric Rev Req Model (2009 GRC) Revised 01-18-2010 2" xfId="168"/>
    <cellStyle name="_4.13E Montana Energy Tax_Power Costs - Comparison bx Rbtl-Staff-Jt-PC_Electric Rev Req Model (2009 GRC) Revised 01-18-2010 2 2" xfId="3945"/>
    <cellStyle name="_4.13E Montana Energy Tax_Power Costs - Comparison bx Rbtl-Staff-Jt-PC_Electric Rev Req Model (2009 GRC) Revised 01-18-2010 3" xfId="3946"/>
    <cellStyle name="_4.13E Montana Energy Tax_Power Costs - Comparison bx Rbtl-Staff-Jt-PC_Final Order Electric EXHIBIT A-1" xfId="169"/>
    <cellStyle name="_4.13E Montana Energy Tax_Power Costs - Comparison bx Rbtl-Staff-Jt-PC_Final Order Electric EXHIBIT A-1 2" xfId="170"/>
    <cellStyle name="_4.13E Montana Energy Tax_Power Costs - Comparison bx Rbtl-Staff-Jt-PC_Final Order Electric EXHIBIT A-1 2 2" xfId="3947"/>
    <cellStyle name="_4.13E Montana Energy Tax_Power Costs - Comparison bx Rbtl-Staff-Jt-PC_Final Order Electric EXHIBIT A-1 3" xfId="3948"/>
    <cellStyle name="_4.13E Montana Energy Tax_Production Adj 4.37" xfId="171"/>
    <cellStyle name="_4.13E Montana Energy Tax_Production Adj 4.37 2" xfId="172"/>
    <cellStyle name="_4.13E Montana Energy Tax_Production Adj 4.37 2 2" xfId="3949"/>
    <cellStyle name="_4.13E Montana Energy Tax_Production Adj 4.37 3" xfId="3950"/>
    <cellStyle name="_4.13E Montana Energy Tax_Purchased Power Adj 4.03" xfId="173"/>
    <cellStyle name="_4.13E Montana Energy Tax_Purchased Power Adj 4.03 2" xfId="174"/>
    <cellStyle name="_4.13E Montana Energy Tax_Purchased Power Adj 4.03 2 2" xfId="3951"/>
    <cellStyle name="_4.13E Montana Energy Tax_Purchased Power Adj 4.03 3" xfId="3952"/>
    <cellStyle name="_4.13E Montana Energy Tax_Rebuttal Power Costs" xfId="175"/>
    <cellStyle name="_4.13E Montana Energy Tax_Rebuttal Power Costs 2" xfId="176"/>
    <cellStyle name="_4.13E Montana Energy Tax_Rebuttal Power Costs 2 2" xfId="3953"/>
    <cellStyle name="_4.13E Montana Energy Tax_Rebuttal Power Costs 3" xfId="3954"/>
    <cellStyle name="_4.13E Montana Energy Tax_Rebuttal Power Costs_Adj Bench DR 3 for Initial Briefs (Electric)" xfId="177"/>
    <cellStyle name="_4.13E Montana Energy Tax_Rebuttal Power Costs_Adj Bench DR 3 for Initial Briefs (Electric) 2" xfId="178"/>
    <cellStyle name="_4.13E Montana Energy Tax_Rebuttal Power Costs_Adj Bench DR 3 for Initial Briefs (Electric) 2 2" xfId="3955"/>
    <cellStyle name="_4.13E Montana Energy Tax_Rebuttal Power Costs_Adj Bench DR 3 for Initial Briefs (Electric) 3" xfId="3956"/>
    <cellStyle name="_4.13E Montana Energy Tax_Rebuttal Power Costs_Electric Rev Req Model (2009 GRC) Rebuttal" xfId="179"/>
    <cellStyle name="_4.13E Montana Energy Tax_Rebuttal Power Costs_Electric Rev Req Model (2009 GRC) Rebuttal 2" xfId="180"/>
    <cellStyle name="_4.13E Montana Energy Tax_Rebuttal Power Costs_Electric Rev Req Model (2009 GRC) Rebuttal 2 2" xfId="3957"/>
    <cellStyle name="_4.13E Montana Energy Tax_Rebuttal Power Costs_Electric Rev Req Model (2009 GRC) Rebuttal 3" xfId="3958"/>
    <cellStyle name="_4.13E Montana Energy Tax_Rebuttal Power Costs_Electric Rev Req Model (2009 GRC) Rebuttal REmoval of New  WH Solar AdjustMI" xfId="181"/>
    <cellStyle name="_4.13E Montana Energy Tax_Rebuttal Power Costs_Electric Rev Req Model (2009 GRC) Rebuttal REmoval of New  WH Solar AdjustMI 2" xfId="182"/>
    <cellStyle name="_4.13E Montana Energy Tax_Rebuttal Power Costs_Electric Rev Req Model (2009 GRC) Rebuttal REmoval of New  WH Solar AdjustMI 2 2" xfId="3959"/>
    <cellStyle name="_4.13E Montana Energy Tax_Rebuttal Power Costs_Electric Rev Req Model (2009 GRC) Rebuttal REmoval of New  WH Solar AdjustMI 3" xfId="3960"/>
    <cellStyle name="_4.13E Montana Energy Tax_Rebuttal Power Costs_Electric Rev Req Model (2009 GRC) Revised 01-18-2010" xfId="183"/>
    <cellStyle name="_4.13E Montana Energy Tax_Rebuttal Power Costs_Electric Rev Req Model (2009 GRC) Revised 01-18-2010 2" xfId="184"/>
    <cellStyle name="_4.13E Montana Energy Tax_Rebuttal Power Costs_Electric Rev Req Model (2009 GRC) Revised 01-18-2010 2 2" xfId="3961"/>
    <cellStyle name="_4.13E Montana Energy Tax_Rebuttal Power Costs_Electric Rev Req Model (2009 GRC) Revised 01-18-2010 3" xfId="3962"/>
    <cellStyle name="_4.13E Montana Energy Tax_Rebuttal Power Costs_Final Order Electric EXHIBIT A-1" xfId="185"/>
    <cellStyle name="_4.13E Montana Energy Tax_Rebuttal Power Costs_Final Order Electric EXHIBIT A-1 2" xfId="186"/>
    <cellStyle name="_4.13E Montana Energy Tax_Rebuttal Power Costs_Final Order Electric EXHIBIT A-1 2 2" xfId="3963"/>
    <cellStyle name="_4.13E Montana Energy Tax_Rebuttal Power Costs_Final Order Electric EXHIBIT A-1 3" xfId="3964"/>
    <cellStyle name="_4.13E Montana Energy Tax_RECS vs PTC's w Interest 6-28-10" xfId="3965"/>
    <cellStyle name="_4.13E Montana Energy Tax_ROR &amp; CONV FACTOR" xfId="187"/>
    <cellStyle name="_4.13E Montana Energy Tax_ROR &amp; CONV FACTOR 2" xfId="188"/>
    <cellStyle name="_4.13E Montana Energy Tax_ROR &amp; CONV FACTOR 2 2" xfId="3966"/>
    <cellStyle name="_4.13E Montana Energy Tax_ROR &amp; CONV FACTOR 3" xfId="3967"/>
    <cellStyle name="_4.13E Montana Energy Tax_ROR 5.02" xfId="189"/>
    <cellStyle name="_4.13E Montana Energy Tax_ROR 5.02 2" xfId="190"/>
    <cellStyle name="_4.13E Montana Energy Tax_ROR 5.02 2 2" xfId="3968"/>
    <cellStyle name="_4.13E Montana Energy Tax_ROR 5.02 3" xfId="3969"/>
    <cellStyle name="_4.13E Montana Energy Tax_Wind Integration 10GRC" xfId="3970"/>
    <cellStyle name="_4.13E Montana Energy Tax_Wind Integration 10GRC 2" xfId="3971"/>
    <cellStyle name="_4.17E Montana Energy Tax Working File" xfId="3972"/>
    <cellStyle name="_5 year summary (9-25-09)" xfId="3973"/>
    <cellStyle name="_5.03G-Conversion Factor Working FileMI" xfId="3974"/>
    <cellStyle name="_x0013__Adj Bench DR 3 for Initial Briefs (Electric)" xfId="191"/>
    <cellStyle name="_x0013__Adj Bench DR 3 for Initial Briefs (Electric) 2" xfId="192"/>
    <cellStyle name="_x0013__Adj Bench DR 3 for Initial Briefs (Electric) 2 2" xfId="3975"/>
    <cellStyle name="_x0013__Adj Bench DR 3 for Initial Briefs (Electric) 3" xfId="3976"/>
    <cellStyle name="_Asset Debt Financial Summary" xfId="13558"/>
    <cellStyle name="_Asset Debt Financial Summary 2" xfId="13559"/>
    <cellStyle name="_AURORA WIP" xfId="193"/>
    <cellStyle name="_AURORA WIP 2" xfId="194"/>
    <cellStyle name="_AURORA WIP 2 2" xfId="3977"/>
    <cellStyle name="_AURORA WIP 3" xfId="3978"/>
    <cellStyle name="_AURORA WIP_Chelan PUD Power Costs (8-10)" xfId="3979"/>
    <cellStyle name="_AURORA WIP_DEM-WP(C) Costs Not In AURORA 2010GRC As Filed" xfId="3980"/>
    <cellStyle name="_AURORA WIP_DEM-WP(C) Costs Not In AURORA 2010GRC As Filed 2" xfId="3981"/>
    <cellStyle name="_AURORA WIP_NIM Summary" xfId="3982"/>
    <cellStyle name="_AURORA WIP_NIM Summary 09GRC" xfId="3983"/>
    <cellStyle name="_AURORA WIP_NIM Summary 09GRC 2" xfId="3984"/>
    <cellStyle name="_AURORA WIP_NIM Summary 2" xfId="3985"/>
    <cellStyle name="_AURORA WIP_NIM Summary 3" xfId="3986"/>
    <cellStyle name="_AURORA WIP_NIM Summary 4" xfId="3987"/>
    <cellStyle name="_AURORA WIP_NIM Summary 5" xfId="3988"/>
    <cellStyle name="_AURORA WIP_NIM Summary 6" xfId="3989"/>
    <cellStyle name="_AURORA WIP_NIM Summary 7" xfId="3990"/>
    <cellStyle name="_AURORA WIP_NIM Summary 8" xfId="3991"/>
    <cellStyle name="_AURORA WIP_NIM Summary 9" xfId="3992"/>
    <cellStyle name="_AURORA WIP_PCA 9 -  Exhibit D April 2010 (3)" xfId="3993"/>
    <cellStyle name="_AURORA WIP_PCA 9 -  Exhibit D April 2010 (3) 2" xfId="3994"/>
    <cellStyle name="_AURORA WIP_Reconciliation" xfId="3995"/>
    <cellStyle name="_AURORA WIP_Reconciliation 2" xfId="3996"/>
    <cellStyle name="_AURORA WIP_Wind Integration 10GRC" xfId="3997"/>
    <cellStyle name="_AURORA WIP_Wind Integration 10GRC 2" xfId="3998"/>
    <cellStyle name="_Book1" xfId="195"/>
    <cellStyle name="_x0013__Book1" xfId="3999"/>
    <cellStyle name="_Book1 (2)" xfId="196"/>
    <cellStyle name="_Book1 (2) 2" xfId="197"/>
    <cellStyle name="_Book1 (2) 2 2" xfId="198"/>
    <cellStyle name="_Book1 (2) 2 2 2" xfId="4000"/>
    <cellStyle name="_Book1 (2) 2 3" xfId="4001"/>
    <cellStyle name="_Book1 (2) 3" xfId="199"/>
    <cellStyle name="_Book1 (2) 3 2" xfId="200"/>
    <cellStyle name="_Book1 (2) 3 2 2" xfId="4002"/>
    <cellStyle name="_Book1 (2) 3 3" xfId="201"/>
    <cellStyle name="_Book1 (2) 3 3 2" xfId="4003"/>
    <cellStyle name="_Book1 (2) 3 4" xfId="202"/>
    <cellStyle name="_Book1 (2) 3 4 2" xfId="4004"/>
    <cellStyle name="_Book1 (2) 4" xfId="203"/>
    <cellStyle name="_Book1 (2) 4 2" xfId="4005"/>
    <cellStyle name="_Book1 (2) 5" xfId="4006"/>
    <cellStyle name="_Book1 (2) 6" xfId="4007"/>
    <cellStyle name="_Book1 (2) 7" xfId="4008"/>
    <cellStyle name="_Book1 (2)_04 07E Wild Horse Wind Expansion (C) (2)" xfId="204"/>
    <cellStyle name="_Book1 (2)_04 07E Wild Horse Wind Expansion (C) (2) 2" xfId="205"/>
    <cellStyle name="_Book1 (2)_04 07E Wild Horse Wind Expansion (C) (2) 2 2" xfId="4009"/>
    <cellStyle name="_Book1 (2)_04 07E Wild Horse Wind Expansion (C) (2) 3" xfId="4010"/>
    <cellStyle name="_Book1 (2)_04 07E Wild Horse Wind Expansion (C) (2)_Adj Bench DR 3 for Initial Briefs (Electric)" xfId="206"/>
    <cellStyle name="_Book1 (2)_04 07E Wild Horse Wind Expansion (C) (2)_Adj Bench DR 3 for Initial Briefs (Electric) 2" xfId="207"/>
    <cellStyle name="_Book1 (2)_04 07E Wild Horse Wind Expansion (C) (2)_Adj Bench DR 3 for Initial Briefs (Electric) 2 2" xfId="4011"/>
    <cellStyle name="_Book1 (2)_04 07E Wild Horse Wind Expansion (C) (2)_Adj Bench DR 3 for Initial Briefs (Electric) 3" xfId="4012"/>
    <cellStyle name="_Book1 (2)_04 07E Wild Horse Wind Expansion (C) (2)_Book1" xfId="4013"/>
    <cellStyle name="_Book1 (2)_04 07E Wild Horse Wind Expansion (C) (2)_Electric Rev Req Model (2009 GRC) " xfId="208"/>
    <cellStyle name="_Book1 (2)_04 07E Wild Horse Wind Expansion (C) (2)_Electric Rev Req Model (2009 GRC)  2" xfId="209"/>
    <cellStyle name="_Book1 (2)_04 07E Wild Horse Wind Expansion (C) (2)_Electric Rev Req Model (2009 GRC)  2 2" xfId="4014"/>
    <cellStyle name="_Book1 (2)_04 07E Wild Horse Wind Expansion (C) (2)_Electric Rev Req Model (2009 GRC)  3" xfId="4015"/>
    <cellStyle name="_Book1 (2)_04 07E Wild Horse Wind Expansion (C) (2)_Electric Rev Req Model (2009 GRC) Rebuttal" xfId="210"/>
    <cellStyle name="_Book1 (2)_04 07E Wild Horse Wind Expansion (C) (2)_Electric Rev Req Model (2009 GRC) Rebuttal 2" xfId="211"/>
    <cellStyle name="_Book1 (2)_04 07E Wild Horse Wind Expansion (C) (2)_Electric Rev Req Model (2009 GRC) Rebuttal 2 2" xfId="4016"/>
    <cellStyle name="_Book1 (2)_04 07E Wild Horse Wind Expansion (C) (2)_Electric Rev Req Model (2009 GRC) Rebuttal 3" xfId="4017"/>
    <cellStyle name="_Book1 (2)_04 07E Wild Horse Wind Expansion (C) (2)_Electric Rev Req Model (2009 GRC) Rebuttal REmoval of New  WH Solar AdjustMI" xfId="212"/>
    <cellStyle name="_Book1 (2)_04 07E Wild Horse Wind Expansion (C) (2)_Electric Rev Req Model (2009 GRC) Rebuttal REmoval of New  WH Solar AdjustMI 2" xfId="213"/>
    <cellStyle name="_Book1 (2)_04 07E Wild Horse Wind Expansion (C) (2)_Electric Rev Req Model (2009 GRC) Rebuttal REmoval of New  WH Solar AdjustMI 2 2" xfId="4018"/>
    <cellStyle name="_Book1 (2)_04 07E Wild Horse Wind Expansion (C) (2)_Electric Rev Req Model (2009 GRC) Rebuttal REmoval of New  WH Solar AdjustMI 3" xfId="4019"/>
    <cellStyle name="_Book1 (2)_04 07E Wild Horse Wind Expansion (C) (2)_Electric Rev Req Model (2009 GRC) Revised 01-18-2010" xfId="214"/>
    <cellStyle name="_Book1 (2)_04 07E Wild Horse Wind Expansion (C) (2)_Electric Rev Req Model (2009 GRC) Revised 01-18-2010 2" xfId="215"/>
    <cellStyle name="_Book1 (2)_04 07E Wild Horse Wind Expansion (C) (2)_Electric Rev Req Model (2009 GRC) Revised 01-18-2010 2 2" xfId="4020"/>
    <cellStyle name="_Book1 (2)_04 07E Wild Horse Wind Expansion (C) (2)_Electric Rev Req Model (2009 GRC) Revised 01-18-2010 3" xfId="4021"/>
    <cellStyle name="_Book1 (2)_04 07E Wild Horse Wind Expansion (C) (2)_Electric Rev Req Model (2010 GRC)" xfId="4022"/>
    <cellStyle name="_Book1 (2)_04 07E Wild Horse Wind Expansion (C) (2)_Electric Rev Req Model (2010 GRC) SF" xfId="4023"/>
    <cellStyle name="_Book1 (2)_04 07E Wild Horse Wind Expansion (C) (2)_Final Order Electric EXHIBIT A-1" xfId="216"/>
    <cellStyle name="_Book1 (2)_04 07E Wild Horse Wind Expansion (C) (2)_Final Order Electric EXHIBIT A-1 2" xfId="217"/>
    <cellStyle name="_Book1 (2)_04 07E Wild Horse Wind Expansion (C) (2)_Final Order Electric EXHIBIT A-1 2 2" xfId="4024"/>
    <cellStyle name="_Book1 (2)_04 07E Wild Horse Wind Expansion (C) (2)_Final Order Electric EXHIBIT A-1 3" xfId="4025"/>
    <cellStyle name="_Book1 (2)_04 07E Wild Horse Wind Expansion (C) (2)_TENASKA REGULATORY ASSET" xfId="218"/>
    <cellStyle name="_Book1 (2)_04 07E Wild Horse Wind Expansion (C) (2)_TENASKA REGULATORY ASSET 2" xfId="219"/>
    <cellStyle name="_Book1 (2)_04 07E Wild Horse Wind Expansion (C) (2)_TENASKA REGULATORY ASSET 2 2" xfId="4026"/>
    <cellStyle name="_Book1 (2)_04 07E Wild Horse Wind Expansion (C) (2)_TENASKA REGULATORY ASSET 3" xfId="4027"/>
    <cellStyle name="_Book1 (2)_16.37E Wild Horse Expansion DeferralRevwrkingfile SF" xfId="220"/>
    <cellStyle name="_Book1 (2)_16.37E Wild Horse Expansion DeferralRevwrkingfile SF 2" xfId="221"/>
    <cellStyle name="_Book1 (2)_16.37E Wild Horse Expansion DeferralRevwrkingfile SF 2 2" xfId="4028"/>
    <cellStyle name="_Book1 (2)_16.37E Wild Horse Expansion DeferralRevwrkingfile SF 3" xfId="4029"/>
    <cellStyle name="_Book1 (2)_2009 Compliance Filing PCA Exhibits for GRC" xfId="4030"/>
    <cellStyle name="_Book1 (2)_2009 GRC Compl Filing - Exhibit D" xfId="4031"/>
    <cellStyle name="_Book1 (2)_2009 GRC Compl Filing - Exhibit D 2" xfId="4032"/>
    <cellStyle name="_Book1 (2)_2010 PTC's July1_Dec31 2010 " xfId="4033"/>
    <cellStyle name="_Book1 (2)_2010 PTC's Sept10_Aug11 (Version 4)" xfId="4034"/>
    <cellStyle name="_Book1 (2)_3.01 Income Statement" xfId="4035"/>
    <cellStyle name="_Book1 (2)_4 31 Regulatory Assets and Liabilities  7 06- Exhibit D" xfId="222"/>
    <cellStyle name="_Book1 (2)_4 31 Regulatory Assets and Liabilities  7 06- Exhibit D 2" xfId="223"/>
    <cellStyle name="_Book1 (2)_4 31 Regulatory Assets and Liabilities  7 06- Exhibit D 2 2" xfId="4036"/>
    <cellStyle name="_Book1 (2)_4 31 Regulatory Assets and Liabilities  7 06- Exhibit D 3" xfId="4037"/>
    <cellStyle name="_Book1 (2)_4 31 Regulatory Assets and Liabilities  7 06- Exhibit D_NIM Summary" xfId="4038"/>
    <cellStyle name="_Book1 (2)_4 31 Regulatory Assets and Liabilities  7 06- Exhibit D_NIM Summary 2" xfId="4039"/>
    <cellStyle name="_Book1 (2)_4 32 Regulatory Assets and Liabilities  7 06- Exhibit D" xfId="224"/>
    <cellStyle name="_Book1 (2)_4 32 Regulatory Assets and Liabilities  7 06- Exhibit D 2" xfId="225"/>
    <cellStyle name="_Book1 (2)_4 32 Regulatory Assets and Liabilities  7 06- Exhibit D 2 2" xfId="4040"/>
    <cellStyle name="_Book1 (2)_4 32 Regulatory Assets and Liabilities  7 06- Exhibit D 3" xfId="4041"/>
    <cellStyle name="_Book1 (2)_4 32 Regulatory Assets and Liabilities  7 06- Exhibit D_NIM Summary" xfId="4042"/>
    <cellStyle name="_Book1 (2)_4 32 Regulatory Assets and Liabilities  7 06- Exhibit D_NIM Summary 2" xfId="4043"/>
    <cellStyle name="_Book1 (2)_ACCOUNTS" xfId="4044"/>
    <cellStyle name="_Book1 (2)_Att B to RECs proceeds proposal" xfId="4045"/>
    <cellStyle name="_Book1 (2)_AURORA Total New" xfId="4046"/>
    <cellStyle name="_Book1 (2)_AURORA Total New 2" xfId="4047"/>
    <cellStyle name="_Book1 (2)_Backup for Attachment B 2010-09-09" xfId="4048"/>
    <cellStyle name="_Book1 (2)_Bench Request - Attachment B" xfId="4049"/>
    <cellStyle name="_Book1 (2)_Book2" xfId="226"/>
    <cellStyle name="_Book1 (2)_Book2 2" xfId="227"/>
    <cellStyle name="_Book1 (2)_Book2 2 2" xfId="4050"/>
    <cellStyle name="_Book1 (2)_Book2 3" xfId="4051"/>
    <cellStyle name="_Book1 (2)_Book2_Adj Bench DR 3 for Initial Briefs (Electric)" xfId="228"/>
    <cellStyle name="_Book1 (2)_Book2_Adj Bench DR 3 for Initial Briefs (Electric) 2" xfId="229"/>
    <cellStyle name="_Book1 (2)_Book2_Adj Bench DR 3 for Initial Briefs (Electric) 2 2" xfId="4052"/>
    <cellStyle name="_Book1 (2)_Book2_Adj Bench DR 3 for Initial Briefs (Electric) 3" xfId="4053"/>
    <cellStyle name="_Book1 (2)_Book2_Electric Rev Req Model (2009 GRC) Rebuttal" xfId="230"/>
    <cellStyle name="_Book1 (2)_Book2_Electric Rev Req Model (2009 GRC) Rebuttal 2" xfId="231"/>
    <cellStyle name="_Book1 (2)_Book2_Electric Rev Req Model (2009 GRC) Rebuttal 2 2" xfId="4054"/>
    <cellStyle name="_Book1 (2)_Book2_Electric Rev Req Model (2009 GRC) Rebuttal 3" xfId="4055"/>
    <cellStyle name="_Book1 (2)_Book2_Electric Rev Req Model (2009 GRC) Rebuttal REmoval of New  WH Solar AdjustMI" xfId="232"/>
    <cellStyle name="_Book1 (2)_Book2_Electric Rev Req Model (2009 GRC) Rebuttal REmoval of New  WH Solar AdjustMI 2" xfId="233"/>
    <cellStyle name="_Book1 (2)_Book2_Electric Rev Req Model (2009 GRC) Rebuttal REmoval of New  WH Solar AdjustMI 2 2" xfId="4056"/>
    <cellStyle name="_Book1 (2)_Book2_Electric Rev Req Model (2009 GRC) Rebuttal REmoval of New  WH Solar AdjustMI 3" xfId="4057"/>
    <cellStyle name="_Book1 (2)_Book2_Electric Rev Req Model (2009 GRC) Revised 01-18-2010" xfId="234"/>
    <cellStyle name="_Book1 (2)_Book2_Electric Rev Req Model (2009 GRC) Revised 01-18-2010 2" xfId="235"/>
    <cellStyle name="_Book1 (2)_Book2_Electric Rev Req Model (2009 GRC) Revised 01-18-2010 2 2" xfId="4058"/>
    <cellStyle name="_Book1 (2)_Book2_Electric Rev Req Model (2009 GRC) Revised 01-18-2010 3" xfId="4059"/>
    <cellStyle name="_Book1 (2)_Book2_Final Order Electric EXHIBIT A-1" xfId="236"/>
    <cellStyle name="_Book1 (2)_Book2_Final Order Electric EXHIBIT A-1 2" xfId="237"/>
    <cellStyle name="_Book1 (2)_Book2_Final Order Electric EXHIBIT A-1 2 2" xfId="4060"/>
    <cellStyle name="_Book1 (2)_Book2_Final Order Electric EXHIBIT A-1 3" xfId="4061"/>
    <cellStyle name="_Book1 (2)_Book4" xfId="238"/>
    <cellStyle name="_Book1 (2)_Book4 2" xfId="239"/>
    <cellStyle name="_Book1 (2)_Book4 2 2" xfId="4062"/>
    <cellStyle name="_Book1 (2)_Book4 3" xfId="4063"/>
    <cellStyle name="_Book1 (2)_Book9" xfId="240"/>
    <cellStyle name="_Book1 (2)_Book9 2" xfId="241"/>
    <cellStyle name="_Book1 (2)_Book9 2 2" xfId="4064"/>
    <cellStyle name="_Book1 (2)_Book9 3" xfId="4065"/>
    <cellStyle name="_Book1 (2)_Chelan PUD Power Costs (8-10)" xfId="4066"/>
    <cellStyle name="_Book1 (2)_DWH-08 (Rate Spread &amp; Design Workpapers)" xfId="4067"/>
    <cellStyle name="_Book1 (2)_Final 2008 PTC Rate Design Workpapers 10.27.08" xfId="4068"/>
    <cellStyle name="_Book1 (2)_Gas Rev Req Model (2010 GRC)" xfId="4069"/>
    <cellStyle name="_Book1 (2)_INPUTS" xfId="242"/>
    <cellStyle name="_Book1 (2)_INPUTS 2" xfId="243"/>
    <cellStyle name="_Book1 (2)_INPUTS 2 2" xfId="4070"/>
    <cellStyle name="_Book1 (2)_INPUTS 3" xfId="4071"/>
    <cellStyle name="_Book1 (2)_NIM Summary" xfId="4072"/>
    <cellStyle name="_Book1 (2)_NIM Summary 09GRC" xfId="4073"/>
    <cellStyle name="_Book1 (2)_NIM Summary 09GRC 2" xfId="4074"/>
    <cellStyle name="_Book1 (2)_NIM Summary 2" xfId="4075"/>
    <cellStyle name="_Book1 (2)_NIM Summary 3" xfId="4076"/>
    <cellStyle name="_Book1 (2)_NIM Summary 4" xfId="4077"/>
    <cellStyle name="_Book1 (2)_NIM Summary 5" xfId="4078"/>
    <cellStyle name="_Book1 (2)_NIM Summary 6" xfId="4079"/>
    <cellStyle name="_Book1 (2)_NIM Summary 7" xfId="4080"/>
    <cellStyle name="_Book1 (2)_NIM Summary 8" xfId="4081"/>
    <cellStyle name="_Book1 (2)_NIM Summary 9" xfId="4082"/>
    <cellStyle name="_Book1 (2)_PCA 10 -  Exhibit D from A Kellogg Jan 2011" xfId="4083"/>
    <cellStyle name="_Book1 (2)_PCA 10 -  Exhibit D from A Kellogg July 2011" xfId="4084"/>
    <cellStyle name="_Book1 (2)_PCA 10 -  Exhibit D from S Free Rcv'd 12-11" xfId="4085"/>
    <cellStyle name="_Book1 (2)_PCA 9 -  Exhibit D April 2010" xfId="4086"/>
    <cellStyle name="_Book1 (2)_PCA 9 -  Exhibit D April 2010 (3)" xfId="4087"/>
    <cellStyle name="_Book1 (2)_PCA 9 -  Exhibit D April 2010 (3) 2" xfId="4088"/>
    <cellStyle name="_Book1 (2)_PCA 9 -  Exhibit D Nov 2010" xfId="4089"/>
    <cellStyle name="_Book1 (2)_PCA 9 - Exhibit D at August 2010" xfId="4090"/>
    <cellStyle name="_Book1 (2)_PCA 9 - Exhibit D June 2010 GRC" xfId="4091"/>
    <cellStyle name="_Book1 (2)_Power Costs - Comparison bx Rbtl-Staff-Jt-PC" xfId="244"/>
    <cellStyle name="_Book1 (2)_Power Costs - Comparison bx Rbtl-Staff-Jt-PC 2" xfId="245"/>
    <cellStyle name="_Book1 (2)_Power Costs - Comparison bx Rbtl-Staff-Jt-PC 2 2" xfId="4092"/>
    <cellStyle name="_Book1 (2)_Power Costs - Comparison bx Rbtl-Staff-Jt-PC 3" xfId="4093"/>
    <cellStyle name="_Book1 (2)_Power Costs - Comparison bx Rbtl-Staff-Jt-PC_Adj Bench DR 3 for Initial Briefs (Electric)" xfId="246"/>
    <cellStyle name="_Book1 (2)_Power Costs - Comparison bx Rbtl-Staff-Jt-PC_Adj Bench DR 3 for Initial Briefs (Electric) 2" xfId="247"/>
    <cellStyle name="_Book1 (2)_Power Costs - Comparison bx Rbtl-Staff-Jt-PC_Adj Bench DR 3 for Initial Briefs (Electric) 2 2" xfId="4094"/>
    <cellStyle name="_Book1 (2)_Power Costs - Comparison bx Rbtl-Staff-Jt-PC_Adj Bench DR 3 for Initial Briefs (Electric) 3" xfId="4095"/>
    <cellStyle name="_Book1 (2)_Power Costs - Comparison bx Rbtl-Staff-Jt-PC_Electric Rev Req Model (2009 GRC) Rebuttal" xfId="248"/>
    <cellStyle name="_Book1 (2)_Power Costs - Comparison bx Rbtl-Staff-Jt-PC_Electric Rev Req Model (2009 GRC) Rebuttal 2" xfId="249"/>
    <cellStyle name="_Book1 (2)_Power Costs - Comparison bx Rbtl-Staff-Jt-PC_Electric Rev Req Model (2009 GRC) Rebuttal 2 2" xfId="4096"/>
    <cellStyle name="_Book1 (2)_Power Costs - Comparison bx Rbtl-Staff-Jt-PC_Electric Rev Req Model (2009 GRC) Rebuttal 3" xfId="4097"/>
    <cellStyle name="_Book1 (2)_Power Costs - Comparison bx Rbtl-Staff-Jt-PC_Electric Rev Req Model (2009 GRC) Rebuttal REmoval of New  WH Solar AdjustMI" xfId="250"/>
    <cellStyle name="_Book1 (2)_Power Costs - Comparison bx Rbtl-Staff-Jt-PC_Electric Rev Req Model (2009 GRC) Rebuttal REmoval of New  WH Solar AdjustMI 2" xfId="251"/>
    <cellStyle name="_Book1 (2)_Power Costs - Comparison bx Rbtl-Staff-Jt-PC_Electric Rev Req Model (2009 GRC) Rebuttal REmoval of New  WH Solar AdjustMI 2 2" xfId="4098"/>
    <cellStyle name="_Book1 (2)_Power Costs - Comparison bx Rbtl-Staff-Jt-PC_Electric Rev Req Model (2009 GRC) Rebuttal REmoval of New  WH Solar AdjustMI 3" xfId="4099"/>
    <cellStyle name="_Book1 (2)_Power Costs - Comparison bx Rbtl-Staff-Jt-PC_Electric Rev Req Model (2009 GRC) Revised 01-18-2010" xfId="252"/>
    <cellStyle name="_Book1 (2)_Power Costs - Comparison bx Rbtl-Staff-Jt-PC_Electric Rev Req Model (2009 GRC) Revised 01-18-2010 2" xfId="253"/>
    <cellStyle name="_Book1 (2)_Power Costs - Comparison bx Rbtl-Staff-Jt-PC_Electric Rev Req Model (2009 GRC) Revised 01-18-2010 2 2" xfId="4100"/>
    <cellStyle name="_Book1 (2)_Power Costs - Comparison bx Rbtl-Staff-Jt-PC_Electric Rev Req Model (2009 GRC) Revised 01-18-2010 3" xfId="4101"/>
    <cellStyle name="_Book1 (2)_Power Costs - Comparison bx Rbtl-Staff-Jt-PC_Final Order Electric EXHIBIT A-1" xfId="254"/>
    <cellStyle name="_Book1 (2)_Power Costs - Comparison bx Rbtl-Staff-Jt-PC_Final Order Electric EXHIBIT A-1 2" xfId="255"/>
    <cellStyle name="_Book1 (2)_Power Costs - Comparison bx Rbtl-Staff-Jt-PC_Final Order Electric EXHIBIT A-1 2 2" xfId="4102"/>
    <cellStyle name="_Book1 (2)_Power Costs - Comparison bx Rbtl-Staff-Jt-PC_Final Order Electric EXHIBIT A-1 3" xfId="4103"/>
    <cellStyle name="_Book1 (2)_Production Adj 4.37" xfId="256"/>
    <cellStyle name="_Book1 (2)_Production Adj 4.37 2" xfId="257"/>
    <cellStyle name="_Book1 (2)_Production Adj 4.37 2 2" xfId="4104"/>
    <cellStyle name="_Book1 (2)_Production Adj 4.37 3" xfId="4105"/>
    <cellStyle name="_Book1 (2)_Purchased Power Adj 4.03" xfId="258"/>
    <cellStyle name="_Book1 (2)_Purchased Power Adj 4.03 2" xfId="259"/>
    <cellStyle name="_Book1 (2)_Purchased Power Adj 4.03 2 2" xfId="4106"/>
    <cellStyle name="_Book1 (2)_Purchased Power Adj 4.03 3" xfId="4107"/>
    <cellStyle name="_Book1 (2)_Rebuttal Power Costs" xfId="260"/>
    <cellStyle name="_Book1 (2)_Rebuttal Power Costs 2" xfId="261"/>
    <cellStyle name="_Book1 (2)_Rebuttal Power Costs 2 2" xfId="4108"/>
    <cellStyle name="_Book1 (2)_Rebuttal Power Costs 3" xfId="4109"/>
    <cellStyle name="_Book1 (2)_Rebuttal Power Costs_Adj Bench DR 3 for Initial Briefs (Electric)" xfId="262"/>
    <cellStyle name="_Book1 (2)_Rebuttal Power Costs_Adj Bench DR 3 for Initial Briefs (Electric) 2" xfId="263"/>
    <cellStyle name="_Book1 (2)_Rebuttal Power Costs_Adj Bench DR 3 for Initial Briefs (Electric) 2 2" xfId="4110"/>
    <cellStyle name="_Book1 (2)_Rebuttal Power Costs_Adj Bench DR 3 for Initial Briefs (Electric) 3" xfId="4111"/>
    <cellStyle name="_Book1 (2)_Rebuttal Power Costs_Electric Rev Req Model (2009 GRC) Rebuttal" xfId="264"/>
    <cellStyle name="_Book1 (2)_Rebuttal Power Costs_Electric Rev Req Model (2009 GRC) Rebuttal 2" xfId="265"/>
    <cellStyle name="_Book1 (2)_Rebuttal Power Costs_Electric Rev Req Model (2009 GRC) Rebuttal 2 2" xfId="4112"/>
    <cellStyle name="_Book1 (2)_Rebuttal Power Costs_Electric Rev Req Model (2009 GRC) Rebuttal 3" xfId="4113"/>
    <cellStyle name="_Book1 (2)_Rebuttal Power Costs_Electric Rev Req Model (2009 GRC) Rebuttal REmoval of New  WH Solar AdjustMI" xfId="266"/>
    <cellStyle name="_Book1 (2)_Rebuttal Power Costs_Electric Rev Req Model (2009 GRC) Rebuttal REmoval of New  WH Solar AdjustMI 2" xfId="267"/>
    <cellStyle name="_Book1 (2)_Rebuttal Power Costs_Electric Rev Req Model (2009 GRC) Rebuttal REmoval of New  WH Solar AdjustMI 2 2" xfId="4114"/>
    <cellStyle name="_Book1 (2)_Rebuttal Power Costs_Electric Rev Req Model (2009 GRC) Rebuttal REmoval of New  WH Solar AdjustMI 3" xfId="4115"/>
    <cellStyle name="_Book1 (2)_Rebuttal Power Costs_Electric Rev Req Model (2009 GRC) Revised 01-18-2010" xfId="268"/>
    <cellStyle name="_Book1 (2)_Rebuttal Power Costs_Electric Rev Req Model (2009 GRC) Revised 01-18-2010 2" xfId="269"/>
    <cellStyle name="_Book1 (2)_Rebuttal Power Costs_Electric Rev Req Model (2009 GRC) Revised 01-18-2010 2 2" xfId="4116"/>
    <cellStyle name="_Book1 (2)_Rebuttal Power Costs_Electric Rev Req Model (2009 GRC) Revised 01-18-2010 3" xfId="4117"/>
    <cellStyle name="_Book1 (2)_Rebuttal Power Costs_Final Order Electric EXHIBIT A-1" xfId="270"/>
    <cellStyle name="_Book1 (2)_Rebuttal Power Costs_Final Order Electric EXHIBIT A-1 2" xfId="271"/>
    <cellStyle name="_Book1 (2)_Rebuttal Power Costs_Final Order Electric EXHIBIT A-1 2 2" xfId="4118"/>
    <cellStyle name="_Book1 (2)_Rebuttal Power Costs_Final Order Electric EXHIBIT A-1 3" xfId="4119"/>
    <cellStyle name="_Book1 (2)_RECS vs PTC's w Interest 6-28-10" xfId="4120"/>
    <cellStyle name="_Book1 (2)_ROR &amp; CONV FACTOR" xfId="272"/>
    <cellStyle name="_Book1 (2)_ROR &amp; CONV FACTOR 2" xfId="273"/>
    <cellStyle name="_Book1 (2)_ROR &amp; CONV FACTOR 2 2" xfId="4121"/>
    <cellStyle name="_Book1 (2)_ROR &amp; CONV FACTOR 3" xfId="4122"/>
    <cellStyle name="_Book1 (2)_ROR 5.02" xfId="274"/>
    <cellStyle name="_Book1 (2)_ROR 5.02 2" xfId="275"/>
    <cellStyle name="_Book1 (2)_ROR 5.02 2 2" xfId="4123"/>
    <cellStyle name="_Book1 (2)_ROR 5.02 3" xfId="4124"/>
    <cellStyle name="_Book1 (2)_Wind Integration 10GRC" xfId="4125"/>
    <cellStyle name="_Book1 (2)_Wind Integration 10GRC 2" xfId="4126"/>
    <cellStyle name="_Book1 10" xfId="276"/>
    <cellStyle name="_Book1 10 2" xfId="4127"/>
    <cellStyle name="_Book1 11" xfId="4128"/>
    <cellStyle name="_Book1 12" xfId="4129"/>
    <cellStyle name="_Book1 13" xfId="4130"/>
    <cellStyle name="_Book1 14" xfId="4131"/>
    <cellStyle name="_Book1 2" xfId="277"/>
    <cellStyle name="_Book1 2 2" xfId="278"/>
    <cellStyle name="_Book1 2 2 2" xfId="4132"/>
    <cellStyle name="_Book1 2 3" xfId="4133"/>
    <cellStyle name="_Book1 3" xfId="279"/>
    <cellStyle name="_Book1 3 2" xfId="4134"/>
    <cellStyle name="_Book1 4" xfId="280"/>
    <cellStyle name="_Book1 4 2" xfId="4135"/>
    <cellStyle name="_Book1 4_2011 Operations Snapshot" xfId="13560"/>
    <cellStyle name="_Book1 4_Department" xfId="13561"/>
    <cellStyle name="_Book1 4_VarX" xfId="13562"/>
    <cellStyle name="_Book1 5" xfId="281"/>
    <cellStyle name="_Book1 5 2" xfId="4136"/>
    <cellStyle name="_Book1 5 2 2" xfId="13563"/>
    <cellStyle name="_Book1 5 2_County_Stop_Light_Chart_2012_02" xfId="13564"/>
    <cellStyle name="_Book1 5 2_County_Stop_Light_Chart_2012_06" xfId="13565"/>
    <cellStyle name="_Book1 5 2_County_Stop_Light_Chart_Template" xfId="13566"/>
    <cellStyle name="_Book1 5_2011 OM ASM Report" xfId="13567"/>
    <cellStyle name="_Book1 5_2011 OM ASM Report 2" xfId="13568"/>
    <cellStyle name="_Book1 5_2011 OM ASM Report_County_Stop_Light_Chart_2012_02" xfId="13569"/>
    <cellStyle name="_Book1 5_2011 OM ASM Report_County_Stop_Light_Chart_2012_06" xfId="13570"/>
    <cellStyle name="_Book1 5_2011 OM ASM Report_County_Stop_Light_Chart_Template" xfId="13571"/>
    <cellStyle name="_Book1 5_2011 Operations Snapshot" xfId="13572"/>
    <cellStyle name="_Book1 5_2011 Operations Snapshot 2" xfId="13573"/>
    <cellStyle name="_Book1 5_2011 Operations Snapshot_County_Stop_Light_Chart_2012_02" xfId="13574"/>
    <cellStyle name="_Book1 5_2011 Operations Snapshot_County_Stop_Light_Chart_2012_06" xfId="13575"/>
    <cellStyle name="_Book1 5_2011 Operations Snapshot_County_Stop_Light_Chart_Template" xfId="13576"/>
    <cellStyle name="_Book1 5_2012 Operations Snapshot" xfId="13577"/>
    <cellStyle name="_Book1 5_Copy of 2011 OM ASM Report" xfId="13578"/>
    <cellStyle name="_Book1 5_Department" xfId="13579"/>
    <cellStyle name="_Book1 5_Jan 2012 OM ASM Report" xfId="13580"/>
    <cellStyle name="_Book1 5_VarX" xfId="13581"/>
    <cellStyle name="_Book1 6" xfId="282"/>
    <cellStyle name="_Book1 6 2" xfId="4137"/>
    <cellStyle name="_Book1 6_County_Stop_Light_Chart_2012_02" xfId="13582"/>
    <cellStyle name="_Book1 6_County_Stop_Light_Chart_2012_06" xfId="13583"/>
    <cellStyle name="_Book1 6_County_Stop_Light_Chart_Template" xfId="13584"/>
    <cellStyle name="_Book1 6_Department" xfId="13585"/>
    <cellStyle name="_Book1 6_Department 2" xfId="13586"/>
    <cellStyle name="_Book1 6_VarX" xfId="13587"/>
    <cellStyle name="_Book1 6_VarX 2" xfId="13588"/>
    <cellStyle name="_Book1 7" xfId="283"/>
    <cellStyle name="_Book1 7 2" xfId="4138"/>
    <cellStyle name="_Book1 7_County_Stop_Light_Chart_2012_02" xfId="13589"/>
    <cellStyle name="_Book1 7_County_Stop_Light_Chart_2012_06" xfId="13590"/>
    <cellStyle name="_Book1 7_County_Stop_Light_Chart_Template" xfId="13591"/>
    <cellStyle name="_Book1 8" xfId="284"/>
    <cellStyle name="_Book1 8 2" xfId="4139"/>
    <cellStyle name="_Book1 9" xfId="285"/>
    <cellStyle name="_Book1 9 2" xfId="4140"/>
    <cellStyle name="_Book1_(C) WHE Proforma with ITC cash grant 10 Yr Amort_for deferral_102809" xfId="286"/>
    <cellStyle name="_Book1_(C) WHE Proforma with ITC cash grant 10 Yr Amort_for deferral_102809 2" xfId="287"/>
    <cellStyle name="_Book1_(C) WHE Proforma with ITC cash grant 10 Yr Amort_for deferral_102809 2 2" xfId="4141"/>
    <cellStyle name="_Book1_(C) WHE Proforma with ITC cash grant 10 Yr Amort_for deferral_102809 3" xfId="4142"/>
    <cellStyle name="_Book1_(C) WHE Proforma with ITC cash grant 10 Yr Amort_for deferral_102809_16.07E Wild Horse Wind Expansionwrkingfile" xfId="288"/>
    <cellStyle name="_Book1_(C) WHE Proforma with ITC cash grant 10 Yr Amort_for deferral_102809_16.07E Wild Horse Wind Expansionwrkingfile 2" xfId="289"/>
    <cellStyle name="_Book1_(C) WHE Proforma with ITC cash grant 10 Yr Amort_for deferral_102809_16.07E Wild Horse Wind Expansionwrkingfile 2 2" xfId="4143"/>
    <cellStyle name="_Book1_(C) WHE Proforma with ITC cash grant 10 Yr Amort_for deferral_102809_16.07E Wild Horse Wind Expansionwrkingfile 3" xfId="4144"/>
    <cellStyle name="_Book1_(C) WHE Proforma with ITC cash grant 10 Yr Amort_for deferral_102809_16.07E Wild Horse Wind Expansionwrkingfile SF" xfId="290"/>
    <cellStyle name="_Book1_(C) WHE Proforma with ITC cash grant 10 Yr Amort_for deferral_102809_16.07E Wild Horse Wind Expansionwrkingfile SF 2" xfId="291"/>
    <cellStyle name="_Book1_(C) WHE Proforma with ITC cash grant 10 Yr Amort_for deferral_102809_16.07E Wild Horse Wind Expansionwrkingfile SF 2 2" xfId="4145"/>
    <cellStyle name="_Book1_(C) WHE Proforma with ITC cash grant 10 Yr Amort_for deferral_102809_16.07E Wild Horse Wind Expansionwrkingfile SF 3" xfId="4146"/>
    <cellStyle name="_Book1_(C) WHE Proforma with ITC cash grant 10 Yr Amort_for deferral_102809_16.37E Wild Horse Expansion DeferralRevwrkingfile SF" xfId="292"/>
    <cellStyle name="_Book1_(C) WHE Proforma with ITC cash grant 10 Yr Amort_for deferral_102809_16.37E Wild Horse Expansion DeferralRevwrkingfile SF 2" xfId="293"/>
    <cellStyle name="_Book1_(C) WHE Proforma with ITC cash grant 10 Yr Amort_for deferral_102809_16.37E Wild Horse Expansion DeferralRevwrkingfile SF 2 2" xfId="4147"/>
    <cellStyle name="_Book1_(C) WHE Proforma with ITC cash grant 10 Yr Amort_for deferral_102809_16.37E Wild Horse Expansion DeferralRevwrkingfile SF 3" xfId="4148"/>
    <cellStyle name="_Book1_(C) WHE Proforma with ITC cash grant 10 Yr Amort_for rebuttal_120709" xfId="294"/>
    <cellStyle name="_Book1_(C) WHE Proforma with ITC cash grant 10 Yr Amort_for rebuttal_120709 2" xfId="295"/>
    <cellStyle name="_Book1_(C) WHE Proforma with ITC cash grant 10 Yr Amort_for rebuttal_120709 2 2" xfId="4149"/>
    <cellStyle name="_Book1_(C) WHE Proforma with ITC cash grant 10 Yr Amort_for rebuttal_120709 3" xfId="4150"/>
    <cellStyle name="_Book1_04.07E Wild Horse Wind Expansion" xfId="296"/>
    <cellStyle name="_Book1_04.07E Wild Horse Wind Expansion 2" xfId="297"/>
    <cellStyle name="_Book1_04.07E Wild Horse Wind Expansion 2 2" xfId="4151"/>
    <cellStyle name="_Book1_04.07E Wild Horse Wind Expansion 3" xfId="4152"/>
    <cellStyle name="_Book1_04.07E Wild Horse Wind Expansion_16.07E Wild Horse Wind Expansionwrkingfile" xfId="298"/>
    <cellStyle name="_Book1_04.07E Wild Horse Wind Expansion_16.07E Wild Horse Wind Expansionwrkingfile 2" xfId="299"/>
    <cellStyle name="_Book1_04.07E Wild Horse Wind Expansion_16.07E Wild Horse Wind Expansionwrkingfile 2 2" xfId="4153"/>
    <cellStyle name="_Book1_04.07E Wild Horse Wind Expansion_16.07E Wild Horse Wind Expansionwrkingfile 3" xfId="4154"/>
    <cellStyle name="_Book1_04.07E Wild Horse Wind Expansion_16.07E Wild Horse Wind Expansionwrkingfile SF" xfId="300"/>
    <cellStyle name="_Book1_04.07E Wild Horse Wind Expansion_16.07E Wild Horse Wind Expansionwrkingfile SF 2" xfId="301"/>
    <cellStyle name="_Book1_04.07E Wild Horse Wind Expansion_16.07E Wild Horse Wind Expansionwrkingfile SF 2 2" xfId="4155"/>
    <cellStyle name="_Book1_04.07E Wild Horse Wind Expansion_16.07E Wild Horse Wind Expansionwrkingfile SF 3" xfId="4156"/>
    <cellStyle name="_Book1_04.07E Wild Horse Wind Expansion_16.37E Wild Horse Expansion DeferralRevwrkingfile SF" xfId="302"/>
    <cellStyle name="_Book1_04.07E Wild Horse Wind Expansion_16.37E Wild Horse Expansion DeferralRevwrkingfile SF 2" xfId="303"/>
    <cellStyle name="_Book1_04.07E Wild Horse Wind Expansion_16.37E Wild Horse Expansion DeferralRevwrkingfile SF 2 2" xfId="4157"/>
    <cellStyle name="_Book1_04.07E Wild Horse Wind Expansion_16.37E Wild Horse Expansion DeferralRevwrkingfile SF 3" xfId="4158"/>
    <cellStyle name="_Book1_16.07E Wild Horse Wind Expansionwrkingfile" xfId="304"/>
    <cellStyle name="_Book1_16.07E Wild Horse Wind Expansionwrkingfile 2" xfId="305"/>
    <cellStyle name="_Book1_16.07E Wild Horse Wind Expansionwrkingfile 2 2" xfId="4159"/>
    <cellStyle name="_Book1_16.07E Wild Horse Wind Expansionwrkingfile 3" xfId="4160"/>
    <cellStyle name="_Book1_16.07E Wild Horse Wind Expansionwrkingfile SF" xfId="306"/>
    <cellStyle name="_Book1_16.07E Wild Horse Wind Expansionwrkingfile SF 2" xfId="307"/>
    <cellStyle name="_Book1_16.07E Wild Horse Wind Expansionwrkingfile SF 2 2" xfId="4161"/>
    <cellStyle name="_Book1_16.07E Wild Horse Wind Expansionwrkingfile SF 3" xfId="4162"/>
    <cellStyle name="_Book1_16.37E Wild Horse Expansion DeferralRevwrkingfile SF" xfId="308"/>
    <cellStyle name="_Book1_16.37E Wild Horse Expansion DeferralRevwrkingfile SF 2" xfId="309"/>
    <cellStyle name="_Book1_16.37E Wild Horse Expansion DeferralRevwrkingfile SF 2 2" xfId="4163"/>
    <cellStyle name="_Book1_16.37E Wild Horse Expansion DeferralRevwrkingfile SF 3" xfId="4164"/>
    <cellStyle name="_Book1_2009 Compliance Filing PCA Exhibits for GRC" xfId="4165"/>
    <cellStyle name="_Book1_2009 GRC Compl Filing - Exhibit D" xfId="4166"/>
    <cellStyle name="_Book1_2009 GRC Compl Filing - Exhibit D 2" xfId="4167"/>
    <cellStyle name="_Book1_2011 OM ASM Report" xfId="13592"/>
    <cellStyle name="_Book1_2011 OM ASM Report 2" xfId="13593"/>
    <cellStyle name="_Book1_2011 OM ASM Report_County_Stop_Light_Chart_2012_02" xfId="13594"/>
    <cellStyle name="_Book1_2011 OM ASM Report_County_Stop_Light_Chart_2012_06" xfId="13595"/>
    <cellStyle name="_Book1_2011 OM ASM Report_County_Stop_Light_Chart_Template" xfId="13596"/>
    <cellStyle name="_Book1_3.01 Income Statement" xfId="4168"/>
    <cellStyle name="_Book1_4 31 Regulatory Assets and Liabilities  7 06- Exhibit D" xfId="310"/>
    <cellStyle name="_Book1_4 31 Regulatory Assets and Liabilities  7 06- Exhibit D 2" xfId="311"/>
    <cellStyle name="_Book1_4 31 Regulatory Assets and Liabilities  7 06- Exhibit D 2 2" xfId="4169"/>
    <cellStyle name="_Book1_4 31 Regulatory Assets and Liabilities  7 06- Exhibit D 3" xfId="4170"/>
    <cellStyle name="_Book1_4 31 Regulatory Assets and Liabilities  7 06- Exhibit D_NIM Summary" xfId="4171"/>
    <cellStyle name="_Book1_4 31 Regulatory Assets and Liabilities  7 06- Exhibit D_NIM Summary 2" xfId="4172"/>
    <cellStyle name="_Book1_4 32 Regulatory Assets and Liabilities  7 06- Exhibit D" xfId="312"/>
    <cellStyle name="_Book1_4 32 Regulatory Assets and Liabilities  7 06- Exhibit D 2" xfId="313"/>
    <cellStyle name="_Book1_4 32 Regulatory Assets and Liabilities  7 06- Exhibit D 2 2" xfId="4173"/>
    <cellStyle name="_Book1_4 32 Regulatory Assets and Liabilities  7 06- Exhibit D 3" xfId="4174"/>
    <cellStyle name="_Book1_4 32 Regulatory Assets and Liabilities  7 06- Exhibit D_NIM Summary" xfId="4175"/>
    <cellStyle name="_Book1_4 32 Regulatory Assets and Liabilities  7 06- Exhibit D_NIM Summary 2" xfId="4176"/>
    <cellStyle name="_Book1_AURORA Total New" xfId="4177"/>
    <cellStyle name="_Book1_AURORA Total New 2" xfId="4178"/>
    <cellStyle name="_Book1_Book2" xfId="314"/>
    <cellStyle name="_Book1_Book2 2" xfId="315"/>
    <cellStyle name="_Book1_Book2 2 2" xfId="4179"/>
    <cellStyle name="_Book1_Book2 3" xfId="4180"/>
    <cellStyle name="_Book1_Book2_Adj Bench DR 3 for Initial Briefs (Electric)" xfId="316"/>
    <cellStyle name="_Book1_Book2_Adj Bench DR 3 for Initial Briefs (Electric) 2" xfId="317"/>
    <cellStyle name="_Book1_Book2_Adj Bench DR 3 for Initial Briefs (Electric) 2 2" xfId="4181"/>
    <cellStyle name="_Book1_Book2_Adj Bench DR 3 for Initial Briefs (Electric) 3" xfId="4182"/>
    <cellStyle name="_Book1_Book2_Electric Rev Req Model (2009 GRC) Rebuttal" xfId="318"/>
    <cellStyle name="_Book1_Book2_Electric Rev Req Model (2009 GRC) Rebuttal 2" xfId="319"/>
    <cellStyle name="_Book1_Book2_Electric Rev Req Model (2009 GRC) Rebuttal 2 2" xfId="4183"/>
    <cellStyle name="_Book1_Book2_Electric Rev Req Model (2009 GRC) Rebuttal 3" xfId="4184"/>
    <cellStyle name="_Book1_Book2_Electric Rev Req Model (2009 GRC) Rebuttal REmoval of New  WH Solar AdjustMI" xfId="320"/>
    <cellStyle name="_Book1_Book2_Electric Rev Req Model (2009 GRC) Rebuttal REmoval of New  WH Solar AdjustMI 2" xfId="321"/>
    <cellStyle name="_Book1_Book2_Electric Rev Req Model (2009 GRC) Rebuttal REmoval of New  WH Solar AdjustMI 2 2" xfId="4185"/>
    <cellStyle name="_Book1_Book2_Electric Rev Req Model (2009 GRC) Rebuttal REmoval of New  WH Solar AdjustMI 3" xfId="4186"/>
    <cellStyle name="_Book1_Book2_Electric Rev Req Model (2009 GRC) Revised 01-18-2010" xfId="322"/>
    <cellStyle name="_Book1_Book2_Electric Rev Req Model (2009 GRC) Revised 01-18-2010 2" xfId="323"/>
    <cellStyle name="_Book1_Book2_Electric Rev Req Model (2009 GRC) Revised 01-18-2010 2 2" xfId="4187"/>
    <cellStyle name="_Book1_Book2_Electric Rev Req Model (2009 GRC) Revised 01-18-2010 3" xfId="4188"/>
    <cellStyle name="_Book1_Book2_Final Order Electric EXHIBIT A-1" xfId="324"/>
    <cellStyle name="_Book1_Book2_Final Order Electric EXHIBIT A-1 2" xfId="325"/>
    <cellStyle name="_Book1_Book2_Final Order Electric EXHIBIT A-1 2 2" xfId="4189"/>
    <cellStyle name="_Book1_Book2_Final Order Electric EXHIBIT A-1 3" xfId="4190"/>
    <cellStyle name="_Book1_Book4" xfId="326"/>
    <cellStyle name="_Book1_Book4 2" xfId="327"/>
    <cellStyle name="_Book1_Book4 2 2" xfId="4191"/>
    <cellStyle name="_Book1_Book4 3" xfId="4192"/>
    <cellStyle name="_Book1_Book9" xfId="328"/>
    <cellStyle name="_Book1_Book9 2" xfId="329"/>
    <cellStyle name="_Book1_Book9 2 2" xfId="4193"/>
    <cellStyle name="_Book1_Book9 3" xfId="4194"/>
    <cellStyle name="_Book1_Chelan PUD Power Costs (8-10)" xfId="4195"/>
    <cellStyle name="_Book1_Electric COS Inputs" xfId="330"/>
    <cellStyle name="_Book1_Electric COS Inputs 2" xfId="331"/>
    <cellStyle name="_Book1_Electric COS Inputs 2 2" xfId="332"/>
    <cellStyle name="_Book1_Electric COS Inputs 2 2 2" xfId="4196"/>
    <cellStyle name="_Book1_Electric COS Inputs 2 3" xfId="333"/>
    <cellStyle name="_Book1_Electric COS Inputs 2 3 2" xfId="4197"/>
    <cellStyle name="_Book1_Electric COS Inputs 2 4" xfId="334"/>
    <cellStyle name="_Book1_Electric COS Inputs 2 4 2" xfId="4198"/>
    <cellStyle name="_Book1_Electric COS Inputs 3" xfId="335"/>
    <cellStyle name="_Book1_Electric COS Inputs 3 2" xfId="4199"/>
    <cellStyle name="_Book1_Electric COS Inputs 4" xfId="336"/>
    <cellStyle name="_Book1_Electric COS Inputs 4 2" xfId="4200"/>
    <cellStyle name="_Book1_Electric COS Inputs 5" xfId="4201"/>
    <cellStyle name="_Book1_Electric COS Inputs 6" xfId="4202"/>
    <cellStyle name="_Book1_NIM Summary" xfId="4203"/>
    <cellStyle name="_Book1_NIM Summary 09GRC" xfId="4204"/>
    <cellStyle name="_Book1_NIM Summary 09GRC 2" xfId="4205"/>
    <cellStyle name="_Book1_NIM Summary 2" xfId="4206"/>
    <cellStyle name="_Book1_NIM Summary 3" xfId="4207"/>
    <cellStyle name="_Book1_NIM Summary 4" xfId="4208"/>
    <cellStyle name="_Book1_NIM Summary 5" xfId="4209"/>
    <cellStyle name="_Book1_NIM Summary 6" xfId="4210"/>
    <cellStyle name="_Book1_NIM Summary 7" xfId="4211"/>
    <cellStyle name="_Book1_NIM Summary 8" xfId="4212"/>
    <cellStyle name="_Book1_NIM Summary 9" xfId="4213"/>
    <cellStyle name="_Book1_PCA 10 -  Exhibit D from A Kellogg Jan 2011" xfId="4214"/>
    <cellStyle name="_Book1_PCA 10 -  Exhibit D from A Kellogg July 2011" xfId="4215"/>
    <cellStyle name="_Book1_PCA 10 -  Exhibit D from S Free Rcv'd 12-11" xfId="4216"/>
    <cellStyle name="_Book1_PCA 9 -  Exhibit D April 2010" xfId="4217"/>
    <cellStyle name="_Book1_PCA 9 -  Exhibit D April 2010 (3)" xfId="4218"/>
    <cellStyle name="_Book1_PCA 9 -  Exhibit D April 2010 (3) 2" xfId="4219"/>
    <cellStyle name="_Book1_PCA 9 -  Exhibit D Nov 2010" xfId="4220"/>
    <cellStyle name="_Book1_PCA 9 - Exhibit D at August 2010" xfId="4221"/>
    <cellStyle name="_Book1_PCA 9 - Exhibit D June 2010 GRC" xfId="4222"/>
    <cellStyle name="_Book1_Power Costs - Comparison bx Rbtl-Staff-Jt-PC" xfId="337"/>
    <cellStyle name="_Book1_Power Costs - Comparison bx Rbtl-Staff-Jt-PC 2" xfId="338"/>
    <cellStyle name="_Book1_Power Costs - Comparison bx Rbtl-Staff-Jt-PC 2 2" xfId="4223"/>
    <cellStyle name="_Book1_Power Costs - Comparison bx Rbtl-Staff-Jt-PC 3" xfId="4224"/>
    <cellStyle name="_Book1_Power Costs - Comparison bx Rbtl-Staff-Jt-PC_Adj Bench DR 3 for Initial Briefs (Electric)" xfId="339"/>
    <cellStyle name="_Book1_Power Costs - Comparison bx Rbtl-Staff-Jt-PC_Adj Bench DR 3 for Initial Briefs (Electric) 2" xfId="340"/>
    <cellStyle name="_Book1_Power Costs - Comparison bx Rbtl-Staff-Jt-PC_Adj Bench DR 3 for Initial Briefs (Electric) 2 2" xfId="4225"/>
    <cellStyle name="_Book1_Power Costs - Comparison bx Rbtl-Staff-Jt-PC_Adj Bench DR 3 for Initial Briefs (Electric) 3" xfId="4226"/>
    <cellStyle name="_Book1_Power Costs - Comparison bx Rbtl-Staff-Jt-PC_Electric Rev Req Model (2009 GRC) Rebuttal" xfId="341"/>
    <cellStyle name="_Book1_Power Costs - Comparison bx Rbtl-Staff-Jt-PC_Electric Rev Req Model (2009 GRC) Rebuttal 2" xfId="342"/>
    <cellStyle name="_Book1_Power Costs - Comparison bx Rbtl-Staff-Jt-PC_Electric Rev Req Model (2009 GRC) Rebuttal 2 2" xfId="4227"/>
    <cellStyle name="_Book1_Power Costs - Comparison bx Rbtl-Staff-Jt-PC_Electric Rev Req Model (2009 GRC) Rebuttal 3" xfId="4228"/>
    <cellStyle name="_Book1_Power Costs - Comparison bx Rbtl-Staff-Jt-PC_Electric Rev Req Model (2009 GRC) Rebuttal REmoval of New  WH Solar AdjustMI" xfId="343"/>
    <cellStyle name="_Book1_Power Costs - Comparison bx Rbtl-Staff-Jt-PC_Electric Rev Req Model (2009 GRC) Rebuttal REmoval of New  WH Solar AdjustMI 2" xfId="344"/>
    <cellStyle name="_Book1_Power Costs - Comparison bx Rbtl-Staff-Jt-PC_Electric Rev Req Model (2009 GRC) Rebuttal REmoval of New  WH Solar AdjustMI 2 2" xfId="4229"/>
    <cellStyle name="_Book1_Power Costs - Comparison bx Rbtl-Staff-Jt-PC_Electric Rev Req Model (2009 GRC) Rebuttal REmoval of New  WH Solar AdjustMI 3" xfId="4230"/>
    <cellStyle name="_Book1_Power Costs - Comparison bx Rbtl-Staff-Jt-PC_Electric Rev Req Model (2009 GRC) Revised 01-18-2010" xfId="345"/>
    <cellStyle name="_Book1_Power Costs - Comparison bx Rbtl-Staff-Jt-PC_Electric Rev Req Model (2009 GRC) Revised 01-18-2010 2" xfId="346"/>
    <cellStyle name="_Book1_Power Costs - Comparison bx Rbtl-Staff-Jt-PC_Electric Rev Req Model (2009 GRC) Revised 01-18-2010 2 2" xfId="4231"/>
    <cellStyle name="_Book1_Power Costs - Comparison bx Rbtl-Staff-Jt-PC_Electric Rev Req Model (2009 GRC) Revised 01-18-2010 3" xfId="4232"/>
    <cellStyle name="_Book1_Power Costs - Comparison bx Rbtl-Staff-Jt-PC_Final Order Electric EXHIBIT A-1" xfId="347"/>
    <cellStyle name="_Book1_Power Costs - Comparison bx Rbtl-Staff-Jt-PC_Final Order Electric EXHIBIT A-1 2" xfId="348"/>
    <cellStyle name="_Book1_Power Costs - Comparison bx Rbtl-Staff-Jt-PC_Final Order Electric EXHIBIT A-1 2 2" xfId="4233"/>
    <cellStyle name="_Book1_Power Costs - Comparison bx Rbtl-Staff-Jt-PC_Final Order Electric EXHIBIT A-1 3" xfId="4234"/>
    <cellStyle name="_Book1_Production Adj 4.37" xfId="349"/>
    <cellStyle name="_Book1_Production Adj 4.37 2" xfId="350"/>
    <cellStyle name="_Book1_Production Adj 4.37 2 2" xfId="4235"/>
    <cellStyle name="_Book1_Production Adj 4.37 3" xfId="4236"/>
    <cellStyle name="_Book1_Purchased Power Adj 4.03" xfId="351"/>
    <cellStyle name="_Book1_Purchased Power Adj 4.03 2" xfId="352"/>
    <cellStyle name="_Book1_Purchased Power Adj 4.03 2 2" xfId="4237"/>
    <cellStyle name="_Book1_Purchased Power Adj 4.03 3" xfId="4238"/>
    <cellStyle name="_Book1_Rebuttal Power Costs" xfId="353"/>
    <cellStyle name="_Book1_Rebuttal Power Costs 2" xfId="354"/>
    <cellStyle name="_Book1_Rebuttal Power Costs 2 2" xfId="4239"/>
    <cellStyle name="_Book1_Rebuttal Power Costs 3" xfId="4240"/>
    <cellStyle name="_Book1_Rebuttal Power Costs_Adj Bench DR 3 for Initial Briefs (Electric)" xfId="355"/>
    <cellStyle name="_Book1_Rebuttal Power Costs_Adj Bench DR 3 for Initial Briefs (Electric) 2" xfId="356"/>
    <cellStyle name="_Book1_Rebuttal Power Costs_Adj Bench DR 3 for Initial Briefs (Electric) 2 2" xfId="4241"/>
    <cellStyle name="_Book1_Rebuttal Power Costs_Adj Bench DR 3 for Initial Briefs (Electric) 3" xfId="4242"/>
    <cellStyle name="_Book1_Rebuttal Power Costs_Electric Rev Req Model (2009 GRC) Rebuttal" xfId="357"/>
    <cellStyle name="_Book1_Rebuttal Power Costs_Electric Rev Req Model (2009 GRC) Rebuttal 2" xfId="358"/>
    <cellStyle name="_Book1_Rebuttal Power Costs_Electric Rev Req Model (2009 GRC) Rebuttal 2 2" xfId="4243"/>
    <cellStyle name="_Book1_Rebuttal Power Costs_Electric Rev Req Model (2009 GRC) Rebuttal 3" xfId="4244"/>
    <cellStyle name="_Book1_Rebuttal Power Costs_Electric Rev Req Model (2009 GRC) Rebuttal REmoval of New  WH Solar AdjustMI" xfId="359"/>
    <cellStyle name="_Book1_Rebuttal Power Costs_Electric Rev Req Model (2009 GRC) Rebuttal REmoval of New  WH Solar AdjustMI 2" xfId="360"/>
    <cellStyle name="_Book1_Rebuttal Power Costs_Electric Rev Req Model (2009 GRC) Rebuttal REmoval of New  WH Solar AdjustMI 2 2" xfId="4245"/>
    <cellStyle name="_Book1_Rebuttal Power Costs_Electric Rev Req Model (2009 GRC) Rebuttal REmoval of New  WH Solar AdjustMI 3" xfId="4246"/>
    <cellStyle name="_Book1_Rebuttal Power Costs_Electric Rev Req Model (2009 GRC) Revised 01-18-2010" xfId="361"/>
    <cellStyle name="_Book1_Rebuttal Power Costs_Electric Rev Req Model (2009 GRC) Revised 01-18-2010 2" xfId="362"/>
    <cellStyle name="_Book1_Rebuttal Power Costs_Electric Rev Req Model (2009 GRC) Revised 01-18-2010 2 2" xfId="4247"/>
    <cellStyle name="_Book1_Rebuttal Power Costs_Electric Rev Req Model (2009 GRC) Revised 01-18-2010 3" xfId="4248"/>
    <cellStyle name="_Book1_Rebuttal Power Costs_Final Order Electric EXHIBIT A-1" xfId="363"/>
    <cellStyle name="_Book1_Rebuttal Power Costs_Final Order Electric EXHIBIT A-1 2" xfId="364"/>
    <cellStyle name="_Book1_Rebuttal Power Costs_Final Order Electric EXHIBIT A-1 2 2" xfId="4249"/>
    <cellStyle name="_Book1_Rebuttal Power Costs_Final Order Electric EXHIBIT A-1 3" xfId="4250"/>
    <cellStyle name="_Book1_ROR 5.02" xfId="365"/>
    <cellStyle name="_Book1_ROR 5.02 2" xfId="366"/>
    <cellStyle name="_Book1_ROR 5.02 2 2" xfId="4251"/>
    <cellStyle name="_Book1_ROR 5.02 3" xfId="4252"/>
    <cellStyle name="_Book1_Transmission Workbook for May BOD" xfId="4253"/>
    <cellStyle name="_Book1_Transmission Workbook for May BOD 2" xfId="4254"/>
    <cellStyle name="_Book1_Wind Integration 10GRC" xfId="4255"/>
    <cellStyle name="_Book1_Wind Integration 10GRC 2" xfId="4256"/>
    <cellStyle name="_Book11" xfId="13597"/>
    <cellStyle name="_Book11 2" xfId="13598"/>
    <cellStyle name="_Book11_2011 June O&amp;M and Capital Snapshot_Prelim" xfId="13599"/>
    <cellStyle name="_Book11_2011 OM ASM Report" xfId="13600"/>
    <cellStyle name="_Book11_2012 Jan CAP ASM Report" xfId="13601"/>
    <cellStyle name="_Book11_Compliance_&amp;_Safety_Data_Collection" xfId="13602"/>
    <cellStyle name="_Book11_County_Stop_Light_Chart_2012_02" xfId="13603"/>
    <cellStyle name="_Book11_County_Stop_Light_Chart_2012_06" xfId="13604"/>
    <cellStyle name="_Book11_County_Stop_Light_Chart_Template" xfId="13605"/>
    <cellStyle name="_Book11_Draft - New ASM" xfId="13606"/>
    <cellStyle name="_Book11_Draft - New ASM 2" xfId="13607"/>
    <cellStyle name="_Book11_Draft - New ASM_2011 OM ASM Report  (2)" xfId="13608"/>
    <cellStyle name="_Book11_Draft - New ASM_2011 Operations Snapshot" xfId="13609"/>
    <cellStyle name="_Book11_Draft - New ASM_2012 Operations Snapshot" xfId="13610"/>
    <cellStyle name="_Book11_Draft - New ASM_Copy of 2011 OM ASM Report" xfId="13611"/>
    <cellStyle name="_Book11_Draft - New ASM_Jan 2012 OM ASM Report" xfId="13612"/>
    <cellStyle name="_Book11_Draft - New ASM_Puget Management June 2011" xfId="13613"/>
    <cellStyle name="_Book11_Operations_Metrics_Report_0211_Send_Out" xfId="13614"/>
    <cellStyle name="_Book11_Puget_Management_Draft_0211" xfId="13615"/>
    <cellStyle name="_Book11_Puget_Management_Draft_0211 2" xfId="13616"/>
    <cellStyle name="_Book11_Puget_Management_Draft_0211_2011 OM ASM Report  (2)" xfId="13617"/>
    <cellStyle name="_Book11_Puget_Management_Draft_0211_2011 Operations Snapshot" xfId="13618"/>
    <cellStyle name="_Book11_Puget_Management_Draft_0211_2012 Operations Snapshot" xfId="13619"/>
    <cellStyle name="_Book11_Puget_Management_Draft_0211_Copy of 2011 OM ASM Report" xfId="13620"/>
    <cellStyle name="_Book11_Puget_Management_Draft_0211_Jan 2012 OM ASM Report" xfId="13621"/>
    <cellStyle name="_Book11_Puget_Management_Draft_0211_Puget Management June 2011" xfId="13622"/>
    <cellStyle name="_Book11_Puget_Management_Draft_0311" xfId="13623"/>
    <cellStyle name="_Book11_Puget_Management_Draft_0411" xfId="13624"/>
    <cellStyle name="_Book11_Puget_Management_Draft_0511" xfId="13625"/>
    <cellStyle name="_Book11_Safety_&amp;_Compliance_Data_Collection" xfId="13626"/>
    <cellStyle name="_Book11_Summary" xfId="13627"/>
    <cellStyle name="_Book11_Summary 2" xfId="13628"/>
    <cellStyle name="_Book11_Summary_2011 OM ASM Report  (2)" xfId="13629"/>
    <cellStyle name="_Book11_Summary_2011 Operations Snapshot" xfId="13630"/>
    <cellStyle name="_Book11_Summary_2012 Operations Snapshot" xfId="13631"/>
    <cellStyle name="_Book11_Summary_Copy of 2011 OM ASM Report" xfId="13632"/>
    <cellStyle name="_Book11_Summary_Jan 2012 OM ASM Report" xfId="13633"/>
    <cellStyle name="_Book11_temp" xfId="13634"/>
    <cellStyle name="_Book2" xfId="367"/>
    <cellStyle name="_x0013__Book2" xfId="368"/>
    <cellStyle name="_Book2 10" xfId="369"/>
    <cellStyle name="_x0013__Book2 10" xfId="4257"/>
    <cellStyle name="_Book2 10 2" xfId="4258"/>
    <cellStyle name="_Book2 10 3" xfId="4259"/>
    <cellStyle name="_Book2 11" xfId="370"/>
    <cellStyle name="_x0013__Book2 11" xfId="4260"/>
    <cellStyle name="_Book2 11 2" xfId="4261"/>
    <cellStyle name="_Book2 11 3" xfId="4262"/>
    <cellStyle name="_Book2 12" xfId="371"/>
    <cellStyle name="_x0013__Book2 12" xfId="4263"/>
    <cellStyle name="_Book2 12 2" xfId="4264"/>
    <cellStyle name="_Book2 12 3" xfId="4265"/>
    <cellStyle name="_Book2 13" xfId="372"/>
    <cellStyle name="_x0013__Book2 13" xfId="4266"/>
    <cellStyle name="_Book2 13 2" xfId="4267"/>
    <cellStyle name="_Book2 14" xfId="373"/>
    <cellStyle name="_Book2 14 2" xfId="4268"/>
    <cellStyle name="_Book2 15" xfId="374"/>
    <cellStyle name="_Book2 15 2" xfId="4269"/>
    <cellStyle name="_Book2 16" xfId="375"/>
    <cellStyle name="_Book2 16 2" xfId="4270"/>
    <cellStyle name="_Book2 17" xfId="376"/>
    <cellStyle name="_Book2 17 2" xfId="4271"/>
    <cellStyle name="_Book2 18" xfId="377"/>
    <cellStyle name="_Book2 18 2" xfId="4272"/>
    <cellStyle name="_Book2 19" xfId="4273"/>
    <cellStyle name="_Book2 2" xfId="378"/>
    <cellStyle name="_x0013__Book2 2" xfId="379"/>
    <cellStyle name="_Book2 2 10" xfId="4274"/>
    <cellStyle name="_Book2 2 11" xfId="4275"/>
    <cellStyle name="_Book2 2 2" xfId="380"/>
    <cellStyle name="_x0013__Book2 2 2" xfId="4276"/>
    <cellStyle name="_Book2 2 2 2" xfId="4277"/>
    <cellStyle name="_Book2 2 2 3" xfId="4278"/>
    <cellStyle name="_Book2 2 3" xfId="381"/>
    <cellStyle name="_x0013__Book2 2 3" xfId="4279"/>
    <cellStyle name="_Book2 2 3 2" xfId="4280"/>
    <cellStyle name="_Book2 2 4" xfId="382"/>
    <cellStyle name="_Book2 2 4 2" xfId="4281"/>
    <cellStyle name="_Book2 2 5" xfId="383"/>
    <cellStyle name="_Book2 2 5 2" xfId="4282"/>
    <cellStyle name="_Book2 2 6" xfId="384"/>
    <cellStyle name="_Book2 2 6 2" xfId="4283"/>
    <cellStyle name="_Book2 2 7" xfId="385"/>
    <cellStyle name="_Book2 2 7 2" xfId="4284"/>
    <cellStyle name="_Book2 2 8" xfId="386"/>
    <cellStyle name="_Book2 2 8 2" xfId="4285"/>
    <cellStyle name="_Book2 2 9" xfId="387"/>
    <cellStyle name="_Book2 2 9 2" xfId="4286"/>
    <cellStyle name="_Book2 20" xfId="4287"/>
    <cellStyle name="_Book2 21" xfId="4288"/>
    <cellStyle name="_Book2 22" xfId="4289"/>
    <cellStyle name="_Book2 23" xfId="4290"/>
    <cellStyle name="_Book2 24" xfId="4291"/>
    <cellStyle name="_Book2 25" xfId="4292"/>
    <cellStyle name="_Book2 26" xfId="4293"/>
    <cellStyle name="_Book2 27" xfId="4294"/>
    <cellStyle name="_Book2 28" xfId="4295"/>
    <cellStyle name="_Book2 29" xfId="4296"/>
    <cellStyle name="_Book2 3" xfId="388"/>
    <cellStyle name="_x0013__Book2 3" xfId="389"/>
    <cellStyle name="_Book2 3 10" xfId="390"/>
    <cellStyle name="_Book2 3 10 2" xfId="4297"/>
    <cellStyle name="_Book2 3 11" xfId="391"/>
    <cellStyle name="_Book2 3 11 2" xfId="4298"/>
    <cellStyle name="_Book2 3 12" xfId="392"/>
    <cellStyle name="_Book2 3 12 2" xfId="4299"/>
    <cellStyle name="_Book2 3 13" xfId="393"/>
    <cellStyle name="_Book2 3 13 2" xfId="4300"/>
    <cellStyle name="_Book2 3 14" xfId="394"/>
    <cellStyle name="_Book2 3 14 2" xfId="4301"/>
    <cellStyle name="_Book2 3 15" xfId="395"/>
    <cellStyle name="_Book2 3 15 2" xfId="4302"/>
    <cellStyle name="_Book2 3 16" xfId="396"/>
    <cellStyle name="_Book2 3 16 2" xfId="4303"/>
    <cellStyle name="_Book2 3 17" xfId="397"/>
    <cellStyle name="_Book2 3 17 2" xfId="4304"/>
    <cellStyle name="_Book2 3 18" xfId="398"/>
    <cellStyle name="_Book2 3 18 2" xfId="4305"/>
    <cellStyle name="_Book2 3 19" xfId="399"/>
    <cellStyle name="_Book2 3 19 2" xfId="4306"/>
    <cellStyle name="_Book2 3 2" xfId="400"/>
    <cellStyle name="_x0013__Book2 3 2" xfId="4307"/>
    <cellStyle name="_Book2 3 2 2" xfId="4308"/>
    <cellStyle name="_Book2 3 2 3" xfId="4309"/>
    <cellStyle name="_Book2 3 20" xfId="401"/>
    <cellStyle name="_Book2 3 20 2" xfId="4310"/>
    <cellStyle name="_Book2 3 21" xfId="402"/>
    <cellStyle name="_Book2 3 21 2" xfId="4311"/>
    <cellStyle name="_Book2 3 22" xfId="403"/>
    <cellStyle name="_Book2 3 22 2" xfId="4312"/>
    <cellStyle name="_Book2 3 23" xfId="404"/>
    <cellStyle name="_Book2 3 23 2" xfId="4313"/>
    <cellStyle name="_Book2 3 24" xfId="405"/>
    <cellStyle name="_Book2 3 24 2" xfId="4314"/>
    <cellStyle name="_Book2 3 25" xfId="406"/>
    <cellStyle name="_Book2 3 25 2" xfId="4315"/>
    <cellStyle name="_Book2 3 26" xfId="407"/>
    <cellStyle name="_Book2 3 26 2" xfId="4316"/>
    <cellStyle name="_Book2 3 27" xfId="408"/>
    <cellStyle name="_Book2 3 27 2" xfId="4317"/>
    <cellStyle name="_Book2 3 28" xfId="409"/>
    <cellStyle name="_Book2 3 28 2" xfId="4318"/>
    <cellStyle name="_Book2 3 29" xfId="410"/>
    <cellStyle name="_Book2 3 29 2" xfId="4319"/>
    <cellStyle name="_Book2 3 3" xfId="411"/>
    <cellStyle name="_x0013__Book2 3 3" xfId="4320"/>
    <cellStyle name="_Book2 3 3 2" xfId="4321"/>
    <cellStyle name="_Book2 3 30" xfId="412"/>
    <cellStyle name="_Book2 3 30 2" xfId="4322"/>
    <cellStyle name="_Book2 3 31" xfId="413"/>
    <cellStyle name="_Book2 3 31 2" xfId="4323"/>
    <cellStyle name="_Book2 3 32" xfId="4324"/>
    <cellStyle name="_Book2 3 33" xfId="4325"/>
    <cellStyle name="_Book2 3 34" xfId="4326"/>
    <cellStyle name="_Book2 3 35" xfId="4327"/>
    <cellStyle name="_Book2 3 36" xfId="4328"/>
    <cellStyle name="_Book2 3 37" xfId="4329"/>
    <cellStyle name="_Book2 3 38" xfId="4330"/>
    <cellStyle name="_Book2 3 39" xfId="4331"/>
    <cellStyle name="_Book2 3 4" xfId="414"/>
    <cellStyle name="_Book2 3 4 2" xfId="4332"/>
    <cellStyle name="_Book2 3 40" xfId="4333"/>
    <cellStyle name="_Book2 3 41" xfId="4334"/>
    <cellStyle name="_Book2 3 42" xfId="4335"/>
    <cellStyle name="_Book2 3 43" xfId="4336"/>
    <cellStyle name="_Book2 3 44" xfId="4337"/>
    <cellStyle name="_Book2 3 45" xfId="4338"/>
    <cellStyle name="_Book2 3 5" xfId="415"/>
    <cellStyle name="_Book2 3 5 2" xfId="4339"/>
    <cellStyle name="_Book2 3 6" xfId="416"/>
    <cellStyle name="_Book2 3 6 2" xfId="4340"/>
    <cellStyle name="_Book2 3 7" xfId="417"/>
    <cellStyle name="_Book2 3 7 2" xfId="4341"/>
    <cellStyle name="_Book2 3 8" xfId="418"/>
    <cellStyle name="_Book2 3 8 2" xfId="4342"/>
    <cellStyle name="_Book2 3 9" xfId="419"/>
    <cellStyle name="_Book2 3 9 2" xfId="4343"/>
    <cellStyle name="_Book2 30" xfId="4344"/>
    <cellStyle name="_Book2 31" xfId="4345"/>
    <cellStyle name="_Book2 32" xfId="4346"/>
    <cellStyle name="_Book2 33" xfId="4347"/>
    <cellStyle name="_Book2 34" xfId="4348"/>
    <cellStyle name="_Book2 35" xfId="4349"/>
    <cellStyle name="_Book2 36" xfId="4350"/>
    <cellStyle name="_Book2 37" xfId="4351"/>
    <cellStyle name="_Book2 38" xfId="4352"/>
    <cellStyle name="_Book2 39" xfId="4353"/>
    <cellStyle name="_Book2 4" xfId="420"/>
    <cellStyle name="_x0013__Book2 4" xfId="421"/>
    <cellStyle name="_Book2 4 10" xfId="422"/>
    <cellStyle name="_Book2 4 10 2" xfId="4354"/>
    <cellStyle name="_Book2 4 11" xfId="423"/>
    <cellStyle name="_Book2 4 11 2" xfId="4355"/>
    <cellStyle name="_Book2 4 12" xfId="424"/>
    <cellStyle name="_Book2 4 12 2" xfId="4356"/>
    <cellStyle name="_Book2 4 13" xfId="425"/>
    <cellStyle name="_Book2 4 13 2" xfId="4357"/>
    <cellStyle name="_Book2 4 14" xfId="426"/>
    <cellStyle name="_Book2 4 14 2" xfId="4358"/>
    <cellStyle name="_Book2 4 15" xfId="427"/>
    <cellStyle name="_Book2 4 15 2" xfId="4359"/>
    <cellStyle name="_Book2 4 16" xfId="428"/>
    <cellStyle name="_Book2 4 16 2" xfId="4360"/>
    <cellStyle name="_Book2 4 17" xfId="429"/>
    <cellStyle name="_Book2 4 17 2" xfId="4361"/>
    <cellStyle name="_Book2 4 18" xfId="430"/>
    <cellStyle name="_Book2 4 18 2" xfId="4362"/>
    <cellStyle name="_Book2 4 19" xfId="431"/>
    <cellStyle name="_Book2 4 19 2" xfId="4363"/>
    <cellStyle name="_Book2 4 2" xfId="432"/>
    <cellStyle name="_x0013__Book2 4 2" xfId="4364"/>
    <cellStyle name="_Book2 4 2 2" xfId="4365"/>
    <cellStyle name="_Book2 4 2 3" xfId="4366"/>
    <cellStyle name="_Book2 4 20" xfId="433"/>
    <cellStyle name="_Book2 4 20 2" xfId="4367"/>
    <cellStyle name="_Book2 4 21" xfId="434"/>
    <cellStyle name="_Book2 4 21 2" xfId="4368"/>
    <cellStyle name="_Book2 4 22" xfId="435"/>
    <cellStyle name="_Book2 4 22 2" xfId="4369"/>
    <cellStyle name="_Book2 4 23" xfId="436"/>
    <cellStyle name="_Book2 4 23 2" xfId="4370"/>
    <cellStyle name="_Book2 4 24" xfId="437"/>
    <cellStyle name="_Book2 4 24 2" xfId="4371"/>
    <cellStyle name="_Book2 4 25" xfId="438"/>
    <cellStyle name="_Book2 4 25 2" xfId="4372"/>
    <cellStyle name="_Book2 4 26" xfId="439"/>
    <cellStyle name="_Book2 4 26 2" xfId="4373"/>
    <cellStyle name="_Book2 4 27" xfId="440"/>
    <cellStyle name="_Book2 4 27 2" xfId="4374"/>
    <cellStyle name="_Book2 4 28" xfId="441"/>
    <cellStyle name="_Book2 4 28 2" xfId="4375"/>
    <cellStyle name="_Book2 4 29" xfId="442"/>
    <cellStyle name="_Book2 4 29 2" xfId="4376"/>
    <cellStyle name="_Book2 4 3" xfId="443"/>
    <cellStyle name="_x0013__Book2 4 3" xfId="4377"/>
    <cellStyle name="_Book2 4 3 2" xfId="4378"/>
    <cellStyle name="_Book2 4 30" xfId="444"/>
    <cellStyle name="_Book2 4 30 2" xfId="4379"/>
    <cellStyle name="_Book2 4 31" xfId="4380"/>
    <cellStyle name="_Book2 4 32" xfId="4381"/>
    <cellStyle name="_Book2 4 33" xfId="4382"/>
    <cellStyle name="_Book2 4 34" xfId="4383"/>
    <cellStyle name="_Book2 4 35" xfId="4384"/>
    <cellStyle name="_Book2 4 36" xfId="4385"/>
    <cellStyle name="_Book2 4 37" xfId="4386"/>
    <cellStyle name="_Book2 4 38" xfId="4387"/>
    <cellStyle name="_Book2 4 39" xfId="4388"/>
    <cellStyle name="_Book2 4 4" xfId="445"/>
    <cellStyle name="_Book2 4 4 2" xfId="4389"/>
    <cellStyle name="_Book2 4 40" xfId="4390"/>
    <cellStyle name="_Book2 4 41" xfId="4391"/>
    <cellStyle name="_Book2 4 42" xfId="4392"/>
    <cellStyle name="_Book2 4 43" xfId="4393"/>
    <cellStyle name="_Book2 4 44" xfId="4394"/>
    <cellStyle name="_Book2 4 45" xfId="4395"/>
    <cellStyle name="_Book2 4 5" xfId="446"/>
    <cellStyle name="_Book2 4 5 2" xfId="4396"/>
    <cellStyle name="_Book2 4 6" xfId="447"/>
    <cellStyle name="_Book2 4 6 2" xfId="4397"/>
    <cellStyle name="_Book2 4 7" xfId="448"/>
    <cellStyle name="_Book2 4 7 2" xfId="4398"/>
    <cellStyle name="_Book2 4 8" xfId="449"/>
    <cellStyle name="_Book2 4 8 2" xfId="4399"/>
    <cellStyle name="_Book2 4 9" xfId="450"/>
    <cellStyle name="_Book2 4 9 2" xfId="4400"/>
    <cellStyle name="_Book2 40" xfId="4401"/>
    <cellStyle name="_Book2 41" xfId="4402"/>
    <cellStyle name="_Book2 42" xfId="4403"/>
    <cellStyle name="_Book2 43" xfId="4404"/>
    <cellStyle name="_Book2 44" xfId="4405"/>
    <cellStyle name="_Book2 45" xfId="4406"/>
    <cellStyle name="_Book2 46" xfId="4407"/>
    <cellStyle name="_Book2 47" xfId="4408"/>
    <cellStyle name="_Book2 48" xfId="4409"/>
    <cellStyle name="_Book2 49" xfId="4410"/>
    <cellStyle name="_Book2 5" xfId="451"/>
    <cellStyle name="_x0013__Book2 5" xfId="452"/>
    <cellStyle name="_Book2 5 2" xfId="453"/>
    <cellStyle name="_x0013__Book2 5 2" xfId="4411"/>
    <cellStyle name="_Book2 5 2 2" xfId="4412"/>
    <cellStyle name="_Book2 5 2 3" xfId="4413"/>
    <cellStyle name="_Book2 5 3" xfId="454"/>
    <cellStyle name="_x0013__Book2 5 3" xfId="4414"/>
    <cellStyle name="_Book2 5 3 2" xfId="4415"/>
    <cellStyle name="_Book2 5 4" xfId="455"/>
    <cellStyle name="_Book2 5 4 2" xfId="4416"/>
    <cellStyle name="_Book2 5 5" xfId="456"/>
    <cellStyle name="_Book2 5 5 2" xfId="4417"/>
    <cellStyle name="_Book2 5 6" xfId="457"/>
    <cellStyle name="_Book2 5 6 2" xfId="4418"/>
    <cellStyle name="_Book2 5 7" xfId="4419"/>
    <cellStyle name="_Book2 5 8" xfId="4420"/>
    <cellStyle name="_Book2 50" xfId="4421"/>
    <cellStyle name="_Book2 51" xfId="4422"/>
    <cellStyle name="_Book2 52" xfId="4423"/>
    <cellStyle name="_Book2 53" xfId="4424"/>
    <cellStyle name="_Book2 54" xfId="4425"/>
    <cellStyle name="_Book2 55" xfId="4426"/>
    <cellStyle name="_Book2 6" xfId="458"/>
    <cellStyle name="_x0013__Book2 6" xfId="459"/>
    <cellStyle name="_Book2 6 2" xfId="4427"/>
    <cellStyle name="_x0013__Book2 6 2" xfId="4428"/>
    <cellStyle name="_Book2 6 3" xfId="4429"/>
    <cellStyle name="_x0013__Book2 6 3" xfId="4430"/>
    <cellStyle name="_Book2 7" xfId="460"/>
    <cellStyle name="_x0013__Book2 7" xfId="461"/>
    <cellStyle name="_Book2 7 2" xfId="4431"/>
    <cellStyle name="_x0013__Book2 7 2" xfId="4432"/>
    <cellStyle name="_Book2 7 3" xfId="4433"/>
    <cellStyle name="_x0013__Book2 7 3" xfId="4434"/>
    <cellStyle name="_Book2 8" xfId="462"/>
    <cellStyle name="_x0013__Book2 8" xfId="463"/>
    <cellStyle name="_Book2 8 2" xfId="4435"/>
    <cellStyle name="_x0013__Book2 8 2" xfId="4436"/>
    <cellStyle name="_Book2 8 3" xfId="4437"/>
    <cellStyle name="_x0013__Book2 8 3" xfId="4438"/>
    <cellStyle name="_Book2 9" xfId="464"/>
    <cellStyle name="_x0013__Book2 9" xfId="465"/>
    <cellStyle name="_Book2 9 2" xfId="4439"/>
    <cellStyle name="_x0013__Book2 9 2" xfId="4440"/>
    <cellStyle name="_Book2 9 3" xfId="4441"/>
    <cellStyle name="_x0013__Book2 9 3" xfId="4442"/>
    <cellStyle name="_Book2_04 07E Wild Horse Wind Expansion (C) (2)" xfId="466"/>
    <cellStyle name="_Book2_04 07E Wild Horse Wind Expansion (C) (2) 2" xfId="467"/>
    <cellStyle name="_Book2_04 07E Wild Horse Wind Expansion (C) (2) 2 2" xfId="4443"/>
    <cellStyle name="_Book2_04 07E Wild Horse Wind Expansion (C) (2) 3" xfId="4444"/>
    <cellStyle name="_Book2_04 07E Wild Horse Wind Expansion (C) (2)_Adj Bench DR 3 for Initial Briefs (Electric)" xfId="468"/>
    <cellStyle name="_Book2_04 07E Wild Horse Wind Expansion (C) (2)_Adj Bench DR 3 for Initial Briefs (Electric) 2" xfId="469"/>
    <cellStyle name="_Book2_04 07E Wild Horse Wind Expansion (C) (2)_Adj Bench DR 3 for Initial Briefs (Electric) 2 2" xfId="4445"/>
    <cellStyle name="_Book2_04 07E Wild Horse Wind Expansion (C) (2)_Adj Bench DR 3 for Initial Briefs (Electric) 3" xfId="4446"/>
    <cellStyle name="_Book2_04 07E Wild Horse Wind Expansion (C) (2)_Book1" xfId="4447"/>
    <cellStyle name="_Book2_04 07E Wild Horse Wind Expansion (C) (2)_Electric Rev Req Model (2009 GRC) " xfId="470"/>
    <cellStyle name="_Book2_04 07E Wild Horse Wind Expansion (C) (2)_Electric Rev Req Model (2009 GRC)  2" xfId="471"/>
    <cellStyle name="_Book2_04 07E Wild Horse Wind Expansion (C) (2)_Electric Rev Req Model (2009 GRC)  2 2" xfId="4448"/>
    <cellStyle name="_Book2_04 07E Wild Horse Wind Expansion (C) (2)_Electric Rev Req Model (2009 GRC)  3" xfId="4449"/>
    <cellStyle name="_Book2_04 07E Wild Horse Wind Expansion (C) (2)_Electric Rev Req Model (2009 GRC) Rebuttal" xfId="472"/>
    <cellStyle name="_Book2_04 07E Wild Horse Wind Expansion (C) (2)_Electric Rev Req Model (2009 GRC) Rebuttal 2" xfId="473"/>
    <cellStyle name="_Book2_04 07E Wild Horse Wind Expansion (C) (2)_Electric Rev Req Model (2009 GRC) Rebuttal 2 2" xfId="4450"/>
    <cellStyle name="_Book2_04 07E Wild Horse Wind Expansion (C) (2)_Electric Rev Req Model (2009 GRC) Rebuttal 3" xfId="4451"/>
    <cellStyle name="_Book2_04 07E Wild Horse Wind Expansion (C) (2)_Electric Rev Req Model (2009 GRC) Rebuttal REmoval of New  WH Solar AdjustMI" xfId="474"/>
    <cellStyle name="_Book2_04 07E Wild Horse Wind Expansion (C) (2)_Electric Rev Req Model (2009 GRC) Rebuttal REmoval of New  WH Solar AdjustMI 2" xfId="475"/>
    <cellStyle name="_Book2_04 07E Wild Horse Wind Expansion (C) (2)_Electric Rev Req Model (2009 GRC) Rebuttal REmoval of New  WH Solar AdjustMI 2 2" xfId="4452"/>
    <cellStyle name="_Book2_04 07E Wild Horse Wind Expansion (C) (2)_Electric Rev Req Model (2009 GRC) Rebuttal REmoval of New  WH Solar AdjustMI 3" xfId="4453"/>
    <cellStyle name="_Book2_04 07E Wild Horse Wind Expansion (C) (2)_Electric Rev Req Model (2009 GRC) Revised 01-18-2010" xfId="476"/>
    <cellStyle name="_Book2_04 07E Wild Horse Wind Expansion (C) (2)_Electric Rev Req Model (2009 GRC) Revised 01-18-2010 2" xfId="477"/>
    <cellStyle name="_Book2_04 07E Wild Horse Wind Expansion (C) (2)_Electric Rev Req Model (2009 GRC) Revised 01-18-2010 2 2" xfId="4454"/>
    <cellStyle name="_Book2_04 07E Wild Horse Wind Expansion (C) (2)_Electric Rev Req Model (2009 GRC) Revised 01-18-2010 3" xfId="4455"/>
    <cellStyle name="_Book2_04 07E Wild Horse Wind Expansion (C) (2)_Electric Rev Req Model (2010 GRC)" xfId="4456"/>
    <cellStyle name="_Book2_04 07E Wild Horse Wind Expansion (C) (2)_Electric Rev Req Model (2010 GRC) SF" xfId="4457"/>
    <cellStyle name="_Book2_04 07E Wild Horse Wind Expansion (C) (2)_Final Order Electric EXHIBIT A-1" xfId="478"/>
    <cellStyle name="_Book2_04 07E Wild Horse Wind Expansion (C) (2)_Final Order Electric EXHIBIT A-1 2" xfId="479"/>
    <cellStyle name="_Book2_04 07E Wild Horse Wind Expansion (C) (2)_Final Order Electric EXHIBIT A-1 2 2" xfId="4458"/>
    <cellStyle name="_Book2_04 07E Wild Horse Wind Expansion (C) (2)_Final Order Electric EXHIBIT A-1 3" xfId="4459"/>
    <cellStyle name="_Book2_04 07E Wild Horse Wind Expansion (C) (2)_TENASKA REGULATORY ASSET" xfId="480"/>
    <cellStyle name="_Book2_04 07E Wild Horse Wind Expansion (C) (2)_TENASKA REGULATORY ASSET 2" xfId="481"/>
    <cellStyle name="_Book2_04 07E Wild Horse Wind Expansion (C) (2)_TENASKA REGULATORY ASSET 2 2" xfId="4460"/>
    <cellStyle name="_Book2_04 07E Wild Horse Wind Expansion (C) (2)_TENASKA REGULATORY ASSET 3" xfId="4461"/>
    <cellStyle name="_Book2_16.37E Wild Horse Expansion DeferralRevwrkingfile SF" xfId="482"/>
    <cellStyle name="_Book2_16.37E Wild Horse Expansion DeferralRevwrkingfile SF 2" xfId="483"/>
    <cellStyle name="_Book2_16.37E Wild Horse Expansion DeferralRevwrkingfile SF 2 2" xfId="4462"/>
    <cellStyle name="_Book2_16.37E Wild Horse Expansion DeferralRevwrkingfile SF 3" xfId="4463"/>
    <cellStyle name="_Book2_2009 Compliance Filing PCA Exhibits for GRC" xfId="4464"/>
    <cellStyle name="_Book2_2009 GRC Compl Filing - Exhibit D" xfId="4465"/>
    <cellStyle name="_Book2_2009 GRC Compl Filing - Exhibit D 2" xfId="4466"/>
    <cellStyle name="_Book2_2010 PTC's July1_Dec31 2010 " xfId="4467"/>
    <cellStyle name="_Book2_2010 PTC's Sept10_Aug11 (Version 4)" xfId="4468"/>
    <cellStyle name="_Book2_3.01 Income Statement" xfId="4469"/>
    <cellStyle name="_Book2_4 31 Regulatory Assets and Liabilities  7 06- Exhibit D" xfId="484"/>
    <cellStyle name="_Book2_4 31 Regulatory Assets and Liabilities  7 06- Exhibit D 2" xfId="485"/>
    <cellStyle name="_Book2_4 31 Regulatory Assets and Liabilities  7 06- Exhibit D 2 2" xfId="4470"/>
    <cellStyle name="_Book2_4 31 Regulatory Assets and Liabilities  7 06- Exhibit D 3" xfId="4471"/>
    <cellStyle name="_Book2_4 31 Regulatory Assets and Liabilities  7 06- Exhibit D_NIM Summary" xfId="4472"/>
    <cellStyle name="_Book2_4 31 Regulatory Assets and Liabilities  7 06- Exhibit D_NIM Summary 2" xfId="4473"/>
    <cellStyle name="_Book2_4 32 Regulatory Assets and Liabilities  7 06- Exhibit D" xfId="486"/>
    <cellStyle name="_Book2_4 32 Regulatory Assets and Liabilities  7 06- Exhibit D 2" xfId="487"/>
    <cellStyle name="_Book2_4 32 Regulatory Assets and Liabilities  7 06- Exhibit D 2 2" xfId="4474"/>
    <cellStyle name="_Book2_4 32 Regulatory Assets and Liabilities  7 06- Exhibit D 3" xfId="4475"/>
    <cellStyle name="_Book2_4 32 Regulatory Assets and Liabilities  7 06- Exhibit D_NIM Summary" xfId="4476"/>
    <cellStyle name="_Book2_4 32 Regulatory Assets and Liabilities  7 06- Exhibit D_NIM Summary 2" xfId="4477"/>
    <cellStyle name="_Book2_ACCOUNTS" xfId="4478"/>
    <cellStyle name="_x0013__Book2_Adj Bench DR 3 for Initial Briefs (Electric)" xfId="488"/>
    <cellStyle name="_x0013__Book2_Adj Bench DR 3 for Initial Briefs (Electric) 2" xfId="489"/>
    <cellStyle name="_x0013__Book2_Adj Bench DR 3 for Initial Briefs (Electric) 2 2" xfId="4479"/>
    <cellStyle name="_x0013__Book2_Adj Bench DR 3 for Initial Briefs (Electric) 3" xfId="4480"/>
    <cellStyle name="_Book2_Att B to RECs proceeds proposal" xfId="4481"/>
    <cellStyle name="_Book2_AURORA Total New" xfId="4482"/>
    <cellStyle name="_Book2_AURORA Total New 2" xfId="4483"/>
    <cellStyle name="_Book2_Backup for Attachment B 2010-09-09" xfId="4484"/>
    <cellStyle name="_Book2_Bench Request - Attachment B" xfId="4485"/>
    <cellStyle name="_Book2_Book2" xfId="490"/>
    <cellStyle name="_Book2_Book2 2" xfId="491"/>
    <cellStyle name="_Book2_Book2 2 2" xfId="4486"/>
    <cellStyle name="_Book2_Book2 3" xfId="4487"/>
    <cellStyle name="_Book2_Book2_Adj Bench DR 3 for Initial Briefs (Electric)" xfId="492"/>
    <cellStyle name="_Book2_Book2_Adj Bench DR 3 for Initial Briefs (Electric) 2" xfId="493"/>
    <cellStyle name="_Book2_Book2_Adj Bench DR 3 for Initial Briefs (Electric) 2 2" xfId="4488"/>
    <cellStyle name="_Book2_Book2_Adj Bench DR 3 for Initial Briefs (Electric) 3" xfId="4489"/>
    <cellStyle name="_Book2_Book2_Electric Rev Req Model (2009 GRC) Rebuttal" xfId="494"/>
    <cellStyle name="_Book2_Book2_Electric Rev Req Model (2009 GRC) Rebuttal 2" xfId="495"/>
    <cellStyle name="_Book2_Book2_Electric Rev Req Model (2009 GRC) Rebuttal 2 2" xfId="4490"/>
    <cellStyle name="_Book2_Book2_Electric Rev Req Model (2009 GRC) Rebuttal 3" xfId="4491"/>
    <cellStyle name="_Book2_Book2_Electric Rev Req Model (2009 GRC) Rebuttal REmoval of New  WH Solar AdjustMI" xfId="496"/>
    <cellStyle name="_Book2_Book2_Electric Rev Req Model (2009 GRC) Rebuttal REmoval of New  WH Solar AdjustMI 2" xfId="497"/>
    <cellStyle name="_Book2_Book2_Electric Rev Req Model (2009 GRC) Rebuttal REmoval of New  WH Solar AdjustMI 2 2" xfId="4492"/>
    <cellStyle name="_Book2_Book2_Electric Rev Req Model (2009 GRC) Rebuttal REmoval of New  WH Solar AdjustMI 3" xfId="4493"/>
    <cellStyle name="_Book2_Book2_Electric Rev Req Model (2009 GRC) Revised 01-18-2010" xfId="498"/>
    <cellStyle name="_Book2_Book2_Electric Rev Req Model (2009 GRC) Revised 01-18-2010 2" xfId="499"/>
    <cellStyle name="_Book2_Book2_Electric Rev Req Model (2009 GRC) Revised 01-18-2010 2 2" xfId="4494"/>
    <cellStyle name="_Book2_Book2_Electric Rev Req Model (2009 GRC) Revised 01-18-2010 3" xfId="4495"/>
    <cellStyle name="_Book2_Book2_Final Order Electric EXHIBIT A-1" xfId="500"/>
    <cellStyle name="_Book2_Book2_Final Order Electric EXHIBIT A-1 2" xfId="501"/>
    <cellStyle name="_Book2_Book2_Final Order Electric EXHIBIT A-1 2 2" xfId="4496"/>
    <cellStyle name="_Book2_Book2_Final Order Electric EXHIBIT A-1 3" xfId="4497"/>
    <cellStyle name="_Book2_Book4" xfId="502"/>
    <cellStyle name="_Book2_Book4 2" xfId="503"/>
    <cellStyle name="_Book2_Book4 2 2" xfId="4498"/>
    <cellStyle name="_Book2_Book4 3" xfId="4499"/>
    <cellStyle name="_Book2_Book9" xfId="504"/>
    <cellStyle name="_Book2_Book9 2" xfId="505"/>
    <cellStyle name="_Book2_Book9 2 2" xfId="4500"/>
    <cellStyle name="_Book2_Book9 3" xfId="4501"/>
    <cellStyle name="_Book2_Check the Interest Calculation" xfId="4502"/>
    <cellStyle name="_Book2_Check the Interest Calculation_Scenario 1 REC vs PTC Offset" xfId="4503"/>
    <cellStyle name="_Book2_Check the Interest Calculation_Scenario 3" xfId="4504"/>
    <cellStyle name="_Book2_Chelan PUD Power Costs (8-10)" xfId="4505"/>
    <cellStyle name="_Book2_DWH-08 (Rate Spread &amp; Design Workpapers)" xfId="4506"/>
    <cellStyle name="_x0013__Book2_Electric Rev Req Model (2009 GRC) Rebuttal" xfId="506"/>
    <cellStyle name="_x0013__Book2_Electric Rev Req Model (2009 GRC) Rebuttal 2" xfId="507"/>
    <cellStyle name="_x0013__Book2_Electric Rev Req Model (2009 GRC) Rebuttal 2 2" xfId="4507"/>
    <cellStyle name="_x0013__Book2_Electric Rev Req Model (2009 GRC) Rebuttal 3" xfId="4508"/>
    <cellStyle name="_x0013__Book2_Electric Rev Req Model (2009 GRC) Rebuttal REmoval of New  WH Solar AdjustMI" xfId="508"/>
    <cellStyle name="_x0013__Book2_Electric Rev Req Model (2009 GRC) Rebuttal REmoval of New  WH Solar AdjustMI 2" xfId="509"/>
    <cellStyle name="_x0013__Book2_Electric Rev Req Model (2009 GRC) Rebuttal REmoval of New  WH Solar AdjustMI 2 2" xfId="4509"/>
    <cellStyle name="_x0013__Book2_Electric Rev Req Model (2009 GRC) Rebuttal REmoval of New  WH Solar AdjustMI 3" xfId="4510"/>
    <cellStyle name="_x0013__Book2_Electric Rev Req Model (2009 GRC) Revised 01-18-2010" xfId="510"/>
    <cellStyle name="_x0013__Book2_Electric Rev Req Model (2009 GRC) Revised 01-18-2010 2" xfId="511"/>
    <cellStyle name="_x0013__Book2_Electric Rev Req Model (2009 GRC) Revised 01-18-2010 2 2" xfId="4511"/>
    <cellStyle name="_x0013__Book2_Electric Rev Req Model (2009 GRC) Revised 01-18-2010 3" xfId="4512"/>
    <cellStyle name="_Book2_Final 2008 PTC Rate Design Workpapers 10.27.08" xfId="4513"/>
    <cellStyle name="_x0013__Book2_Final Order Electric EXHIBIT A-1" xfId="512"/>
    <cellStyle name="_x0013__Book2_Final Order Electric EXHIBIT A-1 2" xfId="513"/>
    <cellStyle name="_x0013__Book2_Final Order Electric EXHIBIT A-1 2 2" xfId="4514"/>
    <cellStyle name="_x0013__Book2_Final Order Electric EXHIBIT A-1 3" xfId="4515"/>
    <cellStyle name="_Book2_Gas Rev Req Model (2010 GRC)" xfId="4516"/>
    <cellStyle name="_Book2_INPUTS" xfId="514"/>
    <cellStyle name="_Book2_INPUTS 2" xfId="515"/>
    <cellStyle name="_Book2_INPUTS 2 2" xfId="4517"/>
    <cellStyle name="_Book2_INPUTS 3" xfId="4518"/>
    <cellStyle name="_Book2_NIM Summary" xfId="4519"/>
    <cellStyle name="_Book2_NIM Summary 09GRC" xfId="4520"/>
    <cellStyle name="_Book2_NIM Summary 09GRC 2" xfId="4521"/>
    <cellStyle name="_Book2_NIM Summary 2" xfId="4522"/>
    <cellStyle name="_Book2_NIM Summary 3" xfId="4523"/>
    <cellStyle name="_Book2_NIM Summary 4" xfId="4524"/>
    <cellStyle name="_Book2_NIM Summary 5" xfId="4525"/>
    <cellStyle name="_Book2_NIM Summary 6" xfId="4526"/>
    <cellStyle name="_Book2_NIM Summary 7" xfId="4527"/>
    <cellStyle name="_Book2_NIM Summary 8" xfId="4528"/>
    <cellStyle name="_Book2_NIM Summary 9" xfId="4529"/>
    <cellStyle name="_Book2_PCA 10 -  Exhibit D from A Kellogg Jan 2011" xfId="4530"/>
    <cellStyle name="_Book2_PCA 10 -  Exhibit D from A Kellogg July 2011" xfId="4531"/>
    <cellStyle name="_Book2_PCA 10 -  Exhibit D from S Free Rcv'd 12-11" xfId="4532"/>
    <cellStyle name="_Book2_PCA 9 -  Exhibit D April 2010" xfId="4533"/>
    <cellStyle name="_Book2_PCA 9 -  Exhibit D April 2010 (3)" xfId="4534"/>
    <cellStyle name="_Book2_PCA 9 -  Exhibit D April 2010 (3) 2" xfId="4535"/>
    <cellStyle name="_Book2_PCA 9 -  Exhibit D Nov 2010" xfId="4536"/>
    <cellStyle name="_Book2_PCA 9 - Exhibit D at August 2010" xfId="4537"/>
    <cellStyle name="_Book2_PCA 9 - Exhibit D June 2010 GRC" xfId="4538"/>
    <cellStyle name="_Book2_Power Costs - Comparison bx Rbtl-Staff-Jt-PC" xfId="516"/>
    <cellStyle name="_Book2_Power Costs - Comparison bx Rbtl-Staff-Jt-PC 2" xfId="517"/>
    <cellStyle name="_Book2_Power Costs - Comparison bx Rbtl-Staff-Jt-PC 2 2" xfId="4539"/>
    <cellStyle name="_Book2_Power Costs - Comparison bx Rbtl-Staff-Jt-PC 3" xfId="4540"/>
    <cellStyle name="_Book2_Power Costs - Comparison bx Rbtl-Staff-Jt-PC_Adj Bench DR 3 for Initial Briefs (Electric)" xfId="518"/>
    <cellStyle name="_Book2_Power Costs - Comparison bx Rbtl-Staff-Jt-PC_Adj Bench DR 3 for Initial Briefs (Electric) 2" xfId="519"/>
    <cellStyle name="_Book2_Power Costs - Comparison bx Rbtl-Staff-Jt-PC_Adj Bench DR 3 for Initial Briefs (Electric) 2 2" xfId="4541"/>
    <cellStyle name="_Book2_Power Costs - Comparison bx Rbtl-Staff-Jt-PC_Adj Bench DR 3 for Initial Briefs (Electric) 3" xfId="4542"/>
    <cellStyle name="_Book2_Power Costs - Comparison bx Rbtl-Staff-Jt-PC_Electric Rev Req Model (2009 GRC) Rebuttal" xfId="520"/>
    <cellStyle name="_Book2_Power Costs - Comparison bx Rbtl-Staff-Jt-PC_Electric Rev Req Model (2009 GRC) Rebuttal 2" xfId="521"/>
    <cellStyle name="_Book2_Power Costs - Comparison bx Rbtl-Staff-Jt-PC_Electric Rev Req Model (2009 GRC) Rebuttal 2 2" xfId="4543"/>
    <cellStyle name="_Book2_Power Costs - Comparison bx Rbtl-Staff-Jt-PC_Electric Rev Req Model (2009 GRC) Rebuttal 3" xfId="4544"/>
    <cellStyle name="_Book2_Power Costs - Comparison bx Rbtl-Staff-Jt-PC_Electric Rev Req Model (2009 GRC) Rebuttal REmoval of New  WH Solar AdjustMI" xfId="522"/>
    <cellStyle name="_Book2_Power Costs - Comparison bx Rbtl-Staff-Jt-PC_Electric Rev Req Model (2009 GRC) Rebuttal REmoval of New  WH Solar AdjustMI 2" xfId="523"/>
    <cellStyle name="_Book2_Power Costs - Comparison bx Rbtl-Staff-Jt-PC_Electric Rev Req Model (2009 GRC) Rebuttal REmoval of New  WH Solar AdjustMI 2 2" xfId="4545"/>
    <cellStyle name="_Book2_Power Costs - Comparison bx Rbtl-Staff-Jt-PC_Electric Rev Req Model (2009 GRC) Rebuttal REmoval of New  WH Solar AdjustMI 3" xfId="4546"/>
    <cellStyle name="_Book2_Power Costs - Comparison bx Rbtl-Staff-Jt-PC_Electric Rev Req Model (2009 GRC) Revised 01-18-2010" xfId="524"/>
    <cellStyle name="_Book2_Power Costs - Comparison bx Rbtl-Staff-Jt-PC_Electric Rev Req Model (2009 GRC) Revised 01-18-2010 2" xfId="525"/>
    <cellStyle name="_Book2_Power Costs - Comparison bx Rbtl-Staff-Jt-PC_Electric Rev Req Model (2009 GRC) Revised 01-18-2010 2 2" xfId="4547"/>
    <cellStyle name="_Book2_Power Costs - Comparison bx Rbtl-Staff-Jt-PC_Electric Rev Req Model (2009 GRC) Revised 01-18-2010 3" xfId="4548"/>
    <cellStyle name="_Book2_Power Costs - Comparison bx Rbtl-Staff-Jt-PC_Final Order Electric EXHIBIT A-1" xfId="526"/>
    <cellStyle name="_Book2_Power Costs - Comparison bx Rbtl-Staff-Jt-PC_Final Order Electric EXHIBIT A-1 2" xfId="527"/>
    <cellStyle name="_Book2_Power Costs - Comparison bx Rbtl-Staff-Jt-PC_Final Order Electric EXHIBIT A-1 2 2" xfId="4549"/>
    <cellStyle name="_Book2_Power Costs - Comparison bx Rbtl-Staff-Jt-PC_Final Order Electric EXHIBIT A-1 3" xfId="4550"/>
    <cellStyle name="_Book2_Production Adj 4.37" xfId="528"/>
    <cellStyle name="_Book2_Production Adj 4.37 2" xfId="529"/>
    <cellStyle name="_Book2_Production Adj 4.37 2 2" xfId="4551"/>
    <cellStyle name="_Book2_Production Adj 4.37 3" xfId="4552"/>
    <cellStyle name="_Book2_Purchased Power Adj 4.03" xfId="530"/>
    <cellStyle name="_Book2_Purchased Power Adj 4.03 2" xfId="531"/>
    <cellStyle name="_Book2_Purchased Power Adj 4.03 2 2" xfId="4553"/>
    <cellStyle name="_Book2_Purchased Power Adj 4.03 3" xfId="4554"/>
    <cellStyle name="_Book2_Rebuttal Power Costs" xfId="532"/>
    <cellStyle name="_Book2_Rebuttal Power Costs 2" xfId="533"/>
    <cellStyle name="_Book2_Rebuttal Power Costs 2 2" xfId="4555"/>
    <cellStyle name="_Book2_Rebuttal Power Costs 3" xfId="4556"/>
    <cellStyle name="_Book2_Rebuttal Power Costs_Adj Bench DR 3 for Initial Briefs (Electric)" xfId="534"/>
    <cellStyle name="_Book2_Rebuttal Power Costs_Adj Bench DR 3 for Initial Briefs (Electric) 2" xfId="535"/>
    <cellStyle name="_Book2_Rebuttal Power Costs_Adj Bench DR 3 for Initial Briefs (Electric) 2 2" xfId="4557"/>
    <cellStyle name="_Book2_Rebuttal Power Costs_Adj Bench DR 3 for Initial Briefs (Electric) 3" xfId="4558"/>
    <cellStyle name="_Book2_Rebuttal Power Costs_Electric Rev Req Model (2009 GRC) Rebuttal" xfId="536"/>
    <cellStyle name="_Book2_Rebuttal Power Costs_Electric Rev Req Model (2009 GRC) Rebuttal 2" xfId="537"/>
    <cellStyle name="_Book2_Rebuttal Power Costs_Electric Rev Req Model (2009 GRC) Rebuttal 2 2" xfId="4559"/>
    <cellStyle name="_Book2_Rebuttal Power Costs_Electric Rev Req Model (2009 GRC) Rebuttal 3" xfId="4560"/>
    <cellStyle name="_Book2_Rebuttal Power Costs_Electric Rev Req Model (2009 GRC) Rebuttal REmoval of New  WH Solar AdjustMI" xfId="538"/>
    <cellStyle name="_Book2_Rebuttal Power Costs_Electric Rev Req Model (2009 GRC) Rebuttal REmoval of New  WH Solar AdjustMI 2" xfId="539"/>
    <cellStyle name="_Book2_Rebuttal Power Costs_Electric Rev Req Model (2009 GRC) Rebuttal REmoval of New  WH Solar AdjustMI 2 2" xfId="4561"/>
    <cellStyle name="_Book2_Rebuttal Power Costs_Electric Rev Req Model (2009 GRC) Rebuttal REmoval of New  WH Solar AdjustMI 3" xfId="4562"/>
    <cellStyle name="_Book2_Rebuttal Power Costs_Electric Rev Req Model (2009 GRC) Revised 01-18-2010" xfId="540"/>
    <cellStyle name="_Book2_Rebuttal Power Costs_Electric Rev Req Model (2009 GRC) Revised 01-18-2010 2" xfId="541"/>
    <cellStyle name="_Book2_Rebuttal Power Costs_Electric Rev Req Model (2009 GRC) Revised 01-18-2010 2 2" xfId="4563"/>
    <cellStyle name="_Book2_Rebuttal Power Costs_Electric Rev Req Model (2009 GRC) Revised 01-18-2010 3" xfId="4564"/>
    <cellStyle name="_Book2_Rebuttal Power Costs_Final Order Electric EXHIBIT A-1" xfId="542"/>
    <cellStyle name="_Book2_Rebuttal Power Costs_Final Order Electric EXHIBIT A-1 2" xfId="543"/>
    <cellStyle name="_Book2_Rebuttal Power Costs_Final Order Electric EXHIBIT A-1 2 2" xfId="4565"/>
    <cellStyle name="_Book2_Rebuttal Power Costs_Final Order Electric EXHIBIT A-1 3" xfId="4566"/>
    <cellStyle name="_Book2_RECS vs PTC's w Interest 6-28-10" xfId="4567"/>
    <cellStyle name="_Book2_ROR &amp; CONV FACTOR" xfId="544"/>
    <cellStyle name="_Book2_ROR &amp; CONV FACTOR 2" xfId="545"/>
    <cellStyle name="_Book2_ROR &amp; CONV FACTOR 2 2" xfId="4568"/>
    <cellStyle name="_Book2_ROR &amp; CONV FACTOR 3" xfId="4569"/>
    <cellStyle name="_Book2_ROR 5.02" xfId="546"/>
    <cellStyle name="_Book2_ROR 5.02 2" xfId="547"/>
    <cellStyle name="_Book2_ROR 5.02 2 2" xfId="4570"/>
    <cellStyle name="_Book2_ROR 5.02 3" xfId="4571"/>
    <cellStyle name="_Book2_Wind Integration 10GRC" xfId="4572"/>
    <cellStyle name="_Book2_Wind Integration 10GRC 2" xfId="4573"/>
    <cellStyle name="_Book3" xfId="548"/>
    <cellStyle name="_Book5" xfId="549"/>
    <cellStyle name="_Book5_Chelan PUD Power Costs (8-10)" xfId="4574"/>
    <cellStyle name="_Book5_DEM-WP(C) Costs Not In AURORA 2010GRC As Filed" xfId="4575"/>
    <cellStyle name="_Book5_DEM-WP(C) Costs Not In AURORA 2010GRC As Filed 2" xfId="4576"/>
    <cellStyle name="_Book5_NIM Summary" xfId="4577"/>
    <cellStyle name="_Book5_NIM Summary 09GRC" xfId="4578"/>
    <cellStyle name="_Book5_NIM Summary 2" xfId="4579"/>
    <cellStyle name="_Book5_NIM Summary 3" xfId="4580"/>
    <cellStyle name="_Book5_NIM Summary 4" xfId="4581"/>
    <cellStyle name="_Book5_NIM Summary 5" xfId="4582"/>
    <cellStyle name="_Book5_NIM Summary 6" xfId="4583"/>
    <cellStyle name="_Book5_NIM Summary 7" xfId="4584"/>
    <cellStyle name="_Book5_NIM Summary 8" xfId="4585"/>
    <cellStyle name="_Book5_NIM Summary 9" xfId="4586"/>
    <cellStyle name="_Book5_PCA 9 -  Exhibit D April 2010 (3)" xfId="4587"/>
    <cellStyle name="_Book5_Reconciliation" xfId="4588"/>
    <cellStyle name="_Book5_Reconciliation 2" xfId="4589"/>
    <cellStyle name="_Book5_Wind Integration 10GRC" xfId="4590"/>
    <cellStyle name="_Book5_Wind Integration 10GRC 2" xfId="4591"/>
    <cellStyle name="_BPA NOS" xfId="4592"/>
    <cellStyle name="_BPA NOS 2" xfId="4593"/>
    <cellStyle name="_BPA NOS_DEM-WP(C) Wind Integration Summary 2010GRC" xfId="4594"/>
    <cellStyle name="_BPA NOS_DEM-WP(C) Wind Integration Summary 2010GRC 2" xfId="4595"/>
    <cellStyle name="_BPA NOS_NIM Summary" xfId="4596"/>
    <cellStyle name="_BPA NOS_NIM Summary 2" xfId="4597"/>
    <cellStyle name="_Chelan Debt Forecast 12.19.05" xfId="550"/>
    <cellStyle name="_Chelan Debt Forecast 12.19.05 10" xfId="13635"/>
    <cellStyle name="_Chelan Debt Forecast 12.19.05 2" xfId="551"/>
    <cellStyle name="_Chelan Debt Forecast 12.19.05 2 2" xfId="552"/>
    <cellStyle name="_Chelan Debt Forecast 12.19.05 2 2 2" xfId="4598"/>
    <cellStyle name="_Chelan Debt Forecast 12.19.05 2 3" xfId="4599"/>
    <cellStyle name="_Chelan Debt Forecast 12.19.05 3" xfId="553"/>
    <cellStyle name="_Chelan Debt Forecast 12.19.05 3 2" xfId="554"/>
    <cellStyle name="_Chelan Debt Forecast 12.19.05 3 2 2" xfId="4600"/>
    <cellStyle name="_Chelan Debt Forecast 12.19.05 3 3" xfId="555"/>
    <cellStyle name="_Chelan Debt Forecast 12.19.05 3 3 2" xfId="4601"/>
    <cellStyle name="_Chelan Debt Forecast 12.19.05 3 4" xfId="556"/>
    <cellStyle name="_Chelan Debt Forecast 12.19.05 3 4 2" xfId="4602"/>
    <cellStyle name="_Chelan Debt Forecast 12.19.05 4" xfId="557"/>
    <cellStyle name="_Chelan Debt Forecast 12.19.05 4 2" xfId="4603"/>
    <cellStyle name="_Chelan Debt Forecast 12.19.05 4_2011 Operations Snapshot" xfId="13636"/>
    <cellStyle name="_Chelan Debt Forecast 12.19.05 4_Department" xfId="13637"/>
    <cellStyle name="_Chelan Debt Forecast 12.19.05 4_VarX" xfId="13638"/>
    <cellStyle name="_Chelan Debt Forecast 12.19.05 5" xfId="4604"/>
    <cellStyle name="_Chelan Debt Forecast 12.19.05 5 2" xfId="13639"/>
    <cellStyle name="_Chelan Debt Forecast 12.19.05 5 2 2" xfId="13640"/>
    <cellStyle name="_Chelan Debt Forecast 12.19.05 5 2_County_Stop_Light_Chart_2012_02" xfId="13641"/>
    <cellStyle name="_Chelan Debt Forecast 12.19.05 5 2_County_Stop_Light_Chart_2012_06" xfId="13642"/>
    <cellStyle name="_Chelan Debt Forecast 12.19.05 5 2_County_Stop_Light_Chart_Template" xfId="13643"/>
    <cellStyle name="_Chelan Debt Forecast 12.19.05 5_2011 OM ASM Report" xfId="13644"/>
    <cellStyle name="_Chelan Debt Forecast 12.19.05 5_2011 OM ASM Report 2" xfId="13645"/>
    <cellStyle name="_Chelan Debt Forecast 12.19.05 5_2011 OM ASM Report_County_Stop_Light_Chart_2012_02" xfId="13646"/>
    <cellStyle name="_Chelan Debt Forecast 12.19.05 5_2011 OM ASM Report_County_Stop_Light_Chart_2012_06" xfId="13647"/>
    <cellStyle name="_Chelan Debt Forecast 12.19.05 5_2011 OM ASM Report_County_Stop_Light_Chart_Template" xfId="13648"/>
    <cellStyle name="_Chelan Debt Forecast 12.19.05 5_2011 Operations Snapshot" xfId="13649"/>
    <cellStyle name="_Chelan Debt Forecast 12.19.05 5_2011 Operations Snapshot 2" xfId="13650"/>
    <cellStyle name="_Chelan Debt Forecast 12.19.05 5_2011 Operations Snapshot_County_Stop_Light_Chart_2012_02" xfId="13651"/>
    <cellStyle name="_Chelan Debt Forecast 12.19.05 5_2011 Operations Snapshot_County_Stop_Light_Chart_2012_06" xfId="13652"/>
    <cellStyle name="_Chelan Debt Forecast 12.19.05 5_2011 Operations Snapshot_County_Stop_Light_Chart_Template" xfId="13653"/>
    <cellStyle name="_Chelan Debt Forecast 12.19.05 5_2012 Operations Snapshot" xfId="13654"/>
    <cellStyle name="_Chelan Debt Forecast 12.19.05 5_Copy of 2011 OM ASM Report" xfId="13655"/>
    <cellStyle name="_Chelan Debt Forecast 12.19.05 5_Department" xfId="13656"/>
    <cellStyle name="_Chelan Debt Forecast 12.19.05 5_Jan 2012 OM ASM Report" xfId="13657"/>
    <cellStyle name="_Chelan Debt Forecast 12.19.05 5_VarX" xfId="13658"/>
    <cellStyle name="_Chelan Debt Forecast 12.19.05 6" xfId="4605"/>
    <cellStyle name="_Chelan Debt Forecast 12.19.05 6 2" xfId="13659"/>
    <cellStyle name="_Chelan Debt Forecast 12.19.05 6_County_Stop_Light_Chart_2012_02" xfId="13660"/>
    <cellStyle name="_Chelan Debt Forecast 12.19.05 6_County_Stop_Light_Chart_2012_06" xfId="13661"/>
    <cellStyle name="_Chelan Debt Forecast 12.19.05 6_County_Stop_Light_Chart_Template" xfId="13662"/>
    <cellStyle name="_Chelan Debt Forecast 12.19.05 6_Department" xfId="13663"/>
    <cellStyle name="_Chelan Debt Forecast 12.19.05 6_Department 2" xfId="13664"/>
    <cellStyle name="_Chelan Debt Forecast 12.19.05 6_VarX" xfId="13665"/>
    <cellStyle name="_Chelan Debt Forecast 12.19.05 6_VarX 2" xfId="13666"/>
    <cellStyle name="_Chelan Debt Forecast 12.19.05 7" xfId="4606"/>
    <cellStyle name="_Chelan Debt Forecast 12.19.05 7 2" xfId="13667"/>
    <cellStyle name="_Chelan Debt Forecast 12.19.05 7_County_Stop_Light_Chart_2012_02" xfId="13668"/>
    <cellStyle name="_Chelan Debt Forecast 12.19.05 7_County_Stop_Light_Chart_2012_06" xfId="13669"/>
    <cellStyle name="_Chelan Debt Forecast 12.19.05 7_County_Stop_Light_Chart_Template" xfId="13670"/>
    <cellStyle name="_Chelan Debt Forecast 12.19.05 8" xfId="13671"/>
    <cellStyle name="_Chelan Debt Forecast 12.19.05 9" xfId="13672"/>
    <cellStyle name="_Chelan Debt Forecast 12.19.05_(C) WHE Proforma with ITC cash grant 10 Yr Amort_for deferral_102809" xfId="558"/>
    <cellStyle name="_Chelan Debt Forecast 12.19.05_(C) WHE Proforma with ITC cash grant 10 Yr Amort_for deferral_102809 2" xfId="559"/>
    <cellStyle name="_Chelan Debt Forecast 12.19.05_(C) WHE Proforma with ITC cash grant 10 Yr Amort_for deferral_102809 2 2" xfId="4607"/>
    <cellStyle name="_Chelan Debt Forecast 12.19.05_(C) WHE Proforma with ITC cash grant 10 Yr Amort_for deferral_102809 3" xfId="4608"/>
    <cellStyle name="_Chelan Debt Forecast 12.19.05_(C) WHE Proforma with ITC cash grant 10 Yr Amort_for deferral_102809_16.07E Wild Horse Wind Expansionwrkingfile" xfId="560"/>
    <cellStyle name="_Chelan Debt Forecast 12.19.05_(C) WHE Proforma with ITC cash grant 10 Yr Amort_for deferral_102809_16.07E Wild Horse Wind Expansionwrkingfile 2" xfId="561"/>
    <cellStyle name="_Chelan Debt Forecast 12.19.05_(C) WHE Proforma with ITC cash grant 10 Yr Amort_for deferral_102809_16.07E Wild Horse Wind Expansionwrkingfile 2 2" xfId="4609"/>
    <cellStyle name="_Chelan Debt Forecast 12.19.05_(C) WHE Proforma with ITC cash grant 10 Yr Amort_for deferral_102809_16.07E Wild Horse Wind Expansionwrkingfile 3" xfId="4610"/>
    <cellStyle name="_Chelan Debt Forecast 12.19.05_(C) WHE Proforma with ITC cash grant 10 Yr Amort_for deferral_102809_16.07E Wild Horse Wind Expansionwrkingfile SF" xfId="562"/>
    <cellStyle name="_Chelan Debt Forecast 12.19.05_(C) WHE Proforma with ITC cash grant 10 Yr Amort_for deferral_102809_16.07E Wild Horse Wind Expansionwrkingfile SF 2" xfId="563"/>
    <cellStyle name="_Chelan Debt Forecast 12.19.05_(C) WHE Proforma with ITC cash grant 10 Yr Amort_for deferral_102809_16.07E Wild Horse Wind Expansionwrkingfile SF 2 2" xfId="4611"/>
    <cellStyle name="_Chelan Debt Forecast 12.19.05_(C) WHE Proforma with ITC cash grant 10 Yr Amort_for deferral_102809_16.07E Wild Horse Wind Expansionwrkingfile SF 3" xfId="4612"/>
    <cellStyle name="_Chelan Debt Forecast 12.19.05_(C) WHE Proforma with ITC cash grant 10 Yr Amort_for deferral_102809_16.37E Wild Horse Expansion DeferralRevwrkingfile SF" xfId="564"/>
    <cellStyle name="_Chelan Debt Forecast 12.19.05_(C) WHE Proforma with ITC cash grant 10 Yr Amort_for deferral_102809_16.37E Wild Horse Expansion DeferralRevwrkingfile SF 2" xfId="565"/>
    <cellStyle name="_Chelan Debt Forecast 12.19.05_(C) WHE Proforma with ITC cash grant 10 Yr Amort_for deferral_102809_16.37E Wild Horse Expansion DeferralRevwrkingfile SF 2 2" xfId="4613"/>
    <cellStyle name="_Chelan Debt Forecast 12.19.05_(C) WHE Proforma with ITC cash grant 10 Yr Amort_for deferral_102809_16.37E Wild Horse Expansion DeferralRevwrkingfile SF 3" xfId="4614"/>
    <cellStyle name="_Chelan Debt Forecast 12.19.05_(C) WHE Proforma with ITC cash grant 10 Yr Amort_for rebuttal_120709" xfId="566"/>
    <cellStyle name="_Chelan Debt Forecast 12.19.05_(C) WHE Proforma with ITC cash grant 10 Yr Amort_for rebuttal_120709 2" xfId="567"/>
    <cellStyle name="_Chelan Debt Forecast 12.19.05_(C) WHE Proforma with ITC cash grant 10 Yr Amort_for rebuttal_120709 2 2" xfId="4615"/>
    <cellStyle name="_Chelan Debt Forecast 12.19.05_(C) WHE Proforma with ITC cash grant 10 Yr Amort_for rebuttal_120709 3" xfId="4616"/>
    <cellStyle name="_Chelan Debt Forecast 12.19.05_04.07E Wild Horse Wind Expansion" xfId="568"/>
    <cellStyle name="_Chelan Debt Forecast 12.19.05_04.07E Wild Horse Wind Expansion 2" xfId="569"/>
    <cellStyle name="_Chelan Debt Forecast 12.19.05_04.07E Wild Horse Wind Expansion 2 2" xfId="4617"/>
    <cellStyle name="_Chelan Debt Forecast 12.19.05_04.07E Wild Horse Wind Expansion 3" xfId="4618"/>
    <cellStyle name="_Chelan Debt Forecast 12.19.05_04.07E Wild Horse Wind Expansion_16.07E Wild Horse Wind Expansionwrkingfile" xfId="570"/>
    <cellStyle name="_Chelan Debt Forecast 12.19.05_04.07E Wild Horse Wind Expansion_16.07E Wild Horse Wind Expansionwrkingfile 2" xfId="571"/>
    <cellStyle name="_Chelan Debt Forecast 12.19.05_04.07E Wild Horse Wind Expansion_16.07E Wild Horse Wind Expansionwrkingfile 2 2" xfId="4619"/>
    <cellStyle name="_Chelan Debt Forecast 12.19.05_04.07E Wild Horse Wind Expansion_16.07E Wild Horse Wind Expansionwrkingfile 3" xfId="4620"/>
    <cellStyle name="_Chelan Debt Forecast 12.19.05_04.07E Wild Horse Wind Expansion_16.07E Wild Horse Wind Expansionwrkingfile SF" xfId="572"/>
    <cellStyle name="_Chelan Debt Forecast 12.19.05_04.07E Wild Horse Wind Expansion_16.07E Wild Horse Wind Expansionwrkingfile SF 2" xfId="573"/>
    <cellStyle name="_Chelan Debt Forecast 12.19.05_04.07E Wild Horse Wind Expansion_16.07E Wild Horse Wind Expansionwrkingfile SF 2 2" xfId="4621"/>
    <cellStyle name="_Chelan Debt Forecast 12.19.05_04.07E Wild Horse Wind Expansion_16.07E Wild Horse Wind Expansionwrkingfile SF 3" xfId="4622"/>
    <cellStyle name="_Chelan Debt Forecast 12.19.05_04.07E Wild Horse Wind Expansion_16.37E Wild Horse Expansion DeferralRevwrkingfile SF" xfId="574"/>
    <cellStyle name="_Chelan Debt Forecast 12.19.05_04.07E Wild Horse Wind Expansion_16.37E Wild Horse Expansion DeferralRevwrkingfile SF 2" xfId="575"/>
    <cellStyle name="_Chelan Debt Forecast 12.19.05_04.07E Wild Horse Wind Expansion_16.37E Wild Horse Expansion DeferralRevwrkingfile SF 2 2" xfId="4623"/>
    <cellStyle name="_Chelan Debt Forecast 12.19.05_04.07E Wild Horse Wind Expansion_16.37E Wild Horse Expansion DeferralRevwrkingfile SF 3" xfId="4624"/>
    <cellStyle name="_Chelan Debt Forecast 12.19.05_16.07E Wild Horse Wind Expansionwrkingfile" xfId="576"/>
    <cellStyle name="_Chelan Debt Forecast 12.19.05_16.07E Wild Horse Wind Expansionwrkingfile 2" xfId="577"/>
    <cellStyle name="_Chelan Debt Forecast 12.19.05_16.07E Wild Horse Wind Expansionwrkingfile 2 2" xfId="4625"/>
    <cellStyle name="_Chelan Debt Forecast 12.19.05_16.07E Wild Horse Wind Expansionwrkingfile 3" xfId="4626"/>
    <cellStyle name="_Chelan Debt Forecast 12.19.05_16.07E Wild Horse Wind Expansionwrkingfile SF" xfId="578"/>
    <cellStyle name="_Chelan Debt Forecast 12.19.05_16.07E Wild Horse Wind Expansionwrkingfile SF 2" xfId="579"/>
    <cellStyle name="_Chelan Debt Forecast 12.19.05_16.07E Wild Horse Wind Expansionwrkingfile SF 2 2" xfId="4627"/>
    <cellStyle name="_Chelan Debt Forecast 12.19.05_16.07E Wild Horse Wind Expansionwrkingfile SF 3" xfId="4628"/>
    <cellStyle name="_Chelan Debt Forecast 12.19.05_16.37E Wild Horse Expansion DeferralRevwrkingfile SF" xfId="580"/>
    <cellStyle name="_Chelan Debt Forecast 12.19.05_16.37E Wild Horse Expansion DeferralRevwrkingfile SF 2" xfId="581"/>
    <cellStyle name="_Chelan Debt Forecast 12.19.05_16.37E Wild Horse Expansion DeferralRevwrkingfile SF 2 2" xfId="4629"/>
    <cellStyle name="_Chelan Debt Forecast 12.19.05_16.37E Wild Horse Expansion DeferralRevwrkingfile SF 3" xfId="4630"/>
    <cellStyle name="_Chelan Debt Forecast 12.19.05_2009 Compliance Filing PCA Exhibits for GRC" xfId="4631"/>
    <cellStyle name="_Chelan Debt Forecast 12.19.05_2009 GRC Compl Filing - Exhibit D" xfId="4632"/>
    <cellStyle name="_Chelan Debt Forecast 12.19.05_2009 GRC Compl Filing - Exhibit D 2" xfId="4633"/>
    <cellStyle name="_Chelan Debt Forecast 12.19.05_2010 PTC's July1_Dec31 2010 " xfId="4634"/>
    <cellStyle name="_Chelan Debt Forecast 12.19.05_2010 PTC's Sept10_Aug11 (Version 4)" xfId="4635"/>
    <cellStyle name="_Chelan Debt Forecast 12.19.05_2011 OM ASM Report" xfId="13673"/>
    <cellStyle name="_Chelan Debt Forecast 12.19.05_2011 OM ASM Report 2" xfId="13674"/>
    <cellStyle name="_Chelan Debt Forecast 12.19.05_2011 OM ASM Report_County_Stop_Light_Chart_2012_02" xfId="13675"/>
    <cellStyle name="_Chelan Debt Forecast 12.19.05_2011 OM ASM Report_County_Stop_Light_Chart_2012_06" xfId="13676"/>
    <cellStyle name="_Chelan Debt Forecast 12.19.05_2011 OM ASM Report_County_Stop_Light_Chart_Template" xfId="13677"/>
    <cellStyle name="_Chelan Debt Forecast 12.19.05_3.01 Income Statement" xfId="4636"/>
    <cellStyle name="_Chelan Debt Forecast 12.19.05_4 31 Regulatory Assets and Liabilities  7 06- Exhibit D" xfId="582"/>
    <cellStyle name="_Chelan Debt Forecast 12.19.05_4 31 Regulatory Assets and Liabilities  7 06- Exhibit D 2" xfId="583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84"/>
    <cellStyle name="_Chelan Debt Forecast 12.19.05_4 32 Regulatory Assets and Liabilities  7 06- Exhibit D 2" xfId="585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tt B to RECs proceeds proposal" xfId="4646"/>
    <cellStyle name="_Chelan Debt Forecast 12.19.05_AURORA Total New" xfId="4647"/>
    <cellStyle name="_Chelan Debt Forecast 12.19.05_AURORA Total New 2" xfId="4648"/>
    <cellStyle name="_Chelan Debt Forecast 12.19.05_Backup for Attachment B 2010-09-09" xfId="4649"/>
    <cellStyle name="_Chelan Debt Forecast 12.19.05_Bench Request - Attachment B" xfId="4650"/>
    <cellStyle name="_Chelan Debt Forecast 12.19.05_Book2" xfId="586"/>
    <cellStyle name="_Chelan Debt Forecast 12.19.05_Book2 2" xfId="587"/>
    <cellStyle name="_Chelan Debt Forecast 12.19.05_Book2 2 2" xfId="4651"/>
    <cellStyle name="_Chelan Debt Forecast 12.19.05_Book2 3" xfId="4652"/>
    <cellStyle name="_Chelan Debt Forecast 12.19.05_Book2_Adj Bench DR 3 for Initial Briefs (Electric)" xfId="588"/>
    <cellStyle name="_Chelan Debt Forecast 12.19.05_Book2_Adj Bench DR 3 for Initial Briefs (Electric) 2" xfId="589"/>
    <cellStyle name="_Chelan Debt Forecast 12.19.05_Book2_Adj Bench DR 3 for Initial Briefs (Electric) 2 2" xfId="4653"/>
    <cellStyle name="_Chelan Debt Forecast 12.19.05_Book2_Adj Bench DR 3 for Initial Briefs (Electric) 3" xfId="4654"/>
    <cellStyle name="_Chelan Debt Forecast 12.19.05_Book2_Electric Rev Req Model (2009 GRC) Rebuttal" xfId="590"/>
    <cellStyle name="_Chelan Debt Forecast 12.19.05_Book2_Electric Rev Req Model (2009 GRC) Rebuttal 2" xfId="591"/>
    <cellStyle name="_Chelan Debt Forecast 12.19.05_Book2_Electric Rev Req Model (2009 GRC) Rebuttal 2 2" xfId="4655"/>
    <cellStyle name="_Chelan Debt Forecast 12.19.05_Book2_Electric Rev Req Model (2009 GRC) Rebuttal 3" xfId="4656"/>
    <cellStyle name="_Chelan Debt Forecast 12.19.05_Book2_Electric Rev Req Model (2009 GRC) Rebuttal REmoval of New  WH Solar AdjustMI" xfId="592"/>
    <cellStyle name="_Chelan Debt Forecast 12.19.05_Book2_Electric Rev Req Model (2009 GRC) Rebuttal REmoval of New  WH Solar AdjustMI 2" xfId="593"/>
    <cellStyle name="_Chelan Debt Forecast 12.19.05_Book2_Electric Rev Req Model (2009 GRC) Rebuttal REmoval of New  WH Solar AdjustMI 2 2" xfId="4657"/>
    <cellStyle name="_Chelan Debt Forecast 12.19.05_Book2_Electric Rev Req Model (2009 GRC) Rebuttal REmoval of New  WH Solar AdjustMI 3" xfId="4658"/>
    <cellStyle name="_Chelan Debt Forecast 12.19.05_Book2_Electric Rev Req Model (2009 GRC) Revised 01-18-2010" xfId="594"/>
    <cellStyle name="_Chelan Debt Forecast 12.19.05_Book2_Electric Rev Req Model (2009 GRC) Revised 01-18-2010 2" xfId="595"/>
    <cellStyle name="_Chelan Debt Forecast 12.19.05_Book2_Electric Rev Req Model (2009 GRC) Revised 01-18-2010 2 2" xfId="4659"/>
    <cellStyle name="_Chelan Debt Forecast 12.19.05_Book2_Electric Rev Req Model (2009 GRC) Revised 01-18-2010 3" xfId="4660"/>
    <cellStyle name="_Chelan Debt Forecast 12.19.05_Book2_Final Order Electric EXHIBIT A-1" xfId="596"/>
    <cellStyle name="_Chelan Debt Forecast 12.19.05_Book2_Final Order Electric EXHIBIT A-1 2" xfId="597"/>
    <cellStyle name="_Chelan Debt Forecast 12.19.05_Book2_Final Order Electric EXHIBIT A-1 2 2" xfId="4661"/>
    <cellStyle name="_Chelan Debt Forecast 12.19.05_Book2_Final Order Electric EXHIBIT A-1 3" xfId="4662"/>
    <cellStyle name="_Chelan Debt Forecast 12.19.05_Book4" xfId="598"/>
    <cellStyle name="_Chelan Debt Forecast 12.19.05_Book4 2" xfId="599"/>
    <cellStyle name="_Chelan Debt Forecast 12.19.05_Book4 2 2" xfId="4663"/>
    <cellStyle name="_Chelan Debt Forecast 12.19.05_Book4 3" xfId="4664"/>
    <cellStyle name="_Chelan Debt Forecast 12.19.05_Book9" xfId="600"/>
    <cellStyle name="_Chelan Debt Forecast 12.19.05_Book9 2" xfId="601"/>
    <cellStyle name="_Chelan Debt Forecast 12.19.05_Book9 2 2" xfId="4665"/>
    <cellStyle name="_Chelan Debt Forecast 12.19.05_Book9 3" xfId="4666"/>
    <cellStyle name="_Chelan Debt Forecast 12.19.05_Check the Interest Calculation" xfId="4667"/>
    <cellStyle name="_Chelan Debt Forecast 12.19.05_Check the Interest Calculation_Scenario 1 REC vs PTC Offset" xfId="4668"/>
    <cellStyle name="_Chelan Debt Forecast 12.19.05_Check the Interest Calculation_Scenario 3" xfId="4669"/>
    <cellStyle name="_Chelan Debt Forecast 12.19.05_Chelan PUD Power Costs (8-10)" xfId="4670"/>
    <cellStyle name="_Chelan Debt Forecast 12.19.05_DWH-08 (Rate Spread &amp; Design Workpapers)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v2" xfId="4674"/>
    <cellStyle name="_Chelan Debt Forecast 12.19.05_Exhibit D fr R Gho 12-31-08 v2 2" xfId="4675"/>
    <cellStyle name="_Chelan Debt Forecast 12.19.05_Exhibit D fr R Gho 12-31-08 v2_NIM Summary" xfId="4676"/>
    <cellStyle name="_Chelan Debt Forecast 12.19.05_Exhibit D fr R Gho 12-31-08 v2_NIM Summary 2" xfId="4677"/>
    <cellStyle name="_Chelan Debt Forecast 12.19.05_Exhibit D fr R Gho 12-31-08_NIM Summary" xfId="4678"/>
    <cellStyle name="_Chelan Debt Forecast 12.19.05_Exhibit D fr R Gho 12-31-08_NIM Summary 2" xfId="4679"/>
    <cellStyle name="_Chelan Debt Forecast 12.19.05_Final 2008 PTC Rate Design Workpapers 10.27.08" xfId="4680"/>
    <cellStyle name="_Chelan Debt Forecast 12.19.05_Final 2009 Electric Low Income Workpapers" xfId="4681"/>
    <cellStyle name="_Chelan Debt Forecast 12.19.05_Gas Rev Req Model (2010 GRC)" xfId="4682"/>
    <cellStyle name="_Chelan Debt Forecast 12.19.05_Hopkins Ridge Prepaid Tran - Interest Earned RY 12ME Feb  '11" xfId="4683"/>
    <cellStyle name="_Chelan Debt Forecast 12.19.05_Hopkins Ridge Prepaid Tran - Interest Earned RY 12ME Feb  '11 2" xfId="4684"/>
    <cellStyle name="_Chelan Debt Forecast 12.19.05_Hopkins Ridge Prepaid Tran - Interest Earned RY 12ME Feb  '11_NIM Summary" xfId="4685"/>
    <cellStyle name="_Chelan Debt Forecast 12.19.05_Hopkins Ridge Prepaid Tran - Interest Earned RY 12ME Feb  '11_NIM Summary 2" xfId="4686"/>
    <cellStyle name="_Chelan Debt Forecast 12.19.05_Hopkins Ridge Prepaid Tran - Interest Earned RY 12ME Feb  '11_Transmission Workbook for May BOD" xfId="4687"/>
    <cellStyle name="_Chelan Debt Forecast 12.19.05_Hopkins Ridge Prepaid Tran - Interest Earned RY 12ME Feb  '11_Transmission Workbook for May BOD 2" xfId="4688"/>
    <cellStyle name="_Chelan Debt Forecast 12.19.05_INPUTS" xfId="602"/>
    <cellStyle name="_Chelan Debt Forecast 12.19.05_INPUTS 2" xfId="603"/>
    <cellStyle name="_Chelan Debt Forecast 12.19.05_INPUTS 2 2" xfId="4689"/>
    <cellStyle name="_Chelan Debt Forecast 12.19.05_INPUTS 3" xfId="4690"/>
    <cellStyle name="_Chelan Debt Forecast 12.19.05_NIM Summary" xfId="4691"/>
    <cellStyle name="_Chelan Debt Forecast 12.19.05_NIM Summary 09GRC" xfId="4692"/>
    <cellStyle name="_Chelan Debt Forecast 12.19.05_NIM Summary 09GRC 2" xfId="4693"/>
    <cellStyle name="_Chelan Debt Forecast 12.19.05_NIM Summary 2" xfId="4694"/>
    <cellStyle name="_Chelan Debt Forecast 12.19.05_NIM Summary 3" xfId="4695"/>
    <cellStyle name="_Chelan Debt Forecast 12.19.05_NIM Summary 4" xfId="4696"/>
    <cellStyle name="_Chelan Debt Forecast 12.19.05_NIM Summary 5" xfId="4697"/>
    <cellStyle name="_Chelan Debt Forecast 12.19.05_NIM Summary 6" xfId="4698"/>
    <cellStyle name="_Chelan Debt Forecast 12.19.05_NIM Summary 7" xfId="4699"/>
    <cellStyle name="_Chelan Debt Forecast 12.19.05_NIM Summary 8" xfId="4700"/>
    <cellStyle name="_Chelan Debt Forecast 12.19.05_NIM Summary 9" xfId="4701"/>
    <cellStyle name="_Chelan Debt Forecast 12.19.05_PCA 10 -  Exhibit D from A Kellogg Jan 2011" xfId="4702"/>
    <cellStyle name="_Chelan Debt Forecast 12.19.05_PCA 10 -  Exhibit D from A Kellogg July 2011" xfId="4703"/>
    <cellStyle name="_Chelan Debt Forecast 12.19.05_PCA 10 -  Exhibit D from S Free Rcv'd 12-11" xfId="4704"/>
    <cellStyle name="_Chelan Debt Forecast 12.19.05_PCA 7 - Exhibit D update 11_30_08 (2)" xfId="4705"/>
    <cellStyle name="_Chelan Debt Forecast 12.19.05_PCA 7 - Exhibit D update 11_30_08 (2) 2" xfId="4706"/>
    <cellStyle name="_Chelan Debt Forecast 12.19.05_PCA 7 - Exhibit D update 11_30_08 (2) 2 2" xfId="4707"/>
    <cellStyle name="_Chelan Debt Forecast 12.19.05_PCA 7 - Exhibit D update 11_30_08 (2) 3" xfId="4708"/>
    <cellStyle name="_Chelan Debt Forecast 12.19.05_PCA 7 - Exhibit D update 11_30_08 (2)_NIM Summary" xfId="4709"/>
    <cellStyle name="_Chelan Debt Forecast 12.19.05_PCA 7 - Exhibit D update 11_30_08 (2)_NIM Summary 2" xfId="4710"/>
    <cellStyle name="_Chelan Debt Forecast 12.19.05_PCA 8 - Exhibit D update 12_31_09" xfId="4711"/>
    <cellStyle name="_Chelan Debt Forecast 12.19.05_PCA 9 -  Exhibit D April 2010" xfId="4712"/>
    <cellStyle name="_Chelan Debt Forecast 12.19.05_PCA 9 -  Exhibit D April 2010 (3)" xfId="4713"/>
    <cellStyle name="_Chelan Debt Forecast 12.19.05_PCA 9 -  Exhibit D April 2010 (3) 2" xfId="4714"/>
    <cellStyle name="_Chelan Debt Forecast 12.19.05_PCA 9 -  Exhibit D Feb 2010" xfId="4715"/>
    <cellStyle name="_Chelan Debt Forecast 12.19.05_PCA 9 -  Exhibit D Feb 2010 v2" xfId="4716"/>
    <cellStyle name="_Chelan Debt Forecast 12.19.05_PCA 9 -  Exhibit D Feb 2010 WF" xfId="4717"/>
    <cellStyle name="_Chelan Debt Forecast 12.19.05_PCA 9 -  Exhibit D Jan 2010" xfId="4718"/>
    <cellStyle name="_Chelan Debt Forecast 12.19.05_PCA 9 -  Exhibit D March 2010 (2)" xfId="4719"/>
    <cellStyle name="_Chelan Debt Forecast 12.19.05_PCA 9 -  Exhibit D Nov 2010" xfId="4720"/>
    <cellStyle name="_Chelan Debt Forecast 12.19.05_PCA 9 - Exhibit D at August 2010" xfId="4721"/>
    <cellStyle name="_Chelan Debt Forecast 12.19.05_PCA 9 - Exhibit D June 2010 GRC" xfId="4722"/>
    <cellStyle name="_Chelan Debt Forecast 12.19.05_Power Costs - Comparison bx Rbtl-Staff-Jt-PC" xfId="604"/>
    <cellStyle name="_Chelan Debt Forecast 12.19.05_Power Costs - Comparison bx Rbtl-Staff-Jt-PC 2" xfId="605"/>
    <cellStyle name="_Chelan Debt Forecast 12.19.05_Power Costs - Comparison bx Rbtl-Staff-Jt-PC 2 2" xfId="4723"/>
    <cellStyle name="_Chelan Debt Forecast 12.19.05_Power Costs - Comparison bx Rbtl-Staff-Jt-PC 3" xfId="4724"/>
    <cellStyle name="_Chelan Debt Forecast 12.19.05_Power Costs - Comparison bx Rbtl-Staff-Jt-PC_Adj Bench DR 3 for Initial Briefs (Electric)" xfId="606"/>
    <cellStyle name="_Chelan Debt Forecast 12.19.05_Power Costs - Comparison bx Rbtl-Staff-Jt-PC_Adj Bench DR 3 for Initial Briefs (Electric) 2" xfId="607"/>
    <cellStyle name="_Chelan Debt Forecast 12.19.05_Power Costs - Comparison bx Rbtl-Staff-Jt-PC_Adj Bench DR 3 for Initial Briefs (Electric) 2 2" xfId="4725"/>
    <cellStyle name="_Chelan Debt Forecast 12.19.05_Power Costs - Comparison bx Rbtl-Staff-Jt-PC_Adj Bench DR 3 for Initial Briefs (Electric) 3" xfId="4726"/>
    <cellStyle name="_Chelan Debt Forecast 12.19.05_Power Costs - Comparison bx Rbtl-Staff-Jt-PC_Electric Rev Req Model (2009 GRC) Rebuttal" xfId="608"/>
    <cellStyle name="_Chelan Debt Forecast 12.19.05_Power Costs - Comparison bx Rbtl-Staff-Jt-PC_Electric Rev Req Model (2009 GRC) Rebuttal 2" xfId="609"/>
    <cellStyle name="_Chelan Debt Forecast 12.19.05_Power Costs - Comparison bx Rbtl-Staff-Jt-PC_Electric Rev Req Model (2009 GRC) Rebuttal 2 2" xfId="4727"/>
    <cellStyle name="_Chelan Debt Forecast 12.19.05_Power Costs - Comparison bx Rbtl-Staff-Jt-PC_Electric Rev Req Model (2009 GRC) Rebuttal 3" xfId="4728"/>
    <cellStyle name="_Chelan Debt Forecast 12.19.05_Power Costs - Comparison bx Rbtl-Staff-Jt-PC_Electric Rev Req Model (2009 GRC) Rebuttal REmoval of New  WH Solar AdjustMI" xfId="610"/>
    <cellStyle name="_Chelan Debt Forecast 12.19.05_Power Costs - Comparison bx Rbtl-Staff-Jt-PC_Electric Rev Req Model (2009 GRC) Rebuttal REmoval of New  WH Solar AdjustMI 2" xfId="611"/>
    <cellStyle name="_Chelan Debt Forecast 12.19.05_Power Costs - Comparison bx Rbtl-Staff-Jt-PC_Electric Rev Req Model (2009 GRC) Rebuttal REmoval of New  WH Solar AdjustMI 2 2" xfId="4729"/>
    <cellStyle name="_Chelan Debt Forecast 12.19.05_Power Costs - Comparison bx Rbtl-Staff-Jt-PC_Electric Rev Req Model (2009 GRC) Rebuttal REmoval of New  WH Solar AdjustMI 3" xfId="4730"/>
    <cellStyle name="_Chelan Debt Forecast 12.19.05_Power Costs - Comparison bx Rbtl-Staff-Jt-PC_Electric Rev Req Model (2009 GRC) Revised 01-18-2010" xfId="612"/>
    <cellStyle name="_Chelan Debt Forecast 12.19.05_Power Costs - Comparison bx Rbtl-Staff-Jt-PC_Electric Rev Req Model (2009 GRC) Revised 01-18-2010 2" xfId="613"/>
    <cellStyle name="_Chelan Debt Forecast 12.19.05_Power Costs - Comparison bx Rbtl-Staff-Jt-PC_Electric Rev Req Model (2009 GRC) Revised 01-18-2010 2 2" xfId="4731"/>
    <cellStyle name="_Chelan Debt Forecast 12.19.05_Power Costs - Comparison bx Rbtl-Staff-Jt-PC_Electric Rev Req Model (2009 GRC) Revised 01-18-2010 3" xfId="4732"/>
    <cellStyle name="_Chelan Debt Forecast 12.19.05_Power Costs - Comparison bx Rbtl-Staff-Jt-PC_Final Order Electric EXHIBIT A-1" xfId="614"/>
    <cellStyle name="_Chelan Debt Forecast 12.19.05_Power Costs - Comparison bx Rbtl-Staff-Jt-PC_Final Order Electric EXHIBIT A-1 2" xfId="615"/>
    <cellStyle name="_Chelan Debt Forecast 12.19.05_Power Costs - Comparison bx Rbtl-Staff-Jt-PC_Final Order Electric EXHIBIT A-1 2 2" xfId="4733"/>
    <cellStyle name="_Chelan Debt Forecast 12.19.05_Power Costs - Comparison bx Rbtl-Staff-Jt-PC_Final Order Electric EXHIBIT A-1 3" xfId="4734"/>
    <cellStyle name="_Chelan Debt Forecast 12.19.05_Production Adj 4.37" xfId="616"/>
    <cellStyle name="_Chelan Debt Forecast 12.19.05_Production Adj 4.37 2" xfId="617"/>
    <cellStyle name="_Chelan Debt Forecast 12.19.05_Production Adj 4.37 2 2" xfId="4735"/>
    <cellStyle name="_Chelan Debt Forecast 12.19.05_Production Adj 4.37 3" xfId="4736"/>
    <cellStyle name="_Chelan Debt Forecast 12.19.05_Purchased Power Adj 4.03" xfId="618"/>
    <cellStyle name="_Chelan Debt Forecast 12.19.05_Purchased Power Adj 4.03 2" xfId="619"/>
    <cellStyle name="_Chelan Debt Forecast 12.19.05_Purchased Power Adj 4.03 2 2" xfId="4737"/>
    <cellStyle name="_Chelan Debt Forecast 12.19.05_Purchased Power Adj 4.03 3" xfId="4738"/>
    <cellStyle name="_Chelan Debt Forecast 12.19.05_Rebuttal Power Costs" xfId="620"/>
    <cellStyle name="_Chelan Debt Forecast 12.19.05_Rebuttal Power Costs 2" xfId="621"/>
    <cellStyle name="_Chelan Debt Forecast 12.19.05_Rebuttal Power Costs 2 2" xfId="4739"/>
    <cellStyle name="_Chelan Debt Forecast 12.19.05_Rebuttal Power Costs 3" xfId="4740"/>
    <cellStyle name="_Chelan Debt Forecast 12.19.05_Rebuttal Power Costs_Adj Bench DR 3 for Initial Briefs (Electric)" xfId="622"/>
    <cellStyle name="_Chelan Debt Forecast 12.19.05_Rebuttal Power Costs_Adj Bench DR 3 for Initial Briefs (Electric) 2" xfId="623"/>
    <cellStyle name="_Chelan Debt Forecast 12.19.05_Rebuttal Power Costs_Adj Bench DR 3 for Initial Briefs (Electric) 2 2" xfId="4741"/>
    <cellStyle name="_Chelan Debt Forecast 12.19.05_Rebuttal Power Costs_Adj Bench DR 3 for Initial Briefs (Electric) 3" xfId="4742"/>
    <cellStyle name="_Chelan Debt Forecast 12.19.05_Rebuttal Power Costs_Electric Rev Req Model (2009 GRC) Rebuttal" xfId="624"/>
    <cellStyle name="_Chelan Debt Forecast 12.19.05_Rebuttal Power Costs_Electric Rev Req Model (2009 GRC) Rebuttal 2" xfId="625"/>
    <cellStyle name="_Chelan Debt Forecast 12.19.05_Rebuttal Power Costs_Electric Rev Req Model (2009 GRC) Rebuttal 2 2" xfId="4743"/>
    <cellStyle name="_Chelan Debt Forecast 12.19.05_Rebuttal Power Costs_Electric Rev Req Model (2009 GRC) Rebuttal 3" xfId="4744"/>
    <cellStyle name="_Chelan Debt Forecast 12.19.05_Rebuttal Power Costs_Electric Rev Req Model (2009 GRC) Rebuttal REmoval of New  WH Solar AdjustMI" xfId="626"/>
    <cellStyle name="_Chelan Debt Forecast 12.19.05_Rebuttal Power Costs_Electric Rev Req Model (2009 GRC) Rebuttal REmoval of New  WH Solar AdjustMI 2" xfId="627"/>
    <cellStyle name="_Chelan Debt Forecast 12.19.05_Rebuttal Power Costs_Electric Rev Req Model (2009 GRC) Rebuttal REmoval of New  WH Solar AdjustMI 2 2" xfId="4745"/>
    <cellStyle name="_Chelan Debt Forecast 12.19.05_Rebuttal Power Costs_Electric Rev Req Model (2009 GRC) Rebuttal REmoval of New  WH Solar AdjustMI 3" xfId="4746"/>
    <cellStyle name="_Chelan Debt Forecast 12.19.05_Rebuttal Power Costs_Electric Rev Req Model (2009 GRC) Revised 01-18-2010" xfId="628"/>
    <cellStyle name="_Chelan Debt Forecast 12.19.05_Rebuttal Power Costs_Electric Rev Req Model (2009 GRC) Revised 01-18-2010 2" xfId="629"/>
    <cellStyle name="_Chelan Debt Forecast 12.19.05_Rebuttal Power Costs_Electric Rev Req Model (2009 GRC) Revised 01-18-2010 2 2" xfId="4747"/>
    <cellStyle name="_Chelan Debt Forecast 12.19.05_Rebuttal Power Costs_Electric Rev Req Model (2009 GRC) Revised 01-18-2010 3" xfId="4748"/>
    <cellStyle name="_Chelan Debt Forecast 12.19.05_Rebuttal Power Costs_Final Order Electric EXHIBIT A-1" xfId="630"/>
    <cellStyle name="_Chelan Debt Forecast 12.19.05_Rebuttal Power Costs_Final Order Electric EXHIBIT A-1 2" xfId="631"/>
    <cellStyle name="_Chelan Debt Forecast 12.19.05_Rebuttal Power Costs_Final Order Electric EXHIBIT A-1 2 2" xfId="4749"/>
    <cellStyle name="_Chelan Debt Forecast 12.19.05_Rebuttal Power Costs_Final Order Electric EXHIBIT A-1 3" xfId="4750"/>
    <cellStyle name="_Chelan Debt Forecast 12.19.05_RECS vs PTC's w Interest 6-28-10" xfId="4751"/>
    <cellStyle name="_Chelan Debt Forecast 12.19.05_ROR &amp; CONV FACTOR" xfId="632"/>
    <cellStyle name="_Chelan Debt Forecast 12.19.05_ROR &amp; CONV FACTOR 2" xfId="633"/>
    <cellStyle name="_Chelan Debt Forecast 12.19.05_ROR &amp; CONV FACTOR 2 2" xfId="4752"/>
    <cellStyle name="_Chelan Debt Forecast 12.19.05_ROR &amp; CONV FACTOR 3" xfId="4753"/>
    <cellStyle name="_Chelan Debt Forecast 12.19.05_ROR 5.02" xfId="634"/>
    <cellStyle name="_Chelan Debt Forecast 12.19.05_ROR 5.02 2" xfId="635"/>
    <cellStyle name="_Chelan Debt Forecast 12.19.05_ROR 5.02 2 2" xfId="4754"/>
    <cellStyle name="_Chelan Debt Forecast 12.19.05_ROR 5.02 3" xfId="4755"/>
    <cellStyle name="_Chelan Debt Forecast 12.19.05_Transmission Workbook for May BOD" xfId="4756"/>
    <cellStyle name="_Chelan Debt Forecast 12.19.05_Transmission Workbook for May BOD 2" xfId="4757"/>
    <cellStyle name="_Chelan Debt Forecast 12.19.05_Typical Residential Impacts 10.27.08" xfId="4758"/>
    <cellStyle name="_Chelan Debt Forecast 12.19.05_Wind Integration 10GRC" xfId="4759"/>
    <cellStyle name="_Chelan Debt Forecast 12.19.05_Wind Integration 10GRC 2" xfId="4760"/>
    <cellStyle name="_Colstrip FOR - GADS 1990-2009" xfId="4761"/>
    <cellStyle name="_Colstrip FOR - GADS 1990-2009 2" xfId="4762"/>
    <cellStyle name="_x0013__Confidential Material" xfId="4763"/>
    <cellStyle name="_Copy 11-9 Sumas Proforma - Current" xfId="636"/>
    <cellStyle name="_Costs not in AURORA 06GRC" xfId="637"/>
    <cellStyle name="_Costs not in AURORA 06GRC 2" xfId="638"/>
    <cellStyle name="_Costs not in AURORA 06GRC 2 2" xfId="639"/>
    <cellStyle name="_Costs not in AURORA 06GRC 2 2 2" xfId="4764"/>
    <cellStyle name="_Costs not in AURORA 06GRC 2 3" xfId="4765"/>
    <cellStyle name="_Costs not in AURORA 06GRC 3" xfId="640"/>
    <cellStyle name="_Costs not in AURORA 06GRC 3 2" xfId="641"/>
    <cellStyle name="_Costs not in AURORA 06GRC 3 2 2" xfId="4766"/>
    <cellStyle name="_Costs not in AURORA 06GRC 3 3" xfId="642"/>
    <cellStyle name="_Costs not in AURORA 06GRC 3 3 2" xfId="4767"/>
    <cellStyle name="_Costs not in AURORA 06GRC 3 4" xfId="643"/>
    <cellStyle name="_Costs not in AURORA 06GRC 3 4 2" xfId="4768"/>
    <cellStyle name="_Costs not in AURORA 06GRC 4" xfId="644"/>
    <cellStyle name="_Costs not in AURORA 06GRC 4 2" xfId="4769"/>
    <cellStyle name="_Costs not in AURORA 06GRC 5" xfId="4770"/>
    <cellStyle name="_Costs not in AURORA 06GRC 6" xfId="4771"/>
    <cellStyle name="_Costs not in AURORA 06GRC 7" xfId="4772"/>
    <cellStyle name="_Costs not in AURORA 06GRC_04 07E Wild Horse Wind Expansion (C) (2)" xfId="645"/>
    <cellStyle name="_Costs not in AURORA 06GRC_04 07E Wild Horse Wind Expansion (C) (2) 2" xfId="646"/>
    <cellStyle name="_Costs not in AURORA 06GRC_04 07E Wild Horse Wind Expansion (C) (2) 2 2" xfId="4773"/>
    <cellStyle name="_Costs not in AURORA 06GRC_04 07E Wild Horse Wind Expansion (C) (2) 3" xfId="4774"/>
    <cellStyle name="_Costs not in AURORA 06GRC_04 07E Wild Horse Wind Expansion (C) (2)_Adj Bench DR 3 for Initial Briefs (Electric)" xfId="647"/>
    <cellStyle name="_Costs not in AURORA 06GRC_04 07E Wild Horse Wind Expansion (C) (2)_Adj Bench DR 3 for Initial Briefs (Electric) 2" xfId="648"/>
    <cellStyle name="_Costs not in AURORA 06GRC_04 07E Wild Horse Wind Expansion (C) (2)_Adj Bench DR 3 for Initial Briefs (Electric) 2 2" xfId="4775"/>
    <cellStyle name="_Costs not in AURORA 06GRC_04 07E Wild Horse Wind Expansion (C) (2)_Adj Bench DR 3 for Initial Briefs (Electric) 3" xfId="4776"/>
    <cellStyle name="_Costs not in AURORA 06GRC_04 07E Wild Horse Wind Expansion (C) (2)_Book1" xfId="4777"/>
    <cellStyle name="_Costs not in AURORA 06GRC_04 07E Wild Horse Wind Expansion (C) (2)_Electric Rev Req Model (2009 GRC) " xfId="649"/>
    <cellStyle name="_Costs not in AURORA 06GRC_04 07E Wild Horse Wind Expansion (C) (2)_Electric Rev Req Model (2009 GRC)  2" xfId="650"/>
    <cellStyle name="_Costs not in AURORA 06GRC_04 07E Wild Horse Wind Expansion (C) (2)_Electric Rev Req Model (2009 GRC)  2 2" xfId="4778"/>
    <cellStyle name="_Costs not in AURORA 06GRC_04 07E Wild Horse Wind Expansion (C) (2)_Electric Rev Req Model (2009 GRC)  3" xfId="4779"/>
    <cellStyle name="_Costs not in AURORA 06GRC_04 07E Wild Horse Wind Expansion (C) (2)_Electric Rev Req Model (2009 GRC) Rebuttal" xfId="651"/>
    <cellStyle name="_Costs not in AURORA 06GRC_04 07E Wild Horse Wind Expansion (C) (2)_Electric Rev Req Model (2009 GRC) Rebuttal 2" xfId="652"/>
    <cellStyle name="_Costs not in AURORA 06GRC_04 07E Wild Horse Wind Expansion (C) (2)_Electric Rev Req Model (2009 GRC) Rebuttal 2 2" xfId="4780"/>
    <cellStyle name="_Costs not in AURORA 06GRC_04 07E Wild Horse Wind Expansion (C) (2)_Electric Rev Req Model (2009 GRC) Rebuttal 3" xfId="4781"/>
    <cellStyle name="_Costs not in AURORA 06GRC_04 07E Wild Horse Wind Expansion (C) (2)_Electric Rev Req Model (2009 GRC) Rebuttal REmoval of New  WH Solar AdjustMI" xfId="653"/>
    <cellStyle name="_Costs not in AURORA 06GRC_04 07E Wild Horse Wind Expansion (C) (2)_Electric Rev Req Model (2009 GRC) Rebuttal REmoval of New  WH Solar AdjustMI 2" xfId="654"/>
    <cellStyle name="_Costs not in AURORA 06GRC_04 07E Wild Horse Wind Expansion (C) (2)_Electric Rev Req Model (2009 GRC) Rebuttal REmoval of New  WH Solar AdjustMI 2 2" xfId="4782"/>
    <cellStyle name="_Costs not in AURORA 06GRC_04 07E Wild Horse Wind Expansion (C) (2)_Electric Rev Req Model (2009 GRC) Rebuttal REmoval of New  WH Solar AdjustMI 3" xfId="4783"/>
    <cellStyle name="_Costs not in AURORA 06GRC_04 07E Wild Horse Wind Expansion (C) (2)_Electric Rev Req Model (2009 GRC) Revised 01-18-2010" xfId="655"/>
    <cellStyle name="_Costs not in AURORA 06GRC_04 07E Wild Horse Wind Expansion (C) (2)_Electric Rev Req Model (2009 GRC) Revised 01-18-2010 2" xfId="656"/>
    <cellStyle name="_Costs not in AURORA 06GRC_04 07E Wild Horse Wind Expansion (C) (2)_Electric Rev Req Model (2009 GRC) Revised 01-18-2010 2 2" xfId="4784"/>
    <cellStyle name="_Costs not in AURORA 06GRC_04 07E Wild Horse Wind Expansion (C) (2)_Electric Rev Req Model (2009 GRC) Revised 01-18-2010 3" xfId="4785"/>
    <cellStyle name="_Costs not in AURORA 06GRC_04 07E Wild Horse Wind Expansion (C) (2)_Electric Rev Req Model (2010 GRC)" xfId="4786"/>
    <cellStyle name="_Costs not in AURORA 06GRC_04 07E Wild Horse Wind Expansion (C) (2)_Electric Rev Req Model (2010 GRC) SF" xfId="4787"/>
    <cellStyle name="_Costs not in AURORA 06GRC_04 07E Wild Horse Wind Expansion (C) (2)_Final Order Electric EXHIBIT A-1" xfId="657"/>
    <cellStyle name="_Costs not in AURORA 06GRC_04 07E Wild Horse Wind Expansion (C) (2)_Final Order Electric EXHIBIT A-1 2" xfId="658"/>
    <cellStyle name="_Costs not in AURORA 06GRC_04 07E Wild Horse Wind Expansion (C) (2)_Final Order Electric EXHIBIT A-1 2 2" xfId="4788"/>
    <cellStyle name="_Costs not in AURORA 06GRC_04 07E Wild Horse Wind Expansion (C) (2)_Final Order Electric EXHIBIT A-1 3" xfId="4789"/>
    <cellStyle name="_Costs not in AURORA 06GRC_04 07E Wild Horse Wind Expansion (C) (2)_TENASKA REGULATORY ASSET" xfId="659"/>
    <cellStyle name="_Costs not in AURORA 06GRC_04 07E Wild Horse Wind Expansion (C) (2)_TENASKA REGULATORY ASSET 2" xfId="660"/>
    <cellStyle name="_Costs not in AURORA 06GRC_04 07E Wild Horse Wind Expansion (C) (2)_TENASKA REGULATORY ASSET 2 2" xfId="4790"/>
    <cellStyle name="_Costs not in AURORA 06GRC_04 07E Wild Horse Wind Expansion (C) (2)_TENASKA REGULATORY ASSET 3" xfId="4791"/>
    <cellStyle name="_Costs not in AURORA 06GRC_16.37E Wild Horse Expansion DeferralRevwrkingfile SF" xfId="661"/>
    <cellStyle name="_Costs not in AURORA 06GRC_16.37E Wild Horse Expansion DeferralRevwrkingfile SF 2" xfId="662"/>
    <cellStyle name="_Costs not in AURORA 06GRC_16.37E Wild Horse Expansion DeferralRevwrkingfile SF 2 2" xfId="4792"/>
    <cellStyle name="_Costs not in AURORA 06GRC_16.37E Wild Horse Expansion DeferralRevwrkingfile SF 3" xfId="4793"/>
    <cellStyle name="_Costs not in AURORA 06GRC_2009 Compliance Filing PCA Exhibits for GRC" xfId="4794"/>
    <cellStyle name="_Costs not in AURORA 06GRC_2009 GRC Compl Filing - Exhibit D" xfId="4795"/>
    <cellStyle name="_Costs not in AURORA 06GRC_2009 GRC Compl Filing - Exhibit D 2" xfId="4796"/>
    <cellStyle name="_Costs not in AURORA 06GRC_2010 PTC's July1_Dec31 2010 " xfId="4797"/>
    <cellStyle name="_Costs not in AURORA 06GRC_2010 PTC's Sept10_Aug11 (Version 4)" xfId="4798"/>
    <cellStyle name="_Costs not in AURORA 06GRC_3.01 Income Statement" xfId="4799"/>
    <cellStyle name="_Costs not in AURORA 06GRC_4 31 Regulatory Assets and Liabilities  7 06- Exhibit D" xfId="663"/>
    <cellStyle name="_Costs not in AURORA 06GRC_4 31 Regulatory Assets and Liabilities  7 06- Exhibit D 2" xfId="664"/>
    <cellStyle name="_Costs not in AURORA 06GRC_4 31 Regulatory Assets and Liabilities  7 06- Exhibit D 2 2" xfId="4800"/>
    <cellStyle name="_Costs not in AURORA 06GRC_4 31 Regulatory Assets and Liabilities  7 06- Exhibit D 3" xfId="4801"/>
    <cellStyle name="_Costs not in AURORA 06GRC_4 31 Regulatory Assets and Liabilities  7 06- Exhibit D_NIM Summary" xfId="4802"/>
    <cellStyle name="_Costs not in AURORA 06GRC_4 31 Regulatory Assets and Liabilities  7 06- Exhibit D_NIM Summary 2" xfId="4803"/>
    <cellStyle name="_Costs not in AURORA 06GRC_4 32 Regulatory Assets and Liabilities  7 06- Exhibit D" xfId="665"/>
    <cellStyle name="_Costs not in AURORA 06GRC_4 32 Regulatory Assets and Liabilities  7 06- Exhibit D 2" xfId="666"/>
    <cellStyle name="_Costs not in AURORA 06GRC_4 32 Regulatory Assets and Liabilities  7 06- Exhibit D 2 2" xfId="4804"/>
    <cellStyle name="_Costs not in AURORA 06GRC_4 32 Regulatory Assets and Liabilities  7 06- Exhibit D 3" xfId="4805"/>
    <cellStyle name="_Costs not in AURORA 06GRC_4 32 Regulatory Assets and Liabilities  7 06- Exhibit D_NIM Summary" xfId="4806"/>
    <cellStyle name="_Costs not in AURORA 06GRC_4 32 Regulatory Assets and Liabilities  7 06- Exhibit D_NIM Summary 2" xfId="4807"/>
    <cellStyle name="_Costs not in AURORA 06GRC_ACCOUNTS" xfId="4808"/>
    <cellStyle name="_Costs not in AURORA 06GRC_Att B to RECs proceeds proposal" xfId="4809"/>
    <cellStyle name="_Costs not in AURORA 06GRC_AURORA Total New" xfId="4810"/>
    <cellStyle name="_Costs not in AURORA 06GRC_AURORA Total New 2" xfId="4811"/>
    <cellStyle name="_Costs not in AURORA 06GRC_Backup for Attachment B 2010-09-09" xfId="4812"/>
    <cellStyle name="_Costs not in AURORA 06GRC_Bench Request - Attachment B" xfId="4813"/>
    <cellStyle name="_Costs not in AURORA 06GRC_Book2" xfId="667"/>
    <cellStyle name="_Costs not in AURORA 06GRC_Book2 2" xfId="668"/>
    <cellStyle name="_Costs not in AURORA 06GRC_Book2 2 2" xfId="4814"/>
    <cellStyle name="_Costs not in AURORA 06GRC_Book2 3" xfId="4815"/>
    <cellStyle name="_Costs not in AURORA 06GRC_Book2_Adj Bench DR 3 for Initial Briefs (Electric)" xfId="669"/>
    <cellStyle name="_Costs not in AURORA 06GRC_Book2_Adj Bench DR 3 for Initial Briefs (Electric) 2" xfId="670"/>
    <cellStyle name="_Costs not in AURORA 06GRC_Book2_Adj Bench DR 3 for Initial Briefs (Electric) 2 2" xfId="4816"/>
    <cellStyle name="_Costs not in AURORA 06GRC_Book2_Adj Bench DR 3 for Initial Briefs (Electric) 3" xfId="4817"/>
    <cellStyle name="_Costs not in AURORA 06GRC_Book2_Electric Rev Req Model (2009 GRC) Rebuttal" xfId="671"/>
    <cellStyle name="_Costs not in AURORA 06GRC_Book2_Electric Rev Req Model (2009 GRC) Rebuttal 2" xfId="672"/>
    <cellStyle name="_Costs not in AURORA 06GRC_Book2_Electric Rev Req Model (2009 GRC) Rebuttal 2 2" xfId="4818"/>
    <cellStyle name="_Costs not in AURORA 06GRC_Book2_Electric Rev Req Model (2009 GRC) Rebuttal 3" xfId="4819"/>
    <cellStyle name="_Costs not in AURORA 06GRC_Book2_Electric Rev Req Model (2009 GRC) Rebuttal REmoval of New  WH Solar AdjustMI" xfId="673"/>
    <cellStyle name="_Costs not in AURORA 06GRC_Book2_Electric Rev Req Model (2009 GRC) Rebuttal REmoval of New  WH Solar AdjustMI 2" xfId="674"/>
    <cellStyle name="_Costs not in AURORA 06GRC_Book2_Electric Rev Req Model (2009 GRC) Rebuttal REmoval of New  WH Solar AdjustMI 2 2" xfId="4820"/>
    <cellStyle name="_Costs not in AURORA 06GRC_Book2_Electric Rev Req Model (2009 GRC) Rebuttal REmoval of New  WH Solar AdjustMI 3" xfId="4821"/>
    <cellStyle name="_Costs not in AURORA 06GRC_Book2_Electric Rev Req Model (2009 GRC) Revised 01-18-2010" xfId="675"/>
    <cellStyle name="_Costs not in AURORA 06GRC_Book2_Electric Rev Req Model (2009 GRC) Revised 01-18-2010 2" xfId="676"/>
    <cellStyle name="_Costs not in AURORA 06GRC_Book2_Electric Rev Req Model (2009 GRC) Revised 01-18-2010 2 2" xfId="4822"/>
    <cellStyle name="_Costs not in AURORA 06GRC_Book2_Electric Rev Req Model (2009 GRC) Revised 01-18-2010 3" xfId="4823"/>
    <cellStyle name="_Costs not in AURORA 06GRC_Book2_Final Order Electric EXHIBIT A-1" xfId="677"/>
    <cellStyle name="_Costs not in AURORA 06GRC_Book2_Final Order Electric EXHIBIT A-1 2" xfId="678"/>
    <cellStyle name="_Costs not in AURORA 06GRC_Book2_Final Order Electric EXHIBIT A-1 2 2" xfId="4824"/>
    <cellStyle name="_Costs not in AURORA 06GRC_Book2_Final Order Electric EXHIBIT A-1 3" xfId="4825"/>
    <cellStyle name="_Costs not in AURORA 06GRC_Book4" xfId="679"/>
    <cellStyle name="_Costs not in AURORA 06GRC_Book4 2" xfId="680"/>
    <cellStyle name="_Costs not in AURORA 06GRC_Book4 2 2" xfId="4826"/>
    <cellStyle name="_Costs not in AURORA 06GRC_Book4 3" xfId="4827"/>
    <cellStyle name="_Costs not in AURORA 06GRC_Book9" xfId="681"/>
    <cellStyle name="_Costs not in AURORA 06GRC_Book9 2" xfId="682"/>
    <cellStyle name="_Costs not in AURORA 06GRC_Book9 2 2" xfId="4828"/>
    <cellStyle name="_Costs not in AURORA 06GRC_Book9 3" xfId="4829"/>
    <cellStyle name="_Costs not in AURORA 06GRC_Check the Interest Calculation" xfId="4830"/>
    <cellStyle name="_Costs not in AURORA 06GRC_Check the Interest Calculation_Scenario 1 REC vs PTC Offset" xfId="4831"/>
    <cellStyle name="_Costs not in AURORA 06GRC_Check the Interest Calculation_Scenario 3" xfId="4832"/>
    <cellStyle name="_Costs not in AURORA 06GRC_Chelan PUD Power Costs (8-10)" xfId="4833"/>
    <cellStyle name="_Costs not in AURORA 06GRC_DWH-08 (Rate Spread &amp; Design Workpapers)" xfId="4834"/>
    <cellStyle name="_Costs not in AURORA 06GRC_Exhibit D fr R Gho 12-31-08" xfId="4835"/>
    <cellStyle name="_Costs not in AURORA 06GRC_Exhibit D fr R Gho 12-31-08 2" xfId="4836"/>
    <cellStyle name="_Costs not in AURORA 06GRC_Exhibit D fr R Gho 12-31-08 v2" xfId="4837"/>
    <cellStyle name="_Costs not in AURORA 06GRC_Exhibit D fr R Gho 12-31-08 v2 2" xfId="4838"/>
    <cellStyle name="_Costs not in AURORA 06GRC_Exhibit D fr R Gho 12-31-08 v2_NIM Summary" xfId="4839"/>
    <cellStyle name="_Costs not in AURORA 06GRC_Exhibit D fr R Gho 12-31-08 v2_NIM Summary 2" xfId="4840"/>
    <cellStyle name="_Costs not in AURORA 06GRC_Exhibit D fr R Gho 12-31-08_NIM Summary" xfId="4841"/>
    <cellStyle name="_Costs not in AURORA 06GRC_Exhibit D fr R Gho 12-31-08_NIM Summary 2" xfId="4842"/>
    <cellStyle name="_Costs not in AURORA 06GRC_Final 2008 PTC Rate Design Workpapers 10.27.08" xfId="4843"/>
    <cellStyle name="_Costs not in AURORA 06GRC_Final 2009 Electric Low Income Workpapers" xfId="4844"/>
    <cellStyle name="_Costs not in AURORA 06GRC_Gas Rev Req Model (2010 GRC)" xfId="4845"/>
    <cellStyle name="_Costs not in AURORA 06GRC_Hopkins Ridge Prepaid Tran - Interest Earned RY 12ME Feb  '11" xfId="4846"/>
    <cellStyle name="_Costs not in AURORA 06GRC_Hopkins Ridge Prepaid Tran - Interest Earned RY 12ME Feb  '11 2" xfId="4847"/>
    <cellStyle name="_Costs not in AURORA 06GRC_Hopkins Ridge Prepaid Tran - Interest Earned RY 12ME Feb  '11_NIM Summary" xfId="4848"/>
    <cellStyle name="_Costs not in AURORA 06GRC_Hopkins Ridge Prepaid Tran - Interest Earned RY 12ME Feb  '11_NIM Summary 2" xfId="4849"/>
    <cellStyle name="_Costs not in AURORA 06GRC_Hopkins Ridge Prepaid Tran - Interest Earned RY 12ME Feb  '11_Transmission Workbook for May BOD" xfId="4850"/>
    <cellStyle name="_Costs not in AURORA 06GRC_Hopkins Ridge Prepaid Tran - Interest Earned RY 12ME Feb  '11_Transmission Workbook for May BOD 2" xfId="4851"/>
    <cellStyle name="_Costs not in AURORA 06GRC_INPUTS" xfId="683"/>
    <cellStyle name="_Costs not in AURORA 06GRC_INPUTS 2" xfId="684"/>
    <cellStyle name="_Costs not in AURORA 06GRC_INPUTS 2 2" xfId="4852"/>
    <cellStyle name="_Costs not in AURORA 06GRC_INPUTS 3" xfId="4853"/>
    <cellStyle name="_Costs not in AURORA 06GRC_NIM Summary" xfId="4854"/>
    <cellStyle name="_Costs not in AURORA 06GRC_NIM Summary 09GRC" xfId="4855"/>
    <cellStyle name="_Costs not in AURORA 06GRC_NIM Summary 09GRC 2" xfId="4856"/>
    <cellStyle name="_Costs not in AURORA 06GRC_NIM Summary 2" xfId="4857"/>
    <cellStyle name="_Costs not in AURORA 06GRC_NIM Summary 3" xfId="4858"/>
    <cellStyle name="_Costs not in AURORA 06GRC_NIM Summary 4" xfId="4859"/>
    <cellStyle name="_Costs not in AURORA 06GRC_NIM Summary 5" xfId="4860"/>
    <cellStyle name="_Costs not in AURORA 06GRC_NIM Summary 6" xfId="4861"/>
    <cellStyle name="_Costs not in AURORA 06GRC_NIM Summary 7" xfId="4862"/>
    <cellStyle name="_Costs not in AURORA 06GRC_NIM Summary 8" xfId="4863"/>
    <cellStyle name="_Costs not in AURORA 06GRC_NIM Summary 9" xfId="4864"/>
    <cellStyle name="_Costs not in AURORA 06GRC_PCA 10 -  Exhibit D from A Kellogg Jan 2011" xfId="4865"/>
    <cellStyle name="_Costs not in AURORA 06GRC_PCA 10 -  Exhibit D from A Kellogg July 2011" xfId="4866"/>
    <cellStyle name="_Costs not in AURORA 06GRC_PCA 10 -  Exhibit D from S Free Rcv'd 12-11" xfId="4867"/>
    <cellStyle name="_Costs not in AURORA 06GRC_PCA 7 - Exhibit D update 11_30_08 (2)" xfId="4868"/>
    <cellStyle name="_Costs not in AURORA 06GRC_PCA 7 - Exhibit D update 11_30_08 (2) 2" xfId="4869"/>
    <cellStyle name="_Costs not in AURORA 06GRC_PCA 7 - Exhibit D update 11_30_08 (2) 2 2" xfId="4870"/>
    <cellStyle name="_Costs not in AURORA 06GRC_PCA 7 - Exhibit D update 11_30_08 (2) 3" xfId="4871"/>
    <cellStyle name="_Costs not in AURORA 06GRC_PCA 7 - Exhibit D update 11_30_08 (2)_NIM Summary" xfId="4872"/>
    <cellStyle name="_Costs not in AURORA 06GRC_PCA 7 - Exhibit D update 11_30_08 (2)_NIM Summary 2" xfId="4873"/>
    <cellStyle name="_Costs not in AURORA 06GRC_PCA 8 - Exhibit D update 12_31_09" xfId="4874"/>
    <cellStyle name="_Costs not in AURORA 06GRC_PCA 9 -  Exhibit D April 2010" xfId="4875"/>
    <cellStyle name="_Costs not in AURORA 06GRC_PCA 9 -  Exhibit D April 2010 (3)" xfId="4876"/>
    <cellStyle name="_Costs not in AURORA 06GRC_PCA 9 -  Exhibit D April 2010 (3) 2" xfId="4877"/>
    <cellStyle name="_Costs not in AURORA 06GRC_PCA 9 -  Exhibit D Feb 2010" xfId="4878"/>
    <cellStyle name="_Costs not in AURORA 06GRC_PCA 9 -  Exhibit D Feb 2010 v2" xfId="4879"/>
    <cellStyle name="_Costs not in AURORA 06GRC_PCA 9 -  Exhibit D Feb 2010 WF" xfId="4880"/>
    <cellStyle name="_Costs not in AURORA 06GRC_PCA 9 -  Exhibit D Jan 2010" xfId="4881"/>
    <cellStyle name="_Costs not in AURORA 06GRC_PCA 9 -  Exhibit D March 2010 (2)" xfId="4882"/>
    <cellStyle name="_Costs not in AURORA 06GRC_PCA 9 -  Exhibit D Nov 2010" xfId="4883"/>
    <cellStyle name="_Costs not in AURORA 06GRC_PCA 9 - Exhibit D at August 2010" xfId="4884"/>
    <cellStyle name="_Costs not in AURORA 06GRC_PCA 9 - Exhibit D June 2010 GRC" xfId="4885"/>
    <cellStyle name="_Costs not in AURORA 06GRC_Power Costs - Comparison bx Rbtl-Staff-Jt-PC" xfId="685"/>
    <cellStyle name="_Costs not in AURORA 06GRC_Power Costs - Comparison bx Rbtl-Staff-Jt-PC 2" xfId="686"/>
    <cellStyle name="_Costs not in AURORA 06GRC_Power Costs - Comparison bx Rbtl-Staff-Jt-PC 2 2" xfId="4886"/>
    <cellStyle name="_Costs not in AURORA 06GRC_Power Costs - Comparison bx Rbtl-Staff-Jt-PC 3" xfId="4887"/>
    <cellStyle name="_Costs not in AURORA 06GRC_Power Costs - Comparison bx Rbtl-Staff-Jt-PC_Adj Bench DR 3 for Initial Briefs (Electric)" xfId="687"/>
    <cellStyle name="_Costs not in AURORA 06GRC_Power Costs - Comparison bx Rbtl-Staff-Jt-PC_Adj Bench DR 3 for Initial Briefs (Electric) 2" xfId="688"/>
    <cellStyle name="_Costs not in AURORA 06GRC_Power Costs - Comparison bx Rbtl-Staff-Jt-PC_Adj Bench DR 3 for Initial Briefs (Electric) 2 2" xfId="4888"/>
    <cellStyle name="_Costs not in AURORA 06GRC_Power Costs - Comparison bx Rbtl-Staff-Jt-PC_Adj Bench DR 3 for Initial Briefs (Electric) 3" xfId="4889"/>
    <cellStyle name="_Costs not in AURORA 06GRC_Power Costs - Comparison bx Rbtl-Staff-Jt-PC_Electric Rev Req Model (2009 GRC) Rebuttal" xfId="689"/>
    <cellStyle name="_Costs not in AURORA 06GRC_Power Costs - Comparison bx Rbtl-Staff-Jt-PC_Electric Rev Req Model (2009 GRC) Rebuttal 2" xfId="690"/>
    <cellStyle name="_Costs not in AURORA 06GRC_Power Costs - Comparison bx Rbtl-Staff-Jt-PC_Electric Rev Req Model (2009 GRC) Rebuttal 2 2" xfId="4890"/>
    <cellStyle name="_Costs not in AURORA 06GRC_Power Costs - Comparison bx Rbtl-Staff-Jt-PC_Electric Rev Req Model (2009 GRC) Rebuttal 3" xfId="4891"/>
    <cellStyle name="_Costs not in AURORA 06GRC_Power Costs - Comparison bx Rbtl-Staff-Jt-PC_Electric Rev Req Model (2009 GRC) Rebuttal REmoval of New  WH Solar AdjustMI" xfId="691"/>
    <cellStyle name="_Costs not in AURORA 06GRC_Power Costs - Comparison bx Rbtl-Staff-Jt-PC_Electric Rev Req Model (2009 GRC) Rebuttal REmoval of New  WH Solar AdjustMI 2" xfId="692"/>
    <cellStyle name="_Costs not in AURORA 06GRC_Power Costs - Comparison bx Rbtl-Staff-Jt-PC_Electric Rev Req Model (2009 GRC) Rebuttal REmoval of New  WH Solar AdjustMI 2 2" xfId="4892"/>
    <cellStyle name="_Costs not in AURORA 06GRC_Power Costs - Comparison bx Rbtl-Staff-Jt-PC_Electric Rev Req Model (2009 GRC) Rebuttal REmoval of New  WH Solar AdjustMI 3" xfId="4893"/>
    <cellStyle name="_Costs not in AURORA 06GRC_Power Costs - Comparison bx Rbtl-Staff-Jt-PC_Electric Rev Req Model (2009 GRC) Revised 01-18-2010" xfId="693"/>
    <cellStyle name="_Costs not in AURORA 06GRC_Power Costs - Comparison bx Rbtl-Staff-Jt-PC_Electric Rev Req Model (2009 GRC) Revised 01-18-2010 2" xfId="694"/>
    <cellStyle name="_Costs not in AURORA 06GRC_Power Costs - Comparison bx Rbtl-Staff-Jt-PC_Electric Rev Req Model (2009 GRC) Revised 01-18-2010 2 2" xfId="4894"/>
    <cellStyle name="_Costs not in AURORA 06GRC_Power Costs - Comparison bx Rbtl-Staff-Jt-PC_Electric Rev Req Model (2009 GRC) Revised 01-18-2010 3" xfId="4895"/>
    <cellStyle name="_Costs not in AURORA 06GRC_Power Costs - Comparison bx Rbtl-Staff-Jt-PC_Final Order Electric EXHIBIT A-1" xfId="695"/>
    <cellStyle name="_Costs not in AURORA 06GRC_Power Costs - Comparison bx Rbtl-Staff-Jt-PC_Final Order Electric EXHIBIT A-1 2" xfId="696"/>
    <cellStyle name="_Costs not in AURORA 06GRC_Power Costs - Comparison bx Rbtl-Staff-Jt-PC_Final Order Electric EXHIBIT A-1 2 2" xfId="4896"/>
    <cellStyle name="_Costs not in AURORA 06GRC_Power Costs - Comparison bx Rbtl-Staff-Jt-PC_Final Order Electric EXHIBIT A-1 3" xfId="4897"/>
    <cellStyle name="_Costs not in AURORA 06GRC_Production Adj 4.37" xfId="697"/>
    <cellStyle name="_Costs not in AURORA 06GRC_Production Adj 4.37 2" xfId="698"/>
    <cellStyle name="_Costs not in AURORA 06GRC_Production Adj 4.37 2 2" xfId="4898"/>
    <cellStyle name="_Costs not in AURORA 06GRC_Production Adj 4.37 3" xfId="4899"/>
    <cellStyle name="_Costs not in AURORA 06GRC_Purchased Power Adj 4.03" xfId="699"/>
    <cellStyle name="_Costs not in AURORA 06GRC_Purchased Power Adj 4.03 2" xfId="700"/>
    <cellStyle name="_Costs not in AURORA 06GRC_Purchased Power Adj 4.03 2 2" xfId="4900"/>
    <cellStyle name="_Costs not in AURORA 06GRC_Purchased Power Adj 4.03 3" xfId="4901"/>
    <cellStyle name="_Costs not in AURORA 06GRC_Rebuttal Power Costs" xfId="701"/>
    <cellStyle name="_Costs not in AURORA 06GRC_Rebuttal Power Costs 2" xfId="702"/>
    <cellStyle name="_Costs not in AURORA 06GRC_Rebuttal Power Costs 2 2" xfId="4902"/>
    <cellStyle name="_Costs not in AURORA 06GRC_Rebuttal Power Costs 3" xfId="4903"/>
    <cellStyle name="_Costs not in AURORA 06GRC_Rebuttal Power Costs_Adj Bench DR 3 for Initial Briefs (Electric)" xfId="703"/>
    <cellStyle name="_Costs not in AURORA 06GRC_Rebuttal Power Costs_Adj Bench DR 3 for Initial Briefs (Electric) 2" xfId="704"/>
    <cellStyle name="_Costs not in AURORA 06GRC_Rebuttal Power Costs_Adj Bench DR 3 for Initial Briefs (Electric) 2 2" xfId="4904"/>
    <cellStyle name="_Costs not in AURORA 06GRC_Rebuttal Power Costs_Adj Bench DR 3 for Initial Briefs (Electric) 3" xfId="4905"/>
    <cellStyle name="_Costs not in AURORA 06GRC_Rebuttal Power Costs_Electric Rev Req Model (2009 GRC) Rebuttal" xfId="705"/>
    <cellStyle name="_Costs not in AURORA 06GRC_Rebuttal Power Costs_Electric Rev Req Model (2009 GRC) Rebuttal 2" xfId="706"/>
    <cellStyle name="_Costs not in AURORA 06GRC_Rebuttal Power Costs_Electric Rev Req Model (2009 GRC) Rebuttal 2 2" xfId="4906"/>
    <cellStyle name="_Costs not in AURORA 06GRC_Rebuttal Power Costs_Electric Rev Req Model (2009 GRC) Rebuttal 3" xfId="4907"/>
    <cellStyle name="_Costs not in AURORA 06GRC_Rebuttal Power Costs_Electric Rev Req Model (2009 GRC) Rebuttal REmoval of New  WH Solar AdjustMI" xfId="707"/>
    <cellStyle name="_Costs not in AURORA 06GRC_Rebuttal Power Costs_Electric Rev Req Model (2009 GRC) Rebuttal REmoval of New  WH Solar AdjustMI 2" xfId="708"/>
    <cellStyle name="_Costs not in AURORA 06GRC_Rebuttal Power Costs_Electric Rev Req Model (2009 GRC) Rebuttal REmoval of New  WH Solar AdjustMI 2 2" xfId="4908"/>
    <cellStyle name="_Costs not in AURORA 06GRC_Rebuttal Power Costs_Electric Rev Req Model (2009 GRC) Rebuttal REmoval of New  WH Solar AdjustMI 3" xfId="4909"/>
    <cellStyle name="_Costs not in AURORA 06GRC_Rebuttal Power Costs_Electric Rev Req Model (2009 GRC) Revised 01-18-2010" xfId="709"/>
    <cellStyle name="_Costs not in AURORA 06GRC_Rebuttal Power Costs_Electric Rev Req Model (2009 GRC) Revised 01-18-2010 2" xfId="710"/>
    <cellStyle name="_Costs not in AURORA 06GRC_Rebuttal Power Costs_Electric Rev Req Model (2009 GRC) Revised 01-18-2010 2 2" xfId="4910"/>
    <cellStyle name="_Costs not in AURORA 06GRC_Rebuttal Power Costs_Electric Rev Req Model (2009 GRC) Revised 01-18-2010 3" xfId="4911"/>
    <cellStyle name="_Costs not in AURORA 06GRC_Rebuttal Power Costs_Final Order Electric EXHIBIT A-1" xfId="711"/>
    <cellStyle name="_Costs not in AURORA 06GRC_Rebuttal Power Costs_Final Order Electric EXHIBIT A-1 2" xfId="712"/>
    <cellStyle name="_Costs not in AURORA 06GRC_Rebuttal Power Costs_Final Order Electric EXHIBIT A-1 2 2" xfId="4912"/>
    <cellStyle name="_Costs not in AURORA 06GRC_Rebuttal Power Costs_Final Order Electric EXHIBIT A-1 3" xfId="4913"/>
    <cellStyle name="_Costs not in AURORA 06GRC_RECS vs PTC's w Interest 6-28-10" xfId="4914"/>
    <cellStyle name="_Costs not in AURORA 06GRC_ROR &amp; CONV FACTOR" xfId="713"/>
    <cellStyle name="_Costs not in AURORA 06GRC_ROR &amp; CONV FACTOR 2" xfId="714"/>
    <cellStyle name="_Costs not in AURORA 06GRC_ROR &amp; CONV FACTOR 2 2" xfId="4915"/>
    <cellStyle name="_Costs not in AURORA 06GRC_ROR &amp; CONV FACTOR 3" xfId="4916"/>
    <cellStyle name="_Costs not in AURORA 06GRC_ROR 5.02" xfId="715"/>
    <cellStyle name="_Costs not in AURORA 06GRC_ROR 5.02 2" xfId="716"/>
    <cellStyle name="_Costs not in AURORA 06GRC_ROR 5.02 2 2" xfId="4917"/>
    <cellStyle name="_Costs not in AURORA 06GRC_ROR 5.02 3" xfId="4918"/>
    <cellStyle name="_Costs not in AURORA 06GRC_Transmission Workbook for May BOD" xfId="4919"/>
    <cellStyle name="_Costs not in AURORA 06GRC_Transmission Workbook for May BOD 2" xfId="4920"/>
    <cellStyle name="_Costs not in AURORA 06GRC_Typical Residential Impacts 10.27.08" xfId="4921"/>
    <cellStyle name="_Costs not in AURORA 06GRC_Wind Integration 10GRC" xfId="4922"/>
    <cellStyle name="_Costs not in AURORA 06GRC_Wind Integration 10GRC 2" xfId="4923"/>
    <cellStyle name="_Costs not in AURORA 2006GRC 6.15.06" xfId="717"/>
    <cellStyle name="_Costs not in AURORA 2006GRC 6.15.06 2" xfId="718"/>
    <cellStyle name="_Costs not in AURORA 2006GRC 6.15.06 2 2" xfId="719"/>
    <cellStyle name="_Costs not in AURORA 2006GRC 6.15.06 2 2 2" xfId="4924"/>
    <cellStyle name="_Costs not in AURORA 2006GRC 6.15.06 2 3" xfId="4925"/>
    <cellStyle name="_Costs not in AURORA 2006GRC 6.15.06 3" xfId="720"/>
    <cellStyle name="_Costs not in AURORA 2006GRC 6.15.06 3 2" xfId="721"/>
    <cellStyle name="_Costs not in AURORA 2006GRC 6.15.06 3 2 2" xfId="4926"/>
    <cellStyle name="_Costs not in AURORA 2006GRC 6.15.06 3 3" xfId="722"/>
    <cellStyle name="_Costs not in AURORA 2006GRC 6.15.06 3 3 2" xfId="4927"/>
    <cellStyle name="_Costs not in AURORA 2006GRC 6.15.06 3 4" xfId="723"/>
    <cellStyle name="_Costs not in AURORA 2006GRC 6.15.06 3 4 2" xfId="4928"/>
    <cellStyle name="_Costs not in AURORA 2006GRC 6.15.06 4" xfId="724"/>
    <cellStyle name="_Costs not in AURORA 2006GRC 6.15.06 4 2" xfId="4929"/>
    <cellStyle name="_Costs not in AURORA 2006GRC 6.15.06 5" xfId="4930"/>
    <cellStyle name="_Costs not in AURORA 2006GRC 6.15.06 6" xfId="4931"/>
    <cellStyle name="_Costs not in AURORA 2006GRC 6.15.06 7" xfId="4932"/>
    <cellStyle name="_Costs not in AURORA 2006GRC 6.15.06_04 07E Wild Horse Wind Expansion (C) (2)" xfId="725"/>
    <cellStyle name="_Costs not in AURORA 2006GRC 6.15.06_04 07E Wild Horse Wind Expansion (C) (2) 2" xfId="726"/>
    <cellStyle name="_Costs not in AURORA 2006GRC 6.15.06_04 07E Wild Horse Wind Expansion (C) (2) 2 2" xfId="4933"/>
    <cellStyle name="_Costs not in AURORA 2006GRC 6.15.06_04 07E Wild Horse Wind Expansion (C) (2) 3" xfId="4934"/>
    <cellStyle name="_Costs not in AURORA 2006GRC 6.15.06_04 07E Wild Horse Wind Expansion (C) (2)_Adj Bench DR 3 for Initial Briefs (Electric)" xfId="727"/>
    <cellStyle name="_Costs not in AURORA 2006GRC 6.15.06_04 07E Wild Horse Wind Expansion (C) (2)_Adj Bench DR 3 for Initial Briefs (Electric) 2" xfId="728"/>
    <cellStyle name="_Costs not in AURORA 2006GRC 6.15.06_04 07E Wild Horse Wind Expansion (C) (2)_Adj Bench DR 3 for Initial Briefs (Electric) 2 2" xfId="4935"/>
    <cellStyle name="_Costs not in AURORA 2006GRC 6.15.06_04 07E Wild Horse Wind Expansion (C) (2)_Adj Bench DR 3 for Initial Briefs (Electric) 3" xfId="4936"/>
    <cellStyle name="_Costs not in AURORA 2006GRC 6.15.06_04 07E Wild Horse Wind Expansion (C) (2)_Book1" xfId="4937"/>
    <cellStyle name="_Costs not in AURORA 2006GRC 6.15.06_04 07E Wild Horse Wind Expansion (C) (2)_Electric Rev Req Model (2009 GRC) " xfId="729"/>
    <cellStyle name="_Costs not in AURORA 2006GRC 6.15.06_04 07E Wild Horse Wind Expansion (C) (2)_Electric Rev Req Model (2009 GRC)  2" xfId="730"/>
    <cellStyle name="_Costs not in AURORA 2006GRC 6.15.06_04 07E Wild Horse Wind Expansion (C) (2)_Electric Rev Req Model (2009 GRC)  2 2" xfId="4938"/>
    <cellStyle name="_Costs not in AURORA 2006GRC 6.15.06_04 07E Wild Horse Wind Expansion (C) (2)_Electric Rev Req Model (2009 GRC)  3" xfId="4939"/>
    <cellStyle name="_Costs not in AURORA 2006GRC 6.15.06_04 07E Wild Horse Wind Expansion (C) (2)_Electric Rev Req Model (2009 GRC) Rebuttal" xfId="731"/>
    <cellStyle name="_Costs not in AURORA 2006GRC 6.15.06_04 07E Wild Horse Wind Expansion (C) (2)_Electric Rev Req Model (2009 GRC) Rebuttal 2" xfId="732"/>
    <cellStyle name="_Costs not in AURORA 2006GRC 6.15.06_04 07E Wild Horse Wind Expansion (C) (2)_Electric Rev Req Model (2009 GRC) Rebuttal 2 2" xfId="4940"/>
    <cellStyle name="_Costs not in AURORA 2006GRC 6.15.06_04 07E Wild Horse Wind Expansion (C) (2)_Electric Rev Req Model (2009 GRC) Rebuttal 3" xfId="4941"/>
    <cellStyle name="_Costs not in AURORA 2006GRC 6.15.06_04 07E Wild Horse Wind Expansion (C) (2)_Electric Rev Req Model (2009 GRC) Rebuttal REmoval of New  WH Solar AdjustMI" xfId="733"/>
    <cellStyle name="_Costs not in AURORA 2006GRC 6.15.06_04 07E Wild Horse Wind Expansion (C) (2)_Electric Rev Req Model (2009 GRC) Rebuttal REmoval of New  WH Solar AdjustMI 2" xfId="734"/>
    <cellStyle name="_Costs not in AURORA 2006GRC 6.15.06_04 07E Wild Horse Wind Expansion (C) (2)_Electric Rev Req Model (2009 GRC) Rebuttal REmoval of New  WH Solar AdjustMI 2 2" xfId="4942"/>
    <cellStyle name="_Costs not in AURORA 2006GRC 6.15.06_04 07E Wild Horse Wind Expansion (C) (2)_Electric Rev Req Model (2009 GRC) Rebuttal REmoval of New  WH Solar AdjustMI 3" xfId="4943"/>
    <cellStyle name="_Costs not in AURORA 2006GRC 6.15.06_04 07E Wild Horse Wind Expansion (C) (2)_Electric Rev Req Model (2009 GRC) Revised 01-18-2010" xfId="735"/>
    <cellStyle name="_Costs not in AURORA 2006GRC 6.15.06_04 07E Wild Horse Wind Expansion (C) (2)_Electric Rev Req Model (2009 GRC) Revised 01-18-2010 2" xfId="736"/>
    <cellStyle name="_Costs not in AURORA 2006GRC 6.15.06_04 07E Wild Horse Wind Expansion (C) (2)_Electric Rev Req Model (2009 GRC) Revised 01-18-2010 2 2" xfId="4944"/>
    <cellStyle name="_Costs not in AURORA 2006GRC 6.15.06_04 07E Wild Horse Wind Expansion (C) (2)_Electric Rev Req Model (2009 GRC) Revised 01-18-2010 3" xfId="4945"/>
    <cellStyle name="_Costs not in AURORA 2006GRC 6.15.06_04 07E Wild Horse Wind Expansion (C) (2)_Electric Rev Req Model (2010 GRC)" xfId="4946"/>
    <cellStyle name="_Costs not in AURORA 2006GRC 6.15.06_04 07E Wild Horse Wind Expansion (C) (2)_Electric Rev Req Model (2010 GRC) SF" xfId="4947"/>
    <cellStyle name="_Costs not in AURORA 2006GRC 6.15.06_04 07E Wild Horse Wind Expansion (C) (2)_Final Order Electric EXHIBIT A-1" xfId="737"/>
    <cellStyle name="_Costs not in AURORA 2006GRC 6.15.06_04 07E Wild Horse Wind Expansion (C) (2)_Final Order Electric EXHIBIT A-1 2" xfId="738"/>
    <cellStyle name="_Costs not in AURORA 2006GRC 6.15.06_04 07E Wild Horse Wind Expansion (C) (2)_Final Order Electric EXHIBIT A-1 2 2" xfId="4948"/>
    <cellStyle name="_Costs not in AURORA 2006GRC 6.15.06_04 07E Wild Horse Wind Expansion (C) (2)_Final Order Electric EXHIBIT A-1 3" xfId="4949"/>
    <cellStyle name="_Costs not in AURORA 2006GRC 6.15.06_04 07E Wild Horse Wind Expansion (C) (2)_TENASKA REGULATORY ASSET" xfId="739"/>
    <cellStyle name="_Costs not in AURORA 2006GRC 6.15.06_04 07E Wild Horse Wind Expansion (C) (2)_TENASKA REGULATORY ASSET 2" xfId="740"/>
    <cellStyle name="_Costs not in AURORA 2006GRC 6.15.06_04 07E Wild Horse Wind Expansion (C) (2)_TENASKA REGULATORY ASSET 2 2" xfId="4950"/>
    <cellStyle name="_Costs not in AURORA 2006GRC 6.15.06_04 07E Wild Horse Wind Expansion (C) (2)_TENASKA REGULATORY ASSET 3" xfId="4951"/>
    <cellStyle name="_Costs not in AURORA 2006GRC 6.15.06_16.37E Wild Horse Expansion DeferralRevwrkingfile SF" xfId="741"/>
    <cellStyle name="_Costs not in AURORA 2006GRC 6.15.06_16.37E Wild Horse Expansion DeferralRevwrkingfile SF 2" xfId="742"/>
    <cellStyle name="_Costs not in AURORA 2006GRC 6.15.06_16.37E Wild Horse Expansion DeferralRevwrkingfile SF 2 2" xfId="4952"/>
    <cellStyle name="_Costs not in AURORA 2006GRC 6.15.06_16.37E Wild Horse Expansion DeferralRevwrkingfile SF 3" xfId="4953"/>
    <cellStyle name="_Costs not in AURORA 2006GRC 6.15.06_2009 Compliance Filing PCA Exhibits for GRC" xfId="4954"/>
    <cellStyle name="_Costs not in AURORA 2006GRC 6.15.06_2009 GRC Compl Filing - Exhibit D" xfId="4955"/>
    <cellStyle name="_Costs not in AURORA 2006GRC 6.15.06_2009 GRC Compl Filing - Exhibit D 2" xfId="4956"/>
    <cellStyle name="_Costs not in AURORA 2006GRC 6.15.06_2010 PTC's July1_Dec31 2010 " xfId="4957"/>
    <cellStyle name="_Costs not in AURORA 2006GRC 6.15.06_2010 PTC's Sept10_Aug11 (Version 4)" xfId="4958"/>
    <cellStyle name="_Costs not in AURORA 2006GRC 6.15.06_3.01 Income Statement" xfId="4959"/>
    <cellStyle name="_Costs not in AURORA 2006GRC 6.15.06_4 31 Regulatory Assets and Liabilities  7 06- Exhibit D" xfId="743"/>
    <cellStyle name="_Costs not in AURORA 2006GRC 6.15.06_4 31 Regulatory Assets and Liabilities  7 06- Exhibit D 2" xfId="744"/>
    <cellStyle name="_Costs not in AURORA 2006GRC 6.15.06_4 31 Regulatory Assets and Liabilities  7 06- Exhibit D 2 2" xfId="4960"/>
    <cellStyle name="_Costs not in AURORA 2006GRC 6.15.06_4 31 Regulatory Assets and Liabilities  7 06- Exhibit D 3" xfId="4961"/>
    <cellStyle name="_Costs not in AURORA 2006GRC 6.15.06_4 31 Regulatory Assets and Liabilities  7 06- Exhibit D_NIM Summary" xfId="4962"/>
    <cellStyle name="_Costs not in AURORA 2006GRC 6.15.06_4 31 Regulatory Assets and Liabilities  7 06- Exhibit D_NIM Summary 2" xfId="4963"/>
    <cellStyle name="_Costs not in AURORA 2006GRC 6.15.06_4 32 Regulatory Assets and Liabilities  7 06- Exhibit D" xfId="745"/>
    <cellStyle name="_Costs not in AURORA 2006GRC 6.15.06_4 32 Regulatory Assets and Liabilities  7 06- Exhibit D 2" xfId="746"/>
    <cellStyle name="_Costs not in AURORA 2006GRC 6.15.06_4 32 Regulatory Assets and Liabilities  7 06- Exhibit D 2 2" xfId="4964"/>
    <cellStyle name="_Costs not in AURORA 2006GRC 6.15.06_4 32 Regulatory Assets and Liabilities  7 06- Exhibit D 3" xfId="4965"/>
    <cellStyle name="_Costs not in AURORA 2006GRC 6.15.06_4 32 Regulatory Assets and Liabilities  7 06- Exhibit D_NIM Summary" xfId="4966"/>
    <cellStyle name="_Costs not in AURORA 2006GRC 6.15.06_4 32 Regulatory Assets and Liabilities  7 06- Exhibit D_NIM Summary 2" xfId="4967"/>
    <cellStyle name="_Costs not in AURORA 2006GRC 6.15.06_ACCOUNTS" xfId="4968"/>
    <cellStyle name="_Costs not in AURORA 2006GRC 6.15.06_Att B to RECs proceeds proposal" xfId="4969"/>
    <cellStyle name="_Costs not in AURORA 2006GRC 6.15.06_AURORA Total New" xfId="4970"/>
    <cellStyle name="_Costs not in AURORA 2006GRC 6.15.06_AURORA Total New 2" xfId="4971"/>
    <cellStyle name="_Costs not in AURORA 2006GRC 6.15.06_Backup for Attachment B 2010-09-09" xfId="4972"/>
    <cellStyle name="_Costs not in AURORA 2006GRC 6.15.06_Bench Request - Attachment B" xfId="4973"/>
    <cellStyle name="_Costs not in AURORA 2006GRC 6.15.06_Book2" xfId="747"/>
    <cellStyle name="_Costs not in AURORA 2006GRC 6.15.06_Book2 2" xfId="748"/>
    <cellStyle name="_Costs not in AURORA 2006GRC 6.15.06_Book2 2 2" xfId="4974"/>
    <cellStyle name="_Costs not in AURORA 2006GRC 6.15.06_Book2 3" xfId="4975"/>
    <cellStyle name="_Costs not in AURORA 2006GRC 6.15.06_Book2_Adj Bench DR 3 for Initial Briefs (Electric)" xfId="749"/>
    <cellStyle name="_Costs not in AURORA 2006GRC 6.15.06_Book2_Adj Bench DR 3 for Initial Briefs (Electric) 2" xfId="750"/>
    <cellStyle name="_Costs not in AURORA 2006GRC 6.15.06_Book2_Adj Bench DR 3 for Initial Briefs (Electric) 2 2" xfId="4976"/>
    <cellStyle name="_Costs not in AURORA 2006GRC 6.15.06_Book2_Adj Bench DR 3 for Initial Briefs (Electric) 3" xfId="4977"/>
    <cellStyle name="_Costs not in AURORA 2006GRC 6.15.06_Book2_Electric Rev Req Model (2009 GRC) Rebuttal" xfId="751"/>
    <cellStyle name="_Costs not in AURORA 2006GRC 6.15.06_Book2_Electric Rev Req Model (2009 GRC) Rebuttal 2" xfId="752"/>
    <cellStyle name="_Costs not in AURORA 2006GRC 6.15.06_Book2_Electric Rev Req Model (2009 GRC) Rebuttal 2 2" xfId="4978"/>
    <cellStyle name="_Costs not in AURORA 2006GRC 6.15.06_Book2_Electric Rev Req Model (2009 GRC) Rebuttal 3" xfId="4979"/>
    <cellStyle name="_Costs not in AURORA 2006GRC 6.15.06_Book2_Electric Rev Req Model (2009 GRC) Rebuttal REmoval of New  WH Solar AdjustMI" xfId="753"/>
    <cellStyle name="_Costs not in AURORA 2006GRC 6.15.06_Book2_Electric Rev Req Model (2009 GRC) Rebuttal REmoval of New  WH Solar AdjustMI 2" xfId="754"/>
    <cellStyle name="_Costs not in AURORA 2006GRC 6.15.06_Book2_Electric Rev Req Model (2009 GRC) Rebuttal REmoval of New  WH Solar AdjustMI 2 2" xfId="4980"/>
    <cellStyle name="_Costs not in AURORA 2006GRC 6.15.06_Book2_Electric Rev Req Model (2009 GRC) Rebuttal REmoval of New  WH Solar AdjustMI 3" xfId="4981"/>
    <cellStyle name="_Costs not in AURORA 2006GRC 6.15.06_Book2_Electric Rev Req Model (2009 GRC) Revised 01-18-2010" xfId="755"/>
    <cellStyle name="_Costs not in AURORA 2006GRC 6.15.06_Book2_Electric Rev Req Model (2009 GRC) Revised 01-18-2010 2" xfId="756"/>
    <cellStyle name="_Costs not in AURORA 2006GRC 6.15.06_Book2_Electric Rev Req Model (2009 GRC) Revised 01-18-2010 2 2" xfId="4982"/>
    <cellStyle name="_Costs not in AURORA 2006GRC 6.15.06_Book2_Electric Rev Req Model (2009 GRC) Revised 01-18-2010 3" xfId="4983"/>
    <cellStyle name="_Costs not in AURORA 2006GRC 6.15.06_Book2_Final Order Electric EXHIBIT A-1" xfId="757"/>
    <cellStyle name="_Costs not in AURORA 2006GRC 6.15.06_Book2_Final Order Electric EXHIBIT A-1 2" xfId="758"/>
    <cellStyle name="_Costs not in AURORA 2006GRC 6.15.06_Book2_Final Order Electric EXHIBIT A-1 2 2" xfId="4984"/>
    <cellStyle name="_Costs not in AURORA 2006GRC 6.15.06_Book2_Final Order Electric EXHIBIT A-1 3" xfId="4985"/>
    <cellStyle name="_Costs not in AURORA 2006GRC 6.15.06_Book4" xfId="759"/>
    <cellStyle name="_Costs not in AURORA 2006GRC 6.15.06_Book4 2" xfId="760"/>
    <cellStyle name="_Costs not in AURORA 2006GRC 6.15.06_Book4 2 2" xfId="4986"/>
    <cellStyle name="_Costs not in AURORA 2006GRC 6.15.06_Book4 3" xfId="4987"/>
    <cellStyle name="_Costs not in AURORA 2006GRC 6.15.06_Book9" xfId="761"/>
    <cellStyle name="_Costs not in AURORA 2006GRC 6.15.06_Book9 2" xfId="762"/>
    <cellStyle name="_Costs not in AURORA 2006GRC 6.15.06_Book9 2 2" xfId="4988"/>
    <cellStyle name="_Costs not in AURORA 2006GRC 6.15.06_Book9 3" xfId="4989"/>
    <cellStyle name="_Costs not in AURORA 2006GRC 6.15.06_Chelan PUD Power Costs (8-10)" xfId="4990"/>
    <cellStyle name="_Costs not in AURORA 2006GRC 6.15.06_DWH-08 (Rate Spread &amp; Design Workpapers)" xfId="4991"/>
    <cellStyle name="_Costs not in AURORA 2006GRC 6.15.06_Final 2008 PTC Rate Design Workpapers 10.27.08" xfId="4992"/>
    <cellStyle name="_Costs not in AURORA 2006GRC 6.15.06_Gas Rev Req Model (2010 GRC)" xfId="4993"/>
    <cellStyle name="_Costs not in AURORA 2006GRC 6.15.06_INPUTS" xfId="763"/>
    <cellStyle name="_Costs not in AURORA 2006GRC 6.15.06_INPUTS 2" xfId="764"/>
    <cellStyle name="_Costs not in AURORA 2006GRC 6.15.06_INPUTS 2 2" xfId="4994"/>
    <cellStyle name="_Costs not in AURORA 2006GRC 6.15.06_INPUTS 3" xfId="4995"/>
    <cellStyle name="_Costs not in AURORA 2006GRC 6.15.06_NIM Summary" xfId="4996"/>
    <cellStyle name="_Costs not in AURORA 2006GRC 6.15.06_NIM Summary 09GRC" xfId="4997"/>
    <cellStyle name="_Costs not in AURORA 2006GRC 6.15.06_NIM Summary 09GRC 2" xfId="4998"/>
    <cellStyle name="_Costs not in AURORA 2006GRC 6.15.06_NIM Summary 2" xfId="4999"/>
    <cellStyle name="_Costs not in AURORA 2006GRC 6.15.06_NIM Summary 3" xfId="5000"/>
    <cellStyle name="_Costs not in AURORA 2006GRC 6.15.06_NIM Summary 4" xfId="5001"/>
    <cellStyle name="_Costs not in AURORA 2006GRC 6.15.06_NIM Summary 5" xfId="5002"/>
    <cellStyle name="_Costs not in AURORA 2006GRC 6.15.06_NIM Summary 6" xfId="5003"/>
    <cellStyle name="_Costs not in AURORA 2006GRC 6.15.06_NIM Summary 7" xfId="5004"/>
    <cellStyle name="_Costs not in AURORA 2006GRC 6.15.06_NIM Summary 8" xfId="5005"/>
    <cellStyle name="_Costs not in AURORA 2006GRC 6.15.06_NIM Summary 9" xfId="5006"/>
    <cellStyle name="_Costs not in AURORA 2006GRC 6.15.06_PCA 10 -  Exhibit D from A Kellogg Jan 2011" xfId="5007"/>
    <cellStyle name="_Costs not in AURORA 2006GRC 6.15.06_PCA 10 -  Exhibit D from A Kellogg July 2011" xfId="5008"/>
    <cellStyle name="_Costs not in AURORA 2006GRC 6.15.06_PCA 10 -  Exhibit D from S Free Rcv'd 12-11" xfId="5009"/>
    <cellStyle name="_Costs not in AURORA 2006GRC 6.15.06_PCA 9 -  Exhibit D April 2010" xfId="5010"/>
    <cellStyle name="_Costs not in AURORA 2006GRC 6.15.06_PCA 9 -  Exhibit D April 2010 (3)" xfId="5011"/>
    <cellStyle name="_Costs not in AURORA 2006GRC 6.15.06_PCA 9 -  Exhibit D April 2010 (3) 2" xfId="5012"/>
    <cellStyle name="_Costs not in AURORA 2006GRC 6.15.06_PCA 9 -  Exhibit D Nov 2010" xfId="5013"/>
    <cellStyle name="_Costs not in AURORA 2006GRC 6.15.06_PCA 9 - Exhibit D at August 2010" xfId="5014"/>
    <cellStyle name="_Costs not in AURORA 2006GRC 6.15.06_PCA 9 - Exhibit D June 2010 GRC" xfId="5015"/>
    <cellStyle name="_Costs not in AURORA 2006GRC 6.15.06_Power Costs - Comparison bx Rbtl-Staff-Jt-PC" xfId="765"/>
    <cellStyle name="_Costs not in AURORA 2006GRC 6.15.06_Power Costs - Comparison bx Rbtl-Staff-Jt-PC 2" xfId="766"/>
    <cellStyle name="_Costs not in AURORA 2006GRC 6.15.06_Power Costs - Comparison bx Rbtl-Staff-Jt-PC 2 2" xfId="5016"/>
    <cellStyle name="_Costs not in AURORA 2006GRC 6.15.06_Power Costs - Comparison bx Rbtl-Staff-Jt-PC 3" xfId="5017"/>
    <cellStyle name="_Costs not in AURORA 2006GRC 6.15.06_Power Costs - Comparison bx Rbtl-Staff-Jt-PC_Adj Bench DR 3 for Initial Briefs (Electric)" xfId="767"/>
    <cellStyle name="_Costs not in AURORA 2006GRC 6.15.06_Power Costs - Comparison bx Rbtl-Staff-Jt-PC_Adj Bench DR 3 for Initial Briefs (Electric) 2" xfId="768"/>
    <cellStyle name="_Costs not in AURORA 2006GRC 6.15.06_Power Costs - Comparison bx Rbtl-Staff-Jt-PC_Adj Bench DR 3 for Initial Briefs (Electric) 2 2" xfId="5018"/>
    <cellStyle name="_Costs not in AURORA 2006GRC 6.15.06_Power Costs - Comparison bx Rbtl-Staff-Jt-PC_Adj Bench DR 3 for Initial Briefs (Electric) 3" xfId="5019"/>
    <cellStyle name="_Costs not in AURORA 2006GRC 6.15.06_Power Costs - Comparison bx Rbtl-Staff-Jt-PC_Electric Rev Req Model (2009 GRC) Rebuttal" xfId="769"/>
    <cellStyle name="_Costs not in AURORA 2006GRC 6.15.06_Power Costs - Comparison bx Rbtl-Staff-Jt-PC_Electric Rev Req Model (2009 GRC) Rebuttal 2" xfId="770"/>
    <cellStyle name="_Costs not in AURORA 2006GRC 6.15.06_Power Costs - Comparison bx Rbtl-Staff-Jt-PC_Electric Rev Req Model (2009 GRC) Rebuttal 2 2" xfId="5020"/>
    <cellStyle name="_Costs not in AURORA 2006GRC 6.15.06_Power Costs - Comparison bx Rbtl-Staff-Jt-PC_Electric Rev Req Model (2009 GRC) Rebuttal 3" xfId="5021"/>
    <cellStyle name="_Costs not in AURORA 2006GRC 6.15.06_Power Costs - Comparison bx Rbtl-Staff-Jt-PC_Electric Rev Req Model (2009 GRC) Rebuttal REmoval of New  WH Solar AdjustMI" xfId="771"/>
    <cellStyle name="_Costs not in AURORA 2006GRC 6.15.06_Power Costs - Comparison bx Rbtl-Staff-Jt-PC_Electric Rev Req Model (2009 GRC) Rebuttal REmoval of New  WH Solar AdjustMI 2" xfId="772"/>
    <cellStyle name="_Costs not in AURORA 2006GRC 6.15.06_Power Costs - Comparison bx Rbtl-Staff-Jt-PC_Electric Rev Req Model (2009 GRC) Rebuttal REmoval of New  WH Solar AdjustMI 2 2" xfId="5022"/>
    <cellStyle name="_Costs not in AURORA 2006GRC 6.15.06_Power Costs - Comparison bx Rbtl-Staff-Jt-PC_Electric Rev Req Model (2009 GRC) Rebuttal REmoval of New  WH Solar AdjustMI 3" xfId="5023"/>
    <cellStyle name="_Costs not in AURORA 2006GRC 6.15.06_Power Costs - Comparison bx Rbtl-Staff-Jt-PC_Electric Rev Req Model (2009 GRC) Revised 01-18-2010" xfId="773"/>
    <cellStyle name="_Costs not in AURORA 2006GRC 6.15.06_Power Costs - Comparison bx Rbtl-Staff-Jt-PC_Electric Rev Req Model (2009 GRC) Revised 01-18-2010 2" xfId="774"/>
    <cellStyle name="_Costs not in AURORA 2006GRC 6.15.06_Power Costs - Comparison bx Rbtl-Staff-Jt-PC_Electric Rev Req Model (2009 GRC) Revised 01-18-2010 2 2" xfId="5024"/>
    <cellStyle name="_Costs not in AURORA 2006GRC 6.15.06_Power Costs - Comparison bx Rbtl-Staff-Jt-PC_Electric Rev Req Model (2009 GRC) Revised 01-18-2010 3" xfId="5025"/>
    <cellStyle name="_Costs not in AURORA 2006GRC 6.15.06_Power Costs - Comparison bx Rbtl-Staff-Jt-PC_Final Order Electric EXHIBIT A-1" xfId="775"/>
    <cellStyle name="_Costs not in AURORA 2006GRC 6.15.06_Power Costs - Comparison bx Rbtl-Staff-Jt-PC_Final Order Electric EXHIBIT A-1 2" xfId="776"/>
    <cellStyle name="_Costs not in AURORA 2006GRC 6.15.06_Power Costs - Comparison bx Rbtl-Staff-Jt-PC_Final Order Electric EXHIBIT A-1 2 2" xfId="5026"/>
    <cellStyle name="_Costs not in AURORA 2006GRC 6.15.06_Power Costs - Comparison bx Rbtl-Staff-Jt-PC_Final Order Electric EXHIBIT A-1 3" xfId="5027"/>
    <cellStyle name="_Costs not in AURORA 2006GRC 6.15.06_Production Adj 4.37" xfId="777"/>
    <cellStyle name="_Costs not in AURORA 2006GRC 6.15.06_Production Adj 4.37 2" xfId="778"/>
    <cellStyle name="_Costs not in AURORA 2006GRC 6.15.06_Production Adj 4.37 2 2" xfId="5028"/>
    <cellStyle name="_Costs not in AURORA 2006GRC 6.15.06_Production Adj 4.37 3" xfId="5029"/>
    <cellStyle name="_Costs not in AURORA 2006GRC 6.15.06_Purchased Power Adj 4.03" xfId="779"/>
    <cellStyle name="_Costs not in AURORA 2006GRC 6.15.06_Purchased Power Adj 4.03 2" xfId="780"/>
    <cellStyle name="_Costs not in AURORA 2006GRC 6.15.06_Purchased Power Adj 4.03 2 2" xfId="5030"/>
    <cellStyle name="_Costs not in AURORA 2006GRC 6.15.06_Purchased Power Adj 4.03 3" xfId="5031"/>
    <cellStyle name="_Costs not in AURORA 2006GRC 6.15.06_Rebuttal Power Costs" xfId="781"/>
    <cellStyle name="_Costs not in AURORA 2006GRC 6.15.06_Rebuttal Power Costs 2" xfId="782"/>
    <cellStyle name="_Costs not in AURORA 2006GRC 6.15.06_Rebuttal Power Costs 2 2" xfId="5032"/>
    <cellStyle name="_Costs not in AURORA 2006GRC 6.15.06_Rebuttal Power Costs 3" xfId="5033"/>
    <cellStyle name="_Costs not in AURORA 2006GRC 6.15.06_Rebuttal Power Costs_Adj Bench DR 3 for Initial Briefs (Electric)" xfId="783"/>
    <cellStyle name="_Costs not in AURORA 2006GRC 6.15.06_Rebuttal Power Costs_Adj Bench DR 3 for Initial Briefs (Electric) 2" xfId="784"/>
    <cellStyle name="_Costs not in AURORA 2006GRC 6.15.06_Rebuttal Power Costs_Adj Bench DR 3 for Initial Briefs (Electric) 2 2" xfId="5034"/>
    <cellStyle name="_Costs not in AURORA 2006GRC 6.15.06_Rebuttal Power Costs_Adj Bench DR 3 for Initial Briefs (Electric) 3" xfId="5035"/>
    <cellStyle name="_Costs not in AURORA 2006GRC 6.15.06_Rebuttal Power Costs_Electric Rev Req Model (2009 GRC) Rebuttal" xfId="785"/>
    <cellStyle name="_Costs not in AURORA 2006GRC 6.15.06_Rebuttal Power Costs_Electric Rev Req Model (2009 GRC) Rebuttal 2" xfId="786"/>
    <cellStyle name="_Costs not in AURORA 2006GRC 6.15.06_Rebuttal Power Costs_Electric Rev Req Model (2009 GRC) Rebuttal 2 2" xfId="5036"/>
    <cellStyle name="_Costs not in AURORA 2006GRC 6.15.06_Rebuttal Power Costs_Electric Rev Req Model (2009 GRC) Rebuttal 3" xfId="5037"/>
    <cellStyle name="_Costs not in AURORA 2006GRC 6.15.06_Rebuttal Power Costs_Electric Rev Req Model (2009 GRC) Rebuttal REmoval of New  WH Solar AdjustMI" xfId="787"/>
    <cellStyle name="_Costs not in AURORA 2006GRC 6.15.06_Rebuttal Power Costs_Electric Rev Req Model (2009 GRC) Rebuttal REmoval of New  WH Solar AdjustMI 2" xfId="788"/>
    <cellStyle name="_Costs not in AURORA 2006GRC 6.15.06_Rebuttal Power Costs_Electric Rev Req Model (2009 GRC) Rebuttal REmoval of New  WH Solar AdjustMI 2 2" xfId="5038"/>
    <cellStyle name="_Costs not in AURORA 2006GRC 6.15.06_Rebuttal Power Costs_Electric Rev Req Model (2009 GRC) Rebuttal REmoval of New  WH Solar AdjustMI 3" xfId="5039"/>
    <cellStyle name="_Costs not in AURORA 2006GRC 6.15.06_Rebuttal Power Costs_Electric Rev Req Model (2009 GRC) Revised 01-18-2010" xfId="789"/>
    <cellStyle name="_Costs not in AURORA 2006GRC 6.15.06_Rebuttal Power Costs_Electric Rev Req Model (2009 GRC) Revised 01-18-2010 2" xfId="790"/>
    <cellStyle name="_Costs not in AURORA 2006GRC 6.15.06_Rebuttal Power Costs_Electric Rev Req Model (2009 GRC) Revised 01-18-2010 2 2" xfId="5040"/>
    <cellStyle name="_Costs not in AURORA 2006GRC 6.15.06_Rebuttal Power Costs_Electric Rev Req Model (2009 GRC) Revised 01-18-2010 3" xfId="5041"/>
    <cellStyle name="_Costs not in AURORA 2006GRC 6.15.06_Rebuttal Power Costs_Final Order Electric EXHIBIT A-1" xfId="791"/>
    <cellStyle name="_Costs not in AURORA 2006GRC 6.15.06_Rebuttal Power Costs_Final Order Electric EXHIBIT A-1 2" xfId="792"/>
    <cellStyle name="_Costs not in AURORA 2006GRC 6.15.06_Rebuttal Power Costs_Final Order Electric EXHIBIT A-1 2 2" xfId="5042"/>
    <cellStyle name="_Costs not in AURORA 2006GRC 6.15.06_Rebuttal Power Costs_Final Order Electric EXHIBIT A-1 3" xfId="5043"/>
    <cellStyle name="_Costs not in AURORA 2006GRC 6.15.06_RECS vs PTC's w Interest 6-28-10" xfId="5044"/>
    <cellStyle name="_Costs not in AURORA 2006GRC 6.15.06_ROR &amp; CONV FACTOR" xfId="793"/>
    <cellStyle name="_Costs not in AURORA 2006GRC 6.15.06_ROR &amp; CONV FACTOR 2" xfId="794"/>
    <cellStyle name="_Costs not in AURORA 2006GRC 6.15.06_ROR &amp; CONV FACTOR 2 2" xfId="5045"/>
    <cellStyle name="_Costs not in AURORA 2006GRC 6.15.06_ROR &amp; CONV FACTOR 3" xfId="5046"/>
    <cellStyle name="_Costs not in AURORA 2006GRC 6.15.06_ROR 5.02" xfId="795"/>
    <cellStyle name="_Costs not in AURORA 2006GRC 6.15.06_ROR 5.02 2" xfId="796"/>
    <cellStyle name="_Costs not in AURORA 2006GRC 6.15.06_ROR 5.02 2 2" xfId="5047"/>
    <cellStyle name="_Costs not in AURORA 2006GRC 6.15.06_ROR 5.02 3" xfId="5048"/>
    <cellStyle name="_Costs not in AURORA 2006GRC 6.15.06_Wind Integration 10GRC" xfId="5049"/>
    <cellStyle name="_Costs not in AURORA 2006GRC 6.15.06_Wind Integration 10GRC 2" xfId="5050"/>
    <cellStyle name="_Costs not in AURORA 2006GRC w gas price updated" xfId="797"/>
    <cellStyle name="_Costs not in AURORA 2006GRC w gas price updated 10" xfId="13678"/>
    <cellStyle name="_Costs not in AURORA 2006GRC w gas price updated 2" xfId="798"/>
    <cellStyle name="_Costs not in AURORA 2006GRC w gas price updated 2 2" xfId="5051"/>
    <cellStyle name="_Costs not in AURORA 2006GRC w gas price updated 3" xfId="5052"/>
    <cellStyle name="_Costs not in AURORA 2006GRC w gas price updated 3 2" xfId="13679"/>
    <cellStyle name="_Costs not in AURORA 2006GRC w gas price updated 4" xfId="13680"/>
    <cellStyle name="_Costs not in AURORA 2006GRC w gas price updated 4 2" xfId="13681"/>
    <cellStyle name="_Costs not in AURORA 2006GRC w gas price updated 4_2011 Operations Snapshot" xfId="13682"/>
    <cellStyle name="_Costs not in AURORA 2006GRC w gas price updated 4_Department" xfId="13683"/>
    <cellStyle name="_Costs not in AURORA 2006GRC w gas price updated 4_VarX" xfId="13684"/>
    <cellStyle name="_Costs not in AURORA 2006GRC w gas price updated 5" xfId="13685"/>
    <cellStyle name="_Costs not in AURORA 2006GRC w gas price updated 5 2" xfId="13686"/>
    <cellStyle name="_Costs not in AURORA 2006GRC w gas price updated 5 2 2" xfId="13687"/>
    <cellStyle name="_Costs not in AURORA 2006GRC w gas price updated 5 2_County_Stop_Light_Chart_2012_02" xfId="13688"/>
    <cellStyle name="_Costs not in AURORA 2006GRC w gas price updated 5 2_County_Stop_Light_Chart_2012_06" xfId="13689"/>
    <cellStyle name="_Costs not in AURORA 2006GRC w gas price updated 5 2_County_Stop_Light_Chart_Template" xfId="13690"/>
    <cellStyle name="_Costs not in AURORA 2006GRC w gas price updated 5_2011 OM ASM Report" xfId="13691"/>
    <cellStyle name="_Costs not in AURORA 2006GRC w gas price updated 5_2011 OM ASM Report 2" xfId="13692"/>
    <cellStyle name="_Costs not in AURORA 2006GRC w gas price updated 5_2011 OM ASM Report_County_Stop_Light_Chart_2012_02" xfId="13693"/>
    <cellStyle name="_Costs not in AURORA 2006GRC w gas price updated 5_2011 OM ASM Report_County_Stop_Light_Chart_2012_06" xfId="13694"/>
    <cellStyle name="_Costs not in AURORA 2006GRC w gas price updated 5_2011 OM ASM Report_County_Stop_Light_Chart_Template" xfId="13695"/>
    <cellStyle name="_Costs not in AURORA 2006GRC w gas price updated 5_2011 Operations Snapshot" xfId="13696"/>
    <cellStyle name="_Costs not in AURORA 2006GRC w gas price updated 5_2011 Operations Snapshot 2" xfId="13697"/>
    <cellStyle name="_Costs not in AURORA 2006GRC w gas price updated 5_2011 Operations Snapshot_County_Stop_Light_Chart_2012_02" xfId="13698"/>
    <cellStyle name="_Costs not in AURORA 2006GRC w gas price updated 5_2011 Operations Snapshot_County_Stop_Light_Chart_2012_06" xfId="13699"/>
    <cellStyle name="_Costs not in AURORA 2006GRC w gas price updated 5_2011 Operations Snapshot_County_Stop_Light_Chart_Template" xfId="13700"/>
    <cellStyle name="_Costs not in AURORA 2006GRC w gas price updated 5_2012 Operations Snapshot" xfId="13701"/>
    <cellStyle name="_Costs not in AURORA 2006GRC w gas price updated 5_Copy of 2011 OM ASM Report" xfId="13702"/>
    <cellStyle name="_Costs not in AURORA 2006GRC w gas price updated 5_Department" xfId="13703"/>
    <cellStyle name="_Costs not in AURORA 2006GRC w gas price updated 5_Jan 2012 OM ASM Report" xfId="13704"/>
    <cellStyle name="_Costs not in AURORA 2006GRC w gas price updated 5_VarX" xfId="13705"/>
    <cellStyle name="_Costs not in AURORA 2006GRC w gas price updated 6" xfId="13706"/>
    <cellStyle name="_Costs not in AURORA 2006GRC w gas price updated 6 2" xfId="13707"/>
    <cellStyle name="_Costs not in AURORA 2006GRC w gas price updated 6_County_Stop_Light_Chart_2012_02" xfId="13708"/>
    <cellStyle name="_Costs not in AURORA 2006GRC w gas price updated 6_County_Stop_Light_Chart_2012_06" xfId="13709"/>
    <cellStyle name="_Costs not in AURORA 2006GRC w gas price updated 6_County_Stop_Light_Chart_Template" xfId="13710"/>
    <cellStyle name="_Costs not in AURORA 2006GRC w gas price updated 6_Department" xfId="13711"/>
    <cellStyle name="_Costs not in AURORA 2006GRC w gas price updated 6_Department 2" xfId="13712"/>
    <cellStyle name="_Costs not in AURORA 2006GRC w gas price updated 6_VarX" xfId="13713"/>
    <cellStyle name="_Costs not in AURORA 2006GRC w gas price updated 6_VarX 2" xfId="13714"/>
    <cellStyle name="_Costs not in AURORA 2006GRC w gas price updated 7" xfId="13715"/>
    <cellStyle name="_Costs not in AURORA 2006GRC w gas price updated 7 2" xfId="13716"/>
    <cellStyle name="_Costs not in AURORA 2006GRC w gas price updated 7_County_Stop_Light_Chart_2012_02" xfId="13717"/>
    <cellStyle name="_Costs not in AURORA 2006GRC w gas price updated 7_County_Stop_Light_Chart_2012_06" xfId="13718"/>
    <cellStyle name="_Costs not in AURORA 2006GRC w gas price updated 7_County_Stop_Light_Chart_Template" xfId="13719"/>
    <cellStyle name="_Costs not in AURORA 2006GRC w gas price updated 8" xfId="13720"/>
    <cellStyle name="_Costs not in AURORA 2006GRC w gas price updated 9" xfId="13721"/>
    <cellStyle name="_Costs not in AURORA 2006GRC w gas price updated_2011 OM ASM Report" xfId="13722"/>
    <cellStyle name="_Costs not in AURORA 2006GRC w gas price updated_2011 OM ASM Report 2" xfId="13723"/>
    <cellStyle name="_Costs not in AURORA 2006GRC w gas price updated_2011 OM ASM Report_County_Stop_Light_Chart_2012_02" xfId="13724"/>
    <cellStyle name="_Costs not in AURORA 2006GRC w gas price updated_2011 OM ASM Report_County_Stop_Light_Chart_2012_06" xfId="13725"/>
    <cellStyle name="_Costs not in AURORA 2006GRC w gas price updated_2011 OM ASM Report_County_Stop_Light_Chart_Template" xfId="13726"/>
    <cellStyle name="_Costs not in AURORA 2006GRC w gas price updated_Adj Bench DR 3 for Initial Briefs (Electric)" xfId="799"/>
    <cellStyle name="_Costs not in AURORA 2006GRC w gas price updated_Adj Bench DR 3 for Initial Briefs (Electric) 2" xfId="800"/>
    <cellStyle name="_Costs not in AURORA 2006GRC w gas price updated_Adj Bench DR 3 for Initial Briefs (Electric) 2 2" xfId="5053"/>
    <cellStyle name="_Costs not in AURORA 2006GRC w gas price updated_Adj Bench DR 3 for Initial Briefs (Electric) 3" xfId="5054"/>
    <cellStyle name="_Costs not in AURORA 2006GRC w gas price updated_Book1" xfId="5055"/>
    <cellStyle name="_Costs not in AURORA 2006GRC w gas price updated_Book2" xfId="801"/>
    <cellStyle name="_Costs not in AURORA 2006GRC w gas price updated_Book2 2" xfId="802"/>
    <cellStyle name="_Costs not in AURORA 2006GRC w gas price updated_Book2 2 2" xfId="5056"/>
    <cellStyle name="_Costs not in AURORA 2006GRC w gas price updated_Book2 3" xfId="5057"/>
    <cellStyle name="_Costs not in AURORA 2006GRC w gas price updated_Book2_Adj Bench DR 3 for Initial Briefs (Electric)" xfId="803"/>
    <cellStyle name="_Costs not in AURORA 2006GRC w gas price updated_Book2_Adj Bench DR 3 for Initial Briefs (Electric) 2" xfId="804"/>
    <cellStyle name="_Costs not in AURORA 2006GRC w gas price updated_Book2_Adj Bench DR 3 for Initial Briefs (Electric) 2 2" xfId="5058"/>
    <cellStyle name="_Costs not in AURORA 2006GRC w gas price updated_Book2_Adj Bench DR 3 for Initial Briefs (Electric) 3" xfId="5059"/>
    <cellStyle name="_Costs not in AURORA 2006GRC w gas price updated_Book2_Electric Rev Req Model (2009 GRC) Rebuttal" xfId="805"/>
    <cellStyle name="_Costs not in AURORA 2006GRC w gas price updated_Book2_Electric Rev Req Model (2009 GRC) Rebuttal 2" xfId="806"/>
    <cellStyle name="_Costs not in AURORA 2006GRC w gas price updated_Book2_Electric Rev Req Model (2009 GRC) Rebuttal 2 2" xfId="5060"/>
    <cellStyle name="_Costs not in AURORA 2006GRC w gas price updated_Book2_Electric Rev Req Model (2009 GRC) Rebuttal 3" xfId="5061"/>
    <cellStyle name="_Costs not in AURORA 2006GRC w gas price updated_Book2_Electric Rev Req Model (2009 GRC) Rebuttal REmoval of New  WH Solar AdjustMI" xfId="807"/>
    <cellStyle name="_Costs not in AURORA 2006GRC w gas price updated_Book2_Electric Rev Req Model (2009 GRC) Rebuttal REmoval of New  WH Solar AdjustMI 2" xfId="808"/>
    <cellStyle name="_Costs not in AURORA 2006GRC w gas price updated_Book2_Electric Rev Req Model (2009 GRC) Rebuttal REmoval of New  WH Solar AdjustMI 2 2" xfId="5062"/>
    <cellStyle name="_Costs not in AURORA 2006GRC w gas price updated_Book2_Electric Rev Req Model (2009 GRC) Rebuttal REmoval of New  WH Solar AdjustMI 3" xfId="5063"/>
    <cellStyle name="_Costs not in AURORA 2006GRC w gas price updated_Book2_Electric Rev Req Model (2009 GRC) Revised 01-18-2010" xfId="809"/>
    <cellStyle name="_Costs not in AURORA 2006GRC w gas price updated_Book2_Electric Rev Req Model (2009 GRC) Revised 01-18-2010 2" xfId="810"/>
    <cellStyle name="_Costs not in AURORA 2006GRC w gas price updated_Book2_Electric Rev Req Model (2009 GRC) Revised 01-18-2010 2 2" xfId="5064"/>
    <cellStyle name="_Costs not in AURORA 2006GRC w gas price updated_Book2_Electric Rev Req Model (2009 GRC) Revised 01-18-2010 3" xfId="5065"/>
    <cellStyle name="_Costs not in AURORA 2006GRC w gas price updated_Book2_Final Order Electric EXHIBIT A-1" xfId="811"/>
    <cellStyle name="_Costs not in AURORA 2006GRC w gas price updated_Book2_Final Order Electric EXHIBIT A-1 2" xfId="812"/>
    <cellStyle name="_Costs not in AURORA 2006GRC w gas price updated_Book2_Final Order Electric EXHIBIT A-1 2 2" xfId="5066"/>
    <cellStyle name="_Costs not in AURORA 2006GRC w gas price updated_Book2_Final Order Electric EXHIBIT A-1 3" xfId="5067"/>
    <cellStyle name="_Costs not in AURORA 2006GRC w gas price updated_Chelan PUD Power Costs (8-10)" xfId="5068"/>
    <cellStyle name="_Costs not in AURORA 2006GRC w gas price updated_Confidential Material" xfId="5069"/>
    <cellStyle name="_Costs not in AURORA 2006GRC w gas price updated_DEM-WP(C) Colstrip 12 Coal Cost Forecast 2010GRC" xfId="5070"/>
    <cellStyle name="_Costs not in AURORA 2006GRC w gas price updated_DEM-WP(C) Production O&amp;M 2010GRC As-Filed" xfId="5071"/>
    <cellStyle name="_Costs not in AURORA 2006GRC w gas price updated_DEM-WP(C) Production O&amp;M 2010GRC As-Filed 2" xfId="5072"/>
    <cellStyle name="_Costs not in AURORA 2006GRC w gas price updated_Electric Rev Req Model (2009 GRC) " xfId="813"/>
    <cellStyle name="_Costs not in AURORA 2006GRC w gas price updated_Electric Rev Req Model (2009 GRC)  2" xfId="814"/>
    <cellStyle name="_Costs not in AURORA 2006GRC w gas price updated_Electric Rev Req Model (2009 GRC)  2 2" xfId="5073"/>
    <cellStyle name="_Costs not in AURORA 2006GRC w gas price updated_Electric Rev Req Model (2009 GRC)  3" xfId="5074"/>
    <cellStyle name="_Costs not in AURORA 2006GRC w gas price updated_Electric Rev Req Model (2009 GRC) Rebuttal" xfId="815"/>
    <cellStyle name="_Costs not in AURORA 2006GRC w gas price updated_Electric Rev Req Model (2009 GRC) Rebuttal 2" xfId="816"/>
    <cellStyle name="_Costs not in AURORA 2006GRC w gas price updated_Electric Rev Req Model (2009 GRC) Rebuttal 2 2" xfId="5075"/>
    <cellStyle name="_Costs not in AURORA 2006GRC w gas price updated_Electric Rev Req Model (2009 GRC) Rebuttal 3" xfId="5076"/>
    <cellStyle name="_Costs not in AURORA 2006GRC w gas price updated_Electric Rev Req Model (2009 GRC) Rebuttal REmoval of New  WH Solar AdjustMI" xfId="817"/>
    <cellStyle name="_Costs not in AURORA 2006GRC w gas price updated_Electric Rev Req Model (2009 GRC) Rebuttal REmoval of New  WH Solar AdjustMI 2" xfId="818"/>
    <cellStyle name="_Costs not in AURORA 2006GRC w gas price updated_Electric Rev Req Model (2009 GRC) Rebuttal REmoval of New  WH Solar AdjustMI 2 2" xfId="5077"/>
    <cellStyle name="_Costs not in AURORA 2006GRC w gas price updated_Electric Rev Req Model (2009 GRC) Rebuttal REmoval of New  WH Solar AdjustMI 3" xfId="5078"/>
    <cellStyle name="_Costs not in AURORA 2006GRC w gas price updated_Electric Rev Req Model (2009 GRC) Revised 01-18-2010" xfId="819"/>
    <cellStyle name="_Costs not in AURORA 2006GRC w gas price updated_Electric Rev Req Model (2009 GRC) Revised 01-18-2010 2" xfId="820"/>
    <cellStyle name="_Costs not in AURORA 2006GRC w gas price updated_Electric Rev Req Model (2009 GRC) Revised 01-18-2010 2 2" xfId="5079"/>
    <cellStyle name="_Costs not in AURORA 2006GRC w gas price updated_Electric Rev Req Model (2009 GRC) Revised 01-18-2010 3" xfId="5080"/>
    <cellStyle name="_Costs not in AURORA 2006GRC w gas price updated_Electric Rev Req Model (2010 GRC)" xfId="5081"/>
    <cellStyle name="_Costs not in AURORA 2006GRC w gas price updated_Electric Rev Req Model (2010 GRC) SF" xfId="5082"/>
    <cellStyle name="_Costs not in AURORA 2006GRC w gas price updated_Final Order Electric EXHIBIT A-1" xfId="821"/>
    <cellStyle name="_Costs not in AURORA 2006GRC w gas price updated_Final Order Electric EXHIBIT A-1 2" xfId="822"/>
    <cellStyle name="_Costs not in AURORA 2006GRC w gas price updated_Final Order Electric EXHIBIT A-1 2 2" xfId="5083"/>
    <cellStyle name="_Costs not in AURORA 2006GRC w gas price updated_Final Order Electric EXHIBIT A-1 3" xfId="5084"/>
    <cellStyle name="_Costs not in AURORA 2006GRC w gas price updated_NIM Summary" xfId="5085"/>
    <cellStyle name="_Costs not in AURORA 2006GRC w gas price updated_NIM Summary 2" xfId="5086"/>
    <cellStyle name="_Costs not in AURORA 2006GRC w gas price updated_Rebuttal Power Costs" xfId="823"/>
    <cellStyle name="_Costs not in AURORA 2006GRC w gas price updated_Rebuttal Power Costs 2" xfId="824"/>
    <cellStyle name="_Costs not in AURORA 2006GRC w gas price updated_Rebuttal Power Costs 2 2" xfId="5087"/>
    <cellStyle name="_Costs not in AURORA 2006GRC w gas price updated_Rebuttal Power Costs 3" xfId="5088"/>
    <cellStyle name="_Costs not in AURORA 2006GRC w gas price updated_Rebuttal Power Costs_Adj Bench DR 3 for Initial Briefs (Electric)" xfId="825"/>
    <cellStyle name="_Costs not in AURORA 2006GRC w gas price updated_Rebuttal Power Costs_Adj Bench DR 3 for Initial Briefs (Electric) 2" xfId="826"/>
    <cellStyle name="_Costs not in AURORA 2006GRC w gas price updated_Rebuttal Power Costs_Adj Bench DR 3 for Initial Briefs (Electric) 2 2" xfId="5089"/>
    <cellStyle name="_Costs not in AURORA 2006GRC w gas price updated_Rebuttal Power Costs_Adj Bench DR 3 for Initial Briefs (Electric) 3" xfId="5090"/>
    <cellStyle name="_Costs not in AURORA 2006GRC w gas price updated_Rebuttal Power Costs_Electric Rev Req Model (2009 GRC) Rebuttal" xfId="827"/>
    <cellStyle name="_Costs not in AURORA 2006GRC w gas price updated_Rebuttal Power Costs_Electric Rev Req Model (2009 GRC) Rebuttal 2" xfId="828"/>
    <cellStyle name="_Costs not in AURORA 2006GRC w gas price updated_Rebuttal Power Costs_Electric Rev Req Model (2009 GRC) Rebuttal 2 2" xfId="5091"/>
    <cellStyle name="_Costs not in AURORA 2006GRC w gas price updated_Rebuttal Power Costs_Electric Rev Req Model (2009 GRC) Rebuttal 3" xfId="5092"/>
    <cellStyle name="_Costs not in AURORA 2006GRC w gas price updated_Rebuttal Power Costs_Electric Rev Req Model (2009 GRC) Rebuttal REmoval of New  WH Solar AdjustMI" xfId="829"/>
    <cellStyle name="_Costs not in AURORA 2006GRC w gas price updated_Rebuttal Power Costs_Electric Rev Req Model (2009 GRC) Rebuttal REmoval of New  WH Solar AdjustMI 2" xfId="830"/>
    <cellStyle name="_Costs not in AURORA 2006GRC w gas price updated_Rebuttal Power Costs_Electric Rev Req Model (2009 GRC) Rebuttal REmoval of New  WH Solar AdjustMI 2 2" xfId="5093"/>
    <cellStyle name="_Costs not in AURORA 2006GRC w gas price updated_Rebuttal Power Costs_Electric Rev Req Model (2009 GRC) Rebuttal REmoval of New  WH Solar AdjustMI 3" xfId="5094"/>
    <cellStyle name="_Costs not in AURORA 2006GRC w gas price updated_Rebuttal Power Costs_Electric Rev Req Model (2009 GRC) Revised 01-18-2010" xfId="831"/>
    <cellStyle name="_Costs not in AURORA 2006GRC w gas price updated_Rebuttal Power Costs_Electric Rev Req Model (2009 GRC) Revised 01-18-2010 2" xfId="832"/>
    <cellStyle name="_Costs not in AURORA 2006GRC w gas price updated_Rebuttal Power Costs_Electric Rev Req Model (2009 GRC) Revised 01-18-2010 2 2" xfId="5095"/>
    <cellStyle name="_Costs not in AURORA 2006GRC w gas price updated_Rebuttal Power Costs_Electric Rev Req Model (2009 GRC) Revised 01-18-2010 3" xfId="5096"/>
    <cellStyle name="_Costs not in AURORA 2006GRC w gas price updated_Rebuttal Power Costs_Final Order Electric EXHIBIT A-1" xfId="833"/>
    <cellStyle name="_Costs not in AURORA 2006GRC w gas price updated_Rebuttal Power Costs_Final Order Electric EXHIBIT A-1 2" xfId="834"/>
    <cellStyle name="_Costs not in AURORA 2006GRC w gas price updated_Rebuttal Power Costs_Final Order Electric EXHIBIT A-1 2 2" xfId="5097"/>
    <cellStyle name="_Costs not in AURORA 2006GRC w gas price updated_Rebuttal Power Costs_Final Order Electric EXHIBIT A-1 3" xfId="5098"/>
    <cellStyle name="_Costs not in AURORA 2006GRC w gas price updated_TENASKA REGULATORY ASSET" xfId="835"/>
    <cellStyle name="_Costs not in AURORA 2006GRC w gas price updated_TENASKA REGULATORY ASSET 2" xfId="836"/>
    <cellStyle name="_Costs not in AURORA 2006GRC w gas price updated_TENASKA REGULATORY ASSET 2 2" xfId="5099"/>
    <cellStyle name="_Costs not in AURORA 2006GRC w gas price updated_TENASKA REGULATORY ASSET 3" xfId="5100"/>
    <cellStyle name="_Costs not in AURORA 2007 Rate Case" xfId="837"/>
    <cellStyle name="_Costs not in AURORA 2007 Rate Case 10" xfId="13727"/>
    <cellStyle name="_Costs not in AURORA 2007 Rate Case 2" xfId="838"/>
    <cellStyle name="_Costs not in AURORA 2007 Rate Case 2 2" xfId="839"/>
    <cellStyle name="_Costs not in AURORA 2007 Rate Case 2 2 2" xfId="5101"/>
    <cellStyle name="_Costs not in AURORA 2007 Rate Case 2 3" xfId="5102"/>
    <cellStyle name="_Costs not in AURORA 2007 Rate Case 3" xfId="840"/>
    <cellStyle name="_Costs not in AURORA 2007 Rate Case 3 2" xfId="5103"/>
    <cellStyle name="_Costs not in AURORA 2007 Rate Case 4" xfId="5104"/>
    <cellStyle name="_Costs not in AURORA 2007 Rate Case 4 2" xfId="5105"/>
    <cellStyle name="_Costs not in AURORA 2007 Rate Case 4_2011 Operations Snapshot" xfId="13728"/>
    <cellStyle name="_Costs not in AURORA 2007 Rate Case 4_Department" xfId="13729"/>
    <cellStyle name="_Costs not in AURORA 2007 Rate Case 4_VarX" xfId="13730"/>
    <cellStyle name="_Costs not in AURORA 2007 Rate Case 5" xfId="5106"/>
    <cellStyle name="_Costs not in AURORA 2007 Rate Case 5 2" xfId="13731"/>
    <cellStyle name="_Costs not in AURORA 2007 Rate Case 5 2 2" xfId="13732"/>
    <cellStyle name="_Costs not in AURORA 2007 Rate Case 5 2_County_Stop_Light_Chart_2012_02" xfId="13733"/>
    <cellStyle name="_Costs not in AURORA 2007 Rate Case 5 2_County_Stop_Light_Chart_2012_06" xfId="13734"/>
    <cellStyle name="_Costs not in AURORA 2007 Rate Case 5 2_County_Stop_Light_Chart_Template" xfId="13735"/>
    <cellStyle name="_Costs not in AURORA 2007 Rate Case 5_2011 OM ASM Report" xfId="13736"/>
    <cellStyle name="_Costs not in AURORA 2007 Rate Case 5_2011 OM ASM Report 2" xfId="13737"/>
    <cellStyle name="_Costs not in AURORA 2007 Rate Case 5_2011 OM ASM Report_County_Stop_Light_Chart_2012_02" xfId="13738"/>
    <cellStyle name="_Costs not in AURORA 2007 Rate Case 5_2011 OM ASM Report_County_Stop_Light_Chart_2012_06" xfId="13739"/>
    <cellStyle name="_Costs not in AURORA 2007 Rate Case 5_2011 OM ASM Report_County_Stop_Light_Chart_Template" xfId="13740"/>
    <cellStyle name="_Costs not in AURORA 2007 Rate Case 5_2011 Operations Snapshot" xfId="13741"/>
    <cellStyle name="_Costs not in AURORA 2007 Rate Case 5_2011 Operations Snapshot 2" xfId="13742"/>
    <cellStyle name="_Costs not in AURORA 2007 Rate Case 5_2011 Operations Snapshot_County_Stop_Light_Chart_2012_02" xfId="13743"/>
    <cellStyle name="_Costs not in AURORA 2007 Rate Case 5_2011 Operations Snapshot_County_Stop_Light_Chart_2012_06" xfId="13744"/>
    <cellStyle name="_Costs not in AURORA 2007 Rate Case 5_2011 Operations Snapshot_County_Stop_Light_Chart_Template" xfId="13745"/>
    <cellStyle name="_Costs not in AURORA 2007 Rate Case 5_2012 Operations Snapshot" xfId="13746"/>
    <cellStyle name="_Costs not in AURORA 2007 Rate Case 5_Copy of 2011 OM ASM Report" xfId="13747"/>
    <cellStyle name="_Costs not in AURORA 2007 Rate Case 5_Department" xfId="13748"/>
    <cellStyle name="_Costs not in AURORA 2007 Rate Case 5_Jan 2012 OM ASM Report" xfId="13749"/>
    <cellStyle name="_Costs not in AURORA 2007 Rate Case 5_VarX" xfId="13750"/>
    <cellStyle name="_Costs not in AURORA 2007 Rate Case 6" xfId="13751"/>
    <cellStyle name="_Costs not in AURORA 2007 Rate Case 6 2" xfId="13752"/>
    <cellStyle name="_Costs not in AURORA 2007 Rate Case 6_County_Stop_Light_Chart_2012_02" xfId="13753"/>
    <cellStyle name="_Costs not in AURORA 2007 Rate Case 6_County_Stop_Light_Chart_2012_06" xfId="13754"/>
    <cellStyle name="_Costs not in AURORA 2007 Rate Case 6_County_Stop_Light_Chart_Template" xfId="13755"/>
    <cellStyle name="_Costs not in AURORA 2007 Rate Case 6_Department" xfId="13756"/>
    <cellStyle name="_Costs not in AURORA 2007 Rate Case 6_Department 2" xfId="13757"/>
    <cellStyle name="_Costs not in AURORA 2007 Rate Case 6_VarX" xfId="13758"/>
    <cellStyle name="_Costs not in AURORA 2007 Rate Case 6_VarX 2" xfId="13759"/>
    <cellStyle name="_Costs not in AURORA 2007 Rate Case 7" xfId="13760"/>
    <cellStyle name="_Costs not in AURORA 2007 Rate Case 7 2" xfId="13761"/>
    <cellStyle name="_Costs not in AURORA 2007 Rate Case 7_County_Stop_Light_Chart_2012_02" xfId="13762"/>
    <cellStyle name="_Costs not in AURORA 2007 Rate Case 7_County_Stop_Light_Chart_2012_06" xfId="13763"/>
    <cellStyle name="_Costs not in AURORA 2007 Rate Case 7_County_Stop_Light_Chart_Template" xfId="13764"/>
    <cellStyle name="_Costs not in AURORA 2007 Rate Case 8" xfId="13765"/>
    <cellStyle name="_Costs not in AURORA 2007 Rate Case 9" xfId="13766"/>
    <cellStyle name="_Costs not in AURORA 2007 Rate Case_(C) WHE Proforma with ITC cash grant 10 Yr Amort_for deferral_102809" xfId="841"/>
    <cellStyle name="_Costs not in AURORA 2007 Rate Case_(C) WHE Proforma with ITC cash grant 10 Yr Amort_for deferral_102809 2" xfId="842"/>
    <cellStyle name="_Costs not in AURORA 2007 Rate Case_(C) WHE Proforma with ITC cash grant 10 Yr Amort_for deferral_102809 2 2" xfId="5107"/>
    <cellStyle name="_Costs not in AURORA 2007 Rate Case_(C) WHE Proforma with ITC cash grant 10 Yr Amort_for deferral_102809 3" xfId="5108"/>
    <cellStyle name="_Costs not in AURORA 2007 Rate Case_(C) WHE Proforma with ITC cash grant 10 Yr Amort_for deferral_102809_16.07E Wild Horse Wind Expansionwrkingfile" xfId="843"/>
    <cellStyle name="_Costs not in AURORA 2007 Rate Case_(C) WHE Proforma with ITC cash grant 10 Yr Amort_for deferral_102809_16.07E Wild Horse Wind Expansionwrkingfile 2" xfId="844"/>
    <cellStyle name="_Costs not in AURORA 2007 Rate Case_(C) WHE Proforma with ITC cash grant 10 Yr Amort_for deferral_102809_16.07E Wild Horse Wind Expansionwrkingfile 2 2" xfId="5109"/>
    <cellStyle name="_Costs not in AURORA 2007 Rate Case_(C) WHE Proforma with ITC cash grant 10 Yr Amort_for deferral_102809_16.07E Wild Horse Wind Expansionwrkingfile 3" xfId="5110"/>
    <cellStyle name="_Costs not in AURORA 2007 Rate Case_(C) WHE Proforma with ITC cash grant 10 Yr Amort_for deferral_102809_16.07E Wild Horse Wind Expansionwrkingfile SF" xfId="845"/>
    <cellStyle name="_Costs not in AURORA 2007 Rate Case_(C) WHE Proforma with ITC cash grant 10 Yr Amort_for deferral_102809_16.07E Wild Horse Wind Expansionwrkingfile SF 2" xfId="846"/>
    <cellStyle name="_Costs not in AURORA 2007 Rate Case_(C) WHE Proforma with ITC cash grant 10 Yr Amort_for deferral_102809_16.07E Wild Horse Wind Expansionwrkingfile SF 2 2" xfId="5111"/>
    <cellStyle name="_Costs not in AURORA 2007 Rate Case_(C) WHE Proforma with ITC cash grant 10 Yr Amort_for deferral_102809_16.07E Wild Horse Wind Expansionwrkingfile SF 3" xfId="5112"/>
    <cellStyle name="_Costs not in AURORA 2007 Rate Case_(C) WHE Proforma with ITC cash grant 10 Yr Amort_for deferral_102809_16.37E Wild Horse Expansion DeferralRevwrkingfile SF" xfId="847"/>
    <cellStyle name="_Costs not in AURORA 2007 Rate Case_(C) WHE Proforma with ITC cash grant 10 Yr Amort_for deferral_102809_16.37E Wild Horse Expansion DeferralRevwrkingfile SF 2" xfId="848"/>
    <cellStyle name="_Costs not in AURORA 2007 Rate Case_(C) WHE Proforma with ITC cash grant 10 Yr Amort_for deferral_102809_16.37E Wild Horse Expansion DeferralRevwrkingfile SF 2 2" xfId="5113"/>
    <cellStyle name="_Costs not in AURORA 2007 Rate Case_(C) WHE Proforma with ITC cash grant 10 Yr Amort_for deferral_102809_16.37E Wild Horse Expansion DeferralRevwrkingfile SF 3" xfId="5114"/>
    <cellStyle name="_Costs not in AURORA 2007 Rate Case_(C) WHE Proforma with ITC cash grant 10 Yr Amort_for rebuttal_120709" xfId="849"/>
    <cellStyle name="_Costs not in AURORA 2007 Rate Case_(C) WHE Proforma with ITC cash grant 10 Yr Amort_for rebuttal_120709 2" xfId="850"/>
    <cellStyle name="_Costs not in AURORA 2007 Rate Case_(C) WHE Proforma with ITC cash grant 10 Yr Amort_for rebuttal_120709 2 2" xfId="5115"/>
    <cellStyle name="_Costs not in AURORA 2007 Rate Case_(C) WHE Proforma with ITC cash grant 10 Yr Amort_for rebuttal_120709 3" xfId="5116"/>
    <cellStyle name="_Costs not in AURORA 2007 Rate Case_04.07E Wild Horse Wind Expansion" xfId="851"/>
    <cellStyle name="_Costs not in AURORA 2007 Rate Case_04.07E Wild Horse Wind Expansion 2" xfId="852"/>
    <cellStyle name="_Costs not in AURORA 2007 Rate Case_04.07E Wild Horse Wind Expansion 2 2" xfId="5117"/>
    <cellStyle name="_Costs not in AURORA 2007 Rate Case_04.07E Wild Horse Wind Expansion 3" xfId="5118"/>
    <cellStyle name="_Costs not in AURORA 2007 Rate Case_04.07E Wild Horse Wind Expansion_16.07E Wild Horse Wind Expansionwrkingfile" xfId="853"/>
    <cellStyle name="_Costs not in AURORA 2007 Rate Case_04.07E Wild Horse Wind Expansion_16.07E Wild Horse Wind Expansionwrkingfile 2" xfId="854"/>
    <cellStyle name="_Costs not in AURORA 2007 Rate Case_04.07E Wild Horse Wind Expansion_16.07E Wild Horse Wind Expansionwrkingfile 2 2" xfId="5119"/>
    <cellStyle name="_Costs not in AURORA 2007 Rate Case_04.07E Wild Horse Wind Expansion_16.07E Wild Horse Wind Expansionwrkingfile 3" xfId="5120"/>
    <cellStyle name="_Costs not in AURORA 2007 Rate Case_04.07E Wild Horse Wind Expansion_16.07E Wild Horse Wind Expansionwrkingfile SF" xfId="855"/>
    <cellStyle name="_Costs not in AURORA 2007 Rate Case_04.07E Wild Horse Wind Expansion_16.07E Wild Horse Wind Expansionwrkingfile SF 2" xfId="856"/>
    <cellStyle name="_Costs not in AURORA 2007 Rate Case_04.07E Wild Horse Wind Expansion_16.07E Wild Horse Wind Expansionwrkingfile SF 2 2" xfId="5121"/>
    <cellStyle name="_Costs not in AURORA 2007 Rate Case_04.07E Wild Horse Wind Expansion_16.07E Wild Horse Wind Expansionwrkingfile SF 3" xfId="5122"/>
    <cellStyle name="_Costs not in AURORA 2007 Rate Case_04.07E Wild Horse Wind Expansion_16.37E Wild Horse Expansion DeferralRevwrkingfile SF" xfId="857"/>
    <cellStyle name="_Costs not in AURORA 2007 Rate Case_04.07E Wild Horse Wind Expansion_16.37E Wild Horse Expansion DeferralRevwrkingfile SF 2" xfId="858"/>
    <cellStyle name="_Costs not in AURORA 2007 Rate Case_04.07E Wild Horse Wind Expansion_16.37E Wild Horse Expansion DeferralRevwrkingfile SF 2 2" xfId="5123"/>
    <cellStyle name="_Costs not in AURORA 2007 Rate Case_04.07E Wild Horse Wind Expansion_16.37E Wild Horse Expansion DeferralRevwrkingfile SF 3" xfId="5124"/>
    <cellStyle name="_Costs not in AURORA 2007 Rate Case_16.07E Wild Horse Wind Expansionwrkingfile" xfId="859"/>
    <cellStyle name="_Costs not in AURORA 2007 Rate Case_16.07E Wild Horse Wind Expansionwrkingfile 2" xfId="860"/>
    <cellStyle name="_Costs not in AURORA 2007 Rate Case_16.07E Wild Horse Wind Expansionwrkingfile 2 2" xfId="5125"/>
    <cellStyle name="_Costs not in AURORA 2007 Rate Case_16.07E Wild Horse Wind Expansionwrkingfile 3" xfId="5126"/>
    <cellStyle name="_Costs not in AURORA 2007 Rate Case_16.07E Wild Horse Wind Expansionwrkingfile SF" xfId="861"/>
    <cellStyle name="_Costs not in AURORA 2007 Rate Case_16.07E Wild Horse Wind Expansionwrkingfile SF 2" xfId="862"/>
    <cellStyle name="_Costs not in AURORA 2007 Rate Case_16.07E Wild Horse Wind Expansionwrkingfile SF 2 2" xfId="5127"/>
    <cellStyle name="_Costs not in AURORA 2007 Rate Case_16.07E Wild Horse Wind Expansionwrkingfile SF 3" xfId="5128"/>
    <cellStyle name="_Costs not in AURORA 2007 Rate Case_16.37E Wild Horse Expansion DeferralRevwrkingfile SF" xfId="863"/>
    <cellStyle name="_Costs not in AURORA 2007 Rate Case_16.37E Wild Horse Expansion DeferralRevwrkingfile SF 2" xfId="864"/>
    <cellStyle name="_Costs not in AURORA 2007 Rate Case_16.37E Wild Horse Expansion DeferralRevwrkingfile SF 2 2" xfId="5129"/>
    <cellStyle name="_Costs not in AURORA 2007 Rate Case_16.37E Wild Horse Expansion DeferralRevwrkingfile SF 3" xfId="5130"/>
    <cellStyle name="_Costs not in AURORA 2007 Rate Case_2009 Compliance Filing PCA Exhibits for GRC" xfId="5131"/>
    <cellStyle name="_Costs not in AURORA 2007 Rate Case_2009 GRC Compl Filing - Exhibit D" xfId="5132"/>
    <cellStyle name="_Costs not in AURORA 2007 Rate Case_2009 GRC Compl Filing - Exhibit D 2" xfId="5133"/>
    <cellStyle name="_Costs not in AURORA 2007 Rate Case_2011 OM ASM Report" xfId="13767"/>
    <cellStyle name="_Costs not in AURORA 2007 Rate Case_2011 OM ASM Report 2" xfId="13768"/>
    <cellStyle name="_Costs not in AURORA 2007 Rate Case_2011 OM ASM Report_County_Stop_Light_Chart_2012_02" xfId="13769"/>
    <cellStyle name="_Costs not in AURORA 2007 Rate Case_2011 OM ASM Report_County_Stop_Light_Chart_2012_06" xfId="13770"/>
    <cellStyle name="_Costs not in AURORA 2007 Rate Case_2011 OM ASM Report_County_Stop_Light_Chart_Template" xfId="13771"/>
    <cellStyle name="_Costs not in AURORA 2007 Rate Case_3.01 Income Statement" xfId="5134"/>
    <cellStyle name="_Costs not in AURORA 2007 Rate Case_4 31 Regulatory Assets and Liabilities  7 06- Exhibit D" xfId="865"/>
    <cellStyle name="_Costs not in AURORA 2007 Rate Case_4 31 Regulatory Assets and Liabilities  7 06- Exhibit D 2" xfId="866"/>
    <cellStyle name="_Costs not in AURORA 2007 Rate Case_4 31 Regulatory Assets and Liabilities  7 06- Exhibit D 2 2" xfId="5135"/>
    <cellStyle name="_Costs not in AURORA 2007 Rate Case_4 31 Regulatory Assets and Liabilities  7 06- Exhibit D 3" xfId="5136"/>
    <cellStyle name="_Costs not in AURORA 2007 Rate Case_4 31 Regulatory Assets and Liabilities  7 06- Exhibit D_NIM Summary" xfId="5137"/>
    <cellStyle name="_Costs not in AURORA 2007 Rate Case_4 31 Regulatory Assets and Liabilities  7 06- Exhibit D_NIM Summary 2" xfId="5138"/>
    <cellStyle name="_Costs not in AURORA 2007 Rate Case_4 32 Regulatory Assets and Liabilities  7 06- Exhibit D" xfId="867"/>
    <cellStyle name="_Costs not in AURORA 2007 Rate Case_4 32 Regulatory Assets and Liabilities  7 06- Exhibit D 2" xfId="868"/>
    <cellStyle name="_Costs not in AURORA 2007 Rate Case_4 32 Regulatory Assets and Liabilities  7 06- Exhibit D 2 2" xfId="5139"/>
    <cellStyle name="_Costs not in AURORA 2007 Rate Case_4 32 Regulatory Assets and Liabilities  7 06- Exhibit D 3" xfId="5140"/>
    <cellStyle name="_Costs not in AURORA 2007 Rate Case_4 32 Regulatory Assets and Liabilities  7 06- Exhibit D_NIM Summary" xfId="5141"/>
    <cellStyle name="_Costs not in AURORA 2007 Rate Case_4 32 Regulatory Assets and Liabilities  7 06- Exhibit D_NIM Summary 2" xfId="5142"/>
    <cellStyle name="_Costs not in AURORA 2007 Rate Case_AURORA Total New" xfId="5143"/>
    <cellStyle name="_Costs not in AURORA 2007 Rate Case_AURORA Total New 2" xfId="5144"/>
    <cellStyle name="_Costs not in AURORA 2007 Rate Case_Book2" xfId="869"/>
    <cellStyle name="_Costs not in AURORA 2007 Rate Case_Book2 2" xfId="870"/>
    <cellStyle name="_Costs not in AURORA 2007 Rate Case_Book2 2 2" xfId="5145"/>
    <cellStyle name="_Costs not in AURORA 2007 Rate Case_Book2 3" xfId="5146"/>
    <cellStyle name="_Costs not in AURORA 2007 Rate Case_Book2_Adj Bench DR 3 for Initial Briefs (Electric)" xfId="871"/>
    <cellStyle name="_Costs not in AURORA 2007 Rate Case_Book2_Adj Bench DR 3 for Initial Briefs (Electric) 2" xfId="872"/>
    <cellStyle name="_Costs not in AURORA 2007 Rate Case_Book2_Adj Bench DR 3 for Initial Briefs (Electric) 2 2" xfId="5147"/>
    <cellStyle name="_Costs not in AURORA 2007 Rate Case_Book2_Adj Bench DR 3 for Initial Briefs (Electric) 3" xfId="5148"/>
    <cellStyle name="_Costs not in AURORA 2007 Rate Case_Book2_Electric Rev Req Model (2009 GRC) Rebuttal" xfId="873"/>
    <cellStyle name="_Costs not in AURORA 2007 Rate Case_Book2_Electric Rev Req Model (2009 GRC) Rebuttal 2" xfId="874"/>
    <cellStyle name="_Costs not in AURORA 2007 Rate Case_Book2_Electric Rev Req Model (2009 GRC) Rebuttal 2 2" xfId="5149"/>
    <cellStyle name="_Costs not in AURORA 2007 Rate Case_Book2_Electric Rev Req Model (2009 GRC) Rebuttal 3" xfId="5150"/>
    <cellStyle name="_Costs not in AURORA 2007 Rate Case_Book2_Electric Rev Req Model (2009 GRC) Rebuttal REmoval of New  WH Solar AdjustMI" xfId="875"/>
    <cellStyle name="_Costs not in AURORA 2007 Rate Case_Book2_Electric Rev Req Model (2009 GRC) Rebuttal REmoval of New  WH Solar AdjustMI 2" xfId="876"/>
    <cellStyle name="_Costs not in AURORA 2007 Rate Case_Book2_Electric Rev Req Model (2009 GRC) Rebuttal REmoval of New  WH Solar AdjustMI 2 2" xfId="5151"/>
    <cellStyle name="_Costs not in AURORA 2007 Rate Case_Book2_Electric Rev Req Model (2009 GRC) Rebuttal REmoval of New  WH Solar AdjustMI 3" xfId="5152"/>
    <cellStyle name="_Costs not in AURORA 2007 Rate Case_Book2_Electric Rev Req Model (2009 GRC) Revised 01-18-2010" xfId="877"/>
    <cellStyle name="_Costs not in AURORA 2007 Rate Case_Book2_Electric Rev Req Model (2009 GRC) Revised 01-18-2010 2" xfId="878"/>
    <cellStyle name="_Costs not in AURORA 2007 Rate Case_Book2_Electric Rev Req Model (2009 GRC) Revised 01-18-2010 2 2" xfId="5153"/>
    <cellStyle name="_Costs not in AURORA 2007 Rate Case_Book2_Electric Rev Req Model (2009 GRC) Revised 01-18-2010 3" xfId="5154"/>
    <cellStyle name="_Costs not in AURORA 2007 Rate Case_Book2_Final Order Electric EXHIBIT A-1" xfId="879"/>
    <cellStyle name="_Costs not in AURORA 2007 Rate Case_Book2_Final Order Electric EXHIBIT A-1 2" xfId="880"/>
    <cellStyle name="_Costs not in AURORA 2007 Rate Case_Book2_Final Order Electric EXHIBIT A-1 2 2" xfId="5155"/>
    <cellStyle name="_Costs not in AURORA 2007 Rate Case_Book2_Final Order Electric EXHIBIT A-1 3" xfId="5156"/>
    <cellStyle name="_Costs not in AURORA 2007 Rate Case_Book4" xfId="881"/>
    <cellStyle name="_Costs not in AURORA 2007 Rate Case_Book4 2" xfId="882"/>
    <cellStyle name="_Costs not in AURORA 2007 Rate Case_Book4 2 2" xfId="5157"/>
    <cellStyle name="_Costs not in AURORA 2007 Rate Case_Book4 3" xfId="5158"/>
    <cellStyle name="_Costs not in AURORA 2007 Rate Case_Book9" xfId="883"/>
    <cellStyle name="_Costs not in AURORA 2007 Rate Case_Book9 2" xfId="884"/>
    <cellStyle name="_Costs not in AURORA 2007 Rate Case_Book9 2 2" xfId="5159"/>
    <cellStyle name="_Costs not in AURORA 2007 Rate Case_Book9 3" xfId="5160"/>
    <cellStyle name="_Costs not in AURORA 2007 Rate Case_Chelan PUD Power Costs (8-10)" xfId="5161"/>
    <cellStyle name="_Costs not in AURORA 2007 Rate Case_Electric COS Inputs" xfId="885"/>
    <cellStyle name="_Costs not in AURORA 2007 Rate Case_Electric COS Inputs 2" xfId="886"/>
    <cellStyle name="_Costs not in AURORA 2007 Rate Case_Electric COS Inputs 2 2" xfId="887"/>
    <cellStyle name="_Costs not in AURORA 2007 Rate Case_Electric COS Inputs 2 2 2" xfId="5162"/>
    <cellStyle name="_Costs not in AURORA 2007 Rate Case_Electric COS Inputs 2 3" xfId="888"/>
    <cellStyle name="_Costs not in AURORA 2007 Rate Case_Electric COS Inputs 2 3 2" xfId="5163"/>
    <cellStyle name="_Costs not in AURORA 2007 Rate Case_Electric COS Inputs 2 4" xfId="889"/>
    <cellStyle name="_Costs not in AURORA 2007 Rate Case_Electric COS Inputs 2 4 2" xfId="5164"/>
    <cellStyle name="_Costs not in AURORA 2007 Rate Case_Electric COS Inputs 3" xfId="890"/>
    <cellStyle name="_Costs not in AURORA 2007 Rate Case_Electric COS Inputs 3 2" xfId="5165"/>
    <cellStyle name="_Costs not in AURORA 2007 Rate Case_Electric COS Inputs 4" xfId="891"/>
    <cellStyle name="_Costs not in AURORA 2007 Rate Case_Electric COS Inputs 4 2" xfId="5166"/>
    <cellStyle name="_Costs not in AURORA 2007 Rate Case_Electric COS Inputs 5" xfId="5167"/>
    <cellStyle name="_Costs not in AURORA 2007 Rate Case_Electric COS Inputs 6" xfId="5168"/>
    <cellStyle name="_Costs not in AURORA 2007 Rate Case_NIM Summary" xfId="5169"/>
    <cellStyle name="_Costs not in AURORA 2007 Rate Case_NIM Summary 09GRC" xfId="5170"/>
    <cellStyle name="_Costs not in AURORA 2007 Rate Case_NIM Summary 09GRC 2" xfId="5171"/>
    <cellStyle name="_Costs not in AURORA 2007 Rate Case_NIM Summary 2" xfId="5172"/>
    <cellStyle name="_Costs not in AURORA 2007 Rate Case_NIM Summary 3" xfId="5173"/>
    <cellStyle name="_Costs not in AURORA 2007 Rate Case_NIM Summary 4" xfId="5174"/>
    <cellStyle name="_Costs not in AURORA 2007 Rate Case_NIM Summary 5" xfId="5175"/>
    <cellStyle name="_Costs not in AURORA 2007 Rate Case_NIM Summary 6" xfId="5176"/>
    <cellStyle name="_Costs not in AURORA 2007 Rate Case_NIM Summary 7" xfId="5177"/>
    <cellStyle name="_Costs not in AURORA 2007 Rate Case_NIM Summary 8" xfId="5178"/>
    <cellStyle name="_Costs not in AURORA 2007 Rate Case_NIM Summary 9" xfId="5179"/>
    <cellStyle name="_Costs not in AURORA 2007 Rate Case_PCA 10 -  Exhibit D from A Kellogg Jan 2011" xfId="5180"/>
    <cellStyle name="_Costs not in AURORA 2007 Rate Case_PCA 10 -  Exhibit D from A Kellogg July 2011" xfId="5181"/>
    <cellStyle name="_Costs not in AURORA 2007 Rate Case_PCA 10 -  Exhibit D from S Free Rcv'd 12-11" xfId="5182"/>
    <cellStyle name="_Costs not in AURORA 2007 Rate Case_PCA 9 -  Exhibit D April 2010" xfId="5183"/>
    <cellStyle name="_Costs not in AURORA 2007 Rate Case_PCA 9 -  Exhibit D April 2010 (3)" xfId="5184"/>
    <cellStyle name="_Costs not in AURORA 2007 Rate Case_PCA 9 -  Exhibit D April 2010 (3) 2" xfId="5185"/>
    <cellStyle name="_Costs not in AURORA 2007 Rate Case_PCA 9 -  Exhibit D Nov 2010" xfId="5186"/>
    <cellStyle name="_Costs not in AURORA 2007 Rate Case_PCA 9 - Exhibit D at August 2010" xfId="5187"/>
    <cellStyle name="_Costs not in AURORA 2007 Rate Case_PCA 9 - Exhibit D June 2010 GRC" xfId="5188"/>
    <cellStyle name="_Costs not in AURORA 2007 Rate Case_Power Costs - Comparison bx Rbtl-Staff-Jt-PC" xfId="892"/>
    <cellStyle name="_Costs not in AURORA 2007 Rate Case_Power Costs - Comparison bx Rbtl-Staff-Jt-PC 2" xfId="893"/>
    <cellStyle name="_Costs not in AURORA 2007 Rate Case_Power Costs - Comparison bx Rbtl-Staff-Jt-PC 2 2" xfId="5189"/>
    <cellStyle name="_Costs not in AURORA 2007 Rate Case_Power Costs - Comparison bx Rbtl-Staff-Jt-PC 3" xfId="5190"/>
    <cellStyle name="_Costs not in AURORA 2007 Rate Case_Power Costs - Comparison bx Rbtl-Staff-Jt-PC_Adj Bench DR 3 for Initial Briefs (Electric)" xfId="894"/>
    <cellStyle name="_Costs not in AURORA 2007 Rate Case_Power Costs - Comparison bx Rbtl-Staff-Jt-PC_Adj Bench DR 3 for Initial Briefs (Electric) 2" xfId="895"/>
    <cellStyle name="_Costs not in AURORA 2007 Rate Case_Power Costs - Comparison bx Rbtl-Staff-Jt-PC_Adj Bench DR 3 for Initial Briefs (Electric) 2 2" xfId="5191"/>
    <cellStyle name="_Costs not in AURORA 2007 Rate Case_Power Costs - Comparison bx Rbtl-Staff-Jt-PC_Adj Bench DR 3 for Initial Briefs (Electric) 3" xfId="5192"/>
    <cellStyle name="_Costs not in AURORA 2007 Rate Case_Power Costs - Comparison bx Rbtl-Staff-Jt-PC_Electric Rev Req Model (2009 GRC) Rebuttal" xfId="896"/>
    <cellStyle name="_Costs not in AURORA 2007 Rate Case_Power Costs - Comparison bx Rbtl-Staff-Jt-PC_Electric Rev Req Model (2009 GRC) Rebuttal 2" xfId="897"/>
    <cellStyle name="_Costs not in AURORA 2007 Rate Case_Power Costs - Comparison bx Rbtl-Staff-Jt-PC_Electric Rev Req Model (2009 GRC) Rebuttal 2 2" xfId="5193"/>
    <cellStyle name="_Costs not in AURORA 2007 Rate Case_Power Costs - Comparison bx Rbtl-Staff-Jt-PC_Electric Rev Req Model (2009 GRC) Rebuttal 3" xfId="5194"/>
    <cellStyle name="_Costs not in AURORA 2007 Rate Case_Power Costs - Comparison bx Rbtl-Staff-Jt-PC_Electric Rev Req Model (2009 GRC) Rebuttal REmoval of New  WH Solar AdjustMI" xfId="898"/>
    <cellStyle name="_Costs not in AURORA 2007 Rate Case_Power Costs - Comparison bx Rbtl-Staff-Jt-PC_Electric Rev Req Model (2009 GRC) Rebuttal REmoval of New  WH Solar AdjustMI 2" xfId="899"/>
    <cellStyle name="_Costs not in AURORA 2007 Rate Case_Power Costs - Comparison bx Rbtl-Staff-Jt-PC_Electric Rev Req Model (2009 GRC) Rebuttal REmoval of New  WH Solar AdjustMI 2 2" xfId="5195"/>
    <cellStyle name="_Costs not in AURORA 2007 Rate Case_Power Costs - Comparison bx Rbtl-Staff-Jt-PC_Electric Rev Req Model (2009 GRC) Rebuttal REmoval of New  WH Solar AdjustMI 3" xfId="5196"/>
    <cellStyle name="_Costs not in AURORA 2007 Rate Case_Power Costs - Comparison bx Rbtl-Staff-Jt-PC_Electric Rev Req Model (2009 GRC) Revised 01-18-2010" xfId="900"/>
    <cellStyle name="_Costs not in AURORA 2007 Rate Case_Power Costs - Comparison bx Rbtl-Staff-Jt-PC_Electric Rev Req Model (2009 GRC) Revised 01-18-2010 2" xfId="901"/>
    <cellStyle name="_Costs not in AURORA 2007 Rate Case_Power Costs - Comparison bx Rbtl-Staff-Jt-PC_Electric Rev Req Model (2009 GRC) Revised 01-18-2010 2 2" xfId="5197"/>
    <cellStyle name="_Costs not in AURORA 2007 Rate Case_Power Costs - Comparison bx Rbtl-Staff-Jt-PC_Electric Rev Req Model (2009 GRC) Revised 01-18-2010 3" xfId="5198"/>
    <cellStyle name="_Costs not in AURORA 2007 Rate Case_Power Costs - Comparison bx Rbtl-Staff-Jt-PC_Final Order Electric EXHIBIT A-1" xfId="902"/>
    <cellStyle name="_Costs not in AURORA 2007 Rate Case_Power Costs - Comparison bx Rbtl-Staff-Jt-PC_Final Order Electric EXHIBIT A-1 2" xfId="903"/>
    <cellStyle name="_Costs not in AURORA 2007 Rate Case_Power Costs - Comparison bx Rbtl-Staff-Jt-PC_Final Order Electric EXHIBIT A-1 2 2" xfId="5199"/>
    <cellStyle name="_Costs not in AURORA 2007 Rate Case_Power Costs - Comparison bx Rbtl-Staff-Jt-PC_Final Order Electric EXHIBIT A-1 3" xfId="5200"/>
    <cellStyle name="_Costs not in AURORA 2007 Rate Case_Production Adj 4.37" xfId="904"/>
    <cellStyle name="_Costs not in AURORA 2007 Rate Case_Production Adj 4.37 2" xfId="905"/>
    <cellStyle name="_Costs not in AURORA 2007 Rate Case_Production Adj 4.37 2 2" xfId="5201"/>
    <cellStyle name="_Costs not in AURORA 2007 Rate Case_Production Adj 4.37 3" xfId="5202"/>
    <cellStyle name="_Costs not in AURORA 2007 Rate Case_Purchased Power Adj 4.03" xfId="906"/>
    <cellStyle name="_Costs not in AURORA 2007 Rate Case_Purchased Power Adj 4.03 2" xfId="907"/>
    <cellStyle name="_Costs not in AURORA 2007 Rate Case_Purchased Power Adj 4.03 2 2" xfId="5203"/>
    <cellStyle name="_Costs not in AURORA 2007 Rate Case_Purchased Power Adj 4.03 3" xfId="5204"/>
    <cellStyle name="_Costs not in AURORA 2007 Rate Case_Rebuttal Power Costs" xfId="908"/>
    <cellStyle name="_Costs not in AURORA 2007 Rate Case_Rebuttal Power Costs 2" xfId="909"/>
    <cellStyle name="_Costs not in AURORA 2007 Rate Case_Rebuttal Power Costs 2 2" xfId="5205"/>
    <cellStyle name="_Costs not in AURORA 2007 Rate Case_Rebuttal Power Costs 3" xfId="5206"/>
    <cellStyle name="_Costs not in AURORA 2007 Rate Case_Rebuttal Power Costs_Adj Bench DR 3 for Initial Briefs (Electric)" xfId="910"/>
    <cellStyle name="_Costs not in AURORA 2007 Rate Case_Rebuttal Power Costs_Adj Bench DR 3 for Initial Briefs (Electric) 2" xfId="911"/>
    <cellStyle name="_Costs not in AURORA 2007 Rate Case_Rebuttal Power Costs_Adj Bench DR 3 for Initial Briefs (Electric) 2 2" xfId="5207"/>
    <cellStyle name="_Costs not in AURORA 2007 Rate Case_Rebuttal Power Costs_Adj Bench DR 3 for Initial Briefs (Electric) 3" xfId="5208"/>
    <cellStyle name="_Costs not in AURORA 2007 Rate Case_Rebuttal Power Costs_Electric Rev Req Model (2009 GRC) Rebuttal" xfId="912"/>
    <cellStyle name="_Costs not in AURORA 2007 Rate Case_Rebuttal Power Costs_Electric Rev Req Model (2009 GRC) Rebuttal 2" xfId="913"/>
    <cellStyle name="_Costs not in AURORA 2007 Rate Case_Rebuttal Power Costs_Electric Rev Req Model (2009 GRC) Rebuttal 2 2" xfId="5209"/>
    <cellStyle name="_Costs not in AURORA 2007 Rate Case_Rebuttal Power Costs_Electric Rev Req Model (2009 GRC) Rebuttal 3" xfId="5210"/>
    <cellStyle name="_Costs not in AURORA 2007 Rate Case_Rebuttal Power Costs_Electric Rev Req Model (2009 GRC) Rebuttal REmoval of New  WH Solar AdjustMI" xfId="914"/>
    <cellStyle name="_Costs not in AURORA 2007 Rate Case_Rebuttal Power Costs_Electric Rev Req Model (2009 GRC) Rebuttal REmoval of New  WH Solar AdjustMI 2" xfId="915"/>
    <cellStyle name="_Costs not in AURORA 2007 Rate Case_Rebuttal Power Costs_Electric Rev Req Model (2009 GRC) Rebuttal REmoval of New  WH Solar AdjustMI 2 2" xfId="5211"/>
    <cellStyle name="_Costs not in AURORA 2007 Rate Case_Rebuttal Power Costs_Electric Rev Req Model (2009 GRC) Rebuttal REmoval of New  WH Solar AdjustMI 3" xfId="5212"/>
    <cellStyle name="_Costs not in AURORA 2007 Rate Case_Rebuttal Power Costs_Electric Rev Req Model (2009 GRC) Revised 01-18-2010" xfId="916"/>
    <cellStyle name="_Costs not in AURORA 2007 Rate Case_Rebuttal Power Costs_Electric Rev Req Model (2009 GRC) Revised 01-18-2010 2" xfId="917"/>
    <cellStyle name="_Costs not in AURORA 2007 Rate Case_Rebuttal Power Costs_Electric Rev Req Model (2009 GRC) Revised 01-18-2010 2 2" xfId="5213"/>
    <cellStyle name="_Costs not in AURORA 2007 Rate Case_Rebuttal Power Costs_Electric Rev Req Model (2009 GRC) Revised 01-18-2010 3" xfId="5214"/>
    <cellStyle name="_Costs not in AURORA 2007 Rate Case_Rebuttal Power Costs_Final Order Electric EXHIBIT A-1" xfId="918"/>
    <cellStyle name="_Costs not in AURORA 2007 Rate Case_Rebuttal Power Costs_Final Order Electric EXHIBIT A-1 2" xfId="919"/>
    <cellStyle name="_Costs not in AURORA 2007 Rate Case_Rebuttal Power Costs_Final Order Electric EXHIBIT A-1 2 2" xfId="5215"/>
    <cellStyle name="_Costs not in AURORA 2007 Rate Case_Rebuttal Power Costs_Final Order Electric EXHIBIT A-1 3" xfId="5216"/>
    <cellStyle name="_Costs not in AURORA 2007 Rate Case_ROR 5.02" xfId="920"/>
    <cellStyle name="_Costs not in AURORA 2007 Rate Case_ROR 5.02 2" xfId="921"/>
    <cellStyle name="_Costs not in AURORA 2007 Rate Case_ROR 5.02 2 2" xfId="5217"/>
    <cellStyle name="_Costs not in AURORA 2007 Rate Case_ROR 5.02 3" xfId="5218"/>
    <cellStyle name="_Costs not in AURORA 2007 Rate Case_Transmission Workbook for May BOD" xfId="5219"/>
    <cellStyle name="_Costs not in AURORA 2007 Rate Case_Transmission Workbook for May BOD 2" xfId="5220"/>
    <cellStyle name="_Costs not in AURORA 2007 Rate Case_Wind Integration 10GRC" xfId="5221"/>
    <cellStyle name="_Costs not in AURORA 2007 Rate Case_Wind Integration 10GRC 2" xfId="5222"/>
    <cellStyle name="_Costs not in KWI3000 '06Budget" xfId="922"/>
    <cellStyle name="_Costs not in KWI3000 '06Budget 10" xfId="13772"/>
    <cellStyle name="_Costs not in KWI3000 '06Budget 2" xfId="923"/>
    <cellStyle name="_Costs not in KWI3000 '06Budget 2 2" xfId="924"/>
    <cellStyle name="_Costs not in KWI3000 '06Budget 2 2 2" xfId="5223"/>
    <cellStyle name="_Costs not in KWI3000 '06Budget 2 3" xfId="5224"/>
    <cellStyle name="_Costs not in KWI3000 '06Budget 3" xfId="925"/>
    <cellStyle name="_Costs not in KWI3000 '06Budget 3 2" xfId="926"/>
    <cellStyle name="_Costs not in KWI3000 '06Budget 3 2 2" xfId="5225"/>
    <cellStyle name="_Costs not in KWI3000 '06Budget 3 3" xfId="927"/>
    <cellStyle name="_Costs not in KWI3000 '06Budget 3 3 2" xfId="5226"/>
    <cellStyle name="_Costs not in KWI3000 '06Budget 3 4" xfId="928"/>
    <cellStyle name="_Costs not in KWI3000 '06Budget 3 4 2" xfId="5227"/>
    <cellStyle name="_Costs not in KWI3000 '06Budget 4" xfId="929"/>
    <cellStyle name="_Costs not in KWI3000 '06Budget 4 2" xfId="5228"/>
    <cellStyle name="_Costs not in KWI3000 '06Budget 4_2011 Operations Snapshot" xfId="13773"/>
    <cellStyle name="_Costs not in KWI3000 '06Budget 4_Department" xfId="13774"/>
    <cellStyle name="_Costs not in KWI3000 '06Budget 4_VarX" xfId="13775"/>
    <cellStyle name="_Costs not in KWI3000 '06Budget 5" xfId="5229"/>
    <cellStyle name="_Costs not in KWI3000 '06Budget 5 2" xfId="13776"/>
    <cellStyle name="_Costs not in KWI3000 '06Budget 5 2 2" xfId="13777"/>
    <cellStyle name="_Costs not in KWI3000 '06Budget 5 2_County_Stop_Light_Chart_2012_02" xfId="13778"/>
    <cellStyle name="_Costs not in KWI3000 '06Budget 5 2_County_Stop_Light_Chart_2012_06" xfId="13779"/>
    <cellStyle name="_Costs not in KWI3000 '06Budget 5 2_County_Stop_Light_Chart_Template" xfId="13780"/>
    <cellStyle name="_Costs not in KWI3000 '06Budget 5_2011 OM ASM Report" xfId="13781"/>
    <cellStyle name="_Costs not in KWI3000 '06Budget 5_2011 OM ASM Report 2" xfId="13782"/>
    <cellStyle name="_Costs not in KWI3000 '06Budget 5_2011 OM ASM Report_County_Stop_Light_Chart_2012_02" xfId="13783"/>
    <cellStyle name="_Costs not in KWI3000 '06Budget 5_2011 OM ASM Report_County_Stop_Light_Chart_2012_06" xfId="13784"/>
    <cellStyle name="_Costs not in KWI3000 '06Budget 5_2011 OM ASM Report_County_Stop_Light_Chart_Template" xfId="13785"/>
    <cellStyle name="_Costs not in KWI3000 '06Budget 5_2011 Operations Snapshot" xfId="13786"/>
    <cellStyle name="_Costs not in KWI3000 '06Budget 5_2011 Operations Snapshot 2" xfId="13787"/>
    <cellStyle name="_Costs not in KWI3000 '06Budget 5_2011 Operations Snapshot_County_Stop_Light_Chart_2012_02" xfId="13788"/>
    <cellStyle name="_Costs not in KWI3000 '06Budget 5_2011 Operations Snapshot_County_Stop_Light_Chart_2012_06" xfId="13789"/>
    <cellStyle name="_Costs not in KWI3000 '06Budget 5_2011 Operations Snapshot_County_Stop_Light_Chart_Template" xfId="13790"/>
    <cellStyle name="_Costs not in KWI3000 '06Budget 5_2012 Operations Snapshot" xfId="13791"/>
    <cellStyle name="_Costs not in KWI3000 '06Budget 5_Copy of 2011 OM ASM Report" xfId="13792"/>
    <cellStyle name="_Costs not in KWI3000 '06Budget 5_Department" xfId="13793"/>
    <cellStyle name="_Costs not in KWI3000 '06Budget 5_Jan 2012 OM ASM Report" xfId="13794"/>
    <cellStyle name="_Costs not in KWI3000 '06Budget 5_VarX" xfId="13795"/>
    <cellStyle name="_Costs not in KWI3000 '06Budget 6" xfId="5230"/>
    <cellStyle name="_Costs not in KWI3000 '06Budget 6 2" xfId="13796"/>
    <cellStyle name="_Costs not in KWI3000 '06Budget 6_County_Stop_Light_Chart_2012_02" xfId="13797"/>
    <cellStyle name="_Costs not in KWI3000 '06Budget 6_County_Stop_Light_Chart_2012_06" xfId="13798"/>
    <cellStyle name="_Costs not in KWI3000 '06Budget 6_County_Stop_Light_Chart_Template" xfId="13799"/>
    <cellStyle name="_Costs not in KWI3000 '06Budget 6_Department" xfId="13800"/>
    <cellStyle name="_Costs not in KWI3000 '06Budget 6_Department 2" xfId="13801"/>
    <cellStyle name="_Costs not in KWI3000 '06Budget 6_VarX" xfId="13802"/>
    <cellStyle name="_Costs not in KWI3000 '06Budget 6_VarX 2" xfId="13803"/>
    <cellStyle name="_Costs not in KWI3000 '06Budget 7" xfId="5231"/>
    <cellStyle name="_Costs not in KWI3000 '06Budget 7 2" xfId="13804"/>
    <cellStyle name="_Costs not in KWI3000 '06Budget 7_County_Stop_Light_Chart_2012_02" xfId="13805"/>
    <cellStyle name="_Costs not in KWI3000 '06Budget 7_County_Stop_Light_Chart_2012_06" xfId="13806"/>
    <cellStyle name="_Costs not in KWI3000 '06Budget 7_County_Stop_Light_Chart_Template" xfId="13807"/>
    <cellStyle name="_Costs not in KWI3000 '06Budget 8" xfId="13808"/>
    <cellStyle name="_Costs not in KWI3000 '06Budget 9" xfId="13809"/>
    <cellStyle name="_Costs not in KWI3000 '06Budget_(C) WHE Proforma with ITC cash grant 10 Yr Amort_for deferral_102809" xfId="930"/>
    <cellStyle name="_Costs not in KWI3000 '06Budget_(C) WHE Proforma with ITC cash grant 10 Yr Amort_for deferral_102809 2" xfId="931"/>
    <cellStyle name="_Costs not in KWI3000 '06Budget_(C) WHE Proforma with ITC cash grant 10 Yr Amort_for deferral_102809 2 2" xfId="5232"/>
    <cellStyle name="_Costs not in KWI3000 '06Budget_(C) WHE Proforma with ITC cash grant 10 Yr Amort_for deferral_102809 3" xfId="5233"/>
    <cellStyle name="_Costs not in KWI3000 '06Budget_(C) WHE Proforma with ITC cash grant 10 Yr Amort_for deferral_102809_16.07E Wild Horse Wind Expansionwrkingfile" xfId="932"/>
    <cellStyle name="_Costs not in KWI3000 '06Budget_(C) WHE Proforma with ITC cash grant 10 Yr Amort_for deferral_102809_16.07E Wild Horse Wind Expansionwrkingfile 2" xfId="933"/>
    <cellStyle name="_Costs not in KWI3000 '06Budget_(C) WHE Proforma with ITC cash grant 10 Yr Amort_for deferral_102809_16.07E Wild Horse Wind Expansionwrkingfile 2 2" xfId="5234"/>
    <cellStyle name="_Costs not in KWI3000 '06Budget_(C) WHE Proforma with ITC cash grant 10 Yr Amort_for deferral_102809_16.07E Wild Horse Wind Expansionwrkingfile 3" xfId="5235"/>
    <cellStyle name="_Costs not in KWI3000 '06Budget_(C) WHE Proforma with ITC cash grant 10 Yr Amort_for deferral_102809_16.07E Wild Horse Wind Expansionwrkingfile SF" xfId="934"/>
    <cellStyle name="_Costs not in KWI3000 '06Budget_(C) WHE Proforma with ITC cash grant 10 Yr Amort_for deferral_102809_16.07E Wild Horse Wind Expansionwrkingfile SF 2" xfId="935"/>
    <cellStyle name="_Costs not in KWI3000 '06Budget_(C) WHE Proforma with ITC cash grant 10 Yr Amort_for deferral_102809_16.07E Wild Horse Wind Expansionwrkingfile SF 2 2" xfId="5236"/>
    <cellStyle name="_Costs not in KWI3000 '06Budget_(C) WHE Proforma with ITC cash grant 10 Yr Amort_for deferral_102809_16.07E Wild Horse Wind Expansionwrkingfile SF 3" xfId="5237"/>
    <cellStyle name="_Costs not in KWI3000 '06Budget_(C) WHE Proforma with ITC cash grant 10 Yr Amort_for deferral_102809_16.37E Wild Horse Expansion DeferralRevwrkingfile SF" xfId="936"/>
    <cellStyle name="_Costs not in KWI3000 '06Budget_(C) WHE Proforma with ITC cash grant 10 Yr Amort_for deferral_102809_16.37E Wild Horse Expansion DeferralRevwrkingfile SF 2" xfId="937"/>
    <cellStyle name="_Costs not in KWI3000 '06Budget_(C) WHE Proforma with ITC cash grant 10 Yr Amort_for deferral_102809_16.37E Wild Horse Expansion DeferralRevwrkingfile SF 2 2" xfId="5238"/>
    <cellStyle name="_Costs not in KWI3000 '06Budget_(C) WHE Proforma with ITC cash grant 10 Yr Amort_for deferral_102809_16.37E Wild Horse Expansion DeferralRevwrkingfile SF 3" xfId="5239"/>
    <cellStyle name="_Costs not in KWI3000 '06Budget_(C) WHE Proforma with ITC cash grant 10 Yr Amort_for rebuttal_120709" xfId="938"/>
    <cellStyle name="_Costs not in KWI3000 '06Budget_(C) WHE Proforma with ITC cash grant 10 Yr Amort_for rebuttal_120709 2" xfId="939"/>
    <cellStyle name="_Costs not in KWI3000 '06Budget_(C) WHE Proforma with ITC cash grant 10 Yr Amort_for rebuttal_120709 2 2" xfId="5240"/>
    <cellStyle name="_Costs not in KWI3000 '06Budget_(C) WHE Proforma with ITC cash grant 10 Yr Amort_for rebuttal_120709 3" xfId="5241"/>
    <cellStyle name="_Costs not in KWI3000 '06Budget_04.07E Wild Horse Wind Expansion" xfId="940"/>
    <cellStyle name="_Costs not in KWI3000 '06Budget_04.07E Wild Horse Wind Expansion 2" xfId="941"/>
    <cellStyle name="_Costs not in KWI3000 '06Budget_04.07E Wild Horse Wind Expansion 2 2" xfId="5242"/>
    <cellStyle name="_Costs not in KWI3000 '06Budget_04.07E Wild Horse Wind Expansion 3" xfId="5243"/>
    <cellStyle name="_Costs not in KWI3000 '06Budget_04.07E Wild Horse Wind Expansion_16.07E Wild Horse Wind Expansionwrkingfile" xfId="942"/>
    <cellStyle name="_Costs not in KWI3000 '06Budget_04.07E Wild Horse Wind Expansion_16.07E Wild Horse Wind Expansionwrkingfile 2" xfId="943"/>
    <cellStyle name="_Costs not in KWI3000 '06Budget_04.07E Wild Horse Wind Expansion_16.07E Wild Horse Wind Expansionwrkingfile 2 2" xfId="5244"/>
    <cellStyle name="_Costs not in KWI3000 '06Budget_04.07E Wild Horse Wind Expansion_16.07E Wild Horse Wind Expansionwrkingfile 3" xfId="5245"/>
    <cellStyle name="_Costs not in KWI3000 '06Budget_04.07E Wild Horse Wind Expansion_16.07E Wild Horse Wind Expansionwrkingfile SF" xfId="944"/>
    <cellStyle name="_Costs not in KWI3000 '06Budget_04.07E Wild Horse Wind Expansion_16.07E Wild Horse Wind Expansionwrkingfile SF 2" xfId="945"/>
    <cellStyle name="_Costs not in KWI3000 '06Budget_04.07E Wild Horse Wind Expansion_16.07E Wild Horse Wind Expansionwrkingfile SF 2 2" xfId="5246"/>
    <cellStyle name="_Costs not in KWI3000 '06Budget_04.07E Wild Horse Wind Expansion_16.07E Wild Horse Wind Expansionwrkingfile SF 3" xfId="5247"/>
    <cellStyle name="_Costs not in KWI3000 '06Budget_04.07E Wild Horse Wind Expansion_16.37E Wild Horse Expansion DeferralRevwrkingfile SF" xfId="946"/>
    <cellStyle name="_Costs not in KWI3000 '06Budget_04.07E Wild Horse Wind Expansion_16.37E Wild Horse Expansion DeferralRevwrkingfile SF 2" xfId="947"/>
    <cellStyle name="_Costs not in KWI3000 '06Budget_04.07E Wild Horse Wind Expansion_16.37E Wild Horse Expansion DeferralRevwrkingfile SF 2 2" xfId="5248"/>
    <cellStyle name="_Costs not in KWI3000 '06Budget_04.07E Wild Horse Wind Expansion_16.37E Wild Horse Expansion DeferralRevwrkingfile SF 3" xfId="5249"/>
    <cellStyle name="_Costs not in KWI3000 '06Budget_16.07E Wild Horse Wind Expansionwrkingfile" xfId="948"/>
    <cellStyle name="_Costs not in KWI3000 '06Budget_16.07E Wild Horse Wind Expansionwrkingfile 2" xfId="949"/>
    <cellStyle name="_Costs not in KWI3000 '06Budget_16.07E Wild Horse Wind Expansionwrkingfile 2 2" xfId="5250"/>
    <cellStyle name="_Costs not in KWI3000 '06Budget_16.07E Wild Horse Wind Expansionwrkingfile 3" xfId="5251"/>
    <cellStyle name="_Costs not in KWI3000 '06Budget_16.07E Wild Horse Wind Expansionwrkingfile SF" xfId="950"/>
    <cellStyle name="_Costs not in KWI3000 '06Budget_16.07E Wild Horse Wind Expansionwrkingfile SF 2" xfId="951"/>
    <cellStyle name="_Costs not in KWI3000 '06Budget_16.07E Wild Horse Wind Expansionwrkingfile SF 2 2" xfId="5252"/>
    <cellStyle name="_Costs not in KWI3000 '06Budget_16.07E Wild Horse Wind Expansionwrkingfile SF 3" xfId="5253"/>
    <cellStyle name="_Costs not in KWI3000 '06Budget_16.37E Wild Horse Expansion DeferralRevwrkingfile SF" xfId="952"/>
    <cellStyle name="_Costs not in KWI3000 '06Budget_16.37E Wild Horse Expansion DeferralRevwrkingfile SF 2" xfId="953"/>
    <cellStyle name="_Costs not in KWI3000 '06Budget_16.37E Wild Horse Expansion DeferralRevwrkingfile SF 2 2" xfId="5254"/>
    <cellStyle name="_Costs not in KWI3000 '06Budget_16.37E Wild Horse Expansion DeferralRevwrkingfile SF 3" xfId="5255"/>
    <cellStyle name="_Costs not in KWI3000 '06Budget_2009 Compliance Filing PCA Exhibits for GRC" xfId="5256"/>
    <cellStyle name="_Costs not in KWI3000 '06Budget_2009 GRC Compl Filing - Exhibit D" xfId="5257"/>
    <cellStyle name="_Costs not in KWI3000 '06Budget_2009 GRC Compl Filing - Exhibit D 2" xfId="5258"/>
    <cellStyle name="_Costs not in KWI3000 '06Budget_2010 PTC's July1_Dec31 2010 " xfId="5259"/>
    <cellStyle name="_Costs not in KWI3000 '06Budget_2010 PTC's Sept10_Aug11 (Version 4)" xfId="5260"/>
    <cellStyle name="_Costs not in KWI3000 '06Budget_2011 OM ASM Report" xfId="13810"/>
    <cellStyle name="_Costs not in KWI3000 '06Budget_2011 OM ASM Report 2" xfId="13811"/>
    <cellStyle name="_Costs not in KWI3000 '06Budget_2011 OM ASM Report_County_Stop_Light_Chart_2012_02" xfId="13812"/>
    <cellStyle name="_Costs not in KWI3000 '06Budget_2011 OM ASM Report_County_Stop_Light_Chart_2012_06" xfId="13813"/>
    <cellStyle name="_Costs not in KWI3000 '06Budget_2011 OM ASM Report_County_Stop_Light_Chart_Template" xfId="13814"/>
    <cellStyle name="_Costs not in KWI3000 '06Budget_3.01 Income Statement" xfId="5261"/>
    <cellStyle name="_Costs not in KWI3000 '06Budget_4 31 Regulatory Assets and Liabilities  7 06- Exhibit D" xfId="954"/>
    <cellStyle name="_Costs not in KWI3000 '06Budget_4 31 Regulatory Assets and Liabilities  7 06- Exhibit D 2" xfId="955"/>
    <cellStyle name="_Costs not in KWI3000 '06Budget_4 31 Regulatory Assets and Liabilities  7 06- Exhibit D 2 2" xfId="5262"/>
    <cellStyle name="_Costs not in KWI3000 '06Budget_4 31 Regulatory Assets and Liabilities  7 06- Exhibit D 3" xfId="5263"/>
    <cellStyle name="_Costs not in KWI3000 '06Budget_4 31 Regulatory Assets and Liabilities  7 06- Exhibit D_NIM Summary" xfId="5264"/>
    <cellStyle name="_Costs not in KWI3000 '06Budget_4 31 Regulatory Assets and Liabilities  7 06- Exhibit D_NIM Summary 2" xfId="5265"/>
    <cellStyle name="_Costs not in KWI3000 '06Budget_4 32 Regulatory Assets and Liabilities  7 06- Exhibit D" xfId="956"/>
    <cellStyle name="_Costs not in KWI3000 '06Budget_4 32 Regulatory Assets and Liabilities  7 06- Exhibit D 2" xfId="957"/>
    <cellStyle name="_Costs not in KWI3000 '06Budget_4 32 Regulatory Assets and Liabilities  7 06- Exhibit D 2 2" xfId="5266"/>
    <cellStyle name="_Costs not in KWI3000 '06Budget_4 32 Regulatory Assets and Liabilities  7 06- Exhibit D 3" xfId="5267"/>
    <cellStyle name="_Costs not in KWI3000 '06Budget_4 32 Regulatory Assets and Liabilities  7 06- Exhibit D_NIM Summary" xfId="5268"/>
    <cellStyle name="_Costs not in KWI3000 '06Budget_4 32 Regulatory Assets and Liabilities  7 06- Exhibit D_NIM Summary 2" xfId="5269"/>
    <cellStyle name="_Costs not in KWI3000 '06Budget_ACCOUNTS" xfId="5270"/>
    <cellStyle name="_Costs not in KWI3000 '06Budget_Att B to RECs proceeds proposal" xfId="5271"/>
    <cellStyle name="_Costs not in KWI3000 '06Budget_AURORA Total New" xfId="5272"/>
    <cellStyle name="_Costs not in KWI3000 '06Budget_AURORA Total New 2" xfId="5273"/>
    <cellStyle name="_Costs not in KWI3000 '06Budget_Backup for Attachment B 2010-09-09" xfId="5274"/>
    <cellStyle name="_Costs not in KWI3000 '06Budget_Bench Request - Attachment B" xfId="5275"/>
    <cellStyle name="_Costs not in KWI3000 '06Budget_Book2" xfId="958"/>
    <cellStyle name="_Costs not in KWI3000 '06Budget_Book2 2" xfId="959"/>
    <cellStyle name="_Costs not in KWI3000 '06Budget_Book2 2 2" xfId="5276"/>
    <cellStyle name="_Costs not in KWI3000 '06Budget_Book2 3" xfId="5277"/>
    <cellStyle name="_Costs not in KWI3000 '06Budget_Book2_Adj Bench DR 3 for Initial Briefs (Electric)" xfId="960"/>
    <cellStyle name="_Costs not in KWI3000 '06Budget_Book2_Adj Bench DR 3 for Initial Briefs (Electric) 2" xfId="961"/>
    <cellStyle name="_Costs not in KWI3000 '06Budget_Book2_Adj Bench DR 3 for Initial Briefs (Electric) 2 2" xfId="5278"/>
    <cellStyle name="_Costs not in KWI3000 '06Budget_Book2_Adj Bench DR 3 for Initial Briefs (Electric) 3" xfId="5279"/>
    <cellStyle name="_Costs not in KWI3000 '06Budget_Book2_Electric Rev Req Model (2009 GRC) Rebuttal" xfId="962"/>
    <cellStyle name="_Costs not in KWI3000 '06Budget_Book2_Electric Rev Req Model (2009 GRC) Rebuttal 2" xfId="963"/>
    <cellStyle name="_Costs not in KWI3000 '06Budget_Book2_Electric Rev Req Model (2009 GRC) Rebuttal 2 2" xfId="5280"/>
    <cellStyle name="_Costs not in KWI3000 '06Budget_Book2_Electric Rev Req Model (2009 GRC) Rebuttal 3" xfId="5281"/>
    <cellStyle name="_Costs not in KWI3000 '06Budget_Book2_Electric Rev Req Model (2009 GRC) Rebuttal REmoval of New  WH Solar AdjustMI" xfId="964"/>
    <cellStyle name="_Costs not in KWI3000 '06Budget_Book2_Electric Rev Req Model (2009 GRC) Rebuttal REmoval of New  WH Solar AdjustMI 2" xfId="965"/>
    <cellStyle name="_Costs not in KWI3000 '06Budget_Book2_Electric Rev Req Model (2009 GRC) Rebuttal REmoval of New  WH Solar AdjustMI 2 2" xfId="5282"/>
    <cellStyle name="_Costs not in KWI3000 '06Budget_Book2_Electric Rev Req Model (2009 GRC) Rebuttal REmoval of New  WH Solar AdjustMI 3" xfId="5283"/>
    <cellStyle name="_Costs not in KWI3000 '06Budget_Book2_Electric Rev Req Model (2009 GRC) Revised 01-18-2010" xfId="966"/>
    <cellStyle name="_Costs not in KWI3000 '06Budget_Book2_Electric Rev Req Model (2009 GRC) Revised 01-18-2010 2" xfId="967"/>
    <cellStyle name="_Costs not in KWI3000 '06Budget_Book2_Electric Rev Req Model (2009 GRC) Revised 01-18-2010 2 2" xfId="5284"/>
    <cellStyle name="_Costs not in KWI3000 '06Budget_Book2_Electric Rev Req Model (2009 GRC) Revised 01-18-2010 3" xfId="5285"/>
    <cellStyle name="_Costs not in KWI3000 '06Budget_Book2_Final Order Electric EXHIBIT A-1" xfId="968"/>
    <cellStyle name="_Costs not in KWI3000 '06Budget_Book2_Final Order Electric EXHIBIT A-1 2" xfId="969"/>
    <cellStyle name="_Costs not in KWI3000 '06Budget_Book2_Final Order Electric EXHIBIT A-1 2 2" xfId="5286"/>
    <cellStyle name="_Costs not in KWI3000 '06Budget_Book2_Final Order Electric EXHIBIT A-1 3" xfId="5287"/>
    <cellStyle name="_Costs not in KWI3000 '06Budget_Book4" xfId="970"/>
    <cellStyle name="_Costs not in KWI3000 '06Budget_Book4 2" xfId="971"/>
    <cellStyle name="_Costs not in KWI3000 '06Budget_Book4 2 2" xfId="5288"/>
    <cellStyle name="_Costs not in KWI3000 '06Budget_Book4 3" xfId="5289"/>
    <cellStyle name="_Costs not in KWI3000 '06Budget_Book9" xfId="972"/>
    <cellStyle name="_Costs not in KWI3000 '06Budget_Book9 2" xfId="973"/>
    <cellStyle name="_Costs not in KWI3000 '06Budget_Book9 2 2" xfId="5290"/>
    <cellStyle name="_Costs not in KWI3000 '06Budget_Book9 3" xfId="5291"/>
    <cellStyle name="_Costs not in KWI3000 '06Budget_Check the Interest Calculation" xfId="5292"/>
    <cellStyle name="_Costs not in KWI3000 '06Budget_Check the Interest Calculation_Scenario 1 REC vs PTC Offset" xfId="5293"/>
    <cellStyle name="_Costs not in KWI3000 '06Budget_Check the Interest Calculation_Scenario 3" xfId="5294"/>
    <cellStyle name="_Costs not in KWI3000 '06Budget_Chelan PUD Power Costs (8-10)" xfId="5295"/>
    <cellStyle name="_Costs not in KWI3000 '06Budget_DWH-08 (Rate Spread &amp; Design Workpapers)" xfId="5296"/>
    <cellStyle name="_Costs not in KWI3000 '06Budget_Exhibit D fr R Gho 12-31-08" xfId="5297"/>
    <cellStyle name="_Costs not in KWI3000 '06Budget_Exhibit D fr R Gho 12-31-08 2" xfId="5298"/>
    <cellStyle name="_Costs not in KWI3000 '06Budget_Exhibit D fr R Gho 12-31-08 v2" xfId="5299"/>
    <cellStyle name="_Costs not in KWI3000 '06Budget_Exhibit D fr R Gho 12-31-08 v2 2" xfId="5300"/>
    <cellStyle name="_Costs not in KWI3000 '06Budget_Exhibit D fr R Gho 12-31-08 v2_NIM Summary" xfId="5301"/>
    <cellStyle name="_Costs not in KWI3000 '06Budget_Exhibit D fr R Gho 12-31-08 v2_NIM Summary 2" xfId="5302"/>
    <cellStyle name="_Costs not in KWI3000 '06Budget_Exhibit D fr R Gho 12-31-08_NIM Summary" xfId="5303"/>
    <cellStyle name="_Costs not in KWI3000 '06Budget_Exhibit D fr R Gho 12-31-08_NIM Summary 2" xfId="5304"/>
    <cellStyle name="_Costs not in KWI3000 '06Budget_Final 2008 PTC Rate Design Workpapers 10.27.08" xfId="5305"/>
    <cellStyle name="_Costs not in KWI3000 '06Budget_Final 2009 Electric Low Income Workpapers" xfId="5306"/>
    <cellStyle name="_Costs not in KWI3000 '06Budget_Gas Rev Req Model (2010 GRC)" xfId="5307"/>
    <cellStyle name="_Costs not in KWI3000 '06Budget_Hopkins Ridge Prepaid Tran - Interest Earned RY 12ME Feb  '11" xfId="5308"/>
    <cellStyle name="_Costs not in KWI3000 '06Budget_Hopkins Ridge Prepaid Tran - Interest Earned RY 12ME Feb  '11 2" xfId="5309"/>
    <cellStyle name="_Costs not in KWI3000 '06Budget_Hopkins Ridge Prepaid Tran - Interest Earned RY 12ME Feb  '11_NIM Summary" xfId="5310"/>
    <cellStyle name="_Costs not in KWI3000 '06Budget_Hopkins Ridge Prepaid Tran - Interest Earned RY 12ME Feb  '11_NIM Summary 2" xfId="5311"/>
    <cellStyle name="_Costs not in KWI3000 '06Budget_Hopkins Ridge Prepaid Tran - Interest Earned RY 12ME Feb  '11_Transmission Workbook for May BOD" xfId="5312"/>
    <cellStyle name="_Costs not in KWI3000 '06Budget_Hopkins Ridge Prepaid Tran - Interest Earned RY 12ME Feb  '11_Transmission Workbook for May BOD 2" xfId="5313"/>
    <cellStyle name="_Costs not in KWI3000 '06Budget_INPUTS" xfId="974"/>
    <cellStyle name="_Costs not in KWI3000 '06Budget_INPUTS 2" xfId="975"/>
    <cellStyle name="_Costs not in KWI3000 '06Budget_INPUTS 2 2" xfId="5314"/>
    <cellStyle name="_Costs not in KWI3000 '06Budget_INPUTS 3" xfId="5315"/>
    <cellStyle name="_Costs not in KWI3000 '06Budget_NIM Summary" xfId="5316"/>
    <cellStyle name="_Costs not in KWI3000 '06Budget_NIM Summary 09GRC" xfId="5317"/>
    <cellStyle name="_Costs not in KWI3000 '06Budget_NIM Summary 09GRC 2" xfId="5318"/>
    <cellStyle name="_Costs not in KWI3000 '06Budget_NIM Summary 2" xfId="5319"/>
    <cellStyle name="_Costs not in KWI3000 '06Budget_NIM Summary 3" xfId="5320"/>
    <cellStyle name="_Costs not in KWI3000 '06Budget_NIM Summary 4" xfId="5321"/>
    <cellStyle name="_Costs not in KWI3000 '06Budget_NIM Summary 5" xfId="5322"/>
    <cellStyle name="_Costs not in KWI3000 '06Budget_NIM Summary 6" xfId="5323"/>
    <cellStyle name="_Costs not in KWI3000 '06Budget_NIM Summary 7" xfId="5324"/>
    <cellStyle name="_Costs not in KWI3000 '06Budget_NIM Summary 8" xfId="5325"/>
    <cellStyle name="_Costs not in KWI3000 '06Budget_NIM Summary 9" xfId="5326"/>
    <cellStyle name="_Costs not in KWI3000 '06Budget_PCA 10 -  Exhibit D from A Kellogg Jan 2011" xfId="5327"/>
    <cellStyle name="_Costs not in KWI3000 '06Budget_PCA 10 -  Exhibit D from A Kellogg July 2011" xfId="5328"/>
    <cellStyle name="_Costs not in KWI3000 '06Budget_PCA 10 -  Exhibit D from S Free Rcv'd 12-11" xfId="5329"/>
    <cellStyle name="_Costs not in KWI3000 '06Budget_PCA 7 - Exhibit D update 11_30_08 (2)" xfId="5330"/>
    <cellStyle name="_Costs not in KWI3000 '06Budget_PCA 7 - Exhibit D update 11_30_08 (2) 2" xfId="5331"/>
    <cellStyle name="_Costs not in KWI3000 '06Budget_PCA 7 - Exhibit D update 11_30_08 (2) 2 2" xfId="5332"/>
    <cellStyle name="_Costs not in KWI3000 '06Budget_PCA 7 - Exhibit D update 11_30_08 (2) 3" xfId="5333"/>
    <cellStyle name="_Costs not in KWI3000 '06Budget_PCA 7 - Exhibit D update 11_30_08 (2)_NIM Summary" xfId="5334"/>
    <cellStyle name="_Costs not in KWI3000 '06Budget_PCA 7 - Exhibit D update 11_30_08 (2)_NIM Summary 2" xfId="5335"/>
    <cellStyle name="_Costs not in KWI3000 '06Budget_PCA 8 - Exhibit D update 12_31_09" xfId="5336"/>
    <cellStyle name="_Costs not in KWI3000 '06Budget_PCA 9 -  Exhibit D April 2010" xfId="5337"/>
    <cellStyle name="_Costs not in KWI3000 '06Budget_PCA 9 -  Exhibit D April 2010 (3)" xfId="5338"/>
    <cellStyle name="_Costs not in KWI3000 '06Budget_PCA 9 -  Exhibit D April 2010 (3) 2" xfId="5339"/>
    <cellStyle name="_Costs not in KWI3000 '06Budget_PCA 9 -  Exhibit D Feb 2010" xfId="5340"/>
    <cellStyle name="_Costs not in KWI3000 '06Budget_PCA 9 -  Exhibit D Feb 2010 v2" xfId="5341"/>
    <cellStyle name="_Costs not in KWI3000 '06Budget_PCA 9 -  Exhibit D Feb 2010 WF" xfId="5342"/>
    <cellStyle name="_Costs not in KWI3000 '06Budget_PCA 9 -  Exhibit D Jan 2010" xfId="5343"/>
    <cellStyle name="_Costs not in KWI3000 '06Budget_PCA 9 -  Exhibit D March 2010 (2)" xfId="5344"/>
    <cellStyle name="_Costs not in KWI3000 '06Budget_PCA 9 -  Exhibit D Nov 2010" xfId="5345"/>
    <cellStyle name="_Costs not in KWI3000 '06Budget_PCA 9 - Exhibit D at August 2010" xfId="5346"/>
    <cellStyle name="_Costs not in KWI3000 '06Budget_PCA 9 - Exhibit D June 2010 GRC" xfId="5347"/>
    <cellStyle name="_Costs not in KWI3000 '06Budget_Power Costs - Comparison bx Rbtl-Staff-Jt-PC" xfId="976"/>
    <cellStyle name="_Costs not in KWI3000 '06Budget_Power Costs - Comparison bx Rbtl-Staff-Jt-PC 2" xfId="977"/>
    <cellStyle name="_Costs not in KWI3000 '06Budget_Power Costs - Comparison bx Rbtl-Staff-Jt-PC 2 2" xfId="5348"/>
    <cellStyle name="_Costs not in KWI3000 '06Budget_Power Costs - Comparison bx Rbtl-Staff-Jt-PC 3" xfId="5349"/>
    <cellStyle name="_Costs not in KWI3000 '06Budget_Power Costs - Comparison bx Rbtl-Staff-Jt-PC_Adj Bench DR 3 for Initial Briefs (Electric)" xfId="978"/>
    <cellStyle name="_Costs not in KWI3000 '06Budget_Power Costs - Comparison bx Rbtl-Staff-Jt-PC_Adj Bench DR 3 for Initial Briefs (Electric) 2" xfId="979"/>
    <cellStyle name="_Costs not in KWI3000 '06Budget_Power Costs - Comparison bx Rbtl-Staff-Jt-PC_Adj Bench DR 3 for Initial Briefs (Electric) 2 2" xfId="5350"/>
    <cellStyle name="_Costs not in KWI3000 '06Budget_Power Costs - Comparison bx Rbtl-Staff-Jt-PC_Adj Bench DR 3 for Initial Briefs (Electric) 3" xfId="5351"/>
    <cellStyle name="_Costs not in KWI3000 '06Budget_Power Costs - Comparison bx Rbtl-Staff-Jt-PC_Electric Rev Req Model (2009 GRC) Rebuttal" xfId="980"/>
    <cellStyle name="_Costs not in KWI3000 '06Budget_Power Costs - Comparison bx Rbtl-Staff-Jt-PC_Electric Rev Req Model (2009 GRC) Rebuttal 2" xfId="981"/>
    <cellStyle name="_Costs not in KWI3000 '06Budget_Power Costs - Comparison bx Rbtl-Staff-Jt-PC_Electric Rev Req Model (2009 GRC) Rebuttal 2 2" xfId="5352"/>
    <cellStyle name="_Costs not in KWI3000 '06Budget_Power Costs - Comparison bx Rbtl-Staff-Jt-PC_Electric Rev Req Model (2009 GRC) Rebuttal 3" xfId="5353"/>
    <cellStyle name="_Costs not in KWI3000 '06Budget_Power Costs - Comparison bx Rbtl-Staff-Jt-PC_Electric Rev Req Model (2009 GRC) Rebuttal REmoval of New  WH Solar AdjustMI" xfId="982"/>
    <cellStyle name="_Costs not in KWI3000 '06Budget_Power Costs - Comparison bx Rbtl-Staff-Jt-PC_Electric Rev Req Model (2009 GRC) Rebuttal REmoval of New  WH Solar AdjustMI 2" xfId="983"/>
    <cellStyle name="_Costs not in KWI3000 '06Budget_Power Costs - Comparison bx Rbtl-Staff-Jt-PC_Electric Rev Req Model (2009 GRC) Rebuttal REmoval of New  WH Solar AdjustMI 2 2" xfId="5354"/>
    <cellStyle name="_Costs not in KWI3000 '06Budget_Power Costs - Comparison bx Rbtl-Staff-Jt-PC_Electric Rev Req Model (2009 GRC) Rebuttal REmoval of New  WH Solar AdjustMI 3" xfId="5355"/>
    <cellStyle name="_Costs not in KWI3000 '06Budget_Power Costs - Comparison bx Rbtl-Staff-Jt-PC_Electric Rev Req Model (2009 GRC) Revised 01-18-2010" xfId="984"/>
    <cellStyle name="_Costs not in KWI3000 '06Budget_Power Costs - Comparison bx Rbtl-Staff-Jt-PC_Electric Rev Req Model (2009 GRC) Revised 01-18-2010 2" xfId="985"/>
    <cellStyle name="_Costs not in KWI3000 '06Budget_Power Costs - Comparison bx Rbtl-Staff-Jt-PC_Electric Rev Req Model (2009 GRC) Revised 01-18-2010 2 2" xfId="5356"/>
    <cellStyle name="_Costs not in KWI3000 '06Budget_Power Costs - Comparison bx Rbtl-Staff-Jt-PC_Electric Rev Req Model (2009 GRC) Revised 01-18-2010 3" xfId="5357"/>
    <cellStyle name="_Costs not in KWI3000 '06Budget_Power Costs - Comparison bx Rbtl-Staff-Jt-PC_Final Order Electric EXHIBIT A-1" xfId="986"/>
    <cellStyle name="_Costs not in KWI3000 '06Budget_Power Costs - Comparison bx Rbtl-Staff-Jt-PC_Final Order Electric EXHIBIT A-1 2" xfId="987"/>
    <cellStyle name="_Costs not in KWI3000 '06Budget_Power Costs - Comparison bx Rbtl-Staff-Jt-PC_Final Order Electric EXHIBIT A-1 2 2" xfId="5358"/>
    <cellStyle name="_Costs not in KWI3000 '06Budget_Power Costs - Comparison bx Rbtl-Staff-Jt-PC_Final Order Electric EXHIBIT A-1 3" xfId="5359"/>
    <cellStyle name="_Costs not in KWI3000 '06Budget_Production Adj 4.37" xfId="988"/>
    <cellStyle name="_Costs not in KWI3000 '06Budget_Production Adj 4.37 2" xfId="989"/>
    <cellStyle name="_Costs not in KWI3000 '06Budget_Production Adj 4.37 2 2" xfId="5360"/>
    <cellStyle name="_Costs not in KWI3000 '06Budget_Production Adj 4.37 3" xfId="5361"/>
    <cellStyle name="_Costs not in KWI3000 '06Budget_Purchased Power Adj 4.03" xfId="990"/>
    <cellStyle name="_Costs not in KWI3000 '06Budget_Purchased Power Adj 4.03 2" xfId="991"/>
    <cellStyle name="_Costs not in KWI3000 '06Budget_Purchased Power Adj 4.03 2 2" xfId="5362"/>
    <cellStyle name="_Costs not in KWI3000 '06Budget_Purchased Power Adj 4.03 3" xfId="5363"/>
    <cellStyle name="_Costs not in KWI3000 '06Budget_Rebuttal Power Costs" xfId="992"/>
    <cellStyle name="_Costs not in KWI3000 '06Budget_Rebuttal Power Costs 2" xfId="993"/>
    <cellStyle name="_Costs not in KWI3000 '06Budget_Rebuttal Power Costs 2 2" xfId="5364"/>
    <cellStyle name="_Costs not in KWI3000 '06Budget_Rebuttal Power Costs 3" xfId="5365"/>
    <cellStyle name="_Costs not in KWI3000 '06Budget_Rebuttal Power Costs_Adj Bench DR 3 for Initial Briefs (Electric)" xfId="994"/>
    <cellStyle name="_Costs not in KWI3000 '06Budget_Rebuttal Power Costs_Adj Bench DR 3 for Initial Briefs (Electric) 2" xfId="995"/>
    <cellStyle name="_Costs not in KWI3000 '06Budget_Rebuttal Power Costs_Adj Bench DR 3 for Initial Briefs (Electric) 2 2" xfId="5366"/>
    <cellStyle name="_Costs not in KWI3000 '06Budget_Rebuttal Power Costs_Adj Bench DR 3 for Initial Briefs (Electric) 3" xfId="5367"/>
    <cellStyle name="_Costs not in KWI3000 '06Budget_Rebuttal Power Costs_Electric Rev Req Model (2009 GRC) Rebuttal" xfId="996"/>
    <cellStyle name="_Costs not in KWI3000 '06Budget_Rebuttal Power Costs_Electric Rev Req Model (2009 GRC) Rebuttal 2" xfId="997"/>
    <cellStyle name="_Costs not in KWI3000 '06Budget_Rebuttal Power Costs_Electric Rev Req Model (2009 GRC) Rebuttal 2 2" xfId="5368"/>
    <cellStyle name="_Costs not in KWI3000 '06Budget_Rebuttal Power Costs_Electric Rev Req Model (2009 GRC) Rebuttal 3" xfId="5369"/>
    <cellStyle name="_Costs not in KWI3000 '06Budget_Rebuttal Power Costs_Electric Rev Req Model (2009 GRC) Rebuttal REmoval of New  WH Solar AdjustMI" xfId="998"/>
    <cellStyle name="_Costs not in KWI3000 '06Budget_Rebuttal Power Costs_Electric Rev Req Model (2009 GRC) Rebuttal REmoval of New  WH Solar AdjustMI 2" xfId="999"/>
    <cellStyle name="_Costs not in KWI3000 '06Budget_Rebuttal Power Costs_Electric Rev Req Model (2009 GRC) Rebuttal REmoval of New  WH Solar AdjustMI 2 2" xfId="5370"/>
    <cellStyle name="_Costs not in KWI3000 '06Budget_Rebuttal Power Costs_Electric Rev Req Model (2009 GRC) Rebuttal REmoval of New  WH Solar AdjustMI 3" xfId="5371"/>
    <cellStyle name="_Costs not in KWI3000 '06Budget_Rebuttal Power Costs_Electric Rev Req Model (2009 GRC) Revised 01-18-2010" xfId="1000"/>
    <cellStyle name="_Costs not in KWI3000 '06Budget_Rebuttal Power Costs_Electric Rev Req Model (2009 GRC) Revised 01-18-2010 2" xfId="1001"/>
    <cellStyle name="_Costs not in KWI3000 '06Budget_Rebuttal Power Costs_Electric Rev Req Model (2009 GRC) Revised 01-18-2010 2 2" xfId="5372"/>
    <cellStyle name="_Costs not in KWI3000 '06Budget_Rebuttal Power Costs_Electric Rev Req Model (2009 GRC) Revised 01-18-2010 3" xfId="5373"/>
    <cellStyle name="_Costs not in KWI3000 '06Budget_Rebuttal Power Costs_Final Order Electric EXHIBIT A-1" xfId="1002"/>
    <cellStyle name="_Costs not in KWI3000 '06Budget_Rebuttal Power Costs_Final Order Electric EXHIBIT A-1 2" xfId="1003"/>
    <cellStyle name="_Costs not in KWI3000 '06Budget_Rebuttal Power Costs_Final Order Electric EXHIBIT A-1 2 2" xfId="5374"/>
    <cellStyle name="_Costs not in KWI3000 '06Budget_Rebuttal Power Costs_Final Order Electric EXHIBIT A-1 3" xfId="5375"/>
    <cellStyle name="_Costs not in KWI3000 '06Budget_RECS vs PTC's w Interest 6-28-10" xfId="5376"/>
    <cellStyle name="_Costs not in KWI3000 '06Budget_ROR &amp; CONV FACTOR" xfId="1004"/>
    <cellStyle name="_Costs not in KWI3000 '06Budget_ROR &amp; CONV FACTOR 2" xfId="1005"/>
    <cellStyle name="_Costs not in KWI3000 '06Budget_ROR &amp; CONV FACTOR 2 2" xfId="5377"/>
    <cellStyle name="_Costs not in KWI3000 '06Budget_ROR &amp; CONV FACTOR 3" xfId="5378"/>
    <cellStyle name="_Costs not in KWI3000 '06Budget_ROR 5.02" xfId="1006"/>
    <cellStyle name="_Costs not in KWI3000 '06Budget_ROR 5.02 2" xfId="1007"/>
    <cellStyle name="_Costs not in KWI3000 '06Budget_ROR 5.02 2 2" xfId="5379"/>
    <cellStyle name="_Costs not in KWI3000 '06Budget_ROR 5.02 3" xfId="5380"/>
    <cellStyle name="_Costs not in KWI3000 '06Budget_Transmission Workbook for May BOD" xfId="5381"/>
    <cellStyle name="_Costs not in KWI3000 '06Budget_Transmission Workbook for May BOD 2" xfId="5382"/>
    <cellStyle name="_Costs not in KWI3000 '06Budget_Typical Residential Impacts 10.27.08" xfId="5383"/>
    <cellStyle name="_Costs not in KWI3000 '06Budget_Wind Integration 10GRC" xfId="5384"/>
    <cellStyle name="_Costs not in KWI3000 '06Budget_Wind Integration 10GRC 2" xfId="5385"/>
    <cellStyle name="_x0013__County_Stop_Light_Chart_2012_02" xfId="13815"/>
    <cellStyle name="_x0013__County_Stop_Light_Chart_2012_06" xfId="13816"/>
    <cellStyle name="_x0013__County_Stop_Light_Chart_Template" xfId="13817"/>
    <cellStyle name="_Debt" xfId="13818"/>
    <cellStyle name="_Debt 2" xfId="13819"/>
    <cellStyle name="_Debt 2 2" xfId="13820"/>
    <cellStyle name="_Debt 2_2011 Operations Snapshot" xfId="13821"/>
    <cellStyle name="_Debt 2_Department" xfId="13822"/>
    <cellStyle name="_Debt 2_VarX" xfId="13823"/>
    <cellStyle name="_Debt 3" xfId="13824"/>
    <cellStyle name="_Debt 3 2" xfId="13825"/>
    <cellStyle name="_Debt 3 2 2" xfId="13826"/>
    <cellStyle name="_Debt 3 2_County_Stop_Light_Chart_2012_02" xfId="13827"/>
    <cellStyle name="_Debt 3 2_County_Stop_Light_Chart_2012_06" xfId="13828"/>
    <cellStyle name="_Debt 3 2_County_Stop_Light_Chart_Template" xfId="13829"/>
    <cellStyle name="_Debt 3_2011 OM ASM Report" xfId="13830"/>
    <cellStyle name="_Debt 3_2011 OM ASM Report 2" xfId="13831"/>
    <cellStyle name="_Debt 3_2011 OM ASM Report_County_Stop_Light_Chart_2012_02" xfId="13832"/>
    <cellStyle name="_Debt 3_2011 OM ASM Report_County_Stop_Light_Chart_2012_06" xfId="13833"/>
    <cellStyle name="_Debt 3_2011 OM ASM Report_County_Stop_Light_Chart_Template" xfId="13834"/>
    <cellStyle name="_Debt 3_2011 Operations Snapshot" xfId="13835"/>
    <cellStyle name="_Debt 3_2012 Operations Snapshot" xfId="13836"/>
    <cellStyle name="_Debt 3_Copy of 2011 OM ASM Report" xfId="13837"/>
    <cellStyle name="_Debt 3_Jan 2012 OM ASM Report" xfId="13838"/>
    <cellStyle name="_Debt 4" xfId="13839"/>
    <cellStyle name="_Debt 4 2" xfId="13840"/>
    <cellStyle name="_Debt 4 3" xfId="13841"/>
    <cellStyle name="_Debt 4_2011 Operations Snapshot" xfId="13842"/>
    <cellStyle name="_Debt 4_2011 Operations Snapshot 2" xfId="13843"/>
    <cellStyle name="_Debt 4_2011 Operations Snapshot_County_Stop_Light_Chart_2012_02" xfId="13844"/>
    <cellStyle name="_Debt 4_2011 Operations Snapshot_County_Stop_Light_Chart_2012_06" xfId="13845"/>
    <cellStyle name="_Debt 4_2011 Operations Snapshot_County_Stop_Light_Chart_Template" xfId="13846"/>
    <cellStyle name="_Debt 4_2012 Operations Snapshot" xfId="13847"/>
    <cellStyle name="_Debt 4_County_Stop_Light_Chart_2012_02" xfId="13848"/>
    <cellStyle name="_Debt 4_County_Stop_Light_Chart_2012_06" xfId="13849"/>
    <cellStyle name="_Debt 4_County_Stop_Light_Chart_Template" xfId="13850"/>
    <cellStyle name="_Debt 4_Department" xfId="13851"/>
    <cellStyle name="_Debt 4_VarX" xfId="13852"/>
    <cellStyle name="_Debt 5" xfId="13853"/>
    <cellStyle name="_Debt 5 2" xfId="13854"/>
    <cellStyle name="_Debt 5_Department" xfId="13855"/>
    <cellStyle name="_Debt 5_Department 2" xfId="13856"/>
    <cellStyle name="_Debt 5_VarX" xfId="13857"/>
    <cellStyle name="_Debt 5_VarX 2" xfId="13858"/>
    <cellStyle name="_Debt 6" xfId="13859"/>
    <cellStyle name="_Debt_2012 Jan CAP ASM Report" xfId="13860"/>
    <cellStyle name="_Debt_County_Stop_Light_Chart_2012_02" xfId="13861"/>
    <cellStyle name="_Debt_County_Stop_Light_Chart_2012_06" xfId="13862"/>
    <cellStyle name="_Debt_County_Stop_Light_Chart_Template" xfId="13863"/>
    <cellStyle name="_DEM-08C Power Cost Comparison" xfId="5386"/>
    <cellStyle name="_DEM-WP (C) Costs not in AURORA 2006GRC Order 11.30.06 Gas" xfId="5387"/>
    <cellStyle name="_DEM-WP (C) Costs not in AURORA 2006GRC Order 11.30.06 Gas 2" xfId="5388"/>
    <cellStyle name="_DEM-WP (C) Costs not in AURORA 2006GRC Order 11.30.06 Gas_Chelan PUD Power Costs (8-10)" xfId="5389"/>
    <cellStyle name="_DEM-WP (C) Costs not in AURORA 2006GRC Order 11.30.06 Gas_NIM Summary" xfId="5390"/>
    <cellStyle name="_DEM-WP (C) Costs not in AURORA 2006GRC Order 11.30.06 Gas_NIM Summary 2" xfId="5391"/>
    <cellStyle name="_DEM-WP (C) Power Cost 2006GRC Order" xfId="1008"/>
    <cellStyle name="_DEM-WP (C) Power Cost 2006GRC Order 2" xfId="1009"/>
    <cellStyle name="_DEM-WP (C) Power Cost 2006GRC Order 2 2" xfId="1010"/>
    <cellStyle name="_DEM-WP (C) Power Cost 2006GRC Order 2 2 2" xfId="5392"/>
    <cellStyle name="_DEM-WP (C) Power Cost 2006GRC Order 2 3" xfId="5393"/>
    <cellStyle name="_DEM-WP (C) Power Cost 2006GRC Order 3" xfId="1011"/>
    <cellStyle name="_DEM-WP (C) Power Cost 2006GRC Order 3 2" xfId="5394"/>
    <cellStyle name="_DEM-WP (C) Power Cost 2006GRC Order 4" xfId="5395"/>
    <cellStyle name="_DEM-WP (C) Power Cost 2006GRC Order 4 2" xfId="5396"/>
    <cellStyle name="_DEM-WP (C) Power Cost 2006GRC Order 5" xfId="5397"/>
    <cellStyle name="_DEM-WP (C) Power Cost 2006GRC Order_04 07E Wild Horse Wind Expansion (C) (2)" xfId="1012"/>
    <cellStyle name="_DEM-WP (C) Power Cost 2006GRC Order_04 07E Wild Horse Wind Expansion (C) (2) 2" xfId="1013"/>
    <cellStyle name="_DEM-WP (C) Power Cost 2006GRC Order_04 07E Wild Horse Wind Expansion (C) (2) 2 2" xfId="5398"/>
    <cellStyle name="_DEM-WP (C) Power Cost 2006GRC Order_04 07E Wild Horse Wind Expansion (C) (2) 3" xfId="5399"/>
    <cellStyle name="_DEM-WP (C) Power Cost 2006GRC Order_04 07E Wild Horse Wind Expansion (C) (2)_Adj Bench DR 3 for Initial Briefs (Electric)" xfId="1014"/>
    <cellStyle name="_DEM-WP (C) Power Cost 2006GRC Order_04 07E Wild Horse Wind Expansion (C) (2)_Adj Bench DR 3 for Initial Briefs (Electric) 2" xfId="1015"/>
    <cellStyle name="_DEM-WP (C) Power Cost 2006GRC Order_04 07E Wild Horse Wind Expansion (C) (2)_Adj Bench DR 3 for Initial Briefs (Electric) 2 2" xfId="5400"/>
    <cellStyle name="_DEM-WP (C) Power Cost 2006GRC Order_04 07E Wild Horse Wind Expansion (C) (2)_Adj Bench DR 3 for Initial Briefs (Electric) 3" xfId="5401"/>
    <cellStyle name="_DEM-WP (C) Power Cost 2006GRC Order_04 07E Wild Horse Wind Expansion (C) (2)_Book1" xfId="5402"/>
    <cellStyle name="_DEM-WP (C) Power Cost 2006GRC Order_04 07E Wild Horse Wind Expansion (C) (2)_Electric Rev Req Model (2009 GRC) " xfId="1016"/>
    <cellStyle name="_DEM-WP (C) Power Cost 2006GRC Order_04 07E Wild Horse Wind Expansion (C) (2)_Electric Rev Req Model (2009 GRC)  2" xfId="1017"/>
    <cellStyle name="_DEM-WP (C) Power Cost 2006GRC Order_04 07E Wild Horse Wind Expansion (C) (2)_Electric Rev Req Model (2009 GRC)  2 2" xfId="5403"/>
    <cellStyle name="_DEM-WP (C) Power Cost 2006GRC Order_04 07E Wild Horse Wind Expansion (C) (2)_Electric Rev Req Model (2009 GRC)  3" xfId="5404"/>
    <cellStyle name="_DEM-WP (C) Power Cost 2006GRC Order_04 07E Wild Horse Wind Expansion (C) (2)_Electric Rev Req Model (2009 GRC) Rebuttal" xfId="1018"/>
    <cellStyle name="_DEM-WP (C) Power Cost 2006GRC Order_04 07E Wild Horse Wind Expansion (C) (2)_Electric Rev Req Model (2009 GRC) Rebuttal 2" xfId="1019"/>
    <cellStyle name="_DEM-WP (C) Power Cost 2006GRC Order_04 07E Wild Horse Wind Expansion (C) (2)_Electric Rev Req Model (2009 GRC) Rebuttal 2 2" xfId="5405"/>
    <cellStyle name="_DEM-WP (C) Power Cost 2006GRC Order_04 07E Wild Horse Wind Expansion (C) (2)_Electric Rev Req Model (2009 GRC) Rebuttal 3" xfId="5406"/>
    <cellStyle name="_DEM-WP (C) Power Cost 2006GRC Order_04 07E Wild Horse Wind Expansion (C) (2)_Electric Rev Req Model (2009 GRC) Rebuttal REmoval of New  WH Solar AdjustMI" xfId="1020"/>
    <cellStyle name="_DEM-WP (C) Power Cost 2006GRC Order_04 07E Wild Horse Wind Expansion (C) (2)_Electric Rev Req Model (2009 GRC) Rebuttal REmoval of New  WH Solar AdjustMI 2" xfId="1021"/>
    <cellStyle name="_DEM-WP (C) Power Cost 2006GRC Order_04 07E Wild Horse Wind Expansion (C) (2)_Electric Rev Req Model (2009 GRC) Rebuttal REmoval of New  WH Solar AdjustMI 2 2" xfId="5407"/>
    <cellStyle name="_DEM-WP (C) Power Cost 2006GRC Order_04 07E Wild Horse Wind Expansion (C) (2)_Electric Rev Req Model (2009 GRC) Rebuttal REmoval of New  WH Solar AdjustMI 3" xfId="5408"/>
    <cellStyle name="_DEM-WP (C) Power Cost 2006GRC Order_04 07E Wild Horse Wind Expansion (C) (2)_Electric Rev Req Model (2009 GRC) Revised 01-18-2010" xfId="1022"/>
    <cellStyle name="_DEM-WP (C) Power Cost 2006GRC Order_04 07E Wild Horse Wind Expansion (C) (2)_Electric Rev Req Model (2009 GRC) Revised 01-18-2010 2" xfId="1023"/>
    <cellStyle name="_DEM-WP (C) Power Cost 2006GRC Order_04 07E Wild Horse Wind Expansion (C) (2)_Electric Rev Req Model (2009 GRC) Revised 01-18-2010 2 2" xfId="5409"/>
    <cellStyle name="_DEM-WP (C) Power Cost 2006GRC Order_04 07E Wild Horse Wind Expansion (C) (2)_Electric Rev Req Model (2009 GRC) Revised 01-18-2010 3" xfId="5410"/>
    <cellStyle name="_DEM-WP (C) Power Cost 2006GRC Order_04 07E Wild Horse Wind Expansion (C) (2)_Electric Rev Req Model (2010 GRC)" xfId="5411"/>
    <cellStyle name="_DEM-WP (C) Power Cost 2006GRC Order_04 07E Wild Horse Wind Expansion (C) (2)_Electric Rev Req Model (2010 GRC) SF" xfId="5412"/>
    <cellStyle name="_DEM-WP (C) Power Cost 2006GRC Order_04 07E Wild Horse Wind Expansion (C) (2)_Final Order Electric EXHIBIT A-1" xfId="1024"/>
    <cellStyle name="_DEM-WP (C) Power Cost 2006GRC Order_04 07E Wild Horse Wind Expansion (C) (2)_Final Order Electric EXHIBIT A-1 2" xfId="1025"/>
    <cellStyle name="_DEM-WP (C) Power Cost 2006GRC Order_04 07E Wild Horse Wind Expansion (C) (2)_Final Order Electric EXHIBIT A-1 2 2" xfId="5413"/>
    <cellStyle name="_DEM-WP (C) Power Cost 2006GRC Order_04 07E Wild Horse Wind Expansion (C) (2)_Final Order Electric EXHIBIT A-1 3" xfId="5414"/>
    <cellStyle name="_DEM-WP (C) Power Cost 2006GRC Order_04 07E Wild Horse Wind Expansion (C) (2)_TENASKA REGULATORY ASSET" xfId="1026"/>
    <cellStyle name="_DEM-WP (C) Power Cost 2006GRC Order_04 07E Wild Horse Wind Expansion (C) (2)_TENASKA REGULATORY ASSET 2" xfId="1027"/>
    <cellStyle name="_DEM-WP (C) Power Cost 2006GRC Order_04 07E Wild Horse Wind Expansion (C) (2)_TENASKA REGULATORY ASSET 2 2" xfId="5415"/>
    <cellStyle name="_DEM-WP (C) Power Cost 2006GRC Order_04 07E Wild Horse Wind Expansion (C) (2)_TENASKA REGULATORY ASSET 3" xfId="5416"/>
    <cellStyle name="_DEM-WP (C) Power Cost 2006GRC Order_16.37E Wild Horse Expansion DeferralRevwrkingfile SF" xfId="1028"/>
    <cellStyle name="_DEM-WP (C) Power Cost 2006GRC Order_16.37E Wild Horse Expansion DeferralRevwrkingfile SF 2" xfId="1029"/>
    <cellStyle name="_DEM-WP (C) Power Cost 2006GRC Order_16.37E Wild Horse Expansion DeferralRevwrkingfile SF 2 2" xfId="5417"/>
    <cellStyle name="_DEM-WP (C) Power Cost 2006GRC Order_16.37E Wild Horse Expansion DeferralRevwrkingfile SF 3" xfId="5418"/>
    <cellStyle name="_DEM-WP (C) Power Cost 2006GRC Order_2009 Compliance Filing PCA Exhibits for GRC" xfId="5419"/>
    <cellStyle name="_DEM-WP (C) Power Cost 2006GRC Order_2009 GRC Compl Filing - Exhibit D" xfId="5420"/>
    <cellStyle name="_DEM-WP (C) Power Cost 2006GRC Order_2009 GRC Compl Filing - Exhibit D 2" xfId="5421"/>
    <cellStyle name="_DEM-WP (C) Power Cost 2006GRC Order_3.01 Income Statement" xfId="5422"/>
    <cellStyle name="_DEM-WP (C) Power Cost 2006GRC Order_4 31 Regulatory Assets and Liabilities  7 06- Exhibit D" xfId="1030"/>
    <cellStyle name="_DEM-WP (C) Power Cost 2006GRC Order_4 31 Regulatory Assets and Liabilities  7 06- Exhibit D 2" xfId="1031"/>
    <cellStyle name="_DEM-WP (C) Power Cost 2006GRC Order_4 31 Regulatory Assets and Liabilities  7 06- Exhibit D 2 2" xfId="5423"/>
    <cellStyle name="_DEM-WP (C) Power Cost 2006GRC Order_4 31 Regulatory Assets and Liabilities  7 06- Exhibit D 3" xfId="5424"/>
    <cellStyle name="_DEM-WP (C) Power Cost 2006GRC Order_4 31 Regulatory Assets and Liabilities  7 06- Exhibit D_NIM Summary" xfId="5425"/>
    <cellStyle name="_DEM-WP (C) Power Cost 2006GRC Order_4 31 Regulatory Assets and Liabilities  7 06- Exhibit D_NIM Summary 2" xfId="5426"/>
    <cellStyle name="_DEM-WP (C) Power Cost 2006GRC Order_4 32 Regulatory Assets and Liabilities  7 06- Exhibit D" xfId="1032"/>
    <cellStyle name="_DEM-WP (C) Power Cost 2006GRC Order_4 32 Regulatory Assets and Liabilities  7 06- Exhibit D 2" xfId="1033"/>
    <cellStyle name="_DEM-WP (C) Power Cost 2006GRC Order_4 32 Regulatory Assets and Liabilities  7 06- Exhibit D 2 2" xfId="5427"/>
    <cellStyle name="_DEM-WP (C) Power Cost 2006GRC Order_4 32 Regulatory Assets and Liabilities  7 06- Exhibit D 3" xfId="5428"/>
    <cellStyle name="_DEM-WP (C) Power Cost 2006GRC Order_4 32 Regulatory Assets and Liabilities  7 06- Exhibit D_NIM Summary" xfId="5429"/>
    <cellStyle name="_DEM-WP (C) Power Cost 2006GRC Order_4 32 Regulatory Assets and Liabilities  7 06- Exhibit D_NIM Summary 2" xfId="5430"/>
    <cellStyle name="_DEM-WP (C) Power Cost 2006GRC Order_AURORA Total New" xfId="5431"/>
    <cellStyle name="_DEM-WP (C) Power Cost 2006GRC Order_AURORA Total New 2" xfId="5432"/>
    <cellStyle name="_DEM-WP (C) Power Cost 2006GRC Order_Book2" xfId="1034"/>
    <cellStyle name="_DEM-WP (C) Power Cost 2006GRC Order_Book2 2" xfId="1035"/>
    <cellStyle name="_DEM-WP (C) Power Cost 2006GRC Order_Book2 2 2" xfId="5433"/>
    <cellStyle name="_DEM-WP (C) Power Cost 2006GRC Order_Book2 3" xfId="5434"/>
    <cellStyle name="_DEM-WP (C) Power Cost 2006GRC Order_Book2_Adj Bench DR 3 for Initial Briefs (Electric)" xfId="1036"/>
    <cellStyle name="_DEM-WP (C) Power Cost 2006GRC Order_Book2_Adj Bench DR 3 for Initial Briefs (Electric) 2" xfId="1037"/>
    <cellStyle name="_DEM-WP (C) Power Cost 2006GRC Order_Book2_Adj Bench DR 3 for Initial Briefs (Electric) 2 2" xfId="5435"/>
    <cellStyle name="_DEM-WP (C) Power Cost 2006GRC Order_Book2_Adj Bench DR 3 for Initial Briefs (Electric) 3" xfId="5436"/>
    <cellStyle name="_DEM-WP (C) Power Cost 2006GRC Order_Book2_Electric Rev Req Model (2009 GRC) Rebuttal" xfId="1038"/>
    <cellStyle name="_DEM-WP (C) Power Cost 2006GRC Order_Book2_Electric Rev Req Model (2009 GRC) Rebuttal 2" xfId="1039"/>
    <cellStyle name="_DEM-WP (C) Power Cost 2006GRC Order_Book2_Electric Rev Req Model (2009 GRC) Rebuttal 2 2" xfId="5437"/>
    <cellStyle name="_DEM-WP (C) Power Cost 2006GRC Order_Book2_Electric Rev Req Model (2009 GRC) Rebuttal 3" xfId="5438"/>
    <cellStyle name="_DEM-WP (C) Power Cost 2006GRC Order_Book2_Electric Rev Req Model (2009 GRC) Rebuttal REmoval of New  WH Solar AdjustMI" xfId="1040"/>
    <cellStyle name="_DEM-WP (C) Power Cost 2006GRC Order_Book2_Electric Rev Req Model (2009 GRC) Rebuttal REmoval of New  WH Solar AdjustMI 2" xfId="1041"/>
    <cellStyle name="_DEM-WP (C) Power Cost 2006GRC Order_Book2_Electric Rev Req Model (2009 GRC) Rebuttal REmoval of New  WH Solar AdjustMI 2 2" xfId="5439"/>
    <cellStyle name="_DEM-WP (C) Power Cost 2006GRC Order_Book2_Electric Rev Req Model (2009 GRC) Rebuttal REmoval of New  WH Solar AdjustMI 3" xfId="5440"/>
    <cellStyle name="_DEM-WP (C) Power Cost 2006GRC Order_Book2_Electric Rev Req Model (2009 GRC) Revised 01-18-2010" xfId="1042"/>
    <cellStyle name="_DEM-WP (C) Power Cost 2006GRC Order_Book2_Electric Rev Req Model (2009 GRC) Revised 01-18-2010 2" xfId="1043"/>
    <cellStyle name="_DEM-WP (C) Power Cost 2006GRC Order_Book2_Electric Rev Req Model (2009 GRC) Revised 01-18-2010 2 2" xfId="5441"/>
    <cellStyle name="_DEM-WP (C) Power Cost 2006GRC Order_Book2_Electric Rev Req Model (2009 GRC) Revised 01-18-2010 3" xfId="5442"/>
    <cellStyle name="_DEM-WP (C) Power Cost 2006GRC Order_Book2_Final Order Electric EXHIBIT A-1" xfId="1044"/>
    <cellStyle name="_DEM-WP (C) Power Cost 2006GRC Order_Book2_Final Order Electric EXHIBIT A-1 2" xfId="1045"/>
    <cellStyle name="_DEM-WP (C) Power Cost 2006GRC Order_Book2_Final Order Electric EXHIBIT A-1 2 2" xfId="5443"/>
    <cellStyle name="_DEM-WP (C) Power Cost 2006GRC Order_Book2_Final Order Electric EXHIBIT A-1 3" xfId="5444"/>
    <cellStyle name="_DEM-WP (C) Power Cost 2006GRC Order_Book4" xfId="1046"/>
    <cellStyle name="_DEM-WP (C) Power Cost 2006GRC Order_Book4 2" xfId="1047"/>
    <cellStyle name="_DEM-WP (C) Power Cost 2006GRC Order_Book4 2 2" xfId="5445"/>
    <cellStyle name="_DEM-WP (C) Power Cost 2006GRC Order_Book4 3" xfId="5446"/>
    <cellStyle name="_DEM-WP (C) Power Cost 2006GRC Order_Book9" xfId="1048"/>
    <cellStyle name="_DEM-WP (C) Power Cost 2006GRC Order_Book9 2" xfId="1049"/>
    <cellStyle name="_DEM-WP (C) Power Cost 2006GRC Order_Book9 2 2" xfId="5447"/>
    <cellStyle name="_DEM-WP (C) Power Cost 2006GRC Order_Book9 3" xfId="5448"/>
    <cellStyle name="_DEM-WP (C) Power Cost 2006GRC Order_Chelan PUD Power Costs (8-10)" xfId="5449"/>
    <cellStyle name="_DEM-WP (C) Power Cost 2006GRC Order_Electric COS Inputs" xfId="1050"/>
    <cellStyle name="_DEM-WP (C) Power Cost 2006GRC Order_Electric COS Inputs 2" xfId="1051"/>
    <cellStyle name="_DEM-WP (C) Power Cost 2006GRC Order_Electric COS Inputs 2 2" xfId="1052"/>
    <cellStyle name="_DEM-WP (C) Power Cost 2006GRC Order_Electric COS Inputs 2 2 2" xfId="5450"/>
    <cellStyle name="_DEM-WP (C) Power Cost 2006GRC Order_Electric COS Inputs 2 3" xfId="1053"/>
    <cellStyle name="_DEM-WP (C) Power Cost 2006GRC Order_Electric COS Inputs 2 3 2" xfId="5451"/>
    <cellStyle name="_DEM-WP (C) Power Cost 2006GRC Order_Electric COS Inputs 2 4" xfId="1054"/>
    <cellStyle name="_DEM-WP (C) Power Cost 2006GRC Order_Electric COS Inputs 2 4 2" xfId="5452"/>
    <cellStyle name="_DEM-WP (C) Power Cost 2006GRC Order_Electric COS Inputs 3" xfId="1055"/>
    <cellStyle name="_DEM-WP (C) Power Cost 2006GRC Order_Electric COS Inputs 3 2" xfId="5453"/>
    <cellStyle name="_DEM-WP (C) Power Cost 2006GRC Order_Electric COS Inputs 4" xfId="1056"/>
    <cellStyle name="_DEM-WP (C) Power Cost 2006GRC Order_Electric COS Inputs 4 2" xfId="5454"/>
    <cellStyle name="_DEM-WP (C) Power Cost 2006GRC Order_Electric COS Inputs 5" xfId="5455"/>
    <cellStyle name="_DEM-WP (C) Power Cost 2006GRC Order_Electric COS Inputs 6" xfId="5456"/>
    <cellStyle name="_DEM-WP (C) Power Cost 2006GRC Order_NIM Summary" xfId="5457"/>
    <cellStyle name="_DEM-WP (C) Power Cost 2006GRC Order_NIM Summary 09GRC" xfId="5458"/>
    <cellStyle name="_DEM-WP (C) Power Cost 2006GRC Order_NIM Summary 09GRC 2" xfId="5459"/>
    <cellStyle name="_DEM-WP (C) Power Cost 2006GRC Order_NIM Summary 2" xfId="5460"/>
    <cellStyle name="_DEM-WP (C) Power Cost 2006GRC Order_NIM Summary 3" xfId="5461"/>
    <cellStyle name="_DEM-WP (C) Power Cost 2006GRC Order_NIM Summary 4" xfId="5462"/>
    <cellStyle name="_DEM-WP (C) Power Cost 2006GRC Order_NIM Summary 5" xfId="5463"/>
    <cellStyle name="_DEM-WP (C) Power Cost 2006GRC Order_NIM Summary 6" xfId="5464"/>
    <cellStyle name="_DEM-WP (C) Power Cost 2006GRC Order_NIM Summary 7" xfId="5465"/>
    <cellStyle name="_DEM-WP (C) Power Cost 2006GRC Order_NIM Summary 8" xfId="5466"/>
    <cellStyle name="_DEM-WP (C) Power Cost 2006GRC Order_NIM Summary 9" xfId="5467"/>
    <cellStyle name="_DEM-WP (C) Power Cost 2006GRC Order_PCA 10 -  Exhibit D from A Kellogg Jan 2011" xfId="5468"/>
    <cellStyle name="_DEM-WP (C) Power Cost 2006GRC Order_PCA 10 -  Exhibit D from A Kellogg July 2011" xfId="5469"/>
    <cellStyle name="_DEM-WP (C) Power Cost 2006GRC Order_PCA 10 -  Exhibit D from S Free Rcv'd 12-11" xfId="5470"/>
    <cellStyle name="_DEM-WP (C) Power Cost 2006GRC Order_PCA 9 -  Exhibit D April 2010" xfId="5471"/>
    <cellStyle name="_DEM-WP (C) Power Cost 2006GRC Order_PCA 9 -  Exhibit D April 2010 (3)" xfId="5472"/>
    <cellStyle name="_DEM-WP (C) Power Cost 2006GRC Order_PCA 9 -  Exhibit D April 2010 (3) 2" xfId="5473"/>
    <cellStyle name="_DEM-WP (C) Power Cost 2006GRC Order_PCA 9 -  Exhibit D Nov 2010" xfId="5474"/>
    <cellStyle name="_DEM-WP (C) Power Cost 2006GRC Order_PCA 9 - Exhibit D at August 2010" xfId="5475"/>
    <cellStyle name="_DEM-WP (C) Power Cost 2006GRC Order_PCA 9 - Exhibit D June 2010 GRC" xfId="5476"/>
    <cellStyle name="_DEM-WP (C) Power Cost 2006GRC Order_Power Costs - Comparison bx Rbtl-Staff-Jt-PC" xfId="1057"/>
    <cellStyle name="_DEM-WP (C) Power Cost 2006GRC Order_Power Costs - Comparison bx Rbtl-Staff-Jt-PC 2" xfId="1058"/>
    <cellStyle name="_DEM-WP (C) Power Cost 2006GRC Order_Power Costs - Comparison bx Rbtl-Staff-Jt-PC 2 2" xfId="5477"/>
    <cellStyle name="_DEM-WP (C) Power Cost 2006GRC Order_Power Costs - Comparison bx Rbtl-Staff-Jt-PC 3" xfId="5478"/>
    <cellStyle name="_DEM-WP (C) Power Cost 2006GRC Order_Power Costs - Comparison bx Rbtl-Staff-Jt-PC_Adj Bench DR 3 for Initial Briefs (Electric)" xfId="1059"/>
    <cellStyle name="_DEM-WP (C) Power Cost 2006GRC Order_Power Costs - Comparison bx Rbtl-Staff-Jt-PC_Adj Bench DR 3 for Initial Briefs (Electric) 2" xfId="1060"/>
    <cellStyle name="_DEM-WP (C) Power Cost 2006GRC Order_Power Costs - Comparison bx Rbtl-Staff-Jt-PC_Adj Bench DR 3 for Initial Briefs (Electric) 2 2" xfId="5479"/>
    <cellStyle name="_DEM-WP (C) Power Cost 2006GRC Order_Power Costs - Comparison bx Rbtl-Staff-Jt-PC_Adj Bench DR 3 for Initial Briefs (Electric) 3" xfId="5480"/>
    <cellStyle name="_DEM-WP (C) Power Cost 2006GRC Order_Power Costs - Comparison bx Rbtl-Staff-Jt-PC_Electric Rev Req Model (2009 GRC) Rebuttal" xfId="1061"/>
    <cellStyle name="_DEM-WP (C) Power Cost 2006GRC Order_Power Costs - Comparison bx Rbtl-Staff-Jt-PC_Electric Rev Req Model (2009 GRC) Rebuttal 2" xfId="1062"/>
    <cellStyle name="_DEM-WP (C) Power Cost 2006GRC Order_Power Costs - Comparison bx Rbtl-Staff-Jt-PC_Electric Rev Req Model (2009 GRC) Rebuttal 2 2" xfId="5481"/>
    <cellStyle name="_DEM-WP (C) Power Cost 2006GRC Order_Power Costs - Comparison bx Rbtl-Staff-Jt-PC_Electric Rev Req Model (2009 GRC) Rebuttal 3" xfId="5482"/>
    <cellStyle name="_DEM-WP (C) Power Cost 2006GRC Order_Power Costs - Comparison bx Rbtl-Staff-Jt-PC_Electric Rev Req Model (2009 GRC) Rebuttal REmoval of New  WH Solar AdjustMI" xfId="1063"/>
    <cellStyle name="_DEM-WP (C) Power Cost 2006GRC Order_Power Costs - Comparison bx Rbtl-Staff-Jt-PC_Electric Rev Req Model (2009 GRC) Rebuttal REmoval of New  WH Solar AdjustMI 2" xfId="1064"/>
    <cellStyle name="_DEM-WP (C) Power Cost 2006GRC Order_Power Costs - Comparison bx Rbtl-Staff-Jt-PC_Electric Rev Req Model (2009 GRC) Rebuttal REmoval of New  WH Solar AdjustMI 2 2" xfId="5483"/>
    <cellStyle name="_DEM-WP (C) Power Cost 2006GRC Order_Power Costs - Comparison bx Rbtl-Staff-Jt-PC_Electric Rev Req Model (2009 GRC) Rebuttal REmoval of New  WH Solar AdjustMI 3" xfId="5484"/>
    <cellStyle name="_DEM-WP (C) Power Cost 2006GRC Order_Power Costs - Comparison bx Rbtl-Staff-Jt-PC_Electric Rev Req Model (2009 GRC) Revised 01-18-2010" xfId="1065"/>
    <cellStyle name="_DEM-WP (C) Power Cost 2006GRC Order_Power Costs - Comparison bx Rbtl-Staff-Jt-PC_Electric Rev Req Model (2009 GRC) Revised 01-18-2010 2" xfId="1066"/>
    <cellStyle name="_DEM-WP (C) Power Cost 2006GRC Order_Power Costs - Comparison bx Rbtl-Staff-Jt-PC_Electric Rev Req Model (2009 GRC) Revised 01-18-2010 2 2" xfId="5485"/>
    <cellStyle name="_DEM-WP (C) Power Cost 2006GRC Order_Power Costs - Comparison bx Rbtl-Staff-Jt-PC_Electric Rev Req Model (2009 GRC) Revised 01-18-2010 3" xfId="5486"/>
    <cellStyle name="_DEM-WP (C) Power Cost 2006GRC Order_Power Costs - Comparison bx Rbtl-Staff-Jt-PC_Final Order Electric EXHIBIT A-1" xfId="1067"/>
    <cellStyle name="_DEM-WP (C) Power Cost 2006GRC Order_Power Costs - Comparison bx Rbtl-Staff-Jt-PC_Final Order Electric EXHIBIT A-1 2" xfId="1068"/>
    <cellStyle name="_DEM-WP (C) Power Cost 2006GRC Order_Power Costs - Comparison bx Rbtl-Staff-Jt-PC_Final Order Electric EXHIBIT A-1 2 2" xfId="5487"/>
    <cellStyle name="_DEM-WP (C) Power Cost 2006GRC Order_Power Costs - Comparison bx Rbtl-Staff-Jt-PC_Final Order Electric EXHIBIT A-1 3" xfId="5488"/>
    <cellStyle name="_DEM-WP (C) Power Cost 2006GRC Order_Production Adj 4.37" xfId="1069"/>
    <cellStyle name="_DEM-WP (C) Power Cost 2006GRC Order_Production Adj 4.37 2" xfId="1070"/>
    <cellStyle name="_DEM-WP (C) Power Cost 2006GRC Order_Production Adj 4.37 2 2" xfId="5489"/>
    <cellStyle name="_DEM-WP (C) Power Cost 2006GRC Order_Production Adj 4.37 3" xfId="5490"/>
    <cellStyle name="_DEM-WP (C) Power Cost 2006GRC Order_Purchased Power Adj 4.03" xfId="1071"/>
    <cellStyle name="_DEM-WP (C) Power Cost 2006GRC Order_Purchased Power Adj 4.03 2" xfId="1072"/>
    <cellStyle name="_DEM-WP (C) Power Cost 2006GRC Order_Purchased Power Adj 4.03 2 2" xfId="5491"/>
    <cellStyle name="_DEM-WP (C) Power Cost 2006GRC Order_Purchased Power Adj 4.03 3" xfId="5492"/>
    <cellStyle name="_DEM-WP (C) Power Cost 2006GRC Order_Rebuttal Power Costs" xfId="1073"/>
    <cellStyle name="_DEM-WP (C) Power Cost 2006GRC Order_Rebuttal Power Costs 2" xfId="1074"/>
    <cellStyle name="_DEM-WP (C) Power Cost 2006GRC Order_Rebuttal Power Costs 2 2" xfId="5493"/>
    <cellStyle name="_DEM-WP (C) Power Cost 2006GRC Order_Rebuttal Power Costs 3" xfId="5494"/>
    <cellStyle name="_DEM-WP (C) Power Cost 2006GRC Order_Rebuttal Power Costs_Adj Bench DR 3 for Initial Briefs (Electric)" xfId="1075"/>
    <cellStyle name="_DEM-WP (C) Power Cost 2006GRC Order_Rebuttal Power Costs_Adj Bench DR 3 for Initial Briefs (Electric) 2" xfId="1076"/>
    <cellStyle name="_DEM-WP (C) Power Cost 2006GRC Order_Rebuttal Power Costs_Adj Bench DR 3 for Initial Briefs (Electric) 2 2" xfId="5495"/>
    <cellStyle name="_DEM-WP (C) Power Cost 2006GRC Order_Rebuttal Power Costs_Adj Bench DR 3 for Initial Briefs (Electric) 3" xfId="5496"/>
    <cellStyle name="_DEM-WP (C) Power Cost 2006GRC Order_Rebuttal Power Costs_Electric Rev Req Model (2009 GRC) Rebuttal" xfId="1077"/>
    <cellStyle name="_DEM-WP (C) Power Cost 2006GRC Order_Rebuttal Power Costs_Electric Rev Req Model (2009 GRC) Rebuttal 2" xfId="1078"/>
    <cellStyle name="_DEM-WP (C) Power Cost 2006GRC Order_Rebuttal Power Costs_Electric Rev Req Model (2009 GRC) Rebuttal 2 2" xfId="5497"/>
    <cellStyle name="_DEM-WP (C) Power Cost 2006GRC Order_Rebuttal Power Costs_Electric Rev Req Model (2009 GRC) Rebuttal 3" xfId="5498"/>
    <cellStyle name="_DEM-WP (C) Power Cost 2006GRC Order_Rebuttal Power Costs_Electric Rev Req Model (2009 GRC) Rebuttal REmoval of New  WH Solar AdjustMI" xfId="1079"/>
    <cellStyle name="_DEM-WP (C) Power Cost 2006GRC Order_Rebuttal Power Costs_Electric Rev Req Model (2009 GRC) Rebuttal REmoval of New  WH Solar AdjustMI 2" xfId="1080"/>
    <cellStyle name="_DEM-WP (C) Power Cost 2006GRC Order_Rebuttal Power Costs_Electric Rev Req Model (2009 GRC) Rebuttal REmoval of New  WH Solar AdjustMI 2 2" xfId="5499"/>
    <cellStyle name="_DEM-WP (C) Power Cost 2006GRC Order_Rebuttal Power Costs_Electric Rev Req Model (2009 GRC) Rebuttal REmoval of New  WH Solar AdjustMI 3" xfId="5500"/>
    <cellStyle name="_DEM-WP (C) Power Cost 2006GRC Order_Rebuttal Power Costs_Electric Rev Req Model (2009 GRC) Revised 01-18-2010" xfId="1081"/>
    <cellStyle name="_DEM-WP (C) Power Cost 2006GRC Order_Rebuttal Power Costs_Electric Rev Req Model (2009 GRC) Revised 01-18-2010 2" xfId="1082"/>
    <cellStyle name="_DEM-WP (C) Power Cost 2006GRC Order_Rebuttal Power Costs_Electric Rev Req Model (2009 GRC) Revised 01-18-2010 2 2" xfId="5501"/>
    <cellStyle name="_DEM-WP (C) Power Cost 2006GRC Order_Rebuttal Power Costs_Electric Rev Req Model (2009 GRC) Revised 01-18-2010 3" xfId="5502"/>
    <cellStyle name="_DEM-WP (C) Power Cost 2006GRC Order_Rebuttal Power Costs_Final Order Electric EXHIBIT A-1" xfId="1083"/>
    <cellStyle name="_DEM-WP (C) Power Cost 2006GRC Order_Rebuttal Power Costs_Final Order Electric EXHIBIT A-1 2" xfId="1084"/>
    <cellStyle name="_DEM-WP (C) Power Cost 2006GRC Order_Rebuttal Power Costs_Final Order Electric EXHIBIT A-1 2 2" xfId="5503"/>
    <cellStyle name="_DEM-WP (C) Power Cost 2006GRC Order_Rebuttal Power Costs_Final Order Electric EXHIBIT A-1 3" xfId="5504"/>
    <cellStyle name="_DEM-WP (C) Power Cost 2006GRC Order_ROR 5.02" xfId="1085"/>
    <cellStyle name="_DEM-WP (C) Power Cost 2006GRC Order_ROR 5.02 2" xfId="1086"/>
    <cellStyle name="_DEM-WP (C) Power Cost 2006GRC Order_ROR 5.02 2 2" xfId="5505"/>
    <cellStyle name="_DEM-WP (C) Power Cost 2006GRC Order_ROR 5.02 3" xfId="5506"/>
    <cellStyle name="_DEM-WP (C) Power Cost 2006GRC Order_Scenario 1 REC vs PTC Offset" xfId="5507"/>
    <cellStyle name="_DEM-WP (C) Power Cost 2006GRC Order_Scenario 3" xfId="5508"/>
    <cellStyle name="_DEM-WP (C) Power Cost 2006GRC Order_Wind Integration 10GRC" xfId="5509"/>
    <cellStyle name="_DEM-WP (C) Power Cost 2006GRC Order_Wind Integration 10GRC 2" xfId="5510"/>
    <cellStyle name="_DEM-WP Revised (HC) Wild Horse 2006GRC" xfId="1087"/>
    <cellStyle name="_DEM-WP Revised (HC) Wild Horse 2006GRC 2" xfId="1088"/>
    <cellStyle name="_DEM-WP Revised (HC) Wild Horse 2006GRC 2 2" xfId="5511"/>
    <cellStyle name="_DEM-WP Revised (HC) Wild Horse 2006GRC 3" xfId="5512"/>
    <cellStyle name="_DEM-WP Revised (HC) Wild Horse 2006GRC_16.37E Wild Horse Expansion DeferralRevwrkingfile SF" xfId="1089"/>
    <cellStyle name="_DEM-WP Revised (HC) Wild Horse 2006GRC_16.37E Wild Horse Expansion DeferralRevwrkingfile SF 2" xfId="1090"/>
    <cellStyle name="_DEM-WP Revised (HC) Wild Horse 2006GRC_16.37E Wild Horse Expansion DeferralRevwrkingfile SF 2 2" xfId="5513"/>
    <cellStyle name="_DEM-WP Revised (HC) Wild Horse 2006GRC_16.37E Wild Horse Expansion DeferralRevwrkingfile SF 3" xfId="5514"/>
    <cellStyle name="_DEM-WP Revised (HC) Wild Horse 2006GRC_2009 GRC Compl Filing - Exhibit D" xfId="5515"/>
    <cellStyle name="_DEM-WP Revised (HC) Wild Horse 2006GRC_2009 GRC Compl Filing - Exhibit D 2" xfId="5516"/>
    <cellStyle name="_DEM-WP Revised (HC) Wild Horse 2006GRC_Adj Bench DR 3 for Initial Briefs (Electric)" xfId="1091"/>
    <cellStyle name="_DEM-WP Revised (HC) Wild Horse 2006GRC_Adj Bench DR 3 for Initial Briefs (Electric) 2" xfId="1092"/>
    <cellStyle name="_DEM-WP Revised (HC) Wild Horse 2006GRC_Adj Bench DR 3 for Initial Briefs (Electric) 2 2" xfId="5517"/>
    <cellStyle name="_DEM-WP Revised (HC) Wild Horse 2006GRC_Adj Bench DR 3 for Initial Briefs (Electric) 3" xfId="5518"/>
    <cellStyle name="_DEM-WP Revised (HC) Wild Horse 2006GRC_Book1" xfId="5519"/>
    <cellStyle name="_DEM-WP Revised (HC) Wild Horse 2006GRC_Book2" xfId="1093"/>
    <cellStyle name="_DEM-WP Revised (HC) Wild Horse 2006GRC_Book2 2" xfId="1094"/>
    <cellStyle name="_DEM-WP Revised (HC) Wild Horse 2006GRC_Book2 2 2" xfId="5520"/>
    <cellStyle name="_DEM-WP Revised (HC) Wild Horse 2006GRC_Book2 3" xfId="5521"/>
    <cellStyle name="_DEM-WP Revised (HC) Wild Horse 2006GRC_Book4" xfId="1095"/>
    <cellStyle name="_DEM-WP Revised (HC) Wild Horse 2006GRC_Book4 2" xfId="1096"/>
    <cellStyle name="_DEM-WP Revised (HC) Wild Horse 2006GRC_Book4 2 2" xfId="5522"/>
    <cellStyle name="_DEM-WP Revised (HC) Wild Horse 2006GRC_Book4 3" xfId="5523"/>
    <cellStyle name="_DEM-WP Revised (HC) Wild Horse 2006GRC_Electric Rev Req Model (2009 GRC) " xfId="1097"/>
    <cellStyle name="_DEM-WP Revised (HC) Wild Horse 2006GRC_Electric Rev Req Model (2009 GRC)  2" xfId="1098"/>
    <cellStyle name="_DEM-WP Revised (HC) Wild Horse 2006GRC_Electric Rev Req Model (2009 GRC)  2 2" xfId="5524"/>
    <cellStyle name="_DEM-WP Revised (HC) Wild Horse 2006GRC_Electric Rev Req Model (2009 GRC)  3" xfId="5525"/>
    <cellStyle name="_DEM-WP Revised (HC) Wild Horse 2006GRC_Electric Rev Req Model (2009 GRC) Rebuttal" xfId="1099"/>
    <cellStyle name="_DEM-WP Revised (HC) Wild Horse 2006GRC_Electric Rev Req Model (2009 GRC) Rebuttal 2" xfId="1100"/>
    <cellStyle name="_DEM-WP Revised (HC) Wild Horse 2006GRC_Electric Rev Req Model (2009 GRC) Rebuttal 2 2" xfId="5526"/>
    <cellStyle name="_DEM-WP Revised (HC) Wild Horse 2006GRC_Electric Rev Req Model (2009 GRC) Rebuttal 3" xfId="5527"/>
    <cellStyle name="_DEM-WP Revised (HC) Wild Horse 2006GRC_Electric Rev Req Model (2009 GRC) Rebuttal REmoval of New  WH Solar AdjustMI" xfId="1101"/>
    <cellStyle name="_DEM-WP Revised (HC) Wild Horse 2006GRC_Electric Rev Req Model (2009 GRC) Rebuttal REmoval of New  WH Solar AdjustMI 2" xfId="1102"/>
    <cellStyle name="_DEM-WP Revised (HC) Wild Horse 2006GRC_Electric Rev Req Model (2009 GRC) Rebuttal REmoval of New  WH Solar AdjustMI 2 2" xfId="5528"/>
    <cellStyle name="_DEM-WP Revised (HC) Wild Horse 2006GRC_Electric Rev Req Model (2009 GRC) Rebuttal REmoval of New  WH Solar AdjustMI 3" xfId="5529"/>
    <cellStyle name="_DEM-WP Revised (HC) Wild Horse 2006GRC_Electric Rev Req Model (2009 GRC) Revised 01-18-2010" xfId="1103"/>
    <cellStyle name="_DEM-WP Revised (HC) Wild Horse 2006GRC_Electric Rev Req Model (2009 GRC) Revised 01-18-2010 2" xfId="1104"/>
    <cellStyle name="_DEM-WP Revised (HC) Wild Horse 2006GRC_Electric Rev Req Model (2009 GRC) Revised 01-18-2010 2 2" xfId="5530"/>
    <cellStyle name="_DEM-WP Revised (HC) Wild Horse 2006GRC_Electric Rev Req Model (2009 GRC) Revised 01-18-2010 3" xfId="5531"/>
    <cellStyle name="_DEM-WP Revised (HC) Wild Horse 2006GRC_Electric Rev Req Model (2010 GRC)" xfId="5532"/>
    <cellStyle name="_DEM-WP Revised (HC) Wild Horse 2006GRC_Electric Rev Req Model (2010 GRC) SF" xfId="5533"/>
    <cellStyle name="_DEM-WP Revised (HC) Wild Horse 2006GRC_Final Order Electric" xfId="5534"/>
    <cellStyle name="_DEM-WP Revised (HC) Wild Horse 2006GRC_Final Order Electric EXHIBIT A-1" xfId="1105"/>
    <cellStyle name="_DEM-WP Revised (HC) Wild Horse 2006GRC_Final Order Electric EXHIBIT A-1 2" xfId="1106"/>
    <cellStyle name="_DEM-WP Revised (HC) Wild Horse 2006GRC_Final Order Electric EXHIBIT A-1 2 2" xfId="5535"/>
    <cellStyle name="_DEM-WP Revised (HC) Wild Horse 2006GRC_Final Order Electric EXHIBIT A-1 3" xfId="5536"/>
    <cellStyle name="_DEM-WP Revised (HC) Wild Horse 2006GRC_NIM Summary" xfId="5537"/>
    <cellStyle name="_DEM-WP Revised (HC) Wild Horse 2006GRC_NIM Summary 2" xfId="5538"/>
    <cellStyle name="_DEM-WP Revised (HC) Wild Horse 2006GRC_Power Costs - Comparison bx Rbtl-Staff-Jt-PC" xfId="1107"/>
    <cellStyle name="_DEM-WP Revised (HC) Wild Horse 2006GRC_Power Costs - Comparison bx Rbtl-Staff-Jt-PC 2" xfId="1108"/>
    <cellStyle name="_DEM-WP Revised (HC) Wild Horse 2006GRC_Power Costs - Comparison bx Rbtl-Staff-Jt-PC 2 2" xfId="5539"/>
    <cellStyle name="_DEM-WP Revised (HC) Wild Horse 2006GRC_Power Costs - Comparison bx Rbtl-Staff-Jt-PC 3" xfId="5540"/>
    <cellStyle name="_DEM-WP Revised (HC) Wild Horse 2006GRC_Rebuttal Power Costs" xfId="1109"/>
    <cellStyle name="_DEM-WP Revised (HC) Wild Horse 2006GRC_Rebuttal Power Costs 2" xfId="1110"/>
    <cellStyle name="_DEM-WP Revised (HC) Wild Horse 2006GRC_Rebuttal Power Costs 2 2" xfId="5541"/>
    <cellStyle name="_DEM-WP Revised (HC) Wild Horse 2006GRC_Rebuttal Power Costs 3" xfId="5542"/>
    <cellStyle name="_DEM-WP Revised (HC) Wild Horse 2006GRC_TENASKA REGULATORY ASSET" xfId="1111"/>
    <cellStyle name="_DEM-WP Revised (HC) Wild Horse 2006GRC_TENASKA REGULATORY ASSET 2" xfId="1112"/>
    <cellStyle name="_DEM-WP Revised (HC) Wild Horse 2006GRC_TENASKA REGULATORY ASSET 2 2" xfId="5543"/>
    <cellStyle name="_DEM-WP Revised (HC) Wild Horse 2006GRC_TENASKA REGULATORY ASSET 3" xfId="5544"/>
    <cellStyle name="_x0013__DEM-WP(C) Colstrip 12 Coal Cost Forecast 2010GRC" xfId="5545"/>
    <cellStyle name="_DEM-WP(C) Colstrip FOR" xfId="1113"/>
    <cellStyle name="_DEM-WP(C) Colstrip FOR 2" xfId="1114"/>
    <cellStyle name="_DEM-WP(C) Colstrip FOR 2 2" xfId="5546"/>
    <cellStyle name="_DEM-WP(C) Colstrip FOR 3" xfId="5547"/>
    <cellStyle name="_DEM-WP(C) Colstrip FOR Apr08 update" xfId="5548"/>
    <cellStyle name="_DEM-WP(C) Colstrip FOR_(C) WHE Proforma with ITC cash grant 10 Yr Amort_for rebuttal_120709" xfId="1115"/>
    <cellStyle name="_DEM-WP(C) Colstrip FOR_(C) WHE Proforma with ITC cash grant 10 Yr Amort_for rebuttal_120709 2" xfId="1116"/>
    <cellStyle name="_DEM-WP(C) Colstrip FOR_(C) WHE Proforma with ITC cash grant 10 Yr Amort_for rebuttal_120709 2 2" xfId="5549"/>
    <cellStyle name="_DEM-WP(C) Colstrip FOR_(C) WHE Proforma with ITC cash grant 10 Yr Amort_for rebuttal_120709 3" xfId="5550"/>
    <cellStyle name="_DEM-WP(C) Colstrip FOR_16.07E Wild Horse Wind Expansionwrkingfile" xfId="1117"/>
    <cellStyle name="_DEM-WP(C) Colstrip FOR_16.07E Wild Horse Wind Expansionwrkingfile 2" xfId="1118"/>
    <cellStyle name="_DEM-WP(C) Colstrip FOR_16.07E Wild Horse Wind Expansionwrkingfile 2 2" xfId="5551"/>
    <cellStyle name="_DEM-WP(C) Colstrip FOR_16.07E Wild Horse Wind Expansionwrkingfile 3" xfId="5552"/>
    <cellStyle name="_DEM-WP(C) Colstrip FOR_16.07E Wild Horse Wind Expansionwrkingfile SF" xfId="1119"/>
    <cellStyle name="_DEM-WP(C) Colstrip FOR_16.07E Wild Horse Wind Expansionwrkingfile SF 2" xfId="1120"/>
    <cellStyle name="_DEM-WP(C) Colstrip FOR_16.07E Wild Horse Wind Expansionwrkingfile SF 2 2" xfId="5553"/>
    <cellStyle name="_DEM-WP(C) Colstrip FOR_16.07E Wild Horse Wind Expansionwrkingfile SF 3" xfId="5554"/>
    <cellStyle name="_DEM-WP(C) Colstrip FOR_16.37E Wild Horse Expansion DeferralRevwrkingfile SF" xfId="1121"/>
    <cellStyle name="_DEM-WP(C) Colstrip FOR_16.37E Wild Horse Expansion DeferralRevwrkingfile SF 2" xfId="1122"/>
    <cellStyle name="_DEM-WP(C) Colstrip FOR_16.37E Wild Horse Expansion DeferralRevwrkingfile SF 2 2" xfId="5555"/>
    <cellStyle name="_DEM-WP(C) Colstrip FOR_16.37E Wild Horse Expansion DeferralRevwrkingfile SF 3" xfId="5556"/>
    <cellStyle name="_DEM-WP(C) Colstrip FOR_Adj Bench DR 3 for Initial Briefs (Electric)" xfId="1123"/>
    <cellStyle name="_DEM-WP(C) Colstrip FOR_Adj Bench DR 3 for Initial Briefs (Electric) 2" xfId="1124"/>
    <cellStyle name="_DEM-WP(C) Colstrip FOR_Adj Bench DR 3 for Initial Briefs (Electric) 2 2" xfId="5557"/>
    <cellStyle name="_DEM-WP(C) Colstrip FOR_Adj Bench DR 3 for Initial Briefs (Electric) 3" xfId="5558"/>
    <cellStyle name="_DEM-WP(C) Colstrip FOR_Book2" xfId="1125"/>
    <cellStyle name="_DEM-WP(C) Colstrip FOR_Book2 2" xfId="1126"/>
    <cellStyle name="_DEM-WP(C) Colstrip FOR_Book2 2 2" xfId="5559"/>
    <cellStyle name="_DEM-WP(C) Colstrip FOR_Book2 3" xfId="5560"/>
    <cellStyle name="_DEM-WP(C) Colstrip FOR_Book2_Adj Bench DR 3 for Initial Briefs (Electric)" xfId="1127"/>
    <cellStyle name="_DEM-WP(C) Colstrip FOR_Book2_Adj Bench DR 3 for Initial Briefs (Electric) 2" xfId="1128"/>
    <cellStyle name="_DEM-WP(C) Colstrip FOR_Book2_Adj Bench DR 3 for Initial Briefs (Electric) 2 2" xfId="5561"/>
    <cellStyle name="_DEM-WP(C) Colstrip FOR_Book2_Adj Bench DR 3 for Initial Briefs (Electric) 3" xfId="5562"/>
    <cellStyle name="_DEM-WP(C) Colstrip FOR_Book2_Electric Rev Req Model (2009 GRC) Rebuttal" xfId="1129"/>
    <cellStyle name="_DEM-WP(C) Colstrip FOR_Book2_Electric Rev Req Model (2009 GRC) Rebuttal 2" xfId="1130"/>
    <cellStyle name="_DEM-WP(C) Colstrip FOR_Book2_Electric Rev Req Model (2009 GRC) Rebuttal 2 2" xfId="5563"/>
    <cellStyle name="_DEM-WP(C) Colstrip FOR_Book2_Electric Rev Req Model (2009 GRC) Rebuttal 3" xfId="5564"/>
    <cellStyle name="_DEM-WP(C) Colstrip FOR_Book2_Electric Rev Req Model (2009 GRC) Rebuttal REmoval of New  WH Solar AdjustMI" xfId="1131"/>
    <cellStyle name="_DEM-WP(C) Colstrip FOR_Book2_Electric Rev Req Model (2009 GRC) Rebuttal REmoval of New  WH Solar AdjustMI 2" xfId="1132"/>
    <cellStyle name="_DEM-WP(C) Colstrip FOR_Book2_Electric Rev Req Model (2009 GRC) Rebuttal REmoval of New  WH Solar AdjustMI 2 2" xfId="5565"/>
    <cellStyle name="_DEM-WP(C) Colstrip FOR_Book2_Electric Rev Req Model (2009 GRC) Rebuttal REmoval of New  WH Solar AdjustMI 3" xfId="5566"/>
    <cellStyle name="_DEM-WP(C) Colstrip FOR_Book2_Electric Rev Req Model (2009 GRC) Revised 01-18-2010" xfId="1133"/>
    <cellStyle name="_DEM-WP(C) Colstrip FOR_Book2_Electric Rev Req Model (2009 GRC) Revised 01-18-2010 2" xfId="1134"/>
    <cellStyle name="_DEM-WP(C) Colstrip FOR_Book2_Electric Rev Req Model (2009 GRC) Revised 01-18-2010 2 2" xfId="5567"/>
    <cellStyle name="_DEM-WP(C) Colstrip FOR_Book2_Electric Rev Req Model (2009 GRC) Revised 01-18-2010 3" xfId="5568"/>
    <cellStyle name="_DEM-WP(C) Colstrip FOR_Book2_Final Order Electric EXHIBIT A-1" xfId="1135"/>
    <cellStyle name="_DEM-WP(C) Colstrip FOR_Book2_Final Order Electric EXHIBIT A-1 2" xfId="1136"/>
    <cellStyle name="_DEM-WP(C) Colstrip FOR_Book2_Final Order Electric EXHIBIT A-1 2 2" xfId="5569"/>
    <cellStyle name="_DEM-WP(C) Colstrip FOR_Book2_Final Order Electric EXHIBIT A-1 3" xfId="5570"/>
    <cellStyle name="_DEM-WP(C) Colstrip FOR_Confidential Material" xfId="5571"/>
    <cellStyle name="_DEM-WP(C) Colstrip FOR_DEM-WP(C) Colstrip 12 Coal Cost Forecast 2010GRC" xfId="5572"/>
    <cellStyle name="_DEM-WP(C) Colstrip FOR_DEM-WP(C) Production O&amp;M 2010GRC As-Filed" xfId="5573"/>
    <cellStyle name="_DEM-WP(C) Colstrip FOR_DEM-WP(C) Production O&amp;M 2010GRC As-Filed 2" xfId="5574"/>
    <cellStyle name="_DEM-WP(C) Colstrip FOR_Electric Rev Req Model (2009 GRC) Rebuttal" xfId="1137"/>
    <cellStyle name="_DEM-WP(C) Colstrip FOR_Electric Rev Req Model (2009 GRC) Rebuttal 2" xfId="1138"/>
    <cellStyle name="_DEM-WP(C) Colstrip FOR_Electric Rev Req Model (2009 GRC) Rebuttal 2 2" xfId="5575"/>
    <cellStyle name="_DEM-WP(C) Colstrip FOR_Electric Rev Req Model (2009 GRC) Rebuttal 3" xfId="5576"/>
    <cellStyle name="_DEM-WP(C) Colstrip FOR_Electric Rev Req Model (2009 GRC) Rebuttal REmoval of New  WH Solar AdjustMI" xfId="1139"/>
    <cellStyle name="_DEM-WP(C) Colstrip FOR_Electric Rev Req Model (2009 GRC) Rebuttal REmoval of New  WH Solar AdjustMI 2" xfId="1140"/>
    <cellStyle name="_DEM-WP(C) Colstrip FOR_Electric Rev Req Model (2009 GRC) Rebuttal REmoval of New  WH Solar AdjustMI 2 2" xfId="5577"/>
    <cellStyle name="_DEM-WP(C) Colstrip FOR_Electric Rev Req Model (2009 GRC) Rebuttal REmoval of New  WH Solar AdjustMI 3" xfId="5578"/>
    <cellStyle name="_DEM-WP(C) Colstrip FOR_Electric Rev Req Model (2009 GRC) Revised 01-18-2010" xfId="1141"/>
    <cellStyle name="_DEM-WP(C) Colstrip FOR_Electric Rev Req Model (2009 GRC) Revised 01-18-2010 2" xfId="1142"/>
    <cellStyle name="_DEM-WP(C) Colstrip FOR_Electric Rev Req Model (2009 GRC) Revised 01-18-2010 2 2" xfId="5579"/>
    <cellStyle name="_DEM-WP(C) Colstrip FOR_Electric Rev Req Model (2009 GRC) Revised 01-18-2010 3" xfId="5580"/>
    <cellStyle name="_DEM-WP(C) Colstrip FOR_Final Order Electric EXHIBIT A-1" xfId="1143"/>
    <cellStyle name="_DEM-WP(C) Colstrip FOR_Final Order Electric EXHIBIT A-1 2" xfId="1144"/>
    <cellStyle name="_DEM-WP(C) Colstrip FOR_Final Order Electric EXHIBIT A-1 2 2" xfId="5581"/>
    <cellStyle name="_DEM-WP(C) Colstrip FOR_Final Order Electric EXHIBIT A-1 3" xfId="5582"/>
    <cellStyle name="_DEM-WP(C) Colstrip FOR_Rebuttal Power Costs" xfId="1145"/>
    <cellStyle name="_DEM-WP(C) Colstrip FOR_Rebuttal Power Costs 2" xfId="1146"/>
    <cellStyle name="_DEM-WP(C) Colstrip FOR_Rebuttal Power Costs 2 2" xfId="5583"/>
    <cellStyle name="_DEM-WP(C) Colstrip FOR_Rebuttal Power Costs 3" xfId="5584"/>
    <cellStyle name="_DEM-WP(C) Colstrip FOR_Rebuttal Power Costs_Adj Bench DR 3 for Initial Briefs (Electric)" xfId="1147"/>
    <cellStyle name="_DEM-WP(C) Colstrip FOR_Rebuttal Power Costs_Adj Bench DR 3 for Initial Briefs (Electric) 2" xfId="1148"/>
    <cellStyle name="_DEM-WP(C) Colstrip FOR_Rebuttal Power Costs_Adj Bench DR 3 for Initial Briefs (Electric) 2 2" xfId="5585"/>
    <cellStyle name="_DEM-WP(C) Colstrip FOR_Rebuttal Power Costs_Adj Bench DR 3 for Initial Briefs (Electric) 3" xfId="5586"/>
    <cellStyle name="_DEM-WP(C) Colstrip FOR_Rebuttal Power Costs_Electric Rev Req Model (2009 GRC) Rebuttal" xfId="1149"/>
    <cellStyle name="_DEM-WP(C) Colstrip FOR_Rebuttal Power Costs_Electric Rev Req Model (2009 GRC) Rebuttal 2" xfId="1150"/>
    <cellStyle name="_DEM-WP(C) Colstrip FOR_Rebuttal Power Costs_Electric Rev Req Model (2009 GRC) Rebuttal 2 2" xfId="5587"/>
    <cellStyle name="_DEM-WP(C) Colstrip FOR_Rebuttal Power Costs_Electric Rev Req Model (2009 GRC) Rebuttal 3" xfId="5588"/>
    <cellStyle name="_DEM-WP(C) Colstrip FOR_Rebuttal Power Costs_Electric Rev Req Model (2009 GRC) Rebuttal REmoval of New  WH Solar AdjustMI" xfId="1151"/>
    <cellStyle name="_DEM-WP(C) Colstrip FOR_Rebuttal Power Costs_Electric Rev Req Model (2009 GRC) Rebuttal REmoval of New  WH Solar AdjustMI 2" xfId="1152"/>
    <cellStyle name="_DEM-WP(C) Colstrip FOR_Rebuttal Power Costs_Electric Rev Req Model (2009 GRC) Rebuttal REmoval of New  WH Solar AdjustMI 2 2" xfId="5589"/>
    <cellStyle name="_DEM-WP(C) Colstrip FOR_Rebuttal Power Costs_Electric Rev Req Model (2009 GRC) Rebuttal REmoval of New  WH Solar AdjustMI 3" xfId="5590"/>
    <cellStyle name="_DEM-WP(C) Colstrip FOR_Rebuttal Power Costs_Electric Rev Req Model (2009 GRC) Revised 01-18-2010" xfId="1153"/>
    <cellStyle name="_DEM-WP(C) Colstrip FOR_Rebuttal Power Costs_Electric Rev Req Model (2009 GRC) Revised 01-18-2010 2" xfId="1154"/>
    <cellStyle name="_DEM-WP(C) Colstrip FOR_Rebuttal Power Costs_Electric Rev Req Model (2009 GRC) Revised 01-18-2010 2 2" xfId="5591"/>
    <cellStyle name="_DEM-WP(C) Colstrip FOR_Rebuttal Power Costs_Electric Rev Req Model (2009 GRC) Revised 01-18-2010 3" xfId="5592"/>
    <cellStyle name="_DEM-WP(C) Colstrip FOR_Rebuttal Power Costs_Final Order Electric EXHIBIT A-1" xfId="1155"/>
    <cellStyle name="_DEM-WP(C) Colstrip FOR_Rebuttal Power Costs_Final Order Electric EXHIBIT A-1 2" xfId="1156"/>
    <cellStyle name="_DEM-WP(C) Colstrip FOR_Rebuttal Power Costs_Final Order Electric EXHIBIT A-1 2 2" xfId="5593"/>
    <cellStyle name="_DEM-WP(C) Colstrip FOR_Rebuttal Power Costs_Final Order Electric EXHIBIT A-1 3" xfId="5594"/>
    <cellStyle name="_DEM-WP(C) Colstrip FOR_TENASKA REGULATORY ASSET" xfId="1157"/>
    <cellStyle name="_DEM-WP(C) Colstrip FOR_TENASKA REGULATORY ASSET 2" xfId="1158"/>
    <cellStyle name="_DEM-WP(C) Colstrip FOR_TENASKA REGULATORY ASSET 2 2" xfId="5595"/>
    <cellStyle name="_DEM-WP(C) Colstrip FOR_TENASKA REGULATORY ASSET 3" xfId="5596"/>
    <cellStyle name="_DEM-WP(C) Costs not in AURORA 2006GRC" xfId="1159"/>
    <cellStyle name="_DEM-WP(C) Costs not in AURORA 2006GRC 10" xfId="13864"/>
    <cellStyle name="_DEM-WP(C) Costs not in AURORA 2006GRC 2" xfId="1160"/>
    <cellStyle name="_DEM-WP(C) Costs not in AURORA 2006GRC 2 2" xfId="1161"/>
    <cellStyle name="_DEM-WP(C) Costs not in AURORA 2006GRC 2 2 2" xfId="5597"/>
    <cellStyle name="_DEM-WP(C) Costs not in AURORA 2006GRC 2 3" xfId="5598"/>
    <cellStyle name="_DEM-WP(C) Costs not in AURORA 2006GRC 3" xfId="1162"/>
    <cellStyle name="_DEM-WP(C) Costs not in AURORA 2006GRC 3 2" xfId="5599"/>
    <cellStyle name="_DEM-WP(C) Costs not in AURORA 2006GRC 4" xfId="5600"/>
    <cellStyle name="_DEM-WP(C) Costs not in AURORA 2006GRC 4 2" xfId="5601"/>
    <cellStyle name="_DEM-WP(C) Costs not in AURORA 2006GRC 4_2011 Operations Snapshot" xfId="13865"/>
    <cellStyle name="_DEM-WP(C) Costs not in AURORA 2006GRC 4_Department" xfId="13866"/>
    <cellStyle name="_DEM-WP(C) Costs not in AURORA 2006GRC 4_VarX" xfId="13867"/>
    <cellStyle name="_DEM-WP(C) Costs not in AURORA 2006GRC 5" xfId="5602"/>
    <cellStyle name="_DEM-WP(C) Costs not in AURORA 2006GRC 5 2" xfId="13868"/>
    <cellStyle name="_DEM-WP(C) Costs not in AURORA 2006GRC 5 2 2" xfId="13869"/>
    <cellStyle name="_DEM-WP(C) Costs not in AURORA 2006GRC 5 2_County_Stop_Light_Chart_2012_02" xfId="13870"/>
    <cellStyle name="_DEM-WP(C) Costs not in AURORA 2006GRC 5 2_County_Stop_Light_Chart_2012_06" xfId="13871"/>
    <cellStyle name="_DEM-WP(C) Costs not in AURORA 2006GRC 5 2_County_Stop_Light_Chart_Template" xfId="13872"/>
    <cellStyle name="_DEM-WP(C) Costs not in AURORA 2006GRC 5_2011 OM ASM Report" xfId="13873"/>
    <cellStyle name="_DEM-WP(C) Costs not in AURORA 2006GRC 5_2011 OM ASM Report 2" xfId="13874"/>
    <cellStyle name="_DEM-WP(C) Costs not in AURORA 2006GRC 5_2011 OM ASM Report_County_Stop_Light_Chart_2012_02" xfId="13875"/>
    <cellStyle name="_DEM-WP(C) Costs not in AURORA 2006GRC 5_2011 OM ASM Report_County_Stop_Light_Chart_2012_06" xfId="13876"/>
    <cellStyle name="_DEM-WP(C) Costs not in AURORA 2006GRC 5_2011 OM ASM Report_County_Stop_Light_Chart_Template" xfId="13877"/>
    <cellStyle name="_DEM-WP(C) Costs not in AURORA 2006GRC 5_2011 Operations Snapshot" xfId="13878"/>
    <cellStyle name="_DEM-WP(C) Costs not in AURORA 2006GRC 5_2011 Operations Snapshot 2" xfId="13879"/>
    <cellStyle name="_DEM-WP(C) Costs not in AURORA 2006GRC 5_2011 Operations Snapshot_County_Stop_Light_Chart_2012_02" xfId="13880"/>
    <cellStyle name="_DEM-WP(C) Costs not in AURORA 2006GRC 5_2011 Operations Snapshot_County_Stop_Light_Chart_2012_06" xfId="13881"/>
    <cellStyle name="_DEM-WP(C) Costs not in AURORA 2006GRC 5_2011 Operations Snapshot_County_Stop_Light_Chart_Template" xfId="13882"/>
    <cellStyle name="_DEM-WP(C) Costs not in AURORA 2006GRC 5_2012 Operations Snapshot" xfId="13883"/>
    <cellStyle name="_DEM-WP(C) Costs not in AURORA 2006GRC 5_Copy of 2011 OM ASM Report" xfId="13884"/>
    <cellStyle name="_DEM-WP(C) Costs not in AURORA 2006GRC 5_Department" xfId="13885"/>
    <cellStyle name="_DEM-WP(C) Costs not in AURORA 2006GRC 5_Jan 2012 OM ASM Report" xfId="13886"/>
    <cellStyle name="_DEM-WP(C) Costs not in AURORA 2006GRC 5_VarX" xfId="13887"/>
    <cellStyle name="_DEM-WP(C) Costs not in AURORA 2006GRC 6" xfId="13888"/>
    <cellStyle name="_DEM-WP(C) Costs not in AURORA 2006GRC 6 2" xfId="13889"/>
    <cellStyle name="_DEM-WP(C) Costs not in AURORA 2006GRC 6_County_Stop_Light_Chart_2012_02" xfId="13890"/>
    <cellStyle name="_DEM-WP(C) Costs not in AURORA 2006GRC 6_County_Stop_Light_Chart_2012_06" xfId="13891"/>
    <cellStyle name="_DEM-WP(C) Costs not in AURORA 2006GRC 6_County_Stop_Light_Chart_Template" xfId="13892"/>
    <cellStyle name="_DEM-WP(C) Costs not in AURORA 2006GRC 6_Department" xfId="13893"/>
    <cellStyle name="_DEM-WP(C) Costs not in AURORA 2006GRC 6_Department 2" xfId="13894"/>
    <cellStyle name="_DEM-WP(C) Costs not in AURORA 2006GRC 6_VarX" xfId="13895"/>
    <cellStyle name="_DEM-WP(C) Costs not in AURORA 2006GRC 6_VarX 2" xfId="13896"/>
    <cellStyle name="_DEM-WP(C) Costs not in AURORA 2006GRC 7" xfId="13897"/>
    <cellStyle name="_DEM-WP(C) Costs not in AURORA 2006GRC 7 2" xfId="13898"/>
    <cellStyle name="_DEM-WP(C) Costs not in AURORA 2006GRC 7_County_Stop_Light_Chart_2012_02" xfId="13899"/>
    <cellStyle name="_DEM-WP(C) Costs not in AURORA 2006GRC 7_County_Stop_Light_Chart_2012_06" xfId="13900"/>
    <cellStyle name="_DEM-WP(C) Costs not in AURORA 2006GRC 7_County_Stop_Light_Chart_Template" xfId="13901"/>
    <cellStyle name="_DEM-WP(C) Costs not in AURORA 2006GRC 8" xfId="13902"/>
    <cellStyle name="_DEM-WP(C) Costs not in AURORA 2006GRC 9" xfId="13903"/>
    <cellStyle name="_DEM-WP(C) Costs not in AURORA 2006GRC_(C) WHE Proforma with ITC cash grant 10 Yr Amort_for deferral_102809" xfId="1163"/>
    <cellStyle name="_DEM-WP(C) Costs not in AURORA 2006GRC_(C) WHE Proforma with ITC cash grant 10 Yr Amort_for deferral_102809 2" xfId="1164"/>
    <cellStyle name="_DEM-WP(C) Costs not in AURORA 2006GRC_(C) WHE Proforma with ITC cash grant 10 Yr Amort_for deferral_102809 2 2" xfId="5603"/>
    <cellStyle name="_DEM-WP(C) Costs not in AURORA 2006GRC_(C) WHE Proforma with ITC cash grant 10 Yr Amort_for deferral_102809 3" xfId="5604"/>
    <cellStyle name="_DEM-WP(C) Costs not in AURORA 2006GRC_(C) WHE Proforma with ITC cash grant 10 Yr Amort_for deferral_102809_16.07E Wild Horse Wind Expansionwrkingfile" xfId="1165"/>
    <cellStyle name="_DEM-WP(C) Costs not in AURORA 2006GRC_(C) WHE Proforma with ITC cash grant 10 Yr Amort_for deferral_102809_16.07E Wild Horse Wind Expansionwrkingfile 2" xfId="1166"/>
    <cellStyle name="_DEM-WP(C) Costs not in AURORA 2006GRC_(C) WHE Proforma with ITC cash grant 10 Yr Amort_for deferral_102809_16.07E Wild Horse Wind Expansionwrkingfile 2 2" xfId="5605"/>
    <cellStyle name="_DEM-WP(C) Costs not in AURORA 2006GRC_(C) WHE Proforma with ITC cash grant 10 Yr Amort_for deferral_102809_16.07E Wild Horse Wind Expansionwrkingfile 3" xfId="5606"/>
    <cellStyle name="_DEM-WP(C) Costs not in AURORA 2006GRC_(C) WHE Proforma with ITC cash grant 10 Yr Amort_for deferral_102809_16.07E Wild Horse Wind Expansionwrkingfile SF" xfId="1167"/>
    <cellStyle name="_DEM-WP(C) Costs not in AURORA 2006GRC_(C) WHE Proforma with ITC cash grant 10 Yr Amort_for deferral_102809_16.07E Wild Horse Wind Expansionwrkingfile SF 2" xfId="1168"/>
    <cellStyle name="_DEM-WP(C) Costs not in AURORA 2006GRC_(C) WHE Proforma with ITC cash grant 10 Yr Amort_for deferral_102809_16.07E Wild Horse Wind Expansionwrkingfile SF 2 2" xfId="5607"/>
    <cellStyle name="_DEM-WP(C) Costs not in AURORA 2006GRC_(C) WHE Proforma with ITC cash grant 10 Yr Amort_for deferral_102809_16.07E Wild Horse Wind Expansionwrkingfile SF 3" xfId="5608"/>
    <cellStyle name="_DEM-WP(C) Costs not in AURORA 2006GRC_(C) WHE Proforma with ITC cash grant 10 Yr Amort_for deferral_102809_16.37E Wild Horse Expansion DeferralRevwrkingfile SF" xfId="1169"/>
    <cellStyle name="_DEM-WP(C) Costs not in AURORA 2006GRC_(C) WHE Proforma with ITC cash grant 10 Yr Amort_for deferral_102809_16.37E Wild Horse Expansion DeferralRevwrkingfile SF 2" xfId="1170"/>
    <cellStyle name="_DEM-WP(C) Costs not in AURORA 2006GRC_(C) WHE Proforma with ITC cash grant 10 Yr Amort_for deferral_102809_16.37E Wild Horse Expansion DeferralRevwrkingfile SF 2 2" xfId="5609"/>
    <cellStyle name="_DEM-WP(C) Costs not in AURORA 2006GRC_(C) WHE Proforma with ITC cash grant 10 Yr Amort_for deferral_102809_16.37E Wild Horse Expansion DeferralRevwrkingfile SF 3" xfId="5610"/>
    <cellStyle name="_DEM-WP(C) Costs not in AURORA 2006GRC_(C) WHE Proforma with ITC cash grant 10 Yr Amort_for rebuttal_120709" xfId="1171"/>
    <cellStyle name="_DEM-WP(C) Costs not in AURORA 2006GRC_(C) WHE Proforma with ITC cash grant 10 Yr Amort_for rebuttal_120709 2" xfId="1172"/>
    <cellStyle name="_DEM-WP(C) Costs not in AURORA 2006GRC_(C) WHE Proforma with ITC cash grant 10 Yr Amort_for rebuttal_120709 2 2" xfId="5611"/>
    <cellStyle name="_DEM-WP(C) Costs not in AURORA 2006GRC_(C) WHE Proforma with ITC cash grant 10 Yr Amort_for rebuttal_120709 3" xfId="5612"/>
    <cellStyle name="_DEM-WP(C) Costs not in AURORA 2006GRC_04.07E Wild Horse Wind Expansion" xfId="1173"/>
    <cellStyle name="_DEM-WP(C) Costs not in AURORA 2006GRC_04.07E Wild Horse Wind Expansion 2" xfId="1174"/>
    <cellStyle name="_DEM-WP(C) Costs not in AURORA 2006GRC_04.07E Wild Horse Wind Expansion 2 2" xfId="5613"/>
    <cellStyle name="_DEM-WP(C) Costs not in AURORA 2006GRC_04.07E Wild Horse Wind Expansion 3" xfId="5614"/>
    <cellStyle name="_DEM-WP(C) Costs not in AURORA 2006GRC_04.07E Wild Horse Wind Expansion_16.07E Wild Horse Wind Expansionwrkingfile" xfId="1175"/>
    <cellStyle name="_DEM-WP(C) Costs not in AURORA 2006GRC_04.07E Wild Horse Wind Expansion_16.07E Wild Horse Wind Expansionwrkingfile 2" xfId="1176"/>
    <cellStyle name="_DEM-WP(C) Costs not in AURORA 2006GRC_04.07E Wild Horse Wind Expansion_16.07E Wild Horse Wind Expansionwrkingfile 2 2" xfId="5615"/>
    <cellStyle name="_DEM-WP(C) Costs not in AURORA 2006GRC_04.07E Wild Horse Wind Expansion_16.07E Wild Horse Wind Expansionwrkingfile 3" xfId="5616"/>
    <cellStyle name="_DEM-WP(C) Costs not in AURORA 2006GRC_04.07E Wild Horse Wind Expansion_16.07E Wild Horse Wind Expansionwrkingfile SF" xfId="1177"/>
    <cellStyle name="_DEM-WP(C) Costs not in AURORA 2006GRC_04.07E Wild Horse Wind Expansion_16.07E Wild Horse Wind Expansionwrkingfile SF 2" xfId="1178"/>
    <cellStyle name="_DEM-WP(C) Costs not in AURORA 2006GRC_04.07E Wild Horse Wind Expansion_16.07E Wild Horse Wind Expansionwrkingfile SF 2 2" xfId="5617"/>
    <cellStyle name="_DEM-WP(C) Costs not in AURORA 2006GRC_04.07E Wild Horse Wind Expansion_16.07E Wild Horse Wind Expansionwrkingfile SF 3" xfId="5618"/>
    <cellStyle name="_DEM-WP(C) Costs not in AURORA 2006GRC_04.07E Wild Horse Wind Expansion_16.37E Wild Horse Expansion DeferralRevwrkingfile SF" xfId="1179"/>
    <cellStyle name="_DEM-WP(C) Costs not in AURORA 2006GRC_04.07E Wild Horse Wind Expansion_16.37E Wild Horse Expansion DeferralRevwrkingfile SF 2" xfId="1180"/>
    <cellStyle name="_DEM-WP(C) Costs not in AURORA 2006GRC_04.07E Wild Horse Wind Expansion_16.37E Wild Horse Expansion DeferralRevwrkingfile SF 2 2" xfId="5619"/>
    <cellStyle name="_DEM-WP(C) Costs not in AURORA 2006GRC_04.07E Wild Horse Wind Expansion_16.37E Wild Horse Expansion DeferralRevwrkingfile SF 3" xfId="5620"/>
    <cellStyle name="_DEM-WP(C) Costs not in AURORA 2006GRC_16.07E Wild Horse Wind Expansionwrkingfile" xfId="1181"/>
    <cellStyle name="_DEM-WP(C) Costs not in AURORA 2006GRC_16.07E Wild Horse Wind Expansionwrkingfile 2" xfId="1182"/>
    <cellStyle name="_DEM-WP(C) Costs not in AURORA 2006GRC_16.07E Wild Horse Wind Expansionwrkingfile 2 2" xfId="5621"/>
    <cellStyle name="_DEM-WP(C) Costs not in AURORA 2006GRC_16.07E Wild Horse Wind Expansionwrkingfile 3" xfId="5622"/>
    <cellStyle name="_DEM-WP(C) Costs not in AURORA 2006GRC_16.07E Wild Horse Wind Expansionwrkingfile SF" xfId="1183"/>
    <cellStyle name="_DEM-WP(C) Costs not in AURORA 2006GRC_16.07E Wild Horse Wind Expansionwrkingfile SF 2" xfId="1184"/>
    <cellStyle name="_DEM-WP(C) Costs not in AURORA 2006GRC_16.07E Wild Horse Wind Expansionwrkingfile SF 2 2" xfId="5623"/>
    <cellStyle name="_DEM-WP(C) Costs not in AURORA 2006GRC_16.07E Wild Horse Wind Expansionwrkingfile SF 3" xfId="5624"/>
    <cellStyle name="_DEM-WP(C) Costs not in AURORA 2006GRC_16.37E Wild Horse Expansion DeferralRevwrkingfile SF" xfId="1185"/>
    <cellStyle name="_DEM-WP(C) Costs not in AURORA 2006GRC_16.37E Wild Horse Expansion DeferralRevwrkingfile SF 2" xfId="1186"/>
    <cellStyle name="_DEM-WP(C) Costs not in AURORA 2006GRC_16.37E Wild Horse Expansion DeferralRevwrkingfile SF 2 2" xfId="5625"/>
    <cellStyle name="_DEM-WP(C) Costs not in AURORA 2006GRC_16.37E Wild Horse Expansion DeferralRevwrkingfile SF 3" xfId="5626"/>
    <cellStyle name="_DEM-WP(C) Costs not in AURORA 2006GRC_2009 Compliance Filing PCA Exhibits for GRC" xfId="5627"/>
    <cellStyle name="_DEM-WP(C) Costs not in AURORA 2006GRC_2009 GRC Compl Filing - Exhibit D" xfId="5628"/>
    <cellStyle name="_DEM-WP(C) Costs not in AURORA 2006GRC_2009 GRC Compl Filing - Exhibit D 2" xfId="5629"/>
    <cellStyle name="_DEM-WP(C) Costs not in AURORA 2006GRC_2011 OM ASM Report" xfId="13904"/>
    <cellStyle name="_DEM-WP(C) Costs not in AURORA 2006GRC_2011 OM ASM Report 2" xfId="13905"/>
    <cellStyle name="_DEM-WP(C) Costs not in AURORA 2006GRC_2011 OM ASM Report_County_Stop_Light_Chart_2012_02" xfId="13906"/>
    <cellStyle name="_DEM-WP(C) Costs not in AURORA 2006GRC_2011 OM ASM Report_County_Stop_Light_Chart_2012_06" xfId="13907"/>
    <cellStyle name="_DEM-WP(C) Costs not in AURORA 2006GRC_2011 OM ASM Report_County_Stop_Light_Chart_Template" xfId="13908"/>
    <cellStyle name="_DEM-WP(C) Costs not in AURORA 2006GRC_3.01 Income Statement" xfId="5630"/>
    <cellStyle name="_DEM-WP(C) Costs not in AURORA 2006GRC_4 31 Regulatory Assets and Liabilities  7 06- Exhibit D" xfId="1187"/>
    <cellStyle name="_DEM-WP(C) Costs not in AURORA 2006GRC_4 31 Regulatory Assets and Liabilities  7 06- Exhibit D 2" xfId="1188"/>
    <cellStyle name="_DEM-WP(C) Costs not in AURORA 2006GRC_4 31 Regulatory Assets and Liabilities  7 06- Exhibit D 2 2" xfId="5631"/>
    <cellStyle name="_DEM-WP(C) Costs not in AURORA 2006GRC_4 31 Regulatory Assets and Liabilities  7 06- Exhibit D 3" xfId="5632"/>
    <cellStyle name="_DEM-WP(C) Costs not in AURORA 2006GRC_4 31 Regulatory Assets and Liabilities  7 06- Exhibit D_NIM Summary" xfId="5633"/>
    <cellStyle name="_DEM-WP(C) Costs not in AURORA 2006GRC_4 31 Regulatory Assets and Liabilities  7 06- Exhibit D_NIM Summary 2" xfId="5634"/>
    <cellStyle name="_DEM-WP(C) Costs not in AURORA 2006GRC_4 32 Regulatory Assets and Liabilities  7 06- Exhibit D" xfId="1189"/>
    <cellStyle name="_DEM-WP(C) Costs not in AURORA 2006GRC_4 32 Regulatory Assets and Liabilities  7 06- Exhibit D 2" xfId="1190"/>
    <cellStyle name="_DEM-WP(C) Costs not in AURORA 2006GRC_4 32 Regulatory Assets and Liabilities  7 06- Exhibit D 2 2" xfId="5635"/>
    <cellStyle name="_DEM-WP(C) Costs not in AURORA 2006GRC_4 32 Regulatory Assets and Liabilities  7 06- Exhibit D 3" xfId="5636"/>
    <cellStyle name="_DEM-WP(C) Costs not in AURORA 2006GRC_4 32 Regulatory Assets and Liabilities  7 06- Exhibit D_NIM Summary" xfId="5637"/>
    <cellStyle name="_DEM-WP(C) Costs not in AURORA 2006GRC_4 32 Regulatory Assets and Liabilities  7 06- Exhibit D_NIM Summary 2" xfId="5638"/>
    <cellStyle name="_DEM-WP(C) Costs not in AURORA 2006GRC_AURORA Total New" xfId="5639"/>
    <cellStyle name="_DEM-WP(C) Costs not in AURORA 2006GRC_AURORA Total New 2" xfId="5640"/>
    <cellStyle name="_DEM-WP(C) Costs not in AURORA 2006GRC_Book2" xfId="1191"/>
    <cellStyle name="_DEM-WP(C) Costs not in AURORA 2006GRC_Book2 2" xfId="1192"/>
    <cellStyle name="_DEM-WP(C) Costs not in AURORA 2006GRC_Book2 2 2" xfId="5641"/>
    <cellStyle name="_DEM-WP(C) Costs not in AURORA 2006GRC_Book2 3" xfId="5642"/>
    <cellStyle name="_DEM-WP(C) Costs not in AURORA 2006GRC_Book2_Adj Bench DR 3 for Initial Briefs (Electric)" xfId="1193"/>
    <cellStyle name="_DEM-WP(C) Costs not in AURORA 2006GRC_Book2_Adj Bench DR 3 for Initial Briefs (Electric) 2" xfId="1194"/>
    <cellStyle name="_DEM-WP(C) Costs not in AURORA 2006GRC_Book2_Adj Bench DR 3 for Initial Briefs (Electric) 2 2" xfId="5643"/>
    <cellStyle name="_DEM-WP(C) Costs not in AURORA 2006GRC_Book2_Adj Bench DR 3 for Initial Briefs (Electric) 3" xfId="5644"/>
    <cellStyle name="_DEM-WP(C) Costs not in AURORA 2006GRC_Book2_Electric Rev Req Model (2009 GRC) Rebuttal" xfId="1195"/>
    <cellStyle name="_DEM-WP(C) Costs not in AURORA 2006GRC_Book2_Electric Rev Req Model (2009 GRC) Rebuttal 2" xfId="1196"/>
    <cellStyle name="_DEM-WP(C) Costs not in AURORA 2006GRC_Book2_Electric Rev Req Model (2009 GRC) Rebuttal 2 2" xfId="5645"/>
    <cellStyle name="_DEM-WP(C) Costs not in AURORA 2006GRC_Book2_Electric Rev Req Model (2009 GRC) Rebuttal 3" xfId="5646"/>
    <cellStyle name="_DEM-WP(C) Costs not in AURORA 2006GRC_Book2_Electric Rev Req Model (2009 GRC) Rebuttal REmoval of New  WH Solar AdjustMI" xfId="1197"/>
    <cellStyle name="_DEM-WP(C) Costs not in AURORA 2006GRC_Book2_Electric Rev Req Model (2009 GRC) Rebuttal REmoval of New  WH Solar AdjustMI 2" xfId="1198"/>
    <cellStyle name="_DEM-WP(C) Costs not in AURORA 2006GRC_Book2_Electric Rev Req Model (2009 GRC) Rebuttal REmoval of New  WH Solar AdjustMI 2 2" xfId="5647"/>
    <cellStyle name="_DEM-WP(C) Costs not in AURORA 2006GRC_Book2_Electric Rev Req Model (2009 GRC) Rebuttal REmoval of New  WH Solar AdjustMI 3" xfId="5648"/>
    <cellStyle name="_DEM-WP(C) Costs not in AURORA 2006GRC_Book2_Electric Rev Req Model (2009 GRC) Revised 01-18-2010" xfId="1199"/>
    <cellStyle name="_DEM-WP(C) Costs not in AURORA 2006GRC_Book2_Electric Rev Req Model (2009 GRC) Revised 01-18-2010 2" xfId="1200"/>
    <cellStyle name="_DEM-WP(C) Costs not in AURORA 2006GRC_Book2_Electric Rev Req Model (2009 GRC) Revised 01-18-2010 2 2" xfId="5649"/>
    <cellStyle name="_DEM-WP(C) Costs not in AURORA 2006GRC_Book2_Electric Rev Req Model (2009 GRC) Revised 01-18-2010 3" xfId="5650"/>
    <cellStyle name="_DEM-WP(C) Costs not in AURORA 2006GRC_Book2_Final Order Electric EXHIBIT A-1" xfId="1201"/>
    <cellStyle name="_DEM-WP(C) Costs not in AURORA 2006GRC_Book2_Final Order Electric EXHIBIT A-1 2" xfId="1202"/>
    <cellStyle name="_DEM-WP(C) Costs not in AURORA 2006GRC_Book2_Final Order Electric EXHIBIT A-1 2 2" xfId="5651"/>
    <cellStyle name="_DEM-WP(C) Costs not in AURORA 2006GRC_Book2_Final Order Electric EXHIBIT A-1 3" xfId="5652"/>
    <cellStyle name="_DEM-WP(C) Costs not in AURORA 2006GRC_Book4" xfId="1203"/>
    <cellStyle name="_DEM-WP(C) Costs not in AURORA 2006GRC_Book4 2" xfId="1204"/>
    <cellStyle name="_DEM-WP(C) Costs not in AURORA 2006GRC_Book4 2 2" xfId="5653"/>
    <cellStyle name="_DEM-WP(C) Costs not in AURORA 2006GRC_Book4 3" xfId="5654"/>
    <cellStyle name="_DEM-WP(C) Costs not in AURORA 2006GRC_Book9" xfId="1205"/>
    <cellStyle name="_DEM-WP(C) Costs not in AURORA 2006GRC_Book9 2" xfId="1206"/>
    <cellStyle name="_DEM-WP(C) Costs not in AURORA 2006GRC_Book9 2 2" xfId="5655"/>
    <cellStyle name="_DEM-WP(C) Costs not in AURORA 2006GRC_Book9 3" xfId="5656"/>
    <cellStyle name="_DEM-WP(C) Costs not in AURORA 2006GRC_Chelan PUD Power Costs (8-10)" xfId="5657"/>
    <cellStyle name="_DEM-WP(C) Costs not in AURORA 2006GRC_Electric COS Inputs" xfId="1207"/>
    <cellStyle name="_DEM-WP(C) Costs not in AURORA 2006GRC_Electric COS Inputs 2" xfId="1208"/>
    <cellStyle name="_DEM-WP(C) Costs not in AURORA 2006GRC_Electric COS Inputs 2 2" xfId="1209"/>
    <cellStyle name="_DEM-WP(C) Costs not in AURORA 2006GRC_Electric COS Inputs 2 2 2" xfId="5658"/>
    <cellStyle name="_DEM-WP(C) Costs not in AURORA 2006GRC_Electric COS Inputs 2 3" xfId="1210"/>
    <cellStyle name="_DEM-WP(C) Costs not in AURORA 2006GRC_Electric COS Inputs 2 3 2" xfId="5659"/>
    <cellStyle name="_DEM-WP(C) Costs not in AURORA 2006GRC_Electric COS Inputs 2 4" xfId="1211"/>
    <cellStyle name="_DEM-WP(C) Costs not in AURORA 2006GRC_Electric COS Inputs 2 4 2" xfId="5660"/>
    <cellStyle name="_DEM-WP(C) Costs not in AURORA 2006GRC_Electric COS Inputs 3" xfId="1212"/>
    <cellStyle name="_DEM-WP(C) Costs not in AURORA 2006GRC_Electric COS Inputs 3 2" xfId="5661"/>
    <cellStyle name="_DEM-WP(C) Costs not in AURORA 2006GRC_Electric COS Inputs 4" xfId="1213"/>
    <cellStyle name="_DEM-WP(C) Costs not in AURORA 2006GRC_Electric COS Inputs 4 2" xfId="5662"/>
    <cellStyle name="_DEM-WP(C) Costs not in AURORA 2006GRC_Electric COS Inputs 5" xfId="5663"/>
    <cellStyle name="_DEM-WP(C) Costs not in AURORA 2006GRC_Electric COS Inputs 6" xfId="5664"/>
    <cellStyle name="_DEM-WP(C) Costs not in AURORA 2006GRC_NIM Summary" xfId="5665"/>
    <cellStyle name="_DEM-WP(C) Costs not in AURORA 2006GRC_NIM Summary 09GRC" xfId="5666"/>
    <cellStyle name="_DEM-WP(C) Costs not in AURORA 2006GRC_NIM Summary 09GRC 2" xfId="5667"/>
    <cellStyle name="_DEM-WP(C) Costs not in AURORA 2006GRC_NIM Summary 2" xfId="5668"/>
    <cellStyle name="_DEM-WP(C) Costs not in AURORA 2006GRC_NIM Summary 3" xfId="5669"/>
    <cellStyle name="_DEM-WP(C) Costs not in AURORA 2006GRC_NIM Summary 4" xfId="5670"/>
    <cellStyle name="_DEM-WP(C) Costs not in AURORA 2006GRC_NIM Summary 5" xfId="5671"/>
    <cellStyle name="_DEM-WP(C) Costs not in AURORA 2006GRC_NIM Summary 6" xfId="5672"/>
    <cellStyle name="_DEM-WP(C) Costs not in AURORA 2006GRC_NIM Summary 7" xfId="5673"/>
    <cellStyle name="_DEM-WP(C) Costs not in AURORA 2006GRC_NIM Summary 8" xfId="5674"/>
    <cellStyle name="_DEM-WP(C) Costs not in AURORA 2006GRC_NIM Summary 9" xfId="5675"/>
    <cellStyle name="_DEM-WP(C) Costs not in AURORA 2006GRC_PCA 10 -  Exhibit D from A Kellogg Jan 2011" xfId="5676"/>
    <cellStyle name="_DEM-WP(C) Costs not in AURORA 2006GRC_PCA 10 -  Exhibit D from A Kellogg July 2011" xfId="5677"/>
    <cellStyle name="_DEM-WP(C) Costs not in AURORA 2006GRC_PCA 10 -  Exhibit D from S Free Rcv'd 12-11" xfId="5678"/>
    <cellStyle name="_DEM-WP(C) Costs not in AURORA 2006GRC_PCA 9 -  Exhibit D April 2010" xfId="5679"/>
    <cellStyle name="_DEM-WP(C) Costs not in AURORA 2006GRC_PCA 9 -  Exhibit D April 2010 (3)" xfId="5680"/>
    <cellStyle name="_DEM-WP(C) Costs not in AURORA 2006GRC_PCA 9 -  Exhibit D April 2010 (3) 2" xfId="5681"/>
    <cellStyle name="_DEM-WP(C) Costs not in AURORA 2006GRC_PCA 9 -  Exhibit D Nov 2010" xfId="5682"/>
    <cellStyle name="_DEM-WP(C) Costs not in AURORA 2006GRC_PCA 9 - Exhibit D at August 2010" xfId="5683"/>
    <cellStyle name="_DEM-WP(C) Costs not in AURORA 2006GRC_PCA 9 - Exhibit D June 2010 GRC" xfId="5684"/>
    <cellStyle name="_DEM-WP(C) Costs not in AURORA 2006GRC_Power Costs - Comparison bx Rbtl-Staff-Jt-PC" xfId="1214"/>
    <cellStyle name="_DEM-WP(C) Costs not in AURORA 2006GRC_Power Costs - Comparison bx Rbtl-Staff-Jt-PC 2" xfId="1215"/>
    <cellStyle name="_DEM-WP(C) Costs not in AURORA 2006GRC_Power Costs - Comparison bx Rbtl-Staff-Jt-PC 2 2" xfId="5685"/>
    <cellStyle name="_DEM-WP(C) Costs not in AURORA 2006GRC_Power Costs - Comparison bx Rbtl-Staff-Jt-PC 3" xfId="5686"/>
    <cellStyle name="_DEM-WP(C) Costs not in AURORA 2006GRC_Power Costs - Comparison bx Rbtl-Staff-Jt-PC_Adj Bench DR 3 for Initial Briefs (Electric)" xfId="1216"/>
    <cellStyle name="_DEM-WP(C) Costs not in AURORA 2006GRC_Power Costs - Comparison bx Rbtl-Staff-Jt-PC_Adj Bench DR 3 for Initial Briefs (Electric) 2" xfId="1217"/>
    <cellStyle name="_DEM-WP(C) Costs not in AURORA 2006GRC_Power Costs - Comparison bx Rbtl-Staff-Jt-PC_Adj Bench DR 3 for Initial Briefs (Electric) 2 2" xfId="5687"/>
    <cellStyle name="_DEM-WP(C) Costs not in AURORA 2006GRC_Power Costs - Comparison bx Rbtl-Staff-Jt-PC_Adj Bench DR 3 for Initial Briefs (Electric) 3" xfId="5688"/>
    <cellStyle name="_DEM-WP(C) Costs not in AURORA 2006GRC_Power Costs - Comparison bx Rbtl-Staff-Jt-PC_Electric Rev Req Model (2009 GRC) Rebuttal" xfId="1218"/>
    <cellStyle name="_DEM-WP(C) Costs not in AURORA 2006GRC_Power Costs - Comparison bx Rbtl-Staff-Jt-PC_Electric Rev Req Model (2009 GRC) Rebuttal 2" xfId="1219"/>
    <cellStyle name="_DEM-WP(C) Costs not in AURORA 2006GRC_Power Costs - Comparison bx Rbtl-Staff-Jt-PC_Electric Rev Req Model (2009 GRC) Rebuttal 2 2" xfId="5689"/>
    <cellStyle name="_DEM-WP(C) Costs not in AURORA 2006GRC_Power Costs - Comparison bx Rbtl-Staff-Jt-PC_Electric Rev Req Model (2009 GRC) Rebuttal 3" xfId="5690"/>
    <cellStyle name="_DEM-WP(C) Costs not in AURORA 2006GRC_Power Costs - Comparison bx Rbtl-Staff-Jt-PC_Electric Rev Req Model (2009 GRC) Rebuttal REmoval of New  WH Solar AdjustMI" xfId="1220"/>
    <cellStyle name="_DEM-WP(C) Costs not in AURORA 2006GRC_Power Costs - Comparison bx Rbtl-Staff-Jt-PC_Electric Rev Req Model (2009 GRC) Rebuttal REmoval of New  WH Solar AdjustMI 2" xfId="1221"/>
    <cellStyle name="_DEM-WP(C) Costs not in AURORA 2006GRC_Power Costs - Comparison bx Rbtl-Staff-Jt-PC_Electric Rev Req Model (2009 GRC) Rebuttal REmoval of New  WH Solar AdjustMI 2 2" xfId="5691"/>
    <cellStyle name="_DEM-WP(C) Costs not in AURORA 2006GRC_Power Costs - Comparison bx Rbtl-Staff-Jt-PC_Electric Rev Req Model (2009 GRC) Rebuttal REmoval of New  WH Solar AdjustMI 3" xfId="5692"/>
    <cellStyle name="_DEM-WP(C) Costs not in AURORA 2006GRC_Power Costs - Comparison bx Rbtl-Staff-Jt-PC_Electric Rev Req Model (2009 GRC) Revised 01-18-2010" xfId="1222"/>
    <cellStyle name="_DEM-WP(C) Costs not in AURORA 2006GRC_Power Costs - Comparison bx Rbtl-Staff-Jt-PC_Electric Rev Req Model (2009 GRC) Revised 01-18-2010 2" xfId="1223"/>
    <cellStyle name="_DEM-WP(C) Costs not in AURORA 2006GRC_Power Costs - Comparison bx Rbtl-Staff-Jt-PC_Electric Rev Req Model (2009 GRC) Revised 01-18-2010 2 2" xfId="5693"/>
    <cellStyle name="_DEM-WP(C) Costs not in AURORA 2006GRC_Power Costs - Comparison bx Rbtl-Staff-Jt-PC_Electric Rev Req Model (2009 GRC) Revised 01-18-2010 3" xfId="5694"/>
    <cellStyle name="_DEM-WP(C) Costs not in AURORA 2006GRC_Power Costs - Comparison bx Rbtl-Staff-Jt-PC_Final Order Electric EXHIBIT A-1" xfId="1224"/>
    <cellStyle name="_DEM-WP(C) Costs not in AURORA 2006GRC_Power Costs - Comparison bx Rbtl-Staff-Jt-PC_Final Order Electric EXHIBIT A-1 2" xfId="1225"/>
    <cellStyle name="_DEM-WP(C) Costs not in AURORA 2006GRC_Power Costs - Comparison bx Rbtl-Staff-Jt-PC_Final Order Electric EXHIBIT A-1 2 2" xfId="5695"/>
    <cellStyle name="_DEM-WP(C) Costs not in AURORA 2006GRC_Power Costs - Comparison bx Rbtl-Staff-Jt-PC_Final Order Electric EXHIBIT A-1 3" xfId="5696"/>
    <cellStyle name="_DEM-WP(C) Costs not in AURORA 2006GRC_Production Adj 4.37" xfId="1226"/>
    <cellStyle name="_DEM-WP(C) Costs not in AURORA 2006GRC_Production Adj 4.37 2" xfId="1227"/>
    <cellStyle name="_DEM-WP(C) Costs not in AURORA 2006GRC_Production Adj 4.37 2 2" xfId="5697"/>
    <cellStyle name="_DEM-WP(C) Costs not in AURORA 2006GRC_Production Adj 4.37 3" xfId="5698"/>
    <cellStyle name="_DEM-WP(C) Costs not in AURORA 2006GRC_Purchased Power Adj 4.03" xfId="1228"/>
    <cellStyle name="_DEM-WP(C) Costs not in AURORA 2006GRC_Purchased Power Adj 4.03 2" xfId="1229"/>
    <cellStyle name="_DEM-WP(C) Costs not in AURORA 2006GRC_Purchased Power Adj 4.03 2 2" xfId="5699"/>
    <cellStyle name="_DEM-WP(C) Costs not in AURORA 2006GRC_Purchased Power Adj 4.03 3" xfId="5700"/>
    <cellStyle name="_DEM-WP(C) Costs not in AURORA 2006GRC_Rebuttal Power Costs" xfId="1230"/>
    <cellStyle name="_DEM-WP(C) Costs not in AURORA 2006GRC_Rebuttal Power Costs 2" xfId="1231"/>
    <cellStyle name="_DEM-WP(C) Costs not in AURORA 2006GRC_Rebuttal Power Costs 2 2" xfId="5701"/>
    <cellStyle name="_DEM-WP(C) Costs not in AURORA 2006GRC_Rebuttal Power Costs 3" xfId="5702"/>
    <cellStyle name="_DEM-WP(C) Costs not in AURORA 2006GRC_Rebuttal Power Costs_Adj Bench DR 3 for Initial Briefs (Electric)" xfId="1232"/>
    <cellStyle name="_DEM-WP(C) Costs not in AURORA 2006GRC_Rebuttal Power Costs_Adj Bench DR 3 for Initial Briefs (Electric) 2" xfId="1233"/>
    <cellStyle name="_DEM-WP(C) Costs not in AURORA 2006GRC_Rebuttal Power Costs_Adj Bench DR 3 for Initial Briefs (Electric) 2 2" xfId="5703"/>
    <cellStyle name="_DEM-WP(C) Costs not in AURORA 2006GRC_Rebuttal Power Costs_Adj Bench DR 3 for Initial Briefs (Electric) 3" xfId="5704"/>
    <cellStyle name="_DEM-WP(C) Costs not in AURORA 2006GRC_Rebuttal Power Costs_Electric Rev Req Model (2009 GRC) Rebuttal" xfId="1234"/>
    <cellStyle name="_DEM-WP(C) Costs not in AURORA 2006GRC_Rebuttal Power Costs_Electric Rev Req Model (2009 GRC) Rebuttal 2" xfId="1235"/>
    <cellStyle name="_DEM-WP(C) Costs not in AURORA 2006GRC_Rebuttal Power Costs_Electric Rev Req Model (2009 GRC) Rebuttal 2 2" xfId="5705"/>
    <cellStyle name="_DEM-WP(C) Costs not in AURORA 2006GRC_Rebuttal Power Costs_Electric Rev Req Model (2009 GRC) Rebuttal 3" xfId="5706"/>
    <cellStyle name="_DEM-WP(C) Costs not in AURORA 2006GRC_Rebuttal Power Costs_Electric Rev Req Model (2009 GRC) Rebuttal REmoval of New  WH Solar AdjustMI" xfId="1236"/>
    <cellStyle name="_DEM-WP(C) Costs not in AURORA 2006GRC_Rebuttal Power Costs_Electric Rev Req Model (2009 GRC) Rebuttal REmoval of New  WH Solar AdjustMI 2" xfId="1237"/>
    <cellStyle name="_DEM-WP(C) Costs not in AURORA 2006GRC_Rebuttal Power Costs_Electric Rev Req Model (2009 GRC) Rebuttal REmoval of New  WH Solar AdjustMI 2 2" xfId="5707"/>
    <cellStyle name="_DEM-WP(C) Costs not in AURORA 2006GRC_Rebuttal Power Costs_Electric Rev Req Model (2009 GRC) Rebuttal REmoval of New  WH Solar AdjustMI 3" xfId="5708"/>
    <cellStyle name="_DEM-WP(C) Costs not in AURORA 2006GRC_Rebuttal Power Costs_Electric Rev Req Model (2009 GRC) Revised 01-18-2010" xfId="1238"/>
    <cellStyle name="_DEM-WP(C) Costs not in AURORA 2006GRC_Rebuttal Power Costs_Electric Rev Req Model (2009 GRC) Revised 01-18-2010 2" xfId="1239"/>
    <cellStyle name="_DEM-WP(C) Costs not in AURORA 2006GRC_Rebuttal Power Costs_Electric Rev Req Model (2009 GRC) Revised 01-18-2010 2 2" xfId="5709"/>
    <cellStyle name="_DEM-WP(C) Costs not in AURORA 2006GRC_Rebuttal Power Costs_Electric Rev Req Model (2009 GRC) Revised 01-18-2010 3" xfId="5710"/>
    <cellStyle name="_DEM-WP(C) Costs not in AURORA 2006GRC_Rebuttal Power Costs_Final Order Electric EXHIBIT A-1" xfId="1240"/>
    <cellStyle name="_DEM-WP(C) Costs not in AURORA 2006GRC_Rebuttal Power Costs_Final Order Electric EXHIBIT A-1 2" xfId="1241"/>
    <cellStyle name="_DEM-WP(C) Costs not in AURORA 2006GRC_Rebuttal Power Costs_Final Order Electric EXHIBIT A-1 2 2" xfId="5711"/>
    <cellStyle name="_DEM-WP(C) Costs not in AURORA 2006GRC_Rebuttal Power Costs_Final Order Electric EXHIBIT A-1 3" xfId="5712"/>
    <cellStyle name="_DEM-WP(C) Costs not in AURORA 2006GRC_ROR 5.02" xfId="1242"/>
    <cellStyle name="_DEM-WP(C) Costs not in AURORA 2006GRC_ROR 5.02 2" xfId="1243"/>
    <cellStyle name="_DEM-WP(C) Costs not in AURORA 2006GRC_ROR 5.02 2 2" xfId="5713"/>
    <cellStyle name="_DEM-WP(C) Costs not in AURORA 2006GRC_ROR 5.02 3" xfId="5714"/>
    <cellStyle name="_DEM-WP(C) Costs not in AURORA 2006GRC_Transmission Workbook for May BOD" xfId="5715"/>
    <cellStyle name="_DEM-WP(C) Costs not in AURORA 2006GRC_Transmission Workbook for May BOD 2" xfId="5716"/>
    <cellStyle name="_DEM-WP(C) Costs not in AURORA 2006GRC_Wind Integration 10GRC" xfId="5717"/>
    <cellStyle name="_DEM-WP(C) Costs not in AURORA 2006GRC_Wind Integration 10GRC 2" xfId="5718"/>
    <cellStyle name="_DEM-WP(C) Costs not in AURORA 2007GRC" xfId="1244"/>
    <cellStyle name="_DEM-WP(C) Costs not in AURORA 2007GRC 2" xfId="1245"/>
    <cellStyle name="_DEM-WP(C) Costs not in AURORA 2007GRC 2 2" xfId="5719"/>
    <cellStyle name="_DEM-WP(C) Costs not in AURORA 2007GRC 3" xfId="5720"/>
    <cellStyle name="_DEM-WP(C) Costs not in AURORA 2007GRC Update" xfId="5721"/>
    <cellStyle name="_DEM-WP(C) Costs not in AURORA 2007GRC Update 2" xfId="5722"/>
    <cellStyle name="_DEM-WP(C) Costs not in AURORA 2007GRC Update_NIM Summary" xfId="5723"/>
    <cellStyle name="_DEM-WP(C) Costs not in AURORA 2007GRC Update_NIM Summary 2" xfId="5724"/>
    <cellStyle name="_DEM-WP(C) Costs not in AURORA 2007GRC_16.37E Wild Horse Expansion DeferralRevwrkingfile SF" xfId="1246"/>
    <cellStyle name="_DEM-WP(C) Costs not in AURORA 2007GRC_16.37E Wild Horse Expansion DeferralRevwrkingfile SF 2" xfId="1247"/>
    <cellStyle name="_DEM-WP(C) Costs not in AURORA 2007GRC_16.37E Wild Horse Expansion DeferralRevwrkingfile SF 2 2" xfId="5725"/>
    <cellStyle name="_DEM-WP(C) Costs not in AURORA 2007GRC_16.37E Wild Horse Expansion DeferralRevwrkingfile SF 3" xfId="5726"/>
    <cellStyle name="_DEM-WP(C) Costs not in AURORA 2007GRC_2009 GRC Compl Filing - Exhibit D" xfId="5727"/>
    <cellStyle name="_DEM-WP(C) Costs not in AURORA 2007GRC_2009 GRC Compl Filing - Exhibit D 2" xfId="5728"/>
    <cellStyle name="_DEM-WP(C) Costs not in AURORA 2007GRC_Adj Bench DR 3 for Initial Briefs (Electric)" xfId="1248"/>
    <cellStyle name="_DEM-WP(C) Costs not in AURORA 2007GRC_Adj Bench DR 3 for Initial Briefs (Electric) 2" xfId="1249"/>
    <cellStyle name="_DEM-WP(C) Costs not in AURORA 2007GRC_Adj Bench DR 3 for Initial Briefs (Electric) 2 2" xfId="5729"/>
    <cellStyle name="_DEM-WP(C) Costs not in AURORA 2007GRC_Adj Bench DR 3 for Initial Briefs (Electric) 3" xfId="5730"/>
    <cellStyle name="_DEM-WP(C) Costs not in AURORA 2007GRC_Book1" xfId="5731"/>
    <cellStyle name="_DEM-WP(C) Costs not in AURORA 2007GRC_Book2" xfId="1250"/>
    <cellStyle name="_DEM-WP(C) Costs not in AURORA 2007GRC_Book2 2" xfId="1251"/>
    <cellStyle name="_DEM-WP(C) Costs not in AURORA 2007GRC_Book2 2 2" xfId="5732"/>
    <cellStyle name="_DEM-WP(C) Costs not in AURORA 2007GRC_Book2 3" xfId="5733"/>
    <cellStyle name="_DEM-WP(C) Costs not in AURORA 2007GRC_Book4" xfId="1252"/>
    <cellStyle name="_DEM-WP(C) Costs not in AURORA 2007GRC_Book4 2" xfId="1253"/>
    <cellStyle name="_DEM-WP(C) Costs not in AURORA 2007GRC_Book4 2 2" xfId="5734"/>
    <cellStyle name="_DEM-WP(C) Costs not in AURORA 2007GRC_Book4 3" xfId="5735"/>
    <cellStyle name="_DEM-WP(C) Costs not in AURORA 2007GRC_Electric Rev Req Model (2009 GRC) " xfId="1254"/>
    <cellStyle name="_DEM-WP(C) Costs not in AURORA 2007GRC_Electric Rev Req Model (2009 GRC)  2" xfId="1255"/>
    <cellStyle name="_DEM-WP(C) Costs not in AURORA 2007GRC_Electric Rev Req Model (2009 GRC)  2 2" xfId="5736"/>
    <cellStyle name="_DEM-WP(C) Costs not in AURORA 2007GRC_Electric Rev Req Model (2009 GRC)  3" xfId="5737"/>
    <cellStyle name="_DEM-WP(C) Costs not in AURORA 2007GRC_Electric Rev Req Model (2009 GRC) Rebuttal" xfId="1256"/>
    <cellStyle name="_DEM-WP(C) Costs not in AURORA 2007GRC_Electric Rev Req Model (2009 GRC) Rebuttal 2" xfId="1257"/>
    <cellStyle name="_DEM-WP(C) Costs not in AURORA 2007GRC_Electric Rev Req Model (2009 GRC) Rebuttal 2 2" xfId="5738"/>
    <cellStyle name="_DEM-WP(C) Costs not in AURORA 2007GRC_Electric Rev Req Model (2009 GRC) Rebuttal 3" xfId="5739"/>
    <cellStyle name="_DEM-WP(C) Costs not in AURORA 2007GRC_Electric Rev Req Model (2009 GRC) Rebuttal REmoval of New  WH Solar AdjustMI" xfId="1258"/>
    <cellStyle name="_DEM-WP(C) Costs not in AURORA 2007GRC_Electric Rev Req Model (2009 GRC) Rebuttal REmoval of New  WH Solar AdjustMI 2" xfId="1259"/>
    <cellStyle name="_DEM-WP(C) Costs not in AURORA 2007GRC_Electric Rev Req Model (2009 GRC) Rebuttal REmoval of New  WH Solar AdjustMI 2 2" xfId="5740"/>
    <cellStyle name="_DEM-WP(C) Costs not in AURORA 2007GRC_Electric Rev Req Model (2009 GRC) Rebuttal REmoval of New  WH Solar AdjustMI 3" xfId="5741"/>
    <cellStyle name="_DEM-WP(C) Costs not in AURORA 2007GRC_Electric Rev Req Model (2009 GRC) Revised 01-18-2010" xfId="1260"/>
    <cellStyle name="_DEM-WP(C) Costs not in AURORA 2007GRC_Electric Rev Req Model (2009 GRC) Revised 01-18-2010 2" xfId="1261"/>
    <cellStyle name="_DEM-WP(C) Costs not in AURORA 2007GRC_Electric Rev Req Model (2009 GRC) Revised 01-18-2010 2 2" xfId="5742"/>
    <cellStyle name="_DEM-WP(C) Costs not in AURORA 2007GRC_Electric Rev Req Model (2009 GRC) Revised 01-18-2010 3" xfId="5743"/>
    <cellStyle name="_DEM-WP(C) Costs not in AURORA 2007GRC_Electric Rev Req Model (2010 GRC)" xfId="5744"/>
    <cellStyle name="_DEM-WP(C) Costs not in AURORA 2007GRC_Electric Rev Req Model (2010 GRC) SF" xfId="5745"/>
    <cellStyle name="_DEM-WP(C) Costs not in AURORA 2007GRC_Final Order Electric" xfId="5746"/>
    <cellStyle name="_DEM-WP(C) Costs not in AURORA 2007GRC_Final Order Electric EXHIBIT A-1" xfId="1262"/>
    <cellStyle name="_DEM-WP(C) Costs not in AURORA 2007GRC_Final Order Electric EXHIBIT A-1 2" xfId="1263"/>
    <cellStyle name="_DEM-WP(C) Costs not in AURORA 2007GRC_Final Order Electric EXHIBIT A-1 2 2" xfId="5747"/>
    <cellStyle name="_DEM-WP(C) Costs not in AURORA 2007GRC_Final Order Electric EXHIBIT A-1 3" xfId="5748"/>
    <cellStyle name="_DEM-WP(C) Costs not in AURORA 2007GRC_NIM Summary" xfId="5749"/>
    <cellStyle name="_DEM-WP(C) Costs not in AURORA 2007GRC_NIM Summary 2" xfId="5750"/>
    <cellStyle name="_DEM-WP(C) Costs not in AURORA 2007GRC_Power Costs - Comparison bx Rbtl-Staff-Jt-PC" xfId="1264"/>
    <cellStyle name="_DEM-WP(C) Costs not in AURORA 2007GRC_Power Costs - Comparison bx Rbtl-Staff-Jt-PC 2" xfId="1265"/>
    <cellStyle name="_DEM-WP(C) Costs not in AURORA 2007GRC_Power Costs - Comparison bx Rbtl-Staff-Jt-PC 2 2" xfId="5751"/>
    <cellStyle name="_DEM-WP(C) Costs not in AURORA 2007GRC_Power Costs - Comparison bx Rbtl-Staff-Jt-PC 3" xfId="5752"/>
    <cellStyle name="_DEM-WP(C) Costs not in AURORA 2007GRC_Rebuttal Power Costs" xfId="1266"/>
    <cellStyle name="_DEM-WP(C) Costs not in AURORA 2007GRC_Rebuttal Power Costs 2" xfId="1267"/>
    <cellStyle name="_DEM-WP(C) Costs not in AURORA 2007GRC_Rebuttal Power Costs 2 2" xfId="5753"/>
    <cellStyle name="_DEM-WP(C) Costs not in AURORA 2007GRC_Rebuttal Power Costs 3" xfId="5754"/>
    <cellStyle name="_DEM-WP(C) Costs not in AURORA 2007GRC_TENASKA REGULATORY ASSET" xfId="1268"/>
    <cellStyle name="_DEM-WP(C) Costs not in AURORA 2007GRC_TENASKA REGULATORY ASSET 2" xfId="1269"/>
    <cellStyle name="_DEM-WP(C) Costs not in AURORA 2007GRC_TENASKA REGULATORY ASSET 2 2" xfId="5755"/>
    <cellStyle name="_DEM-WP(C) Costs not in AURORA 2007GRC_TENASKA REGULATORY ASSET 3" xfId="5756"/>
    <cellStyle name="_DEM-WP(C) Costs not in AURORA 2007PCORC" xfId="5757"/>
    <cellStyle name="_DEM-WP(C) Costs not in AURORA 2007PCORC 2" xfId="5758"/>
    <cellStyle name="_DEM-WP(C) Costs not in AURORA 2007PCORC_Chelan PUD Power Costs (8-10)" xfId="5759"/>
    <cellStyle name="_DEM-WP(C) Costs not in AURORA 2007PCORC_NIM Summary" xfId="5760"/>
    <cellStyle name="_DEM-WP(C) Costs not in AURORA 2007PCORC_NIM Summary 2" xfId="5761"/>
    <cellStyle name="_DEM-WP(C) Costs not in AURORA 2007PCORC-5.07Update" xfId="1270"/>
    <cellStyle name="_DEM-WP(C) Costs not in AURORA 2007PCORC-5.07Update 10" xfId="13909"/>
    <cellStyle name="_DEM-WP(C) Costs not in AURORA 2007PCORC-5.07Update 2" xfId="1271"/>
    <cellStyle name="_DEM-WP(C) Costs not in AURORA 2007PCORC-5.07Update 2 2" xfId="5762"/>
    <cellStyle name="_DEM-WP(C) Costs not in AURORA 2007PCORC-5.07Update 3" xfId="5763"/>
    <cellStyle name="_DEM-WP(C) Costs not in AURORA 2007PCORC-5.07Update 3 2" xfId="13910"/>
    <cellStyle name="_DEM-WP(C) Costs not in AURORA 2007PCORC-5.07Update 4" xfId="13911"/>
    <cellStyle name="_DEM-WP(C) Costs not in AURORA 2007PCORC-5.07Update 4 2" xfId="13912"/>
    <cellStyle name="_DEM-WP(C) Costs not in AURORA 2007PCORC-5.07Update 4_2011 Operations Snapshot" xfId="13913"/>
    <cellStyle name="_DEM-WP(C) Costs not in AURORA 2007PCORC-5.07Update 4_Department" xfId="13914"/>
    <cellStyle name="_DEM-WP(C) Costs not in AURORA 2007PCORC-5.07Update 4_VarX" xfId="13915"/>
    <cellStyle name="_DEM-WP(C) Costs not in AURORA 2007PCORC-5.07Update 5" xfId="13916"/>
    <cellStyle name="_DEM-WP(C) Costs not in AURORA 2007PCORC-5.07Update 5 2" xfId="13917"/>
    <cellStyle name="_DEM-WP(C) Costs not in AURORA 2007PCORC-5.07Update 5 2 2" xfId="13918"/>
    <cellStyle name="_DEM-WP(C) Costs not in AURORA 2007PCORC-5.07Update 5 2_County_Stop_Light_Chart_2012_02" xfId="13919"/>
    <cellStyle name="_DEM-WP(C) Costs not in AURORA 2007PCORC-5.07Update 5 2_County_Stop_Light_Chart_2012_06" xfId="13920"/>
    <cellStyle name="_DEM-WP(C) Costs not in AURORA 2007PCORC-5.07Update 5 2_County_Stop_Light_Chart_Template" xfId="13921"/>
    <cellStyle name="_DEM-WP(C) Costs not in AURORA 2007PCORC-5.07Update 5_2011 OM ASM Report" xfId="13922"/>
    <cellStyle name="_DEM-WP(C) Costs not in AURORA 2007PCORC-5.07Update 5_2011 OM ASM Report 2" xfId="13923"/>
    <cellStyle name="_DEM-WP(C) Costs not in AURORA 2007PCORC-5.07Update 5_2011 OM ASM Report_County_Stop_Light_Chart_2012_02" xfId="13924"/>
    <cellStyle name="_DEM-WP(C) Costs not in AURORA 2007PCORC-5.07Update 5_2011 OM ASM Report_County_Stop_Light_Chart_2012_06" xfId="13925"/>
    <cellStyle name="_DEM-WP(C) Costs not in AURORA 2007PCORC-5.07Update 5_2011 OM ASM Report_County_Stop_Light_Chart_Template" xfId="13926"/>
    <cellStyle name="_DEM-WP(C) Costs not in AURORA 2007PCORC-5.07Update 5_2011 Operations Snapshot" xfId="13927"/>
    <cellStyle name="_DEM-WP(C) Costs not in AURORA 2007PCORC-5.07Update 5_2011 Operations Snapshot 2" xfId="13928"/>
    <cellStyle name="_DEM-WP(C) Costs not in AURORA 2007PCORC-5.07Update 5_2011 Operations Snapshot_County_Stop_Light_Chart_2012_02" xfId="13929"/>
    <cellStyle name="_DEM-WP(C) Costs not in AURORA 2007PCORC-5.07Update 5_2011 Operations Snapshot_County_Stop_Light_Chart_2012_06" xfId="13930"/>
    <cellStyle name="_DEM-WP(C) Costs not in AURORA 2007PCORC-5.07Update 5_2011 Operations Snapshot_County_Stop_Light_Chart_Template" xfId="13931"/>
    <cellStyle name="_DEM-WP(C) Costs not in AURORA 2007PCORC-5.07Update 5_2012 Operations Snapshot" xfId="13932"/>
    <cellStyle name="_DEM-WP(C) Costs not in AURORA 2007PCORC-5.07Update 5_Copy of 2011 OM ASM Report" xfId="13933"/>
    <cellStyle name="_DEM-WP(C) Costs not in AURORA 2007PCORC-5.07Update 5_Department" xfId="13934"/>
    <cellStyle name="_DEM-WP(C) Costs not in AURORA 2007PCORC-5.07Update 5_Jan 2012 OM ASM Report" xfId="13935"/>
    <cellStyle name="_DEM-WP(C) Costs not in AURORA 2007PCORC-5.07Update 5_VarX" xfId="13936"/>
    <cellStyle name="_DEM-WP(C) Costs not in AURORA 2007PCORC-5.07Update 6" xfId="13937"/>
    <cellStyle name="_DEM-WP(C) Costs not in AURORA 2007PCORC-5.07Update 6 2" xfId="13938"/>
    <cellStyle name="_DEM-WP(C) Costs not in AURORA 2007PCORC-5.07Update 6_County_Stop_Light_Chart_2012_02" xfId="13939"/>
    <cellStyle name="_DEM-WP(C) Costs not in AURORA 2007PCORC-5.07Update 6_County_Stop_Light_Chart_2012_06" xfId="13940"/>
    <cellStyle name="_DEM-WP(C) Costs not in AURORA 2007PCORC-5.07Update 6_County_Stop_Light_Chart_Template" xfId="13941"/>
    <cellStyle name="_DEM-WP(C) Costs not in AURORA 2007PCORC-5.07Update 6_Department" xfId="13942"/>
    <cellStyle name="_DEM-WP(C) Costs not in AURORA 2007PCORC-5.07Update 6_Department 2" xfId="13943"/>
    <cellStyle name="_DEM-WP(C) Costs not in AURORA 2007PCORC-5.07Update 6_VarX" xfId="13944"/>
    <cellStyle name="_DEM-WP(C) Costs not in AURORA 2007PCORC-5.07Update 6_VarX 2" xfId="13945"/>
    <cellStyle name="_DEM-WP(C) Costs not in AURORA 2007PCORC-5.07Update 7" xfId="13946"/>
    <cellStyle name="_DEM-WP(C) Costs not in AURORA 2007PCORC-5.07Update 7 2" xfId="13947"/>
    <cellStyle name="_DEM-WP(C) Costs not in AURORA 2007PCORC-5.07Update 7_County_Stop_Light_Chart_2012_02" xfId="13948"/>
    <cellStyle name="_DEM-WP(C) Costs not in AURORA 2007PCORC-5.07Update 7_County_Stop_Light_Chart_2012_06" xfId="13949"/>
    <cellStyle name="_DEM-WP(C) Costs not in AURORA 2007PCORC-5.07Update 7_County_Stop_Light_Chart_Template" xfId="13950"/>
    <cellStyle name="_DEM-WP(C) Costs not in AURORA 2007PCORC-5.07Update 8" xfId="13951"/>
    <cellStyle name="_DEM-WP(C) Costs not in AURORA 2007PCORC-5.07Update 9" xfId="13952"/>
    <cellStyle name="_DEM-WP(C) Costs not in AURORA 2007PCORC-5.07Update_16.37E Wild Horse Expansion DeferralRevwrkingfile SF" xfId="1272"/>
    <cellStyle name="_DEM-WP(C) Costs not in AURORA 2007PCORC-5.07Update_16.37E Wild Horse Expansion DeferralRevwrkingfile SF 2" xfId="1273"/>
    <cellStyle name="_DEM-WP(C) Costs not in AURORA 2007PCORC-5.07Update_16.37E Wild Horse Expansion DeferralRevwrkingfile SF 2 2" xfId="5764"/>
    <cellStyle name="_DEM-WP(C) Costs not in AURORA 2007PCORC-5.07Update_16.37E Wild Horse Expansion DeferralRevwrkingfile SF 3" xfId="5765"/>
    <cellStyle name="_DEM-WP(C) Costs not in AURORA 2007PCORC-5.07Update_2009 GRC Compl Filing - Exhibit D" xfId="5766"/>
    <cellStyle name="_DEM-WP(C) Costs not in AURORA 2007PCORC-5.07Update_2009 GRC Compl Filing - Exhibit D 2" xfId="5767"/>
    <cellStyle name="_DEM-WP(C) Costs not in AURORA 2007PCORC-5.07Update_2011 OM ASM Report" xfId="13953"/>
    <cellStyle name="_DEM-WP(C) Costs not in AURORA 2007PCORC-5.07Update_2011 OM ASM Report 2" xfId="13954"/>
    <cellStyle name="_DEM-WP(C) Costs not in AURORA 2007PCORC-5.07Update_2011 OM ASM Report_County_Stop_Light_Chart_2012_02" xfId="13955"/>
    <cellStyle name="_DEM-WP(C) Costs not in AURORA 2007PCORC-5.07Update_2011 OM ASM Report_County_Stop_Light_Chart_2012_06" xfId="13956"/>
    <cellStyle name="_DEM-WP(C) Costs not in AURORA 2007PCORC-5.07Update_2011 OM ASM Report_County_Stop_Light_Chart_Template" xfId="13957"/>
    <cellStyle name="_DEM-WP(C) Costs not in AURORA 2007PCORC-5.07Update_Adj Bench DR 3 for Initial Briefs (Electric)" xfId="1274"/>
    <cellStyle name="_DEM-WP(C) Costs not in AURORA 2007PCORC-5.07Update_Adj Bench DR 3 for Initial Briefs (Electric) 2" xfId="1275"/>
    <cellStyle name="_DEM-WP(C) Costs not in AURORA 2007PCORC-5.07Update_Adj Bench DR 3 for Initial Briefs (Electric) 2 2" xfId="5768"/>
    <cellStyle name="_DEM-WP(C) Costs not in AURORA 2007PCORC-5.07Update_Adj Bench DR 3 for Initial Briefs (Electric) 3" xfId="5769"/>
    <cellStyle name="_DEM-WP(C) Costs not in AURORA 2007PCORC-5.07Update_Book1" xfId="5770"/>
    <cellStyle name="_DEM-WP(C) Costs not in AURORA 2007PCORC-5.07Update_Book2" xfId="1276"/>
    <cellStyle name="_DEM-WP(C) Costs not in AURORA 2007PCORC-5.07Update_Book2 2" xfId="1277"/>
    <cellStyle name="_DEM-WP(C) Costs not in AURORA 2007PCORC-5.07Update_Book2 2 2" xfId="5771"/>
    <cellStyle name="_DEM-WP(C) Costs not in AURORA 2007PCORC-5.07Update_Book2 3" xfId="5772"/>
    <cellStyle name="_DEM-WP(C) Costs not in AURORA 2007PCORC-5.07Update_Book4" xfId="1278"/>
    <cellStyle name="_DEM-WP(C) Costs not in AURORA 2007PCORC-5.07Update_Book4 2" xfId="1279"/>
    <cellStyle name="_DEM-WP(C) Costs not in AURORA 2007PCORC-5.07Update_Book4 2 2" xfId="5773"/>
    <cellStyle name="_DEM-WP(C) Costs not in AURORA 2007PCORC-5.07Update_Book4 3" xfId="5774"/>
    <cellStyle name="_DEM-WP(C) Costs not in AURORA 2007PCORC-5.07Update_Chelan PUD Power Costs (8-10)" xfId="5775"/>
    <cellStyle name="_DEM-WP(C) Costs not in AURORA 2007PCORC-5.07Update_Confidential Material" xfId="5776"/>
    <cellStyle name="_DEM-WP(C) Costs not in AURORA 2007PCORC-5.07Update_DEM-WP(C) Colstrip 12 Coal Cost Forecast 2010GRC" xfId="5777"/>
    <cellStyle name="_DEM-WP(C) Costs not in AURORA 2007PCORC-5.07Update_DEM-WP(C) Production O&amp;M 2009GRC Rebuttal" xfId="1280"/>
    <cellStyle name="_DEM-WP(C) Costs not in AURORA 2007PCORC-5.07Update_DEM-WP(C) Production O&amp;M 2009GRC Rebuttal 2" xfId="1281"/>
    <cellStyle name="_DEM-WP(C) Costs not in AURORA 2007PCORC-5.07Update_DEM-WP(C) Production O&amp;M 2009GRC Rebuttal 2 2" xfId="5778"/>
    <cellStyle name="_DEM-WP(C) Costs not in AURORA 2007PCORC-5.07Update_DEM-WP(C) Production O&amp;M 2009GRC Rebuttal 3" xfId="5779"/>
    <cellStyle name="_DEM-WP(C) Costs not in AURORA 2007PCORC-5.07Update_DEM-WP(C) Production O&amp;M 2009GRC Rebuttal_Adj Bench DR 3 for Initial Briefs (Electric)" xfId="1282"/>
    <cellStyle name="_DEM-WP(C) Costs not in AURORA 2007PCORC-5.07Update_DEM-WP(C) Production O&amp;M 2009GRC Rebuttal_Adj Bench DR 3 for Initial Briefs (Electric) 2" xfId="1283"/>
    <cellStyle name="_DEM-WP(C) Costs not in AURORA 2007PCORC-5.07Update_DEM-WP(C) Production O&amp;M 2009GRC Rebuttal_Adj Bench DR 3 for Initial Briefs (Electric) 2 2" xfId="5780"/>
    <cellStyle name="_DEM-WP(C) Costs not in AURORA 2007PCORC-5.07Update_DEM-WP(C) Production O&amp;M 2009GRC Rebuttal_Adj Bench DR 3 for Initial Briefs (Electric) 3" xfId="5781"/>
    <cellStyle name="_DEM-WP(C) Costs not in AURORA 2007PCORC-5.07Update_DEM-WP(C) Production O&amp;M 2009GRC Rebuttal_Book2" xfId="1284"/>
    <cellStyle name="_DEM-WP(C) Costs not in AURORA 2007PCORC-5.07Update_DEM-WP(C) Production O&amp;M 2009GRC Rebuttal_Book2 2" xfId="1285"/>
    <cellStyle name="_DEM-WP(C) Costs not in AURORA 2007PCORC-5.07Update_DEM-WP(C) Production O&amp;M 2009GRC Rebuttal_Book2 2 2" xfId="5782"/>
    <cellStyle name="_DEM-WP(C) Costs not in AURORA 2007PCORC-5.07Update_DEM-WP(C) Production O&amp;M 2009GRC Rebuttal_Book2 3" xfId="5783"/>
    <cellStyle name="_DEM-WP(C) Costs not in AURORA 2007PCORC-5.07Update_DEM-WP(C) Production O&amp;M 2009GRC Rebuttal_Book2_Adj Bench DR 3 for Initial Briefs (Electric)" xfId="1286"/>
    <cellStyle name="_DEM-WP(C) Costs not in AURORA 2007PCORC-5.07Update_DEM-WP(C) Production O&amp;M 2009GRC Rebuttal_Book2_Adj Bench DR 3 for Initial Briefs (Electric) 2" xfId="1287"/>
    <cellStyle name="_DEM-WP(C) Costs not in AURORA 2007PCORC-5.07Update_DEM-WP(C) Production O&amp;M 2009GRC Rebuttal_Book2_Adj Bench DR 3 for Initial Briefs (Electric) 2 2" xfId="5784"/>
    <cellStyle name="_DEM-WP(C) Costs not in AURORA 2007PCORC-5.07Update_DEM-WP(C) Production O&amp;M 2009GRC Rebuttal_Book2_Adj Bench DR 3 for Initial Briefs (Electric) 3" xfId="5785"/>
    <cellStyle name="_DEM-WP(C) Costs not in AURORA 2007PCORC-5.07Update_DEM-WP(C) Production O&amp;M 2009GRC Rebuttal_Book2_Electric Rev Req Model (2009 GRC) Rebuttal" xfId="1288"/>
    <cellStyle name="_DEM-WP(C) Costs not in AURORA 2007PCORC-5.07Update_DEM-WP(C) Production O&amp;M 2009GRC Rebuttal_Book2_Electric Rev Req Model (2009 GRC) Rebuttal 2" xfId="1289"/>
    <cellStyle name="_DEM-WP(C) Costs not in AURORA 2007PCORC-5.07Update_DEM-WP(C) Production O&amp;M 2009GRC Rebuttal_Book2_Electric Rev Req Model (2009 GRC) Rebuttal 2 2" xfId="5786"/>
    <cellStyle name="_DEM-WP(C) Costs not in AURORA 2007PCORC-5.07Update_DEM-WP(C) Production O&amp;M 2009GRC Rebuttal_Book2_Electric Rev Req Model (2009 GRC) Rebuttal 3" xfId="5787"/>
    <cellStyle name="_DEM-WP(C) Costs not in AURORA 2007PCORC-5.07Update_DEM-WP(C) Production O&amp;M 2009GRC Rebuttal_Book2_Electric Rev Req Model (2009 GRC) Rebuttal REmoval of New  WH Solar AdjustMI" xfId="1290"/>
    <cellStyle name="_DEM-WP(C) Costs not in AURORA 2007PCORC-5.07Update_DEM-WP(C) Production O&amp;M 2009GRC Rebuttal_Book2_Electric Rev Req Model (2009 GRC) Rebuttal REmoval of New  WH Solar AdjustMI 2" xfId="1291"/>
    <cellStyle name="_DEM-WP(C) Costs not in AURORA 2007PCORC-5.07Update_DEM-WP(C) Production O&amp;M 2009GRC Rebuttal_Book2_Electric Rev Req Model (2009 GRC) Rebuttal REmoval of New  WH Solar AdjustMI 2 2" xfId="5788"/>
    <cellStyle name="_DEM-WP(C) Costs not in AURORA 2007PCORC-5.07Update_DEM-WP(C) Production O&amp;M 2009GRC Rebuttal_Book2_Electric Rev Req Model (2009 GRC) Rebuttal REmoval of New  WH Solar AdjustMI 3" xfId="5789"/>
    <cellStyle name="_DEM-WP(C) Costs not in AURORA 2007PCORC-5.07Update_DEM-WP(C) Production O&amp;M 2009GRC Rebuttal_Book2_Electric Rev Req Model (2009 GRC) Revised 01-18-2010" xfId="1292"/>
    <cellStyle name="_DEM-WP(C) Costs not in AURORA 2007PCORC-5.07Update_DEM-WP(C) Production O&amp;M 2009GRC Rebuttal_Book2_Electric Rev Req Model (2009 GRC) Revised 01-18-2010 2" xfId="1293"/>
    <cellStyle name="_DEM-WP(C) Costs not in AURORA 2007PCORC-5.07Update_DEM-WP(C) Production O&amp;M 2009GRC Rebuttal_Book2_Electric Rev Req Model (2009 GRC) Revised 01-18-2010 2 2" xfId="5790"/>
    <cellStyle name="_DEM-WP(C) Costs not in AURORA 2007PCORC-5.07Update_DEM-WP(C) Production O&amp;M 2009GRC Rebuttal_Book2_Electric Rev Req Model (2009 GRC) Revised 01-18-2010 3" xfId="5791"/>
    <cellStyle name="_DEM-WP(C) Costs not in AURORA 2007PCORC-5.07Update_DEM-WP(C) Production O&amp;M 2009GRC Rebuttal_Book2_Final Order Electric EXHIBIT A-1" xfId="1294"/>
    <cellStyle name="_DEM-WP(C) Costs not in AURORA 2007PCORC-5.07Update_DEM-WP(C) Production O&amp;M 2009GRC Rebuttal_Book2_Final Order Electric EXHIBIT A-1 2" xfId="1295"/>
    <cellStyle name="_DEM-WP(C) Costs not in AURORA 2007PCORC-5.07Update_DEM-WP(C) Production O&amp;M 2009GRC Rebuttal_Book2_Final Order Electric EXHIBIT A-1 2 2" xfId="5792"/>
    <cellStyle name="_DEM-WP(C) Costs not in AURORA 2007PCORC-5.07Update_DEM-WP(C) Production O&amp;M 2009GRC Rebuttal_Book2_Final Order Electric EXHIBIT A-1 3" xfId="5793"/>
    <cellStyle name="_DEM-WP(C) Costs not in AURORA 2007PCORC-5.07Update_DEM-WP(C) Production O&amp;M 2009GRC Rebuttal_Electric Rev Req Model (2009 GRC) Rebuttal" xfId="1296"/>
    <cellStyle name="_DEM-WP(C) Costs not in AURORA 2007PCORC-5.07Update_DEM-WP(C) Production O&amp;M 2009GRC Rebuttal_Electric Rev Req Model (2009 GRC) Rebuttal 2" xfId="1297"/>
    <cellStyle name="_DEM-WP(C) Costs not in AURORA 2007PCORC-5.07Update_DEM-WP(C) Production O&amp;M 2009GRC Rebuttal_Electric Rev Req Model (2009 GRC) Rebuttal 2 2" xfId="5794"/>
    <cellStyle name="_DEM-WP(C) Costs not in AURORA 2007PCORC-5.07Update_DEM-WP(C) Production O&amp;M 2009GRC Rebuttal_Electric Rev Req Model (2009 GRC) Rebuttal 3" xfId="5795"/>
    <cellStyle name="_DEM-WP(C) Costs not in AURORA 2007PCORC-5.07Update_DEM-WP(C) Production O&amp;M 2009GRC Rebuttal_Electric Rev Req Model (2009 GRC) Rebuttal REmoval of New  WH Solar AdjustMI" xfId="1298"/>
    <cellStyle name="_DEM-WP(C) Costs not in AURORA 2007PCORC-5.07Update_DEM-WP(C) Production O&amp;M 2009GRC Rebuttal_Electric Rev Req Model (2009 GRC) Rebuttal REmoval of New  WH Solar AdjustMI 2" xfId="1299"/>
    <cellStyle name="_DEM-WP(C) Costs not in AURORA 2007PCORC-5.07Update_DEM-WP(C) Production O&amp;M 2009GRC Rebuttal_Electric Rev Req Model (2009 GRC) Rebuttal REmoval of New  WH Solar AdjustMI 2 2" xfId="5796"/>
    <cellStyle name="_DEM-WP(C) Costs not in AURORA 2007PCORC-5.07Update_DEM-WP(C) Production O&amp;M 2009GRC Rebuttal_Electric Rev Req Model (2009 GRC) Rebuttal REmoval of New  WH Solar AdjustMI 3" xfId="5797"/>
    <cellStyle name="_DEM-WP(C) Costs not in AURORA 2007PCORC-5.07Update_DEM-WP(C) Production O&amp;M 2009GRC Rebuttal_Electric Rev Req Model (2009 GRC) Revised 01-18-2010" xfId="1300"/>
    <cellStyle name="_DEM-WP(C) Costs not in AURORA 2007PCORC-5.07Update_DEM-WP(C) Production O&amp;M 2009GRC Rebuttal_Electric Rev Req Model (2009 GRC) Revised 01-18-2010 2" xfId="1301"/>
    <cellStyle name="_DEM-WP(C) Costs not in AURORA 2007PCORC-5.07Update_DEM-WP(C) Production O&amp;M 2009GRC Rebuttal_Electric Rev Req Model (2009 GRC) Revised 01-18-2010 2 2" xfId="5798"/>
    <cellStyle name="_DEM-WP(C) Costs not in AURORA 2007PCORC-5.07Update_DEM-WP(C) Production O&amp;M 2009GRC Rebuttal_Electric Rev Req Model (2009 GRC) Revised 01-18-2010 3" xfId="5799"/>
    <cellStyle name="_DEM-WP(C) Costs not in AURORA 2007PCORC-5.07Update_DEM-WP(C) Production O&amp;M 2009GRC Rebuttal_Final Order Electric EXHIBIT A-1" xfId="1302"/>
    <cellStyle name="_DEM-WP(C) Costs not in AURORA 2007PCORC-5.07Update_DEM-WP(C) Production O&amp;M 2009GRC Rebuttal_Final Order Electric EXHIBIT A-1 2" xfId="1303"/>
    <cellStyle name="_DEM-WP(C) Costs not in AURORA 2007PCORC-5.07Update_DEM-WP(C) Production O&amp;M 2009GRC Rebuttal_Final Order Electric EXHIBIT A-1 2 2" xfId="5800"/>
    <cellStyle name="_DEM-WP(C) Costs not in AURORA 2007PCORC-5.07Update_DEM-WP(C) Production O&amp;M 2009GRC Rebuttal_Final Order Electric EXHIBIT A-1 3" xfId="5801"/>
    <cellStyle name="_DEM-WP(C) Costs not in AURORA 2007PCORC-5.07Update_DEM-WP(C) Production O&amp;M 2009GRC Rebuttal_Rebuttal Power Costs" xfId="1304"/>
    <cellStyle name="_DEM-WP(C) Costs not in AURORA 2007PCORC-5.07Update_DEM-WP(C) Production O&amp;M 2009GRC Rebuttal_Rebuttal Power Costs 2" xfId="1305"/>
    <cellStyle name="_DEM-WP(C) Costs not in AURORA 2007PCORC-5.07Update_DEM-WP(C) Production O&amp;M 2009GRC Rebuttal_Rebuttal Power Costs 2 2" xfId="5802"/>
    <cellStyle name="_DEM-WP(C) Costs not in AURORA 2007PCORC-5.07Update_DEM-WP(C) Production O&amp;M 2009GRC Rebuttal_Rebuttal Power Costs 3" xfId="5803"/>
    <cellStyle name="_DEM-WP(C) Costs not in AURORA 2007PCORC-5.07Update_DEM-WP(C) Production O&amp;M 2009GRC Rebuttal_Rebuttal Power Costs_Adj Bench DR 3 for Initial Briefs (Electric)" xfId="1306"/>
    <cellStyle name="_DEM-WP(C) Costs not in AURORA 2007PCORC-5.07Update_DEM-WP(C) Production O&amp;M 2009GRC Rebuttal_Rebuttal Power Costs_Adj Bench DR 3 for Initial Briefs (Electric) 2" xfId="1307"/>
    <cellStyle name="_DEM-WP(C) Costs not in AURORA 2007PCORC-5.07Update_DEM-WP(C) Production O&amp;M 2009GRC Rebuttal_Rebuttal Power Costs_Adj Bench DR 3 for Initial Briefs (Electric) 2 2" xfId="5804"/>
    <cellStyle name="_DEM-WP(C) Costs not in AURORA 2007PCORC-5.07Update_DEM-WP(C) Production O&amp;M 2009GRC Rebuttal_Rebuttal Power Costs_Adj Bench DR 3 for Initial Briefs (Electric) 3" xfId="5805"/>
    <cellStyle name="_DEM-WP(C) Costs not in AURORA 2007PCORC-5.07Update_DEM-WP(C) Production O&amp;M 2009GRC Rebuttal_Rebuttal Power Costs_Electric Rev Req Model (2009 GRC) Rebuttal" xfId="1308"/>
    <cellStyle name="_DEM-WP(C) Costs not in AURORA 2007PCORC-5.07Update_DEM-WP(C) Production O&amp;M 2009GRC Rebuttal_Rebuttal Power Costs_Electric Rev Req Model (2009 GRC) Rebuttal 2" xfId="1309"/>
    <cellStyle name="_DEM-WP(C) Costs not in AURORA 2007PCORC-5.07Update_DEM-WP(C) Production O&amp;M 2009GRC Rebuttal_Rebuttal Power Costs_Electric Rev Req Model (2009 GRC) Rebuttal 2 2" xfId="5806"/>
    <cellStyle name="_DEM-WP(C) Costs not in AURORA 2007PCORC-5.07Update_DEM-WP(C) Production O&amp;M 2009GRC Rebuttal_Rebuttal Power Costs_Electric Rev Req Model (2009 GRC) Rebuttal 3" xfId="5807"/>
    <cellStyle name="_DEM-WP(C) Costs not in AURORA 2007PCORC-5.07Update_DEM-WP(C) Production O&amp;M 2009GRC Rebuttal_Rebuttal Power Costs_Electric Rev Req Model (2009 GRC) Rebuttal REmoval of New  WH Solar AdjustMI" xfId="1310"/>
    <cellStyle name="_DEM-WP(C) Costs not in AURORA 2007PCORC-5.07Update_DEM-WP(C) Production O&amp;M 2009GRC Rebuttal_Rebuttal Power Costs_Electric Rev Req Model (2009 GRC) Rebuttal REmoval of New  WH Solar AdjustMI 2" xfId="1311"/>
    <cellStyle name="_DEM-WP(C) Costs not in AURORA 2007PCORC-5.07Update_DEM-WP(C) Production O&amp;M 2009GRC Rebuttal_Rebuttal Power Costs_Electric Rev Req Model (2009 GRC) Rebuttal REmoval of New  WH Solar AdjustMI 2 2" xfId="5808"/>
    <cellStyle name="_DEM-WP(C) Costs not in AURORA 2007PCORC-5.07Update_DEM-WP(C) Production O&amp;M 2009GRC Rebuttal_Rebuttal Power Costs_Electric Rev Req Model (2009 GRC) Rebuttal REmoval of New  WH Solar AdjustMI 3" xfId="5809"/>
    <cellStyle name="_DEM-WP(C) Costs not in AURORA 2007PCORC-5.07Update_DEM-WP(C) Production O&amp;M 2009GRC Rebuttal_Rebuttal Power Costs_Electric Rev Req Model (2009 GRC) Revised 01-18-2010" xfId="1312"/>
    <cellStyle name="_DEM-WP(C) Costs not in AURORA 2007PCORC-5.07Update_DEM-WP(C) Production O&amp;M 2009GRC Rebuttal_Rebuttal Power Costs_Electric Rev Req Model (2009 GRC) Revised 01-18-2010 2" xfId="1313"/>
    <cellStyle name="_DEM-WP(C) Costs not in AURORA 2007PCORC-5.07Update_DEM-WP(C) Production O&amp;M 2009GRC Rebuttal_Rebuttal Power Costs_Electric Rev Req Model (2009 GRC) Revised 01-18-2010 2 2" xfId="5810"/>
    <cellStyle name="_DEM-WP(C) Costs not in AURORA 2007PCORC-5.07Update_DEM-WP(C) Production O&amp;M 2009GRC Rebuttal_Rebuttal Power Costs_Electric Rev Req Model (2009 GRC) Revised 01-18-2010 3" xfId="5811"/>
    <cellStyle name="_DEM-WP(C) Costs not in AURORA 2007PCORC-5.07Update_DEM-WP(C) Production O&amp;M 2009GRC Rebuttal_Rebuttal Power Costs_Final Order Electric EXHIBIT A-1" xfId="1314"/>
    <cellStyle name="_DEM-WP(C) Costs not in AURORA 2007PCORC-5.07Update_DEM-WP(C) Production O&amp;M 2009GRC Rebuttal_Rebuttal Power Costs_Final Order Electric EXHIBIT A-1 2" xfId="1315"/>
    <cellStyle name="_DEM-WP(C) Costs not in AURORA 2007PCORC-5.07Update_DEM-WP(C) Production O&amp;M 2009GRC Rebuttal_Rebuttal Power Costs_Final Order Electric EXHIBIT A-1 2 2" xfId="5812"/>
    <cellStyle name="_DEM-WP(C) Costs not in AURORA 2007PCORC-5.07Update_DEM-WP(C) Production O&amp;M 2009GRC Rebuttal_Rebuttal Power Costs_Final Order Electric EXHIBIT A-1 3" xfId="5813"/>
    <cellStyle name="_DEM-WP(C) Costs not in AURORA 2007PCORC-5.07Update_DEM-WP(C) Production O&amp;M 2010GRC As-Filed" xfId="5814"/>
    <cellStyle name="_DEM-WP(C) Costs not in AURORA 2007PCORC-5.07Update_DEM-WP(C) Production O&amp;M 2010GRC As-Filed 2" xfId="5815"/>
    <cellStyle name="_DEM-WP(C) Costs not in AURORA 2007PCORC-5.07Update_Electric Rev Req Model (2009 GRC) " xfId="1316"/>
    <cellStyle name="_DEM-WP(C) Costs not in AURORA 2007PCORC-5.07Update_Electric Rev Req Model (2009 GRC)  2" xfId="1317"/>
    <cellStyle name="_DEM-WP(C) Costs not in AURORA 2007PCORC-5.07Update_Electric Rev Req Model (2009 GRC)  2 2" xfId="5816"/>
    <cellStyle name="_DEM-WP(C) Costs not in AURORA 2007PCORC-5.07Update_Electric Rev Req Model (2009 GRC)  3" xfId="5817"/>
    <cellStyle name="_DEM-WP(C) Costs not in AURORA 2007PCORC-5.07Update_Electric Rev Req Model (2009 GRC) Rebuttal" xfId="1318"/>
    <cellStyle name="_DEM-WP(C) Costs not in AURORA 2007PCORC-5.07Update_Electric Rev Req Model (2009 GRC) Rebuttal 2" xfId="1319"/>
    <cellStyle name="_DEM-WP(C) Costs not in AURORA 2007PCORC-5.07Update_Electric Rev Req Model (2009 GRC) Rebuttal 2 2" xfId="5818"/>
    <cellStyle name="_DEM-WP(C) Costs not in AURORA 2007PCORC-5.07Update_Electric Rev Req Model (2009 GRC) Rebuttal 3" xfId="5819"/>
    <cellStyle name="_DEM-WP(C) Costs not in AURORA 2007PCORC-5.07Update_Electric Rev Req Model (2009 GRC) Rebuttal REmoval of New  WH Solar AdjustMI" xfId="1320"/>
    <cellStyle name="_DEM-WP(C) Costs not in AURORA 2007PCORC-5.07Update_Electric Rev Req Model (2009 GRC) Rebuttal REmoval of New  WH Solar AdjustMI 2" xfId="1321"/>
    <cellStyle name="_DEM-WP(C) Costs not in AURORA 2007PCORC-5.07Update_Electric Rev Req Model (2009 GRC) Rebuttal REmoval of New  WH Solar AdjustMI 2 2" xfId="5820"/>
    <cellStyle name="_DEM-WP(C) Costs not in AURORA 2007PCORC-5.07Update_Electric Rev Req Model (2009 GRC) Rebuttal REmoval of New  WH Solar AdjustMI 3" xfId="5821"/>
    <cellStyle name="_DEM-WP(C) Costs not in AURORA 2007PCORC-5.07Update_Electric Rev Req Model (2009 GRC) Revised 01-18-2010" xfId="1322"/>
    <cellStyle name="_DEM-WP(C) Costs not in AURORA 2007PCORC-5.07Update_Electric Rev Req Model (2009 GRC) Revised 01-18-2010 2" xfId="1323"/>
    <cellStyle name="_DEM-WP(C) Costs not in AURORA 2007PCORC-5.07Update_Electric Rev Req Model (2009 GRC) Revised 01-18-2010 2 2" xfId="5822"/>
    <cellStyle name="_DEM-WP(C) Costs not in AURORA 2007PCORC-5.07Update_Electric Rev Req Model (2009 GRC) Revised 01-18-2010 3" xfId="5823"/>
    <cellStyle name="_DEM-WP(C) Costs not in AURORA 2007PCORC-5.07Update_Electric Rev Req Model (2010 GRC)" xfId="5824"/>
    <cellStyle name="_DEM-WP(C) Costs not in AURORA 2007PCORC-5.07Update_Electric Rev Req Model (2010 GRC) SF" xfId="5825"/>
    <cellStyle name="_DEM-WP(C) Costs not in AURORA 2007PCORC-5.07Update_Final Order Electric" xfId="5826"/>
    <cellStyle name="_DEM-WP(C) Costs not in AURORA 2007PCORC-5.07Update_Final Order Electric EXHIBIT A-1" xfId="1324"/>
    <cellStyle name="_DEM-WP(C) Costs not in AURORA 2007PCORC-5.07Update_Final Order Electric EXHIBIT A-1 2" xfId="1325"/>
    <cellStyle name="_DEM-WP(C) Costs not in AURORA 2007PCORC-5.07Update_Final Order Electric EXHIBIT A-1 2 2" xfId="5827"/>
    <cellStyle name="_DEM-WP(C) Costs not in AURORA 2007PCORC-5.07Update_Final Order Electric EXHIBIT A-1 3" xfId="5828"/>
    <cellStyle name="_DEM-WP(C) Costs not in AURORA 2007PCORC-5.07Update_NIM Summary" xfId="5829"/>
    <cellStyle name="_DEM-WP(C) Costs not in AURORA 2007PCORC-5.07Update_NIM Summary 09GRC" xfId="5830"/>
    <cellStyle name="_DEM-WP(C) Costs not in AURORA 2007PCORC-5.07Update_NIM Summary 09GRC 2" xfId="5831"/>
    <cellStyle name="_DEM-WP(C) Costs not in AURORA 2007PCORC-5.07Update_NIM Summary 09GRC_NIM Summary" xfId="5832"/>
    <cellStyle name="_DEM-WP(C) Costs not in AURORA 2007PCORC-5.07Update_NIM Summary 09GRC_NIM Summary 2" xfId="5833"/>
    <cellStyle name="_DEM-WP(C) Costs not in AURORA 2007PCORC-5.07Update_NIM Summary 2" xfId="5834"/>
    <cellStyle name="_DEM-WP(C) Costs not in AURORA 2007PCORC-5.07Update_NIM Summary 3" xfId="5835"/>
    <cellStyle name="_DEM-WP(C) Costs not in AURORA 2007PCORC-5.07Update_NIM Summary 4" xfId="5836"/>
    <cellStyle name="_DEM-WP(C) Costs not in AURORA 2007PCORC-5.07Update_NIM Summary 5" xfId="5837"/>
    <cellStyle name="_DEM-WP(C) Costs not in AURORA 2007PCORC-5.07Update_NIM Summary 6" xfId="5838"/>
    <cellStyle name="_DEM-WP(C) Costs not in AURORA 2007PCORC-5.07Update_NIM Summary 7" xfId="5839"/>
    <cellStyle name="_DEM-WP(C) Costs not in AURORA 2007PCORC-5.07Update_NIM Summary 8" xfId="5840"/>
    <cellStyle name="_DEM-WP(C) Costs not in AURORA 2007PCORC-5.07Update_NIM Summary 9" xfId="5841"/>
    <cellStyle name="_DEM-WP(C) Costs not in AURORA 2007PCORC-5.07Update_Power Costs - Comparison bx Rbtl-Staff-Jt-PC" xfId="1326"/>
    <cellStyle name="_DEM-WP(C) Costs not in AURORA 2007PCORC-5.07Update_Power Costs - Comparison bx Rbtl-Staff-Jt-PC 2" xfId="1327"/>
    <cellStyle name="_DEM-WP(C) Costs not in AURORA 2007PCORC-5.07Update_Power Costs - Comparison bx Rbtl-Staff-Jt-PC 2 2" xfId="5842"/>
    <cellStyle name="_DEM-WP(C) Costs not in AURORA 2007PCORC-5.07Update_Power Costs - Comparison bx Rbtl-Staff-Jt-PC 3" xfId="5843"/>
    <cellStyle name="_DEM-WP(C) Costs not in AURORA 2007PCORC-5.07Update_Rebuttal Power Costs" xfId="1328"/>
    <cellStyle name="_DEM-WP(C) Costs not in AURORA 2007PCORC-5.07Update_Rebuttal Power Costs 2" xfId="1329"/>
    <cellStyle name="_DEM-WP(C) Costs not in AURORA 2007PCORC-5.07Update_Rebuttal Power Costs 2 2" xfId="5844"/>
    <cellStyle name="_DEM-WP(C) Costs not in AURORA 2007PCORC-5.07Update_Rebuttal Power Costs 3" xfId="5845"/>
    <cellStyle name="_DEM-WP(C) Costs not in AURORA 2007PCORC-5.07Update_TENASKA REGULATORY ASSET" xfId="1330"/>
    <cellStyle name="_DEM-WP(C) Costs not in AURORA 2007PCORC-5.07Update_TENASKA REGULATORY ASSET 2" xfId="1331"/>
    <cellStyle name="_DEM-WP(C) Costs not in AURORA 2007PCORC-5.07Update_TENASKA REGULATORY ASSET 2 2" xfId="5846"/>
    <cellStyle name="_DEM-WP(C) Costs not in AURORA 2007PCORC-5.07Update_TENASKA REGULATORY ASSET 3" xfId="5847"/>
    <cellStyle name="_DEM-WP(C) Costs Not In AURORA 2009GRC" xfId="5848"/>
    <cellStyle name="_DEM-WP(C) Prod O&amp;M 2007GRC" xfId="1332"/>
    <cellStyle name="_DEM-WP(C) Prod O&amp;M 2007GRC 2" xfId="1333"/>
    <cellStyle name="_DEM-WP(C) Prod O&amp;M 2007GRC 2 2" xfId="5849"/>
    <cellStyle name="_DEM-WP(C) Prod O&amp;M 2007GRC 3" xfId="5850"/>
    <cellStyle name="_DEM-WP(C) Prod O&amp;M 2007GRC_Adj Bench DR 3 for Initial Briefs (Electric)" xfId="1334"/>
    <cellStyle name="_DEM-WP(C) Prod O&amp;M 2007GRC_Adj Bench DR 3 for Initial Briefs (Electric) 2" xfId="1335"/>
    <cellStyle name="_DEM-WP(C) Prod O&amp;M 2007GRC_Adj Bench DR 3 for Initial Briefs (Electric) 2 2" xfId="5851"/>
    <cellStyle name="_DEM-WP(C) Prod O&amp;M 2007GRC_Adj Bench DR 3 for Initial Briefs (Electric) 3" xfId="5852"/>
    <cellStyle name="_DEM-WP(C) Prod O&amp;M 2007GRC_Book2" xfId="1336"/>
    <cellStyle name="_DEM-WP(C) Prod O&amp;M 2007GRC_Book2 2" xfId="1337"/>
    <cellStyle name="_DEM-WP(C) Prod O&amp;M 2007GRC_Book2 2 2" xfId="5853"/>
    <cellStyle name="_DEM-WP(C) Prod O&amp;M 2007GRC_Book2 3" xfId="5854"/>
    <cellStyle name="_DEM-WP(C) Prod O&amp;M 2007GRC_Book2_Adj Bench DR 3 for Initial Briefs (Electric)" xfId="1338"/>
    <cellStyle name="_DEM-WP(C) Prod O&amp;M 2007GRC_Book2_Adj Bench DR 3 for Initial Briefs (Electric) 2" xfId="1339"/>
    <cellStyle name="_DEM-WP(C) Prod O&amp;M 2007GRC_Book2_Adj Bench DR 3 for Initial Briefs (Electric) 2 2" xfId="5855"/>
    <cellStyle name="_DEM-WP(C) Prod O&amp;M 2007GRC_Book2_Adj Bench DR 3 for Initial Briefs (Electric) 3" xfId="5856"/>
    <cellStyle name="_DEM-WP(C) Prod O&amp;M 2007GRC_Book2_Electric Rev Req Model (2009 GRC) Rebuttal" xfId="1340"/>
    <cellStyle name="_DEM-WP(C) Prod O&amp;M 2007GRC_Book2_Electric Rev Req Model (2009 GRC) Rebuttal 2" xfId="1341"/>
    <cellStyle name="_DEM-WP(C) Prod O&amp;M 2007GRC_Book2_Electric Rev Req Model (2009 GRC) Rebuttal 2 2" xfId="5857"/>
    <cellStyle name="_DEM-WP(C) Prod O&amp;M 2007GRC_Book2_Electric Rev Req Model (2009 GRC) Rebuttal 3" xfId="5858"/>
    <cellStyle name="_DEM-WP(C) Prod O&amp;M 2007GRC_Book2_Electric Rev Req Model (2009 GRC) Rebuttal REmoval of New  WH Solar AdjustMI" xfId="1342"/>
    <cellStyle name="_DEM-WP(C) Prod O&amp;M 2007GRC_Book2_Electric Rev Req Model (2009 GRC) Rebuttal REmoval of New  WH Solar AdjustMI 2" xfId="1343"/>
    <cellStyle name="_DEM-WP(C) Prod O&amp;M 2007GRC_Book2_Electric Rev Req Model (2009 GRC) Rebuttal REmoval of New  WH Solar AdjustMI 2 2" xfId="5859"/>
    <cellStyle name="_DEM-WP(C) Prod O&amp;M 2007GRC_Book2_Electric Rev Req Model (2009 GRC) Rebuttal REmoval of New  WH Solar AdjustMI 3" xfId="5860"/>
    <cellStyle name="_DEM-WP(C) Prod O&amp;M 2007GRC_Book2_Electric Rev Req Model (2009 GRC) Revised 01-18-2010" xfId="1344"/>
    <cellStyle name="_DEM-WP(C) Prod O&amp;M 2007GRC_Book2_Electric Rev Req Model (2009 GRC) Revised 01-18-2010 2" xfId="1345"/>
    <cellStyle name="_DEM-WP(C) Prod O&amp;M 2007GRC_Book2_Electric Rev Req Model (2009 GRC) Revised 01-18-2010 2 2" xfId="5861"/>
    <cellStyle name="_DEM-WP(C) Prod O&amp;M 2007GRC_Book2_Electric Rev Req Model (2009 GRC) Revised 01-18-2010 3" xfId="5862"/>
    <cellStyle name="_DEM-WP(C) Prod O&amp;M 2007GRC_Book2_Final Order Electric EXHIBIT A-1" xfId="1346"/>
    <cellStyle name="_DEM-WP(C) Prod O&amp;M 2007GRC_Book2_Final Order Electric EXHIBIT A-1 2" xfId="1347"/>
    <cellStyle name="_DEM-WP(C) Prod O&amp;M 2007GRC_Book2_Final Order Electric EXHIBIT A-1 2 2" xfId="5863"/>
    <cellStyle name="_DEM-WP(C) Prod O&amp;M 2007GRC_Book2_Final Order Electric EXHIBIT A-1 3" xfId="5864"/>
    <cellStyle name="_DEM-WP(C) Prod O&amp;M 2007GRC_Confidential Material" xfId="5865"/>
    <cellStyle name="_DEM-WP(C) Prod O&amp;M 2007GRC_DEM-WP(C) Colstrip 12 Coal Cost Forecast 2010GRC" xfId="5866"/>
    <cellStyle name="_DEM-WP(C) Prod O&amp;M 2007GRC_DEM-WP(C) Production O&amp;M 2010GRC As-Filed" xfId="5867"/>
    <cellStyle name="_DEM-WP(C) Prod O&amp;M 2007GRC_DEM-WP(C) Production O&amp;M 2010GRC As-Filed 2" xfId="5868"/>
    <cellStyle name="_DEM-WP(C) Prod O&amp;M 2007GRC_Electric Rev Req Model (2009 GRC) Rebuttal" xfId="1348"/>
    <cellStyle name="_DEM-WP(C) Prod O&amp;M 2007GRC_Electric Rev Req Model (2009 GRC) Rebuttal 2" xfId="1349"/>
    <cellStyle name="_DEM-WP(C) Prod O&amp;M 2007GRC_Electric Rev Req Model (2009 GRC) Rebuttal 2 2" xfId="5869"/>
    <cellStyle name="_DEM-WP(C) Prod O&amp;M 2007GRC_Electric Rev Req Model (2009 GRC) Rebuttal 3" xfId="5870"/>
    <cellStyle name="_DEM-WP(C) Prod O&amp;M 2007GRC_Electric Rev Req Model (2009 GRC) Rebuttal REmoval of New  WH Solar AdjustMI" xfId="1350"/>
    <cellStyle name="_DEM-WP(C) Prod O&amp;M 2007GRC_Electric Rev Req Model (2009 GRC) Rebuttal REmoval of New  WH Solar AdjustMI 2" xfId="1351"/>
    <cellStyle name="_DEM-WP(C) Prod O&amp;M 2007GRC_Electric Rev Req Model (2009 GRC) Rebuttal REmoval of New  WH Solar AdjustMI 2 2" xfId="5871"/>
    <cellStyle name="_DEM-WP(C) Prod O&amp;M 2007GRC_Electric Rev Req Model (2009 GRC) Rebuttal REmoval of New  WH Solar AdjustMI 3" xfId="5872"/>
    <cellStyle name="_DEM-WP(C) Prod O&amp;M 2007GRC_Electric Rev Req Model (2009 GRC) Revised 01-18-2010" xfId="1352"/>
    <cellStyle name="_DEM-WP(C) Prod O&amp;M 2007GRC_Electric Rev Req Model (2009 GRC) Revised 01-18-2010 2" xfId="1353"/>
    <cellStyle name="_DEM-WP(C) Prod O&amp;M 2007GRC_Electric Rev Req Model (2009 GRC) Revised 01-18-2010 2 2" xfId="5873"/>
    <cellStyle name="_DEM-WP(C) Prod O&amp;M 2007GRC_Electric Rev Req Model (2009 GRC) Revised 01-18-2010 3" xfId="5874"/>
    <cellStyle name="_DEM-WP(C) Prod O&amp;M 2007GRC_Final Order Electric EXHIBIT A-1" xfId="1354"/>
    <cellStyle name="_DEM-WP(C) Prod O&amp;M 2007GRC_Final Order Electric EXHIBIT A-1 2" xfId="1355"/>
    <cellStyle name="_DEM-WP(C) Prod O&amp;M 2007GRC_Final Order Electric EXHIBIT A-1 2 2" xfId="5875"/>
    <cellStyle name="_DEM-WP(C) Prod O&amp;M 2007GRC_Final Order Electric EXHIBIT A-1 3" xfId="5876"/>
    <cellStyle name="_DEM-WP(C) Prod O&amp;M 2007GRC_Rebuttal Power Costs" xfId="1356"/>
    <cellStyle name="_DEM-WP(C) Prod O&amp;M 2007GRC_Rebuttal Power Costs 2" xfId="1357"/>
    <cellStyle name="_DEM-WP(C) Prod O&amp;M 2007GRC_Rebuttal Power Costs 2 2" xfId="5877"/>
    <cellStyle name="_DEM-WP(C) Prod O&amp;M 2007GRC_Rebuttal Power Costs 3" xfId="5878"/>
    <cellStyle name="_DEM-WP(C) Prod O&amp;M 2007GRC_Rebuttal Power Costs_Adj Bench DR 3 for Initial Briefs (Electric)" xfId="1358"/>
    <cellStyle name="_DEM-WP(C) Prod O&amp;M 2007GRC_Rebuttal Power Costs_Adj Bench DR 3 for Initial Briefs (Electric) 2" xfId="1359"/>
    <cellStyle name="_DEM-WP(C) Prod O&amp;M 2007GRC_Rebuttal Power Costs_Adj Bench DR 3 for Initial Briefs (Electric) 2 2" xfId="5879"/>
    <cellStyle name="_DEM-WP(C) Prod O&amp;M 2007GRC_Rebuttal Power Costs_Adj Bench DR 3 for Initial Briefs (Electric) 3" xfId="5880"/>
    <cellStyle name="_DEM-WP(C) Prod O&amp;M 2007GRC_Rebuttal Power Costs_Electric Rev Req Model (2009 GRC) Rebuttal" xfId="1360"/>
    <cellStyle name="_DEM-WP(C) Prod O&amp;M 2007GRC_Rebuttal Power Costs_Electric Rev Req Model (2009 GRC) Rebuttal 2" xfId="1361"/>
    <cellStyle name="_DEM-WP(C) Prod O&amp;M 2007GRC_Rebuttal Power Costs_Electric Rev Req Model (2009 GRC) Rebuttal 2 2" xfId="5881"/>
    <cellStyle name="_DEM-WP(C) Prod O&amp;M 2007GRC_Rebuttal Power Costs_Electric Rev Req Model (2009 GRC) Rebuttal 3" xfId="5882"/>
    <cellStyle name="_DEM-WP(C) Prod O&amp;M 2007GRC_Rebuttal Power Costs_Electric Rev Req Model (2009 GRC) Rebuttal REmoval of New  WH Solar AdjustMI" xfId="1362"/>
    <cellStyle name="_DEM-WP(C) Prod O&amp;M 2007GRC_Rebuttal Power Costs_Electric Rev Req Model (2009 GRC) Rebuttal REmoval of New  WH Solar AdjustMI 2" xfId="1363"/>
    <cellStyle name="_DEM-WP(C) Prod O&amp;M 2007GRC_Rebuttal Power Costs_Electric Rev Req Model (2009 GRC) Rebuttal REmoval of New  WH Solar AdjustMI 2 2" xfId="5883"/>
    <cellStyle name="_DEM-WP(C) Prod O&amp;M 2007GRC_Rebuttal Power Costs_Electric Rev Req Model (2009 GRC) Rebuttal REmoval of New  WH Solar AdjustMI 3" xfId="5884"/>
    <cellStyle name="_DEM-WP(C) Prod O&amp;M 2007GRC_Rebuttal Power Costs_Electric Rev Req Model (2009 GRC) Revised 01-18-2010" xfId="1364"/>
    <cellStyle name="_DEM-WP(C) Prod O&amp;M 2007GRC_Rebuttal Power Costs_Electric Rev Req Model (2009 GRC) Revised 01-18-2010 2" xfId="1365"/>
    <cellStyle name="_DEM-WP(C) Prod O&amp;M 2007GRC_Rebuttal Power Costs_Electric Rev Req Model (2009 GRC) Revised 01-18-2010 2 2" xfId="5885"/>
    <cellStyle name="_DEM-WP(C) Prod O&amp;M 2007GRC_Rebuttal Power Costs_Electric Rev Req Model (2009 GRC) Revised 01-18-2010 3" xfId="5886"/>
    <cellStyle name="_DEM-WP(C) Prod O&amp;M 2007GRC_Rebuttal Power Costs_Final Order Electric EXHIBIT A-1" xfId="1366"/>
    <cellStyle name="_DEM-WP(C) Prod O&amp;M 2007GRC_Rebuttal Power Costs_Final Order Electric EXHIBIT A-1 2" xfId="1367"/>
    <cellStyle name="_DEM-WP(C) Prod O&amp;M 2007GRC_Rebuttal Power Costs_Final Order Electric EXHIBIT A-1 2 2" xfId="5887"/>
    <cellStyle name="_DEM-WP(C) Prod O&amp;M 2007GRC_Rebuttal Power Costs_Final Order Electric EXHIBIT A-1 3" xfId="5888"/>
    <cellStyle name="_x0013__DEM-WP(C) Production O&amp;M 2010GRC As-Filed" xfId="5889"/>
    <cellStyle name="_x0013__DEM-WP(C) Production O&amp;M 2010GRC As-Filed 2" xfId="5890"/>
    <cellStyle name="_DEM-WP(C) Rate Year Sumas by Month Update Corrected" xfId="1368"/>
    <cellStyle name="_DEM-WP(C) Sumas Proforma 11.14.07" xfId="5891"/>
    <cellStyle name="_DEM-WP(C) Sumas Proforma 11.5.07" xfId="1369"/>
    <cellStyle name="_DEM-WP(C) Westside Hydro Data_051007" xfId="1370"/>
    <cellStyle name="_DEM-WP(C) Westside Hydro Data_051007 2" xfId="1371"/>
    <cellStyle name="_DEM-WP(C) Westside Hydro Data_051007 2 2" xfId="5892"/>
    <cellStyle name="_DEM-WP(C) Westside Hydro Data_051007 3" xfId="5893"/>
    <cellStyle name="_DEM-WP(C) Westside Hydro Data_051007_16.37E Wild Horse Expansion DeferralRevwrkingfile SF" xfId="1372"/>
    <cellStyle name="_DEM-WP(C) Westside Hydro Data_051007_16.37E Wild Horse Expansion DeferralRevwrkingfile SF 2" xfId="1373"/>
    <cellStyle name="_DEM-WP(C) Westside Hydro Data_051007_16.37E Wild Horse Expansion DeferralRevwrkingfile SF 2 2" xfId="5894"/>
    <cellStyle name="_DEM-WP(C) Westside Hydro Data_051007_16.37E Wild Horse Expansion DeferralRevwrkingfile SF 3" xfId="5895"/>
    <cellStyle name="_DEM-WP(C) Westside Hydro Data_051007_2009 GRC Compl Filing - Exhibit D" xfId="5896"/>
    <cellStyle name="_DEM-WP(C) Westside Hydro Data_051007_2009 GRC Compl Filing - Exhibit D 2" xfId="5897"/>
    <cellStyle name="_DEM-WP(C) Westside Hydro Data_051007_Adj Bench DR 3 for Initial Briefs (Electric)" xfId="1374"/>
    <cellStyle name="_DEM-WP(C) Westside Hydro Data_051007_Adj Bench DR 3 for Initial Briefs (Electric) 2" xfId="1375"/>
    <cellStyle name="_DEM-WP(C) Westside Hydro Data_051007_Adj Bench DR 3 for Initial Briefs (Electric) 2 2" xfId="5898"/>
    <cellStyle name="_DEM-WP(C) Westside Hydro Data_051007_Adj Bench DR 3 for Initial Briefs (Electric) 3" xfId="5899"/>
    <cellStyle name="_DEM-WP(C) Westside Hydro Data_051007_Book1" xfId="5900"/>
    <cellStyle name="_DEM-WP(C) Westside Hydro Data_051007_Book2" xfId="1376"/>
    <cellStyle name="_DEM-WP(C) Westside Hydro Data_051007_Book2 2" xfId="1377"/>
    <cellStyle name="_DEM-WP(C) Westside Hydro Data_051007_Book2 2 2" xfId="5901"/>
    <cellStyle name="_DEM-WP(C) Westside Hydro Data_051007_Book2 3" xfId="5902"/>
    <cellStyle name="_DEM-WP(C) Westside Hydro Data_051007_Book4" xfId="1378"/>
    <cellStyle name="_DEM-WP(C) Westside Hydro Data_051007_Book4 2" xfId="1379"/>
    <cellStyle name="_DEM-WP(C) Westside Hydro Data_051007_Book4 2 2" xfId="5903"/>
    <cellStyle name="_DEM-WP(C) Westside Hydro Data_051007_Book4 3" xfId="5904"/>
    <cellStyle name="_DEM-WP(C) Westside Hydro Data_051007_Electric Rev Req Model (2009 GRC) " xfId="1380"/>
    <cellStyle name="_DEM-WP(C) Westside Hydro Data_051007_Electric Rev Req Model (2009 GRC)  2" xfId="1381"/>
    <cellStyle name="_DEM-WP(C) Westside Hydro Data_051007_Electric Rev Req Model (2009 GRC)  2 2" xfId="5905"/>
    <cellStyle name="_DEM-WP(C) Westside Hydro Data_051007_Electric Rev Req Model (2009 GRC)  3" xfId="5906"/>
    <cellStyle name="_DEM-WP(C) Westside Hydro Data_051007_Electric Rev Req Model (2009 GRC) Rebuttal" xfId="1382"/>
    <cellStyle name="_DEM-WP(C) Westside Hydro Data_051007_Electric Rev Req Model (2009 GRC) Rebuttal 2" xfId="1383"/>
    <cellStyle name="_DEM-WP(C) Westside Hydro Data_051007_Electric Rev Req Model (2009 GRC) Rebuttal 2 2" xfId="5907"/>
    <cellStyle name="_DEM-WP(C) Westside Hydro Data_051007_Electric Rev Req Model (2009 GRC) Rebuttal 3" xfId="5908"/>
    <cellStyle name="_DEM-WP(C) Westside Hydro Data_051007_Electric Rev Req Model (2009 GRC) Rebuttal REmoval of New  WH Solar AdjustMI" xfId="1384"/>
    <cellStyle name="_DEM-WP(C) Westside Hydro Data_051007_Electric Rev Req Model (2009 GRC) Rebuttal REmoval of New  WH Solar AdjustMI 2" xfId="1385"/>
    <cellStyle name="_DEM-WP(C) Westside Hydro Data_051007_Electric Rev Req Model (2009 GRC) Rebuttal REmoval of New  WH Solar AdjustMI 2 2" xfId="5909"/>
    <cellStyle name="_DEM-WP(C) Westside Hydro Data_051007_Electric Rev Req Model (2009 GRC) Rebuttal REmoval of New  WH Solar AdjustMI 3" xfId="5910"/>
    <cellStyle name="_DEM-WP(C) Westside Hydro Data_051007_Electric Rev Req Model (2009 GRC) Revised 01-18-2010" xfId="1386"/>
    <cellStyle name="_DEM-WP(C) Westside Hydro Data_051007_Electric Rev Req Model (2009 GRC) Revised 01-18-2010 2" xfId="1387"/>
    <cellStyle name="_DEM-WP(C) Westside Hydro Data_051007_Electric Rev Req Model (2009 GRC) Revised 01-18-2010 2 2" xfId="5911"/>
    <cellStyle name="_DEM-WP(C) Westside Hydro Data_051007_Electric Rev Req Model (2009 GRC) Revised 01-18-2010 3" xfId="5912"/>
    <cellStyle name="_DEM-WP(C) Westside Hydro Data_051007_Electric Rev Req Model (2010 GRC)" xfId="5913"/>
    <cellStyle name="_DEM-WP(C) Westside Hydro Data_051007_Electric Rev Req Model (2010 GRC) SF" xfId="5914"/>
    <cellStyle name="_DEM-WP(C) Westside Hydro Data_051007_Final Order Electric" xfId="5915"/>
    <cellStyle name="_DEM-WP(C) Westside Hydro Data_051007_Final Order Electric EXHIBIT A-1" xfId="1388"/>
    <cellStyle name="_DEM-WP(C) Westside Hydro Data_051007_Final Order Electric EXHIBIT A-1 2" xfId="1389"/>
    <cellStyle name="_DEM-WP(C) Westside Hydro Data_051007_Final Order Electric EXHIBIT A-1 2 2" xfId="5916"/>
    <cellStyle name="_DEM-WP(C) Westside Hydro Data_051007_Final Order Electric EXHIBIT A-1 3" xfId="5917"/>
    <cellStyle name="_DEM-WP(C) Westside Hydro Data_051007_NIM Summary" xfId="5918"/>
    <cellStyle name="_DEM-WP(C) Westside Hydro Data_051007_NIM Summary 2" xfId="5919"/>
    <cellStyle name="_DEM-WP(C) Westside Hydro Data_051007_Power Costs - Comparison bx Rbtl-Staff-Jt-PC" xfId="1390"/>
    <cellStyle name="_DEM-WP(C) Westside Hydro Data_051007_Power Costs - Comparison bx Rbtl-Staff-Jt-PC 2" xfId="1391"/>
    <cellStyle name="_DEM-WP(C) Westside Hydro Data_051007_Power Costs - Comparison bx Rbtl-Staff-Jt-PC 2 2" xfId="5920"/>
    <cellStyle name="_DEM-WP(C) Westside Hydro Data_051007_Power Costs - Comparison bx Rbtl-Staff-Jt-PC 3" xfId="5921"/>
    <cellStyle name="_DEM-WP(C) Westside Hydro Data_051007_Rebuttal Power Costs" xfId="1392"/>
    <cellStyle name="_DEM-WP(C) Westside Hydro Data_051007_Rebuttal Power Costs 2" xfId="1393"/>
    <cellStyle name="_DEM-WP(C) Westside Hydro Data_051007_Rebuttal Power Costs 2 2" xfId="5922"/>
    <cellStyle name="_DEM-WP(C) Westside Hydro Data_051007_Rebuttal Power Costs 3" xfId="5923"/>
    <cellStyle name="_DEM-WP(C) Westside Hydro Data_051007_TENASKA REGULATORY ASSET" xfId="1394"/>
    <cellStyle name="_DEM-WP(C) Westside Hydro Data_051007_TENASKA REGULATORY ASSET 2" xfId="1395"/>
    <cellStyle name="_DEM-WP(C) Westside Hydro Data_051007_TENASKA REGULATORY ASSET 2 2" xfId="5924"/>
    <cellStyle name="_DEM-WP(C) Westside Hydro Data_051007_TENASKA REGULATORY ASSET 3" xfId="5925"/>
    <cellStyle name="_Elec Peak Capacity Need_2008-2029_032709_Wind 5% Cap" xfId="5926"/>
    <cellStyle name="_Elec Peak Capacity Need_2008-2029_032709_Wind 5% Cap 2" xfId="5927"/>
    <cellStyle name="_Elec Peak Capacity Need_2008-2029_032709_Wind 5% Cap_NIM Summary" xfId="5928"/>
    <cellStyle name="_Elec Peak Capacity Need_2008-2029_032709_Wind 5% Cap_NIM Summary 2" xfId="5929"/>
    <cellStyle name="_Elec Peak Capacity Need_2008-2029_032709_Wind 5% Cap-ST-Adj-PJP1" xfId="5930"/>
    <cellStyle name="_Elec Peak Capacity Need_2008-2029_032709_Wind 5% Cap-ST-Adj-PJP1 2" xfId="5931"/>
    <cellStyle name="_Elec Peak Capacity Need_2008-2029_032709_Wind 5% Cap-ST-Adj-PJP1_NIM Summary" xfId="5932"/>
    <cellStyle name="_Elec Peak Capacity Need_2008-2029_032709_Wind 5% Cap-ST-Adj-PJP1_NIM Summary 2" xfId="5933"/>
    <cellStyle name="_Elec Peak Capacity Need_2008-2029_120908_Wind 5% Cap_Low" xfId="5934"/>
    <cellStyle name="_Elec Peak Capacity Need_2008-2029_120908_Wind 5% Cap_Low 2" xfId="5935"/>
    <cellStyle name="_Elec Peak Capacity Need_2008-2029_120908_Wind 5% Cap_Low_NIM Summary" xfId="5936"/>
    <cellStyle name="_Elec Peak Capacity Need_2008-2029_120908_Wind 5% Cap_Low_NIM Summary 2" xfId="5937"/>
    <cellStyle name="_Elec Peak Capacity Need_2008-2029_Wind 5% Cap_050809" xfId="5938"/>
    <cellStyle name="_Elec Peak Capacity Need_2008-2029_Wind 5% Cap_050809 2" xfId="5939"/>
    <cellStyle name="_Elec Peak Capacity Need_2008-2029_Wind 5% Cap_050809_NIM Summary" xfId="5940"/>
    <cellStyle name="_Elec Peak Capacity Need_2008-2029_Wind 5% Cap_050809_NIM Summary 2" xfId="5941"/>
    <cellStyle name="_x0013__Electric Rev Req Model (2009 GRC) " xfId="1396"/>
    <cellStyle name="_x0013__Electric Rev Req Model (2009 GRC)  2" xfId="1397"/>
    <cellStyle name="_x0013__Electric Rev Req Model (2009 GRC)  2 2" xfId="5942"/>
    <cellStyle name="_x0013__Electric Rev Req Model (2009 GRC)  3" xfId="5943"/>
    <cellStyle name="_x0013__Electric Rev Req Model (2009 GRC) Rebuttal" xfId="1398"/>
    <cellStyle name="_x0013__Electric Rev Req Model (2009 GRC) Rebuttal 2" xfId="1399"/>
    <cellStyle name="_x0013__Electric Rev Req Model (2009 GRC) Rebuttal 2 2" xfId="5944"/>
    <cellStyle name="_x0013__Electric Rev Req Model (2009 GRC) Rebuttal 3" xfId="5945"/>
    <cellStyle name="_x0013__Electric Rev Req Model (2009 GRC) Rebuttal REmoval of New  WH Solar AdjustMI" xfId="1400"/>
    <cellStyle name="_x0013__Electric Rev Req Model (2009 GRC) Rebuttal REmoval of New  WH Solar AdjustMI 2" xfId="1401"/>
    <cellStyle name="_x0013__Electric Rev Req Model (2009 GRC) Rebuttal REmoval of New  WH Solar AdjustMI 2 2" xfId="5946"/>
    <cellStyle name="_x0013__Electric Rev Req Model (2009 GRC) Rebuttal REmoval of New  WH Solar AdjustMI 3" xfId="5947"/>
    <cellStyle name="_x0013__Electric Rev Req Model (2009 GRC) Revised 01-18-2010" xfId="1402"/>
    <cellStyle name="_x0013__Electric Rev Req Model (2009 GRC) Revised 01-18-2010 2" xfId="1403"/>
    <cellStyle name="_x0013__Electric Rev Req Model (2009 GRC) Revised 01-18-2010 2 2" xfId="5948"/>
    <cellStyle name="_x0013__Electric Rev Req Model (2009 GRC) Revised 01-18-2010 3" xfId="5949"/>
    <cellStyle name="_x0013__Electric Rev Req Model (2010 GRC)" xfId="5950"/>
    <cellStyle name="_x0013__Electric Rev Req Model (2010 GRC) SF" xfId="5951"/>
    <cellStyle name="_ENCOGEN_WBOOK" xfId="5952"/>
    <cellStyle name="_ENCOGEN_WBOOK 2" xfId="5953"/>
    <cellStyle name="_ENCOGEN_WBOOK_NIM Summary" xfId="5954"/>
    <cellStyle name="_ENCOGEN_WBOOK_NIM Summary 2" xfId="5955"/>
    <cellStyle name="_x0013__Final Order Electric EXHIBIT A-1" xfId="1404"/>
    <cellStyle name="_x0013__Final Order Electric EXHIBIT A-1 2" xfId="1405"/>
    <cellStyle name="_x0013__Final Order Electric EXHIBIT A-1 2 2" xfId="5956"/>
    <cellStyle name="_x0013__Final Order Electric EXHIBIT A-1 3" xfId="5957"/>
    <cellStyle name="_Fixed Gas Transport 1 19 09" xfId="1406"/>
    <cellStyle name="_Fixed Gas Transport 1 19 09 2" xfId="1407"/>
    <cellStyle name="_Fixed Gas Transport 1 19 09 2 2" xfId="5958"/>
    <cellStyle name="_Fixed Gas Transport 1 19 09 3" xfId="5959"/>
    <cellStyle name="_Fuel Prices 4-14" xfId="1408"/>
    <cellStyle name="_Fuel Prices 4-14 2" xfId="1409"/>
    <cellStyle name="_Fuel Prices 4-14 2 2" xfId="1410"/>
    <cellStyle name="_Fuel Prices 4-14 2 2 2" xfId="5960"/>
    <cellStyle name="_Fuel Prices 4-14 2 3" xfId="5961"/>
    <cellStyle name="_Fuel Prices 4-14 3" xfId="1411"/>
    <cellStyle name="_Fuel Prices 4-14 3 2" xfId="5962"/>
    <cellStyle name="_Fuel Prices 4-14 4" xfId="5963"/>
    <cellStyle name="_Fuel Prices 4-14 4 2" xfId="5964"/>
    <cellStyle name="_Fuel Prices 4-14 5" xfId="5965"/>
    <cellStyle name="_Fuel Prices 4-14_04 07E Wild Horse Wind Expansion (C) (2)" xfId="1412"/>
    <cellStyle name="_Fuel Prices 4-14_04 07E Wild Horse Wind Expansion (C) (2) 2" xfId="1413"/>
    <cellStyle name="_Fuel Prices 4-14_04 07E Wild Horse Wind Expansion (C) (2) 2 2" xfId="5966"/>
    <cellStyle name="_Fuel Prices 4-14_04 07E Wild Horse Wind Expansion (C) (2) 3" xfId="5967"/>
    <cellStyle name="_Fuel Prices 4-14_04 07E Wild Horse Wind Expansion (C) (2)_Adj Bench DR 3 for Initial Briefs (Electric)" xfId="1414"/>
    <cellStyle name="_Fuel Prices 4-14_04 07E Wild Horse Wind Expansion (C) (2)_Adj Bench DR 3 for Initial Briefs (Electric) 2" xfId="1415"/>
    <cellStyle name="_Fuel Prices 4-14_04 07E Wild Horse Wind Expansion (C) (2)_Adj Bench DR 3 for Initial Briefs (Electric) 2 2" xfId="5968"/>
    <cellStyle name="_Fuel Prices 4-14_04 07E Wild Horse Wind Expansion (C) (2)_Adj Bench DR 3 for Initial Briefs (Electric) 3" xfId="5969"/>
    <cellStyle name="_Fuel Prices 4-14_04 07E Wild Horse Wind Expansion (C) (2)_Book1" xfId="5970"/>
    <cellStyle name="_Fuel Prices 4-14_04 07E Wild Horse Wind Expansion (C) (2)_Electric Rev Req Model (2009 GRC) " xfId="1416"/>
    <cellStyle name="_Fuel Prices 4-14_04 07E Wild Horse Wind Expansion (C) (2)_Electric Rev Req Model (2009 GRC)  2" xfId="1417"/>
    <cellStyle name="_Fuel Prices 4-14_04 07E Wild Horse Wind Expansion (C) (2)_Electric Rev Req Model (2009 GRC)  2 2" xfId="5971"/>
    <cellStyle name="_Fuel Prices 4-14_04 07E Wild Horse Wind Expansion (C) (2)_Electric Rev Req Model (2009 GRC)  3" xfId="5972"/>
    <cellStyle name="_Fuel Prices 4-14_04 07E Wild Horse Wind Expansion (C) (2)_Electric Rev Req Model (2009 GRC) Rebuttal" xfId="1418"/>
    <cellStyle name="_Fuel Prices 4-14_04 07E Wild Horse Wind Expansion (C) (2)_Electric Rev Req Model (2009 GRC) Rebuttal 2" xfId="1419"/>
    <cellStyle name="_Fuel Prices 4-14_04 07E Wild Horse Wind Expansion (C) (2)_Electric Rev Req Model (2009 GRC) Rebuttal 2 2" xfId="5973"/>
    <cellStyle name="_Fuel Prices 4-14_04 07E Wild Horse Wind Expansion (C) (2)_Electric Rev Req Model (2009 GRC) Rebuttal 3" xfId="5974"/>
    <cellStyle name="_Fuel Prices 4-14_04 07E Wild Horse Wind Expansion (C) (2)_Electric Rev Req Model (2009 GRC) Rebuttal REmoval of New  WH Solar AdjustMI" xfId="1420"/>
    <cellStyle name="_Fuel Prices 4-14_04 07E Wild Horse Wind Expansion (C) (2)_Electric Rev Req Model (2009 GRC) Rebuttal REmoval of New  WH Solar AdjustMI 2" xfId="1421"/>
    <cellStyle name="_Fuel Prices 4-14_04 07E Wild Horse Wind Expansion (C) (2)_Electric Rev Req Model (2009 GRC) Rebuttal REmoval of New  WH Solar AdjustMI 2 2" xfId="5975"/>
    <cellStyle name="_Fuel Prices 4-14_04 07E Wild Horse Wind Expansion (C) (2)_Electric Rev Req Model (2009 GRC) Rebuttal REmoval of New  WH Solar AdjustMI 3" xfId="5976"/>
    <cellStyle name="_Fuel Prices 4-14_04 07E Wild Horse Wind Expansion (C) (2)_Electric Rev Req Model (2009 GRC) Revised 01-18-2010" xfId="1422"/>
    <cellStyle name="_Fuel Prices 4-14_04 07E Wild Horse Wind Expansion (C) (2)_Electric Rev Req Model (2009 GRC) Revised 01-18-2010 2" xfId="1423"/>
    <cellStyle name="_Fuel Prices 4-14_04 07E Wild Horse Wind Expansion (C) (2)_Electric Rev Req Model (2009 GRC) Revised 01-18-2010 2 2" xfId="5977"/>
    <cellStyle name="_Fuel Prices 4-14_04 07E Wild Horse Wind Expansion (C) (2)_Electric Rev Req Model (2009 GRC) Revised 01-18-2010 3" xfId="5978"/>
    <cellStyle name="_Fuel Prices 4-14_04 07E Wild Horse Wind Expansion (C) (2)_Electric Rev Req Model (2010 GRC)" xfId="5979"/>
    <cellStyle name="_Fuel Prices 4-14_04 07E Wild Horse Wind Expansion (C) (2)_Electric Rev Req Model (2010 GRC) SF" xfId="5980"/>
    <cellStyle name="_Fuel Prices 4-14_04 07E Wild Horse Wind Expansion (C) (2)_Final Order Electric EXHIBIT A-1" xfId="1424"/>
    <cellStyle name="_Fuel Prices 4-14_04 07E Wild Horse Wind Expansion (C) (2)_Final Order Electric EXHIBIT A-1 2" xfId="1425"/>
    <cellStyle name="_Fuel Prices 4-14_04 07E Wild Horse Wind Expansion (C) (2)_Final Order Electric EXHIBIT A-1 2 2" xfId="5981"/>
    <cellStyle name="_Fuel Prices 4-14_04 07E Wild Horse Wind Expansion (C) (2)_Final Order Electric EXHIBIT A-1 3" xfId="5982"/>
    <cellStyle name="_Fuel Prices 4-14_04 07E Wild Horse Wind Expansion (C) (2)_TENASKA REGULATORY ASSET" xfId="1426"/>
    <cellStyle name="_Fuel Prices 4-14_04 07E Wild Horse Wind Expansion (C) (2)_TENASKA REGULATORY ASSET 2" xfId="1427"/>
    <cellStyle name="_Fuel Prices 4-14_04 07E Wild Horse Wind Expansion (C) (2)_TENASKA REGULATORY ASSET 2 2" xfId="5983"/>
    <cellStyle name="_Fuel Prices 4-14_04 07E Wild Horse Wind Expansion (C) (2)_TENASKA REGULATORY ASSET 3" xfId="5984"/>
    <cellStyle name="_Fuel Prices 4-14_16.37E Wild Horse Expansion DeferralRevwrkingfile SF" xfId="1428"/>
    <cellStyle name="_Fuel Prices 4-14_16.37E Wild Horse Expansion DeferralRevwrkingfile SF 2" xfId="1429"/>
    <cellStyle name="_Fuel Prices 4-14_16.37E Wild Horse Expansion DeferralRevwrkingfile SF 2 2" xfId="5985"/>
    <cellStyle name="_Fuel Prices 4-14_16.37E Wild Horse Expansion DeferralRevwrkingfile SF 3" xfId="5986"/>
    <cellStyle name="_Fuel Prices 4-14_2009 Compliance Filing PCA Exhibits for GRC" xfId="5987"/>
    <cellStyle name="_Fuel Prices 4-14_2009 GRC Compl Filing - Exhibit D" xfId="5988"/>
    <cellStyle name="_Fuel Prices 4-14_2009 GRC Compl Filing - Exhibit D 2" xfId="5989"/>
    <cellStyle name="_Fuel Prices 4-14_2010 PTC's July1_Dec31 2010 " xfId="5990"/>
    <cellStyle name="_Fuel Prices 4-14_2010 PTC's Sept10_Aug11 (Version 4)" xfId="5991"/>
    <cellStyle name="_Fuel Prices 4-14_3.01 Income Statement" xfId="5992"/>
    <cellStyle name="_Fuel Prices 4-14_4 31 Regulatory Assets and Liabilities  7 06- Exhibit D" xfId="1430"/>
    <cellStyle name="_Fuel Prices 4-14_4 31 Regulatory Assets and Liabilities  7 06- Exhibit D 2" xfId="1431"/>
    <cellStyle name="_Fuel Prices 4-14_4 31 Regulatory Assets and Liabilities  7 06- Exhibit D 2 2" xfId="5993"/>
    <cellStyle name="_Fuel Prices 4-14_4 31 Regulatory Assets and Liabilities  7 06- Exhibit D 3" xfId="5994"/>
    <cellStyle name="_Fuel Prices 4-14_4 31 Regulatory Assets and Liabilities  7 06- Exhibit D_NIM Summary" xfId="5995"/>
    <cellStyle name="_Fuel Prices 4-14_4 31 Regulatory Assets and Liabilities  7 06- Exhibit D_NIM Summary 2" xfId="5996"/>
    <cellStyle name="_Fuel Prices 4-14_4 32 Regulatory Assets and Liabilities  7 06- Exhibit D" xfId="1432"/>
    <cellStyle name="_Fuel Prices 4-14_4 32 Regulatory Assets and Liabilities  7 06- Exhibit D 2" xfId="1433"/>
    <cellStyle name="_Fuel Prices 4-14_4 32 Regulatory Assets and Liabilities  7 06- Exhibit D 2 2" xfId="5997"/>
    <cellStyle name="_Fuel Prices 4-14_4 32 Regulatory Assets and Liabilities  7 06- Exhibit D 3" xfId="5998"/>
    <cellStyle name="_Fuel Prices 4-14_4 32 Regulatory Assets and Liabilities  7 06- Exhibit D_NIM Summary" xfId="5999"/>
    <cellStyle name="_Fuel Prices 4-14_4 32 Regulatory Assets and Liabilities  7 06- Exhibit D_NIM Summary 2" xfId="6000"/>
    <cellStyle name="_Fuel Prices 4-14_Att B to RECs proceeds proposal" xfId="6001"/>
    <cellStyle name="_Fuel Prices 4-14_AURORA Total New" xfId="6002"/>
    <cellStyle name="_Fuel Prices 4-14_AURORA Total New 2" xfId="6003"/>
    <cellStyle name="_Fuel Prices 4-14_Backup for Attachment B 2010-09-09" xfId="6004"/>
    <cellStyle name="_Fuel Prices 4-14_Bench Request - Attachment B" xfId="6005"/>
    <cellStyle name="_Fuel Prices 4-14_Book2" xfId="1434"/>
    <cellStyle name="_Fuel Prices 4-14_Book2 2" xfId="1435"/>
    <cellStyle name="_Fuel Prices 4-14_Book2 2 2" xfId="6006"/>
    <cellStyle name="_Fuel Prices 4-14_Book2 3" xfId="6007"/>
    <cellStyle name="_Fuel Prices 4-14_Book2_Adj Bench DR 3 for Initial Briefs (Electric)" xfId="1436"/>
    <cellStyle name="_Fuel Prices 4-14_Book2_Adj Bench DR 3 for Initial Briefs (Electric) 2" xfId="1437"/>
    <cellStyle name="_Fuel Prices 4-14_Book2_Adj Bench DR 3 for Initial Briefs (Electric) 2 2" xfId="6008"/>
    <cellStyle name="_Fuel Prices 4-14_Book2_Adj Bench DR 3 for Initial Briefs (Electric) 3" xfId="6009"/>
    <cellStyle name="_Fuel Prices 4-14_Book2_Electric Rev Req Model (2009 GRC) Rebuttal" xfId="1438"/>
    <cellStyle name="_Fuel Prices 4-14_Book2_Electric Rev Req Model (2009 GRC) Rebuttal 2" xfId="1439"/>
    <cellStyle name="_Fuel Prices 4-14_Book2_Electric Rev Req Model (2009 GRC) Rebuttal 2 2" xfId="6010"/>
    <cellStyle name="_Fuel Prices 4-14_Book2_Electric Rev Req Model (2009 GRC) Rebuttal 3" xfId="6011"/>
    <cellStyle name="_Fuel Prices 4-14_Book2_Electric Rev Req Model (2009 GRC) Rebuttal REmoval of New  WH Solar AdjustMI" xfId="1440"/>
    <cellStyle name="_Fuel Prices 4-14_Book2_Electric Rev Req Model (2009 GRC) Rebuttal REmoval of New  WH Solar AdjustMI 2" xfId="1441"/>
    <cellStyle name="_Fuel Prices 4-14_Book2_Electric Rev Req Model (2009 GRC) Rebuttal REmoval of New  WH Solar AdjustMI 2 2" xfId="6012"/>
    <cellStyle name="_Fuel Prices 4-14_Book2_Electric Rev Req Model (2009 GRC) Rebuttal REmoval of New  WH Solar AdjustMI 3" xfId="6013"/>
    <cellStyle name="_Fuel Prices 4-14_Book2_Electric Rev Req Model (2009 GRC) Revised 01-18-2010" xfId="1442"/>
    <cellStyle name="_Fuel Prices 4-14_Book2_Electric Rev Req Model (2009 GRC) Revised 01-18-2010 2" xfId="1443"/>
    <cellStyle name="_Fuel Prices 4-14_Book2_Electric Rev Req Model (2009 GRC) Revised 01-18-2010 2 2" xfId="6014"/>
    <cellStyle name="_Fuel Prices 4-14_Book2_Electric Rev Req Model (2009 GRC) Revised 01-18-2010 3" xfId="6015"/>
    <cellStyle name="_Fuel Prices 4-14_Book2_Final Order Electric EXHIBIT A-1" xfId="1444"/>
    <cellStyle name="_Fuel Prices 4-14_Book2_Final Order Electric EXHIBIT A-1 2" xfId="1445"/>
    <cellStyle name="_Fuel Prices 4-14_Book2_Final Order Electric EXHIBIT A-1 2 2" xfId="6016"/>
    <cellStyle name="_Fuel Prices 4-14_Book2_Final Order Electric EXHIBIT A-1 3" xfId="6017"/>
    <cellStyle name="_Fuel Prices 4-14_Book4" xfId="1446"/>
    <cellStyle name="_Fuel Prices 4-14_Book4 2" xfId="1447"/>
    <cellStyle name="_Fuel Prices 4-14_Book4 2 2" xfId="6018"/>
    <cellStyle name="_Fuel Prices 4-14_Book4 3" xfId="6019"/>
    <cellStyle name="_Fuel Prices 4-14_Book9" xfId="1448"/>
    <cellStyle name="_Fuel Prices 4-14_Book9 2" xfId="1449"/>
    <cellStyle name="_Fuel Prices 4-14_Book9 2 2" xfId="6020"/>
    <cellStyle name="_Fuel Prices 4-14_Book9 3" xfId="6021"/>
    <cellStyle name="_Fuel Prices 4-14_Chelan PUD Power Costs (8-10)" xfId="6022"/>
    <cellStyle name="_Fuel Prices 4-14_Direct Assignment Distribution Plant 2008" xfId="1450"/>
    <cellStyle name="_Fuel Prices 4-14_Direct Assignment Distribution Plant 2008 2" xfId="1451"/>
    <cellStyle name="_Fuel Prices 4-14_Direct Assignment Distribution Plant 2008 2 2" xfId="1452"/>
    <cellStyle name="_Fuel Prices 4-14_Direct Assignment Distribution Plant 2008 2 2 2" xfId="6023"/>
    <cellStyle name="_Fuel Prices 4-14_Direct Assignment Distribution Plant 2008 2 3" xfId="1453"/>
    <cellStyle name="_Fuel Prices 4-14_Direct Assignment Distribution Plant 2008 2 3 2" xfId="6024"/>
    <cellStyle name="_Fuel Prices 4-14_Direct Assignment Distribution Plant 2008 2 4" xfId="1454"/>
    <cellStyle name="_Fuel Prices 4-14_Direct Assignment Distribution Plant 2008 2 4 2" xfId="6025"/>
    <cellStyle name="_Fuel Prices 4-14_Direct Assignment Distribution Plant 2008 3" xfId="1455"/>
    <cellStyle name="_Fuel Prices 4-14_Direct Assignment Distribution Plant 2008 3 2" xfId="6026"/>
    <cellStyle name="_Fuel Prices 4-14_Direct Assignment Distribution Plant 2008 4" xfId="1456"/>
    <cellStyle name="_Fuel Prices 4-14_Direct Assignment Distribution Plant 2008 4 2" xfId="6027"/>
    <cellStyle name="_Fuel Prices 4-14_Direct Assignment Distribution Plant 2008 5" xfId="6028"/>
    <cellStyle name="_Fuel Prices 4-14_Direct Assignment Distribution Plant 2008 6" xfId="6029"/>
    <cellStyle name="_Fuel Prices 4-14_DWH-08 (Rate Spread &amp; Design Workpapers)" xfId="6030"/>
    <cellStyle name="_Fuel Prices 4-14_Electric COS Inputs" xfId="1457"/>
    <cellStyle name="_Fuel Prices 4-14_Electric COS Inputs 2" xfId="1458"/>
    <cellStyle name="_Fuel Prices 4-14_Electric COS Inputs 2 2" xfId="1459"/>
    <cellStyle name="_Fuel Prices 4-14_Electric COS Inputs 2 2 2" xfId="6031"/>
    <cellStyle name="_Fuel Prices 4-14_Electric COS Inputs 2 3" xfId="1460"/>
    <cellStyle name="_Fuel Prices 4-14_Electric COS Inputs 2 3 2" xfId="6032"/>
    <cellStyle name="_Fuel Prices 4-14_Electric COS Inputs 2 4" xfId="1461"/>
    <cellStyle name="_Fuel Prices 4-14_Electric COS Inputs 2 4 2" xfId="6033"/>
    <cellStyle name="_Fuel Prices 4-14_Electric COS Inputs 3" xfId="1462"/>
    <cellStyle name="_Fuel Prices 4-14_Electric COS Inputs 3 2" xfId="6034"/>
    <cellStyle name="_Fuel Prices 4-14_Electric COS Inputs 4" xfId="1463"/>
    <cellStyle name="_Fuel Prices 4-14_Electric COS Inputs 4 2" xfId="6035"/>
    <cellStyle name="_Fuel Prices 4-14_Electric COS Inputs 5" xfId="6036"/>
    <cellStyle name="_Fuel Prices 4-14_Electric COS Inputs 6" xfId="6037"/>
    <cellStyle name="_Fuel Prices 4-14_Electric Rate Spread and Rate Design 3.23.09" xfId="1464"/>
    <cellStyle name="_Fuel Prices 4-14_Electric Rate Spread and Rate Design 3.23.09 2" xfId="1465"/>
    <cellStyle name="_Fuel Prices 4-14_Electric Rate Spread and Rate Design 3.23.09 2 2" xfId="1466"/>
    <cellStyle name="_Fuel Prices 4-14_Electric Rate Spread and Rate Design 3.23.09 2 2 2" xfId="6038"/>
    <cellStyle name="_Fuel Prices 4-14_Electric Rate Spread and Rate Design 3.23.09 2 3" xfId="1467"/>
    <cellStyle name="_Fuel Prices 4-14_Electric Rate Spread and Rate Design 3.23.09 2 3 2" xfId="6039"/>
    <cellStyle name="_Fuel Prices 4-14_Electric Rate Spread and Rate Design 3.23.09 2 4" xfId="1468"/>
    <cellStyle name="_Fuel Prices 4-14_Electric Rate Spread and Rate Design 3.23.09 2 4 2" xfId="6040"/>
    <cellStyle name="_Fuel Prices 4-14_Electric Rate Spread and Rate Design 3.23.09 3" xfId="1469"/>
    <cellStyle name="_Fuel Prices 4-14_Electric Rate Spread and Rate Design 3.23.09 3 2" xfId="6041"/>
    <cellStyle name="_Fuel Prices 4-14_Electric Rate Spread and Rate Design 3.23.09 4" xfId="1470"/>
    <cellStyle name="_Fuel Prices 4-14_Electric Rate Spread and Rate Design 3.23.09 4 2" xfId="6042"/>
    <cellStyle name="_Fuel Prices 4-14_Electric Rate Spread and Rate Design 3.23.09 5" xfId="6043"/>
    <cellStyle name="_Fuel Prices 4-14_Electric Rate Spread and Rate Design 3.23.09 6" xfId="6044"/>
    <cellStyle name="_Fuel Prices 4-14_Final 2008 PTC Rate Design Workpapers 10.27.08" xfId="6045"/>
    <cellStyle name="_Fuel Prices 4-14_Final 2009 Electric Low Income Workpapers" xfId="6046"/>
    <cellStyle name="_Fuel Prices 4-14_INPUTS" xfId="1471"/>
    <cellStyle name="_Fuel Prices 4-14_INPUTS 2" xfId="1472"/>
    <cellStyle name="_Fuel Prices 4-14_INPUTS 2 2" xfId="1473"/>
    <cellStyle name="_Fuel Prices 4-14_INPUTS 2 2 2" xfId="6047"/>
    <cellStyle name="_Fuel Prices 4-14_INPUTS 2 3" xfId="1474"/>
    <cellStyle name="_Fuel Prices 4-14_INPUTS 2 3 2" xfId="6048"/>
    <cellStyle name="_Fuel Prices 4-14_INPUTS 2 4" xfId="1475"/>
    <cellStyle name="_Fuel Prices 4-14_INPUTS 2 4 2" xfId="6049"/>
    <cellStyle name="_Fuel Prices 4-14_INPUTS 3" xfId="1476"/>
    <cellStyle name="_Fuel Prices 4-14_INPUTS 3 2" xfId="6050"/>
    <cellStyle name="_Fuel Prices 4-14_INPUTS 4" xfId="1477"/>
    <cellStyle name="_Fuel Prices 4-14_INPUTS 4 2" xfId="6051"/>
    <cellStyle name="_Fuel Prices 4-14_INPUTS 5" xfId="6052"/>
    <cellStyle name="_Fuel Prices 4-14_INPUTS 6" xfId="6053"/>
    <cellStyle name="_Fuel Prices 4-14_Leased Transformer &amp; Substation Plant &amp; Rev 12-2009" xfId="1478"/>
    <cellStyle name="_Fuel Prices 4-14_Leased Transformer &amp; Substation Plant &amp; Rev 12-2009 2" xfId="1479"/>
    <cellStyle name="_Fuel Prices 4-14_Leased Transformer &amp; Substation Plant &amp; Rev 12-2009 2 2" xfId="1480"/>
    <cellStyle name="_Fuel Prices 4-14_Leased Transformer &amp; Substation Plant &amp; Rev 12-2009 2 2 2" xfId="6054"/>
    <cellStyle name="_Fuel Prices 4-14_Leased Transformer &amp; Substation Plant &amp; Rev 12-2009 2 3" xfId="1481"/>
    <cellStyle name="_Fuel Prices 4-14_Leased Transformer &amp; Substation Plant &amp; Rev 12-2009 2 3 2" xfId="6055"/>
    <cellStyle name="_Fuel Prices 4-14_Leased Transformer &amp; Substation Plant &amp; Rev 12-2009 2 4" xfId="1482"/>
    <cellStyle name="_Fuel Prices 4-14_Leased Transformer &amp; Substation Plant &amp; Rev 12-2009 2 4 2" xfId="6056"/>
    <cellStyle name="_Fuel Prices 4-14_Leased Transformer &amp; Substation Plant &amp; Rev 12-2009 3" xfId="1483"/>
    <cellStyle name="_Fuel Prices 4-14_Leased Transformer &amp; Substation Plant &amp; Rev 12-2009 3 2" xfId="6057"/>
    <cellStyle name="_Fuel Prices 4-14_Leased Transformer &amp; Substation Plant &amp; Rev 12-2009 4" xfId="1484"/>
    <cellStyle name="_Fuel Prices 4-14_Leased Transformer &amp; Substation Plant &amp; Rev 12-2009 4 2" xfId="6058"/>
    <cellStyle name="_Fuel Prices 4-14_Leased Transformer &amp; Substation Plant &amp; Rev 12-2009 5" xfId="6059"/>
    <cellStyle name="_Fuel Prices 4-14_Leased Transformer &amp; Substation Plant &amp; Rev 12-2009 6" xfId="6060"/>
    <cellStyle name="_Fuel Prices 4-14_NIM Summary" xfId="6061"/>
    <cellStyle name="_Fuel Prices 4-14_NIM Summary 09GRC" xfId="6062"/>
    <cellStyle name="_Fuel Prices 4-14_NIM Summary 09GRC 2" xfId="6063"/>
    <cellStyle name="_Fuel Prices 4-14_NIM Summary 2" xfId="6064"/>
    <cellStyle name="_Fuel Prices 4-14_NIM Summary 3" xfId="6065"/>
    <cellStyle name="_Fuel Prices 4-14_NIM Summary 4" xfId="6066"/>
    <cellStyle name="_Fuel Prices 4-14_NIM Summary 5" xfId="6067"/>
    <cellStyle name="_Fuel Prices 4-14_NIM Summary 6" xfId="6068"/>
    <cellStyle name="_Fuel Prices 4-14_NIM Summary 7" xfId="6069"/>
    <cellStyle name="_Fuel Prices 4-14_NIM Summary 8" xfId="6070"/>
    <cellStyle name="_Fuel Prices 4-14_NIM Summary 9" xfId="6071"/>
    <cellStyle name="_Fuel Prices 4-14_PCA 10 -  Exhibit D from A Kellogg Jan 2011" xfId="6072"/>
    <cellStyle name="_Fuel Prices 4-14_PCA 10 -  Exhibit D from A Kellogg July 2011" xfId="6073"/>
    <cellStyle name="_Fuel Prices 4-14_PCA 10 -  Exhibit D from S Free Rcv'd 12-11" xfId="6074"/>
    <cellStyle name="_Fuel Prices 4-14_PCA 9 -  Exhibit D April 2010" xfId="6075"/>
    <cellStyle name="_Fuel Prices 4-14_PCA 9 -  Exhibit D April 2010 (3)" xfId="6076"/>
    <cellStyle name="_Fuel Prices 4-14_PCA 9 -  Exhibit D April 2010 (3) 2" xfId="6077"/>
    <cellStyle name="_Fuel Prices 4-14_PCA 9 -  Exhibit D Nov 2010" xfId="6078"/>
    <cellStyle name="_Fuel Prices 4-14_PCA 9 - Exhibit D at August 2010" xfId="6079"/>
    <cellStyle name="_Fuel Prices 4-14_PCA 9 - Exhibit D June 2010 GRC" xfId="6080"/>
    <cellStyle name="_Fuel Prices 4-14_Peak Credit Exhibits for 2009 GRC" xfId="1485"/>
    <cellStyle name="_Fuel Prices 4-14_Peak Credit Exhibits for 2009 GRC 2" xfId="1486"/>
    <cellStyle name="_Fuel Prices 4-14_Peak Credit Exhibits for 2009 GRC 2 2" xfId="1487"/>
    <cellStyle name="_Fuel Prices 4-14_Peak Credit Exhibits for 2009 GRC 2 2 2" xfId="6081"/>
    <cellStyle name="_Fuel Prices 4-14_Peak Credit Exhibits for 2009 GRC 2 3" xfId="1488"/>
    <cellStyle name="_Fuel Prices 4-14_Peak Credit Exhibits for 2009 GRC 2 3 2" xfId="6082"/>
    <cellStyle name="_Fuel Prices 4-14_Peak Credit Exhibits for 2009 GRC 2 4" xfId="1489"/>
    <cellStyle name="_Fuel Prices 4-14_Peak Credit Exhibits for 2009 GRC 2 4 2" xfId="6083"/>
    <cellStyle name="_Fuel Prices 4-14_Peak Credit Exhibits for 2009 GRC 3" xfId="1490"/>
    <cellStyle name="_Fuel Prices 4-14_Peak Credit Exhibits for 2009 GRC 3 2" xfId="6084"/>
    <cellStyle name="_Fuel Prices 4-14_Peak Credit Exhibits for 2009 GRC 4" xfId="1491"/>
    <cellStyle name="_Fuel Prices 4-14_Peak Credit Exhibits for 2009 GRC 4 2" xfId="6085"/>
    <cellStyle name="_Fuel Prices 4-14_Peak Credit Exhibits for 2009 GRC 5" xfId="6086"/>
    <cellStyle name="_Fuel Prices 4-14_Peak Credit Exhibits for 2009 GRC 6" xfId="6087"/>
    <cellStyle name="_Fuel Prices 4-14_Power Costs - Comparison bx Rbtl-Staff-Jt-PC" xfId="1492"/>
    <cellStyle name="_Fuel Prices 4-14_Power Costs - Comparison bx Rbtl-Staff-Jt-PC 2" xfId="1493"/>
    <cellStyle name="_Fuel Prices 4-14_Power Costs - Comparison bx Rbtl-Staff-Jt-PC 2 2" xfId="6088"/>
    <cellStyle name="_Fuel Prices 4-14_Power Costs - Comparison bx Rbtl-Staff-Jt-PC 3" xfId="6089"/>
    <cellStyle name="_Fuel Prices 4-14_Power Costs - Comparison bx Rbtl-Staff-Jt-PC_Adj Bench DR 3 for Initial Briefs (Electric)" xfId="1494"/>
    <cellStyle name="_Fuel Prices 4-14_Power Costs - Comparison bx Rbtl-Staff-Jt-PC_Adj Bench DR 3 for Initial Briefs (Electric) 2" xfId="1495"/>
    <cellStyle name="_Fuel Prices 4-14_Power Costs - Comparison bx Rbtl-Staff-Jt-PC_Adj Bench DR 3 for Initial Briefs (Electric) 2 2" xfId="6090"/>
    <cellStyle name="_Fuel Prices 4-14_Power Costs - Comparison bx Rbtl-Staff-Jt-PC_Adj Bench DR 3 for Initial Briefs (Electric) 3" xfId="6091"/>
    <cellStyle name="_Fuel Prices 4-14_Power Costs - Comparison bx Rbtl-Staff-Jt-PC_Electric Rev Req Model (2009 GRC) Rebuttal" xfId="1496"/>
    <cellStyle name="_Fuel Prices 4-14_Power Costs - Comparison bx Rbtl-Staff-Jt-PC_Electric Rev Req Model (2009 GRC) Rebuttal 2" xfId="1497"/>
    <cellStyle name="_Fuel Prices 4-14_Power Costs - Comparison bx Rbtl-Staff-Jt-PC_Electric Rev Req Model (2009 GRC) Rebuttal 2 2" xfId="6092"/>
    <cellStyle name="_Fuel Prices 4-14_Power Costs - Comparison bx Rbtl-Staff-Jt-PC_Electric Rev Req Model (2009 GRC) Rebuttal 3" xfId="6093"/>
    <cellStyle name="_Fuel Prices 4-14_Power Costs - Comparison bx Rbtl-Staff-Jt-PC_Electric Rev Req Model (2009 GRC) Rebuttal REmoval of New  WH Solar AdjustMI" xfId="1498"/>
    <cellStyle name="_Fuel Prices 4-14_Power Costs - Comparison bx Rbtl-Staff-Jt-PC_Electric Rev Req Model (2009 GRC) Rebuttal REmoval of New  WH Solar AdjustMI 2" xfId="1499"/>
    <cellStyle name="_Fuel Prices 4-14_Power Costs - Comparison bx Rbtl-Staff-Jt-PC_Electric Rev Req Model (2009 GRC) Rebuttal REmoval of New  WH Solar AdjustMI 2 2" xfId="6094"/>
    <cellStyle name="_Fuel Prices 4-14_Power Costs - Comparison bx Rbtl-Staff-Jt-PC_Electric Rev Req Model (2009 GRC) Rebuttal REmoval of New  WH Solar AdjustMI 3" xfId="6095"/>
    <cellStyle name="_Fuel Prices 4-14_Power Costs - Comparison bx Rbtl-Staff-Jt-PC_Electric Rev Req Model (2009 GRC) Revised 01-18-2010" xfId="1500"/>
    <cellStyle name="_Fuel Prices 4-14_Power Costs - Comparison bx Rbtl-Staff-Jt-PC_Electric Rev Req Model (2009 GRC) Revised 01-18-2010 2" xfId="1501"/>
    <cellStyle name="_Fuel Prices 4-14_Power Costs - Comparison bx Rbtl-Staff-Jt-PC_Electric Rev Req Model (2009 GRC) Revised 01-18-2010 2 2" xfId="6096"/>
    <cellStyle name="_Fuel Prices 4-14_Power Costs - Comparison bx Rbtl-Staff-Jt-PC_Electric Rev Req Model (2009 GRC) Revised 01-18-2010 3" xfId="6097"/>
    <cellStyle name="_Fuel Prices 4-14_Power Costs - Comparison bx Rbtl-Staff-Jt-PC_Final Order Electric EXHIBIT A-1" xfId="1502"/>
    <cellStyle name="_Fuel Prices 4-14_Power Costs - Comparison bx Rbtl-Staff-Jt-PC_Final Order Electric EXHIBIT A-1 2" xfId="1503"/>
    <cellStyle name="_Fuel Prices 4-14_Power Costs - Comparison bx Rbtl-Staff-Jt-PC_Final Order Electric EXHIBIT A-1 2 2" xfId="6098"/>
    <cellStyle name="_Fuel Prices 4-14_Power Costs - Comparison bx Rbtl-Staff-Jt-PC_Final Order Electric EXHIBIT A-1 3" xfId="6099"/>
    <cellStyle name="_Fuel Prices 4-14_Production Adj 4.37" xfId="1504"/>
    <cellStyle name="_Fuel Prices 4-14_Production Adj 4.37 2" xfId="1505"/>
    <cellStyle name="_Fuel Prices 4-14_Production Adj 4.37 2 2" xfId="6100"/>
    <cellStyle name="_Fuel Prices 4-14_Production Adj 4.37 3" xfId="6101"/>
    <cellStyle name="_Fuel Prices 4-14_Purchased Power Adj 4.03" xfId="1506"/>
    <cellStyle name="_Fuel Prices 4-14_Purchased Power Adj 4.03 2" xfId="1507"/>
    <cellStyle name="_Fuel Prices 4-14_Purchased Power Adj 4.03 2 2" xfId="6102"/>
    <cellStyle name="_Fuel Prices 4-14_Purchased Power Adj 4.03 3" xfId="6103"/>
    <cellStyle name="_Fuel Prices 4-14_Rate Design Sch 24" xfId="1508"/>
    <cellStyle name="_Fuel Prices 4-14_Rate Design Sch 24 2" xfId="6104"/>
    <cellStyle name="_Fuel Prices 4-14_Rate Design Sch 25" xfId="1509"/>
    <cellStyle name="_Fuel Prices 4-14_Rate Design Sch 25 2" xfId="1510"/>
    <cellStyle name="_Fuel Prices 4-14_Rate Design Sch 25 2 2" xfId="6105"/>
    <cellStyle name="_Fuel Prices 4-14_Rate Design Sch 25 3" xfId="6106"/>
    <cellStyle name="_Fuel Prices 4-14_Rate Design Sch 26" xfId="1511"/>
    <cellStyle name="_Fuel Prices 4-14_Rate Design Sch 26 2" xfId="1512"/>
    <cellStyle name="_Fuel Prices 4-14_Rate Design Sch 26 2 2" xfId="6107"/>
    <cellStyle name="_Fuel Prices 4-14_Rate Design Sch 26 3" xfId="6108"/>
    <cellStyle name="_Fuel Prices 4-14_Rate Design Sch 31" xfId="1513"/>
    <cellStyle name="_Fuel Prices 4-14_Rate Design Sch 31 2" xfId="1514"/>
    <cellStyle name="_Fuel Prices 4-14_Rate Design Sch 31 2 2" xfId="6109"/>
    <cellStyle name="_Fuel Prices 4-14_Rate Design Sch 31 3" xfId="6110"/>
    <cellStyle name="_Fuel Prices 4-14_Rate Design Sch 43" xfId="1515"/>
    <cellStyle name="_Fuel Prices 4-14_Rate Design Sch 43 2" xfId="1516"/>
    <cellStyle name="_Fuel Prices 4-14_Rate Design Sch 43 2 2" xfId="6111"/>
    <cellStyle name="_Fuel Prices 4-14_Rate Design Sch 43 3" xfId="6112"/>
    <cellStyle name="_Fuel Prices 4-14_Rate Design Sch 448-449" xfId="1517"/>
    <cellStyle name="_Fuel Prices 4-14_Rate Design Sch 448-449 2" xfId="6113"/>
    <cellStyle name="_Fuel Prices 4-14_Rate Design Sch 46" xfId="1518"/>
    <cellStyle name="_Fuel Prices 4-14_Rate Design Sch 46 2" xfId="1519"/>
    <cellStyle name="_Fuel Prices 4-14_Rate Design Sch 46 2 2" xfId="6114"/>
    <cellStyle name="_Fuel Prices 4-14_Rate Design Sch 46 3" xfId="6115"/>
    <cellStyle name="_Fuel Prices 4-14_Rate Spread" xfId="1520"/>
    <cellStyle name="_Fuel Prices 4-14_Rate Spread 2" xfId="1521"/>
    <cellStyle name="_Fuel Prices 4-14_Rate Spread 2 2" xfId="6116"/>
    <cellStyle name="_Fuel Prices 4-14_Rate Spread 3" xfId="6117"/>
    <cellStyle name="_Fuel Prices 4-14_Rebuttal Power Costs" xfId="1522"/>
    <cellStyle name="_Fuel Prices 4-14_Rebuttal Power Costs 2" xfId="1523"/>
    <cellStyle name="_Fuel Prices 4-14_Rebuttal Power Costs 2 2" xfId="6118"/>
    <cellStyle name="_Fuel Prices 4-14_Rebuttal Power Costs 3" xfId="6119"/>
    <cellStyle name="_Fuel Prices 4-14_Rebuttal Power Costs_Adj Bench DR 3 for Initial Briefs (Electric)" xfId="1524"/>
    <cellStyle name="_Fuel Prices 4-14_Rebuttal Power Costs_Adj Bench DR 3 for Initial Briefs (Electric) 2" xfId="1525"/>
    <cellStyle name="_Fuel Prices 4-14_Rebuttal Power Costs_Adj Bench DR 3 for Initial Briefs (Electric) 2 2" xfId="6120"/>
    <cellStyle name="_Fuel Prices 4-14_Rebuttal Power Costs_Adj Bench DR 3 for Initial Briefs (Electric) 3" xfId="6121"/>
    <cellStyle name="_Fuel Prices 4-14_Rebuttal Power Costs_Electric Rev Req Model (2009 GRC) Rebuttal" xfId="1526"/>
    <cellStyle name="_Fuel Prices 4-14_Rebuttal Power Costs_Electric Rev Req Model (2009 GRC) Rebuttal 2" xfId="1527"/>
    <cellStyle name="_Fuel Prices 4-14_Rebuttal Power Costs_Electric Rev Req Model (2009 GRC) Rebuttal 2 2" xfId="6122"/>
    <cellStyle name="_Fuel Prices 4-14_Rebuttal Power Costs_Electric Rev Req Model (2009 GRC) Rebuttal 3" xfId="6123"/>
    <cellStyle name="_Fuel Prices 4-14_Rebuttal Power Costs_Electric Rev Req Model (2009 GRC) Rebuttal REmoval of New  WH Solar AdjustMI" xfId="1528"/>
    <cellStyle name="_Fuel Prices 4-14_Rebuttal Power Costs_Electric Rev Req Model (2009 GRC) Rebuttal REmoval of New  WH Solar AdjustMI 2" xfId="1529"/>
    <cellStyle name="_Fuel Prices 4-14_Rebuttal Power Costs_Electric Rev Req Model (2009 GRC) Rebuttal REmoval of New  WH Solar AdjustMI 2 2" xfId="6124"/>
    <cellStyle name="_Fuel Prices 4-14_Rebuttal Power Costs_Electric Rev Req Model (2009 GRC) Rebuttal REmoval of New  WH Solar AdjustMI 3" xfId="6125"/>
    <cellStyle name="_Fuel Prices 4-14_Rebuttal Power Costs_Electric Rev Req Model (2009 GRC) Revised 01-18-2010" xfId="1530"/>
    <cellStyle name="_Fuel Prices 4-14_Rebuttal Power Costs_Electric Rev Req Model (2009 GRC) Revised 01-18-2010 2" xfId="1531"/>
    <cellStyle name="_Fuel Prices 4-14_Rebuttal Power Costs_Electric Rev Req Model (2009 GRC) Revised 01-18-2010 2 2" xfId="6126"/>
    <cellStyle name="_Fuel Prices 4-14_Rebuttal Power Costs_Electric Rev Req Model (2009 GRC) Revised 01-18-2010 3" xfId="6127"/>
    <cellStyle name="_Fuel Prices 4-14_Rebuttal Power Costs_Final Order Electric EXHIBIT A-1" xfId="1532"/>
    <cellStyle name="_Fuel Prices 4-14_Rebuttal Power Costs_Final Order Electric EXHIBIT A-1 2" xfId="1533"/>
    <cellStyle name="_Fuel Prices 4-14_Rebuttal Power Costs_Final Order Electric EXHIBIT A-1 2 2" xfId="6128"/>
    <cellStyle name="_Fuel Prices 4-14_Rebuttal Power Costs_Final Order Electric EXHIBIT A-1 3" xfId="6129"/>
    <cellStyle name="_Fuel Prices 4-14_RECS vs PTC's w Interest 6-28-10" xfId="6130"/>
    <cellStyle name="_Fuel Prices 4-14_ROR 5.02" xfId="1534"/>
    <cellStyle name="_Fuel Prices 4-14_ROR 5.02 2" xfId="1535"/>
    <cellStyle name="_Fuel Prices 4-14_ROR 5.02 2 2" xfId="6131"/>
    <cellStyle name="_Fuel Prices 4-14_ROR 5.02 3" xfId="6132"/>
    <cellStyle name="_Fuel Prices 4-14_Sch 40 Feeder OH 2008" xfId="1536"/>
    <cellStyle name="_Fuel Prices 4-14_Sch 40 Feeder OH 2008 2" xfId="1537"/>
    <cellStyle name="_Fuel Prices 4-14_Sch 40 Feeder OH 2008 2 2" xfId="6133"/>
    <cellStyle name="_Fuel Prices 4-14_Sch 40 Feeder OH 2008 3" xfId="6134"/>
    <cellStyle name="_Fuel Prices 4-14_Sch 40 Interim Energy Rates " xfId="1538"/>
    <cellStyle name="_Fuel Prices 4-14_Sch 40 Interim Energy Rates  2" xfId="1539"/>
    <cellStyle name="_Fuel Prices 4-14_Sch 40 Interim Energy Rates  2 2" xfId="6135"/>
    <cellStyle name="_Fuel Prices 4-14_Sch 40 Interim Energy Rates  3" xfId="6136"/>
    <cellStyle name="_Fuel Prices 4-14_Sch 40 Substation A&amp;G 2008" xfId="1540"/>
    <cellStyle name="_Fuel Prices 4-14_Sch 40 Substation A&amp;G 2008 2" xfId="1541"/>
    <cellStyle name="_Fuel Prices 4-14_Sch 40 Substation A&amp;G 2008 2 2" xfId="6137"/>
    <cellStyle name="_Fuel Prices 4-14_Sch 40 Substation A&amp;G 2008 3" xfId="6138"/>
    <cellStyle name="_Fuel Prices 4-14_Sch 40 Substation O&amp;M 2008" xfId="1542"/>
    <cellStyle name="_Fuel Prices 4-14_Sch 40 Substation O&amp;M 2008 2" xfId="1543"/>
    <cellStyle name="_Fuel Prices 4-14_Sch 40 Substation O&amp;M 2008 2 2" xfId="6139"/>
    <cellStyle name="_Fuel Prices 4-14_Sch 40 Substation O&amp;M 2008 3" xfId="6140"/>
    <cellStyle name="_Fuel Prices 4-14_Subs 2008" xfId="1544"/>
    <cellStyle name="_Fuel Prices 4-14_Subs 2008 2" xfId="1545"/>
    <cellStyle name="_Fuel Prices 4-14_Subs 2008 2 2" xfId="6141"/>
    <cellStyle name="_Fuel Prices 4-14_Subs 2008 3" xfId="6142"/>
    <cellStyle name="_Fuel Prices 4-14_Typical Residential Impacts 10.27.08" xfId="6143"/>
    <cellStyle name="_Fuel Prices 4-14_Wind Integration 10GRC" xfId="6144"/>
    <cellStyle name="_Fuel Prices 4-14_Wind Integration 10GRC 2" xfId="6145"/>
    <cellStyle name="_Gas Low Income 2009" xfId="6146"/>
    <cellStyle name="_Gas Pro Forma Rev CY 2007 Janet 4_8_08" xfId="6147"/>
    <cellStyle name="_Gas Transportation Charges_2009GRC_120308" xfId="1546"/>
    <cellStyle name="_Gas Transportation Charges_2009GRC_120308 2" xfId="1547"/>
    <cellStyle name="_Gas Transportation Charges_2009GRC_120308 2 2" xfId="6148"/>
    <cellStyle name="_Gas Transportation Charges_2009GRC_120308 3" xfId="6149"/>
    <cellStyle name="_Gas Transportation Charges_2009GRC_120308_Chelan PUD Power Costs (8-10)" xfId="6150"/>
    <cellStyle name="_Gas Transportation Charges_2009GRC_120308_DEM-WP(C) Costs Not In AURORA 2010GRC As Filed" xfId="6151"/>
    <cellStyle name="_Gas Transportation Charges_2009GRC_120308_DEM-WP(C) Costs Not In AURORA 2010GRC As Filed 2" xfId="6152"/>
    <cellStyle name="_Gas Transportation Charges_2009GRC_120308_NIM Summary" xfId="6153"/>
    <cellStyle name="_Gas Transportation Charges_2009GRC_120308_NIM Summary 09GRC" xfId="6154"/>
    <cellStyle name="_Gas Transportation Charges_2009GRC_120308_NIM Summary 09GRC 2" xfId="6155"/>
    <cellStyle name="_Gas Transportation Charges_2009GRC_120308_NIM Summary 2" xfId="6156"/>
    <cellStyle name="_Gas Transportation Charges_2009GRC_120308_NIM Summary 3" xfId="6157"/>
    <cellStyle name="_Gas Transportation Charges_2009GRC_120308_NIM Summary 4" xfId="6158"/>
    <cellStyle name="_Gas Transportation Charges_2009GRC_120308_NIM Summary 5" xfId="6159"/>
    <cellStyle name="_Gas Transportation Charges_2009GRC_120308_NIM Summary 6" xfId="6160"/>
    <cellStyle name="_Gas Transportation Charges_2009GRC_120308_NIM Summary 7" xfId="6161"/>
    <cellStyle name="_Gas Transportation Charges_2009GRC_120308_NIM Summary 8" xfId="6162"/>
    <cellStyle name="_Gas Transportation Charges_2009GRC_120308_NIM Summary 9" xfId="6163"/>
    <cellStyle name="_Gas Transportation Charges_2009GRC_120308_PCA 9 -  Exhibit D April 2010 (3)" xfId="6164"/>
    <cellStyle name="_Gas Transportation Charges_2009GRC_120308_PCA 9 -  Exhibit D April 2010 (3) 2" xfId="6165"/>
    <cellStyle name="_Gas Transportation Charges_2009GRC_120308_Reconciliation" xfId="6166"/>
    <cellStyle name="_Gas Transportation Charges_2009GRC_120308_Reconciliation 2" xfId="6167"/>
    <cellStyle name="_Gas Transportation Charges_2009GRC_120308_Wind Integration 10GRC" xfId="6168"/>
    <cellStyle name="_Gas Transportation Charges_2009GRC_120308_Wind Integration 10GRC 2" xfId="6169"/>
    <cellStyle name="_Makewholes" xfId="13958"/>
    <cellStyle name="_Mid C 09GRC" xfId="6170"/>
    <cellStyle name="_Monthly Fixed Input" xfId="6171"/>
    <cellStyle name="_Monthly Fixed Input 2" xfId="6172"/>
    <cellStyle name="_Monthly Fixed Input_NIM Summary" xfId="6173"/>
    <cellStyle name="_Monthly Fixed Input_NIM Summary 2" xfId="6174"/>
    <cellStyle name="_NIM 06 Base Case Current Trends" xfId="1548"/>
    <cellStyle name="_NIM 06 Base Case Current Trends 10" xfId="13959"/>
    <cellStyle name="_NIM 06 Base Case Current Trends 2" xfId="1549"/>
    <cellStyle name="_NIM 06 Base Case Current Trends 2 2" xfId="6175"/>
    <cellStyle name="_NIM 06 Base Case Current Trends 3" xfId="6176"/>
    <cellStyle name="_NIM 06 Base Case Current Trends 3 2" xfId="13960"/>
    <cellStyle name="_NIM 06 Base Case Current Trends 4" xfId="13961"/>
    <cellStyle name="_NIM 06 Base Case Current Trends 4 2" xfId="13962"/>
    <cellStyle name="_NIM 06 Base Case Current Trends 4_2011 Operations Snapshot" xfId="13963"/>
    <cellStyle name="_NIM 06 Base Case Current Trends 4_Department" xfId="13964"/>
    <cellStyle name="_NIM 06 Base Case Current Trends 4_VarX" xfId="13965"/>
    <cellStyle name="_NIM 06 Base Case Current Trends 5" xfId="13966"/>
    <cellStyle name="_NIM 06 Base Case Current Trends 5 2" xfId="13967"/>
    <cellStyle name="_NIM 06 Base Case Current Trends 5 2 2" xfId="13968"/>
    <cellStyle name="_NIM 06 Base Case Current Trends 5 2_County_Stop_Light_Chart_2012_02" xfId="13969"/>
    <cellStyle name="_NIM 06 Base Case Current Trends 5 2_County_Stop_Light_Chart_2012_06" xfId="13970"/>
    <cellStyle name="_NIM 06 Base Case Current Trends 5 2_County_Stop_Light_Chart_Template" xfId="13971"/>
    <cellStyle name="_NIM 06 Base Case Current Trends 5_2011 OM ASM Report" xfId="13972"/>
    <cellStyle name="_NIM 06 Base Case Current Trends 5_2011 OM ASM Report 2" xfId="13973"/>
    <cellStyle name="_NIM 06 Base Case Current Trends 5_2011 OM ASM Report_County_Stop_Light_Chart_2012_02" xfId="13974"/>
    <cellStyle name="_NIM 06 Base Case Current Trends 5_2011 OM ASM Report_County_Stop_Light_Chart_2012_06" xfId="13975"/>
    <cellStyle name="_NIM 06 Base Case Current Trends 5_2011 OM ASM Report_County_Stop_Light_Chart_Template" xfId="13976"/>
    <cellStyle name="_NIM 06 Base Case Current Trends 5_2011 Operations Snapshot" xfId="13977"/>
    <cellStyle name="_NIM 06 Base Case Current Trends 5_2011 Operations Snapshot 2" xfId="13978"/>
    <cellStyle name="_NIM 06 Base Case Current Trends 5_2011 Operations Snapshot_County_Stop_Light_Chart_2012_02" xfId="13979"/>
    <cellStyle name="_NIM 06 Base Case Current Trends 5_2011 Operations Snapshot_County_Stop_Light_Chart_2012_06" xfId="13980"/>
    <cellStyle name="_NIM 06 Base Case Current Trends 5_2011 Operations Snapshot_County_Stop_Light_Chart_Template" xfId="13981"/>
    <cellStyle name="_NIM 06 Base Case Current Trends 5_2012 Operations Snapshot" xfId="13982"/>
    <cellStyle name="_NIM 06 Base Case Current Trends 5_Copy of 2011 OM ASM Report" xfId="13983"/>
    <cellStyle name="_NIM 06 Base Case Current Trends 5_Department" xfId="13984"/>
    <cellStyle name="_NIM 06 Base Case Current Trends 5_Jan 2012 OM ASM Report" xfId="13985"/>
    <cellStyle name="_NIM 06 Base Case Current Trends 5_VarX" xfId="13986"/>
    <cellStyle name="_NIM 06 Base Case Current Trends 6" xfId="13987"/>
    <cellStyle name="_NIM 06 Base Case Current Trends 6 2" xfId="13988"/>
    <cellStyle name="_NIM 06 Base Case Current Trends 6_County_Stop_Light_Chart_2012_02" xfId="13989"/>
    <cellStyle name="_NIM 06 Base Case Current Trends 6_County_Stop_Light_Chart_2012_06" xfId="13990"/>
    <cellStyle name="_NIM 06 Base Case Current Trends 6_County_Stop_Light_Chart_Template" xfId="13991"/>
    <cellStyle name="_NIM 06 Base Case Current Trends 6_Department" xfId="13992"/>
    <cellStyle name="_NIM 06 Base Case Current Trends 6_Department 2" xfId="13993"/>
    <cellStyle name="_NIM 06 Base Case Current Trends 6_VarX" xfId="13994"/>
    <cellStyle name="_NIM 06 Base Case Current Trends 6_VarX 2" xfId="13995"/>
    <cellStyle name="_NIM 06 Base Case Current Trends 7" xfId="13996"/>
    <cellStyle name="_NIM 06 Base Case Current Trends 7 2" xfId="13997"/>
    <cellStyle name="_NIM 06 Base Case Current Trends 7_County_Stop_Light_Chart_2012_02" xfId="13998"/>
    <cellStyle name="_NIM 06 Base Case Current Trends 7_County_Stop_Light_Chart_2012_06" xfId="13999"/>
    <cellStyle name="_NIM 06 Base Case Current Trends 7_County_Stop_Light_Chart_Template" xfId="14000"/>
    <cellStyle name="_NIM 06 Base Case Current Trends 8" xfId="14001"/>
    <cellStyle name="_NIM 06 Base Case Current Trends 9" xfId="14002"/>
    <cellStyle name="_NIM 06 Base Case Current Trends_2011 OM ASM Report" xfId="14003"/>
    <cellStyle name="_NIM 06 Base Case Current Trends_2011 OM ASM Report 2" xfId="14004"/>
    <cellStyle name="_NIM 06 Base Case Current Trends_2011 OM ASM Report_County_Stop_Light_Chart_2012_02" xfId="14005"/>
    <cellStyle name="_NIM 06 Base Case Current Trends_2011 OM ASM Report_County_Stop_Light_Chart_2012_06" xfId="14006"/>
    <cellStyle name="_NIM 06 Base Case Current Trends_2011 OM ASM Report_County_Stop_Light_Chart_Template" xfId="14007"/>
    <cellStyle name="_NIM 06 Base Case Current Trends_Adj Bench DR 3 for Initial Briefs (Electric)" xfId="1550"/>
    <cellStyle name="_NIM 06 Base Case Current Trends_Adj Bench DR 3 for Initial Briefs (Electric) 2" xfId="1551"/>
    <cellStyle name="_NIM 06 Base Case Current Trends_Adj Bench DR 3 for Initial Briefs (Electric) 2 2" xfId="6177"/>
    <cellStyle name="_NIM 06 Base Case Current Trends_Adj Bench DR 3 for Initial Briefs (Electric) 3" xfId="6178"/>
    <cellStyle name="_NIM 06 Base Case Current Trends_Book1" xfId="6179"/>
    <cellStyle name="_NIM 06 Base Case Current Trends_Book2" xfId="1552"/>
    <cellStyle name="_NIM 06 Base Case Current Trends_Book2 2" xfId="1553"/>
    <cellStyle name="_NIM 06 Base Case Current Trends_Book2 2 2" xfId="6180"/>
    <cellStyle name="_NIM 06 Base Case Current Trends_Book2 3" xfId="6181"/>
    <cellStyle name="_NIM 06 Base Case Current Trends_Book2_Adj Bench DR 3 for Initial Briefs (Electric)" xfId="1554"/>
    <cellStyle name="_NIM 06 Base Case Current Trends_Book2_Adj Bench DR 3 for Initial Briefs (Electric) 2" xfId="1555"/>
    <cellStyle name="_NIM 06 Base Case Current Trends_Book2_Adj Bench DR 3 for Initial Briefs (Electric) 2 2" xfId="6182"/>
    <cellStyle name="_NIM 06 Base Case Current Trends_Book2_Adj Bench DR 3 for Initial Briefs (Electric) 3" xfId="6183"/>
    <cellStyle name="_NIM 06 Base Case Current Trends_Book2_Electric Rev Req Model (2009 GRC) Rebuttal" xfId="1556"/>
    <cellStyle name="_NIM 06 Base Case Current Trends_Book2_Electric Rev Req Model (2009 GRC) Rebuttal 2" xfId="1557"/>
    <cellStyle name="_NIM 06 Base Case Current Trends_Book2_Electric Rev Req Model (2009 GRC) Rebuttal 2 2" xfId="6184"/>
    <cellStyle name="_NIM 06 Base Case Current Trends_Book2_Electric Rev Req Model (2009 GRC) Rebuttal 3" xfId="6185"/>
    <cellStyle name="_NIM 06 Base Case Current Trends_Book2_Electric Rev Req Model (2009 GRC) Rebuttal REmoval of New  WH Solar AdjustMI" xfId="1558"/>
    <cellStyle name="_NIM 06 Base Case Current Trends_Book2_Electric Rev Req Model (2009 GRC) Rebuttal REmoval of New  WH Solar AdjustMI 2" xfId="1559"/>
    <cellStyle name="_NIM 06 Base Case Current Trends_Book2_Electric Rev Req Model (2009 GRC) Rebuttal REmoval of New  WH Solar AdjustMI 2 2" xfId="6186"/>
    <cellStyle name="_NIM 06 Base Case Current Trends_Book2_Electric Rev Req Model (2009 GRC) Rebuttal REmoval of New  WH Solar AdjustMI 3" xfId="6187"/>
    <cellStyle name="_NIM 06 Base Case Current Trends_Book2_Electric Rev Req Model (2009 GRC) Revised 01-18-2010" xfId="1560"/>
    <cellStyle name="_NIM 06 Base Case Current Trends_Book2_Electric Rev Req Model (2009 GRC) Revised 01-18-2010 2" xfId="1561"/>
    <cellStyle name="_NIM 06 Base Case Current Trends_Book2_Electric Rev Req Model (2009 GRC) Revised 01-18-2010 2 2" xfId="6188"/>
    <cellStyle name="_NIM 06 Base Case Current Trends_Book2_Electric Rev Req Model (2009 GRC) Revised 01-18-2010 3" xfId="6189"/>
    <cellStyle name="_NIM 06 Base Case Current Trends_Book2_Final Order Electric EXHIBIT A-1" xfId="1562"/>
    <cellStyle name="_NIM 06 Base Case Current Trends_Book2_Final Order Electric EXHIBIT A-1 2" xfId="1563"/>
    <cellStyle name="_NIM 06 Base Case Current Trends_Book2_Final Order Electric EXHIBIT A-1 2 2" xfId="6190"/>
    <cellStyle name="_NIM 06 Base Case Current Trends_Book2_Final Order Electric EXHIBIT A-1 3" xfId="6191"/>
    <cellStyle name="_NIM 06 Base Case Current Trends_Chelan PUD Power Costs (8-10)" xfId="6192"/>
    <cellStyle name="_NIM 06 Base Case Current Trends_Confidential Material" xfId="6193"/>
    <cellStyle name="_NIM 06 Base Case Current Trends_DEM-WP(C) Colstrip 12 Coal Cost Forecast 2010GRC" xfId="6194"/>
    <cellStyle name="_NIM 06 Base Case Current Trends_DEM-WP(C) Production O&amp;M 2010GRC As-Filed" xfId="6195"/>
    <cellStyle name="_NIM 06 Base Case Current Trends_DEM-WP(C) Production O&amp;M 2010GRC As-Filed 2" xfId="6196"/>
    <cellStyle name="_NIM 06 Base Case Current Trends_Electric Rev Req Model (2009 GRC) " xfId="1564"/>
    <cellStyle name="_NIM 06 Base Case Current Trends_Electric Rev Req Model (2009 GRC)  2" xfId="1565"/>
    <cellStyle name="_NIM 06 Base Case Current Trends_Electric Rev Req Model (2009 GRC)  2 2" xfId="6197"/>
    <cellStyle name="_NIM 06 Base Case Current Trends_Electric Rev Req Model (2009 GRC)  3" xfId="6198"/>
    <cellStyle name="_NIM 06 Base Case Current Trends_Electric Rev Req Model (2009 GRC) Rebuttal" xfId="1566"/>
    <cellStyle name="_NIM 06 Base Case Current Trends_Electric Rev Req Model (2009 GRC) Rebuttal 2" xfId="1567"/>
    <cellStyle name="_NIM 06 Base Case Current Trends_Electric Rev Req Model (2009 GRC) Rebuttal 2 2" xfId="6199"/>
    <cellStyle name="_NIM 06 Base Case Current Trends_Electric Rev Req Model (2009 GRC) Rebuttal 3" xfId="6200"/>
    <cellStyle name="_NIM 06 Base Case Current Trends_Electric Rev Req Model (2009 GRC) Rebuttal REmoval of New  WH Solar AdjustMI" xfId="1568"/>
    <cellStyle name="_NIM 06 Base Case Current Trends_Electric Rev Req Model (2009 GRC) Rebuttal REmoval of New  WH Solar AdjustMI 2" xfId="1569"/>
    <cellStyle name="_NIM 06 Base Case Current Trends_Electric Rev Req Model (2009 GRC) Rebuttal REmoval of New  WH Solar AdjustMI 2 2" xfId="6201"/>
    <cellStyle name="_NIM 06 Base Case Current Trends_Electric Rev Req Model (2009 GRC) Rebuttal REmoval of New  WH Solar AdjustMI 3" xfId="6202"/>
    <cellStyle name="_NIM 06 Base Case Current Trends_Electric Rev Req Model (2009 GRC) Revised 01-18-2010" xfId="1570"/>
    <cellStyle name="_NIM 06 Base Case Current Trends_Electric Rev Req Model (2009 GRC) Revised 01-18-2010 2" xfId="1571"/>
    <cellStyle name="_NIM 06 Base Case Current Trends_Electric Rev Req Model (2009 GRC) Revised 01-18-2010 2 2" xfId="6203"/>
    <cellStyle name="_NIM 06 Base Case Current Trends_Electric Rev Req Model (2009 GRC) Revised 01-18-2010 3" xfId="6204"/>
    <cellStyle name="_NIM 06 Base Case Current Trends_Electric Rev Req Model (2010 GRC)" xfId="6205"/>
    <cellStyle name="_NIM 06 Base Case Current Trends_Electric Rev Req Model (2010 GRC) SF" xfId="6206"/>
    <cellStyle name="_NIM 06 Base Case Current Trends_Final Order Electric EXHIBIT A-1" xfId="1572"/>
    <cellStyle name="_NIM 06 Base Case Current Trends_Final Order Electric EXHIBIT A-1 2" xfId="1573"/>
    <cellStyle name="_NIM 06 Base Case Current Trends_Final Order Electric EXHIBIT A-1 2 2" xfId="6207"/>
    <cellStyle name="_NIM 06 Base Case Current Trends_Final Order Electric EXHIBIT A-1 3" xfId="6208"/>
    <cellStyle name="_NIM 06 Base Case Current Trends_NIM Summary" xfId="6209"/>
    <cellStyle name="_NIM 06 Base Case Current Trends_NIM Summary 2" xfId="6210"/>
    <cellStyle name="_NIM 06 Base Case Current Trends_Rebuttal Power Costs" xfId="1574"/>
    <cellStyle name="_NIM 06 Base Case Current Trends_Rebuttal Power Costs 2" xfId="1575"/>
    <cellStyle name="_NIM 06 Base Case Current Trends_Rebuttal Power Costs 2 2" xfId="6211"/>
    <cellStyle name="_NIM 06 Base Case Current Trends_Rebuttal Power Costs 3" xfId="6212"/>
    <cellStyle name="_NIM 06 Base Case Current Trends_Rebuttal Power Costs_Adj Bench DR 3 for Initial Briefs (Electric)" xfId="1576"/>
    <cellStyle name="_NIM 06 Base Case Current Trends_Rebuttal Power Costs_Adj Bench DR 3 for Initial Briefs (Electric) 2" xfId="1577"/>
    <cellStyle name="_NIM 06 Base Case Current Trends_Rebuttal Power Costs_Adj Bench DR 3 for Initial Briefs (Electric) 2 2" xfId="6213"/>
    <cellStyle name="_NIM 06 Base Case Current Trends_Rebuttal Power Costs_Adj Bench DR 3 for Initial Briefs (Electric) 3" xfId="6214"/>
    <cellStyle name="_NIM 06 Base Case Current Trends_Rebuttal Power Costs_Electric Rev Req Model (2009 GRC) Rebuttal" xfId="1578"/>
    <cellStyle name="_NIM 06 Base Case Current Trends_Rebuttal Power Costs_Electric Rev Req Model (2009 GRC) Rebuttal 2" xfId="1579"/>
    <cellStyle name="_NIM 06 Base Case Current Trends_Rebuttal Power Costs_Electric Rev Req Model (2009 GRC) Rebuttal 2 2" xfId="6215"/>
    <cellStyle name="_NIM 06 Base Case Current Trends_Rebuttal Power Costs_Electric Rev Req Model (2009 GRC) Rebuttal 3" xfId="6216"/>
    <cellStyle name="_NIM 06 Base Case Current Trends_Rebuttal Power Costs_Electric Rev Req Model (2009 GRC) Rebuttal REmoval of New  WH Solar AdjustMI" xfId="1580"/>
    <cellStyle name="_NIM 06 Base Case Current Trends_Rebuttal Power Costs_Electric Rev Req Model (2009 GRC) Rebuttal REmoval of New  WH Solar AdjustMI 2" xfId="1581"/>
    <cellStyle name="_NIM 06 Base Case Current Trends_Rebuttal Power Costs_Electric Rev Req Model (2009 GRC) Rebuttal REmoval of New  WH Solar AdjustMI 2 2" xfId="6217"/>
    <cellStyle name="_NIM 06 Base Case Current Trends_Rebuttal Power Costs_Electric Rev Req Model (2009 GRC) Rebuttal REmoval of New  WH Solar AdjustMI 3" xfId="6218"/>
    <cellStyle name="_NIM 06 Base Case Current Trends_Rebuttal Power Costs_Electric Rev Req Model (2009 GRC) Revised 01-18-2010" xfId="1582"/>
    <cellStyle name="_NIM 06 Base Case Current Trends_Rebuttal Power Costs_Electric Rev Req Model (2009 GRC) Revised 01-18-2010 2" xfId="1583"/>
    <cellStyle name="_NIM 06 Base Case Current Trends_Rebuttal Power Costs_Electric Rev Req Model (2009 GRC) Revised 01-18-2010 2 2" xfId="6219"/>
    <cellStyle name="_NIM 06 Base Case Current Trends_Rebuttal Power Costs_Electric Rev Req Model (2009 GRC) Revised 01-18-2010 3" xfId="6220"/>
    <cellStyle name="_NIM 06 Base Case Current Trends_Rebuttal Power Costs_Final Order Electric EXHIBIT A-1" xfId="1584"/>
    <cellStyle name="_NIM 06 Base Case Current Trends_Rebuttal Power Costs_Final Order Electric EXHIBIT A-1 2" xfId="1585"/>
    <cellStyle name="_NIM 06 Base Case Current Trends_Rebuttal Power Costs_Final Order Electric EXHIBIT A-1 2 2" xfId="6221"/>
    <cellStyle name="_NIM 06 Base Case Current Trends_Rebuttal Power Costs_Final Order Electric EXHIBIT A-1 3" xfId="6222"/>
    <cellStyle name="_NIM 06 Base Case Current Trends_TENASKA REGULATORY ASSET" xfId="1586"/>
    <cellStyle name="_NIM 06 Base Case Current Trends_TENASKA REGULATORY ASSET 2" xfId="1587"/>
    <cellStyle name="_NIM 06 Base Case Current Trends_TENASKA REGULATORY ASSET 2 2" xfId="6223"/>
    <cellStyle name="_NIM 06 Base Case Current Trends_TENASKA REGULATORY ASSET 3" xfId="6224"/>
    <cellStyle name="_NIM Summary 09GRC" xfId="6225"/>
    <cellStyle name="_NIM Summary 09GRC 2" xfId="6226"/>
    <cellStyle name="_NIM Summary 09GRC_NIM Summary" xfId="6227"/>
    <cellStyle name="_NIM Summary 09GRC_NIM Summary 2" xfId="6228"/>
    <cellStyle name="_OpCo and HoldCo Covenants Scen 11.6" xfId="14008"/>
    <cellStyle name="_OpCo and HoldCo Covenants Scen 11.6_Draft - New ASM" xfId="14009"/>
    <cellStyle name="_OpCo and HoldCo Covenants Scen 11.6_Draft - New ASM 2" xfId="14010"/>
    <cellStyle name="_OpCo and HoldCo Covenants Scen 11.6_Draft - New ASM_2011 OM ASM Report  (2)" xfId="14011"/>
    <cellStyle name="_OpCo and HoldCo Covenants Scen 11.6_Draft - New ASM_2011 Operations Snapshot" xfId="14012"/>
    <cellStyle name="_OpCo and HoldCo Covenants Scen 11.6_Draft - New ASM_2012 Operations Snapshot" xfId="14013"/>
    <cellStyle name="_OpCo and HoldCo Covenants Scen 11.6_Draft - New ASM_Copy of 2011 OM ASM Report" xfId="14014"/>
    <cellStyle name="_OpCo and HoldCo Covenants Scen 11.6_Draft - New ASM_Jan 2012 OM ASM Report" xfId="14015"/>
    <cellStyle name="_OpCo and HoldCo Covenants Scen 11.6_Draft - New ASM_Puget Management June 2011" xfId="14016"/>
    <cellStyle name="_OpCo and HoldCo Covenants Scen 11.6_Puget_Management_Draft_0311" xfId="14017"/>
    <cellStyle name="_OpCo and HoldCo Covenants Scen 11.6_Puget_Management_Draft_0411" xfId="14018"/>
    <cellStyle name="_OpCo and HoldCo Covenants Scen 11.6_Puget_Management_Draft_0511" xfId="14019"/>
    <cellStyle name="_OpCo and HoldCo Covenants Scen 11.6_Summary" xfId="14020"/>
    <cellStyle name="_OpCo and HoldCo Covenants Scen 11.6_Summary 2" xfId="14021"/>
    <cellStyle name="_OpCo and HoldCo Covenants Scen 11.6_Summary_2011 OM ASM Report  (2)" xfId="14022"/>
    <cellStyle name="_OpCo and HoldCo Covenants Scen 11.6_Summary_2011 Operations Snapshot" xfId="14023"/>
    <cellStyle name="_OpCo and HoldCo Covenants Scen 11.6_Summary_2012 Operations Snapshot" xfId="14024"/>
    <cellStyle name="_OpCo and HoldCo Covenants Scen 11.6_Summary_Copy of 2011 OM ASM Report" xfId="14025"/>
    <cellStyle name="_OpCo and HoldCo Covenants Scen 11.6_Summary_Jan 2012 OM ASM Report" xfId="14026"/>
    <cellStyle name="_PC DRAFT 10 15 07" xfId="6229"/>
    <cellStyle name="_PCA 7 - Exhibit D update 9_30_2008" xfId="6230"/>
    <cellStyle name="_PCA 7 - Exhibit D update 9_30_2008 2" xfId="6231"/>
    <cellStyle name="_PCA 7 - Exhibit D update 9_30_2008_Chelan PUD Power Costs (8-10)" xfId="6232"/>
    <cellStyle name="_PCA 7 - Exhibit D update 9_30_2008_NIM Summary" xfId="6233"/>
    <cellStyle name="_PCA 7 - Exhibit D update 9_30_2008_NIM Summary 2" xfId="6234"/>
    <cellStyle name="_PCA 7 - Exhibit D update 9_30_2008_Transmission Workbook for May BOD" xfId="6235"/>
    <cellStyle name="_PCA 7 - Exhibit D update 9_30_2008_Transmission Workbook for May BOD 2" xfId="6236"/>
    <cellStyle name="_PCA 7 - Exhibit D update 9_30_2008_Wind Integration 10GRC" xfId="6237"/>
    <cellStyle name="_PCA 7 - Exhibit D update 9_30_2008_Wind Integration 10GRC 2" xfId="6238"/>
    <cellStyle name="_PE" xfId="14027"/>
    <cellStyle name="_PE_Draft - New ASM" xfId="14028"/>
    <cellStyle name="_PE_Draft - New ASM 2" xfId="14029"/>
    <cellStyle name="_PE_Draft - New ASM_2011 OM ASM Report  (2)" xfId="14030"/>
    <cellStyle name="_PE_Draft - New ASM_2011 Operations Snapshot" xfId="14031"/>
    <cellStyle name="_PE_Draft - New ASM_2012 Operations Snapshot" xfId="14032"/>
    <cellStyle name="_PE_Draft - New ASM_Copy of 2011 OM ASM Report" xfId="14033"/>
    <cellStyle name="_PE_Draft - New ASM_Jan 2012 OM ASM Report" xfId="14034"/>
    <cellStyle name="_PE_Draft - New ASM_Puget Management June 2011" xfId="14035"/>
    <cellStyle name="_PE_Puget_Management_Draft_0311" xfId="14036"/>
    <cellStyle name="_PE_Puget_Management_Draft_0411" xfId="14037"/>
    <cellStyle name="_PE_Puget_Management_Draft_0511" xfId="14038"/>
    <cellStyle name="_PE_Summary" xfId="14039"/>
    <cellStyle name="_PE_Summary 2" xfId="14040"/>
    <cellStyle name="_PE_Summary_2011 OM ASM Report  (2)" xfId="14041"/>
    <cellStyle name="_PE_Summary_2011 Operations Snapshot" xfId="14042"/>
    <cellStyle name="_PE_Summary_2012 Operations Snapshot" xfId="14043"/>
    <cellStyle name="_PE_Summary_Copy of 2011 OM ASM Report" xfId="14044"/>
    <cellStyle name="_PE_Summary_Jan 2012 OM ASM Report" xfId="14045"/>
    <cellStyle name="_Portfolio SPlan Base Case.xls Chart 1" xfId="1588"/>
    <cellStyle name="_Portfolio SPlan Base Case.xls Chart 1 10" xfId="14046"/>
    <cellStyle name="_Portfolio SPlan Base Case.xls Chart 1 2" xfId="1589"/>
    <cellStyle name="_Portfolio SPlan Base Case.xls Chart 1 2 2" xfId="6239"/>
    <cellStyle name="_Portfolio SPlan Base Case.xls Chart 1 3" xfId="6240"/>
    <cellStyle name="_Portfolio SPlan Base Case.xls Chart 1 3 2" xfId="14047"/>
    <cellStyle name="_Portfolio SPlan Base Case.xls Chart 1 4" xfId="14048"/>
    <cellStyle name="_Portfolio SPlan Base Case.xls Chart 1 4 2" xfId="14049"/>
    <cellStyle name="_Portfolio SPlan Base Case.xls Chart 1 4_2011 Operations Snapshot" xfId="14050"/>
    <cellStyle name="_Portfolio SPlan Base Case.xls Chart 1 4_Department" xfId="14051"/>
    <cellStyle name="_Portfolio SPlan Base Case.xls Chart 1 4_VarX" xfId="14052"/>
    <cellStyle name="_Portfolio SPlan Base Case.xls Chart 1 5" xfId="14053"/>
    <cellStyle name="_Portfolio SPlan Base Case.xls Chart 1 5 2" xfId="14054"/>
    <cellStyle name="_Portfolio SPlan Base Case.xls Chart 1 5 2 2" xfId="14055"/>
    <cellStyle name="_Portfolio SPlan Base Case.xls Chart 1 5 2_County_Stop_Light_Chart_2012_02" xfId="14056"/>
    <cellStyle name="_Portfolio SPlan Base Case.xls Chart 1 5 2_County_Stop_Light_Chart_2012_06" xfId="14057"/>
    <cellStyle name="_Portfolio SPlan Base Case.xls Chart 1 5 2_County_Stop_Light_Chart_Template" xfId="14058"/>
    <cellStyle name="_Portfolio SPlan Base Case.xls Chart 1 5_2011 OM ASM Report" xfId="14059"/>
    <cellStyle name="_Portfolio SPlan Base Case.xls Chart 1 5_2011 OM ASM Report 2" xfId="14060"/>
    <cellStyle name="_Portfolio SPlan Base Case.xls Chart 1 5_2011 OM ASM Report_County_Stop_Light_Chart_2012_02" xfId="14061"/>
    <cellStyle name="_Portfolio SPlan Base Case.xls Chart 1 5_2011 OM ASM Report_County_Stop_Light_Chart_2012_06" xfId="14062"/>
    <cellStyle name="_Portfolio SPlan Base Case.xls Chart 1 5_2011 OM ASM Report_County_Stop_Light_Chart_Template" xfId="14063"/>
    <cellStyle name="_Portfolio SPlan Base Case.xls Chart 1 5_2011 Operations Snapshot" xfId="14064"/>
    <cellStyle name="_Portfolio SPlan Base Case.xls Chart 1 5_2011 Operations Snapshot 2" xfId="14065"/>
    <cellStyle name="_Portfolio SPlan Base Case.xls Chart 1 5_2011 Operations Snapshot_County_Stop_Light_Chart_2012_02" xfId="14066"/>
    <cellStyle name="_Portfolio SPlan Base Case.xls Chart 1 5_2011 Operations Snapshot_County_Stop_Light_Chart_2012_06" xfId="14067"/>
    <cellStyle name="_Portfolio SPlan Base Case.xls Chart 1 5_2011 Operations Snapshot_County_Stop_Light_Chart_Template" xfId="14068"/>
    <cellStyle name="_Portfolio SPlan Base Case.xls Chart 1 5_2012 Operations Snapshot" xfId="14069"/>
    <cellStyle name="_Portfolio SPlan Base Case.xls Chart 1 5_Copy of 2011 OM ASM Report" xfId="14070"/>
    <cellStyle name="_Portfolio SPlan Base Case.xls Chart 1 5_Department" xfId="14071"/>
    <cellStyle name="_Portfolio SPlan Base Case.xls Chart 1 5_Jan 2012 OM ASM Report" xfId="14072"/>
    <cellStyle name="_Portfolio SPlan Base Case.xls Chart 1 5_VarX" xfId="14073"/>
    <cellStyle name="_Portfolio SPlan Base Case.xls Chart 1 6" xfId="14074"/>
    <cellStyle name="_Portfolio SPlan Base Case.xls Chart 1 6 2" xfId="14075"/>
    <cellStyle name="_Portfolio SPlan Base Case.xls Chart 1 6_County_Stop_Light_Chart_2012_02" xfId="14076"/>
    <cellStyle name="_Portfolio SPlan Base Case.xls Chart 1 6_County_Stop_Light_Chart_2012_06" xfId="14077"/>
    <cellStyle name="_Portfolio SPlan Base Case.xls Chart 1 6_County_Stop_Light_Chart_Template" xfId="14078"/>
    <cellStyle name="_Portfolio SPlan Base Case.xls Chart 1 6_Department" xfId="14079"/>
    <cellStyle name="_Portfolio SPlan Base Case.xls Chart 1 6_Department 2" xfId="14080"/>
    <cellStyle name="_Portfolio SPlan Base Case.xls Chart 1 6_VarX" xfId="14081"/>
    <cellStyle name="_Portfolio SPlan Base Case.xls Chart 1 6_VarX 2" xfId="14082"/>
    <cellStyle name="_Portfolio SPlan Base Case.xls Chart 1 7" xfId="14083"/>
    <cellStyle name="_Portfolio SPlan Base Case.xls Chart 1 7 2" xfId="14084"/>
    <cellStyle name="_Portfolio SPlan Base Case.xls Chart 1 7_County_Stop_Light_Chart_2012_02" xfId="14085"/>
    <cellStyle name="_Portfolio SPlan Base Case.xls Chart 1 7_County_Stop_Light_Chart_2012_06" xfId="14086"/>
    <cellStyle name="_Portfolio SPlan Base Case.xls Chart 1 7_County_Stop_Light_Chart_Template" xfId="14087"/>
    <cellStyle name="_Portfolio SPlan Base Case.xls Chart 1 8" xfId="14088"/>
    <cellStyle name="_Portfolio SPlan Base Case.xls Chart 1 9" xfId="14089"/>
    <cellStyle name="_Portfolio SPlan Base Case.xls Chart 1_2011 OM ASM Report" xfId="14090"/>
    <cellStyle name="_Portfolio SPlan Base Case.xls Chart 1_2011 OM ASM Report 2" xfId="14091"/>
    <cellStyle name="_Portfolio SPlan Base Case.xls Chart 1_2011 OM ASM Report_County_Stop_Light_Chart_2012_02" xfId="14092"/>
    <cellStyle name="_Portfolio SPlan Base Case.xls Chart 1_2011 OM ASM Report_County_Stop_Light_Chart_2012_06" xfId="14093"/>
    <cellStyle name="_Portfolio SPlan Base Case.xls Chart 1_2011 OM ASM Report_County_Stop_Light_Chart_Template" xfId="14094"/>
    <cellStyle name="_Portfolio SPlan Base Case.xls Chart 1_Adj Bench DR 3 for Initial Briefs (Electric)" xfId="1590"/>
    <cellStyle name="_Portfolio SPlan Base Case.xls Chart 1_Adj Bench DR 3 for Initial Briefs (Electric) 2" xfId="1591"/>
    <cellStyle name="_Portfolio SPlan Base Case.xls Chart 1_Adj Bench DR 3 for Initial Briefs (Electric) 2 2" xfId="6241"/>
    <cellStyle name="_Portfolio SPlan Base Case.xls Chart 1_Adj Bench DR 3 for Initial Briefs (Electric) 3" xfId="6242"/>
    <cellStyle name="_Portfolio SPlan Base Case.xls Chart 1_Book1" xfId="6243"/>
    <cellStyle name="_Portfolio SPlan Base Case.xls Chart 1_Book2" xfId="1592"/>
    <cellStyle name="_Portfolio SPlan Base Case.xls Chart 1_Book2 2" xfId="1593"/>
    <cellStyle name="_Portfolio SPlan Base Case.xls Chart 1_Book2 2 2" xfId="6244"/>
    <cellStyle name="_Portfolio SPlan Base Case.xls Chart 1_Book2 3" xfId="6245"/>
    <cellStyle name="_Portfolio SPlan Base Case.xls Chart 1_Book2_Adj Bench DR 3 for Initial Briefs (Electric)" xfId="1594"/>
    <cellStyle name="_Portfolio SPlan Base Case.xls Chart 1_Book2_Adj Bench DR 3 for Initial Briefs (Electric) 2" xfId="1595"/>
    <cellStyle name="_Portfolio SPlan Base Case.xls Chart 1_Book2_Adj Bench DR 3 for Initial Briefs (Electric) 2 2" xfId="6246"/>
    <cellStyle name="_Portfolio SPlan Base Case.xls Chart 1_Book2_Adj Bench DR 3 for Initial Briefs (Electric) 3" xfId="6247"/>
    <cellStyle name="_Portfolio SPlan Base Case.xls Chart 1_Book2_Electric Rev Req Model (2009 GRC) Rebuttal" xfId="1596"/>
    <cellStyle name="_Portfolio SPlan Base Case.xls Chart 1_Book2_Electric Rev Req Model (2009 GRC) Rebuttal 2" xfId="1597"/>
    <cellStyle name="_Portfolio SPlan Base Case.xls Chart 1_Book2_Electric Rev Req Model (2009 GRC) Rebuttal 2 2" xfId="6248"/>
    <cellStyle name="_Portfolio SPlan Base Case.xls Chart 1_Book2_Electric Rev Req Model (2009 GRC) Rebuttal 3" xfId="6249"/>
    <cellStyle name="_Portfolio SPlan Base Case.xls Chart 1_Book2_Electric Rev Req Model (2009 GRC) Rebuttal REmoval of New  WH Solar AdjustMI" xfId="1598"/>
    <cellStyle name="_Portfolio SPlan Base Case.xls Chart 1_Book2_Electric Rev Req Model (2009 GRC) Rebuttal REmoval of New  WH Solar AdjustMI 2" xfId="1599"/>
    <cellStyle name="_Portfolio SPlan Base Case.xls Chart 1_Book2_Electric Rev Req Model (2009 GRC) Rebuttal REmoval of New  WH Solar AdjustMI 2 2" xfId="6250"/>
    <cellStyle name="_Portfolio SPlan Base Case.xls Chart 1_Book2_Electric Rev Req Model (2009 GRC) Rebuttal REmoval of New  WH Solar AdjustMI 3" xfId="6251"/>
    <cellStyle name="_Portfolio SPlan Base Case.xls Chart 1_Book2_Electric Rev Req Model (2009 GRC) Revised 01-18-2010" xfId="1600"/>
    <cellStyle name="_Portfolio SPlan Base Case.xls Chart 1_Book2_Electric Rev Req Model (2009 GRC) Revised 01-18-2010 2" xfId="1601"/>
    <cellStyle name="_Portfolio SPlan Base Case.xls Chart 1_Book2_Electric Rev Req Model (2009 GRC) Revised 01-18-2010 2 2" xfId="6252"/>
    <cellStyle name="_Portfolio SPlan Base Case.xls Chart 1_Book2_Electric Rev Req Model (2009 GRC) Revised 01-18-2010 3" xfId="6253"/>
    <cellStyle name="_Portfolio SPlan Base Case.xls Chart 1_Book2_Final Order Electric EXHIBIT A-1" xfId="1602"/>
    <cellStyle name="_Portfolio SPlan Base Case.xls Chart 1_Book2_Final Order Electric EXHIBIT A-1 2" xfId="1603"/>
    <cellStyle name="_Portfolio SPlan Base Case.xls Chart 1_Book2_Final Order Electric EXHIBIT A-1 2 2" xfId="6254"/>
    <cellStyle name="_Portfolio SPlan Base Case.xls Chart 1_Book2_Final Order Electric EXHIBIT A-1 3" xfId="6255"/>
    <cellStyle name="_Portfolio SPlan Base Case.xls Chart 1_Chelan PUD Power Costs (8-10)" xfId="6256"/>
    <cellStyle name="_Portfolio SPlan Base Case.xls Chart 1_Confidential Material" xfId="6257"/>
    <cellStyle name="_Portfolio SPlan Base Case.xls Chart 1_DEM-WP(C) Colstrip 12 Coal Cost Forecast 2010GRC" xfId="6258"/>
    <cellStyle name="_Portfolio SPlan Base Case.xls Chart 1_DEM-WP(C) Production O&amp;M 2010GRC As-Filed" xfId="6259"/>
    <cellStyle name="_Portfolio SPlan Base Case.xls Chart 1_DEM-WP(C) Production O&amp;M 2010GRC As-Filed 2" xfId="6260"/>
    <cellStyle name="_Portfolio SPlan Base Case.xls Chart 1_Electric Rev Req Model (2009 GRC) " xfId="1604"/>
    <cellStyle name="_Portfolio SPlan Base Case.xls Chart 1_Electric Rev Req Model (2009 GRC)  2" xfId="1605"/>
    <cellStyle name="_Portfolio SPlan Base Case.xls Chart 1_Electric Rev Req Model (2009 GRC)  2 2" xfId="6261"/>
    <cellStyle name="_Portfolio SPlan Base Case.xls Chart 1_Electric Rev Req Model (2009 GRC)  3" xfId="6262"/>
    <cellStyle name="_Portfolio SPlan Base Case.xls Chart 1_Electric Rev Req Model (2009 GRC) Rebuttal" xfId="1606"/>
    <cellStyle name="_Portfolio SPlan Base Case.xls Chart 1_Electric Rev Req Model (2009 GRC) Rebuttal 2" xfId="1607"/>
    <cellStyle name="_Portfolio SPlan Base Case.xls Chart 1_Electric Rev Req Model (2009 GRC) Rebuttal 2 2" xfId="6263"/>
    <cellStyle name="_Portfolio SPlan Base Case.xls Chart 1_Electric Rev Req Model (2009 GRC) Rebuttal 3" xfId="6264"/>
    <cellStyle name="_Portfolio SPlan Base Case.xls Chart 1_Electric Rev Req Model (2009 GRC) Rebuttal REmoval of New  WH Solar AdjustMI" xfId="1608"/>
    <cellStyle name="_Portfolio SPlan Base Case.xls Chart 1_Electric Rev Req Model (2009 GRC) Rebuttal REmoval of New  WH Solar AdjustMI 2" xfId="1609"/>
    <cellStyle name="_Portfolio SPlan Base Case.xls Chart 1_Electric Rev Req Model (2009 GRC) Rebuttal REmoval of New  WH Solar AdjustMI 2 2" xfId="6265"/>
    <cellStyle name="_Portfolio SPlan Base Case.xls Chart 1_Electric Rev Req Model (2009 GRC) Rebuttal REmoval of New  WH Solar AdjustMI 3" xfId="6266"/>
    <cellStyle name="_Portfolio SPlan Base Case.xls Chart 1_Electric Rev Req Model (2009 GRC) Revised 01-18-2010" xfId="1610"/>
    <cellStyle name="_Portfolio SPlan Base Case.xls Chart 1_Electric Rev Req Model (2009 GRC) Revised 01-18-2010 2" xfId="1611"/>
    <cellStyle name="_Portfolio SPlan Base Case.xls Chart 1_Electric Rev Req Model (2009 GRC) Revised 01-18-2010 2 2" xfId="6267"/>
    <cellStyle name="_Portfolio SPlan Base Case.xls Chart 1_Electric Rev Req Model (2009 GRC) Revised 01-18-2010 3" xfId="6268"/>
    <cellStyle name="_Portfolio SPlan Base Case.xls Chart 1_Electric Rev Req Model (2010 GRC)" xfId="6269"/>
    <cellStyle name="_Portfolio SPlan Base Case.xls Chart 1_Electric Rev Req Model (2010 GRC) SF" xfId="6270"/>
    <cellStyle name="_Portfolio SPlan Base Case.xls Chart 1_Final Order Electric EXHIBIT A-1" xfId="1612"/>
    <cellStyle name="_Portfolio SPlan Base Case.xls Chart 1_Final Order Electric EXHIBIT A-1 2" xfId="1613"/>
    <cellStyle name="_Portfolio SPlan Base Case.xls Chart 1_Final Order Electric EXHIBIT A-1 2 2" xfId="6271"/>
    <cellStyle name="_Portfolio SPlan Base Case.xls Chart 1_Final Order Electric EXHIBIT A-1 3" xfId="6272"/>
    <cellStyle name="_Portfolio SPlan Base Case.xls Chart 1_NIM Summary" xfId="6273"/>
    <cellStyle name="_Portfolio SPlan Base Case.xls Chart 1_NIM Summary 2" xfId="6274"/>
    <cellStyle name="_Portfolio SPlan Base Case.xls Chart 1_Rebuttal Power Costs" xfId="1614"/>
    <cellStyle name="_Portfolio SPlan Base Case.xls Chart 1_Rebuttal Power Costs 2" xfId="1615"/>
    <cellStyle name="_Portfolio SPlan Base Case.xls Chart 1_Rebuttal Power Costs 2 2" xfId="6275"/>
    <cellStyle name="_Portfolio SPlan Base Case.xls Chart 1_Rebuttal Power Costs 3" xfId="6276"/>
    <cellStyle name="_Portfolio SPlan Base Case.xls Chart 1_Rebuttal Power Costs_Adj Bench DR 3 for Initial Briefs (Electric)" xfId="1616"/>
    <cellStyle name="_Portfolio SPlan Base Case.xls Chart 1_Rebuttal Power Costs_Adj Bench DR 3 for Initial Briefs (Electric) 2" xfId="1617"/>
    <cellStyle name="_Portfolio SPlan Base Case.xls Chart 1_Rebuttal Power Costs_Adj Bench DR 3 for Initial Briefs (Electric) 2 2" xfId="6277"/>
    <cellStyle name="_Portfolio SPlan Base Case.xls Chart 1_Rebuttal Power Costs_Adj Bench DR 3 for Initial Briefs (Electric) 3" xfId="6278"/>
    <cellStyle name="_Portfolio SPlan Base Case.xls Chart 1_Rebuttal Power Costs_Electric Rev Req Model (2009 GRC) Rebuttal" xfId="1618"/>
    <cellStyle name="_Portfolio SPlan Base Case.xls Chart 1_Rebuttal Power Costs_Electric Rev Req Model (2009 GRC) Rebuttal 2" xfId="1619"/>
    <cellStyle name="_Portfolio SPlan Base Case.xls Chart 1_Rebuttal Power Costs_Electric Rev Req Model (2009 GRC) Rebuttal 2 2" xfId="6279"/>
    <cellStyle name="_Portfolio SPlan Base Case.xls Chart 1_Rebuttal Power Costs_Electric Rev Req Model (2009 GRC) Rebuttal 3" xfId="6280"/>
    <cellStyle name="_Portfolio SPlan Base Case.xls Chart 1_Rebuttal Power Costs_Electric Rev Req Model (2009 GRC) Rebuttal REmoval of New  WH Solar AdjustMI" xfId="1620"/>
    <cellStyle name="_Portfolio SPlan Base Case.xls Chart 1_Rebuttal Power Costs_Electric Rev Req Model (2009 GRC) Rebuttal REmoval of New  WH Solar AdjustMI 2" xfId="1621"/>
    <cellStyle name="_Portfolio SPlan Base Case.xls Chart 1_Rebuttal Power Costs_Electric Rev Req Model (2009 GRC) Rebuttal REmoval of New  WH Solar AdjustMI 2 2" xfId="6281"/>
    <cellStyle name="_Portfolio SPlan Base Case.xls Chart 1_Rebuttal Power Costs_Electric Rev Req Model (2009 GRC) Rebuttal REmoval of New  WH Solar AdjustMI 3" xfId="6282"/>
    <cellStyle name="_Portfolio SPlan Base Case.xls Chart 1_Rebuttal Power Costs_Electric Rev Req Model (2009 GRC) Revised 01-18-2010" xfId="1622"/>
    <cellStyle name="_Portfolio SPlan Base Case.xls Chart 1_Rebuttal Power Costs_Electric Rev Req Model (2009 GRC) Revised 01-18-2010 2" xfId="1623"/>
    <cellStyle name="_Portfolio SPlan Base Case.xls Chart 1_Rebuttal Power Costs_Electric Rev Req Model (2009 GRC) Revised 01-18-2010 2 2" xfId="6283"/>
    <cellStyle name="_Portfolio SPlan Base Case.xls Chart 1_Rebuttal Power Costs_Electric Rev Req Model (2009 GRC) Revised 01-18-2010 3" xfId="6284"/>
    <cellStyle name="_Portfolio SPlan Base Case.xls Chart 1_Rebuttal Power Costs_Final Order Electric EXHIBIT A-1" xfId="1624"/>
    <cellStyle name="_Portfolio SPlan Base Case.xls Chart 1_Rebuttal Power Costs_Final Order Electric EXHIBIT A-1 2" xfId="1625"/>
    <cellStyle name="_Portfolio SPlan Base Case.xls Chart 1_Rebuttal Power Costs_Final Order Electric EXHIBIT A-1 2 2" xfId="6285"/>
    <cellStyle name="_Portfolio SPlan Base Case.xls Chart 1_Rebuttal Power Costs_Final Order Electric EXHIBIT A-1 3" xfId="6286"/>
    <cellStyle name="_Portfolio SPlan Base Case.xls Chart 1_TENASKA REGULATORY ASSET" xfId="1626"/>
    <cellStyle name="_Portfolio SPlan Base Case.xls Chart 1_TENASKA REGULATORY ASSET 2" xfId="1627"/>
    <cellStyle name="_Portfolio SPlan Base Case.xls Chart 1_TENASKA REGULATORY ASSET 2 2" xfId="6287"/>
    <cellStyle name="_Portfolio SPlan Base Case.xls Chart 1_TENASKA REGULATORY ASSET 3" xfId="6288"/>
    <cellStyle name="_Portfolio SPlan Base Case.xls Chart 2" xfId="1628"/>
    <cellStyle name="_Portfolio SPlan Base Case.xls Chart 2 10" xfId="14095"/>
    <cellStyle name="_Portfolio SPlan Base Case.xls Chart 2 2" xfId="1629"/>
    <cellStyle name="_Portfolio SPlan Base Case.xls Chart 2 2 2" xfId="6289"/>
    <cellStyle name="_Portfolio SPlan Base Case.xls Chart 2 3" xfId="6290"/>
    <cellStyle name="_Portfolio SPlan Base Case.xls Chart 2 3 2" xfId="14096"/>
    <cellStyle name="_Portfolio SPlan Base Case.xls Chart 2 4" xfId="14097"/>
    <cellStyle name="_Portfolio SPlan Base Case.xls Chart 2 4 2" xfId="14098"/>
    <cellStyle name="_Portfolio SPlan Base Case.xls Chart 2 4_2011 Operations Snapshot" xfId="14099"/>
    <cellStyle name="_Portfolio SPlan Base Case.xls Chart 2 4_Department" xfId="14100"/>
    <cellStyle name="_Portfolio SPlan Base Case.xls Chart 2 4_VarX" xfId="14101"/>
    <cellStyle name="_Portfolio SPlan Base Case.xls Chart 2 5" xfId="14102"/>
    <cellStyle name="_Portfolio SPlan Base Case.xls Chart 2 5 2" xfId="14103"/>
    <cellStyle name="_Portfolio SPlan Base Case.xls Chart 2 5 2 2" xfId="14104"/>
    <cellStyle name="_Portfolio SPlan Base Case.xls Chart 2 5 2_County_Stop_Light_Chart_2012_02" xfId="14105"/>
    <cellStyle name="_Portfolio SPlan Base Case.xls Chart 2 5 2_County_Stop_Light_Chart_2012_06" xfId="14106"/>
    <cellStyle name="_Portfolio SPlan Base Case.xls Chart 2 5 2_County_Stop_Light_Chart_Template" xfId="14107"/>
    <cellStyle name="_Portfolio SPlan Base Case.xls Chart 2 5_2011 OM ASM Report" xfId="14108"/>
    <cellStyle name="_Portfolio SPlan Base Case.xls Chart 2 5_2011 OM ASM Report 2" xfId="14109"/>
    <cellStyle name="_Portfolio SPlan Base Case.xls Chart 2 5_2011 OM ASM Report_County_Stop_Light_Chart_2012_02" xfId="14110"/>
    <cellStyle name="_Portfolio SPlan Base Case.xls Chart 2 5_2011 OM ASM Report_County_Stop_Light_Chart_2012_06" xfId="14111"/>
    <cellStyle name="_Portfolio SPlan Base Case.xls Chart 2 5_2011 OM ASM Report_County_Stop_Light_Chart_Template" xfId="14112"/>
    <cellStyle name="_Portfolio SPlan Base Case.xls Chart 2 5_2011 Operations Snapshot" xfId="14113"/>
    <cellStyle name="_Portfolio SPlan Base Case.xls Chart 2 5_2011 Operations Snapshot 2" xfId="14114"/>
    <cellStyle name="_Portfolio SPlan Base Case.xls Chart 2 5_2011 Operations Snapshot_County_Stop_Light_Chart_2012_02" xfId="14115"/>
    <cellStyle name="_Portfolio SPlan Base Case.xls Chart 2 5_2011 Operations Snapshot_County_Stop_Light_Chart_2012_06" xfId="14116"/>
    <cellStyle name="_Portfolio SPlan Base Case.xls Chart 2 5_2011 Operations Snapshot_County_Stop_Light_Chart_Template" xfId="14117"/>
    <cellStyle name="_Portfolio SPlan Base Case.xls Chart 2 5_2012 Operations Snapshot" xfId="14118"/>
    <cellStyle name="_Portfolio SPlan Base Case.xls Chart 2 5_Copy of 2011 OM ASM Report" xfId="14119"/>
    <cellStyle name="_Portfolio SPlan Base Case.xls Chart 2 5_Department" xfId="14120"/>
    <cellStyle name="_Portfolio SPlan Base Case.xls Chart 2 5_Jan 2012 OM ASM Report" xfId="14121"/>
    <cellStyle name="_Portfolio SPlan Base Case.xls Chart 2 5_VarX" xfId="14122"/>
    <cellStyle name="_Portfolio SPlan Base Case.xls Chart 2 6" xfId="14123"/>
    <cellStyle name="_Portfolio SPlan Base Case.xls Chart 2 6 2" xfId="14124"/>
    <cellStyle name="_Portfolio SPlan Base Case.xls Chart 2 6_County_Stop_Light_Chart_2012_02" xfId="14125"/>
    <cellStyle name="_Portfolio SPlan Base Case.xls Chart 2 6_County_Stop_Light_Chart_2012_06" xfId="14126"/>
    <cellStyle name="_Portfolio SPlan Base Case.xls Chart 2 6_County_Stop_Light_Chart_Template" xfId="14127"/>
    <cellStyle name="_Portfolio SPlan Base Case.xls Chart 2 6_Department" xfId="14128"/>
    <cellStyle name="_Portfolio SPlan Base Case.xls Chart 2 6_Department 2" xfId="14129"/>
    <cellStyle name="_Portfolio SPlan Base Case.xls Chart 2 6_VarX" xfId="14130"/>
    <cellStyle name="_Portfolio SPlan Base Case.xls Chart 2 6_VarX 2" xfId="14131"/>
    <cellStyle name="_Portfolio SPlan Base Case.xls Chart 2 7" xfId="14132"/>
    <cellStyle name="_Portfolio SPlan Base Case.xls Chart 2 7 2" xfId="14133"/>
    <cellStyle name="_Portfolio SPlan Base Case.xls Chart 2 7_County_Stop_Light_Chart_2012_02" xfId="14134"/>
    <cellStyle name="_Portfolio SPlan Base Case.xls Chart 2 7_County_Stop_Light_Chart_2012_06" xfId="14135"/>
    <cellStyle name="_Portfolio SPlan Base Case.xls Chart 2 7_County_Stop_Light_Chart_Template" xfId="14136"/>
    <cellStyle name="_Portfolio SPlan Base Case.xls Chart 2 8" xfId="14137"/>
    <cellStyle name="_Portfolio SPlan Base Case.xls Chart 2 9" xfId="14138"/>
    <cellStyle name="_Portfolio SPlan Base Case.xls Chart 2_2011 OM ASM Report" xfId="14139"/>
    <cellStyle name="_Portfolio SPlan Base Case.xls Chart 2_2011 OM ASM Report 2" xfId="14140"/>
    <cellStyle name="_Portfolio SPlan Base Case.xls Chart 2_2011 OM ASM Report_County_Stop_Light_Chart_2012_02" xfId="14141"/>
    <cellStyle name="_Portfolio SPlan Base Case.xls Chart 2_2011 OM ASM Report_County_Stop_Light_Chart_2012_06" xfId="14142"/>
    <cellStyle name="_Portfolio SPlan Base Case.xls Chart 2_2011 OM ASM Report_County_Stop_Light_Chart_Template" xfId="14143"/>
    <cellStyle name="_Portfolio SPlan Base Case.xls Chart 2_Adj Bench DR 3 for Initial Briefs (Electric)" xfId="1630"/>
    <cellStyle name="_Portfolio SPlan Base Case.xls Chart 2_Adj Bench DR 3 for Initial Briefs (Electric) 2" xfId="1631"/>
    <cellStyle name="_Portfolio SPlan Base Case.xls Chart 2_Adj Bench DR 3 for Initial Briefs (Electric) 2 2" xfId="6291"/>
    <cellStyle name="_Portfolio SPlan Base Case.xls Chart 2_Adj Bench DR 3 for Initial Briefs (Electric) 3" xfId="6292"/>
    <cellStyle name="_Portfolio SPlan Base Case.xls Chart 2_Book1" xfId="6293"/>
    <cellStyle name="_Portfolio SPlan Base Case.xls Chart 2_Book2" xfId="1632"/>
    <cellStyle name="_Portfolio SPlan Base Case.xls Chart 2_Book2 2" xfId="1633"/>
    <cellStyle name="_Portfolio SPlan Base Case.xls Chart 2_Book2 2 2" xfId="6294"/>
    <cellStyle name="_Portfolio SPlan Base Case.xls Chart 2_Book2 3" xfId="6295"/>
    <cellStyle name="_Portfolio SPlan Base Case.xls Chart 2_Book2_Adj Bench DR 3 for Initial Briefs (Electric)" xfId="1634"/>
    <cellStyle name="_Portfolio SPlan Base Case.xls Chart 2_Book2_Adj Bench DR 3 for Initial Briefs (Electric) 2" xfId="1635"/>
    <cellStyle name="_Portfolio SPlan Base Case.xls Chart 2_Book2_Adj Bench DR 3 for Initial Briefs (Electric) 2 2" xfId="6296"/>
    <cellStyle name="_Portfolio SPlan Base Case.xls Chart 2_Book2_Adj Bench DR 3 for Initial Briefs (Electric) 3" xfId="6297"/>
    <cellStyle name="_Portfolio SPlan Base Case.xls Chart 2_Book2_Electric Rev Req Model (2009 GRC) Rebuttal" xfId="1636"/>
    <cellStyle name="_Portfolio SPlan Base Case.xls Chart 2_Book2_Electric Rev Req Model (2009 GRC) Rebuttal 2" xfId="1637"/>
    <cellStyle name="_Portfolio SPlan Base Case.xls Chart 2_Book2_Electric Rev Req Model (2009 GRC) Rebuttal 2 2" xfId="6298"/>
    <cellStyle name="_Portfolio SPlan Base Case.xls Chart 2_Book2_Electric Rev Req Model (2009 GRC) Rebuttal 3" xfId="6299"/>
    <cellStyle name="_Portfolio SPlan Base Case.xls Chart 2_Book2_Electric Rev Req Model (2009 GRC) Rebuttal REmoval of New  WH Solar AdjustMI" xfId="1638"/>
    <cellStyle name="_Portfolio SPlan Base Case.xls Chart 2_Book2_Electric Rev Req Model (2009 GRC) Rebuttal REmoval of New  WH Solar AdjustMI 2" xfId="1639"/>
    <cellStyle name="_Portfolio SPlan Base Case.xls Chart 2_Book2_Electric Rev Req Model (2009 GRC) Rebuttal REmoval of New  WH Solar AdjustMI 2 2" xfId="6300"/>
    <cellStyle name="_Portfolio SPlan Base Case.xls Chart 2_Book2_Electric Rev Req Model (2009 GRC) Rebuttal REmoval of New  WH Solar AdjustMI 3" xfId="6301"/>
    <cellStyle name="_Portfolio SPlan Base Case.xls Chart 2_Book2_Electric Rev Req Model (2009 GRC) Revised 01-18-2010" xfId="1640"/>
    <cellStyle name="_Portfolio SPlan Base Case.xls Chart 2_Book2_Electric Rev Req Model (2009 GRC) Revised 01-18-2010 2" xfId="1641"/>
    <cellStyle name="_Portfolio SPlan Base Case.xls Chart 2_Book2_Electric Rev Req Model (2009 GRC) Revised 01-18-2010 2 2" xfId="6302"/>
    <cellStyle name="_Portfolio SPlan Base Case.xls Chart 2_Book2_Electric Rev Req Model (2009 GRC) Revised 01-18-2010 3" xfId="6303"/>
    <cellStyle name="_Portfolio SPlan Base Case.xls Chart 2_Book2_Final Order Electric EXHIBIT A-1" xfId="1642"/>
    <cellStyle name="_Portfolio SPlan Base Case.xls Chart 2_Book2_Final Order Electric EXHIBIT A-1 2" xfId="1643"/>
    <cellStyle name="_Portfolio SPlan Base Case.xls Chart 2_Book2_Final Order Electric EXHIBIT A-1 2 2" xfId="6304"/>
    <cellStyle name="_Portfolio SPlan Base Case.xls Chart 2_Book2_Final Order Electric EXHIBIT A-1 2 3" xfId="6305"/>
    <cellStyle name="_Portfolio SPlan Base Case.xls Chart 2_Book2_Final Order Electric EXHIBIT A-1 3" xfId="6306"/>
    <cellStyle name="_Portfolio SPlan Base Case.xls Chart 2_Book2_Final Order Electric EXHIBIT A-1 4" xfId="6307"/>
    <cellStyle name="_Portfolio SPlan Base Case.xls Chart 2_Chelan PUD Power Costs (8-10)" xfId="6308"/>
    <cellStyle name="_Portfolio SPlan Base Case.xls Chart 2_Confidential Material" xfId="6309"/>
    <cellStyle name="_Portfolio SPlan Base Case.xls Chart 2_DEM-WP(C) Colstrip 12 Coal Cost Forecast 2010GRC" xfId="6310"/>
    <cellStyle name="_Portfolio SPlan Base Case.xls Chart 2_DEM-WP(C) Production O&amp;M 2010GRC As-Filed" xfId="6311"/>
    <cellStyle name="_Portfolio SPlan Base Case.xls Chart 2_DEM-WP(C) Production O&amp;M 2010GRC As-Filed 2" xfId="6312"/>
    <cellStyle name="_Portfolio SPlan Base Case.xls Chart 2_Electric Rev Req Model (2009 GRC) " xfId="1644"/>
    <cellStyle name="_Portfolio SPlan Base Case.xls Chart 2_Electric Rev Req Model (2009 GRC)  2" xfId="1645"/>
    <cellStyle name="_Portfolio SPlan Base Case.xls Chart 2_Electric Rev Req Model (2009 GRC)  2 2" xfId="6313"/>
    <cellStyle name="_Portfolio SPlan Base Case.xls Chart 2_Electric Rev Req Model (2009 GRC)  2 3" xfId="6314"/>
    <cellStyle name="_Portfolio SPlan Base Case.xls Chart 2_Electric Rev Req Model (2009 GRC)  3" xfId="6315"/>
    <cellStyle name="_Portfolio SPlan Base Case.xls Chart 2_Electric Rev Req Model (2009 GRC)  4" xfId="6316"/>
    <cellStyle name="_Portfolio SPlan Base Case.xls Chart 2_Electric Rev Req Model (2009 GRC) Rebuttal" xfId="1646"/>
    <cellStyle name="_Portfolio SPlan Base Case.xls Chart 2_Electric Rev Req Model (2009 GRC) Rebuttal 2" xfId="1647"/>
    <cellStyle name="_Portfolio SPlan Base Case.xls Chart 2_Electric Rev Req Model (2009 GRC) Rebuttal 2 2" xfId="6317"/>
    <cellStyle name="_Portfolio SPlan Base Case.xls Chart 2_Electric Rev Req Model (2009 GRC) Rebuttal 2 3" xfId="6318"/>
    <cellStyle name="_Portfolio SPlan Base Case.xls Chart 2_Electric Rev Req Model (2009 GRC) Rebuttal 3" xfId="6319"/>
    <cellStyle name="_Portfolio SPlan Base Case.xls Chart 2_Electric Rev Req Model (2009 GRC) Rebuttal 4" xfId="6320"/>
    <cellStyle name="_Portfolio SPlan Base Case.xls Chart 2_Electric Rev Req Model (2009 GRC) Rebuttal REmoval of New  WH Solar AdjustMI" xfId="1648"/>
    <cellStyle name="_Portfolio SPlan Base Case.xls Chart 2_Electric Rev Req Model (2009 GRC) Rebuttal REmoval of New  WH Solar AdjustMI 2" xfId="1649"/>
    <cellStyle name="_Portfolio SPlan Base Case.xls Chart 2_Electric Rev Req Model (2009 GRC) Rebuttal REmoval of New  WH Solar AdjustMI 2 2" xfId="6321"/>
    <cellStyle name="_Portfolio SPlan Base Case.xls Chart 2_Electric Rev Req Model (2009 GRC) Rebuttal REmoval of New  WH Solar AdjustMI 2 3" xfId="6322"/>
    <cellStyle name="_Portfolio SPlan Base Case.xls Chart 2_Electric Rev Req Model (2009 GRC) Rebuttal REmoval of New  WH Solar AdjustMI 3" xfId="6323"/>
    <cellStyle name="_Portfolio SPlan Base Case.xls Chart 2_Electric Rev Req Model (2009 GRC) Rebuttal REmoval of New  WH Solar AdjustMI 4" xfId="6324"/>
    <cellStyle name="_Portfolio SPlan Base Case.xls Chart 2_Electric Rev Req Model (2009 GRC) Revised 01-18-2010" xfId="1650"/>
    <cellStyle name="_Portfolio SPlan Base Case.xls Chart 2_Electric Rev Req Model (2009 GRC) Revised 01-18-2010 2" xfId="1651"/>
    <cellStyle name="_Portfolio SPlan Base Case.xls Chart 2_Electric Rev Req Model (2009 GRC) Revised 01-18-2010 2 2" xfId="6325"/>
    <cellStyle name="_Portfolio SPlan Base Case.xls Chart 2_Electric Rev Req Model (2009 GRC) Revised 01-18-2010 2 3" xfId="6326"/>
    <cellStyle name="_Portfolio SPlan Base Case.xls Chart 2_Electric Rev Req Model (2009 GRC) Revised 01-18-2010 3" xfId="6327"/>
    <cellStyle name="_Portfolio SPlan Base Case.xls Chart 2_Electric Rev Req Model (2009 GRC) Revised 01-18-2010 4" xfId="6328"/>
    <cellStyle name="_Portfolio SPlan Base Case.xls Chart 2_Electric Rev Req Model (2010 GRC)" xfId="6329"/>
    <cellStyle name="_Portfolio SPlan Base Case.xls Chart 2_Electric Rev Req Model (2010 GRC) SF" xfId="6330"/>
    <cellStyle name="_Portfolio SPlan Base Case.xls Chart 2_Final Order Electric EXHIBIT A-1" xfId="1652"/>
    <cellStyle name="_Portfolio SPlan Base Case.xls Chart 2_Final Order Electric EXHIBIT A-1 2" xfId="1653"/>
    <cellStyle name="_Portfolio SPlan Base Case.xls Chart 2_Final Order Electric EXHIBIT A-1 2 2" xfId="6331"/>
    <cellStyle name="_Portfolio SPlan Base Case.xls Chart 2_Final Order Electric EXHIBIT A-1 2 3" xfId="6332"/>
    <cellStyle name="_Portfolio SPlan Base Case.xls Chart 2_Final Order Electric EXHIBIT A-1 3" xfId="6333"/>
    <cellStyle name="_Portfolio SPlan Base Case.xls Chart 2_Final Order Electric EXHIBIT A-1 4" xfId="6334"/>
    <cellStyle name="_Portfolio SPlan Base Case.xls Chart 2_NIM Summary" xfId="6335"/>
    <cellStyle name="_Portfolio SPlan Base Case.xls Chart 2_NIM Summary 2" xfId="6336"/>
    <cellStyle name="_Portfolio SPlan Base Case.xls Chart 2_Rebuttal Power Costs" xfId="1654"/>
    <cellStyle name="_Portfolio SPlan Base Case.xls Chart 2_Rebuttal Power Costs 2" xfId="1655"/>
    <cellStyle name="_Portfolio SPlan Base Case.xls Chart 2_Rebuttal Power Costs 2 2" xfId="6337"/>
    <cellStyle name="_Portfolio SPlan Base Case.xls Chart 2_Rebuttal Power Costs 2 3" xfId="6338"/>
    <cellStyle name="_Portfolio SPlan Base Case.xls Chart 2_Rebuttal Power Costs 3" xfId="6339"/>
    <cellStyle name="_Portfolio SPlan Base Case.xls Chart 2_Rebuttal Power Costs 4" xfId="6340"/>
    <cellStyle name="_Portfolio SPlan Base Case.xls Chart 2_Rebuttal Power Costs_Adj Bench DR 3 for Initial Briefs (Electric)" xfId="1656"/>
    <cellStyle name="_Portfolio SPlan Base Case.xls Chart 2_Rebuttal Power Costs_Adj Bench DR 3 for Initial Briefs (Electric) 2" xfId="1657"/>
    <cellStyle name="_Portfolio SPlan Base Case.xls Chart 2_Rebuttal Power Costs_Adj Bench DR 3 for Initial Briefs (Electric) 2 2" xfId="6341"/>
    <cellStyle name="_Portfolio SPlan Base Case.xls Chart 2_Rebuttal Power Costs_Adj Bench DR 3 for Initial Briefs (Electric) 2 3" xfId="6342"/>
    <cellStyle name="_Portfolio SPlan Base Case.xls Chart 2_Rebuttal Power Costs_Adj Bench DR 3 for Initial Briefs (Electric) 3" xfId="6343"/>
    <cellStyle name="_Portfolio SPlan Base Case.xls Chart 2_Rebuttal Power Costs_Adj Bench DR 3 for Initial Briefs (Electric) 4" xfId="6344"/>
    <cellStyle name="_Portfolio SPlan Base Case.xls Chart 2_Rebuttal Power Costs_Electric Rev Req Model (2009 GRC) Rebuttal" xfId="1658"/>
    <cellStyle name="_Portfolio SPlan Base Case.xls Chart 2_Rebuttal Power Costs_Electric Rev Req Model (2009 GRC) Rebuttal 2" xfId="1659"/>
    <cellStyle name="_Portfolio SPlan Base Case.xls Chart 2_Rebuttal Power Costs_Electric Rev Req Model (2009 GRC) Rebuttal 2 2" xfId="6345"/>
    <cellStyle name="_Portfolio SPlan Base Case.xls Chart 2_Rebuttal Power Costs_Electric Rev Req Model (2009 GRC) Rebuttal 2 3" xfId="6346"/>
    <cellStyle name="_Portfolio SPlan Base Case.xls Chart 2_Rebuttal Power Costs_Electric Rev Req Model (2009 GRC) Rebuttal 3" xfId="6347"/>
    <cellStyle name="_Portfolio SPlan Base Case.xls Chart 2_Rebuttal Power Costs_Electric Rev Req Model (2009 GRC) Rebuttal 4" xfId="6348"/>
    <cellStyle name="_Portfolio SPlan Base Case.xls Chart 2_Rebuttal Power Costs_Electric Rev Req Model (2009 GRC) Rebuttal REmoval of New  WH Solar AdjustMI" xfId="1660"/>
    <cellStyle name="_Portfolio SPlan Base Case.xls Chart 2_Rebuttal Power Costs_Electric Rev Req Model (2009 GRC) Rebuttal REmoval of New  WH Solar AdjustMI 2" xfId="1661"/>
    <cellStyle name="_Portfolio SPlan Base Case.xls Chart 2_Rebuttal Power Costs_Electric Rev Req Model (2009 GRC) Rebuttal REmoval of New  WH Solar AdjustMI 2 2" xfId="6349"/>
    <cellStyle name="_Portfolio SPlan Base Case.xls Chart 2_Rebuttal Power Costs_Electric Rev Req Model (2009 GRC) Rebuttal REmoval of New  WH Solar AdjustMI 2 3" xfId="6350"/>
    <cellStyle name="_Portfolio SPlan Base Case.xls Chart 2_Rebuttal Power Costs_Electric Rev Req Model (2009 GRC) Rebuttal REmoval of New  WH Solar AdjustMI 3" xfId="6351"/>
    <cellStyle name="_Portfolio SPlan Base Case.xls Chart 2_Rebuttal Power Costs_Electric Rev Req Model (2009 GRC) Rebuttal REmoval of New  WH Solar AdjustMI 4" xfId="6352"/>
    <cellStyle name="_Portfolio SPlan Base Case.xls Chart 2_Rebuttal Power Costs_Electric Rev Req Model (2009 GRC) Revised 01-18-2010" xfId="1662"/>
    <cellStyle name="_Portfolio SPlan Base Case.xls Chart 2_Rebuttal Power Costs_Electric Rev Req Model (2009 GRC) Revised 01-18-2010 2" xfId="1663"/>
    <cellStyle name="_Portfolio SPlan Base Case.xls Chart 2_Rebuttal Power Costs_Electric Rev Req Model (2009 GRC) Revised 01-18-2010 2 2" xfId="6353"/>
    <cellStyle name="_Portfolio SPlan Base Case.xls Chart 2_Rebuttal Power Costs_Electric Rev Req Model (2009 GRC) Revised 01-18-2010 2 3" xfId="6354"/>
    <cellStyle name="_Portfolio SPlan Base Case.xls Chart 2_Rebuttal Power Costs_Electric Rev Req Model (2009 GRC) Revised 01-18-2010 3" xfId="6355"/>
    <cellStyle name="_Portfolio SPlan Base Case.xls Chart 2_Rebuttal Power Costs_Electric Rev Req Model (2009 GRC) Revised 01-18-2010 4" xfId="6356"/>
    <cellStyle name="_Portfolio SPlan Base Case.xls Chart 2_Rebuttal Power Costs_Final Order Electric EXHIBIT A-1" xfId="1664"/>
    <cellStyle name="_Portfolio SPlan Base Case.xls Chart 2_Rebuttal Power Costs_Final Order Electric EXHIBIT A-1 2" xfId="1665"/>
    <cellStyle name="_Portfolio SPlan Base Case.xls Chart 2_Rebuttal Power Costs_Final Order Electric EXHIBIT A-1 2 2" xfId="6357"/>
    <cellStyle name="_Portfolio SPlan Base Case.xls Chart 2_Rebuttal Power Costs_Final Order Electric EXHIBIT A-1 2 3" xfId="6358"/>
    <cellStyle name="_Portfolio SPlan Base Case.xls Chart 2_Rebuttal Power Costs_Final Order Electric EXHIBIT A-1 3" xfId="6359"/>
    <cellStyle name="_Portfolio SPlan Base Case.xls Chart 2_Rebuttal Power Costs_Final Order Electric EXHIBIT A-1 4" xfId="6360"/>
    <cellStyle name="_Portfolio SPlan Base Case.xls Chart 2_TENASKA REGULATORY ASSET" xfId="1666"/>
    <cellStyle name="_Portfolio SPlan Base Case.xls Chart 2_TENASKA REGULATORY ASSET 2" xfId="1667"/>
    <cellStyle name="_Portfolio SPlan Base Case.xls Chart 2_TENASKA REGULATORY ASSET 2 2" xfId="6361"/>
    <cellStyle name="_Portfolio SPlan Base Case.xls Chart 2_TENASKA REGULATORY ASSET 2 3" xfId="6362"/>
    <cellStyle name="_Portfolio SPlan Base Case.xls Chart 2_TENASKA REGULATORY ASSET 3" xfId="6363"/>
    <cellStyle name="_Portfolio SPlan Base Case.xls Chart 2_TENASKA REGULATORY ASSET 4" xfId="6364"/>
    <cellStyle name="_Portfolio SPlan Base Case.xls Chart 3" xfId="1668"/>
    <cellStyle name="_Portfolio SPlan Base Case.xls Chart 3 10" xfId="14144"/>
    <cellStyle name="_Portfolio SPlan Base Case.xls Chart 3 2" xfId="1669"/>
    <cellStyle name="_Portfolio SPlan Base Case.xls Chart 3 2 2" xfId="6365"/>
    <cellStyle name="_Portfolio SPlan Base Case.xls Chart 3 2 3" xfId="6366"/>
    <cellStyle name="_Portfolio SPlan Base Case.xls Chart 3 3" xfId="6367"/>
    <cellStyle name="_Portfolio SPlan Base Case.xls Chart 3 3 2" xfId="14145"/>
    <cellStyle name="_Portfolio SPlan Base Case.xls Chart 3 4" xfId="6368"/>
    <cellStyle name="_Portfolio SPlan Base Case.xls Chart 3 4 2" xfId="14146"/>
    <cellStyle name="_Portfolio SPlan Base Case.xls Chart 3 4_2011 Operations Snapshot" xfId="14147"/>
    <cellStyle name="_Portfolio SPlan Base Case.xls Chart 3 4_Department" xfId="14148"/>
    <cellStyle name="_Portfolio SPlan Base Case.xls Chart 3 4_VarX" xfId="14149"/>
    <cellStyle name="_Portfolio SPlan Base Case.xls Chart 3 5" xfId="14150"/>
    <cellStyle name="_Portfolio SPlan Base Case.xls Chart 3 5 2" xfId="14151"/>
    <cellStyle name="_Portfolio SPlan Base Case.xls Chart 3 5 2 2" xfId="14152"/>
    <cellStyle name="_Portfolio SPlan Base Case.xls Chart 3 5 2_County_Stop_Light_Chart_2012_02" xfId="14153"/>
    <cellStyle name="_Portfolio SPlan Base Case.xls Chart 3 5 2_County_Stop_Light_Chart_2012_06" xfId="14154"/>
    <cellStyle name="_Portfolio SPlan Base Case.xls Chart 3 5 2_County_Stop_Light_Chart_Template" xfId="14155"/>
    <cellStyle name="_Portfolio SPlan Base Case.xls Chart 3 5_2011 OM ASM Report" xfId="14156"/>
    <cellStyle name="_Portfolio SPlan Base Case.xls Chart 3 5_2011 OM ASM Report 2" xfId="14157"/>
    <cellStyle name="_Portfolio SPlan Base Case.xls Chart 3 5_2011 OM ASM Report_County_Stop_Light_Chart_2012_02" xfId="14158"/>
    <cellStyle name="_Portfolio SPlan Base Case.xls Chart 3 5_2011 OM ASM Report_County_Stop_Light_Chart_2012_06" xfId="14159"/>
    <cellStyle name="_Portfolio SPlan Base Case.xls Chart 3 5_2011 OM ASM Report_County_Stop_Light_Chart_Template" xfId="14160"/>
    <cellStyle name="_Portfolio SPlan Base Case.xls Chart 3 5_2011 Operations Snapshot" xfId="14161"/>
    <cellStyle name="_Portfolio SPlan Base Case.xls Chart 3 5_2011 Operations Snapshot 2" xfId="14162"/>
    <cellStyle name="_Portfolio SPlan Base Case.xls Chart 3 5_2011 Operations Snapshot_County_Stop_Light_Chart_2012_02" xfId="14163"/>
    <cellStyle name="_Portfolio SPlan Base Case.xls Chart 3 5_2011 Operations Snapshot_County_Stop_Light_Chart_2012_06" xfId="14164"/>
    <cellStyle name="_Portfolio SPlan Base Case.xls Chart 3 5_2011 Operations Snapshot_County_Stop_Light_Chart_Template" xfId="14165"/>
    <cellStyle name="_Portfolio SPlan Base Case.xls Chart 3 5_2012 Operations Snapshot" xfId="14166"/>
    <cellStyle name="_Portfolio SPlan Base Case.xls Chart 3 5_Copy of 2011 OM ASM Report" xfId="14167"/>
    <cellStyle name="_Portfolio SPlan Base Case.xls Chart 3 5_Department" xfId="14168"/>
    <cellStyle name="_Portfolio SPlan Base Case.xls Chart 3 5_Jan 2012 OM ASM Report" xfId="14169"/>
    <cellStyle name="_Portfolio SPlan Base Case.xls Chart 3 5_VarX" xfId="14170"/>
    <cellStyle name="_Portfolio SPlan Base Case.xls Chart 3 6" xfId="14171"/>
    <cellStyle name="_Portfolio SPlan Base Case.xls Chart 3 6 2" xfId="14172"/>
    <cellStyle name="_Portfolio SPlan Base Case.xls Chart 3 6_County_Stop_Light_Chart_2012_02" xfId="14173"/>
    <cellStyle name="_Portfolio SPlan Base Case.xls Chart 3 6_County_Stop_Light_Chart_2012_06" xfId="14174"/>
    <cellStyle name="_Portfolio SPlan Base Case.xls Chart 3 6_County_Stop_Light_Chart_Template" xfId="14175"/>
    <cellStyle name="_Portfolio SPlan Base Case.xls Chart 3 6_Department" xfId="14176"/>
    <cellStyle name="_Portfolio SPlan Base Case.xls Chart 3 6_Department 2" xfId="14177"/>
    <cellStyle name="_Portfolio SPlan Base Case.xls Chart 3 6_VarX" xfId="14178"/>
    <cellStyle name="_Portfolio SPlan Base Case.xls Chart 3 6_VarX 2" xfId="14179"/>
    <cellStyle name="_Portfolio SPlan Base Case.xls Chart 3 7" xfId="14180"/>
    <cellStyle name="_Portfolio SPlan Base Case.xls Chart 3 7 2" xfId="14181"/>
    <cellStyle name="_Portfolio SPlan Base Case.xls Chart 3 7_County_Stop_Light_Chart_2012_02" xfId="14182"/>
    <cellStyle name="_Portfolio SPlan Base Case.xls Chart 3 7_County_Stop_Light_Chart_2012_06" xfId="14183"/>
    <cellStyle name="_Portfolio SPlan Base Case.xls Chart 3 7_County_Stop_Light_Chart_Template" xfId="14184"/>
    <cellStyle name="_Portfolio SPlan Base Case.xls Chart 3 8" xfId="14185"/>
    <cellStyle name="_Portfolio SPlan Base Case.xls Chart 3 9" xfId="14186"/>
    <cellStyle name="_Portfolio SPlan Base Case.xls Chart 3_2011 OM ASM Report" xfId="14187"/>
    <cellStyle name="_Portfolio SPlan Base Case.xls Chart 3_2011 OM ASM Report 2" xfId="14188"/>
    <cellStyle name="_Portfolio SPlan Base Case.xls Chart 3_2011 OM ASM Report_County_Stop_Light_Chart_2012_02" xfId="14189"/>
    <cellStyle name="_Portfolio SPlan Base Case.xls Chart 3_2011 OM ASM Report_County_Stop_Light_Chart_2012_06" xfId="14190"/>
    <cellStyle name="_Portfolio SPlan Base Case.xls Chart 3_2011 OM ASM Report_County_Stop_Light_Chart_Template" xfId="14191"/>
    <cellStyle name="_Portfolio SPlan Base Case.xls Chart 3_Adj Bench DR 3 for Initial Briefs (Electric)" xfId="1670"/>
    <cellStyle name="_Portfolio SPlan Base Case.xls Chart 3_Adj Bench DR 3 for Initial Briefs (Electric) 2" xfId="1671"/>
    <cellStyle name="_Portfolio SPlan Base Case.xls Chart 3_Adj Bench DR 3 for Initial Briefs (Electric) 2 2" xfId="6369"/>
    <cellStyle name="_Portfolio SPlan Base Case.xls Chart 3_Adj Bench DR 3 for Initial Briefs (Electric) 2 3" xfId="6370"/>
    <cellStyle name="_Portfolio SPlan Base Case.xls Chart 3_Adj Bench DR 3 for Initial Briefs (Electric) 3" xfId="6371"/>
    <cellStyle name="_Portfolio SPlan Base Case.xls Chart 3_Adj Bench DR 3 for Initial Briefs (Electric) 4" xfId="6372"/>
    <cellStyle name="_Portfolio SPlan Base Case.xls Chart 3_Book1" xfId="6373"/>
    <cellStyle name="_Portfolio SPlan Base Case.xls Chart 3_Book2" xfId="1672"/>
    <cellStyle name="_Portfolio SPlan Base Case.xls Chart 3_Book2 2" xfId="1673"/>
    <cellStyle name="_Portfolio SPlan Base Case.xls Chart 3_Book2 2 2" xfId="6374"/>
    <cellStyle name="_Portfolio SPlan Base Case.xls Chart 3_Book2 2 3" xfId="6375"/>
    <cellStyle name="_Portfolio SPlan Base Case.xls Chart 3_Book2 3" xfId="6376"/>
    <cellStyle name="_Portfolio SPlan Base Case.xls Chart 3_Book2 4" xfId="6377"/>
    <cellStyle name="_Portfolio SPlan Base Case.xls Chart 3_Book2_Adj Bench DR 3 for Initial Briefs (Electric)" xfId="1674"/>
    <cellStyle name="_Portfolio SPlan Base Case.xls Chart 3_Book2_Adj Bench DR 3 for Initial Briefs (Electric) 2" xfId="1675"/>
    <cellStyle name="_Portfolio SPlan Base Case.xls Chart 3_Book2_Adj Bench DR 3 for Initial Briefs (Electric) 2 2" xfId="6378"/>
    <cellStyle name="_Portfolio SPlan Base Case.xls Chart 3_Book2_Adj Bench DR 3 for Initial Briefs (Electric) 2 3" xfId="6379"/>
    <cellStyle name="_Portfolio SPlan Base Case.xls Chart 3_Book2_Adj Bench DR 3 for Initial Briefs (Electric) 3" xfId="6380"/>
    <cellStyle name="_Portfolio SPlan Base Case.xls Chart 3_Book2_Adj Bench DR 3 for Initial Briefs (Electric) 4" xfId="6381"/>
    <cellStyle name="_Portfolio SPlan Base Case.xls Chart 3_Book2_Electric Rev Req Model (2009 GRC) Rebuttal" xfId="1676"/>
    <cellStyle name="_Portfolio SPlan Base Case.xls Chart 3_Book2_Electric Rev Req Model (2009 GRC) Rebuttal 2" xfId="1677"/>
    <cellStyle name="_Portfolio SPlan Base Case.xls Chart 3_Book2_Electric Rev Req Model (2009 GRC) Rebuttal 2 2" xfId="6382"/>
    <cellStyle name="_Portfolio SPlan Base Case.xls Chart 3_Book2_Electric Rev Req Model (2009 GRC) Rebuttal 2 3" xfId="6383"/>
    <cellStyle name="_Portfolio SPlan Base Case.xls Chart 3_Book2_Electric Rev Req Model (2009 GRC) Rebuttal 3" xfId="6384"/>
    <cellStyle name="_Portfolio SPlan Base Case.xls Chart 3_Book2_Electric Rev Req Model (2009 GRC) Rebuttal 4" xfId="6385"/>
    <cellStyle name="_Portfolio SPlan Base Case.xls Chart 3_Book2_Electric Rev Req Model (2009 GRC) Rebuttal REmoval of New  WH Solar AdjustMI" xfId="1678"/>
    <cellStyle name="_Portfolio SPlan Base Case.xls Chart 3_Book2_Electric Rev Req Model (2009 GRC) Rebuttal REmoval of New  WH Solar AdjustMI 2" xfId="1679"/>
    <cellStyle name="_Portfolio SPlan Base Case.xls Chart 3_Book2_Electric Rev Req Model (2009 GRC) Rebuttal REmoval of New  WH Solar AdjustMI 2 2" xfId="6386"/>
    <cellStyle name="_Portfolio SPlan Base Case.xls Chart 3_Book2_Electric Rev Req Model (2009 GRC) Rebuttal REmoval of New  WH Solar AdjustMI 2 3" xfId="6387"/>
    <cellStyle name="_Portfolio SPlan Base Case.xls Chart 3_Book2_Electric Rev Req Model (2009 GRC) Rebuttal REmoval of New  WH Solar AdjustMI 3" xfId="6388"/>
    <cellStyle name="_Portfolio SPlan Base Case.xls Chart 3_Book2_Electric Rev Req Model (2009 GRC) Rebuttal REmoval of New  WH Solar AdjustMI 4" xfId="6389"/>
    <cellStyle name="_Portfolio SPlan Base Case.xls Chart 3_Book2_Electric Rev Req Model (2009 GRC) Revised 01-18-2010" xfId="1680"/>
    <cellStyle name="_Portfolio SPlan Base Case.xls Chart 3_Book2_Electric Rev Req Model (2009 GRC) Revised 01-18-2010 2" xfId="1681"/>
    <cellStyle name="_Portfolio SPlan Base Case.xls Chart 3_Book2_Electric Rev Req Model (2009 GRC) Revised 01-18-2010 2 2" xfId="6390"/>
    <cellStyle name="_Portfolio SPlan Base Case.xls Chart 3_Book2_Electric Rev Req Model (2009 GRC) Revised 01-18-2010 2 3" xfId="6391"/>
    <cellStyle name="_Portfolio SPlan Base Case.xls Chart 3_Book2_Electric Rev Req Model (2009 GRC) Revised 01-18-2010 3" xfId="6392"/>
    <cellStyle name="_Portfolio SPlan Base Case.xls Chart 3_Book2_Electric Rev Req Model (2009 GRC) Revised 01-18-2010 4" xfId="6393"/>
    <cellStyle name="_Portfolio SPlan Base Case.xls Chart 3_Book2_Final Order Electric EXHIBIT A-1" xfId="1682"/>
    <cellStyle name="_Portfolio SPlan Base Case.xls Chart 3_Book2_Final Order Electric EXHIBIT A-1 2" xfId="1683"/>
    <cellStyle name="_Portfolio SPlan Base Case.xls Chart 3_Book2_Final Order Electric EXHIBIT A-1 2 2" xfId="6394"/>
    <cellStyle name="_Portfolio SPlan Base Case.xls Chart 3_Book2_Final Order Electric EXHIBIT A-1 2 3" xfId="6395"/>
    <cellStyle name="_Portfolio SPlan Base Case.xls Chart 3_Book2_Final Order Electric EXHIBIT A-1 3" xfId="6396"/>
    <cellStyle name="_Portfolio SPlan Base Case.xls Chart 3_Book2_Final Order Electric EXHIBIT A-1 4" xfId="6397"/>
    <cellStyle name="_Portfolio SPlan Base Case.xls Chart 3_Chelan PUD Power Costs (8-10)" xfId="6398"/>
    <cellStyle name="_Portfolio SPlan Base Case.xls Chart 3_Confidential Material" xfId="6399"/>
    <cellStyle name="_Portfolio SPlan Base Case.xls Chart 3_DEM-WP(C) Colstrip 12 Coal Cost Forecast 2010GRC" xfId="6400"/>
    <cellStyle name="_Portfolio SPlan Base Case.xls Chart 3_DEM-WP(C) Production O&amp;M 2010GRC As-Filed" xfId="6401"/>
    <cellStyle name="_Portfolio SPlan Base Case.xls Chart 3_DEM-WP(C) Production O&amp;M 2010GRC As-Filed 2" xfId="6402"/>
    <cellStyle name="_Portfolio SPlan Base Case.xls Chart 3_Electric Rev Req Model (2009 GRC) " xfId="1684"/>
    <cellStyle name="_Portfolio SPlan Base Case.xls Chart 3_Electric Rev Req Model (2009 GRC)  2" xfId="1685"/>
    <cellStyle name="_Portfolio SPlan Base Case.xls Chart 3_Electric Rev Req Model (2009 GRC)  2 2" xfId="6403"/>
    <cellStyle name="_Portfolio SPlan Base Case.xls Chart 3_Electric Rev Req Model (2009 GRC)  2 3" xfId="6404"/>
    <cellStyle name="_Portfolio SPlan Base Case.xls Chart 3_Electric Rev Req Model (2009 GRC)  3" xfId="6405"/>
    <cellStyle name="_Portfolio SPlan Base Case.xls Chart 3_Electric Rev Req Model (2009 GRC)  4" xfId="6406"/>
    <cellStyle name="_Portfolio SPlan Base Case.xls Chart 3_Electric Rev Req Model (2009 GRC) Rebuttal" xfId="1686"/>
    <cellStyle name="_Portfolio SPlan Base Case.xls Chart 3_Electric Rev Req Model (2009 GRC) Rebuttal 2" xfId="1687"/>
    <cellStyle name="_Portfolio SPlan Base Case.xls Chart 3_Electric Rev Req Model (2009 GRC) Rebuttal 2 2" xfId="6407"/>
    <cellStyle name="_Portfolio SPlan Base Case.xls Chart 3_Electric Rev Req Model (2009 GRC) Rebuttal 2 3" xfId="6408"/>
    <cellStyle name="_Portfolio SPlan Base Case.xls Chart 3_Electric Rev Req Model (2009 GRC) Rebuttal 3" xfId="6409"/>
    <cellStyle name="_Portfolio SPlan Base Case.xls Chart 3_Electric Rev Req Model (2009 GRC) Rebuttal 4" xfId="6410"/>
    <cellStyle name="_Portfolio SPlan Base Case.xls Chart 3_Electric Rev Req Model (2009 GRC) Rebuttal REmoval of New  WH Solar AdjustMI" xfId="1688"/>
    <cellStyle name="_Portfolio SPlan Base Case.xls Chart 3_Electric Rev Req Model (2009 GRC) Rebuttal REmoval of New  WH Solar AdjustMI 2" xfId="1689"/>
    <cellStyle name="_Portfolio SPlan Base Case.xls Chart 3_Electric Rev Req Model (2009 GRC) Rebuttal REmoval of New  WH Solar AdjustMI 2 2" xfId="6411"/>
    <cellStyle name="_Portfolio SPlan Base Case.xls Chart 3_Electric Rev Req Model (2009 GRC) Rebuttal REmoval of New  WH Solar AdjustMI 2 3" xfId="6412"/>
    <cellStyle name="_Portfolio SPlan Base Case.xls Chart 3_Electric Rev Req Model (2009 GRC) Rebuttal REmoval of New  WH Solar AdjustMI 3" xfId="6413"/>
    <cellStyle name="_Portfolio SPlan Base Case.xls Chart 3_Electric Rev Req Model (2009 GRC) Rebuttal REmoval of New  WH Solar AdjustMI 4" xfId="6414"/>
    <cellStyle name="_Portfolio SPlan Base Case.xls Chart 3_Electric Rev Req Model (2009 GRC) Revised 01-18-2010" xfId="1690"/>
    <cellStyle name="_Portfolio SPlan Base Case.xls Chart 3_Electric Rev Req Model (2009 GRC) Revised 01-18-2010 2" xfId="1691"/>
    <cellStyle name="_Portfolio SPlan Base Case.xls Chart 3_Electric Rev Req Model (2009 GRC) Revised 01-18-2010 2 2" xfId="6415"/>
    <cellStyle name="_Portfolio SPlan Base Case.xls Chart 3_Electric Rev Req Model (2009 GRC) Revised 01-18-2010 2 3" xfId="6416"/>
    <cellStyle name="_Portfolio SPlan Base Case.xls Chart 3_Electric Rev Req Model (2009 GRC) Revised 01-18-2010 3" xfId="6417"/>
    <cellStyle name="_Portfolio SPlan Base Case.xls Chart 3_Electric Rev Req Model (2009 GRC) Revised 01-18-2010 4" xfId="6418"/>
    <cellStyle name="_Portfolio SPlan Base Case.xls Chart 3_Electric Rev Req Model (2010 GRC)" xfId="6419"/>
    <cellStyle name="_Portfolio SPlan Base Case.xls Chart 3_Electric Rev Req Model (2010 GRC) SF" xfId="6420"/>
    <cellStyle name="_Portfolio SPlan Base Case.xls Chart 3_Final Order Electric EXHIBIT A-1" xfId="1692"/>
    <cellStyle name="_Portfolio SPlan Base Case.xls Chart 3_Final Order Electric EXHIBIT A-1 2" xfId="1693"/>
    <cellStyle name="_Portfolio SPlan Base Case.xls Chart 3_Final Order Electric EXHIBIT A-1 2 2" xfId="6421"/>
    <cellStyle name="_Portfolio SPlan Base Case.xls Chart 3_Final Order Electric EXHIBIT A-1 2 3" xfId="6422"/>
    <cellStyle name="_Portfolio SPlan Base Case.xls Chart 3_Final Order Electric EXHIBIT A-1 3" xfId="6423"/>
    <cellStyle name="_Portfolio SPlan Base Case.xls Chart 3_Final Order Electric EXHIBIT A-1 4" xfId="6424"/>
    <cellStyle name="_Portfolio SPlan Base Case.xls Chart 3_NIM Summary" xfId="6425"/>
    <cellStyle name="_Portfolio SPlan Base Case.xls Chart 3_NIM Summary 2" xfId="6426"/>
    <cellStyle name="_Portfolio SPlan Base Case.xls Chart 3_Rebuttal Power Costs" xfId="1694"/>
    <cellStyle name="_Portfolio SPlan Base Case.xls Chart 3_Rebuttal Power Costs 2" xfId="1695"/>
    <cellStyle name="_Portfolio SPlan Base Case.xls Chart 3_Rebuttal Power Costs 2 2" xfId="6427"/>
    <cellStyle name="_Portfolio SPlan Base Case.xls Chart 3_Rebuttal Power Costs 2 3" xfId="6428"/>
    <cellStyle name="_Portfolio SPlan Base Case.xls Chart 3_Rebuttal Power Costs 3" xfId="6429"/>
    <cellStyle name="_Portfolio SPlan Base Case.xls Chart 3_Rebuttal Power Costs 4" xfId="6430"/>
    <cellStyle name="_Portfolio SPlan Base Case.xls Chart 3_Rebuttal Power Costs_Adj Bench DR 3 for Initial Briefs (Electric)" xfId="1696"/>
    <cellStyle name="_Portfolio SPlan Base Case.xls Chart 3_Rebuttal Power Costs_Adj Bench DR 3 for Initial Briefs (Electric) 2" xfId="1697"/>
    <cellStyle name="_Portfolio SPlan Base Case.xls Chart 3_Rebuttal Power Costs_Adj Bench DR 3 for Initial Briefs (Electric) 2 2" xfId="6431"/>
    <cellStyle name="_Portfolio SPlan Base Case.xls Chart 3_Rebuttal Power Costs_Adj Bench DR 3 for Initial Briefs (Electric) 2 3" xfId="6432"/>
    <cellStyle name="_Portfolio SPlan Base Case.xls Chart 3_Rebuttal Power Costs_Adj Bench DR 3 for Initial Briefs (Electric) 3" xfId="6433"/>
    <cellStyle name="_Portfolio SPlan Base Case.xls Chart 3_Rebuttal Power Costs_Adj Bench DR 3 for Initial Briefs (Electric) 4" xfId="6434"/>
    <cellStyle name="_Portfolio SPlan Base Case.xls Chart 3_Rebuttal Power Costs_Electric Rev Req Model (2009 GRC) Rebuttal" xfId="1698"/>
    <cellStyle name="_Portfolio SPlan Base Case.xls Chart 3_Rebuttal Power Costs_Electric Rev Req Model (2009 GRC) Rebuttal 2" xfId="1699"/>
    <cellStyle name="_Portfolio SPlan Base Case.xls Chart 3_Rebuttal Power Costs_Electric Rev Req Model (2009 GRC) Rebuttal 2 2" xfId="6435"/>
    <cellStyle name="_Portfolio SPlan Base Case.xls Chart 3_Rebuttal Power Costs_Electric Rev Req Model (2009 GRC) Rebuttal 2 3" xfId="6436"/>
    <cellStyle name="_Portfolio SPlan Base Case.xls Chart 3_Rebuttal Power Costs_Electric Rev Req Model (2009 GRC) Rebuttal 3" xfId="6437"/>
    <cellStyle name="_Portfolio SPlan Base Case.xls Chart 3_Rebuttal Power Costs_Electric Rev Req Model (2009 GRC) Rebuttal 4" xfId="6438"/>
    <cellStyle name="_Portfolio SPlan Base Case.xls Chart 3_Rebuttal Power Costs_Electric Rev Req Model (2009 GRC) Rebuttal REmoval of New  WH Solar AdjustMI" xfId="1700"/>
    <cellStyle name="_Portfolio SPlan Base Case.xls Chart 3_Rebuttal Power Costs_Electric Rev Req Model (2009 GRC) Rebuttal REmoval of New  WH Solar AdjustMI 2" xfId="1701"/>
    <cellStyle name="_Portfolio SPlan Base Case.xls Chart 3_Rebuttal Power Costs_Electric Rev Req Model (2009 GRC) Rebuttal REmoval of New  WH Solar AdjustMI 2 2" xfId="6439"/>
    <cellStyle name="_Portfolio SPlan Base Case.xls Chart 3_Rebuttal Power Costs_Electric Rev Req Model (2009 GRC) Rebuttal REmoval of New  WH Solar AdjustMI 2 3" xfId="6440"/>
    <cellStyle name="_Portfolio SPlan Base Case.xls Chart 3_Rebuttal Power Costs_Electric Rev Req Model (2009 GRC) Rebuttal REmoval of New  WH Solar AdjustMI 3" xfId="6441"/>
    <cellStyle name="_Portfolio SPlan Base Case.xls Chart 3_Rebuttal Power Costs_Electric Rev Req Model (2009 GRC) Rebuttal REmoval of New  WH Solar AdjustMI 4" xfId="6442"/>
    <cellStyle name="_Portfolio SPlan Base Case.xls Chart 3_Rebuttal Power Costs_Electric Rev Req Model (2009 GRC) Revised 01-18-2010" xfId="1702"/>
    <cellStyle name="_Portfolio SPlan Base Case.xls Chart 3_Rebuttal Power Costs_Electric Rev Req Model (2009 GRC) Revised 01-18-2010 2" xfId="1703"/>
    <cellStyle name="_Portfolio SPlan Base Case.xls Chart 3_Rebuttal Power Costs_Electric Rev Req Model (2009 GRC) Revised 01-18-2010 2 2" xfId="6443"/>
    <cellStyle name="_Portfolio SPlan Base Case.xls Chart 3_Rebuttal Power Costs_Electric Rev Req Model (2009 GRC) Revised 01-18-2010 2 3" xfId="6444"/>
    <cellStyle name="_Portfolio SPlan Base Case.xls Chart 3_Rebuttal Power Costs_Electric Rev Req Model (2009 GRC) Revised 01-18-2010 3" xfId="6445"/>
    <cellStyle name="_Portfolio SPlan Base Case.xls Chart 3_Rebuttal Power Costs_Electric Rev Req Model (2009 GRC) Revised 01-18-2010 4" xfId="6446"/>
    <cellStyle name="_Portfolio SPlan Base Case.xls Chart 3_Rebuttal Power Costs_Final Order Electric EXHIBIT A-1" xfId="1704"/>
    <cellStyle name="_Portfolio SPlan Base Case.xls Chart 3_Rebuttal Power Costs_Final Order Electric EXHIBIT A-1 2" xfId="1705"/>
    <cellStyle name="_Portfolio SPlan Base Case.xls Chart 3_Rebuttal Power Costs_Final Order Electric EXHIBIT A-1 2 2" xfId="6447"/>
    <cellStyle name="_Portfolio SPlan Base Case.xls Chart 3_Rebuttal Power Costs_Final Order Electric EXHIBIT A-1 2 3" xfId="6448"/>
    <cellStyle name="_Portfolio SPlan Base Case.xls Chart 3_Rebuttal Power Costs_Final Order Electric EXHIBIT A-1 3" xfId="6449"/>
    <cellStyle name="_Portfolio SPlan Base Case.xls Chart 3_Rebuttal Power Costs_Final Order Electric EXHIBIT A-1 4" xfId="6450"/>
    <cellStyle name="_Portfolio SPlan Base Case.xls Chart 3_TENASKA REGULATORY ASSET" xfId="1706"/>
    <cellStyle name="_Portfolio SPlan Base Case.xls Chart 3_TENASKA REGULATORY ASSET 2" xfId="1707"/>
    <cellStyle name="_Portfolio SPlan Base Case.xls Chart 3_TENASKA REGULATORY ASSET 2 2" xfId="6451"/>
    <cellStyle name="_Portfolio SPlan Base Case.xls Chart 3_TENASKA REGULATORY ASSET 2 3" xfId="6452"/>
    <cellStyle name="_Portfolio SPlan Base Case.xls Chart 3_TENASKA REGULATORY ASSET 3" xfId="6453"/>
    <cellStyle name="_Portfolio SPlan Base Case.xls Chart 3_TENASKA REGULATORY ASSET 4" xfId="6454"/>
    <cellStyle name="_Power Cost Value Copy 11.30.05 gas 1.09.06 AURORA at 1.10.06" xfId="1708"/>
    <cellStyle name="_Power Cost Value Copy 11.30.05 gas 1.09.06 AURORA at 1.10.06 2" xfId="1709"/>
    <cellStyle name="_Power Cost Value Copy 11.30.05 gas 1.09.06 AURORA at 1.10.06 2 2" xfId="1710"/>
    <cellStyle name="_Power Cost Value Copy 11.30.05 gas 1.09.06 AURORA at 1.10.06 2 2 2" xfId="6455"/>
    <cellStyle name="_Power Cost Value Copy 11.30.05 gas 1.09.06 AURORA at 1.10.06 2 2 3" xfId="6456"/>
    <cellStyle name="_Power Cost Value Copy 11.30.05 gas 1.09.06 AURORA at 1.10.06 2 3" xfId="6457"/>
    <cellStyle name="_Power Cost Value Copy 11.30.05 gas 1.09.06 AURORA at 1.10.06 2 4" xfId="6458"/>
    <cellStyle name="_Power Cost Value Copy 11.30.05 gas 1.09.06 AURORA at 1.10.06 3" xfId="1711"/>
    <cellStyle name="_Power Cost Value Copy 11.30.05 gas 1.09.06 AURORA at 1.10.06 3 2" xfId="6459"/>
    <cellStyle name="_Power Cost Value Copy 11.30.05 gas 1.09.06 AURORA at 1.10.06 3 3" xfId="6460"/>
    <cellStyle name="_Power Cost Value Copy 11.30.05 gas 1.09.06 AURORA at 1.10.06 4" xfId="6461"/>
    <cellStyle name="_Power Cost Value Copy 11.30.05 gas 1.09.06 AURORA at 1.10.06 4 2" xfId="6462"/>
    <cellStyle name="_Power Cost Value Copy 11.30.05 gas 1.09.06 AURORA at 1.10.06 5" xfId="6463"/>
    <cellStyle name="_Power Cost Value Copy 11.30.05 gas 1.09.06 AURORA at 1.10.06_04 07E Wild Horse Wind Expansion (C) (2)" xfId="1712"/>
    <cellStyle name="_Power Cost Value Copy 11.30.05 gas 1.09.06 AURORA at 1.10.06_04 07E Wild Horse Wind Expansion (C) (2) 2" xfId="1713"/>
    <cellStyle name="_Power Cost Value Copy 11.30.05 gas 1.09.06 AURORA at 1.10.06_04 07E Wild Horse Wind Expansion (C) (2) 2 2" xfId="6464"/>
    <cellStyle name="_Power Cost Value Copy 11.30.05 gas 1.09.06 AURORA at 1.10.06_04 07E Wild Horse Wind Expansion (C) (2) 2 3" xfId="6465"/>
    <cellStyle name="_Power Cost Value Copy 11.30.05 gas 1.09.06 AURORA at 1.10.06_04 07E Wild Horse Wind Expansion (C) (2) 3" xfId="6466"/>
    <cellStyle name="_Power Cost Value Copy 11.30.05 gas 1.09.06 AURORA at 1.10.06_04 07E Wild Horse Wind Expansion (C) (2) 4" xfId="6467"/>
    <cellStyle name="_Power Cost Value Copy 11.30.05 gas 1.09.06 AURORA at 1.10.06_04 07E Wild Horse Wind Expansion (C) (2)_Adj Bench DR 3 for Initial Briefs (Electric)" xfId="1714"/>
    <cellStyle name="_Power Cost Value Copy 11.30.05 gas 1.09.06 AURORA at 1.10.06_04 07E Wild Horse Wind Expansion (C) (2)_Adj Bench DR 3 for Initial Briefs (Electric) 2" xfId="1715"/>
    <cellStyle name="_Power Cost Value Copy 11.30.05 gas 1.09.06 AURORA at 1.10.06_04 07E Wild Horse Wind Expansion (C) (2)_Adj Bench DR 3 for Initial Briefs (Electric) 2 2" xfId="6468"/>
    <cellStyle name="_Power Cost Value Copy 11.30.05 gas 1.09.06 AURORA at 1.10.06_04 07E Wild Horse Wind Expansion (C) (2)_Adj Bench DR 3 for Initial Briefs (Electric) 2 3" xfId="6469"/>
    <cellStyle name="_Power Cost Value Copy 11.30.05 gas 1.09.06 AURORA at 1.10.06_04 07E Wild Horse Wind Expansion (C) (2)_Adj Bench DR 3 for Initial Briefs (Electric) 3" xfId="6470"/>
    <cellStyle name="_Power Cost Value Copy 11.30.05 gas 1.09.06 AURORA at 1.10.06_04 07E Wild Horse Wind Expansion (C) (2)_Adj Bench DR 3 for Initial Briefs (Electric) 4" xfId="6471"/>
    <cellStyle name="_Power Cost Value Copy 11.30.05 gas 1.09.06 AURORA at 1.10.06_04 07E Wild Horse Wind Expansion (C) (2)_Book1" xfId="6472"/>
    <cellStyle name="_Power Cost Value Copy 11.30.05 gas 1.09.06 AURORA at 1.10.06_04 07E Wild Horse Wind Expansion (C) (2)_Electric Rev Req Model (2009 GRC) " xfId="1716"/>
    <cellStyle name="_Power Cost Value Copy 11.30.05 gas 1.09.06 AURORA at 1.10.06_04 07E Wild Horse Wind Expansion (C) (2)_Electric Rev Req Model (2009 GRC)  2" xfId="1717"/>
    <cellStyle name="_Power Cost Value Copy 11.30.05 gas 1.09.06 AURORA at 1.10.06_04 07E Wild Horse Wind Expansion (C) (2)_Electric Rev Req Model (2009 GRC)  2 2" xfId="6473"/>
    <cellStyle name="_Power Cost Value Copy 11.30.05 gas 1.09.06 AURORA at 1.10.06_04 07E Wild Horse Wind Expansion (C) (2)_Electric Rev Req Model (2009 GRC)  2 3" xfId="6474"/>
    <cellStyle name="_Power Cost Value Copy 11.30.05 gas 1.09.06 AURORA at 1.10.06_04 07E Wild Horse Wind Expansion (C) (2)_Electric Rev Req Model (2009 GRC)  3" xfId="6475"/>
    <cellStyle name="_Power Cost Value Copy 11.30.05 gas 1.09.06 AURORA at 1.10.06_04 07E Wild Horse Wind Expansion (C) (2)_Electric Rev Req Model (2009 GRC)  4" xfId="6476"/>
    <cellStyle name="_Power Cost Value Copy 11.30.05 gas 1.09.06 AURORA at 1.10.06_04 07E Wild Horse Wind Expansion (C) (2)_Electric Rev Req Model (2009 GRC) Rebuttal" xfId="1718"/>
    <cellStyle name="_Power Cost Value Copy 11.30.05 gas 1.09.06 AURORA at 1.10.06_04 07E Wild Horse Wind Expansion (C) (2)_Electric Rev Req Model (2009 GRC) Rebuttal 2" xfId="1719"/>
    <cellStyle name="_Power Cost Value Copy 11.30.05 gas 1.09.06 AURORA at 1.10.06_04 07E Wild Horse Wind Expansion (C) (2)_Electric Rev Req Model (2009 GRC) Rebuttal 2 2" xfId="6477"/>
    <cellStyle name="_Power Cost Value Copy 11.30.05 gas 1.09.06 AURORA at 1.10.06_04 07E Wild Horse Wind Expansion (C) (2)_Electric Rev Req Model (2009 GRC) Rebuttal 2 3" xfId="6478"/>
    <cellStyle name="_Power Cost Value Copy 11.30.05 gas 1.09.06 AURORA at 1.10.06_04 07E Wild Horse Wind Expansion (C) (2)_Electric Rev Req Model (2009 GRC) Rebuttal 3" xfId="6479"/>
    <cellStyle name="_Power Cost Value Copy 11.30.05 gas 1.09.06 AURORA at 1.10.06_04 07E Wild Horse Wind Expansion (C) (2)_Electric Rev Req Model (2009 GRC) Rebuttal 4" xfId="6480"/>
    <cellStyle name="_Power Cost Value Copy 11.30.05 gas 1.09.06 AURORA at 1.10.06_04 07E Wild Horse Wind Expansion (C) (2)_Electric Rev Req Model (2009 GRC) Rebuttal REmoval of New  WH Solar AdjustMI" xfId="1720"/>
    <cellStyle name="_Power Cost Value Copy 11.30.05 gas 1.09.06 AURORA at 1.10.06_04 07E Wild Horse Wind Expansion (C) (2)_Electric Rev Req Model (2009 GRC) Rebuttal REmoval of New  WH Solar AdjustMI 2" xfId="1721"/>
    <cellStyle name="_Power Cost Value Copy 11.30.05 gas 1.09.06 AURORA at 1.10.06_04 07E Wild Horse Wind Expansion (C) (2)_Electric Rev Req Model (2009 GRC) Rebuttal REmoval of New  WH Solar AdjustMI 2 2" xfId="6481"/>
    <cellStyle name="_Power Cost Value Copy 11.30.05 gas 1.09.06 AURORA at 1.10.06_04 07E Wild Horse Wind Expansion (C) (2)_Electric Rev Req Model (2009 GRC) Rebuttal REmoval of New  WH Solar AdjustMI 2 3" xfId="6482"/>
    <cellStyle name="_Power Cost Value Copy 11.30.05 gas 1.09.06 AURORA at 1.10.06_04 07E Wild Horse Wind Expansion (C) (2)_Electric Rev Req Model (2009 GRC) Rebuttal REmoval of New  WH Solar AdjustMI 3" xfId="6483"/>
    <cellStyle name="_Power Cost Value Copy 11.30.05 gas 1.09.06 AURORA at 1.10.06_04 07E Wild Horse Wind Expansion (C) (2)_Electric Rev Req Model (2009 GRC) Rebuttal REmoval of New  WH Solar AdjustMI 4" xfId="6484"/>
    <cellStyle name="_Power Cost Value Copy 11.30.05 gas 1.09.06 AURORA at 1.10.06_04 07E Wild Horse Wind Expansion (C) (2)_Electric Rev Req Model (2009 GRC) Revised 01-18-2010" xfId="1722"/>
    <cellStyle name="_Power Cost Value Copy 11.30.05 gas 1.09.06 AURORA at 1.10.06_04 07E Wild Horse Wind Expansion (C) (2)_Electric Rev Req Model (2009 GRC) Revised 01-18-2010 2" xfId="1723"/>
    <cellStyle name="_Power Cost Value Copy 11.30.05 gas 1.09.06 AURORA at 1.10.06_04 07E Wild Horse Wind Expansion (C) (2)_Electric Rev Req Model (2009 GRC) Revised 01-18-2010 2 2" xfId="6485"/>
    <cellStyle name="_Power Cost Value Copy 11.30.05 gas 1.09.06 AURORA at 1.10.06_04 07E Wild Horse Wind Expansion (C) (2)_Electric Rev Req Model (2009 GRC) Revised 01-18-2010 2 3" xfId="6486"/>
    <cellStyle name="_Power Cost Value Copy 11.30.05 gas 1.09.06 AURORA at 1.10.06_04 07E Wild Horse Wind Expansion (C) (2)_Electric Rev Req Model (2009 GRC) Revised 01-18-2010 3" xfId="6487"/>
    <cellStyle name="_Power Cost Value Copy 11.30.05 gas 1.09.06 AURORA at 1.10.06_04 07E Wild Horse Wind Expansion (C) (2)_Electric Rev Req Model (2009 GRC) Revised 01-18-2010 4" xfId="6488"/>
    <cellStyle name="_Power Cost Value Copy 11.30.05 gas 1.09.06 AURORA at 1.10.06_04 07E Wild Horse Wind Expansion (C) (2)_Electric Rev Req Model (2010 GRC)" xfId="6489"/>
    <cellStyle name="_Power Cost Value Copy 11.30.05 gas 1.09.06 AURORA at 1.10.06_04 07E Wild Horse Wind Expansion (C) (2)_Electric Rev Req Model (2010 GRC) SF" xfId="6490"/>
    <cellStyle name="_Power Cost Value Copy 11.30.05 gas 1.09.06 AURORA at 1.10.06_04 07E Wild Horse Wind Expansion (C) (2)_Final Order Electric EXHIBIT A-1" xfId="1724"/>
    <cellStyle name="_Power Cost Value Copy 11.30.05 gas 1.09.06 AURORA at 1.10.06_04 07E Wild Horse Wind Expansion (C) (2)_Final Order Electric EXHIBIT A-1 2" xfId="1725"/>
    <cellStyle name="_Power Cost Value Copy 11.30.05 gas 1.09.06 AURORA at 1.10.06_04 07E Wild Horse Wind Expansion (C) (2)_Final Order Electric EXHIBIT A-1 2 2" xfId="6491"/>
    <cellStyle name="_Power Cost Value Copy 11.30.05 gas 1.09.06 AURORA at 1.10.06_04 07E Wild Horse Wind Expansion (C) (2)_Final Order Electric EXHIBIT A-1 2 3" xfId="6492"/>
    <cellStyle name="_Power Cost Value Copy 11.30.05 gas 1.09.06 AURORA at 1.10.06_04 07E Wild Horse Wind Expansion (C) (2)_Final Order Electric EXHIBIT A-1 3" xfId="6493"/>
    <cellStyle name="_Power Cost Value Copy 11.30.05 gas 1.09.06 AURORA at 1.10.06_04 07E Wild Horse Wind Expansion (C) (2)_Final Order Electric EXHIBIT A-1 4" xfId="6494"/>
    <cellStyle name="_Power Cost Value Copy 11.30.05 gas 1.09.06 AURORA at 1.10.06_04 07E Wild Horse Wind Expansion (C) (2)_TENASKA REGULATORY ASSET" xfId="1726"/>
    <cellStyle name="_Power Cost Value Copy 11.30.05 gas 1.09.06 AURORA at 1.10.06_04 07E Wild Horse Wind Expansion (C) (2)_TENASKA REGULATORY ASSET 2" xfId="1727"/>
    <cellStyle name="_Power Cost Value Copy 11.30.05 gas 1.09.06 AURORA at 1.10.06_04 07E Wild Horse Wind Expansion (C) (2)_TENASKA REGULATORY ASSET 2 2" xfId="6495"/>
    <cellStyle name="_Power Cost Value Copy 11.30.05 gas 1.09.06 AURORA at 1.10.06_04 07E Wild Horse Wind Expansion (C) (2)_TENASKA REGULATORY ASSET 2 3" xfId="6496"/>
    <cellStyle name="_Power Cost Value Copy 11.30.05 gas 1.09.06 AURORA at 1.10.06_04 07E Wild Horse Wind Expansion (C) (2)_TENASKA REGULATORY ASSET 3" xfId="6497"/>
    <cellStyle name="_Power Cost Value Copy 11.30.05 gas 1.09.06 AURORA at 1.10.06_04 07E Wild Horse Wind Expansion (C) (2)_TENASKA REGULATORY ASSET 4" xfId="6498"/>
    <cellStyle name="_Power Cost Value Copy 11.30.05 gas 1.09.06 AURORA at 1.10.06_16.37E Wild Horse Expansion DeferralRevwrkingfile SF" xfId="1728"/>
    <cellStyle name="_Power Cost Value Copy 11.30.05 gas 1.09.06 AURORA at 1.10.06_16.37E Wild Horse Expansion DeferralRevwrkingfile SF 2" xfId="1729"/>
    <cellStyle name="_Power Cost Value Copy 11.30.05 gas 1.09.06 AURORA at 1.10.06_16.37E Wild Horse Expansion DeferralRevwrkingfile SF 2 2" xfId="6499"/>
    <cellStyle name="_Power Cost Value Copy 11.30.05 gas 1.09.06 AURORA at 1.10.06_16.37E Wild Horse Expansion DeferralRevwrkingfile SF 2 3" xfId="6500"/>
    <cellStyle name="_Power Cost Value Copy 11.30.05 gas 1.09.06 AURORA at 1.10.06_16.37E Wild Horse Expansion DeferralRevwrkingfile SF 3" xfId="6501"/>
    <cellStyle name="_Power Cost Value Copy 11.30.05 gas 1.09.06 AURORA at 1.10.06_16.37E Wild Horse Expansion DeferralRevwrkingfile SF 4" xfId="6502"/>
    <cellStyle name="_Power Cost Value Copy 11.30.05 gas 1.09.06 AURORA at 1.10.06_2009 Compliance Filing PCA Exhibits for GRC" xfId="6503"/>
    <cellStyle name="_Power Cost Value Copy 11.30.05 gas 1.09.06 AURORA at 1.10.06_2009 Compliance Filing PCA Exhibits for GRC 2" xfId="6504"/>
    <cellStyle name="_Power Cost Value Copy 11.30.05 gas 1.09.06 AURORA at 1.10.06_2009 GRC Compl Filing - Exhibit D" xfId="6505"/>
    <cellStyle name="_Power Cost Value Copy 11.30.05 gas 1.09.06 AURORA at 1.10.06_2009 GRC Compl Filing - Exhibit D 2" xfId="6506"/>
    <cellStyle name="_Power Cost Value Copy 11.30.05 gas 1.09.06 AURORA at 1.10.06_2010 PTC's July1_Dec31 2010 " xfId="6507"/>
    <cellStyle name="_Power Cost Value Copy 11.30.05 gas 1.09.06 AURORA at 1.10.06_2010 PTC's Sept10_Aug11 (Version 4)" xfId="6508"/>
    <cellStyle name="_Power Cost Value Copy 11.30.05 gas 1.09.06 AURORA at 1.10.06_3.01 Income Statement" xfId="6509"/>
    <cellStyle name="_Power Cost Value Copy 11.30.05 gas 1.09.06 AURORA at 1.10.06_4 31 Regulatory Assets and Liabilities  7 06- Exhibit D" xfId="1730"/>
    <cellStyle name="_Power Cost Value Copy 11.30.05 gas 1.09.06 AURORA at 1.10.06_4 31 Regulatory Assets and Liabilities  7 06- Exhibit D 2" xfId="1731"/>
    <cellStyle name="_Power Cost Value Copy 11.30.05 gas 1.09.06 AURORA at 1.10.06_4 31 Regulatory Assets and Liabilities  7 06- Exhibit D 2 2" xfId="6510"/>
    <cellStyle name="_Power Cost Value Copy 11.30.05 gas 1.09.06 AURORA at 1.10.06_4 31 Regulatory Assets and Liabilities  7 06- Exhibit D 2 3" xfId="6511"/>
    <cellStyle name="_Power Cost Value Copy 11.30.05 gas 1.09.06 AURORA at 1.10.06_4 31 Regulatory Assets and Liabilities  7 06- Exhibit D 3" xfId="6512"/>
    <cellStyle name="_Power Cost Value Copy 11.30.05 gas 1.09.06 AURORA at 1.10.06_4 31 Regulatory Assets and Liabilities  7 06- Exhibit D 4" xfId="6513"/>
    <cellStyle name="_Power Cost Value Copy 11.30.05 gas 1.09.06 AURORA at 1.10.06_4 31 Regulatory Assets and Liabilities  7 06- Exhibit D_NIM Summary" xfId="6514"/>
    <cellStyle name="_Power Cost Value Copy 11.30.05 gas 1.09.06 AURORA at 1.10.06_4 31 Regulatory Assets and Liabilities  7 06- Exhibit D_NIM Summary 2" xfId="6515"/>
    <cellStyle name="_Power Cost Value Copy 11.30.05 gas 1.09.06 AURORA at 1.10.06_4 32 Regulatory Assets and Liabilities  7 06- Exhibit D" xfId="1732"/>
    <cellStyle name="_Power Cost Value Copy 11.30.05 gas 1.09.06 AURORA at 1.10.06_4 32 Regulatory Assets and Liabilities  7 06- Exhibit D 2" xfId="1733"/>
    <cellStyle name="_Power Cost Value Copy 11.30.05 gas 1.09.06 AURORA at 1.10.06_4 32 Regulatory Assets and Liabilities  7 06- Exhibit D 2 2" xfId="6516"/>
    <cellStyle name="_Power Cost Value Copy 11.30.05 gas 1.09.06 AURORA at 1.10.06_4 32 Regulatory Assets and Liabilities  7 06- Exhibit D 2 3" xfId="6517"/>
    <cellStyle name="_Power Cost Value Copy 11.30.05 gas 1.09.06 AURORA at 1.10.06_4 32 Regulatory Assets and Liabilities  7 06- Exhibit D 3" xfId="6518"/>
    <cellStyle name="_Power Cost Value Copy 11.30.05 gas 1.09.06 AURORA at 1.10.06_4 32 Regulatory Assets and Liabilities  7 06- Exhibit D 4" xfId="6519"/>
    <cellStyle name="_Power Cost Value Copy 11.30.05 gas 1.09.06 AURORA at 1.10.06_4 32 Regulatory Assets and Liabilities  7 06- Exhibit D_NIM Summary" xfId="6520"/>
    <cellStyle name="_Power Cost Value Copy 11.30.05 gas 1.09.06 AURORA at 1.10.06_4 32 Regulatory Assets and Liabilities  7 06- Exhibit D_NIM Summary 2" xfId="6521"/>
    <cellStyle name="_Power Cost Value Copy 11.30.05 gas 1.09.06 AURORA at 1.10.06_ACCOUNTS" xfId="6522"/>
    <cellStyle name="_Power Cost Value Copy 11.30.05 gas 1.09.06 AURORA at 1.10.06_Att B to RECs proceeds proposal" xfId="6523"/>
    <cellStyle name="_Power Cost Value Copy 11.30.05 gas 1.09.06 AURORA at 1.10.06_AURORA Total New" xfId="6524"/>
    <cellStyle name="_Power Cost Value Copy 11.30.05 gas 1.09.06 AURORA at 1.10.06_AURORA Total New 2" xfId="6525"/>
    <cellStyle name="_Power Cost Value Copy 11.30.05 gas 1.09.06 AURORA at 1.10.06_Backup for Attachment B 2010-09-09" xfId="6526"/>
    <cellStyle name="_Power Cost Value Copy 11.30.05 gas 1.09.06 AURORA at 1.10.06_Bench Request - Attachment B" xfId="6527"/>
    <cellStyle name="_Power Cost Value Copy 11.30.05 gas 1.09.06 AURORA at 1.10.06_Book2" xfId="1734"/>
    <cellStyle name="_Power Cost Value Copy 11.30.05 gas 1.09.06 AURORA at 1.10.06_Book2 2" xfId="1735"/>
    <cellStyle name="_Power Cost Value Copy 11.30.05 gas 1.09.06 AURORA at 1.10.06_Book2 2 2" xfId="6528"/>
    <cellStyle name="_Power Cost Value Copy 11.30.05 gas 1.09.06 AURORA at 1.10.06_Book2 2 3" xfId="6529"/>
    <cellStyle name="_Power Cost Value Copy 11.30.05 gas 1.09.06 AURORA at 1.10.06_Book2 3" xfId="6530"/>
    <cellStyle name="_Power Cost Value Copy 11.30.05 gas 1.09.06 AURORA at 1.10.06_Book2 4" xfId="6531"/>
    <cellStyle name="_Power Cost Value Copy 11.30.05 gas 1.09.06 AURORA at 1.10.06_Book2_Adj Bench DR 3 for Initial Briefs (Electric)" xfId="1736"/>
    <cellStyle name="_Power Cost Value Copy 11.30.05 gas 1.09.06 AURORA at 1.10.06_Book2_Adj Bench DR 3 for Initial Briefs (Electric) 2" xfId="1737"/>
    <cellStyle name="_Power Cost Value Copy 11.30.05 gas 1.09.06 AURORA at 1.10.06_Book2_Adj Bench DR 3 for Initial Briefs (Electric) 2 2" xfId="6532"/>
    <cellStyle name="_Power Cost Value Copy 11.30.05 gas 1.09.06 AURORA at 1.10.06_Book2_Adj Bench DR 3 for Initial Briefs (Electric) 2 3" xfId="6533"/>
    <cellStyle name="_Power Cost Value Copy 11.30.05 gas 1.09.06 AURORA at 1.10.06_Book2_Adj Bench DR 3 for Initial Briefs (Electric) 3" xfId="6534"/>
    <cellStyle name="_Power Cost Value Copy 11.30.05 gas 1.09.06 AURORA at 1.10.06_Book2_Adj Bench DR 3 for Initial Briefs (Electric) 4" xfId="6535"/>
    <cellStyle name="_Power Cost Value Copy 11.30.05 gas 1.09.06 AURORA at 1.10.06_Book2_Electric Rev Req Model (2009 GRC) Rebuttal" xfId="1738"/>
    <cellStyle name="_Power Cost Value Copy 11.30.05 gas 1.09.06 AURORA at 1.10.06_Book2_Electric Rev Req Model (2009 GRC) Rebuttal 2" xfId="1739"/>
    <cellStyle name="_Power Cost Value Copy 11.30.05 gas 1.09.06 AURORA at 1.10.06_Book2_Electric Rev Req Model (2009 GRC) Rebuttal 2 2" xfId="6536"/>
    <cellStyle name="_Power Cost Value Copy 11.30.05 gas 1.09.06 AURORA at 1.10.06_Book2_Electric Rev Req Model (2009 GRC) Rebuttal 2 3" xfId="6537"/>
    <cellStyle name="_Power Cost Value Copy 11.30.05 gas 1.09.06 AURORA at 1.10.06_Book2_Electric Rev Req Model (2009 GRC) Rebuttal 3" xfId="6538"/>
    <cellStyle name="_Power Cost Value Copy 11.30.05 gas 1.09.06 AURORA at 1.10.06_Book2_Electric Rev Req Model (2009 GRC) Rebuttal 4" xfId="6539"/>
    <cellStyle name="_Power Cost Value Copy 11.30.05 gas 1.09.06 AURORA at 1.10.06_Book2_Electric Rev Req Model (2009 GRC) Rebuttal REmoval of New  WH Solar AdjustMI" xfId="1740"/>
    <cellStyle name="_Power Cost Value Copy 11.30.05 gas 1.09.06 AURORA at 1.10.06_Book2_Electric Rev Req Model (2009 GRC) Rebuttal REmoval of New  WH Solar AdjustMI 2" xfId="1741"/>
    <cellStyle name="_Power Cost Value Copy 11.30.05 gas 1.09.06 AURORA at 1.10.06_Book2_Electric Rev Req Model (2009 GRC) Rebuttal REmoval of New  WH Solar AdjustMI 2 2" xfId="6540"/>
    <cellStyle name="_Power Cost Value Copy 11.30.05 gas 1.09.06 AURORA at 1.10.06_Book2_Electric Rev Req Model (2009 GRC) Rebuttal REmoval of New  WH Solar AdjustMI 2 3" xfId="6541"/>
    <cellStyle name="_Power Cost Value Copy 11.30.05 gas 1.09.06 AURORA at 1.10.06_Book2_Electric Rev Req Model (2009 GRC) Rebuttal REmoval of New  WH Solar AdjustMI 3" xfId="6542"/>
    <cellStyle name="_Power Cost Value Copy 11.30.05 gas 1.09.06 AURORA at 1.10.06_Book2_Electric Rev Req Model (2009 GRC) Rebuttal REmoval of New  WH Solar AdjustMI 4" xfId="6543"/>
    <cellStyle name="_Power Cost Value Copy 11.30.05 gas 1.09.06 AURORA at 1.10.06_Book2_Electric Rev Req Model (2009 GRC) Revised 01-18-2010" xfId="1742"/>
    <cellStyle name="_Power Cost Value Copy 11.30.05 gas 1.09.06 AURORA at 1.10.06_Book2_Electric Rev Req Model (2009 GRC) Revised 01-18-2010 2" xfId="1743"/>
    <cellStyle name="_Power Cost Value Copy 11.30.05 gas 1.09.06 AURORA at 1.10.06_Book2_Electric Rev Req Model (2009 GRC) Revised 01-18-2010 2 2" xfId="6544"/>
    <cellStyle name="_Power Cost Value Copy 11.30.05 gas 1.09.06 AURORA at 1.10.06_Book2_Electric Rev Req Model (2009 GRC) Revised 01-18-2010 2 3" xfId="6545"/>
    <cellStyle name="_Power Cost Value Copy 11.30.05 gas 1.09.06 AURORA at 1.10.06_Book2_Electric Rev Req Model (2009 GRC) Revised 01-18-2010 3" xfId="6546"/>
    <cellStyle name="_Power Cost Value Copy 11.30.05 gas 1.09.06 AURORA at 1.10.06_Book2_Electric Rev Req Model (2009 GRC) Revised 01-18-2010 4" xfId="6547"/>
    <cellStyle name="_Power Cost Value Copy 11.30.05 gas 1.09.06 AURORA at 1.10.06_Book2_Final Order Electric EXHIBIT A-1" xfId="1744"/>
    <cellStyle name="_Power Cost Value Copy 11.30.05 gas 1.09.06 AURORA at 1.10.06_Book2_Final Order Electric EXHIBIT A-1 2" xfId="1745"/>
    <cellStyle name="_Power Cost Value Copy 11.30.05 gas 1.09.06 AURORA at 1.10.06_Book2_Final Order Electric EXHIBIT A-1 2 2" xfId="6548"/>
    <cellStyle name="_Power Cost Value Copy 11.30.05 gas 1.09.06 AURORA at 1.10.06_Book2_Final Order Electric EXHIBIT A-1 2 3" xfId="6549"/>
    <cellStyle name="_Power Cost Value Copy 11.30.05 gas 1.09.06 AURORA at 1.10.06_Book2_Final Order Electric EXHIBIT A-1 3" xfId="6550"/>
    <cellStyle name="_Power Cost Value Copy 11.30.05 gas 1.09.06 AURORA at 1.10.06_Book2_Final Order Electric EXHIBIT A-1 4" xfId="6551"/>
    <cellStyle name="_Power Cost Value Copy 11.30.05 gas 1.09.06 AURORA at 1.10.06_Book4" xfId="1746"/>
    <cellStyle name="_Power Cost Value Copy 11.30.05 gas 1.09.06 AURORA at 1.10.06_Book4 2" xfId="1747"/>
    <cellStyle name="_Power Cost Value Copy 11.30.05 gas 1.09.06 AURORA at 1.10.06_Book4 2 2" xfId="6552"/>
    <cellStyle name="_Power Cost Value Copy 11.30.05 gas 1.09.06 AURORA at 1.10.06_Book4 2 3" xfId="6553"/>
    <cellStyle name="_Power Cost Value Copy 11.30.05 gas 1.09.06 AURORA at 1.10.06_Book4 3" xfId="6554"/>
    <cellStyle name="_Power Cost Value Copy 11.30.05 gas 1.09.06 AURORA at 1.10.06_Book4 4" xfId="6555"/>
    <cellStyle name="_Power Cost Value Copy 11.30.05 gas 1.09.06 AURORA at 1.10.06_Book9" xfId="1748"/>
    <cellStyle name="_Power Cost Value Copy 11.30.05 gas 1.09.06 AURORA at 1.10.06_Book9 2" xfId="1749"/>
    <cellStyle name="_Power Cost Value Copy 11.30.05 gas 1.09.06 AURORA at 1.10.06_Book9 2 2" xfId="6556"/>
    <cellStyle name="_Power Cost Value Copy 11.30.05 gas 1.09.06 AURORA at 1.10.06_Book9 2 3" xfId="6557"/>
    <cellStyle name="_Power Cost Value Copy 11.30.05 gas 1.09.06 AURORA at 1.10.06_Book9 3" xfId="6558"/>
    <cellStyle name="_Power Cost Value Copy 11.30.05 gas 1.09.06 AURORA at 1.10.06_Book9 4" xfId="6559"/>
    <cellStyle name="_Power Cost Value Copy 11.30.05 gas 1.09.06 AURORA at 1.10.06_Check the Interest Calculation" xfId="6560"/>
    <cellStyle name="_Power Cost Value Copy 11.30.05 gas 1.09.06 AURORA at 1.10.06_Check the Interest Calculation_Scenario 1 REC vs PTC Offset" xfId="6561"/>
    <cellStyle name="_Power Cost Value Copy 11.30.05 gas 1.09.06 AURORA at 1.10.06_Check the Interest Calculation_Scenario 3" xfId="6562"/>
    <cellStyle name="_Power Cost Value Copy 11.30.05 gas 1.09.06 AURORA at 1.10.06_Chelan PUD Power Costs (8-10)" xfId="6563"/>
    <cellStyle name="_Power Cost Value Copy 11.30.05 gas 1.09.06 AURORA at 1.10.06_Direct Assignment Distribution Plant 2008" xfId="1750"/>
    <cellStyle name="_Power Cost Value Copy 11.30.05 gas 1.09.06 AURORA at 1.10.06_Direct Assignment Distribution Plant 2008 2" xfId="1751"/>
    <cellStyle name="_Power Cost Value Copy 11.30.05 gas 1.09.06 AURORA at 1.10.06_Direct Assignment Distribution Plant 2008 2 2" xfId="1752"/>
    <cellStyle name="_Power Cost Value Copy 11.30.05 gas 1.09.06 AURORA at 1.10.06_Direct Assignment Distribution Plant 2008 2 2 2" xfId="6564"/>
    <cellStyle name="_Power Cost Value Copy 11.30.05 gas 1.09.06 AURORA at 1.10.06_Direct Assignment Distribution Plant 2008 2 2 3" xfId="6565"/>
    <cellStyle name="_Power Cost Value Copy 11.30.05 gas 1.09.06 AURORA at 1.10.06_Direct Assignment Distribution Plant 2008 2 3" xfId="1753"/>
    <cellStyle name="_Power Cost Value Copy 11.30.05 gas 1.09.06 AURORA at 1.10.06_Direct Assignment Distribution Plant 2008 2 3 2" xfId="6566"/>
    <cellStyle name="_Power Cost Value Copy 11.30.05 gas 1.09.06 AURORA at 1.10.06_Direct Assignment Distribution Plant 2008 2 3 3" xfId="6567"/>
    <cellStyle name="_Power Cost Value Copy 11.30.05 gas 1.09.06 AURORA at 1.10.06_Direct Assignment Distribution Plant 2008 2 4" xfId="1754"/>
    <cellStyle name="_Power Cost Value Copy 11.30.05 gas 1.09.06 AURORA at 1.10.06_Direct Assignment Distribution Plant 2008 2 4 2" xfId="6568"/>
    <cellStyle name="_Power Cost Value Copy 11.30.05 gas 1.09.06 AURORA at 1.10.06_Direct Assignment Distribution Plant 2008 2 4 3" xfId="6569"/>
    <cellStyle name="_Power Cost Value Copy 11.30.05 gas 1.09.06 AURORA at 1.10.06_Direct Assignment Distribution Plant 2008 3" xfId="1755"/>
    <cellStyle name="_Power Cost Value Copy 11.30.05 gas 1.09.06 AURORA at 1.10.06_Direct Assignment Distribution Plant 2008 3 2" xfId="6570"/>
    <cellStyle name="_Power Cost Value Copy 11.30.05 gas 1.09.06 AURORA at 1.10.06_Direct Assignment Distribution Plant 2008 3 3" xfId="6571"/>
    <cellStyle name="_Power Cost Value Copy 11.30.05 gas 1.09.06 AURORA at 1.10.06_Direct Assignment Distribution Plant 2008 4" xfId="1756"/>
    <cellStyle name="_Power Cost Value Copy 11.30.05 gas 1.09.06 AURORA at 1.10.06_Direct Assignment Distribution Plant 2008 4 2" xfId="6572"/>
    <cellStyle name="_Power Cost Value Copy 11.30.05 gas 1.09.06 AURORA at 1.10.06_Direct Assignment Distribution Plant 2008 4 3" xfId="6573"/>
    <cellStyle name="_Power Cost Value Copy 11.30.05 gas 1.09.06 AURORA at 1.10.06_Direct Assignment Distribution Plant 2008 5" xfId="6574"/>
    <cellStyle name="_Power Cost Value Copy 11.30.05 gas 1.09.06 AURORA at 1.10.06_Direct Assignment Distribution Plant 2008 6" xfId="6575"/>
    <cellStyle name="_Power Cost Value Copy 11.30.05 gas 1.09.06 AURORA at 1.10.06_DWH-08 (Rate Spread &amp; Design Workpapers)" xfId="6576"/>
    <cellStyle name="_Power Cost Value Copy 11.30.05 gas 1.09.06 AURORA at 1.10.06_Electric COS Inputs" xfId="1757"/>
    <cellStyle name="_Power Cost Value Copy 11.30.05 gas 1.09.06 AURORA at 1.10.06_Electric COS Inputs 2" xfId="1758"/>
    <cellStyle name="_Power Cost Value Copy 11.30.05 gas 1.09.06 AURORA at 1.10.06_Electric COS Inputs 2 2" xfId="1759"/>
    <cellStyle name="_Power Cost Value Copy 11.30.05 gas 1.09.06 AURORA at 1.10.06_Electric COS Inputs 2 2 2" xfId="6577"/>
    <cellStyle name="_Power Cost Value Copy 11.30.05 gas 1.09.06 AURORA at 1.10.06_Electric COS Inputs 2 2 3" xfId="6578"/>
    <cellStyle name="_Power Cost Value Copy 11.30.05 gas 1.09.06 AURORA at 1.10.06_Electric COS Inputs 2 3" xfId="1760"/>
    <cellStyle name="_Power Cost Value Copy 11.30.05 gas 1.09.06 AURORA at 1.10.06_Electric COS Inputs 2 3 2" xfId="6579"/>
    <cellStyle name="_Power Cost Value Copy 11.30.05 gas 1.09.06 AURORA at 1.10.06_Electric COS Inputs 2 3 3" xfId="6580"/>
    <cellStyle name="_Power Cost Value Copy 11.30.05 gas 1.09.06 AURORA at 1.10.06_Electric COS Inputs 2 4" xfId="1761"/>
    <cellStyle name="_Power Cost Value Copy 11.30.05 gas 1.09.06 AURORA at 1.10.06_Electric COS Inputs 2 4 2" xfId="6581"/>
    <cellStyle name="_Power Cost Value Copy 11.30.05 gas 1.09.06 AURORA at 1.10.06_Electric COS Inputs 2 4 3" xfId="6582"/>
    <cellStyle name="_Power Cost Value Copy 11.30.05 gas 1.09.06 AURORA at 1.10.06_Electric COS Inputs 3" xfId="1762"/>
    <cellStyle name="_Power Cost Value Copy 11.30.05 gas 1.09.06 AURORA at 1.10.06_Electric COS Inputs 3 2" xfId="6583"/>
    <cellStyle name="_Power Cost Value Copy 11.30.05 gas 1.09.06 AURORA at 1.10.06_Electric COS Inputs 3 3" xfId="6584"/>
    <cellStyle name="_Power Cost Value Copy 11.30.05 gas 1.09.06 AURORA at 1.10.06_Electric COS Inputs 4" xfId="1763"/>
    <cellStyle name="_Power Cost Value Copy 11.30.05 gas 1.09.06 AURORA at 1.10.06_Electric COS Inputs 4 2" xfId="6585"/>
    <cellStyle name="_Power Cost Value Copy 11.30.05 gas 1.09.06 AURORA at 1.10.06_Electric COS Inputs 4 3" xfId="6586"/>
    <cellStyle name="_Power Cost Value Copy 11.30.05 gas 1.09.06 AURORA at 1.10.06_Electric COS Inputs 5" xfId="6587"/>
    <cellStyle name="_Power Cost Value Copy 11.30.05 gas 1.09.06 AURORA at 1.10.06_Electric COS Inputs 6" xfId="6588"/>
    <cellStyle name="_Power Cost Value Copy 11.30.05 gas 1.09.06 AURORA at 1.10.06_Electric Rate Spread and Rate Design 3.23.09" xfId="1764"/>
    <cellStyle name="_Power Cost Value Copy 11.30.05 gas 1.09.06 AURORA at 1.10.06_Electric Rate Spread and Rate Design 3.23.09 2" xfId="1765"/>
    <cellStyle name="_Power Cost Value Copy 11.30.05 gas 1.09.06 AURORA at 1.10.06_Electric Rate Spread and Rate Design 3.23.09 2 2" xfId="1766"/>
    <cellStyle name="_Power Cost Value Copy 11.30.05 gas 1.09.06 AURORA at 1.10.06_Electric Rate Spread and Rate Design 3.23.09 2 2 2" xfId="6589"/>
    <cellStyle name="_Power Cost Value Copy 11.30.05 gas 1.09.06 AURORA at 1.10.06_Electric Rate Spread and Rate Design 3.23.09 2 2 3" xfId="6590"/>
    <cellStyle name="_Power Cost Value Copy 11.30.05 gas 1.09.06 AURORA at 1.10.06_Electric Rate Spread and Rate Design 3.23.09 2 3" xfId="1767"/>
    <cellStyle name="_Power Cost Value Copy 11.30.05 gas 1.09.06 AURORA at 1.10.06_Electric Rate Spread and Rate Design 3.23.09 2 3 2" xfId="6591"/>
    <cellStyle name="_Power Cost Value Copy 11.30.05 gas 1.09.06 AURORA at 1.10.06_Electric Rate Spread and Rate Design 3.23.09 2 3 3" xfId="6592"/>
    <cellStyle name="_Power Cost Value Copy 11.30.05 gas 1.09.06 AURORA at 1.10.06_Electric Rate Spread and Rate Design 3.23.09 2 4" xfId="1768"/>
    <cellStyle name="_Power Cost Value Copy 11.30.05 gas 1.09.06 AURORA at 1.10.06_Electric Rate Spread and Rate Design 3.23.09 2 4 2" xfId="6593"/>
    <cellStyle name="_Power Cost Value Copy 11.30.05 gas 1.09.06 AURORA at 1.10.06_Electric Rate Spread and Rate Design 3.23.09 2 4 3" xfId="6594"/>
    <cellStyle name="_Power Cost Value Copy 11.30.05 gas 1.09.06 AURORA at 1.10.06_Electric Rate Spread and Rate Design 3.23.09 3" xfId="1769"/>
    <cellStyle name="_Power Cost Value Copy 11.30.05 gas 1.09.06 AURORA at 1.10.06_Electric Rate Spread and Rate Design 3.23.09 3 2" xfId="6595"/>
    <cellStyle name="_Power Cost Value Copy 11.30.05 gas 1.09.06 AURORA at 1.10.06_Electric Rate Spread and Rate Design 3.23.09 3 3" xfId="6596"/>
    <cellStyle name="_Power Cost Value Copy 11.30.05 gas 1.09.06 AURORA at 1.10.06_Electric Rate Spread and Rate Design 3.23.09 4" xfId="1770"/>
    <cellStyle name="_Power Cost Value Copy 11.30.05 gas 1.09.06 AURORA at 1.10.06_Electric Rate Spread and Rate Design 3.23.09 4 2" xfId="6597"/>
    <cellStyle name="_Power Cost Value Copy 11.30.05 gas 1.09.06 AURORA at 1.10.06_Electric Rate Spread and Rate Design 3.23.09 4 3" xfId="6598"/>
    <cellStyle name="_Power Cost Value Copy 11.30.05 gas 1.09.06 AURORA at 1.10.06_Electric Rate Spread and Rate Design 3.23.09 5" xfId="6599"/>
    <cellStyle name="_Power Cost Value Copy 11.30.05 gas 1.09.06 AURORA at 1.10.06_Electric Rate Spread and Rate Design 3.23.09 6" xfId="6600"/>
    <cellStyle name="_Power Cost Value Copy 11.30.05 gas 1.09.06 AURORA at 1.10.06_Exhibit D fr R Gho 12-31-08" xfId="6601"/>
    <cellStyle name="_Power Cost Value Copy 11.30.05 gas 1.09.06 AURORA at 1.10.06_Exhibit D fr R Gho 12-31-08 2" xfId="6602"/>
    <cellStyle name="_Power Cost Value Copy 11.30.05 gas 1.09.06 AURORA at 1.10.06_Exhibit D fr R Gho 12-31-08 3" xfId="6603"/>
    <cellStyle name="_Power Cost Value Copy 11.30.05 gas 1.09.06 AURORA at 1.10.06_Exhibit D fr R Gho 12-31-08 v2" xfId="6604"/>
    <cellStyle name="_Power Cost Value Copy 11.30.05 gas 1.09.06 AURORA at 1.10.06_Exhibit D fr R Gho 12-31-08 v2 2" xfId="6605"/>
    <cellStyle name="_Power Cost Value Copy 11.30.05 gas 1.09.06 AURORA at 1.10.06_Exhibit D fr R Gho 12-31-08 v2 3" xfId="6606"/>
    <cellStyle name="_Power Cost Value Copy 11.30.05 gas 1.09.06 AURORA at 1.10.06_Exhibit D fr R Gho 12-31-08 v2_NIM Summary" xfId="6607"/>
    <cellStyle name="_Power Cost Value Copy 11.30.05 gas 1.09.06 AURORA at 1.10.06_Exhibit D fr R Gho 12-31-08 v2_NIM Summary 2" xfId="6608"/>
    <cellStyle name="_Power Cost Value Copy 11.30.05 gas 1.09.06 AURORA at 1.10.06_Exhibit D fr R Gho 12-31-08_NIM Summary" xfId="6609"/>
    <cellStyle name="_Power Cost Value Copy 11.30.05 gas 1.09.06 AURORA at 1.10.06_Exhibit D fr R Gho 12-31-08_NIM Summary 2" xfId="6610"/>
    <cellStyle name="_Power Cost Value Copy 11.30.05 gas 1.09.06 AURORA at 1.10.06_Final 2008 PTC Rate Design Workpapers 10.27.08" xfId="6611"/>
    <cellStyle name="_Power Cost Value Copy 11.30.05 gas 1.09.06 AURORA at 1.10.06_Final 2009 Electric Low Income Workpapers" xfId="6612"/>
    <cellStyle name="_Power Cost Value Copy 11.30.05 gas 1.09.06 AURORA at 1.10.06_Gas Rev Req Model (2010 GRC)" xfId="6613"/>
    <cellStyle name="_Power Cost Value Copy 11.30.05 gas 1.09.06 AURORA at 1.10.06_Hopkins Ridge Prepaid Tran - Interest Earned RY 12ME Feb  '11" xfId="6614"/>
    <cellStyle name="_Power Cost Value Copy 11.30.05 gas 1.09.06 AURORA at 1.10.06_Hopkins Ridge Prepaid Tran - Interest Earned RY 12ME Feb  '11 2" xfId="6615"/>
    <cellStyle name="_Power Cost Value Copy 11.30.05 gas 1.09.06 AURORA at 1.10.06_Hopkins Ridge Prepaid Tran - Interest Earned RY 12ME Feb  '11_NIM Summary" xfId="6616"/>
    <cellStyle name="_Power Cost Value Copy 11.30.05 gas 1.09.06 AURORA at 1.10.06_Hopkins Ridge Prepaid Tran - Interest Earned RY 12ME Feb  '11_NIM Summary 2" xfId="6617"/>
    <cellStyle name="_Power Cost Value Copy 11.30.05 gas 1.09.06 AURORA at 1.10.06_Hopkins Ridge Prepaid Tran - Interest Earned RY 12ME Feb  '11_Transmission Workbook for May BOD" xfId="6618"/>
    <cellStyle name="_Power Cost Value Copy 11.30.05 gas 1.09.06 AURORA at 1.10.06_Hopkins Ridge Prepaid Tran - Interest Earned RY 12ME Feb  '11_Transmission Workbook for May BOD 2" xfId="6619"/>
    <cellStyle name="_Power Cost Value Copy 11.30.05 gas 1.09.06 AURORA at 1.10.06_INPUTS" xfId="1771"/>
    <cellStyle name="_Power Cost Value Copy 11.30.05 gas 1.09.06 AURORA at 1.10.06_INPUTS 2" xfId="1772"/>
    <cellStyle name="_Power Cost Value Copy 11.30.05 gas 1.09.06 AURORA at 1.10.06_INPUTS 2 2" xfId="1773"/>
    <cellStyle name="_Power Cost Value Copy 11.30.05 gas 1.09.06 AURORA at 1.10.06_INPUTS 2 2 2" xfId="6620"/>
    <cellStyle name="_Power Cost Value Copy 11.30.05 gas 1.09.06 AURORA at 1.10.06_INPUTS 2 2 3" xfId="6621"/>
    <cellStyle name="_Power Cost Value Copy 11.30.05 gas 1.09.06 AURORA at 1.10.06_INPUTS 2 3" xfId="1774"/>
    <cellStyle name="_Power Cost Value Copy 11.30.05 gas 1.09.06 AURORA at 1.10.06_INPUTS 2 3 2" xfId="6622"/>
    <cellStyle name="_Power Cost Value Copy 11.30.05 gas 1.09.06 AURORA at 1.10.06_INPUTS 2 3 3" xfId="6623"/>
    <cellStyle name="_Power Cost Value Copy 11.30.05 gas 1.09.06 AURORA at 1.10.06_INPUTS 2 4" xfId="1775"/>
    <cellStyle name="_Power Cost Value Copy 11.30.05 gas 1.09.06 AURORA at 1.10.06_INPUTS 2 4 2" xfId="6624"/>
    <cellStyle name="_Power Cost Value Copy 11.30.05 gas 1.09.06 AURORA at 1.10.06_INPUTS 2 4 3" xfId="6625"/>
    <cellStyle name="_Power Cost Value Copy 11.30.05 gas 1.09.06 AURORA at 1.10.06_INPUTS 3" xfId="1776"/>
    <cellStyle name="_Power Cost Value Copy 11.30.05 gas 1.09.06 AURORA at 1.10.06_INPUTS 3 2" xfId="6626"/>
    <cellStyle name="_Power Cost Value Copy 11.30.05 gas 1.09.06 AURORA at 1.10.06_INPUTS 3 3" xfId="6627"/>
    <cellStyle name="_Power Cost Value Copy 11.30.05 gas 1.09.06 AURORA at 1.10.06_INPUTS 4" xfId="1777"/>
    <cellStyle name="_Power Cost Value Copy 11.30.05 gas 1.09.06 AURORA at 1.10.06_INPUTS 4 2" xfId="6628"/>
    <cellStyle name="_Power Cost Value Copy 11.30.05 gas 1.09.06 AURORA at 1.10.06_INPUTS 4 3" xfId="6629"/>
    <cellStyle name="_Power Cost Value Copy 11.30.05 gas 1.09.06 AURORA at 1.10.06_INPUTS 5" xfId="6630"/>
    <cellStyle name="_Power Cost Value Copy 11.30.05 gas 1.09.06 AURORA at 1.10.06_INPUTS 6" xfId="6631"/>
    <cellStyle name="_Power Cost Value Copy 11.30.05 gas 1.09.06 AURORA at 1.10.06_Leased Transformer &amp; Substation Plant &amp; Rev 12-2009" xfId="1778"/>
    <cellStyle name="_Power Cost Value Copy 11.30.05 gas 1.09.06 AURORA at 1.10.06_Leased Transformer &amp; Substation Plant &amp; Rev 12-2009 2" xfId="1779"/>
    <cellStyle name="_Power Cost Value Copy 11.30.05 gas 1.09.06 AURORA at 1.10.06_Leased Transformer &amp; Substation Plant &amp; Rev 12-2009 2 2" xfId="1780"/>
    <cellStyle name="_Power Cost Value Copy 11.30.05 gas 1.09.06 AURORA at 1.10.06_Leased Transformer &amp; Substation Plant &amp; Rev 12-2009 2 2 2" xfId="6632"/>
    <cellStyle name="_Power Cost Value Copy 11.30.05 gas 1.09.06 AURORA at 1.10.06_Leased Transformer &amp; Substation Plant &amp; Rev 12-2009 2 2 3" xfId="6633"/>
    <cellStyle name="_Power Cost Value Copy 11.30.05 gas 1.09.06 AURORA at 1.10.06_Leased Transformer &amp; Substation Plant &amp; Rev 12-2009 2 3" xfId="1781"/>
    <cellStyle name="_Power Cost Value Copy 11.30.05 gas 1.09.06 AURORA at 1.10.06_Leased Transformer &amp; Substation Plant &amp; Rev 12-2009 2 3 2" xfId="6634"/>
    <cellStyle name="_Power Cost Value Copy 11.30.05 gas 1.09.06 AURORA at 1.10.06_Leased Transformer &amp; Substation Plant &amp; Rev 12-2009 2 3 3" xfId="6635"/>
    <cellStyle name="_Power Cost Value Copy 11.30.05 gas 1.09.06 AURORA at 1.10.06_Leased Transformer &amp; Substation Plant &amp; Rev 12-2009 2 4" xfId="1782"/>
    <cellStyle name="_Power Cost Value Copy 11.30.05 gas 1.09.06 AURORA at 1.10.06_Leased Transformer &amp; Substation Plant &amp; Rev 12-2009 2 4 2" xfId="6636"/>
    <cellStyle name="_Power Cost Value Copy 11.30.05 gas 1.09.06 AURORA at 1.10.06_Leased Transformer &amp; Substation Plant &amp; Rev 12-2009 2 4 3" xfId="6637"/>
    <cellStyle name="_Power Cost Value Copy 11.30.05 gas 1.09.06 AURORA at 1.10.06_Leased Transformer &amp; Substation Plant &amp; Rev 12-2009 3" xfId="1783"/>
    <cellStyle name="_Power Cost Value Copy 11.30.05 gas 1.09.06 AURORA at 1.10.06_Leased Transformer &amp; Substation Plant &amp; Rev 12-2009 3 2" xfId="6638"/>
    <cellStyle name="_Power Cost Value Copy 11.30.05 gas 1.09.06 AURORA at 1.10.06_Leased Transformer &amp; Substation Plant &amp; Rev 12-2009 3 3" xfId="6639"/>
    <cellStyle name="_Power Cost Value Copy 11.30.05 gas 1.09.06 AURORA at 1.10.06_Leased Transformer &amp; Substation Plant &amp; Rev 12-2009 4" xfId="1784"/>
    <cellStyle name="_Power Cost Value Copy 11.30.05 gas 1.09.06 AURORA at 1.10.06_Leased Transformer &amp; Substation Plant &amp; Rev 12-2009 4 2" xfId="6640"/>
    <cellStyle name="_Power Cost Value Copy 11.30.05 gas 1.09.06 AURORA at 1.10.06_Leased Transformer &amp; Substation Plant &amp; Rev 12-2009 4 3" xfId="6641"/>
    <cellStyle name="_Power Cost Value Copy 11.30.05 gas 1.09.06 AURORA at 1.10.06_Leased Transformer &amp; Substation Plant &amp; Rev 12-2009 5" xfId="6642"/>
    <cellStyle name="_Power Cost Value Copy 11.30.05 gas 1.09.06 AURORA at 1.10.06_Leased Transformer &amp; Substation Plant &amp; Rev 12-2009 6" xfId="6643"/>
    <cellStyle name="_Power Cost Value Copy 11.30.05 gas 1.09.06 AURORA at 1.10.06_NIM Summary" xfId="6644"/>
    <cellStyle name="_Power Cost Value Copy 11.30.05 gas 1.09.06 AURORA at 1.10.06_NIM Summary 09GRC" xfId="6645"/>
    <cellStyle name="_Power Cost Value Copy 11.30.05 gas 1.09.06 AURORA at 1.10.06_NIM Summary 09GRC 2" xfId="6646"/>
    <cellStyle name="_Power Cost Value Copy 11.30.05 gas 1.09.06 AURORA at 1.10.06_NIM Summary 2" xfId="6647"/>
    <cellStyle name="_Power Cost Value Copy 11.30.05 gas 1.09.06 AURORA at 1.10.06_NIM Summary 3" xfId="6648"/>
    <cellStyle name="_Power Cost Value Copy 11.30.05 gas 1.09.06 AURORA at 1.10.06_NIM Summary 4" xfId="6649"/>
    <cellStyle name="_Power Cost Value Copy 11.30.05 gas 1.09.06 AURORA at 1.10.06_NIM Summary 5" xfId="6650"/>
    <cellStyle name="_Power Cost Value Copy 11.30.05 gas 1.09.06 AURORA at 1.10.06_NIM Summary 6" xfId="6651"/>
    <cellStyle name="_Power Cost Value Copy 11.30.05 gas 1.09.06 AURORA at 1.10.06_NIM Summary 7" xfId="6652"/>
    <cellStyle name="_Power Cost Value Copy 11.30.05 gas 1.09.06 AURORA at 1.10.06_NIM Summary 8" xfId="6653"/>
    <cellStyle name="_Power Cost Value Copy 11.30.05 gas 1.09.06 AURORA at 1.10.06_NIM Summary 9" xfId="6654"/>
    <cellStyle name="_Power Cost Value Copy 11.30.05 gas 1.09.06 AURORA at 1.10.06_PCA 10 -  Exhibit D from A Kellogg Jan 2011" xfId="6655"/>
    <cellStyle name="_Power Cost Value Copy 11.30.05 gas 1.09.06 AURORA at 1.10.06_PCA 10 -  Exhibit D from A Kellogg July 2011" xfId="6656"/>
    <cellStyle name="_Power Cost Value Copy 11.30.05 gas 1.09.06 AURORA at 1.10.06_PCA 10 -  Exhibit D from S Free Rcv'd 12-11" xfId="6657"/>
    <cellStyle name="_Power Cost Value Copy 11.30.05 gas 1.09.06 AURORA at 1.10.06_PCA 7 - Exhibit D update 11_30_08 (2)" xfId="6658"/>
    <cellStyle name="_Power Cost Value Copy 11.30.05 gas 1.09.06 AURORA at 1.10.06_PCA 7 - Exhibit D update 11_30_08 (2) 2" xfId="6659"/>
    <cellStyle name="_Power Cost Value Copy 11.30.05 gas 1.09.06 AURORA at 1.10.06_PCA 7 - Exhibit D update 11_30_08 (2) 2 2" xfId="6660"/>
    <cellStyle name="_Power Cost Value Copy 11.30.05 gas 1.09.06 AURORA at 1.10.06_PCA 7 - Exhibit D update 11_30_08 (2) 3" xfId="6661"/>
    <cellStyle name="_Power Cost Value Copy 11.30.05 gas 1.09.06 AURORA at 1.10.06_PCA 7 - Exhibit D update 11_30_08 (2) 4" xfId="6662"/>
    <cellStyle name="_Power Cost Value Copy 11.30.05 gas 1.09.06 AURORA at 1.10.06_PCA 7 - Exhibit D update 11_30_08 (2)_NIM Summary" xfId="6663"/>
    <cellStyle name="_Power Cost Value Copy 11.30.05 gas 1.09.06 AURORA at 1.10.06_PCA 7 - Exhibit D update 11_30_08 (2)_NIM Summary 2" xfId="6664"/>
    <cellStyle name="_Power Cost Value Copy 11.30.05 gas 1.09.06 AURORA at 1.10.06_PCA 8 - Exhibit D update 12_31_09" xfId="6665"/>
    <cellStyle name="_Power Cost Value Copy 11.30.05 gas 1.09.06 AURORA at 1.10.06_PCA 8 - Exhibit D update 12_31_09 2" xfId="6666"/>
    <cellStyle name="_Power Cost Value Copy 11.30.05 gas 1.09.06 AURORA at 1.10.06_PCA 9 -  Exhibit D April 2010" xfId="6667"/>
    <cellStyle name="_Power Cost Value Copy 11.30.05 gas 1.09.06 AURORA at 1.10.06_PCA 9 -  Exhibit D April 2010 (3)" xfId="6668"/>
    <cellStyle name="_Power Cost Value Copy 11.30.05 gas 1.09.06 AURORA at 1.10.06_PCA 9 -  Exhibit D April 2010 (3) 2" xfId="6669"/>
    <cellStyle name="_Power Cost Value Copy 11.30.05 gas 1.09.06 AURORA at 1.10.06_PCA 9 -  Exhibit D April 2010 2" xfId="6670"/>
    <cellStyle name="_Power Cost Value Copy 11.30.05 gas 1.09.06 AURORA at 1.10.06_PCA 9 -  Exhibit D April 2010 3" xfId="6671"/>
    <cellStyle name="_Power Cost Value Copy 11.30.05 gas 1.09.06 AURORA at 1.10.06_PCA 9 -  Exhibit D Feb 2010" xfId="6672"/>
    <cellStyle name="_Power Cost Value Copy 11.30.05 gas 1.09.06 AURORA at 1.10.06_PCA 9 -  Exhibit D Feb 2010 2" xfId="6673"/>
    <cellStyle name="_Power Cost Value Copy 11.30.05 gas 1.09.06 AURORA at 1.10.06_PCA 9 -  Exhibit D Feb 2010 v2" xfId="6674"/>
    <cellStyle name="_Power Cost Value Copy 11.30.05 gas 1.09.06 AURORA at 1.10.06_PCA 9 -  Exhibit D Feb 2010 v2 2" xfId="6675"/>
    <cellStyle name="_Power Cost Value Copy 11.30.05 gas 1.09.06 AURORA at 1.10.06_PCA 9 -  Exhibit D Feb 2010 WF" xfId="6676"/>
    <cellStyle name="_Power Cost Value Copy 11.30.05 gas 1.09.06 AURORA at 1.10.06_PCA 9 -  Exhibit D Feb 2010 WF 2" xfId="6677"/>
    <cellStyle name="_Power Cost Value Copy 11.30.05 gas 1.09.06 AURORA at 1.10.06_PCA 9 -  Exhibit D Jan 2010" xfId="6678"/>
    <cellStyle name="_Power Cost Value Copy 11.30.05 gas 1.09.06 AURORA at 1.10.06_PCA 9 -  Exhibit D Jan 2010 2" xfId="6679"/>
    <cellStyle name="_Power Cost Value Copy 11.30.05 gas 1.09.06 AURORA at 1.10.06_PCA 9 -  Exhibit D March 2010 (2)" xfId="6680"/>
    <cellStyle name="_Power Cost Value Copy 11.30.05 gas 1.09.06 AURORA at 1.10.06_PCA 9 -  Exhibit D March 2010 (2) 2" xfId="6681"/>
    <cellStyle name="_Power Cost Value Copy 11.30.05 gas 1.09.06 AURORA at 1.10.06_PCA 9 -  Exhibit D Nov 2010" xfId="6682"/>
    <cellStyle name="_Power Cost Value Copy 11.30.05 gas 1.09.06 AURORA at 1.10.06_PCA 9 -  Exhibit D Nov 2010 2" xfId="6683"/>
    <cellStyle name="_Power Cost Value Copy 11.30.05 gas 1.09.06 AURORA at 1.10.06_PCA 9 - Exhibit D at August 2010" xfId="6684"/>
    <cellStyle name="_Power Cost Value Copy 11.30.05 gas 1.09.06 AURORA at 1.10.06_PCA 9 - Exhibit D at August 2010 2" xfId="6685"/>
    <cellStyle name="_Power Cost Value Copy 11.30.05 gas 1.09.06 AURORA at 1.10.06_PCA 9 - Exhibit D June 2010 GRC" xfId="6686"/>
    <cellStyle name="_Power Cost Value Copy 11.30.05 gas 1.09.06 AURORA at 1.10.06_PCA 9 - Exhibit D June 2010 GRC 2" xfId="6687"/>
    <cellStyle name="_Power Cost Value Copy 11.30.05 gas 1.09.06 AURORA at 1.10.06_Power Costs - Comparison bx Rbtl-Staff-Jt-PC" xfId="1785"/>
    <cellStyle name="_Power Cost Value Copy 11.30.05 gas 1.09.06 AURORA at 1.10.06_Power Costs - Comparison bx Rbtl-Staff-Jt-PC 2" xfId="1786"/>
    <cellStyle name="_Power Cost Value Copy 11.30.05 gas 1.09.06 AURORA at 1.10.06_Power Costs - Comparison bx Rbtl-Staff-Jt-PC 2 2" xfId="6688"/>
    <cellStyle name="_Power Cost Value Copy 11.30.05 gas 1.09.06 AURORA at 1.10.06_Power Costs - Comparison bx Rbtl-Staff-Jt-PC 2 3" xfId="6689"/>
    <cellStyle name="_Power Cost Value Copy 11.30.05 gas 1.09.06 AURORA at 1.10.06_Power Costs - Comparison bx Rbtl-Staff-Jt-PC 3" xfId="6690"/>
    <cellStyle name="_Power Cost Value Copy 11.30.05 gas 1.09.06 AURORA at 1.10.06_Power Costs - Comparison bx Rbtl-Staff-Jt-PC 4" xfId="6691"/>
    <cellStyle name="_Power Cost Value Copy 11.30.05 gas 1.09.06 AURORA at 1.10.06_Power Costs - Comparison bx Rbtl-Staff-Jt-PC_Adj Bench DR 3 for Initial Briefs (Electric)" xfId="1787"/>
    <cellStyle name="_Power Cost Value Copy 11.30.05 gas 1.09.06 AURORA at 1.10.06_Power Costs - Comparison bx Rbtl-Staff-Jt-PC_Adj Bench DR 3 for Initial Briefs (Electric) 2" xfId="1788"/>
    <cellStyle name="_Power Cost Value Copy 11.30.05 gas 1.09.06 AURORA at 1.10.06_Power Costs - Comparison bx Rbtl-Staff-Jt-PC_Adj Bench DR 3 for Initial Briefs (Electric) 2 2" xfId="6692"/>
    <cellStyle name="_Power Cost Value Copy 11.30.05 gas 1.09.06 AURORA at 1.10.06_Power Costs - Comparison bx Rbtl-Staff-Jt-PC_Adj Bench DR 3 for Initial Briefs (Electric) 2 3" xfId="6693"/>
    <cellStyle name="_Power Cost Value Copy 11.30.05 gas 1.09.06 AURORA at 1.10.06_Power Costs - Comparison bx Rbtl-Staff-Jt-PC_Adj Bench DR 3 for Initial Briefs (Electric) 3" xfId="6694"/>
    <cellStyle name="_Power Cost Value Copy 11.30.05 gas 1.09.06 AURORA at 1.10.06_Power Costs - Comparison bx Rbtl-Staff-Jt-PC_Adj Bench DR 3 for Initial Briefs (Electric) 4" xfId="6695"/>
    <cellStyle name="_Power Cost Value Copy 11.30.05 gas 1.09.06 AURORA at 1.10.06_Power Costs - Comparison bx Rbtl-Staff-Jt-PC_Electric Rev Req Model (2009 GRC) Rebuttal" xfId="1789"/>
    <cellStyle name="_Power Cost Value Copy 11.30.05 gas 1.09.06 AURORA at 1.10.06_Power Costs - Comparison bx Rbtl-Staff-Jt-PC_Electric Rev Req Model (2009 GRC) Rebuttal 2" xfId="1790"/>
    <cellStyle name="_Power Cost Value Copy 11.30.05 gas 1.09.06 AURORA at 1.10.06_Power Costs - Comparison bx Rbtl-Staff-Jt-PC_Electric Rev Req Model (2009 GRC) Rebuttal 2 2" xfId="6696"/>
    <cellStyle name="_Power Cost Value Copy 11.30.05 gas 1.09.06 AURORA at 1.10.06_Power Costs - Comparison bx Rbtl-Staff-Jt-PC_Electric Rev Req Model (2009 GRC) Rebuttal 2 3" xfId="6697"/>
    <cellStyle name="_Power Cost Value Copy 11.30.05 gas 1.09.06 AURORA at 1.10.06_Power Costs - Comparison bx Rbtl-Staff-Jt-PC_Electric Rev Req Model (2009 GRC) Rebuttal 3" xfId="6698"/>
    <cellStyle name="_Power Cost Value Copy 11.30.05 gas 1.09.06 AURORA at 1.10.06_Power Costs - Comparison bx Rbtl-Staff-Jt-PC_Electric Rev Req Model (2009 GRC) Rebuttal 4" xfId="6699"/>
    <cellStyle name="_Power Cost Value Copy 11.30.05 gas 1.09.06 AURORA at 1.10.06_Power Costs - Comparison bx Rbtl-Staff-Jt-PC_Electric Rev Req Model (2009 GRC) Rebuttal REmoval of New  WH Solar AdjustMI" xfId="1791"/>
    <cellStyle name="_Power Cost Value Copy 11.30.05 gas 1.09.06 AURORA at 1.10.06_Power Costs - Comparison bx Rbtl-Staff-Jt-PC_Electric Rev Req Model (2009 GRC) Rebuttal REmoval of New  WH Solar AdjustMI 2" xfId="1792"/>
    <cellStyle name="_Power Cost Value Copy 11.30.05 gas 1.09.06 AURORA at 1.10.06_Power Costs - Comparison bx Rbtl-Staff-Jt-PC_Electric Rev Req Model (2009 GRC) Rebuttal REmoval of New  WH Solar AdjustMI 2 2" xfId="6700"/>
    <cellStyle name="_Power Cost Value Copy 11.30.05 gas 1.09.06 AURORA at 1.10.06_Power Costs - Comparison bx Rbtl-Staff-Jt-PC_Electric Rev Req Model (2009 GRC) Rebuttal REmoval of New  WH Solar AdjustMI 2 3" xfId="6701"/>
    <cellStyle name="_Power Cost Value Copy 11.30.05 gas 1.09.06 AURORA at 1.10.06_Power Costs - Comparison bx Rbtl-Staff-Jt-PC_Electric Rev Req Model (2009 GRC) Rebuttal REmoval of New  WH Solar AdjustMI 3" xfId="6702"/>
    <cellStyle name="_Power Cost Value Copy 11.30.05 gas 1.09.06 AURORA at 1.10.06_Power Costs - Comparison bx Rbtl-Staff-Jt-PC_Electric Rev Req Model (2009 GRC) Rebuttal REmoval of New  WH Solar AdjustMI 4" xfId="6703"/>
    <cellStyle name="_Power Cost Value Copy 11.30.05 gas 1.09.06 AURORA at 1.10.06_Power Costs - Comparison bx Rbtl-Staff-Jt-PC_Electric Rev Req Model (2009 GRC) Revised 01-18-2010" xfId="1793"/>
    <cellStyle name="_Power Cost Value Copy 11.30.05 gas 1.09.06 AURORA at 1.10.06_Power Costs - Comparison bx Rbtl-Staff-Jt-PC_Electric Rev Req Model (2009 GRC) Revised 01-18-2010 2" xfId="1794"/>
    <cellStyle name="_Power Cost Value Copy 11.30.05 gas 1.09.06 AURORA at 1.10.06_Power Costs - Comparison bx Rbtl-Staff-Jt-PC_Electric Rev Req Model (2009 GRC) Revised 01-18-2010 2 2" xfId="6704"/>
    <cellStyle name="_Power Cost Value Copy 11.30.05 gas 1.09.06 AURORA at 1.10.06_Power Costs - Comparison bx Rbtl-Staff-Jt-PC_Electric Rev Req Model (2009 GRC) Revised 01-18-2010 2 3" xfId="6705"/>
    <cellStyle name="_Power Cost Value Copy 11.30.05 gas 1.09.06 AURORA at 1.10.06_Power Costs - Comparison bx Rbtl-Staff-Jt-PC_Electric Rev Req Model (2009 GRC) Revised 01-18-2010 3" xfId="6706"/>
    <cellStyle name="_Power Cost Value Copy 11.30.05 gas 1.09.06 AURORA at 1.10.06_Power Costs - Comparison bx Rbtl-Staff-Jt-PC_Electric Rev Req Model (2009 GRC) Revised 01-18-2010 4" xfId="6707"/>
    <cellStyle name="_Power Cost Value Copy 11.30.05 gas 1.09.06 AURORA at 1.10.06_Power Costs - Comparison bx Rbtl-Staff-Jt-PC_Final Order Electric EXHIBIT A-1" xfId="1795"/>
    <cellStyle name="_Power Cost Value Copy 11.30.05 gas 1.09.06 AURORA at 1.10.06_Power Costs - Comparison bx Rbtl-Staff-Jt-PC_Final Order Electric EXHIBIT A-1 2" xfId="1796"/>
    <cellStyle name="_Power Cost Value Copy 11.30.05 gas 1.09.06 AURORA at 1.10.06_Power Costs - Comparison bx Rbtl-Staff-Jt-PC_Final Order Electric EXHIBIT A-1 2 2" xfId="6708"/>
    <cellStyle name="_Power Cost Value Copy 11.30.05 gas 1.09.06 AURORA at 1.10.06_Power Costs - Comparison bx Rbtl-Staff-Jt-PC_Final Order Electric EXHIBIT A-1 2 3" xfId="6709"/>
    <cellStyle name="_Power Cost Value Copy 11.30.05 gas 1.09.06 AURORA at 1.10.06_Power Costs - Comparison bx Rbtl-Staff-Jt-PC_Final Order Electric EXHIBIT A-1 3" xfId="6710"/>
    <cellStyle name="_Power Cost Value Copy 11.30.05 gas 1.09.06 AURORA at 1.10.06_Power Costs - Comparison bx Rbtl-Staff-Jt-PC_Final Order Electric EXHIBIT A-1 4" xfId="6711"/>
    <cellStyle name="_Power Cost Value Copy 11.30.05 gas 1.09.06 AURORA at 1.10.06_Production Adj 4.37" xfId="1797"/>
    <cellStyle name="_Power Cost Value Copy 11.30.05 gas 1.09.06 AURORA at 1.10.06_Production Adj 4.37 2" xfId="1798"/>
    <cellStyle name="_Power Cost Value Copy 11.30.05 gas 1.09.06 AURORA at 1.10.06_Production Adj 4.37 2 2" xfId="6712"/>
    <cellStyle name="_Power Cost Value Copy 11.30.05 gas 1.09.06 AURORA at 1.10.06_Production Adj 4.37 2 3" xfId="6713"/>
    <cellStyle name="_Power Cost Value Copy 11.30.05 gas 1.09.06 AURORA at 1.10.06_Production Adj 4.37 3" xfId="6714"/>
    <cellStyle name="_Power Cost Value Copy 11.30.05 gas 1.09.06 AURORA at 1.10.06_Purchased Power Adj 4.03" xfId="1799"/>
    <cellStyle name="_Power Cost Value Copy 11.30.05 gas 1.09.06 AURORA at 1.10.06_Purchased Power Adj 4.03 2" xfId="1800"/>
    <cellStyle name="_Power Cost Value Copy 11.30.05 gas 1.09.06 AURORA at 1.10.06_Purchased Power Adj 4.03 2 2" xfId="6715"/>
    <cellStyle name="_Power Cost Value Copy 11.30.05 gas 1.09.06 AURORA at 1.10.06_Purchased Power Adj 4.03 2 3" xfId="6716"/>
    <cellStyle name="_Power Cost Value Copy 11.30.05 gas 1.09.06 AURORA at 1.10.06_Purchased Power Adj 4.03 3" xfId="6717"/>
    <cellStyle name="_Power Cost Value Copy 11.30.05 gas 1.09.06 AURORA at 1.10.06_Rate Design Sch 24" xfId="1801"/>
    <cellStyle name="_Power Cost Value Copy 11.30.05 gas 1.09.06 AURORA at 1.10.06_Rate Design Sch 24 2" xfId="6718"/>
    <cellStyle name="_Power Cost Value Copy 11.30.05 gas 1.09.06 AURORA at 1.10.06_Rate Design Sch 24 3" xfId="6719"/>
    <cellStyle name="_Power Cost Value Copy 11.30.05 gas 1.09.06 AURORA at 1.10.06_Rate Design Sch 25" xfId="1802"/>
    <cellStyle name="_Power Cost Value Copy 11.30.05 gas 1.09.06 AURORA at 1.10.06_Rate Design Sch 25 2" xfId="1803"/>
    <cellStyle name="_Power Cost Value Copy 11.30.05 gas 1.09.06 AURORA at 1.10.06_Rate Design Sch 25 2 2" xfId="6720"/>
    <cellStyle name="_Power Cost Value Copy 11.30.05 gas 1.09.06 AURORA at 1.10.06_Rate Design Sch 25 2 3" xfId="6721"/>
    <cellStyle name="_Power Cost Value Copy 11.30.05 gas 1.09.06 AURORA at 1.10.06_Rate Design Sch 25 3" xfId="6722"/>
    <cellStyle name="_Power Cost Value Copy 11.30.05 gas 1.09.06 AURORA at 1.10.06_Rate Design Sch 25 4" xfId="6723"/>
    <cellStyle name="_Power Cost Value Copy 11.30.05 gas 1.09.06 AURORA at 1.10.06_Rate Design Sch 26" xfId="1804"/>
    <cellStyle name="_Power Cost Value Copy 11.30.05 gas 1.09.06 AURORA at 1.10.06_Rate Design Sch 26 2" xfId="1805"/>
    <cellStyle name="_Power Cost Value Copy 11.30.05 gas 1.09.06 AURORA at 1.10.06_Rate Design Sch 26 2 2" xfId="6724"/>
    <cellStyle name="_Power Cost Value Copy 11.30.05 gas 1.09.06 AURORA at 1.10.06_Rate Design Sch 26 2 3" xfId="6725"/>
    <cellStyle name="_Power Cost Value Copy 11.30.05 gas 1.09.06 AURORA at 1.10.06_Rate Design Sch 26 3" xfId="6726"/>
    <cellStyle name="_Power Cost Value Copy 11.30.05 gas 1.09.06 AURORA at 1.10.06_Rate Design Sch 26 4" xfId="6727"/>
    <cellStyle name="_Power Cost Value Copy 11.30.05 gas 1.09.06 AURORA at 1.10.06_Rate Design Sch 31" xfId="1806"/>
    <cellStyle name="_Power Cost Value Copy 11.30.05 gas 1.09.06 AURORA at 1.10.06_Rate Design Sch 31 2" xfId="1807"/>
    <cellStyle name="_Power Cost Value Copy 11.30.05 gas 1.09.06 AURORA at 1.10.06_Rate Design Sch 31 2 2" xfId="6728"/>
    <cellStyle name="_Power Cost Value Copy 11.30.05 gas 1.09.06 AURORA at 1.10.06_Rate Design Sch 31 2 3" xfId="6729"/>
    <cellStyle name="_Power Cost Value Copy 11.30.05 gas 1.09.06 AURORA at 1.10.06_Rate Design Sch 31 3" xfId="6730"/>
    <cellStyle name="_Power Cost Value Copy 11.30.05 gas 1.09.06 AURORA at 1.10.06_Rate Design Sch 31 4" xfId="6731"/>
    <cellStyle name="_Power Cost Value Copy 11.30.05 gas 1.09.06 AURORA at 1.10.06_Rate Design Sch 43" xfId="1808"/>
    <cellStyle name="_Power Cost Value Copy 11.30.05 gas 1.09.06 AURORA at 1.10.06_Rate Design Sch 43 2" xfId="1809"/>
    <cellStyle name="_Power Cost Value Copy 11.30.05 gas 1.09.06 AURORA at 1.10.06_Rate Design Sch 43 2 2" xfId="6732"/>
    <cellStyle name="_Power Cost Value Copy 11.30.05 gas 1.09.06 AURORA at 1.10.06_Rate Design Sch 43 2 3" xfId="6733"/>
    <cellStyle name="_Power Cost Value Copy 11.30.05 gas 1.09.06 AURORA at 1.10.06_Rate Design Sch 43 3" xfId="6734"/>
    <cellStyle name="_Power Cost Value Copy 11.30.05 gas 1.09.06 AURORA at 1.10.06_Rate Design Sch 43 4" xfId="6735"/>
    <cellStyle name="_Power Cost Value Copy 11.30.05 gas 1.09.06 AURORA at 1.10.06_Rate Design Sch 448-449" xfId="1810"/>
    <cellStyle name="_Power Cost Value Copy 11.30.05 gas 1.09.06 AURORA at 1.10.06_Rate Design Sch 448-449 2" xfId="6736"/>
    <cellStyle name="_Power Cost Value Copy 11.30.05 gas 1.09.06 AURORA at 1.10.06_Rate Design Sch 448-449 3" xfId="6737"/>
    <cellStyle name="_Power Cost Value Copy 11.30.05 gas 1.09.06 AURORA at 1.10.06_Rate Design Sch 46" xfId="1811"/>
    <cellStyle name="_Power Cost Value Copy 11.30.05 gas 1.09.06 AURORA at 1.10.06_Rate Design Sch 46 2" xfId="1812"/>
    <cellStyle name="_Power Cost Value Copy 11.30.05 gas 1.09.06 AURORA at 1.10.06_Rate Design Sch 46 2 2" xfId="6738"/>
    <cellStyle name="_Power Cost Value Copy 11.30.05 gas 1.09.06 AURORA at 1.10.06_Rate Design Sch 46 2 3" xfId="6739"/>
    <cellStyle name="_Power Cost Value Copy 11.30.05 gas 1.09.06 AURORA at 1.10.06_Rate Design Sch 46 3" xfId="6740"/>
    <cellStyle name="_Power Cost Value Copy 11.30.05 gas 1.09.06 AURORA at 1.10.06_Rate Design Sch 46 4" xfId="6741"/>
    <cellStyle name="_Power Cost Value Copy 11.30.05 gas 1.09.06 AURORA at 1.10.06_Rate Spread" xfId="1813"/>
    <cellStyle name="_Power Cost Value Copy 11.30.05 gas 1.09.06 AURORA at 1.10.06_Rate Spread 2" xfId="1814"/>
    <cellStyle name="_Power Cost Value Copy 11.30.05 gas 1.09.06 AURORA at 1.10.06_Rate Spread 2 2" xfId="6742"/>
    <cellStyle name="_Power Cost Value Copy 11.30.05 gas 1.09.06 AURORA at 1.10.06_Rate Spread 2 3" xfId="6743"/>
    <cellStyle name="_Power Cost Value Copy 11.30.05 gas 1.09.06 AURORA at 1.10.06_Rate Spread 3" xfId="6744"/>
    <cellStyle name="_Power Cost Value Copy 11.30.05 gas 1.09.06 AURORA at 1.10.06_Rate Spread 4" xfId="6745"/>
    <cellStyle name="_Power Cost Value Copy 11.30.05 gas 1.09.06 AURORA at 1.10.06_Rebuttal Power Costs" xfId="1815"/>
    <cellStyle name="_Power Cost Value Copy 11.30.05 gas 1.09.06 AURORA at 1.10.06_Rebuttal Power Costs 2" xfId="1816"/>
    <cellStyle name="_Power Cost Value Copy 11.30.05 gas 1.09.06 AURORA at 1.10.06_Rebuttal Power Costs 2 2" xfId="6746"/>
    <cellStyle name="_Power Cost Value Copy 11.30.05 gas 1.09.06 AURORA at 1.10.06_Rebuttal Power Costs 2 3" xfId="6747"/>
    <cellStyle name="_Power Cost Value Copy 11.30.05 gas 1.09.06 AURORA at 1.10.06_Rebuttal Power Costs 3" xfId="6748"/>
    <cellStyle name="_Power Cost Value Copy 11.30.05 gas 1.09.06 AURORA at 1.10.06_Rebuttal Power Costs 4" xfId="6749"/>
    <cellStyle name="_Power Cost Value Copy 11.30.05 gas 1.09.06 AURORA at 1.10.06_Rebuttal Power Costs_Adj Bench DR 3 for Initial Briefs (Electric)" xfId="1817"/>
    <cellStyle name="_Power Cost Value Copy 11.30.05 gas 1.09.06 AURORA at 1.10.06_Rebuttal Power Costs_Adj Bench DR 3 for Initial Briefs (Electric) 2" xfId="1818"/>
    <cellStyle name="_Power Cost Value Copy 11.30.05 gas 1.09.06 AURORA at 1.10.06_Rebuttal Power Costs_Adj Bench DR 3 for Initial Briefs (Electric) 2 2" xfId="6750"/>
    <cellStyle name="_Power Cost Value Copy 11.30.05 gas 1.09.06 AURORA at 1.10.06_Rebuttal Power Costs_Adj Bench DR 3 for Initial Briefs (Electric) 2 3" xfId="6751"/>
    <cellStyle name="_Power Cost Value Copy 11.30.05 gas 1.09.06 AURORA at 1.10.06_Rebuttal Power Costs_Adj Bench DR 3 for Initial Briefs (Electric) 3" xfId="6752"/>
    <cellStyle name="_Power Cost Value Copy 11.30.05 gas 1.09.06 AURORA at 1.10.06_Rebuttal Power Costs_Adj Bench DR 3 for Initial Briefs (Electric) 4" xfId="6753"/>
    <cellStyle name="_Power Cost Value Copy 11.30.05 gas 1.09.06 AURORA at 1.10.06_Rebuttal Power Costs_Electric Rev Req Model (2009 GRC) Rebuttal" xfId="1819"/>
    <cellStyle name="_Power Cost Value Copy 11.30.05 gas 1.09.06 AURORA at 1.10.06_Rebuttal Power Costs_Electric Rev Req Model (2009 GRC) Rebuttal 2" xfId="1820"/>
    <cellStyle name="_Power Cost Value Copy 11.30.05 gas 1.09.06 AURORA at 1.10.06_Rebuttal Power Costs_Electric Rev Req Model (2009 GRC) Rebuttal 2 2" xfId="6754"/>
    <cellStyle name="_Power Cost Value Copy 11.30.05 gas 1.09.06 AURORA at 1.10.06_Rebuttal Power Costs_Electric Rev Req Model (2009 GRC) Rebuttal 2 3" xfId="6755"/>
    <cellStyle name="_Power Cost Value Copy 11.30.05 gas 1.09.06 AURORA at 1.10.06_Rebuttal Power Costs_Electric Rev Req Model (2009 GRC) Rebuttal 3" xfId="6756"/>
    <cellStyle name="_Power Cost Value Copy 11.30.05 gas 1.09.06 AURORA at 1.10.06_Rebuttal Power Costs_Electric Rev Req Model (2009 GRC) Rebuttal 4" xfId="6757"/>
    <cellStyle name="_Power Cost Value Copy 11.30.05 gas 1.09.06 AURORA at 1.10.06_Rebuttal Power Costs_Electric Rev Req Model (2009 GRC) Rebuttal REmoval of New  WH Solar AdjustMI" xfId="1821"/>
    <cellStyle name="_Power Cost Value Copy 11.30.05 gas 1.09.06 AURORA at 1.10.06_Rebuttal Power Costs_Electric Rev Req Model (2009 GRC) Rebuttal REmoval of New  WH Solar AdjustMI 2" xfId="1822"/>
    <cellStyle name="_Power Cost Value Copy 11.30.05 gas 1.09.06 AURORA at 1.10.06_Rebuttal Power Costs_Electric Rev Req Model (2009 GRC) Rebuttal REmoval of New  WH Solar AdjustMI 2 2" xfId="6758"/>
    <cellStyle name="_Power Cost Value Copy 11.30.05 gas 1.09.06 AURORA at 1.10.06_Rebuttal Power Costs_Electric Rev Req Model (2009 GRC) Rebuttal REmoval of New  WH Solar AdjustMI 2 3" xfId="6759"/>
    <cellStyle name="_Power Cost Value Copy 11.30.05 gas 1.09.06 AURORA at 1.10.06_Rebuttal Power Costs_Electric Rev Req Model (2009 GRC) Rebuttal REmoval of New  WH Solar AdjustMI 3" xfId="6760"/>
    <cellStyle name="_Power Cost Value Copy 11.30.05 gas 1.09.06 AURORA at 1.10.06_Rebuttal Power Costs_Electric Rev Req Model (2009 GRC) Rebuttal REmoval of New  WH Solar AdjustMI 4" xfId="6761"/>
    <cellStyle name="_Power Cost Value Copy 11.30.05 gas 1.09.06 AURORA at 1.10.06_Rebuttal Power Costs_Electric Rev Req Model (2009 GRC) Revised 01-18-2010" xfId="1823"/>
    <cellStyle name="_Power Cost Value Copy 11.30.05 gas 1.09.06 AURORA at 1.10.06_Rebuttal Power Costs_Electric Rev Req Model (2009 GRC) Revised 01-18-2010 2" xfId="1824"/>
    <cellStyle name="_Power Cost Value Copy 11.30.05 gas 1.09.06 AURORA at 1.10.06_Rebuttal Power Costs_Electric Rev Req Model (2009 GRC) Revised 01-18-2010 2 2" xfId="6762"/>
    <cellStyle name="_Power Cost Value Copy 11.30.05 gas 1.09.06 AURORA at 1.10.06_Rebuttal Power Costs_Electric Rev Req Model (2009 GRC) Revised 01-18-2010 2 3" xfId="6763"/>
    <cellStyle name="_Power Cost Value Copy 11.30.05 gas 1.09.06 AURORA at 1.10.06_Rebuttal Power Costs_Electric Rev Req Model (2009 GRC) Revised 01-18-2010 3" xfId="6764"/>
    <cellStyle name="_Power Cost Value Copy 11.30.05 gas 1.09.06 AURORA at 1.10.06_Rebuttal Power Costs_Electric Rev Req Model (2009 GRC) Revised 01-18-2010 4" xfId="6765"/>
    <cellStyle name="_Power Cost Value Copy 11.30.05 gas 1.09.06 AURORA at 1.10.06_Rebuttal Power Costs_Final Order Electric EXHIBIT A-1" xfId="1825"/>
    <cellStyle name="_Power Cost Value Copy 11.30.05 gas 1.09.06 AURORA at 1.10.06_Rebuttal Power Costs_Final Order Electric EXHIBIT A-1 2" xfId="1826"/>
    <cellStyle name="_Power Cost Value Copy 11.30.05 gas 1.09.06 AURORA at 1.10.06_Rebuttal Power Costs_Final Order Electric EXHIBIT A-1 2 2" xfId="6766"/>
    <cellStyle name="_Power Cost Value Copy 11.30.05 gas 1.09.06 AURORA at 1.10.06_Rebuttal Power Costs_Final Order Electric EXHIBIT A-1 2 3" xfId="6767"/>
    <cellStyle name="_Power Cost Value Copy 11.30.05 gas 1.09.06 AURORA at 1.10.06_Rebuttal Power Costs_Final Order Electric EXHIBIT A-1 3" xfId="6768"/>
    <cellStyle name="_Power Cost Value Copy 11.30.05 gas 1.09.06 AURORA at 1.10.06_Rebuttal Power Costs_Final Order Electric EXHIBIT A-1 4" xfId="6769"/>
    <cellStyle name="_Power Cost Value Copy 11.30.05 gas 1.09.06 AURORA at 1.10.06_RECS vs PTC's w Interest 6-28-10" xfId="6770"/>
    <cellStyle name="_Power Cost Value Copy 11.30.05 gas 1.09.06 AURORA at 1.10.06_ROR 5.02" xfId="1827"/>
    <cellStyle name="_Power Cost Value Copy 11.30.05 gas 1.09.06 AURORA at 1.10.06_ROR 5.02 2" xfId="1828"/>
    <cellStyle name="_Power Cost Value Copy 11.30.05 gas 1.09.06 AURORA at 1.10.06_ROR 5.02 2 2" xfId="6771"/>
    <cellStyle name="_Power Cost Value Copy 11.30.05 gas 1.09.06 AURORA at 1.10.06_ROR 5.02 2 3" xfId="6772"/>
    <cellStyle name="_Power Cost Value Copy 11.30.05 gas 1.09.06 AURORA at 1.10.06_ROR 5.02 3" xfId="6773"/>
    <cellStyle name="_Power Cost Value Copy 11.30.05 gas 1.09.06 AURORA at 1.10.06_Sch 40 Feeder OH 2008" xfId="1829"/>
    <cellStyle name="_Power Cost Value Copy 11.30.05 gas 1.09.06 AURORA at 1.10.06_Sch 40 Feeder OH 2008 2" xfId="1830"/>
    <cellStyle name="_Power Cost Value Copy 11.30.05 gas 1.09.06 AURORA at 1.10.06_Sch 40 Feeder OH 2008 2 2" xfId="6774"/>
    <cellStyle name="_Power Cost Value Copy 11.30.05 gas 1.09.06 AURORA at 1.10.06_Sch 40 Feeder OH 2008 2 3" xfId="6775"/>
    <cellStyle name="_Power Cost Value Copy 11.30.05 gas 1.09.06 AURORA at 1.10.06_Sch 40 Feeder OH 2008 3" xfId="6776"/>
    <cellStyle name="_Power Cost Value Copy 11.30.05 gas 1.09.06 AURORA at 1.10.06_Sch 40 Feeder OH 2008 4" xfId="6777"/>
    <cellStyle name="_Power Cost Value Copy 11.30.05 gas 1.09.06 AURORA at 1.10.06_Sch 40 Interim Energy Rates " xfId="1831"/>
    <cellStyle name="_Power Cost Value Copy 11.30.05 gas 1.09.06 AURORA at 1.10.06_Sch 40 Interim Energy Rates  2" xfId="1832"/>
    <cellStyle name="_Power Cost Value Copy 11.30.05 gas 1.09.06 AURORA at 1.10.06_Sch 40 Interim Energy Rates  2 2" xfId="6778"/>
    <cellStyle name="_Power Cost Value Copy 11.30.05 gas 1.09.06 AURORA at 1.10.06_Sch 40 Interim Energy Rates  2 3" xfId="6779"/>
    <cellStyle name="_Power Cost Value Copy 11.30.05 gas 1.09.06 AURORA at 1.10.06_Sch 40 Interim Energy Rates  3" xfId="6780"/>
    <cellStyle name="_Power Cost Value Copy 11.30.05 gas 1.09.06 AURORA at 1.10.06_Sch 40 Substation A&amp;G 2008" xfId="1833"/>
    <cellStyle name="_Power Cost Value Copy 11.30.05 gas 1.09.06 AURORA at 1.10.06_Sch 40 Substation A&amp;G 2008 2" xfId="1834"/>
    <cellStyle name="_Power Cost Value Copy 11.30.05 gas 1.09.06 AURORA at 1.10.06_Sch 40 Substation A&amp;G 2008 2 2" xfId="6781"/>
    <cellStyle name="_Power Cost Value Copy 11.30.05 gas 1.09.06 AURORA at 1.10.06_Sch 40 Substation A&amp;G 2008 2 3" xfId="6782"/>
    <cellStyle name="_Power Cost Value Copy 11.30.05 gas 1.09.06 AURORA at 1.10.06_Sch 40 Substation A&amp;G 2008 3" xfId="6783"/>
    <cellStyle name="_Power Cost Value Copy 11.30.05 gas 1.09.06 AURORA at 1.10.06_Sch 40 Substation A&amp;G 2008 4" xfId="6784"/>
    <cellStyle name="_Power Cost Value Copy 11.30.05 gas 1.09.06 AURORA at 1.10.06_Sch 40 Substation O&amp;M 2008" xfId="1835"/>
    <cellStyle name="_Power Cost Value Copy 11.30.05 gas 1.09.06 AURORA at 1.10.06_Sch 40 Substation O&amp;M 2008 2" xfId="1836"/>
    <cellStyle name="_Power Cost Value Copy 11.30.05 gas 1.09.06 AURORA at 1.10.06_Sch 40 Substation O&amp;M 2008 2 2" xfId="6785"/>
    <cellStyle name="_Power Cost Value Copy 11.30.05 gas 1.09.06 AURORA at 1.10.06_Sch 40 Substation O&amp;M 2008 2 3" xfId="6786"/>
    <cellStyle name="_Power Cost Value Copy 11.30.05 gas 1.09.06 AURORA at 1.10.06_Sch 40 Substation O&amp;M 2008 3" xfId="6787"/>
    <cellStyle name="_Power Cost Value Copy 11.30.05 gas 1.09.06 AURORA at 1.10.06_Sch 40 Substation O&amp;M 2008 4" xfId="6788"/>
    <cellStyle name="_Power Cost Value Copy 11.30.05 gas 1.09.06 AURORA at 1.10.06_Subs 2008" xfId="1837"/>
    <cellStyle name="_Power Cost Value Copy 11.30.05 gas 1.09.06 AURORA at 1.10.06_Subs 2008 2" xfId="1838"/>
    <cellStyle name="_Power Cost Value Copy 11.30.05 gas 1.09.06 AURORA at 1.10.06_Subs 2008 2 2" xfId="6789"/>
    <cellStyle name="_Power Cost Value Copy 11.30.05 gas 1.09.06 AURORA at 1.10.06_Subs 2008 2 3" xfId="6790"/>
    <cellStyle name="_Power Cost Value Copy 11.30.05 gas 1.09.06 AURORA at 1.10.06_Subs 2008 3" xfId="6791"/>
    <cellStyle name="_Power Cost Value Copy 11.30.05 gas 1.09.06 AURORA at 1.10.06_Subs 2008 4" xfId="6792"/>
    <cellStyle name="_Power Cost Value Copy 11.30.05 gas 1.09.06 AURORA at 1.10.06_Transmission Workbook for May BOD" xfId="6793"/>
    <cellStyle name="_Power Cost Value Copy 11.30.05 gas 1.09.06 AURORA at 1.10.06_Transmission Workbook for May BOD 2" xfId="6794"/>
    <cellStyle name="_Power Cost Value Copy 11.30.05 gas 1.09.06 AURORA at 1.10.06_Typical Residential Impacts 10.27.08" xfId="6795"/>
    <cellStyle name="_Power Cost Value Copy 11.30.05 gas 1.09.06 AURORA at 1.10.06_Wind Integration 10GRC" xfId="6796"/>
    <cellStyle name="_Power Cost Value Copy 11.30.05 gas 1.09.06 AURORA at 1.10.06_Wind Integration 10GRC 2" xfId="6797"/>
    <cellStyle name="_Power Costs Rate Year 11-13-07" xfId="6798"/>
    <cellStyle name="_Price Output" xfId="6799"/>
    <cellStyle name="_Price Output 2" xfId="6800"/>
    <cellStyle name="_Price Output_NIM Summary" xfId="6801"/>
    <cellStyle name="_Price Output_NIM Summary 2" xfId="6802"/>
    <cellStyle name="_Price Output_Wind Integration 10GRC" xfId="6803"/>
    <cellStyle name="_Price Output_Wind Integration 10GRC 2" xfId="6804"/>
    <cellStyle name="_Prices" xfId="6805"/>
    <cellStyle name="_Prices 2" xfId="6806"/>
    <cellStyle name="_Prices_NIM Summary" xfId="6807"/>
    <cellStyle name="_Prices_NIM Summary 2" xfId="6808"/>
    <cellStyle name="_Prices_Wind Integration 10GRC" xfId="6809"/>
    <cellStyle name="_Prices_Wind Integration 10GRC 2" xfId="6810"/>
    <cellStyle name="_Pro Forma Rev 07 GRC" xfId="6811"/>
    <cellStyle name="_x0013__Rebuttal Power Costs" xfId="1839"/>
    <cellStyle name="_x0013__Rebuttal Power Costs 2" xfId="1840"/>
    <cellStyle name="_x0013__Rebuttal Power Costs 2 2" xfId="6812"/>
    <cellStyle name="_x0013__Rebuttal Power Costs 2 3" xfId="6813"/>
    <cellStyle name="_x0013__Rebuttal Power Costs 3" xfId="6814"/>
    <cellStyle name="_x0013__Rebuttal Power Costs 4" xfId="6815"/>
    <cellStyle name="_x0013__Rebuttal Power Costs_Adj Bench DR 3 for Initial Briefs (Electric)" xfId="1841"/>
    <cellStyle name="_x0013__Rebuttal Power Costs_Adj Bench DR 3 for Initial Briefs (Electric) 2" xfId="1842"/>
    <cellStyle name="_x0013__Rebuttal Power Costs_Adj Bench DR 3 for Initial Briefs (Electric) 2 2" xfId="6816"/>
    <cellStyle name="_x0013__Rebuttal Power Costs_Adj Bench DR 3 for Initial Briefs (Electric) 2 3" xfId="6817"/>
    <cellStyle name="_x0013__Rebuttal Power Costs_Adj Bench DR 3 for Initial Briefs (Electric) 3" xfId="6818"/>
    <cellStyle name="_x0013__Rebuttal Power Costs_Adj Bench DR 3 for Initial Briefs (Electric) 4" xfId="6819"/>
    <cellStyle name="_x0013__Rebuttal Power Costs_Electric Rev Req Model (2009 GRC) Rebuttal" xfId="1843"/>
    <cellStyle name="_x0013__Rebuttal Power Costs_Electric Rev Req Model (2009 GRC) Rebuttal 2" xfId="1844"/>
    <cellStyle name="_x0013__Rebuttal Power Costs_Electric Rev Req Model (2009 GRC) Rebuttal 2 2" xfId="6820"/>
    <cellStyle name="_x0013__Rebuttal Power Costs_Electric Rev Req Model (2009 GRC) Rebuttal 2 3" xfId="6821"/>
    <cellStyle name="_x0013__Rebuttal Power Costs_Electric Rev Req Model (2009 GRC) Rebuttal 3" xfId="6822"/>
    <cellStyle name="_x0013__Rebuttal Power Costs_Electric Rev Req Model (2009 GRC) Rebuttal 4" xfId="6823"/>
    <cellStyle name="_x0013__Rebuttal Power Costs_Electric Rev Req Model (2009 GRC) Rebuttal REmoval of New  WH Solar AdjustMI" xfId="1845"/>
    <cellStyle name="_x0013__Rebuttal Power Costs_Electric Rev Req Model (2009 GRC) Rebuttal REmoval of New  WH Solar AdjustMI 2" xfId="1846"/>
    <cellStyle name="_x0013__Rebuttal Power Costs_Electric Rev Req Model (2009 GRC) Rebuttal REmoval of New  WH Solar AdjustMI 2 2" xfId="6824"/>
    <cellStyle name="_x0013__Rebuttal Power Costs_Electric Rev Req Model (2009 GRC) Rebuttal REmoval of New  WH Solar AdjustMI 2 3" xfId="6825"/>
    <cellStyle name="_x0013__Rebuttal Power Costs_Electric Rev Req Model (2009 GRC) Rebuttal REmoval of New  WH Solar AdjustMI 3" xfId="6826"/>
    <cellStyle name="_x0013__Rebuttal Power Costs_Electric Rev Req Model (2009 GRC) Rebuttal REmoval of New  WH Solar AdjustMI 4" xfId="6827"/>
    <cellStyle name="_x0013__Rebuttal Power Costs_Electric Rev Req Model (2009 GRC) Revised 01-18-2010" xfId="1847"/>
    <cellStyle name="_x0013__Rebuttal Power Costs_Electric Rev Req Model (2009 GRC) Revised 01-18-2010 2" xfId="1848"/>
    <cellStyle name="_x0013__Rebuttal Power Costs_Electric Rev Req Model (2009 GRC) Revised 01-18-2010 2 2" xfId="6828"/>
    <cellStyle name="_x0013__Rebuttal Power Costs_Electric Rev Req Model (2009 GRC) Revised 01-18-2010 2 3" xfId="6829"/>
    <cellStyle name="_x0013__Rebuttal Power Costs_Electric Rev Req Model (2009 GRC) Revised 01-18-2010 3" xfId="6830"/>
    <cellStyle name="_x0013__Rebuttal Power Costs_Electric Rev Req Model (2009 GRC) Revised 01-18-2010 4" xfId="6831"/>
    <cellStyle name="_x0013__Rebuttal Power Costs_Final Order Electric EXHIBIT A-1" xfId="1849"/>
    <cellStyle name="_x0013__Rebuttal Power Costs_Final Order Electric EXHIBIT A-1 2" xfId="1850"/>
    <cellStyle name="_x0013__Rebuttal Power Costs_Final Order Electric EXHIBIT A-1 2 2" xfId="6832"/>
    <cellStyle name="_x0013__Rebuttal Power Costs_Final Order Electric EXHIBIT A-1 2 3" xfId="6833"/>
    <cellStyle name="_x0013__Rebuttal Power Costs_Final Order Electric EXHIBIT A-1 3" xfId="6834"/>
    <cellStyle name="_x0013__Rebuttal Power Costs_Final Order Electric EXHIBIT A-1 4" xfId="6835"/>
    <cellStyle name="_recommendation" xfId="6836"/>
    <cellStyle name="_recommendation 2" xfId="6837"/>
    <cellStyle name="_recommendation_DEM-WP(C) Wind Integration Summary 2010GRC" xfId="6838"/>
    <cellStyle name="_recommendation_DEM-WP(C) Wind Integration Summary 2010GRC 2" xfId="6839"/>
    <cellStyle name="_recommendation_NIM Summary" xfId="6840"/>
    <cellStyle name="_recommendation_NIM Summary 2" xfId="6841"/>
    <cellStyle name="_Recon to Darrin's 5.11.05 proforma" xfId="1851"/>
    <cellStyle name="_Recon to Darrin's 5.11.05 proforma 10" xfId="14192"/>
    <cellStyle name="_Recon to Darrin's 5.11.05 proforma 2" xfId="1852"/>
    <cellStyle name="_Recon to Darrin's 5.11.05 proforma 2 2" xfId="1853"/>
    <cellStyle name="_Recon to Darrin's 5.11.05 proforma 2 2 2" xfId="6842"/>
    <cellStyle name="_Recon to Darrin's 5.11.05 proforma 2 2 3" xfId="6843"/>
    <cellStyle name="_Recon to Darrin's 5.11.05 proforma 2 3" xfId="6844"/>
    <cellStyle name="_Recon to Darrin's 5.11.05 proforma 2 4" xfId="6845"/>
    <cellStyle name="_Recon to Darrin's 5.11.05 proforma 3" xfId="1854"/>
    <cellStyle name="_Recon to Darrin's 5.11.05 proforma 3 2" xfId="1855"/>
    <cellStyle name="_Recon to Darrin's 5.11.05 proforma 3 2 2" xfId="6846"/>
    <cellStyle name="_Recon to Darrin's 5.11.05 proforma 3 2 3" xfId="6847"/>
    <cellStyle name="_Recon to Darrin's 5.11.05 proforma 3 3" xfId="1856"/>
    <cellStyle name="_Recon to Darrin's 5.11.05 proforma 3 3 2" xfId="6848"/>
    <cellStyle name="_Recon to Darrin's 5.11.05 proforma 3 3 3" xfId="6849"/>
    <cellStyle name="_Recon to Darrin's 5.11.05 proforma 3 4" xfId="1857"/>
    <cellStyle name="_Recon to Darrin's 5.11.05 proforma 3 4 2" xfId="6850"/>
    <cellStyle name="_Recon to Darrin's 5.11.05 proforma 3 4 3" xfId="6851"/>
    <cellStyle name="_Recon to Darrin's 5.11.05 proforma 4" xfId="1858"/>
    <cellStyle name="_Recon to Darrin's 5.11.05 proforma 4 2" xfId="6852"/>
    <cellStyle name="_Recon to Darrin's 5.11.05 proforma 4 3" xfId="6853"/>
    <cellStyle name="_Recon to Darrin's 5.11.05 proforma 4_2011 Operations Snapshot" xfId="14193"/>
    <cellStyle name="_Recon to Darrin's 5.11.05 proforma 4_Department" xfId="14194"/>
    <cellStyle name="_Recon to Darrin's 5.11.05 proforma 4_VarX" xfId="14195"/>
    <cellStyle name="_Recon to Darrin's 5.11.05 proforma 5" xfId="6854"/>
    <cellStyle name="_Recon to Darrin's 5.11.05 proforma 5 2" xfId="14196"/>
    <cellStyle name="_Recon to Darrin's 5.11.05 proforma 5 2 2" xfId="14197"/>
    <cellStyle name="_Recon to Darrin's 5.11.05 proforma 5 2_County_Stop_Light_Chart_2012_02" xfId="14198"/>
    <cellStyle name="_Recon to Darrin's 5.11.05 proforma 5 2_County_Stop_Light_Chart_2012_06" xfId="14199"/>
    <cellStyle name="_Recon to Darrin's 5.11.05 proforma 5 2_County_Stop_Light_Chart_Template" xfId="14200"/>
    <cellStyle name="_Recon to Darrin's 5.11.05 proforma 5_2011 OM ASM Report" xfId="14201"/>
    <cellStyle name="_Recon to Darrin's 5.11.05 proforma 5_2011 OM ASM Report 2" xfId="14202"/>
    <cellStyle name="_Recon to Darrin's 5.11.05 proforma 5_2011 OM ASM Report_County_Stop_Light_Chart_2012_02" xfId="14203"/>
    <cellStyle name="_Recon to Darrin's 5.11.05 proforma 5_2011 OM ASM Report_County_Stop_Light_Chart_2012_06" xfId="14204"/>
    <cellStyle name="_Recon to Darrin's 5.11.05 proforma 5_2011 OM ASM Report_County_Stop_Light_Chart_Template" xfId="14205"/>
    <cellStyle name="_Recon to Darrin's 5.11.05 proforma 5_2011 Operations Snapshot" xfId="14206"/>
    <cellStyle name="_Recon to Darrin's 5.11.05 proforma 5_2011 Operations Snapshot 2" xfId="14207"/>
    <cellStyle name="_Recon to Darrin's 5.11.05 proforma 5_2011 Operations Snapshot_County_Stop_Light_Chart_2012_02" xfId="14208"/>
    <cellStyle name="_Recon to Darrin's 5.11.05 proforma 5_2011 Operations Snapshot_County_Stop_Light_Chart_2012_06" xfId="14209"/>
    <cellStyle name="_Recon to Darrin's 5.11.05 proforma 5_2011 Operations Snapshot_County_Stop_Light_Chart_Template" xfId="14210"/>
    <cellStyle name="_Recon to Darrin's 5.11.05 proforma 5_2012 Operations Snapshot" xfId="14211"/>
    <cellStyle name="_Recon to Darrin's 5.11.05 proforma 5_Copy of 2011 OM ASM Report" xfId="14212"/>
    <cellStyle name="_Recon to Darrin's 5.11.05 proforma 5_Department" xfId="14213"/>
    <cellStyle name="_Recon to Darrin's 5.11.05 proforma 5_Jan 2012 OM ASM Report" xfId="14214"/>
    <cellStyle name="_Recon to Darrin's 5.11.05 proforma 5_VarX" xfId="14215"/>
    <cellStyle name="_Recon to Darrin's 5.11.05 proforma 6" xfId="6855"/>
    <cellStyle name="_Recon to Darrin's 5.11.05 proforma 6 2" xfId="14216"/>
    <cellStyle name="_Recon to Darrin's 5.11.05 proforma 6_County_Stop_Light_Chart_2012_02" xfId="14217"/>
    <cellStyle name="_Recon to Darrin's 5.11.05 proforma 6_County_Stop_Light_Chart_2012_06" xfId="14218"/>
    <cellStyle name="_Recon to Darrin's 5.11.05 proforma 6_County_Stop_Light_Chart_Template" xfId="14219"/>
    <cellStyle name="_Recon to Darrin's 5.11.05 proforma 6_Department" xfId="14220"/>
    <cellStyle name="_Recon to Darrin's 5.11.05 proforma 6_Department 2" xfId="14221"/>
    <cellStyle name="_Recon to Darrin's 5.11.05 proforma 6_VarX" xfId="14222"/>
    <cellStyle name="_Recon to Darrin's 5.11.05 proforma 6_VarX 2" xfId="14223"/>
    <cellStyle name="_Recon to Darrin's 5.11.05 proforma 7" xfId="6856"/>
    <cellStyle name="_Recon to Darrin's 5.11.05 proforma 7 2" xfId="14224"/>
    <cellStyle name="_Recon to Darrin's 5.11.05 proforma 7_County_Stop_Light_Chart_2012_02" xfId="14225"/>
    <cellStyle name="_Recon to Darrin's 5.11.05 proforma 7_County_Stop_Light_Chart_2012_06" xfId="14226"/>
    <cellStyle name="_Recon to Darrin's 5.11.05 proforma 7_County_Stop_Light_Chart_Template" xfId="14227"/>
    <cellStyle name="_Recon to Darrin's 5.11.05 proforma 8" xfId="14228"/>
    <cellStyle name="_Recon to Darrin's 5.11.05 proforma 9" xfId="14229"/>
    <cellStyle name="_Recon to Darrin's 5.11.05 proforma_(C) WHE Proforma with ITC cash grant 10 Yr Amort_for deferral_102809" xfId="1859"/>
    <cellStyle name="_Recon to Darrin's 5.11.05 proforma_(C) WHE Proforma with ITC cash grant 10 Yr Amort_for deferral_102809 2" xfId="1860"/>
    <cellStyle name="_Recon to Darrin's 5.11.05 proforma_(C) WHE Proforma with ITC cash grant 10 Yr Amort_for deferral_102809 2 2" xfId="6857"/>
    <cellStyle name="_Recon to Darrin's 5.11.05 proforma_(C) WHE Proforma with ITC cash grant 10 Yr Amort_for deferral_102809 2 3" xfId="6858"/>
    <cellStyle name="_Recon to Darrin's 5.11.05 proforma_(C) WHE Proforma with ITC cash grant 10 Yr Amort_for deferral_102809 3" xfId="6859"/>
    <cellStyle name="_Recon to Darrin's 5.11.05 proforma_(C) WHE Proforma with ITC cash grant 10 Yr Amort_for deferral_102809 4" xfId="6860"/>
    <cellStyle name="_Recon to Darrin's 5.11.05 proforma_(C) WHE Proforma with ITC cash grant 10 Yr Amort_for deferral_102809_16.07E Wild Horse Wind Expansionwrkingfile" xfId="1861"/>
    <cellStyle name="_Recon to Darrin's 5.11.05 proforma_(C) WHE Proforma with ITC cash grant 10 Yr Amort_for deferral_102809_16.07E Wild Horse Wind Expansionwrkingfile 2" xfId="1862"/>
    <cellStyle name="_Recon to Darrin's 5.11.05 proforma_(C) WHE Proforma with ITC cash grant 10 Yr Amort_for deferral_102809_16.07E Wild Horse Wind Expansionwrkingfile 2 2" xfId="6861"/>
    <cellStyle name="_Recon to Darrin's 5.11.05 proforma_(C) WHE Proforma with ITC cash grant 10 Yr Amort_for deferral_102809_16.07E Wild Horse Wind Expansionwrkingfile 2 3" xfId="6862"/>
    <cellStyle name="_Recon to Darrin's 5.11.05 proforma_(C) WHE Proforma with ITC cash grant 10 Yr Amort_for deferral_102809_16.07E Wild Horse Wind Expansionwrkingfile 3" xfId="6863"/>
    <cellStyle name="_Recon to Darrin's 5.11.05 proforma_(C) WHE Proforma with ITC cash grant 10 Yr Amort_for deferral_102809_16.07E Wild Horse Wind Expansionwrkingfile 4" xfId="6864"/>
    <cellStyle name="_Recon to Darrin's 5.11.05 proforma_(C) WHE Proforma with ITC cash grant 10 Yr Amort_for deferral_102809_16.07E Wild Horse Wind Expansionwrkingfile SF" xfId="1863"/>
    <cellStyle name="_Recon to Darrin's 5.11.05 proforma_(C) WHE Proforma with ITC cash grant 10 Yr Amort_for deferral_102809_16.07E Wild Horse Wind Expansionwrkingfile SF 2" xfId="1864"/>
    <cellStyle name="_Recon to Darrin's 5.11.05 proforma_(C) WHE Proforma with ITC cash grant 10 Yr Amort_for deferral_102809_16.07E Wild Horse Wind Expansionwrkingfile SF 2 2" xfId="6865"/>
    <cellStyle name="_Recon to Darrin's 5.11.05 proforma_(C) WHE Proforma with ITC cash grant 10 Yr Amort_for deferral_102809_16.07E Wild Horse Wind Expansionwrkingfile SF 2 3" xfId="6866"/>
    <cellStyle name="_Recon to Darrin's 5.11.05 proforma_(C) WHE Proforma with ITC cash grant 10 Yr Amort_for deferral_102809_16.07E Wild Horse Wind Expansionwrkingfile SF 3" xfId="6867"/>
    <cellStyle name="_Recon to Darrin's 5.11.05 proforma_(C) WHE Proforma with ITC cash grant 10 Yr Amort_for deferral_102809_16.07E Wild Horse Wind Expansionwrkingfile SF 4" xfId="6868"/>
    <cellStyle name="_Recon to Darrin's 5.11.05 proforma_(C) WHE Proforma with ITC cash grant 10 Yr Amort_for deferral_102809_16.37E Wild Horse Expansion DeferralRevwrkingfile SF" xfId="1865"/>
    <cellStyle name="_Recon to Darrin's 5.11.05 proforma_(C) WHE Proforma with ITC cash grant 10 Yr Amort_for deferral_102809_16.37E Wild Horse Expansion DeferralRevwrkingfile SF 2" xfId="1866"/>
    <cellStyle name="_Recon to Darrin's 5.11.05 proforma_(C) WHE Proforma with ITC cash grant 10 Yr Amort_for deferral_102809_16.37E Wild Horse Expansion DeferralRevwrkingfile SF 2 2" xfId="6869"/>
    <cellStyle name="_Recon to Darrin's 5.11.05 proforma_(C) WHE Proforma with ITC cash grant 10 Yr Amort_for deferral_102809_16.37E Wild Horse Expansion DeferralRevwrkingfile SF 2 3" xfId="6870"/>
    <cellStyle name="_Recon to Darrin's 5.11.05 proforma_(C) WHE Proforma with ITC cash grant 10 Yr Amort_for deferral_102809_16.37E Wild Horse Expansion DeferralRevwrkingfile SF 3" xfId="6871"/>
    <cellStyle name="_Recon to Darrin's 5.11.05 proforma_(C) WHE Proforma with ITC cash grant 10 Yr Amort_for deferral_102809_16.37E Wild Horse Expansion DeferralRevwrkingfile SF 4" xfId="6872"/>
    <cellStyle name="_Recon to Darrin's 5.11.05 proforma_(C) WHE Proforma with ITC cash grant 10 Yr Amort_for rebuttal_120709" xfId="1867"/>
    <cellStyle name="_Recon to Darrin's 5.11.05 proforma_(C) WHE Proforma with ITC cash grant 10 Yr Amort_for rebuttal_120709 2" xfId="1868"/>
    <cellStyle name="_Recon to Darrin's 5.11.05 proforma_(C) WHE Proforma with ITC cash grant 10 Yr Amort_for rebuttal_120709 2 2" xfId="6873"/>
    <cellStyle name="_Recon to Darrin's 5.11.05 proforma_(C) WHE Proforma with ITC cash grant 10 Yr Amort_for rebuttal_120709 2 3" xfId="6874"/>
    <cellStyle name="_Recon to Darrin's 5.11.05 proforma_(C) WHE Proforma with ITC cash grant 10 Yr Amort_for rebuttal_120709 3" xfId="6875"/>
    <cellStyle name="_Recon to Darrin's 5.11.05 proforma_(C) WHE Proforma with ITC cash grant 10 Yr Amort_for rebuttal_120709 4" xfId="6876"/>
    <cellStyle name="_Recon to Darrin's 5.11.05 proforma_04.07E Wild Horse Wind Expansion" xfId="1869"/>
    <cellStyle name="_Recon to Darrin's 5.11.05 proforma_04.07E Wild Horse Wind Expansion 2" xfId="1870"/>
    <cellStyle name="_Recon to Darrin's 5.11.05 proforma_04.07E Wild Horse Wind Expansion 2 2" xfId="6877"/>
    <cellStyle name="_Recon to Darrin's 5.11.05 proforma_04.07E Wild Horse Wind Expansion 2 3" xfId="6878"/>
    <cellStyle name="_Recon to Darrin's 5.11.05 proforma_04.07E Wild Horse Wind Expansion 3" xfId="6879"/>
    <cellStyle name="_Recon to Darrin's 5.11.05 proforma_04.07E Wild Horse Wind Expansion 4" xfId="6880"/>
    <cellStyle name="_Recon to Darrin's 5.11.05 proforma_04.07E Wild Horse Wind Expansion_16.07E Wild Horse Wind Expansionwrkingfile" xfId="1871"/>
    <cellStyle name="_Recon to Darrin's 5.11.05 proforma_04.07E Wild Horse Wind Expansion_16.07E Wild Horse Wind Expansionwrkingfile 2" xfId="1872"/>
    <cellStyle name="_Recon to Darrin's 5.11.05 proforma_04.07E Wild Horse Wind Expansion_16.07E Wild Horse Wind Expansionwrkingfile 2 2" xfId="6881"/>
    <cellStyle name="_Recon to Darrin's 5.11.05 proforma_04.07E Wild Horse Wind Expansion_16.07E Wild Horse Wind Expansionwrkingfile 2 3" xfId="6882"/>
    <cellStyle name="_Recon to Darrin's 5.11.05 proforma_04.07E Wild Horse Wind Expansion_16.07E Wild Horse Wind Expansionwrkingfile 3" xfId="6883"/>
    <cellStyle name="_Recon to Darrin's 5.11.05 proforma_04.07E Wild Horse Wind Expansion_16.07E Wild Horse Wind Expansionwrkingfile 4" xfId="6884"/>
    <cellStyle name="_Recon to Darrin's 5.11.05 proforma_04.07E Wild Horse Wind Expansion_16.07E Wild Horse Wind Expansionwrkingfile SF" xfId="1873"/>
    <cellStyle name="_Recon to Darrin's 5.11.05 proforma_04.07E Wild Horse Wind Expansion_16.07E Wild Horse Wind Expansionwrkingfile SF 2" xfId="1874"/>
    <cellStyle name="_Recon to Darrin's 5.11.05 proforma_04.07E Wild Horse Wind Expansion_16.07E Wild Horse Wind Expansionwrkingfile SF 2 2" xfId="6885"/>
    <cellStyle name="_Recon to Darrin's 5.11.05 proforma_04.07E Wild Horse Wind Expansion_16.07E Wild Horse Wind Expansionwrkingfile SF 2 3" xfId="6886"/>
    <cellStyle name="_Recon to Darrin's 5.11.05 proforma_04.07E Wild Horse Wind Expansion_16.07E Wild Horse Wind Expansionwrkingfile SF 3" xfId="6887"/>
    <cellStyle name="_Recon to Darrin's 5.11.05 proforma_04.07E Wild Horse Wind Expansion_16.07E Wild Horse Wind Expansionwrkingfile SF 4" xfId="6888"/>
    <cellStyle name="_Recon to Darrin's 5.11.05 proforma_04.07E Wild Horse Wind Expansion_16.37E Wild Horse Expansion DeferralRevwrkingfile SF" xfId="1875"/>
    <cellStyle name="_Recon to Darrin's 5.11.05 proforma_04.07E Wild Horse Wind Expansion_16.37E Wild Horse Expansion DeferralRevwrkingfile SF 2" xfId="1876"/>
    <cellStyle name="_Recon to Darrin's 5.11.05 proforma_04.07E Wild Horse Wind Expansion_16.37E Wild Horse Expansion DeferralRevwrkingfile SF 2 2" xfId="6889"/>
    <cellStyle name="_Recon to Darrin's 5.11.05 proforma_04.07E Wild Horse Wind Expansion_16.37E Wild Horse Expansion DeferralRevwrkingfile SF 2 3" xfId="6890"/>
    <cellStyle name="_Recon to Darrin's 5.11.05 proforma_04.07E Wild Horse Wind Expansion_16.37E Wild Horse Expansion DeferralRevwrkingfile SF 3" xfId="6891"/>
    <cellStyle name="_Recon to Darrin's 5.11.05 proforma_04.07E Wild Horse Wind Expansion_16.37E Wild Horse Expansion DeferralRevwrkingfile SF 4" xfId="6892"/>
    <cellStyle name="_Recon to Darrin's 5.11.05 proforma_16.07E Wild Horse Wind Expansionwrkingfile" xfId="1877"/>
    <cellStyle name="_Recon to Darrin's 5.11.05 proforma_16.07E Wild Horse Wind Expansionwrkingfile 2" xfId="1878"/>
    <cellStyle name="_Recon to Darrin's 5.11.05 proforma_16.07E Wild Horse Wind Expansionwrkingfile 2 2" xfId="6893"/>
    <cellStyle name="_Recon to Darrin's 5.11.05 proforma_16.07E Wild Horse Wind Expansionwrkingfile 2 3" xfId="6894"/>
    <cellStyle name="_Recon to Darrin's 5.11.05 proforma_16.07E Wild Horse Wind Expansionwrkingfile 3" xfId="6895"/>
    <cellStyle name="_Recon to Darrin's 5.11.05 proforma_16.07E Wild Horse Wind Expansionwrkingfile 4" xfId="6896"/>
    <cellStyle name="_Recon to Darrin's 5.11.05 proforma_16.07E Wild Horse Wind Expansionwrkingfile SF" xfId="1879"/>
    <cellStyle name="_Recon to Darrin's 5.11.05 proforma_16.07E Wild Horse Wind Expansionwrkingfile SF 2" xfId="1880"/>
    <cellStyle name="_Recon to Darrin's 5.11.05 proforma_16.07E Wild Horse Wind Expansionwrkingfile SF 2 2" xfId="6897"/>
    <cellStyle name="_Recon to Darrin's 5.11.05 proforma_16.07E Wild Horse Wind Expansionwrkingfile SF 2 3" xfId="6898"/>
    <cellStyle name="_Recon to Darrin's 5.11.05 proforma_16.07E Wild Horse Wind Expansionwrkingfile SF 3" xfId="6899"/>
    <cellStyle name="_Recon to Darrin's 5.11.05 proforma_16.07E Wild Horse Wind Expansionwrkingfile SF 4" xfId="6900"/>
    <cellStyle name="_Recon to Darrin's 5.11.05 proforma_16.37E Wild Horse Expansion DeferralRevwrkingfile SF" xfId="1881"/>
    <cellStyle name="_Recon to Darrin's 5.11.05 proforma_16.37E Wild Horse Expansion DeferralRevwrkingfile SF 2" xfId="1882"/>
    <cellStyle name="_Recon to Darrin's 5.11.05 proforma_16.37E Wild Horse Expansion DeferralRevwrkingfile SF 2 2" xfId="6901"/>
    <cellStyle name="_Recon to Darrin's 5.11.05 proforma_16.37E Wild Horse Expansion DeferralRevwrkingfile SF 2 3" xfId="6902"/>
    <cellStyle name="_Recon to Darrin's 5.11.05 proforma_16.37E Wild Horse Expansion DeferralRevwrkingfile SF 3" xfId="6903"/>
    <cellStyle name="_Recon to Darrin's 5.11.05 proforma_16.37E Wild Horse Expansion DeferralRevwrkingfile SF 4" xfId="6904"/>
    <cellStyle name="_Recon to Darrin's 5.11.05 proforma_2009 Compliance Filing PCA Exhibits for GRC" xfId="6905"/>
    <cellStyle name="_Recon to Darrin's 5.11.05 proforma_2009 Compliance Filing PCA Exhibits for GRC 2" xfId="6906"/>
    <cellStyle name="_Recon to Darrin's 5.11.05 proforma_2009 GRC Compl Filing - Exhibit D" xfId="6907"/>
    <cellStyle name="_Recon to Darrin's 5.11.05 proforma_2009 GRC Compl Filing - Exhibit D 2" xfId="6908"/>
    <cellStyle name="_Recon to Darrin's 5.11.05 proforma_2010 PTC's July1_Dec31 2010 " xfId="6909"/>
    <cellStyle name="_Recon to Darrin's 5.11.05 proforma_2010 PTC's Sept10_Aug11 (Version 4)" xfId="6910"/>
    <cellStyle name="_Recon to Darrin's 5.11.05 proforma_2011 OM ASM Report" xfId="14230"/>
    <cellStyle name="_Recon to Darrin's 5.11.05 proforma_2011 OM ASM Report 2" xfId="14231"/>
    <cellStyle name="_Recon to Darrin's 5.11.05 proforma_2011 OM ASM Report_County_Stop_Light_Chart_2012_02" xfId="14232"/>
    <cellStyle name="_Recon to Darrin's 5.11.05 proforma_2011 OM ASM Report_County_Stop_Light_Chart_2012_06" xfId="14233"/>
    <cellStyle name="_Recon to Darrin's 5.11.05 proforma_2011 OM ASM Report_County_Stop_Light_Chart_Template" xfId="14234"/>
    <cellStyle name="_Recon to Darrin's 5.11.05 proforma_3.01 Income Statement" xfId="6911"/>
    <cellStyle name="_Recon to Darrin's 5.11.05 proforma_4 31 Regulatory Assets and Liabilities  7 06- Exhibit D" xfId="1883"/>
    <cellStyle name="_Recon to Darrin's 5.11.05 proforma_4 31 Regulatory Assets and Liabilities  7 06- Exhibit D 2" xfId="1884"/>
    <cellStyle name="_Recon to Darrin's 5.11.05 proforma_4 31 Regulatory Assets and Liabilities  7 06- Exhibit D 2 2" xfId="6912"/>
    <cellStyle name="_Recon to Darrin's 5.11.05 proforma_4 31 Regulatory Assets and Liabilities  7 06- Exhibit D 2 3" xfId="6913"/>
    <cellStyle name="_Recon to Darrin's 5.11.05 proforma_4 31 Regulatory Assets and Liabilities  7 06- Exhibit D 3" xfId="6914"/>
    <cellStyle name="_Recon to Darrin's 5.11.05 proforma_4 31 Regulatory Assets and Liabilities  7 06- Exhibit D 4" xfId="6915"/>
    <cellStyle name="_Recon to Darrin's 5.11.05 proforma_4 31 Regulatory Assets and Liabilities  7 06- Exhibit D_NIM Summary" xfId="6916"/>
    <cellStyle name="_Recon to Darrin's 5.11.05 proforma_4 31 Regulatory Assets and Liabilities  7 06- Exhibit D_NIM Summary 2" xfId="6917"/>
    <cellStyle name="_Recon to Darrin's 5.11.05 proforma_4 32 Regulatory Assets and Liabilities  7 06- Exhibit D" xfId="1885"/>
    <cellStyle name="_Recon to Darrin's 5.11.05 proforma_4 32 Regulatory Assets and Liabilities  7 06- Exhibit D 2" xfId="1886"/>
    <cellStyle name="_Recon to Darrin's 5.11.05 proforma_4 32 Regulatory Assets and Liabilities  7 06- Exhibit D 2 2" xfId="6918"/>
    <cellStyle name="_Recon to Darrin's 5.11.05 proforma_4 32 Regulatory Assets and Liabilities  7 06- Exhibit D 2 3" xfId="6919"/>
    <cellStyle name="_Recon to Darrin's 5.11.05 proforma_4 32 Regulatory Assets and Liabilities  7 06- Exhibit D 3" xfId="6920"/>
    <cellStyle name="_Recon to Darrin's 5.11.05 proforma_4 32 Regulatory Assets and Liabilities  7 06- Exhibit D 4" xfId="6921"/>
    <cellStyle name="_Recon to Darrin's 5.11.05 proforma_4 32 Regulatory Assets and Liabilities  7 06- Exhibit D_NIM Summary" xfId="6922"/>
    <cellStyle name="_Recon to Darrin's 5.11.05 proforma_4 32 Regulatory Assets and Liabilities  7 06- Exhibit D_NIM Summary 2" xfId="6923"/>
    <cellStyle name="_Recon to Darrin's 5.11.05 proforma_ACCOUNTS" xfId="6924"/>
    <cellStyle name="_Recon to Darrin's 5.11.05 proforma_Att B to RECs proceeds proposal" xfId="6925"/>
    <cellStyle name="_Recon to Darrin's 5.11.05 proforma_AURORA Total New" xfId="6926"/>
    <cellStyle name="_Recon to Darrin's 5.11.05 proforma_AURORA Total New 2" xfId="6927"/>
    <cellStyle name="_Recon to Darrin's 5.11.05 proforma_Backup for Attachment B 2010-09-09" xfId="6928"/>
    <cellStyle name="_Recon to Darrin's 5.11.05 proforma_Bench Request - Attachment B" xfId="6929"/>
    <cellStyle name="_Recon to Darrin's 5.11.05 proforma_Book2" xfId="1887"/>
    <cellStyle name="_Recon to Darrin's 5.11.05 proforma_Book2 2" xfId="1888"/>
    <cellStyle name="_Recon to Darrin's 5.11.05 proforma_Book2 2 2" xfId="6930"/>
    <cellStyle name="_Recon to Darrin's 5.11.05 proforma_Book2 2 3" xfId="6931"/>
    <cellStyle name="_Recon to Darrin's 5.11.05 proforma_Book2 3" xfId="6932"/>
    <cellStyle name="_Recon to Darrin's 5.11.05 proforma_Book2 4" xfId="6933"/>
    <cellStyle name="_Recon to Darrin's 5.11.05 proforma_Book2_Adj Bench DR 3 for Initial Briefs (Electric)" xfId="1889"/>
    <cellStyle name="_Recon to Darrin's 5.11.05 proforma_Book2_Adj Bench DR 3 for Initial Briefs (Electric) 2" xfId="1890"/>
    <cellStyle name="_Recon to Darrin's 5.11.05 proforma_Book2_Adj Bench DR 3 for Initial Briefs (Electric) 2 2" xfId="6934"/>
    <cellStyle name="_Recon to Darrin's 5.11.05 proforma_Book2_Adj Bench DR 3 for Initial Briefs (Electric) 2 3" xfId="6935"/>
    <cellStyle name="_Recon to Darrin's 5.11.05 proforma_Book2_Adj Bench DR 3 for Initial Briefs (Electric) 3" xfId="6936"/>
    <cellStyle name="_Recon to Darrin's 5.11.05 proforma_Book2_Adj Bench DR 3 for Initial Briefs (Electric) 4" xfId="6937"/>
    <cellStyle name="_Recon to Darrin's 5.11.05 proforma_Book2_Electric Rev Req Model (2009 GRC) Rebuttal" xfId="1891"/>
    <cellStyle name="_Recon to Darrin's 5.11.05 proforma_Book2_Electric Rev Req Model (2009 GRC) Rebuttal 2" xfId="1892"/>
    <cellStyle name="_Recon to Darrin's 5.11.05 proforma_Book2_Electric Rev Req Model (2009 GRC) Rebuttal 2 2" xfId="6938"/>
    <cellStyle name="_Recon to Darrin's 5.11.05 proforma_Book2_Electric Rev Req Model (2009 GRC) Rebuttal 2 3" xfId="6939"/>
    <cellStyle name="_Recon to Darrin's 5.11.05 proforma_Book2_Electric Rev Req Model (2009 GRC) Rebuttal 3" xfId="6940"/>
    <cellStyle name="_Recon to Darrin's 5.11.05 proforma_Book2_Electric Rev Req Model (2009 GRC) Rebuttal 4" xfId="6941"/>
    <cellStyle name="_Recon to Darrin's 5.11.05 proforma_Book2_Electric Rev Req Model (2009 GRC) Rebuttal REmoval of New  WH Solar AdjustMI" xfId="1893"/>
    <cellStyle name="_Recon to Darrin's 5.11.05 proforma_Book2_Electric Rev Req Model (2009 GRC) Rebuttal REmoval of New  WH Solar AdjustMI 2" xfId="1894"/>
    <cellStyle name="_Recon to Darrin's 5.11.05 proforma_Book2_Electric Rev Req Model (2009 GRC) Rebuttal REmoval of New  WH Solar AdjustMI 2 2" xfId="6942"/>
    <cellStyle name="_Recon to Darrin's 5.11.05 proforma_Book2_Electric Rev Req Model (2009 GRC) Rebuttal REmoval of New  WH Solar AdjustMI 2 3" xfId="6943"/>
    <cellStyle name="_Recon to Darrin's 5.11.05 proforma_Book2_Electric Rev Req Model (2009 GRC) Rebuttal REmoval of New  WH Solar AdjustMI 3" xfId="6944"/>
    <cellStyle name="_Recon to Darrin's 5.11.05 proforma_Book2_Electric Rev Req Model (2009 GRC) Rebuttal REmoval of New  WH Solar AdjustMI 4" xfId="6945"/>
    <cellStyle name="_Recon to Darrin's 5.11.05 proforma_Book2_Electric Rev Req Model (2009 GRC) Revised 01-18-2010" xfId="1895"/>
    <cellStyle name="_Recon to Darrin's 5.11.05 proforma_Book2_Electric Rev Req Model (2009 GRC) Revised 01-18-2010 2" xfId="1896"/>
    <cellStyle name="_Recon to Darrin's 5.11.05 proforma_Book2_Electric Rev Req Model (2009 GRC) Revised 01-18-2010 2 2" xfId="6946"/>
    <cellStyle name="_Recon to Darrin's 5.11.05 proforma_Book2_Electric Rev Req Model (2009 GRC) Revised 01-18-2010 2 3" xfId="6947"/>
    <cellStyle name="_Recon to Darrin's 5.11.05 proforma_Book2_Electric Rev Req Model (2009 GRC) Revised 01-18-2010 3" xfId="6948"/>
    <cellStyle name="_Recon to Darrin's 5.11.05 proforma_Book2_Electric Rev Req Model (2009 GRC) Revised 01-18-2010 4" xfId="6949"/>
    <cellStyle name="_Recon to Darrin's 5.11.05 proforma_Book2_Final Order Electric EXHIBIT A-1" xfId="1897"/>
    <cellStyle name="_Recon to Darrin's 5.11.05 proforma_Book2_Final Order Electric EXHIBIT A-1 2" xfId="1898"/>
    <cellStyle name="_Recon to Darrin's 5.11.05 proforma_Book2_Final Order Electric EXHIBIT A-1 2 2" xfId="6950"/>
    <cellStyle name="_Recon to Darrin's 5.11.05 proforma_Book2_Final Order Electric EXHIBIT A-1 2 3" xfId="6951"/>
    <cellStyle name="_Recon to Darrin's 5.11.05 proforma_Book2_Final Order Electric EXHIBIT A-1 3" xfId="6952"/>
    <cellStyle name="_Recon to Darrin's 5.11.05 proforma_Book2_Final Order Electric EXHIBIT A-1 4" xfId="6953"/>
    <cellStyle name="_Recon to Darrin's 5.11.05 proforma_Book4" xfId="1899"/>
    <cellStyle name="_Recon to Darrin's 5.11.05 proforma_Book4 2" xfId="1900"/>
    <cellStyle name="_Recon to Darrin's 5.11.05 proforma_Book4 2 2" xfId="6954"/>
    <cellStyle name="_Recon to Darrin's 5.11.05 proforma_Book4 2 3" xfId="6955"/>
    <cellStyle name="_Recon to Darrin's 5.11.05 proforma_Book4 3" xfId="6956"/>
    <cellStyle name="_Recon to Darrin's 5.11.05 proforma_Book4 4" xfId="6957"/>
    <cellStyle name="_Recon to Darrin's 5.11.05 proforma_Book9" xfId="1901"/>
    <cellStyle name="_Recon to Darrin's 5.11.05 proforma_Book9 2" xfId="1902"/>
    <cellStyle name="_Recon to Darrin's 5.11.05 proforma_Book9 2 2" xfId="6958"/>
    <cellStyle name="_Recon to Darrin's 5.11.05 proforma_Book9 2 3" xfId="6959"/>
    <cellStyle name="_Recon to Darrin's 5.11.05 proforma_Book9 3" xfId="6960"/>
    <cellStyle name="_Recon to Darrin's 5.11.05 proforma_Book9 4" xfId="6961"/>
    <cellStyle name="_Recon to Darrin's 5.11.05 proforma_Check the Interest Calculation" xfId="6962"/>
    <cellStyle name="_Recon to Darrin's 5.11.05 proforma_Check the Interest Calculation_Scenario 1 REC vs PTC Offset" xfId="6963"/>
    <cellStyle name="_Recon to Darrin's 5.11.05 proforma_Check the Interest Calculation_Scenario 3" xfId="6964"/>
    <cellStyle name="_Recon to Darrin's 5.11.05 proforma_Chelan PUD Power Costs (8-10)" xfId="6965"/>
    <cellStyle name="_Recon to Darrin's 5.11.05 proforma_DWH-08 (Rate Spread &amp; Design Workpapers)" xfId="6966"/>
    <cellStyle name="_Recon to Darrin's 5.11.05 proforma_Exhibit D fr R Gho 12-31-08" xfId="6967"/>
    <cellStyle name="_Recon to Darrin's 5.11.05 proforma_Exhibit D fr R Gho 12-31-08 2" xfId="6968"/>
    <cellStyle name="_Recon to Darrin's 5.11.05 proforma_Exhibit D fr R Gho 12-31-08 3" xfId="6969"/>
    <cellStyle name="_Recon to Darrin's 5.11.05 proforma_Exhibit D fr R Gho 12-31-08 v2" xfId="6970"/>
    <cellStyle name="_Recon to Darrin's 5.11.05 proforma_Exhibit D fr R Gho 12-31-08 v2 2" xfId="6971"/>
    <cellStyle name="_Recon to Darrin's 5.11.05 proforma_Exhibit D fr R Gho 12-31-08 v2 3" xfId="6972"/>
    <cellStyle name="_Recon to Darrin's 5.11.05 proforma_Exhibit D fr R Gho 12-31-08 v2_NIM Summary" xfId="6973"/>
    <cellStyle name="_Recon to Darrin's 5.11.05 proforma_Exhibit D fr R Gho 12-31-08 v2_NIM Summary 2" xfId="6974"/>
    <cellStyle name="_Recon to Darrin's 5.11.05 proforma_Exhibit D fr R Gho 12-31-08_NIM Summary" xfId="6975"/>
    <cellStyle name="_Recon to Darrin's 5.11.05 proforma_Exhibit D fr R Gho 12-31-08_NIM Summary 2" xfId="6976"/>
    <cellStyle name="_Recon to Darrin's 5.11.05 proforma_Final 2008 PTC Rate Design Workpapers 10.27.08" xfId="6977"/>
    <cellStyle name="_Recon to Darrin's 5.11.05 proforma_Final 2009 Electric Low Income Workpapers" xfId="6978"/>
    <cellStyle name="_Recon to Darrin's 5.11.05 proforma_Gas Rev Req Model (2010 GRC)" xfId="6979"/>
    <cellStyle name="_Recon to Darrin's 5.11.05 proforma_Hopkins Ridge Prepaid Tran - Interest Earned RY 12ME Feb  '11" xfId="6980"/>
    <cellStyle name="_Recon to Darrin's 5.11.05 proforma_Hopkins Ridge Prepaid Tran - Interest Earned RY 12ME Feb  '11 2" xfId="6981"/>
    <cellStyle name="_Recon to Darrin's 5.11.05 proforma_Hopkins Ridge Prepaid Tran - Interest Earned RY 12ME Feb  '11_NIM Summary" xfId="6982"/>
    <cellStyle name="_Recon to Darrin's 5.11.05 proforma_Hopkins Ridge Prepaid Tran - Interest Earned RY 12ME Feb  '11_NIM Summary 2" xfId="6983"/>
    <cellStyle name="_Recon to Darrin's 5.11.05 proforma_Hopkins Ridge Prepaid Tran - Interest Earned RY 12ME Feb  '11_Transmission Workbook for May BOD" xfId="6984"/>
    <cellStyle name="_Recon to Darrin's 5.11.05 proforma_Hopkins Ridge Prepaid Tran - Interest Earned RY 12ME Feb  '11_Transmission Workbook for May BOD 2" xfId="6985"/>
    <cellStyle name="_Recon to Darrin's 5.11.05 proforma_INPUTS" xfId="1903"/>
    <cellStyle name="_Recon to Darrin's 5.11.05 proforma_INPUTS 2" xfId="1904"/>
    <cellStyle name="_Recon to Darrin's 5.11.05 proforma_INPUTS 2 2" xfId="6986"/>
    <cellStyle name="_Recon to Darrin's 5.11.05 proforma_INPUTS 2 3" xfId="6987"/>
    <cellStyle name="_Recon to Darrin's 5.11.05 proforma_INPUTS 3" xfId="6988"/>
    <cellStyle name="_Recon to Darrin's 5.11.05 proforma_INPUTS 4" xfId="6989"/>
    <cellStyle name="_Recon to Darrin's 5.11.05 proforma_NIM Summary" xfId="6990"/>
    <cellStyle name="_Recon to Darrin's 5.11.05 proforma_NIM Summary 09GRC" xfId="6991"/>
    <cellStyle name="_Recon to Darrin's 5.11.05 proforma_NIM Summary 09GRC 2" xfId="6992"/>
    <cellStyle name="_Recon to Darrin's 5.11.05 proforma_NIM Summary 2" xfId="6993"/>
    <cellStyle name="_Recon to Darrin's 5.11.05 proforma_NIM Summary 3" xfId="6994"/>
    <cellStyle name="_Recon to Darrin's 5.11.05 proforma_NIM Summary 4" xfId="6995"/>
    <cellStyle name="_Recon to Darrin's 5.11.05 proforma_NIM Summary 5" xfId="6996"/>
    <cellStyle name="_Recon to Darrin's 5.11.05 proforma_NIM Summary 6" xfId="6997"/>
    <cellStyle name="_Recon to Darrin's 5.11.05 proforma_NIM Summary 7" xfId="6998"/>
    <cellStyle name="_Recon to Darrin's 5.11.05 proforma_NIM Summary 8" xfId="6999"/>
    <cellStyle name="_Recon to Darrin's 5.11.05 proforma_NIM Summary 9" xfId="7000"/>
    <cellStyle name="_Recon to Darrin's 5.11.05 proforma_PCA 10 -  Exhibit D from A Kellogg Jan 2011" xfId="7001"/>
    <cellStyle name="_Recon to Darrin's 5.11.05 proforma_PCA 10 -  Exhibit D from A Kellogg July 2011" xfId="7002"/>
    <cellStyle name="_Recon to Darrin's 5.11.05 proforma_PCA 10 -  Exhibit D from S Free Rcv'd 12-11" xfId="7003"/>
    <cellStyle name="_Recon to Darrin's 5.11.05 proforma_PCA 7 - Exhibit D update 11_30_08 (2)" xfId="7004"/>
    <cellStyle name="_Recon to Darrin's 5.11.05 proforma_PCA 7 - Exhibit D update 11_30_08 (2) 2" xfId="7005"/>
    <cellStyle name="_Recon to Darrin's 5.11.05 proforma_PCA 7 - Exhibit D update 11_30_08 (2) 2 2" xfId="7006"/>
    <cellStyle name="_Recon to Darrin's 5.11.05 proforma_PCA 7 - Exhibit D update 11_30_08 (2) 3" xfId="7007"/>
    <cellStyle name="_Recon to Darrin's 5.11.05 proforma_PCA 7 - Exhibit D update 11_30_08 (2) 4" xfId="7008"/>
    <cellStyle name="_Recon to Darrin's 5.11.05 proforma_PCA 7 - Exhibit D update 11_30_08 (2)_NIM Summary" xfId="7009"/>
    <cellStyle name="_Recon to Darrin's 5.11.05 proforma_PCA 7 - Exhibit D update 11_30_08 (2)_NIM Summary 2" xfId="7010"/>
    <cellStyle name="_Recon to Darrin's 5.11.05 proforma_PCA 8 - Exhibit D update 12_31_09" xfId="7011"/>
    <cellStyle name="_Recon to Darrin's 5.11.05 proforma_PCA 8 - Exhibit D update 12_31_09 2" xfId="7012"/>
    <cellStyle name="_Recon to Darrin's 5.11.05 proforma_PCA 9 -  Exhibit D April 2010" xfId="7013"/>
    <cellStyle name="_Recon to Darrin's 5.11.05 proforma_PCA 9 -  Exhibit D April 2010 (3)" xfId="7014"/>
    <cellStyle name="_Recon to Darrin's 5.11.05 proforma_PCA 9 -  Exhibit D April 2010 (3) 2" xfId="7015"/>
    <cellStyle name="_Recon to Darrin's 5.11.05 proforma_PCA 9 -  Exhibit D April 2010 2" xfId="7016"/>
    <cellStyle name="_Recon to Darrin's 5.11.05 proforma_PCA 9 -  Exhibit D April 2010 3" xfId="7017"/>
    <cellStyle name="_Recon to Darrin's 5.11.05 proforma_PCA 9 -  Exhibit D Feb 2010" xfId="7018"/>
    <cellStyle name="_Recon to Darrin's 5.11.05 proforma_PCA 9 -  Exhibit D Feb 2010 2" xfId="7019"/>
    <cellStyle name="_Recon to Darrin's 5.11.05 proforma_PCA 9 -  Exhibit D Feb 2010 v2" xfId="7020"/>
    <cellStyle name="_Recon to Darrin's 5.11.05 proforma_PCA 9 -  Exhibit D Feb 2010 v2 2" xfId="7021"/>
    <cellStyle name="_Recon to Darrin's 5.11.05 proforma_PCA 9 -  Exhibit D Feb 2010 WF" xfId="7022"/>
    <cellStyle name="_Recon to Darrin's 5.11.05 proforma_PCA 9 -  Exhibit D Feb 2010 WF 2" xfId="7023"/>
    <cellStyle name="_Recon to Darrin's 5.11.05 proforma_PCA 9 -  Exhibit D Jan 2010" xfId="7024"/>
    <cellStyle name="_Recon to Darrin's 5.11.05 proforma_PCA 9 -  Exhibit D Jan 2010 2" xfId="7025"/>
    <cellStyle name="_Recon to Darrin's 5.11.05 proforma_PCA 9 -  Exhibit D March 2010 (2)" xfId="7026"/>
    <cellStyle name="_Recon to Darrin's 5.11.05 proforma_PCA 9 -  Exhibit D March 2010 (2) 2" xfId="7027"/>
    <cellStyle name="_Recon to Darrin's 5.11.05 proforma_PCA 9 -  Exhibit D Nov 2010" xfId="7028"/>
    <cellStyle name="_Recon to Darrin's 5.11.05 proforma_PCA 9 -  Exhibit D Nov 2010 2" xfId="7029"/>
    <cellStyle name="_Recon to Darrin's 5.11.05 proforma_PCA 9 - Exhibit D at August 2010" xfId="7030"/>
    <cellStyle name="_Recon to Darrin's 5.11.05 proforma_PCA 9 - Exhibit D at August 2010 2" xfId="7031"/>
    <cellStyle name="_Recon to Darrin's 5.11.05 proforma_PCA 9 - Exhibit D June 2010 GRC" xfId="7032"/>
    <cellStyle name="_Recon to Darrin's 5.11.05 proforma_PCA 9 - Exhibit D June 2010 GRC 2" xfId="7033"/>
    <cellStyle name="_Recon to Darrin's 5.11.05 proforma_Power Costs - Comparison bx Rbtl-Staff-Jt-PC" xfId="1905"/>
    <cellStyle name="_Recon to Darrin's 5.11.05 proforma_Power Costs - Comparison bx Rbtl-Staff-Jt-PC 2" xfId="1906"/>
    <cellStyle name="_Recon to Darrin's 5.11.05 proforma_Power Costs - Comparison bx Rbtl-Staff-Jt-PC 2 2" xfId="7034"/>
    <cellStyle name="_Recon to Darrin's 5.11.05 proforma_Power Costs - Comparison bx Rbtl-Staff-Jt-PC 2 3" xfId="7035"/>
    <cellStyle name="_Recon to Darrin's 5.11.05 proforma_Power Costs - Comparison bx Rbtl-Staff-Jt-PC 3" xfId="7036"/>
    <cellStyle name="_Recon to Darrin's 5.11.05 proforma_Power Costs - Comparison bx Rbtl-Staff-Jt-PC 4" xfId="7037"/>
    <cellStyle name="_Recon to Darrin's 5.11.05 proforma_Power Costs - Comparison bx Rbtl-Staff-Jt-PC_Adj Bench DR 3 for Initial Briefs (Electric)" xfId="1907"/>
    <cellStyle name="_Recon to Darrin's 5.11.05 proforma_Power Costs - Comparison bx Rbtl-Staff-Jt-PC_Adj Bench DR 3 for Initial Briefs (Electric) 2" xfId="1908"/>
    <cellStyle name="_Recon to Darrin's 5.11.05 proforma_Power Costs - Comparison bx Rbtl-Staff-Jt-PC_Adj Bench DR 3 for Initial Briefs (Electric) 2 2" xfId="7038"/>
    <cellStyle name="_Recon to Darrin's 5.11.05 proforma_Power Costs - Comparison bx Rbtl-Staff-Jt-PC_Adj Bench DR 3 for Initial Briefs (Electric) 2 3" xfId="7039"/>
    <cellStyle name="_Recon to Darrin's 5.11.05 proforma_Power Costs - Comparison bx Rbtl-Staff-Jt-PC_Adj Bench DR 3 for Initial Briefs (Electric) 3" xfId="7040"/>
    <cellStyle name="_Recon to Darrin's 5.11.05 proforma_Power Costs - Comparison bx Rbtl-Staff-Jt-PC_Adj Bench DR 3 for Initial Briefs (Electric) 4" xfId="7041"/>
    <cellStyle name="_Recon to Darrin's 5.11.05 proforma_Power Costs - Comparison bx Rbtl-Staff-Jt-PC_Electric Rev Req Model (2009 GRC) Rebuttal" xfId="1909"/>
    <cellStyle name="_Recon to Darrin's 5.11.05 proforma_Power Costs - Comparison bx Rbtl-Staff-Jt-PC_Electric Rev Req Model (2009 GRC) Rebuttal 2" xfId="1910"/>
    <cellStyle name="_Recon to Darrin's 5.11.05 proforma_Power Costs - Comparison bx Rbtl-Staff-Jt-PC_Electric Rev Req Model (2009 GRC) Rebuttal 2 2" xfId="7042"/>
    <cellStyle name="_Recon to Darrin's 5.11.05 proforma_Power Costs - Comparison bx Rbtl-Staff-Jt-PC_Electric Rev Req Model (2009 GRC) Rebuttal 2 3" xfId="7043"/>
    <cellStyle name="_Recon to Darrin's 5.11.05 proforma_Power Costs - Comparison bx Rbtl-Staff-Jt-PC_Electric Rev Req Model (2009 GRC) Rebuttal 3" xfId="7044"/>
    <cellStyle name="_Recon to Darrin's 5.11.05 proforma_Power Costs - Comparison bx Rbtl-Staff-Jt-PC_Electric Rev Req Model (2009 GRC) Rebuttal 4" xfId="7045"/>
    <cellStyle name="_Recon to Darrin's 5.11.05 proforma_Power Costs - Comparison bx Rbtl-Staff-Jt-PC_Electric Rev Req Model (2009 GRC) Rebuttal REmoval of New  WH Solar AdjustMI" xfId="1911"/>
    <cellStyle name="_Recon to Darrin's 5.11.05 proforma_Power Costs - Comparison bx Rbtl-Staff-Jt-PC_Electric Rev Req Model (2009 GRC) Rebuttal REmoval of New  WH Solar AdjustMI 2" xfId="1912"/>
    <cellStyle name="_Recon to Darrin's 5.11.05 proforma_Power Costs - Comparison bx Rbtl-Staff-Jt-PC_Electric Rev Req Model (2009 GRC) Rebuttal REmoval of New  WH Solar AdjustMI 2 2" xfId="7046"/>
    <cellStyle name="_Recon to Darrin's 5.11.05 proforma_Power Costs - Comparison bx Rbtl-Staff-Jt-PC_Electric Rev Req Model (2009 GRC) Rebuttal REmoval of New  WH Solar AdjustMI 2 3" xfId="7047"/>
    <cellStyle name="_Recon to Darrin's 5.11.05 proforma_Power Costs - Comparison bx Rbtl-Staff-Jt-PC_Electric Rev Req Model (2009 GRC) Rebuttal REmoval of New  WH Solar AdjustMI 3" xfId="7048"/>
    <cellStyle name="_Recon to Darrin's 5.11.05 proforma_Power Costs - Comparison bx Rbtl-Staff-Jt-PC_Electric Rev Req Model (2009 GRC) Rebuttal REmoval of New  WH Solar AdjustMI 4" xfId="7049"/>
    <cellStyle name="_Recon to Darrin's 5.11.05 proforma_Power Costs - Comparison bx Rbtl-Staff-Jt-PC_Electric Rev Req Model (2009 GRC) Revised 01-18-2010" xfId="1913"/>
    <cellStyle name="_Recon to Darrin's 5.11.05 proforma_Power Costs - Comparison bx Rbtl-Staff-Jt-PC_Electric Rev Req Model (2009 GRC) Revised 01-18-2010 2" xfId="1914"/>
    <cellStyle name="_Recon to Darrin's 5.11.05 proforma_Power Costs - Comparison bx Rbtl-Staff-Jt-PC_Electric Rev Req Model (2009 GRC) Revised 01-18-2010 2 2" xfId="7050"/>
    <cellStyle name="_Recon to Darrin's 5.11.05 proforma_Power Costs - Comparison bx Rbtl-Staff-Jt-PC_Electric Rev Req Model (2009 GRC) Revised 01-18-2010 2 3" xfId="7051"/>
    <cellStyle name="_Recon to Darrin's 5.11.05 proforma_Power Costs - Comparison bx Rbtl-Staff-Jt-PC_Electric Rev Req Model (2009 GRC) Revised 01-18-2010 3" xfId="7052"/>
    <cellStyle name="_Recon to Darrin's 5.11.05 proforma_Power Costs - Comparison bx Rbtl-Staff-Jt-PC_Electric Rev Req Model (2009 GRC) Revised 01-18-2010 4" xfId="7053"/>
    <cellStyle name="_Recon to Darrin's 5.11.05 proforma_Power Costs - Comparison bx Rbtl-Staff-Jt-PC_Final Order Electric EXHIBIT A-1" xfId="1915"/>
    <cellStyle name="_Recon to Darrin's 5.11.05 proforma_Power Costs - Comparison bx Rbtl-Staff-Jt-PC_Final Order Electric EXHIBIT A-1 2" xfId="1916"/>
    <cellStyle name="_Recon to Darrin's 5.11.05 proforma_Power Costs - Comparison bx Rbtl-Staff-Jt-PC_Final Order Electric EXHIBIT A-1 2 2" xfId="7054"/>
    <cellStyle name="_Recon to Darrin's 5.11.05 proforma_Power Costs - Comparison bx Rbtl-Staff-Jt-PC_Final Order Electric EXHIBIT A-1 2 3" xfId="7055"/>
    <cellStyle name="_Recon to Darrin's 5.11.05 proforma_Power Costs - Comparison bx Rbtl-Staff-Jt-PC_Final Order Electric EXHIBIT A-1 3" xfId="7056"/>
    <cellStyle name="_Recon to Darrin's 5.11.05 proforma_Power Costs - Comparison bx Rbtl-Staff-Jt-PC_Final Order Electric EXHIBIT A-1 4" xfId="7057"/>
    <cellStyle name="_Recon to Darrin's 5.11.05 proforma_Production Adj 4.37" xfId="1917"/>
    <cellStyle name="_Recon to Darrin's 5.11.05 proforma_Production Adj 4.37 2" xfId="1918"/>
    <cellStyle name="_Recon to Darrin's 5.11.05 proforma_Production Adj 4.37 2 2" xfId="7058"/>
    <cellStyle name="_Recon to Darrin's 5.11.05 proforma_Production Adj 4.37 2 3" xfId="7059"/>
    <cellStyle name="_Recon to Darrin's 5.11.05 proforma_Production Adj 4.37 3" xfId="7060"/>
    <cellStyle name="_Recon to Darrin's 5.11.05 proforma_Purchased Power Adj 4.03" xfId="1919"/>
    <cellStyle name="_Recon to Darrin's 5.11.05 proforma_Purchased Power Adj 4.03 2" xfId="1920"/>
    <cellStyle name="_Recon to Darrin's 5.11.05 proforma_Purchased Power Adj 4.03 2 2" xfId="7061"/>
    <cellStyle name="_Recon to Darrin's 5.11.05 proforma_Purchased Power Adj 4.03 2 3" xfId="7062"/>
    <cellStyle name="_Recon to Darrin's 5.11.05 proforma_Purchased Power Adj 4.03 3" xfId="7063"/>
    <cellStyle name="_Recon to Darrin's 5.11.05 proforma_Rebuttal Power Costs" xfId="1921"/>
    <cellStyle name="_Recon to Darrin's 5.11.05 proforma_Rebuttal Power Costs 2" xfId="1922"/>
    <cellStyle name="_Recon to Darrin's 5.11.05 proforma_Rebuttal Power Costs 2 2" xfId="7064"/>
    <cellStyle name="_Recon to Darrin's 5.11.05 proforma_Rebuttal Power Costs 2 3" xfId="7065"/>
    <cellStyle name="_Recon to Darrin's 5.11.05 proforma_Rebuttal Power Costs 3" xfId="7066"/>
    <cellStyle name="_Recon to Darrin's 5.11.05 proforma_Rebuttal Power Costs 4" xfId="7067"/>
    <cellStyle name="_Recon to Darrin's 5.11.05 proforma_Rebuttal Power Costs_Adj Bench DR 3 for Initial Briefs (Electric)" xfId="1923"/>
    <cellStyle name="_Recon to Darrin's 5.11.05 proforma_Rebuttal Power Costs_Adj Bench DR 3 for Initial Briefs (Electric) 2" xfId="1924"/>
    <cellStyle name="_Recon to Darrin's 5.11.05 proforma_Rebuttal Power Costs_Adj Bench DR 3 for Initial Briefs (Electric) 2 2" xfId="7068"/>
    <cellStyle name="_Recon to Darrin's 5.11.05 proforma_Rebuttal Power Costs_Adj Bench DR 3 for Initial Briefs (Electric) 2 3" xfId="7069"/>
    <cellStyle name="_Recon to Darrin's 5.11.05 proforma_Rebuttal Power Costs_Adj Bench DR 3 for Initial Briefs (Electric) 3" xfId="7070"/>
    <cellStyle name="_Recon to Darrin's 5.11.05 proforma_Rebuttal Power Costs_Adj Bench DR 3 for Initial Briefs (Electric) 4" xfId="7071"/>
    <cellStyle name="_Recon to Darrin's 5.11.05 proforma_Rebuttal Power Costs_Electric Rev Req Model (2009 GRC) Rebuttal" xfId="1925"/>
    <cellStyle name="_Recon to Darrin's 5.11.05 proforma_Rebuttal Power Costs_Electric Rev Req Model (2009 GRC) Rebuttal 2" xfId="1926"/>
    <cellStyle name="_Recon to Darrin's 5.11.05 proforma_Rebuttal Power Costs_Electric Rev Req Model (2009 GRC) Rebuttal 2 2" xfId="7072"/>
    <cellStyle name="_Recon to Darrin's 5.11.05 proforma_Rebuttal Power Costs_Electric Rev Req Model (2009 GRC) Rebuttal 2 3" xfId="7073"/>
    <cellStyle name="_Recon to Darrin's 5.11.05 proforma_Rebuttal Power Costs_Electric Rev Req Model (2009 GRC) Rebuttal 3" xfId="7074"/>
    <cellStyle name="_Recon to Darrin's 5.11.05 proforma_Rebuttal Power Costs_Electric Rev Req Model (2009 GRC) Rebuttal 4" xfId="7075"/>
    <cellStyle name="_Recon to Darrin's 5.11.05 proforma_Rebuttal Power Costs_Electric Rev Req Model (2009 GRC) Rebuttal REmoval of New  WH Solar AdjustMI" xfId="1927"/>
    <cellStyle name="_Recon to Darrin's 5.11.05 proforma_Rebuttal Power Costs_Electric Rev Req Model (2009 GRC) Rebuttal REmoval of New  WH Solar AdjustMI 2" xfId="1928"/>
    <cellStyle name="_Recon to Darrin's 5.11.05 proforma_Rebuttal Power Costs_Electric Rev Req Model (2009 GRC) Rebuttal REmoval of New  WH Solar AdjustMI 2 2" xfId="7076"/>
    <cellStyle name="_Recon to Darrin's 5.11.05 proforma_Rebuttal Power Costs_Electric Rev Req Model (2009 GRC) Rebuttal REmoval of New  WH Solar AdjustMI 2 3" xfId="7077"/>
    <cellStyle name="_Recon to Darrin's 5.11.05 proforma_Rebuttal Power Costs_Electric Rev Req Model (2009 GRC) Rebuttal REmoval of New  WH Solar AdjustMI 3" xfId="7078"/>
    <cellStyle name="_Recon to Darrin's 5.11.05 proforma_Rebuttal Power Costs_Electric Rev Req Model (2009 GRC) Rebuttal REmoval of New  WH Solar AdjustMI 4" xfId="7079"/>
    <cellStyle name="_Recon to Darrin's 5.11.05 proforma_Rebuttal Power Costs_Electric Rev Req Model (2009 GRC) Revised 01-18-2010" xfId="1929"/>
    <cellStyle name="_Recon to Darrin's 5.11.05 proforma_Rebuttal Power Costs_Electric Rev Req Model (2009 GRC) Revised 01-18-2010 2" xfId="1930"/>
    <cellStyle name="_Recon to Darrin's 5.11.05 proforma_Rebuttal Power Costs_Electric Rev Req Model (2009 GRC) Revised 01-18-2010 2 2" xfId="7080"/>
    <cellStyle name="_Recon to Darrin's 5.11.05 proforma_Rebuttal Power Costs_Electric Rev Req Model (2009 GRC) Revised 01-18-2010 2 3" xfId="7081"/>
    <cellStyle name="_Recon to Darrin's 5.11.05 proforma_Rebuttal Power Costs_Electric Rev Req Model (2009 GRC) Revised 01-18-2010 3" xfId="7082"/>
    <cellStyle name="_Recon to Darrin's 5.11.05 proforma_Rebuttal Power Costs_Electric Rev Req Model (2009 GRC) Revised 01-18-2010 4" xfId="7083"/>
    <cellStyle name="_Recon to Darrin's 5.11.05 proforma_Rebuttal Power Costs_Final Order Electric EXHIBIT A-1" xfId="1931"/>
    <cellStyle name="_Recon to Darrin's 5.11.05 proforma_Rebuttal Power Costs_Final Order Electric EXHIBIT A-1 2" xfId="1932"/>
    <cellStyle name="_Recon to Darrin's 5.11.05 proforma_Rebuttal Power Costs_Final Order Electric EXHIBIT A-1 2 2" xfId="7084"/>
    <cellStyle name="_Recon to Darrin's 5.11.05 proforma_Rebuttal Power Costs_Final Order Electric EXHIBIT A-1 2 3" xfId="7085"/>
    <cellStyle name="_Recon to Darrin's 5.11.05 proforma_Rebuttal Power Costs_Final Order Electric EXHIBIT A-1 3" xfId="7086"/>
    <cellStyle name="_Recon to Darrin's 5.11.05 proforma_Rebuttal Power Costs_Final Order Electric EXHIBIT A-1 4" xfId="7087"/>
    <cellStyle name="_Recon to Darrin's 5.11.05 proforma_RECS vs PTC's w Interest 6-28-10" xfId="7088"/>
    <cellStyle name="_Recon to Darrin's 5.11.05 proforma_ROR &amp; CONV FACTOR" xfId="1933"/>
    <cellStyle name="_Recon to Darrin's 5.11.05 proforma_ROR &amp; CONV FACTOR 2" xfId="1934"/>
    <cellStyle name="_Recon to Darrin's 5.11.05 proforma_ROR &amp; CONV FACTOR 2 2" xfId="7089"/>
    <cellStyle name="_Recon to Darrin's 5.11.05 proforma_ROR &amp; CONV FACTOR 2 3" xfId="7090"/>
    <cellStyle name="_Recon to Darrin's 5.11.05 proforma_ROR &amp; CONV FACTOR 3" xfId="7091"/>
    <cellStyle name="_Recon to Darrin's 5.11.05 proforma_ROR &amp; CONV FACTOR 4" xfId="7092"/>
    <cellStyle name="_Recon to Darrin's 5.11.05 proforma_ROR 5.02" xfId="1935"/>
    <cellStyle name="_Recon to Darrin's 5.11.05 proforma_ROR 5.02 2" xfId="1936"/>
    <cellStyle name="_Recon to Darrin's 5.11.05 proforma_ROR 5.02 2 2" xfId="7093"/>
    <cellStyle name="_Recon to Darrin's 5.11.05 proforma_ROR 5.02 2 3" xfId="7094"/>
    <cellStyle name="_Recon to Darrin's 5.11.05 proforma_ROR 5.02 3" xfId="7095"/>
    <cellStyle name="_Recon to Darrin's 5.11.05 proforma_Transmission Workbook for May BOD" xfId="7096"/>
    <cellStyle name="_Recon to Darrin's 5.11.05 proforma_Transmission Workbook for May BOD 2" xfId="7097"/>
    <cellStyle name="_Recon to Darrin's 5.11.05 proforma_Typical Residential Impacts 10.27.08" xfId="7098"/>
    <cellStyle name="_Recon to Darrin's 5.11.05 proforma_Wind Integration 10GRC" xfId="7099"/>
    <cellStyle name="_Recon to Darrin's 5.11.05 proforma_Wind Integration 10GRC 2" xfId="7100"/>
    <cellStyle name="_Revenue" xfId="7101"/>
    <cellStyle name="_Revenue_2.01G Temp Normalization(C) NEW WAY DM" xfId="7102"/>
    <cellStyle name="_Revenue_2.02G Revenues and Expenses NEW WAY DM" xfId="7103"/>
    <cellStyle name="_Revenue_4.01G Temp Normalization (C)" xfId="7104"/>
    <cellStyle name="_Revenue_4.01G Temp Normalization(HC)" xfId="7105"/>
    <cellStyle name="_Revenue_4.01G Temp Normalization(HC)new" xfId="7106"/>
    <cellStyle name="_Revenue_4.01G Temp Normalization(not used)" xfId="7107"/>
    <cellStyle name="_Revenue_Book1" xfId="7108"/>
    <cellStyle name="_Revenue_Data" xfId="7109"/>
    <cellStyle name="_Revenue_Data_1" xfId="7110"/>
    <cellStyle name="_Revenue_Data_Pro Forma Rev 09 GRC" xfId="7111"/>
    <cellStyle name="_Revenue_Data_Pro Forma Rev 2010 GRC" xfId="7112"/>
    <cellStyle name="_Revenue_Data_Pro Forma Rev 2010 GRC_Preliminary" xfId="7113"/>
    <cellStyle name="_Revenue_Data_Revenue (Feb 09 - Jan 10)" xfId="7114"/>
    <cellStyle name="_Revenue_Data_Revenue (Jan 09 - Dec 09)" xfId="7115"/>
    <cellStyle name="_Revenue_Data_Revenue (Mar 09 - Feb 10)" xfId="7116"/>
    <cellStyle name="_Revenue_Data_Volume Exhibit (Jan09 - Dec09)" xfId="7117"/>
    <cellStyle name="_Revenue_Mins" xfId="7118"/>
    <cellStyle name="_Revenue_Pro Forma Rev 07 GRC" xfId="7119"/>
    <cellStyle name="_Revenue_Pro Forma Rev 08 GRC" xfId="7120"/>
    <cellStyle name="_Revenue_Pro Forma Rev 09 GRC" xfId="7121"/>
    <cellStyle name="_Revenue_Pro Forma Rev 2010 GRC" xfId="7122"/>
    <cellStyle name="_Revenue_Pro Forma Rev 2010 GRC_Preliminary" xfId="7123"/>
    <cellStyle name="_Revenue_Revenue (Feb 09 - Jan 10)" xfId="7124"/>
    <cellStyle name="_Revenue_Revenue (Jan 09 - Dec 09)" xfId="7125"/>
    <cellStyle name="_Revenue_Revenue (Mar 09 - Feb 10)" xfId="7126"/>
    <cellStyle name="_Revenue_Revenue Proforma_Restating Gas 11-16-07" xfId="7127"/>
    <cellStyle name="_Revenue_Sheet2" xfId="7128"/>
    <cellStyle name="_Revenue_Therms Data" xfId="7129"/>
    <cellStyle name="_Revenue_Therms Data Rerun" xfId="7130"/>
    <cellStyle name="_Revenue_Volume Exhibit (Jan09 - Dec09)" xfId="7131"/>
    <cellStyle name="_x0013__Scenario 1 REC vs PTC Offset" xfId="7132"/>
    <cellStyle name="_x0013__Scenario 3" xfId="7133"/>
    <cellStyle name="_Sumas Proforma - 11-09-07" xfId="1937"/>
    <cellStyle name="_Sumas Proforma - 11-09-07 2" xfId="7134"/>
    <cellStyle name="_Sumas Property Taxes v1" xfId="1938"/>
    <cellStyle name="_Sumas Property Taxes v1 2" xfId="7135"/>
    <cellStyle name="_Tenaska Comparison" xfId="1939"/>
    <cellStyle name="_Tenaska Comparison 10" xfId="14235"/>
    <cellStyle name="_Tenaska Comparison 2" xfId="1940"/>
    <cellStyle name="_Tenaska Comparison 2 2" xfId="1941"/>
    <cellStyle name="_Tenaska Comparison 2 2 2" xfId="7136"/>
    <cellStyle name="_Tenaska Comparison 2 2 3" xfId="7137"/>
    <cellStyle name="_Tenaska Comparison 2 3" xfId="7138"/>
    <cellStyle name="_Tenaska Comparison 2 4" xfId="7139"/>
    <cellStyle name="_Tenaska Comparison 3" xfId="1942"/>
    <cellStyle name="_Tenaska Comparison 3 2" xfId="7140"/>
    <cellStyle name="_Tenaska Comparison 3 3" xfId="7141"/>
    <cellStyle name="_Tenaska Comparison 4" xfId="7142"/>
    <cellStyle name="_Tenaska Comparison 4 2" xfId="7143"/>
    <cellStyle name="_Tenaska Comparison 4_2011 Operations Snapshot" xfId="14236"/>
    <cellStyle name="_Tenaska Comparison 4_Department" xfId="14237"/>
    <cellStyle name="_Tenaska Comparison 4_VarX" xfId="14238"/>
    <cellStyle name="_Tenaska Comparison 5" xfId="7144"/>
    <cellStyle name="_Tenaska Comparison 5 2" xfId="14239"/>
    <cellStyle name="_Tenaska Comparison 5 2 2" xfId="14240"/>
    <cellStyle name="_Tenaska Comparison 5 2_County_Stop_Light_Chart_2012_02" xfId="14241"/>
    <cellStyle name="_Tenaska Comparison 5 2_County_Stop_Light_Chart_2012_06" xfId="14242"/>
    <cellStyle name="_Tenaska Comparison 5 2_County_Stop_Light_Chart_Template" xfId="14243"/>
    <cellStyle name="_Tenaska Comparison 5_2011 OM ASM Report" xfId="14244"/>
    <cellStyle name="_Tenaska Comparison 5_2011 OM ASM Report 2" xfId="14245"/>
    <cellStyle name="_Tenaska Comparison 5_2011 OM ASM Report_County_Stop_Light_Chart_2012_02" xfId="14246"/>
    <cellStyle name="_Tenaska Comparison 5_2011 OM ASM Report_County_Stop_Light_Chart_2012_06" xfId="14247"/>
    <cellStyle name="_Tenaska Comparison 5_2011 OM ASM Report_County_Stop_Light_Chart_Template" xfId="14248"/>
    <cellStyle name="_Tenaska Comparison 5_2011 Operations Snapshot" xfId="14249"/>
    <cellStyle name="_Tenaska Comparison 5_2011 Operations Snapshot 2" xfId="14250"/>
    <cellStyle name="_Tenaska Comparison 5_2011 Operations Snapshot_County_Stop_Light_Chart_2012_02" xfId="14251"/>
    <cellStyle name="_Tenaska Comparison 5_2011 Operations Snapshot_County_Stop_Light_Chart_2012_06" xfId="14252"/>
    <cellStyle name="_Tenaska Comparison 5_2011 Operations Snapshot_County_Stop_Light_Chart_Template" xfId="14253"/>
    <cellStyle name="_Tenaska Comparison 5_2012 Operations Snapshot" xfId="14254"/>
    <cellStyle name="_Tenaska Comparison 5_Copy of 2011 OM ASM Report" xfId="14255"/>
    <cellStyle name="_Tenaska Comparison 5_Department" xfId="14256"/>
    <cellStyle name="_Tenaska Comparison 5_Jan 2012 OM ASM Report" xfId="14257"/>
    <cellStyle name="_Tenaska Comparison 5_VarX" xfId="14258"/>
    <cellStyle name="_Tenaska Comparison 6" xfId="14259"/>
    <cellStyle name="_Tenaska Comparison 6 2" xfId="14260"/>
    <cellStyle name="_Tenaska Comparison 6_County_Stop_Light_Chart_2012_02" xfId="14261"/>
    <cellStyle name="_Tenaska Comparison 6_County_Stop_Light_Chart_2012_06" xfId="14262"/>
    <cellStyle name="_Tenaska Comparison 6_County_Stop_Light_Chart_Template" xfId="14263"/>
    <cellStyle name="_Tenaska Comparison 6_Department" xfId="14264"/>
    <cellStyle name="_Tenaska Comparison 6_Department 2" xfId="14265"/>
    <cellStyle name="_Tenaska Comparison 6_VarX" xfId="14266"/>
    <cellStyle name="_Tenaska Comparison 6_VarX 2" xfId="14267"/>
    <cellStyle name="_Tenaska Comparison 7" xfId="14268"/>
    <cellStyle name="_Tenaska Comparison 7 2" xfId="14269"/>
    <cellStyle name="_Tenaska Comparison 7_County_Stop_Light_Chart_2012_02" xfId="14270"/>
    <cellStyle name="_Tenaska Comparison 7_County_Stop_Light_Chart_2012_06" xfId="14271"/>
    <cellStyle name="_Tenaska Comparison 7_County_Stop_Light_Chart_Template" xfId="14272"/>
    <cellStyle name="_Tenaska Comparison 8" xfId="14273"/>
    <cellStyle name="_Tenaska Comparison 9" xfId="14274"/>
    <cellStyle name="_Tenaska Comparison_(C) WHE Proforma with ITC cash grant 10 Yr Amort_for deferral_102809" xfId="1943"/>
    <cellStyle name="_Tenaska Comparison_(C) WHE Proforma with ITC cash grant 10 Yr Amort_for deferral_102809 2" xfId="1944"/>
    <cellStyle name="_Tenaska Comparison_(C) WHE Proforma with ITC cash grant 10 Yr Amort_for deferral_102809 2 2" xfId="7145"/>
    <cellStyle name="_Tenaska Comparison_(C) WHE Proforma with ITC cash grant 10 Yr Amort_for deferral_102809 2 3" xfId="7146"/>
    <cellStyle name="_Tenaska Comparison_(C) WHE Proforma with ITC cash grant 10 Yr Amort_for deferral_102809 3" xfId="7147"/>
    <cellStyle name="_Tenaska Comparison_(C) WHE Proforma with ITC cash grant 10 Yr Amort_for deferral_102809 4" xfId="7148"/>
    <cellStyle name="_Tenaska Comparison_(C) WHE Proforma with ITC cash grant 10 Yr Amort_for deferral_102809_16.07E Wild Horse Wind Expansionwrkingfile" xfId="1945"/>
    <cellStyle name="_Tenaska Comparison_(C) WHE Proforma with ITC cash grant 10 Yr Amort_for deferral_102809_16.07E Wild Horse Wind Expansionwrkingfile 2" xfId="1946"/>
    <cellStyle name="_Tenaska Comparison_(C) WHE Proforma with ITC cash grant 10 Yr Amort_for deferral_102809_16.07E Wild Horse Wind Expansionwrkingfile 2 2" xfId="7149"/>
    <cellStyle name="_Tenaska Comparison_(C) WHE Proforma with ITC cash grant 10 Yr Amort_for deferral_102809_16.07E Wild Horse Wind Expansionwrkingfile 2 3" xfId="7150"/>
    <cellStyle name="_Tenaska Comparison_(C) WHE Proforma with ITC cash grant 10 Yr Amort_for deferral_102809_16.07E Wild Horse Wind Expansionwrkingfile 3" xfId="7151"/>
    <cellStyle name="_Tenaska Comparison_(C) WHE Proforma with ITC cash grant 10 Yr Amort_for deferral_102809_16.07E Wild Horse Wind Expansionwrkingfile 4" xfId="7152"/>
    <cellStyle name="_Tenaska Comparison_(C) WHE Proforma with ITC cash grant 10 Yr Amort_for deferral_102809_16.07E Wild Horse Wind Expansionwrkingfile SF" xfId="1947"/>
    <cellStyle name="_Tenaska Comparison_(C) WHE Proforma with ITC cash grant 10 Yr Amort_for deferral_102809_16.07E Wild Horse Wind Expansionwrkingfile SF 2" xfId="1948"/>
    <cellStyle name="_Tenaska Comparison_(C) WHE Proforma with ITC cash grant 10 Yr Amort_for deferral_102809_16.07E Wild Horse Wind Expansionwrkingfile SF 2 2" xfId="7153"/>
    <cellStyle name="_Tenaska Comparison_(C) WHE Proforma with ITC cash grant 10 Yr Amort_for deferral_102809_16.07E Wild Horse Wind Expansionwrkingfile SF 2 3" xfId="7154"/>
    <cellStyle name="_Tenaska Comparison_(C) WHE Proforma with ITC cash grant 10 Yr Amort_for deferral_102809_16.07E Wild Horse Wind Expansionwrkingfile SF 3" xfId="7155"/>
    <cellStyle name="_Tenaska Comparison_(C) WHE Proforma with ITC cash grant 10 Yr Amort_for deferral_102809_16.07E Wild Horse Wind Expansionwrkingfile SF 4" xfId="7156"/>
    <cellStyle name="_Tenaska Comparison_(C) WHE Proforma with ITC cash grant 10 Yr Amort_for deferral_102809_16.37E Wild Horse Expansion DeferralRevwrkingfile SF" xfId="1949"/>
    <cellStyle name="_Tenaska Comparison_(C) WHE Proforma with ITC cash grant 10 Yr Amort_for deferral_102809_16.37E Wild Horse Expansion DeferralRevwrkingfile SF 2" xfId="1950"/>
    <cellStyle name="_Tenaska Comparison_(C) WHE Proforma with ITC cash grant 10 Yr Amort_for deferral_102809_16.37E Wild Horse Expansion DeferralRevwrkingfile SF 2 2" xfId="7157"/>
    <cellStyle name="_Tenaska Comparison_(C) WHE Proforma with ITC cash grant 10 Yr Amort_for deferral_102809_16.37E Wild Horse Expansion DeferralRevwrkingfile SF 2 3" xfId="7158"/>
    <cellStyle name="_Tenaska Comparison_(C) WHE Proforma with ITC cash grant 10 Yr Amort_for deferral_102809_16.37E Wild Horse Expansion DeferralRevwrkingfile SF 3" xfId="7159"/>
    <cellStyle name="_Tenaska Comparison_(C) WHE Proforma with ITC cash grant 10 Yr Amort_for deferral_102809_16.37E Wild Horse Expansion DeferralRevwrkingfile SF 4" xfId="7160"/>
    <cellStyle name="_Tenaska Comparison_(C) WHE Proforma with ITC cash grant 10 Yr Amort_for rebuttal_120709" xfId="1951"/>
    <cellStyle name="_Tenaska Comparison_(C) WHE Proforma with ITC cash grant 10 Yr Amort_for rebuttal_120709 2" xfId="1952"/>
    <cellStyle name="_Tenaska Comparison_(C) WHE Proforma with ITC cash grant 10 Yr Amort_for rebuttal_120709 2 2" xfId="7161"/>
    <cellStyle name="_Tenaska Comparison_(C) WHE Proforma with ITC cash grant 10 Yr Amort_for rebuttal_120709 2 3" xfId="7162"/>
    <cellStyle name="_Tenaska Comparison_(C) WHE Proforma with ITC cash grant 10 Yr Amort_for rebuttal_120709 3" xfId="7163"/>
    <cellStyle name="_Tenaska Comparison_(C) WHE Proforma with ITC cash grant 10 Yr Amort_for rebuttal_120709 4" xfId="7164"/>
    <cellStyle name="_Tenaska Comparison_04.07E Wild Horse Wind Expansion" xfId="1953"/>
    <cellStyle name="_Tenaska Comparison_04.07E Wild Horse Wind Expansion 2" xfId="1954"/>
    <cellStyle name="_Tenaska Comparison_04.07E Wild Horse Wind Expansion 2 2" xfId="7165"/>
    <cellStyle name="_Tenaska Comparison_04.07E Wild Horse Wind Expansion 2 3" xfId="7166"/>
    <cellStyle name="_Tenaska Comparison_04.07E Wild Horse Wind Expansion 3" xfId="7167"/>
    <cellStyle name="_Tenaska Comparison_04.07E Wild Horse Wind Expansion 4" xfId="7168"/>
    <cellStyle name="_Tenaska Comparison_04.07E Wild Horse Wind Expansion_16.07E Wild Horse Wind Expansionwrkingfile" xfId="1955"/>
    <cellStyle name="_Tenaska Comparison_04.07E Wild Horse Wind Expansion_16.07E Wild Horse Wind Expansionwrkingfile 2" xfId="1956"/>
    <cellStyle name="_Tenaska Comparison_04.07E Wild Horse Wind Expansion_16.07E Wild Horse Wind Expansionwrkingfile 2 2" xfId="7169"/>
    <cellStyle name="_Tenaska Comparison_04.07E Wild Horse Wind Expansion_16.07E Wild Horse Wind Expansionwrkingfile 2 3" xfId="7170"/>
    <cellStyle name="_Tenaska Comparison_04.07E Wild Horse Wind Expansion_16.07E Wild Horse Wind Expansionwrkingfile 3" xfId="7171"/>
    <cellStyle name="_Tenaska Comparison_04.07E Wild Horse Wind Expansion_16.07E Wild Horse Wind Expansionwrkingfile 4" xfId="7172"/>
    <cellStyle name="_Tenaska Comparison_04.07E Wild Horse Wind Expansion_16.07E Wild Horse Wind Expansionwrkingfile SF" xfId="1957"/>
    <cellStyle name="_Tenaska Comparison_04.07E Wild Horse Wind Expansion_16.07E Wild Horse Wind Expansionwrkingfile SF 2" xfId="1958"/>
    <cellStyle name="_Tenaska Comparison_04.07E Wild Horse Wind Expansion_16.07E Wild Horse Wind Expansionwrkingfile SF 2 2" xfId="7173"/>
    <cellStyle name="_Tenaska Comparison_04.07E Wild Horse Wind Expansion_16.07E Wild Horse Wind Expansionwrkingfile SF 2 3" xfId="7174"/>
    <cellStyle name="_Tenaska Comparison_04.07E Wild Horse Wind Expansion_16.07E Wild Horse Wind Expansionwrkingfile SF 3" xfId="7175"/>
    <cellStyle name="_Tenaska Comparison_04.07E Wild Horse Wind Expansion_16.07E Wild Horse Wind Expansionwrkingfile SF 4" xfId="7176"/>
    <cellStyle name="_Tenaska Comparison_04.07E Wild Horse Wind Expansion_16.37E Wild Horse Expansion DeferralRevwrkingfile SF" xfId="1959"/>
    <cellStyle name="_Tenaska Comparison_04.07E Wild Horse Wind Expansion_16.37E Wild Horse Expansion DeferralRevwrkingfile SF 2" xfId="1960"/>
    <cellStyle name="_Tenaska Comparison_04.07E Wild Horse Wind Expansion_16.37E Wild Horse Expansion DeferralRevwrkingfile SF 2 2" xfId="7177"/>
    <cellStyle name="_Tenaska Comparison_04.07E Wild Horse Wind Expansion_16.37E Wild Horse Expansion DeferralRevwrkingfile SF 2 3" xfId="7178"/>
    <cellStyle name="_Tenaska Comparison_04.07E Wild Horse Wind Expansion_16.37E Wild Horse Expansion DeferralRevwrkingfile SF 3" xfId="7179"/>
    <cellStyle name="_Tenaska Comparison_04.07E Wild Horse Wind Expansion_16.37E Wild Horse Expansion DeferralRevwrkingfile SF 4" xfId="7180"/>
    <cellStyle name="_Tenaska Comparison_16.07E Wild Horse Wind Expansionwrkingfile" xfId="1961"/>
    <cellStyle name="_Tenaska Comparison_16.07E Wild Horse Wind Expansionwrkingfile 2" xfId="1962"/>
    <cellStyle name="_Tenaska Comparison_16.07E Wild Horse Wind Expansionwrkingfile 2 2" xfId="7181"/>
    <cellStyle name="_Tenaska Comparison_16.07E Wild Horse Wind Expansionwrkingfile 2 3" xfId="7182"/>
    <cellStyle name="_Tenaska Comparison_16.07E Wild Horse Wind Expansionwrkingfile 3" xfId="7183"/>
    <cellStyle name="_Tenaska Comparison_16.07E Wild Horse Wind Expansionwrkingfile 4" xfId="7184"/>
    <cellStyle name="_Tenaska Comparison_16.07E Wild Horse Wind Expansionwrkingfile SF" xfId="1963"/>
    <cellStyle name="_Tenaska Comparison_16.07E Wild Horse Wind Expansionwrkingfile SF 2" xfId="1964"/>
    <cellStyle name="_Tenaska Comparison_16.07E Wild Horse Wind Expansionwrkingfile SF 2 2" xfId="7185"/>
    <cellStyle name="_Tenaska Comparison_16.07E Wild Horse Wind Expansionwrkingfile SF 2 3" xfId="7186"/>
    <cellStyle name="_Tenaska Comparison_16.07E Wild Horse Wind Expansionwrkingfile SF 3" xfId="7187"/>
    <cellStyle name="_Tenaska Comparison_16.07E Wild Horse Wind Expansionwrkingfile SF 4" xfId="7188"/>
    <cellStyle name="_Tenaska Comparison_16.37E Wild Horse Expansion DeferralRevwrkingfile SF" xfId="1965"/>
    <cellStyle name="_Tenaska Comparison_16.37E Wild Horse Expansion DeferralRevwrkingfile SF 2" xfId="1966"/>
    <cellStyle name="_Tenaska Comparison_16.37E Wild Horse Expansion DeferralRevwrkingfile SF 2 2" xfId="7189"/>
    <cellStyle name="_Tenaska Comparison_16.37E Wild Horse Expansion DeferralRevwrkingfile SF 2 3" xfId="7190"/>
    <cellStyle name="_Tenaska Comparison_16.37E Wild Horse Expansion DeferralRevwrkingfile SF 3" xfId="7191"/>
    <cellStyle name="_Tenaska Comparison_16.37E Wild Horse Expansion DeferralRevwrkingfile SF 4" xfId="7192"/>
    <cellStyle name="_Tenaska Comparison_2009 Compliance Filing PCA Exhibits for GRC" xfId="7193"/>
    <cellStyle name="_Tenaska Comparison_2009 Compliance Filing PCA Exhibits for GRC 2" xfId="7194"/>
    <cellStyle name="_Tenaska Comparison_2009 GRC Compl Filing - Exhibit D" xfId="7195"/>
    <cellStyle name="_Tenaska Comparison_2009 GRC Compl Filing - Exhibit D 2" xfId="7196"/>
    <cellStyle name="_Tenaska Comparison_2009 GRC Compl Filing - Exhibit D 3" xfId="7197"/>
    <cellStyle name="_Tenaska Comparison_2011 OM ASM Report" xfId="14275"/>
    <cellStyle name="_Tenaska Comparison_2011 OM ASM Report 2" xfId="14276"/>
    <cellStyle name="_Tenaska Comparison_2011 OM ASM Report_County_Stop_Light_Chart_2012_02" xfId="14277"/>
    <cellStyle name="_Tenaska Comparison_2011 OM ASM Report_County_Stop_Light_Chart_2012_06" xfId="14278"/>
    <cellStyle name="_Tenaska Comparison_2011 OM ASM Report_County_Stop_Light_Chart_Template" xfId="14279"/>
    <cellStyle name="_Tenaska Comparison_3.01 Income Statement" xfId="7198"/>
    <cellStyle name="_Tenaska Comparison_4 31 Regulatory Assets and Liabilities  7 06- Exhibit D" xfId="1967"/>
    <cellStyle name="_Tenaska Comparison_4 31 Regulatory Assets and Liabilities  7 06- Exhibit D 2" xfId="1968"/>
    <cellStyle name="_Tenaska Comparison_4 31 Regulatory Assets and Liabilities  7 06- Exhibit D 2 2" xfId="7199"/>
    <cellStyle name="_Tenaska Comparison_4 31 Regulatory Assets and Liabilities  7 06- Exhibit D 2 3" xfId="7200"/>
    <cellStyle name="_Tenaska Comparison_4 31 Regulatory Assets and Liabilities  7 06- Exhibit D 3" xfId="7201"/>
    <cellStyle name="_Tenaska Comparison_4 31 Regulatory Assets and Liabilities  7 06- Exhibit D 4" xfId="7202"/>
    <cellStyle name="_Tenaska Comparison_4 31 Regulatory Assets and Liabilities  7 06- Exhibit D_NIM Summary" xfId="7203"/>
    <cellStyle name="_Tenaska Comparison_4 31 Regulatory Assets and Liabilities  7 06- Exhibit D_NIM Summary 2" xfId="7204"/>
    <cellStyle name="_Tenaska Comparison_4 32 Regulatory Assets and Liabilities  7 06- Exhibit D" xfId="1969"/>
    <cellStyle name="_Tenaska Comparison_4 32 Regulatory Assets and Liabilities  7 06- Exhibit D 2" xfId="1970"/>
    <cellStyle name="_Tenaska Comparison_4 32 Regulatory Assets and Liabilities  7 06- Exhibit D 2 2" xfId="7205"/>
    <cellStyle name="_Tenaska Comparison_4 32 Regulatory Assets and Liabilities  7 06- Exhibit D 2 3" xfId="7206"/>
    <cellStyle name="_Tenaska Comparison_4 32 Regulatory Assets and Liabilities  7 06- Exhibit D 3" xfId="7207"/>
    <cellStyle name="_Tenaska Comparison_4 32 Regulatory Assets and Liabilities  7 06- Exhibit D 4" xfId="7208"/>
    <cellStyle name="_Tenaska Comparison_4 32 Regulatory Assets and Liabilities  7 06- Exhibit D_NIM Summary" xfId="7209"/>
    <cellStyle name="_Tenaska Comparison_4 32 Regulatory Assets and Liabilities  7 06- Exhibit D_NIM Summary 2" xfId="7210"/>
    <cellStyle name="_Tenaska Comparison_AURORA Total New" xfId="7211"/>
    <cellStyle name="_Tenaska Comparison_AURORA Total New 2" xfId="7212"/>
    <cellStyle name="_Tenaska Comparison_Book2" xfId="1971"/>
    <cellStyle name="_Tenaska Comparison_Book2 2" xfId="1972"/>
    <cellStyle name="_Tenaska Comparison_Book2 2 2" xfId="7213"/>
    <cellStyle name="_Tenaska Comparison_Book2 2 3" xfId="7214"/>
    <cellStyle name="_Tenaska Comparison_Book2 3" xfId="7215"/>
    <cellStyle name="_Tenaska Comparison_Book2 4" xfId="7216"/>
    <cellStyle name="_Tenaska Comparison_Book2_Adj Bench DR 3 for Initial Briefs (Electric)" xfId="1973"/>
    <cellStyle name="_Tenaska Comparison_Book2_Adj Bench DR 3 for Initial Briefs (Electric) 2" xfId="1974"/>
    <cellStyle name="_Tenaska Comparison_Book2_Adj Bench DR 3 for Initial Briefs (Electric) 2 2" xfId="7217"/>
    <cellStyle name="_Tenaska Comparison_Book2_Adj Bench DR 3 for Initial Briefs (Electric) 2 3" xfId="7218"/>
    <cellStyle name="_Tenaska Comparison_Book2_Adj Bench DR 3 for Initial Briefs (Electric) 3" xfId="7219"/>
    <cellStyle name="_Tenaska Comparison_Book2_Adj Bench DR 3 for Initial Briefs (Electric) 4" xfId="7220"/>
    <cellStyle name="_Tenaska Comparison_Book2_Electric Rev Req Model (2009 GRC) Rebuttal" xfId="1975"/>
    <cellStyle name="_Tenaska Comparison_Book2_Electric Rev Req Model (2009 GRC) Rebuttal 2" xfId="1976"/>
    <cellStyle name="_Tenaska Comparison_Book2_Electric Rev Req Model (2009 GRC) Rebuttal 2 2" xfId="7221"/>
    <cellStyle name="_Tenaska Comparison_Book2_Electric Rev Req Model (2009 GRC) Rebuttal 2 3" xfId="7222"/>
    <cellStyle name="_Tenaska Comparison_Book2_Electric Rev Req Model (2009 GRC) Rebuttal 3" xfId="7223"/>
    <cellStyle name="_Tenaska Comparison_Book2_Electric Rev Req Model (2009 GRC) Rebuttal 4" xfId="7224"/>
    <cellStyle name="_Tenaska Comparison_Book2_Electric Rev Req Model (2009 GRC) Rebuttal REmoval of New  WH Solar AdjustMI" xfId="1977"/>
    <cellStyle name="_Tenaska Comparison_Book2_Electric Rev Req Model (2009 GRC) Rebuttal REmoval of New  WH Solar AdjustMI 2" xfId="1978"/>
    <cellStyle name="_Tenaska Comparison_Book2_Electric Rev Req Model (2009 GRC) Rebuttal REmoval of New  WH Solar AdjustMI 2 2" xfId="7225"/>
    <cellStyle name="_Tenaska Comparison_Book2_Electric Rev Req Model (2009 GRC) Rebuttal REmoval of New  WH Solar AdjustMI 2 3" xfId="7226"/>
    <cellStyle name="_Tenaska Comparison_Book2_Electric Rev Req Model (2009 GRC) Rebuttal REmoval of New  WH Solar AdjustMI 3" xfId="7227"/>
    <cellStyle name="_Tenaska Comparison_Book2_Electric Rev Req Model (2009 GRC) Rebuttal REmoval of New  WH Solar AdjustMI 4" xfId="7228"/>
    <cellStyle name="_Tenaska Comparison_Book2_Electric Rev Req Model (2009 GRC) Revised 01-18-2010" xfId="1979"/>
    <cellStyle name="_Tenaska Comparison_Book2_Electric Rev Req Model (2009 GRC) Revised 01-18-2010 2" xfId="1980"/>
    <cellStyle name="_Tenaska Comparison_Book2_Electric Rev Req Model (2009 GRC) Revised 01-18-2010 2 2" xfId="7229"/>
    <cellStyle name="_Tenaska Comparison_Book2_Electric Rev Req Model (2009 GRC) Revised 01-18-2010 2 3" xfId="7230"/>
    <cellStyle name="_Tenaska Comparison_Book2_Electric Rev Req Model (2009 GRC) Revised 01-18-2010 3" xfId="7231"/>
    <cellStyle name="_Tenaska Comparison_Book2_Electric Rev Req Model (2009 GRC) Revised 01-18-2010 4" xfId="7232"/>
    <cellStyle name="_Tenaska Comparison_Book2_Final Order Electric EXHIBIT A-1" xfId="1981"/>
    <cellStyle name="_Tenaska Comparison_Book2_Final Order Electric EXHIBIT A-1 2" xfId="1982"/>
    <cellStyle name="_Tenaska Comparison_Book2_Final Order Electric EXHIBIT A-1 2 2" xfId="7233"/>
    <cellStyle name="_Tenaska Comparison_Book2_Final Order Electric EXHIBIT A-1 2 3" xfId="7234"/>
    <cellStyle name="_Tenaska Comparison_Book2_Final Order Electric EXHIBIT A-1 3" xfId="7235"/>
    <cellStyle name="_Tenaska Comparison_Book2_Final Order Electric EXHIBIT A-1 4" xfId="7236"/>
    <cellStyle name="_Tenaska Comparison_Book4" xfId="1983"/>
    <cellStyle name="_Tenaska Comparison_Book4 2" xfId="1984"/>
    <cellStyle name="_Tenaska Comparison_Book4 2 2" xfId="7237"/>
    <cellStyle name="_Tenaska Comparison_Book4 2 3" xfId="7238"/>
    <cellStyle name="_Tenaska Comparison_Book4 3" xfId="7239"/>
    <cellStyle name="_Tenaska Comparison_Book4 4" xfId="7240"/>
    <cellStyle name="_Tenaska Comparison_Book9" xfId="1985"/>
    <cellStyle name="_Tenaska Comparison_Book9 2" xfId="1986"/>
    <cellStyle name="_Tenaska Comparison_Book9 2 2" xfId="7241"/>
    <cellStyle name="_Tenaska Comparison_Book9 2 3" xfId="7242"/>
    <cellStyle name="_Tenaska Comparison_Book9 3" xfId="7243"/>
    <cellStyle name="_Tenaska Comparison_Book9 4" xfId="7244"/>
    <cellStyle name="_Tenaska Comparison_Chelan PUD Power Costs (8-10)" xfId="7245"/>
    <cellStyle name="_Tenaska Comparison_Electric COS Inputs" xfId="1987"/>
    <cellStyle name="_Tenaska Comparison_Electric COS Inputs 2" xfId="1988"/>
    <cellStyle name="_Tenaska Comparison_Electric COS Inputs 2 2" xfId="1989"/>
    <cellStyle name="_Tenaska Comparison_Electric COS Inputs 2 2 2" xfId="7246"/>
    <cellStyle name="_Tenaska Comparison_Electric COS Inputs 2 2 3" xfId="7247"/>
    <cellStyle name="_Tenaska Comparison_Electric COS Inputs 2 3" xfId="1990"/>
    <cellStyle name="_Tenaska Comparison_Electric COS Inputs 2 3 2" xfId="7248"/>
    <cellStyle name="_Tenaska Comparison_Electric COS Inputs 2 3 3" xfId="7249"/>
    <cellStyle name="_Tenaska Comparison_Electric COS Inputs 2 4" xfId="1991"/>
    <cellStyle name="_Tenaska Comparison_Electric COS Inputs 2 4 2" xfId="7250"/>
    <cellStyle name="_Tenaska Comparison_Electric COS Inputs 2 4 3" xfId="7251"/>
    <cellStyle name="_Tenaska Comparison_Electric COS Inputs 3" xfId="1992"/>
    <cellStyle name="_Tenaska Comparison_Electric COS Inputs 3 2" xfId="7252"/>
    <cellStyle name="_Tenaska Comparison_Electric COS Inputs 3 3" xfId="7253"/>
    <cellStyle name="_Tenaska Comparison_Electric COS Inputs 4" xfId="1993"/>
    <cellStyle name="_Tenaska Comparison_Electric COS Inputs 4 2" xfId="7254"/>
    <cellStyle name="_Tenaska Comparison_Electric COS Inputs 4 3" xfId="7255"/>
    <cellStyle name="_Tenaska Comparison_Electric COS Inputs 5" xfId="7256"/>
    <cellStyle name="_Tenaska Comparison_Electric COS Inputs 6" xfId="7257"/>
    <cellStyle name="_Tenaska Comparison_NIM Summary" xfId="7258"/>
    <cellStyle name="_Tenaska Comparison_NIM Summary 09GRC" xfId="7259"/>
    <cellStyle name="_Tenaska Comparison_NIM Summary 09GRC 2" xfId="7260"/>
    <cellStyle name="_Tenaska Comparison_NIM Summary 2" xfId="7261"/>
    <cellStyle name="_Tenaska Comparison_NIM Summary 3" xfId="7262"/>
    <cellStyle name="_Tenaska Comparison_NIM Summary 4" xfId="7263"/>
    <cellStyle name="_Tenaska Comparison_NIM Summary 5" xfId="7264"/>
    <cellStyle name="_Tenaska Comparison_NIM Summary 6" xfId="7265"/>
    <cellStyle name="_Tenaska Comparison_NIM Summary 7" xfId="7266"/>
    <cellStyle name="_Tenaska Comparison_NIM Summary 8" xfId="7267"/>
    <cellStyle name="_Tenaska Comparison_NIM Summary 9" xfId="7268"/>
    <cellStyle name="_Tenaska Comparison_PCA 10 -  Exhibit D from A Kellogg Jan 2011" xfId="7269"/>
    <cellStyle name="_Tenaska Comparison_PCA 10 -  Exhibit D from A Kellogg July 2011" xfId="7270"/>
    <cellStyle name="_Tenaska Comparison_PCA 10 -  Exhibit D from S Free Rcv'd 12-11" xfId="7271"/>
    <cellStyle name="_Tenaska Comparison_PCA 9 -  Exhibit D April 2010" xfId="7272"/>
    <cellStyle name="_Tenaska Comparison_PCA 9 -  Exhibit D April 2010 (3)" xfId="7273"/>
    <cellStyle name="_Tenaska Comparison_PCA 9 -  Exhibit D April 2010 (3) 2" xfId="7274"/>
    <cellStyle name="_Tenaska Comparison_PCA 9 -  Exhibit D April 2010 2" xfId="7275"/>
    <cellStyle name="_Tenaska Comparison_PCA 9 -  Exhibit D April 2010 3" xfId="7276"/>
    <cellStyle name="_Tenaska Comparison_PCA 9 -  Exhibit D Nov 2010" xfId="7277"/>
    <cellStyle name="_Tenaska Comparison_PCA 9 -  Exhibit D Nov 2010 2" xfId="7278"/>
    <cellStyle name="_Tenaska Comparison_PCA 9 - Exhibit D at August 2010" xfId="7279"/>
    <cellStyle name="_Tenaska Comparison_PCA 9 - Exhibit D at August 2010 2" xfId="7280"/>
    <cellStyle name="_Tenaska Comparison_PCA 9 - Exhibit D June 2010 GRC" xfId="7281"/>
    <cellStyle name="_Tenaska Comparison_PCA 9 - Exhibit D June 2010 GRC 2" xfId="7282"/>
    <cellStyle name="_Tenaska Comparison_Power Costs - Comparison bx Rbtl-Staff-Jt-PC" xfId="1994"/>
    <cellStyle name="_Tenaska Comparison_Power Costs - Comparison bx Rbtl-Staff-Jt-PC 2" xfId="1995"/>
    <cellStyle name="_Tenaska Comparison_Power Costs - Comparison bx Rbtl-Staff-Jt-PC 2 2" xfId="7283"/>
    <cellStyle name="_Tenaska Comparison_Power Costs - Comparison bx Rbtl-Staff-Jt-PC 2 3" xfId="7284"/>
    <cellStyle name="_Tenaska Comparison_Power Costs - Comparison bx Rbtl-Staff-Jt-PC 3" xfId="7285"/>
    <cellStyle name="_Tenaska Comparison_Power Costs - Comparison bx Rbtl-Staff-Jt-PC 4" xfId="7286"/>
    <cellStyle name="_Tenaska Comparison_Power Costs - Comparison bx Rbtl-Staff-Jt-PC_Adj Bench DR 3 for Initial Briefs (Electric)" xfId="1996"/>
    <cellStyle name="_Tenaska Comparison_Power Costs - Comparison bx Rbtl-Staff-Jt-PC_Adj Bench DR 3 for Initial Briefs (Electric) 2" xfId="1997"/>
    <cellStyle name="_Tenaska Comparison_Power Costs - Comparison bx Rbtl-Staff-Jt-PC_Adj Bench DR 3 for Initial Briefs (Electric) 2 2" xfId="7287"/>
    <cellStyle name="_Tenaska Comparison_Power Costs - Comparison bx Rbtl-Staff-Jt-PC_Adj Bench DR 3 for Initial Briefs (Electric) 2 3" xfId="7288"/>
    <cellStyle name="_Tenaska Comparison_Power Costs - Comparison bx Rbtl-Staff-Jt-PC_Adj Bench DR 3 for Initial Briefs (Electric) 3" xfId="7289"/>
    <cellStyle name="_Tenaska Comparison_Power Costs - Comparison bx Rbtl-Staff-Jt-PC_Adj Bench DR 3 for Initial Briefs (Electric) 4" xfId="7290"/>
    <cellStyle name="_Tenaska Comparison_Power Costs - Comparison bx Rbtl-Staff-Jt-PC_Electric Rev Req Model (2009 GRC) Rebuttal" xfId="1998"/>
    <cellStyle name="_Tenaska Comparison_Power Costs - Comparison bx Rbtl-Staff-Jt-PC_Electric Rev Req Model (2009 GRC) Rebuttal 2" xfId="1999"/>
    <cellStyle name="_Tenaska Comparison_Power Costs - Comparison bx Rbtl-Staff-Jt-PC_Electric Rev Req Model (2009 GRC) Rebuttal 2 2" xfId="7291"/>
    <cellStyle name="_Tenaska Comparison_Power Costs - Comparison bx Rbtl-Staff-Jt-PC_Electric Rev Req Model (2009 GRC) Rebuttal 2 3" xfId="7292"/>
    <cellStyle name="_Tenaska Comparison_Power Costs - Comparison bx Rbtl-Staff-Jt-PC_Electric Rev Req Model (2009 GRC) Rebuttal 3" xfId="7293"/>
    <cellStyle name="_Tenaska Comparison_Power Costs - Comparison bx Rbtl-Staff-Jt-PC_Electric Rev Req Model (2009 GRC) Rebuttal 4" xfId="7294"/>
    <cellStyle name="_Tenaska Comparison_Power Costs - Comparison bx Rbtl-Staff-Jt-PC_Electric Rev Req Model (2009 GRC) Rebuttal REmoval of New  WH Solar AdjustMI" xfId="2000"/>
    <cellStyle name="_Tenaska Comparison_Power Costs - Comparison bx Rbtl-Staff-Jt-PC_Electric Rev Req Model (2009 GRC) Rebuttal REmoval of New  WH Solar AdjustMI 2" xfId="2001"/>
    <cellStyle name="_Tenaska Comparison_Power Costs - Comparison bx Rbtl-Staff-Jt-PC_Electric Rev Req Model (2009 GRC) Rebuttal REmoval of New  WH Solar AdjustMI 2 2" xfId="7295"/>
    <cellStyle name="_Tenaska Comparison_Power Costs - Comparison bx Rbtl-Staff-Jt-PC_Electric Rev Req Model (2009 GRC) Rebuttal REmoval of New  WH Solar AdjustMI 2 3" xfId="7296"/>
    <cellStyle name="_Tenaska Comparison_Power Costs - Comparison bx Rbtl-Staff-Jt-PC_Electric Rev Req Model (2009 GRC) Rebuttal REmoval of New  WH Solar AdjustMI 3" xfId="7297"/>
    <cellStyle name="_Tenaska Comparison_Power Costs - Comparison bx Rbtl-Staff-Jt-PC_Electric Rev Req Model (2009 GRC) Rebuttal REmoval of New  WH Solar AdjustMI 4" xfId="7298"/>
    <cellStyle name="_Tenaska Comparison_Power Costs - Comparison bx Rbtl-Staff-Jt-PC_Electric Rev Req Model (2009 GRC) Revised 01-18-2010" xfId="2002"/>
    <cellStyle name="_Tenaska Comparison_Power Costs - Comparison bx Rbtl-Staff-Jt-PC_Electric Rev Req Model (2009 GRC) Revised 01-18-2010 2" xfId="2003"/>
    <cellStyle name="_Tenaska Comparison_Power Costs - Comparison bx Rbtl-Staff-Jt-PC_Electric Rev Req Model (2009 GRC) Revised 01-18-2010 2 2" xfId="7299"/>
    <cellStyle name="_Tenaska Comparison_Power Costs - Comparison bx Rbtl-Staff-Jt-PC_Electric Rev Req Model (2009 GRC) Revised 01-18-2010 2 3" xfId="7300"/>
    <cellStyle name="_Tenaska Comparison_Power Costs - Comparison bx Rbtl-Staff-Jt-PC_Electric Rev Req Model (2009 GRC) Revised 01-18-2010 3" xfId="7301"/>
    <cellStyle name="_Tenaska Comparison_Power Costs - Comparison bx Rbtl-Staff-Jt-PC_Electric Rev Req Model (2009 GRC) Revised 01-18-2010 4" xfId="7302"/>
    <cellStyle name="_Tenaska Comparison_Power Costs - Comparison bx Rbtl-Staff-Jt-PC_Final Order Electric EXHIBIT A-1" xfId="2004"/>
    <cellStyle name="_Tenaska Comparison_Power Costs - Comparison bx Rbtl-Staff-Jt-PC_Final Order Electric EXHIBIT A-1 2" xfId="2005"/>
    <cellStyle name="_Tenaska Comparison_Power Costs - Comparison bx Rbtl-Staff-Jt-PC_Final Order Electric EXHIBIT A-1 2 2" xfId="7303"/>
    <cellStyle name="_Tenaska Comparison_Power Costs - Comparison bx Rbtl-Staff-Jt-PC_Final Order Electric EXHIBIT A-1 2 3" xfId="7304"/>
    <cellStyle name="_Tenaska Comparison_Power Costs - Comparison bx Rbtl-Staff-Jt-PC_Final Order Electric EXHIBIT A-1 3" xfId="7305"/>
    <cellStyle name="_Tenaska Comparison_Power Costs - Comparison bx Rbtl-Staff-Jt-PC_Final Order Electric EXHIBIT A-1 4" xfId="7306"/>
    <cellStyle name="_Tenaska Comparison_Production Adj 4.37" xfId="2006"/>
    <cellStyle name="_Tenaska Comparison_Production Adj 4.37 2" xfId="2007"/>
    <cellStyle name="_Tenaska Comparison_Production Adj 4.37 2 2" xfId="7307"/>
    <cellStyle name="_Tenaska Comparison_Production Adj 4.37 2 3" xfId="7308"/>
    <cellStyle name="_Tenaska Comparison_Production Adj 4.37 3" xfId="7309"/>
    <cellStyle name="_Tenaska Comparison_Purchased Power Adj 4.03" xfId="2008"/>
    <cellStyle name="_Tenaska Comparison_Purchased Power Adj 4.03 2" xfId="2009"/>
    <cellStyle name="_Tenaska Comparison_Purchased Power Adj 4.03 2 2" xfId="7310"/>
    <cellStyle name="_Tenaska Comparison_Purchased Power Adj 4.03 2 3" xfId="7311"/>
    <cellStyle name="_Tenaska Comparison_Purchased Power Adj 4.03 3" xfId="7312"/>
    <cellStyle name="_Tenaska Comparison_Rebuttal Power Costs" xfId="2010"/>
    <cellStyle name="_Tenaska Comparison_Rebuttal Power Costs 2" xfId="2011"/>
    <cellStyle name="_Tenaska Comparison_Rebuttal Power Costs 2 2" xfId="7313"/>
    <cellStyle name="_Tenaska Comparison_Rebuttal Power Costs 2 3" xfId="7314"/>
    <cellStyle name="_Tenaska Comparison_Rebuttal Power Costs 3" xfId="7315"/>
    <cellStyle name="_Tenaska Comparison_Rebuttal Power Costs 4" xfId="7316"/>
    <cellStyle name="_Tenaska Comparison_Rebuttal Power Costs_Adj Bench DR 3 for Initial Briefs (Electric)" xfId="2012"/>
    <cellStyle name="_Tenaska Comparison_Rebuttal Power Costs_Adj Bench DR 3 for Initial Briefs (Electric) 2" xfId="2013"/>
    <cellStyle name="_Tenaska Comparison_Rebuttal Power Costs_Adj Bench DR 3 for Initial Briefs (Electric) 2 2" xfId="7317"/>
    <cellStyle name="_Tenaska Comparison_Rebuttal Power Costs_Adj Bench DR 3 for Initial Briefs (Electric) 2 3" xfId="7318"/>
    <cellStyle name="_Tenaska Comparison_Rebuttal Power Costs_Adj Bench DR 3 for Initial Briefs (Electric) 3" xfId="7319"/>
    <cellStyle name="_Tenaska Comparison_Rebuttal Power Costs_Adj Bench DR 3 for Initial Briefs (Electric) 4" xfId="7320"/>
    <cellStyle name="_Tenaska Comparison_Rebuttal Power Costs_Electric Rev Req Model (2009 GRC) Rebuttal" xfId="2014"/>
    <cellStyle name="_Tenaska Comparison_Rebuttal Power Costs_Electric Rev Req Model (2009 GRC) Rebuttal 2" xfId="2015"/>
    <cellStyle name="_Tenaska Comparison_Rebuttal Power Costs_Electric Rev Req Model (2009 GRC) Rebuttal 2 2" xfId="7321"/>
    <cellStyle name="_Tenaska Comparison_Rebuttal Power Costs_Electric Rev Req Model (2009 GRC) Rebuttal 2 3" xfId="7322"/>
    <cellStyle name="_Tenaska Comparison_Rebuttal Power Costs_Electric Rev Req Model (2009 GRC) Rebuttal 3" xfId="7323"/>
    <cellStyle name="_Tenaska Comparison_Rebuttal Power Costs_Electric Rev Req Model (2009 GRC) Rebuttal 4" xfId="7324"/>
    <cellStyle name="_Tenaska Comparison_Rebuttal Power Costs_Electric Rev Req Model (2009 GRC) Rebuttal REmoval of New  WH Solar AdjustMI" xfId="2016"/>
    <cellStyle name="_Tenaska Comparison_Rebuttal Power Costs_Electric Rev Req Model (2009 GRC) Rebuttal REmoval of New  WH Solar AdjustMI 2" xfId="2017"/>
    <cellStyle name="_Tenaska Comparison_Rebuttal Power Costs_Electric Rev Req Model (2009 GRC) Rebuttal REmoval of New  WH Solar AdjustMI 2 2" xfId="7325"/>
    <cellStyle name="_Tenaska Comparison_Rebuttal Power Costs_Electric Rev Req Model (2009 GRC) Rebuttal REmoval of New  WH Solar AdjustMI 2 3" xfId="7326"/>
    <cellStyle name="_Tenaska Comparison_Rebuttal Power Costs_Electric Rev Req Model (2009 GRC) Rebuttal REmoval of New  WH Solar AdjustMI 3" xfId="7327"/>
    <cellStyle name="_Tenaska Comparison_Rebuttal Power Costs_Electric Rev Req Model (2009 GRC) Rebuttal REmoval of New  WH Solar AdjustMI 4" xfId="7328"/>
    <cellStyle name="_Tenaska Comparison_Rebuttal Power Costs_Electric Rev Req Model (2009 GRC) Revised 01-18-2010" xfId="2018"/>
    <cellStyle name="_Tenaska Comparison_Rebuttal Power Costs_Electric Rev Req Model (2009 GRC) Revised 01-18-2010 2" xfId="2019"/>
    <cellStyle name="_Tenaska Comparison_Rebuttal Power Costs_Electric Rev Req Model (2009 GRC) Revised 01-18-2010 2 2" xfId="7329"/>
    <cellStyle name="_Tenaska Comparison_Rebuttal Power Costs_Electric Rev Req Model (2009 GRC) Revised 01-18-2010 2 3" xfId="7330"/>
    <cellStyle name="_Tenaska Comparison_Rebuttal Power Costs_Electric Rev Req Model (2009 GRC) Revised 01-18-2010 3" xfId="7331"/>
    <cellStyle name="_Tenaska Comparison_Rebuttal Power Costs_Electric Rev Req Model (2009 GRC) Revised 01-18-2010 4" xfId="7332"/>
    <cellStyle name="_Tenaska Comparison_Rebuttal Power Costs_Final Order Electric EXHIBIT A-1" xfId="2020"/>
    <cellStyle name="_Tenaska Comparison_Rebuttal Power Costs_Final Order Electric EXHIBIT A-1 2" xfId="2021"/>
    <cellStyle name="_Tenaska Comparison_Rebuttal Power Costs_Final Order Electric EXHIBIT A-1 2 2" xfId="7333"/>
    <cellStyle name="_Tenaska Comparison_Rebuttal Power Costs_Final Order Electric EXHIBIT A-1 2 3" xfId="7334"/>
    <cellStyle name="_Tenaska Comparison_Rebuttal Power Costs_Final Order Electric EXHIBIT A-1 3" xfId="7335"/>
    <cellStyle name="_Tenaska Comparison_Rebuttal Power Costs_Final Order Electric EXHIBIT A-1 4" xfId="7336"/>
    <cellStyle name="_Tenaska Comparison_ROR 5.02" xfId="2022"/>
    <cellStyle name="_Tenaska Comparison_ROR 5.02 2" xfId="2023"/>
    <cellStyle name="_Tenaska Comparison_ROR 5.02 2 2" xfId="7337"/>
    <cellStyle name="_Tenaska Comparison_ROR 5.02 2 3" xfId="7338"/>
    <cellStyle name="_Tenaska Comparison_ROR 5.02 3" xfId="7339"/>
    <cellStyle name="_Tenaska Comparison_Transmission Workbook for May BOD" xfId="7340"/>
    <cellStyle name="_Tenaska Comparison_Transmission Workbook for May BOD 2" xfId="7341"/>
    <cellStyle name="_Tenaska Comparison_Wind Integration 10GRC" xfId="7342"/>
    <cellStyle name="_Tenaska Comparison_Wind Integration 10GRC 2" xfId="7343"/>
    <cellStyle name="_x0013__TENASKA REGULATORY ASSET" xfId="2024"/>
    <cellStyle name="_x0013__TENASKA REGULATORY ASSET 2" xfId="2025"/>
    <cellStyle name="_x0013__TENASKA REGULATORY ASSET 2 2" xfId="7344"/>
    <cellStyle name="_x0013__TENASKA REGULATORY ASSET 2 3" xfId="7345"/>
    <cellStyle name="_x0013__TENASKA REGULATORY ASSET 3" xfId="7346"/>
    <cellStyle name="_x0013__TENASKA REGULATORY ASSET 4" xfId="7347"/>
    <cellStyle name="_Therms Data" xfId="7348"/>
    <cellStyle name="_Therms Data 2" xfId="7349"/>
    <cellStyle name="_Therms Data_Pro Forma Rev 09 GRC" xfId="7350"/>
    <cellStyle name="_Therms Data_Pro Forma Rev 2010 GRC" xfId="7351"/>
    <cellStyle name="_Therms Data_Pro Forma Rev 2010 GRC_Preliminary" xfId="7352"/>
    <cellStyle name="_Therms Data_Revenue (Feb 09 - Jan 10)" xfId="7353"/>
    <cellStyle name="_Therms Data_Revenue (Jan 09 - Dec 09)" xfId="7354"/>
    <cellStyle name="_Therms Data_Revenue (Mar 09 - Feb 10)" xfId="7355"/>
    <cellStyle name="_Therms Data_Volume Exhibit (Jan09 - Dec09)" xfId="7356"/>
    <cellStyle name="_Updated Imputed Debt Calc" xfId="14280"/>
    <cellStyle name="_Updated Imputed Debt Calc 2" xfId="14281"/>
    <cellStyle name="_Updated Imputed Debt Calc 2 2" xfId="14282"/>
    <cellStyle name="_Updated Imputed Debt Calc 2_2011 Operations Snapshot" xfId="14283"/>
    <cellStyle name="_Updated Imputed Debt Calc 2_Department" xfId="14284"/>
    <cellStyle name="_Updated Imputed Debt Calc 2_VarX" xfId="14285"/>
    <cellStyle name="_Updated Imputed Debt Calc 3" xfId="14286"/>
    <cellStyle name="_Updated Imputed Debt Calc 3 2" xfId="14287"/>
    <cellStyle name="_Updated Imputed Debt Calc 3 2 2" xfId="14288"/>
    <cellStyle name="_Updated Imputed Debt Calc 3 2_County_Stop_Light_Chart_2012_02" xfId="14289"/>
    <cellStyle name="_Updated Imputed Debt Calc 3 2_County_Stop_Light_Chart_2012_06" xfId="14290"/>
    <cellStyle name="_Updated Imputed Debt Calc 3 2_County_Stop_Light_Chart_Template" xfId="14291"/>
    <cellStyle name="_Updated Imputed Debt Calc 3_2011 OM ASM Report" xfId="14292"/>
    <cellStyle name="_Updated Imputed Debt Calc 3_2011 OM ASM Report 2" xfId="14293"/>
    <cellStyle name="_Updated Imputed Debt Calc 3_2011 OM ASM Report_County_Stop_Light_Chart_2012_02" xfId="14294"/>
    <cellStyle name="_Updated Imputed Debt Calc 3_2011 OM ASM Report_County_Stop_Light_Chart_2012_06" xfId="14295"/>
    <cellStyle name="_Updated Imputed Debt Calc 3_2011 OM ASM Report_County_Stop_Light_Chart_Template" xfId="14296"/>
    <cellStyle name="_Updated Imputed Debt Calc 3_2011 Operations Snapshot" xfId="14297"/>
    <cellStyle name="_Updated Imputed Debt Calc 3_2012 Operations Snapshot" xfId="14298"/>
    <cellStyle name="_Updated Imputed Debt Calc 3_Copy of 2011 OM ASM Report" xfId="14299"/>
    <cellStyle name="_Updated Imputed Debt Calc 3_Jan 2012 OM ASM Report" xfId="14300"/>
    <cellStyle name="_Updated Imputed Debt Calc 4" xfId="14301"/>
    <cellStyle name="_Updated Imputed Debt Calc 4 2" xfId="14302"/>
    <cellStyle name="_Updated Imputed Debt Calc 4 3" xfId="14303"/>
    <cellStyle name="_Updated Imputed Debt Calc 4_2011 Operations Snapshot" xfId="14304"/>
    <cellStyle name="_Updated Imputed Debt Calc 4_2011 Operations Snapshot 2" xfId="14305"/>
    <cellStyle name="_Updated Imputed Debt Calc 4_2011 Operations Snapshot_County_Stop_Light_Chart_2012_02" xfId="14306"/>
    <cellStyle name="_Updated Imputed Debt Calc 4_2011 Operations Snapshot_County_Stop_Light_Chart_2012_06" xfId="14307"/>
    <cellStyle name="_Updated Imputed Debt Calc 4_2011 Operations Snapshot_County_Stop_Light_Chart_Template" xfId="14308"/>
    <cellStyle name="_Updated Imputed Debt Calc 4_2012 Operations Snapshot" xfId="14309"/>
    <cellStyle name="_Updated Imputed Debt Calc 4_County_Stop_Light_Chart_2012_02" xfId="14310"/>
    <cellStyle name="_Updated Imputed Debt Calc 4_County_Stop_Light_Chart_2012_06" xfId="14311"/>
    <cellStyle name="_Updated Imputed Debt Calc 4_County_Stop_Light_Chart_Template" xfId="14312"/>
    <cellStyle name="_Updated Imputed Debt Calc 4_Department" xfId="14313"/>
    <cellStyle name="_Updated Imputed Debt Calc 4_VarX" xfId="14314"/>
    <cellStyle name="_Updated Imputed Debt Calc 5" xfId="14315"/>
    <cellStyle name="_Updated Imputed Debt Calc 5 2" xfId="14316"/>
    <cellStyle name="_Updated Imputed Debt Calc 5_Department" xfId="14317"/>
    <cellStyle name="_Updated Imputed Debt Calc 5_Department 2" xfId="14318"/>
    <cellStyle name="_Updated Imputed Debt Calc 5_VarX" xfId="14319"/>
    <cellStyle name="_Updated Imputed Debt Calc 5_VarX 2" xfId="14320"/>
    <cellStyle name="_Updated Imputed Debt Calc 6" xfId="14321"/>
    <cellStyle name="_Updated Imputed Debt Calc_2012 Jan CAP ASM Report" xfId="14322"/>
    <cellStyle name="_Updated Imputed Debt Calc_County_Stop_Light_Chart_2012_02" xfId="14323"/>
    <cellStyle name="_Updated Imputed Debt Calc_County_Stop_Light_Chart_2012_06" xfId="14324"/>
    <cellStyle name="_Updated Imputed Debt Calc_County_Stop_Light_Chart_Template" xfId="14325"/>
    <cellStyle name="_Value Copy 11 30 05 gas 12 09 05 AURORA at 12 14 05" xfId="2026"/>
    <cellStyle name="_Value Copy 11 30 05 gas 12 09 05 AURORA at 12 14 05 2" xfId="2027"/>
    <cellStyle name="_Value Copy 11 30 05 gas 12 09 05 AURORA at 12 14 05 2 2" xfId="2028"/>
    <cellStyle name="_Value Copy 11 30 05 gas 12 09 05 AURORA at 12 14 05 2 2 2" xfId="7357"/>
    <cellStyle name="_Value Copy 11 30 05 gas 12 09 05 AURORA at 12 14 05 2 2 3" xfId="7358"/>
    <cellStyle name="_Value Copy 11 30 05 gas 12 09 05 AURORA at 12 14 05 2 3" xfId="7359"/>
    <cellStyle name="_Value Copy 11 30 05 gas 12 09 05 AURORA at 12 14 05 2 4" xfId="7360"/>
    <cellStyle name="_Value Copy 11 30 05 gas 12 09 05 AURORA at 12 14 05 3" xfId="2029"/>
    <cellStyle name="_Value Copy 11 30 05 gas 12 09 05 AURORA at 12 14 05 3 2" xfId="7361"/>
    <cellStyle name="_Value Copy 11 30 05 gas 12 09 05 AURORA at 12 14 05 3 3" xfId="7362"/>
    <cellStyle name="_Value Copy 11 30 05 gas 12 09 05 AURORA at 12 14 05 4" xfId="7363"/>
    <cellStyle name="_Value Copy 11 30 05 gas 12 09 05 AURORA at 12 14 05 4 2" xfId="7364"/>
    <cellStyle name="_Value Copy 11 30 05 gas 12 09 05 AURORA at 12 14 05 5" xfId="7365"/>
    <cellStyle name="_Value Copy 11 30 05 gas 12 09 05 AURORA at 12 14 05_04 07E Wild Horse Wind Expansion (C) (2)" xfId="2030"/>
    <cellStyle name="_Value Copy 11 30 05 gas 12 09 05 AURORA at 12 14 05_04 07E Wild Horse Wind Expansion (C) (2) 2" xfId="2031"/>
    <cellStyle name="_Value Copy 11 30 05 gas 12 09 05 AURORA at 12 14 05_04 07E Wild Horse Wind Expansion (C) (2) 2 2" xfId="7366"/>
    <cellStyle name="_Value Copy 11 30 05 gas 12 09 05 AURORA at 12 14 05_04 07E Wild Horse Wind Expansion (C) (2) 2 3" xfId="7367"/>
    <cellStyle name="_Value Copy 11 30 05 gas 12 09 05 AURORA at 12 14 05_04 07E Wild Horse Wind Expansion (C) (2) 3" xfId="7368"/>
    <cellStyle name="_Value Copy 11 30 05 gas 12 09 05 AURORA at 12 14 05_04 07E Wild Horse Wind Expansion (C) (2) 4" xfId="7369"/>
    <cellStyle name="_Value Copy 11 30 05 gas 12 09 05 AURORA at 12 14 05_04 07E Wild Horse Wind Expansion (C) (2)_Adj Bench DR 3 for Initial Briefs (Electric)" xfId="2032"/>
    <cellStyle name="_Value Copy 11 30 05 gas 12 09 05 AURORA at 12 14 05_04 07E Wild Horse Wind Expansion (C) (2)_Adj Bench DR 3 for Initial Briefs (Electric) 2" xfId="2033"/>
    <cellStyle name="_Value Copy 11 30 05 gas 12 09 05 AURORA at 12 14 05_04 07E Wild Horse Wind Expansion (C) (2)_Adj Bench DR 3 for Initial Briefs (Electric) 2 2" xfId="7370"/>
    <cellStyle name="_Value Copy 11 30 05 gas 12 09 05 AURORA at 12 14 05_04 07E Wild Horse Wind Expansion (C) (2)_Adj Bench DR 3 for Initial Briefs (Electric) 2 3" xfId="7371"/>
    <cellStyle name="_Value Copy 11 30 05 gas 12 09 05 AURORA at 12 14 05_04 07E Wild Horse Wind Expansion (C) (2)_Adj Bench DR 3 for Initial Briefs (Electric) 3" xfId="7372"/>
    <cellStyle name="_Value Copy 11 30 05 gas 12 09 05 AURORA at 12 14 05_04 07E Wild Horse Wind Expansion (C) (2)_Adj Bench DR 3 for Initial Briefs (Electric) 4" xfId="7373"/>
    <cellStyle name="_Value Copy 11 30 05 gas 12 09 05 AURORA at 12 14 05_04 07E Wild Horse Wind Expansion (C) (2)_Book1" xfId="7374"/>
    <cellStyle name="_Value Copy 11 30 05 gas 12 09 05 AURORA at 12 14 05_04 07E Wild Horse Wind Expansion (C) (2)_Electric Rev Req Model (2009 GRC) " xfId="2034"/>
    <cellStyle name="_Value Copy 11 30 05 gas 12 09 05 AURORA at 12 14 05_04 07E Wild Horse Wind Expansion (C) (2)_Electric Rev Req Model (2009 GRC)  2" xfId="2035"/>
    <cellStyle name="_Value Copy 11 30 05 gas 12 09 05 AURORA at 12 14 05_04 07E Wild Horse Wind Expansion (C) (2)_Electric Rev Req Model (2009 GRC)  2 2" xfId="7375"/>
    <cellStyle name="_Value Copy 11 30 05 gas 12 09 05 AURORA at 12 14 05_04 07E Wild Horse Wind Expansion (C) (2)_Electric Rev Req Model (2009 GRC)  2 3" xfId="7376"/>
    <cellStyle name="_Value Copy 11 30 05 gas 12 09 05 AURORA at 12 14 05_04 07E Wild Horse Wind Expansion (C) (2)_Electric Rev Req Model (2009 GRC)  3" xfId="7377"/>
    <cellStyle name="_Value Copy 11 30 05 gas 12 09 05 AURORA at 12 14 05_04 07E Wild Horse Wind Expansion (C) (2)_Electric Rev Req Model (2009 GRC)  4" xfId="7378"/>
    <cellStyle name="_Value Copy 11 30 05 gas 12 09 05 AURORA at 12 14 05_04 07E Wild Horse Wind Expansion (C) (2)_Electric Rev Req Model (2009 GRC) Rebuttal" xfId="2036"/>
    <cellStyle name="_Value Copy 11 30 05 gas 12 09 05 AURORA at 12 14 05_04 07E Wild Horse Wind Expansion (C) (2)_Electric Rev Req Model (2009 GRC) Rebuttal 2" xfId="2037"/>
    <cellStyle name="_Value Copy 11 30 05 gas 12 09 05 AURORA at 12 14 05_04 07E Wild Horse Wind Expansion (C) (2)_Electric Rev Req Model (2009 GRC) Rebuttal 2 2" xfId="7379"/>
    <cellStyle name="_Value Copy 11 30 05 gas 12 09 05 AURORA at 12 14 05_04 07E Wild Horse Wind Expansion (C) (2)_Electric Rev Req Model (2009 GRC) Rebuttal 2 3" xfId="7380"/>
    <cellStyle name="_Value Copy 11 30 05 gas 12 09 05 AURORA at 12 14 05_04 07E Wild Horse Wind Expansion (C) (2)_Electric Rev Req Model (2009 GRC) Rebuttal 3" xfId="7381"/>
    <cellStyle name="_Value Copy 11 30 05 gas 12 09 05 AURORA at 12 14 05_04 07E Wild Horse Wind Expansion (C) (2)_Electric Rev Req Model (2009 GRC) Rebuttal 4" xfId="7382"/>
    <cellStyle name="_Value Copy 11 30 05 gas 12 09 05 AURORA at 12 14 05_04 07E Wild Horse Wind Expansion (C) (2)_Electric Rev Req Model (2009 GRC) Rebuttal REmoval of New  WH Solar AdjustMI" xfId="2038"/>
    <cellStyle name="_Value Copy 11 30 05 gas 12 09 05 AURORA at 12 14 05_04 07E Wild Horse Wind Expansion (C) (2)_Electric Rev Req Model (2009 GRC) Rebuttal REmoval of New  WH Solar AdjustMI 2" xfId="2039"/>
    <cellStyle name="_Value Copy 11 30 05 gas 12 09 05 AURORA at 12 14 05_04 07E Wild Horse Wind Expansion (C) (2)_Electric Rev Req Model (2009 GRC) Rebuttal REmoval of New  WH Solar AdjustMI 2 2" xfId="7383"/>
    <cellStyle name="_Value Copy 11 30 05 gas 12 09 05 AURORA at 12 14 05_04 07E Wild Horse Wind Expansion (C) (2)_Electric Rev Req Model (2009 GRC) Rebuttal REmoval of New  WH Solar AdjustMI 2 3" xfId="7384"/>
    <cellStyle name="_Value Copy 11 30 05 gas 12 09 05 AURORA at 12 14 05_04 07E Wild Horse Wind Expansion (C) (2)_Electric Rev Req Model (2009 GRC) Rebuttal REmoval of New  WH Solar AdjustMI 3" xfId="7385"/>
    <cellStyle name="_Value Copy 11 30 05 gas 12 09 05 AURORA at 12 14 05_04 07E Wild Horse Wind Expansion (C) (2)_Electric Rev Req Model (2009 GRC) Rebuttal REmoval of New  WH Solar AdjustMI 4" xfId="7386"/>
    <cellStyle name="_Value Copy 11 30 05 gas 12 09 05 AURORA at 12 14 05_04 07E Wild Horse Wind Expansion (C) (2)_Electric Rev Req Model (2009 GRC) Revised 01-18-2010" xfId="2040"/>
    <cellStyle name="_Value Copy 11 30 05 gas 12 09 05 AURORA at 12 14 05_04 07E Wild Horse Wind Expansion (C) (2)_Electric Rev Req Model (2009 GRC) Revised 01-18-2010 2" xfId="2041"/>
    <cellStyle name="_Value Copy 11 30 05 gas 12 09 05 AURORA at 12 14 05_04 07E Wild Horse Wind Expansion (C) (2)_Electric Rev Req Model (2009 GRC) Revised 01-18-2010 2 2" xfId="7387"/>
    <cellStyle name="_Value Copy 11 30 05 gas 12 09 05 AURORA at 12 14 05_04 07E Wild Horse Wind Expansion (C) (2)_Electric Rev Req Model (2009 GRC) Revised 01-18-2010 2 3" xfId="7388"/>
    <cellStyle name="_Value Copy 11 30 05 gas 12 09 05 AURORA at 12 14 05_04 07E Wild Horse Wind Expansion (C) (2)_Electric Rev Req Model (2009 GRC) Revised 01-18-2010 3" xfId="7389"/>
    <cellStyle name="_Value Copy 11 30 05 gas 12 09 05 AURORA at 12 14 05_04 07E Wild Horse Wind Expansion (C) (2)_Electric Rev Req Model (2009 GRC) Revised 01-18-2010 4" xfId="7390"/>
    <cellStyle name="_Value Copy 11 30 05 gas 12 09 05 AURORA at 12 14 05_04 07E Wild Horse Wind Expansion (C) (2)_Electric Rev Req Model (2010 GRC)" xfId="7391"/>
    <cellStyle name="_Value Copy 11 30 05 gas 12 09 05 AURORA at 12 14 05_04 07E Wild Horse Wind Expansion (C) (2)_Electric Rev Req Model (2010 GRC) SF" xfId="7392"/>
    <cellStyle name="_Value Copy 11 30 05 gas 12 09 05 AURORA at 12 14 05_04 07E Wild Horse Wind Expansion (C) (2)_Final Order Electric EXHIBIT A-1" xfId="2042"/>
    <cellStyle name="_Value Copy 11 30 05 gas 12 09 05 AURORA at 12 14 05_04 07E Wild Horse Wind Expansion (C) (2)_Final Order Electric EXHIBIT A-1 2" xfId="2043"/>
    <cellStyle name="_Value Copy 11 30 05 gas 12 09 05 AURORA at 12 14 05_04 07E Wild Horse Wind Expansion (C) (2)_Final Order Electric EXHIBIT A-1 2 2" xfId="7393"/>
    <cellStyle name="_Value Copy 11 30 05 gas 12 09 05 AURORA at 12 14 05_04 07E Wild Horse Wind Expansion (C) (2)_Final Order Electric EXHIBIT A-1 2 3" xfId="7394"/>
    <cellStyle name="_Value Copy 11 30 05 gas 12 09 05 AURORA at 12 14 05_04 07E Wild Horse Wind Expansion (C) (2)_Final Order Electric EXHIBIT A-1 3" xfId="7395"/>
    <cellStyle name="_Value Copy 11 30 05 gas 12 09 05 AURORA at 12 14 05_04 07E Wild Horse Wind Expansion (C) (2)_Final Order Electric EXHIBIT A-1 4" xfId="7396"/>
    <cellStyle name="_Value Copy 11 30 05 gas 12 09 05 AURORA at 12 14 05_04 07E Wild Horse Wind Expansion (C) (2)_TENASKA REGULATORY ASSET" xfId="2044"/>
    <cellStyle name="_Value Copy 11 30 05 gas 12 09 05 AURORA at 12 14 05_04 07E Wild Horse Wind Expansion (C) (2)_TENASKA REGULATORY ASSET 2" xfId="2045"/>
    <cellStyle name="_Value Copy 11 30 05 gas 12 09 05 AURORA at 12 14 05_04 07E Wild Horse Wind Expansion (C) (2)_TENASKA REGULATORY ASSET 2 2" xfId="7397"/>
    <cellStyle name="_Value Copy 11 30 05 gas 12 09 05 AURORA at 12 14 05_04 07E Wild Horse Wind Expansion (C) (2)_TENASKA REGULATORY ASSET 2 3" xfId="7398"/>
    <cellStyle name="_Value Copy 11 30 05 gas 12 09 05 AURORA at 12 14 05_04 07E Wild Horse Wind Expansion (C) (2)_TENASKA REGULATORY ASSET 3" xfId="7399"/>
    <cellStyle name="_Value Copy 11 30 05 gas 12 09 05 AURORA at 12 14 05_04 07E Wild Horse Wind Expansion (C) (2)_TENASKA REGULATORY ASSET 4" xfId="7400"/>
    <cellStyle name="_Value Copy 11 30 05 gas 12 09 05 AURORA at 12 14 05_16.37E Wild Horse Expansion DeferralRevwrkingfile SF" xfId="2046"/>
    <cellStyle name="_Value Copy 11 30 05 gas 12 09 05 AURORA at 12 14 05_16.37E Wild Horse Expansion DeferralRevwrkingfile SF 2" xfId="2047"/>
    <cellStyle name="_Value Copy 11 30 05 gas 12 09 05 AURORA at 12 14 05_16.37E Wild Horse Expansion DeferralRevwrkingfile SF 2 2" xfId="7401"/>
    <cellStyle name="_Value Copy 11 30 05 gas 12 09 05 AURORA at 12 14 05_16.37E Wild Horse Expansion DeferralRevwrkingfile SF 2 3" xfId="7402"/>
    <cellStyle name="_Value Copy 11 30 05 gas 12 09 05 AURORA at 12 14 05_16.37E Wild Horse Expansion DeferralRevwrkingfile SF 3" xfId="7403"/>
    <cellStyle name="_Value Copy 11 30 05 gas 12 09 05 AURORA at 12 14 05_16.37E Wild Horse Expansion DeferralRevwrkingfile SF 4" xfId="7404"/>
    <cellStyle name="_Value Copy 11 30 05 gas 12 09 05 AURORA at 12 14 05_2009 Compliance Filing PCA Exhibits for GRC" xfId="7405"/>
    <cellStyle name="_Value Copy 11 30 05 gas 12 09 05 AURORA at 12 14 05_2009 Compliance Filing PCA Exhibits for GRC 2" xfId="7406"/>
    <cellStyle name="_Value Copy 11 30 05 gas 12 09 05 AURORA at 12 14 05_2009 GRC Compl Filing - Exhibit D" xfId="7407"/>
    <cellStyle name="_Value Copy 11 30 05 gas 12 09 05 AURORA at 12 14 05_2009 GRC Compl Filing - Exhibit D 2" xfId="7408"/>
    <cellStyle name="_Value Copy 11 30 05 gas 12 09 05 AURORA at 12 14 05_2010 PTC's July1_Dec31 2010 " xfId="7409"/>
    <cellStyle name="_Value Copy 11 30 05 gas 12 09 05 AURORA at 12 14 05_2010 PTC's Sept10_Aug11 (Version 4)" xfId="7410"/>
    <cellStyle name="_Value Copy 11 30 05 gas 12 09 05 AURORA at 12 14 05_3.01 Income Statement" xfId="7411"/>
    <cellStyle name="_Value Copy 11 30 05 gas 12 09 05 AURORA at 12 14 05_4 31 Regulatory Assets and Liabilities  7 06- Exhibit D" xfId="2048"/>
    <cellStyle name="_Value Copy 11 30 05 gas 12 09 05 AURORA at 12 14 05_4 31 Regulatory Assets and Liabilities  7 06- Exhibit D 2" xfId="2049"/>
    <cellStyle name="_Value Copy 11 30 05 gas 12 09 05 AURORA at 12 14 05_4 31 Regulatory Assets and Liabilities  7 06- Exhibit D 2 2" xfId="7412"/>
    <cellStyle name="_Value Copy 11 30 05 gas 12 09 05 AURORA at 12 14 05_4 31 Regulatory Assets and Liabilities  7 06- Exhibit D 2 3" xfId="7413"/>
    <cellStyle name="_Value Copy 11 30 05 gas 12 09 05 AURORA at 12 14 05_4 31 Regulatory Assets and Liabilities  7 06- Exhibit D 3" xfId="7414"/>
    <cellStyle name="_Value Copy 11 30 05 gas 12 09 05 AURORA at 12 14 05_4 31 Regulatory Assets and Liabilities  7 06- Exhibit D 4" xfId="7415"/>
    <cellStyle name="_Value Copy 11 30 05 gas 12 09 05 AURORA at 12 14 05_4 31 Regulatory Assets and Liabilities  7 06- Exhibit D_NIM Summary" xfId="7416"/>
    <cellStyle name="_Value Copy 11 30 05 gas 12 09 05 AURORA at 12 14 05_4 31 Regulatory Assets and Liabilities  7 06- Exhibit D_NIM Summary 2" xfId="7417"/>
    <cellStyle name="_Value Copy 11 30 05 gas 12 09 05 AURORA at 12 14 05_4 32 Regulatory Assets and Liabilities  7 06- Exhibit D" xfId="2050"/>
    <cellStyle name="_Value Copy 11 30 05 gas 12 09 05 AURORA at 12 14 05_4 32 Regulatory Assets and Liabilities  7 06- Exhibit D 2" xfId="2051"/>
    <cellStyle name="_Value Copy 11 30 05 gas 12 09 05 AURORA at 12 14 05_4 32 Regulatory Assets and Liabilities  7 06- Exhibit D 2 2" xfId="7418"/>
    <cellStyle name="_Value Copy 11 30 05 gas 12 09 05 AURORA at 12 14 05_4 32 Regulatory Assets and Liabilities  7 06- Exhibit D 2 3" xfId="7419"/>
    <cellStyle name="_Value Copy 11 30 05 gas 12 09 05 AURORA at 12 14 05_4 32 Regulatory Assets and Liabilities  7 06- Exhibit D 3" xfId="7420"/>
    <cellStyle name="_Value Copy 11 30 05 gas 12 09 05 AURORA at 12 14 05_4 32 Regulatory Assets and Liabilities  7 06- Exhibit D 4" xfId="7421"/>
    <cellStyle name="_Value Copy 11 30 05 gas 12 09 05 AURORA at 12 14 05_4 32 Regulatory Assets and Liabilities  7 06- Exhibit D_NIM Summary" xfId="7422"/>
    <cellStyle name="_Value Copy 11 30 05 gas 12 09 05 AURORA at 12 14 05_4 32 Regulatory Assets and Liabilities  7 06- Exhibit D_NIM Summary 2" xfId="7423"/>
    <cellStyle name="_Value Copy 11 30 05 gas 12 09 05 AURORA at 12 14 05_ACCOUNTS" xfId="7424"/>
    <cellStyle name="_Value Copy 11 30 05 gas 12 09 05 AURORA at 12 14 05_Att B to RECs proceeds proposal" xfId="7425"/>
    <cellStyle name="_Value Copy 11 30 05 gas 12 09 05 AURORA at 12 14 05_AURORA Total New" xfId="7426"/>
    <cellStyle name="_Value Copy 11 30 05 gas 12 09 05 AURORA at 12 14 05_AURORA Total New 2" xfId="7427"/>
    <cellStyle name="_Value Copy 11 30 05 gas 12 09 05 AURORA at 12 14 05_Backup for Attachment B 2010-09-09" xfId="7428"/>
    <cellStyle name="_Value Copy 11 30 05 gas 12 09 05 AURORA at 12 14 05_Bench Request - Attachment B" xfId="7429"/>
    <cellStyle name="_Value Copy 11 30 05 gas 12 09 05 AURORA at 12 14 05_Book2" xfId="2052"/>
    <cellStyle name="_Value Copy 11 30 05 gas 12 09 05 AURORA at 12 14 05_Book2 2" xfId="2053"/>
    <cellStyle name="_Value Copy 11 30 05 gas 12 09 05 AURORA at 12 14 05_Book2 2 2" xfId="7430"/>
    <cellStyle name="_Value Copy 11 30 05 gas 12 09 05 AURORA at 12 14 05_Book2 2 3" xfId="7431"/>
    <cellStyle name="_Value Copy 11 30 05 gas 12 09 05 AURORA at 12 14 05_Book2 3" xfId="7432"/>
    <cellStyle name="_Value Copy 11 30 05 gas 12 09 05 AURORA at 12 14 05_Book2 4" xfId="7433"/>
    <cellStyle name="_Value Copy 11 30 05 gas 12 09 05 AURORA at 12 14 05_Book2_Adj Bench DR 3 for Initial Briefs (Electric)" xfId="2054"/>
    <cellStyle name="_Value Copy 11 30 05 gas 12 09 05 AURORA at 12 14 05_Book2_Adj Bench DR 3 for Initial Briefs (Electric) 2" xfId="2055"/>
    <cellStyle name="_Value Copy 11 30 05 gas 12 09 05 AURORA at 12 14 05_Book2_Adj Bench DR 3 for Initial Briefs (Electric) 2 2" xfId="7434"/>
    <cellStyle name="_Value Copy 11 30 05 gas 12 09 05 AURORA at 12 14 05_Book2_Adj Bench DR 3 for Initial Briefs (Electric) 2 3" xfId="7435"/>
    <cellStyle name="_Value Copy 11 30 05 gas 12 09 05 AURORA at 12 14 05_Book2_Adj Bench DR 3 for Initial Briefs (Electric) 3" xfId="7436"/>
    <cellStyle name="_Value Copy 11 30 05 gas 12 09 05 AURORA at 12 14 05_Book2_Adj Bench DR 3 for Initial Briefs (Electric) 4" xfId="7437"/>
    <cellStyle name="_Value Copy 11 30 05 gas 12 09 05 AURORA at 12 14 05_Book2_Electric Rev Req Model (2009 GRC) Rebuttal" xfId="2056"/>
    <cellStyle name="_Value Copy 11 30 05 gas 12 09 05 AURORA at 12 14 05_Book2_Electric Rev Req Model (2009 GRC) Rebuttal 2" xfId="2057"/>
    <cellStyle name="_Value Copy 11 30 05 gas 12 09 05 AURORA at 12 14 05_Book2_Electric Rev Req Model (2009 GRC) Rebuttal 2 2" xfId="7438"/>
    <cellStyle name="_Value Copy 11 30 05 gas 12 09 05 AURORA at 12 14 05_Book2_Electric Rev Req Model (2009 GRC) Rebuttal 2 3" xfId="7439"/>
    <cellStyle name="_Value Copy 11 30 05 gas 12 09 05 AURORA at 12 14 05_Book2_Electric Rev Req Model (2009 GRC) Rebuttal 3" xfId="7440"/>
    <cellStyle name="_Value Copy 11 30 05 gas 12 09 05 AURORA at 12 14 05_Book2_Electric Rev Req Model (2009 GRC) Rebuttal 4" xfId="7441"/>
    <cellStyle name="_Value Copy 11 30 05 gas 12 09 05 AURORA at 12 14 05_Book2_Electric Rev Req Model (2009 GRC) Rebuttal REmoval of New  WH Solar AdjustMI" xfId="2058"/>
    <cellStyle name="_Value Copy 11 30 05 gas 12 09 05 AURORA at 12 14 05_Book2_Electric Rev Req Model (2009 GRC) Rebuttal REmoval of New  WH Solar AdjustMI 2" xfId="2059"/>
    <cellStyle name="_Value Copy 11 30 05 gas 12 09 05 AURORA at 12 14 05_Book2_Electric Rev Req Model (2009 GRC) Rebuttal REmoval of New  WH Solar AdjustMI 2 2" xfId="7442"/>
    <cellStyle name="_Value Copy 11 30 05 gas 12 09 05 AURORA at 12 14 05_Book2_Electric Rev Req Model (2009 GRC) Rebuttal REmoval of New  WH Solar AdjustMI 2 3" xfId="7443"/>
    <cellStyle name="_Value Copy 11 30 05 gas 12 09 05 AURORA at 12 14 05_Book2_Electric Rev Req Model (2009 GRC) Rebuttal REmoval of New  WH Solar AdjustMI 3" xfId="7444"/>
    <cellStyle name="_Value Copy 11 30 05 gas 12 09 05 AURORA at 12 14 05_Book2_Electric Rev Req Model (2009 GRC) Rebuttal REmoval of New  WH Solar AdjustMI 4" xfId="7445"/>
    <cellStyle name="_Value Copy 11 30 05 gas 12 09 05 AURORA at 12 14 05_Book2_Electric Rev Req Model (2009 GRC) Revised 01-18-2010" xfId="2060"/>
    <cellStyle name="_Value Copy 11 30 05 gas 12 09 05 AURORA at 12 14 05_Book2_Electric Rev Req Model (2009 GRC) Revised 01-18-2010 2" xfId="2061"/>
    <cellStyle name="_Value Copy 11 30 05 gas 12 09 05 AURORA at 12 14 05_Book2_Electric Rev Req Model (2009 GRC) Revised 01-18-2010 2 2" xfId="7446"/>
    <cellStyle name="_Value Copy 11 30 05 gas 12 09 05 AURORA at 12 14 05_Book2_Electric Rev Req Model (2009 GRC) Revised 01-18-2010 2 3" xfId="7447"/>
    <cellStyle name="_Value Copy 11 30 05 gas 12 09 05 AURORA at 12 14 05_Book2_Electric Rev Req Model (2009 GRC) Revised 01-18-2010 3" xfId="7448"/>
    <cellStyle name="_Value Copy 11 30 05 gas 12 09 05 AURORA at 12 14 05_Book2_Electric Rev Req Model (2009 GRC) Revised 01-18-2010 4" xfId="7449"/>
    <cellStyle name="_Value Copy 11 30 05 gas 12 09 05 AURORA at 12 14 05_Book2_Final Order Electric EXHIBIT A-1" xfId="2062"/>
    <cellStyle name="_Value Copy 11 30 05 gas 12 09 05 AURORA at 12 14 05_Book2_Final Order Electric EXHIBIT A-1 2" xfId="2063"/>
    <cellStyle name="_Value Copy 11 30 05 gas 12 09 05 AURORA at 12 14 05_Book2_Final Order Electric EXHIBIT A-1 2 2" xfId="7450"/>
    <cellStyle name="_Value Copy 11 30 05 gas 12 09 05 AURORA at 12 14 05_Book2_Final Order Electric EXHIBIT A-1 2 3" xfId="7451"/>
    <cellStyle name="_Value Copy 11 30 05 gas 12 09 05 AURORA at 12 14 05_Book2_Final Order Electric EXHIBIT A-1 3" xfId="7452"/>
    <cellStyle name="_Value Copy 11 30 05 gas 12 09 05 AURORA at 12 14 05_Book2_Final Order Electric EXHIBIT A-1 4" xfId="7453"/>
    <cellStyle name="_Value Copy 11 30 05 gas 12 09 05 AURORA at 12 14 05_Book4" xfId="2064"/>
    <cellStyle name="_Value Copy 11 30 05 gas 12 09 05 AURORA at 12 14 05_Book4 2" xfId="2065"/>
    <cellStyle name="_Value Copy 11 30 05 gas 12 09 05 AURORA at 12 14 05_Book4 2 2" xfId="7454"/>
    <cellStyle name="_Value Copy 11 30 05 gas 12 09 05 AURORA at 12 14 05_Book4 2 3" xfId="7455"/>
    <cellStyle name="_Value Copy 11 30 05 gas 12 09 05 AURORA at 12 14 05_Book4 3" xfId="7456"/>
    <cellStyle name="_Value Copy 11 30 05 gas 12 09 05 AURORA at 12 14 05_Book4 4" xfId="7457"/>
    <cellStyle name="_Value Copy 11 30 05 gas 12 09 05 AURORA at 12 14 05_Book9" xfId="2066"/>
    <cellStyle name="_Value Copy 11 30 05 gas 12 09 05 AURORA at 12 14 05_Book9 2" xfId="2067"/>
    <cellStyle name="_Value Copy 11 30 05 gas 12 09 05 AURORA at 12 14 05_Book9 2 2" xfId="7458"/>
    <cellStyle name="_Value Copy 11 30 05 gas 12 09 05 AURORA at 12 14 05_Book9 2 3" xfId="7459"/>
    <cellStyle name="_Value Copy 11 30 05 gas 12 09 05 AURORA at 12 14 05_Book9 3" xfId="7460"/>
    <cellStyle name="_Value Copy 11 30 05 gas 12 09 05 AURORA at 12 14 05_Book9 4" xfId="7461"/>
    <cellStyle name="_Value Copy 11 30 05 gas 12 09 05 AURORA at 12 14 05_Check the Interest Calculation" xfId="7462"/>
    <cellStyle name="_Value Copy 11 30 05 gas 12 09 05 AURORA at 12 14 05_Check the Interest Calculation_Scenario 1 REC vs PTC Offset" xfId="7463"/>
    <cellStyle name="_Value Copy 11 30 05 gas 12 09 05 AURORA at 12 14 05_Check the Interest Calculation_Scenario 3" xfId="7464"/>
    <cellStyle name="_Value Copy 11 30 05 gas 12 09 05 AURORA at 12 14 05_Chelan PUD Power Costs (8-10)" xfId="7465"/>
    <cellStyle name="_Value Copy 11 30 05 gas 12 09 05 AURORA at 12 14 05_Direct Assignment Distribution Plant 2008" xfId="2068"/>
    <cellStyle name="_Value Copy 11 30 05 gas 12 09 05 AURORA at 12 14 05_Direct Assignment Distribution Plant 2008 2" xfId="2069"/>
    <cellStyle name="_Value Copy 11 30 05 gas 12 09 05 AURORA at 12 14 05_Direct Assignment Distribution Plant 2008 2 2" xfId="2070"/>
    <cellStyle name="_Value Copy 11 30 05 gas 12 09 05 AURORA at 12 14 05_Direct Assignment Distribution Plant 2008 2 2 2" xfId="7466"/>
    <cellStyle name="_Value Copy 11 30 05 gas 12 09 05 AURORA at 12 14 05_Direct Assignment Distribution Plant 2008 2 2 3" xfId="7467"/>
    <cellStyle name="_Value Copy 11 30 05 gas 12 09 05 AURORA at 12 14 05_Direct Assignment Distribution Plant 2008 2 3" xfId="2071"/>
    <cellStyle name="_Value Copy 11 30 05 gas 12 09 05 AURORA at 12 14 05_Direct Assignment Distribution Plant 2008 2 3 2" xfId="7468"/>
    <cellStyle name="_Value Copy 11 30 05 gas 12 09 05 AURORA at 12 14 05_Direct Assignment Distribution Plant 2008 2 3 3" xfId="7469"/>
    <cellStyle name="_Value Copy 11 30 05 gas 12 09 05 AURORA at 12 14 05_Direct Assignment Distribution Plant 2008 2 4" xfId="2072"/>
    <cellStyle name="_Value Copy 11 30 05 gas 12 09 05 AURORA at 12 14 05_Direct Assignment Distribution Plant 2008 2 4 2" xfId="7470"/>
    <cellStyle name="_Value Copy 11 30 05 gas 12 09 05 AURORA at 12 14 05_Direct Assignment Distribution Plant 2008 2 4 3" xfId="7471"/>
    <cellStyle name="_Value Copy 11 30 05 gas 12 09 05 AURORA at 12 14 05_Direct Assignment Distribution Plant 2008 3" xfId="2073"/>
    <cellStyle name="_Value Copy 11 30 05 gas 12 09 05 AURORA at 12 14 05_Direct Assignment Distribution Plant 2008 3 2" xfId="7472"/>
    <cellStyle name="_Value Copy 11 30 05 gas 12 09 05 AURORA at 12 14 05_Direct Assignment Distribution Plant 2008 3 3" xfId="7473"/>
    <cellStyle name="_Value Copy 11 30 05 gas 12 09 05 AURORA at 12 14 05_Direct Assignment Distribution Plant 2008 4" xfId="2074"/>
    <cellStyle name="_Value Copy 11 30 05 gas 12 09 05 AURORA at 12 14 05_Direct Assignment Distribution Plant 2008 4 2" xfId="7474"/>
    <cellStyle name="_Value Copy 11 30 05 gas 12 09 05 AURORA at 12 14 05_Direct Assignment Distribution Plant 2008 4 3" xfId="7475"/>
    <cellStyle name="_Value Copy 11 30 05 gas 12 09 05 AURORA at 12 14 05_Direct Assignment Distribution Plant 2008 5" xfId="7476"/>
    <cellStyle name="_Value Copy 11 30 05 gas 12 09 05 AURORA at 12 14 05_Direct Assignment Distribution Plant 2008 6" xfId="7477"/>
    <cellStyle name="_Value Copy 11 30 05 gas 12 09 05 AURORA at 12 14 05_DWH-08 (Rate Spread &amp; Design Workpapers)" xfId="7478"/>
    <cellStyle name="_Value Copy 11 30 05 gas 12 09 05 AURORA at 12 14 05_Electric COS Inputs" xfId="2075"/>
    <cellStyle name="_Value Copy 11 30 05 gas 12 09 05 AURORA at 12 14 05_Electric COS Inputs 2" xfId="2076"/>
    <cellStyle name="_Value Copy 11 30 05 gas 12 09 05 AURORA at 12 14 05_Electric COS Inputs 2 2" xfId="2077"/>
    <cellStyle name="_Value Copy 11 30 05 gas 12 09 05 AURORA at 12 14 05_Electric COS Inputs 2 2 2" xfId="7479"/>
    <cellStyle name="_Value Copy 11 30 05 gas 12 09 05 AURORA at 12 14 05_Electric COS Inputs 2 2 3" xfId="7480"/>
    <cellStyle name="_Value Copy 11 30 05 gas 12 09 05 AURORA at 12 14 05_Electric COS Inputs 2 3" xfId="2078"/>
    <cellStyle name="_Value Copy 11 30 05 gas 12 09 05 AURORA at 12 14 05_Electric COS Inputs 2 3 2" xfId="7481"/>
    <cellStyle name="_Value Copy 11 30 05 gas 12 09 05 AURORA at 12 14 05_Electric COS Inputs 2 3 3" xfId="7482"/>
    <cellStyle name="_Value Copy 11 30 05 gas 12 09 05 AURORA at 12 14 05_Electric COS Inputs 2 4" xfId="2079"/>
    <cellStyle name="_Value Copy 11 30 05 gas 12 09 05 AURORA at 12 14 05_Electric COS Inputs 2 4 2" xfId="7483"/>
    <cellStyle name="_Value Copy 11 30 05 gas 12 09 05 AURORA at 12 14 05_Electric COS Inputs 2 4 3" xfId="7484"/>
    <cellStyle name="_Value Copy 11 30 05 gas 12 09 05 AURORA at 12 14 05_Electric COS Inputs 3" xfId="2080"/>
    <cellStyle name="_Value Copy 11 30 05 gas 12 09 05 AURORA at 12 14 05_Electric COS Inputs 3 2" xfId="7485"/>
    <cellStyle name="_Value Copy 11 30 05 gas 12 09 05 AURORA at 12 14 05_Electric COS Inputs 3 3" xfId="7486"/>
    <cellStyle name="_Value Copy 11 30 05 gas 12 09 05 AURORA at 12 14 05_Electric COS Inputs 4" xfId="2081"/>
    <cellStyle name="_Value Copy 11 30 05 gas 12 09 05 AURORA at 12 14 05_Electric COS Inputs 4 2" xfId="7487"/>
    <cellStyle name="_Value Copy 11 30 05 gas 12 09 05 AURORA at 12 14 05_Electric COS Inputs 4 3" xfId="7488"/>
    <cellStyle name="_Value Copy 11 30 05 gas 12 09 05 AURORA at 12 14 05_Electric COS Inputs 5" xfId="7489"/>
    <cellStyle name="_Value Copy 11 30 05 gas 12 09 05 AURORA at 12 14 05_Electric COS Inputs 6" xfId="7490"/>
    <cellStyle name="_Value Copy 11 30 05 gas 12 09 05 AURORA at 12 14 05_Electric Rate Spread and Rate Design 3.23.09" xfId="2082"/>
    <cellStyle name="_Value Copy 11 30 05 gas 12 09 05 AURORA at 12 14 05_Electric Rate Spread and Rate Design 3.23.09 2" xfId="2083"/>
    <cellStyle name="_Value Copy 11 30 05 gas 12 09 05 AURORA at 12 14 05_Electric Rate Spread and Rate Design 3.23.09 2 2" xfId="2084"/>
    <cellStyle name="_Value Copy 11 30 05 gas 12 09 05 AURORA at 12 14 05_Electric Rate Spread and Rate Design 3.23.09 2 2 2" xfId="7491"/>
    <cellStyle name="_Value Copy 11 30 05 gas 12 09 05 AURORA at 12 14 05_Electric Rate Spread and Rate Design 3.23.09 2 2 3" xfId="7492"/>
    <cellStyle name="_Value Copy 11 30 05 gas 12 09 05 AURORA at 12 14 05_Electric Rate Spread and Rate Design 3.23.09 2 3" xfId="2085"/>
    <cellStyle name="_Value Copy 11 30 05 gas 12 09 05 AURORA at 12 14 05_Electric Rate Spread and Rate Design 3.23.09 2 3 2" xfId="7493"/>
    <cellStyle name="_Value Copy 11 30 05 gas 12 09 05 AURORA at 12 14 05_Electric Rate Spread and Rate Design 3.23.09 2 3 3" xfId="7494"/>
    <cellStyle name="_Value Copy 11 30 05 gas 12 09 05 AURORA at 12 14 05_Electric Rate Spread and Rate Design 3.23.09 2 4" xfId="2086"/>
    <cellStyle name="_Value Copy 11 30 05 gas 12 09 05 AURORA at 12 14 05_Electric Rate Spread and Rate Design 3.23.09 2 4 2" xfId="7495"/>
    <cellStyle name="_Value Copy 11 30 05 gas 12 09 05 AURORA at 12 14 05_Electric Rate Spread and Rate Design 3.23.09 2 4 3" xfId="7496"/>
    <cellStyle name="_Value Copy 11 30 05 gas 12 09 05 AURORA at 12 14 05_Electric Rate Spread and Rate Design 3.23.09 3" xfId="2087"/>
    <cellStyle name="_Value Copy 11 30 05 gas 12 09 05 AURORA at 12 14 05_Electric Rate Spread and Rate Design 3.23.09 3 2" xfId="7497"/>
    <cellStyle name="_Value Copy 11 30 05 gas 12 09 05 AURORA at 12 14 05_Electric Rate Spread and Rate Design 3.23.09 3 3" xfId="7498"/>
    <cellStyle name="_Value Copy 11 30 05 gas 12 09 05 AURORA at 12 14 05_Electric Rate Spread and Rate Design 3.23.09 4" xfId="2088"/>
    <cellStyle name="_Value Copy 11 30 05 gas 12 09 05 AURORA at 12 14 05_Electric Rate Spread and Rate Design 3.23.09 4 2" xfId="7499"/>
    <cellStyle name="_Value Copy 11 30 05 gas 12 09 05 AURORA at 12 14 05_Electric Rate Spread and Rate Design 3.23.09 4 3" xfId="7500"/>
    <cellStyle name="_Value Copy 11 30 05 gas 12 09 05 AURORA at 12 14 05_Electric Rate Spread and Rate Design 3.23.09 5" xfId="7501"/>
    <cellStyle name="_Value Copy 11 30 05 gas 12 09 05 AURORA at 12 14 05_Electric Rate Spread and Rate Design 3.23.09 6" xfId="7502"/>
    <cellStyle name="_Value Copy 11 30 05 gas 12 09 05 AURORA at 12 14 05_Exhibit D fr R Gho 12-31-08" xfId="7503"/>
    <cellStyle name="_Value Copy 11 30 05 gas 12 09 05 AURORA at 12 14 05_Exhibit D fr R Gho 12-31-08 2" xfId="7504"/>
    <cellStyle name="_Value Copy 11 30 05 gas 12 09 05 AURORA at 12 14 05_Exhibit D fr R Gho 12-31-08 3" xfId="7505"/>
    <cellStyle name="_Value Copy 11 30 05 gas 12 09 05 AURORA at 12 14 05_Exhibit D fr R Gho 12-31-08 v2" xfId="7506"/>
    <cellStyle name="_Value Copy 11 30 05 gas 12 09 05 AURORA at 12 14 05_Exhibit D fr R Gho 12-31-08 v2 2" xfId="7507"/>
    <cellStyle name="_Value Copy 11 30 05 gas 12 09 05 AURORA at 12 14 05_Exhibit D fr R Gho 12-31-08 v2 3" xfId="7508"/>
    <cellStyle name="_Value Copy 11 30 05 gas 12 09 05 AURORA at 12 14 05_Exhibit D fr R Gho 12-31-08 v2_NIM Summary" xfId="7509"/>
    <cellStyle name="_Value Copy 11 30 05 gas 12 09 05 AURORA at 12 14 05_Exhibit D fr R Gho 12-31-08 v2_NIM Summary 2" xfId="7510"/>
    <cellStyle name="_Value Copy 11 30 05 gas 12 09 05 AURORA at 12 14 05_Exhibit D fr R Gho 12-31-08_NIM Summary" xfId="7511"/>
    <cellStyle name="_Value Copy 11 30 05 gas 12 09 05 AURORA at 12 14 05_Exhibit D fr R Gho 12-31-08_NIM Summary 2" xfId="7512"/>
    <cellStyle name="_Value Copy 11 30 05 gas 12 09 05 AURORA at 12 14 05_Final 2008 PTC Rate Design Workpapers 10.27.08" xfId="7513"/>
    <cellStyle name="_Value Copy 11 30 05 gas 12 09 05 AURORA at 12 14 05_Final 2009 Electric Low Income Workpapers" xfId="7514"/>
    <cellStyle name="_Value Copy 11 30 05 gas 12 09 05 AURORA at 12 14 05_Gas Rev Req Model (2010 GRC)" xfId="7515"/>
    <cellStyle name="_Value Copy 11 30 05 gas 12 09 05 AURORA at 12 14 05_Hopkins Ridge Prepaid Tran - Interest Earned RY 12ME Feb  '11" xfId="7516"/>
    <cellStyle name="_Value Copy 11 30 05 gas 12 09 05 AURORA at 12 14 05_Hopkins Ridge Prepaid Tran - Interest Earned RY 12ME Feb  '11 2" xfId="7517"/>
    <cellStyle name="_Value Copy 11 30 05 gas 12 09 05 AURORA at 12 14 05_Hopkins Ridge Prepaid Tran - Interest Earned RY 12ME Feb  '11_NIM Summary" xfId="7518"/>
    <cellStyle name="_Value Copy 11 30 05 gas 12 09 05 AURORA at 12 14 05_Hopkins Ridge Prepaid Tran - Interest Earned RY 12ME Feb  '11_NIM Summary 2" xfId="7519"/>
    <cellStyle name="_Value Copy 11 30 05 gas 12 09 05 AURORA at 12 14 05_Hopkins Ridge Prepaid Tran - Interest Earned RY 12ME Feb  '11_Transmission Workbook for May BOD" xfId="7520"/>
    <cellStyle name="_Value Copy 11 30 05 gas 12 09 05 AURORA at 12 14 05_Hopkins Ridge Prepaid Tran - Interest Earned RY 12ME Feb  '11_Transmission Workbook for May BOD 2" xfId="7521"/>
    <cellStyle name="_Value Copy 11 30 05 gas 12 09 05 AURORA at 12 14 05_INPUTS" xfId="2089"/>
    <cellStyle name="_Value Copy 11 30 05 gas 12 09 05 AURORA at 12 14 05_INPUTS 2" xfId="2090"/>
    <cellStyle name="_Value Copy 11 30 05 gas 12 09 05 AURORA at 12 14 05_INPUTS 2 2" xfId="2091"/>
    <cellStyle name="_Value Copy 11 30 05 gas 12 09 05 AURORA at 12 14 05_INPUTS 2 2 2" xfId="7522"/>
    <cellStyle name="_Value Copy 11 30 05 gas 12 09 05 AURORA at 12 14 05_INPUTS 2 2 3" xfId="7523"/>
    <cellStyle name="_Value Copy 11 30 05 gas 12 09 05 AURORA at 12 14 05_INPUTS 2 3" xfId="2092"/>
    <cellStyle name="_Value Copy 11 30 05 gas 12 09 05 AURORA at 12 14 05_INPUTS 2 3 2" xfId="7524"/>
    <cellStyle name="_Value Copy 11 30 05 gas 12 09 05 AURORA at 12 14 05_INPUTS 2 3 3" xfId="7525"/>
    <cellStyle name="_Value Copy 11 30 05 gas 12 09 05 AURORA at 12 14 05_INPUTS 2 4" xfId="2093"/>
    <cellStyle name="_Value Copy 11 30 05 gas 12 09 05 AURORA at 12 14 05_INPUTS 2 4 2" xfId="7526"/>
    <cellStyle name="_Value Copy 11 30 05 gas 12 09 05 AURORA at 12 14 05_INPUTS 2 4 3" xfId="7527"/>
    <cellStyle name="_Value Copy 11 30 05 gas 12 09 05 AURORA at 12 14 05_INPUTS 3" xfId="2094"/>
    <cellStyle name="_Value Copy 11 30 05 gas 12 09 05 AURORA at 12 14 05_INPUTS 3 2" xfId="7528"/>
    <cellStyle name="_Value Copy 11 30 05 gas 12 09 05 AURORA at 12 14 05_INPUTS 3 3" xfId="7529"/>
    <cellStyle name="_Value Copy 11 30 05 gas 12 09 05 AURORA at 12 14 05_INPUTS 4" xfId="2095"/>
    <cellStyle name="_Value Copy 11 30 05 gas 12 09 05 AURORA at 12 14 05_INPUTS 4 2" xfId="7530"/>
    <cellStyle name="_Value Copy 11 30 05 gas 12 09 05 AURORA at 12 14 05_INPUTS 4 3" xfId="7531"/>
    <cellStyle name="_Value Copy 11 30 05 gas 12 09 05 AURORA at 12 14 05_INPUTS 5" xfId="7532"/>
    <cellStyle name="_Value Copy 11 30 05 gas 12 09 05 AURORA at 12 14 05_INPUTS 6" xfId="7533"/>
    <cellStyle name="_Value Copy 11 30 05 gas 12 09 05 AURORA at 12 14 05_Leased Transformer &amp; Substation Plant &amp; Rev 12-2009" xfId="2096"/>
    <cellStyle name="_Value Copy 11 30 05 gas 12 09 05 AURORA at 12 14 05_Leased Transformer &amp; Substation Plant &amp; Rev 12-2009 2" xfId="2097"/>
    <cellStyle name="_Value Copy 11 30 05 gas 12 09 05 AURORA at 12 14 05_Leased Transformer &amp; Substation Plant &amp; Rev 12-2009 2 2" xfId="2098"/>
    <cellStyle name="_Value Copy 11 30 05 gas 12 09 05 AURORA at 12 14 05_Leased Transformer &amp; Substation Plant &amp; Rev 12-2009 2 2 2" xfId="7534"/>
    <cellStyle name="_Value Copy 11 30 05 gas 12 09 05 AURORA at 12 14 05_Leased Transformer &amp; Substation Plant &amp; Rev 12-2009 2 2 3" xfId="7535"/>
    <cellStyle name="_Value Copy 11 30 05 gas 12 09 05 AURORA at 12 14 05_Leased Transformer &amp; Substation Plant &amp; Rev 12-2009 2 3" xfId="2099"/>
    <cellStyle name="_Value Copy 11 30 05 gas 12 09 05 AURORA at 12 14 05_Leased Transformer &amp; Substation Plant &amp; Rev 12-2009 2 3 2" xfId="7536"/>
    <cellStyle name="_Value Copy 11 30 05 gas 12 09 05 AURORA at 12 14 05_Leased Transformer &amp; Substation Plant &amp; Rev 12-2009 2 3 3" xfId="7537"/>
    <cellStyle name="_Value Copy 11 30 05 gas 12 09 05 AURORA at 12 14 05_Leased Transformer &amp; Substation Plant &amp; Rev 12-2009 2 4" xfId="2100"/>
    <cellStyle name="_Value Copy 11 30 05 gas 12 09 05 AURORA at 12 14 05_Leased Transformer &amp; Substation Plant &amp; Rev 12-2009 2 4 2" xfId="7538"/>
    <cellStyle name="_Value Copy 11 30 05 gas 12 09 05 AURORA at 12 14 05_Leased Transformer &amp; Substation Plant &amp; Rev 12-2009 2 4 3" xfId="7539"/>
    <cellStyle name="_Value Copy 11 30 05 gas 12 09 05 AURORA at 12 14 05_Leased Transformer &amp; Substation Plant &amp; Rev 12-2009 3" xfId="2101"/>
    <cellStyle name="_Value Copy 11 30 05 gas 12 09 05 AURORA at 12 14 05_Leased Transformer &amp; Substation Plant &amp; Rev 12-2009 3 2" xfId="7540"/>
    <cellStyle name="_Value Copy 11 30 05 gas 12 09 05 AURORA at 12 14 05_Leased Transformer &amp; Substation Plant &amp; Rev 12-2009 3 3" xfId="7541"/>
    <cellStyle name="_Value Copy 11 30 05 gas 12 09 05 AURORA at 12 14 05_Leased Transformer &amp; Substation Plant &amp; Rev 12-2009 4" xfId="2102"/>
    <cellStyle name="_Value Copy 11 30 05 gas 12 09 05 AURORA at 12 14 05_Leased Transformer &amp; Substation Plant &amp; Rev 12-2009 4 2" xfId="7542"/>
    <cellStyle name="_Value Copy 11 30 05 gas 12 09 05 AURORA at 12 14 05_Leased Transformer &amp; Substation Plant &amp; Rev 12-2009 4 3" xfId="7543"/>
    <cellStyle name="_Value Copy 11 30 05 gas 12 09 05 AURORA at 12 14 05_Leased Transformer &amp; Substation Plant &amp; Rev 12-2009 5" xfId="7544"/>
    <cellStyle name="_Value Copy 11 30 05 gas 12 09 05 AURORA at 12 14 05_Leased Transformer &amp; Substation Plant &amp; Rev 12-2009 6" xfId="7545"/>
    <cellStyle name="_Value Copy 11 30 05 gas 12 09 05 AURORA at 12 14 05_NIM Summary" xfId="7546"/>
    <cellStyle name="_Value Copy 11 30 05 gas 12 09 05 AURORA at 12 14 05_NIM Summary 09GRC" xfId="7547"/>
    <cellStyle name="_Value Copy 11 30 05 gas 12 09 05 AURORA at 12 14 05_NIM Summary 09GRC 2" xfId="7548"/>
    <cellStyle name="_Value Copy 11 30 05 gas 12 09 05 AURORA at 12 14 05_NIM Summary 2" xfId="7549"/>
    <cellStyle name="_Value Copy 11 30 05 gas 12 09 05 AURORA at 12 14 05_NIM Summary 3" xfId="7550"/>
    <cellStyle name="_Value Copy 11 30 05 gas 12 09 05 AURORA at 12 14 05_NIM Summary 4" xfId="7551"/>
    <cellStyle name="_Value Copy 11 30 05 gas 12 09 05 AURORA at 12 14 05_NIM Summary 5" xfId="7552"/>
    <cellStyle name="_Value Copy 11 30 05 gas 12 09 05 AURORA at 12 14 05_NIM Summary 6" xfId="7553"/>
    <cellStyle name="_Value Copy 11 30 05 gas 12 09 05 AURORA at 12 14 05_NIM Summary 7" xfId="7554"/>
    <cellStyle name="_Value Copy 11 30 05 gas 12 09 05 AURORA at 12 14 05_NIM Summary 8" xfId="7555"/>
    <cellStyle name="_Value Copy 11 30 05 gas 12 09 05 AURORA at 12 14 05_NIM Summary 9" xfId="7556"/>
    <cellStyle name="_Value Copy 11 30 05 gas 12 09 05 AURORA at 12 14 05_PCA 10 -  Exhibit D from A Kellogg Jan 2011" xfId="7557"/>
    <cellStyle name="_Value Copy 11 30 05 gas 12 09 05 AURORA at 12 14 05_PCA 10 -  Exhibit D from A Kellogg July 2011" xfId="7558"/>
    <cellStyle name="_Value Copy 11 30 05 gas 12 09 05 AURORA at 12 14 05_PCA 10 -  Exhibit D from S Free Rcv'd 12-11" xfId="7559"/>
    <cellStyle name="_Value Copy 11 30 05 gas 12 09 05 AURORA at 12 14 05_PCA 7 - Exhibit D update 11_30_08 (2)" xfId="7560"/>
    <cellStyle name="_Value Copy 11 30 05 gas 12 09 05 AURORA at 12 14 05_PCA 7 - Exhibit D update 11_30_08 (2) 2" xfId="7561"/>
    <cellStyle name="_Value Copy 11 30 05 gas 12 09 05 AURORA at 12 14 05_PCA 7 - Exhibit D update 11_30_08 (2) 2 2" xfId="7562"/>
    <cellStyle name="_Value Copy 11 30 05 gas 12 09 05 AURORA at 12 14 05_PCA 7 - Exhibit D update 11_30_08 (2) 3" xfId="7563"/>
    <cellStyle name="_Value Copy 11 30 05 gas 12 09 05 AURORA at 12 14 05_PCA 7 - Exhibit D update 11_30_08 (2) 4" xfId="7564"/>
    <cellStyle name="_Value Copy 11 30 05 gas 12 09 05 AURORA at 12 14 05_PCA 7 - Exhibit D update 11_30_08 (2)_NIM Summary" xfId="7565"/>
    <cellStyle name="_Value Copy 11 30 05 gas 12 09 05 AURORA at 12 14 05_PCA 7 - Exhibit D update 11_30_08 (2)_NIM Summary 2" xfId="7566"/>
    <cellStyle name="_Value Copy 11 30 05 gas 12 09 05 AURORA at 12 14 05_PCA 8 - Exhibit D update 12_31_09" xfId="7567"/>
    <cellStyle name="_Value Copy 11 30 05 gas 12 09 05 AURORA at 12 14 05_PCA 8 - Exhibit D update 12_31_09 2" xfId="7568"/>
    <cellStyle name="_Value Copy 11 30 05 gas 12 09 05 AURORA at 12 14 05_PCA 9 -  Exhibit D April 2010" xfId="7569"/>
    <cellStyle name="_Value Copy 11 30 05 gas 12 09 05 AURORA at 12 14 05_PCA 9 -  Exhibit D April 2010 (3)" xfId="7570"/>
    <cellStyle name="_Value Copy 11 30 05 gas 12 09 05 AURORA at 12 14 05_PCA 9 -  Exhibit D April 2010 (3) 2" xfId="7571"/>
    <cellStyle name="_Value Copy 11 30 05 gas 12 09 05 AURORA at 12 14 05_PCA 9 -  Exhibit D April 2010 2" xfId="7572"/>
    <cellStyle name="_Value Copy 11 30 05 gas 12 09 05 AURORA at 12 14 05_PCA 9 -  Exhibit D April 2010 3" xfId="7573"/>
    <cellStyle name="_Value Copy 11 30 05 gas 12 09 05 AURORA at 12 14 05_PCA 9 -  Exhibit D Feb 2010" xfId="7574"/>
    <cellStyle name="_Value Copy 11 30 05 gas 12 09 05 AURORA at 12 14 05_PCA 9 -  Exhibit D Feb 2010 2" xfId="7575"/>
    <cellStyle name="_Value Copy 11 30 05 gas 12 09 05 AURORA at 12 14 05_PCA 9 -  Exhibit D Feb 2010 v2" xfId="7576"/>
    <cellStyle name="_Value Copy 11 30 05 gas 12 09 05 AURORA at 12 14 05_PCA 9 -  Exhibit D Feb 2010 v2 2" xfId="7577"/>
    <cellStyle name="_Value Copy 11 30 05 gas 12 09 05 AURORA at 12 14 05_PCA 9 -  Exhibit D Feb 2010 WF" xfId="7578"/>
    <cellStyle name="_Value Copy 11 30 05 gas 12 09 05 AURORA at 12 14 05_PCA 9 -  Exhibit D Feb 2010 WF 2" xfId="7579"/>
    <cellStyle name="_Value Copy 11 30 05 gas 12 09 05 AURORA at 12 14 05_PCA 9 -  Exhibit D Jan 2010" xfId="7580"/>
    <cellStyle name="_Value Copy 11 30 05 gas 12 09 05 AURORA at 12 14 05_PCA 9 -  Exhibit D Jan 2010 2" xfId="7581"/>
    <cellStyle name="_Value Copy 11 30 05 gas 12 09 05 AURORA at 12 14 05_PCA 9 -  Exhibit D March 2010 (2)" xfId="7582"/>
    <cellStyle name="_Value Copy 11 30 05 gas 12 09 05 AURORA at 12 14 05_PCA 9 -  Exhibit D March 2010 (2) 2" xfId="7583"/>
    <cellStyle name="_Value Copy 11 30 05 gas 12 09 05 AURORA at 12 14 05_PCA 9 -  Exhibit D Nov 2010" xfId="7584"/>
    <cellStyle name="_Value Copy 11 30 05 gas 12 09 05 AURORA at 12 14 05_PCA 9 -  Exhibit D Nov 2010 2" xfId="7585"/>
    <cellStyle name="_Value Copy 11 30 05 gas 12 09 05 AURORA at 12 14 05_PCA 9 - Exhibit D at August 2010" xfId="7586"/>
    <cellStyle name="_Value Copy 11 30 05 gas 12 09 05 AURORA at 12 14 05_PCA 9 - Exhibit D at August 2010 2" xfId="7587"/>
    <cellStyle name="_Value Copy 11 30 05 gas 12 09 05 AURORA at 12 14 05_PCA 9 - Exhibit D June 2010 GRC" xfId="7588"/>
    <cellStyle name="_Value Copy 11 30 05 gas 12 09 05 AURORA at 12 14 05_PCA 9 - Exhibit D June 2010 GRC 2" xfId="7589"/>
    <cellStyle name="_Value Copy 11 30 05 gas 12 09 05 AURORA at 12 14 05_Power Costs - Comparison bx Rbtl-Staff-Jt-PC" xfId="2103"/>
    <cellStyle name="_Value Copy 11 30 05 gas 12 09 05 AURORA at 12 14 05_Power Costs - Comparison bx Rbtl-Staff-Jt-PC 2" xfId="2104"/>
    <cellStyle name="_Value Copy 11 30 05 gas 12 09 05 AURORA at 12 14 05_Power Costs - Comparison bx Rbtl-Staff-Jt-PC 2 2" xfId="7590"/>
    <cellStyle name="_Value Copy 11 30 05 gas 12 09 05 AURORA at 12 14 05_Power Costs - Comparison bx Rbtl-Staff-Jt-PC 2 3" xfId="7591"/>
    <cellStyle name="_Value Copy 11 30 05 gas 12 09 05 AURORA at 12 14 05_Power Costs - Comparison bx Rbtl-Staff-Jt-PC 3" xfId="7592"/>
    <cellStyle name="_Value Copy 11 30 05 gas 12 09 05 AURORA at 12 14 05_Power Costs - Comparison bx Rbtl-Staff-Jt-PC 4" xfId="7593"/>
    <cellStyle name="_Value Copy 11 30 05 gas 12 09 05 AURORA at 12 14 05_Power Costs - Comparison bx Rbtl-Staff-Jt-PC_Adj Bench DR 3 for Initial Briefs (Electric)" xfId="2105"/>
    <cellStyle name="_Value Copy 11 30 05 gas 12 09 05 AURORA at 12 14 05_Power Costs - Comparison bx Rbtl-Staff-Jt-PC_Adj Bench DR 3 for Initial Briefs (Electric) 2" xfId="2106"/>
    <cellStyle name="_Value Copy 11 30 05 gas 12 09 05 AURORA at 12 14 05_Power Costs - Comparison bx Rbtl-Staff-Jt-PC_Adj Bench DR 3 for Initial Briefs (Electric) 2 2" xfId="7594"/>
    <cellStyle name="_Value Copy 11 30 05 gas 12 09 05 AURORA at 12 14 05_Power Costs - Comparison bx Rbtl-Staff-Jt-PC_Adj Bench DR 3 for Initial Briefs (Electric) 2 3" xfId="7595"/>
    <cellStyle name="_Value Copy 11 30 05 gas 12 09 05 AURORA at 12 14 05_Power Costs - Comparison bx Rbtl-Staff-Jt-PC_Adj Bench DR 3 for Initial Briefs (Electric) 3" xfId="7596"/>
    <cellStyle name="_Value Copy 11 30 05 gas 12 09 05 AURORA at 12 14 05_Power Costs - Comparison bx Rbtl-Staff-Jt-PC_Adj Bench DR 3 for Initial Briefs (Electric) 4" xfId="7597"/>
    <cellStyle name="_Value Copy 11 30 05 gas 12 09 05 AURORA at 12 14 05_Power Costs - Comparison bx Rbtl-Staff-Jt-PC_Electric Rev Req Model (2009 GRC) Rebuttal" xfId="2107"/>
    <cellStyle name="_Value Copy 11 30 05 gas 12 09 05 AURORA at 12 14 05_Power Costs - Comparison bx Rbtl-Staff-Jt-PC_Electric Rev Req Model (2009 GRC) Rebuttal 2" xfId="2108"/>
    <cellStyle name="_Value Copy 11 30 05 gas 12 09 05 AURORA at 12 14 05_Power Costs - Comparison bx Rbtl-Staff-Jt-PC_Electric Rev Req Model (2009 GRC) Rebuttal 2 2" xfId="7598"/>
    <cellStyle name="_Value Copy 11 30 05 gas 12 09 05 AURORA at 12 14 05_Power Costs - Comparison bx Rbtl-Staff-Jt-PC_Electric Rev Req Model (2009 GRC) Rebuttal 2 3" xfId="7599"/>
    <cellStyle name="_Value Copy 11 30 05 gas 12 09 05 AURORA at 12 14 05_Power Costs - Comparison bx Rbtl-Staff-Jt-PC_Electric Rev Req Model (2009 GRC) Rebuttal 3" xfId="7600"/>
    <cellStyle name="_Value Copy 11 30 05 gas 12 09 05 AURORA at 12 14 05_Power Costs - Comparison bx Rbtl-Staff-Jt-PC_Electric Rev Req Model (2009 GRC) Rebuttal 4" xfId="7601"/>
    <cellStyle name="_Value Copy 11 30 05 gas 12 09 05 AURORA at 12 14 05_Power Costs - Comparison bx Rbtl-Staff-Jt-PC_Electric Rev Req Model (2009 GRC) Rebuttal REmoval of New  WH Solar AdjustMI" xfId="2109"/>
    <cellStyle name="_Value Copy 11 30 05 gas 12 09 05 AURORA at 12 14 05_Power Costs - Comparison bx Rbtl-Staff-Jt-PC_Electric Rev Req Model (2009 GRC) Rebuttal REmoval of New  WH Solar AdjustMI 2" xfId="2110"/>
    <cellStyle name="_Value Copy 11 30 05 gas 12 09 05 AURORA at 12 14 05_Power Costs - Comparison bx Rbtl-Staff-Jt-PC_Electric Rev Req Model (2009 GRC) Rebuttal REmoval of New  WH Solar AdjustMI 2 2" xfId="7602"/>
    <cellStyle name="_Value Copy 11 30 05 gas 12 09 05 AURORA at 12 14 05_Power Costs - Comparison bx Rbtl-Staff-Jt-PC_Electric Rev Req Model (2009 GRC) Rebuttal REmoval of New  WH Solar AdjustMI 2 3" xfId="7603"/>
    <cellStyle name="_Value Copy 11 30 05 gas 12 09 05 AURORA at 12 14 05_Power Costs - Comparison bx Rbtl-Staff-Jt-PC_Electric Rev Req Model (2009 GRC) Rebuttal REmoval of New  WH Solar AdjustMI 3" xfId="7604"/>
    <cellStyle name="_Value Copy 11 30 05 gas 12 09 05 AURORA at 12 14 05_Power Costs - Comparison bx Rbtl-Staff-Jt-PC_Electric Rev Req Model (2009 GRC) Rebuttal REmoval of New  WH Solar AdjustMI 4" xfId="7605"/>
    <cellStyle name="_Value Copy 11 30 05 gas 12 09 05 AURORA at 12 14 05_Power Costs - Comparison bx Rbtl-Staff-Jt-PC_Electric Rev Req Model (2009 GRC) Revised 01-18-2010" xfId="2111"/>
    <cellStyle name="_Value Copy 11 30 05 gas 12 09 05 AURORA at 12 14 05_Power Costs - Comparison bx Rbtl-Staff-Jt-PC_Electric Rev Req Model (2009 GRC) Revised 01-18-2010 2" xfId="2112"/>
    <cellStyle name="_Value Copy 11 30 05 gas 12 09 05 AURORA at 12 14 05_Power Costs - Comparison bx Rbtl-Staff-Jt-PC_Electric Rev Req Model (2009 GRC) Revised 01-18-2010 2 2" xfId="7606"/>
    <cellStyle name="_Value Copy 11 30 05 gas 12 09 05 AURORA at 12 14 05_Power Costs - Comparison bx Rbtl-Staff-Jt-PC_Electric Rev Req Model (2009 GRC) Revised 01-18-2010 2 3" xfId="7607"/>
    <cellStyle name="_Value Copy 11 30 05 gas 12 09 05 AURORA at 12 14 05_Power Costs - Comparison bx Rbtl-Staff-Jt-PC_Electric Rev Req Model (2009 GRC) Revised 01-18-2010 3" xfId="7608"/>
    <cellStyle name="_Value Copy 11 30 05 gas 12 09 05 AURORA at 12 14 05_Power Costs - Comparison bx Rbtl-Staff-Jt-PC_Electric Rev Req Model (2009 GRC) Revised 01-18-2010 4" xfId="7609"/>
    <cellStyle name="_Value Copy 11 30 05 gas 12 09 05 AURORA at 12 14 05_Power Costs - Comparison bx Rbtl-Staff-Jt-PC_Final Order Electric EXHIBIT A-1" xfId="2113"/>
    <cellStyle name="_Value Copy 11 30 05 gas 12 09 05 AURORA at 12 14 05_Power Costs - Comparison bx Rbtl-Staff-Jt-PC_Final Order Electric EXHIBIT A-1 2" xfId="2114"/>
    <cellStyle name="_Value Copy 11 30 05 gas 12 09 05 AURORA at 12 14 05_Power Costs - Comparison bx Rbtl-Staff-Jt-PC_Final Order Electric EXHIBIT A-1 2 2" xfId="7610"/>
    <cellStyle name="_Value Copy 11 30 05 gas 12 09 05 AURORA at 12 14 05_Power Costs - Comparison bx Rbtl-Staff-Jt-PC_Final Order Electric EXHIBIT A-1 2 3" xfId="7611"/>
    <cellStyle name="_Value Copy 11 30 05 gas 12 09 05 AURORA at 12 14 05_Power Costs - Comparison bx Rbtl-Staff-Jt-PC_Final Order Electric EXHIBIT A-1 3" xfId="7612"/>
    <cellStyle name="_Value Copy 11 30 05 gas 12 09 05 AURORA at 12 14 05_Power Costs - Comparison bx Rbtl-Staff-Jt-PC_Final Order Electric EXHIBIT A-1 4" xfId="7613"/>
    <cellStyle name="_Value Copy 11 30 05 gas 12 09 05 AURORA at 12 14 05_Production Adj 4.37" xfId="2115"/>
    <cellStyle name="_Value Copy 11 30 05 gas 12 09 05 AURORA at 12 14 05_Production Adj 4.37 2" xfId="2116"/>
    <cellStyle name="_Value Copy 11 30 05 gas 12 09 05 AURORA at 12 14 05_Production Adj 4.37 2 2" xfId="7614"/>
    <cellStyle name="_Value Copy 11 30 05 gas 12 09 05 AURORA at 12 14 05_Production Adj 4.37 2 3" xfId="7615"/>
    <cellStyle name="_Value Copy 11 30 05 gas 12 09 05 AURORA at 12 14 05_Production Adj 4.37 3" xfId="7616"/>
    <cellStyle name="_Value Copy 11 30 05 gas 12 09 05 AURORA at 12 14 05_Purchased Power Adj 4.03" xfId="2117"/>
    <cellStyle name="_Value Copy 11 30 05 gas 12 09 05 AURORA at 12 14 05_Purchased Power Adj 4.03 2" xfId="2118"/>
    <cellStyle name="_Value Copy 11 30 05 gas 12 09 05 AURORA at 12 14 05_Purchased Power Adj 4.03 2 2" xfId="7617"/>
    <cellStyle name="_Value Copy 11 30 05 gas 12 09 05 AURORA at 12 14 05_Purchased Power Adj 4.03 2 3" xfId="7618"/>
    <cellStyle name="_Value Copy 11 30 05 gas 12 09 05 AURORA at 12 14 05_Purchased Power Adj 4.03 3" xfId="7619"/>
    <cellStyle name="_Value Copy 11 30 05 gas 12 09 05 AURORA at 12 14 05_Rate Design Sch 24" xfId="2119"/>
    <cellStyle name="_Value Copy 11 30 05 gas 12 09 05 AURORA at 12 14 05_Rate Design Sch 24 2" xfId="7620"/>
    <cellStyle name="_Value Copy 11 30 05 gas 12 09 05 AURORA at 12 14 05_Rate Design Sch 24 3" xfId="7621"/>
    <cellStyle name="_Value Copy 11 30 05 gas 12 09 05 AURORA at 12 14 05_Rate Design Sch 25" xfId="2120"/>
    <cellStyle name="_Value Copy 11 30 05 gas 12 09 05 AURORA at 12 14 05_Rate Design Sch 25 2" xfId="2121"/>
    <cellStyle name="_Value Copy 11 30 05 gas 12 09 05 AURORA at 12 14 05_Rate Design Sch 25 2 2" xfId="7622"/>
    <cellStyle name="_Value Copy 11 30 05 gas 12 09 05 AURORA at 12 14 05_Rate Design Sch 25 2 3" xfId="7623"/>
    <cellStyle name="_Value Copy 11 30 05 gas 12 09 05 AURORA at 12 14 05_Rate Design Sch 25 3" xfId="7624"/>
    <cellStyle name="_Value Copy 11 30 05 gas 12 09 05 AURORA at 12 14 05_Rate Design Sch 25 4" xfId="7625"/>
    <cellStyle name="_Value Copy 11 30 05 gas 12 09 05 AURORA at 12 14 05_Rate Design Sch 26" xfId="2122"/>
    <cellStyle name="_Value Copy 11 30 05 gas 12 09 05 AURORA at 12 14 05_Rate Design Sch 26 2" xfId="2123"/>
    <cellStyle name="_Value Copy 11 30 05 gas 12 09 05 AURORA at 12 14 05_Rate Design Sch 26 2 2" xfId="7626"/>
    <cellStyle name="_Value Copy 11 30 05 gas 12 09 05 AURORA at 12 14 05_Rate Design Sch 26 2 3" xfId="7627"/>
    <cellStyle name="_Value Copy 11 30 05 gas 12 09 05 AURORA at 12 14 05_Rate Design Sch 26 3" xfId="7628"/>
    <cellStyle name="_Value Copy 11 30 05 gas 12 09 05 AURORA at 12 14 05_Rate Design Sch 26 4" xfId="7629"/>
    <cellStyle name="_Value Copy 11 30 05 gas 12 09 05 AURORA at 12 14 05_Rate Design Sch 31" xfId="2124"/>
    <cellStyle name="_Value Copy 11 30 05 gas 12 09 05 AURORA at 12 14 05_Rate Design Sch 31 2" xfId="2125"/>
    <cellStyle name="_Value Copy 11 30 05 gas 12 09 05 AURORA at 12 14 05_Rate Design Sch 31 2 2" xfId="7630"/>
    <cellStyle name="_Value Copy 11 30 05 gas 12 09 05 AURORA at 12 14 05_Rate Design Sch 31 2 3" xfId="7631"/>
    <cellStyle name="_Value Copy 11 30 05 gas 12 09 05 AURORA at 12 14 05_Rate Design Sch 31 3" xfId="7632"/>
    <cellStyle name="_Value Copy 11 30 05 gas 12 09 05 AURORA at 12 14 05_Rate Design Sch 31 4" xfId="7633"/>
    <cellStyle name="_Value Copy 11 30 05 gas 12 09 05 AURORA at 12 14 05_Rate Design Sch 43" xfId="2126"/>
    <cellStyle name="_Value Copy 11 30 05 gas 12 09 05 AURORA at 12 14 05_Rate Design Sch 43 2" xfId="2127"/>
    <cellStyle name="_Value Copy 11 30 05 gas 12 09 05 AURORA at 12 14 05_Rate Design Sch 43 2 2" xfId="7634"/>
    <cellStyle name="_Value Copy 11 30 05 gas 12 09 05 AURORA at 12 14 05_Rate Design Sch 43 2 3" xfId="7635"/>
    <cellStyle name="_Value Copy 11 30 05 gas 12 09 05 AURORA at 12 14 05_Rate Design Sch 43 3" xfId="7636"/>
    <cellStyle name="_Value Copy 11 30 05 gas 12 09 05 AURORA at 12 14 05_Rate Design Sch 43 4" xfId="7637"/>
    <cellStyle name="_Value Copy 11 30 05 gas 12 09 05 AURORA at 12 14 05_Rate Design Sch 448-449" xfId="2128"/>
    <cellStyle name="_Value Copy 11 30 05 gas 12 09 05 AURORA at 12 14 05_Rate Design Sch 448-449 2" xfId="7638"/>
    <cellStyle name="_Value Copy 11 30 05 gas 12 09 05 AURORA at 12 14 05_Rate Design Sch 448-449 3" xfId="7639"/>
    <cellStyle name="_Value Copy 11 30 05 gas 12 09 05 AURORA at 12 14 05_Rate Design Sch 46" xfId="2129"/>
    <cellStyle name="_Value Copy 11 30 05 gas 12 09 05 AURORA at 12 14 05_Rate Design Sch 46 2" xfId="2130"/>
    <cellStyle name="_Value Copy 11 30 05 gas 12 09 05 AURORA at 12 14 05_Rate Design Sch 46 2 2" xfId="7640"/>
    <cellStyle name="_Value Copy 11 30 05 gas 12 09 05 AURORA at 12 14 05_Rate Design Sch 46 2 3" xfId="7641"/>
    <cellStyle name="_Value Copy 11 30 05 gas 12 09 05 AURORA at 12 14 05_Rate Design Sch 46 3" xfId="7642"/>
    <cellStyle name="_Value Copy 11 30 05 gas 12 09 05 AURORA at 12 14 05_Rate Design Sch 46 4" xfId="7643"/>
    <cellStyle name="_Value Copy 11 30 05 gas 12 09 05 AURORA at 12 14 05_Rate Spread" xfId="2131"/>
    <cellStyle name="_Value Copy 11 30 05 gas 12 09 05 AURORA at 12 14 05_Rate Spread 2" xfId="2132"/>
    <cellStyle name="_Value Copy 11 30 05 gas 12 09 05 AURORA at 12 14 05_Rate Spread 2 2" xfId="7644"/>
    <cellStyle name="_Value Copy 11 30 05 gas 12 09 05 AURORA at 12 14 05_Rate Spread 2 3" xfId="7645"/>
    <cellStyle name="_Value Copy 11 30 05 gas 12 09 05 AURORA at 12 14 05_Rate Spread 3" xfId="7646"/>
    <cellStyle name="_Value Copy 11 30 05 gas 12 09 05 AURORA at 12 14 05_Rate Spread 4" xfId="7647"/>
    <cellStyle name="_Value Copy 11 30 05 gas 12 09 05 AURORA at 12 14 05_Rebuttal Power Costs" xfId="2133"/>
    <cellStyle name="_Value Copy 11 30 05 gas 12 09 05 AURORA at 12 14 05_Rebuttal Power Costs 2" xfId="2134"/>
    <cellStyle name="_Value Copy 11 30 05 gas 12 09 05 AURORA at 12 14 05_Rebuttal Power Costs 2 2" xfId="7648"/>
    <cellStyle name="_Value Copy 11 30 05 gas 12 09 05 AURORA at 12 14 05_Rebuttal Power Costs 2 3" xfId="7649"/>
    <cellStyle name="_Value Copy 11 30 05 gas 12 09 05 AURORA at 12 14 05_Rebuttal Power Costs 3" xfId="7650"/>
    <cellStyle name="_Value Copy 11 30 05 gas 12 09 05 AURORA at 12 14 05_Rebuttal Power Costs 4" xfId="7651"/>
    <cellStyle name="_Value Copy 11 30 05 gas 12 09 05 AURORA at 12 14 05_Rebuttal Power Costs_Adj Bench DR 3 for Initial Briefs (Electric)" xfId="2135"/>
    <cellStyle name="_Value Copy 11 30 05 gas 12 09 05 AURORA at 12 14 05_Rebuttal Power Costs_Adj Bench DR 3 for Initial Briefs (Electric) 2" xfId="2136"/>
    <cellStyle name="_Value Copy 11 30 05 gas 12 09 05 AURORA at 12 14 05_Rebuttal Power Costs_Adj Bench DR 3 for Initial Briefs (Electric) 2 2" xfId="7652"/>
    <cellStyle name="_Value Copy 11 30 05 gas 12 09 05 AURORA at 12 14 05_Rebuttal Power Costs_Adj Bench DR 3 for Initial Briefs (Electric) 2 3" xfId="7653"/>
    <cellStyle name="_Value Copy 11 30 05 gas 12 09 05 AURORA at 12 14 05_Rebuttal Power Costs_Adj Bench DR 3 for Initial Briefs (Electric) 3" xfId="7654"/>
    <cellStyle name="_Value Copy 11 30 05 gas 12 09 05 AURORA at 12 14 05_Rebuttal Power Costs_Adj Bench DR 3 for Initial Briefs (Electric) 4" xfId="7655"/>
    <cellStyle name="_Value Copy 11 30 05 gas 12 09 05 AURORA at 12 14 05_Rebuttal Power Costs_Electric Rev Req Model (2009 GRC) Rebuttal" xfId="2137"/>
    <cellStyle name="_Value Copy 11 30 05 gas 12 09 05 AURORA at 12 14 05_Rebuttal Power Costs_Electric Rev Req Model (2009 GRC) Rebuttal 2" xfId="2138"/>
    <cellStyle name="_Value Copy 11 30 05 gas 12 09 05 AURORA at 12 14 05_Rebuttal Power Costs_Electric Rev Req Model (2009 GRC) Rebuttal 2 2" xfId="7656"/>
    <cellStyle name="_Value Copy 11 30 05 gas 12 09 05 AURORA at 12 14 05_Rebuttal Power Costs_Electric Rev Req Model (2009 GRC) Rebuttal 2 3" xfId="7657"/>
    <cellStyle name="_Value Copy 11 30 05 gas 12 09 05 AURORA at 12 14 05_Rebuttal Power Costs_Electric Rev Req Model (2009 GRC) Rebuttal 3" xfId="7658"/>
    <cellStyle name="_Value Copy 11 30 05 gas 12 09 05 AURORA at 12 14 05_Rebuttal Power Costs_Electric Rev Req Model (2009 GRC) Rebuttal 4" xfId="7659"/>
    <cellStyle name="_Value Copy 11 30 05 gas 12 09 05 AURORA at 12 14 05_Rebuttal Power Costs_Electric Rev Req Model (2009 GRC) Rebuttal REmoval of New  WH Solar AdjustMI" xfId="2139"/>
    <cellStyle name="_Value Copy 11 30 05 gas 12 09 05 AURORA at 12 14 05_Rebuttal Power Costs_Electric Rev Req Model (2009 GRC) Rebuttal REmoval of New  WH Solar AdjustMI 2" xfId="2140"/>
    <cellStyle name="_Value Copy 11 30 05 gas 12 09 05 AURORA at 12 14 05_Rebuttal Power Costs_Electric Rev Req Model (2009 GRC) Rebuttal REmoval of New  WH Solar AdjustMI 2 2" xfId="7660"/>
    <cellStyle name="_Value Copy 11 30 05 gas 12 09 05 AURORA at 12 14 05_Rebuttal Power Costs_Electric Rev Req Model (2009 GRC) Rebuttal REmoval of New  WH Solar AdjustMI 2 3" xfId="7661"/>
    <cellStyle name="_Value Copy 11 30 05 gas 12 09 05 AURORA at 12 14 05_Rebuttal Power Costs_Electric Rev Req Model (2009 GRC) Rebuttal REmoval of New  WH Solar AdjustMI 3" xfId="7662"/>
    <cellStyle name="_Value Copy 11 30 05 gas 12 09 05 AURORA at 12 14 05_Rebuttal Power Costs_Electric Rev Req Model (2009 GRC) Rebuttal REmoval of New  WH Solar AdjustMI 4" xfId="7663"/>
    <cellStyle name="_Value Copy 11 30 05 gas 12 09 05 AURORA at 12 14 05_Rebuttal Power Costs_Electric Rev Req Model (2009 GRC) Revised 01-18-2010" xfId="2141"/>
    <cellStyle name="_Value Copy 11 30 05 gas 12 09 05 AURORA at 12 14 05_Rebuttal Power Costs_Electric Rev Req Model (2009 GRC) Revised 01-18-2010 2" xfId="2142"/>
    <cellStyle name="_Value Copy 11 30 05 gas 12 09 05 AURORA at 12 14 05_Rebuttal Power Costs_Electric Rev Req Model (2009 GRC) Revised 01-18-2010 2 2" xfId="7664"/>
    <cellStyle name="_Value Copy 11 30 05 gas 12 09 05 AURORA at 12 14 05_Rebuttal Power Costs_Electric Rev Req Model (2009 GRC) Revised 01-18-2010 2 3" xfId="7665"/>
    <cellStyle name="_Value Copy 11 30 05 gas 12 09 05 AURORA at 12 14 05_Rebuttal Power Costs_Electric Rev Req Model (2009 GRC) Revised 01-18-2010 3" xfId="7666"/>
    <cellStyle name="_Value Copy 11 30 05 gas 12 09 05 AURORA at 12 14 05_Rebuttal Power Costs_Electric Rev Req Model (2009 GRC) Revised 01-18-2010 4" xfId="7667"/>
    <cellStyle name="_Value Copy 11 30 05 gas 12 09 05 AURORA at 12 14 05_Rebuttal Power Costs_Final Order Electric EXHIBIT A-1" xfId="2143"/>
    <cellStyle name="_Value Copy 11 30 05 gas 12 09 05 AURORA at 12 14 05_Rebuttal Power Costs_Final Order Electric EXHIBIT A-1 2" xfId="2144"/>
    <cellStyle name="_Value Copy 11 30 05 gas 12 09 05 AURORA at 12 14 05_Rebuttal Power Costs_Final Order Electric EXHIBIT A-1 2 2" xfId="7668"/>
    <cellStyle name="_Value Copy 11 30 05 gas 12 09 05 AURORA at 12 14 05_Rebuttal Power Costs_Final Order Electric EXHIBIT A-1 2 3" xfId="7669"/>
    <cellStyle name="_Value Copy 11 30 05 gas 12 09 05 AURORA at 12 14 05_Rebuttal Power Costs_Final Order Electric EXHIBIT A-1 3" xfId="7670"/>
    <cellStyle name="_Value Copy 11 30 05 gas 12 09 05 AURORA at 12 14 05_Rebuttal Power Costs_Final Order Electric EXHIBIT A-1 4" xfId="7671"/>
    <cellStyle name="_Value Copy 11 30 05 gas 12 09 05 AURORA at 12 14 05_RECS vs PTC's w Interest 6-28-10" xfId="7672"/>
    <cellStyle name="_Value Copy 11 30 05 gas 12 09 05 AURORA at 12 14 05_ROR 5.02" xfId="2145"/>
    <cellStyle name="_Value Copy 11 30 05 gas 12 09 05 AURORA at 12 14 05_ROR 5.02 2" xfId="2146"/>
    <cellStyle name="_Value Copy 11 30 05 gas 12 09 05 AURORA at 12 14 05_ROR 5.02 2 2" xfId="7673"/>
    <cellStyle name="_Value Copy 11 30 05 gas 12 09 05 AURORA at 12 14 05_ROR 5.02 2 3" xfId="7674"/>
    <cellStyle name="_Value Copy 11 30 05 gas 12 09 05 AURORA at 12 14 05_ROR 5.02 3" xfId="7675"/>
    <cellStyle name="_Value Copy 11 30 05 gas 12 09 05 AURORA at 12 14 05_Sch 40 Feeder OH 2008" xfId="2147"/>
    <cellStyle name="_Value Copy 11 30 05 gas 12 09 05 AURORA at 12 14 05_Sch 40 Feeder OH 2008 2" xfId="2148"/>
    <cellStyle name="_Value Copy 11 30 05 gas 12 09 05 AURORA at 12 14 05_Sch 40 Feeder OH 2008 2 2" xfId="7676"/>
    <cellStyle name="_Value Copy 11 30 05 gas 12 09 05 AURORA at 12 14 05_Sch 40 Feeder OH 2008 2 3" xfId="7677"/>
    <cellStyle name="_Value Copy 11 30 05 gas 12 09 05 AURORA at 12 14 05_Sch 40 Feeder OH 2008 3" xfId="7678"/>
    <cellStyle name="_Value Copy 11 30 05 gas 12 09 05 AURORA at 12 14 05_Sch 40 Feeder OH 2008 4" xfId="7679"/>
    <cellStyle name="_Value Copy 11 30 05 gas 12 09 05 AURORA at 12 14 05_Sch 40 Interim Energy Rates " xfId="2149"/>
    <cellStyle name="_Value Copy 11 30 05 gas 12 09 05 AURORA at 12 14 05_Sch 40 Interim Energy Rates  2" xfId="2150"/>
    <cellStyle name="_Value Copy 11 30 05 gas 12 09 05 AURORA at 12 14 05_Sch 40 Interim Energy Rates  2 2" xfId="7680"/>
    <cellStyle name="_Value Copy 11 30 05 gas 12 09 05 AURORA at 12 14 05_Sch 40 Interim Energy Rates  2 3" xfId="7681"/>
    <cellStyle name="_Value Copy 11 30 05 gas 12 09 05 AURORA at 12 14 05_Sch 40 Interim Energy Rates  3" xfId="7682"/>
    <cellStyle name="_Value Copy 11 30 05 gas 12 09 05 AURORA at 12 14 05_Sch 40 Substation A&amp;G 2008" xfId="2151"/>
    <cellStyle name="_Value Copy 11 30 05 gas 12 09 05 AURORA at 12 14 05_Sch 40 Substation A&amp;G 2008 2" xfId="2152"/>
    <cellStyle name="_Value Copy 11 30 05 gas 12 09 05 AURORA at 12 14 05_Sch 40 Substation A&amp;G 2008 2 2" xfId="7683"/>
    <cellStyle name="_Value Copy 11 30 05 gas 12 09 05 AURORA at 12 14 05_Sch 40 Substation A&amp;G 2008 2 3" xfId="7684"/>
    <cellStyle name="_Value Copy 11 30 05 gas 12 09 05 AURORA at 12 14 05_Sch 40 Substation A&amp;G 2008 3" xfId="7685"/>
    <cellStyle name="_Value Copy 11 30 05 gas 12 09 05 AURORA at 12 14 05_Sch 40 Substation A&amp;G 2008 4" xfId="7686"/>
    <cellStyle name="_Value Copy 11 30 05 gas 12 09 05 AURORA at 12 14 05_Sch 40 Substation O&amp;M 2008" xfId="2153"/>
    <cellStyle name="_Value Copy 11 30 05 gas 12 09 05 AURORA at 12 14 05_Sch 40 Substation O&amp;M 2008 2" xfId="2154"/>
    <cellStyle name="_Value Copy 11 30 05 gas 12 09 05 AURORA at 12 14 05_Sch 40 Substation O&amp;M 2008 2 2" xfId="7687"/>
    <cellStyle name="_Value Copy 11 30 05 gas 12 09 05 AURORA at 12 14 05_Sch 40 Substation O&amp;M 2008 2 3" xfId="7688"/>
    <cellStyle name="_Value Copy 11 30 05 gas 12 09 05 AURORA at 12 14 05_Sch 40 Substation O&amp;M 2008 3" xfId="7689"/>
    <cellStyle name="_Value Copy 11 30 05 gas 12 09 05 AURORA at 12 14 05_Sch 40 Substation O&amp;M 2008 4" xfId="7690"/>
    <cellStyle name="_Value Copy 11 30 05 gas 12 09 05 AURORA at 12 14 05_Subs 2008" xfId="2155"/>
    <cellStyle name="_Value Copy 11 30 05 gas 12 09 05 AURORA at 12 14 05_Subs 2008 2" xfId="2156"/>
    <cellStyle name="_Value Copy 11 30 05 gas 12 09 05 AURORA at 12 14 05_Subs 2008 2 2" xfId="7691"/>
    <cellStyle name="_Value Copy 11 30 05 gas 12 09 05 AURORA at 12 14 05_Subs 2008 2 3" xfId="7692"/>
    <cellStyle name="_Value Copy 11 30 05 gas 12 09 05 AURORA at 12 14 05_Subs 2008 3" xfId="7693"/>
    <cellStyle name="_Value Copy 11 30 05 gas 12 09 05 AURORA at 12 14 05_Subs 2008 4" xfId="7694"/>
    <cellStyle name="_Value Copy 11 30 05 gas 12 09 05 AURORA at 12 14 05_Transmission Workbook for May BOD" xfId="7695"/>
    <cellStyle name="_Value Copy 11 30 05 gas 12 09 05 AURORA at 12 14 05_Transmission Workbook for May BOD 2" xfId="7696"/>
    <cellStyle name="_Value Copy 11 30 05 gas 12 09 05 AURORA at 12 14 05_Typical Residential Impacts 10.27.08" xfId="7697"/>
    <cellStyle name="_Value Copy 11 30 05 gas 12 09 05 AURORA at 12 14 05_Wind Integration 10GRC" xfId="7698"/>
    <cellStyle name="_Value Copy 11 30 05 gas 12 09 05 AURORA at 12 14 05_Wind Integration 10GRC 2" xfId="7699"/>
    <cellStyle name="_VC 2007GRC PC 10312007" xfId="7700"/>
    <cellStyle name="_VC 6.15.06 update on 06GRC power costs.xls Chart 1" xfId="2157"/>
    <cellStyle name="_VC 6.15.06 update on 06GRC power costs.xls Chart 1 2" xfId="2158"/>
    <cellStyle name="_VC 6.15.06 update on 06GRC power costs.xls Chart 1 2 2" xfId="2159"/>
    <cellStyle name="_VC 6.15.06 update on 06GRC power costs.xls Chart 1 2 2 2" xfId="7701"/>
    <cellStyle name="_VC 6.15.06 update on 06GRC power costs.xls Chart 1 2 2 3" xfId="7702"/>
    <cellStyle name="_VC 6.15.06 update on 06GRC power costs.xls Chart 1 2 3" xfId="7703"/>
    <cellStyle name="_VC 6.15.06 update on 06GRC power costs.xls Chart 1 2 4" xfId="7704"/>
    <cellStyle name="_VC 6.15.06 update on 06GRC power costs.xls Chart 1 3" xfId="2160"/>
    <cellStyle name="_VC 6.15.06 update on 06GRC power costs.xls Chart 1 3 2" xfId="2161"/>
    <cellStyle name="_VC 6.15.06 update on 06GRC power costs.xls Chart 1 3 2 2" xfId="7705"/>
    <cellStyle name="_VC 6.15.06 update on 06GRC power costs.xls Chart 1 3 2 3" xfId="7706"/>
    <cellStyle name="_VC 6.15.06 update on 06GRC power costs.xls Chart 1 3 3" xfId="2162"/>
    <cellStyle name="_VC 6.15.06 update on 06GRC power costs.xls Chart 1 3 3 2" xfId="7707"/>
    <cellStyle name="_VC 6.15.06 update on 06GRC power costs.xls Chart 1 3 3 3" xfId="7708"/>
    <cellStyle name="_VC 6.15.06 update on 06GRC power costs.xls Chart 1 3 4" xfId="2163"/>
    <cellStyle name="_VC 6.15.06 update on 06GRC power costs.xls Chart 1 3 4 2" xfId="7709"/>
    <cellStyle name="_VC 6.15.06 update on 06GRC power costs.xls Chart 1 3 4 3" xfId="7710"/>
    <cellStyle name="_VC 6.15.06 update on 06GRC power costs.xls Chart 1 4" xfId="2164"/>
    <cellStyle name="_VC 6.15.06 update on 06GRC power costs.xls Chart 1 4 2" xfId="7711"/>
    <cellStyle name="_VC 6.15.06 update on 06GRC power costs.xls Chart 1 4 3" xfId="7712"/>
    <cellStyle name="_VC 6.15.06 update on 06GRC power costs.xls Chart 1 5" xfId="7713"/>
    <cellStyle name="_VC 6.15.06 update on 06GRC power costs.xls Chart 1 6" xfId="7714"/>
    <cellStyle name="_VC 6.15.06 update on 06GRC power costs.xls Chart 1 7" xfId="7715"/>
    <cellStyle name="_VC 6.15.06 update on 06GRC power costs.xls Chart 1_04 07E Wild Horse Wind Expansion (C) (2)" xfId="2165"/>
    <cellStyle name="_VC 6.15.06 update on 06GRC power costs.xls Chart 1_04 07E Wild Horse Wind Expansion (C) (2) 2" xfId="2166"/>
    <cellStyle name="_VC 6.15.06 update on 06GRC power costs.xls Chart 1_04 07E Wild Horse Wind Expansion (C) (2) 2 2" xfId="7716"/>
    <cellStyle name="_VC 6.15.06 update on 06GRC power costs.xls Chart 1_04 07E Wild Horse Wind Expansion (C) (2) 2 3" xfId="7717"/>
    <cellStyle name="_VC 6.15.06 update on 06GRC power costs.xls Chart 1_04 07E Wild Horse Wind Expansion (C) (2) 3" xfId="7718"/>
    <cellStyle name="_VC 6.15.06 update on 06GRC power costs.xls Chart 1_04 07E Wild Horse Wind Expansion (C) (2) 4" xfId="7719"/>
    <cellStyle name="_VC 6.15.06 update on 06GRC power costs.xls Chart 1_04 07E Wild Horse Wind Expansion (C) (2)_Adj Bench DR 3 for Initial Briefs (Electric)" xfId="2167"/>
    <cellStyle name="_VC 6.15.06 update on 06GRC power costs.xls Chart 1_04 07E Wild Horse Wind Expansion (C) (2)_Adj Bench DR 3 for Initial Briefs (Electric) 2" xfId="2168"/>
    <cellStyle name="_VC 6.15.06 update on 06GRC power costs.xls Chart 1_04 07E Wild Horse Wind Expansion (C) (2)_Adj Bench DR 3 for Initial Briefs (Electric) 2 2" xfId="7720"/>
    <cellStyle name="_VC 6.15.06 update on 06GRC power costs.xls Chart 1_04 07E Wild Horse Wind Expansion (C) (2)_Adj Bench DR 3 for Initial Briefs (Electric) 2 3" xfId="7721"/>
    <cellStyle name="_VC 6.15.06 update on 06GRC power costs.xls Chart 1_04 07E Wild Horse Wind Expansion (C) (2)_Adj Bench DR 3 for Initial Briefs (Electric) 3" xfId="7722"/>
    <cellStyle name="_VC 6.15.06 update on 06GRC power costs.xls Chart 1_04 07E Wild Horse Wind Expansion (C) (2)_Adj Bench DR 3 for Initial Briefs (Electric) 4" xfId="7723"/>
    <cellStyle name="_VC 6.15.06 update on 06GRC power costs.xls Chart 1_04 07E Wild Horse Wind Expansion (C) (2)_Book1" xfId="7724"/>
    <cellStyle name="_VC 6.15.06 update on 06GRC power costs.xls Chart 1_04 07E Wild Horse Wind Expansion (C) (2)_Electric Rev Req Model (2009 GRC) " xfId="2169"/>
    <cellStyle name="_VC 6.15.06 update on 06GRC power costs.xls Chart 1_04 07E Wild Horse Wind Expansion (C) (2)_Electric Rev Req Model (2009 GRC)  2" xfId="2170"/>
    <cellStyle name="_VC 6.15.06 update on 06GRC power costs.xls Chart 1_04 07E Wild Horse Wind Expansion (C) (2)_Electric Rev Req Model (2009 GRC)  2 2" xfId="7725"/>
    <cellStyle name="_VC 6.15.06 update on 06GRC power costs.xls Chart 1_04 07E Wild Horse Wind Expansion (C) (2)_Electric Rev Req Model (2009 GRC)  2 3" xfId="7726"/>
    <cellStyle name="_VC 6.15.06 update on 06GRC power costs.xls Chart 1_04 07E Wild Horse Wind Expansion (C) (2)_Electric Rev Req Model (2009 GRC)  3" xfId="7727"/>
    <cellStyle name="_VC 6.15.06 update on 06GRC power costs.xls Chart 1_04 07E Wild Horse Wind Expansion (C) (2)_Electric Rev Req Model (2009 GRC)  4" xfId="7728"/>
    <cellStyle name="_VC 6.15.06 update on 06GRC power costs.xls Chart 1_04 07E Wild Horse Wind Expansion (C) (2)_Electric Rev Req Model (2009 GRC) Rebuttal" xfId="2171"/>
    <cellStyle name="_VC 6.15.06 update on 06GRC power costs.xls Chart 1_04 07E Wild Horse Wind Expansion (C) (2)_Electric Rev Req Model (2009 GRC) Rebuttal 2" xfId="2172"/>
    <cellStyle name="_VC 6.15.06 update on 06GRC power costs.xls Chart 1_04 07E Wild Horse Wind Expansion (C) (2)_Electric Rev Req Model (2009 GRC) Rebuttal 2 2" xfId="7729"/>
    <cellStyle name="_VC 6.15.06 update on 06GRC power costs.xls Chart 1_04 07E Wild Horse Wind Expansion (C) (2)_Electric Rev Req Model (2009 GRC) Rebuttal 2 3" xfId="7730"/>
    <cellStyle name="_VC 6.15.06 update on 06GRC power costs.xls Chart 1_04 07E Wild Horse Wind Expansion (C) (2)_Electric Rev Req Model (2009 GRC) Rebuttal 3" xfId="7731"/>
    <cellStyle name="_VC 6.15.06 update on 06GRC power costs.xls Chart 1_04 07E Wild Horse Wind Expansion (C) (2)_Electric Rev Req Model (2009 GRC) Rebuttal 4" xfId="7732"/>
    <cellStyle name="_VC 6.15.06 update on 06GRC power costs.xls Chart 1_04 07E Wild Horse Wind Expansion (C) (2)_Electric Rev Req Model (2009 GRC) Rebuttal REmoval of New  WH Solar AdjustMI" xfId="2173"/>
    <cellStyle name="_VC 6.15.06 update on 06GRC power costs.xls Chart 1_04 07E Wild Horse Wind Expansion (C) (2)_Electric Rev Req Model (2009 GRC) Rebuttal REmoval of New  WH Solar AdjustMI 2" xfId="2174"/>
    <cellStyle name="_VC 6.15.06 update on 06GRC power costs.xls Chart 1_04 07E Wild Horse Wind Expansion (C) (2)_Electric Rev Req Model (2009 GRC) Rebuttal REmoval of New  WH Solar AdjustMI 2 2" xfId="7733"/>
    <cellStyle name="_VC 6.15.06 update on 06GRC power costs.xls Chart 1_04 07E Wild Horse Wind Expansion (C) (2)_Electric Rev Req Model (2009 GRC) Rebuttal REmoval of New  WH Solar AdjustMI 2 3" xfId="7734"/>
    <cellStyle name="_VC 6.15.06 update on 06GRC power costs.xls Chart 1_04 07E Wild Horse Wind Expansion (C) (2)_Electric Rev Req Model (2009 GRC) Rebuttal REmoval of New  WH Solar AdjustMI 3" xfId="7735"/>
    <cellStyle name="_VC 6.15.06 update on 06GRC power costs.xls Chart 1_04 07E Wild Horse Wind Expansion (C) (2)_Electric Rev Req Model (2009 GRC) Rebuttal REmoval of New  WH Solar AdjustMI 4" xfId="7736"/>
    <cellStyle name="_VC 6.15.06 update on 06GRC power costs.xls Chart 1_04 07E Wild Horse Wind Expansion (C) (2)_Electric Rev Req Model (2009 GRC) Revised 01-18-2010" xfId="2175"/>
    <cellStyle name="_VC 6.15.06 update on 06GRC power costs.xls Chart 1_04 07E Wild Horse Wind Expansion (C) (2)_Electric Rev Req Model (2009 GRC) Revised 01-18-2010 2" xfId="2176"/>
    <cellStyle name="_VC 6.15.06 update on 06GRC power costs.xls Chart 1_04 07E Wild Horse Wind Expansion (C) (2)_Electric Rev Req Model (2009 GRC) Revised 01-18-2010 2 2" xfId="7737"/>
    <cellStyle name="_VC 6.15.06 update on 06GRC power costs.xls Chart 1_04 07E Wild Horse Wind Expansion (C) (2)_Electric Rev Req Model (2009 GRC) Revised 01-18-2010 2 3" xfId="7738"/>
    <cellStyle name="_VC 6.15.06 update on 06GRC power costs.xls Chart 1_04 07E Wild Horse Wind Expansion (C) (2)_Electric Rev Req Model (2009 GRC) Revised 01-18-2010 3" xfId="7739"/>
    <cellStyle name="_VC 6.15.06 update on 06GRC power costs.xls Chart 1_04 07E Wild Horse Wind Expansion (C) (2)_Electric Rev Req Model (2009 GRC) Revised 01-18-2010 4" xfId="7740"/>
    <cellStyle name="_VC 6.15.06 update on 06GRC power costs.xls Chart 1_04 07E Wild Horse Wind Expansion (C) (2)_Electric Rev Req Model (2010 GRC)" xfId="7741"/>
    <cellStyle name="_VC 6.15.06 update on 06GRC power costs.xls Chart 1_04 07E Wild Horse Wind Expansion (C) (2)_Electric Rev Req Model (2010 GRC) SF" xfId="7742"/>
    <cellStyle name="_VC 6.15.06 update on 06GRC power costs.xls Chart 1_04 07E Wild Horse Wind Expansion (C) (2)_Final Order Electric EXHIBIT A-1" xfId="2177"/>
    <cellStyle name="_VC 6.15.06 update on 06GRC power costs.xls Chart 1_04 07E Wild Horse Wind Expansion (C) (2)_Final Order Electric EXHIBIT A-1 2" xfId="2178"/>
    <cellStyle name="_VC 6.15.06 update on 06GRC power costs.xls Chart 1_04 07E Wild Horse Wind Expansion (C) (2)_Final Order Electric EXHIBIT A-1 2 2" xfId="7743"/>
    <cellStyle name="_VC 6.15.06 update on 06GRC power costs.xls Chart 1_04 07E Wild Horse Wind Expansion (C) (2)_Final Order Electric EXHIBIT A-1 2 3" xfId="7744"/>
    <cellStyle name="_VC 6.15.06 update on 06GRC power costs.xls Chart 1_04 07E Wild Horse Wind Expansion (C) (2)_Final Order Electric EXHIBIT A-1 3" xfId="7745"/>
    <cellStyle name="_VC 6.15.06 update on 06GRC power costs.xls Chart 1_04 07E Wild Horse Wind Expansion (C) (2)_Final Order Electric EXHIBIT A-1 4" xfId="7746"/>
    <cellStyle name="_VC 6.15.06 update on 06GRC power costs.xls Chart 1_04 07E Wild Horse Wind Expansion (C) (2)_TENASKA REGULATORY ASSET" xfId="2179"/>
    <cellStyle name="_VC 6.15.06 update on 06GRC power costs.xls Chart 1_04 07E Wild Horse Wind Expansion (C) (2)_TENASKA REGULATORY ASSET 2" xfId="2180"/>
    <cellStyle name="_VC 6.15.06 update on 06GRC power costs.xls Chart 1_04 07E Wild Horse Wind Expansion (C) (2)_TENASKA REGULATORY ASSET 2 2" xfId="7747"/>
    <cellStyle name="_VC 6.15.06 update on 06GRC power costs.xls Chart 1_04 07E Wild Horse Wind Expansion (C) (2)_TENASKA REGULATORY ASSET 2 3" xfId="7748"/>
    <cellStyle name="_VC 6.15.06 update on 06GRC power costs.xls Chart 1_04 07E Wild Horse Wind Expansion (C) (2)_TENASKA REGULATORY ASSET 3" xfId="7749"/>
    <cellStyle name="_VC 6.15.06 update on 06GRC power costs.xls Chart 1_04 07E Wild Horse Wind Expansion (C) (2)_TENASKA REGULATORY ASSET 4" xfId="7750"/>
    <cellStyle name="_VC 6.15.06 update on 06GRC power costs.xls Chart 1_16.37E Wild Horse Expansion DeferralRevwrkingfile SF" xfId="2181"/>
    <cellStyle name="_VC 6.15.06 update on 06GRC power costs.xls Chart 1_16.37E Wild Horse Expansion DeferralRevwrkingfile SF 2" xfId="2182"/>
    <cellStyle name="_VC 6.15.06 update on 06GRC power costs.xls Chart 1_16.37E Wild Horse Expansion DeferralRevwrkingfile SF 2 2" xfId="7751"/>
    <cellStyle name="_VC 6.15.06 update on 06GRC power costs.xls Chart 1_16.37E Wild Horse Expansion DeferralRevwrkingfile SF 2 3" xfId="7752"/>
    <cellStyle name="_VC 6.15.06 update on 06GRC power costs.xls Chart 1_16.37E Wild Horse Expansion DeferralRevwrkingfile SF 3" xfId="7753"/>
    <cellStyle name="_VC 6.15.06 update on 06GRC power costs.xls Chart 1_16.37E Wild Horse Expansion DeferralRevwrkingfile SF 4" xfId="7754"/>
    <cellStyle name="_VC 6.15.06 update on 06GRC power costs.xls Chart 1_2009 Compliance Filing PCA Exhibits for GRC" xfId="7755"/>
    <cellStyle name="_VC 6.15.06 update on 06GRC power costs.xls Chart 1_2009 Compliance Filing PCA Exhibits for GRC 2" xfId="7756"/>
    <cellStyle name="_VC 6.15.06 update on 06GRC power costs.xls Chart 1_2009 GRC Compl Filing - Exhibit D" xfId="7757"/>
    <cellStyle name="_VC 6.15.06 update on 06GRC power costs.xls Chart 1_2009 GRC Compl Filing - Exhibit D 2" xfId="7758"/>
    <cellStyle name="_VC 6.15.06 update on 06GRC power costs.xls Chart 1_2009 GRC Compl Filing - Exhibit D 3" xfId="7759"/>
    <cellStyle name="_VC 6.15.06 update on 06GRC power costs.xls Chart 1_2010 PTC's July1_Dec31 2010 " xfId="7760"/>
    <cellStyle name="_VC 6.15.06 update on 06GRC power costs.xls Chart 1_2010 PTC's Sept10_Aug11 (Version 4)" xfId="7761"/>
    <cellStyle name="_VC 6.15.06 update on 06GRC power costs.xls Chart 1_3.01 Income Statement" xfId="7762"/>
    <cellStyle name="_VC 6.15.06 update on 06GRC power costs.xls Chart 1_4 31 Regulatory Assets and Liabilities  7 06- Exhibit D" xfId="2183"/>
    <cellStyle name="_VC 6.15.06 update on 06GRC power costs.xls Chart 1_4 31 Regulatory Assets and Liabilities  7 06- Exhibit D 2" xfId="2184"/>
    <cellStyle name="_VC 6.15.06 update on 06GRC power costs.xls Chart 1_4 31 Regulatory Assets and Liabilities  7 06- Exhibit D 2 2" xfId="7763"/>
    <cellStyle name="_VC 6.15.06 update on 06GRC power costs.xls Chart 1_4 31 Regulatory Assets and Liabilities  7 06- Exhibit D 2 3" xfId="7764"/>
    <cellStyle name="_VC 6.15.06 update on 06GRC power costs.xls Chart 1_4 31 Regulatory Assets and Liabilities  7 06- Exhibit D 3" xfId="7765"/>
    <cellStyle name="_VC 6.15.06 update on 06GRC power costs.xls Chart 1_4 31 Regulatory Assets and Liabilities  7 06- Exhibit D 4" xfId="7766"/>
    <cellStyle name="_VC 6.15.06 update on 06GRC power costs.xls Chart 1_4 31 Regulatory Assets and Liabilities  7 06- Exhibit D_NIM Summary" xfId="7767"/>
    <cellStyle name="_VC 6.15.06 update on 06GRC power costs.xls Chart 1_4 31 Regulatory Assets and Liabilities  7 06- Exhibit D_NIM Summary 2" xfId="7768"/>
    <cellStyle name="_VC 6.15.06 update on 06GRC power costs.xls Chart 1_4 32 Regulatory Assets and Liabilities  7 06- Exhibit D" xfId="2185"/>
    <cellStyle name="_VC 6.15.06 update on 06GRC power costs.xls Chart 1_4 32 Regulatory Assets and Liabilities  7 06- Exhibit D 2" xfId="2186"/>
    <cellStyle name="_VC 6.15.06 update on 06GRC power costs.xls Chart 1_4 32 Regulatory Assets and Liabilities  7 06- Exhibit D 2 2" xfId="7769"/>
    <cellStyle name="_VC 6.15.06 update on 06GRC power costs.xls Chart 1_4 32 Regulatory Assets and Liabilities  7 06- Exhibit D 2 3" xfId="7770"/>
    <cellStyle name="_VC 6.15.06 update on 06GRC power costs.xls Chart 1_4 32 Regulatory Assets and Liabilities  7 06- Exhibit D 3" xfId="7771"/>
    <cellStyle name="_VC 6.15.06 update on 06GRC power costs.xls Chart 1_4 32 Regulatory Assets and Liabilities  7 06- Exhibit D 4" xfId="7772"/>
    <cellStyle name="_VC 6.15.06 update on 06GRC power costs.xls Chart 1_4 32 Regulatory Assets and Liabilities  7 06- Exhibit D_NIM Summary" xfId="7773"/>
    <cellStyle name="_VC 6.15.06 update on 06GRC power costs.xls Chart 1_4 32 Regulatory Assets and Liabilities  7 06- Exhibit D_NIM Summary 2" xfId="7774"/>
    <cellStyle name="_VC 6.15.06 update on 06GRC power costs.xls Chart 1_ACCOUNTS" xfId="7775"/>
    <cellStyle name="_VC 6.15.06 update on 06GRC power costs.xls Chart 1_Att B to RECs proceeds proposal" xfId="7776"/>
    <cellStyle name="_VC 6.15.06 update on 06GRC power costs.xls Chart 1_AURORA Total New" xfId="7777"/>
    <cellStyle name="_VC 6.15.06 update on 06GRC power costs.xls Chart 1_AURORA Total New 2" xfId="7778"/>
    <cellStyle name="_VC 6.15.06 update on 06GRC power costs.xls Chart 1_Backup for Attachment B 2010-09-09" xfId="7779"/>
    <cellStyle name="_VC 6.15.06 update on 06GRC power costs.xls Chart 1_Bench Request - Attachment B" xfId="7780"/>
    <cellStyle name="_VC 6.15.06 update on 06GRC power costs.xls Chart 1_Book2" xfId="2187"/>
    <cellStyle name="_VC 6.15.06 update on 06GRC power costs.xls Chart 1_Book2 2" xfId="2188"/>
    <cellStyle name="_VC 6.15.06 update on 06GRC power costs.xls Chart 1_Book2 2 2" xfId="7781"/>
    <cellStyle name="_VC 6.15.06 update on 06GRC power costs.xls Chart 1_Book2 2 3" xfId="7782"/>
    <cellStyle name="_VC 6.15.06 update on 06GRC power costs.xls Chart 1_Book2 3" xfId="7783"/>
    <cellStyle name="_VC 6.15.06 update on 06GRC power costs.xls Chart 1_Book2 4" xfId="7784"/>
    <cellStyle name="_VC 6.15.06 update on 06GRC power costs.xls Chart 1_Book2_Adj Bench DR 3 for Initial Briefs (Electric)" xfId="2189"/>
    <cellStyle name="_VC 6.15.06 update on 06GRC power costs.xls Chart 1_Book2_Adj Bench DR 3 for Initial Briefs (Electric) 2" xfId="2190"/>
    <cellStyle name="_VC 6.15.06 update on 06GRC power costs.xls Chart 1_Book2_Adj Bench DR 3 for Initial Briefs (Electric) 2 2" xfId="7785"/>
    <cellStyle name="_VC 6.15.06 update on 06GRC power costs.xls Chart 1_Book2_Adj Bench DR 3 for Initial Briefs (Electric) 2 3" xfId="7786"/>
    <cellStyle name="_VC 6.15.06 update on 06GRC power costs.xls Chart 1_Book2_Adj Bench DR 3 for Initial Briefs (Electric) 3" xfId="7787"/>
    <cellStyle name="_VC 6.15.06 update on 06GRC power costs.xls Chart 1_Book2_Adj Bench DR 3 for Initial Briefs (Electric) 4" xfId="7788"/>
    <cellStyle name="_VC 6.15.06 update on 06GRC power costs.xls Chart 1_Book2_Electric Rev Req Model (2009 GRC) Rebuttal" xfId="2191"/>
    <cellStyle name="_VC 6.15.06 update on 06GRC power costs.xls Chart 1_Book2_Electric Rev Req Model (2009 GRC) Rebuttal 2" xfId="2192"/>
    <cellStyle name="_VC 6.15.06 update on 06GRC power costs.xls Chart 1_Book2_Electric Rev Req Model (2009 GRC) Rebuttal 2 2" xfId="7789"/>
    <cellStyle name="_VC 6.15.06 update on 06GRC power costs.xls Chart 1_Book2_Electric Rev Req Model (2009 GRC) Rebuttal 2 3" xfId="7790"/>
    <cellStyle name="_VC 6.15.06 update on 06GRC power costs.xls Chart 1_Book2_Electric Rev Req Model (2009 GRC) Rebuttal 3" xfId="7791"/>
    <cellStyle name="_VC 6.15.06 update on 06GRC power costs.xls Chart 1_Book2_Electric Rev Req Model (2009 GRC) Rebuttal 4" xfId="7792"/>
    <cellStyle name="_VC 6.15.06 update on 06GRC power costs.xls Chart 1_Book2_Electric Rev Req Model (2009 GRC) Rebuttal REmoval of New  WH Solar AdjustMI" xfId="2193"/>
    <cellStyle name="_VC 6.15.06 update on 06GRC power costs.xls Chart 1_Book2_Electric Rev Req Model (2009 GRC) Rebuttal REmoval of New  WH Solar AdjustMI 2" xfId="2194"/>
    <cellStyle name="_VC 6.15.06 update on 06GRC power costs.xls Chart 1_Book2_Electric Rev Req Model (2009 GRC) Rebuttal REmoval of New  WH Solar AdjustMI 2 2" xfId="7793"/>
    <cellStyle name="_VC 6.15.06 update on 06GRC power costs.xls Chart 1_Book2_Electric Rev Req Model (2009 GRC) Rebuttal REmoval of New  WH Solar AdjustMI 2 3" xfId="7794"/>
    <cellStyle name="_VC 6.15.06 update on 06GRC power costs.xls Chart 1_Book2_Electric Rev Req Model (2009 GRC) Rebuttal REmoval of New  WH Solar AdjustMI 3" xfId="7795"/>
    <cellStyle name="_VC 6.15.06 update on 06GRC power costs.xls Chart 1_Book2_Electric Rev Req Model (2009 GRC) Rebuttal REmoval of New  WH Solar AdjustMI 4" xfId="7796"/>
    <cellStyle name="_VC 6.15.06 update on 06GRC power costs.xls Chart 1_Book2_Electric Rev Req Model (2009 GRC) Revised 01-18-2010" xfId="2195"/>
    <cellStyle name="_VC 6.15.06 update on 06GRC power costs.xls Chart 1_Book2_Electric Rev Req Model (2009 GRC) Revised 01-18-2010 2" xfId="2196"/>
    <cellStyle name="_VC 6.15.06 update on 06GRC power costs.xls Chart 1_Book2_Electric Rev Req Model (2009 GRC) Revised 01-18-2010 2 2" xfId="7797"/>
    <cellStyle name="_VC 6.15.06 update on 06GRC power costs.xls Chart 1_Book2_Electric Rev Req Model (2009 GRC) Revised 01-18-2010 2 3" xfId="7798"/>
    <cellStyle name="_VC 6.15.06 update on 06GRC power costs.xls Chart 1_Book2_Electric Rev Req Model (2009 GRC) Revised 01-18-2010 3" xfId="7799"/>
    <cellStyle name="_VC 6.15.06 update on 06GRC power costs.xls Chart 1_Book2_Electric Rev Req Model (2009 GRC) Revised 01-18-2010 4" xfId="7800"/>
    <cellStyle name="_VC 6.15.06 update on 06GRC power costs.xls Chart 1_Book2_Final Order Electric EXHIBIT A-1" xfId="2197"/>
    <cellStyle name="_VC 6.15.06 update on 06GRC power costs.xls Chart 1_Book2_Final Order Electric EXHIBIT A-1 2" xfId="2198"/>
    <cellStyle name="_VC 6.15.06 update on 06GRC power costs.xls Chart 1_Book2_Final Order Electric EXHIBIT A-1 2 2" xfId="7801"/>
    <cellStyle name="_VC 6.15.06 update on 06GRC power costs.xls Chart 1_Book2_Final Order Electric EXHIBIT A-1 2 3" xfId="7802"/>
    <cellStyle name="_VC 6.15.06 update on 06GRC power costs.xls Chart 1_Book2_Final Order Electric EXHIBIT A-1 3" xfId="7803"/>
    <cellStyle name="_VC 6.15.06 update on 06GRC power costs.xls Chart 1_Book2_Final Order Electric EXHIBIT A-1 4" xfId="7804"/>
    <cellStyle name="_VC 6.15.06 update on 06GRC power costs.xls Chart 1_Book4" xfId="2199"/>
    <cellStyle name="_VC 6.15.06 update on 06GRC power costs.xls Chart 1_Book4 2" xfId="2200"/>
    <cellStyle name="_VC 6.15.06 update on 06GRC power costs.xls Chart 1_Book4 2 2" xfId="7805"/>
    <cellStyle name="_VC 6.15.06 update on 06GRC power costs.xls Chart 1_Book4 2 3" xfId="7806"/>
    <cellStyle name="_VC 6.15.06 update on 06GRC power costs.xls Chart 1_Book4 3" xfId="7807"/>
    <cellStyle name="_VC 6.15.06 update on 06GRC power costs.xls Chart 1_Book4 4" xfId="7808"/>
    <cellStyle name="_VC 6.15.06 update on 06GRC power costs.xls Chart 1_Book9" xfId="2201"/>
    <cellStyle name="_VC 6.15.06 update on 06GRC power costs.xls Chart 1_Book9 2" xfId="2202"/>
    <cellStyle name="_VC 6.15.06 update on 06GRC power costs.xls Chart 1_Book9 2 2" xfId="7809"/>
    <cellStyle name="_VC 6.15.06 update on 06GRC power costs.xls Chart 1_Book9 2 3" xfId="7810"/>
    <cellStyle name="_VC 6.15.06 update on 06GRC power costs.xls Chart 1_Book9 3" xfId="7811"/>
    <cellStyle name="_VC 6.15.06 update on 06GRC power costs.xls Chart 1_Book9 4" xfId="7812"/>
    <cellStyle name="_VC 6.15.06 update on 06GRC power costs.xls Chart 1_Chelan PUD Power Costs (8-10)" xfId="7813"/>
    <cellStyle name="_VC 6.15.06 update on 06GRC power costs.xls Chart 1_DWH-08 (Rate Spread &amp; Design Workpapers)" xfId="7814"/>
    <cellStyle name="_VC 6.15.06 update on 06GRC power costs.xls Chart 1_Final 2008 PTC Rate Design Workpapers 10.27.08" xfId="7815"/>
    <cellStyle name="_VC 6.15.06 update on 06GRC power costs.xls Chart 1_Gas Rev Req Model (2010 GRC)" xfId="7816"/>
    <cellStyle name="_VC 6.15.06 update on 06GRC power costs.xls Chart 1_INPUTS" xfId="2203"/>
    <cellStyle name="_VC 6.15.06 update on 06GRC power costs.xls Chart 1_INPUTS 2" xfId="2204"/>
    <cellStyle name="_VC 6.15.06 update on 06GRC power costs.xls Chart 1_INPUTS 2 2" xfId="7817"/>
    <cellStyle name="_VC 6.15.06 update on 06GRC power costs.xls Chart 1_INPUTS 2 3" xfId="7818"/>
    <cellStyle name="_VC 6.15.06 update on 06GRC power costs.xls Chart 1_INPUTS 3" xfId="7819"/>
    <cellStyle name="_VC 6.15.06 update on 06GRC power costs.xls Chart 1_INPUTS 4" xfId="7820"/>
    <cellStyle name="_VC 6.15.06 update on 06GRC power costs.xls Chart 1_NIM Summary" xfId="7821"/>
    <cellStyle name="_VC 6.15.06 update on 06GRC power costs.xls Chart 1_NIM Summary 09GRC" xfId="7822"/>
    <cellStyle name="_VC 6.15.06 update on 06GRC power costs.xls Chart 1_NIM Summary 09GRC 2" xfId="7823"/>
    <cellStyle name="_VC 6.15.06 update on 06GRC power costs.xls Chart 1_NIM Summary 2" xfId="7824"/>
    <cellStyle name="_VC 6.15.06 update on 06GRC power costs.xls Chart 1_NIM Summary 3" xfId="7825"/>
    <cellStyle name="_VC 6.15.06 update on 06GRC power costs.xls Chart 1_NIM Summary 4" xfId="7826"/>
    <cellStyle name="_VC 6.15.06 update on 06GRC power costs.xls Chart 1_NIM Summary 5" xfId="7827"/>
    <cellStyle name="_VC 6.15.06 update on 06GRC power costs.xls Chart 1_NIM Summary 6" xfId="7828"/>
    <cellStyle name="_VC 6.15.06 update on 06GRC power costs.xls Chart 1_NIM Summary 7" xfId="7829"/>
    <cellStyle name="_VC 6.15.06 update on 06GRC power costs.xls Chart 1_NIM Summary 8" xfId="7830"/>
    <cellStyle name="_VC 6.15.06 update on 06GRC power costs.xls Chart 1_NIM Summary 9" xfId="7831"/>
    <cellStyle name="_VC 6.15.06 update on 06GRC power costs.xls Chart 1_PCA 10 -  Exhibit D from A Kellogg Jan 2011" xfId="7832"/>
    <cellStyle name="_VC 6.15.06 update on 06GRC power costs.xls Chart 1_PCA 10 -  Exhibit D from A Kellogg July 2011" xfId="7833"/>
    <cellStyle name="_VC 6.15.06 update on 06GRC power costs.xls Chart 1_PCA 10 -  Exhibit D from S Free Rcv'd 12-11" xfId="7834"/>
    <cellStyle name="_VC 6.15.06 update on 06GRC power costs.xls Chart 1_PCA 9 -  Exhibit D April 2010" xfId="7835"/>
    <cellStyle name="_VC 6.15.06 update on 06GRC power costs.xls Chart 1_PCA 9 -  Exhibit D April 2010 (3)" xfId="7836"/>
    <cellStyle name="_VC 6.15.06 update on 06GRC power costs.xls Chart 1_PCA 9 -  Exhibit D April 2010 (3) 2" xfId="7837"/>
    <cellStyle name="_VC 6.15.06 update on 06GRC power costs.xls Chart 1_PCA 9 -  Exhibit D April 2010 2" xfId="7838"/>
    <cellStyle name="_VC 6.15.06 update on 06GRC power costs.xls Chart 1_PCA 9 -  Exhibit D April 2010 3" xfId="7839"/>
    <cellStyle name="_VC 6.15.06 update on 06GRC power costs.xls Chart 1_PCA 9 -  Exhibit D Nov 2010" xfId="7840"/>
    <cellStyle name="_VC 6.15.06 update on 06GRC power costs.xls Chart 1_PCA 9 -  Exhibit D Nov 2010 2" xfId="7841"/>
    <cellStyle name="_VC 6.15.06 update on 06GRC power costs.xls Chart 1_PCA 9 - Exhibit D at August 2010" xfId="7842"/>
    <cellStyle name="_VC 6.15.06 update on 06GRC power costs.xls Chart 1_PCA 9 - Exhibit D at August 2010 2" xfId="7843"/>
    <cellStyle name="_VC 6.15.06 update on 06GRC power costs.xls Chart 1_PCA 9 - Exhibit D June 2010 GRC" xfId="7844"/>
    <cellStyle name="_VC 6.15.06 update on 06GRC power costs.xls Chart 1_PCA 9 - Exhibit D June 2010 GRC 2" xfId="7845"/>
    <cellStyle name="_VC 6.15.06 update on 06GRC power costs.xls Chart 1_Power Costs - Comparison bx Rbtl-Staff-Jt-PC" xfId="2205"/>
    <cellStyle name="_VC 6.15.06 update on 06GRC power costs.xls Chart 1_Power Costs - Comparison bx Rbtl-Staff-Jt-PC 2" xfId="2206"/>
    <cellStyle name="_VC 6.15.06 update on 06GRC power costs.xls Chart 1_Power Costs - Comparison bx Rbtl-Staff-Jt-PC 2 2" xfId="7846"/>
    <cellStyle name="_VC 6.15.06 update on 06GRC power costs.xls Chart 1_Power Costs - Comparison bx Rbtl-Staff-Jt-PC 2 3" xfId="7847"/>
    <cellStyle name="_VC 6.15.06 update on 06GRC power costs.xls Chart 1_Power Costs - Comparison bx Rbtl-Staff-Jt-PC 3" xfId="7848"/>
    <cellStyle name="_VC 6.15.06 update on 06GRC power costs.xls Chart 1_Power Costs - Comparison bx Rbtl-Staff-Jt-PC 4" xfId="7849"/>
    <cellStyle name="_VC 6.15.06 update on 06GRC power costs.xls Chart 1_Power Costs - Comparison bx Rbtl-Staff-Jt-PC_Adj Bench DR 3 for Initial Briefs (Electric)" xfId="2207"/>
    <cellStyle name="_VC 6.15.06 update on 06GRC power costs.xls Chart 1_Power Costs - Comparison bx Rbtl-Staff-Jt-PC_Adj Bench DR 3 for Initial Briefs (Electric) 2" xfId="2208"/>
    <cellStyle name="_VC 6.15.06 update on 06GRC power costs.xls Chart 1_Power Costs - Comparison bx Rbtl-Staff-Jt-PC_Adj Bench DR 3 for Initial Briefs (Electric) 2 2" xfId="7850"/>
    <cellStyle name="_VC 6.15.06 update on 06GRC power costs.xls Chart 1_Power Costs - Comparison bx Rbtl-Staff-Jt-PC_Adj Bench DR 3 for Initial Briefs (Electric) 2 3" xfId="7851"/>
    <cellStyle name="_VC 6.15.06 update on 06GRC power costs.xls Chart 1_Power Costs - Comparison bx Rbtl-Staff-Jt-PC_Adj Bench DR 3 for Initial Briefs (Electric) 3" xfId="7852"/>
    <cellStyle name="_VC 6.15.06 update on 06GRC power costs.xls Chart 1_Power Costs - Comparison bx Rbtl-Staff-Jt-PC_Adj Bench DR 3 for Initial Briefs (Electric) 4" xfId="7853"/>
    <cellStyle name="_VC 6.15.06 update on 06GRC power costs.xls Chart 1_Power Costs - Comparison bx Rbtl-Staff-Jt-PC_Electric Rev Req Model (2009 GRC) Rebuttal" xfId="2209"/>
    <cellStyle name="_VC 6.15.06 update on 06GRC power costs.xls Chart 1_Power Costs - Comparison bx Rbtl-Staff-Jt-PC_Electric Rev Req Model (2009 GRC) Rebuttal 2" xfId="2210"/>
    <cellStyle name="_VC 6.15.06 update on 06GRC power costs.xls Chart 1_Power Costs - Comparison bx Rbtl-Staff-Jt-PC_Electric Rev Req Model (2009 GRC) Rebuttal 2 2" xfId="7854"/>
    <cellStyle name="_VC 6.15.06 update on 06GRC power costs.xls Chart 1_Power Costs - Comparison bx Rbtl-Staff-Jt-PC_Electric Rev Req Model (2009 GRC) Rebuttal 2 3" xfId="7855"/>
    <cellStyle name="_VC 6.15.06 update on 06GRC power costs.xls Chart 1_Power Costs - Comparison bx Rbtl-Staff-Jt-PC_Electric Rev Req Model (2009 GRC) Rebuttal 3" xfId="7856"/>
    <cellStyle name="_VC 6.15.06 update on 06GRC power costs.xls Chart 1_Power Costs - Comparison bx Rbtl-Staff-Jt-PC_Electric Rev Req Model (2009 GRC) Rebuttal 4" xfId="7857"/>
    <cellStyle name="_VC 6.15.06 update on 06GRC power costs.xls Chart 1_Power Costs - Comparison bx Rbtl-Staff-Jt-PC_Electric Rev Req Model (2009 GRC) Rebuttal REmoval of New  WH Solar AdjustMI" xfId="2211"/>
    <cellStyle name="_VC 6.15.06 update on 06GRC power costs.xls Chart 1_Power Costs - Comparison bx Rbtl-Staff-Jt-PC_Electric Rev Req Model (2009 GRC) Rebuttal REmoval of New  WH Solar AdjustMI 2" xfId="2212"/>
    <cellStyle name="_VC 6.15.06 update on 06GRC power costs.xls Chart 1_Power Costs - Comparison bx Rbtl-Staff-Jt-PC_Electric Rev Req Model (2009 GRC) Rebuttal REmoval of New  WH Solar AdjustMI 2 2" xfId="7858"/>
    <cellStyle name="_VC 6.15.06 update on 06GRC power costs.xls Chart 1_Power Costs - Comparison bx Rbtl-Staff-Jt-PC_Electric Rev Req Model (2009 GRC) Rebuttal REmoval of New  WH Solar AdjustMI 2 3" xfId="7859"/>
    <cellStyle name="_VC 6.15.06 update on 06GRC power costs.xls Chart 1_Power Costs - Comparison bx Rbtl-Staff-Jt-PC_Electric Rev Req Model (2009 GRC) Rebuttal REmoval of New  WH Solar AdjustMI 3" xfId="7860"/>
    <cellStyle name="_VC 6.15.06 update on 06GRC power costs.xls Chart 1_Power Costs - Comparison bx Rbtl-Staff-Jt-PC_Electric Rev Req Model (2009 GRC) Rebuttal REmoval of New  WH Solar AdjustMI 4" xfId="7861"/>
    <cellStyle name="_VC 6.15.06 update on 06GRC power costs.xls Chart 1_Power Costs - Comparison bx Rbtl-Staff-Jt-PC_Electric Rev Req Model (2009 GRC) Revised 01-18-2010" xfId="2213"/>
    <cellStyle name="_VC 6.15.06 update on 06GRC power costs.xls Chart 1_Power Costs - Comparison bx Rbtl-Staff-Jt-PC_Electric Rev Req Model (2009 GRC) Revised 01-18-2010 2" xfId="2214"/>
    <cellStyle name="_VC 6.15.06 update on 06GRC power costs.xls Chart 1_Power Costs - Comparison bx Rbtl-Staff-Jt-PC_Electric Rev Req Model (2009 GRC) Revised 01-18-2010 2 2" xfId="7862"/>
    <cellStyle name="_VC 6.15.06 update on 06GRC power costs.xls Chart 1_Power Costs - Comparison bx Rbtl-Staff-Jt-PC_Electric Rev Req Model (2009 GRC) Revised 01-18-2010 2 3" xfId="7863"/>
    <cellStyle name="_VC 6.15.06 update on 06GRC power costs.xls Chart 1_Power Costs - Comparison bx Rbtl-Staff-Jt-PC_Electric Rev Req Model (2009 GRC) Revised 01-18-2010 3" xfId="7864"/>
    <cellStyle name="_VC 6.15.06 update on 06GRC power costs.xls Chart 1_Power Costs - Comparison bx Rbtl-Staff-Jt-PC_Electric Rev Req Model (2009 GRC) Revised 01-18-2010 4" xfId="7865"/>
    <cellStyle name="_VC 6.15.06 update on 06GRC power costs.xls Chart 1_Power Costs - Comparison bx Rbtl-Staff-Jt-PC_Final Order Electric EXHIBIT A-1" xfId="2215"/>
    <cellStyle name="_VC 6.15.06 update on 06GRC power costs.xls Chart 1_Power Costs - Comparison bx Rbtl-Staff-Jt-PC_Final Order Electric EXHIBIT A-1 2" xfId="2216"/>
    <cellStyle name="_VC 6.15.06 update on 06GRC power costs.xls Chart 1_Power Costs - Comparison bx Rbtl-Staff-Jt-PC_Final Order Electric EXHIBIT A-1 2 2" xfId="7866"/>
    <cellStyle name="_VC 6.15.06 update on 06GRC power costs.xls Chart 1_Power Costs - Comparison bx Rbtl-Staff-Jt-PC_Final Order Electric EXHIBIT A-1 2 3" xfId="7867"/>
    <cellStyle name="_VC 6.15.06 update on 06GRC power costs.xls Chart 1_Power Costs - Comparison bx Rbtl-Staff-Jt-PC_Final Order Electric EXHIBIT A-1 3" xfId="7868"/>
    <cellStyle name="_VC 6.15.06 update on 06GRC power costs.xls Chart 1_Power Costs - Comparison bx Rbtl-Staff-Jt-PC_Final Order Electric EXHIBIT A-1 4" xfId="7869"/>
    <cellStyle name="_VC 6.15.06 update on 06GRC power costs.xls Chart 1_Production Adj 4.37" xfId="2217"/>
    <cellStyle name="_VC 6.15.06 update on 06GRC power costs.xls Chart 1_Production Adj 4.37 2" xfId="2218"/>
    <cellStyle name="_VC 6.15.06 update on 06GRC power costs.xls Chart 1_Production Adj 4.37 2 2" xfId="7870"/>
    <cellStyle name="_VC 6.15.06 update on 06GRC power costs.xls Chart 1_Production Adj 4.37 2 3" xfId="7871"/>
    <cellStyle name="_VC 6.15.06 update on 06GRC power costs.xls Chart 1_Production Adj 4.37 3" xfId="7872"/>
    <cellStyle name="_VC 6.15.06 update on 06GRC power costs.xls Chart 1_Purchased Power Adj 4.03" xfId="2219"/>
    <cellStyle name="_VC 6.15.06 update on 06GRC power costs.xls Chart 1_Purchased Power Adj 4.03 2" xfId="2220"/>
    <cellStyle name="_VC 6.15.06 update on 06GRC power costs.xls Chart 1_Purchased Power Adj 4.03 2 2" xfId="7873"/>
    <cellStyle name="_VC 6.15.06 update on 06GRC power costs.xls Chart 1_Purchased Power Adj 4.03 2 3" xfId="7874"/>
    <cellStyle name="_VC 6.15.06 update on 06GRC power costs.xls Chart 1_Purchased Power Adj 4.03 3" xfId="7875"/>
    <cellStyle name="_VC 6.15.06 update on 06GRC power costs.xls Chart 1_Rebuttal Power Costs" xfId="2221"/>
    <cellStyle name="_VC 6.15.06 update on 06GRC power costs.xls Chart 1_Rebuttal Power Costs 2" xfId="2222"/>
    <cellStyle name="_VC 6.15.06 update on 06GRC power costs.xls Chart 1_Rebuttal Power Costs 2 2" xfId="7876"/>
    <cellStyle name="_VC 6.15.06 update on 06GRC power costs.xls Chart 1_Rebuttal Power Costs 2 3" xfId="7877"/>
    <cellStyle name="_VC 6.15.06 update on 06GRC power costs.xls Chart 1_Rebuttal Power Costs 3" xfId="7878"/>
    <cellStyle name="_VC 6.15.06 update on 06GRC power costs.xls Chart 1_Rebuttal Power Costs 4" xfId="7879"/>
    <cellStyle name="_VC 6.15.06 update on 06GRC power costs.xls Chart 1_Rebuttal Power Costs_Adj Bench DR 3 for Initial Briefs (Electric)" xfId="2223"/>
    <cellStyle name="_VC 6.15.06 update on 06GRC power costs.xls Chart 1_Rebuttal Power Costs_Adj Bench DR 3 for Initial Briefs (Electric) 2" xfId="2224"/>
    <cellStyle name="_VC 6.15.06 update on 06GRC power costs.xls Chart 1_Rebuttal Power Costs_Adj Bench DR 3 for Initial Briefs (Electric) 2 2" xfId="7880"/>
    <cellStyle name="_VC 6.15.06 update on 06GRC power costs.xls Chart 1_Rebuttal Power Costs_Adj Bench DR 3 for Initial Briefs (Electric) 2 3" xfId="7881"/>
    <cellStyle name="_VC 6.15.06 update on 06GRC power costs.xls Chart 1_Rebuttal Power Costs_Adj Bench DR 3 for Initial Briefs (Electric) 3" xfId="7882"/>
    <cellStyle name="_VC 6.15.06 update on 06GRC power costs.xls Chart 1_Rebuttal Power Costs_Adj Bench DR 3 for Initial Briefs (Electric) 4" xfId="7883"/>
    <cellStyle name="_VC 6.15.06 update on 06GRC power costs.xls Chart 1_Rebuttal Power Costs_Electric Rev Req Model (2009 GRC) Rebuttal" xfId="2225"/>
    <cellStyle name="_VC 6.15.06 update on 06GRC power costs.xls Chart 1_Rebuttal Power Costs_Electric Rev Req Model (2009 GRC) Rebuttal 2" xfId="2226"/>
    <cellStyle name="_VC 6.15.06 update on 06GRC power costs.xls Chart 1_Rebuttal Power Costs_Electric Rev Req Model (2009 GRC) Rebuttal 2 2" xfId="7884"/>
    <cellStyle name="_VC 6.15.06 update on 06GRC power costs.xls Chart 1_Rebuttal Power Costs_Electric Rev Req Model (2009 GRC) Rebuttal 2 3" xfId="7885"/>
    <cellStyle name="_VC 6.15.06 update on 06GRC power costs.xls Chart 1_Rebuttal Power Costs_Electric Rev Req Model (2009 GRC) Rebuttal 3" xfId="7886"/>
    <cellStyle name="_VC 6.15.06 update on 06GRC power costs.xls Chart 1_Rebuttal Power Costs_Electric Rev Req Model (2009 GRC) Rebuttal 4" xfId="7887"/>
    <cellStyle name="_VC 6.15.06 update on 06GRC power costs.xls Chart 1_Rebuttal Power Costs_Electric Rev Req Model (2009 GRC) Rebuttal REmoval of New  WH Solar AdjustMI" xfId="2227"/>
    <cellStyle name="_VC 6.15.06 update on 06GRC power costs.xls Chart 1_Rebuttal Power Costs_Electric Rev Req Model (2009 GRC) Rebuttal REmoval of New  WH Solar AdjustMI 2" xfId="2228"/>
    <cellStyle name="_VC 6.15.06 update on 06GRC power costs.xls Chart 1_Rebuttal Power Costs_Electric Rev Req Model (2009 GRC) Rebuttal REmoval of New  WH Solar AdjustMI 2 2" xfId="7888"/>
    <cellStyle name="_VC 6.15.06 update on 06GRC power costs.xls Chart 1_Rebuttal Power Costs_Electric Rev Req Model (2009 GRC) Rebuttal REmoval of New  WH Solar AdjustMI 2 3" xfId="7889"/>
    <cellStyle name="_VC 6.15.06 update on 06GRC power costs.xls Chart 1_Rebuttal Power Costs_Electric Rev Req Model (2009 GRC) Rebuttal REmoval of New  WH Solar AdjustMI 3" xfId="7890"/>
    <cellStyle name="_VC 6.15.06 update on 06GRC power costs.xls Chart 1_Rebuttal Power Costs_Electric Rev Req Model (2009 GRC) Rebuttal REmoval of New  WH Solar AdjustMI 4" xfId="7891"/>
    <cellStyle name="_VC 6.15.06 update on 06GRC power costs.xls Chart 1_Rebuttal Power Costs_Electric Rev Req Model (2009 GRC) Revised 01-18-2010" xfId="2229"/>
    <cellStyle name="_VC 6.15.06 update on 06GRC power costs.xls Chart 1_Rebuttal Power Costs_Electric Rev Req Model (2009 GRC) Revised 01-18-2010 2" xfId="2230"/>
    <cellStyle name="_VC 6.15.06 update on 06GRC power costs.xls Chart 1_Rebuttal Power Costs_Electric Rev Req Model (2009 GRC) Revised 01-18-2010 2 2" xfId="7892"/>
    <cellStyle name="_VC 6.15.06 update on 06GRC power costs.xls Chart 1_Rebuttal Power Costs_Electric Rev Req Model (2009 GRC) Revised 01-18-2010 2 3" xfId="7893"/>
    <cellStyle name="_VC 6.15.06 update on 06GRC power costs.xls Chart 1_Rebuttal Power Costs_Electric Rev Req Model (2009 GRC) Revised 01-18-2010 3" xfId="7894"/>
    <cellStyle name="_VC 6.15.06 update on 06GRC power costs.xls Chart 1_Rebuttal Power Costs_Electric Rev Req Model (2009 GRC) Revised 01-18-2010 4" xfId="7895"/>
    <cellStyle name="_VC 6.15.06 update on 06GRC power costs.xls Chart 1_Rebuttal Power Costs_Final Order Electric EXHIBIT A-1" xfId="2231"/>
    <cellStyle name="_VC 6.15.06 update on 06GRC power costs.xls Chart 1_Rebuttal Power Costs_Final Order Electric EXHIBIT A-1 2" xfId="2232"/>
    <cellStyle name="_VC 6.15.06 update on 06GRC power costs.xls Chart 1_Rebuttal Power Costs_Final Order Electric EXHIBIT A-1 2 2" xfId="7896"/>
    <cellStyle name="_VC 6.15.06 update on 06GRC power costs.xls Chart 1_Rebuttal Power Costs_Final Order Electric EXHIBIT A-1 2 3" xfId="7897"/>
    <cellStyle name="_VC 6.15.06 update on 06GRC power costs.xls Chart 1_Rebuttal Power Costs_Final Order Electric EXHIBIT A-1 3" xfId="7898"/>
    <cellStyle name="_VC 6.15.06 update on 06GRC power costs.xls Chart 1_Rebuttal Power Costs_Final Order Electric EXHIBIT A-1 4" xfId="7899"/>
    <cellStyle name="_VC 6.15.06 update on 06GRC power costs.xls Chart 1_RECS vs PTC's w Interest 6-28-10" xfId="7900"/>
    <cellStyle name="_VC 6.15.06 update on 06GRC power costs.xls Chart 1_ROR &amp; CONV FACTOR" xfId="2233"/>
    <cellStyle name="_VC 6.15.06 update on 06GRC power costs.xls Chart 1_ROR &amp; CONV FACTOR 2" xfId="2234"/>
    <cellStyle name="_VC 6.15.06 update on 06GRC power costs.xls Chart 1_ROR &amp; CONV FACTOR 2 2" xfId="7901"/>
    <cellStyle name="_VC 6.15.06 update on 06GRC power costs.xls Chart 1_ROR &amp; CONV FACTOR 2 3" xfId="7902"/>
    <cellStyle name="_VC 6.15.06 update on 06GRC power costs.xls Chart 1_ROR &amp; CONV FACTOR 3" xfId="7903"/>
    <cellStyle name="_VC 6.15.06 update on 06GRC power costs.xls Chart 1_ROR &amp; CONV FACTOR 4" xfId="7904"/>
    <cellStyle name="_VC 6.15.06 update on 06GRC power costs.xls Chart 1_ROR 5.02" xfId="2235"/>
    <cellStyle name="_VC 6.15.06 update on 06GRC power costs.xls Chart 1_ROR 5.02 2" xfId="2236"/>
    <cellStyle name="_VC 6.15.06 update on 06GRC power costs.xls Chart 1_ROR 5.02 2 2" xfId="7905"/>
    <cellStyle name="_VC 6.15.06 update on 06GRC power costs.xls Chart 1_ROR 5.02 2 3" xfId="7906"/>
    <cellStyle name="_VC 6.15.06 update on 06GRC power costs.xls Chart 1_ROR 5.02 3" xfId="7907"/>
    <cellStyle name="_VC 6.15.06 update on 06GRC power costs.xls Chart 1_Wind Integration 10GRC" xfId="7908"/>
    <cellStyle name="_VC 6.15.06 update on 06GRC power costs.xls Chart 1_Wind Integration 10GRC 2" xfId="7909"/>
    <cellStyle name="_VC 6.15.06 update on 06GRC power costs.xls Chart 2" xfId="2237"/>
    <cellStyle name="_VC 6.15.06 update on 06GRC power costs.xls Chart 2 2" xfId="2238"/>
    <cellStyle name="_VC 6.15.06 update on 06GRC power costs.xls Chart 2 2 2" xfId="2239"/>
    <cellStyle name="_VC 6.15.06 update on 06GRC power costs.xls Chart 2 2 2 2" xfId="7910"/>
    <cellStyle name="_VC 6.15.06 update on 06GRC power costs.xls Chart 2 2 2 3" xfId="7911"/>
    <cellStyle name="_VC 6.15.06 update on 06GRC power costs.xls Chart 2 2 3" xfId="7912"/>
    <cellStyle name="_VC 6.15.06 update on 06GRC power costs.xls Chart 2 2 4" xfId="7913"/>
    <cellStyle name="_VC 6.15.06 update on 06GRC power costs.xls Chart 2 3" xfId="2240"/>
    <cellStyle name="_VC 6.15.06 update on 06GRC power costs.xls Chart 2 3 2" xfId="2241"/>
    <cellStyle name="_VC 6.15.06 update on 06GRC power costs.xls Chart 2 3 2 2" xfId="7914"/>
    <cellStyle name="_VC 6.15.06 update on 06GRC power costs.xls Chart 2 3 2 3" xfId="7915"/>
    <cellStyle name="_VC 6.15.06 update on 06GRC power costs.xls Chart 2 3 3" xfId="2242"/>
    <cellStyle name="_VC 6.15.06 update on 06GRC power costs.xls Chart 2 3 3 2" xfId="7916"/>
    <cellStyle name="_VC 6.15.06 update on 06GRC power costs.xls Chart 2 3 3 3" xfId="7917"/>
    <cellStyle name="_VC 6.15.06 update on 06GRC power costs.xls Chart 2 3 4" xfId="2243"/>
    <cellStyle name="_VC 6.15.06 update on 06GRC power costs.xls Chart 2 3 4 2" xfId="7918"/>
    <cellStyle name="_VC 6.15.06 update on 06GRC power costs.xls Chart 2 3 4 3" xfId="7919"/>
    <cellStyle name="_VC 6.15.06 update on 06GRC power costs.xls Chart 2 4" xfId="2244"/>
    <cellStyle name="_VC 6.15.06 update on 06GRC power costs.xls Chart 2 4 2" xfId="7920"/>
    <cellStyle name="_VC 6.15.06 update on 06GRC power costs.xls Chart 2 4 3" xfId="7921"/>
    <cellStyle name="_VC 6.15.06 update on 06GRC power costs.xls Chart 2 5" xfId="7922"/>
    <cellStyle name="_VC 6.15.06 update on 06GRC power costs.xls Chart 2 6" xfId="7923"/>
    <cellStyle name="_VC 6.15.06 update on 06GRC power costs.xls Chart 2 7" xfId="7924"/>
    <cellStyle name="_VC 6.15.06 update on 06GRC power costs.xls Chart 2_04 07E Wild Horse Wind Expansion (C) (2)" xfId="2245"/>
    <cellStyle name="_VC 6.15.06 update on 06GRC power costs.xls Chart 2_04 07E Wild Horse Wind Expansion (C) (2) 2" xfId="2246"/>
    <cellStyle name="_VC 6.15.06 update on 06GRC power costs.xls Chart 2_04 07E Wild Horse Wind Expansion (C) (2) 2 2" xfId="7925"/>
    <cellStyle name="_VC 6.15.06 update on 06GRC power costs.xls Chart 2_04 07E Wild Horse Wind Expansion (C) (2) 2 3" xfId="7926"/>
    <cellStyle name="_VC 6.15.06 update on 06GRC power costs.xls Chart 2_04 07E Wild Horse Wind Expansion (C) (2) 3" xfId="7927"/>
    <cellStyle name="_VC 6.15.06 update on 06GRC power costs.xls Chart 2_04 07E Wild Horse Wind Expansion (C) (2) 4" xfId="7928"/>
    <cellStyle name="_VC 6.15.06 update on 06GRC power costs.xls Chart 2_04 07E Wild Horse Wind Expansion (C) (2)_Adj Bench DR 3 for Initial Briefs (Electric)" xfId="2247"/>
    <cellStyle name="_VC 6.15.06 update on 06GRC power costs.xls Chart 2_04 07E Wild Horse Wind Expansion (C) (2)_Adj Bench DR 3 for Initial Briefs (Electric) 2" xfId="2248"/>
    <cellStyle name="_VC 6.15.06 update on 06GRC power costs.xls Chart 2_04 07E Wild Horse Wind Expansion (C) (2)_Adj Bench DR 3 for Initial Briefs (Electric) 2 2" xfId="7929"/>
    <cellStyle name="_VC 6.15.06 update on 06GRC power costs.xls Chart 2_04 07E Wild Horse Wind Expansion (C) (2)_Adj Bench DR 3 for Initial Briefs (Electric) 2 3" xfId="7930"/>
    <cellStyle name="_VC 6.15.06 update on 06GRC power costs.xls Chart 2_04 07E Wild Horse Wind Expansion (C) (2)_Adj Bench DR 3 for Initial Briefs (Electric) 3" xfId="7931"/>
    <cellStyle name="_VC 6.15.06 update on 06GRC power costs.xls Chart 2_04 07E Wild Horse Wind Expansion (C) (2)_Adj Bench DR 3 for Initial Briefs (Electric) 4" xfId="7932"/>
    <cellStyle name="_VC 6.15.06 update on 06GRC power costs.xls Chart 2_04 07E Wild Horse Wind Expansion (C) (2)_Book1" xfId="7933"/>
    <cellStyle name="_VC 6.15.06 update on 06GRC power costs.xls Chart 2_04 07E Wild Horse Wind Expansion (C) (2)_Electric Rev Req Model (2009 GRC) " xfId="2249"/>
    <cellStyle name="_VC 6.15.06 update on 06GRC power costs.xls Chart 2_04 07E Wild Horse Wind Expansion (C) (2)_Electric Rev Req Model (2009 GRC)  2" xfId="2250"/>
    <cellStyle name="_VC 6.15.06 update on 06GRC power costs.xls Chart 2_04 07E Wild Horse Wind Expansion (C) (2)_Electric Rev Req Model (2009 GRC)  2 2" xfId="7934"/>
    <cellStyle name="_VC 6.15.06 update on 06GRC power costs.xls Chart 2_04 07E Wild Horse Wind Expansion (C) (2)_Electric Rev Req Model (2009 GRC)  2 3" xfId="7935"/>
    <cellStyle name="_VC 6.15.06 update on 06GRC power costs.xls Chart 2_04 07E Wild Horse Wind Expansion (C) (2)_Electric Rev Req Model (2009 GRC)  3" xfId="7936"/>
    <cellStyle name="_VC 6.15.06 update on 06GRC power costs.xls Chart 2_04 07E Wild Horse Wind Expansion (C) (2)_Electric Rev Req Model (2009 GRC)  4" xfId="7937"/>
    <cellStyle name="_VC 6.15.06 update on 06GRC power costs.xls Chart 2_04 07E Wild Horse Wind Expansion (C) (2)_Electric Rev Req Model (2009 GRC) Rebuttal" xfId="2251"/>
    <cellStyle name="_VC 6.15.06 update on 06GRC power costs.xls Chart 2_04 07E Wild Horse Wind Expansion (C) (2)_Electric Rev Req Model (2009 GRC) Rebuttal 2" xfId="2252"/>
    <cellStyle name="_VC 6.15.06 update on 06GRC power costs.xls Chart 2_04 07E Wild Horse Wind Expansion (C) (2)_Electric Rev Req Model (2009 GRC) Rebuttal 2 2" xfId="7938"/>
    <cellStyle name="_VC 6.15.06 update on 06GRC power costs.xls Chart 2_04 07E Wild Horse Wind Expansion (C) (2)_Electric Rev Req Model (2009 GRC) Rebuttal 2 3" xfId="7939"/>
    <cellStyle name="_VC 6.15.06 update on 06GRC power costs.xls Chart 2_04 07E Wild Horse Wind Expansion (C) (2)_Electric Rev Req Model (2009 GRC) Rebuttal 3" xfId="7940"/>
    <cellStyle name="_VC 6.15.06 update on 06GRC power costs.xls Chart 2_04 07E Wild Horse Wind Expansion (C) (2)_Electric Rev Req Model (2009 GRC) Rebuttal 4" xfId="7941"/>
    <cellStyle name="_VC 6.15.06 update on 06GRC power costs.xls Chart 2_04 07E Wild Horse Wind Expansion (C) (2)_Electric Rev Req Model (2009 GRC) Rebuttal REmoval of New  WH Solar AdjustMI" xfId="2253"/>
    <cellStyle name="_VC 6.15.06 update on 06GRC power costs.xls Chart 2_04 07E Wild Horse Wind Expansion (C) (2)_Electric Rev Req Model (2009 GRC) Rebuttal REmoval of New  WH Solar AdjustMI 2" xfId="2254"/>
    <cellStyle name="_VC 6.15.06 update on 06GRC power costs.xls Chart 2_04 07E Wild Horse Wind Expansion (C) (2)_Electric Rev Req Model (2009 GRC) Rebuttal REmoval of New  WH Solar AdjustMI 2 2" xfId="7942"/>
    <cellStyle name="_VC 6.15.06 update on 06GRC power costs.xls Chart 2_04 07E Wild Horse Wind Expansion (C) (2)_Electric Rev Req Model (2009 GRC) Rebuttal REmoval of New  WH Solar AdjustMI 2 3" xfId="7943"/>
    <cellStyle name="_VC 6.15.06 update on 06GRC power costs.xls Chart 2_04 07E Wild Horse Wind Expansion (C) (2)_Electric Rev Req Model (2009 GRC) Rebuttal REmoval of New  WH Solar AdjustMI 3" xfId="7944"/>
    <cellStyle name="_VC 6.15.06 update on 06GRC power costs.xls Chart 2_04 07E Wild Horse Wind Expansion (C) (2)_Electric Rev Req Model (2009 GRC) Rebuttal REmoval of New  WH Solar AdjustMI 4" xfId="7945"/>
    <cellStyle name="_VC 6.15.06 update on 06GRC power costs.xls Chart 2_04 07E Wild Horse Wind Expansion (C) (2)_Electric Rev Req Model (2009 GRC) Revised 01-18-2010" xfId="2255"/>
    <cellStyle name="_VC 6.15.06 update on 06GRC power costs.xls Chart 2_04 07E Wild Horse Wind Expansion (C) (2)_Electric Rev Req Model (2009 GRC) Revised 01-18-2010 2" xfId="2256"/>
    <cellStyle name="_VC 6.15.06 update on 06GRC power costs.xls Chart 2_04 07E Wild Horse Wind Expansion (C) (2)_Electric Rev Req Model (2009 GRC) Revised 01-18-2010 2 2" xfId="7946"/>
    <cellStyle name="_VC 6.15.06 update on 06GRC power costs.xls Chart 2_04 07E Wild Horse Wind Expansion (C) (2)_Electric Rev Req Model (2009 GRC) Revised 01-18-2010 2 3" xfId="7947"/>
    <cellStyle name="_VC 6.15.06 update on 06GRC power costs.xls Chart 2_04 07E Wild Horse Wind Expansion (C) (2)_Electric Rev Req Model (2009 GRC) Revised 01-18-2010 3" xfId="7948"/>
    <cellStyle name="_VC 6.15.06 update on 06GRC power costs.xls Chart 2_04 07E Wild Horse Wind Expansion (C) (2)_Electric Rev Req Model (2009 GRC) Revised 01-18-2010 4" xfId="7949"/>
    <cellStyle name="_VC 6.15.06 update on 06GRC power costs.xls Chart 2_04 07E Wild Horse Wind Expansion (C) (2)_Electric Rev Req Model (2010 GRC)" xfId="7950"/>
    <cellStyle name="_VC 6.15.06 update on 06GRC power costs.xls Chart 2_04 07E Wild Horse Wind Expansion (C) (2)_Electric Rev Req Model (2010 GRC) SF" xfId="7951"/>
    <cellStyle name="_VC 6.15.06 update on 06GRC power costs.xls Chart 2_04 07E Wild Horse Wind Expansion (C) (2)_Final Order Electric EXHIBIT A-1" xfId="2257"/>
    <cellStyle name="_VC 6.15.06 update on 06GRC power costs.xls Chart 2_04 07E Wild Horse Wind Expansion (C) (2)_Final Order Electric EXHIBIT A-1 2" xfId="2258"/>
    <cellStyle name="_VC 6.15.06 update on 06GRC power costs.xls Chart 2_04 07E Wild Horse Wind Expansion (C) (2)_Final Order Electric EXHIBIT A-1 2 2" xfId="7952"/>
    <cellStyle name="_VC 6.15.06 update on 06GRC power costs.xls Chart 2_04 07E Wild Horse Wind Expansion (C) (2)_Final Order Electric EXHIBIT A-1 2 3" xfId="7953"/>
    <cellStyle name="_VC 6.15.06 update on 06GRC power costs.xls Chart 2_04 07E Wild Horse Wind Expansion (C) (2)_Final Order Electric EXHIBIT A-1 3" xfId="7954"/>
    <cellStyle name="_VC 6.15.06 update on 06GRC power costs.xls Chart 2_04 07E Wild Horse Wind Expansion (C) (2)_Final Order Electric EXHIBIT A-1 4" xfId="7955"/>
    <cellStyle name="_VC 6.15.06 update on 06GRC power costs.xls Chart 2_04 07E Wild Horse Wind Expansion (C) (2)_TENASKA REGULATORY ASSET" xfId="2259"/>
    <cellStyle name="_VC 6.15.06 update on 06GRC power costs.xls Chart 2_04 07E Wild Horse Wind Expansion (C) (2)_TENASKA REGULATORY ASSET 2" xfId="2260"/>
    <cellStyle name="_VC 6.15.06 update on 06GRC power costs.xls Chart 2_04 07E Wild Horse Wind Expansion (C) (2)_TENASKA REGULATORY ASSET 2 2" xfId="7956"/>
    <cellStyle name="_VC 6.15.06 update on 06GRC power costs.xls Chart 2_04 07E Wild Horse Wind Expansion (C) (2)_TENASKA REGULATORY ASSET 2 3" xfId="7957"/>
    <cellStyle name="_VC 6.15.06 update on 06GRC power costs.xls Chart 2_04 07E Wild Horse Wind Expansion (C) (2)_TENASKA REGULATORY ASSET 3" xfId="7958"/>
    <cellStyle name="_VC 6.15.06 update on 06GRC power costs.xls Chart 2_04 07E Wild Horse Wind Expansion (C) (2)_TENASKA REGULATORY ASSET 4" xfId="7959"/>
    <cellStyle name="_VC 6.15.06 update on 06GRC power costs.xls Chart 2_16.37E Wild Horse Expansion DeferralRevwrkingfile SF" xfId="2261"/>
    <cellStyle name="_VC 6.15.06 update on 06GRC power costs.xls Chart 2_16.37E Wild Horse Expansion DeferralRevwrkingfile SF 2" xfId="2262"/>
    <cellStyle name="_VC 6.15.06 update on 06GRC power costs.xls Chart 2_16.37E Wild Horse Expansion DeferralRevwrkingfile SF 2 2" xfId="7960"/>
    <cellStyle name="_VC 6.15.06 update on 06GRC power costs.xls Chart 2_16.37E Wild Horse Expansion DeferralRevwrkingfile SF 2 3" xfId="7961"/>
    <cellStyle name="_VC 6.15.06 update on 06GRC power costs.xls Chart 2_16.37E Wild Horse Expansion DeferralRevwrkingfile SF 3" xfId="7962"/>
    <cellStyle name="_VC 6.15.06 update on 06GRC power costs.xls Chart 2_16.37E Wild Horse Expansion DeferralRevwrkingfile SF 4" xfId="7963"/>
    <cellStyle name="_VC 6.15.06 update on 06GRC power costs.xls Chart 2_2009 Compliance Filing PCA Exhibits for GRC" xfId="7964"/>
    <cellStyle name="_VC 6.15.06 update on 06GRC power costs.xls Chart 2_2009 Compliance Filing PCA Exhibits for GRC 2" xfId="7965"/>
    <cellStyle name="_VC 6.15.06 update on 06GRC power costs.xls Chart 2_2009 GRC Compl Filing - Exhibit D" xfId="7966"/>
    <cellStyle name="_VC 6.15.06 update on 06GRC power costs.xls Chart 2_2009 GRC Compl Filing - Exhibit D 2" xfId="7967"/>
    <cellStyle name="_VC 6.15.06 update on 06GRC power costs.xls Chart 2_2009 GRC Compl Filing - Exhibit D 3" xfId="7968"/>
    <cellStyle name="_VC 6.15.06 update on 06GRC power costs.xls Chart 2_2010 PTC's July1_Dec31 2010 " xfId="7969"/>
    <cellStyle name="_VC 6.15.06 update on 06GRC power costs.xls Chart 2_2010 PTC's Sept10_Aug11 (Version 4)" xfId="7970"/>
    <cellStyle name="_VC 6.15.06 update on 06GRC power costs.xls Chart 2_3.01 Income Statement" xfId="7971"/>
    <cellStyle name="_VC 6.15.06 update on 06GRC power costs.xls Chart 2_4 31 Regulatory Assets and Liabilities  7 06- Exhibit D" xfId="2263"/>
    <cellStyle name="_VC 6.15.06 update on 06GRC power costs.xls Chart 2_4 31 Regulatory Assets and Liabilities  7 06- Exhibit D 2" xfId="2264"/>
    <cellStyle name="_VC 6.15.06 update on 06GRC power costs.xls Chart 2_4 31 Regulatory Assets and Liabilities  7 06- Exhibit D 2 2" xfId="7972"/>
    <cellStyle name="_VC 6.15.06 update on 06GRC power costs.xls Chart 2_4 31 Regulatory Assets and Liabilities  7 06- Exhibit D 2 3" xfId="7973"/>
    <cellStyle name="_VC 6.15.06 update on 06GRC power costs.xls Chart 2_4 31 Regulatory Assets and Liabilities  7 06- Exhibit D 3" xfId="7974"/>
    <cellStyle name="_VC 6.15.06 update on 06GRC power costs.xls Chart 2_4 31 Regulatory Assets and Liabilities  7 06- Exhibit D 4" xfId="7975"/>
    <cellStyle name="_VC 6.15.06 update on 06GRC power costs.xls Chart 2_4 31 Regulatory Assets and Liabilities  7 06- Exhibit D_NIM Summary" xfId="7976"/>
    <cellStyle name="_VC 6.15.06 update on 06GRC power costs.xls Chart 2_4 31 Regulatory Assets and Liabilities  7 06- Exhibit D_NIM Summary 2" xfId="7977"/>
    <cellStyle name="_VC 6.15.06 update on 06GRC power costs.xls Chart 2_4 32 Regulatory Assets and Liabilities  7 06- Exhibit D" xfId="2265"/>
    <cellStyle name="_VC 6.15.06 update on 06GRC power costs.xls Chart 2_4 32 Regulatory Assets and Liabilities  7 06- Exhibit D 2" xfId="2266"/>
    <cellStyle name="_VC 6.15.06 update on 06GRC power costs.xls Chart 2_4 32 Regulatory Assets and Liabilities  7 06- Exhibit D 2 2" xfId="7978"/>
    <cellStyle name="_VC 6.15.06 update on 06GRC power costs.xls Chart 2_4 32 Regulatory Assets and Liabilities  7 06- Exhibit D 2 3" xfId="7979"/>
    <cellStyle name="_VC 6.15.06 update on 06GRC power costs.xls Chart 2_4 32 Regulatory Assets and Liabilities  7 06- Exhibit D 3" xfId="7980"/>
    <cellStyle name="_VC 6.15.06 update on 06GRC power costs.xls Chart 2_4 32 Regulatory Assets and Liabilities  7 06- Exhibit D 4" xfId="7981"/>
    <cellStyle name="_VC 6.15.06 update on 06GRC power costs.xls Chart 2_4 32 Regulatory Assets and Liabilities  7 06- Exhibit D_NIM Summary" xfId="7982"/>
    <cellStyle name="_VC 6.15.06 update on 06GRC power costs.xls Chart 2_4 32 Regulatory Assets and Liabilities  7 06- Exhibit D_NIM Summary 2" xfId="7983"/>
    <cellStyle name="_VC 6.15.06 update on 06GRC power costs.xls Chart 2_ACCOUNTS" xfId="7984"/>
    <cellStyle name="_VC 6.15.06 update on 06GRC power costs.xls Chart 2_Att B to RECs proceeds proposal" xfId="7985"/>
    <cellStyle name="_VC 6.15.06 update on 06GRC power costs.xls Chart 2_AURORA Total New" xfId="7986"/>
    <cellStyle name="_VC 6.15.06 update on 06GRC power costs.xls Chart 2_AURORA Total New 2" xfId="7987"/>
    <cellStyle name="_VC 6.15.06 update on 06GRC power costs.xls Chart 2_Backup for Attachment B 2010-09-09" xfId="7988"/>
    <cellStyle name="_VC 6.15.06 update on 06GRC power costs.xls Chart 2_Bench Request - Attachment B" xfId="7989"/>
    <cellStyle name="_VC 6.15.06 update on 06GRC power costs.xls Chart 2_Book2" xfId="2267"/>
    <cellStyle name="_VC 6.15.06 update on 06GRC power costs.xls Chart 2_Book2 2" xfId="2268"/>
    <cellStyle name="_VC 6.15.06 update on 06GRC power costs.xls Chart 2_Book2 2 2" xfId="7990"/>
    <cellStyle name="_VC 6.15.06 update on 06GRC power costs.xls Chart 2_Book2 2 3" xfId="7991"/>
    <cellStyle name="_VC 6.15.06 update on 06GRC power costs.xls Chart 2_Book2 3" xfId="7992"/>
    <cellStyle name="_VC 6.15.06 update on 06GRC power costs.xls Chart 2_Book2 4" xfId="7993"/>
    <cellStyle name="_VC 6.15.06 update on 06GRC power costs.xls Chart 2_Book2_Adj Bench DR 3 for Initial Briefs (Electric)" xfId="2269"/>
    <cellStyle name="_VC 6.15.06 update on 06GRC power costs.xls Chart 2_Book2_Adj Bench DR 3 for Initial Briefs (Electric) 2" xfId="2270"/>
    <cellStyle name="_VC 6.15.06 update on 06GRC power costs.xls Chart 2_Book2_Adj Bench DR 3 for Initial Briefs (Electric) 2 2" xfId="7994"/>
    <cellStyle name="_VC 6.15.06 update on 06GRC power costs.xls Chart 2_Book2_Adj Bench DR 3 for Initial Briefs (Electric) 2 3" xfId="7995"/>
    <cellStyle name="_VC 6.15.06 update on 06GRC power costs.xls Chart 2_Book2_Adj Bench DR 3 for Initial Briefs (Electric) 3" xfId="7996"/>
    <cellStyle name="_VC 6.15.06 update on 06GRC power costs.xls Chart 2_Book2_Adj Bench DR 3 for Initial Briefs (Electric) 4" xfId="7997"/>
    <cellStyle name="_VC 6.15.06 update on 06GRC power costs.xls Chart 2_Book2_Electric Rev Req Model (2009 GRC) Rebuttal" xfId="2271"/>
    <cellStyle name="_VC 6.15.06 update on 06GRC power costs.xls Chart 2_Book2_Electric Rev Req Model (2009 GRC) Rebuttal 2" xfId="2272"/>
    <cellStyle name="_VC 6.15.06 update on 06GRC power costs.xls Chart 2_Book2_Electric Rev Req Model (2009 GRC) Rebuttal 2 2" xfId="7998"/>
    <cellStyle name="_VC 6.15.06 update on 06GRC power costs.xls Chart 2_Book2_Electric Rev Req Model (2009 GRC) Rebuttal 2 3" xfId="7999"/>
    <cellStyle name="_VC 6.15.06 update on 06GRC power costs.xls Chart 2_Book2_Electric Rev Req Model (2009 GRC) Rebuttal 3" xfId="8000"/>
    <cellStyle name="_VC 6.15.06 update on 06GRC power costs.xls Chart 2_Book2_Electric Rev Req Model (2009 GRC) Rebuttal 4" xfId="8001"/>
    <cellStyle name="_VC 6.15.06 update on 06GRC power costs.xls Chart 2_Book2_Electric Rev Req Model (2009 GRC) Rebuttal REmoval of New  WH Solar AdjustMI" xfId="2273"/>
    <cellStyle name="_VC 6.15.06 update on 06GRC power costs.xls Chart 2_Book2_Electric Rev Req Model (2009 GRC) Rebuttal REmoval of New  WH Solar AdjustMI 2" xfId="2274"/>
    <cellStyle name="_VC 6.15.06 update on 06GRC power costs.xls Chart 2_Book2_Electric Rev Req Model (2009 GRC) Rebuttal REmoval of New  WH Solar AdjustMI 2 2" xfId="8002"/>
    <cellStyle name="_VC 6.15.06 update on 06GRC power costs.xls Chart 2_Book2_Electric Rev Req Model (2009 GRC) Rebuttal REmoval of New  WH Solar AdjustMI 2 3" xfId="8003"/>
    <cellStyle name="_VC 6.15.06 update on 06GRC power costs.xls Chart 2_Book2_Electric Rev Req Model (2009 GRC) Rebuttal REmoval of New  WH Solar AdjustMI 3" xfId="8004"/>
    <cellStyle name="_VC 6.15.06 update on 06GRC power costs.xls Chart 2_Book2_Electric Rev Req Model (2009 GRC) Rebuttal REmoval of New  WH Solar AdjustMI 4" xfId="8005"/>
    <cellStyle name="_VC 6.15.06 update on 06GRC power costs.xls Chart 2_Book2_Electric Rev Req Model (2009 GRC) Revised 01-18-2010" xfId="2275"/>
    <cellStyle name="_VC 6.15.06 update on 06GRC power costs.xls Chart 2_Book2_Electric Rev Req Model (2009 GRC) Revised 01-18-2010 2" xfId="2276"/>
    <cellStyle name="_VC 6.15.06 update on 06GRC power costs.xls Chart 2_Book2_Electric Rev Req Model (2009 GRC) Revised 01-18-2010 2 2" xfId="8006"/>
    <cellStyle name="_VC 6.15.06 update on 06GRC power costs.xls Chart 2_Book2_Electric Rev Req Model (2009 GRC) Revised 01-18-2010 2 3" xfId="8007"/>
    <cellStyle name="_VC 6.15.06 update on 06GRC power costs.xls Chart 2_Book2_Electric Rev Req Model (2009 GRC) Revised 01-18-2010 3" xfId="8008"/>
    <cellStyle name="_VC 6.15.06 update on 06GRC power costs.xls Chart 2_Book2_Electric Rev Req Model (2009 GRC) Revised 01-18-2010 4" xfId="8009"/>
    <cellStyle name="_VC 6.15.06 update on 06GRC power costs.xls Chart 2_Book2_Final Order Electric EXHIBIT A-1" xfId="2277"/>
    <cellStyle name="_VC 6.15.06 update on 06GRC power costs.xls Chart 2_Book2_Final Order Electric EXHIBIT A-1 2" xfId="2278"/>
    <cellStyle name="_VC 6.15.06 update on 06GRC power costs.xls Chart 2_Book2_Final Order Electric EXHIBIT A-1 2 2" xfId="8010"/>
    <cellStyle name="_VC 6.15.06 update on 06GRC power costs.xls Chart 2_Book2_Final Order Electric EXHIBIT A-1 2 3" xfId="8011"/>
    <cellStyle name="_VC 6.15.06 update on 06GRC power costs.xls Chart 2_Book2_Final Order Electric EXHIBIT A-1 3" xfId="8012"/>
    <cellStyle name="_VC 6.15.06 update on 06GRC power costs.xls Chart 2_Book2_Final Order Electric EXHIBIT A-1 4" xfId="8013"/>
    <cellStyle name="_VC 6.15.06 update on 06GRC power costs.xls Chart 2_Book4" xfId="2279"/>
    <cellStyle name="_VC 6.15.06 update on 06GRC power costs.xls Chart 2_Book4 2" xfId="2280"/>
    <cellStyle name="_VC 6.15.06 update on 06GRC power costs.xls Chart 2_Book4 2 2" xfId="8014"/>
    <cellStyle name="_VC 6.15.06 update on 06GRC power costs.xls Chart 2_Book4 2 3" xfId="8015"/>
    <cellStyle name="_VC 6.15.06 update on 06GRC power costs.xls Chart 2_Book4 3" xfId="8016"/>
    <cellStyle name="_VC 6.15.06 update on 06GRC power costs.xls Chart 2_Book4 4" xfId="8017"/>
    <cellStyle name="_VC 6.15.06 update on 06GRC power costs.xls Chart 2_Book9" xfId="2281"/>
    <cellStyle name="_VC 6.15.06 update on 06GRC power costs.xls Chart 2_Book9 2" xfId="2282"/>
    <cellStyle name="_VC 6.15.06 update on 06GRC power costs.xls Chart 2_Book9 2 2" xfId="8018"/>
    <cellStyle name="_VC 6.15.06 update on 06GRC power costs.xls Chart 2_Book9 2 3" xfId="8019"/>
    <cellStyle name="_VC 6.15.06 update on 06GRC power costs.xls Chart 2_Book9 3" xfId="8020"/>
    <cellStyle name="_VC 6.15.06 update on 06GRC power costs.xls Chart 2_Book9 4" xfId="8021"/>
    <cellStyle name="_VC 6.15.06 update on 06GRC power costs.xls Chart 2_Chelan PUD Power Costs (8-10)" xfId="8022"/>
    <cellStyle name="_VC 6.15.06 update on 06GRC power costs.xls Chart 2_DWH-08 (Rate Spread &amp; Design Workpapers)" xfId="8023"/>
    <cellStyle name="_VC 6.15.06 update on 06GRC power costs.xls Chart 2_Final 2008 PTC Rate Design Workpapers 10.27.08" xfId="8024"/>
    <cellStyle name="_VC 6.15.06 update on 06GRC power costs.xls Chart 2_Gas Rev Req Model (2010 GRC)" xfId="8025"/>
    <cellStyle name="_VC 6.15.06 update on 06GRC power costs.xls Chart 2_INPUTS" xfId="2283"/>
    <cellStyle name="_VC 6.15.06 update on 06GRC power costs.xls Chart 2_INPUTS 2" xfId="2284"/>
    <cellStyle name="_VC 6.15.06 update on 06GRC power costs.xls Chart 2_INPUTS 2 2" xfId="8026"/>
    <cellStyle name="_VC 6.15.06 update on 06GRC power costs.xls Chart 2_INPUTS 2 3" xfId="8027"/>
    <cellStyle name="_VC 6.15.06 update on 06GRC power costs.xls Chart 2_INPUTS 3" xfId="8028"/>
    <cellStyle name="_VC 6.15.06 update on 06GRC power costs.xls Chart 2_INPUTS 4" xfId="8029"/>
    <cellStyle name="_VC 6.15.06 update on 06GRC power costs.xls Chart 2_NIM Summary" xfId="8030"/>
    <cellStyle name="_VC 6.15.06 update on 06GRC power costs.xls Chart 2_NIM Summary 09GRC" xfId="8031"/>
    <cellStyle name="_VC 6.15.06 update on 06GRC power costs.xls Chart 2_NIM Summary 09GRC 2" xfId="8032"/>
    <cellStyle name="_VC 6.15.06 update on 06GRC power costs.xls Chart 2_NIM Summary 2" xfId="8033"/>
    <cellStyle name="_VC 6.15.06 update on 06GRC power costs.xls Chart 2_NIM Summary 3" xfId="8034"/>
    <cellStyle name="_VC 6.15.06 update on 06GRC power costs.xls Chart 2_NIM Summary 4" xfId="8035"/>
    <cellStyle name="_VC 6.15.06 update on 06GRC power costs.xls Chart 2_NIM Summary 5" xfId="8036"/>
    <cellStyle name="_VC 6.15.06 update on 06GRC power costs.xls Chart 2_NIM Summary 6" xfId="8037"/>
    <cellStyle name="_VC 6.15.06 update on 06GRC power costs.xls Chart 2_NIM Summary 7" xfId="8038"/>
    <cellStyle name="_VC 6.15.06 update on 06GRC power costs.xls Chart 2_NIM Summary 8" xfId="8039"/>
    <cellStyle name="_VC 6.15.06 update on 06GRC power costs.xls Chart 2_NIM Summary 9" xfId="8040"/>
    <cellStyle name="_VC 6.15.06 update on 06GRC power costs.xls Chart 2_PCA 10 -  Exhibit D from A Kellogg Jan 2011" xfId="8041"/>
    <cellStyle name="_VC 6.15.06 update on 06GRC power costs.xls Chart 2_PCA 10 -  Exhibit D from A Kellogg July 2011" xfId="8042"/>
    <cellStyle name="_VC 6.15.06 update on 06GRC power costs.xls Chart 2_PCA 10 -  Exhibit D from S Free Rcv'd 12-11" xfId="8043"/>
    <cellStyle name="_VC 6.15.06 update on 06GRC power costs.xls Chart 2_PCA 9 -  Exhibit D April 2010" xfId="8044"/>
    <cellStyle name="_VC 6.15.06 update on 06GRC power costs.xls Chart 2_PCA 9 -  Exhibit D April 2010 (3)" xfId="8045"/>
    <cellStyle name="_VC 6.15.06 update on 06GRC power costs.xls Chart 2_PCA 9 -  Exhibit D April 2010 (3) 2" xfId="8046"/>
    <cellStyle name="_VC 6.15.06 update on 06GRC power costs.xls Chart 2_PCA 9 -  Exhibit D April 2010 2" xfId="8047"/>
    <cellStyle name="_VC 6.15.06 update on 06GRC power costs.xls Chart 2_PCA 9 -  Exhibit D April 2010 3" xfId="8048"/>
    <cellStyle name="_VC 6.15.06 update on 06GRC power costs.xls Chart 2_PCA 9 -  Exhibit D Nov 2010" xfId="8049"/>
    <cellStyle name="_VC 6.15.06 update on 06GRC power costs.xls Chart 2_PCA 9 -  Exhibit D Nov 2010 2" xfId="8050"/>
    <cellStyle name="_VC 6.15.06 update on 06GRC power costs.xls Chart 2_PCA 9 - Exhibit D at August 2010" xfId="8051"/>
    <cellStyle name="_VC 6.15.06 update on 06GRC power costs.xls Chart 2_PCA 9 - Exhibit D at August 2010 2" xfId="8052"/>
    <cellStyle name="_VC 6.15.06 update on 06GRC power costs.xls Chart 2_PCA 9 - Exhibit D June 2010 GRC" xfId="8053"/>
    <cellStyle name="_VC 6.15.06 update on 06GRC power costs.xls Chart 2_PCA 9 - Exhibit D June 2010 GRC 2" xfId="8054"/>
    <cellStyle name="_VC 6.15.06 update on 06GRC power costs.xls Chart 2_Power Costs - Comparison bx Rbtl-Staff-Jt-PC" xfId="2285"/>
    <cellStyle name="_VC 6.15.06 update on 06GRC power costs.xls Chart 2_Power Costs - Comparison bx Rbtl-Staff-Jt-PC 2" xfId="2286"/>
    <cellStyle name="_VC 6.15.06 update on 06GRC power costs.xls Chart 2_Power Costs - Comparison bx Rbtl-Staff-Jt-PC 2 2" xfId="8055"/>
    <cellStyle name="_VC 6.15.06 update on 06GRC power costs.xls Chart 2_Power Costs - Comparison bx Rbtl-Staff-Jt-PC 2 3" xfId="8056"/>
    <cellStyle name="_VC 6.15.06 update on 06GRC power costs.xls Chart 2_Power Costs - Comparison bx Rbtl-Staff-Jt-PC 3" xfId="8057"/>
    <cellStyle name="_VC 6.15.06 update on 06GRC power costs.xls Chart 2_Power Costs - Comparison bx Rbtl-Staff-Jt-PC 4" xfId="8058"/>
    <cellStyle name="_VC 6.15.06 update on 06GRC power costs.xls Chart 2_Power Costs - Comparison bx Rbtl-Staff-Jt-PC_Adj Bench DR 3 for Initial Briefs (Electric)" xfId="2287"/>
    <cellStyle name="_VC 6.15.06 update on 06GRC power costs.xls Chart 2_Power Costs - Comparison bx Rbtl-Staff-Jt-PC_Adj Bench DR 3 for Initial Briefs (Electric) 2" xfId="2288"/>
    <cellStyle name="_VC 6.15.06 update on 06GRC power costs.xls Chart 2_Power Costs - Comparison bx Rbtl-Staff-Jt-PC_Adj Bench DR 3 for Initial Briefs (Electric) 2 2" xfId="8059"/>
    <cellStyle name="_VC 6.15.06 update on 06GRC power costs.xls Chart 2_Power Costs - Comparison bx Rbtl-Staff-Jt-PC_Adj Bench DR 3 for Initial Briefs (Electric) 2 3" xfId="8060"/>
    <cellStyle name="_VC 6.15.06 update on 06GRC power costs.xls Chart 2_Power Costs - Comparison bx Rbtl-Staff-Jt-PC_Adj Bench DR 3 for Initial Briefs (Electric) 3" xfId="8061"/>
    <cellStyle name="_VC 6.15.06 update on 06GRC power costs.xls Chart 2_Power Costs - Comparison bx Rbtl-Staff-Jt-PC_Adj Bench DR 3 for Initial Briefs (Electric) 4" xfId="8062"/>
    <cellStyle name="_VC 6.15.06 update on 06GRC power costs.xls Chart 2_Power Costs - Comparison bx Rbtl-Staff-Jt-PC_Electric Rev Req Model (2009 GRC) Rebuttal" xfId="2289"/>
    <cellStyle name="_VC 6.15.06 update on 06GRC power costs.xls Chart 2_Power Costs - Comparison bx Rbtl-Staff-Jt-PC_Electric Rev Req Model (2009 GRC) Rebuttal 2" xfId="2290"/>
    <cellStyle name="_VC 6.15.06 update on 06GRC power costs.xls Chart 2_Power Costs - Comparison bx Rbtl-Staff-Jt-PC_Electric Rev Req Model (2009 GRC) Rebuttal 2 2" xfId="8063"/>
    <cellStyle name="_VC 6.15.06 update on 06GRC power costs.xls Chart 2_Power Costs - Comparison bx Rbtl-Staff-Jt-PC_Electric Rev Req Model (2009 GRC) Rebuttal 2 3" xfId="8064"/>
    <cellStyle name="_VC 6.15.06 update on 06GRC power costs.xls Chart 2_Power Costs - Comparison bx Rbtl-Staff-Jt-PC_Electric Rev Req Model (2009 GRC) Rebuttal 3" xfId="8065"/>
    <cellStyle name="_VC 6.15.06 update on 06GRC power costs.xls Chart 2_Power Costs - Comparison bx Rbtl-Staff-Jt-PC_Electric Rev Req Model (2009 GRC) Rebuttal 4" xfId="8066"/>
    <cellStyle name="_VC 6.15.06 update on 06GRC power costs.xls Chart 2_Power Costs - Comparison bx Rbtl-Staff-Jt-PC_Electric Rev Req Model (2009 GRC) Rebuttal REmoval of New  WH Solar AdjustMI" xfId="2291"/>
    <cellStyle name="_VC 6.15.06 update on 06GRC power costs.xls Chart 2_Power Costs - Comparison bx Rbtl-Staff-Jt-PC_Electric Rev Req Model (2009 GRC) Rebuttal REmoval of New  WH Solar AdjustMI 2" xfId="2292"/>
    <cellStyle name="_VC 6.15.06 update on 06GRC power costs.xls Chart 2_Power Costs - Comparison bx Rbtl-Staff-Jt-PC_Electric Rev Req Model (2009 GRC) Rebuttal REmoval of New  WH Solar AdjustMI 2 2" xfId="8067"/>
    <cellStyle name="_VC 6.15.06 update on 06GRC power costs.xls Chart 2_Power Costs - Comparison bx Rbtl-Staff-Jt-PC_Electric Rev Req Model (2009 GRC) Rebuttal REmoval of New  WH Solar AdjustMI 2 3" xfId="8068"/>
    <cellStyle name="_VC 6.15.06 update on 06GRC power costs.xls Chart 2_Power Costs - Comparison bx Rbtl-Staff-Jt-PC_Electric Rev Req Model (2009 GRC) Rebuttal REmoval of New  WH Solar AdjustMI 3" xfId="8069"/>
    <cellStyle name="_VC 6.15.06 update on 06GRC power costs.xls Chart 2_Power Costs - Comparison bx Rbtl-Staff-Jt-PC_Electric Rev Req Model (2009 GRC) Rebuttal REmoval of New  WH Solar AdjustMI 4" xfId="8070"/>
    <cellStyle name="_VC 6.15.06 update on 06GRC power costs.xls Chart 2_Power Costs - Comparison bx Rbtl-Staff-Jt-PC_Electric Rev Req Model (2009 GRC) Revised 01-18-2010" xfId="2293"/>
    <cellStyle name="_VC 6.15.06 update on 06GRC power costs.xls Chart 2_Power Costs - Comparison bx Rbtl-Staff-Jt-PC_Electric Rev Req Model (2009 GRC) Revised 01-18-2010 2" xfId="2294"/>
    <cellStyle name="_VC 6.15.06 update on 06GRC power costs.xls Chart 2_Power Costs - Comparison bx Rbtl-Staff-Jt-PC_Electric Rev Req Model (2009 GRC) Revised 01-18-2010 2 2" xfId="8071"/>
    <cellStyle name="_VC 6.15.06 update on 06GRC power costs.xls Chart 2_Power Costs - Comparison bx Rbtl-Staff-Jt-PC_Electric Rev Req Model (2009 GRC) Revised 01-18-2010 2 3" xfId="8072"/>
    <cellStyle name="_VC 6.15.06 update on 06GRC power costs.xls Chart 2_Power Costs - Comparison bx Rbtl-Staff-Jt-PC_Electric Rev Req Model (2009 GRC) Revised 01-18-2010 3" xfId="8073"/>
    <cellStyle name="_VC 6.15.06 update on 06GRC power costs.xls Chart 2_Power Costs - Comparison bx Rbtl-Staff-Jt-PC_Electric Rev Req Model (2009 GRC) Revised 01-18-2010 4" xfId="8074"/>
    <cellStyle name="_VC 6.15.06 update on 06GRC power costs.xls Chart 2_Power Costs - Comparison bx Rbtl-Staff-Jt-PC_Final Order Electric EXHIBIT A-1" xfId="2295"/>
    <cellStyle name="_VC 6.15.06 update on 06GRC power costs.xls Chart 2_Power Costs - Comparison bx Rbtl-Staff-Jt-PC_Final Order Electric EXHIBIT A-1 2" xfId="2296"/>
    <cellStyle name="_VC 6.15.06 update on 06GRC power costs.xls Chart 2_Power Costs - Comparison bx Rbtl-Staff-Jt-PC_Final Order Electric EXHIBIT A-1 2 2" xfId="8075"/>
    <cellStyle name="_VC 6.15.06 update on 06GRC power costs.xls Chart 2_Power Costs - Comparison bx Rbtl-Staff-Jt-PC_Final Order Electric EXHIBIT A-1 2 3" xfId="8076"/>
    <cellStyle name="_VC 6.15.06 update on 06GRC power costs.xls Chart 2_Power Costs - Comparison bx Rbtl-Staff-Jt-PC_Final Order Electric EXHIBIT A-1 3" xfId="8077"/>
    <cellStyle name="_VC 6.15.06 update on 06GRC power costs.xls Chart 2_Power Costs - Comparison bx Rbtl-Staff-Jt-PC_Final Order Electric EXHIBIT A-1 4" xfId="8078"/>
    <cellStyle name="_VC 6.15.06 update on 06GRC power costs.xls Chart 2_Production Adj 4.37" xfId="2297"/>
    <cellStyle name="_VC 6.15.06 update on 06GRC power costs.xls Chart 2_Production Adj 4.37 2" xfId="2298"/>
    <cellStyle name="_VC 6.15.06 update on 06GRC power costs.xls Chart 2_Production Adj 4.37 2 2" xfId="8079"/>
    <cellStyle name="_VC 6.15.06 update on 06GRC power costs.xls Chart 2_Production Adj 4.37 2 3" xfId="8080"/>
    <cellStyle name="_VC 6.15.06 update on 06GRC power costs.xls Chart 2_Production Adj 4.37 3" xfId="8081"/>
    <cellStyle name="_VC 6.15.06 update on 06GRC power costs.xls Chart 2_Purchased Power Adj 4.03" xfId="2299"/>
    <cellStyle name="_VC 6.15.06 update on 06GRC power costs.xls Chart 2_Purchased Power Adj 4.03 2" xfId="2300"/>
    <cellStyle name="_VC 6.15.06 update on 06GRC power costs.xls Chart 2_Purchased Power Adj 4.03 2 2" xfId="8082"/>
    <cellStyle name="_VC 6.15.06 update on 06GRC power costs.xls Chart 2_Purchased Power Adj 4.03 2 3" xfId="8083"/>
    <cellStyle name="_VC 6.15.06 update on 06GRC power costs.xls Chart 2_Purchased Power Adj 4.03 3" xfId="8084"/>
    <cellStyle name="_VC 6.15.06 update on 06GRC power costs.xls Chart 2_Rebuttal Power Costs" xfId="2301"/>
    <cellStyle name="_VC 6.15.06 update on 06GRC power costs.xls Chart 2_Rebuttal Power Costs 2" xfId="2302"/>
    <cellStyle name="_VC 6.15.06 update on 06GRC power costs.xls Chart 2_Rebuttal Power Costs 2 2" xfId="8085"/>
    <cellStyle name="_VC 6.15.06 update on 06GRC power costs.xls Chart 2_Rebuttal Power Costs 2 3" xfId="8086"/>
    <cellStyle name="_VC 6.15.06 update on 06GRC power costs.xls Chart 2_Rebuttal Power Costs 3" xfId="8087"/>
    <cellStyle name="_VC 6.15.06 update on 06GRC power costs.xls Chart 2_Rebuttal Power Costs 4" xfId="8088"/>
    <cellStyle name="_VC 6.15.06 update on 06GRC power costs.xls Chart 2_Rebuttal Power Costs_Adj Bench DR 3 for Initial Briefs (Electric)" xfId="2303"/>
    <cellStyle name="_VC 6.15.06 update on 06GRC power costs.xls Chart 2_Rebuttal Power Costs_Adj Bench DR 3 for Initial Briefs (Electric) 2" xfId="2304"/>
    <cellStyle name="_VC 6.15.06 update on 06GRC power costs.xls Chart 2_Rebuttal Power Costs_Adj Bench DR 3 for Initial Briefs (Electric) 2 2" xfId="8089"/>
    <cellStyle name="_VC 6.15.06 update on 06GRC power costs.xls Chart 2_Rebuttal Power Costs_Adj Bench DR 3 for Initial Briefs (Electric) 2 3" xfId="8090"/>
    <cellStyle name="_VC 6.15.06 update on 06GRC power costs.xls Chart 2_Rebuttal Power Costs_Adj Bench DR 3 for Initial Briefs (Electric) 3" xfId="8091"/>
    <cellStyle name="_VC 6.15.06 update on 06GRC power costs.xls Chart 2_Rebuttal Power Costs_Adj Bench DR 3 for Initial Briefs (Electric) 4" xfId="8092"/>
    <cellStyle name="_VC 6.15.06 update on 06GRC power costs.xls Chart 2_Rebuttal Power Costs_Electric Rev Req Model (2009 GRC) Rebuttal" xfId="2305"/>
    <cellStyle name="_VC 6.15.06 update on 06GRC power costs.xls Chart 2_Rebuttal Power Costs_Electric Rev Req Model (2009 GRC) Rebuttal 2" xfId="2306"/>
    <cellStyle name="_VC 6.15.06 update on 06GRC power costs.xls Chart 2_Rebuttal Power Costs_Electric Rev Req Model (2009 GRC) Rebuttal 2 2" xfId="8093"/>
    <cellStyle name="_VC 6.15.06 update on 06GRC power costs.xls Chart 2_Rebuttal Power Costs_Electric Rev Req Model (2009 GRC) Rebuttal 2 3" xfId="8094"/>
    <cellStyle name="_VC 6.15.06 update on 06GRC power costs.xls Chart 2_Rebuttal Power Costs_Electric Rev Req Model (2009 GRC) Rebuttal 3" xfId="8095"/>
    <cellStyle name="_VC 6.15.06 update on 06GRC power costs.xls Chart 2_Rebuttal Power Costs_Electric Rev Req Model (2009 GRC) Rebuttal 4" xfId="8096"/>
    <cellStyle name="_VC 6.15.06 update on 06GRC power costs.xls Chart 2_Rebuttal Power Costs_Electric Rev Req Model (2009 GRC) Rebuttal REmoval of New  WH Solar AdjustMI" xfId="2307"/>
    <cellStyle name="_VC 6.15.06 update on 06GRC power costs.xls Chart 2_Rebuttal Power Costs_Electric Rev Req Model (2009 GRC) Rebuttal REmoval of New  WH Solar AdjustMI 2" xfId="2308"/>
    <cellStyle name="_VC 6.15.06 update on 06GRC power costs.xls Chart 2_Rebuttal Power Costs_Electric Rev Req Model (2009 GRC) Rebuttal REmoval of New  WH Solar AdjustMI 2 2" xfId="8097"/>
    <cellStyle name="_VC 6.15.06 update on 06GRC power costs.xls Chart 2_Rebuttal Power Costs_Electric Rev Req Model (2009 GRC) Rebuttal REmoval of New  WH Solar AdjustMI 2 3" xfId="8098"/>
    <cellStyle name="_VC 6.15.06 update on 06GRC power costs.xls Chart 2_Rebuttal Power Costs_Electric Rev Req Model (2009 GRC) Rebuttal REmoval of New  WH Solar AdjustMI 3" xfId="8099"/>
    <cellStyle name="_VC 6.15.06 update on 06GRC power costs.xls Chart 2_Rebuttal Power Costs_Electric Rev Req Model (2009 GRC) Rebuttal REmoval of New  WH Solar AdjustMI 4" xfId="8100"/>
    <cellStyle name="_VC 6.15.06 update on 06GRC power costs.xls Chart 2_Rebuttal Power Costs_Electric Rev Req Model (2009 GRC) Revised 01-18-2010" xfId="2309"/>
    <cellStyle name="_VC 6.15.06 update on 06GRC power costs.xls Chart 2_Rebuttal Power Costs_Electric Rev Req Model (2009 GRC) Revised 01-18-2010 2" xfId="2310"/>
    <cellStyle name="_VC 6.15.06 update on 06GRC power costs.xls Chart 2_Rebuttal Power Costs_Electric Rev Req Model (2009 GRC) Revised 01-18-2010 2 2" xfId="8101"/>
    <cellStyle name="_VC 6.15.06 update on 06GRC power costs.xls Chart 2_Rebuttal Power Costs_Electric Rev Req Model (2009 GRC) Revised 01-18-2010 2 3" xfId="8102"/>
    <cellStyle name="_VC 6.15.06 update on 06GRC power costs.xls Chart 2_Rebuttal Power Costs_Electric Rev Req Model (2009 GRC) Revised 01-18-2010 3" xfId="8103"/>
    <cellStyle name="_VC 6.15.06 update on 06GRC power costs.xls Chart 2_Rebuttal Power Costs_Electric Rev Req Model (2009 GRC) Revised 01-18-2010 4" xfId="8104"/>
    <cellStyle name="_VC 6.15.06 update on 06GRC power costs.xls Chart 2_Rebuttal Power Costs_Final Order Electric EXHIBIT A-1" xfId="2311"/>
    <cellStyle name="_VC 6.15.06 update on 06GRC power costs.xls Chart 2_Rebuttal Power Costs_Final Order Electric EXHIBIT A-1 2" xfId="2312"/>
    <cellStyle name="_VC 6.15.06 update on 06GRC power costs.xls Chart 2_Rebuttal Power Costs_Final Order Electric EXHIBIT A-1 2 2" xfId="8105"/>
    <cellStyle name="_VC 6.15.06 update on 06GRC power costs.xls Chart 2_Rebuttal Power Costs_Final Order Electric EXHIBIT A-1 2 3" xfId="8106"/>
    <cellStyle name="_VC 6.15.06 update on 06GRC power costs.xls Chart 2_Rebuttal Power Costs_Final Order Electric EXHIBIT A-1 3" xfId="8107"/>
    <cellStyle name="_VC 6.15.06 update on 06GRC power costs.xls Chart 2_Rebuttal Power Costs_Final Order Electric EXHIBIT A-1 4" xfId="8108"/>
    <cellStyle name="_VC 6.15.06 update on 06GRC power costs.xls Chart 2_RECS vs PTC's w Interest 6-28-10" xfId="8109"/>
    <cellStyle name="_VC 6.15.06 update on 06GRC power costs.xls Chart 2_ROR &amp; CONV FACTOR" xfId="2313"/>
    <cellStyle name="_VC 6.15.06 update on 06GRC power costs.xls Chart 2_ROR &amp; CONV FACTOR 2" xfId="2314"/>
    <cellStyle name="_VC 6.15.06 update on 06GRC power costs.xls Chart 2_ROR &amp; CONV FACTOR 2 2" xfId="8110"/>
    <cellStyle name="_VC 6.15.06 update on 06GRC power costs.xls Chart 2_ROR &amp; CONV FACTOR 2 3" xfId="8111"/>
    <cellStyle name="_VC 6.15.06 update on 06GRC power costs.xls Chart 2_ROR &amp; CONV FACTOR 3" xfId="8112"/>
    <cellStyle name="_VC 6.15.06 update on 06GRC power costs.xls Chart 2_ROR &amp; CONV FACTOR 4" xfId="8113"/>
    <cellStyle name="_VC 6.15.06 update on 06GRC power costs.xls Chart 2_ROR 5.02" xfId="2315"/>
    <cellStyle name="_VC 6.15.06 update on 06GRC power costs.xls Chart 2_ROR 5.02 2" xfId="2316"/>
    <cellStyle name="_VC 6.15.06 update on 06GRC power costs.xls Chart 2_ROR 5.02 2 2" xfId="8114"/>
    <cellStyle name="_VC 6.15.06 update on 06GRC power costs.xls Chart 2_ROR 5.02 2 3" xfId="8115"/>
    <cellStyle name="_VC 6.15.06 update on 06GRC power costs.xls Chart 2_ROR 5.02 3" xfId="8116"/>
    <cellStyle name="_VC 6.15.06 update on 06GRC power costs.xls Chart 2_Wind Integration 10GRC" xfId="8117"/>
    <cellStyle name="_VC 6.15.06 update on 06GRC power costs.xls Chart 2_Wind Integration 10GRC 2" xfId="8118"/>
    <cellStyle name="_VC 6.15.06 update on 06GRC power costs.xls Chart 3" xfId="2317"/>
    <cellStyle name="_VC 6.15.06 update on 06GRC power costs.xls Chart 3 2" xfId="2318"/>
    <cellStyle name="_VC 6.15.06 update on 06GRC power costs.xls Chart 3 2 2" xfId="2319"/>
    <cellStyle name="_VC 6.15.06 update on 06GRC power costs.xls Chart 3 2 2 2" xfId="8119"/>
    <cellStyle name="_VC 6.15.06 update on 06GRC power costs.xls Chart 3 2 2 3" xfId="8120"/>
    <cellStyle name="_VC 6.15.06 update on 06GRC power costs.xls Chart 3 2 3" xfId="8121"/>
    <cellStyle name="_VC 6.15.06 update on 06GRC power costs.xls Chart 3 2 4" xfId="8122"/>
    <cellStyle name="_VC 6.15.06 update on 06GRC power costs.xls Chart 3 3" xfId="2320"/>
    <cellStyle name="_VC 6.15.06 update on 06GRC power costs.xls Chart 3 3 2" xfId="2321"/>
    <cellStyle name="_VC 6.15.06 update on 06GRC power costs.xls Chart 3 3 2 2" xfId="8123"/>
    <cellStyle name="_VC 6.15.06 update on 06GRC power costs.xls Chart 3 3 2 3" xfId="8124"/>
    <cellStyle name="_VC 6.15.06 update on 06GRC power costs.xls Chart 3 3 3" xfId="2322"/>
    <cellStyle name="_VC 6.15.06 update on 06GRC power costs.xls Chart 3 3 3 2" xfId="8125"/>
    <cellStyle name="_VC 6.15.06 update on 06GRC power costs.xls Chart 3 3 3 3" xfId="8126"/>
    <cellStyle name="_VC 6.15.06 update on 06GRC power costs.xls Chart 3 3 4" xfId="2323"/>
    <cellStyle name="_VC 6.15.06 update on 06GRC power costs.xls Chart 3 3 4 2" xfId="8127"/>
    <cellStyle name="_VC 6.15.06 update on 06GRC power costs.xls Chart 3 3 4 3" xfId="8128"/>
    <cellStyle name="_VC 6.15.06 update on 06GRC power costs.xls Chart 3 4" xfId="2324"/>
    <cellStyle name="_VC 6.15.06 update on 06GRC power costs.xls Chart 3 4 2" xfId="8129"/>
    <cellStyle name="_VC 6.15.06 update on 06GRC power costs.xls Chart 3 4 3" xfId="8130"/>
    <cellStyle name="_VC 6.15.06 update on 06GRC power costs.xls Chart 3 5" xfId="8131"/>
    <cellStyle name="_VC 6.15.06 update on 06GRC power costs.xls Chart 3 6" xfId="8132"/>
    <cellStyle name="_VC 6.15.06 update on 06GRC power costs.xls Chart 3 7" xfId="8133"/>
    <cellStyle name="_VC 6.15.06 update on 06GRC power costs.xls Chart 3_04 07E Wild Horse Wind Expansion (C) (2)" xfId="2325"/>
    <cellStyle name="_VC 6.15.06 update on 06GRC power costs.xls Chart 3_04 07E Wild Horse Wind Expansion (C) (2) 2" xfId="2326"/>
    <cellStyle name="_VC 6.15.06 update on 06GRC power costs.xls Chart 3_04 07E Wild Horse Wind Expansion (C) (2) 2 2" xfId="8134"/>
    <cellStyle name="_VC 6.15.06 update on 06GRC power costs.xls Chart 3_04 07E Wild Horse Wind Expansion (C) (2) 2 3" xfId="8135"/>
    <cellStyle name="_VC 6.15.06 update on 06GRC power costs.xls Chart 3_04 07E Wild Horse Wind Expansion (C) (2) 3" xfId="8136"/>
    <cellStyle name="_VC 6.15.06 update on 06GRC power costs.xls Chart 3_04 07E Wild Horse Wind Expansion (C) (2) 4" xfId="8137"/>
    <cellStyle name="_VC 6.15.06 update on 06GRC power costs.xls Chart 3_04 07E Wild Horse Wind Expansion (C) (2)_Adj Bench DR 3 for Initial Briefs (Electric)" xfId="2327"/>
    <cellStyle name="_VC 6.15.06 update on 06GRC power costs.xls Chart 3_04 07E Wild Horse Wind Expansion (C) (2)_Adj Bench DR 3 for Initial Briefs (Electric) 2" xfId="2328"/>
    <cellStyle name="_VC 6.15.06 update on 06GRC power costs.xls Chart 3_04 07E Wild Horse Wind Expansion (C) (2)_Adj Bench DR 3 for Initial Briefs (Electric) 2 2" xfId="8138"/>
    <cellStyle name="_VC 6.15.06 update on 06GRC power costs.xls Chart 3_04 07E Wild Horse Wind Expansion (C) (2)_Adj Bench DR 3 for Initial Briefs (Electric) 2 3" xfId="8139"/>
    <cellStyle name="_VC 6.15.06 update on 06GRC power costs.xls Chart 3_04 07E Wild Horse Wind Expansion (C) (2)_Adj Bench DR 3 for Initial Briefs (Electric) 3" xfId="8140"/>
    <cellStyle name="_VC 6.15.06 update on 06GRC power costs.xls Chart 3_04 07E Wild Horse Wind Expansion (C) (2)_Adj Bench DR 3 for Initial Briefs (Electric) 4" xfId="8141"/>
    <cellStyle name="_VC 6.15.06 update on 06GRC power costs.xls Chart 3_04 07E Wild Horse Wind Expansion (C) (2)_Book1" xfId="8142"/>
    <cellStyle name="_VC 6.15.06 update on 06GRC power costs.xls Chart 3_04 07E Wild Horse Wind Expansion (C) (2)_Electric Rev Req Model (2009 GRC) " xfId="2329"/>
    <cellStyle name="_VC 6.15.06 update on 06GRC power costs.xls Chart 3_04 07E Wild Horse Wind Expansion (C) (2)_Electric Rev Req Model (2009 GRC)  2" xfId="2330"/>
    <cellStyle name="_VC 6.15.06 update on 06GRC power costs.xls Chart 3_04 07E Wild Horse Wind Expansion (C) (2)_Electric Rev Req Model (2009 GRC)  2 2" xfId="8143"/>
    <cellStyle name="_VC 6.15.06 update on 06GRC power costs.xls Chart 3_04 07E Wild Horse Wind Expansion (C) (2)_Electric Rev Req Model (2009 GRC)  2 3" xfId="8144"/>
    <cellStyle name="_VC 6.15.06 update on 06GRC power costs.xls Chart 3_04 07E Wild Horse Wind Expansion (C) (2)_Electric Rev Req Model (2009 GRC)  3" xfId="8145"/>
    <cellStyle name="_VC 6.15.06 update on 06GRC power costs.xls Chart 3_04 07E Wild Horse Wind Expansion (C) (2)_Electric Rev Req Model (2009 GRC)  4" xfId="8146"/>
    <cellStyle name="_VC 6.15.06 update on 06GRC power costs.xls Chart 3_04 07E Wild Horse Wind Expansion (C) (2)_Electric Rev Req Model (2009 GRC) Rebuttal" xfId="2331"/>
    <cellStyle name="_VC 6.15.06 update on 06GRC power costs.xls Chart 3_04 07E Wild Horse Wind Expansion (C) (2)_Electric Rev Req Model (2009 GRC) Rebuttal 2" xfId="2332"/>
    <cellStyle name="_VC 6.15.06 update on 06GRC power costs.xls Chart 3_04 07E Wild Horse Wind Expansion (C) (2)_Electric Rev Req Model (2009 GRC) Rebuttal 2 2" xfId="8147"/>
    <cellStyle name="_VC 6.15.06 update on 06GRC power costs.xls Chart 3_04 07E Wild Horse Wind Expansion (C) (2)_Electric Rev Req Model (2009 GRC) Rebuttal 2 3" xfId="8148"/>
    <cellStyle name="_VC 6.15.06 update on 06GRC power costs.xls Chart 3_04 07E Wild Horse Wind Expansion (C) (2)_Electric Rev Req Model (2009 GRC) Rebuttal 3" xfId="8149"/>
    <cellStyle name="_VC 6.15.06 update on 06GRC power costs.xls Chart 3_04 07E Wild Horse Wind Expansion (C) (2)_Electric Rev Req Model (2009 GRC) Rebuttal 4" xfId="8150"/>
    <cellStyle name="_VC 6.15.06 update on 06GRC power costs.xls Chart 3_04 07E Wild Horse Wind Expansion (C) (2)_Electric Rev Req Model (2009 GRC) Rebuttal REmoval of New  WH Solar AdjustMI" xfId="2333"/>
    <cellStyle name="_VC 6.15.06 update on 06GRC power costs.xls Chart 3_04 07E Wild Horse Wind Expansion (C) (2)_Electric Rev Req Model (2009 GRC) Rebuttal REmoval of New  WH Solar AdjustMI 2" xfId="2334"/>
    <cellStyle name="_VC 6.15.06 update on 06GRC power costs.xls Chart 3_04 07E Wild Horse Wind Expansion (C) (2)_Electric Rev Req Model (2009 GRC) Rebuttal REmoval of New  WH Solar AdjustMI 2 2" xfId="8151"/>
    <cellStyle name="_VC 6.15.06 update on 06GRC power costs.xls Chart 3_04 07E Wild Horse Wind Expansion (C) (2)_Electric Rev Req Model (2009 GRC) Rebuttal REmoval of New  WH Solar AdjustMI 2 3" xfId="8152"/>
    <cellStyle name="_VC 6.15.06 update on 06GRC power costs.xls Chart 3_04 07E Wild Horse Wind Expansion (C) (2)_Electric Rev Req Model (2009 GRC) Rebuttal REmoval of New  WH Solar AdjustMI 3" xfId="8153"/>
    <cellStyle name="_VC 6.15.06 update on 06GRC power costs.xls Chart 3_04 07E Wild Horse Wind Expansion (C) (2)_Electric Rev Req Model (2009 GRC) Rebuttal REmoval of New  WH Solar AdjustMI 4" xfId="8154"/>
    <cellStyle name="_VC 6.15.06 update on 06GRC power costs.xls Chart 3_04 07E Wild Horse Wind Expansion (C) (2)_Electric Rev Req Model (2009 GRC) Revised 01-18-2010" xfId="2335"/>
    <cellStyle name="_VC 6.15.06 update on 06GRC power costs.xls Chart 3_04 07E Wild Horse Wind Expansion (C) (2)_Electric Rev Req Model (2009 GRC) Revised 01-18-2010 2" xfId="2336"/>
    <cellStyle name="_VC 6.15.06 update on 06GRC power costs.xls Chart 3_04 07E Wild Horse Wind Expansion (C) (2)_Electric Rev Req Model (2009 GRC) Revised 01-18-2010 2 2" xfId="8155"/>
    <cellStyle name="_VC 6.15.06 update on 06GRC power costs.xls Chart 3_04 07E Wild Horse Wind Expansion (C) (2)_Electric Rev Req Model (2009 GRC) Revised 01-18-2010 2 3" xfId="8156"/>
    <cellStyle name="_VC 6.15.06 update on 06GRC power costs.xls Chart 3_04 07E Wild Horse Wind Expansion (C) (2)_Electric Rev Req Model (2009 GRC) Revised 01-18-2010 3" xfId="8157"/>
    <cellStyle name="_VC 6.15.06 update on 06GRC power costs.xls Chart 3_04 07E Wild Horse Wind Expansion (C) (2)_Electric Rev Req Model (2009 GRC) Revised 01-18-2010 4" xfId="8158"/>
    <cellStyle name="_VC 6.15.06 update on 06GRC power costs.xls Chart 3_04 07E Wild Horse Wind Expansion (C) (2)_Electric Rev Req Model (2010 GRC)" xfId="8159"/>
    <cellStyle name="_VC 6.15.06 update on 06GRC power costs.xls Chart 3_04 07E Wild Horse Wind Expansion (C) (2)_Electric Rev Req Model (2010 GRC) SF" xfId="8160"/>
    <cellStyle name="_VC 6.15.06 update on 06GRC power costs.xls Chart 3_04 07E Wild Horse Wind Expansion (C) (2)_Final Order Electric EXHIBIT A-1" xfId="2337"/>
    <cellStyle name="_VC 6.15.06 update on 06GRC power costs.xls Chart 3_04 07E Wild Horse Wind Expansion (C) (2)_Final Order Electric EXHIBIT A-1 2" xfId="2338"/>
    <cellStyle name="_VC 6.15.06 update on 06GRC power costs.xls Chart 3_04 07E Wild Horse Wind Expansion (C) (2)_Final Order Electric EXHIBIT A-1 2 2" xfId="8161"/>
    <cellStyle name="_VC 6.15.06 update on 06GRC power costs.xls Chart 3_04 07E Wild Horse Wind Expansion (C) (2)_Final Order Electric EXHIBIT A-1 2 3" xfId="8162"/>
    <cellStyle name="_VC 6.15.06 update on 06GRC power costs.xls Chart 3_04 07E Wild Horse Wind Expansion (C) (2)_Final Order Electric EXHIBIT A-1 3" xfId="8163"/>
    <cellStyle name="_VC 6.15.06 update on 06GRC power costs.xls Chart 3_04 07E Wild Horse Wind Expansion (C) (2)_Final Order Electric EXHIBIT A-1 4" xfId="8164"/>
    <cellStyle name="_VC 6.15.06 update on 06GRC power costs.xls Chart 3_04 07E Wild Horse Wind Expansion (C) (2)_TENASKA REGULATORY ASSET" xfId="2339"/>
    <cellStyle name="_VC 6.15.06 update on 06GRC power costs.xls Chart 3_04 07E Wild Horse Wind Expansion (C) (2)_TENASKA REGULATORY ASSET 2" xfId="2340"/>
    <cellStyle name="_VC 6.15.06 update on 06GRC power costs.xls Chart 3_04 07E Wild Horse Wind Expansion (C) (2)_TENASKA REGULATORY ASSET 2 2" xfId="8165"/>
    <cellStyle name="_VC 6.15.06 update on 06GRC power costs.xls Chart 3_04 07E Wild Horse Wind Expansion (C) (2)_TENASKA REGULATORY ASSET 2 3" xfId="8166"/>
    <cellStyle name="_VC 6.15.06 update on 06GRC power costs.xls Chart 3_04 07E Wild Horse Wind Expansion (C) (2)_TENASKA REGULATORY ASSET 3" xfId="8167"/>
    <cellStyle name="_VC 6.15.06 update on 06GRC power costs.xls Chart 3_04 07E Wild Horse Wind Expansion (C) (2)_TENASKA REGULATORY ASSET 4" xfId="8168"/>
    <cellStyle name="_VC 6.15.06 update on 06GRC power costs.xls Chart 3_16.37E Wild Horse Expansion DeferralRevwrkingfile SF" xfId="2341"/>
    <cellStyle name="_VC 6.15.06 update on 06GRC power costs.xls Chart 3_16.37E Wild Horse Expansion DeferralRevwrkingfile SF 2" xfId="2342"/>
    <cellStyle name="_VC 6.15.06 update on 06GRC power costs.xls Chart 3_16.37E Wild Horse Expansion DeferralRevwrkingfile SF 2 2" xfId="8169"/>
    <cellStyle name="_VC 6.15.06 update on 06GRC power costs.xls Chart 3_16.37E Wild Horse Expansion DeferralRevwrkingfile SF 2 3" xfId="8170"/>
    <cellStyle name="_VC 6.15.06 update on 06GRC power costs.xls Chart 3_16.37E Wild Horse Expansion DeferralRevwrkingfile SF 3" xfId="8171"/>
    <cellStyle name="_VC 6.15.06 update on 06GRC power costs.xls Chart 3_16.37E Wild Horse Expansion DeferralRevwrkingfile SF 4" xfId="8172"/>
    <cellStyle name="_VC 6.15.06 update on 06GRC power costs.xls Chart 3_2009 Compliance Filing PCA Exhibits for GRC" xfId="8173"/>
    <cellStyle name="_VC 6.15.06 update on 06GRC power costs.xls Chart 3_2009 Compliance Filing PCA Exhibits for GRC 2" xfId="8174"/>
    <cellStyle name="_VC 6.15.06 update on 06GRC power costs.xls Chart 3_2009 GRC Compl Filing - Exhibit D" xfId="8175"/>
    <cellStyle name="_VC 6.15.06 update on 06GRC power costs.xls Chart 3_2009 GRC Compl Filing - Exhibit D 2" xfId="8176"/>
    <cellStyle name="_VC 6.15.06 update on 06GRC power costs.xls Chart 3_2009 GRC Compl Filing - Exhibit D 3" xfId="8177"/>
    <cellStyle name="_VC 6.15.06 update on 06GRC power costs.xls Chart 3_2010 PTC's July1_Dec31 2010 " xfId="8178"/>
    <cellStyle name="_VC 6.15.06 update on 06GRC power costs.xls Chart 3_2010 PTC's Sept10_Aug11 (Version 4)" xfId="8179"/>
    <cellStyle name="_VC 6.15.06 update on 06GRC power costs.xls Chart 3_3.01 Income Statement" xfId="8180"/>
    <cellStyle name="_VC 6.15.06 update on 06GRC power costs.xls Chart 3_4 31 Regulatory Assets and Liabilities  7 06- Exhibit D" xfId="2343"/>
    <cellStyle name="_VC 6.15.06 update on 06GRC power costs.xls Chart 3_4 31 Regulatory Assets and Liabilities  7 06- Exhibit D 2" xfId="2344"/>
    <cellStyle name="_VC 6.15.06 update on 06GRC power costs.xls Chart 3_4 31 Regulatory Assets and Liabilities  7 06- Exhibit D 2 2" xfId="8181"/>
    <cellStyle name="_VC 6.15.06 update on 06GRC power costs.xls Chart 3_4 31 Regulatory Assets and Liabilities  7 06- Exhibit D 2 3" xfId="8182"/>
    <cellStyle name="_VC 6.15.06 update on 06GRC power costs.xls Chart 3_4 31 Regulatory Assets and Liabilities  7 06- Exhibit D 3" xfId="8183"/>
    <cellStyle name="_VC 6.15.06 update on 06GRC power costs.xls Chart 3_4 31 Regulatory Assets and Liabilities  7 06- Exhibit D 4" xfId="8184"/>
    <cellStyle name="_VC 6.15.06 update on 06GRC power costs.xls Chart 3_4 31 Regulatory Assets and Liabilities  7 06- Exhibit D_NIM Summary" xfId="8185"/>
    <cellStyle name="_VC 6.15.06 update on 06GRC power costs.xls Chart 3_4 31 Regulatory Assets and Liabilities  7 06- Exhibit D_NIM Summary 2" xfId="8186"/>
    <cellStyle name="_VC 6.15.06 update on 06GRC power costs.xls Chart 3_4 32 Regulatory Assets and Liabilities  7 06- Exhibit D" xfId="2345"/>
    <cellStyle name="_VC 6.15.06 update on 06GRC power costs.xls Chart 3_4 32 Regulatory Assets and Liabilities  7 06- Exhibit D 2" xfId="2346"/>
    <cellStyle name="_VC 6.15.06 update on 06GRC power costs.xls Chart 3_4 32 Regulatory Assets and Liabilities  7 06- Exhibit D 2 2" xfId="8187"/>
    <cellStyle name="_VC 6.15.06 update on 06GRC power costs.xls Chart 3_4 32 Regulatory Assets and Liabilities  7 06- Exhibit D 2 3" xfId="8188"/>
    <cellStyle name="_VC 6.15.06 update on 06GRC power costs.xls Chart 3_4 32 Regulatory Assets and Liabilities  7 06- Exhibit D 3" xfId="8189"/>
    <cellStyle name="_VC 6.15.06 update on 06GRC power costs.xls Chart 3_4 32 Regulatory Assets and Liabilities  7 06- Exhibit D 4" xfId="8190"/>
    <cellStyle name="_VC 6.15.06 update on 06GRC power costs.xls Chart 3_4 32 Regulatory Assets and Liabilities  7 06- Exhibit D_NIM Summary" xfId="8191"/>
    <cellStyle name="_VC 6.15.06 update on 06GRC power costs.xls Chart 3_4 32 Regulatory Assets and Liabilities  7 06- Exhibit D_NIM Summary 2" xfId="8192"/>
    <cellStyle name="_VC 6.15.06 update on 06GRC power costs.xls Chart 3_ACCOUNTS" xfId="8193"/>
    <cellStyle name="_VC 6.15.06 update on 06GRC power costs.xls Chart 3_Att B to RECs proceeds proposal" xfId="8194"/>
    <cellStyle name="_VC 6.15.06 update on 06GRC power costs.xls Chart 3_AURORA Total New" xfId="8195"/>
    <cellStyle name="_VC 6.15.06 update on 06GRC power costs.xls Chart 3_AURORA Total New 2" xfId="8196"/>
    <cellStyle name="_VC 6.15.06 update on 06GRC power costs.xls Chart 3_Backup for Attachment B 2010-09-09" xfId="8197"/>
    <cellStyle name="_VC 6.15.06 update on 06GRC power costs.xls Chart 3_Bench Request - Attachment B" xfId="8198"/>
    <cellStyle name="_VC 6.15.06 update on 06GRC power costs.xls Chart 3_Book2" xfId="2347"/>
    <cellStyle name="_VC 6.15.06 update on 06GRC power costs.xls Chart 3_Book2 2" xfId="2348"/>
    <cellStyle name="_VC 6.15.06 update on 06GRC power costs.xls Chart 3_Book2 2 2" xfId="8199"/>
    <cellStyle name="_VC 6.15.06 update on 06GRC power costs.xls Chart 3_Book2 2 3" xfId="8200"/>
    <cellStyle name="_VC 6.15.06 update on 06GRC power costs.xls Chart 3_Book2 3" xfId="8201"/>
    <cellStyle name="_VC 6.15.06 update on 06GRC power costs.xls Chart 3_Book2 4" xfId="8202"/>
    <cellStyle name="_VC 6.15.06 update on 06GRC power costs.xls Chart 3_Book2_Adj Bench DR 3 for Initial Briefs (Electric)" xfId="2349"/>
    <cellStyle name="_VC 6.15.06 update on 06GRC power costs.xls Chart 3_Book2_Adj Bench DR 3 for Initial Briefs (Electric) 2" xfId="2350"/>
    <cellStyle name="_VC 6.15.06 update on 06GRC power costs.xls Chart 3_Book2_Adj Bench DR 3 for Initial Briefs (Electric) 2 2" xfId="8203"/>
    <cellStyle name="_VC 6.15.06 update on 06GRC power costs.xls Chart 3_Book2_Adj Bench DR 3 for Initial Briefs (Electric) 2 3" xfId="8204"/>
    <cellStyle name="_VC 6.15.06 update on 06GRC power costs.xls Chart 3_Book2_Adj Bench DR 3 for Initial Briefs (Electric) 3" xfId="8205"/>
    <cellStyle name="_VC 6.15.06 update on 06GRC power costs.xls Chart 3_Book2_Adj Bench DR 3 for Initial Briefs (Electric) 4" xfId="8206"/>
    <cellStyle name="_VC 6.15.06 update on 06GRC power costs.xls Chart 3_Book2_Electric Rev Req Model (2009 GRC) Rebuttal" xfId="2351"/>
    <cellStyle name="_VC 6.15.06 update on 06GRC power costs.xls Chart 3_Book2_Electric Rev Req Model (2009 GRC) Rebuttal 2" xfId="2352"/>
    <cellStyle name="_VC 6.15.06 update on 06GRC power costs.xls Chart 3_Book2_Electric Rev Req Model (2009 GRC) Rebuttal 2 2" xfId="8207"/>
    <cellStyle name="_VC 6.15.06 update on 06GRC power costs.xls Chart 3_Book2_Electric Rev Req Model (2009 GRC) Rebuttal 2 3" xfId="8208"/>
    <cellStyle name="_VC 6.15.06 update on 06GRC power costs.xls Chart 3_Book2_Electric Rev Req Model (2009 GRC) Rebuttal 3" xfId="8209"/>
    <cellStyle name="_VC 6.15.06 update on 06GRC power costs.xls Chart 3_Book2_Electric Rev Req Model (2009 GRC) Rebuttal 4" xfId="8210"/>
    <cellStyle name="_VC 6.15.06 update on 06GRC power costs.xls Chart 3_Book2_Electric Rev Req Model (2009 GRC) Rebuttal REmoval of New  WH Solar AdjustMI" xfId="2353"/>
    <cellStyle name="_VC 6.15.06 update on 06GRC power costs.xls Chart 3_Book2_Electric Rev Req Model (2009 GRC) Rebuttal REmoval of New  WH Solar AdjustMI 2" xfId="2354"/>
    <cellStyle name="_VC 6.15.06 update on 06GRC power costs.xls Chart 3_Book2_Electric Rev Req Model (2009 GRC) Rebuttal REmoval of New  WH Solar AdjustMI 2 2" xfId="8211"/>
    <cellStyle name="_VC 6.15.06 update on 06GRC power costs.xls Chart 3_Book2_Electric Rev Req Model (2009 GRC) Rebuttal REmoval of New  WH Solar AdjustMI 2 3" xfId="8212"/>
    <cellStyle name="_VC 6.15.06 update on 06GRC power costs.xls Chart 3_Book2_Electric Rev Req Model (2009 GRC) Rebuttal REmoval of New  WH Solar AdjustMI 3" xfId="8213"/>
    <cellStyle name="_VC 6.15.06 update on 06GRC power costs.xls Chart 3_Book2_Electric Rev Req Model (2009 GRC) Rebuttal REmoval of New  WH Solar AdjustMI 4" xfId="8214"/>
    <cellStyle name="_VC 6.15.06 update on 06GRC power costs.xls Chart 3_Book2_Electric Rev Req Model (2009 GRC) Revised 01-18-2010" xfId="2355"/>
    <cellStyle name="_VC 6.15.06 update on 06GRC power costs.xls Chart 3_Book2_Electric Rev Req Model (2009 GRC) Revised 01-18-2010 2" xfId="2356"/>
    <cellStyle name="_VC 6.15.06 update on 06GRC power costs.xls Chart 3_Book2_Electric Rev Req Model (2009 GRC) Revised 01-18-2010 2 2" xfId="8215"/>
    <cellStyle name="_VC 6.15.06 update on 06GRC power costs.xls Chart 3_Book2_Electric Rev Req Model (2009 GRC) Revised 01-18-2010 2 3" xfId="8216"/>
    <cellStyle name="_VC 6.15.06 update on 06GRC power costs.xls Chart 3_Book2_Electric Rev Req Model (2009 GRC) Revised 01-18-2010 3" xfId="8217"/>
    <cellStyle name="_VC 6.15.06 update on 06GRC power costs.xls Chart 3_Book2_Electric Rev Req Model (2009 GRC) Revised 01-18-2010 4" xfId="8218"/>
    <cellStyle name="_VC 6.15.06 update on 06GRC power costs.xls Chart 3_Book2_Final Order Electric EXHIBIT A-1" xfId="2357"/>
    <cellStyle name="_VC 6.15.06 update on 06GRC power costs.xls Chart 3_Book2_Final Order Electric EXHIBIT A-1 2" xfId="2358"/>
    <cellStyle name="_VC 6.15.06 update on 06GRC power costs.xls Chart 3_Book2_Final Order Electric EXHIBIT A-1 2 2" xfId="8219"/>
    <cellStyle name="_VC 6.15.06 update on 06GRC power costs.xls Chart 3_Book2_Final Order Electric EXHIBIT A-1 2 3" xfId="8220"/>
    <cellStyle name="_VC 6.15.06 update on 06GRC power costs.xls Chart 3_Book2_Final Order Electric EXHIBIT A-1 3" xfId="8221"/>
    <cellStyle name="_VC 6.15.06 update on 06GRC power costs.xls Chart 3_Book2_Final Order Electric EXHIBIT A-1 4" xfId="8222"/>
    <cellStyle name="_VC 6.15.06 update on 06GRC power costs.xls Chart 3_Book4" xfId="2359"/>
    <cellStyle name="_VC 6.15.06 update on 06GRC power costs.xls Chart 3_Book4 2" xfId="2360"/>
    <cellStyle name="_VC 6.15.06 update on 06GRC power costs.xls Chart 3_Book4 2 2" xfId="8223"/>
    <cellStyle name="_VC 6.15.06 update on 06GRC power costs.xls Chart 3_Book4 2 3" xfId="8224"/>
    <cellStyle name="_VC 6.15.06 update on 06GRC power costs.xls Chart 3_Book4 3" xfId="8225"/>
    <cellStyle name="_VC 6.15.06 update on 06GRC power costs.xls Chart 3_Book4 4" xfId="8226"/>
    <cellStyle name="_VC 6.15.06 update on 06GRC power costs.xls Chart 3_Book9" xfId="2361"/>
    <cellStyle name="_VC 6.15.06 update on 06GRC power costs.xls Chart 3_Book9 2" xfId="2362"/>
    <cellStyle name="_VC 6.15.06 update on 06GRC power costs.xls Chart 3_Book9 2 2" xfId="8227"/>
    <cellStyle name="_VC 6.15.06 update on 06GRC power costs.xls Chart 3_Book9 2 3" xfId="8228"/>
    <cellStyle name="_VC 6.15.06 update on 06GRC power costs.xls Chart 3_Book9 3" xfId="8229"/>
    <cellStyle name="_VC 6.15.06 update on 06GRC power costs.xls Chart 3_Book9 4" xfId="8230"/>
    <cellStyle name="_VC 6.15.06 update on 06GRC power costs.xls Chart 3_Chelan PUD Power Costs (8-10)" xfId="8231"/>
    <cellStyle name="_VC 6.15.06 update on 06GRC power costs.xls Chart 3_DWH-08 (Rate Spread &amp; Design Workpapers)" xfId="8232"/>
    <cellStyle name="_VC 6.15.06 update on 06GRC power costs.xls Chart 3_Final 2008 PTC Rate Design Workpapers 10.27.08" xfId="8233"/>
    <cellStyle name="_VC 6.15.06 update on 06GRC power costs.xls Chart 3_Gas Rev Req Model (2010 GRC)" xfId="8234"/>
    <cellStyle name="_VC 6.15.06 update on 06GRC power costs.xls Chart 3_INPUTS" xfId="2363"/>
    <cellStyle name="_VC 6.15.06 update on 06GRC power costs.xls Chart 3_INPUTS 2" xfId="2364"/>
    <cellStyle name="_VC 6.15.06 update on 06GRC power costs.xls Chart 3_INPUTS 2 2" xfId="8235"/>
    <cellStyle name="_VC 6.15.06 update on 06GRC power costs.xls Chart 3_INPUTS 2 3" xfId="8236"/>
    <cellStyle name="_VC 6.15.06 update on 06GRC power costs.xls Chart 3_INPUTS 3" xfId="8237"/>
    <cellStyle name="_VC 6.15.06 update on 06GRC power costs.xls Chart 3_INPUTS 4" xfId="8238"/>
    <cellStyle name="_VC 6.15.06 update on 06GRC power costs.xls Chart 3_NIM Summary" xfId="8239"/>
    <cellStyle name="_VC 6.15.06 update on 06GRC power costs.xls Chart 3_NIM Summary 09GRC" xfId="8240"/>
    <cellStyle name="_VC 6.15.06 update on 06GRC power costs.xls Chart 3_NIM Summary 09GRC 2" xfId="8241"/>
    <cellStyle name="_VC 6.15.06 update on 06GRC power costs.xls Chart 3_NIM Summary 2" xfId="8242"/>
    <cellStyle name="_VC 6.15.06 update on 06GRC power costs.xls Chart 3_NIM Summary 3" xfId="8243"/>
    <cellStyle name="_VC 6.15.06 update on 06GRC power costs.xls Chart 3_NIM Summary 4" xfId="8244"/>
    <cellStyle name="_VC 6.15.06 update on 06GRC power costs.xls Chart 3_NIM Summary 5" xfId="8245"/>
    <cellStyle name="_VC 6.15.06 update on 06GRC power costs.xls Chart 3_NIM Summary 6" xfId="8246"/>
    <cellStyle name="_VC 6.15.06 update on 06GRC power costs.xls Chart 3_NIM Summary 7" xfId="8247"/>
    <cellStyle name="_VC 6.15.06 update on 06GRC power costs.xls Chart 3_NIM Summary 8" xfId="8248"/>
    <cellStyle name="_VC 6.15.06 update on 06GRC power costs.xls Chart 3_NIM Summary 9" xfId="8249"/>
    <cellStyle name="_VC 6.15.06 update on 06GRC power costs.xls Chart 3_PCA 10 -  Exhibit D from A Kellogg Jan 2011" xfId="8250"/>
    <cellStyle name="_VC 6.15.06 update on 06GRC power costs.xls Chart 3_PCA 10 -  Exhibit D from A Kellogg July 2011" xfId="8251"/>
    <cellStyle name="_VC 6.15.06 update on 06GRC power costs.xls Chart 3_PCA 10 -  Exhibit D from S Free Rcv'd 12-11" xfId="8252"/>
    <cellStyle name="_VC 6.15.06 update on 06GRC power costs.xls Chart 3_PCA 9 -  Exhibit D April 2010" xfId="8253"/>
    <cellStyle name="_VC 6.15.06 update on 06GRC power costs.xls Chart 3_PCA 9 -  Exhibit D April 2010 (3)" xfId="8254"/>
    <cellStyle name="_VC 6.15.06 update on 06GRC power costs.xls Chart 3_PCA 9 -  Exhibit D April 2010 (3) 2" xfId="8255"/>
    <cellStyle name="_VC 6.15.06 update on 06GRC power costs.xls Chart 3_PCA 9 -  Exhibit D April 2010 2" xfId="8256"/>
    <cellStyle name="_VC 6.15.06 update on 06GRC power costs.xls Chart 3_PCA 9 -  Exhibit D April 2010 3" xfId="8257"/>
    <cellStyle name="_VC 6.15.06 update on 06GRC power costs.xls Chart 3_PCA 9 -  Exhibit D Nov 2010" xfId="8258"/>
    <cellStyle name="_VC 6.15.06 update on 06GRC power costs.xls Chart 3_PCA 9 -  Exhibit D Nov 2010 2" xfId="8259"/>
    <cellStyle name="_VC 6.15.06 update on 06GRC power costs.xls Chart 3_PCA 9 - Exhibit D at August 2010" xfId="8260"/>
    <cellStyle name="_VC 6.15.06 update on 06GRC power costs.xls Chart 3_PCA 9 - Exhibit D at August 2010 2" xfId="8261"/>
    <cellStyle name="_VC 6.15.06 update on 06GRC power costs.xls Chart 3_PCA 9 - Exhibit D June 2010 GRC" xfId="8262"/>
    <cellStyle name="_VC 6.15.06 update on 06GRC power costs.xls Chart 3_PCA 9 - Exhibit D June 2010 GRC 2" xfId="8263"/>
    <cellStyle name="_VC 6.15.06 update on 06GRC power costs.xls Chart 3_Power Costs - Comparison bx Rbtl-Staff-Jt-PC" xfId="2365"/>
    <cellStyle name="_VC 6.15.06 update on 06GRC power costs.xls Chart 3_Power Costs - Comparison bx Rbtl-Staff-Jt-PC 2" xfId="2366"/>
    <cellStyle name="_VC 6.15.06 update on 06GRC power costs.xls Chart 3_Power Costs - Comparison bx Rbtl-Staff-Jt-PC 2 2" xfId="8264"/>
    <cellStyle name="_VC 6.15.06 update on 06GRC power costs.xls Chart 3_Power Costs - Comparison bx Rbtl-Staff-Jt-PC 2 3" xfId="8265"/>
    <cellStyle name="_VC 6.15.06 update on 06GRC power costs.xls Chart 3_Power Costs - Comparison bx Rbtl-Staff-Jt-PC 3" xfId="8266"/>
    <cellStyle name="_VC 6.15.06 update on 06GRC power costs.xls Chart 3_Power Costs - Comparison bx Rbtl-Staff-Jt-PC 4" xfId="8267"/>
    <cellStyle name="_VC 6.15.06 update on 06GRC power costs.xls Chart 3_Power Costs - Comparison bx Rbtl-Staff-Jt-PC_Adj Bench DR 3 for Initial Briefs (Electric)" xfId="2367"/>
    <cellStyle name="_VC 6.15.06 update on 06GRC power costs.xls Chart 3_Power Costs - Comparison bx Rbtl-Staff-Jt-PC_Adj Bench DR 3 for Initial Briefs (Electric) 2" xfId="2368"/>
    <cellStyle name="_VC 6.15.06 update on 06GRC power costs.xls Chart 3_Power Costs - Comparison bx Rbtl-Staff-Jt-PC_Adj Bench DR 3 for Initial Briefs (Electric) 2 2" xfId="8268"/>
    <cellStyle name="_VC 6.15.06 update on 06GRC power costs.xls Chart 3_Power Costs - Comparison bx Rbtl-Staff-Jt-PC_Adj Bench DR 3 for Initial Briefs (Electric) 2 3" xfId="8269"/>
    <cellStyle name="_VC 6.15.06 update on 06GRC power costs.xls Chart 3_Power Costs - Comparison bx Rbtl-Staff-Jt-PC_Adj Bench DR 3 for Initial Briefs (Electric) 3" xfId="8270"/>
    <cellStyle name="_VC 6.15.06 update on 06GRC power costs.xls Chart 3_Power Costs - Comparison bx Rbtl-Staff-Jt-PC_Adj Bench DR 3 for Initial Briefs (Electric) 4" xfId="8271"/>
    <cellStyle name="_VC 6.15.06 update on 06GRC power costs.xls Chart 3_Power Costs - Comparison bx Rbtl-Staff-Jt-PC_Electric Rev Req Model (2009 GRC) Rebuttal" xfId="2369"/>
    <cellStyle name="_VC 6.15.06 update on 06GRC power costs.xls Chart 3_Power Costs - Comparison bx Rbtl-Staff-Jt-PC_Electric Rev Req Model (2009 GRC) Rebuttal 2" xfId="2370"/>
    <cellStyle name="_VC 6.15.06 update on 06GRC power costs.xls Chart 3_Power Costs - Comparison bx Rbtl-Staff-Jt-PC_Electric Rev Req Model (2009 GRC) Rebuttal 2 2" xfId="8272"/>
    <cellStyle name="_VC 6.15.06 update on 06GRC power costs.xls Chart 3_Power Costs - Comparison bx Rbtl-Staff-Jt-PC_Electric Rev Req Model (2009 GRC) Rebuttal 2 3" xfId="8273"/>
    <cellStyle name="_VC 6.15.06 update on 06GRC power costs.xls Chart 3_Power Costs - Comparison bx Rbtl-Staff-Jt-PC_Electric Rev Req Model (2009 GRC) Rebuttal 3" xfId="8274"/>
    <cellStyle name="_VC 6.15.06 update on 06GRC power costs.xls Chart 3_Power Costs - Comparison bx Rbtl-Staff-Jt-PC_Electric Rev Req Model (2009 GRC) Rebuttal 4" xfId="8275"/>
    <cellStyle name="_VC 6.15.06 update on 06GRC power costs.xls Chart 3_Power Costs - Comparison bx Rbtl-Staff-Jt-PC_Electric Rev Req Model (2009 GRC) Rebuttal REmoval of New  WH Solar AdjustMI" xfId="2371"/>
    <cellStyle name="_VC 6.15.06 update on 06GRC power costs.xls Chart 3_Power Costs - Comparison bx Rbtl-Staff-Jt-PC_Electric Rev Req Model (2009 GRC) Rebuttal REmoval of New  WH Solar AdjustMI 2" xfId="2372"/>
    <cellStyle name="_VC 6.15.06 update on 06GRC power costs.xls Chart 3_Power Costs - Comparison bx Rbtl-Staff-Jt-PC_Electric Rev Req Model (2009 GRC) Rebuttal REmoval of New  WH Solar AdjustMI 2 2" xfId="8276"/>
    <cellStyle name="_VC 6.15.06 update on 06GRC power costs.xls Chart 3_Power Costs - Comparison bx Rbtl-Staff-Jt-PC_Electric Rev Req Model (2009 GRC) Rebuttal REmoval of New  WH Solar AdjustMI 2 3" xfId="8277"/>
    <cellStyle name="_VC 6.15.06 update on 06GRC power costs.xls Chart 3_Power Costs - Comparison bx Rbtl-Staff-Jt-PC_Electric Rev Req Model (2009 GRC) Rebuttal REmoval of New  WH Solar AdjustMI 3" xfId="8278"/>
    <cellStyle name="_VC 6.15.06 update on 06GRC power costs.xls Chart 3_Power Costs - Comparison bx Rbtl-Staff-Jt-PC_Electric Rev Req Model (2009 GRC) Rebuttal REmoval of New  WH Solar AdjustMI 4" xfId="8279"/>
    <cellStyle name="_VC 6.15.06 update on 06GRC power costs.xls Chart 3_Power Costs - Comparison bx Rbtl-Staff-Jt-PC_Electric Rev Req Model (2009 GRC) Revised 01-18-2010" xfId="2373"/>
    <cellStyle name="_VC 6.15.06 update on 06GRC power costs.xls Chart 3_Power Costs - Comparison bx Rbtl-Staff-Jt-PC_Electric Rev Req Model (2009 GRC) Revised 01-18-2010 2" xfId="2374"/>
    <cellStyle name="_VC 6.15.06 update on 06GRC power costs.xls Chart 3_Power Costs - Comparison bx Rbtl-Staff-Jt-PC_Electric Rev Req Model (2009 GRC) Revised 01-18-2010 2 2" xfId="8280"/>
    <cellStyle name="_VC 6.15.06 update on 06GRC power costs.xls Chart 3_Power Costs - Comparison bx Rbtl-Staff-Jt-PC_Electric Rev Req Model (2009 GRC) Revised 01-18-2010 2 3" xfId="8281"/>
    <cellStyle name="_VC 6.15.06 update on 06GRC power costs.xls Chart 3_Power Costs - Comparison bx Rbtl-Staff-Jt-PC_Electric Rev Req Model (2009 GRC) Revised 01-18-2010 3" xfId="8282"/>
    <cellStyle name="_VC 6.15.06 update on 06GRC power costs.xls Chart 3_Power Costs - Comparison bx Rbtl-Staff-Jt-PC_Electric Rev Req Model (2009 GRC) Revised 01-18-2010 4" xfId="8283"/>
    <cellStyle name="_VC 6.15.06 update on 06GRC power costs.xls Chart 3_Power Costs - Comparison bx Rbtl-Staff-Jt-PC_Final Order Electric EXHIBIT A-1" xfId="2375"/>
    <cellStyle name="_VC 6.15.06 update on 06GRC power costs.xls Chart 3_Power Costs - Comparison bx Rbtl-Staff-Jt-PC_Final Order Electric EXHIBIT A-1 2" xfId="2376"/>
    <cellStyle name="_VC 6.15.06 update on 06GRC power costs.xls Chart 3_Power Costs - Comparison bx Rbtl-Staff-Jt-PC_Final Order Electric EXHIBIT A-1 2 2" xfId="8284"/>
    <cellStyle name="_VC 6.15.06 update on 06GRC power costs.xls Chart 3_Power Costs - Comparison bx Rbtl-Staff-Jt-PC_Final Order Electric EXHIBIT A-1 2 3" xfId="8285"/>
    <cellStyle name="_VC 6.15.06 update on 06GRC power costs.xls Chart 3_Power Costs - Comparison bx Rbtl-Staff-Jt-PC_Final Order Electric EXHIBIT A-1 3" xfId="8286"/>
    <cellStyle name="_VC 6.15.06 update on 06GRC power costs.xls Chart 3_Power Costs - Comparison bx Rbtl-Staff-Jt-PC_Final Order Electric EXHIBIT A-1 4" xfId="8287"/>
    <cellStyle name="_VC 6.15.06 update on 06GRC power costs.xls Chart 3_Production Adj 4.37" xfId="2377"/>
    <cellStyle name="_VC 6.15.06 update on 06GRC power costs.xls Chart 3_Production Adj 4.37 2" xfId="2378"/>
    <cellStyle name="_VC 6.15.06 update on 06GRC power costs.xls Chart 3_Production Adj 4.37 2 2" xfId="8288"/>
    <cellStyle name="_VC 6.15.06 update on 06GRC power costs.xls Chart 3_Production Adj 4.37 2 3" xfId="8289"/>
    <cellStyle name="_VC 6.15.06 update on 06GRC power costs.xls Chart 3_Production Adj 4.37 3" xfId="8290"/>
    <cellStyle name="_VC 6.15.06 update on 06GRC power costs.xls Chart 3_Purchased Power Adj 4.03" xfId="2379"/>
    <cellStyle name="_VC 6.15.06 update on 06GRC power costs.xls Chart 3_Purchased Power Adj 4.03 2" xfId="2380"/>
    <cellStyle name="_VC 6.15.06 update on 06GRC power costs.xls Chart 3_Purchased Power Adj 4.03 2 2" xfId="8291"/>
    <cellStyle name="_VC 6.15.06 update on 06GRC power costs.xls Chart 3_Purchased Power Adj 4.03 2 3" xfId="8292"/>
    <cellStyle name="_VC 6.15.06 update on 06GRC power costs.xls Chart 3_Purchased Power Adj 4.03 3" xfId="8293"/>
    <cellStyle name="_VC 6.15.06 update on 06GRC power costs.xls Chart 3_Rebuttal Power Costs" xfId="2381"/>
    <cellStyle name="_VC 6.15.06 update on 06GRC power costs.xls Chart 3_Rebuttal Power Costs 2" xfId="2382"/>
    <cellStyle name="_VC 6.15.06 update on 06GRC power costs.xls Chart 3_Rebuttal Power Costs 2 2" xfId="8294"/>
    <cellStyle name="_VC 6.15.06 update on 06GRC power costs.xls Chart 3_Rebuttal Power Costs 2 3" xfId="8295"/>
    <cellStyle name="_VC 6.15.06 update on 06GRC power costs.xls Chart 3_Rebuttal Power Costs 3" xfId="8296"/>
    <cellStyle name="_VC 6.15.06 update on 06GRC power costs.xls Chart 3_Rebuttal Power Costs 4" xfId="8297"/>
    <cellStyle name="_VC 6.15.06 update on 06GRC power costs.xls Chart 3_Rebuttal Power Costs_Adj Bench DR 3 for Initial Briefs (Electric)" xfId="2383"/>
    <cellStyle name="_VC 6.15.06 update on 06GRC power costs.xls Chart 3_Rebuttal Power Costs_Adj Bench DR 3 for Initial Briefs (Electric) 2" xfId="2384"/>
    <cellStyle name="_VC 6.15.06 update on 06GRC power costs.xls Chart 3_Rebuttal Power Costs_Adj Bench DR 3 for Initial Briefs (Electric) 2 2" xfId="8298"/>
    <cellStyle name="_VC 6.15.06 update on 06GRC power costs.xls Chart 3_Rebuttal Power Costs_Adj Bench DR 3 for Initial Briefs (Electric) 2 3" xfId="8299"/>
    <cellStyle name="_VC 6.15.06 update on 06GRC power costs.xls Chart 3_Rebuttal Power Costs_Adj Bench DR 3 for Initial Briefs (Electric) 3" xfId="8300"/>
    <cellStyle name="_VC 6.15.06 update on 06GRC power costs.xls Chart 3_Rebuttal Power Costs_Adj Bench DR 3 for Initial Briefs (Electric) 4" xfId="8301"/>
    <cellStyle name="_VC 6.15.06 update on 06GRC power costs.xls Chart 3_Rebuttal Power Costs_Electric Rev Req Model (2009 GRC) Rebuttal" xfId="2385"/>
    <cellStyle name="_VC 6.15.06 update on 06GRC power costs.xls Chart 3_Rebuttal Power Costs_Electric Rev Req Model (2009 GRC) Rebuttal 2" xfId="2386"/>
    <cellStyle name="_VC 6.15.06 update on 06GRC power costs.xls Chart 3_Rebuttal Power Costs_Electric Rev Req Model (2009 GRC) Rebuttal 2 2" xfId="8302"/>
    <cellStyle name="_VC 6.15.06 update on 06GRC power costs.xls Chart 3_Rebuttal Power Costs_Electric Rev Req Model (2009 GRC) Rebuttal 2 3" xfId="8303"/>
    <cellStyle name="_VC 6.15.06 update on 06GRC power costs.xls Chart 3_Rebuttal Power Costs_Electric Rev Req Model (2009 GRC) Rebuttal 3" xfId="8304"/>
    <cellStyle name="_VC 6.15.06 update on 06GRC power costs.xls Chart 3_Rebuttal Power Costs_Electric Rev Req Model (2009 GRC) Rebuttal 4" xfId="8305"/>
    <cellStyle name="_VC 6.15.06 update on 06GRC power costs.xls Chart 3_Rebuttal Power Costs_Electric Rev Req Model (2009 GRC) Rebuttal REmoval of New  WH Solar AdjustMI" xfId="2387"/>
    <cellStyle name="_VC 6.15.06 update on 06GRC power costs.xls Chart 3_Rebuttal Power Costs_Electric Rev Req Model (2009 GRC) Rebuttal REmoval of New  WH Solar AdjustMI 2" xfId="2388"/>
    <cellStyle name="_VC 6.15.06 update on 06GRC power costs.xls Chart 3_Rebuttal Power Costs_Electric Rev Req Model (2009 GRC) Rebuttal REmoval of New  WH Solar AdjustMI 2 2" xfId="8306"/>
    <cellStyle name="_VC 6.15.06 update on 06GRC power costs.xls Chart 3_Rebuttal Power Costs_Electric Rev Req Model (2009 GRC) Rebuttal REmoval of New  WH Solar AdjustMI 2 3" xfId="8307"/>
    <cellStyle name="_VC 6.15.06 update on 06GRC power costs.xls Chart 3_Rebuttal Power Costs_Electric Rev Req Model (2009 GRC) Rebuttal REmoval of New  WH Solar AdjustMI 3" xfId="8308"/>
    <cellStyle name="_VC 6.15.06 update on 06GRC power costs.xls Chart 3_Rebuttal Power Costs_Electric Rev Req Model (2009 GRC) Rebuttal REmoval of New  WH Solar AdjustMI 4" xfId="8309"/>
    <cellStyle name="_VC 6.15.06 update on 06GRC power costs.xls Chart 3_Rebuttal Power Costs_Electric Rev Req Model (2009 GRC) Revised 01-18-2010" xfId="2389"/>
    <cellStyle name="_VC 6.15.06 update on 06GRC power costs.xls Chart 3_Rebuttal Power Costs_Electric Rev Req Model (2009 GRC) Revised 01-18-2010 2" xfId="2390"/>
    <cellStyle name="_VC 6.15.06 update on 06GRC power costs.xls Chart 3_Rebuttal Power Costs_Electric Rev Req Model (2009 GRC) Revised 01-18-2010 2 2" xfId="8310"/>
    <cellStyle name="_VC 6.15.06 update on 06GRC power costs.xls Chart 3_Rebuttal Power Costs_Electric Rev Req Model (2009 GRC) Revised 01-18-2010 2 3" xfId="8311"/>
    <cellStyle name="_VC 6.15.06 update on 06GRC power costs.xls Chart 3_Rebuttal Power Costs_Electric Rev Req Model (2009 GRC) Revised 01-18-2010 3" xfId="8312"/>
    <cellStyle name="_VC 6.15.06 update on 06GRC power costs.xls Chart 3_Rebuttal Power Costs_Electric Rev Req Model (2009 GRC) Revised 01-18-2010 4" xfId="8313"/>
    <cellStyle name="_VC 6.15.06 update on 06GRC power costs.xls Chart 3_Rebuttal Power Costs_Final Order Electric EXHIBIT A-1" xfId="2391"/>
    <cellStyle name="_VC 6.15.06 update on 06GRC power costs.xls Chart 3_Rebuttal Power Costs_Final Order Electric EXHIBIT A-1 2" xfId="2392"/>
    <cellStyle name="_VC 6.15.06 update on 06GRC power costs.xls Chart 3_Rebuttal Power Costs_Final Order Electric EXHIBIT A-1 2 2" xfId="8314"/>
    <cellStyle name="_VC 6.15.06 update on 06GRC power costs.xls Chart 3_Rebuttal Power Costs_Final Order Electric EXHIBIT A-1 2 3" xfId="8315"/>
    <cellStyle name="_VC 6.15.06 update on 06GRC power costs.xls Chart 3_Rebuttal Power Costs_Final Order Electric EXHIBIT A-1 3" xfId="8316"/>
    <cellStyle name="_VC 6.15.06 update on 06GRC power costs.xls Chart 3_Rebuttal Power Costs_Final Order Electric EXHIBIT A-1 4" xfId="8317"/>
    <cellStyle name="_VC 6.15.06 update on 06GRC power costs.xls Chart 3_RECS vs PTC's w Interest 6-28-10" xfId="8318"/>
    <cellStyle name="_VC 6.15.06 update on 06GRC power costs.xls Chart 3_ROR &amp; CONV FACTOR" xfId="2393"/>
    <cellStyle name="_VC 6.15.06 update on 06GRC power costs.xls Chart 3_ROR &amp; CONV FACTOR 2" xfId="2394"/>
    <cellStyle name="_VC 6.15.06 update on 06GRC power costs.xls Chart 3_ROR &amp; CONV FACTOR 2 2" xfId="8319"/>
    <cellStyle name="_VC 6.15.06 update on 06GRC power costs.xls Chart 3_ROR &amp; CONV FACTOR 2 3" xfId="8320"/>
    <cellStyle name="_VC 6.15.06 update on 06GRC power costs.xls Chart 3_ROR &amp; CONV FACTOR 3" xfId="8321"/>
    <cellStyle name="_VC 6.15.06 update on 06GRC power costs.xls Chart 3_ROR &amp; CONV FACTOR 4" xfId="8322"/>
    <cellStyle name="_VC 6.15.06 update on 06GRC power costs.xls Chart 3_ROR 5.02" xfId="2395"/>
    <cellStyle name="_VC 6.15.06 update on 06GRC power costs.xls Chart 3_ROR 5.02 2" xfId="2396"/>
    <cellStyle name="_VC 6.15.06 update on 06GRC power costs.xls Chart 3_ROR 5.02 2 2" xfId="8323"/>
    <cellStyle name="_VC 6.15.06 update on 06GRC power costs.xls Chart 3_ROR 5.02 2 3" xfId="8324"/>
    <cellStyle name="_VC 6.15.06 update on 06GRC power costs.xls Chart 3_ROR 5.02 3" xfId="8325"/>
    <cellStyle name="_VC 6.15.06 update on 06GRC power costs.xls Chart 3_Wind Integration 10GRC" xfId="8326"/>
    <cellStyle name="_VC 6.15.06 update on 06GRC power costs.xls Chart 3_Wind Integration 10GRC 2" xfId="8327"/>
    <cellStyle name="_Worksheet" xfId="8328"/>
    <cellStyle name="_Worksheet 2" xfId="8329"/>
    <cellStyle name="_Worksheet_Chelan PUD Power Costs (8-10)" xfId="8330"/>
    <cellStyle name="_Worksheet_NIM Summary" xfId="8331"/>
    <cellStyle name="_Worksheet_NIM Summary 2" xfId="8332"/>
    <cellStyle name="_Worksheet_Transmission Workbook for May BOD" xfId="8333"/>
    <cellStyle name="_Worksheet_Transmission Workbook for May BOD 2" xfId="8334"/>
    <cellStyle name="_Worksheet_Wind Integration 10GRC" xfId="8335"/>
    <cellStyle name="_Worksheet_Wind Integration 10GRC 2" xfId="8336"/>
    <cellStyle name="£ BP" xfId="14326"/>
    <cellStyle name="£ BP 2" xfId="14327"/>
    <cellStyle name="¥ JY" xfId="14328"/>
    <cellStyle name="¥ JY 2" xfId="14329"/>
    <cellStyle name="=C:\WINNT35\SYSTEM32\COMMAND.COM" xfId="14330"/>
    <cellStyle name="=C:\WINNT35\SYSTEM32\COMMAND.COM 2" xfId="14331"/>
    <cellStyle name="0,0_x000d__x000a_NA_x000d__x000a_" xfId="2397"/>
    <cellStyle name="0,0_x000d__x000a_NA_x000d__x000a_ 2" xfId="8337"/>
    <cellStyle name="0000" xfId="8338"/>
    <cellStyle name="000000" xfId="8339"/>
    <cellStyle name="14BLIN - Style8" xfId="8340"/>
    <cellStyle name="14-BT - Style1" xfId="8341"/>
    <cellStyle name="20% - Accent1 10" xfId="8342"/>
    <cellStyle name="20% - Accent1 11" xfId="8343"/>
    <cellStyle name="20% - Accent1 12" xfId="8344"/>
    <cellStyle name="20% - Accent1 13" xfId="8345"/>
    <cellStyle name="20% - Accent1 14" xfId="8346"/>
    <cellStyle name="20% - Accent1 15" xfId="8347"/>
    <cellStyle name="20% - Accent1 16" xfId="8348"/>
    <cellStyle name="20% - Accent1 17" xfId="8349"/>
    <cellStyle name="20% - Accent1 18" xfId="8350"/>
    <cellStyle name="20% - Accent1 19" xfId="8351"/>
    <cellStyle name="20% - Accent1 2" xfId="2398"/>
    <cellStyle name="20% - Accent1 2 2" xfId="2399"/>
    <cellStyle name="20% - Accent1 2 2 2" xfId="8352"/>
    <cellStyle name="20% - Accent1 2 2 3" xfId="8353"/>
    <cellStyle name="20% - Accent1 2 3" xfId="8354"/>
    <cellStyle name="20% - Accent1 2 3 2" xfId="8355"/>
    <cellStyle name="20% - Accent1 2 4" xfId="8356"/>
    <cellStyle name="20% - Accent1 2 4 2" xfId="8357"/>
    <cellStyle name="20% - Accent1 2 5" xfId="8358"/>
    <cellStyle name="20% - Accent1 2_2009 GRC Compl Filing - Exhibit D" xfId="8359"/>
    <cellStyle name="20% - Accent1 20" xfId="8360"/>
    <cellStyle name="20% - Accent1 21" xfId="8361"/>
    <cellStyle name="20% - Accent1 22" xfId="8362"/>
    <cellStyle name="20% - Accent1 23" xfId="8363"/>
    <cellStyle name="20% - Accent1 24" xfId="8364"/>
    <cellStyle name="20% - Accent1 25" xfId="8365"/>
    <cellStyle name="20% - Accent1 26" xfId="8366"/>
    <cellStyle name="20% - Accent1 27" xfId="8367"/>
    <cellStyle name="20% - Accent1 28" xfId="8368"/>
    <cellStyle name="20% - Accent1 29" xfId="8369"/>
    <cellStyle name="20% - Accent1 3" xfId="2400"/>
    <cellStyle name="20% - Accent1 3 2" xfId="8370"/>
    <cellStyle name="20% - Accent1 3 3" xfId="8371"/>
    <cellStyle name="20% - Accent1 3 4" xfId="8372"/>
    <cellStyle name="20% - Accent1 30" xfId="8373"/>
    <cellStyle name="20% - Accent1 31" xfId="8374"/>
    <cellStyle name="20% - Accent1 32" xfId="8375"/>
    <cellStyle name="20% - Accent1 33" xfId="8376"/>
    <cellStyle name="20% - Accent1 34" xfId="8377"/>
    <cellStyle name="20% - Accent1 35" xfId="8378"/>
    <cellStyle name="20% - Accent1 36" xfId="8379"/>
    <cellStyle name="20% - Accent1 37" xfId="8380"/>
    <cellStyle name="20% - Accent1 38" xfId="8381"/>
    <cellStyle name="20% - Accent1 39" xfId="8382"/>
    <cellStyle name="20% - Accent1 4" xfId="2401"/>
    <cellStyle name="20% - Accent1 4 2" xfId="2402"/>
    <cellStyle name="20% - Accent1 4 2 2" xfId="2403"/>
    <cellStyle name="20% - Accent1 4 2 2 2" xfId="8383"/>
    <cellStyle name="20% - Accent1 4 2 3" xfId="2404"/>
    <cellStyle name="20% - Accent1 4 2 3 2" xfId="8384"/>
    <cellStyle name="20% - Accent1 4 2 4" xfId="8385"/>
    <cellStyle name="20% - Accent1 4 2 5" xfId="8386"/>
    <cellStyle name="20% - Accent1 4 3" xfId="2405"/>
    <cellStyle name="20% - Accent1 4 3 2" xfId="2406"/>
    <cellStyle name="20% - Accent1 4 3 2 2" xfId="8387"/>
    <cellStyle name="20% - Accent1 4 3 3" xfId="8388"/>
    <cellStyle name="20% - Accent1 4 4" xfId="2407"/>
    <cellStyle name="20% - Accent1 4 4 2" xfId="8389"/>
    <cellStyle name="20% - Accent1 4 5" xfId="2408"/>
    <cellStyle name="20% - Accent1 4 5 2" xfId="8390"/>
    <cellStyle name="20% - Accent1 4 6" xfId="8391"/>
    <cellStyle name="20% - Accent1 4 7" xfId="8392"/>
    <cellStyle name="20% - Accent1 4 8" xfId="8393"/>
    <cellStyle name="20% - Accent1 4 9" xfId="8394"/>
    <cellStyle name="20% - Accent1 40" xfId="8395"/>
    <cellStyle name="20% - Accent1 41" xfId="8396"/>
    <cellStyle name="20% - Accent1 42" xfId="8397"/>
    <cellStyle name="20% - Accent1 43" xfId="8398"/>
    <cellStyle name="20% - Accent1 44" xfId="8399"/>
    <cellStyle name="20% - Accent1 45" xfId="8400"/>
    <cellStyle name="20% - Accent1 46" xfId="8401"/>
    <cellStyle name="20% - Accent1 47" xfId="8402"/>
    <cellStyle name="20% - Accent1 48" xfId="8403"/>
    <cellStyle name="20% - Accent1 49" xfId="8404"/>
    <cellStyle name="20% - Accent1 5" xfId="8405"/>
    <cellStyle name="20% - Accent1 5 2" xfId="8406"/>
    <cellStyle name="20% - Accent1 50" xfId="8407"/>
    <cellStyle name="20% - Accent1 51" xfId="8408"/>
    <cellStyle name="20% - Accent1 52" xfId="8409"/>
    <cellStyle name="20% - Accent1 53" xfId="8410"/>
    <cellStyle name="20% - Accent1 54" xfId="8411"/>
    <cellStyle name="20% - Accent1 55" xfId="8412"/>
    <cellStyle name="20% - Accent1 56" xfId="8413"/>
    <cellStyle name="20% - Accent1 57" xfId="8414"/>
    <cellStyle name="20% - Accent1 58" xfId="8415"/>
    <cellStyle name="20% - Accent1 59" xfId="8416"/>
    <cellStyle name="20% - Accent1 6" xfId="8417"/>
    <cellStyle name="20% - Accent1 6 2" xfId="8418"/>
    <cellStyle name="20% - Accent1 60" xfId="8419"/>
    <cellStyle name="20% - Accent1 61" xfId="8420"/>
    <cellStyle name="20% - Accent1 62" xfId="8421"/>
    <cellStyle name="20% - Accent1 63" xfId="8422"/>
    <cellStyle name="20% - Accent1 64" xfId="8423"/>
    <cellStyle name="20% - Accent1 7" xfId="8424"/>
    <cellStyle name="20% - Accent1 7 2" xfId="8425"/>
    <cellStyle name="20% - Accent1 8" xfId="8426"/>
    <cellStyle name="20% - Accent1 8 2" xfId="8427"/>
    <cellStyle name="20% - Accent1 9" xfId="8428"/>
    <cellStyle name="20% - Accent1 9 2" xfId="8429"/>
    <cellStyle name="20% - Accent2 10" xfId="8430"/>
    <cellStyle name="20% - Accent2 11" xfId="8431"/>
    <cellStyle name="20% - Accent2 12" xfId="8432"/>
    <cellStyle name="20% - Accent2 13" xfId="8433"/>
    <cellStyle name="20% - Accent2 14" xfId="8434"/>
    <cellStyle name="20% - Accent2 15" xfId="8435"/>
    <cellStyle name="20% - Accent2 16" xfId="8436"/>
    <cellStyle name="20% - Accent2 17" xfId="8437"/>
    <cellStyle name="20% - Accent2 18" xfId="8438"/>
    <cellStyle name="20% - Accent2 19" xfId="8439"/>
    <cellStyle name="20% - Accent2 2" xfId="2409"/>
    <cellStyle name="20% - Accent2 2 2" xfId="2410"/>
    <cellStyle name="20% - Accent2 2 2 2" xfId="8440"/>
    <cellStyle name="20% - Accent2 2 2 3" xfId="8441"/>
    <cellStyle name="20% - Accent2 2 3" xfId="8442"/>
    <cellStyle name="20% - Accent2 2 3 2" xfId="8443"/>
    <cellStyle name="20% - Accent2 2 4" xfId="8444"/>
    <cellStyle name="20% - Accent2 2 4 2" xfId="8445"/>
    <cellStyle name="20% - Accent2 2 5" xfId="8446"/>
    <cellStyle name="20% - Accent2 2_2009 GRC Compl Filing - Exhibit D" xfId="8447"/>
    <cellStyle name="20% - Accent2 20" xfId="8448"/>
    <cellStyle name="20% - Accent2 21" xfId="8449"/>
    <cellStyle name="20% - Accent2 22" xfId="8450"/>
    <cellStyle name="20% - Accent2 23" xfId="8451"/>
    <cellStyle name="20% - Accent2 24" xfId="8452"/>
    <cellStyle name="20% - Accent2 25" xfId="8453"/>
    <cellStyle name="20% - Accent2 26" xfId="8454"/>
    <cellStyle name="20% - Accent2 27" xfId="8455"/>
    <cellStyle name="20% - Accent2 28" xfId="8456"/>
    <cellStyle name="20% - Accent2 29" xfId="8457"/>
    <cellStyle name="20% - Accent2 3" xfId="2411"/>
    <cellStyle name="20% - Accent2 3 2" xfId="8458"/>
    <cellStyle name="20% - Accent2 3 3" xfId="8459"/>
    <cellStyle name="20% - Accent2 3 4" xfId="8460"/>
    <cellStyle name="20% - Accent2 30" xfId="8461"/>
    <cellStyle name="20% - Accent2 31" xfId="8462"/>
    <cellStyle name="20% - Accent2 32" xfId="8463"/>
    <cellStyle name="20% - Accent2 33" xfId="8464"/>
    <cellStyle name="20% - Accent2 34" xfId="8465"/>
    <cellStyle name="20% - Accent2 35" xfId="8466"/>
    <cellStyle name="20% - Accent2 36" xfId="8467"/>
    <cellStyle name="20% - Accent2 37" xfId="8468"/>
    <cellStyle name="20% - Accent2 38" xfId="8469"/>
    <cellStyle name="20% - Accent2 39" xfId="8470"/>
    <cellStyle name="20% - Accent2 4" xfId="2412"/>
    <cellStyle name="20% - Accent2 4 2" xfId="2413"/>
    <cellStyle name="20% - Accent2 4 2 2" xfId="2414"/>
    <cellStyle name="20% - Accent2 4 2 2 2" xfId="8471"/>
    <cellStyle name="20% - Accent2 4 2 3" xfId="2415"/>
    <cellStyle name="20% - Accent2 4 2 3 2" xfId="8472"/>
    <cellStyle name="20% - Accent2 4 2 4" xfId="8473"/>
    <cellStyle name="20% - Accent2 4 2 5" xfId="8474"/>
    <cellStyle name="20% - Accent2 4 3" xfId="2416"/>
    <cellStyle name="20% - Accent2 4 3 2" xfId="2417"/>
    <cellStyle name="20% - Accent2 4 3 2 2" xfId="8475"/>
    <cellStyle name="20% - Accent2 4 3 3" xfId="8476"/>
    <cellStyle name="20% - Accent2 4 4" xfId="2418"/>
    <cellStyle name="20% - Accent2 4 4 2" xfId="8477"/>
    <cellStyle name="20% - Accent2 4 5" xfId="2419"/>
    <cellStyle name="20% - Accent2 4 5 2" xfId="8478"/>
    <cellStyle name="20% - Accent2 4 6" xfId="8479"/>
    <cellStyle name="20% - Accent2 4 7" xfId="8480"/>
    <cellStyle name="20% - Accent2 4 8" xfId="8481"/>
    <cellStyle name="20% - Accent2 4 9" xfId="8482"/>
    <cellStyle name="20% - Accent2 40" xfId="8483"/>
    <cellStyle name="20% - Accent2 41" xfId="8484"/>
    <cellStyle name="20% - Accent2 42" xfId="8485"/>
    <cellStyle name="20% - Accent2 43" xfId="8486"/>
    <cellStyle name="20% - Accent2 44" xfId="8487"/>
    <cellStyle name="20% - Accent2 45" xfId="8488"/>
    <cellStyle name="20% - Accent2 46" xfId="8489"/>
    <cellStyle name="20% - Accent2 47" xfId="8490"/>
    <cellStyle name="20% - Accent2 48" xfId="8491"/>
    <cellStyle name="20% - Accent2 49" xfId="8492"/>
    <cellStyle name="20% - Accent2 5" xfId="8493"/>
    <cellStyle name="20% - Accent2 5 2" xfId="8494"/>
    <cellStyle name="20% - Accent2 50" xfId="8495"/>
    <cellStyle name="20% - Accent2 51" xfId="8496"/>
    <cellStyle name="20% - Accent2 52" xfId="8497"/>
    <cellStyle name="20% - Accent2 53" xfId="8498"/>
    <cellStyle name="20% - Accent2 54" xfId="8499"/>
    <cellStyle name="20% - Accent2 55" xfId="8500"/>
    <cellStyle name="20% - Accent2 56" xfId="8501"/>
    <cellStyle name="20% - Accent2 57" xfId="8502"/>
    <cellStyle name="20% - Accent2 58" xfId="8503"/>
    <cellStyle name="20% - Accent2 59" xfId="8504"/>
    <cellStyle name="20% - Accent2 6" xfId="8505"/>
    <cellStyle name="20% - Accent2 6 2" xfId="8506"/>
    <cellStyle name="20% - Accent2 60" xfId="8507"/>
    <cellStyle name="20% - Accent2 61" xfId="8508"/>
    <cellStyle name="20% - Accent2 62" xfId="8509"/>
    <cellStyle name="20% - Accent2 63" xfId="8510"/>
    <cellStyle name="20% - Accent2 64" xfId="8511"/>
    <cellStyle name="20% - Accent2 7" xfId="8512"/>
    <cellStyle name="20% - Accent2 7 2" xfId="8513"/>
    <cellStyle name="20% - Accent2 8" xfId="8514"/>
    <cellStyle name="20% - Accent2 8 2" xfId="8515"/>
    <cellStyle name="20% - Accent2 9" xfId="8516"/>
    <cellStyle name="20% - Accent2 9 2" xfId="8517"/>
    <cellStyle name="20% - Accent3 10" xfId="8518"/>
    <cellStyle name="20% - Accent3 11" xfId="8519"/>
    <cellStyle name="20% - Accent3 12" xfId="8520"/>
    <cellStyle name="20% - Accent3 13" xfId="8521"/>
    <cellStyle name="20% - Accent3 14" xfId="8522"/>
    <cellStyle name="20% - Accent3 15" xfId="8523"/>
    <cellStyle name="20% - Accent3 16" xfId="8524"/>
    <cellStyle name="20% - Accent3 17" xfId="8525"/>
    <cellStyle name="20% - Accent3 18" xfId="8526"/>
    <cellStyle name="20% - Accent3 19" xfId="8527"/>
    <cellStyle name="20% - Accent3 2" xfId="2420"/>
    <cellStyle name="20% - Accent3 2 2" xfId="2421"/>
    <cellStyle name="20% - Accent3 2 2 2" xfId="8528"/>
    <cellStyle name="20% - Accent3 2 2 3" xfId="8529"/>
    <cellStyle name="20% - Accent3 2 3" xfId="8530"/>
    <cellStyle name="20% - Accent3 2 3 2" xfId="8531"/>
    <cellStyle name="20% - Accent3 2 4" xfId="8532"/>
    <cellStyle name="20% - Accent3 2 4 2" xfId="8533"/>
    <cellStyle name="20% - Accent3 2 5" xfId="8534"/>
    <cellStyle name="20% - Accent3 2_2009 GRC Compl Filing - Exhibit D" xfId="8535"/>
    <cellStyle name="20% - Accent3 20" xfId="8536"/>
    <cellStyle name="20% - Accent3 21" xfId="8537"/>
    <cellStyle name="20% - Accent3 22" xfId="8538"/>
    <cellStyle name="20% - Accent3 23" xfId="8539"/>
    <cellStyle name="20% - Accent3 24" xfId="8540"/>
    <cellStyle name="20% - Accent3 25" xfId="8541"/>
    <cellStyle name="20% - Accent3 26" xfId="8542"/>
    <cellStyle name="20% - Accent3 27" xfId="8543"/>
    <cellStyle name="20% - Accent3 28" xfId="8544"/>
    <cellStyle name="20% - Accent3 29" xfId="8545"/>
    <cellStyle name="20% - Accent3 3" xfId="2422"/>
    <cellStyle name="20% - Accent3 3 2" xfId="8546"/>
    <cellStyle name="20% - Accent3 3 3" xfId="8547"/>
    <cellStyle name="20% - Accent3 3 4" xfId="8548"/>
    <cellStyle name="20% - Accent3 30" xfId="8549"/>
    <cellStyle name="20% - Accent3 31" xfId="8550"/>
    <cellStyle name="20% - Accent3 32" xfId="8551"/>
    <cellStyle name="20% - Accent3 33" xfId="8552"/>
    <cellStyle name="20% - Accent3 34" xfId="8553"/>
    <cellStyle name="20% - Accent3 35" xfId="8554"/>
    <cellStyle name="20% - Accent3 36" xfId="8555"/>
    <cellStyle name="20% - Accent3 37" xfId="8556"/>
    <cellStyle name="20% - Accent3 38" xfId="8557"/>
    <cellStyle name="20% - Accent3 39" xfId="8558"/>
    <cellStyle name="20% - Accent3 4" xfId="2423"/>
    <cellStyle name="20% - Accent3 4 2" xfId="2424"/>
    <cellStyle name="20% - Accent3 4 2 2" xfId="2425"/>
    <cellStyle name="20% - Accent3 4 2 2 2" xfId="8559"/>
    <cellStyle name="20% - Accent3 4 2 3" xfId="2426"/>
    <cellStyle name="20% - Accent3 4 2 3 2" xfId="8560"/>
    <cellStyle name="20% - Accent3 4 2 4" xfId="8561"/>
    <cellStyle name="20% - Accent3 4 2 5" xfId="8562"/>
    <cellStyle name="20% - Accent3 4 3" xfId="2427"/>
    <cellStyle name="20% - Accent3 4 3 2" xfId="2428"/>
    <cellStyle name="20% - Accent3 4 3 2 2" xfId="8563"/>
    <cellStyle name="20% - Accent3 4 3 3" xfId="8564"/>
    <cellStyle name="20% - Accent3 4 4" xfId="2429"/>
    <cellStyle name="20% - Accent3 4 4 2" xfId="8565"/>
    <cellStyle name="20% - Accent3 4 5" xfId="2430"/>
    <cellStyle name="20% - Accent3 4 5 2" xfId="8566"/>
    <cellStyle name="20% - Accent3 4 6" xfId="8567"/>
    <cellStyle name="20% - Accent3 4 7" xfId="8568"/>
    <cellStyle name="20% - Accent3 4 8" xfId="8569"/>
    <cellStyle name="20% - Accent3 4 9" xfId="8570"/>
    <cellStyle name="20% - Accent3 40" xfId="8571"/>
    <cellStyle name="20% - Accent3 41" xfId="8572"/>
    <cellStyle name="20% - Accent3 42" xfId="8573"/>
    <cellStyle name="20% - Accent3 43" xfId="8574"/>
    <cellStyle name="20% - Accent3 44" xfId="8575"/>
    <cellStyle name="20% - Accent3 45" xfId="8576"/>
    <cellStyle name="20% - Accent3 46" xfId="8577"/>
    <cellStyle name="20% - Accent3 47" xfId="8578"/>
    <cellStyle name="20% - Accent3 48" xfId="8579"/>
    <cellStyle name="20% - Accent3 49" xfId="8580"/>
    <cellStyle name="20% - Accent3 5" xfId="8581"/>
    <cellStyle name="20% - Accent3 5 2" xfId="8582"/>
    <cellStyle name="20% - Accent3 50" xfId="8583"/>
    <cellStyle name="20% - Accent3 51" xfId="8584"/>
    <cellStyle name="20% - Accent3 52" xfId="8585"/>
    <cellStyle name="20% - Accent3 53" xfId="8586"/>
    <cellStyle name="20% - Accent3 54" xfId="8587"/>
    <cellStyle name="20% - Accent3 55" xfId="8588"/>
    <cellStyle name="20% - Accent3 56" xfId="8589"/>
    <cellStyle name="20% - Accent3 57" xfId="8590"/>
    <cellStyle name="20% - Accent3 58" xfId="8591"/>
    <cellStyle name="20% - Accent3 59" xfId="8592"/>
    <cellStyle name="20% - Accent3 6" xfId="8593"/>
    <cellStyle name="20% - Accent3 6 2" xfId="8594"/>
    <cellStyle name="20% - Accent3 60" xfId="8595"/>
    <cellStyle name="20% - Accent3 61" xfId="8596"/>
    <cellStyle name="20% - Accent3 62" xfId="8597"/>
    <cellStyle name="20% - Accent3 63" xfId="8598"/>
    <cellStyle name="20% - Accent3 64" xfId="8599"/>
    <cellStyle name="20% - Accent3 7" xfId="8600"/>
    <cellStyle name="20% - Accent3 7 2" xfId="8601"/>
    <cellStyle name="20% - Accent3 8" xfId="8602"/>
    <cellStyle name="20% - Accent3 8 2" xfId="8603"/>
    <cellStyle name="20% - Accent3 9" xfId="8604"/>
    <cellStyle name="20% - Accent3 9 2" xfId="8605"/>
    <cellStyle name="20% - Accent4 10" xfId="8606"/>
    <cellStyle name="20% - Accent4 11" xfId="8607"/>
    <cellStyle name="20% - Accent4 12" xfId="8608"/>
    <cellStyle name="20% - Accent4 13" xfId="8609"/>
    <cellStyle name="20% - Accent4 14" xfId="8610"/>
    <cellStyle name="20% - Accent4 15" xfId="8611"/>
    <cellStyle name="20% - Accent4 16" xfId="8612"/>
    <cellStyle name="20% - Accent4 17" xfId="8613"/>
    <cellStyle name="20% - Accent4 18" xfId="8614"/>
    <cellStyle name="20% - Accent4 19" xfId="8615"/>
    <cellStyle name="20% - Accent4 2" xfId="2431"/>
    <cellStyle name="20% - Accent4 2 2" xfId="2432"/>
    <cellStyle name="20% - Accent4 2 2 2" xfId="8616"/>
    <cellStyle name="20% - Accent4 2 2 3" xfId="8617"/>
    <cellStyle name="20% - Accent4 2 3" xfId="8618"/>
    <cellStyle name="20% - Accent4 2 3 2" xfId="8619"/>
    <cellStyle name="20% - Accent4 2 4" xfId="8620"/>
    <cellStyle name="20% - Accent4 2 4 2" xfId="8621"/>
    <cellStyle name="20% - Accent4 2 5" xfId="8622"/>
    <cellStyle name="20% - Accent4 2_2009 GRC Compl Filing - Exhibit D" xfId="8623"/>
    <cellStyle name="20% - Accent4 20" xfId="8624"/>
    <cellStyle name="20% - Accent4 21" xfId="8625"/>
    <cellStyle name="20% - Accent4 22" xfId="8626"/>
    <cellStyle name="20% - Accent4 23" xfId="8627"/>
    <cellStyle name="20% - Accent4 24" xfId="8628"/>
    <cellStyle name="20% - Accent4 25" xfId="8629"/>
    <cellStyle name="20% - Accent4 26" xfId="8630"/>
    <cellStyle name="20% - Accent4 27" xfId="8631"/>
    <cellStyle name="20% - Accent4 28" xfId="8632"/>
    <cellStyle name="20% - Accent4 29" xfId="8633"/>
    <cellStyle name="20% - Accent4 3" xfId="2433"/>
    <cellStyle name="20% - Accent4 3 2" xfId="8634"/>
    <cellStyle name="20% - Accent4 3 3" xfId="8635"/>
    <cellStyle name="20% - Accent4 3 4" xfId="8636"/>
    <cellStyle name="20% - Accent4 30" xfId="8637"/>
    <cellStyle name="20% - Accent4 31" xfId="8638"/>
    <cellStyle name="20% - Accent4 32" xfId="8639"/>
    <cellStyle name="20% - Accent4 33" xfId="8640"/>
    <cellStyle name="20% - Accent4 34" xfId="8641"/>
    <cellStyle name="20% - Accent4 35" xfId="8642"/>
    <cellStyle name="20% - Accent4 36" xfId="8643"/>
    <cellStyle name="20% - Accent4 37" xfId="8644"/>
    <cellStyle name="20% - Accent4 38" xfId="8645"/>
    <cellStyle name="20% - Accent4 39" xfId="8646"/>
    <cellStyle name="20% - Accent4 4" xfId="2434"/>
    <cellStyle name="20% - Accent4 4 2" xfId="2435"/>
    <cellStyle name="20% - Accent4 4 2 2" xfId="2436"/>
    <cellStyle name="20% - Accent4 4 2 2 2" xfId="8647"/>
    <cellStyle name="20% - Accent4 4 2 3" xfId="2437"/>
    <cellStyle name="20% - Accent4 4 2 3 2" xfId="8648"/>
    <cellStyle name="20% - Accent4 4 2 4" xfId="8649"/>
    <cellStyle name="20% - Accent4 4 2 5" xfId="8650"/>
    <cellStyle name="20% - Accent4 4 3" xfId="2438"/>
    <cellStyle name="20% - Accent4 4 3 2" xfId="2439"/>
    <cellStyle name="20% - Accent4 4 3 2 2" xfId="8651"/>
    <cellStyle name="20% - Accent4 4 3 3" xfId="8652"/>
    <cellStyle name="20% - Accent4 4 4" xfId="2440"/>
    <cellStyle name="20% - Accent4 4 4 2" xfId="8653"/>
    <cellStyle name="20% - Accent4 4 5" xfId="2441"/>
    <cellStyle name="20% - Accent4 4 5 2" xfId="8654"/>
    <cellStyle name="20% - Accent4 4 6" xfId="8655"/>
    <cellStyle name="20% - Accent4 4 7" xfId="8656"/>
    <cellStyle name="20% - Accent4 4 8" xfId="8657"/>
    <cellStyle name="20% - Accent4 4 9" xfId="8658"/>
    <cellStyle name="20% - Accent4 40" xfId="8659"/>
    <cellStyle name="20% - Accent4 41" xfId="8660"/>
    <cellStyle name="20% - Accent4 42" xfId="8661"/>
    <cellStyle name="20% - Accent4 43" xfId="8662"/>
    <cellStyle name="20% - Accent4 44" xfId="8663"/>
    <cellStyle name="20% - Accent4 45" xfId="8664"/>
    <cellStyle name="20% - Accent4 46" xfId="8665"/>
    <cellStyle name="20% - Accent4 47" xfId="8666"/>
    <cellStyle name="20% - Accent4 48" xfId="8667"/>
    <cellStyle name="20% - Accent4 49" xfId="8668"/>
    <cellStyle name="20% - Accent4 5" xfId="8669"/>
    <cellStyle name="20% - Accent4 5 2" xfId="8670"/>
    <cellStyle name="20% - Accent4 50" xfId="8671"/>
    <cellStyle name="20% - Accent4 51" xfId="8672"/>
    <cellStyle name="20% - Accent4 52" xfId="8673"/>
    <cellStyle name="20% - Accent4 53" xfId="8674"/>
    <cellStyle name="20% - Accent4 54" xfId="8675"/>
    <cellStyle name="20% - Accent4 55" xfId="8676"/>
    <cellStyle name="20% - Accent4 56" xfId="8677"/>
    <cellStyle name="20% - Accent4 57" xfId="8678"/>
    <cellStyle name="20% - Accent4 58" xfId="8679"/>
    <cellStyle name="20% - Accent4 59" xfId="8680"/>
    <cellStyle name="20% - Accent4 6" xfId="8681"/>
    <cellStyle name="20% - Accent4 6 2" xfId="8682"/>
    <cellStyle name="20% - Accent4 60" xfId="8683"/>
    <cellStyle name="20% - Accent4 61" xfId="8684"/>
    <cellStyle name="20% - Accent4 62" xfId="8685"/>
    <cellStyle name="20% - Accent4 63" xfId="8686"/>
    <cellStyle name="20% - Accent4 64" xfId="8687"/>
    <cellStyle name="20% - Accent4 7" xfId="8688"/>
    <cellStyle name="20% - Accent4 7 2" xfId="8689"/>
    <cellStyle name="20% - Accent4 8" xfId="8690"/>
    <cellStyle name="20% - Accent4 8 2" xfId="8691"/>
    <cellStyle name="20% - Accent4 9" xfId="8692"/>
    <cellStyle name="20% - Accent4 9 2" xfId="8693"/>
    <cellStyle name="20% - Accent5 10" xfId="8694"/>
    <cellStyle name="20% - Accent5 11" xfId="8695"/>
    <cellStyle name="20% - Accent5 12" xfId="8696"/>
    <cellStyle name="20% - Accent5 13" xfId="8697"/>
    <cellStyle name="20% - Accent5 14" xfId="8698"/>
    <cellStyle name="20% - Accent5 15" xfId="8699"/>
    <cellStyle name="20% - Accent5 16" xfId="8700"/>
    <cellStyle name="20% - Accent5 17" xfId="8701"/>
    <cellStyle name="20% - Accent5 18" xfId="8702"/>
    <cellStyle name="20% - Accent5 19" xfId="8703"/>
    <cellStyle name="20% - Accent5 2" xfId="2442"/>
    <cellStyle name="20% - Accent5 2 2" xfId="2443"/>
    <cellStyle name="20% - Accent5 2 2 2" xfId="8704"/>
    <cellStyle name="20% - Accent5 2 2 3" xfId="8705"/>
    <cellStyle name="20% - Accent5 2 3" xfId="8706"/>
    <cellStyle name="20% - Accent5 2 3 2" xfId="8707"/>
    <cellStyle name="20% - Accent5 2 4" xfId="8708"/>
    <cellStyle name="20% - Accent5 2_2009 GRC Compl Filing - Exhibit D" xfId="8709"/>
    <cellStyle name="20% - Accent5 20" xfId="8710"/>
    <cellStyle name="20% - Accent5 21" xfId="8711"/>
    <cellStyle name="20% - Accent5 22" xfId="8712"/>
    <cellStyle name="20% - Accent5 23" xfId="8713"/>
    <cellStyle name="20% - Accent5 24" xfId="8714"/>
    <cellStyle name="20% - Accent5 25" xfId="8715"/>
    <cellStyle name="20% - Accent5 26" xfId="8716"/>
    <cellStyle name="20% - Accent5 27" xfId="8717"/>
    <cellStyle name="20% - Accent5 28" xfId="8718"/>
    <cellStyle name="20% - Accent5 29" xfId="8719"/>
    <cellStyle name="20% - Accent5 3" xfId="2444"/>
    <cellStyle name="20% - Accent5 3 2" xfId="8720"/>
    <cellStyle name="20% - Accent5 3 3" xfId="8721"/>
    <cellStyle name="20% - Accent5 3 4" xfId="8722"/>
    <cellStyle name="20% - Accent5 30" xfId="8723"/>
    <cellStyle name="20% - Accent5 31" xfId="8724"/>
    <cellStyle name="20% - Accent5 32" xfId="8725"/>
    <cellStyle name="20% - Accent5 33" xfId="8726"/>
    <cellStyle name="20% - Accent5 34" xfId="8727"/>
    <cellStyle name="20% - Accent5 35" xfId="8728"/>
    <cellStyle name="20% - Accent5 36" xfId="8729"/>
    <cellStyle name="20% - Accent5 37" xfId="8730"/>
    <cellStyle name="20% - Accent5 38" xfId="8731"/>
    <cellStyle name="20% - Accent5 39" xfId="8732"/>
    <cellStyle name="20% - Accent5 4" xfId="2445"/>
    <cellStyle name="20% - Accent5 4 2" xfId="2446"/>
    <cellStyle name="20% - Accent5 4 2 2" xfId="8733"/>
    <cellStyle name="20% - Accent5 4 3" xfId="2447"/>
    <cellStyle name="20% - Accent5 4 3 2" xfId="8734"/>
    <cellStyle name="20% - Accent5 4 4" xfId="8735"/>
    <cellStyle name="20% - Accent5 4 5" xfId="8736"/>
    <cellStyle name="20% - Accent5 40" xfId="8737"/>
    <cellStyle name="20% - Accent5 41" xfId="8738"/>
    <cellStyle name="20% - Accent5 42" xfId="8739"/>
    <cellStyle name="20% - Accent5 43" xfId="8740"/>
    <cellStyle name="20% - Accent5 44" xfId="8741"/>
    <cellStyle name="20% - Accent5 45" xfId="8742"/>
    <cellStyle name="20% - Accent5 46" xfId="8743"/>
    <cellStyle name="20% - Accent5 47" xfId="8744"/>
    <cellStyle name="20% - Accent5 48" xfId="8745"/>
    <cellStyle name="20% - Accent5 49" xfId="8746"/>
    <cellStyle name="20% - Accent5 5" xfId="2448"/>
    <cellStyle name="20% - Accent5 5 2" xfId="2449"/>
    <cellStyle name="20% - Accent5 5 2 2" xfId="8747"/>
    <cellStyle name="20% - Accent5 5 3" xfId="8748"/>
    <cellStyle name="20% - Accent5 50" xfId="8749"/>
    <cellStyle name="20% - Accent5 51" xfId="8750"/>
    <cellStyle name="20% - Accent5 52" xfId="8751"/>
    <cellStyle name="20% - Accent5 53" xfId="8752"/>
    <cellStyle name="20% - Accent5 54" xfId="8753"/>
    <cellStyle name="20% - Accent5 55" xfId="8754"/>
    <cellStyle name="20% - Accent5 56" xfId="8755"/>
    <cellStyle name="20% - Accent5 57" xfId="8756"/>
    <cellStyle name="20% - Accent5 58" xfId="8757"/>
    <cellStyle name="20% - Accent5 59" xfId="8758"/>
    <cellStyle name="20% - Accent5 6" xfId="2450"/>
    <cellStyle name="20% - Accent5 6 2" xfId="2451"/>
    <cellStyle name="20% - Accent5 6 2 2" xfId="8759"/>
    <cellStyle name="20% - Accent5 6 3" xfId="8760"/>
    <cellStyle name="20% - Accent5 60" xfId="8761"/>
    <cellStyle name="20% - Accent5 61" xfId="8762"/>
    <cellStyle name="20% - Accent5 62" xfId="8763"/>
    <cellStyle name="20% - Accent5 63" xfId="8764"/>
    <cellStyle name="20% - Accent5 64" xfId="8765"/>
    <cellStyle name="20% - Accent5 7" xfId="2452"/>
    <cellStyle name="20% - Accent5 7 2" xfId="8766"/>
    <cellStyle name="20% - Accent5 8" xfId="2453"/>
    <cellStyle name="20% - Accent5 8 2" xfId="8767"/>
    <cellStyle name="20% - Accent5 9" xfId="8768"/>
    <cellStyle name="20% - Accent5 9 2" xfId="8769"/>
    <cellStyle name="20% - Accent6 10" xfId="8770"/>
    <cellStyle name="20% - Accent6 11" xfId="8771"/>
    <cellStyle name="20% - Accent6 12" xfId="8772"/>
    <cellStyle name="20% - Accent6 13" xfId="8773"/>
    <cellStyle name="20% - Accent6 14" xfId="8774"/>
    <cellStyle name="20% - Accent6 15" xfId="8775"/>
    <cellStyle name="20% - Accent6 16" xfId="8776"/>
    <cellStyle name="20% - Accent6 17" xfId="8777"/>
    <cellStyle name="20% - Accent6 18" xfId="8778"/>
    <cellStyle name="20% - Accent6 19" xfId="8779"/>
    <cellStyle name="20% - Accent6 2" xfId="2454"/>
    <cellStyle name="20% - Accent6 2 2" xfId="2455"/>
    <cellStyle name="20% - Accent6 2 2 2" xfId="8780"/>
    <cellStyle name="20% - Accent6 2 2 3" xfId="8781"/>
    <cellStyle name="20% - Accent6 2 3" xfId="8782"/>
    <cellStyle name="20% - Accent6 2 3 2" xfId="8783"/>
    <cellStyle name="20% - Accent6 2 4" xfId="8784"/>
    <cellStyle name="20% - Accent6 2 4 2" xfId="8785"/>
    <cellStyle name="20% - Accent6 2 5" xfId="8786"/>
    <cellStyle name="20% - Accent6 2_2009 GRC Compl Filing - Exhibit D" xfId="8787"/>
    <cellStyle name="20% - Accent6 20" xfId="8788"/>
    <cellStyle name="20% - Accent6 21" xfId="8789"/>
    <cellStyle name="20% - Accent6 22" xfId="8790"/>
    <cellStyle name="20% - Accent6 23" xfId="8791"/>
    <cellStyle name="20% - Accent6 24" xfId="8792"/>
    <cellStyle name="20% - Accent6 25" xfId="8793"/>
    <cellStyle name="20% - Accent6 26" xfId="8794"/>
    <cellStyle name="20% - Accent6 27" xfId="8795"/>
    <cellStyle name="20% - Accent6 28" xfId="8796"/>
    <cellStyle name="20% - Accent6 29" xfId="8797"/>
    <cellStyle name="20% - Accent6 3" xfId="2456"/>
    <cellStyle name="20% - Accent6 3 2" xfId="8798"/>
    <cellStyle name="20% - Accent6 3 3" xfId="8799"/>
    <cellStyle name="20% - Accent6 3 4" xfId="8800"/>
    <cellStyle name="20% - Accent6 30" xfId="8801"/>
    <cellStyle name="20% - Accent6 31" xfId="8802"/>
    <cellStyle name="20% - Accent6 32" xfId="8803"/>
    <cellStyle name="20% - Accent6 33" xfId="8804"/>
    <cellStyle name="20% - Accent6 34" xfId="8805"/>
    <cellStyle name="20% - Accent6 35" xfId="8806"/>
    <cellStyle name="20% - Accent6 36" xfId="8807"/>
    <cellStyle name="20% - Accent6 37" xfId="8808"/>
    <cellStyle name="20% - Accent6 38" xfId="8809"/>
    <cellStyle name="20% - Accent6 39" xfId="8810"/>
    <cellStyle name="20% - Accent6 4" xfId="2457"/>
    <cellStyle name="20% - Accent6 4 2" xfId="2458"/>
    <cellStyle name="20% - Accent6 4 2 2" xfId="2459"/>
    <cellStyle name="20% - Accent6 4 2 2 2" xfId="8811"/>
    <cellStyle name="20% - Accent6 4 2 3" xfId="2460"/>
    <cellStyle name="20% - Accent6 4 2 3 2" xfId="8812"/>
    <cellStyle name="20% - Accent6 4 2 4" xfId="8813"/>
    <cellStyle name="20% - Accent6 4 2 5" xfId="8814"/>
    <cellStyle name="20% - Accent6 4 3" xfId="2461"/>
    <cellStyle name="20% - Accent6 4 3 2" xfId="2462"/>
    <cellStyle name="20% - Accent6 4 3 2 2" xfId="8815"/>
    <cellStyle name="20% - Accent6 4 3 3" xfId="8816"/>
    <cellStyle name="20% - Accent6 4 4" xfId="2463"/>
    <cellStyle name="20% - Accent6 4 4 2" xfId="8817"/>
    <cellStyle name="20% - Accent6 4 5" xfId="2464"/>
    <cellStyle name="20% - Accent6 4 5 2" xfId="8818"/>
    <cellStyle name="20% - Accent6 4 6" xfId="8819"/>
    <cellStyle name="20% - Accent6 4 7" xfId="8820"/>
    <cellStyle name="20% - Accent6 4 8" xfId="8821"/>
    <cellStyle name="20% - Accent6 4 9" xfId="8822"/>
    <cellStyle name="20% - Accent6 40" xfId="8823"/>
    <cellStyle name="20% - Accent6 41" xfId="8824"/>
    <cellStyle name="20% - Accent6 42" xfId="8825"/>
    <cellStyle name="20% - Accent6 43" xfId="8826"/>
    <cellStyle name="20% - Accent6 44" xfId="8827"/>
    <cellStyle name="20% - Accent6 45" xfId="8828"/>
    <cellStyle name="20% - Accent6 46" xfId="8829"/>
    <cellStyle name="20% - Accent6 47" xfId="8830"/>
    <cellStyle name="20% - Accent6 48" xfId="8831"/>
    <cellStyle name="20% - Accent6 49" xfId="8832"/>
    <cellStyle name="20% - Accent6 5" xfId="8833"/>
    <cellStyle name="20% - Accent6 5 2" xfId="8834"/>
    <cellStyle name="20% - Accent6 50" xfId="8835"/>
    <cellStyle name="20% - Accent6 51" xfId="8836"/>
    <cellStyle name="20% - Accent6 52" xfId="8837"/>
    <cellStyle name="20% - Accent6 53" xfId="8838"/>
    <cellStyle name="20% - Accent6 54" xfId="8839"/>
    <cellStyle name="20% - Accent6 55" xfId="8840"/>
    <cellStyle name="20% - Accent6 56" xfId="8841"/>
    <cellStyle name="20% - Accent6 57" xfId="8842"/>
    <cellStyle name="20% - Accent6 58" xfId="8843"/>
    <cellStyle name="20% - Accent6 59" xfId="8844"/>
    <cellStyle name="20% - Accent6 6" xfId="8845"/>
    <cellStyle name="20% - Accent6 6 2" xfId="8846"/>
    <cellStyle name="20% - Accent6 60" xfId="8847"/>
    <cellStyle name="20% - Accent6 61" xfId="8848"/>
    <cellStyle name="20% - Accent6 62" xfId="8849"/>
    <cellStyle name="20% - Accent6 63" xfId="8850"/>
    <cellStyle name="20% - Accent6 64" xfId="8851"/>
    <cellStyle name="20% - Accent6 7" xfId="8852"/>
    <cellStyle name="20% - Accent6 7 2" xfId="8853"/>
    <cellStyle name="20% - Accent6 8" xfId="8854"/>
    <cellStyle name="20% - Accent6 8 2" xfId="8855"/>
    <cellStyle name="20% - Accent6 9" xfId="8856"/>
    <cellStyle name="20% - Accent6 9 2" xfId="8857"/>
    <cellStyle name="40% - Accent1 10" xfId="8858"/>
    <cellStyle name="40% - Accent1 11" xfId="8859"/>
    <cellStyle name="40% - Accent1 12" xfId="8860"/>
    <cellStyle name="40% - Accent1 13" xfId="8861"/>
    <cellStyle name="40% - Accent1 14" xfId="8862"/>
    <cellStyle name="40% - Accent1 15" xfId="8863"/>
    <cellStyle name="40% - Accent1 16" xfId="8864"/>
    <cellStyle name="40% - Accent1 17" xfId="8865"/>
    <cellStyle name="40% - Accent1 18" xfId="8866"/>
    <cellStyle name="40% - Accent1 19" xfId="8867"/>
    <cellStyle name="40% - Accent1 2" xfId="2465"/>
    <cellStyle name="40% - Accent1 2 2" xfId="2466"/>
    <cellStyle name="40% - Accent1 2 2 2" xfId="8868"/>
    <cellStyle name="40% - Accent1 2 2 3" xfId="8869"/>
    <cellStyle name="40% - Accent1 2 3" xfId="8870"/>
    <cellStyle name="40% - Accent1 2 3 2" xfId="8871"/>
    <cellStyle name="40% - Accent1 2 4" xfId="8872"/>
    <cellStyle name="40% - Accent1 2 4 2" xfId="8873"/>
    <cellStyle name="40% - Accent1 2 5" xfId="8874"/>
    <cellStyle name="40% - Accent1 2_2009 GRC Compl Filing - Exhibit D" xfId="8875"/>
    <cellStyle name="40% - Accent1 20" xfId="8876"/>
    <cellStyle name="40% - Accent1 21" xfId="8877"/>
    <cellStyle name="40% - Accent1 22" xfId="8878"/>
    <cellStyle name="40% - Accent1 23" xfId="8879"/>
    <cellStyle name="40% - Accent1 24" xfId="8880"/>
    <cellStyle name="40% - Accent1 25" xfId="8881"/>
    <cellStyle name="40% - Accent1 26" xfId="8882"/>
    <cellStyle name="40% - Accent1 27" xfId="8883"/>
    <cellStyle name="40% - Accent1 28" xfId="8884"/>
    <cellStyle name="40% - Accent1 29" xfId="8885"/>
    <cellStyle name="40% - Accent1 3" xfId="2467"/>
    <cellStyle name="40% - Accent1 3 2" xfId="8886"/>
    <cellStyle name="40% - Accent1 3 3" xfId="8887"/>
    <cellStyle name="40% - Accent1 3 4" xfId="8888"/>
    <cellStyle name="40% - Accent1 30" xfId="8889"/>
    <cellStyle name="40% - Accent1 31" xfId="8890"/>
    <cellStyle name="40% - Accent1 32" xfId="8891"/>
    <cellStyle name="40% - Accent1 33" xfId="8892"/>
    <cellStyle name="40% - Accent1 34" xfId="8893"/>
    <cellStyle name="40% - Accent1 35" xfId="8894"/>
    <cellStyle name="40% - Accent1 36" xfId="8895"/>
    <cellStyle name="40% - Accent1 37" xfId="8896"/>
    <cellStyle name="40% - Accent1 38" xfId="8897"/>
    <cellStyle name="40% - Accent1 39" xfId="8898"/>
    <cellStyle name="40% - Accent1 4" xfId="2468"/>
    <cellStyle name="40% - Accent1 4 2" xfId="2469"/>
    <cellStyle name="40% - Accent1 4 2 2" xfId="2470"/>
    <cellStyle name="40% - Accent1 4 2 2 2" xfId="8899"/>
    <cellStyle name="40% - Accent1 4 2 3" xfId="2471"/>
    <cellStyle name="40% - Accent1 4 2 3 2" xfId="8900"/>
    <cellStyle name="40% - Accent1 4 2 4" xfId="8901"/>
    <cellStyle name="40% - Accent1 4 2 5" xfId="8902"/>
    <cellStyle name="40% - Accent1 4 3" xfId="2472"/>
    <cellStyle name="40% - Accent1 4 3 2" xfId="2473"/>
    <cellStyle name="40% - Accent1 4 3 2 2" xfId="8903"/>
    <cellStyle name="40% - Accent1 4 3 3" xfId="8904"/>
    <cellStyle name="40% - Accent1 4 4" xfId="2474"/>
    <cellStyle name="40% - Accent1 4 4 2" xfId="8905"/>
    <cellStyle name="40% - Accent1 4 5" xfId="2475"/>
    <cellStyle name="40% - Accent1 4 5 2" xfId="8906"/>
    <cellStyle name="40% - Accent1 4 6" xfId="8907"/>
    <cellStyle name="40% - Accent1 4 7" xfId="8908"/>
    <cellStyle name="40% - Accent1 4 8" xfId="8909"/>
    <cellStyle name="40% - Accent1 4 9" xfId="8910"/>
    <cellStyle name="40% - Accent1 40" xfId="8911"/>
    <cellStyle name="40% - Accent1 41" xfId="8912"/>
    <cellStyle name="40% - Accent1 42" xfId="8913"/>
    <cellStyle name="40% - Accent1 43" xfId="8914"/>
    <cellStyle name="40% - Accent1 44" xfId="8915"/>
    <cellStyle name="40% - Accent1 45" xfId="8916"/>
    <cellStyle name="40% - Accent1 46" xfId="8917"/>
    <cellStyle name="40% - Accent1 47" xfId="8918"/>
    <cellStyle name="40% - Accent1 48" xfId="8919"/>
    <cellStyle name="40% - Accent1 49" xfId="8920"/>
    <cellStyle name="40% - Accent1 5" xfId="8921"/>
    <cellStyle name="40% - Accent1 5 2" xfId="8922"/>
    <cellStyle name="40% - Accent1 50" xfId="8923"/>
    <cellStyle name="40% - Accent1 51" xfId="8924"/>
    <cellStyle name="40% - Accent1 52" xfId="8925"/>
    <cellStyle name="40% - Accent1 53" xfId="8926"/>
    <cellStyle name="40% - Accent1 54" xfId="8927"/>
    <cellStyle name="40% - Accent1 55" xfId="8928"/>
    <cellStyle name="40% - Accent1 56" xfId="8929"/>
    <cellStyle name="40% - Accent1 57" xfId="8930"/>
    <cellStyle name="40% - Accent1 58" xfId="8931"/>
    <cellStyle name="40% - Accent1 59" xfId="8932"/>
    <cellStyle name="40% - Accent1 6" xfId="8933"/>
    <cellStyle name="40% - Accent1 6 2" xfId="8934"/>
    <cellStyle name="40% - Accent1 60" xfId="8935"/>
    <cellStyle name="40% - Accent1 61" xfId="8936"/>
    <cellStyle name="40% - Accent1 62" xfId="8937"/>
    <cellStyle name="40% - Accent1 63" xfId="8938"/>
    <cellStyle name="40% - Accent1 64" xfId="8939"/>
    <cellStyle name="40% - Accent1 7" xfId="8940"/>
    <cellStyle name="40% - Accent1 7 2" xfId="8941"/>
    <cellStyle name="40% - Accent1 8" xfId="8942"/>
    <cellStyle name="40% - Accent1 8 2" xfId="8943"/>
    <cellStyle name="40% - Accent1 9" xfId="8944"/>
    <cellStyle name="40% - Accent1 9 2" xfId="8945"/>
    <cellStyle name="40% - Accent2 10" xfId="8946"/>
    <cellStyle name="40% - Accent2 11" xfId="8947"/>
    <cellStyle name="40% - Accent2 12" xfId="8948"/>
    <cellStyle name="40% - Accent2 13" xfId="8949"/>
    <cellStyle name="40% - Accent2 14" xfId="8950"/>
    <cellStyle name="40% - Accent2 15" xfId="8951"/>
    <cellStyle name="40% - Accent2 16" xfId="8952"/>
    <cellStyle name="40% - Accent2 17" xfId="8953"/>
    <cellStyle name="40% - Accent2 18" xfId="8954"/>
    <cellStyle name="40% - Accent2 19" xfId="8955"/>
    <cellStyle name="40% - Accent2 2" xfId="2476"/>
    <cellStyle name="40% - Accent2 2 2" xfId="2477"/>
    <cellStyle name="40% - Accent2 2 2 2" xfId="8956"/>
    <cellStyle name="40% - Accent2 2 2 3" xfId="8957"/>
    <cellStyle name="40% - Accent2 2 3" xfId="8958"/>
    <cellStyle name="40% - Accent2 2 3 2" xfId="8959"/>
    <cellStyle name="40% - Accent2 2 4" xfId="8960"/>
    <cellStyle name="40% - Accent2 2_2009 GRC Compl Filing - Exhibit D" xfId="8961"/>
    <cellStyle name="40% - Accent2 20" xfId="8962"/>
    <cellStyle name="40% - Accent2 21" xfId="8963"/>
    <cellStyle name="40% - Accent2 22" xfId="8964"/>
    <cellStyle name="40% - Accent2 23" xfId="8965"/>
    <cellStyle name="40% - Accent2 24" xfId="8966"/>
    <cellStyle name="40% - Accent2 25" xfId="8967"/>
    <cellStyle name="40% - Accent2 26" xfId="8968"/>
    <cellStyle name="40% - Accent2 27" xfId="8969"/>
    <cellStyle name="40% - Accent2 28" xfId="8970"/>
    <cellStyle name="40% - Accent2 29" xfId="8971"/>
    <cellStyle name="40% - Accent2 3" xfId="2478"/>
    <cellStyle name="40% - Accent2 3 2" xfId="8972"/>
    <cellStyle name="40% - Accent2 3 3" xfId="8973"/>
    <cellStyle name="40% - Accent2 3 4" xfId="8974"/>
    <cellStyle name="40% - Accent2 30" xfId="8975"/>
    <cellStyle name="40% - Accent2 31" xfId="8976"/>
    <cellStyle name="40% - Accent2 32" xfId="8977"/>
    <cellStyle name="40% - Accent2 33" xfId="8978"/>
    <cellStyle name="40% - Accent2 34" xfId="8979"/>
    <cellStyle name="40% - Accent2 35" xfId="8980"/>
    <cellStyle name="40% - Accent2 36" xfId="8981"/>
    <cellStyle name="40% - Accent2 37" xfId="8982"/>
    <cellStyle name="40% - Accent2 38" xfId="8983"/>
    <cellStyle name="40% - Accent2 39" xfId="8984"/>
    <cellStyle name="40% - Accent2 4" xfId="2479"/>
    <cellStyle name="40% - Accent2 4 2" xfId="2480"/>
    <cellStyle name="40% - Accent2 4 2 2" xfId="8985"/>
    <cellStyle name="40% - Accent2 4 3" xfId="2481"/>
    <cellStyle name="40% - Accent2 4 3 2" xfId="8986"/>
    <cellStyle name="40% - Accent2 4 4" xfId="8987"/>
    <cellStyle name="40% - Accent2 4 5" xfId="8988"/>
    <cellStyle name="40% - Accent2 40" xfId="8989"/>
    <cellStyle name="40% - Accent2 41" xfId="8990"/>
    <cellStyle name="40% - Accent2 42" xfId="8991"/>
    <cellStyle name="40% - Accent2 43" xfId="8992"/>
    <cellStyle name="40% - Accent2 44" xfId="8993"/>
    <cellStyle name="40% - Accent2 45" xfId="8994"/>
    <cellStyle name="40% - Accent2 46" xfId="8995"/>
    <cellStyle name="40% - Accent2 47" xfId="8996"/>
    <cellStyle name="40% - Accent2 48" xfId="8997"/>
    <cellStyle name="40% - Accent2 49" xfId="8998"/>
    <cellStyle name="40% - Accent2 5" xfId="2482"/>
    <cellStyle name="40% - Accent2 5 2" xfId="2483"/>
    <cellStyle name="40% - Accent2 5 2 2" xfId="8999"/>
    <cellStyle name="40% - Accent2 5 3" xfId="9000"/>
    <cellStyle name="40% - Accent2 50" xfId="9001"/>
    <cellStyle name="40% - Accent2 51" xfId="9002"/>
    <cellStyle name="40% - Accent2 52" xfId="9003"/>
    <cellStyle name="40% - Accent2 53" xfId="9004"/>
    <cellStyle name="40% - Accent2 54" xfId="9005"/>
    <cellStyle name="40% - Accent2 55" xfId="9006"/>
    <cellStyle name="40% - Accent2 56" xfId="9007"/>
    <cellStyle name="40% - Accent2 57" xfId="9008"/>
    <cellStyle name="40% - Accent2 58" xfId="9009"/>
    <cellStyle name="40% - Accent2 59" xfId="9010"/>
    <cellStyle name="40% - Accent2 6" xfId="2484"/>
    <cellStyle name="40% - Accent2 6 2" xfId="2485"/>
    <cellStyle name="40% - Accent2 6 2 2" xfId="9011"/>
    <cellStyle name="40% - Accent2 6 3" xfId="9012"/>
    <cellStyle name="40% - Accent2 60" xfId="9013"/>
    <cellStyle name="40% - Accent2 61" xfId="9014"/>
    <cellStyle name="40% - Accent2 62" xfId="9015"/>
    <cellStyle name="40% - Accent2 63" xfId="9016"/>
    <cellStyle name="40% - Accent2 64" xfId="9017"/>
    <cellStyle name="40% - Accent2 7" xfId="2486"/>
    <cellStyle name="40% - Accent2 7 2" xfId="9018"/>
    <cellStyle name="40% - Accent2 8" xfId="2487"/>
    <cellStyle name="40% - Accent2 8 2" xfId="9019"/>
    <cellStyle name="40% - Accent2 9" xfId="9020"/>
    <cellStyle name="40% - Accent2 9 2" xfId="9021"/>
    <cellStyle name="40% - Accent3 10" xfId="9022"/>
    <cellStyle name="40% - Accent3 11" xfId="9023"/>
    <cellStyle name="40% - Accent3 12" xfId="9024"/>
    <cellStyle name="40% - Accent3 13" xfId="9025"/>
    <cellStyle name="40% - Accent3 14" xfId="9026"/>
    <cellStyle name="40% - Accent3 15" xfId="9027"/>
    <cellStyle name="40% - Accent3 16" xfId="9028"/>
    <cellStyle name="40% - Accent3 17" xfId="9029"/>
    <cellStyle name="40% - Accent3 18" xfId="9030"/>
    <cellStyle name="40% - Accent3 19" xfId="9031"/>
    <cellStyle name="40% - Accent3 2" xfId="2488"/>
    <cellStyle name="40% - Accent3 2 2" xfId="2489"/>
    <cellStyle name="40% - Accent3 2 2 2" xfId="9032"/>
    <cellStyle name="40% - Accent3 2 2 3" xfId="9033"/>
    <cellStyle name="40% - Accent3 2 3" xfId="9034"/>
    <cellStyle name="40% - Accent3 2 3 2" xfId="9035"/>
    <cellStyle name="40% - Accent3 2 4" xfId="9036"/>
    <cellStyle name="40% - Accent3 2 4 2" xfId="9037"/>
    <cellStyle name="40% - Accent3 2 5" xfId="9038"/>
    <cellStyle name="40% - Accent3 2_2009 GRC Compl Filing - Exhibit D" xfId="9039"/>
    <cellStyle name="40% - Accent3 20" xfId="9040"/>
    <cellStyle name="40% - Accent3 21" xfId="9041"/>
    <cellStyle name="40% - Accent3 22" xfId="9042"/>
    <cellStyle name="40% - Accent3 23" xfId="9043"/>
    <cellStyle name="40% - Accent3 24" xfId="9044"/>
    <cellStyle name="40% - Accent3 25" xfId="9045"/>
    <cellStyle name="40% - Accent3 26" xfId="9046"/>
    <cellStyle name="40% - Accent3 27" xfId="9047"/>
    <cellStyle name="40% - Accent3 28" xfId="9048"/>
    <cellStyle name="40% - Accent3 29" xfId="9049"/>
    <cellStyle name="40% - Accent3 3" xfId="2490"/>
    <cellStyle name="40% - Accent3 3 2" xfId="9050"/>
    <cellStyle name="40% - Accent3 3 3" xfId="9051"/>
    <cellStyle name="40% - Accent3 3 4" xfId="9052"/>
    <cellStyle name="40% - Accent3 30" xfId="9053"/>
    <cellStyle name="40% - Accent3 31" xfId="9054"/>
    <cellStyle name="40% - Accent3 32" xfId="9055"/>
    <cellStyle name="40% - Accent3 33" xfId="9056"/>
    <cellStyle name="40% - Accent3 34" xfId="9057"/>
    <cellStyle name="40% - Accent3 35" xfId="9058"/>
    <cellStyle name="40% - Accent3 36" xfId="9059"/>
    <cellStyle name="40% - Accent3 37" xfId="9060"/>
    <cellStyle name="40% - Accent3 38" xfId="9061"/>
    <cellStyle name="40% - Accent3 39" xfId="9062"/>
    <cellStyle name="40% - Accent3 4" xfId="2491"/>
    <cellStyle name="40% - Accent3 4 2" xfId="2492"/>
    <cellStyle name="40% - Accent3 4 2 2" xfId="2493"/>
    <cellStyle name="40% - Accent3 4 2 2 2" xfId="9063"/>
    <cellStyle name="40% - Accent3 4 2 3" xfId="2494"/>
    <cellStyle name="40% - Accent3 4 2 3 2" xfId="9064"/>
    <cellStyle name="40% - Accent3 4 2 4" xfId="9065"/>
    <cellStyle name="40% - Accent3 4 2 5" xfId="9066"/>
    <cellStyle name="40% - Accent3 4 3" xfId="2495"/>
    <cellStyle name="40% - Accent3 4 3 2" xfId="2496"/>
    <cellStyle name="40% - Accent3 4 3 2 2" xfId="9067"/>
    <cellStyle name="40% - Accent3 4 3 3" xfId="9068"/>
    <cellStyle name="40% - Accent3 4 4" xfId="2497"/>
    <cellStyle name="40% - Accent3 4 4 2" xfId="9069"/>
    <cellStyle name="40% - Accent3 4 5" xfId="2498"/>
    <cellStyle name="40% - Accent3 4 5 2" xfId="9070"/>
    <cellStyle name="40% - Accent3 4 6" xfId="9071"/>
    <cellStyle name="40% - Accent3 4 7" xfId="9072"/>
    <cellStyle name="40% - Accent3 4 8" xfId="9073"/>
    <cellStyle name="40% - Accent3 4 9" xfId="9074"/>
    <cellStyle name="40% - Accent3 40" xfId="9075"/>
    <cellStyle name="40% - Accent3 41" xfId="9076"/>
    <cellStyle name="40% - Accent3 42" xfId="9077"/>
    <cellStyle name="40% - Accent3 43" xfId="9078"/>
    <cellStyle name="40% - Accent3 44" xfId="9079"/>
    <cellStyle name="40% - Accent3 45" xfId="9080"/>
    <cellStyle name="40% - Accent3 46" xfId="9081"/>
    <cellStyle name="40% - Accent3 47" xfId="9082"/>
    <cellStyle name="40% - Accent3 48" xfId="9083"/>
    <cellStyle name="40% - Accent3 49" xfId="9084"/>
    <cellStyle name="40% - Accent3 5" xfId="9085"/>
    <cellStyle name="40% - Accent3 5 2" xfId="9086"/>
    <cellStyle name="40% - Accent3 50" xfId="9087"/>
    <cellStyle name="40% - Accent3 51" xfId="9088"/>
    <cellStyle name="40% - Accent3 52" xfId="9089"/>
    <cellStyle name="40% - Accent3 53" xfId="9090"/>
    <cellStyle name="40% - Accent3 54" xfId="9091"/>
    <cellStyle name="40% - Accent3 55" xfId="9092"/>
    <cellStyle name="40% - Accent3 56" xfId="9093"/>
    <cellStyle name="40% - Accent3 57" xfId="9094"/>
    <cellStyle name="40% - Accent3 58" xfId="9095"/>
    <cellStyle name="40% - Accent3 59" xfId="9096"/>
    <cellStyle name="40% - Accent3 6" xfId="9097"/>
    <cellStyle name="40% - Accent3 6 2" xfId="9098"/>
    <cellStyle name="40% - Accent3 60" xfId="9099"/>
    <cellStyle name="40% - Accent3 61" xfId="9100"/>
    <cellStyle name="40% - Accent3 62" xfId="9101"/>
    <cellStyle name="40% - Accent3 63" xfId="9102"/>
    <cellStyle name="40% - Accent3 64" xfId="9103"/>
    <cellStyle name="40% - Accent3 7" xfId="9104"/>
    <cellStyle name="40% - Accent3 7 2" xfId="9105"/>
    <cellStyle name="40% - Accent3 8" xfId="9106"/>
    <cellStyle name="40% - Accent3 8 2" xfId="9107"/>
    <cellStyle name="40% - Accent3 9" xfId="9108"/>
    <cellStyle name="40% - Accent3 9 2" xfId="9109"/>
    <cellStyle name="40% - Accent4 10" xfId="9110"/>
    <cellStyle name="40% - Accent4 11" xfId="9111"/>
    <cellStyle name="40% - Accent4 12" xfId="9112"/>
    <cellStyle name="40% - Accent4 13" xfId="9113"/>
    <cellStyle name="40% - Accent4 14" xfId="9114"/>
    <cellStyle name="40% - Accent4 15" xfId="9115"/>
    <cellStyle name="40% - Accent4 16" xfId="9116"/>
    <cellStyle name="40% - Accent4 17" xfId="9117"/>
    <cellStyle name="40% - Accent4 18" xfId="9118"/>
    <cellStyle name="40% - Accent4 19" xfId="9119"/>
    <cellStyle name="40% - Accent4 2" xfId="2499"/>
    <cellStyle name="40% - Accent4 2 2" xfId="2500"/>
    <cellStyle name="40% - Accent4 2 2 2" xfId="9120"/>
    <cellStyle name="40% - Accent4 2 2 3" xfId="9121"/>
    <cellStyle name="40% - Accent4 2 3" xfId="9122"/>
    <cellStyle name="40% - Accent4 2 3 2" xfId="9123"/>
    <cellStyle name="40% - Accent4 2 4" xfId="9124"/>
    <cellStyle name="40% - Accent4 2 4 2" xfId="9125"/>
    <cellStyle name="40% - Accent4 2 5" xfId="9126"/>
    <cellStyle name="40% - Accent4 2_2009 GRC Compl Filing - Exhibit D" xfId="9127"/>
    <cellStyle name="40% - Accent4 20" xfId="9128"/>
    <cellStyle name="40% - Accent4 21" xfId="9129"/>
    <cellStyle name="40% - Accent4 22" xfId="9130"/>
    <cellStyle name="40% - Accent4 23" xfId="9131"/>
    <cellStyle name="40% - Accent4 24" xfId="9132"/>
    <cellStyle name="40% - Accent4 25" xfId="9133"/>
    <cellStyle name="40% - Accent4 26" xfId="9134"/>
    <cellStyle name="40% - Accent4 27" xfId="9135"/>
    <cellStyle name="40% - Accent4 28" xfId="9136"/>
    <cellStyle name="40% - Accent4 29" xfId="9137"/>
    <cellStyle name="40% - Accent4 3" xfId="2501"/>
    <cellStyle name="40% - Accent4 3 2" xfId="9138"/>
    <cellStyle name="40% - Accent4 3 3" xfId="9139"/>
    <cellStyle name="40% - Accent4 3 4" xfId="9140"/>
    <cellStyle name="40% - Accent4 30" xfId="9141"/>
    <cellStyle name="40% - Accent4 31" xfId="9142"/>
    <cellStyle name="40% - Accent4 32" xfId="9143"/>
    <cellStyle name="40% - Accent4 33" xfId="9144"/>
    <cellStyle name="40% - Accent4 34" xfId="9145"/>
    <cellStyle name="40% - Accent4 35" xfId="9146"/>
    <cellStyle name="40% - Accent4 36" xfId="9147"/>
    <cellStyle name="40% - Accent4 37" xfId="9148"/>
    <cellStyle name="40% - Accent4 38" xfId="9149"/>
    <cellStyle name="40% - Accent4 39" xfId="9150"/>
    <cellStyle name="40% - Accent4 4" xfId="2502"/>
    <cellStyle name="40% - Accent4 4 2" xfId="2503"/>
    <cellStyle name="40% - Accent4 4 2 2" xfId="2504"/>
    <cellStyle name="40% - Accent4 4 2 2 2" xfId="9151"/>
    <cellStyle name="40% - Accent4 4 2 3" xfId="2505"/>
    <cellStyle name="40% - Accent4 4 2 3 2" xfId="9152"/>
    <cellStyle name="40% - Accent4 4 2 4" xfId="9153"/>
    <cellStyle name="40% - Accent4 4 2 5" xfId="9154"/>
    <cellStyle name="40% - Accent4 4 3" xfId="2506"/>
    <cellStyle name="40% - Accent4 4 3 2" xfId="2507"/>
    <cellStyle name="40% - Accent4 4 3 2 2" xfId="9155"/>
    <cellStyle name="40% - Accent4 4 3 3" xfId="9156"/>
    <cellStyle name="40% - Accent4 4 4" xfId="2508"/>
    <cellStyle name="40% - Accent4 4 4 2" xfId="9157"/>
    <cellStyle name="40% - Accent4 4 5" xfId="2509"/>
    <cellStyle name="40% - Accent4 4 5 2" xfId="9158"/>
    <cellStyle name="40% - Accent4 4 6" xfId="9159"/>
    <cellStyle name="40% - Accent4 4 7" xfId="9160"/>
    <cellStyle name="40% - Accent4 4 8" xfId="9161"/>
    <cellStyle name="40% - Accent4 4 9" xfId="9162"/>
    <cellStyle name="40% - Accent4 40" xfId="9163"/>
    <cellStyle name="40% - Accent4 41" xfId="9164"/>
    <cellStyle name="40% - Accent4 42" xfId="9165"/>
    <cellStyle name="40% - Accent4 43" xfId="9166"/>
    <cellStyle name="40% - Accent4 44" xfId="9167"/>
    <cellStyle name="40% - Accent4 45" xfId="9168"/>
    <cellStyle name="40% - Accent4 46" xfId="9169"/>
    <cellStyle name="40% - Accent4 47" xfId="9170"/>
    <cellStyle name="40% - Accent4 48" xfId="9171"/>
    <cellStyle name="40% - Accent4 49" xfId="9172"/>
    <cellStyle name="40% - Accent4 5" xfId="9173"/>
    <cellStyle name="40% - Accent4 5 2" xfId="9174"/>
    <cellStyle name="40% - Accent4 50" xfId="9175"/>
    <cellStyle name="40% - Accent4 51" xfId="9176"/>
    <cellStyle name="40% - Accent4 52" xfId="9177"/>
    <cellStyle name="40% - Accent4 53" xfId="9178"/>
    <cellStyle name="40% - Accent4 54" xfId="9179"/>
    <cellStyle name="40% - Accent4 55" xfId="9180"/>
    <cellStyle name="40% - Accent4 56" xfId="9181"/>
    <cellStyle name="40% - Accent4 57" xfId="9182"/>
    <cellStyle name="40% - Accent4 58" xfId="9183"/>
    <cellStyle name="40% - Accent4 59" xfId="9184"/>
    <cellStyle name="40% - Accent4 6" xfId="9185"/>
    <cellStyle name="40% - Accent4 6 2" xfId="9186"/>
    <cellStyle name="40% - Accent4 60" xfId="9187"/>
    <cellStyle name="40% - Accent4 61" xfId="9188"/>
    <cellStyle name="40% - Accent4 62" xfId="9189"/>
    <cellStyle name="40% - Accent4 63" xfId="9190"/>
    <cellStyle name="40% - Accent4 64" xfId="9191"/>
    <cellStyle name="40% - Accent4 7" xfId="9192"/>
    <cellStyle name="40% - Accent4 7 2" xfId="9193"/>
    <cellStyle name="40% - Accent4 8" xfId="9194"/>
    <cellStyle name="40% - Accent4 8 2" xfId="9195"/>
    <cellStyle name="40% - Accent4 9" xfId="9196"/>
    <cellStyle name="40% - Accent4 9 2" xfId="9197"/>
    <cellStyle name="40% - Accent5 10" xfId="9198"/>
    <cellStyle name="40% - Accent5 11" xfId="9199"/>
    <cellStyle name="40% - Accent5 12" xfId="9200"/>
    <cellStyle name="40% - Accent5 13" xfId="9201"/>
    <cellStyle name="40% - Accent5 14" xfId="9202"/>
    <cellStyle name="40% - Accent5 15" xfId="9203"/>
    <cellStyle name="40% - Accent5 16" xfId="9204"/>
    <cellStyle name="40% - Accent5 17" xfId="9205"/>
    <cellStyle name="40% - Accent5 18" xfId="9206"/>
    <cellStyle name="40% - Accent5 19" xfId="9207"/>
    <cellStyle name="40% - Accent5 2" xfId="2510"/>
    <cellStyle name="40% - Accent5 2 2" xfId="2511"/>
    <cellStyle name="40% - Accent5 2 2 2" xfId="9208"/>
    <cellStyle name="40% - Accent5 2 2 3" xfId="9209"/>
    <cellStyle name="40% - Accent5 2 3" xfId="9210"/>
    <cellStyle name="40% - Accent5 2 3 2" xfId="9211"/>
    <cellStyle name="40% - Accent5 2 4" xfId="9212"/>
    <cellStyle name="40% - Accent5 2 4 2" xfId="9213"/>
    <cellStyle name="40% - Accent5 2 5" xfId="9214"/>
    <cellStyle name="40% - Accent5 2_2009 GRC Compl Filing - Exhibit D" xfId="9215"/>
    <cellStyle name="40% - Accent5 20" xfId="9216"/>
    <cellStyle name="40% - Accent5 21" xfId="9217"/>
    <cellStyle name="40% - Accent5 22" xfId="9218"/>
    <cellStyle name="40% - Accent5 23" xfId="9219"/>
    <cellStyle name="40% - Accent5 24" xfId="9220"/>
    <cellStyle name="40% - Accent5 25" xfId="9221"/>
    <cellStyle name="40% - Accent5 26" xfId="9222"/>
    <cellStyle name="40% - Accent5 27" xfId="9223"/>
    <cellStyle name="40% - Accent5 28" xfId="9224"/>
    <cellStyle name="40% - Accent5 29" xfId="9225"/>
    <cellStyle name="40% - Accent5 3" xfId="2512"/>
    <cellStyle name="40% - Accent5 3 2" xfId="9226"/>
    <cellStyle name="40% - Accent5 3 3" xfId="9227"/>
    <cellStyle name="40% - Accent5 3 4" xfId="9228"/>
    <cellStyle name="40% - Accent5 30" xfId="9229"/>
    <cellStyle name="40% - Accent5 31" xfId="9230"/>
    <cellStyle name="40% - Accent5 32" xfId="9231"/>
    <cellStyle name="40% - Accent5 33" xfId="9232"/>
    <cellStyle name="40% - Accent5 34" xfId="9233"/>
    <cellStyle name="40% - Accent5 35" xfId="9234"/>
    <cellStyle name="40% - Accent5 36" xfId="9235"/>
    <cellStyle name="40% - Accent5 37" xfId="9236"/>
    <cellStyle name="40% - Accent5 38" xfId="9237"/>
    <cellStyle name="40% - Accent5 39" xfId="9238"/>
    <cellStyle name="40% - Accent5 4" xfId="2513"/>
    <cellStyle name="40% - Accent5 4 2" xfId="2514"/>
    <cellStyle name="40% - Accent5 4 2 2" xfId="2515"/>
    <cellStyle name="40% - Accent5 4 2 2 2" xfId="9239"/>
    <cellStyle name="40% - Accent5 4 2 3" xfId="2516"/>
    <cellStyle name="40% - Accent5 4 2 3 2" xfId="9240"/>
    <cellStyle name="40% - Accent5 4 2 4" xfId="9241"/>
    <cellStyle name="40% - Accent5 4 2 5" xfId="9242"/>
    <cellStyle name="40% - Accent5 4 3" xfId="2517"/>
    <cellStyle name="40% - Accent5 4 3 2" xfId="2518"/>
    <cellStyle name="40% - Accent5 4 3 2 2" xfId="9243"/>
    <cellStyle name="40% - Accent5 4 3 3" xfId="9244"/>
    <cellStyle name="40% - Accent5 4 4" xfId="2519"/>
    <cellStyle name="40% - Accent5 4 4 2" xfId="9245"/>
    <cellStyle name="40% - Accent5 4 5" xfId="2520"/>
    <cellStyle name="40% - Accent5 4 5 2" xfId="9246"/>
    <cellStyle name="40% - Accent5 4 6" xfId="9247"/>
    <cellStyle name="40% - Accent5 4 7" xfId="9248"/>
    <cellStyle name="40% - Accent5 4 8" xfId="9249"/>
    <cellStyle name="40% - Accent5 4 9" xfId="9250"/>
    <cellStyle name="40% - Accent5 40" xfId="9251"/>
    <cellStyle name="40% - Accent5 41" xfId="9252"/>
    <cellStyle name="40% - Accent5 42" xfId="9253"/>
    <cellStyle name="40% - Accent5 43" xfId="9254"/>
    <cellStyle name="40% - Accent5 44" xfId="9255"/>
    <cellStyle name="40% - Accent5 45" xfId="9256"/>
    <cellStyle name="40% - Accent5 46" xfId="9257"/>
    <cellStyle name="40% - Accent5 47" xfId="9258"/>
    <cellStyle name="40% - Accent5 48" xfId="9259"/>
    <cellStyle name="40% - Accent5 49" xfId="9260"/>
    <cellStyle name="40% - Accent5 5" xfId="9261"/>
    <cellStyle name="40% - Accent5 5 2" xfId="9262"/>
    <cellStyle name="40% - Accent5 50" xfId="9263"/>
    <cellStyle name="40% - Accent5 51" xfId="9264"/>
    <cellStyle name="40% - Accent5 52" xfId="9265"/>
    <cellStyle name="40% - Accent5 53" xfId="9266"/>
    <cellStyle name="40% - Accent5 54" xfId="9267"/>
    <cellStyle name="40% - Accent5 55" xfId="9268"/>
    <cellStyle name="40% - Accent5 56" xfId="9269"/>
    <cellStyle name="40% - Accent5 57" xfId="9270"/>
    <cellStyle name="40% - Accent5 58" xfId="9271"/>
    <cellStyle name="40% - Accent5 59" xfId="9272"/>
    <cellStyle name="40% - Accent5 6" xfId="9273"/>
    <cellStyle name="40% - Accent5 6 2" xfId="9274"/>
    <cellStyle name="40% - Accent5 60" xfId="9275"/>
    <cellStyle name="40% - Accent5 61" xfId="9276"/>
    <cellStyle name="40% - Accent5 62" xfId="9277"/>
    <cellStyle name="40% - Accent5 63" xfId="9278"/>
    <cellStyle name="40% - Accent5 64" xfId="9279"/>
    <cellStyle name="40% - Accent5 7" xfId="9280"/>
    <cellStyle name="40% - Accent5 7 2" xfId="9281"/>
    <cellStyle name="40% - Accent5 8" xfId="9282"/>
    <cellStyle name="40% - Accent5 8 2" xfId="9283"/>
    <cellStyle name="40% - Accent5 9" xfId="9284"/>
    <cellStyle name="40% - Accent5 9 2" xfId="9285"/>
    <cellStyle name="40% - Accent6 10" xfId="9286"/>
    <cellStyle name="40% - Accent6 11" xfId="9287"/>
    <cellStyle name="40% - Accent6 12" xfId="9288"/>
    <cellStyle name="40% - Accent6 13" xfId="9289"/>
    <cellStyle name="40% - Accent6 14" xfId="9290"/>
    <cellStyle name="40% - Accent6 15" xfId="9291"/>
    <cellStyle name="40% - Accent6 16" xfId="9292"/>
    <cellStyle name="40% - Accent6 17" xfId="9293"/>
    <cellStyle name="40% - Accent6 18" xfId="9294"/>
    <cellStyle name="40% - Accent6 19" xfId="9295"/>
    <cellStyle name="40% - Accent6 2" xfId="2521"/>
    <cellStyle name="40% - Accent6 2 2" xfId="2522"/>
    <cellStyle name="40% - Accent6 2 2 2" xfId="9296"/>
    <cellStyle name="40% - Accent6 2 2 3" xfId="9297"/>
    <cellStyle name="40% - Accent6 2 3" xfId="9298"/>
    <cellStyle name="40% - Accent6 2 3 2" xfId="9299"/>
    <cellStyle name="40% - Accent6 2 4" xfId="9300"/>
    <cellStyle name="40% - Accent6 2 4 2" xfId="9301"/>
    <cellStyle name="40% - Accent6 2 5" xfId="9302"/>
    <cellStyle name="40% - Accent6 2_2009 GRC Compl Filing - Exhibit D" xfId="9303"/>
    <cellStyle name="40% - Accent6 20" xfId="9304"/>
    <cellStyle name="40% - Accent6 21" xfId="9305"/>
    <cellStyle name="40% - Accent6 22" xfId="9306"/>
    <cellStyle name="40% - Accent6 23" xfId="9307"/>
    <cellStyle name="40% - Accent6 24" xfId="9308"/>
    <cellStyle name="40% - Accent6 25" xfId="9309"/>
    <cellStyle name="40% - Accent6 26" xfId="9310"/>
    <cellStyle name="40% - Accent6 27" xfId="9311"/>
    <cellStyle name="40% - Accent6 28" xfId="9312"/>
    <cellStyle name="40% - Accent6 29" xfId="9313"/>
    <cellStyle name="40% - Accent6 3" xfId="2523"/>
    <cellStyle name="40% - Accent6 3 2" xfId="9314"/>
    <cellStyle name="40% - Accent6 3 3" xfId="9315"/>
    <cellStyle name="40% - Accent6 3 4" xfId="9316"/>
    <cellStyle name="40% - Accent6 30" xfId="9317"/>
    <cellStyle name="40% - Accent6 31" xfId="9318"/>
    <cellStyle name="40% - Accent6 32" xfId="9319"/>
    <cellStyle name="40% - Accent6 33" xfId="9320"/>
    <cellStyle name="40% - Accent6 34" xfId="9321"/>
    <cellStyle name="40% - Accent6 35" xfId="9322"/>
    <cellStyle name="40% - Accent6 36" xfId="9323"/>
    <cellStyle name="40% - Accent6 37" xfId="9324"/>
    <cellStyle name="40% - Accent6 38" xfId="9325"/>
    <cellStyle name="40% - Accent6 39" xfId="9326"/>
    <cellStyle name="40% - Accent6 4" xfId="2524"/>
    <cellStyle name="40% - Accent6 4 2" xfId="2525"/>
    <cellStyle name="40% - Accent6 4 2 2" xfId="2526"/>
    <cellStyle name="40% - Accent6 4 2 2 2" xfId="9327"/>
    <cellStyle name="40% - Accent6 4 2 3" xfId="2527"/>
    <cellStyle name="40% - Accent6 4 2 3 2" xfId="9328"/>
    <cellStyle name="40% - Accent6 4 2 4" xfId="9329"/>
    <cellStyle name="40% - Accent6 4 2 5" xfId="9330"/>
    <cellStyle name="40% - Accent6 4 3" xfId="2528"/>
    <cellStyle name="40% - Accent6 4 3 2" xfId="2529"/>
    <cellStyle name="40% - Accent6 4 3 2 2" xfId="9331"/>
    <cellStyle name="40% - Accent6 4 3 3" xfId="9332"/>
    <cellStyle name="40% - Accent6 4 4" xfId="2530"/>
    <cellStyle name="40% - Accent6 4 4 2" xfId="9333"/>
    <cellStyle name="40% - Accent6 4 5" xfId="2531"/>
    <cellStyle name="40% - Accent6 4 5 2" xfId="9334"/>
    <cellStyle name="40% - Accent6 4 6" xfId="9335"/>
    <cellStyle name="40% - Accent6 4 7" xfId="9336"/>
    <cellStyle name="40% - Accent6 4 8" xfId="9337"/>
    <cellStyle name="40% - Accent6 4 9" xfId="9338"/>
    <cellStyle name="40% - Accent6 40" xfId="9339"/>
    <cellStyle name="40% - Accent6 41" xfId="9340"/>
    <cellStyle name="40% - Accent6 42" xfId="9341"/>
    <cellStyle name="40% - Accent6 43" xfId="9342"/>
    <cellStyle name="40% - Accent6 44" xfId="9343"/>
    <cellStyle name="40% - Accent6 45" xfId="9344"/>
    <cellStyle name="40% - Accent6 46" xfId="9345"/>
    <cellStyle name="40% - Accent6 47" xfId="9346"/>
    <cellStyle name="40% - Accent6 48" xfId="9347"/>
    <cellStyle name="40% - Accent6 49" xfId="9348"/>
    <cellStyle name="40% - Accent6 5" xfId="9349"/>
    <cellStyle name="40% - Accent6 5 2" xfId="9350"/>
    <cellStyle name="40% - Accent6 50" xfId="9351"/>
    <cellStyle name="40% - Accent6 51" xfId="9352"/>
    <cellStyle name="40% - Accent6 52" xfId="9353"/>
    <cellStyle name="40% - Accent6 53" xfId="9354"/>
    <cellStyle name="40% - Accent6 54" xfId="9355"/>
    <cellStyle name="40% - Accent6 55" xfId="9356"/>
    <cellStyle name="40% - Accent6 56" xfId="9357"/>
    <cellStyle name="40% - Accent6 57" xfId="9358"/>
    <cellStyle name="40% - Accent6 58" xfId="9359"/>
    <cellStyle name="40% - Accent6 59" xfId="9360"/>
    <cellStyle name="40% - Accent6 6" xfId="9361"/>
    <cellStyle name="40% - Accent6 6 2" xfId="9362"/>
    <cellStyle name="40% - Accent6 60" xfId="9363"/>
    <cellStyle name="40% - Accent6 61" xfId="9364"/>
    <cellStyle name="40% - Accent6 62" xfId="9365"/>
    <cellStyle name="40% - Accent6 63" xfId="9366"/>
    <cellStyle name="40% - Accent6 64" xfId="9367"/>
    <cellStyle name="40% - Accent6 7" xfId="9368"/>
    <cellStyle name="40% - Accent6 7 2" xfId="9369"/>
    <cellStyle name="40% - Accent6 8" xfId="9370"/>
    <cellStyle name="40% - Accent6 8 2" xfId="9371"/>
    <cellStyle name="40% - Accent6 9" xfId="9372"/>
    <cellStyle name="40% - Accent6 9 2" xfId="9373"/>
    <cellStyle name="60% - Accent1 10" xfId="9374"/>
    <cellStyle name="60% - Accent1 11" xfId="9375"/>
    <cellStyle name="60% - Accent1 12" xfId="9376"/>
    <cellStyle name="60% - Accent1 13" xfId="9377"/>
    <cellStyle name="60% - Accent1 14" xfId="9378"/>
    <cellStyle name="60% - Accent1 15" xfId="9379"/>
    <cellStyle name="60% - Accent1 16" xfId="9380"/>
    <cellStyle name="60% - Accent1 17" xfId="9381"/>
    <cellStyle name="60% - Accent1 18" xfId="9382"/>
    <cellStyle name="60% - Accent1 19" xfId="9383"/>
    <cellStyle name="60% - Accent1 2" xfId="2532"/>
    <cellStyle name="60% - Accent1 2 2" xfId="2533"/>
    <cellStyle name="60% - Accent1 2 2 2" xfId="9384"/>
    <cellStyle name="60% - Accent1 2 3" xfId="9385"/>
    <cellStyle name="60% - Accent1 20" xfId="9386"/>
    <cellStyle name="60% - Accent1 21" xfId="9387"/>
    <cellStyle name="60% - Accent1 22" xfId="9388"/>
    <cellStyle name="60% - Accent1 23" xfId="9389"/>
    <cellStyle name="60% - Accent1 24" xfId="9390"/>
    <cellStyle name="60% - Accent1 25" xfId="9391"/>
    <cellStyle name="60% - Accent1 26" xfId="9392"/>
    <cellStyle name="60% - Accent1 27" xfId="9393"/>
    <cellStyle name="60% - Accent1 28" xfId="9394"/>
    <cellStyle name="60% - Accent1 29" xfId="9395"/>
    <cellStyle name="60% - Accent1 3" xfId="2534"/>
    <cellStyle name="60% - Accent1 3 2" xfId="2535"/>
    <cellStyle name="60% - Accent1 3 3" xfId="9396"/>
    <cellStyle name="60% - Accent1 3 4" xfId="9397"/>
    <cellStyle name="60% - Accent1 30" xfId="9398"/>
    <cellStyle name="60% - Accent1 31" xfId="9399"/>
    <cellStyle name="60% - Accent1 32" xfId="9400"/>
    <cellStyle name="60% - Accent1 33" xfId="9401"/>
    <cellStyle name="60% - Accent1 34" xfId="9402"/>
    <cellStyle name="60% - Accent1 35" xfId="9403"/>
    <cellStyle name="60% - Accent1 36" xfId="9404"/>
    <cellStyle name="60% - Accent1 37" xfId="9405"/>
    <cellStyle name="60% - Accent1 38" xfId="9406"/>
    <cellStyle name="60% - Accent1 39" xfId="9407"/>
    <cellStyle name="60% - Accent1 4" xfId="9408"/>
    <cellStyle name="60% - Accent1 40" xfId="9409"/>
    <cellStyle name="60% - Accent1 41" xfId="9410"/>
    <cellStyle name="60% - Accent1 42" xfId="9411"/>
    <cellStyle name="60% - Accent1 43" xfId="9412"/>
    <cellStyle name="60% - Accent1 44" xfId="9413"/>
    <cellStyle name="60% - Accent1 45" xfId="9414"/>
    <cellStyle name="60% - Accent1 46" xfId="9415"/>
    <cellStyle name="60% - Accent1 47" xfId="9416"/>
    <cellStyle name="60% - Accent1 48" xfId="9417"/>
    <cellStyle name="60% - Accent1 49" xfId="9418"/>
    <cellStyle name="60% - Accent1 5" xfId="9419"/>
    <cellStyle name="60% - Accent1 50" xfId="9420"/>
    <cellStyle name="60% - Accent1 51" xfId="9421"/>
    <cellStyle name="60% - Accent1 52" xfId="9422"/>
    <cellStyle name="60% - Accent1 53" xfId="9423"/>
    <cellStyle name="60% - Accent1 54" xfId="9424"/>
    <cellStyle name="60% - Accent1 55" xfId="9425"/>
    <cellStyle name="60% - Accent1 56" xfId="9426"/>
    <cellStyle name="60% - Accent1 57" xfId="9427"/>
    <cellStyle name="60% - Accent1 58" xfId="9428"/>
    <cellStyle name="60% - Accent1 59" xfId="9429"/>
    <cellStyle name="60% - Accent1 6" xfId="9430"/>
    <cellStyle name="60% - Accent1 60" xfId="9431"/>
    <cellStyle name="60% - Accent1 61" xfId="9432"/>
    <cellStyle name="60% - Accent1 62" xfId="9433"/>
    <cellStyle name="60% - Accent1 63" xfId="9434"/>
    <cellStyle name="60% - Accent1 64" xfId="9435"/>
    <cellStyle name="60% - Accent1 7" xfId="9436"/>
    <cellStyle name="60% - Accent1 8" xfId="9437"/>
    <cellStyle name="60% - Accent1 9" xfId="9438"/>
    <cellStyle name="60% - Accent2 10" xfId="9439"/>
    <cellStyle name="60% - Accent2 11" xfId="9440"/>
    <cellStyle name="60% - Accent2 12" xfId="9441"/>
    <cellStyle name="60% - Accent2 13" xfId="9442"/>
    <cellStyle name="60% - Accent2 14" xfId="9443"/>
    <cellStyle name="60% - Accent2 15" xfId="9444"/>
    <cellStyle name="60% - Accent2 16" xfId="9445"/>
    <cellStyle name="60% - Accent2 17" xfId="9446"/>
    <cellStyle name="60% - Accent2 18" xfId="9447"/>
    <cellStyle name="60% - Accent2 19" xfId="9448"/>
    <cellStyle name="60% - Accent2 2" xfId="2536"/>
    <cellStyle name="60% - Accent2 2 2" xfId="2537"/>
    <cellStyle name="60% - Accent2 2 2 2" xfId="9449"/>
    <cellStyle name="60% - Accent2 2 3" xfId="9450"/>
    <cellStyle name="60% - Accent2 20" xfId="9451"/>
    <cellStyle name="60% - Accent2 21" xfId="9452"/>
    <cellStyle name="60% - Accent2 22" xfId="9453"/>
    <cellStyle name="60% - Accent2 23" xfId="9454"/>
    <cellStyle name="60% - Accent2 24" xfId="9455"/>
    <cellStyle name="60% - Accent2 25" xfId="9456"/>
    <cellStyle name="60% - Accent2 26" xfId="9457"/>
    <cellStyle name="60% - Accent2 27" xfId="9458"/>
    <cellStyle name="60% - Accent2 28" xfId="9459"/>
    <cellStyle name="60% - Accent2 29" xfId="9460"/>
    <cellStyle name="60% - Accent2 3" xfId="2538"/>
    <cellStyle name="60% - Accent2 3 2" xfId="2539"/>
    <cellStyle name="60% - Accent2 3 3" xfId="9461"/>
    <cellStyle name="60% - Accent2 3 4" xfId="9462"/>
    <cellStyle name="60% - Accent2 30" xfId="9463"/>
    <cellStyle name="60% - Accent2 31" xfId="9464"/>
    <cellStyle name="60% - Accent2 32" xfId="9465"/>
    <cellStyle name="60% - Accent2 33" xfId="9466"/>
    <cellStyle name="60% - Accent2 34" xfId="9467"/>
    <cellStyle name="60% - Accent2 35" xfId="9468"/>
    <cellStyle name="60% - Accent2 36" xfId="9469"/>
    <cellStyle name="60% - Accent2 37" xfId="9470"/>
    <cellStyle name="60% - Accent2 38" xfId="9471"/>
    <cellStyle name="60% - Accent2 39" xfId="9472"/>
    <cellStyle name="60% - Accent2 4" xfId="9473"/>
    <cellStyle name="60% - Accent2 40" xfId="9474"/>
    <cellStyle name="60% - Accent2 41" xfId="9475"/>
    <cellStyle name="60% - Accent2 42" xfId="9476"/>
    <cellStyle name="60% - Accent2 43" xfId="9477"/>
    <cellStyle name="60% - Accent2 44" xfId="9478"/>
    <cellStyle name="60% - Accent2 45" xfId="9479"/>
    <cellStyle name="60% - Accent2 46" xfId="9480"/>
    <cellStyle name="60% - Accent2 47" xfId="9481"/>
    <cellStyle name="60% - Accent2 48" xfId="9482"/>
    <cellStyle name="60% - Accent2 49" xfId="9483"/>
    <cellStyle name="60% - Accent2 5" xfId="9484"/>
    <cellStyle name="60% - Accent2 50" xfId="9485"/>
    <cellStyle name="60% - Accent2 51" xfId="9486"/>
    <cellStyle name="60% - Accent2 52" xfId="9487"/>
    <cellStyle name="60% - Accent2 53" xfId="9488"/>
    <cellStyle name="60% - Accent2 54" xfId="9489"/>
    <cellStyle name="60% - Accent2 55" xfId="9490"/>
    <cellStyle name="60% - Accent2 56" xfId="9491"/>
    <cellStyle name="60% - Accent2 57" xfId="9492"/>
    <cellStyle name="60% - Accent2 58" xfId="9493"/>
    <cellStyle name="60% - Accent2 59" xfId="9494"/>
    <cellStyle name="60% - Accent2 6" xfId="9495"/>
    <cellStyle name="60% - Accent2 60" xfId="9496"/>
    <cellStyle name="60% - Accent2 61" xfId="9497"/>
    <cellStyle name="60% - Accent2 62" xfId="9498"/>
    <cellStyle name="60% - Accent2 63" xfId="9499"/>
    <cellStyle name="60% - Accent2 64" xfId="9500"/>
    <cellStyle name="60% - Accent2 7" xfId="9501"/>
    <cellStyle name="60% - Accent2 8" xfId="9502"/>
    <cellStyle name="60% - Accent2 9" xfId="9503"/>
    <cellStyle name="60% - Accent3 10" xfId="9504"/>
    <cellStyle name="60% - Accent3 11" xfId="9505"/>
    <cellStyle name="60% - Accent3 12" xfId="9506"/>
    <cellStyle name="60% - Accent3 13" xfId="9507"/>
    <cellStyle name="60% - Accent3 14" xfId="9508"/>
    <cellStyle name="60% - Accent3 15" xfId="9509"/>
    <cellStyle name="60% - Accent3 16" xfId="9510"/>
    <cellStyle name="60% - Accent3 17" xfId="9511"/>
    <cellStyle name="60% - Accent3 18" xfId="9512"/>
    <cellStyle name="60% - Accent3 19" xfId="9513"/>
    <cellStyle name="60% - Accent3 2" xfId="2540"/>
    <cellStyle name="60% - Accent3 2 2" xfId="2541"/>
    <cellStyle name="60% - Accent3 2 2 2" xfId="9514"/>
    <cellStyle name="60% - Accent3 2 3" xfId="9515"/>
    <cellStyle name="60% - Accent3 20" xfId="9516"/>
    <cellStyle name="60% - Accent3 21" xfId="9517"/>
    <cellStyle name="60% - Accent3 22" xfId="9518"/>
    <cellStyle name="60% - Accent3 23" xfId="9519"/>
    <cellStyle name="60% - Accent3 24" xfId="9520"/>
    <cellStyle name="60% - Accent3 25" xfId="9521"/>
    <cellStyle name="60% - Accent3 26" xfId="9522"/>
    <cellStyle name="60% - Accent3 27" xfId="9523"/>
    <cellStyle name="60% - Accent3 28" xfId="9524"/>
    <cellStyle name="60% - Accent3 29" xfId="9525"/>
    <cellStyle name="60% - Accent3 3" xfId="2542"/>
    <cellStyle name="60% - Accent3 3 2" xfId="2543"/>
    <cellStyle name="60% - Accent3 3 3" xfId="9526"/>
    <cellStyle name="60% - Accent3 3 4" xfId="9527"/>
    <cellStyle name="60% - Accent3 30" xfId="9528"/>
    <cellStyle name="60% - Accent3 31" xfId="9529"/>
    <cellStyle name="60% - Accent3 32" xfId="9530"/>
    <cellStyle name="60% - Accent3 33" xfId="9531"/>
    <cellStyle name="60% - Accent3 34" xfId="9532"/>
    <cellStyle name="60% - Accent3 35" xfId="9533"/>
    <cellStyle name="60% - Accent3 36" xfId="9534"/>
    <cellStyle name="60% - Accent3 37" xfId="9535"/>
    <cellStyle name="60% - Accent3 38" xfId="9536"/>
    <cellStyle name="60% - Accent3 39" xfId="9537"/>
    <cellStyle name="60% - Accent3 4" xfId="9538"/>
    <cellStyle name="60% - Accent3 40" xfId="9539"/>
    <cellStyle name="60% - Accent3 41" xfId="9540"/>
    <cellStyle name="60% - Accent3 42" xfId="9541"/>
    <cellStyle name="60% - Accent3 43" xfId="9542"/>
    <cellStyle name="60% - Accent3 44" xfId="9543"/>
    <cellStyle name="60% - Accent3 45" xfId="9544"/>
    <cellStyle name="60% - Accent3 46" xfId="9545"/>
    <cellStyle name="60% - Accent3 47" xfId="9546"/>
    <cellStyle name="60% - Accent3 48" xfId="9547"/>
    <cellStyle name="60% - Accent3 49" xfId="9548"/>
    <cellStyle name="60% - Accent3 5" xfId="9549"/>
    <cellStyle name="60% - Accent3 50" xfId="9550"/>
    <cellStyle name="60% - Accent3 51" xfId="9551"/>
    <cellStyle name="60% - Accent3 52" xfId="9552"/>
    <cellStyle name="60% - Accent3 53" xfId="9553"/>
    <cellStyle name="60% - Accent3 54" xfId="9554"/>
    <cellStyle name="60% - Accent3 55" xfId="9555"/>
    <cellStyle name="60% - Accent3 56" xfId="9556"/>
    <cellStyle name="60% - Accent3 57" xfId="9557"/>
    <cellStyle name="60% - Accent3 58" xfId="9558"/>
    <cellStyle name="60% - Accent3 59" xfId="9559"/>
    <cellStyle name="60% - Accent3 6" xfId="9560"/>
    <cellStyle name="60% - Accent3 60" xfId="9561"/>
    <cellStyle name="60% - Accent3 61" xfId="9562"/>
    <cellStyle name="60% - Accent3 62" xfId="9563"/>
    <cellStyle name="60% - Accent3 63" xfId="9564"/>
    <cellStyle name="60% - Accent3 64" xfId="9565"/>
    <cellStyle name="60% - Accent3 7" xfId="9566"/>
    <cellStyle name="60% - Accent3 8" xfId="9567"/>
    <cellStyle name="60% - Accent3 9" xfId="9568"/>
    <cellStyle name="60% - Accent4 10" xfId="9569"/>
    <cellStyle name="60% - Accent4 11" xfId="9570"/>
    <cellStyle name="60% - Accent4 12" xfId="9571"/>
    <cellStyle name="60% - Accent4 13" xfId="9572"/>
    <cellStyle name="60% - Accent4 14" xfId="9573"/>
    <cellStyle name="60% - Accent4 15" xfId="9574"/>
    <cellStyle name="60% - Accent4 16" xfId="9575"/>
    <cellStyle name="60% - Accent4 17" xfId="9576"/>
    <cellStyle name="60% - Accent4 18" xfId="9577"/>
    <cellStyle name="60% - Accent4 19" xfId="9578"/>
    <cellStyle name="60% - Accent4 2" xfId="2544"/>
    <cellStyle name="60% - Accent4 2 2" xfId="2545"/>
    <cellStyle name="60% - Accent4 2 2 2" xfId="9579"/>
    <cellStyle name="60% - Accent4 2 3" xfId="9580"/>
    <cellStyle name="60% - Accent4 20" xfId="9581"/>
    <cellStyle name="60% - Accent4 21" xfId="9582"/>
    <cellStyle name="60% - Accent4 22" xfId="9583"/>
    <cellStyle name="60% - Accent4 23" xfId="9584"/>
    <cellStyle name="60% - Accent4 24" xfId="9585"/>
    <cellStyle name="60% - Accent4 25" xfId="9586"/>
    <cellStyle name="60% - Accent4 26" xfId="9587"/>
    <cellStyle name="60% - Accent4 27" xfId="9588"/>
    <cellStyle name="60% - Accent4 28" xfId="9589"/>
    <cellStyle name="60% - Accent4 29" xfId="9590"/>
    <cellStyle name="60% - Accent4 3" xfId="2546"/>
    <cellStyle name="60% - Accent4 3 2" xfId="2547"/>
    <cellStyle name="60% - Accent4 3 3" xfId="9591"/>
    <cellStyle name="60% - Accent4 3 4" xfId="9592"/>
    <cellStyle name="60% - Accent4 30" xfId="9593"/>
    <cellStyle name="60% - Accent4 31" xfId="9594"/>
    <cellStyle name="60% - Accent4 32" xfId="9595"/>
    <cellStyle name="60% - Accent4 33" xfId="9596"/>
    <cellStyle name="60% - Accent4 34" xfId="9597"/>
    <cellStyle name="60% - Accent4 35" xfId="9598"/>
    <cellStyle name="60% - Accent4 36" xfId="9599"/>
    <cellStyle name="60% - Accent4 37" xfId="9600"/>
    <cellStyle name="60% - Accent4 38" xfId="9601"/>
    <cellStyle name="60% - Accent4 39" xfId="9602"/>
    <cellStyle name="60% - Accent4 4" xfId="9603"/>
    <cellStyle name="60% - Accent4 40" xfId="9604"/>
    <cellStyle name="60% - Accent4 41" xfId="9605"/>
    <cellStyle name="60% - Accent4 42" xfId="9606"/>
    <cellStyle name="60% - Accent4 43" xfId="9607"/>
    <cellStyle name="60% - Accent4 44" xfId="9608"/>
    <cellStyle name="60% - Accent4 45" xfId="9609"/>
    <cellStyle name="60% - Accent4 46" xfId="9610"/>
    <cellStyle name="60% - Accent4 47" xfId="9611"/>
    <cellStyle name="60% - Accent4 48" xfId="9612"/>
    <cellStyle name="60% - Accent4 49" xfId="9613"/>
    <cellStyle name="60% - Accent4 5" xfId="9614"/>
    <cellStyle name="60% - Accent4 50" xfId="9615"/>
    <cellStyle name="60% - Accent4 51" xfId="9616"/>
    <cellStyle name="60% - Accent4 52" xfId="9617"/>
    <cellStyle name="60% - Accent4 53" xfId="9618"/>
    <cellStyle name="60% - Accent4 54" xfId="9619"/>
    <cellStyle name="60% - Accent4 55" xfId="9620"/>
    <cellStyle name="60% - Accent4 56" xfId="9621"/>
    <cellStyle name="60% - Accent4 57" xfId="9622"/>
    <cellStyle name="60% - Accent4 58" xfId="9623"/>
    <cellStyle name="60% - Accent4 59" xfId="9624"/>
    <cellStyle name="60% - Accent4 6" xfId="9625"/>
    <cellStyle name="60% - Accent4 60" xfId="9626"/>
    <cellStyle name="60% - Accent4 61" xfId="9627"/>
    <cellStyle name="60% - Accent4 62" xfId="9628"/>
    <cellStyle name="60% - Accent4 63" xfId="9629"/>
    <cellStyle name="60% - Accent4 64" xfId="9630"/>
    <cellStyle name="60% - Accent4 7" xfId="9631"/>
    <cellStyle name="60% - Accent4 8" xfId="9632"/>
    <cellStyle name="60% - Accent4 9" xfId="9633"/>
    <cellStyle name="60% - Accent5 10" xfId="9634"/>
    <cellStyle name="60% - Accent5 11" xfId="9635"/>
    <cellStyle name="60% - Accent5 12" xfId="9636"/>
    <cellStyle name="60% - Accent5 13" xfId="9637"/>
    <cellStyle name="60% - Accent5 14" xfId="9638"/>
    <cellStyle name="60% - Accent5 15" xfId="9639"/>
    <cellStyle name="60% - Accent5 16" xfId="9640"/>
    <cellStyle name="60% - Accent5 17" xfId="9641"/>
    <cellStyle name="60% - Accent5 18" xfId="9642"/>
    <cellStyle name="60% - Accent5 19" xfId="9643"/>
    <cellStyle name="60% - Accent5 2" xfId="2548"/>
    <cellStyle name="60% - Accent5 2 2" xfId="2549"/>
    <cellStyle name="60% - Accent5 2 2 2" xfId="9644"/>
    <cellStyle name="60% - Accent5 2 3" xfId="9645"/>
    <cellStyle name="60% - Accent5 20" xfId="9646"/>
    <cellStyle name="60% - Accent5 21" xfId="9647"/>
    <cellStyle name="60% - Accent5 22" xfId="9648"/>
    <cellStyle name="60% - Accent5 23" xfId="9649"/>
    <cellStyle name="60% - Accent5 24" xfId="9650"/>
    <cellStyle name="60% - Accent5 25" xfId="9651"/>
    <cellStyle name="60% - Accent5 26" xfId="9652"/>
    <cellStyle name="60% - Accent5 27" xfId="9653"/>
    <cellStyle name="60% - Accent5 28" xfId="9654"/>
    <cellStyle name="60% - Accent5 29" xfId="9655"/>
    <cellStyle name="60% - Accent5 3" xfId="2550"/>
    <cellStyle name="60% - Accent5 3 2" xfId="2551"/>
    <cellStyle name="60% - Accent5 3 3" xfId="9656"/>
    <cellStyle name="60% - Accent5 3 4" xfId="9657"/>
    <cellStyle name="60% - Accent5 30" xfId="9658"/>
    <cellStyle name="60% - Accent5 31" xfId="9659"/>
    <cellStyle name="60% - Accent5 32" xfId="9660"/>
    <cellStyle name="60% - Accent5 33" xfId="9661"/>
    <cellStyle name="60% - Accent5 34" xfId="9662"/>
    <cellStyle name="60% - Accent5 35" xfId="9663"/>
    <cellStyle name="60% - Accent5 36" xfId="9664"/>
    <cellStyle name="60% - Accent5 37" xfId="9665"/>
    <cellStyle name="60% - Accent5 38" xfId="9666"/>
    <cellStyle name="60% - Accent5 39" xfId="9667"/>
    <cellStyle name="60% - Accent5 4" xfId="9668"/>
    <cellStyle name="60% - Accent5 40" xfId="9669"/>
    <cellStyle name="60% - Accent5 41" xfId="9670"/>
    <cellStyle name="60% - Accent5 42" xfId="9671"/>
    <cellStyle name="60% - Accent5 43" xfId="9672"/>
    <cellStyle name="60% - Accent5 44" xfId="9673"/>
    <cellStyle name="60% - Accent5 45" xfId="9674"/>
    <cellStyle name="60% - Accent5 46" xfId="9675"/>
    <cellStyle name="60% - Accent5 47" xfId="9676"/>
    <cellStyle name="60% - Accent5 48" xfId="9677"/>
    <cellStyle name="60% - Accent5 49" xfId="9678"/>
    <cellStyle name="60% - Accent5 5" xfId="9679"/>
    <cellStyle name="60% - Accent5 50" xfId="9680"/>
    <cellStyle name="60% - Accent5 51" xfId="9681"/>
    <cellStyle name="60% - Accent5 52" xfId="9682"/>
    <cellStyle name="60% - Accent5 53" xfId="9683"/>
    <cellStyle name="60% - Accent5 54" xfId="9684"/>
    <cellStyle name="60% - Accent5 55" xfId="9685"/>
    <cellStyle name="60% - Accent5 56" xfId="9686"/>
    <cellStyle name="60% - Accent5 57" xfId="9687"/>
    <cellStyle name="60% - Accent5 58" xfId="9688"/>
    <cellStyle name="60% - Accent5 59" xfId="9689"/>
    <cellStyle name="60% - Accent5 6" xfId="9690"/>
    <cellStyle name="60% - Accent5 60" xfId="9691"/>
    <cellStyle name="60% - Accent5 61" xfId="9692"/>
    <cellStyle name="60% - Accent5 62" xfId="9693"/>
    <cellStyle name="60% - Accent5 63" xfId="9694"/>
    <cellStyle name="60% - Accent5 64" xfId="9695"/>
    <cellStyle name="60% - Accent5 7" xfId="9696"/>
    <cellStyle name="60% - Accent5 8" xfId="9697"/>
    <cellStyle name="60% - Accent5 9" xfId="9698"/>
    <cellStyle name="60% - Accent6 10" xfId="9699"/>
    <cellStyle name="60% - Accent6 11" xfId="9700"/>
    <cellStyle name="60% - Accent6 12" xfId="9701"/>
    <cellStyle name="60% - Accent6 13" xfId="9702"/>
    <cellStyle name="60% - Accent6 14" xfId="9703"/>
    <cellStyle name="60% - Accent6 15" xfId="9704"/>
    <cellStyle name="60% - Accent6 16" xfId="9705"/>
    <cellStyle name="60% - Accent6 17" xfId="9706"/>
    <cellStyle name="60% - Accent6 18" xfId="9707"/>
    <cellStyle name="60% - Accent6 19" xfId="9708"/>
    <cellStyle name="60% - Accent6 2" xfId="2552"/>
    <cellStyle name="60% - Accent6 2 2" xfId="2553"/>
    <cellStyle name="60% - Accent6 2 2 2" xfId="9709"/>
    <cellStyle name="60% - Accent6 2 3" xfId="9710"/>
    <cellStyle name="60% - Accent6 20" xfId="9711"/>
    <cellStyle name="60% - Accent6 21" xfId="9712"/>
    <cellStyle name="60% - Accent6 22" xfId="9713"/>
    <cellStyle name="60% - Accent6 23" xfId="9714"/>
    <cellStyle name="60% - Accent6 24" xfId="9715"/>
    <cellStyle name="60% - Accent6 25" xfId="9716"/>
    <cellStyle name="60% - Accent6 26" xfId="9717"/>
    <cellStyle name="60% - Accent6 27" xfId="9718"/>
    <cellStyle name="60% - Accent6 28" xfId="9719"/>
    <cellStyle name="60% - Accent6 29" xfId="9720"/>
    <cellStyle name="60% - Accent6 3" xfId="2554"/>
    <cellStyle name="60% - Accent6 3 2" xfId="2555"/>
    <cellStyle name="60% - Accent6 3 3" xfId="9721"/>
    <cellStyle name="60% - Accent6 3 4" xfId="9722"/>
    <cellStyle name="60% - Accent6 30" xfId="9723"/>
    <cellStyle name="60% - Accent6 31" xfId="9724"/>
    <cellStyle name="60% - Accent6 32" xfId="9725"/>
    <cellStyle name="60% - Accent6 33" xfId="9726"/>
    <cellStyle name="60% - Accent6 34" xfId="9727"/>
    <cellStyle name="60% - Accent6 35" xfId="9728"/>
    <cellStyle name="60% - Accent6 36" xfId="9729"/>
    <cellStyle name="60% - Accent6 37" xfId="9730"/>
    <cellStyle name="60% - Accent6 38" xfId="9731"/>
    <cellStyle name="60% - Accent6 39" xfId="9732"/>
    <cellStyle name="60% - Accent6 4" xfId="9733"/>
    <cellStyle name="60% - Accent6 40" xfId="9734"/>
    <cellStyle name="60% - Accent6 41" xfId="9735"/>
    <cellStyle name="60% - Accent6 42" xfId="9736"/>
    <cellStyle name="60% - Accent6 43" xfId="9737"/>
    <cellStyle name="60% - Accent6 44" xfId="9738"/>
    <cellStyle name="60% - Accent6 45" xfId="9739"/>
    <cellStyle name="60% - Accent6 46" xfId="9740"/>
    <cellStyle name="60% - Accent6 47" xfId="9741"/>
    <cellStyle name="60% - Accent6 48" xfId="9742"/>
    <cellStyle name="60% - Accent6 49" xfId="9743"/>
    <cellStyle name="60% - Accent6 5" xfId="9744"/>
    <cellStyle name="60% - Accent6 50" xfId="9745"/>
    <cellStyle name="60% - Accent6 51" xfId="9746"/>
    <cellStyle name="60% - Accent6 52" xfId="9747"/>
    <cellStyle name="60% - Accent6 53" xfId="9748"/>
    <cellStyle name="60% - Accent6 54" xfId="9749"/>
    <cellStyle name="60% - Accent6 55" xfId="9750"/>
    <cellStyle name="60% - Accent6 56" xfId="9751"/>
    <cellStyle name="60% - Accent6 57" xfId="9752"/>
    <cellStyle name="60% - Accent6 58" xfId="9753"/>
    <cellStyle name="60% - Accent6 59" xfId="9754"/>
    <cellStyle name="60% - Accent6 6" xfId="9755"/>
    <cellStyle name="60% - Accent6 60" xfId="9756"/>
    <cellStyle name="60% - Accent6 61" xfId="9757"/>
    <cellStyle name="60% - Accent6 62" xfId="9758"/>
    <cellStyle name="60% - Accent6 63" xfId="9759"/>
    <cellStyle name="60% - Accent6 64" xfId="9760"/>
    <cellStyle name="60% - Accent6 7" xfId="9761"/>
    <cellStyle name="60% - Accent6 8" xfId="9762"/>
    <cellStyle name="60% - Accent6 9" xfId="9763"/>
    <cellStyle name="Accent1 - 20%" xfId="2556"/>
    <cellStyle name="Accent1 - 20% 2" xfId="9764"/>
    <cellStyle name="Accent1 - 20%_2011 OM ASM Report" xfId="14332"/>
    <cellStyle name="Accent1 - 40%" xfId="2557"/>
    <cellStyle name="Accent1 - 40% 2" xfId="9765"/>
    <cellStyle name="Accent1 - 40%_2011 OM ASM Report" xfId="14333"/>
    <cellStyle name="Accent1 - 60%" xfId="2558"/>
    <cellStyle name="Accent1 - 60% 2" xfId="14334"/>
    <cellStyle name="Accent1 - 60%_2011 OM ASM Report" xfId="14335"/>
    <cellStyle name="Accent1 10" xfId="9766"/>
    <cellStyle name="Accent1 100" xfId="14336"/>
    <cellStyle name="Accent1 101" xfId="14337"/>
    <cellStyle name="Accent1 102" xfId="14338"/>
    <cellStyle name="Accent1 103" xfId="14339"/>
    <cellStyle name="Accent1 104" xfId="14340"/>
    <cellStyle name="Accent1 105" xfId="14341"/>
    <cellStyle name="Accent1 106" xfId="14342"/>
    <cellStyle name="Accent1 107" xfId="14343"/>
    <cellStyle name="Accent1 108" xfId="14344"/>
    <cellStyle name="Accent1 109" xfId="14345"/>
    <cellStyle name="Accent1 11" xfId="9767"/>
    <cellStyle name="Accent1 110" xfId="14346"/>
    <cellStyle name="Accent1 111" xfId="14347"/>
    <cellStyle name="Accent1 112" xfId="14348"/>
    <cellStyle name="Accent1 113" xfId="14349"/>
    <cellStyle name="Accent1 114" xfId="14350"/>
    <cellStyle name="Accent1 115" xfId="14351"/>
    <cellStyle name="Accent1 116" xfId="14352"/>
    <cellStyle name="Accent1 117" xfId="14353"/>
    <cellStyle name="Accent1 118" xfId="14354"/>
    <cellStyle name="Accent1 119" xfId="14355"/>
    <cellStyle name="Accent1 12" xfId="9768"/>
    <cellStyle name="Accent1 120" xfId="14356"/>
    <cellStyle name="Accent1 121" xfId="14357"/>
    <cellStyle name="Accent1 122" xfId="14358"/>
    <cellStyle name="Accent1 123" xfId="14359"/>
    <cellStyle name="Accent1 124" xfId="14360"/>
    <cellStyle name="Accent1 125" xfId="14361"/>
    <cellStyle name="Accent1 126" xfId="14362"/>
    <cellStyle name="Accent1 127" xfId="14363"/>
    <cellStyle name="Accent1 128" xfId="14364"/>
    <cellStyle name="Accent1 129" xfId="14365"/>
    <cellStyle name="Accent1 13" xfId="9769"/>
    <cellStyle name="Accent1 130" xfId="14366"/>
    <cellStyle name="Accent1 131" xfId="14367"/>
    <cellStyle name="Accent1 132" xfId="14368"/>
    <cellStyle name="Accent1 133" xfId="14369"/>
    <cellStyle name="Accent1 134" xfId="14370"/>
    <cellStyle name="Accent1 135" xfId="14371"/>
    <cellStyle name="Accent1 136" xfId="14372"/>
    <cellStyle name="Accent1 137" xfId="14373"/>
    <cellStyle name="Accent1 138" xfId="14374"/>
    <cellStyle name="Accent1 139" xfId="14375"/>
    <cellStyle name="Accent1 14" xfId="9770"/>
    <cellStyle name="Accent1 140" xfId="14376"/>
    <cellStyle name="Accent1 141" xfId="14377"/>
    <cellStyle name="Accent1 142" xfId="14378"/>
    <cellStyle name="Accent1 143" xfId="14379"/>
    <cellStyle name="Accent1 144" xfId="14380"/>
    <cellStyle name="Accent1 145" xfId="14381"/>
    <cellStyle name="Accent1 146" xfId="14382"/>
    <cellStyle name="Accent1 147" xfId="14383"/>
    <cellStyle name="Accent1 148" xfId="14384"/>
    <cellStyle name="Accent1 149" xfId="14385"/>
    <cellStyle name="Accent1 15" xfId="9771"/>
    <cellStyle name="Accent1 150" xfId="14386"/>
    <cellStyle name="Accent1 151" xfId="14387"/>
    <cellStyle name="Accent1 152" xfId="14388"/>
    <cellStyle name="Accent1 153" xfId="14389"/>
    <cellStyle name="Accent1 154" xfId="14390"/>
    <cellStyle name="Accent1 155" xfId="14391"/>
    <cellStyle name="Accent1 156" xfId="14392"/>
    <cellStyle name="Accent1 157" xfId="14393"/>
    <cellStyle name="Accent1 158" xfId="14394"/>
    <cellStyle name="Accent1 159" xfId="14395"/>
    <cellStyle name="Accent1 16" xfId="9772"/>
    <cellStyle name="Accent1 16 2" xfId="14396"/>
    <cellStyle name="Accent1 16_County_Stop_Light_Chart_2012_02" xfId="14397"/>
    <cellStyle name="Accent1 160" xfId="14398"/>
    <cellStyle name="Accent1 161" xfId="14399"/>
    <cellStyle name="Accent1 162" xfId="14400"/>
    <cellStyle name="Accent1 163" xfId="14401"/>
    <cellStyle name="Accent1 164" xfId="14402"/>
    <cellStyle name="Accent1 165" xfId="14403"/>
    <cellStyle name="Accent1 166" xfId="14404"/>
    <cellStyle name="Accent1 167" xfId="14405"/>
    <cellStyle name="Accent1 168" xfId="14406"/>
    <cellStyle name="Accent1 169" xfId="14407"/>
    <cellStyle name="Accent1 17" xfId="9773"/>
    <cellStyle name="Accent1 170" xfId="14408"/>
    <cellStyle name="Accent1 171" xfId="14409"/>
    <cellStyle name="Accent1 172" xfId="14410"/>
    <cellStyle name="Accent1 173" xfId="14411"/>
    <cellStyle name="Accent1 174" xfId="14412"/>
    <cellStyle name="Accent1 175" xfId="14413"/>
    <cellStyle name="Accent1 176" xfId="14414"/>
    <cellStyle name="Accent1 177" xfId="14415"/>
    <cellStyle name="Accent1 178" xfId="14416"/>
    <cellStyle name="Accent1 179" xfId="14417"/>
    <cellStyle name="Accent1 18" xfId="9774"/>
    <cellStyle name="Accent1 180" xfId="14418"/>
    <cellStyle name="Accent1 181" xfId="14419"/>
    <cellStyle name="Accent1 182" xfId="14420"/>
    <cellStyle name="Accent1 183" xfId="14421"/>
    <cellStyle name="Accent1 184" xfId="14422"/>
    <cellStyle name="Accent1 185" xfId="14423"/>
    <cellStyle name="Accent1 186" xfId="14424"/>
    <cellStyle name="Accent1 187" xfId="14425"/>
    <cellStyle name="Accent1 188" xfId="14426"/>
    <cellStyle name="Accent1 189" xfId="14427"/>
    <cellStyle name="Accent1 19" xfId="9775"/>
    <cellStyle name="Accent1 190" xfId="14428"/>
    <cellStyle name="Accent1 191" xfId="14429"/>
    <cellStyle name="Accent1 192" xfId="14430"/>
    <cellStyle name="Accent1 193" xfId="14431"/>
    <cellStyle name="Accent1 194" xfId="14432"/>
    <cellStyle name="Accent1 195" xfId="14433"/>
    <cellStyle name="Accent1 196" xfId="14434"/>
    <cellStyle name="Accent1 197" xfId="14435"/>
    <cellStyle name="Accent1 198" xfId="14436"/>
    <cellStyle name="Accent1 199" xfId="14437"/>
    <cellStyle name="Accent1 2" xfId="2559"/>
    <cellStyle name="Accent1 2 2" xfId="2560"/>
    <cellStyle name="Accent1 2 2 2" xfId="9776"/>
    <cellStyle name="Accent1 2 3" xfId="9777"/>
    <cellStyle name="Accent1 20" xfId="9778"/>
    <cellStyle name="Accent1 200" xfId="14438"/>
    <cellStyle name="Accent1 201" xfId="14439"/>
    <cellStyle name="Accent1 202" xfId="14440"/>
    <cellStyle name="Accent1 203" xfId="14441"/>
    <cellStyle name="Accent1 204" xfId="14442"/>
    <cellStyle name="Accent1 205" xfId="14443"/>
    <cellStyle name="Accent1 206" xfId="14444"/>
    <cellStyle name="Accent1 207" xfId="14445"/>
    <cellStyle name="Accent1 208" xfId="14446"/>
    <cellStyle name="Accent1 209" xfId="14447"/>
    <cellStyle name="Accent1 21" xfId="9779"/>
    <cellStyle name="Accent1 210" xfId="14448"/>
    <cellStyle name="Accent1 211" xfId="14449"/>
    <cellStyle name="Accent1 212" xfId="14450"/>
    <cellStyle name="Accent1 213" xfId="14451"/>
    <cellStyle name="Accent1 214" xfId="14452"/>
    <cellStyle name="Accent1 215" xfId="14453"/>
    <cellStyle name="Accent1 216" xfId="14454"/>
    <cellStyle name="Accent1 217" xfId="14455"/>
    <cellStyle name="Accent1 218" xfId="14456"/>
    <cellStyle name="Accent1 219" xfId="14457"/>
    <cellStyle name="Accent1 22" xfId="9780"/>
    <cellStyle name="Accent1 220" xfId="14458"/>
    <cellStyle name="Accent1 221" xfId="14459"/>
    <cellStyle name="Accent1 222" xfId="14460"/>
    <cellStyle name="Accent1 223" xfId="14461"/>
    <cellStyle name="Accent1 224" xfId="14462"/>
    <cellStyle name="Accent1 225" xfId="14463"/>
    <cellStyle name="Accent1 226" xfId="14464"/>
    <cellStyle name="Accent1 227" xfId="14465"/>
    <cellStyle name="Accent1 228" xfId="14466"/>
    <cellStyle name="Accent1 229" xfId="14467"/>
    <cellStyle name="Accent1 23" xfId="9781"/>
    <cellStyle name="Accent1 230" xfId="14468"/>
    <cellStyle name="Accent1 231" xfId="14469"/>
    <cellStyle name="Accent1 232" xfId="14470"/>
    <cellStyle name="Accent1 233" xfId="14471"/>
    <cellStyle name="Accent1 234" xfId="14472"/>
    <cellStyle name="Accent1 235" xfId="14473"/>
    <cellStyle name="Accent1 236" xfId="14474"/>
    <cellStyle name="Accent1 237" xfId="14475"/>
    <cellStyle name="Accent1 238" xfId="14476"/>
    <cellStyle name="Accent1 239" xfId="14477"/>
    <cellStyle name="Accent1 24" xfId="9782"/>
    <cellStyle name="Accent1 240" xfId="14478"/>
    <cellStyle name="Accent1 241" xfId="14479"/>
    <cellStyle name="Accent1 242" xfId="14480"/>
    <cellStyle name="Accent1 243" xfId="14481"/>
    <cellStyle name="Accent1 244" xfId="14482"/>
    <cellStyle name="Accent1 245" xfId="14483"/>
    <cellStyle name="Accent1 246" xfId="14484"/>
    <cellStyle name="Accent1 247" xfId="14485"/>
    <cellStyle name="Accent1 248" xfId="14486"/>
    <cellStyle name="Accent1 249" xfId="14487"/>
    <cellStyle name="Accent1 25" xfId="9783"/>
    <cellStyle name="Accent1 250" xfId="14488"/>
    <cellStyle name="Accent1 251" xfId="14489"/>
    <cellStyle name="Accent1 252" xfId="14490"/>
    <cellStyle name="Accent1 253" xfId="14491"/>
    <cellStyle name="Accent1 254" xfId="14492"/>
    <cellStyle name="Accent1 255" xfId="14493"/>
    <cellStyle name="Accent1 256" xfId="14494"/>
    <cellStyle name="Accent1 257" xfId="14495"/>
    <cellStyle name="Accent1 258" xfId="14496"/>
    <cellStyle name="Accent1 259" xfId="14497"/>
    <cellStyle name="Accent1 26" xfId="9784"/>
    <cellStyle name="Accent1 260" xfId="14498"/>
    <cellStyle name="Accent1 261" xfId="14499"/>
    <cellStyle name="Accent1 262" xfId="14500"/>
    <cellStyle name="Accent1 263" xfId="14501"/>
    <cellStyle name="Accent1 264" xfId="14502"/>
    <cellStyle name="Accent1 265" xfId="14503"/>
    <cellStyle name="Accent1 266" xfId="14504"/>
    <cellStyle name="Accent1 267" xfId="14505"/>
    <cellStyle name="Accent1 268" xfId="14506"/>
    <cellStyle name="Accent1 269" xfId="14507"/>
    <cellStyle name="Accent1 27" xfId="9785"/>
    <cellStyle name="Accent1 270" xfId="14508"/>
    <cellStyle name="Accent1 271" xfId="14509"/>
    <cellStyle name="Accent1 272" xfId="14510"/>
    <cellStyle name="Accent1 273" xfId="14511"/>
    <cellStyle name="Accent1 274" xfId="14512"/>
    <cellStyle name="Accent1 275" xfId="14513"/>
    <cellStyle name="Accent1 276" xfId="14514"/>
    <cellStyle name="Accent1 277" xfId="14515"/>
    <cellStyle name="Accent1 278" xfId="14516"/>
    <cellStyle name="Accent1 279" xfId="14517"/>
    <cellStyle name="Accent1 28" xfId="9786"/>
    <cellStyle name="Accent1 280" xfId="14518"/>
    <cellStyle name="Accent1 281" xfId="14519"/>
    <cellStyle name="Accent1 282" xfId="14520"/>
    <cellStyle name="Accent1 283" xfId="14521"/>
    <cellStyle name="Accent1 284" xfId="14522"/>
    <cellStyle name="Accent1 285" xfId="14523"/>
    <cellStyle name="Accent1 286" xfId="14524"/>
    <cellStyle name="Accent1 287" xfId="14525"/>
    <cellStyle name="Accent1 288" xfId="14526"/>
    <cellStyle name="Accent1 289" xfId="14527"/>
    <cellStyle name="Accent1 29" xfId="9787"/>
    <cellStyle name="Accent1 290" xfId="14528"/>
    <cellStyle name="Accent1 291" xfId="14529"/>
    <cellStyle name="Accent1 292" xfId="14530"/>
    <cellStyle name="Accent1 293" xfId="14531"/>
    <cellStyle name="Accent1 294" xfId="14532"/>
    <cellStyle name="Accent1 295" xfId="14533"/>
    <cellStyle name="Accent1 296" xfId="14534"/>
    <cellStyle name="Accent1 297" xfId="14535"/>
    <cellStyle name="Accent1 298" xfId="14536"/>
    <cellStyle name="Accent1 299" xfId="14537"/>
    <cellStyle name="Accent1 3" xfId="2561"/>
    <cellStyle name="Accent1 3 2" xfId="2562"/>
    <cellStyle name="Accent1 3 3" xfId="9788"/>
    <cellStyle name="Accent1 3 4" xfId="9789"/>
    <cellStyle name="Accent1 30" xfId="9790"/>
    <cellStyle name="Accent1 300" xfId="14538"/>
    <cellStyle name="Accent1 301" xfId="14539"/>
    <cellStyle name="Accent1 302" xfId="14540"/>
    <cellStyle name="Accent1 303" xfId="14541"/>
    <cellStyle name="Accent1 304" xfId="14542"/>
    <cellStyle name="Accent1 305" xfId="14543"/>
    <cellStyle name="Accent1 306" xfId="14544"/>
    <cellStyle name="Accent1 307" xfId="14545"/>
    <cellStyle name="Accent1 308" xfId="14546"/>
    <cellStyle name="Accent1 309" xfId="14547"/>
    <cellStyle name="Accent1 31" xfId="9791"/>
    <cellStyle name="Accent1 310" xfId="14548"/>
    <cellStyle name="Accent1 311" xfId="14549"/>
    <cellStyle name="Accent1 312" xfId="14550"/>
    <cellStyle name="Accent1 313" xfId="14551"/>
    <cellStyle name="Accent1 314" xfId="14552"/>
    <cellStyle name="Accent1 315" xfId="14553"/>
    <cellStyle name="Accent1 316" xfId="14554"/>
    <cellStyle name="Accent1 317" xfId="14555"/>
    <cellStyle name="Accent1 318" xfId="14556"/>
    <cellStyle name="Accent1 319" xfId="14557"/>
    <cellStyle name="Accent1 32" xfId="9792"/>
    <cellStyle name="Accent1 320" xfId="14558"/>
    <cellStyle name="Accent1 321" xfId="14559"/>
    <cellStyle name="Accent1 322" xfId="14560"/>
    <cellStyle name="Accent1 323" xfId="14561"/>
    <cellStyle name="Accent1 324" xfId="14562"/>
    <cellStyle name="Accent1 325" xfId="14563"/>
    <cellStyle name="Accent1 326" xfId="14564"/>
    <cellStyle name="Accent1 327" xfId="14565"/>
    <cellStyle name="Accent1 328" xfId="14566"/>
    <cellStyle name="Accent1 329" xfId="14567"/>
    <cellStyle name="Accent1 33" xfId="9793"/>
    <cellStyle name="Accent1 330" xfId="14568"/>
    <cellStyle name="Accent1 331" xfId="14569"/>
    <cellStyle name="Accent1 332" xfId="14570"/>
    <cellStyle name="Accent1 333" xfId="14571"/>
    <cellStyle name="Accent1 334" xfId="14572"/>
    <cellStyle name="Accent1 335" xfId="14573"/>
    <cellStyle name="Accent1 336" xfId="14574"/>
    <cellStyle name="Accent1 337" xfId="14575"/>
    <cellStyle name="Accent1 338" xfId="14576"/>
    <cellStyle name="Accent1 339" xfId="14577"/>
    <cellStyle name="Accent1 34" xfId="9794"/>
    <cellStyle name="Accent1 340" xfId="14578"/>
    <cellStyle name="Accent1 341" xfId="14579"/>
    <cellStyle name="Accent1 342" xfId="14580"/>
    <cellStyle name="Accent1 343" xfId="14581"/>
    <cellStyle name="Accent1 344" xfId="14582"/>
    <cellStyle name="Accent1 345" xfId="14583"/>
    <cellStyle name="Accent1 346" xfId="14584"/>
    <cellStyle name="Accent1 347" xfId="14585"/>
    <cellStyle name="Accent1 348" xfId="14586"/>
    <cellStyle name="Accent1 349" xfId="14587"/>
    <cellStyle name="Accent1 35" xfId="9795"/>
    <cellStyle name="Accent1 350" xfId="14588"/>
    <cellStyle name="Accent1 351" xfId="14589"/>
    <cellStyle name="Accent1 352" xfId="14590"/>
    <cellStyle name="Accent1 353" xfId="14591"/>
    <cellStyle name="Accent1 354" xfId="14592"/>
    <cellStyle name="Accent1 355" xfId="14593"/>
    <cellStyle name="Accent1 356" xfId="14594"/>
    <cellStyle name="Accent1 357" xfId="14595"/>
    <cellStyle name="Accent1 358" xfId="14596"/>
    <cellStyle name="Accent1 359" xfId="14597"/>
    <cellStyle name="Accent1 36" xfId="9796"/>
    <cellStyle name="Accent1 360" xfId="14598"/>
    <cellStyle name="Accent1 361" xfId="14599"/>
    <cellStyle name="Accent1 362" xfId="14600"/>
    <cellStyle name="Accent1 363" xfId="14601"/>
    <cellStyle name="Accent1 364" xfId="14602"/>
    <cellStyle name="Accent1 365" xfId="14603"/>
    <cellStyle name="Accent1 366" xfId="14604"/>
    <cellStyle name="Accent1 367" xfId="14605"/>
    <cellStyle name="Accent1 368" xfId="14606"/>
    <cellStyle name="Accent1 369" xfId="14607"/>
    <cellStyle name="Accent1 37" xfId="9797"/>
    <cellStyle name="Accent1 370" xfId="14608"/>
    <cellStyle name="Accent1 371" xfId="14609"/>
    <cellStyle name="Accent1 372" xfId="14610"/>
    <cellStyle name="Accent1 373" xfId="14611"/>
    <cellStyle name="Accent1 374" xfId="14612"/>
    <cellStyle name="Accent1 375" xfId="14613"/>
    <cellStyle name="Accent1 376" xfId="14614"/>
    <cellStyle name="Accent1 377" xfId="14615"/>
    <cellStyle name="Accent1 378" xfId="14616"/>
    <cellStyle name="Accent1 379" xfId="14617"/>
    <cellStyle name="Accent1 38" xfId="9798"/>
    <cellStyle name="Accent1 380" xfId="14618"/>
    <cellStyle name="Accent1 381" xfId="14619"/>
    <cellStyle name="Accent1 382" xfId="14620"/>
    <cellStyle name="Accent1 383" xfId="14621"/>
    <cellStyle name="Accent1 384" xfId="14622"/>
    <cellStyle name="Accent1 385" xfId="14623"/>
    <cellStyle name="Accent1 386" xfId="14624"/>
    <cellStyle name="Accent1 387" xfId="14625"/>
    <cellStyle name="Accent1 388" xfId="14626"/>
    <cellStyle name="Accent1 389" xfId="14627"/>
    <cellStyle name="Accent1 39" xfId="9799"/>
    <cellStyle name="Accent1 390" xfId="14628"/>
    <cellStyle name="Accent1 391" xfId="14629"/>
    <cellStyle name="Accent1 392" xfId="14630"/>
    <cellStyle name="Accent1 393" xfId="14631"/>
    <cellStyle name="Accent1 394" xfId="14632"/>
    <cellStyle name="Accent1 395" xfId="14633"/>
    <cellStyle name="Accent1 396" xfId="14634"/>
    <cellStyle name="Accent1 397" xfId="14635"/>
    <cellStyle name="Accent1 398" xfId="14636"/>
    <cellStyle name="Accent1 399" xfId="14637"/>
    <cellStyle name="Accent1 4" xfId="2563"/>
    <cellStyle name="Accent1 4 2" xfId="2564"/>
    <cellStyle name="Accent1 4 3" xfId="9800"/>
    <cellStyle name="Accent1 40" xfId="9801"/>
    <cellStyle name="Accent1 400" xfId="14638"/>
    <cellStyle name="Accent1 401" xfId="14639"/>
    <cellStyle name="Accent1 402" xfId="14640"/>
    <cellStyle name="Accent1 403" xfId="14641"/>
    <cellStyle name="Accent1 404" xfId="14642"/>
    <cellStyle name="Accent1 405" xfId="14643"/>
    <cellStyle name="Accent1 406" xfId="14644"/>
    <cellStyle name="Accent1 407" xfId="14645"/>
    <cellStyle name="Accent1 408" xfId="14646"/>
    <cellStyle name="Accent1 409" xfId="14647"/>
    <cellStyle name="Accent1 41" xfId="9802"/>
    <cellStyle name="Accent1 410" xfId="14648"/>
    <cellStyle name="Accent1 411" xfId="14649"/>
    <cellStyle name="Accent1 412" xfId="14650"/>
    <cellStyle name="Accent1 413" xfId="14651"/>
    <cellStyle name="Accent1 414" xfId="14652"/>
    <cellStyle name="Accent1 415" xfId="14653"/>
    <cellStyle name="Accent1 416" xfId="14654"/>
    <cellStyle name="Accent1 417" xfId="14655"/>
    <cellStyle name="Accent1 418" xfId="14656"/>
    <cellStyle name="Accent1 419" xfId="14657"/>
    <cellStyle name="Accent1 42" xfId="9803"/>
    <cellStyle name="Accent1 420" xfId="14658"/>
    <cellStyle name="Accent1 421" xfId="14659"/>
    <cellStyle name="Accent1 422" xfId="14660"/>
    <cellStyle name="Accent1 423" xfId="14661"/>
    <cellStyle name="Accent1 424" xfId="14662"/>
    <cellStyle name="Accent1 425" xfId="14663"/>
    <cellStyle name="Accent1 426" xfId="14664"/>
    <cellStyle name="Accent1 427" xfId="14665"/>
    <cellStyle name="Accent1 428" xfId="14666"/>
    <cellStyle name="Accent1 429" xfId="14667"/>
    <cellStyle name="Accent1 43" xfId="9804"/>
    <cellStyle name="Accent1 430" xfId="14668"/>
    <cellStyle name="Accent1 431" xfId="14669"/>
    <cellStyle name="Accent1 432" xfId="14670"/>
    <cellStyle name="Accent1 433" xfId="14671"/>
    <cellStyle name="Accent1 434" xfId="14672"/>
    <cellStyle name="Accent1 435" xfId="14673"/>
    <cellStyle name="Accent1 436" xfId="14674"/>
    <cellStyle name="Accent1 437" xfId="14675"/>
    <cellStyle name="Accent1 438" xfId="14676"/>
    <cellStyle name="Accent1 439" xfId="14677"/>
    <cellStyle name="Accent1 44" xfId="9805"/>
    <cellStyle name="Accent1 440" xfId="14678"/>
    <cellStyle name="Accent1 441" xfId="14679"/>
    <cellStyle name="Accent1 442" xfId="14680"/>
    <cellStyle name="Accent1 443" xfId="14681"/>
    <cellStyle name="Accent1 444" xfId="14682"/>
    <cellStyle name="Accent1 445" xfId="14683"/>
    <cellStyle name="Accent1 446" xfId="14684"/>
    <cellStyle name="Accent1 447" xfId="14685"/>
    <cellStyle name="Accent1 448" xfId="14686"/>
    <cellStyle name="Accent1 449" xfId="14687"/>
    <cellStyle name="Accent1 45" xfId="9806"/>
    <cellStyle name="Accent1 450" xfId="14688"/>
    <cellStyle name="Accent1 451" xfId="14689"/>
    <cellStyle name="Accent1 452" xfId="14690"/>
    <cellStyle name="Accent1 453" xfId="14691"/>
    <cellStyle name="Accent1 454" xfId="14692"/>
    <cellStyle name="Accent1 455" xfId="14693"/>
    <cellStyle name="Accent1 456" xfId="14694"/>
    <cellStyle name="Accent1 457" xfId="14695"/>
    <cellStyle name="Accent1 458" xfId="14696"/>
    <cellStyle name="Accent1 459" xfId="14697"/>
    <cellStyle name="Accent1 46" xfId="9807"/>
    <cellStyle name="Accent1 460" xfId="14698"/>
    <cellStyle name="Accent1 461" xfId="14699"/>
    <cellStyle name="Accent1 462" xfId="14700"/>
    <cellStyle name="Accent1 463" xfId="14701"/>
    <cellStyle name="Accent1 464" xfId="14702"/>
    <cellStyle name="Accent1 465" xfId="14703"/>
    <cellStyle name="Accent1 466" xfId="14704"/>
    <cellStyle name="Accent1 467" xfId="14705"/>
    <cellStyle name="Accent1 468" xfId="14706"/>
    <cellStyle name="Accent1 469" xfId="14707"/>
    <cellStyle name="Accent1 47" xfId="9808"/>
    <cellStyle name="Accent1 470" xfId="14708"/>
    <cellStyle name="Accent1 471" xfId="14709"/>
    <cellStyle name="Accent1 472" xfId="14710"/>
    <cellStyle name="Accent1 473" xfId="14711"/>
    <cellStyle name="Accent1 474" xfId="14712"/>
    <cellStyle name="Accent1 475" xfId="14713"/>
    <cellStyle name="Accent1 476" xfId="14714"/>
    <cellStyle name="Accent1 477" xfId="14715"/>
    <cellStyle name="Accent1 478" xfId="14716"/>
    <cellStyle name="Accent1 479" xfId="14717"/>
    <cellStyle name="Accent1 48" xfId="9809"/>
    <cellStyle name="Accent1 480" xfId="14718"/>
    <cellStyle name="Accent1 481" xfId="14719"/>
    <cellStyle name="Accent1 482" xfId="14720"/>
    <cellStyle name="Accent1 483" xfId="14721"/>
    <cellStyle name="Accent1 484" xfId="14722"/>
    <cellStyle name="Accent1 485" xfId="14723"/>
    <cellStyle name="Accent1 486" xfId="14724"/>
    <cellStyle name="Accent1 487" xfId="14725"/>
    <cellStyle name="Accent1 488" xfId="14726"/>
    <cellStyle name="Accent1 489" xfId="14727"/>
    <cellStyle name="Accent1 49" xfId="9810"/>
    <cellStyle name="Accent1 490" xfId="14728"/>
    <cellStyle name="Accent1 491" xfId="14729"/>
    <cellStyle name="Accent1 492" xfId="14730"/>
    <cellStyle name="Accent1 493" xfId="14731"/>
    <cellStyle name="Accent1 494" xfId="14732"/>
    <cellStyle name="Accent1 495" xfId="14733"/>
    <cellStyle name="Accent1 496" xfId="14734"/>
    <cellStyle name="Accent1 497" xfId="14735"/>
    <cellStyle name="Accent1 498" xfId="14736"/>
    <cellStyle name="Accent1 499" xfId="14737"/>
    <cellStyle name="Accent1 5" xfId="2565"/>
    <cellStyle name="Accent1 50" xfId="9811"/>
    <cellStyle name="Accent1 500" xfId="14738"/>
    <cellStyle name="Accent1 501" xfId="14739"/>
    <cellStyle name="Accent1 502" xfId="14740"/>
    <cellStyle name="Accent1 503" xfId="14741"/>
    <cellStyle name="Accent1 504" xfId="14742"/>
    <cellStyle name="Accent1 505" xfId="14743"/>
    <cellStyle name="Accent1 506" xfId="14744"/>
    <cellStyle name="Accent1 507" xfId="14745"/>
    <cellStyle name="Accent1 508" xfId="14746"/>
    <cellStyle name="Accent1 509" xfId="14747"/>
    <cellStyle name="Accent1 51" xfId="9812"/>
    <cellStyle name="Accent1 510" xfId="14748"/>
    <cellStyle name="Accent1 511" xfId="14749"/>
    <cellStyle name="Accent1 512" xfId="14750"/>
    <cellStyle name="Accent1 513" xfId="14751"/>
    <cellStyle name="Accent1 514" xfId="14752"/>
    <cellStyle name="Accent1 515" xfId="14753"/>
    <cellStyle name="Accent1 516" xfId="14754"/>
    <cellStyle name="Accent1 517" xfId="14755"/>
    <cellStyle name="Accent1 518" xfId="14756"/>
    <cellStyle name="Accent1 519" xfId="14757"/>
    <cellStyle name="Accent1 52" xfId="9813"/>
    <cellStyle name="Accent1 520" xfId="14758"/>
    <cellStyle name="Accent1 521" xfId="14759"/>
    <cellStyle name="Accent1 522" xfId="14760"/>
    <cellStyle name="Accent1 523" xfId="14761"/>
    <cellStyle name="Accent1 524" xfId="14762"/>
    <cellStyle name="Accent1 525" xfId="14763"/>
    <cellStyle name="Accent1 526" xfId="14764"/>
    <cellStyle name="Accent1 527" xfId="14765"/>
    <cellStyle name="Accent1 528" xfId="14766"/>
    <cellStyle name="Accent1 529" xfId="14767"/>
    <cellStyle name="Accent1 53" xfId="9814"/>
    <cellStyle name="Accent1 530" xfId="14768"/>
    <cellStyle name="Accent1 531" xfId="14769"/>
    <cellStyle name="Accent1 532" xfId="14770"/>
    <cellStyle name="Accent1 533" xfId="14771"/>
    <cellStyle name="Accent1 534" xfId="14772"/>
    <cellStyle name="Accent1 535" xfId="14773"/>
    <cellStyle name="Accent1 536" xfId="14774"/>
    <cellStyle name="Accent1 537" xfId="14775"/>
    <cellStyle name="Accent1 538" xfId="14776"/>
    <cellStyle name="Accent1 539" xfId="14777"/>
    <cellStyle name="Accent1 54" xfId="9815"/>
    <cellStyle name="Accent1 540" xfId="14778"/>
    <cellStyle name="Accent1 541" xfId="14779"/>
    <cellStyle name="Accent1 542" xfId="14780"/>
    <cellStyle name="Accent1 543" xfId="14781"/>
    <cellStyle name="Accent1 544" xfId="14782"/>
    <cellStyle name="Accent1 545" xfId="14783"/>
    <cellStyle name="Accent1 546" xfId="14784"/>
    <cellStyle name="Accent1 547" xfId="14785"/>
    <cellStyle name="Accent1 548" xfId="14786"/>
    <cellStyle name="Accent1 549" xfId="14787"/>
    <cellStyle name="Accent1 55" xfId="9816"/>
    <cellStyle name="Accent1 550" xfId="14788"/>
    <cellStyle name="Accent1 551" xfId="14789"/>
    <cellStyle name="Accent1 552" xfId="14790"/>
    <cellStyle name="Accent1 553" xfId="14791"/>
    <cellStyle name="Accent1 554" xfId="14792"/>
    <cellStyle name="Accent1 555" xfId="14793"/>
    <cellStyle name="Accent1 556" xfId="14794"/>
    <cellStyle name="Accent1 557" xfId="14795"/>
    <cellStyle name="Accent1 558" xfId="14796"/>
    <cellStyle name="Accent1 559" xfId="14797"/>
    <cellStyle name="Accent1 56" xfId="9817"/>
    <cellStyle name="Accent1 560" xfId="14798"/>
    <cellStyle name="Accent1 561" xfId="14799"/>
    <cellStyle name="Accent1 562" xfId="14800"/>
    <cellStyle name="Accent1 563" xfId="14801"/>
    <cellStyle name="Accent1 564" xfId="14802"/>
    <cellStyle name="Accent1 565" xfId="14803"/>
    <cellStyle name="Accent1 566" xfId="14804"/>
    <cellStyle name="Accent1 567" xfId="14805"/>
    <cellStyle name="Accent1 568" xfId="14806"/>
    <cellStyle name="Accent1 569" xfId="14807"/>
    <cellStyle name="Accent1 57" xfId="9818"/>
    <cellStyle name="Accent1 570" xfId="14808"/>
    <cellStyle name="Accent1 571" xfId="14809"/>
    <cellStyle name="Accent1 572" xfId="14810"/>
    <cellStyle name="Accent1 573" xfId="14811"/>
    <cellStyle name="Accent1 574" xfId="14812"/>
    <cellStyle name="Accent1 575" xfId="14813"/>
    <cellStyle name="Accent1 576" xfId="14814"/>
    <cellStyle name="Accent1 577" xfId="14815"/>
    <cellStyle name="Accent1 578" xfId="14816"/>
    <cellStyle name="Accent1 579" xfId="14817"/>
    <cellStyle name="Accent1 58" xfId="9819"/>
    <cellStyle name="Accent1 580" xfId="14818"/>
    <cellStyle name="Accent1 581" xfId="14819"/>
    <cellStyle name="Accent1 582" xfId="14820"/>
    <cellStyle name="Accent1 583" xfId="14821"/>
    <cellStyle name="Accent1 584" xfId="14822"/>
    <cellStyle name="Accent1 585" xfId="14823"/>
    <cellStyle name="Accent1 586" xfId="14824"/>
    <cellStyle name="Accent1 587" xfId="14825"/>
    <cellStyle name="Accent1 588" xfId="14826"/>
    <cellStyle name="Accent1 589" xfId="14827"/>
    <cellStyle name="Accent1 59" xfId="9820"/>
    <cellStyle name="Accent1 590" xfId="14828"/>
    <cellStyle name="Accent1 591" xfId="14829"/>
    <cellStyle name="Accent1 592" xfId="14830"/>
    <cellStyle name="Accent1 593" xfId="14831"/>
    <cellStyle name="Accent1 594" xfId="14832"/>
    <cellStyle name="Accent1 595" xfId="14833"/>
    <cellStyle name="Accent1 6" xfId="2566"/>
    <cellStyle name="Accent1 60" xfId="9821"/>
    <cellStyle name="Accent1 61" xfId="9822"/>
    <cellStyle name="Accent1 62" xfId="9823"/>
    <cellStyle name="Accent1 63" xfId="9824"/>
    <cellStyle name="Accent1 64" xfId="9825"/>
    <cellStyle name="Accent1 65" xfId="14834"/>
    <cellStyle name="Accent1 66" xfId="14835"/>
    <cellStyle name="Accent1 67" xfId="14836"/>
    <cellStyle name="Accent1 68" xfId="14837"/>
    <cellStyle name="Accent1 69" xfId="14838"/>
    <cellStyle name="Accent1 7" xfId="2567"/>
    <cellStyle name="Accent1 70" xfId="14839"/>
    <cellStyle name="Accent1 71" xfId="14840"/>
    <cellStyle name="Accent1 72" xfId="14841"/>
    <cellStyle name="Accent1 73" xfId="14842"/>
    <cellStyle name="Accent1 74" xfId="14843"/>
    <cellStyle name="Accent1 75" xfId="14844"/>
    <cellStyle name="Accent1 76" xfId="14845"/>
    <cellStyle name="Accent1 77" xfId="14846"/>
    <cellStyle name="Accent1 78" xfId="14847"/>
    <cellStyle name="Accent1 79" xfId="14848"/>
    <cellStyle name="Accent1 8" xfId="2568"/>
    <cellStyle name="Accent1 80" xfId="14849"/>
    <cellStyle name="Accent1 81" xfId="14850"/>
    <cellStyle name="Accent1 82" xfId="14851"/>
    <cellStyle name="Accent1 83" xfId="14852"/>
    <cellStyle name="Accent1 84" xfId="14853"/>
    <cellStyle name="Accent1 85" xfId="14854"/>
    <cellStyle name="Accent1 86" xfId="14855"/>
    <cellStyle name="Accent1 87" xfId="14856"/>
    <cellStyle name="Accent1 88" xfId="14857"/>
    <cellStyle name="Accent1 89" xfId="14858"/>
    <cellStyle name="Accent1 9" xfId="2569"/>
    <cellStyle name="Accent1 90" xfId="14859"/>
    <cellStyle name="Accent1 91" xfId="14860"/>
    <cellStyle name="Accent1 92" xfId="14861"/>
    <cellStyle name="Accent1 93" xfId="14862"/>
    <cellStyle name="Accent1 94" xfId="14863"/>
    <cellStyle name="Accent1 95" xfId="14864"/>
    <cellStyle name="Accent1 96" xfId="14865"/>
    <cellStyle name="Accent1 97" xfId="14866"/>
    <cellStyle name="Accent1 98" xfId="14867"/>
    <cellStyle name="Accent1 99" xfId="14868"/>
    <cellStyle name="Accent2 - 20%" xfId="2570"/>
    <cellStyle name="Accent2 - 20% 2" xfId="9826"/>
    <cellStyle name="Accent2 - 20%_2011 OM ASM Report" xfId="14869"/>
    <cellStyle name="Accent2 - 40%" xfId="2571"/>
    <cellStyle name="Accent2 - 40% 2" xfId="9827"/>
    <cellStyle name="Accent2 - 40%_2011 OM ASM Report" xfId="14870"/>
    <cellStyle name="Accent2 - 60%" xfId="2572"/>
    <cellStyle name="Accent2 - 60% 2" xfId="14871"/>
    <cellStyle name="Accent2 - 60%_2011 OM ASM Report" xfId="14872"/>
    <cellStyle name="Accent2 10" xfId="9828"/>
    <cellStyle name="Accent2 100" xfId="14873"/>
    <cellStyle name="Accent2 101" xfId="14874"/>
    <cellStyle name="Accent2 102" xfId="14875"/>
    <cellStyle name="Accent2 103" xfId="14876"/>
    <cellStyle name="Accent2 104" xfId="14877"/>
    <cellStyle name="Accent2 105" xfId="14878"/>
    <cellStyle name="Accent2 106" xfId="14879"/>
    <cellStyle name="Accent2 107" xfId="14880"/>
    <cellStyle name="Accent2 108" xfId="14881"/>
    <cellStyle name="Accent2 109" xfId="14882"/>
    <cellStyle name="Accent2 11" xfId="9829"/>
    <cellStyle name="Accent2 110" xfId="14883"/>
    <cellStyle name="Accent2 111" xfId="14884"/>
    <cellStyle name="Accent2 112" xfId="14885"/>
    <cellStyle name="Accent2 113" xfId="14886"/>
    <cellStyle name="Accent2 114" xfId="14887"/>
    <cellStyle name="Accent2 115" xfId="14888"/>
    <cellStyle name="Accent2 116" xfId="14889"/>
    <cellStyle name="Accent2 117" xfId="14890"/>
    <cellStyle name="Accent2 118" xfId="14891"/>
    <cellStyle name="Accent2 119" xfId="14892"/>
    <cellStyle name="Accent2 12" xfId="9830"/>
    <cellStyle name="Accent2 120" xfId="14893"/>
    <cellStyle name="Accent2 121" xfId="14894"/>
    <cellStyle name="Accent2 122" xfId="14895"/>
    <cellStyle name="Accent2 123" xfId="14896"/>
    <cellStyle name="Accent2 124" xfId="14897"/>
    <cellStyle name="Accent2 125" xfId="14898"/>
    <cellStyle name="Accent2 126" xfId="14899"/>
    <cellStyle name="Accent2 127" xfId="14900"/>
    <cellStyle name="Accent2 128" xfId="14901"/>
    <cellStyle name="Accent2 129" xfId="14902"/>
    <cellStyle name="Accent2 13" xfId="9831"/>
    <cellStyle name="Accent2 130" xfId="14903"/>
    <cellStyle name="Accent2 131" xfId="14904"/>
    <cellStyle name="Accent2 132" xfId="14905"/>
    <cellStyle name="Accent2 133" xfId="14906"/>
    <cellStyle name="Accent2 134" xfId="14907"/>
    <cellStyle name="Accent2 135" xfId="14908"/>
    <cellStyle name="Accent2 136" xfId="14909"/>
    <cellStyle name="Accent2 137" xfId="14910"/>
    <cellStyle name="Accent2 138" xfId="14911"/>
    <cellStyle name="Accent2 139" xfId="14912"/>
    <cellStyle name="Accent2 14" xfId="9832"/>
    <cellStyle name="Accent2 140" xfId="14913"/>
    <cellStyle name="Accent2 141" xfId="14914"/>
    <cellStyle name="Accent2 142" xfId="14915"/>
    <cellStyle name="Accent2 143" xfId="14916"/>
    <cellStyle name="Accent2 144" xfId="14917"/>
    <cellStyle name="Accent2 145" xfId="14918"/>
    <cellStyle name="Accent2 146" xfId="14919"/>
    <cellStyle name="Accent2 147" xfId="14920"/>
    <cellStyle name="Accent2 148" xfId="14921"/>
    <cellStyle name="Accent2 149" xfId="14922"/>
    <cellStyle name="Accent2 15" xfId="9833"/>
    <cellStyle name="Accent2 150" xfId="14923"/>
    <cellStyle name="Accent2 151" xfId="14924"/>
    <cellStyle name="Accent2 152" xfId="14925"/>
    <cellStyle name="Accent2 153" xfId="14926"/>
    <cellStyle name="Accent2 154" xfId="14927"/>
    <cellStyle name="Accent2 155" xfId="14928"/>
    <cellStyle name="Accent2 156" xfId="14929"/>
    <cellStyle name="Accent2 157" xfId="14930"/>
    <cellStyle name="Accent2 158" xfId="14931"/>
    <cellStyle name="Accent2 159" xfId="14932"/>
    <cellStyle name="Accent2 16" xfId="9834"/>
    <cellStyle name="Accent2 160" xfId="14933"/>
    <cellStyle name="Accent2 161" xfId="14934"/>
    <cellStyle name="Accent2 162" xfId="14935"/>
    <cellStyle name="Accent2 163" xfId="14936"/>
    <cellStyle name="Accent2 164" xfId="14937"/>
    <cellStyle name="Accent2 165" xfId="14938"/>
    <cellStyle name="Accent2 166" xfId="14939"/>
    <cellStyle name="Accent2 167" xfId="14940"/>
    <cellStyle name="Accent2 168" xfId="14941"/>
    <cellStyle name="Accent2 169" xfId="14942"/>
    <cellStyle name="Accent2 17" xfId="9835"/>
    <cellStyle name="Accent2 170" xfId="14943"/>
    <cellStyle name="Accent2 171" xfId="14944"/>
    <cellStyle name="Accent2 172" xfId="14945"/>
    <cellStyle name="Accent2 173" xfId="14946"/>
    <cellStyle name="Accent2 174" xfId="14947"/>
    <cellStyle name="Accent2 175" xfId="14948"/>
    <cellStyle name="Accent2 176" xfId="14949"/>
    <cellStyle name="Accent2 177" xfId="14950"/>
    <cellStyle name="Accent2 178" xfId="14951"/>
    <cellStyle name="Accent2 179" xfId="14952"/>
    <cellStyle name="Accent2 18" xfId="9836"/>
    <cellStyle name="Accent2 180" xfId="14953"/>
    <cellStyle name="Accent2 181" xfId="14954"/>
    <cellStyle name="Accent2 182" xfId="14955"/>
    <cellStyle name="Accent2 183" xfId="14956"/>
    <cellStyle name="Accent2 184" xfId="14957"/>
    <cellStyle name="Accent2 185" xfId="14958"/>
    <cellStyle name="Accent2 186" xfId="14959"/>
    <cellStyle name="Accent2 187" xfId="14960"/>
    <cellStyle name="Accent2 188" xfId="14961"/>
    <cellStyle name="Accent2 189" xfId="14962"/>
    <cellStyle name="Accent2 19" xfId="9837"/>
    <cellStyle name="Accent2 190" xfId="14963"/>
    <cellStyle name="Accent2 191" xfId="14964"/>
    <cellStyle name="Accent2 192" xfId="14965"/>
    <cellStyle name="Accent2 193" xfId="14966"/>
    <cellStyle name="Accent2 194" xfId="14967"/>
    <cellStyle name="Accent2 195" xfId="14968"/>
    <cellStyle name="Accent2 196" xfId="14969"/>
    <cellStyle name="Accent2 197" xfId="14970"/>
    <cellStyle name="Accent2 198" xfId="14971"/>
    <cellStyle name="Accent2 199" xfId="14972"/>
    <cellStyle name="Accent2 2" xfId="2573"/>
    <cellStyle name="Accent2 2 2" xfId="2574"/>
    <cellStyle name="Accent2 2 2 2" xfId="9838"/>
    <cellStyle name="Accent2 2 3" xfId="9839"/>
    <cellStyle name="Accent2 20" xfId="9840"/>
    <cellStyle name="Accent2 200" xfId="14973"/>
    <cellStyle name="Accent2 201" xfId="14974"/>
    <cellStyle name="Accent2 202" xfId="14975"/>
    <cellStyle name="Accent2 203" xfId="14976"/>
    <cellStyle name="Accent2 204" xfId="14977"/>
    <cellStyle name="Accent2 205" xfId="14978"/>
    <cellStyle name="Accent2 206" xfId="14979"/>
    <cellStyle name="Accent2 207" xfId="14980"/>
    <cellStyle name="Accent2 208" xfId="14981"/>
    <cellStyle name="Accent2 209" xfId="14982"/>
    <cellStyle name="Accent2 21" xfId="9841"/>
    <cellStyle name="Accent2 210" xfId="14983"/>
    <cellStyle name="Accent2 211" xfId="14984"/>
    <cellStyle name="Accent2 212" xfId="14985"/>
    <cellStyle name="Accent2 213" xfId="14986"/>
    <cellStyle name="Accent2 214" xfId="14987"/>
    <cellStyle name="Accent2 215" xfId="14988"/>
    <cellStyle name="Accent2 216" xfId="14989"/>
    <cellStyle name="Accent2 217" xfId="14990"/>
    <cellStyle name="Accent2 218" xfId="14991"/>
    <cellStyle name="Accent2 219" xfId="14992"/>
    <cellStyle name="Accent2 22" xfId="9842"/>
    <cellStyle name="Accent2 220" xfId="14993"/>
    <cellStyle name="Accent2 221" xfId="14994"/>
    <cellStyle name="Accent2 222" xfId="14995"/>
    <cellStyle name="Accent2 223" xfId="14996"/>
    <cellStyle name="Accent2 224" xfId="14997"/>
    <cellStyle name="Accent2 225" xfId="14998"/>
    <cellStyle name="Accent2 226" xfId="14999"/>
    <cellStyle name="Accent2 227" xfId="15000"/>
    <cellStyle name="Accent2 228" xfId="15001"/>
    <cellStyle name="Accent2 229" xfId="15002"/>
    <cellStyle name="Accent2 23" xfId="9843"/>
    <cellStyle name="Accent2 230" xfId="15003"/>
    <cellStyle name="Accent2 231" xfId="15004"/>
    <cellStyle name="Accent2 232" xfId="15005"/>
    <cellStyle name="Accent2 233" xfId="15006"/>
    <cellStyle name="Accent2 234" xfId="15007"/>
    <cellStyle name="Accent2 235" xfId="15008"/>
    <cellStyle name="Accent2 236" xfId="15009"/>
    <cellStyle name="Accent2 237" xfId="15010"/>
    <cellStyle name="Accent2 238" xfId="15011"/>
    <cellStyle name="Accent2 239" xfId="15012"/>
    <cellStyle name="Accent2 24" xfId="9844"/>
    <cellStyle name="Accent2 240" xfId="15013"/>
    <cellStyle name="Accent2 241" xfId="15014"/>
    <cellStyle name="Accent2 242" xfId="15015"/>
    <cellStyle name="Accent2 243" xfId="15016"/>
    <cellStyle name="Accent2 244" xfId="15017"/>
    <cellStyle name="Accent2 245" xfId="15018"/>
    <cellStyle name="Accent2 246" xfId="15019"/>
    <cellStyle name="Accent2 247" xfId="15020"/>
    <cellStyle name="Accent2 248" xfId="15021"/>
    <cellStyle name="Accent2 249" xfId="15022"/>
    <cellStyle name="Accent2 25" xfId="9845"/>
    <cellStyle name="Accent2 250" xfId="15023"/>
    <cellStyle name="Accent2 251" xfId="15024"/>
    <cellStyle name="Accent2 252" xfId="15025"/>
    <cellStyle name="Accent2 253" xfId="15026"/>
    <cellStyle name="Accent2 254" xfId="15027"/>
    <cellStyle name="Accent2 255" xfId="15028"/>
    <cellStyle name="Accent2 256" xfId="15029"/>
    <cellStyle name="Accent2 257" xfId="15030"/>
    <cellStyle name="Accent2 258" xfId="15031"/>
    <cellStyle name="Accent2 259" xfId="15032"/>
    <cellStyle name="Accent2 26" xfId="9846"/>
    <cellStyle name="Accent2 260" xfId="15033"/>
    <cellStyle name="Accent2 261" xfId="15034"/>
    <cellStyle name="Accent2 262" xfId="15035"/>
    <cellStyle name="Accent2 263" xfId="15036"/>
    <cellStyle name="Accent2 264" xfId="15037"/>
    <cellStyle name="Accent2 265" xfId="15038"/>
    <cellStyle name="Accent2 266" xfId="15039"/>
    <cellStyle name="Accent2 267" xfId="15040"/>
    <cellStyle name="Accent2 268" xfId="15041"/>
    <cellStyle name="Accent2 269" xfId="15042"/>
    <cellStyle name="Accent2 27" xfId="9847"/>
    <cellStyle name="Accent2 270" xfId="15043"/>
    <cellStyle name="Accent2 271" xfId="15044"/>
    <cellStyle name="Accent2 272" xfId="15045"/>
    <cellStyle name="Accent2 273" xfId="15046"/>
    <cellStyle name="Accent2 274" xfId="15047"/>
    <cellStyle name="Accent2 275" xfId="15048"/>
    <cellStyle name="Accent2 276" xfId="15049"/>
    <cellStyle name="Accent2 277" xfId="15050"/>
    <cellStyle name="Accent2 278" xfId="15051"/>
    <cellStyle name="Accent2 279" xfId="15052"/>
    <cellStyle name="Accent2 28" xfId="9848"/>
    <cellStyle name="Accent2 280" xfId="15053"/>
    <cellStyle name="Accent2 281" xfId="15054"/>
    <cellStyle name="Accent2 282" xfId="15055"/>
    <cellStyle name="Accent2 283" xfId="15056"/>
    <cellStyle name="Accent2 284" xfId="15057"/>
    <cellStyle name="Accent2 285" xfId="15058"/>
    <cellStyle name="Accent2 286" xfId="15059"/>
    <cellStyle name="Accent2 287" xfId="15060"/>
    <cellStyle name="Accent2 288" xfId="15061"/>
    <cellStyle name="Accent2 289" xfId="15062"/>
    <cellStyle name="Accent2 29" xfId="9849"/>
    <cellStyle name="Accent2 290" xfId="15063"/>
    <cellStyle name="Accent2 291" xfId="15064"/>
    <cellStyle name="Accent2 292" xfId="15065"/>
    <cellStyle name="Accent2 293" xfId="15066"/>
    <cellStyle name="Accent2 294" xfId="15067"/>
    <cellStyle name="Accent2 295" xfId="15068"/>
    <cellStyle name="Accent2 296" xfId="15069"/>
    <cellStyle name="Accent2 297" xfId="15070"/>
    <cellStyle name="Accent2 298" xfId="15071"/>
    <cellStyle name="Accent2 299" xfId="15072"/>
    <cellStyle name="Accent2 3" xfId="2575"/>
    <cellStyle name="Accent2 3 2" xfId="2576"/>
    <cellStyle name="Accent2 3 3" xfId="9850"/>
    <cellStyle name="Accent2 3 4" xfId="9851"/>
    <cellStyle name="Accent2 30" xfId="9852"/>
    <cellStyle name="Accent2 300" xfId="15073"/>
    <cellStyle name="Accent2 301" xfId="15074"/>
    <cellStyle name="Accent2 302" xfId="15075"/>
    <cellStyle name="Accent2 303" xfId="15076"/>
    <cellStyle name="Accent2 304" xfId="15077"/>
    <cellStyle name="Accent2 305" xfId="15078"/>
    <cellStyle name="Accent2 306" xfId="15079"/>
    <cellStyle name="Accent2 307" xfId="15080"/>
    <cellStyle name="Accent2 308" xfId="15081"/>
    <cellStyle name="Accent2 309" xfId="15082"/>
    <cellStyle name="Accent2 31" xfId="9853"/>
    <cellStyle name="Accent2 310" xfId="15083"/>
    <cellStyle name="Accent2 311" xfId="15084"/>
    <cellStyle name="Accent2 312" xfId="15085"/>
    <cellStyle name="Accent2 313" xfId="15086"/>
    <cellStyle name="Accent2 314" xfId="15087"/>
    <cellStyle name="Accent2 315" xfId="15088"/>
    <cellStyle name="Accent2 316" xfId="15089"/>
    <cellStyle name="Accent2 317" xfId="15090"/>
    <cellStyle name="Accent2 318" xfId="15091"/>
    <cellStyle name="Accent2 319" xfId="15092"/>
    <cellStyle name="Accent2 32" xfId="9854"/>
    <cellStyle name="Accent2 320" xfId="15093"/>
    <cellStyle name="Accent2 321" xfId="15094"/>
    <cellStyle name="Accent2 322" xfId="15095"/>
    <cellStyle name="Accent2 323" xfId="15096"/>
    <cellStyle name="Accent2 324" xfId="15097"/>
    <cellStyle name="Accent2 325" xfId="15098"/>
    <cellStyle name="Accent2 326" xfId="15099"/>
    <cellStyle name="Accent2 327" xfId="15100"/>
    <cellStyle name="Accent2 328" xfId="15101"/>
    <cellStyle name="Accent2 329" xfId="15102"/>
    <cellStyle name="Accent2 33" xfId="9855"/>
    <cellStyle name="Accent2 330" xfId="15103"/>
    <cellStyle name="Accent2 331" xfId="15104"/>
    <cellStyle name="Accent2 332" xfId="15105"/>
    <cellStyle name="Accent2 333" xfId="15106"/>
    <cellStyle name="Accent2 334" xfId="15107"/>
    <cellStyle name="Accent2 335" xfId="15108"/>
    <cellStyle name="Accent2 336" xfId="15109"/>
    <cellStyle name="Accent2 337" xfId="15110"/>
    <cellStyle name="Accent2 338" xfId="15111"/>
    <cellStyle name="Accent2 339" xfId="15112"/>
    <cellStyle name="Accent2 34" xfId="9856"/>
    <cellStyle name="Accent2 340" xfId="15113"/>
    <cellStyle name="Accent2 341" xfId="15114"/>
    <cellStyle name="Accent2 342" xfId="15115"/>
    <cellStyle name="Accent2 343" xfId="15116"/>
    <cellStyle name="Accent2 344" xfId="15117"/>
    <cellStyle name="Accent2 345" xfId="15118"/>
    <cellStyle name="Accent2 346" xfId="15119"/>
    <cellStyle name="Accent2 347" xfId="15120"/>
    <cellStyle name="Accent2 348" xfId="15121"/>
    <cellStyle name="Accent2 349" xfId="15122"/>
    <cellStyle name="Accent2 35" xfId="9857"/>
    <cellStyle name="Accent2 350" xfId="15123"/>
    <cellStyle name="Accent2 351" xfId="15124"/>
    <cellStyle name="Accent2 352" xfId="15125"/>
    <cellStyle name="Accent2 353" xfId="15126"/>
    <cellStyle name="Accent2 354" xfId="15127"/>
    <cellStyle name="Accent2 355" xfId="15128"/>
    <cellStyle name="Accent2 356" xfId="15129"/>
    <cellStyle name="Accent2 357" xfId="15130"/>
    <cellStyle name="Accent2 358" xfId="15131"/>
    <cellStyle name="Accent2 359" xfId="15132"/>
    <cellStyle name="Accent2 36" xfId="9858"/>
    <cellStyle name="Accent2 360" xfId="15133"/>
    <cellStyle name="Accent2 361" xfId="15134"/>
    <cellStyle name="Accent2 362" xfId="15135"/>
    <cellStyle name="Accent2 363" xfId="15136"/>
    <cellStyle name="Accent2 364" xfId="15137"/>
    <cellStyle name="Accent2 365" xfId="15138"/>
    <cellStyle name="Accent2 366" xfId="15139"/>
    <cellStyle name="Accent2 367" xfId="15140"/>
    <cellStyle name="Accent2 368" xfId="15141"/>
    <cellStyle name="Accent2 369" xfId="15142"/>
    <cellStyle name="Accent2 37" xfId="9859"/>
    <cellStyle name="Accent2 370" xfId="15143"/>
    <cellStyle name="Accent2 371" xfId="15144"/>
    <cellStyle name="Accent2 372" xfId="15145"/>
    <cellStyle name="Accent2 373" xfId="15146"/>
    <cellStyle name="Accent2 374" xfId="15147"/>
    <cellStyle name="Accent2 375" xfId="15148"/>
    <cellStyle name="Accent2 376" xfId="15149"/>
    <cellStyle name="Accent2 377" xfId="15150"/>
    <cellStyle name="Accent2 378" xfId="15151"/>
    <cellStyle name="Accent2 379" xfId="15152"/>
    <cellStyle name="Accent2 38" xfId="9860"/>
    <cellStyle name="Accent2 380" xfId="15153"/>
    <cellStyle name="Accent2 381" xfId="15154"/>
    <cellStyle name="Accent2 382" xfId="15155"/>
    <cellStyle name="Accent2 383" xfId="15156"/>
    <cellStyle name="Accent2 384" xfId="15157"/>
    <cellStyle name="Accent2 385" xfId="15158"/>
    <cellStyle name="Accent2 386" xfId="15159"/>
    <cellStyle name="Accent2 387" xfId="15160"/>
    <cellStyle name="Accent2 388" xfId="15161"/>
    <cellStyle name="Accent2 389" xfId="15162"/>
    <cellStyle name="Accent2 39" xfId="9861"/>
    <cellStyle name="Accent2 390" xfId="15163"/>
    <cellStyle name="Accent2 391" xfId="15164"/>
    <cellStyle name="Accent2 392" xfId="15165"/>
    <cellStyle name="Accent2 393" xfId="15166"/>
    <cellStyle name="Accent2 394" xfId="15167"/>
    <cellStyle name="Accent2 395" xfId="15168"/>
    <cellStyle name="Accent2 396" xfId="15169"/>
    <cellStyle name="Accent2 397" xfId="15170"/>
    <cellStyle name="Accent2 398" xfId="15171"/>
    <cellStyle name="Accent2 399" xfId="15172"/>
    <cellStyle name="Accent2 4" xfId="2577"/>
    <cellStyle name="Accent2 4 2" xfId="2578"/>
    <cellStyle name="Accent2 4 3" xfId="9862"/>
    <cellStyle name="Accent2 40" xfId="9863"/>
    <cellStyle name="Accent2 400" xfId="15173"/>
    <cellStyle name="Accent2 401" xfId="15174"/>
    <cellStyle name="Accent2 402" xfId="15175"/>
    <cellStyle name="Accent2 403" xfId="15176"/>
    <cellStyle name="Accent2 404" xfId="15177"/>
    <cellStyle name="Accent2 405" xfId="15178"/>
    <cellStyle name="Accent2 406" xfId="15179"/>
    <cellStyle name="Accent2 407" xfId="15180"/>
    <cellStyle name="Accent2 408" xfId="15181"/>
    <cellStyle name="Accent2 409" xfId="15182"/>
    <cellStyle name="Accent2 41" xfId="9864"/>
    <cellStyle name="Accent2 410" xfId="15183"/>
    <cellStyle name="Accent2 411" xfId="15184"/>
    <cellStyle name="Accent2 412" xfId="15185"/>
    <cellStyle name="Accent2 413" xfId="15186"/>
    <cellStyle name="Accent2 414" xfId="15187"/>
    <cellStyle name="Accent2 415" xfId="15188"/>
    <cellStyle name="Accent2 416" xfId="15189"/>
    <cellStyle name="Accent2 417" xfId="15190"/>
    <cellStyle name="Accent2 418" xfId="15191"/>
    <cellStyle name="Accent2 419" xfId="15192"/>
    <cellStyle name="Accent2 42" xfId="9865"/>
    <cellStyle name="Accent2 420" xfId="15193"/>
    <cellStyle name="Accent2 421" xfId="15194"/>
    <cellStyle name="Accent2 422" xfId="15195"/>
    <cellStyle name="Accent2 423" xfId="15196"/>
    <cellStyle name="Accent2 424" xfId="15197"/>
    <cellStyle name="Accent2 425" xfId="15198"/>
    <cellStyle name="Accent2 426" xfId="15199"/>
    <cellStyle name="Accent2 427" xfId="15200"/>
    <cellStyle name="Accent2 428" xfId="15201"/>
    <cellStyle name="Accent2 429" xfId="15202"/>
    <cellStyle name="Accent2 43" xfId="9866"/>
    <cellStyle name="Accent2 430" xfId="15203"/>
    <cellStyle name="Accent2 431" xfId="15204"/>
    <cellStyle name="Accent2 432" xfId="15205"/>
    <cellStyle name="Accent2 433" xfId="15206"/>
    <cellStyle name="Accent2 434" xfId="15207"/>
    <cellStyle name="Accent2 435" xfId="15208"/>
    <cellStyle name="Accent2 436" xfId="15209"/>
    <cellStyle name="Accent2 437" xfId="15210"/>
    <cellStyle name="Accent2 438" xfId="15211"/>
    <cellStyle name="Accent2 439" xfId="15212"/>
    <cellStyle name="Accent2 44" xfId="9867"/>
    <cellStyle name="Accent2 440" xfId="15213"/>
    <cellStyle name="Accent2 441" xfId="15214"/>
    <cellStyle name="Accent2 442" xfId="15215"/>
    <cellStyle name="Accent2 443" xfId="15216"/>
    <cellStyle name="Accent2 444" xfId="15217"/>
    <cellStyle name="Accent2 445" xfId="15218"/>
    <cellStyle name="Accent2 446" xfId="15219"/>
    <cellStyle name="Accent2 447" xfId="15220"/>
    <cellStyle name="Accent2 448" xfId="15221"/>
    <cellStyle name="Accent2 449" xfId="15222"/>
    <cellStyle name="Accent2 45" xfId="9868"/>
    <cellStyle name="Accent2 450" xfId="15223"/>
    <cellStyle name="Accent2 451" xfId="15224"/>
    <cellStyle name="Accent2 452" xfId="15225"/>
    <cellStyle name="Accent2 453" xfId="15226"/>
    <cellStyle name="Accent2 454" xfId="15227"/>
    <cellStyle name="Accent2 455" xfId="15228"/>
    <cellStyle name="Accent2 456" xfId="15229"/>
    <cellStyle name="Accent2 457" xfId="15230"/>
    <cellStyle name="Accent2 458" xfId="15231"/>
    <cellStyle name="Accent2 459" xfId="15232"/>
    <cellStyle name="Accent2 46" xfId="9869"/>
    <cellStyle name="Accent2 460" xfId="15233"/>
    <cellStyle name="Accent2 461" xfId="15234"/>
    <cellStyle name="Accent2 462" xfId="15235"/>
    <cellStyle name="Accent2 463" xfId="15236"/>
    <cellStyle name="Accent2 464" xfId="15237"/>
    <cellStyle name="Accent2 465" xfId="15238"/>
    <cellStyle name="Accent2 466" xfId="15239"/>
    <cellStyle name="Accent2 467" xfId="15240"/>
    <cellStyle name="Accent2 468" xfId="15241"/>
    <cellStyle name="Accent2 469" xfId="15242"/>
    <cellStyle name="Accent2 47" xfId="9870"/>
    <cellStyle name="Accent2 470" xfId="15243"/>
    <cellStyle name="Accent2 471" xfId="15244"/>
    <cellStyle name="Accent2 472" xfId="15245"/>
    <cellStyle name="Accent2 473" xfId="15246"/>
    <cellStyle name="Accent2 474" xfId="15247"/>
    <cellStyle name="Accent2 475" xfId="15248"/>
    <cellStyle name="Accent2 476" xfId="15249"/>
    <cellStyle name="Accent2 477" xfId="15250"/>
    <cellStyle name="Accent2 478" xfId="15251"/>
    <cellStyle name="Accent2 479" xfId="15252"/>
    <cellStyle name="Accent2 48" xfId="9871"/>
    <cellStyle name="Accent2 480" xfId="15253"/>
    <cellStyle name="Accent2 481" xfId="15254"/>
    <cellStyle name="Accent2 482" xfId="15255"/>
    <cellStyle name="Accent2 483" xfId="15256"/>
    <cellStyle name="Accent2 484" xfId="15257"/>
    <cellStyle name="Accent2 485" xfId="15258"/>
    <cellStyle name="Accent2 486" xfId="15259"/>
    <cellStyle name="Accent2 487" xfId="15260"/>
    <cellStyle name="Accent2 488" xfId="15261"/>
    <cellStyle name="Accent2 489" xfId="15262"/>
    <cellStyle name="Accent2 49" xfId="9872"/>
    <cellStyle name="Accent2 490" xfId="15263"/>
    <cellStyle name="Accent2 491" xfId="15264"/>
    <cellStyle name="Accent2 492" xfId="15265"/>
    <cellStyle name="Accent2 493" xfId="15266"/>
    <cellStyle name="Accent2 494" xfId="15267"/>
    <cellStyle name="Accent2 495" xfId="15268"/>
    <cellStyle name="Accent2 496" xfId="15269"/>
    <cellStyle name="Accent2 497" xfId="15270"/>
    <cellStyle name="Accent2 498" xfId="15271"/>
    <cellStyle name="Accent2 499" xfId="15272"/>
    <cellStyle name="Accent2 5" xfId="2579"/>
    <cellStyle name="Accent2 50" xfId="9873"/>
    <cellStyle name="Accent2 500" xfId="15273"/>
    <cellStyle name="Accent2 501" xfId="15274"/>
    <cellStyle name="Accent2 502" xfId="15275"/>
    <cellStyle name="Accent2 503" xfId="15276"/>
    <cellStyle name="Accent2 504" xfId="15277"/>
    <cellStyle name="Accent2 505" xfId="15278"/>
    <cellStyle name="Accent2 506" xfId="15279"/>
    <cellStyle name="Accent2 507" xfId="15280"/>
    <cellStyle name="Accent2 508" xfId="15281"/>
    <cellStyle name="Accent2 509" xfId="15282"/>
    <cellStyle name="Accent2 51" xfId="9874"/>
    <cellStyle name="Accent2 510" xfId="15283"/>
    <cellStyle name="Accent2 511" xfId="15284"/>
    <cellStyle name="Accent2 512" xfId="15285"/>
    <cellStyle name="Accent2 513" xfId="15286"/>
    <cellStyle name="Accent2 514" xfId="15287"/>
    <cellStyle name="Accent2 515" xfId="15288"/>
    <cellStyle name="Accent2 516" xfId="15289"/>
    <cellStyle name="Accent2 517" xfId="15290"/>
    <cellStyle name="Accent2 518" xfId="15291"/>
    <cellStyle name="Accent2 519" xfId="15292"/>
    <cellStyle name="Accent2 52" xfId="9875"/>
    <cellStyle name="Accent2 520" xfId="15293"/>
    <cellStyle name="Accent2 521" xfId="15294"/>
    <cellStyle name="Accent2 522" xfId="15295"/>
    <cellStyle name="Accent2 523" xfId="15296"/>
    <cellStyle name="Accent2 524" xfId="15297"/>
    <cellStyle name="Accent2 525" xfId="15298"/>
    <cellStyle name="Accent2 526" xfId="15299"/>
    <cellStyle name="Accent2 527" xfId="15300"/>
    <cellStyle name="Accent2 528" xfId="15301"/>
    <cellStyle name="Accent2 529" xfId="15302"/>
    <cellStyle name="Accent2 53" xfId="9876"/>
    <cellStyle name="Accent2 530" xfId="15303"/>
    <cellStyle name="Accent2 531" xfId="15304"/>
    <cellStyle name="Accent2 532" xfId="15305"/>
    <cellStyle name="Accent2 533" xfId="15306"/>
    <cellStyle name="Accent2 534" xfId="15307"/>
    <cellStyle name="Accent2 535" xfId="15308"/>
    <cellStyle name="Accent2 536" xfId="15309"/>
    <cellStyle name="Accent2 537" xfId="15310"/>
    <cellStyle name="Accent2 538" xfId="15311"/>
    <cellStyle name="Accent2 539" xfId="15312"/>
    <cellStyle name="Accent2 54" xfId="9877"/>
    <cellStyle name="Accent2 540" xfId="15313"/>
    <cellStyle name="Accent2 541" xfId="15314"/>
    <cellStyle name="Accent2 542" xfId="15315"/>
    <cellStyle name="Accent2 543" xfId="15316"/>
    <cellStyle name="Accent2 544" xfId="15317"/>
    <cellStyle name="Accent2 545" xfId="15318"/>
    <cellStyle name="Accent2 546" xfId="15319"/>
    <cellStyle name="Accent2 547" xfId="15320"/>
    <cellStyle name="Accent2 548" xfId="15321"/>
    <cellStyle name="Accent2 549" xfId="15322"/>
    <cellStyle name="Accent2 55" xfId="9878"/>
    <cellStyle name="Accent2 550" xfId="15323"/>
    <cellStyle name="Accent2 551" xfId="15324"/>
    <cellStyle name="Accent2 552" xfId="15325"/>
    <cellStyle name="Accent2 553" xfId="15326"/>
    <cellStyle name="Accent2 554" xfId="15327"/>
    <cellStyle name="Accent2 555" xfId="15328"/>
    <cellStyle name="Accent2 556" xfId="15329"/>
    <cellStyle name="Accent2 557" xfId="15330"/>
    <cellStyle name="Accent2 558" xfId="15331"/>
    <cellStyle name="Accent2 559" xfId="15332"/>
    <cellStyle name="Accent2 56" xfId="9879"/>
    <cellStyle name="Accent2 560" xfId="15333"/>
    <cellStyle name="Accent2 561" xfId="15334"/>
    <cellStyle name="Accent2 562" xfId="15335"/>
    <cellStyle name="Accent2 563" xfId="15336"/>
    <cellStyle name="Accent2 564" xfId="15337"/>
    <cellStyle name="Accent2 565" xfId="15338"/>
    <cellStyle name="Accent2 566" xfId="15339"/>
    <cellStyle name="Accent2 567" xfId="15340"/>
    <cellStyle name="Accent2 568" xfId="15341"/>
    <cellStyle name="Accent2 569" xfId="15342"/>
    <cellStyle name="Accent2 57" xfId="9880"/>
    <cellStyle name="Accent2 570" xfId="15343"/>
    <cellStyle name="Accent2 571" xfId="15344"/>
    <cellStyle name="Accent2 572" xfId="15345"/>
    <cellStyle name="Accent2 573" xfId="15346"/>
    <cellStyle name="Accent2 574" xfId="15347"/>
    <cellStyle name="Accent2 575" xfId="15348"/>
    <cellStyle name="Accent2 576" xfId="15349"/>
    <cellStyle name="Accent2 577" xfId="15350"/>
    <cellStyle name="Accent2 578" xfId="15351"/>
    <cellStyle name="Accent2 579" xfId="15352"/>
    <cellStyle name="Accent2 58" xfId="9881"/>
    <cellStyle name="Accent2 580" xfId="15353"/>
    <cellStyle name="Accent2 581" xfId="15354"/>
    <cellStyle name="Accent2 582" xfId="15355"/>
    <cellStyle name="Accent2 583" xfId="15356"/>
    <cellStyle name="Accent2 584" xfId="15357"/>
    <cellStyle name="Accent2 585" xfId="15358"/>
    <cellStyle name="Accent2 586" xfId="15359"/>
    <cellStyle name="Accent2 587" xfId="15360"/>
    <cellStyle name="Accent2 588" xfId="15361"/>
    <cellStyle name="Accent2 589" xfId="15362"/>
    <cellStyle name="Accent2 59" xfId="9882"/>
    <cellStyle name="Accent2 590" xfId="15363"/>
    <cellStyle name="Accent2 591" xfId="15364"/>
    <cellStyle name="Accent2 592" xfId="15365"/>
    <cellStyle name="Accent2 593" xfId="15366"/>
    <cellStyle name="Accent2 594" xfId="15367"/>
    <cellStyle name="Accent2 595" xfId="15368"/>
    <cellStyle name="Accent2 6" xfId="2580"/>
    <cellStyle name="Accent2 60" xfId="9883"/>
    <cellStyle name="Accent2 61" xfId="9884"/>
    <cellStyle name="Accent2 62" xfId="9885"/>
    <cellStyle name="Accent2 63" xfId="9886"/>
    <cellStyle name="Accent2 64" xfId="9887"/>
    <cellStyle name="Accent2 65" xfId="15369"/>
    <cellStyle name="Accent2 66" xfId="15370"/>
    <cellStyle name="Accent2 67" xfId="15371"/>
    <cellStyle name="Accent2 68" xfId="15372"/>
    <cellStyle name="Accent2 69" xfId="15373"/>
    <cellStyle name="Accent2 7" xfId="2581"/>
    <cellStyle name="Accent2 70" xfId="15374"/>
    <cellStyle name="Accent2 71" xfId="15375"/>
    <cellStyle name="Accent2 72" xfId="15376"/>
    <cellStyle name="Accent2 73" xfId="15377"/>
    <cellStyle name="Accent2 74" xfId="15378"/>
    <cellStyle name="Accent2 75" xfId="15379"/>
    <cellStyle name="Accent2 76" xfId="15380"/>
    <cellStyle name="Accent2 77" xfId="15381"/>
    <cellStyle name="Accent2 78" xfId="15382"/>
    <cellStyle name="Accent2 79" xfId="15383"/>
    <cellStyle name="Accent2 8" xfId="2582"/>
    <cellStyle name="Accent2 80" xfId="15384"/>
    <cellStyle name="Accent2 81" xfId="15385"/>
    <cellStyle name="Accent2 82" xfId="15386"/>
    <cellStyle name="Accent2 83" xfId="15387"/>
    <cellStyle name="Accent2 84" xfId="15388"/>
    <cellStyle name="Accent2 85" xfId="15389"/>
    <cellStyle name="Accent2 86" xfId="15390"/>
    <cellStyle name="Accent2 87" xfId="15391"/>
    <cellStyle name="Accent2 88" xfId="15392"/>
    <cellStyle name="Accent2 89" xfId="15393"/>
    <cellStyle name="Accent2 9" xfId="2583"/>
    <cellStyle name="Accent2 90" xfId="15394"/>
    <cellStyle name="Accent2 91" xfId="15395"/>
    <cellStyle name="Accent2 92" xfId="15396"/>
    <cellStyle name="Accent2 93" xfId="15397"/>
    <cellStyle name="Accent2 94" xfId="15398"/>
    <cellStyle name="Accent2 95" xfId="15399"/>
    <cellStyle name="Accent2 96" xfId="15400"/>
    <cellStyle name="Accent2 97" xfId="15401"/>
    <cellStyle name="Accent2 98" xfId="15402"/>
    <cellStyle name="Accent2 99" xfId="15403"/>
    <cellStyle name="Accent3 - 20%" xfId="2584"/>
    <cellStyle name="Accent3 - 20% 2" xfId="9888"/>
    <cellStyle name="Accent3 - 20%_2011 OM ASM Report" xfId="15404"/>
    <cellStyle name="Accent3 - 40%" xfId="2585"/>
    <cellStyle name="Accent3 - 40% 2" xfId="9889"/>
    <cellStyle name="Accent3 - 40%_2011 OM ASM Report" xfId="15405"/>
    <cellStyle name="Accent3 - 60%" xfId="2586"/>
    <cellStyle name="Accent3 - 60% 2" xfId="15406"/>
    <cellStyle name="Accent3 - 60%_2011 OM ASM Report" xfId="15407"/>
    <cellStyle name="Accent3 10" xfId="9890"/>
    <cellStyle name="Accent3 100" xfId="15408"/>
    <cellStyle name="Accent3 101" xfId="15409"/>
    <cellStyle name="Accent3 102" xfId="15410"/>
    <cellStyle name="Accent3 103" xfId="15411"/>
    <cellStyle name="Accent3 104" xfId="15412"/>
    <cellStyle name="Accent3 105" xfId="15413"/>
    <cellStyle name="Accent3 106" xfId="15414"/>
    <cellStyle name="Accent3 107" xfId="15415"/>
    <cellStyle name="Accent3 108" xfId="15416"/>
    <cellStyle name="Accent3 109" xfId="15417"/>
    <cellStyle name="Accent3 11" xfId="9891"/>
    <cellStyle name="Accent3 110" xfId="15418"/>
    <cellStyle name="Accent3 111" xfId="15419"/>
    <cellStyle name="Accent3 112" xfId="15420"/>
    <cellStyle name="Accent3 113" xfId="15421"/>
    <cellStyle name="Accent3 114" xfId="15422"/>
    <cellStyle name="Accent3 115" xfId="15423"/>
    <cellStyle name="Accent3 116" xfId="15424"/>
    <cellStyle name="Accent3 117" xfId="15425"/>
    <cellStyle name="Accent3 118" xfId="15426"/>
    <cellStyle name="Accent3 119" xfId="15427"/>
    <cellStyle name="Accent3 12" xfId="9892"/>
    <cellStyle name="Accent3 120" xfId="15428"/>
    <cellStyle name="Accent3 121" xfId="15429"/>
    <cellStyle name="Accent3 122" xfId="15430"/>
    <cellStyle name="Accent3 123" xfId="15431"/>
    <cellStyle name="Accent3 124" xfId="15432"/>
    <cellStyle name="Accent3 125" xfId="15433"/>
    <cellStyle name="Accent3 126" xfId="15434"/>
    <cellStyle name="Accent3 127" xfId="15435"/>
    <cellStyle name="Accent3 128" xfId="15436"/>
    <cellStyle name="Accent3 129" xfId="15437"/>
    <cellStyle name="Accent3 13" xfId="9893"/>
    <cellStyle name="Accent3 130" xfId="15438"/>
    <cellStyle name="Accent3 131" xfId="15439"/>
    <cellStyle name="Accent3 132" xfId="15440"/>
    <cellStyle name="Accent3 133" xfId="15441"/>
    <cellStyle name="Accent3 134" xfId="15442"/>
    <cellStyle name="Accent3 135" xfId="15443"/>
    <cellStyle name="Accent3 136" xfId="15444"/>
    <cellStyle name="Accent3 137" xfId="15445"/>
    <cellStyle name="Accent3 138" xfId="15446"/>
    <cellStyle name="Accent3 139" xfId="15447"/>
    <cellStyle name="Accent3 14" xfId="9894"/>
    <cellStyle name="Accent3 140" xfId="15448"/>
    <cellStyle name="Accent3 141" xfId="15449"/>
    <cellStyle name="Accent3 142" xfId="15450"/>
    <cellStyle name="Accent3 143" xfId="15451"/>
    <cellStyle name="Accent3 144" xfId="15452"/>
    <cellStyle name="Accent3 145" xfId="15453"/>
    <cellStyle name="Accent3 146" xfId="15454"/>
    <cellStyle name="Accent3 147" xfId="15455"/>
    <cellStyle name="Accent3 148" xfId="15456"/>
    <cellStyle name="Accent3 149" xfId="15457"/>
    <cellStyle name="Accent3 15" xfId="9895"/>
    <cellStyle name="Accent3 150" xfId="15458"/>
    <cellStyle name="Accent3 151" xfId="15459"/>
    <cellStyle name="Accent3 152" xfId="15460"/>
    <cellStyle name="Accent3 153" xfId="15461"/>
    <cellStyle name="Accent3 154" xfId="15462"/>
    <cellStyle name="Accent3 155" xfId="15463"/>
    <cellStyle name="Accent3 156" xfId="15464"/>
    <cellStyle name="Accent3 157" xfId="15465"/>
    <cellStyle name="Accent3 158" xfId="15466"/>
    <cellStyle name="Accent3 159" xfId="15467"/>
    <cellStyle name="Accent3 16" xfId="9896"/>
    <cellStyle name="Accent3 160" xfId="15468"/>
    <cellStyle name="Accent3 161" xfId="15469"/>
    <cellStyle name="Accent3 162" xfId="15470"/>
    <cellStyle name="Accent3 163" xfId="15471"/>
    <cellStyle name="Accent3 164" xfId="15472"/>
    <cellStyle name="Accent3 165" xfId="15473"/>
    <cellStyle name="Accent3 166" xfId="15474"/>
    <cellStyle name="Accent3 167" xfId="15475"/>
    <cellStyle name="Accent3 168" xfId="15476"/>
    <cellStyle name="Accent3 169" xfId="15477"/>
    <cellStyle name="Accent3 17" xfId="9897"/>
    <cellStyle name="Accent3 170" xfId="15478"/>
    <cellStyle name="Accent3 171" xfId="15479"/>
    <cellStyle name="Accent3 172" xfId="15480"/>
    <cellStyle name="Accent3 173" xfId="15481"/>
    <cellStyle name="Accent3 174" xfId="15482"/>
    <cellStyle name="Accent3 175" xfId="15483"/>
    <cellStyle name="Accent3 176" xfId="15484"/>
    <cellStyle name="Accent3 177" xfId="15485"/>
    <cellStyle name="Accent3 178" xfId="15486"/>
    <cellStyle name="Accent3 179" xfId="15487"/>
    <cellStyle name="Accent3 18" xfId="9898"/>
    <cellStyle name="Accent3 180" xfId="15488"/>
    <cellStyle name="Accent3 181" xfId="15489"/>
    <cellStyle name="Accent3 182" xfId="15490"/>
    <cellStyle name="Accent3 183" xfId="15491"/>
    <cellStyle name="Accent3 184" xfId="15492"/>
    <cellStyle name="Accent3 185" xfId="15493"/>
    <cellStyle name="Accent3 186" xfId="15494"/>
    <cellStyle name="Accent3 187" xfId="15495"/>
    <cellStyle name="Accent3 188" xfId="15496"/>
    <cellStyle name="Accent3 189" xfId="15497"/>
    <cellStyle name="Accent3 19" xfId="9899"/>
    <cellStyle name="Accent3 190" xfId="15498"/>
    <cellStyle name="Accent3 191" xfId="15499"/>
    <cellStyle name="Accent3 192" xfId="15500"/>
    <cellStyle name="Accent3 193" xfId="15501"/>
    <cellStyle name="Accent3 194" xfId="15502"/>
    <cellStyle name="Accent3 195" xfId="15503"/>
    <cellStyle name="Accent3 196" xfId="15504"/>
    <cellStyle name="Accent3 197" xfId="15505"/>
    <cellStyle name="Accent3 198" xfId="15506"/>
    <cellStyle name="Accent3 199" xfId="15507"/>
    <cellStyle name="Accent3 2" xfId="2587"/>
    <cellStyle name="Accent3 2 2" xfId="2588"/>
    <cellStyle name="Accent3 2 2 2" xfId="9900"/>
    <cellStyle name="Accent3 2 3" xfId="9901"/>
    <cellStyle name="Accent3 20" xfId="9902"/>
    <cellStyle name="Accent3 200" xfId="15508"/>
    <cellStyle name="Accent3 201" xfId="15509"/>
    <cellStyle name="Accent3 202" xfId="15510"/>
    <cellStyle name="Accent3 203" xfId="15511"/>
    <cellStyle name="Accent3 204" xfId="15512"/>
    <cellStyle name="Accent3 205" xfId="15513"/>
    <cellStyle name="Accent3 206" xfId="15514"/>
    <cellStyle name="Accent3 207" xfId="15515"/>
    <cellStyle name="Accent3 208" xfId="15516"/>
    <cellStyle name="Accent3 209" xfId="15517"/>
    <cellStyle name="Accent3 21" xfId="9903"/>
    <cellStyle name="Accent3 210" xfId="15518"/>
    <cellStyle name="Accent3 211" xfId="15519"/>
    <cellStyle name="Accent3 212" xfId="15520"/>
    <cellStyle name="Accent3 213" xfId="15521"/>
    <cellStyle name="Accent3 214" xfId="15522"/>
    <cellStyle name="Accent3 215" xfId="15523"/>
    <cellStyle name="Accent3 216" xfId="15524"/>
    <cellStyle name="Accent3 217" xfId="15525"/>
    <cellStyle name="Accent3 218" xfId="15526"/>
    <cellStyle name="Accent3 219" xfId="15527"/>
    <cellStyle name="Accent3 22" xfId="9904"/>
    <cellStyle name="Accent3 220" xfId="15528"/>
    <cellStyle name="Accent3 221" xfId="15529"/>
    <cellStyle name="Accent3 222" xfId="15530"/>
    <cellStyle name="Accent3 223" xfId="15531"/>
    <cellStyle name="Accent3 224" xfId="15532"/>
    <cellStyle name="Accent3 225" xfId="15533"/>
    <cellStyle name="Accent3 226" xfId="15534"/>
    <cellStyle name="Accent3 227" xfId="15535"/>
    <cellStyle name="Accent3 228" xfId="15536"/>
    <cellStyle name="Accent3 229" xfId="15537"/>
    <cellStyle name="Accent3 23" xfId="9905"/>
    <cellStyle name="Accent3 230" xfId="15538"/>
    <cellStyle name="Accent3 231" xfId="15539"/>
    <cellStyle name="Accent3 232" xfId="15540"/>
    <cellStyle name="Accent3 233" xfId="15541"/>
    <cellStyle name="Accent3 234" xfId="15542"/>
    <cellStyle name="Accent3 235" xfId="15543"/>
    <cellStyle name="Accent3 236" xfId="15544"/>
    <cellStyle name="Accent3 237" xfId="15545"/>
    <cellStyle name="Accent3 238" xfId="15546"/>
    <cellStyle name="Accent3 239" xfId="15547"/>
    <cellStyle name="Accent3 24" xfId="9906"/>
    <cellStyle name="Accent3 240" xfId="15548"/>
    <cellStyle name="Accent3 241" xfId="15549"/>
    <cellStyle name="Accent3 242" xfId="15550"/>
    <cellStyle name="Accent3 243" xfId="15551"/>
    <cellStyle name="Accent3 244" xfId="15552"/>
    <cellStyle name="Accent3 245" xfId="15553"/>
    <cellStyle name="Accent3 246" xfId="15554"/>
    <cellStyle name="Accent3 247" xfId="15555"/>
    <cellStyle name="Accent3 248" xfId="15556"/>
    <cellStyle name="Accent3 249" xfId="15557"/>
    <cellStyle name="Accent3 25" xfId="9907"/>
    <cellStyle name="Accent3 250" xfId="15558"/>
    <cellStyle name="Accent3 251" xfId="15559"/>
    <cellStyle name="Accent3 252" xfId="15560"/>
    <cellStyle name="Accent3 253" xfId="15561"/>
    <cellStyle name="Accent3 254" xfId="15562"/>
    <cellStyle name="Accent3 255" xfId="15563"/>
    <cellStyle name="Accent3 256" xfId="15564"/>
    <cellStyle name="Accent3 257" xfId="15565"/>
    <cellStyle name="Accent3 258" xfId="15566"/>
    <cellStyle name="Accent3 259" xfId="15567"/>
    <cellStyle name="Accent3 26" xfId="9908"/>
    <cellStyle name="Accent3 260" xfId="15568"/>
    <cellStyle name="Accent3 261" xfId="15569"/>
    <cellStyle name="Accent3 262" xfId="15570"/>
    <cellStyle name="Accent3 263" xfId="15571"/>
    <cellStyle name="Accent3 264" xfId="15572"/>
    <cellStyle name="Accent3 265" xfId="15573"/>
    <cellStyle name="Accent3 266" xfId="15574"/>
    <cellStyle name="Accent3 267" xfId="15575"/>
    <cellStyle name="Accent3 268" xfId="15576"/>
    <cellStyle name="Accent3 269" xfId="15577"/>
    <cellStyle name="Accent3 27" xfId="9909"/>
    <cellStyle name="Accent3 270" xfId="15578"/>
    <cellStyle name="Accent3 271" xfId="15579"/>
    <cellStyle name="Accent3 272" xfId="15580"/>
    <cellStyle name="Accent3 273" xfId="15581"/>
    <cellStyle name="Accent3 274" xfId="15582"/>
    <cellStyle name="Accent3 275" xfId="15583"/>
    <cellStyle name="Accent3 276" xfId="15584"/>
    <cellStyle name="Accent3 277" xfId="15585"/>
    <cellStyle name="Accent3 278" xfId="15586"/>
    <cellStyle name="Accent3 279" xfId="15587"/>
    <cellStyle name="Accent3 28" xfId="9910"/>
    <cellStyle name="Accent3 280" xfId="15588"/>
    <cellStyle name="Accent3 281" xfId="15589"/>
    <cellStyle name="Accent3 282" xfId="15590"/>
    <cellStyle name="Accent3 283" xfId="15591"/>
    <cellStyle name="Accent3 284" xfId="15592"/>
    <cellStyle name="Accent3 285" xfId="15593"/>
    <cellStyle name="Accent3 286" xfId="15594"/>
    <cellStyle name="Accent3 287" xfId="15595"/>
    <cellStyle name="Accent3 288" xfId="15596"/>
    <cellStyle name="Accent3 289" xfId="15597"/>
    <cellStyle name="Accent3 29" xfId="9911"/>
    <cellStyle name="Accent3 290" xfId="15598"/>
    <cellStyle name="Accent3 291" xfId="15599"/>
    <cellStyle name="Accent3 292" xfId="15600"/>
    <cellStyle name="Accent3 293" xfId="15601"/>
    <cellStyle name="Accent3 294" xfId="15602"/>
    <cellStyle name="Accent3 295" xfId="15603"/>
    <cellStyle name="Accent3 296" xfId="15604"/>
    <cellStyle name="Accent3 297" xfId="15605"/>
    <cellStyle name="Accent3 298" xfId="15606"/>
    <cellStyle name="Accent3 299" xfId="15607"/>
    <cellStyle name="Accent3 3" xfId="2589"/>
    <cellStyle name="Accent3 3 2" xfId="2590"/>
    <cellStyle name="Accent3 3 3" xfId="9912"/>
    <cellStyle name="Accent3 3 4" xfId="9913"/>
    <cellStyle name="Accent3 30" xfId="9914"/>
    <cellStyle name="Accent3 300" xfId="15608"/>
    <cellStyle name="Accent3 301" xfId="15609"/>
    <cellStyle name="Accent3 302" xfId="15610"/>
    <cellStyle name="Accent3 303" xfId="15611"/>
    <cellStyle name="Accent3 304" xfId="15612"/>
    <cellStyle name="Accent3 305" xfId="15613"/>
    <cellStyle name="Accent3 306" xfId="15614"/>
    <cellStyle name="Accent3 307" xfId="15615"/>
    <cellStyle name="Accent3 308" xfId="15616"/>
    <cellStyle name="Accent3 309" xfId="15617"/>
    <cellStyle name="Accent3 31" xfId="9915"/>
    <cellStyle name="Accent3 310" xfId="15618"/>
    <cellStyle name="Accent3 311" xfId="15619"/>
    <cellStyle name="Accent3 312" xfId="15620"/>
    <cellStyle name="Accent3 313" xfId="15621"/>
    <cellStyle name="Accent3 314" xfId="15622"/>
    <cellStyle name="Accent3 315" xfId="15623"/>
    <cellStyle name="Accent3 316" xfId="15624"/>
    <cellStyle name="Accent3 317" xfId="15625"/>
    <cellStyle name="Accent3 318" xfId="15626"/>
    <cellStyle name="Accent3 319" xfId="15627"/>
    <cellStyle name="Accent3 32" xfId="9916"/>
    <cellStyle name="Accent3 320" xfId="15628"/>
    <cellStyle name="Accent3 321" xfId="15629"/>
    <cellStyle name="Accent3 322" xfId="15630"/>
    <cellStyle name="Accent3 323" xfId="15631"/>
    <cellStyle name="Accent3 324" xfId="15632"/>
    <cellStyle name="Accent3 325" xfId="15633"/>
    <cellStyle name="Accent3 326" xfId="15634"/>
    <cellStyle name="Accent3 327" xfId="15635"/>
    <cellStyle name="Accent3 328" xfId="15636"/>
    <cellStyle name="Accent3 329" xfId="15637"/>
    <cellStyle name="Accent3 33" xfId="9917"/>
    <cellStyle name="Accent3 330" xfId="15638"/>
    <cellStyle name="Accent3 331" xfId="15639"/>
    <cellStyle name="Accent3 332" xfId="15640"/>
    <cellStyle name="Accent3 333" xfId="15641"/>
    <cellStyle name="Accent3 334" xfId="15642"/>
    <cellStyle name="Accent3 335" xfId="15643"/>
    <cellStyle name="Accent3 336" xfId="15644"/>
    <cellStyle name="Accent3 337" xfId="15645"/>
    <cellStyle name="Accent3 338" xfId="15646"/>
    <cellStyle name="Accent3 339" xfId="15647"/>
    <cellStyle name="Accent3 34" xfId="9918"/>
    <cellStyle name="Accent3 340" xfId="15648"/>
    <cellStyle name="Accent3 341" xfId="15649"/>
    <cellStyle name="Accent3 342" xfId="15650"/>
    <cellStyle name="Accent3 343" xfId="15651"/>
    <cellStyle name="Accent3 344" xfId="15652"/>
    <cellStyle name="Accent3 345" xfId="15653"/>
    <cellStyle name="Accent3 346" xfId="15654"/>
    <cellStyle name="Accent3 347" xfId="15655"/>
    <cellStyle name="Accent3 348" xfId="15656"/>
    <cellStyle name="Accent3 349" xfId="15657"/>
    <cellStyle name="Accent3 35" xfId="9919"/>
    <cellStyle name="Accent3 350" xfId="15658"/>
    <cellStyle name="Accent3 351" xfId="15659"/>
    <cellStyle name="Accent3 352" xfId="15660"/>
    <cellStyle name="Accent3 353" xfId="15661"/>
    <cellStyle name="Accent3 354" xfId="15662"/>
    <cellStyle name="Accent3 355" xfId="15663"/>
    <cellStyle name="Accent3 356" xfId="15664"/>
    <cellStyle name="Accent3 357" xfId="15665"/>
    <cellStyle name="Accent3 358" xfId="15666"/>
    <cellStyle name="Accent3 359" xfId="15667"/>
    <cellStyle name="Accent3 36" xfId="9920"/>
    <cellStyle name="Accent3 360" xfId="15668"/>
    <cellStyle name="Accent3 361" xfId="15669"/>
    <cellStyle name="Accent3 362" xfId="15670"/>
    <cellStyle name="Accent3 363" xfId="15671"/>
    <cellStyle name="Accent3 364" xfId="15672"/>
    <cellStyle name="Accent3 365" xfId="15673"/>
    <cellStyle name="Accent3 366" xfId="15674"/>
    <cellStyle name="Accent3 367" xfId="15675"/>
    <cellStyle name="Accent3 368" xfId="15676"/>
    <cellStyle name="Accent3 369" xfId="15677"/>
    <cellStyle name="Accent3 37" xfId="9921"/>
    <cellStyle name="Accent3 370" xfId="15678"/>
    <cellStyle name="Accent3 371" xfId="15679"/>
    <cellStyle name="Accent3 372" xfId="15680"/>
    <cellStyle name="Accent3 373" xfId="15681"/>
    <cellStyle name="Accent3 374" xfId="15682"/>
    <cellStyle name="Accent3 375" xfId="15683"/>
    <cellStyle name="Accent3 376" xfId="15684"/>
    <cellStyle name="Accent3 377" xfId="15685"/>
    <cellStyle name="Accent3 378" xfId="15686"/>
    <cellStyle name="Accent3 379" xfId="15687"/>
    <cellStyle name="Accent3 38" xfId="9922"/>
    <cellStyle name="Accent3 380" xfId="15688"/>
    <cellStyle name="Accent3 381" xfId="15689"/>
    <cellStyle name="Accent3 382" xfId="15690"/>
    <cellStyle name="Accent3 383" xfId="15691"/>
    <cellStyle name="Accent3 384" xfId="15692"/>
    <cellStyle name="Accent3 385" xfId="15693"/>
    <cellStyle name="Accent3 386" xfId="15694"/>
    <cellStyle name="Accent3 387" xfId="15695"/>
    <cellStyle name="Accent3 388" xfId="15696"/>
    <cellStyle name="Accent3 389" xfId="15697"/>
    <cellStyle name="Accent3 39" xfId="9923"/>
    <cellStyle name="Accent3 390" xfId="15698"/>
    <cellStyle name="Accent3 391" xfId="15699"/>
    <cellStyle name="Accent3 392" xfId="15700"/>
    <cellStyle name="Accent3 393" xfId="15701"/>
    <cellStyle name="Accent3 394" xfId="15702"/>
    <cellStyle name="Accent3 395" xfId="15703"/>
    <cellStyle name="Accent3 396" xfId="15704"/>
    <cellStyle name="Accent3 397" xfId="15705"/>
    <cellStyle name="Accent3 398" xfId="15706"/>
    <cellStyle name="Accent3 399" xfId="15707"/>
    <cellStyle name="Accent3 4" xfId="2591"/>
    <cellStyle name="Accent3 4 2" xfId="2592"/>
    <cellStyle name="Accent3 4 3" xfId="9924"/>
    <cellStyle name="Accent3 40" xfId="9925"/>
    <cellStyle name="Accent3 400" xfId="15708"/>
    <cellStyle name="Accent3 401" xfId="15709"/>
    <cellStyle name="Accent3 402" xfId="15710"/>
    <cellStyle name="Accent3 403" xfId="15711"/>
    <cellStyle name="Accent3 404" xfId="15712"/>
    <cellStyle name="Accent3 405" xfId="15713"/>
    <cellStyle name="Accent3 406" xfId="15714"/>
    <cellStyle name="Accent3 407" xfId="15715"/>
    <cellStyle name="Accent3 408" xfId="15716"/>
    <cellStyle name="Accent3 409" xfId="15717"/>
    <cellStyle name="Accent3 41" xfId="9926"/>
    <cellStyle name="Accent3 410" xfId="15718"/>
    <cellStyle name="Accent3 411" xfId="15719"/>
    <cellStyle name="Accent3 412" xfId="15720"/>
    <cellStyle name="Accent3 413" xfId="15721"/>
    <cellStyle name="Accent3 414" xfId="15722"/>
    <cellStyle name="Accent3 415" xfId="15723"/>
    <cellStyle name="Accent3 416" xfId="15724"/>
    <cellStyle name="Accent3 417" xfId="15725"/>
    <cellStyle name="Accent3 418" xfId="15726"/>
    <cellStyle name="Accent3 419" xfId="15727"/>
    <cellStyle name="Accent3 42" xfId="9927"/>
    <cellStyle name="Accent3 420" xfId="15728"/>
    <cellStyle name="Accent3 421" xfId="15729"/>
    <cellStyle name="Accent3 422" xfId="15730"/>
    <cellStyle name="Accent3 423" xfId="15731"/>
    <cellStyle name="Accent3 424" xfId="15732"/>
    <cellStyle name="Accent3 425" xfId="15733"/>
    <cellStyle name="Accent3 426" xfId="15734"/>
    <cellStyle name="Accent3 427" xfId="15735"/>
    <cellStyle name="Accent3 428" xfId="15736"/>
    <cellStyle name="Accent3 429" xfId="15737"/>
    <cellStyle name="Accent3 43" xfId="9928"/>
    <cellStyle name="Accent3 430" xfId="15738"/>
    <cellStyle name="Accent3 431" xfId="15739"/>
    <cellStyle name="Accent3 432" xfId="15740"/>
    <cellStyle name="Accent3 433" xfId="15741"/>
    <cellStyle name="Accent3 434" xfId="15742"/>
    <cellStyle name="Accent3 435" xfId="15743"/>
    <cellStyle name="Accent3 436" xfId="15744"/>
    <cellStyle name="Accent3 437" xfId="15745"/>
    <cellStyle name="Accent3 438" xfId="15746"/>
    <cellStyle name="Accent3 439" xfId="15747"/>
    <cellStyle name="Accent3 44" xfId="9929"/>
    <cellStyle name="Accent3 440" xfId="15748"/>
    <cellStyle name="Accent3 441" xfId="15749"/>
    <cellStyle name="Accent3 442" xfId="15750"/>
    <cellStyle name="Accent3 443" xfId="15751"/>
    <cellStyle name="Accent3 444" xfId="15752"/>
    <cellStyle name="Accent3 445" xfId="15753"/>
    <cellStyle name="Accent3 446" xfId="15754"/>
    <cellStyle name="Accent3 447" xfId="15755"/>
    <cellStyle name="Accent3 448" xfId="15756"/>
    <cellStyle name="Accent3 449" xfId="15757"/>
    <cellStyle name="Accent3 45" xfId="9930"/>
    <cellStyle name="Accent3 450" xfId="15758"/>
    <cellStyle name="Accent3 451" xfId="15759"/>
    <cellStyle name="Accent3 452" xfId="15760"/>
    <cellStyle name="Accent3 453" xfId="15761"/>
    <cellStyle name="Accent3 454" xfId="15762"/>
    <cellStyle name="Accent3 455" xfId="15763"/>
    <cellStyle name="Accent3 456" xfId="15764"/>
    <cellStyle name="Accent3 457" xfId="15765"/>
    <cellStyle name="Accent3 458" xfId="15766"/>
    <cellStyle name="Accent3 459" xfId="15767"/>
    <cellStyle name="Accent3 46" xfId="9931"/>
    <cellStyle name="Accent3 460" xfId="15768"/>
    <cellStyle name="Accent3 461" xfId="15769"/>
    <cellStyle name="Accent3 462" xfId="15770"/>
    <cellStyle name="Accent3 463" xfId="15771"/>
    <cellStyle name="Accent3 464" xfId="15772"/>
    <cellStyle name="Accent3 465" xfId="15773"/>
    <cellStyle name="Accent3 466" xfId="15774"/>
    <cellStyle name="Accent3 467" xfId="15775"/>
    <cellStyle name="Accent3 468" xfId="15776"/>
    <cellStyle name="Accent3 469" xfId="15777"/>
    <cellStyle name="Accent3 47" xfId="9932"/>
    <cellStyle name="Accent3 470" xfId="15778"/>
    <cellStyle name="Accent3 471" xfId="15779"/>
    <cellStyle name="Accent3 472" xfId="15780"/>
    <cellStyle name="Accent3 473" xfId="15781"/>
    <cellStyle name="Accent3 474" xfId="15782"/>
    <cellStyle name="Accent3 475" xfId="15783"/>
    <cellStyle name="Accent3 476" xfId="15784"/>
    <cellStyle name="Accent3 477" xfId="15785"/>
    <cellStyle name="Accent3 478" xfId="15786"/>
    <cellStyle name="Accent3 479" xfId="15787"/>
    <cellStyle name="Accent3 48" xfId="9933"/>
    <cellStyle name="Accent3 480" xfId="15788"/>
    <cellStyle name="Accent3 481" xfId="15789"/>
    <cellStyle name="Accent3 482" xfId="15790"/>
    <cellStyle name="Accent3 483" xfId="15791"/>
    <cellStyle name="Accent3 484" xfId="15792"/>
    <cellStyle name="Accent3 485" xfId="15793"/>
    <cellStyle name="Accent3 486" xfId="15794"/>
    <cellStyle name="Accent3 487" xfId="15795"/>
    <cellStyle name="Accent3 488" xfId="15796"/>
    <cellStyle name="Accent3 489" xfId="15797"/>
    <cellStyle name="Accent3 49" xfId="9934"/>
    <cellStyle name="Accent3 490" xfId="15798"/>
    <cellStyle name="Accent3 491" xfId="15799"/>
    <cellStyle name="Accent3 492" xfId="15800"/>
    <cellStyle name="Accent3 493" xfId="15801"/>
    <cellStyle name="Accent3 494" xfId="15802"/>
    <cellStyle name="Accent3 495" xfId="15803"/>
    <cellStyle name="Accent3 496" xfId="15804"/>
    <cellStyle name="Accent3 497" xfId="15805"/>
    <cellStyle name="Accent3 498" xfId="15806"/>
    <cellStyle name="Accent3 499" xfId="15807"/>
    <cellStyle name="Accent3 5" xfId="2593"/>
    <cellStyle name="Accent3 50" xfId="9935"/>
    <cellStyle name="Accent3 500" xfId="15808"/>
    <cellStyle name="Accent3 501" xfId="15809"/>
    <cellStyle name="Accent3 502" xfId="15810"/>
    <cellStyle name="Accent3 503" xfId="15811"/>
    <cellStyle name="Accent3 504" xfId="15812"/>
    <cellStyle name="Accent3 505" xfId="15813"/>
    <cellStyle name="Accent3 506" xfId="15814"/>
    <cellStyle name="Accent3 507" xfId="15815"/>
    <cellStyle name="Accent3 508" xfId="15816"/>
    <cellStyle name="Accent3 509" xfId="15817"/>
    <cellStyle name="Accent3 51" xfId="9936"/>
    <cellStyle name="Accent3 510" xfId="15818"/>
    <cellStyle name="Accent3 511" xfId="15819"/>
    <cellStyle name="Accent3 512" xfId="15820"/>
    <cellStyle name="Accent3 513" xfId="15821"/>
    <cellStyle name="Accent3 514" xfId="15822"/>
    <cellStyle name="Accent3 515" xfId="15823"/>
    <cellStyle name="Accent3 516" xfId="15824"/>
    <cellStyle name="Accent3 517" xfId="15825"/>
    <cellStyle name="Accent3 518" xfId="15826"/>
    <cellStyle name="Accent3 519" xfId="15827"/>
    <cellStyle name="Accent3 52" xfId="9937"/>
    <cellStyle name="Accent3 520" xfId="15828"/>
    <cellStyle name="Accent3 521" xfId="15829"/>
    <cellStyle name="Accent3 522" xfId="15830"/>
    <cellStyle name="Accent3 523" xfId="15831"/>
    <cellStyle name="Accent3 524" xfId="15832"/>
    <cellStyle name="Accent3 525" xfId="15833"/>
    <cellStyle name="Accent3 526" xfId="15834"/>
    <cellStyle name="Accent3 527" xfId="15835"/>
    <cellStyle name="Accent3 528" xfId="15836"/>
    <cellStyle name="Accent3 529" xfId="15837"/>
    <cellStyle name="Accent3 53" xfId="9938"/>
    <cellStyle name="Accent3 530" xfId="15838"/>
    <cellStyle name="Accent3 531" xfId="15839"/>
    <cellStyle name="Accent3 532" xfId="15840"/>
    <cellStyle name="Accent3 533" xfId="15841"/>
    <cellStyle name="Accent3 534" xfId="15842"/>
    <cellStyle name="Accent3 535" xfId="15843"/>
    <cellStyle name="Accent3 536" xfId="15844"/>
    <cellStyle name="Accent3 537" xfId="15845"/>
    <cellStyle name="Accent3 538" xfId="15846"/>
    <cellStyle name="Accent3 539" xfId="15847"/>
    <cellStyle name="Accent3 54" xfId="9939"/>
    <cellStyle name="Accent3 540" xfId="15848"/>
    <cellStyle name="Accent3 541" xfId="15849"/>
    <cellStyle name="Accent3 542" xfId="15850"/>
    <cellStyle name="Accent3 543" xfId="15851"/>
    <cellStyle name="Accent3 544" xfId="15852"/>
    <cellStyle name="Accent3 545" xfId="15853"/>
    <cellStyle name="Accent3 546" xfId="15854"/>
    <cellStyle name="Accent3 547" xfId="15855"/>
    <cellStyle name="Accent3 548" xfId="15856"/>
    <cellStyle name="Accent3 549" xfId="15857"/>
    <cellStyle name="Accent3 55" xfId="9940"/>
    <cellStyle name="Accent3 550" xfId="15858"/>
    <cellStyle name="Accent3 551" xfId="15859"/>
    <cellStyle name="Accent3 552" xfId="15860"/>
    <cellStyle name="Accent3 553" xfId="15861"/>
    <cellStyle name="Accent3 554" xfId="15862"/>
    <cellStyle name="Accent3 555" xfId="15863"/>
    <cellStyle name="Accent3 556" xfId="15864"/>
    <cellStyle name="Accent3 557" xfId="15865"/>
    <cellStyle name="Accent3 558" xfId="15866"/>
    <cellStyle name="Accent3 559" xfId="15867"/>
    <cellStyle name="Accent3 56" xfId="9941"/>
    <cellStyle name="Accent3 560" xfId="15868"/>
    <cellStyle name="Accent3 561" xfId="15869"/>
    <cellStyle name="Accent3 562" xfId="15870"/>
    <cellStyle name="Accent3 563" xfId="15871"/>
    <cellStyle name="Accent3 564" xfId="15872"/>
    <cellStyle name="Accent3 565" xfId="15873"/>
    <cellStyle name="Accent3 566" xfId="15874"/>
    <cellStyle name="Accent3 567" xfId="15875"/>
    <cellStyle name="Accent3 568" xfId="15876"/>
    <cellStyle name="Accent3 569" xfId="15877"/>
    <cellStyle name="Accent3 57" xfId="9942"/>
    <cellStyle name="Accent3 570" xfId="15878"/>
    <cellStyle name="Accent3 571" xfId="15879"/>
    <cellStyle name="Accent3 572" xfId="15880"/>
    <cellStyle name="Accent3 573" xfId="15881"/>
    <cellStyle name="Accent3 574" xfId="15882"/>
    <cellStyle name="Accent3 575" xfId="15883"/>
    <cellStyle name="Accent3 576" xfId="15884"/>
    <cellStyle name="Accent3 577" xfId="15885"/>
    <cellStyle name="Accent3 578" xfId="15886"/>
    <cellStyle name="Accent3 579" xfId="15887"/>
    <cellStyle name="Accent3 58" xfId="9943"/>
    <cellStyle name="Accent3 580" xfId="15888"/>
    <cellStyle name="Accent3 581" xfId="15889"/>
    <cellStyle name="Accent3 582" xfId="15890"/>
    <cellStyle name="Accent3 583" xfId="15891"/>
    <cellStyle name="Accent3 584" xfId="15892"/>
    <cellStyle name="Accent3 585" xfId="15893"/>
    <cellStyle name="Accent3 586" xfId="15894"/>
    <cellStyle name="Accent3 587" xfId="15895"/>
    <cellStyle name="Accent3 588" xfId="15896"/>
    <cellStyle name="Accent3 589" xfId="15897"/>
    <cellStyle name="Accent3 59" xfId="9944"/>
    <cellStyle name="Accent3 590" xfId="15898"/>
    <cellStyle name="Accent3 591" xfId="15899"/>
    <cellStyle name="Accent3 592" xfId="15900"/>
    <cellStyle name="Accent3 593" xfId="15901"/>
    <cellStyle name="Accent3 594" xfId="15902"/>
    <cellStyle name="Accent3 595" xfId="15903"/>
    <cellStyle name="Accent3 6" xfId="2594"/>
    <cellStyle name="Accent3 60" xfId="9945"/>
    <cellStyle name="Accent3 61" xfId="9946"/>
    <cellStyle name="Accent3 62" xfId="9947"/>
    <cellStyle name="Accent3 63" xfId="9948"/>
    <cellStyle name="Accent3 64" xfId="9949"/>
    <cellStyle name="Accent3 65" xfId="15904"/>
    <cellStyle name="Accent3 66" xfId="15905"/>
    <cellStyle name="Accent3 67" xfId="15906"/>
    <cellStyle name="Accent3 68" xfId="15907"/>
    <cellStyle name="Accent3 69" xfId="15908"/>
    <cellStyle name="Accent3 7" xfId="2595"/>
    <cellStyle name="Accent3 70" xfId="15909"/>
    <cellStyle name="Accent3 71" xfId="15910"/>
    <cellStyle name="Accent3 72" xfId="15911"/>
    <cellStyle name="Accent3 73" xfId="15912"/>
    <cellStyle name="Accent3 74" xfId="15913"/>
    <cellStyle name="Accent3 75" xfId="15914"/>
    <cellStyle name="Accent3 76" xfId="15915"/>
    <cellStyle name="Accent3 77" xfId="15916"/>
    <cellStyle name="Accent3 78" xfId="15917"/>
    <cellStyle name="Accent3 79" xfId="15918"/>
    <cellStyle name="Accent3 8" xfId="2596"/>
    <cellStyle name="Accent3 80" xfId="15919"/>
    <cellStyle name="Accent3 81" xfId="15920"/>
    <cellStyle name="Accent3 82" xfId="15921"/>
    <cellStyle name="Accent3 83" xfId="15922"/>
    <cellStyle name="Accent3 84" xfId="15923"/>
    <cellStyle name="Accent3 85" xfId="15924"/>
    <cellStyle name="Accent3 86" xfId="15925"/>
    <cellStyle name="Accent3 87" xfId="15926"/>
    <cellStyle name="Accent3 88" xfId="15927"/>
    <cellStyle name="Accent3 89" xfId="15928"/>
    <cellStyle name="Accent3 9" xfId="2597"/>
    <cellStyle name="Accent3 90" xfId="15929"/>
    <cellStyle name="Accent3 91" xfId="15930"/>
    <cellStyle name="Accent3 92" xfId="15931"/>
    <cellStyle name="Accent3 93" xfId="15932"/>
    <cellStyle name="Accent3 94" xfId="15933"/>
    <cellStyle name="Accent3 95" xfId="15934"/>
    <cellStyle name="Accent3 96" xfId="15935"/>
    <cellStyle name="Accent3 97" xfId="15936"/>
    <cellStyle name="Accent3 98" xfId="15937"/>
    <cellStyle name="Accent3 99" xfId="15938"/>
    <cellStyle name="Accent4 - 20%" xfId="2598"/>
    <cellStyle name="Accent4 - 20% 2" xfId="9950"/>
    <cellStyle name="Accent4 - 20%_2011 OM ASM Report" xfId="15939"/>
    <cellStyle name="Accent4 - 40%" xfId="2599"/>
    <cellStyle name="Accent4 - 40% 2" xfId="9951"/>
    <cellStyle name="Accent4 - 40%_2011 OM ASM Report" xfId="15940"/>
    <cellStyle name="Accent4 - 60%" xfId="2600"/>
    <cellStyle name="Accent4 - 60% 2" xfId="15941"/>
    <cellStyle name="Accent4 - 60%_2011 OM ASM Report" xfId="15942"/>
    <cellStyle name="Accent4 10" xfId="9952"/>
    <cellStyle name="Accent4 100" xfId="15943"/>
    <cellStyle name="Accent4 101" xfId="15944"/>
    <cellStyle name="Accent4 102" xfId="15945"/>
    <cellStyle name="Accent4 103" xfId="15946"/>
    <cellStyle name="Accent4 104" xfId="15947"/>
    <cellStyle name="Accent4 105" xfId="15948"/>
    <cellStyle name="Accent4 106" xfId="15949"/>
    <cellStyle name="Accent4 107" xfId="15950"/>
    <cellStyle name="Accent4 108" xfId="15951"/>
    <cellStyle name="Accent4 109" xfId="15952"/>
    <cellStyle name="Accent4 11" xfId="9953"/>
    <cellStyle name="Accent4 110" xfId="15953"/>
    <cellStyle name="Accent4 111" xfId="15954"/>
    <cellStyle name="Accent4 112" xfId="15955"/>
    <cellStyle name="Accent4 113" xfId="15956"/>
    <cellStyle name="Accent4 114" xfId="15957"/>
    <cellStyle name="Accent4 115" xfId="15958"/>
    <cellStyle name="Accent4 116" xfId="15959"/>
    <cellStyle name="Accent4 117" xfId="15960"/>
    <cellStyle name="Accent4 118" xfId="15961"/>
    <cellStyle name="Accent4 119" xfId="15962"/>
    <cellStyle name="Accent4 12" xfId="9954"/>
    <cellStyle name="Accent4 120" xfId="15963"/>
    <cellStyle name="Accent4 121" xfId="15964"/>
    <cellStyle name="Accent4 122" xfId="15965"/>
    <cellStyle name="Accent4 123" xfId="15966"/>
    <cellStyle name="Accent4 124" xfId="15967"/>
    <cellStyle name="Accent4 125" xfId="15968"/>
    <cellStyle name="Accent4 126" xfId="15969"/>
    <cellStyle name="Accent4 127" xfId="15970"/>
    <cellStyle name="Accent4 128" xfId="15971"/>
    <cellStyle name="Accent4 129" xfId="15972"/>
    <cellStyle name="Accent4 13" xfId="9955"/>
    <cellStyle name="Accent4 130" xfId="15973"/>
    <cellStyle name="Accent4 131" xfId="15974"/>
    <cellStyle name="Accent4 132" xfId="15975"/>
    <cellStyle name="Accent4 133" xfId="15976"/>
    <cellStyle name="Accent4 134" xfId="15977"/>
    <cellStyle name="Accent4 135" xfId="15978"/>
    <cellStyle name="Accent4 136" xfId="15979"/>
    <cellStyle name="Accent4 137" xfId="15980"/>
    <cellStyle name="Accent4 138" xfId="15981"/>
    <cellStyle name="Accent4 139" xfId="15982"/>
    <cellStyle name="Accent4 14" xfId="9956"/>
    <cellStyle name="Accent4 140" xfId="15983"/>
    <cellStyle name="Accent4 141" xfId="15984"/>
    <cellStyle name="Accent4 142" xfId="15985"/>
    <cellStyle name="Accent4 143" xfId="15986"/>
    <cellStyle name="Accent4 144" xfId="15987"/>
    <cellStyle name="Accent4 145" xfId="15988"/>
    <cellStyle name="Accent4 146" xfId="15989"/>
    <cellStyle name="Accent4 147" xfId="15990"/>
    <cellStyle name="Accent4 148" xfId="15991"/>
    <cellStyle name="Accent4 149" xfId="15992"/>
    <cellStyle name="Accent4 15" xfId="9957"/>
    <cellStyle name="Accent4 150" xfId="15993"/>
    <cellStyle name="Accent4 151" xfId="15994"/>
    <cellStyle name="Accent4 152" xfId="15995"/>
    <cellStyle name="Accent4 153" xfId="15996"/>
    <cellStyle name="Accent4 154" xfId="15997"/>
    <cellStyle name="Accent4 155" xfId="15998"/>
    <cellStyle name="Accent4 156" xfId="15999"/>
    <cellStyle name="Accent4 157" xfId="16000"/>
    <cellStyle name="Accent4 158" xfId="16001"/>
    <cellStyle name="Accent4 159" xfId="16002"/>
    <cellStyle name="Accent4 16" xfId="9958"/>
    <cellStyle name="Accent4 16 2" xfId="16003"/>
    <cellStyle name="Accent4 16_County_Stop_Light_Chart_2012_02" xfId="16004"/>
    <cellStyle name="Accent4 160" xfId="16005"/>
    <cellStyle name="Accent4 161" xfId="16006"/>
    <cellStyle name="Accent4 162" xfId="16007"/>
    <cellStyle name="Accent4 163" xfId="16008"/>
    <cellStyle name="Accent4 164" xfId="16009"/>
    <cellStyle name="Accent4 165" xfId="16010"/>
    <cellStyle name="Accent4 166" xfId="16011"/>
    <cellStyle name="Accent4 167" xfId="16012"/>
    <cellStyle name="Accent4 168" xfId="16013"/>
    <cellStyle name="Accent4 169" xfId="16014"/>
    <cellStyle name="Accent4 17" xfId="9959"/>
    <cellStyle name="Accent4 170" xfId="16015"/>
    <cellStyle name="Accent4 171" xfId="16016"/>
    <cellStyle name="Accent4 172" xfId="16017"/>
    <cellStyle name="Accent4 173" xfId="16018"/>
    <cellStyle name="Accent4 174" xfId="16019"/>
    <cellStyle name="Accent4 175" xfId="16020"/>
    <cellStyle name="Accent4 176" xfId="16021"/>
    <cellStyle name="Accent4 177" xfId="16022"/>
    <cellStyle name="Accent4 178" xfId="16023"/>
    <cellStyle name="Accent4 179" xfId="16024"/>
    <cellStyle name="Accent4 18" xfId="9960"/>
    <cellStyle name="Accent4 180" xfId="16025"/>
    <cellStyle name="Accent4 181" xfId="16026"/>
    <cellStyle name="Accent4 182" xfId="16027"/>
    <cellStyle name="Accent4 183" xfId="16028"/>
    <cellStyle name="Accent4 184" xfId="16029"/>
    <cellStyle name="Accent4 185" xfId="16030"/>
    <cellStyle name="Accent4 186" xfId="16031"/>
    <cellStyle name="Accent4 187" xfId="16032"/>
    <cellStyle name="Accent4 188" xfId="16033"/>
    <cellStyle name="Accent4 189" xfId="16034"/>
    <cellStyle name="Accent4 19" xfId="9961"/>
    <cellStyle name="Accent4 190" xfId="16035"/>
    <cellStyle name="Accent4 191" xfId="16036"/>
    <cellStyle name="Accent4 192" xfId="16037"/>
    <cellStyle name="Accent4 193" xfId="16038"/>
    <cellStyle name="Accent4 194" xfId="16039"/>
    <cellStyle name="Accent4 195" xfId="16040"/>
    <cellStyle name="Accent4 196" xfId="16041"/>
    <cellStyle name="Accent4 197" xfId="16042"/>
    <cellStyle name="Accent4 198" xfId="16043"/>
    <cellStyle name="Accent4 199" xfId="16044"/>
    <cellStyle name="Accent4 2" xfId="2601"/>
    <cellStyle name="Accent4 2 2" xfId="2602"/>
    <cellStyle name="Accent4 2 2 2" xfId="9962"/>
    <cellStyle name="Accent4 2 3" xfId="9963"/>
    <cellStyle name="Accent4 20" xfId="9964"/>
    <cellStyle name="Accent4 200" xfId="16045"/>
    <cellStyle name="Accent4 201" xfId="16046"/>
    <cellStyle name="Accent4 202" xfId="16047"/>
    <cellStyle name="Accent4 203" xfId="16048"/>
    <cellStyle name="Accent4 204" xfId="16049"/>
    <cellStyle name="Accent4 205" xfId="16050"/>
    <cellStyle name="Accent4 206" xfId="16051"/>
    <cellStyle name="Accent4 207" xfId="16052"/>
    <cellStyle name="Accent4 208" xfId="16053"/>
    <cellStyle name="Accent4 209" xfId="16054"/>
    <cellStyle name="Accent4 21" xfId="9965"/>
    <cellStyle name="Accent4 210" xfId="16055"/>
    <cellStyle name="Accent4 211" xfId="16056"/>
    <cellStyle name="Accent4 212" xfId="16057"/>
    <cellStyle name="Accent4 213" xfId="16058"/>
    <cellStyle name="Accent4 214" xfId="16059"/>
    <cellStyle name="Accent4 215" xfId="16060"/>
    <cellStyle name="Accent4 216" xfId="16061"/>
    <cellStyle name="Accent4 217" xfId="16062"/>
    <cellStyle name="Accent4 218" xfId="16063"/>
    <cellStyle name="Accent4 219" xfId="16064"/>
    <cellStyle name="Accent4 22" xfId="9966"/>
    <cellStyle name="Accent4 220" xfId="16065"/>
    <cellStyle name="Accent4 221" xfId="16066"/>
    <cellStyle name="Accent4 222" xfId="16067"/>
    <cellStyle name="Accent4 223" xfId="16068"/>
    <cellStyle name="Accent4 224" xfId="16069"/>
    <cellStyle name="Accent4 225" xfId="16070"/>
    <cellStyle name="Accent4 226" xfId="16071"/>
    <cellStyle name="Accent4 227" xfId="16072"/>
    <cellStyle name="Accent4 228" xfId="16073"/>
    <cellStyle name="Accent4 229" xfId="16074"/>
    <cellStyle name="Accent4 23" xfId="9967"/>
    <cellStyle name="Accent4 230" xfId="16075"/>
    <cellStyle name="Accent4 231" xfId="16076"/>
    <cellStyle name="Accent4 232" xfId="16077"/>
    <cellStyle name="Accent4 233" xfId="16078"/>
    <cellStyle name="Accent4 234" xfId="16079"/>
    <cellStyle name="Accent4 235" xfId="16080"/>
    <cellStyle name="Accent4 236" xfId="16081"/>
    <cellStyle name="Accent4 237" xfId="16082"/>
    <cellStyle name="Accent4 238" xfId="16083"/>
    <cellStyle name="Accent4 239" xfId="16084"/>
    <cellStyle name="Accent4 24" xfId="9968"/>
    <cellStyle name="Accent4 240" xfId="16085"/>
    <cellStyle name="Accent4 241" xfId="16086"/>
    <cellStyle name="Accent4 242" xfId="16087"/>
    <cellStyle name="Accent4 243" xfId="16088"/>
    <cellStyle name="Accent4 244" xfId="16089"/>
    <cellStyle name="Accent4 245" xfId="16090"/>
    <cellStyle name="Accent4 246" xfId="16091"/>
    <cellStyle name="Accent4 247" xfId="16092"/>
    <cellStyle name="Accent4 248" xfId="16093"/>
    <cellStyle name="Accent4 249" xfId="16094"/>
    <cellStyle name="Accent4 25" xfId="9969"/>
    <cellStyle name="Accent4 250" xfId="16095"/>
    <cellStyle name="Accent4 251" xfId="16096"/>
    <cellStyle name="Accent4 252" xfId="16097"/>
    <cellStyle name="Accent4 253" xfId="16098"/>
    <cellStyle name="Accent4 254" xfId="16099"/>
    <cellStyle name="Accent4 255" xfId="16100"/>
    <cellStyle name="Accent4 256" xfId="16101"/>
    <cellStyle name="Accent4 257" xfId="16102"/>
    <cellStyle name="Accent4 258" xfId="16103"/>
    <cellStyle name="Accent4 259" xfId="16104"/>
    <cellStyle name="Accent4 26" xfId="9970"/>
    <cellStyle name="Accent4 260" xfId="16105"/>
    <cellStyle name="Accent4 261" xfId="16106"/>
    <cellStyle name="Accent4 262" xfId="16107"/>
    <cellStyle name="Accent4 263" xfId="16108"/>
    <cellStyle name="Accent4 264" xfId="16109"/>
    <cellStyle name="Accent4 265" xfId="16110"/>
    <cellStyle name="Accent4 266" xfId="16111"/>
    <cellStyle name="Accent4 267" xfId="16112"/>
    <cellStyle name="Accent4 268" xfId="16113"/>
    <cellStyle name="Accent4 269" xfId="16114"/>
    <cellStyle name="Accent4 27" xfId="9971"/>
    <cellStyle name="Accent4 270" xfId="16115"/>
    <cellStyle name="Accent4 271" xfId="16116"/>
    <cellStyle name="Accent4 272" xfId="16117"/>
    <cellStyle name="Accent4 273" xfId="16118"/>
    <cellStyle name="Accent4 274" xfId="16119"/>
    <cellStyle name="Accent4 275" xfId="16120"/>
    <cellStyle name="Accent4 276" xfId="16121"/>
    <cellStyle name="Accent4 277" xfId="16122"/>
    <cellStyle name="Accent4 278" xfId="16123"/>
    <cellStyle name="Accent4 279" xfId="16124"/>
    <cellStyle name="Accent4 28" xfId="9972"/>
    <cellStyle name="Accent4 280" xfId="16125"/>
    <cellStyle name="Accent4 281" xfId="16126"/>
    <cellStyle name="Accent4 282" xfId="16127"/>
    <cellStyle name="Accent4 283" xfId="16128"/>
    <cellStyle name="Accent4 284" xfId="16129"/>
    <cellStyle name="Accent4 285" xfId="16130"/>
    <cellStyle name="Accent4 286" xfId="16131"/>
    <cellStyle name="Accent4 287" xfId="16132"/>
    <cellStyle name="Accent4 288" xfId="16133"/>
    <cellStyle name="Accent4 289" xfId="16134"/>
    <cellStyle name="Accent4 29" xfId="9973"/>
    <cellStyle name="Accent4 290" xfId="16135"/>
    <cellStyle name="Accent4 291" xfId="16136"/>
    <cellStyle name="Accent4 292" xfId="16137"/>
    <cellStyle name="Accent4 293" xfId="16138"/>
    <cellStyle name="Accent4 294" xfId="16139"/>
    <cellStyle name="Accent4 295" xfId="16140"/>
    <cellStyle name="Accent4 296" xfId="16141"/>
    <cellStyle name="Accent4 297" xfId="16142"/>
    <cellStyle name="Accent4 298" xfId="16143"/>
    <cellStyle name="Accent4 299" xfId="16144"/>
    <cellStyle name="Accent4 3" xfId="2603"/>
    <cellStyle name="Accent4 3 2" xfId="2604"/>
    <cellStyle name="Accent4 3 3" xfId="9974"/>
    <cellStyle name="Accent4 3 4" xfId="9975"/>
    <cellStyle name="Accent4 30" xfId="9976"/>
    <cellStyle name="Accent4 300" xfId="16145"/>
    <cellStyle name="Accent4 301" xfId="16146"/>
    <cellStyle name="Accent4 302" xfId="16147"/>
    <cellStyle name="Accent4 303" xfId="16148"/>
    <cellStyle name="Accent4 304" xfId="16149"/>
    <cellStyle name="Accent4 305" xfId="16150"/>
    <cellStyle name="Accent4 306" xfId="16151"/>
    <cellStyle name="Accent4 307" xfId="16152"/>
    <cellStyle name="Accent4 308" xfId="16153"/>
    <cellStyle name="Accent4 309" xfId="16154"/>
    <cellStyle name="Accent4 31" xfId="9977"/>
    <cellStyle name="Accent4 310" xfId="16155"/>
    <cellStyle name="Accent4 311" xfId="16156"/>
    <cellStyle name="Accent4 312" xfId="16157"/>
    <cellStyle name="Accent4 313" xfId="16158"/>
    <cellStyle name="Accent4 314" xfId="16159"/>
    <cellStyle name="Accent4 315" xfId="16160"/>
    <cellStyle name="Accent4 316" xfId="16161"/>
    <cellStyle name="Accent4 317" xfId="16162"/>
    <cellStyle name="Accent4 318" xfId="16163"/>
    <cellStyle name="Accent4 319" xfId="16164"/>
    <cellStyle name="Accent4 32" xfId="9978"/>
    <cellStyle name="Accent4 320" xfId="16165"/>
    <cellStyle name="Accent4 321" xfId="16166"/>
    <cellStyle name="Accent4 322" xfId="16167"/>
    <cellStyle name="Accent4 323" xfId="16168"/>
    <cellStyle name="Accent4 324" xfId="16169"/>
    <cellStyle name="Accent4 325" xfId="16170"/>
    <cellStyle name="Accent4 326" xfId="16171"/>
    <cellStyle name="Accent4 327" xfId="16172"/>
    <cellStyle name="Accent4 328" xfId="16173"/>
    <cellStyle name="Accent4 329" xfId="16174"/>
    <cellStyle name="Accent4 33" xfId="9979"/>
    <cellStyle name="Accent4 330" xfId="16175"/>
    <cellStyle name="Accent4 331" xfId="16176"/>
    <cellStyle name="Accent4 332" xfId="16177"/>
    <cellStyle name="Accent4 333" xfId="16178"/>
    <cellStyle name="Accent4 334" xfId="16179"/>
    <cellStyle name="Accent4 335" xfId="16180"/>
    <cellStyle name="Accent4 336" xfId="16181"/>
    <cellStyle name="Accent4 337" xfId="16182"/>
    <cellStyle name="Accent4 338" xfId="16183"/>
    <cellStyle name="Accent4 339" xfId="16184"/>
    <cellStyle name="Accent4 34" xfId="9980"/>
    <cellStyle name="Accent4 340" xfId="16185"/>
    <cellStyle name="Accent4 341" xfId="16186"/>
    <cellStyle name="Accent4 342" xfId="16187"/>
    <cellStyle name="Accent4 343" xfId="16188"/>
    <cellStyle name="Accent4 344" xfId="16189"/>
    <cellStyle name="Accent4 345" xfId="16190"/>
    <cellStyle name="Accent4 346" xfId="16191"/>
    <cellStyle name="Accent4 347" xfId="16192"/>
    <cellStyle name="Accent4 348" xfId="16193"/>
    <cellStyle name="Accent4 349" xfId="16194"/>
    <cellStyle name="Accent4 35" xfId="9981"/>
    <cellStyle name="Accent4 350" xfId="16195"/>
    <cellStyle name="Accent4 351" xfId="16196"/>
    <cellStyle name="Accent4 352" xfId="16197"/>
    <cellStyle name="Accent4 353" xfId="16198"/>
    <cellStyle name="Accent4 354" xfId="16199"/>
    <cellStyle name="Accent4 355" xfId="16200"/>
    <cellStyle name="Accent4 356" xfId="16201"/>
    <cellStyle name="Accent4 357" xfId="16202"/>
    <cellStyle name="Accent4 358" xfId="16203"/>
    <cellStyle name="Accent4 359" xfId="16204"/>
    <cellStyle name="Accent4 36" xfId="9982"/>
    <cellStyle name="Accent4 360" xfId="16205"/>
    <cellStyle name="Accent4 361" xfId="16206"/>
    <cellStyle name="Accent4 362" xfId="16207"/>
    <cellStyle name="Accent4 363" xfId="16208"/>
    <cellStyle name="Accent4 364" xfId="16209"/>
    <cellStyle name="Accent4 365" xfId="16210"/>
    <cellStyle name="Accent4 366" xfId="16211"/>
    <cellStyle name="Accent4 367" xfId="16212"/>
    <cellStyle name="Accent4 368" xfId="16213"/>
    <cellStyle name="Accent4 369" xfId="16214"/>
    <cellStyle name="Accent4 37" xfId="9983"/>
    <cellStyle name="Accent4 370" xfId="16215"/>
    <cellStyle name="Accent4 371" xfId="16216"/>
    <cellStyle name="Accent4 372" xfId="16217"/>
    <cellStyle name="Accent4 373" xfId="16218"/>
    <cellStyle name="Accent4 374" xfId="16219"/>
    <cellStyle name="Accent4 375" xfId="16220"/>
    <cellStyle name="Accent4 376" xfId="16221"/>
    <cellStyle name="Accent4 377" xfId="16222"/>
    <cellStyle name="Accent4 378" xfId="16223"/>
    <cellStyle name="Accent4 379" xfId="16224"/>
    <cellStyle name="Accent4 38" xfId="9984"/>
    <cellStyle name="Accent4 380" xfId="16225"/>
    <cellStyle name="Accent4 381" xfId="16226"/>
    <cellStyle name="Accent4 382" xfId="16227"/>
    <cellStyle name="Accent4 383" xfId="16228"/>
    <cellStyle name="Accent4 384" xfId="16229"/>
    <cellStyle name="Accent4 385" xfId="16230"/>
    <cellStyle name="Accent4 386" xfId="16231"/>
    <cellStyle name="Accent4 387" xfId="16232"/>
    <cellStyle name="Accent4 388" xfId="16233"/>
    <cellStyle name="Accent4 389" xfId="16234"/>
    <cellStyle name="Accent4 39" xfId="9985"/>
    <cellStyle name="Accent4 390" xfId="16235"/>
    <cellStyle name="Accent4 391" xfId="16236"/>
    <cellStyle name="Accent4 392" xfId="16237"/>
    <cellStyle name="Accent4 393" xfId="16238"/>
    <cellStyle name="Accent4 394" xfId="16239"/>
    <cellStyle name="Accent4 395" xfId="16240"/>
    <cellStyle name="Accent4 396" xfId="16241"/>
    <cellStyle name="Accent4 397" xfId="16242"/>
    <cellStyle name="Accent4 398" xfId="16243"/>
    <cellStyle name="Accent4 399" xfId="16244"/>
    <cellStyle name="Accent4 4" xfId="2605"/>
    <cellStyle name="Accent4 4 2" xfId="2606"/>
    <cellStyle name="Accent4 4 3" xfId="9986"/>
    <cellStyle name="Accent4 40" xfId="9987"/>
    <cellStyle name="Accent4 400" xfId="16245"/>
    <cellStyle name="Accent4 401" xfId="16246"/>
    <cellStyle name="Accent4 402" xfId="16247"/>
    <cellStyle name="Accent4 403" xfId="16248"/>
    <cellStyle name="Accent4 404" xfId="16249"/>
    <cellStyle name="Accent4 405" xfId="16250"/>
    <cellStyle name="Accent4 406" xfId="16251"/>
    <cellStyle name="Accent4 407" xfId="16252"/>
    <cellStyle name="Accent4 408" xfId="16253"/>
    <cellStyle name="Accent4 409" xfId="16254"/>
    <cellStyle name="Accent4 41" xfId="9988"/>
    <cellStyle name="Accent4 410" xfId="16255"/>
    <cellStyle name="Accent4 411" xfId="16256"/>
    <cellStyle name="Accent4 412" xfId="16257"/>
    <cellStyle name="Accent4 413" xfId="16258"/>
    <cellStyle name="Accent4 414" xfId="16259"/>
    <cellStyle name="Accent4 415" xfId="16260"/>
    <cellStyle name="Accent4 416" xfId="16261"/>
    <cellStyle name="Accent4 417" xfId="16262"/>
    <cellStyle name="Accent4 418" xfId="16263"/>
    <cellStyle name="Accent4 419" xfId="16264"/>
    <cellStyle name="Accent4 42" xfId="9989"/>
    <cellStyle name="Accent4 420" xfId="16265"/>
    <cellStyle name="Accent4 421" xfId="16266"/>
    <cellStyle name="Accent4 422" xfId="16267"/>
    <cellStyle name="Accent4 423" xfId="16268"/>
    <cellStyle name="Accent4 424" xfId="16269"/>
    <cellStyle name="Accent4 425" xfId="16270"/>
    <cellStyle name="Accent4 426" xfId="16271"/>
    <cellStyle name="Accent4 427" xfId="16272"/>
    <cellStyle name="Accent4 428" xfId="16273"/>
    <cellStyle name="Accent4 429" xfId="16274"/>
    <cellStyle name="Accent4 43" xfId="9990"/>
    <cellStyle name="Accent4 430" xfId="16275"/>
    <cellStyle name="Accent4 431" xfId="16276"/>
    <cellStyle name="Accent4 432" xfId="16277"/>
    <cellStyle name="Accent4 433" xfId="16278"/>
    <cellStyle name="Accent4 434" xfId="16279"/>
    <cellStyle name="Accent4 435" xfId="16280"/>
    <cellStyle name="Accent4 436" xfId="16281"/>
    <cellStyle name="Accent4 437" xfId="16282"/>
    <cellStyle name="Accent4 438" xfId="16283"/>
    <cellStyle name="Accent4 439" xfId="16284"/>
    <cellStyle name="Accent4 44" xfId="9991"/>
    <cellStyle name="Accent4 440" xfId="16285"/>
    <cellStyle name="Accent4 441" xfId="16286"/>
    <cellStyle name="Accent4 442" xfId="16287"/>
    <cellStyle name="Accent4 443" xfId="16288"/>
    <cellStyle name="Accent4 444" xfId="16289"/>
    <cellStyle name="Accent4 445" xfId="16290"/>
    <cellStyle name="Accent4 446" xfId="16291"/>
    <cellStyle name="Accent4 447" xfId="16292"/>
    <cellStyle name="Accent4 448" xfId="16293"/>
    <cellStyle name="Accent4 449" xfId="16294"/>
    <cellStyle name="Accent4 45" xfId="9992"/>
    <cellStyle name="Accent4 450" xfId="16295"/>
    <cellStyle name="Accent4 451" xfId="16296"/>
    <cellStyle name="Accent4 452" xfId="16297"/>
    <cellStyle name="Accent4 453" xfId="16298"/>
    <cellStyle name="Accent4 454" xfId="16299"/>
    <cellStyle name="Accent4 455" xfId="16300"/>
    <cellStyle name="Accent4 456" xfId="16301"/>
    <cellStyle name="Accent4 457" xfId="16302"/>
    <cellStyle name="Accent4 458" xfId="16303"/>
    <cellStyle name="Accent4 459" xfId="16304"/>
    <cellStyle name="Accent4 46" xfId="9993"/>
    <cellStyle name="Accent4 460" xfId="16305"/>
    <cellStyle name="Accent4 461" xfId="16306"/>
    <cellStyle name="Accent4 462" xfId="16307"/>
    <cellStyle name="Accent4 463" xfId="16308"/>
    <cellStyle name="Accent4 464" xfId="16309"/>
    <cellStyle name="Accent4 465" xfId="16310"/>
    <cellStyle name="Accent4 466" xfId="16311"/>
    <cellStyle name="Accent4 467" xfId="16312"/>
    <cellStyle name="Accent4 468" xfId="16313"/>
    <cellStyle name="Accent4 469" xfId="16314"/>
    <cellStyle name="Accent4 47" xfId="9994"/>
    <cellStyle name="Accent4 470" xfId="16315"/>
    <cellStyle name="Accent4 471" xfId="16316"/>
    <cellStyle name="Accent4 472" xfId="16317"/>
    <cellStyle name="Accent4 473" xfId="16318"/>
    <cellStyle name="Accent4 474" xfId="16319"/>
    <cellStyle name="Accent4 475" xfId="16320"/>
    <cellStyle name="Accent4 476" xfId="16321"/>
    <cellStyle name="Accent4 477" xfId="16322"/>
    <cellStyle name="Accent4 478" xfId="16323"/>
    <cellStyle name="Accent4 479" xfId="16324"/>
    <cellStyle name="Accent4 48" xfId="9995"/>
    <cellStyle name="Accent4 480" xfId="16325"/>
    <cellStyle name="Accent4 481" xfId="16326"/>
    <cellStyle name="Accent4 482" xfId="16327"/>
    <cellStyle name="Accent4 483" xfId="16328"/>
    <cellStyle name="Accent4 484" xfId="16329"/>
    <cellStyle name="Accent4 485" xfId="16330"/>
    <cellStyle name="Accent4 486" xfId="16331"/>
    <cellStyle name="Accent4 487" xfId="16332"/>
    <cellStyle name="Accent4 488" xfId="16333"/>
    <cellStyle name="Accent4 489" xfId="16334"/>
    <cellStyle name="Accent4 49" xfId="9996"/>
    <cellStyle name="Accent4 490" xfId="16335"/>
    <cellStyle name="Accent4 491" xfId="16336"/>
    <cellStyle name="Accent4 492" xfId="16337"/>
    <cellStyle name="Accent4 493" xfId="16338"/>
    <cellStyle name="Accent4 494" xfId="16339"/>
    <cellStyle name="Accent4 495" xfId="16340"/>
    <cellStyle name="Accent4 496" xfId="16341"/>
    <cellStyle name="Accent4 497" xfId="16342"/>
    <cellStyle name="Accent4 498" xfId="16343"/>
    <cellStyle name="Accent4 499" xfId="16344"/>
    <cellStyle name="Accent4 5" xfId="2607"/>
    <cellStyle name="Accent4 50" xfId="9997"/>
    <cellStyle name="Accent4 500" xfId="16345"/>
    <cellStyle name="Accent4 501" xfId="16346"/>
    <cellStyle name="Accent4 502" xfId="16347"/>
    <cellStyle name="Accent4 503" xfId="16348"/>
    <cellStyle name="Accent4 504" xfId="16349"/>
    <cellStyle name="Accent4 505" xfId="16350"/>
    <cellStyle name="Accent4 506" xfId="16351"/>
    <cellStyle name="Accent4 507" xfId="16352"/>
    <cellStyle name="Accent4 508" xfId="16353"/>
    <cellStyle name="Accent4 509" xfId="16354"/>
    <cellStyle name="Accent4 51" xfId="9998"/>
    <cellStyle name="Accent4 510" xfId="16355"/>
    <cellStyle name="Accent4 511" xfId="16356"/>
    <cellStyle name="Accent4 512" xfId="16357"/>
    <cellStyle name="Accent4 513" xfId="16358"/>
    <cellStyle name="Accent4 514" xfId="16359"/>
    <cellStyle name="Accent4 515" xfId="16360"/>
    <cellStyle name="Accent4 516" xfId="16361"/>
    <cellStyle name="Accent4 517" xfId="16362"/>
    <cellStyle name="Accent4 518" xfId="16363"/>
    <cellStyle name="Accent4 519" xfId="16364"/>
    <cellStyle name="Accent4 52" xfId="9999"/>
    <cellStyle name="Accent4 520" xfId="16365"/>
    <cellStyle name="Accent4 521" xfId="16366"/>
    <cellStyle name="Accent4 522" xfId="16367"/>
    <cellStyle name="Accent4 523" xfId="16368"/>
    <cellStyle name="Accent4 524" xfId="16369"/>
    <cellStyle name="Accent4 525" xfId="16370"/>
    <cellStyle name="Accent4 526" xfId="16371"/>
    <cellStyle name="Accent4 527" xfId="16372"/>
    <cellStyle name="Accent4 528" xfId="16373"/>
    <cellStyle name="Accent4 529" xfId="16374"/>
    <cellStyle name="Accent4 53" xfId="10000"/>
    <cellStyle name="Accent4 530" xfId="16375"/>
    <cellStyle name="Accent4 531" xfId="16376"/>
    <cellStyle name="Accent4 532" xfId="16377"/>
    <cellStyle name="Accent4 533" xfId="16378"/>
    <cellStyle name="Accent4 534" xfId="16379"/>
    <cellStyle name="Accent4 535" xfId="16380"/>
    <cellStyle name="Accent4 536" xfId="16381"/>
    <cellStyle name="Accent4 537" xfId="16382"/>
    <cellStyle name="Accent4 538" xfId="16383"/>
    <cellStyle name="Accent4 539" xfId="16384"/>
    <cellStyle name="Accent4 54" xfId="10001"/>
    <cellStyle name="Accent4 540" xfId="16385"/>
    <cellStyle name="Accent4 541" xfId="16386"/>
    <cellStyle name="Accent4 542" xfId="16387"/>
    <cellStyle name="Accent4 543" xfId="16388"/>
    <cellStyle name="Accent4 544" xfId="16389"/>
    <cellStyle name="Accent4 545" xfId="16390"/>
    <cellStyle name="Accent4 546" xfId="16391"/>
    <cellStyle name="Accent4 547" xfId="16392"/>
    <cellStyle name="Accent4 548" xfId="16393"/>
    <cellStyle name="Accent4 549" xfId="16394"/>
    <cellStyle name="Accent4 55" xfId="10002"/>
    <cellStyle name="Accent4 550" xfId="16395"/>
    <cellStyle name="Accent4 551" xfId="16396"/>
    <cellStyle name="Accent4 552" xfId="16397"/>
    <cellStyle name="Accent4 553" xfId="16398"/>
    <cellStyle name="Accent4 554" xfId="16399"/>
    <cellStyle name="Accent4 555" xfId="16400"/>
    <cellStyle name="Accent4 556" xfId="16401"/>
    <cellStyle name="Accent4 557" xfId="16402"/>
    <cellStyle name="Accent4 558" xfId="16403"/>
    <cellStyle name="Accent4 559" xfId="16404"/>
    <cellStyle name="Accent4 56" xfId="10003"/>
    <cellStyle name="Accent4 560" xfId="16405"/>
    <cellStyle name="Accent4 561" xfId="16406"/>
    <cellStyle name="Accent4 562" xfId="16407"/>
    <cellStyle name="Accent4 563" xfId="16408"/>
    <cellStyle name="Accent4 564" xfId="16409"/>
    <cellStyle name="Accent4 565" xfId="16410"/>
    <cellStyle name="Accent4 566" xfId="16411"/>
    <cellStyle name="Accent4 567" xfId="16412"/>
    <cellStyle name="Accent4 568" xfId="16413"/>
    <cellStyle name="Accent4 569" xfId="16414"/>
    <cellStyle name="Accent4 57" xfId="10004"/>
    <cellStyle name="Accent4 570" xfId="16415"/>
    <cellStyle name="Accent4 571" xfId="16416"/>
    <cellStyle name="Accent4 572" xfId="16417"/>
    <cellStyle name="Accent4 573" xfId="16418"/>
    <cellStyle name="Accent4 574" xfId="16419"/>
    <cellStyle name="Accent4 575" xfId="16420"/>
    <cellStyle name="Accent4 576" xfId="16421"/>
    <cellStyle name="Accent4 577" xfId="16422"/>
    <cellStyle name="Accent4 578" xfId="16423"/>
    <cellStyle name="Accent4 579" xfId="16424"/>
    <cellStyle name="Accent4 58" xfId="10005"/>
    <cellStyle name="Accent4 580" xfId="16425"/>
    <cellStyle name="Accent4 581" xfId="16426"/>
    <cellStyle name="Accent4 582" xfId="16427"/>
    <cellStyle name="Accent4 583" xfId="16428"/>
    <cellStyle name="Accent4 584" xfId="16429"/>
    <cellStyle name="Accent4 585" xfId="16430"/>
    <cellStyle name="Accent4 586" xfId="16431"/>
    <cellStyle name="Accent4 587" xfId="16432"/>
    <cellStyle name="Accent4 588" xfId="16433"/>
    <cellStyle name="Accent4 589" xfId="16434"/>
    <cellStyle name="Accent4 59" xfId="10006"/>
    <cellStyle name="Accent4 590" xfId="16435"/>
    <cellStyle name="Accent4 591" xfId="16436"/>
    <cellStyle name="Accent4 592" xfId="16437"/>
    <cellStyle name="Accent4 593" xfId="16438"/>
    <cellStyle name="Accent4 594" xfId="16439"/>
    <cellStyle name="Accent4 595" xfId="16440"/>
    <cellStyle name="Accent4 6" xfId="2608"/>
    <cellStyle name="Accent4 60" xfId="10007"/>
    <cellStyle name="Accent4 61" xfId="10008"/>
    <cellStyle name="Accent4 62" xfId="10009"/>
    <cellStyle name="Accent4 63" xfId="10010"/>
    <cellStyle name="Accent4 64" xfId="10011"/>
    <cellStyle name="Accent4 65" xfId="16441"/>
    <cellStyle name="Accent4 66" xfId="16442"/>
    <cellStyle name="Accent4 67" xfId="16443"/>
    <cellStyle name="Accent4 68" xfId="16444"/>
    <cellStyle name="Accent4 69" xfId="16445"/>
    <cellStyle name="Accent4 7" xfId="2609"/>
    <cellStyle name="Accent4 70" xfId="16446"/>
    <cellStyle name="Accent4 71" xfId="16447"/>
    <cellStyle name="Accent4 72" xfId="16448"/>
    <cellStyle name="Accent4 73" xfId="16449"/>
    <cellStyle name="Accent4 74" xfId="16450"/>
    <cellStyle name="Accent4 75" xfId="16451"/>
    <cellStyle name="Accent4 76" xfId="16452"/>
    <cellStyle name="Accent4 77" xfId="16453"/>
    <cellStyle name="Accent4 78" xfId="16454"/>
    <cellStyle name="Accent4 79" xfId="16455"/>
    <cellStyle name="Accent4 8" xfId="2610"/>
    <cellStyle name="Accent4 80" xfId="16456"/>
    <cellStyle name="Accent4 81" xfId="16457"/>
    <cellStyle name="Accent4 82" xfId="16458"/>
    <cellStyle name="Accent4 83" xfId="16459"/>
    <cellStyle name="Accent4 84" xfId="16460"/>
    <cellStyle name="Accent4 85" xfId="16461"/>
    <cellStyle name="Accent4 86" xfId="16462"/>
    <cellStyle name="Accent4 87" xfId="16463"/>
    <cellStyle name="Accent4 88" xfId="16464"/>
    <cellStyle name="Accent4 89" xfId="16465"/>
    <cellStyle name="Accent4 9" xfId="2611"/>
    <cellStyle name="Accent4 90" xfId="16466"/>
    <cellStyle name="Accent4 91" xfId="16467"/>
    <cellStyle name="Accent4 92" xfId="16468"/>
    <cellStyle name="Accent4 93" xfId="16469"/>
    <cellStyle name="Accent4 94" xfId="16470"/>
    <cellStyle name="Accent4 95" xfId="16471"/>
    <cellStyle name="Accent4 96" xfId="16472"/>
    <cellStyle name="Accent4 97" xfId="16473"/>
    <cellStyle name="Accent4 98" xfId="16474"/>
    <cellStyle name="Accent4 99" xfId="16475"/>
    <cellStyle name="Accent5 - 20%" xfId="2612"/>
    <cellStyle name="Accent5 - 20% 2" xfId="10012"/>
    <cellStyle name="Accent5 - 20%_2011 OM ASM Report" xfId="16476"/>
    <cellStyle name="Accent5 - 40%" xfId="2613"/>
    <cellStyle name="Accent5 - 40% 2" xfId="10013"/>
    <cellStyle name="Accent5 - 40%_County_Stop_Light_Chart_2012_02" xfId="16477"/>
    <cellStyle name="Accent5 - 60%" xfId="2614"/>
    <cellStyle name="Accent5 - 60% 2" xfId="16478"/>
    <cellStyle name="Accent5 - 60%_2011 OM ASM Report" xfId="16479"/>
    <cellStyle name="Accent5 10" xfId="2615"/>
    <cellStyle name="Accent5 100" xfId="16480"/>
    <cellStyle name="Accent5 101" xfId="16481"/>
    <cellStyle name="Accent5 102" xfId="16482"/>
    <cellStyle name="Accent5 103" xfId="16483"/>
    <cellStyle name="Accent5 104" xfId="16484"/>
    <cellStyle name="Accent5 105" xfId="16485"/>
    <cellStyle name="Accent5 106" xfId="16486"/>
    <cellStyle name="Accent5 107" xfId="16487"/>
    <cellStyle name="Accent5 108" xfId="16488"/>
    <cellStyle name="Accent5 109" xfId="16489"/>
    <cellStyle name="Accent5 11" xfId="2616"/>
    <cellStyle name="Accent5 110" xfId="16490"/>
    <cellStyle name="Accent5 111" xfId="16491"/>
    <cellStyle name="Accent5 112" xfId="16492"/>
    <cellStyle name="Accent5 113" xfId="16493"/>
    <cellStyle name="Accent5 114" xfId="16494"/>
    <cellStyle name="Accent5 115" xfId="16495"/>
    <cellStyle name="Accent5 116" xfId="16496"/>
    <cellStyle name="Accent5 117" xfId="16497"/>
    <cellStyle name="Accent5 118" xfId="16498"/>
    <cellStyle name="Accent5 119" xfId="16499"/>
    <cellStyle name="Accent5 12" xfId="2617"/>
    <cellStyle name="Accent5 120" xfId="16500"/>
    <cellStyle name="Accent5 121" xfId="16501"/>
    <cellStyle name="Accent5 122" xfId="16502"/>
    <cellStyle name="Accent5 123" xfId="16503"/>
    <cellStyle name="Accent5 124" xfId="16504"/>
    <cellStyle name="Accent5 125" xfId="16505"/>
    <cellStyle name="Accent5 126" xfId="16506"/>
    <cellStyle name="Accent5 127" xfId="16507"/>
    <cellStyle name="Accent5 128" xfId="16508"/>
    <cellStyle name="Accent5 129" xfId="16509"/>
    <cellStyle name="Accent5 13" xfId="2618"/>
    <cellStyle name="Accent5 130" xfId="16510"/>
    <cellStyle name="Accent5 131" xfId="16511"/>
    <cellStyle name="Accent5 132" xfId="16512"/>
    <cellStyle name="Accent5 133" xfId="16513"/>
    <cellStyle name="Accent5 134" xfId="16514"/>
    <cellStyle name="Accent5 135" xfId="16515"/>
    <cellStyle name="Accent5 136" xfId="16516"/>
    <cellStyle name="Accent5 137" xfId="16517"/>
    <cellStyle name="Accent5 138" xfId="16518"/>
    <cellStyle name="Accent5 139" xfId="16519"/>
    <cellStyle name="Accent5 14" xfId="2619"/>
    <cellStyle name="Accent5 140" xfId="16520"/>
    <cellStyle name="Accent5 141" xfId="16521"/>
    <cellStyle name="Accent5 142" xfId="16522"/>
    <cellStyle name="Accent5 143" xfId="16523"/>
    <cellStyle name="Accent5 144" xfId="16524"/>
    <cellStyle name="Accent5 145" xfId="16525"/>
    <cellStyle name="Accent5 146" xfId="16526"/>
    <cellStyle name="Accent5 147" xfId="16527"/>
    <cellStyle name="Accent5 148" xfId="16528"/>
    <cellStyle name="Accent5 149" xfId="16529"/>
    <cellStyle name="Accent5 15" xfId="2620"/>
    <cellStyle name="Accent5 150" xfId="16530"/>
    <cellStyle name="Accent5 151" xfId="16531"/>
    <cellStyle name="Accent5 152" xfId="16532"/>
    <cellStyle name="Accent5 153" xfId="16533"/>
    <cellStyle name="Accent5 154" xfId="16534"/>
    <cellStyle name="Accent5 155" xfId="16535"/>
    <cellStyle name="Accent5 156" xfId="16536"/>
    <cellStyle name="Accent5 157" xfId="16537"/>
    <cellStyle name="Accent5 158" xfId="16538"/>
    <cellStyle name="Accent5 159" xfId="16539"/>
    <cellStyle name="Accent5 16" xfId="2621"/>
    <cellStyle name="Accent5 160" xfId="16540"/>
    <cellStyle name="Accent5 161" xfId="16541"/>
    <cellStyle name="Accent5 162" xfId="16542"/>
    <cellStyle name="Accent5 163" xfId="16543"/>
    <cellStyle name="Accent5 164" xfId="16544"/>
    <cellStyle name="Accent5 165" xfId="16545"/>
    <cellStyle name="Accent5 166" xfId="16546"/>
    <cellStyle name="Accent5 167" xfId="16547"/>
    <cellStyle name="Accent5 168" xfId="16548"/>
    <cellStyle name="Accent5 169" xfId="16549"/>
    <cellStyle name="Accent5 17" xfId="2622"/>
    <cellStyle name="Accent5 170" xfId="16550"/>
    <cellStyle name="Accent5 171" xfId="16551"/>
    <cellStyle name="Accent5 172" xfId="16552"/>
    <cellStyle name="Accent5 173" xfId="16553"/>
    <cellStyle name="Accent5 174" xfId="16554"/>
    <cellStyle name="Accent5 175" xfId="16555"/>
    <cellStyle name="Accent5 176" xfId="16556"/>
    <cellStyle name="Accent5 177" xfId="16557"/>
    <cellStyle name="Accent5 178" xfId="16558"/>
    <cellStyle name="Accent5 179" xfId="16559"/>
    <cellStyle name="Accent5 18" xfId="2623"/>
    <cellStyle name="Accent5 180" xfId="16560"/>
    <cellStyle name="Accent5 181" xfId="16561"/>
    <cellStyle name="Accent5 182" xfId="16562"/>
    <cellStyle name="Accent5 183" xfId="16563"/>
    <cellStyle name="Accent5 184" xfId="16564"/>
    <cellStyle name="Accent5 185" xfId="16565"/>
    <cellStyle name="Accent5 186" xfId="16566"/>
    <cellStyle name="Accent5 187" xfId="16567"/>
    <cellStyle name="Accent5 188" xfId="16568"/>
    <cellStyle name="Accent5 189" xfId="16569"/>
    <cellStyle name="Accent5 19" xfId="2624"/>
    <cellStyle name="Accent5 190" xfId="16570"/>
    <cellStyle name="Accent5 191" xfId="16571"/>
    <cellStyle name="Accent5 192" xfId="16572"/>
    <cellStyle name="Accent5 193" xfId="16573"/>
    <cellStyle name="Accent5 194" xfId="16574"/>
    <cellStyle name="Accent5 195" xfId="16575"/>
    <cellStyle name="Accent5 196" xfId="16576"/>
    <cellStyle name="Accent5 197" xfId="16577"/>
    <cellStyle name="Accent5 198" xfId="16578"/>
    <cellStyle name="Accent5 199" xfId="16579"/>
    <cellStyle name="Accent5 2" xfId="2625"/>
    <cellStyle name="Accent5 2 2" xfId="2626"/>
    <cellStyle name="Accent5 2 2 2" xfId="10014"/>
    <cellStyle name="Accent5 2 3" xfId="10015"/>
    <cellStyle name="Accent5 20" xfId="2627"/>
    <cellStyle name="Accent5 200" xfId="16580"/>
    <cellStyle name="Accent5 201" xfId="16581"/>
    <cellStyle name="Accent5 202" xfId="16582"/>
    <cellStyle name="Accent5 203" xfId="16583"/>
    <cellStyle name="Accent5 204" xfId="16584"/>
    <cellStyle name="Accent5 205" xfId="16585"/>
    <cellStyle name="Accent5 206" xfId="16586"/>
    <cellStyle name="Accent5 207" xfId="16587"/>
    <cellStyle name="Accent5 208" xfId="16588"/>
    <cellStyle name="Accent5 209" xfId="16589"/>
    <cellStyle name="Accent5 21" xfId="2628"/>
    <cellStyle name="Accent5 210" xfId="16590"/>
    <cellStyle name="Accent5 211" xfId="16591"/>
    <cellStyle name="Accent5 212" xfId="16592"/>
    <cellStyle name="Accent5 213" xfId="16593"/>
    <cellStyle name="Accent5 214" xfId="16594"/>
    <cellStyle name="Accent5 215" xfId="16595"/>
    <cellStyle name="Accent5 216" xfId="16596"/>
    <cellStyle name="Accent5 217" xfId="16597"/>
    <cellStyle name="Accent5 218" xfId="16598"/>
    <cellStyle name="Accent5 219" xfId="16599"/>
    <cellStyle name="Accent5 22" xfId="2629"/>
    <cellStyle name="Accent5 220" xfId="16600"/>
    <cellStyle name="Accent5 221" xfId="16601"/>
    <cellStyle name="Accent5 222" xfId="16602"/>
    <cellStyle name="Accent5 223" xfId="16603"/>
    <cellStyle name="Accent5 224" xfId="16604"/>
    <cellStyle name="Accent5 225" xfId="16605"/>
    <cellStyle name="Accent5 226" xfId="16606"/>
    <cellStyle name="Accent5 227" xfId="16607"/>
    <cellStyle name="Accent5 228" xfId="16608"/>
    <cellStyle name="Accent5 229" xfId="16609"/>
    <cellStyle name="Accent5 23" xfId="2630"/>
    <cellStyle name="Accent5 230" xfId="16610"/>
    <cellStyle name="Accent5 231" xfId="16611"/>
    <cellStyle name="Accent5 232" xfId="16612"/>
    <cellStyle name="Accent5 233" xfId="16613"/>
    <cellStyle name="Accent5 234" xfId="16614"/>
    <cellStyle name="Accent5 235" xfId="16615"/>
    <cellStyle name="Accent5 236" xfId="16616"/>
    <cellStyle name="Accent5 237" xfId="16617"/>
    <cellStyle name="Accent5 238" xfId="16618"/>
    <cellStyle name="Accent5 239" xfId="16619"/>
    <cellStyle name="Accent5 24" xfId="2631"/>
    <cellStyle name="Accent5 240" xfId="16620"/>
    <cellStyle name="Accent5 241" xfId="16621"/>
    <cellStyle name="Accent5 242" xfId="16622"/>
    <cellStyle name="Accent5 243" xfId="16623"/>
    <cellStyle name="Accent5 244" xfId="16624"/>
    <cellStyle name="Accent5 245" xfId="16625"/>
    <cellStyle name="Accent5 246" xfId="16626"/>
    <cellStyle name="Accent5 247" xfId="16627"/>
    <cellStyle name="Accent5 248" xfId="16628"/>
    <cellStyle name="Accent5 249" xfId="16629"/>
    <cellStyle name="Accent5 25" xfId="2632"/>
    <cellStyle name="Accent5 250" xfId="16630"/>
    <cellStyle name="Accent5 251" xfId="16631"/>
    <cellStyle name="Accent5 252" xfId="16632"/>
    <cellStyle name="Accent5 253" xfId="16633"/>
    <cellStyle name="Accent5 254" xfId="16634"/>
    <cellStyle name="Accent5 255" xfId="16635"/>
    <cellStyle name="Accent5 256" xfId="16636"/>
    <cellStyle name="Accent5 257" xfId="16637"/>
    <cellStyle name="Accent5 258" xfId="16638"/>
    <cellStyle name="Accent5 259" xfId="16639"/>
    <cellStyle name="Accent5 26" xfId="2633"/>
    <cellStyle name="Accent5 260" xfId="16640"/>
    <cellStyle name="Accent5 261" xfId="16641"/>
    <cellStyle name="Accent5 262" xfId="16642"/>
    <cellStyle name="Accent5 263" xfId="16643"/>
    <cellStyle name="Accent5 264" xfId="16644"/>
    <cellStyle name="Accent5 265" xfId="16645"/>
    <cellStyle name="Accent5 266" xfId="16646"/>
    <cellStyle name="Accent5 267" xfId="16647"/>
    <cellStyle name="Accent5 268" xfId="16648"/>
    <cellStyle name="Accent5 269" xfId="16649"/>
    <cellStyle name="Accent5 27" xfId="2634"/>
    <cellStyle name="Accent5 270" xfId="16650"/>
    <cellStyle name="Accent5 271" xfId="16651"/>
    <cellStyle name="Accent5 272" xfId="16652"/>
    <cellStyle name="Accent5 273" xfId="16653"/>
    <cellStyle name="Accent5 274" xfId="16654"/>
    <cellStyle name="Accent5 275" xfId="16655"/>
    <cellStyle name="Accent5 276" xfId="16656"/>
    <cellStyle name="Accent5 277" xfId="16657"/>
    <cellStyle name="Accent5 278" xfId="16658"/>
    <cellStyle name="Accent5 279" xfId="16659"/>
    <cellStyle name="Accent5 28" xfId="2635"/>
    <cellStyle name="Accent5 280" xfId="16660"/>
    <cellStyle name="Accent5 281" xfId="16661"/>
    <cellStyle name="Accent5 282" xfId="16662"/>
    <cellStyle name="Accent5 283" xfId="16663"/>
    <cellStyle name="Accent5 284" xfId="16664"/>
    <cellStyle name="Accent5 285" xfId="16665"/>
    <cellStyle name="Accent5 286" xfId="16666"/>
    <cellStyle name="Accent5 287" xfId="16667"/>
    <cellStyle name="Accent5 288" xfId="16668"/>
    <cellStyle name="Accent5 289" xfId="16669"/>
    <cellStyle name="Accent5 29" xfId="2636"/>
    <cellStyle name="Accent5 290" xfId="16670"/>
    <cellStyle name="Accent5 291" xfId="16671"/>
    <cellStyle name="Accent5 292" xfId="16672"/>
    <cellStyle name="Accent5 293" xfId="16673"/>
    <cellStyle name="Accent5 294" xfId="16674"/>
    <cellStyle name="Accent5 295" xfId="16675"/>
    <cellStyle name="Accent5 296" xfId="16676"/>
    <cellStyle name="Accent5 297" xfId="16677"/>
    <cellStyle name="Accent5 298" xfId="16678"/>
    <cellStyle name="Accent5 299" xfId="16679"/>
    <cellStyle name="Accent5 3" xfId="2637"/>
    <cellStyle name="Accent5 3 2" xfId="2638"/>
    <cellStyle name="Accent5 3 3" xfId="2639"/>
    <cellStyle name="Accent5 30" xfId="2640"/>
    <cellStyle name="Accent5 300" xfId="16680"/>
    <cellStyle name="Accent5 301" xfId="16681"/>
    <cellStyle name="Accent5 302" xfId="16682"/>
    <cellStyle name="Accent5 303" xfId="16683"/>
    <cellStyle name="Accent5 304" xfId="16684"/>
    <cellStyle name="Accent5 305" xfId="16685"/>
    <cellStyle name="Accent5 306" xfId="16686"/>
    <cellStyle name="Accent5 307" xfId="16687"/>
    <cellStyle name="Accent5 308" xfId="16688"/>
    <cellStyle name="Accent5 309" xfId="16689"/>
    <cellStyle name="Accent5 31" xfId="10016"/>
    <cellStyle name="Accent5 310" xfId="16690"/>
    <cellStyle name="Accent5 311" xfId="16691"/>
    <cellStyle name="Accent5 312" xfId="16692"/>
    <cellStyle name="Accent5 313" xfId="16693"/>
    <cellStyle name="Accent5 314" xfId="16694"/>
    <cellStyle name="Accent5 315" xfId="16695"/>
    <cellStyle name="Accent5 316" xfId="16696"/>
    <cellStyle name="Accent5 317" xfId="16697"/>
    <cellStyle name="Accent5 318" xfId="16698"/>
    <cellStyle name="Accent5 319" xfId="16699"/>
    <cellStyle name="Accent5 32" xfId="10017"/>
    <cellStyle name="Accent5 320" xfId="16700"/>
    <cellStyle name="Accent5 321" xfId="16701"/>
    <cellStyle name="Accent5 322" xfId="16702"/>
    <cellStyle name="Accent5 323" xfId="16703"/>
    <cellStyle name="Accent5 324" xfId="16704"/>
    <cellStyle name="Accent5 325" xfId="16705"/>
    <cellStyle name="Accent5 326" xfId="16706"/>
    <cellStyle name="Accent5 327" xfId="16707"/>
    <cellStyle name="Accent5 328" xfId="16708"/>
    <cellStyle name="Accent5 329" xfId="16709"/>
    <cellStyle name="Accent5 33" xfId="10018"/>
    <cellStyle name="Accent5 330" xfId="16710"/>
    <cellStyle name="Accent5 331" xfId="16711"/>
    <cellStyle name="Accent5 332" xfId="16712"/>
    <cellStyle name="Accent5 333" xfId="16713"/>
    <cellStyle name="Accent5 334" xfId="16714"/>
    <cellStyle name="Accent5 335" xfId="16715"/>
    <cellStyle name="Accent5 336" xfId="16716"/>
    <cellStyle name="Accent5 337" xfId="16717"/>
    <cellStyle name="Accent5 338" xfId="16718"/>
    <cellStyle name="Accent5 339" xfId="16719"/>
    <cellStyle name="Accent5 34" xfId="10019"/>
    <cellStyle name="Accent5 340" xfId="16720"/>
    <cellStyle name="Accent5 341" xfId="16721"/>
    <cellStyle name="Accent5 342" xfId="16722"/>
    <cellStyle name="Accent5 343" xfId="16723"/>
    <cellStyle name="Accent5 344" xfId="16724"/>
    <cellStyle name="Accent5 345" xfId="16725"/>
    <cellStyle name="Accent5 346" xfId="16726"/>
    <cellStyle name="Accent5 347" xfId="16727"/>
    <cellStyle name="Accent5 348" xfId="16728"/>
    <cellStyle name="Accent5 349" xfId="16729"/>
    <cellStyle name="Accent5 35" xfId="10020"/>
    <cellStyle name="Accent5 350" xfId="16730"/>
    <cellStyle name="Accent5 351" xfId="16731"/>
    <cellStyle name="Accent5 352" xfId="16732"/>
    <cellStyle name="Accent5 353" xfId="16733"/>
    <cellStyle name="Accent5 354" xfId="16734"/>
    <cellStyle name="Accent5 355" xfId="16735"/>
    <cellStyle name="Accent5 356" xfId="16736"/>
    <cellStyle name="Accent5 357" xfId="16737"/>
    <cellStyle name="Accent5 358" xfId="16738"/>
    <cellStyle name="Accent5 359" xfId="16739"/>
    <cellStyle name="Accent5 36" xfId="10021"/>
    <cellStyle name="Accent5 360" xfId="16740"/>
    <cellStyle name="Accent5 361" xfId="16741"/>
    <cellStyle name="Accent5 362" xfId="16742"/>
    <cellStyle name="Accent5 363" xfId="16743"/>
    <cellStyle name="Accent5 364" xfId="16744"/>
    <cellStyle name="Accent5 365" xfId="16745"/>
    <cellStyle name="Accent5 366" xfId="16746"/>
    <cellStyle name="Accent5 367" xfId="16747"/>
    <cellStyle name="Accent5 368" xfId="16748"/>
    <cellStyle name="Accent5 369" xfId="16749"/>
    <cellStyle name="Accent5 37" xfId="10022"/>
    <cellStyle name="Accent5 370" xfId="16750"/>
    <cellStyle name="Accent5 371" xfId="16751"/>
    <cellStyle name="Accent5 372" xfId="16752"/>
    <cellStyle name="Accent5 373" xfId="16753"/>
    <cellStyle name="Accent5 374" xfId="16754"/>
    <cellStyle name="Accent5 375" xfId="16755"/>
    <cellStyle name="Accent5 376" xfId="16756"/>
    <cellStyle name="Accent5 377" xfId="16757"/>
    <cellStyle name="Accent5 378" xfId="16758"/>
    <cellStyle name="Accent5 379" xfId="16759"/>
    <cellStyle name="Accent5 38" xfId="10023"/>
    <cellStyle name="Accent5 380" xfId="16760"/>
    <cellStyle name="Accent5 381" xfId="16761"/>
    <cellStyle name="Accent5 382" xfId="16762"/>
    <cellStyle name="Accent5 383" xfId="16763"/>
    <cellStyle name="Accent5 384" xfId="16764"/>
    <cellStyle name="Accent5 385" xfId="16765"/>
    <cellStyle name="Accent5 386" xfId="16766"/>
    <cellStyle name="Accent5 387" xfId="16767"/>
    <cellStyle name="Accent5 388" xfId="16768"/>
    <cellStyle name="Accent5 389" xfId="16769"/>
    <cellStyle name="Accent5 39" xfId="10024"/>
    <cellStyle name="Accent5 390" xfId="16770"/>
    <cellStyle name="Accent5 391" xfId="16771"/>
    <cellStyle name="Accent5 392" xfId="16772"/>
    <cellStyle name="Accent5 393" xfId="16773"/>
    <cellStyle name="Accent5 394" xfId="16774"/>
    <cellStyle name="Accent5 395" xfId="16775"/>
    <cellStyle name="Accent5 396" xfId="16776"/>
    <cellStyle name="Accent5 397" xfId="16777"/>
    <cellStyle name="Accent5 398" xfId="16778"/>
    <cellStyle name="Accent5 399" xfId="16779"/>
    <cellStyle name="Accent5 4" xfId="2641"/>
    <cellStyle name="Accent5 40" xfId="10025"/>
    <cellStyle name="Accent5 400" xfId="16780"/>
    <cellStyle name="Accent5 401" xfId="16781"/>
    <cellStyle name="Accent5 402" xfId="16782"/>
    <cellStyle name="Accent5 403" xfId="16783"/>
    <cellStyle name="Accent5 404" xfId="16784"/>
    <cellStyle name="Accent5 405" xfId="16785"/>
    <cellStyle name="Accent5 406" xfId="16786"/>
    <cellStyle name="Accent5 407" xfId="16787"/>
    <cellStyle name="Accent5 408" xfId="16788"/>
    <cellStyle name="Accent5 409" xfId="16789"/>
    <cellStyle name="Accent5 41" xfId="10026"/>
    <cellStyle name="Accent5 410" xfId="16790"/>
    <cellStyle name="Accent5 411" xfId="16791"/>
    <cellStyle name="Accent5 412" xfId="16792"/>
    <cellStyle name="Accent5 413" xfId="16793"/>
    <cellStyle name="Accent5 414" xfId="16794"/>
    <cellStyle name="Accent5 415" xfId="16795"/>
    <cellStyle name="Accent5 416" xfId="16796"/>
    <cellStyle name="Accent5 417" xfId="16797"/>
    <cellStyle name="Accent5 418" xfId="16798"/>
    <cellStyle name="Accent5 419" xfId="16799"/>
    <cellStyle name="Accent5 42" xfId="10027"/>
    <cellStyle name="Accent5 420" xfId="16800"/>
    <cellStyle name="Accent5 421" xfId="16801"/>
    <cellStyle name="Accent5 422" xfId="16802"/>
    <cellStyle name="Accent5 423" xfId="16803"/>
    <cellStyle name="Accent5 424" xfId="16804"/>
    <cellStyle name="Accent5 425" xfId="16805"/>
    <cellStyle name="Accent5 426" xfId="16806"/>
    <cellStyle name="Accent5 427" xfId="16807"/>
    <cellStyle name="Accent5 428" xfId="16808"/>
    <cellStyle name="Accent5 429" xfId="16809"/>
    <cellStyle name="Accent5 43" xfId="10028"/>
    <cellStyle name="Accent5 430" xfId="16810"/>
    <cellStyle name="Accent5 431" xfId="16811"/>
    <cellStyle name="Accent5 432" xfId="16812"/>
    <cellStyle name="Accent5 433" xfId="16813"/>
    <cellStyle name="Accent5 434" xfId="16814"/>
    <cellStyle name="Accent5 435" xfId="16815"/>
    <cellStyle name="Accent5 436" xfId="16816"/>
    <cellStyle name="Accent5 437" xfId="16817"/>
    <cellStyle name="Accent5 438" xfId="16818"/>
    <cellStyle name="Accent5 439" xfId="16819"/>
    <cellStyle name="Accent5 44" xfId="10029"/>
    <cellStyle name="Accent5 440" xfId="16820"/>
    <cellStyle name="Accent5 441" xfId="16821"/>
    <cellStyle name="Accent5 442" xfId="16822"/>
    <cellStyle name="Accent5 443" xfId="16823"/>
    <cellStyle name="Accent5 444" xfId="16824"/>
    <cellStyle name="Accent5 445" xfId="16825"/>
    <cellStyle name="Accent5 446" xfId="16826"/>
    <cellStyle name="Accent5 447" xfId="16827"/>
    <cellStyle name="Accent5 448" xfId="16828"/>
    <cellStyle name="Accent5 449" xfId="16829"/>
    <cellStyle name="Accent5 45" xfId="10030"/>
    <cellStyle name="Accent5 450" xfId="16830"/>
    <cellStyle name="Accent5 451" xfId="16831"/>
    <cellStyle name="Accent5 452" xfId="16832"/>
    <cellStyle name="Accent5 453" xfId="16833"/>
    <cellStyle name="Accent5 454" xfId="16834"/>
    <cellStyle name="Accent5 455" xfId="16835"/>
    <cellStyle name="Accent5 456" xfId="16836"/>
    <cellStyle name="Accent5 457" xfId="16837"/>
    <cellStyle name="Accent5 458" xfId="16838"/>
    <cellStyle name="Accent5 459" xfId="16839"/>
    <cellStyle name="Accent5 46" xfId="10031"/>
    <cellStyle name="Accent5 460" xfId="16840"/>
    <cellStyle name="Accent5 461" xfId="16841"/>
    <cellStyle name="Accent5 462" xfId="16842"/>
    <cellStyle name="Accent5 463" xfId="16843"/>
    <cellStyle name="Accent5 464" xfId="16844"/>
    <cellStyle name="Accent5 465" xfId="16845"/>
    <cellStyle name="Accent5 466" xfId="16846"/>
    <cellStyle name="Accent5 467" xfId="16847"/>
    <cellStyle name="Accent5 468" xfId="16848"/>
    <cellStyle name="Accent5 469" xfId="16849"/>
    <cellStyle name="Accent5 47" xfId="10032"/>
    <cellStyle name="Accent5 470" xfId="16850"/>
    <cellStyle name="Accent5 471" xfId="16851"/>
    <cellStyle name="Accent5 472" xfId="16852"/>
    <cellStyle name="Accent5 473" xfId="16853"/>
    <cellStyle name="Accent5 474" xfId="16854"/>
    <cellStyle name="Accent5 475" xfId="16855"/>
    <cellStyle name="Accent5 476" xfId="16856"/>
    <cellStyle name="Accent5 477" xfId="16857"/>
    <cellStyle name="Accent5 478" xfId="16858"/>
    <cellStyle name="Accent5 479" xfId="16859"/>
    <cellStyle name="Accent5 48" xfId="10033"/>
    <cellStyle name="Accent5 480" xfId="16860"/>
    <cellStyle name="Accent5 481" xfId="16861"/>
    <cellStyle name="Accent5 482" xfId="16862"/>
    <cellStyle name="Accent5 483" xfId="16863"/>
    <cellStyle name="Accent5 484" xfId="16864"/>
    <cellStyle name="Accent5 485" xfId="16865"/>
    <cellStyle name="Accent5 486" xfId="16866"/>
    <cellStyle name="Accent5 487" xfId="16867"/>
    <cellStyle name="Accent5 488" xfId="16868"/>
    <cellStyle name="Accent5 489" xfId="16869"/>
    <cellStyle name="Accent5 49" xfId="10034"/>
    <cellStyle name="Accent5 490" xfId="16870"/>
    <cellStyle name="Accent5 491" xfId="16871"/>
    <cellStyle name="Accent5 492" xfId="16872"/>
    <cellStyle name="Accent5 493" xfId="16873"/>
    <cellStyle name="Accent5 494" xfId="16874"/>
    <cellStyle name="Accent5 495" xfId="16875"/>
    <cellStyle name="Accent5 496" xfId="16876"/>
    <cellStyle name="Accent5 497" xfId="16877"/>
    <cellStyle name="Accent5 498" xfId="16878"/>
    <cellStyle name="Accent5 499" xfId="16879"/>
    <cellStyle name="Accent5 5" xfId="2642"/>
    <cellStyle name="Accent5 50" xfId="10035"/>
    <cellStyle name="Accent5 500" xfId="16880"/>
    <cellStyle name="Accent5 501" xfId="16881"/>
    <cellStyle name="Accent5 502" xfId="16882"/>
    <cellStyle name="Accent5 503" xfId="16883"/>
    <cellStyle name="Accent5 504" xfId="16884"/>
    <cellStyle name="Accent5 505" xfId="16885"/>
    <cellStyle name="Accent5 506" xfId="16886"/>
    <cellStyle name="Accent5 507" xfId="16887"/>
    <cellStyle name="Accent5 508" xfId="16888"/>
    <cellStyle name="Accent5 509" xfId="16889"/>
    <cellStyle name="Accent5 51" xfId="10036"/>
    <cellStyle name="Accent5 510" xfId="16890"/>
    <cellStyle name="Accent5 511" xfId="16891"/>
    <cellStyle name="Accent5 512" xfId="16892"/>
    <cellStyle name="Accent5 513" xfId="16893"/>
    <cellStyle name="Accent5 514" xfId="16894"/>
    <cellStyle name="Accent5 515" xfId="16895"/>
    <cellStyle name="Accent5 516" xfId="16896"/>
    <cellStyle name="Accent5 517" xfId="16897"/>
    <cellStyle name="Accent5 518" xfId="16898"/>
    <cellStyle name="Accent5 519" xfId="16899"/>
    <cellStyle name="Accent5 52" xfId="10037"/>
    <cellStyle name="Accent5 520" xfId="16900"/>
    <cellStyle name="Accent5 521" xfId="16901"/>
    <cellStyle name="Accent5 522" xfId="16902"/>
    <cellStyle name="Accent5 523" xfId="16903"/>
    <cellStyle name="Accent5 524" xfId="16904"/>
    <cellStyle name="Accent5 525" xfId="16905"/>
    <cellStyle name="Accent5 526" xfId="16906"/>
    <cellStyle name="Accent5 527" xfId="16907"/>
    <cellStyle name="Accent5 528" xfId="16908"/>
    <cellStyle name="Accent5 529" xfId="16909"/>
    <cellStyle name="Accent5 53" xfId="10038"/>
    <cellStyle name="Accent5 530" xfId="16910"/>
    <cellStyle name="Accent5 531" xfId="16911"/>
    <cellStyle name="Accent5 532" xfId="16912"/>
    <cellStyle name="Accent5 533" xfId="16913"/>
    <cellStyle name="Accent5 534" xfId="16914"/>
    <cellStyle name="Accent5 535" xfId="16915"/>
    <cellStyle name="Accent5 536" xfId="16916"/>
    <cellStyle name="Accent5 537" xfId="16917"/>
    <cellStyle name="Accent5 538" xfId="16918"/>
    <cellStyle name="Accent5 539" xfId="16919"/>
    <cellStyle name="Accent5 54" xfId="10039"/>
    <cellStyle name="Accent5 540" xfId="16920"/>
    <cellStyle name="Accent5 541" xfId="16921"/>
    <cellStyle name="Accent5 542" xfId="16922"/>
    <cellStyle name="Accent5 543" xfId="16923"/>
    <cellStyle name="Accent5 544" xfId="16924"/>
    <cellStyle name="Accent5 545" xfId="16925"/>
    <cellStyle name="Accent5 546" xfId="16926"/>
    <cellStyle name="Accent5 547" xfId="16927"/>
    <cellStyle name="Accent5 548" xfId="16928"/>
    <cellStyle name="Accent5 549" xfId="16929"/>
    <cellStyle name="Accent5 55" xfId="10040"/>
    <cellStyle name="Accent5 550" xfId="16930"/>
    <cellStyle name="Accent5 551" xfId="16931"/>
    <cellStyle name="Accent5 552" xfId="16932"/>
    <cellStyle name="Accent5 553" xfId="16933"/>
    <cellStyle name="Accent5 554" xfId="16934"/>
    <cellStyle name="Accent5 555" xfId="16935"/>
    <cellStyle name="Accent5 556" xfId="16936"/>
    <cellStyle name="Accent5 557" xfId="16937"/>
    <cellStyle name="Accent5 558" xfId="16938"/>
    <cellStyle name="Accent5 559" xfId="16939"/>
    <cellStyle name="Accent5 56" xfId="10041"/>
    <cellStyle name="Accent5 560" xfId="16940"/>
    <cellStyle name="Accent5 561" xfId="16941"/>
    <cellStyle name="Accent5 562" xfId="16942"/>
    <cellStyle name="Accent5 563" xfId="16943"/>
    <cellStyle name="Accent5 564" xfId="16944"/>
    <cellStyle name="Accent5 565" xfId="16945"/>
    <cellStyle name="Accent5 566" xfId="16946"/>
    <cellStyle name="Accent5 567" xfId="16947"/>
    <cellStyle name="Accent5 568" xfId="16948"/>
    <cellStyle name="Accent5 569" xfId="16949"/>
    <cellStyle name="Accent5 57" xfId="10042"/>
    <cellStyle name="Accent5 570" xfId="16950"/>
    <cellStyle name="Accent5 571" xfId="16951"/>
    <cellStyle name="Accent5 572" xfId="16952"/>
    <cellStyle name="Accent5 573" xfId="16953"/>
    <cellStyle name="Accent5 574" xfId="16954"/>
    <cellStyle name="Accent5 575" xfId="16955"/>
    <cellStyle name="Accent5 576" xfId="16956"/>
    <cellStyle name="Accent5 577" xfId="16957"/>
    <cellStyle name="Accent5 578" xfId="16958"/>
    <cellStyle name="Accent5 579" xfId="16959"/>
    <cellStyle name="Accent5 58" xfId="10043"/>
    <cellStyle name="Accent5 580" xfId="16960"/>
    <cellStyle name="Accent5 581" xfId="16961"/>
    <cellStyle name="Accent5 582" xfId="16962"/>
    <cellStyle name="Accent5 583" xfId="16963"/>
    <cellStyle name="Accent5 584" xfId="16964"/>
    <cellStyle name="Accent5 585" xfId="16965"/>
    <cellStyle name="Accent5 586" xfId="16966"/>
    <cellStyle name="Accent5 587" xfId="16967"/>
    <cellStyle name="Accent5 588" xfId="16968"/>
    <cellStyle name="Accent5 589" xfId="16969"/>
    <cellStyle name="Accent5 59" xfId="10044"/>
    <cellStyle name="Accent5 590" xfId="16970"/>
    <cellStyle name="Accent5 591" xfId="16971"/>
    <cellStyle name="Accent5 592" xfId="16972"/>
    <cellStyle name="Accent5 593" xfId="16973"/>
    <cellStyle name="Accent5 594" xfId="16974"/>
    <cellStyle name="Accent5 595" xfId="16975"/>
    <cellStyle name="Accent5 6" xfId="2643"/>
    <cellStyle name="Accent5 60" xfId="10045"/>
    <cellStyle name="Accent5 61" xfId="10046"/>
    <cellStyle name="Accent5 62" xfId="10047"/>
    <cellStyle name="Accent5 63" xfId="10048"/>
    <cellStyle name="Accent5 64" xfId="10049"/>
    <cellStyle name="Accent5 65" xfId="16976"/>
    <cellStyle name="Accent5 66" xfId="16977"/>
    <cellStyle name="Accent5 67" xfId="16978"/>
    <cellStyle name="Accent5 68" xfId="16979"/>
    <cellStyle name="Accent5 69" xfId="16980"/>
    <cellStyle name="Accent5 7" xfId="2644"/>
    <cellStyle name="Accent5 70" xfId="16981"/>
    <cellStyle name="Accent5 71" xfId="16982"/>
    <cellStyle name="Accent5 72" xfId="16983"/>
    <cellStyle name="Accent5 73" xfId="16984"/>
    <cellStyle name="Accent5 74" xfId="16985"/>
    <cellStyle name="Accent5 75" xfId="16986"/>
    <cellStyle name="Accent5 76" xfId="16987"/>
    <cellStyle name="Accent5 77" xfId="16988"/>
    <cellStyle name="Accent5 78" xfId="16989"/>
    <cellStyle name="Accent5 79" xfId="16990"/>
    <cellStyle name="Accent5 8" xfId="2645"/>
    <cellStyle name="Accent5 80" xfId="16991"/>
    <cellStyle name="Accent5 81" xfId="16992"/>
    <cellStyle name="Accent5 82" xfId="16993"/>
    <cellStyle name="Accent5 83" xfId="16994"/>
    <cellStyle name="Accent5 84" xfId="16995"/>
    <cellStyle name="Accent5 85" xfId="16996"/>
    <cellStyle name="Accent5 86" xfId="16997"/>
    <cellStyle name="Accent5 87" xfId="16998"/>
    <cellStyle name="Accent5 88" xfId="16999"/>
    <cellStyle name="Accent5 89" xfId="17000"/>
    <cellStyle name="Accent5 9" xfId="2646"/>
    <cellStyle name="Accent5 90" xfId="17001"/>
    <cellStyle name="Accent5 91" xfId="17002"/>
    <cellStyle name="Accent5 92" xfId="17003"/>
    <cellStyle name="Accent5 93" xfId="17004"/>
    <cellStyle name="Accent5 94" xfId="17005"/>
    <cellStyle name="Accent5 95" xfId="17006"/>
    <cellStyle name="Accent5 96" xfId="17007"/>
    <cellStyle name="Accent5 97" xfId="17008"/>
    <cellStyle name="Accent5 98" xfId="17009"/>
    <cellStyle name="Accent5 99" xfId="17010"/>
    <cellStyle name="Accent6 - 20%" xfId="2647"/>
    <cellStyle name="Accent6 - 20% 2" xfId="10050"/>
    <cellStyle name="Accent6 - 20%_County_Stop_Light_Chart_2012_02" xfId="17011"/>
    <cellStyle name="Accent6 - 40%" xfId="2648"/>
    <cellStyle name="Accent6 - 40% 2" xfId="10051"/>
    <cellStyle name="Accent6 - 40%_2011 OM ASM Report" xfId="17012"/>
    <cellStyle name="Accent6 - 60%" xfId="2649"/>
    <cellStyle name="Accent6 - 60% 2" xfId="17013"/>
    <cellStyle name="Accent6 - 60%_2011 OM ASM Report" xfId="17014"/>
    <cellStyle name="Accent6 10" xfId="10052"/>
    <cellStyle name="Accent6 100" xfId="17015"/>
    <cellStyle name="Accent6 101" xfId="17016"/>
    <cellStyle name="Accent6 102" xfId="17017"/>
    <cellStyle name="Accent6 103" xfId="17018"/>
    <cellStyle name="Accent6 104" xfId="17019"/>
    <cellStyle name="Accent6 105" xfId="17020"/>
    <cellStyle name="Accent6 106" xfId="17021"/>
    <cellStyle name="Accent6 107" xfId="17022"/>
    <cellStyle name="Accent6 108" xfId="17023"/>
    <cellStyle name="Accent6 109" xfId="17024"/>
    <cellStyle name="Accent6 11" xfId="10053"/>
    <cellStyle name="Accent6 110" xfId="17025"/>
    <cellStyle name="Accent6 111" xfId="17026"/>
    <cellStyle name="Accent6 112" xfId="17027"/>
    <cellStyle name="Accent6 113" xfId="17028"/>
    <cellStyle name="Accent6 114" xfId="17029"/>
    <cellStyle name="Accent6 115" xfId="17030"/>
    <cellStyle name="Accent6 116" xfId="17031"/>
    <cellStyle name="Accent6 117" xfId="17032"/>
    <cellStyle name="Accent6 118" xfId="17033"/>
    <cellStyle name="Accent6 119" xfId="17034"/>
    <cellStyle name="Accent6 12" xfId="10054"/>
    <cellStyle name="Accent6 120" xfId="17035"/>
    <cellStyle name="Accent6 121" xfId="17036"/>
    <cellStyle name="Accent6 122" xfId="17037"/>
    <cellStyle name="Accent6 123" xfId="17038"/>
    <cellStyle name="Accent6 124" xfId="17039"/>
    <cellStyle name="Accent6 125" xfId="17040"/>
    <cellStyle name="Accent6 126" xfId="17041"/>
    <cellStyle name="Accent6 127" xfId="17042"/>
    <cellStyle name="Accent6 128" xfId="17043"/>
    <cellStyle name="Accent6 129" xfId="17044"/>
    <cellStyle name="Accent6 13" xfId="10055"/>
    <cellStyle name="Accent6 130" xfId="17045"/>
    <cellStyle name="Accent6 131" xfId="17046"/>
    <cellStyle name="Accent6 132" xfId="17047"/>
    <cellStyle name="Accent6 133" xfId="17048"/>
    <cellStyle name="Accent6 134" xfId="17049"/>
    <cellStyle name="Accent6 135" xfId="17050"/>
    <cellStyle name="Accent6 136" xfId="17051"/>
    <cellStyle name="Accent6 137" xfId="17052"/>
    <cellStyle name="Accent6 138" xfId="17053"/>
    <cellStyle name="Accent6 139" xfId="17054"/>
    <cellStyle name="Accent6 14" xfId="10056"/>
    <cellStyle name="Accent6 140" xfId="17055"/>
    <cellStyle name="Accent6 141" xfId="17056"/>
    <cellStyle name="Accent6 142" xfId="17057"/>
    <cellStyle name="Accent6 143" xfId="17058"/>
    <cellStyle name="Accent6 144" xfId="17059"/>
    <cellStyle name="Accent6 145" xfId="17060"/>
    <cellStyle name="Accent6 146" xfId="17061"/>
    <cellStyle name="Accent6 147" xfId="17062"/>
    <cellStyle name="Accent6 148" xfId="17063"/>
    <cellStyle name="Accent6 149" xfId="17064"/>
    <cellStyle name="Accent6 15" xfId="10057"/>
    <cellStyle name="Accent6 150" xfId="17065"/>
    <cellStyle name="Accent6 151" xfId="17066"/>
    <cellStyle name="Accent6 152" xfId="17067"/>
    <cellStyle name="Accent6 153" xfId="17068"/>
    <cellStyle name="Accent6 154" xfId="17069"/>
    <cellStyle name="Accent6 155" xfId="17070"/>
    <cellStyle name="Accent6 156" xfId="17071"/>
    <cellStyle name="Accent6 157" xfId="17072"/>
    <cellStyle name="Accent6 158" xfId="17073"/>
    <cellStyle name="Accent6 159" xfId="17074"/>
    <cellStyle name="Accent6 16" xfId="10058"/>
    <cellStyle name="Accent6 16 2" xfId="17075"/>
    <cellStyle name="Accent6 16_County_Stop_Light_Chart_2012_02" xfId="17076"/>
    <cellStyle name="Accent6 160" xfId="17077"/>
    <cellStyle name="Accent6 161" xfId="17078"/>
    <cellStyle name="Accent6 162" xfId="17079"/>
    <cellStyle name="Accent6 163" xfId="17080"/>
    <cellStyle name="Accent6 164" xfId="17081"/>
    <cellStyle name="Accent6 165" xfId="17082"/>
    <cellStyle name="Accent6 166" xfId="17083"/>
    <cellStyle name="Accent6 167" xfId="17084"/>
    <cellStyle name="Accent6 168" xfId="17085"/>
    <cellStyle name="Accent6 169" xfId="17086"/>
    <cellStyle name="Accent6 17" xfId="10059"/>
    <cellStyle name="Accent6 170" xfId="17087"/>
    <cellStyle name="Accent6 171" xfId="17088"/>
    <cellStyle name="Accent6 172" xfId="17089"/>
    <cellStyle name="Accent6 173" xfId="17090"/>
    <cellStyle name="Accent6 174" xfId="17091"/>
    <cellStyle name="Accent6 175" xfId="17092"/>
    <cellStyle name="Accent6 176" xfId="17093"/>
    <cellStyle name="Accent6 177" xfId="17094"/>
    <cellStyle name="Accent6 178" xfId="17095"/>
    <cellStyle name="Accent6 179" xfId="17096"/>
    <cellStyle name="Accent6 18" xfId="10060"/>
    <cellStyle name="Accent6 180" xfId="17097"/>
    <cellStyle name="Accent6 181" xfId="17098"/>
    <cellStyle name="Accent6 182" xfId="17099"/>
    <cellStyle name="Accent6 183" xfId="17100"/>
    <cellStyle name="Accent6 184" xfId="17101"/>
    <cellStyle name="Accent6 185" xfId="17102"/>
    <cellStyle name="Accent6 186" xfId="17103"/>
    <cellStyle name="Accent6 187" xfId="17104"/>
    <cellStyle name="Accent6 188" xfId="17105"/>
    <cellStyle name="Accent6 189" xfId="17106"/>
    <cellStyle name="Accent6 19" xfId="10061"/>
    <cellStyle name="Accent6 190" xfId="17107"/>
    <cellStyle name="Accent6 191" xfId="17108"/>
    <cellStyle name="Accent6 192" xfId="17109"/>
    <cellStyle name="Accent6 193" xfId="17110"/>
    <cellStyle name="Accent6 194" xfId="17111"/>
    <cellStyle name="Accent6 195" xfId="17112"/>
    <cellStyle name="Accent6 196" xfId="17113"/>
    <cellStyle name="Accent6 197" xfId="17114"/>
    <cellStyle name="Accent6 198" xfId="17115"/>
    <cellStyle name="Accent6 199" xfId="17116"/>
    <cellStyle name="Accent6 2" xfId="2650"/>
    <cellStyle name="Accent6 2 2" xfId="2651"/>
    <cellStyle name="Accent6 2 2 2" xfId="10062"/>
    <cellStyle name="Accent6 2 3" xfId="10063"/>
    <cellStyle name="Accent6 20" xfId="10064"/>
    <cellStyle name="Accent6 200" xfId="17117"/>
    <cellStyle name="Accent6 201" xfId="17118"/>
    <cellStyle name="Accent6 202" xfId="17119"/>
    <cellStyle name="Accent6 203" xfId="17120"/>
    <cellStyle name="Accent6 204" xfId="17121"/>
    <cellStyle name="Accent6 205" xfId="17122"/>
    <cellStyle name="Accent6 206" xfId="17123"/>
    <cellStyle name="Accent6 207" xfId="17124"/>
    <cellStyle name="Accent6 208" xfId="17125"/>
    <cellStyle name="Accent6 209" xfId="17126"/>
    <cellStyle name="Accent6 21" xfId="10065"/>
    <cellStyle name="Accent6 210" xfId="17127"/>
    <cellStyle name="Accent6 211" xfId="17128"/>
    <cellStyle name="Accent6 212" xfId="17129"/>
    <cellStyle name="Accent6 213" xfId="17130"/>
    <cellStyle name="Accent6 214" xfId="17131"/>
    <cellStyle name="Accent6 215" xfId="17132"/>
    <cellStyle name="Accent6 216" xfId="17133"/>
    <cellStyle name="Accent6 217" xfId="17134"/>
    <cellStyle name="Accent6 218" xfId="17135"/>
    <cellStyle name="Accent6 219" xfId="17136"/>
    <cellStyle name="Accent6 22" xfId="10066"/>
    <cellStyle name="Accent6 220" xfId="17137"/>
    <cellStyle name="Accent6 221" xfId="17138"/>
    <cellStyle name="Accent6 222" xfId="17139"/>
    <cellStyle name="Accent6 223" xfId="17140"/>
    <cellStyle name="Accent6 224" xfId="17141"/>
    <cellStyle name="Accent6 225" xfId="17142"/>
    <cellStyle name="Accent6 226" xfId="17143"/>
    <cellStyle name="Accent6 227" xfId="17144"/>
    <cellStyle name="Accent6 228" xfId="17145"/>
    <cellStyle name="Accent6 229" xfId="17146"/>
    <cellStyle name="Accent6 23" xfId="10067"/>
    <cellStyle name="Accent6 230" xfId="17147"/>
    <cellStyle name="Accent6 231" xfId="17148"/>
    <cellStyle name="Accent6 232" xfId="17149"/>
    <cellStyle name="Accent6 233" xfId="17150"/>
    <cellStyle name="Accent6 234" xfId="17151"/>
    <cellStyle name="Accent6 235" xfId="17152"/>
    <cellStyle name="Accent6 236" xfId="17153"/>
    <cellStyle name="Accent6 237" xfId="17154"/>
    <cellStyle name="Accent6 238" xfId="17155"/>
    <cellStyle name="Accent6 239" xfId="17156"/>
    <cellStyle name="Accent6 24" xfId="10068"/>
    <cellStyle name="Accent6 240" xfId="17157"/>
    <cellStyle name="Accent6 241" xfId="17158"/>
    <cellStyle name="Accent6 242" xfId="17159"/>
    <cellStyle name="Accent6 243" xfId="17160"/>
    <cellStyle name="Accent6 244" xfId="17161"/>
    <cellStyle name="Accent6 245" xfId="17162"/>
    <cellStyle name="Accent6 246" xfId="17163"/>
    <cellStyle name="Accent6 247" xfId="17164"/>
    <cellStyle name="Accent6 248" xfId="17165"/>
    <cellStyle name="Accent6 249" xfId="17166"/>
    <cellStyle name="Accent6 25" xfId="10069"/>
    <cellStyle name="Accent6 250" xfId="17167"/>
    <cellStyle name="Accent6 251" xfId="17168"/>
    <cellStyle name="Accent6 252" xfId="17169"/>
    <cellStyle name="Accent6 253" xfId="17170"/>
    <cellStyle name="Accent6 254" xfId="17171"/>
    <cellStyle name="Accent6 255" xfId="17172"/>
    <cellStyle name="Accent6 256" xfId="17173"/>
    <cellStyle name="Accent6 257" xfId="17174"/>
    <cellStyle name="Accent6 258" xfId="17175"/>
    <cellStyle name="Accent6 259" xfId="17176"/>
    <cellStyle name="Accent6 26" xfId="10070"/>
    <cellStyle name="Accent6 260" xfId="17177"/>
    <cellStyle name="Accent6 261" xfId="17178"/>
    <cellStyle name="Accent6 262" xfId="17179"/>
    <cellStyle name="Accent6 263" xfId="17180"/>
    <cellStyle name="Accent6 264" xfId="17181"/>
    <cellStyle name="Accent6 265" xfId="17182"/>
    <cellStyle name="Accent6 266" xfId="17183"/>
    <cellStyle name="Accent6 267" xfId="17184"/>
    <cellStyle name="Accent6 268" xfId="17185"/>
    <cellStyle name="Accent6 269" xfId="17186"/>
    <cellStyle name="Accent6 27" xfId="10071"/>
    <cellStyle name="Accent6 270" xfId="17187"/>
    <cellStyle name="Accent6 271" xfId="17188"/>
    <cellStyle name="Accent6 272" xfId="17189"/>
    <cellStyle name="Accent6 273" xfId="17190"/>
    <cellStyle name="Accent6 274" xfId="17191"/>
    <cellStyle name="Accent6 275" xfId="17192"/>
    <cellStyle name="Accent6 276" xfId="17193"/>
    <cellStyle name="Accent6 277" xfId="17194"/>
    <cellStyle name="Accent6 278" xfId="17195"/>
    <cellStyle name="Accent6 279" xfId="17196"/>
    <cellStyle name="Accent6 28" xfId="10072"/>
    <cellStyle name="Accent6 280" xfId="17197"/>
    <cellStyle name="Accent6 281" xfId="17198"/>
    <cellStyle name="Accent6 282" xfId="17199"/>
    <cellStyle name="Accent6 283" xfId="17200"/>
    <cellStyle name="Accent6 284" xfId="17201"/>
    <cellStyle name="Accent6 285" xfId="17202"/>
    <cellStyle name="Accent6 286" xfId="17203"/>
    <cellStyle name="Accent6 287" xfId="17204"/>
    <cellStyle name="Accent6 288" xfId="17205"/>
    <cellStyle name="Accent6 289" xfId="17206"/>
    <cellStyle name="Accent6 29" xfId="10073"/>
    <cellStyle name="Accent6 290" xfId="17207"/>
    <cellStyle name="Accent6 291" xfId="17208"/>
    <cellStyle name="Accent6 292" xfId="17209"/>
    <cellStyle name="Accent6 293" xfId="17210"/>
    <cellStyle name="Accent6 294" xfId="17211"/>
    <cellStyle name="Accent6 295" xfId="17212"/>
    <cellStyle name="Accent6 296" xfId="17213"/>
    <cellStyle name="Accent6 297" xfId="17214"/>
    <cellStyle name="Accent6 298" xfId="17215"/>
    <cellStyle name="Accent6 299" xfId="17216"/>
    <cellStyle name="Accent6 3" xfId="2652"/>
    <cellStyle name="Accent6 3 2" xfId="2653"/>
    <cellStyle name="Accent6 3 3" xfId="10074"/>
    <cellStyle name="Accent6 3 4" xfId="10075"/>
    <cellStyle name="Accent6 30" xfId="10076"/>
    <cellStyle name="Accent6 300" xfId="17217"/>
    <cellStyle name="Accent6 301" xfId="17218"/>
    <cellStyle name="Accent6 302" xfId="17219"/>
    <cellStyle name="Accent6 303" xfId="17220"/>
    <cellStyle name="Accent6 304" xfId="17221"/>
    <cellStyle name="Accent6 305" xfId="17222"/>
    <cellStyle name="Accent6 306" xfId="17223"/>
    <cellStyle name="Accent6 307" xfId="17224"/>
    <cellStyle name="Accent6 308" xfId="17225"/>
    <cellStyle name="Accent6 309" xfId="17226"/>
    <cellStyle name="Accent6 31" xfId="10077"/>
    <cellStyle name="Accent6 310" xfId="17227"/>
    <cellStyle name="Accent6 311" xfId="17228"/>
    <cellStyle name="Accent6 312" xfId="17229"/>
    <cellStyle name="Accent6 313" xfId="17230"/>
    <cellStyle name="Accent6 314" xfId="17231"/>
    <cellStyle name="Accent6 315" xfId="17232"/>
    <cellStyle name="Accent6 316" xfId="17233"/>
    <cellStyle name="Accent6 317" xfId="17234"/>
    <cellStyle name="Accent6 318" xfId="17235"/>
    <cellStyle name="Accent6 319" xfId="17236"/>
    <cellStyle name="Accent6 32" xfId="10078"/>
    <cellStyle name="Accent6 320" xfId="17237"/>
    <cellStyle name="Accent6 321" xfId="17238"/>
    <cellStyle name="Accent6 322" xfId="17239"/>
    <cellStyle name="Accent6 323" xfId="17240"/>
    <cellStyle name="Accent6 324" xfId="17241"/>
    <cellStyle name="Accent6 325" xfId="17242"/>
    <cellStyle name="Accent6 326" xfId="17243"/>
    <cellStyle name="Accent6 327" xfId="17244"/>
    <cellStyle name="Accent6 328" xfId="17245"/>
    <cellStyle name="Accent6 329" xfId="17246"/>
    <cellStyle name="Accent6 33" xfId="10079"/>
    <cellStyle name="Accent6 330" xfId="17247"/>
    <cellStyle name="Accent6 331" xfId="17248"/>
    <cellStyle name="Accent6 332" xfId="17249"/>
    <cellStyle name="Accent6 333" xfId="17250"/>
    <cellStyle name="Accent6 334" xfId="17251"/>
    <cellStyle name="Accent6 335" xfId="17252"/>
    <cellStyle name="Accent6 336" xfId="17253"/>
    <cellStyle name="Accent6 337" xfId="17254"/>
    <cellStyle name="Accent6 338" xfId="17255"/>
    <cellStyle name="Accent6 339" xfId="17256"/>
    <cellStyle name="Accent6 34" xfId="10080"/>
    <cellStyle name="Accent6 340" xfId="17257"/>
    <cellStyle name="Accent6 341" xfId="17258"/>
    <cellStyle name="Accent6 342" xfId="17259"/>
    <cellStyle name="Accent6 343" xfId="17260"/>
    <cellStyle name="Accent6 344" xfId="17261"/>
    <cellStyle name="Accent6 345" xfId="17262"/>
    <cellStyle name="Accent6 346" xfId="17263"/>
    <cellStyle name="Accent6 347" xfId="17264"/>
    <cellStyle name="Accent6 348" xfId="17265"/>
    <cellStyle name="Accent6 349" xfId="17266"/>
    <cellStyle name="Accent6 35" xfId="10081"/>
    <cellStyle name="Accent6 350" xfId="17267"/>
    <cellStyle name="Accent6 351" xfId="17268"/>
    <cellStyle name="Accent6 352" xfId="17269"/>
    <cellStyle name="Accent6 353" xfId="17270"/>
    <cellStyle name="Accent6 354" xfId="17271"/>
    <cellStyle name="Accent6 355" xfId="17272"/>
    <cellStyle name="Accent6 356" xfId="17273"/>
    <cellStyle name="Accent6 357" xfId="17274"/>
    <cellStyle name="Accent6 358" xfId="17275"/>
    <cellStyle name="Accent6 359" xfId="17276"/>
    <cellStyle name="Accent6 36" xfId="10082"/>
    <cellStyle name="Accent6 360" xfId="17277"/>
    <cellStyle name="Accent6 361" xfId="17278"/>
    <cellStyle name="Accent6 362" xfId="17279"/>
    <cellStyle name="Accent6 363" xfId="17280"/>
    <cellStyle name="Accent6 364" xfId="17281"/>
    <cellStyle name="Accent6 365" xfId="17282"/>
    <cellStyle name="Accent6 366" xfId="17283"/>
    <cellStyle name="Accent6 367" xfId="17284"/>
    <cellStyle name="Accent6 368" xfId="17285"/>
    <cellStyle name="Accent6 369" xfId="17286"/>
    <cellStyle name="Accent6 37" xfId="10083"/>
    <cellStyle name="Accent6 370" xfId="17287"/>
    <cellStyle name="Accent6 371" xfId="17288"/>
    <cellStyle name="Accent6 372" xfId="17289"/>
    <cellStyle name="Accent6 373" xfId="17290"/>
    <cellStyle name="Accent6 374" xfId="17291"/>
    <cellStyle name="Accent6 375" xfId="17292"/>
    <cellStyle name="Accent6 376" xfId="17293"/>
    <cellStyle name="Accent6 377" xfId="17294"/>
    <cellStyle name="Accent6 378" xfId="17295"/>
    <cellStyle name="Accent6 379" xfId="17296"/>
    <cellStyle name="Accent6 38" xfId="10084"/>
    <cellStyle name="Accent6 380" xfId="17297"/>
    <cellStyle name="Accent6 381" xfId="17298"/>
    <cellStyle name="Accent6 382" xfId="17299"/>
    <cellStyle name="Accent6 383" xfId="17300"/>
    <cellStyle name="Accent6 384" xfId="17301"/>
    <cellStyle name="Accent6 385" xfId="17302"/>
    <cellStyle name="Accent6 386" xfId="17303"/>
    <cellStyle name="Accent6 387" xfId="17304"/>
    <cellStyle name="Accent6 388" xfId="17305"/>
    <cellStyle name="Accent6 389" xfId="17306"/>
    <cellStyle name="Accent6 39" xfId="10085"/>
    <cellStyle name="Accent6 390" xfId="17307"/>
    <cellStyle name="Accent6 391" xfId="17308"/>
    <cellStyle name="Accent6 392" xfId="17309"/>
    <cellStyle name="Accent6 393" xfId="17310"/>
    <cellStyle name="Accent6 394" xfId="17311"/>
    <cellStyle name="Accent6 395" xfId="17312"/>
    <cellStyle name="Accent6 396" xfId="17313"/>
    <cellStyle name="Accent6 397" xfId="17314"/>
    <cellStyle name="Accent6 398" xfId="17315"/>
    <cellStyle name="Accent6 399" xfId="17316"/>
    <cellStyle name="Accent6 4" xfId="2654"/>
    <cellStyle name="Accent6 4 2" xfId="2655"/>
    <cellStyle name="Accent6 4 3" xfId="10086"/>
    <cellStyle name="Accent6 40" xfId="10087"/>
    <cellStyle name="Accent6 400" xfId="17317"/>
    <cellStyle name="Accent6 401" xfId="17318"/>
    <cellStyle name="Accent6 402" xfId="17319"/>
    <cellStyle name="Accent6 403" xfId="17320"/>
    <cellStyle name="Accent6 404" xfId="17321"/>
    <cellStyle name="Accent6 405" xfId="17322"/>
    <cellStyle name="Accent6 406" xfId="17323"/>
    <cellStyle name="Accent6 407" xfId="17324"/>
    <cellStyle name="Accent6 408" xfId="17325"/>
    <cellStyle name="Accent6 409" xfId="17326"/>
    <cellStyle name="Accent6 41" xfId="10088"/>
    <cellStyle name="Accent6 410" xfId="17327"/>
    <cellStyle name="Accent6 411" xfId="17328"/>
    <cellStyle name="Accent6 412" xfId="17329"/>
    <cellStyle name="Accent6 413" xfId="17330"/>
    <cellStyle name="Accent6 414" xfId="17331"/>
    <cellStyle name="Accent6 415" xfId="17332"/>
    <cellStyle name="Accent6 416" xfId="17333"/>
    <cellStyle name="Accent6 417" xfId="17334"/>
    <cellStyle name="Accent6 418" xfId="17335"/>
    <cellStyle name="Accent6 419" xfId="17336"/>
    <cellStyle name="Accent6 42" xfId="10089"/>
    <cellStyle name="Accent6 420" xfId="17337"/>
    <cellStyle name="Accent6 421" xfId="17338"/>
    <cellStyle name="Accent6 422" xfId="17339"/>
    <cellStyle name="Accent6 423" xfId="17340"/>
    <cellStyle name="Accent6 424" xfId="17341"/>
    <cellStyle name="Accent6 425" xfId="17342"/>
    <cellStyle name="Accent6 426" xfId="17343"/>
    <cellStyle name="Accent6 427" xfId="17344"/>
    <cellStyle name="Accent6 428" xfId="17345"/>
    <cellStyle name="Accent6 429" xfId="17346"/>
    <cellStyle name="Accent6 43" xfId="10090"/>
    <cellStyle name="Accent6 430" xfId="17347"/>
    <cellStyle name="Accent6 431" xfId="17348"/>
    <cellStyle name="Accent6 432" xfId="17349"/>
    <cellStyle name="Accent6 433" xfId="17350"/>
    <cellStyle name="Accent6 434" xfId="17351"/>
    <cellStyle name="Accent6 435" xfId="17352"/>
    <cellStyle name="Accent6 436" xfId="17353"/>
    <cellStyle name="Accent6 437" xfId="17354"/>
    <cellStyle name="Accent6 438" xfId="17355"/>
    <cellStyle name="Accent6 439" xfId="17356"/>
    <cellStyle name="Accent6 44" xfId="10091"/>
    <cellStyle name="Accent6 440" xfId="17357"/>
    <cellStyle name="Accent6 441" xfId="17358"/>
    <cellStyle name="Accent6 442" xfId="17359"/>
    <cellStyle name="Accent6 443" xfId="17360"/>
    <cellStyle name="Accent6 444" xfId="17361"/>
    <cellStyle name="Accent6 445" xfId="17362"/>
    <cellStyle name="Accent6 446" xfId="17363"/>
    <cellStyle name="Accent6 447" xfId="17364"/>
    <cellStyle name="Accent6 448" xfId="17365"/>
    <cellStyle name="Accent6 449" xfId="17366"/>
    <cellStyle name="Accent6 45" xfId="10092"/>
    <cellStyle name="Accent6 450" xfId="17367"/>
    <cellStyle name="Accent6 451" xfId="17368"/>
    <cellStyle name="Accent6 452" xfId="17369"/>
    <cellStyle name="Accent6 453" xfId="17370"/>
    <cellStyle name="Accent6 454" xfId="17371"/>
    <cellStyle name="Accent6 455" xfId="17372"/>
    <cellStyle name="Accent6 456" xfId="17373"/>
    <cellStyle name="Accent6 457" xfId="17374"/>
    <cellStyle name="Accent6 458" xfId="17375"/>
    <cellStyle name="Accent6 459" xfId="17376"/>
    <cellStyle name="Accent6 46" xfId="10093"/>
    <cellStyle name="Accent6 460" xfId="17377"/>
    <cellStyle name="Accent6 461" xfId="17378"/>
    <cellStyle name="Accent6 462" xfId="17379"/>
    <cellStyle name="Accent6 463" xfId="17380"/>
    <cellStyle name="Accent6 464" xfId="17381"/>
    <cellStyle name="Accent6 465" xfId="17382"/>
    <cellStyle name="Accent6 466" xfId="17383"/>
    <cellStyle name="Accent6 467" xfId="17384"/>
    <cellStyle name="Accent6 468" xfId="17385"/>
    <cellStyle name="Accent6 469" xfId="17386"/>
    <cellStyle name="Accent6 47" xfId="10094"/>
    <cellStyle name="Accent6 470" xfId="17387"/>
    <cellStyle name="Accent6 471" xfId="17388"/>
    <cellStyle name="Accent6 472" xfId="17389"/>
    <cellStyle name="Accent6 473" xfId="17390"/>
    <cellStyle name="Accent6 474" xfId="17391"/>
    <cellStyle name="Accent6 475" xfId="17392"/>
    <cellStyle name="Accent6 476" xfId="17393"/>
    <cellStyle name="Accent6 477" xfId="17394"/>
    <cellStyle name="Accent6 478" xfId="17395"/>
    <cellStyle name="Accent6 479" xfId="17396"/>
    <cellStyle name="Accent6 48" xfId="10095"/>
    <cellStyle name="Accent6 480" xfId="17397"/>
    <cellStyle name="Accent6 481" xfId="17398"/>
    <cellStyle name="Accent6 482" xfId="17399"/>
    <cellStyle name="Accent6 483" xfId="17400"/>
    <cellStyle name="Accent6 484" xfId="17401"/>
    <cellStyle name="Accent6 485" xfId="17402"/>
    <cellStyle name="Accent6 486" xfId="17403"/>
    <cellStyle name="Accent6 487" xfId="17404"/>
    <cellStyle name="Accent6 488" xfId="17405"/>
    <cellStyle name="Accent6 489" xfId="17406"/>
    <cellStyle name="Accent6 49" xfId="10096"/>
    <cellStyle name="Accent6 490" xfId="17407"/>
    <cellStyle name="Accent6 491" xfId="17408"/>
    <cellStyle name="Accent6 492" xfId="17409"/>
    <cellStyle name="Accent6 493" xfId="17410"/>
    <cellStyle name="Accent6 494" xfId="17411"/>
    <cellStyle name="Accent6 495" xfId="17412"/>
    <cellStyle name="Accent6 496" xfId="17413"/>
    <cellStyle name="Accent6 497" xfId="17414"/>
    <cellStyle name="Accent6 498" xfId="17415"/>
    <cellStyle name="Accent6 499" xfId="17416"/>
    <cellStyle name="Accent6 5" xfId="2656"/>
    <cellStyle name="Accent6 50" xfId="10097"/>
    <cellStyle name="Accent6 500" xfId="17417"/>
    <cellStyle name="Accent6 501" xfId="17418"/>
    <cellStyle name="Accent6 502" xfId="17419"/>
    <cellStyle name="Accent6 503" xfId="17420"/>
    <cellStyle name="Accent6 504" xfId="17421"/>
    <cellStyle name="Accent6 505" xfId="17422"/>
    <cellStyle name="Accent6 506" xfId="17423"/>
    <cellStyle name="Accent6 507" xfId="17424"/>
    <cellStyle name="Accent6 508" xfId="17425"/>
    <cellStyle name="Accent6 509" xfId="17426"/>
    <cellStyle name="Accent6 51" xfId="10098"/>
    <cellStyle name="Accent6 510" xfId="17427"/>
    <cellStyle name="Accent6 511" xfId="17428"/>
    <cellStyle name="Accent6 512" xfId="17429"/>
    <cellStyle name="Accent6 513" xfId="17430"/>
    <cellStyle name="Accent6 514" xfId="17431"/>
    <cellStyle name="Accent6 515" xfId="17432"/>
    <cellStyle name="Accent6 516" xfId="17433"/>
    <cellStyle name="Accent6 517" xfId="17434"/>
    <cellStyle name="Accent6 518" xfId="17435"/>
    <cellStyle name="Accent6 519" xfId="17436"/>
    <cellStyle name="Accent6 52" xfId="10099"/>
    <cellStyle name="Accent6 520" xfId="17437"/>
    <cellStyle name="Accent6 521" xfId="17438"/>
    <cellStyle name="Accent6 522" xfId="17439"/>
    <cellStyle name="Accent6 523" xfId="17440"/>
    <cellStyle name="Accent6 524" xfId="17441"/>
    <cellStyle name="Accent6 525" xfId="17442"/>
    <cellStyle name="Accent6 526" xfId="17443"/>
    <cellStyle name="Accent6 527" xfId="17444"/>
    <cellStyle name="Accent6 528" xfId="17445"/>
    <cellStyle name="Accent6 529" xfId="17446"/>
    <cellStyle name="Accent6 53" xfId="10100"/>
    <cellStyle name="Accent6 530" xfId="17447"/>
    <cellStyle name="Accent6 531" xfId="17448"/>
    <cellStyle name="Accent6 532" xfId="17449"/>
    <cellStyle name="Accent6 533" xfId="17450"/>
    <cellStyle name="Accent6 534" xfId="17451"/>
    <cellStyle name="Accent6 535" xfId="17452"/>
    <cellStyle name="Accent6 536" xfId="17453"/>
    <cellStyle name="Accent6 537" xfId="17454"/>
    <cellStyle name="Accent6 538" xfId="17455"/>
    <cellStyle name="Accent6 539" xfId="17456"/>
    <cellStyle name="Accent6 54" xfId="10101"/>
    <cellStyle name="Accent6 540" xfId="17457"/>
    <cellStyle name="Accent6 541" xfId="17458"/>
    <cellStyle name="Accent6 542" xfId="17459"/>
    <cellStyle name="Accent6 543" xfId="17460"/>
    <cellStyle name="Accent6 544" xfId="17461"/>
    <cellStyle name="Accent6 545" xfId="17462"/>
    <cellStyle name="Accent6 546" xfId="17463"/>
    <cellStyle name="Accent6 547" xfId="17464"/>
    <cellStyle name="Accent6 548" xfId="17465"/>
    <cellStyle name="Accent6 549" xfId="17466"/>
    <cellStyle name="Accent6 55" xfId="10102"/>
    <cellStyle name="Accent6 550" xfId="17467"/>
    <cellStyle name="Accent6 551" xfId="17468"/>
    <cellStyle name="Accent6 552" xfId="17469"/>
    <cellStyle name="Accent6 553" xfId="17470"/>
    <cellStyle name="Accent6 554" xfId="17471"/>
    <cellStyle name="Accent6 555" xfId="17472"/>
    <cellStyle name="Accent6 556" xfId="17473"/>
    <cellStyle name="Accent6 557" xfId="17474"/>
    <cellStyle name="Accent6 558" xfId="17475"/>
    <cellStyle name="Accent6 559" xfId="17476"/>
    <cellStyle name="Accent6 56" xfId="10103"/>
    <cellStyle name="Accent6 560" xfId="17477"/>
    <cellStyle name="Accent6 561" xfId="17478"/>
    <cellStyle name="Accent6 562" xfId="17479"/>
    <cellStyle name="Accent6 563" xfId="17480"/>
    <cellStyle name="Accent6 564" xfId="17481"/>
    <cellStyle name="Accent6 565" xfId="17482"/>
    <cellStyle name="Accent6 566" xfId="17483"/>
    <cellStyle name="Accent6 567" xfId="17484"/>
    <cellStyle name="Accent6 568" xfId="17485"/>
    <cellStyle name="Accent6 569" xfId="17486"/>
    <cellStyle name="Accent6 57" xfId="10104"/>
    <cellStyle name="Accent6 570" xfId="17487"/>
    <cellStyle name="Accent6 571" xfId="17488"/>
    <cellStyle name="Accent6 572" xfId="17489"/>
    <cellStyle name="Accent6 573" xfId="17490"/>
    <cellStyle name="Accent6 574" xfId="17491"/>
    <cellStyle name="Accent6 575" xfId="17492"/>
    <cellStyle name="Accent6 576" xfId="17493"/>
    <cellStyle name="Accent6 577" xfId="17494"/>
    <cellStyle name="Accent6 578" xfId="17495"/>
    <cellStyle name="Accent6 579" xfId="17496"/>
    <cellStyle name="Accent6 58" xfId="10105"/>
    <cellStyle name="Accent6 580" xfId="17497"/>
    <cellStyle name="Accent6 581" xfId="17498"/>
    <cellStyle name="Accent6 582" xfId="17499"/>
    <cellStyle name="Accent6 583" xfId="17500"/>
    <cellStyle name="Accent6 584" xfId="17501"/>
    <cellStyle name="Accent6 585" xfId="17502"/>
    <cellStyle name="Accent6 586" xfId="17503"/>
    <cellStyle name="Accent6 587" xfId="17504"/>
    <cellStyle name="Accent6 588" xfId="17505"/>
    <cellStyle name="Accent6 589" xfId="17506"/>
    <cellStyle name="Accent6 59" xfId="10106"/>
    <cellStyle name="Accent6 590" xfId="17507"/>
    <cellStyle name="Accent6 591" xfId="17508"/>
    <cellStyle name="Accent6 592" xfId="17509"/>
    <cellStyle name="Accent6 593" xfId="17510"/>
    <cellStyle name="Accent6 594" xfId="17511"/>
    <cellStyle name="Accent6 595" xfId="17512"/>
    <cellStyle name="Accent6 6" xfId="2657"/>
    <cellStyle name="Accent6 60" xfId="10107"/>
    <cellStyle name="Accent6 61" xfId="10108"/>
    <cellStyle name="Accent6 62" xfId="10109"/>
    <cellStyle name="Accent6 63" xfId="10110"/>
    <cellStyle name="Accent6 64" xfId="10111"/>
    <cellStyle name="Accent6 65" xfId="17513"/>
    <cellStyle name="Accent6 66" xfId="17514"/>
    <cellStyle name="Accent6 67" xfId="17515"/>
    <cellStyle name="Accent6 68" xfId="17516"/>
    <cellStyle name="Accent6 69" xfId="17517"/>
    <cellStyle name="Accent6 7" xfId="2658"/>
    <cellStyle name="Accent6 70" xfId="17518"/>
    <cellStyle name="Accent6 71" xfId="17519"/>
    <cellStyle name="Accent6 72" xfId="17520"/>
    <cellStyle name="Accent6 73" xfId="17521"/>
    <cellStyle name="Accent6 74" xfId="17522"/>
    <cellStyle name="Accent6 75" xfId="17523"/>
    <cellStyle name="Accent6 76" xfId="17524"/>
    <cellStyle name="Accent6 77" xfId="17525"/>
    <cellStyle name="Accent6 78" xfId="17526"/>
    <cellStyle name="Accent6 79" xfId="17527"/>
    <cellStyle name="Accent6 8" xfId="2659"/>
    <cellStyle name="Accent6 80" xfId="17528"/>
    <cellStyle name="Accent6 81" xfId="17529"/>
    <cellStyle name="Accent6 82" xfId="17530"/>
    <cellStyle name="Accent6 83" xfId="17531"/>
    <cellStyle name="Accent6 84" xfId="17532"/>
    <cellStyle name="Accent6 85" xfId="17533"/>
    <cellStyle name="Accent6 86" xfId="17534"/>
    <cellStyle name="Accent6 87" xfId="17535"/>
    <cellStyle name="Accent6 88" xfId="17536"/>
    <cellStyle name="Accent6 89" xfId="17537"/>
    <cellStyle name="Accent6 9" xfId="2660"/>
    <cellStyle name="Accent6 90" xfId="17538"/>
    <cellStyle name="Accent6 91" xfId="17539"/>
    <cellStyle name="Accent6 92" xfId="17540"/>
    <cellStyle name="Accent6 93" xfId="17541"/>
    <cellStyle name="Accent6 94" xfId="17542"/>
    <cellStyle name="Accent6 95" xfId="17543"/>
    <cellStyle name="Accent6 96" xfId="17544"/>
    <cellStyle name="Accent6 97" xfId="17545"/>
    <cellStyle name="Accent6 98" xfId="17546"/>
    <cellStyle name="Accent6 99" xfId="17547"/>
    <cellStyle name="Arial 10" xfId="17548"/>
    <cellStyle name="Arial 10 2" xfId="17549"/>
    <cellStyle name="Arial 12" xfId="17550"/>
    <cellStyle name="Bad 10" xfId="10112"/>
    <cellStyle name="Bad 11" xfId="10113"/>
    <cellStyle name="Bad 12" xfId="10114"/>
    <cellStyle name="Bad 13" xfId="10115"/>
    <cellStyle name="Bad 14" xfId="10116"/>
    <cellStyle name="Bad 15" xfId="10117"/>
    <cellStyle name="Bad 16" xfId="10118"/>
    <cellStyle name="Bad 17" xfId="10119"/>
    <cellStyle name="Bad 18" xfId="10120"/>
    <cellStyle name="Bad 19" xfId="10121"/>
    <cellStyle name="Bad 2" xfId="2661"/>
    <cellStyle name="Bad 2 2" xfId="2662"/>
    <cellStyle name="Bad 2 2 2" xfId="10122"/>
    <cellStyle name="Bad 2 3" xfId="10123"/>
    <cellStyle name="Bad 20" xfId="10124"/>
    <cellStyle name="Bad 21" xfId="10125"/>
    <cellStyle name="Bad 22" xfId="10126"/>
    <cellStyle name="Bad 23" xfId="10127"/>
    <cellStyle name="Bad 24" xfId="10128"/>
    <cellStyle name="Bad 25" xfId="10129"/>
    <cellStyle name="Bad 26" xfId="10130"/>
    <cellStyle name="Bad 27" xfId="10131"/>
    <cellStyle name="Bad 28" xfId="10132"/>
    <cellStyle name="Bad 29" xfId="10133"/>
    <cellStyle name="Bad 3" xfId="2663"/>
    <cellStyle name="Bad 3 2" xfId="2664"/>
    <cellStyle name="Bad 3 3" xfId="10134"/>
    <cellStyle name="Bad 3 4" xfId="10135"/>
    <cellStyle name="Bad 30" xfId="10136"/>
    <cellStyle name="Bad 31" xfId="10137"/>
    <cellStyle name="Bad 32" xfId="10138"/>
    <cellStyle name="Bad 33" xfId="10139"/>
    <cellStyle name="Bad 34" xfId="10140"/>
    <cellStyle name="Bad 35" xfId="10141"/>
    <cellStyle name="Bad 36" xfId="10142"/>
    <cellStyle name="Bad 37" xfId="10143"/>
    <cellStyle name="Bad 38" xfId="10144"/>
    <cellStyle name="Bad 39" xfId="10145"/>
    <cellStyle name="Bad 4" xfId="10146"/>
    <cellStyle name="Bad 40" xfId="10147"/>
    <cellStyle name="Bad 41" xfId="10148"/>
    <cellStyle name="Bad 42" xfId="10149"/>
    <cellStyle name="Bad 43" xfId="10150"/>
    <cellStyle name="Bad 44" xfId="10151"/>
    <cellStyle name="Bad 45" xfId="10152"/>
    <cellStyle name="Bad 46" xfId="10153"/>
    <cellStyle name="Bad 47" xfId="10154"/>
    <cellStyle name="Bad 48" xfId="10155"/>
    <cellStyle name="Bad 49" xfId="10156"/>
    <cellStyle name="Bad 5" xfId="10157"/>
    <cellStyle name="Bad 50" xfId="10158"/>
    <cellStyle name="Bad 51" xfId="10159"/>
    <cellStyle name="Bad 52" xfId="10160"/>
    <cellStyle name="Bad 53" xfId="10161"/>
    <cellStyle name="Bad 54" xfId="10162"/>
    <cellStyle name="Bad 55" xfId="10163"/>
    <cellStyle name="Bad 56" xfId="10164"/>
    <cellStyle name="Bad 57" xfId="10165"/>
    <cellStyle name="Bad 58" xfId="10166"/>
    <cellStyle name="Bad 59" xfId="10167"/>
    <cellStyle name="Bad 6" xfId="10168"/>
    <cellStyle name="Bad 60" xfId="10169"/>
    <cellStyle name="Bad 61" xfId="10170"/>
    <cellStyle name="Bad 62" xfId="10171"/>
    <cellStyle name="Bad 63" xfId="10172"/>
    <cellStyle name="Bad 64" xfId="10173"/>
    <cellStyle name="Bad 7" xfId="10174"/>
    <cellStyle name="Bad 8" xfId="10175"/>
    <cellStyle name="Bad 9" xfId="10176"/>
    <cellStyle name="blank" xfId="10177"/>
    <cellStyle name="bld-li - Style4" xfId="10178"/>
    <cellStyle name="Blue" xfId="17551"/>
    <cellStyle name="Body: normal cell" xfId="10179"/>
    <cellStyle name="Bold/Border" xfId="17552"/>
    <cellStyle name="Border Heavy" xfId="17553"/>
    <cellStyle name="Border Thin" xfId="17554"/>
    <cellStyle name="British Pound" xfId="17555"/>
    <cellStyle name="Bullet" xfId="17556"/>
    <cellStyle name="Bullet 2" xfId="17557"/>
    <cellStyle name="Calc Currency (0)" xfId="2665"/>
    <cellStyle name="Calc Currency (0) 2" xfId="2666"/>
    <cellStyle name="Calc Currency (0) 2 2" xfId="10180"/>
    <cellStyle name="Calc Currency (0) 2 3" xfId="10181"/>
    <cellStyle name="Calc Currency (0) 3" xfId="10182"/>
    <cellStyle name="Calc Currency (0) 4" xfId="10183"/>
    <cellStyle name="Calculation 10" xfId="10184"/>
    <cellStyle name="Calculation 11" xfId="10185"/>
    <cellStyle name="Calculation 12" xfId="10186"/>
    <cellStyle name="Calculation 13" xfId="10187"/>
    <cellStyle name="Calculation 14" xfId="10188"/>
    <cellStyle name="Calculation 15" xfId="10189"/>
    <cellStyle name="Calculation 16" xfId="10190"/>
    <cellStyle name="Calculation 17" xfId="10191"/>
    <cellStyle name="Calculation 18" xfId="10192"/>
    <cellStyle name="Calculation 19" xfId="10193"/>
    <cellStyle name="Calculation 2" xfId="2667"/>
    <cellStyle name="Calculation 2 2" xfId="2668"/>
    <cellStyle name="Calculation 2 2 2" xfId="10194"/>
    <cellStyle name="Calculation 2 2 3" xfId="10195"/>
    <cellStyle name="Calculation 2 3" xfId="2669"/>
    <cellStyle name="Calculation 2 3 2" xfId="2670"/>
    <cellStyle name="Calculation 2 3 3" xfId="10196"/>
    <cellStyle name="Calculation 2 3 4" xfId="10197"/>
    <cellStyle name="Calculation 2 4" xfId="2671"/>
    <cellStyle name="Calculation 2 4 2" xfId="10198"/>
    <cellStyle name="Calculation 2 4 3" xfId="10199"/>
    <cellStyle name="Calculation 2 5" xfId="10200"/>
    <cellStyle name="Calculation 20" xfId="10201"/>
    <cellStyle name="Calculation 21" xfId="10202"/>
    <cellStyle name="Calculation 22" xfId="10203"/>
    <cellStyle name="Calculation 23" xfId="10204"/>
    <cellStyle name="Calculation 24" xfId="10205"/>
    <cellStyle name="Calculation 25" xfId="10206"/>
    <cellStyle name="Calculation 26" xfId="10207"/>
    <cellStyle name="Calculation 27" xfId="10208"/>
    <cellStyle name="Calculation 28" xfId="10209"/>
    <cellStyle name="Calculation 29" xfId="10210"/>
    <cellStyle name="Calculation 3" xfId="2672"/>
    <cellStyle name="Calculation 3 2" xfId="2673"/>
    <cellStyle name="Calculation 3 3" xfId="10211"/>
    <cellStyle name="Calculation 3 4" xfId="10212"/>
    <cellStyle name="Calculation 30" xfId="10213"/>
    <cellStyle name="Calculation 31" xfId="10214"/>
    <cellStyle name="Calculation 32" xfId="10215"/>
    <cellStyle name="Calculation 33" xfId="10216"/>
    <cellStyle name="Calculation 34" xfId="10217"/>
    <cellStyle name="Calculation 35" xfId="10218"/>
    <cellStyle name="Calculation 36" xfId="10219"/>
    <cellStyle name="Calculation 37" xfId="10220"/>
    <cellStyle name="Calculation 38" xfId="10221"/>
    <cellStyle name="Calculation 39" xfId="10222"/>
    <cellStyle name="Calculation 4" xfId="2674"/>
    <cellStyle name="Calculation 4 2" xfId="2675"/>
    <cellStyle name="Calculation 4 2 2" xfId="10223"/>
    <cellStyle name="Calculation 4 2 3" xfId="10224"/>
    <cellStyle name="Calculation 4 3" xfId="2676"/>
    <cellStyle name="Calculation 4 3 2" xfId="10225"/>
    <cellStyle name="Calculation 4 3 3" xfId="10226"/>
    <cellStyle name="Calculation 4 4" xfId="2677"/>
    <cellStyle name="Calculation 4 4 2" xfId="10227"/>
    <cellStyle name="Calculation 4 4 3" xfId="10228"/>
    <cellStyle name="Calculation 40" xfId="10229"/>
    <cellStyle name="Calculation 41" xfId="10230"/>
    <cellStyle name="Calculation 42" xfId="10231"/>
    <cellStyle name="Calculation 43" xfId="10232"/>
    <cellStyle name="Calculation 44" xfId="10233"/>
    <cellStyle name="Calculation 45" xfId="10234"/>
    <cellStyle name="Calculation 46" xfId="10235"/>
    <cellStyle name="Calculation 47" xfId="10236"/>
    <cellStyle name="Calculation 48" xfId="10237"/>
    <cellStyle name="Calculation 49" xfId="10238"/>
    <cellStyle name="Calculation 5" xfId="2678"/>
    <cellStyle name="Calculation 5 2" xfId="10239"/>
    <cellStyle name="Calculation 5 3" xfId="10240"/>
    <cellStyle name="Calculation 50" xfId="10241"/>
    <cellStyle name="Calculation 51" xfId="10242"/>
    <cellStyle name="Calculation 52" xfId="10243"/>
    <cellStyle name="Calculation 53" xfId="10244"/>
    <cellStyle name="Calculation 54" xfId="10245"/>
    <cellStyle name="Calculation 55" xfId="10246"/>
    <cellStyle name="Calculation 56" xfId="10247"/>
    <cellStyle name="Calculation 57" xfId="10248"/>
    <cellStyle name="Calculation 58" xfId="10249"/>
    <cellStyle name="Calculation 59" xfId="10250"/>
    <cellStyle name="Calculation 6" xfId="10251"/>
    <cellStyle name="Calculation 6 2" xfId="10252"/>
    <cellStyle name="Calculation 6 3" xfId="17558"/>
    <cellStyle name="Calculation 60" xfId="10253"/>
    <cellStyle name="Calculation 61" xfId="10254"/>
    <cellStyle name="Calculation 62" xfId="10255"/>
    <cellStyle name="Calculation 63" xfId="10256"/>
    <cellStyle name="Calculation 64" xfId="10257"/>
    <cellStyle name="Calculation 65" xfId="10258"/>
    <cellStyle name="Calculation 66" xfId="10259"/>
    <cellStyle name="Calculation 67" xfId="20145"/>
    <cellStyle name="Calculation 7" xfId="10260"/>
    <cellStyle name="Calculation 7 2" xfId="17559"/>
    <cellStyle name="Calculation 8" xfId="10261"/>
    <cellStyle name="Calculation 9" xfId="10262"/>
    <cellStyle name="Calculation 9 2" xfId="10263"/>
    <cellStyle name="Cash" xfId="17560"/>
    <cellStyle name="Cash 2" xfId="17561"/>
    <cellStyle name="Check Cell 10" xfId="10264"/>
    <cellStyle name="Check Cell 11" xfId="10265"/>
    <cellStyle name="Check Cell 12" xfId="10266"/>
    <cellStyle name="Check Cell 13" xfId="10267"/>
    <cellStyle name="Check Cell 14" xfId="10268"/>
    <cellStyle name="Check Cell 15" xfId="10269"/>
    <cellStyle name="Check Cell 16" xfId="10270"/>
    <cellStyle name="Check Cell 17" xfId="10271"/>
    <cellStyle name="Check Cell 18" xfId="10272"/>
    <cellStyle name="Check Cell 19" xfId="10273"/>
    <cellStyle name="Check Cell 2" xfId="2679"/>
    <cellStyle name="Check Cell 2 2" xfId="2680"/>
    <cellStyle name="Check Cell 2 2 2" xfId="10274"/>
    <cellStyle name="Check Cell 2 2 3" xfId="10275"/>
    <cellStyle name="Check Cell 2 3" xfId="10276"/>
    <cellStyle name="Check Cell 20" xfId="10277"/>
    <cellStyle name="Check Cell 21" xfId="10278"/>
    <cellStyle name="Check Cell 22" xfId="10279"/>
    <cellStyle name="Check Cell 23" xfId="10280"/>
    <cellStyle name="Check Cell 24" xfId="10281"/>
    <cellStyle name="Check Cell 25" xfId="10282"/>
    <cellStyle name="Check Cell 26" xfId="10283"/>
    <cellStyle name="Check Cell 27" xfId="10284"/>
    <cellStyle name="Check Cell 28" xfId="10285"/>
    <cellStyle name="Check Cell 29" xfId="10286"/>
    <cellStyle name="Check Cell 3" xfId="2681"/>
    <cellStyle name="Check Cell 3 2" xfId="17562"/>
    <cellStyle name="Check Cell 30" xfId="10287"/>
    <cellStyle name="Check Cell 31" xfId="10288"/>
    <cellStyle name="Check Cell 32" xfId="10289"/>
    <cellStyle name="Check Cell 33" xfId="10290"/>
    <cellStyle name="Check Cell 34" xfId="10291"/>
    <cellStyle name="Check Cell 35" xfId="10292"/>
    <cellStyle name="Check Cell 36" xfId="10293"/>
    <cellStyle name="Check Cell 37" xfId="10294"/>
    <cellStyle name="Check Cell 38" xfId="10295"/>
    <cellStyle name="Check Cell 39" xfId="10296"/>
    <cellStyle name="Check Cell 4" xfId="10297"/>
    <cellStyle name="Check Cell 40" xfId="10298"/>
    <cellStyle name="Check Cell 41" xfId="10299"/>
    <cellStyle name="Check Cell 42" xfId="10300"/>
    <cellStyle name="Check Cell 43" xfId="10301"/>
    <cellStyle name="Check Cell 44" xfId="10302"/>
    <cellStyle name="Check Cell 45" xfId="10303"/>
    <cellStyle name="Check Cell 46" xfId="10304"/>
    <cellStyle name="Check Cell 47" xfId="10305"/>
    <cellStyle name="Check Cell 48" xfId="10306"/>
    <cellStyle name="Check Cell 49" xfId="10307"/>
    <cellStyle name="Check Cell 5" xfId="10308"/>
    <cellStyle name="Check Cell 50" xfId="10309"/>
    <cellStyle name="Check Cell 51" xfId="10310"/>
    <cellStyle name="Check Cell 52" xfId="10311"/>
    <cellStyle name="Check Cell 53" xfId="10312"/>
    <cellStyle name="Check Cell 54" xfId="10313"/>
    <cellStyle name="Check Cell 55" xfId="10314"/>
    <cellStyle name="Check Cell 56" xfId="10315"/>
    <cellStyle name="Check Cell 57" xfId="10316"/>
    <cellStyle name="Check Cell 58" xfId="10317"/>
    <cellStyle name="Check Cell 59" xfId="10318"/>
    <cellStyle name="Check Cell 6" xfId="10319"/>
    <cellStyle name="Check Cell 60" xfId="10320"/>
    <cellStyle name="Check Cell 61" xfId="10321"/>
    <cellStyle name="Check Cell 62" xfId="10322"/>
    <cellStyle name="Check Cell 63" xfId="10323"/>
    <cellStyle name="Check Cell 64" xfId="10324"/>
    <cellStyle name="Check Cell 7" xfId="10325"/>
    <cellStyle name="Check Cell 8" xfId="10326"/>
    <cellStyle name="Check Cell 9" xfId="10327"/>
    <cellStyle name="CheckCell" xfId="9"/>
    <cellStyle name="CheckCell 2" xfId="2682"/>
    <cellStyle name="CheckCell 2 2" xfId="10328"/>
    <cellStyle name="CheckCell 2 3" xfId="10329"/>
    <cellStyle name="CheckCell 3" xfId="10330"/>
    <cellStyle name="CheckCell 4" xfId="10331"/>
    <cellStyle name="CheckCell_Electric Rev Req Model (2009 GRC) Rebuttal" xfId="10332"/>
    <cellStyle name="Comma" xfId="20140" builtinId="3"/>
    <cellStyle name="Comma  - Style1" xfId="17563"/>
    <cellStyle name="Comma  - Style1 2" xfId="17564"/>
    <cellStyle name="Comma  - Style1 2 2" xfId="17565"/>
    <cellStyle name="Comma  - Style1 2_2011 Operations Snapshot" xfId="17566"/>
    <cellStyle name="Comma  - Style1 3" xfId="17567"/>
    <cellStyle name="Comma  - Style1 3 2" xfId="17568"/>
    <cellStyle name="Comma  - Style1 3 2 2" xfId="17569"/>
    <cellStyle name="Comma  - Style1 3 2_County_Stop_Light_Chart_2012_02" xfId="17570"/>
    <cellStyle name="Comma  - Style1 4" xfId="17571"/>
    <cellStyle name="Comma  - Style1 4 2" xfId="17572"/>
    <cellStyle name="Comma  - Style1 4 3" xfId="17573"/>
    <cellStyle name="Comma  - Style1 4_2012 Operations Snapshot" xfId="17574"/>
    <cellStyle name="Comma  - Style1 5" xfId="17575"/>
    <cellStyle name="Comma  - Style1 5 2" xfId="17576"/>
    <cellStyle name="Comma  - Style1 5_VarX" xfId="17577"/>
    <cellStyle name="Comma  - Style1 6" xfId="17578"/>
    <cellStyle name="Comma  - Style1_2012 Jan CAP ASM Report" xfId="17579"/>
    <cellStyle name="Comma  - Style2" xfId="17580"/>
    <cellStyle name="Comma  - Style2 2" xfId="17581"/>
    <cellStyle name="Comma  - Style2 2 2" xfId="17582"/>
    <cellStyle name="Comma  - Style2 2_2011 Operations Snapshot" xfId="17583"/>
    <cellStyle name="Comma  - Style2 3" xfId="17584"/>
    <cellStyle name="Comma  - Style2 3 2" xfId="17585"/>
    <cellStyle name="Comma  - Style2 3 2 2" xfId="17586"/>
    <cellStyle name="Comma  - Style2 3 2_County_Stop_Light_Chart_2012_02" xfId="17587"/>
    <cellStyle name="Comma  - Style2 4" xfId="17588"/>
    <cellStyle name="Comma  - Style2 4 2" xfId="17589"/>
    <cellStyle name="Comma  - Style2 4 3" xfId="17590"/>
    <cellStyle name="Comma  - Style2 4_2012 Operations Snapshot" xfId="17591"/>
    <cellStyle name="Comma  - Style2 5" xfId="17592"/>
    <cellStyle name="Comma  - Style2 5 2" xfId="17593"/>
    <cellStyle name="Comma  - Style2 5_VarX" xfId="17594"/>
    <cellStyle name="Comma  - Style2 6" xfId="17595"/>
    <cellStyle name="Comma  - Style2_2012 Jan CAP ASM Report" xfId="17596"/>
    <cellStyle name="Comma  - Style3" xfId="17597"/>
    <cellStyle name="Comma  - Style3 2" xfId="17598"/>
    <cellStyle name="Comma  - Style3 2 2" xfId="17599"/>
    <cellStyle name="Comma  - Style3 2_2011 Operations Snapshot" xfId="17600"/>
    <cellStyle name="Comma  - Style3 3" xfId="17601"/>
    <cellStyle name="Comma  - Style3 3 2" xfId="17602"/>
    <cellStyle name="Comma  - Style3 3 2 2" xfId="17603"/>
    <cellStyle name="Comma  - Style3 3 2_County_Stop_Light_Chart_2012_02" xfId="17604"/>
    <cellStyle name="Comma  - Style3 4" xfId="17605"/>
    <cellStyle name="Comma  - Style3 4 2" xfId="17606"/>
    <cellStyle name="Comma  - Style3 4 3" xfId="17607"/>
    <cellStyle name="Comma  - Style3 4_2012 Operations Snapshot" xfId="17608"/>
    <cellStyle name="Comma  - Style3 5" xfId="17609"/>
    <cellStyle name="Comma  - Style3 5 2" xfId="17610"/>
    <cellStyle name="Comma  - Style3 5_VarX" xfId="17611"/>
    <cellStyle name="Comma  - Style3 6" xfId="17612"/>
    <cellStyle name="Comma  - Style3_2012 Jan CAP ASM Report" xfId="17613"/>
    <cellStyle name="Comma  - Style4" xfId="17614"/>
    <cellStyle name="Comma  - Style4 2" xfId="17615"/>
    <cellStyle name="Comma  - Style4 2 2" xfId="17616"/>
    <cellStyle name="Comma  - Style4 2_2011 Operations Snapshot" xfId="17617"/>
    <cellStyle name="Comma  - Style4 3" xfId="17618"/>
    <cellStyle name="Comma  - Style4 3 2" xfId="17619"/>
    <cellStyle name="Comma  - Style4 3 2 2" xfId="17620"/>
    <cellStyle name="Comma  - Style4 3 2_County_Stop_Light_Chart_2012_02" xfId="17621"/>
    <cellStyle name="Comma  - Style4 4" xfId="17622"/>
    <cellStyle name="Comma  - Style4 4 2" xfId="17623"/>
    <cellStyle name="Comma  - Style4 4 3" xfId="17624"/>
    <cellStyle name="Comma  - Style4 4_2012 Operations Snapshot" xfId="17625"/>
    <cellStyle name="Comma  - Style4 5" xfId="17626"/>
    <cellStyle name="Comma  - Style4 5 2" xfId="17627"/>
    <cellStyle name="Comma  - Style4 5_VarX" xfId="17628"/>
    <cellStyle name="Comma  - Style4 6" xfId="17629"/>
    <cellStyle name="Comma  - Style4_2012 Jan CAP ASM Report" xfId="17630"/>
    <cellStyle name="Comma  - Style5" xfId="17631"/>
    <cellStyle name="Comma  - Style5 2" xfId="17632"/>
    <cellStyle name="Comma  - Style5 2 2" xfId="17633"/>
    <cellStyle name="Comma  - Style5 2_2011 Operations Snapshot" xfId="17634"/>
    <cellStyle name="Comma  - Style5 3" xfId="17635"/>
    <cellStyle name="Comma  - Style5 3 2" xfId="17636"/>
    <cellStyle name="Comma  - Style5 3 2 2" xfId="17637"/>
    <cellStyle name="Comma  - Style5 3 2_County_Stop_Light_Chart_2012_02" xfId="17638"/>
    <cellStyle name="Comma  - Style5 4" xfId="17639"/>
    <cellStyle name="Comma  - Style5 4 2" xfId="17640"/>
    <cellStyle name="Comma  - Style5 4 3" xfId="17641"/>
    <cellStyle name="Comma  - Style5 4_2012 Operations Snapshot" xfId="17642"/>
    <cellStyle name="Comma  - Style5 5" xfId="17643"/>
    <cellStyle name="Comma  - Style5 5 2" xfId="17644"/>
    <cellStyle name="Comma  - Style5 5_VarX" xfId="17645"/>
    <cellStyle name="Comma  - Style5 6" xfId="17646"/>
    <cellStyle name="Comma  - Style5_2012 Jan CAP ASM Report" xfId="17647"/>
    <cellStyle name="Comma  - Style6" xfId="17648"/>
    <cellStyle name="Comma  - Style6 2" xfId="17649"/>
    <cellStyle name="Comma  - Style6 2 2" xfId="17650"/>
    <cellStyle name="Comma  - Style6 2_2011 Operations Snapshot" xfId="17651"/>
    <cellStyle name="Comma  - Style6 3" xfId="17652"/>
    <cellStyle name="Comma  - Style6 3 2" xfId="17653"/>
    <cellStyle name="Comma  - Style6 3 2 2" xfId="17654"/>
    <cellStyle name="Comma  - Style6 3 2_County_Stop_Light_Chart_2012_02" xfId="17655"/>
    <cellStyle name="Comma  - Style6 4" xfId="17656"/>
    <cellStyle name="Comma  - Style6 4 2" xfId="17657"/>
    <cellStyle name="Comma  - Style6 4 3" xfId="17658"/>
    <cellStyle name="Comma  - Style6 4_2012 Operations Snapshot" xfId="17659"/>
    <cellStyle name="Comma  - Style6 5" xfId="17660"/>
    <cellStyle name="Comma  - Style6 5 2" xfId="17661"/>
    <cellStyle name="Comma  - Style6 5_VarX" xfId="17662"/>
    <cellStyle name="Comma  - Style6 6" xfId="17663"/>
    <cellStyle name="Comma  - Style6_2012 Jan CAP ASM Report" xfId="17664"/>
    <cellStyle name="Comma  - Style7" xfId="17665"/>
    <cellStyle name="Comma  - Style7 2" xfId="17666"/>
    <cellStyle name="Comma  - Style7 2 2" xfId="17667"/>
    <cellStyle name="Comma  - Style7 2_2011 Operations Snapshot" xfId="17668"/>
    <cellStyle name="Comma  - Style7 3" xfId="17669"/>
    <cellStyle name="Comma  - Style7 3 2" xfId="17670"/>
    <cellStyle name="Comma  - Style7 3 2 2" xfId="17671"/>
    <cellStyle name="Comma  - Style7 3 2_County_Stop_Light_Chart_2012_02" xfId="17672"/>
    <cellStyle name="Comma  - Style7 4" xfId="17673"/>
    <cellStyle name="Comma  - Style7 4 2" xfId="17674"/>
    <cellStyle name="Comma  - Style7 4 3" xfId="17675"/>
    <cellStyle name="Comma  - Style7 4_2012 Operations Snapshot" xfId="17676"/>
    <cellStyle name="Comma  - Style7 5" xfId="17677"/>
    <cellStyle name="Comma  - Style7 5 2" xfId="17678"/>
    <cellStyle name="Comma  - Style7 5_VarX" xfId="17679"/>
    <cellStyle name="Comma  - Style7 6" xfId="17680"/>
    <cellStyle name="Comma  - Style7_2012 Jan CAP ASM Report" xfId="17681"/>
    <cellStyle name="Comma  - Style8" xfId="17682"/>
    <cellStyle name="Comma  - Style8 2" xfId="17683"/>
    <cellStyle name="Comma  - Style8 2 2" xfId="17684"/>
    <cellStyle name="Comma  - Style8 2_2011 Operations Snapshot" xfId="17685"/>
    <cellStyle name="Comma  - Style8 3" xfId="17686"/>
    <cellStyle name="Comma  - Style8 3 2" xfId="17687"/>
    <cellStyle name="Comma  - Style8 3 2 2" xfId="17688"/>
    <cellStyle name="Comma  - Style8 3 2_County_Stop_Light_Chart_2012_02" xfId="17689"/>
    <cellStyle name="Comma  - Style8 4" xfId="17690"/>
    <cellStyle name="Comma  - Style8 4 2" xfId="17691"/>
    <cellStyle name="Comma  - Style8 4 3" xfId="17692"/>
    <cellStyle name="Comma  - Style8 4_2012 Operations Snapshot" xfId="17693"/>
    <cellStyle name="Comma  - Style8 5" xfId="17694"/>
    <cellStyle name="Comma  - Style8 5 2" xfId="17695"/>
    <cellStyle name="Comma  - Style8 5_VarX" xfId="17696"/>
    <cellStyle name="Comma  - Style8 6" xfId="17697"/>
    <cellStyle name="Comma  - Style8_2012 Jan CAP ASM Report" xfId="17698"/>
    <cellStyle name="Comma [0] 2" xfId="17699"/>
    <cellStyle name="Comma [0] 2 2" xfId="17700"/>
    <cellStyle name="Comma 10" xfId="2683"/>
    <cellStyle name="Comma 10 2" xfId="2684"/>
    <cellStyle name="Comma 10 2 2" xfId="10333"/>
    <cellStyle name="Comma 10 2 2 3" xfId="10334"/>
    <cellStyle name="Comma 10 2 3" xfId="10335"/>
    <cellStyle name="Comma 10 3" xfId="10336"/>
    <cellStyle name="Comma 10 4" xfId="10337"/>
    <cellStyle name="Comma 10 5" xfId="10338"/>
    <cellStyle name="Comma 11" xfId="2685"/>
    <cellStyle name="Comma 11 2" xfId="2686"/>
    <cellStyle name="Comma 11 2 2" xfId="10339"/>
    <cellStyle name="Comma 11 2 3" xfId="10340"/>
    <cellStyle name="Comma 11 3" xfId="10341"/>
    <cellStyle name="Comma 11 4" xfId="10342"/>
    <cellStyle name="Comma 12" xfId="2687"/>
    <cellStyle name="Comma 12 2" xfId="2688"/>
    <cellStyle name="Comma 12 2 2" xfId="10343"/>
    <cellStyle name="Comma 12 2 3" xfId="10344"/>
    <cellStyle name="Comma 12 3" xfId="10345"/>
    <cellStyle name="Comma 12 4" xfId="10346"/>
    <cellStyle name="Comma 13" xfId="2689"/>
    <cellStyle name="Comma 13 2" xfId="2690"/>
    <cellStyle name="Comma 13 2 2" xfId="10347"/>
    <cellStyle name="Comma 13 2 3" xfId="10348"/>
    <cellStyle name="Comma 13 3" xfId="10349"/>
    <cellStyle name="Comma 13 4" xfId="10350"/>
    <cellStyle name="Comma 14" xfId="2691"/>
    <cellStyle name="Comma 14 2" xfId="2692"/>
    <cellStyle name="Comma 14 2 2" xfId="10351"/>
    <cellStyle name="Comma 14 2 3" xfId="10352"/>
    <cellStyle name="Comma 14 3" xfId="10353"/>
    <cellStyle name="Comma 14 4" xfId="10354"/>
    <cellStyle name="Comma 15" xfId="2693"/>
    <cellStyle name="Comma 15 2" xfId="10355"/>
    <cellStyle name="Comma 15 2 2" xfId="10356"/>
    <cellStyle name="Comma 15 3" xfId="10357"/>
    <cellStyle name="Comma 16" xfId="2694"/>
    <cellStyle name="Comma 16 2" xfId="10358"/>
    <cellStyle name="Comma 16 3" xfId="10359"/>
    <cellStyle name="Comma 17" xfId="2695"/>
    <cellStyle name="Comma 17 2" xfId="2696"/>
    <cellStyle name="Comma 17 2 2" xfId="10360"/>
    <cellStyle name="Comma 17 2 3" xfId="10361"/>
    <cellStyle name="Comma 17 3" xfId="2697"/>
    <cellStyle name="Comma 17 3 2" xfId="10362"/>
    <cellStyle name="Comma 17 3 3" xfId="10363"/>
    <cellStyle name="Comma 17 4" xfId="2698"/>
    <cellStyle name="Comma 17 4 2" xfId="10364"/>
    <cellStyle name="Comma 17 4 3" xfId="10365"/>
    <cellStyle name="Comma 17 5" xfId="10366"/>
    <cellStyle name="Comma 18" xfId="2699"/>
    <cellStyle name="Comma 18 2" xfId="2700"/>
    <cellStyle name="Comma 18 2 2" xfId="10367"/>
    <cellStyle name="Comma 18 3" xfId="2701"/>
    <cellStyle name="Comma 18 3 2" xfId="10368"/>
    <cellStyle name="Comma 18 4" xfId="2702"/>
    <cellStyle name="Comma 18 4 2" xfId="10369"/>
    <cellStyle name="Comma 19" xfId="2703"/>
    <cellStyle name="Comma 19 2" xfId="10370"/>
    <cellStyle name="Comma 19 2 2" xfId="17701"/>
    <cellStyle name="Comma 19 3" xfId="10371"/>
    <cellStyle name="Comma 19 4" xfId="10372"/>
    <cellStyle name="Comma 2" xfId="15"/>
    <cellStyle name="Comma 2 10" xfId="10373"/>
    <cellStyle name="Comma 2 11" xfId="10374"/>
    <cellStyle name="Comma 2 2" xfId="2704"/>
    <cellStyle name="Comma 2 2 2" xfId="2705"/>
    <cellStyle name="Comma 2 2 2 2" xfId="10375"/>
    <cellStyle name="Comma 2 2 2 3" xfId="10376"/>
    <cellStyle name="Comma 2 2 2 4" xfId="10377"/>
    <cellStyle name="Comma 2 2 3" xfId="10378"/>
    <cellStyle name="Comma 2 2 3 2" xfId="10379"/>
    <cellStyle name="Comma 2 2 4" xfId="10380"/>
    <cellStyle name="Comma 2 2 5" xfId="10381"/>
    <cellStyle name="Comma 2 3" xfId="2706"/>
    <cellStyle name="Comma 2 3 2" xfId="10382"/>
    <cellStyle name="Comma 2 3 3" xfId="10383"/>
    <cellStyle name="Comma 2 3 4" xfId="10384"/>
    <cellStyle name="Comma 2 4" xfId="10385"/>
    <cellStyle name="Comma 2 4 2" xfId="10386"/>
    <cellStyle name="Comma 2 5" xfId="10387"/>
    <cellStyle name="Comma 2 5 2" xfId="10388"/>
    <cellStyle name="Comma 2 6" xfId="10389"/>
    <cellStyle name="Comma 2 6 2" xfId="10390"/>
    <cellStyle name="Comma 2 7" xfId="10391"/>
    <cellStyle name="Comma 2 7 2" xfId="10392"/>
    <cellStyle name="Comma 2 8" xfId="10393"/>
    <cellStyle name="Comma 2 8 2" xfId="10394"/>
    <cellStyle name="Comma 2 9" xfId="10395"/>
    <cellStyle name="Comma 2_Chelan PUD Power Costs (8-10)" xfId="10396"/>
    <cellStyle name="Comma 20" xfId="2707"/>
    <cellStyle name="Comma 20 2" xfId="10397"/>
    <cellStyle name="Comma 20 3" xfId="10398"/>
    <cellStyle name="Comma 21" xfId="10399"/>
    <cellStyle name="Comma 21 2" xfId="10400"/>
    <cellStyle name="Comma 21 2 2" xfId="17702"/>
    <cellStyle name="Comma 21 3" xfId="17703"/>
    <cellStyle name="Comma 22" xfId="10401"/>
    <cellStyle name="Comma 22 2" xfId="17704"/>
    <cellStyle name="Comma 22 2 2" xfId="17705"/>
    <cellStyle name="Comma 23" xfId="10402"/>
    <cellStyle name="Comma 23 2" xfId="17706"/>
    <cellStyle name="Comma 23 2 2" xfId="17707"/>
    <cellStyle name="Comma 24" xfId="10403"/>
    <cellStyle name="Comma 24 2" xfId="10404"/>
    <cellStyle name="Comma 24 3" xfId="10405"/>
    <cellStyle name="Comma 25" xfId="10406"/>
    <cellStyle name="Comma 25 2" xfId="10407"/>
    <cellStyle name="Comma 25 3" xfId="10408"/>
    <cellStyle name="Comma 26" xfId="10409"/>
    <cellStyle name="Comma 26 2" xfId="10410"/>
    <cellStyle name="Comma 26 2 2" xfId="17708"/>
    <cellStyle name="Comma 26 3" xfId="17709"/>
    <cellStyle name="Comma 27" xfId="10411"/>
    <cellStyle name="Comma 27 2" xfId="10412"/>
    <cellStyle name="Comma 28" xfId="10413"/>
    <cellStyle name="Comma 28 2" xfId="10414"/>
    <cellStyle name="Comma 29" xfId="10415"/>
    <cellStyle name="Comma 29 2" xfId="17710"/>
    <cellStyle name="Comma 3" xfId="16"/>
    <cellStyle name="Comma 3 2" xfId="2708"/>
    <cellStyle name="Comma 3 2 2" xfId="2709"/>
    <cellStyle name="Comma 3 2 2 2" xfId="10416"/>
    <cellStyle name="Comma 3 2 2 3" xfId="10417"/>
    <cellStyle name="Comma 3 2 3" xfId="10418"/>
    <cellStyle name="Comma 3 2 4" xfId="10419"/>
    <cellStyle name="Comma 3 3" xfId="2710"/>
    <cellStyle name="Comma 3 3 2" xfId="10420"/>
    <cellStyle name="Comma 3 4" xfId="2711"/>
    <cellStyle name="Comma 3 4 2" xfId="10421"/>
    <cellStyle name="Comma 3 4 3" xfId="10422"/>
    <cellStyle name="Comma 3 5" xfId="10423"/>
    <cellStyle name="Comma 3 6" xfId="10424"/>
    <cellStyle name="Comma 30" xfId="10425"/>
    <cellStyle name="Comma 30 2" xfId="17711"/>
    <cellStyle name="Comma 31" xfId="10426"/>
    <cellStyle name="Comma 31 2" xfId="10427"/>
    <cellStyle name="Comma 31 3" xfId="10428"/>
    <cellStyle name="Comma 31 3 2" xfId="10429"/>
    <cellStyle name="Comma 32" xfId="10430"/>
    <cellStyle name="Comma 32 2" xfId="10431"/>
    <cellStyle name="Comma 32 2 2" xfId="10432"/>
    <cellStyle name="Comma 32 3" xfId="10433"/>
    <cellStyle name="Comma 33" xfId="10434"/>
    <cellStyle name="Comma 34" xfId="10435"/>
    <cellStyle name="Comma 35" xfId="10436"/>
    <cellStyle name="Comma 36" xfId="10437"/>
    <cellStyle name="Comma 37" xfId="10438"/>
    <cellStyle name="Comma 38" xfId="10439"/>
    <cellStyle name="Comma 39" xfId="10440"/>
    <cellStyle name="Comma 4" xfId="2712"/>
    <cellStyle name="Comma 4 2" xfId="2713"/>
    <cellStyle name="Comma 4 2 2" xfId="10441"/>
    <cellStyle name="Comma 4 2 3" xfId="10442"/>
    <cellStyle name="Comma 4 3" xfId="2714"/>
    <cellStyle name="Comma 4 3 2" xfId="10443"/>
    <cellStyle name="Comma 4 3 3" xfId="10444"/>
    <cellStyle name="Comma 4 4" xfId="10445"/>
    <cellStyle name="Comma 4 5" xfId="10446"/>
    <cellStyle name="Comma 4 6" xfId="10447"/>
    <cellStyle name="Comma 4 7" xfId="20175"/>
    <cellStyle name="Comma 40" xfId="10448"/>
    <cellStyle name="Comma 41" xfId="10449"/>
    <cellStyle name="Comma 42" xfId="10450"/>
    <cellStyle name="Comma 43" xfId="10451"/>
    <cellStyle name="Comma 44" xfId="10452"/>
    <cellStyle name="Comma 45" xfId="10453"/>
    <cellStyle name="Comma 46" xfId="10454"/>
    <cellStyle name="Comma 47" xfId="10455"/>
    <cellStyle name="Comma 48" xfId="10456"/>
    <cellStyle name="Comma 49" xfId="10457"/>
    <cellStyle name="Comma 5" xfId="2715"/>
    <cellStyle name="Comma 5 2" xfId="2716"/>
    <cellStyle name="Comma 5 2 2" xfId="10458"/>
    <cellStyle name="Comma 5 2 3" xfId="10459"/>
    <cellStyle name="Comma 5 3" xfId="10460"/>
    <cellStyle name="Comma 5 3 2" xfId="10461"/>
    <cellStyle name="Comma 5 4" xfId="10462"/>
    <cellStyle name="Comma 5 5" xfId="10463"/>
    <cellStyle name="Comma 5 6" xfId="10464"/>
    <cellStyle name="Comma 50" xfId="10465"/>
    <cellStyle name="Comma 51" xfId="10466"/>
    <cellStyle name="Comma 51 2" xfId="10467"/>
    <cellStyle name="Comma 51 2 2" xfId="10468"/>
    <cellStyle name="Comma 51 3" xfId="10469"/>
    <cellStyle name="Comma 52" xfId="10470"/>
    <cellStyle name="Comma 53" xfId="10471"/>
    <cellStyle name="Comma 54" xfId="10472"/>
    <cellStyle name="Comma 55" xfId="10473"/>
    <cellStyle name="Comma 56" xfId="10474"/>
    <cellStyle name="Comma 57" xfId="10475"/>
    <cellStyle name="Comma 58" xfId="10476"/>
    <cellStyle name="Comma 59" xfId="10477"/>
    <cellStyle name="Comma 6" xfId="2717"/>
    <cellStyle name="Comma 6 2" xfId="2718"/>
    <cellStyle name="Comma 6 2 2" xfId="2719"/>
    <cellStyle name="Comma 6 2 2 2" xfId="10478"/>
    <cellStyle name="Comma 6 2 2 3" xfId="10479"/>
    <cellStyle name="Comma 6 2 3" xfId="10480"/>
    <cellStyle name="Comma 6 2 4" xfId="10481"/>
    <cellStyle name="Comma 6 3" xfId="10482"/>
    <cellStyle name="Comma 6 3 2" xfId="10483"/>
    <cellStyle name="Comma 6 4" xfId="10484"/>
    <cellStyle name="Comma 60" xfId="10485"/>
    <cellStyle name="Comma 61" xfId="10486"/>
    <cellStyle name="Comma 62" xfId="10487"/>
    <cellStyle name="Comma 63" xfId="10488"/>
    <cellStyle name="Comma 64" xfId="10489"/>
    <cellStyle name="Comma 65" xfId="10490"/>
    <cellStyle name="Comma 66" xfId="10491"/>
    <cellStyle name="Comma 66 2" xfId="10492"/>
    <cellStyle name="Comma 67" xfId="10493"/>
    <cellStyle name="Comma 68" xfId="10494"/>
    <cellStyle name="Comma 69" xfId="20142"/>
    <cellStyle name="Comma 7" xfId="2720"/>
    <cellStyle name="Comma 7 2" xfId="2721"/>
    <cellStyle name="Comma 7 2 2" xfId="10495"/>
    <cellStyle name="Comma 7 2 3" xfId="10496"/>
    <cellStyle name="Comma 7 3" xfId="10497"/>
    <cellStyle name="Comma 7 4" xfId="10498"/>
    <cellStyle name="Comma 70" xfId="20172"/>
    <cellStyle name="Comma 71" xfId="20179"/>
    <cellStyle name="Comma 72" xfId="20183"/>
    <cellStyle name="Comma 73" xfId="20187"/>
    <cellStyle name="Comma 74" xfId="20191"/>
    <cellStyle name="Comma 75" xfId="20195"/>
    <cellStyle name="Comma 8" xfId="2722"/>
    <cellStyle name="Comma 8 2" xfId="2723"/>
    <cellStyle name="Comma 8 2 2" xfId="2724"/>
    <cellStyle name="Comma 8 2 2 2" xfId="10499"/>
    <cellStyle name="Comma 8 2 2 3" xfId="10500"/>
    <cellStyle name="Comma 8 2 3" xfId="10501"/>
    <cellStyle name="Comma 8 3" xfId="2725"/>
    <cellStyle name="Comma 8 3 2" xfId="10502"/>
    <cellStyle name="Comma 8 3 3" xfId="10503"/>
    <cellStyle name="Comma 8 4" xfId="10504"/>
    <cellStyle name="Comma 8 5" xfId="10505"/>
    <cellStyle name="Comma 9" xfId="2726"/>
    <cellStyle name="Comma 9 10" xfId="10506"/>
    <cellStyle name="Comma 9 2" xfId="2727"/>
    <cellStyle name="Comma 9 2 2" xfId="2728"/>
    <cellStyle name="Comma 9 2 2 2" xfId="10507"/>
    <cellStyle name="Comma 9 2 2 3" xfId="10508"/>
    <cellStyle name="Comma 9 2 3" xfId="10509"/>
    <cellStyle name="Comma 9 2 4" xfId="10510"/>
    <cellStyle name="Comma 9 3" xfId="2729"/>
    <cellStyle name="Comma 9 3 2" xfId="2730"/>
    <cellStyle name="Comma 9 3 3" xfId="10511"/>
    <cellStyle name="Comma 9 3 4" xfId="10512"/>
    <cellStyle name="Comma 9 3 5" xfId="10513"/>
    <cellStyle name="Comma 9 4" xfId="2731"/>
    <cellStyle name="Comma 9 4 2" xfId="10514"/>
    <cellStyle name="Comma 9 5" xfId="2732"/>
    <cellStyle name="Comma 9 5 2" xfId="10515"/>
    <cellStyle name="Comma 9 6" xfId="2733"/>
    <cellStyle name="Comma 9 7" xfId="10516"/>
    <cellStyle name="Comma 9 7 2" xfId="10517"/>
    <cellStyle name="Comma 9 8" xfId="10518"/>
    <cellStyle name="Comma 9 9" xfId="10519"/>
    <cellStyle name="Comma0" xfId="2734"/>
    <cellStyle name="Comma0 - Style2" xfId="2735"/>
    <cellStyle name="Comma0 - Style2 2" xfId="10520"/>
    <cellStyle name="Comma0 - Style4" xfId="2736"/>
    <cellStyle name="Comma0 - Style4 2" xfId="10521"/>
    <cellStyle name="Comma0 - Style4 3" xfId="10522"/>
    <cellStyle name="Comma0 - Style5" xfId="2737"/>
    <cellStyle name="Comma0 - Style5 2" xfId="2738"/>
    <cellStyle name="Comma0 - Style5 2 2" xfId="10523"/>
    <cellStyle name="Comma0 - Style5 3" xfId="10524"/>
    <cellStyle name="Comma0 - Style5_ACCOUNTS" xfId="10525"/>
    <cellStyle name="Comma0 10" xfId="2739"/>
    <cellStyle name="Comma0 11" xfId="2740"/>
    <cellStyle name="Comma0 12" xfId="10526"/>
    <cellStyle name="Comma0 13" xfId="10527"/>
    <cellStyle name="Comma0 14" xfId="10528"/>
    <cellStyle name="Comma0 15" xfId="10529"/>
    <cellStyle name="Comma0 16" xfId="10530"/>
    <cellStyle name="Comma0 17" xfId="10531"/>
    <cellStyle name="Comma0 18" xfId="10532"/>
    <cellStyle name="Comma0 19" xfId="10533"/>
    <cellStyle name="Comma0 2" xfId="2741"/>
    <cellStyle name="Comma0 2 2" xfId="10534"/>
    <cellStyle name="Comma0 2 3" xfId="10535"/>
    <cellStyle name="Comma0 20" xfId="10536"/>
    <cellStyle name="Comma0 21" xfId="10537"/>
    <cellStyle name="Comma0 22" xfId="10538"/>
    <cellStyle name="Comma0 23" xfId="10539"/>
    <cellStyle name="Comma0 24" xfId="10540"/>
    <cellStyle name="Comma0 25" xfId="10541"/>
    <cellStyle name="Comma0 26" xfId="10542"/>
    <cellStyle name="Comma0 27" xfId="10543"/>
    <cellStyle name="Comma0 28" xfId="10544"/>
    <cellStyle name="Comma0 29" xfId="10545"/>
    <cellStyle name="Comma0 3" xfId="2742"/>
    <cellStyle name="Comma0 3 2" xfId="10546"/>
    <cellStyle name="Comma0 3 3" xfId="10547"/>
    <cellStyle name="Comma0 30" xfId="10548"/>
    <cellStyle name="Comma0 31" xfId="10549"/>
    <cellStyle name="Comma0 32" xfId="10550"/>
    <cellStyle name="Comma0 33" xfId="10551"/>
    <cellStyle name="Comma0 34" xfId="10552"/>
    <cellStyle name="Comma0 35" xfId="10553"/>
    <cellStyle name="Comma0 36" xfId="10554"/>
    <cellStyle name="Comma0 37" xfId="10555"/>
    <cellStyle name="Comma0 38" xfId="10556"/>
    <cellStyle name="Comma0 39" xfId="10557"/>
    <cellStyle name="Comma0 4" xfId="2743"/>
    <cellStyle name="Comma0 4 2" xfId="10558"/>
    <cellStyle name="Comma0 40" xfId="10559"/>
    <cellStyle name="Comma0 41" xfId="10560"/>
    <cellStyle name="Comma0 42" xfId="10561"/>
    <cellStyle name="Comma0 43" xfId="10562"/>
    <cellStyle name="Comma0 44" xfId="10563"/>
    <cellStyle name="Comma0 45" xfId="10564"/>
    <cellStyle name="Comma0 46" xfId="10565"/>
    <cellStyle name="Comma0 47" xfId="10566"/>
    <cellStyle name="Comma0 48" xfId="10567"/>
    <cellStyle name="Comma0 49" xfId="10568"/>
    <cellStyle name="Comma0 5" xfId="2744"/>
    <cellStyle name="Comma0 5 2" xfId="10569"/>
    <cellStyle name="Comma0 5 3" xfId="10570"/>
    <cellStyle name="Comma0 50" xfId="10571"/>
    <cellStyle name="Comma0 51" xfId="10572"/>
    <cellStyle name="Comma0 52" xfId="10573"/>
    <cellStyle name="Comma0 53" xfId="10574"/>
    <cellStyle name="Comma0 54" xfId="10575"/>
    <cellStyle name="Comma0 55" xfId="10576"/>
    <cellStyle name="Comma0 56" xfId="10577"/>
    <cellStyle name="Comma0 57" xfId="10578"/>
    <cellStyle name="Comma0 58" xfId="10579"/>
    <cellStyle name="Comma0 59" xfId="10580"/>
    <cellStyle name="Comma0 6" xfId="2745"/>
    <cellStyle name="Comma0 60" xfId="10581"/>
    <cellStyle name="Comma0 61" xfId="10582"/>
    <cellStyle name="Comma0 62" xfId="10583"/>
    <cellStyle name="Comma0 63" xfId="10584"/>
    <cellStyle name="Comma0 64" xfId="10585"/>
    <cellStyle name="Comma0 65" xfId="10586"/>
    <cellStyle name="Comma0 66" xfId="10587"/>
    <cellStyle name="Comma0 67" xfId="10588"/>
    <cellStyle name="Comma0 68" xfId="10589"/>
    <cellStyle name="Comma0 69" xfId="10590"/>
    <cellStyle name="Comma0 7" xfId="2746"/>
    <cellStyle name="Comma0 70" xfId="10591"/>
    <cellStyle name="Comma0 71" xfId="10592"/>
    <cellStyle name="Comma0 72" xfId="10593"/>
    <cellStyle name="Comma0 73" xfId="10594"/>
    <cellStyle name="Comma0 74" xfId="10595"/>
    <cellStyle name="Comma0 75" xfId="10596"/>
    <cellStyle name="Comma0 76" xfId="10597"/>
    <cellStyle name="Comma0 77" xfId="10598"/>
    <cellStyle name="Comma0 78" xfId="20164"/>
    <cellStyle name="Comma0 79" xfId="20163"/>
    <cellStyle name="Comma0 8" xfId="2747"/>
    <cellStyle name="Comma0 80" xfId="20162"/>
    <cellStyle name="Comma0 81" xfId="20165"/>
    <cellStyle name="Comma0 82" xfId="20161"/>
    <cellStyle name="Comma0 83" xfId="20166"/>
    <cellStyle name="Comma0 9" xfId="2748"/>
    <cellStyle name="Comma0_00COS Ind Allocators" xfId="2749"/>
    <cellStyle name="Comma1 - Style1" xfId="2750"/>
    <cellStyle name="Comma1 - Style1 2" xfId="2751"/>
    <cellStyle name="Comma1 - Style1 2 2" xfId="10599"/>
    <cellStyle name="Comma1 - Style1 3" xfId="10600"/>
    <cellStyle name="Comma1 - Style1 4" xfId="10601"/>
    <cellStyle name="Comma1 - Style1_ACCOUNTS" xfId="10602"/>
    <cellStyle name="Copied" xfId="2752"/>
    <cellStyle name="Copied 2" xfId="2753"/>
    <cellStyle name="Copied 2 2" xfId="10603"/>
    <cellStyle name="Copied 2 3" xfId="10604"/>
    <cellStyle name="Copied 3" xfId="10605"/>
    <cellStyle name="Copied 4" xfId="10606"/>
    <cellStyle name="COST1" xfId="2754"/>
    <cellStyle name="COST1 2" xfId="2755"/>
    <cellStyle name="COST1 2 2" xfId="10607"/>
    <cellStyle name="COST1 2 3" xfId="10608"/>
    <cellStyle name="COST1 3" xfId="10609"/>
    <cellStyle name="COST1 4" xfId="10610"/>
    <cellStyle name="Curren - Style1" xfId="2756"/>
    <cellStyle name="Curren - Style1 2" xfId="10611"/>
    <cellStyle name="Curren - Style2" xfId="2757"/>
    <cellStyle name="Curren - Style2 2" xfId="2758"/>
    <cellStyle name="Curren - Style2 2 2" xfId="10612"/>
    <cellStyle name="Curren - Style2 3" xfId="10613"/>
    <cellStyle name="Curren - Style2 4" xfId="10614"/>
    <cellStyle name="Curren - Style2_ACCOUNTS" xfId="10615"/>
    <cellStyle name="Curren - Style5" xfId="2759"/>
    <cellStyle name="Curren - Style5 2" xfId="10616"/>
    <cellStyle name="Curren - Style6" xfId="2760"/>
    <cellStyle name="Curren - Style6 2" xfId="2761"/>
    <cellStyle name="Curren - Style6 2 2" xfId="10617"/>
    <cellStyle name="Curren - Style6 3" xfId="10618"/>
    <cellStyle name="Curren - Style6_ACCOUNTS" xfId="10619"/>
    <cellStyle name="Currency" xfId="20135" builtinId="4"/>
    <cellStyle name="Currency [$0]" xfId="17712"/>
    <cellStyle name="Currency [$0] 2" xfId="17713"/>
    <cellStyle name="Currency [$0] 2 2" xfId="17714"/>
    <cellStyle name="Currency [$0] 3" xfId="17715"/>
    <cellStyle name="Currency [$0] 3 2" xfId="17716"/>
    <cellStyle name="Currency [$0] 3 2 2" xfId="17717"/>
    <cellStyle name="Currency [$0] 4" xfId="17718"/>
    <cellStyle name="Currency [$0] 4 2" xfId="17719"/>
    <cellStyle name="Currency [$0] 4 3" xfId="17720"/>
    <cellStyle name="Currency [$0] 5" xfId="17721"/>
    <cellStyle name="Currency [$0] 5 2" xfId="17722"/>
    <cellStyle name="Currency [$0] 6" xfId="17723"/>
    <cellStyle name="Currency [£0]" xfId="17724"/>
    <cellStyle name="Currency [2]" xfId="17725"/>
    <cellStyle name="Currency 10" xfId="2762"/>
    <cellStyle name="Currency 10 2" xfId="2763"/>
    <cellStyle name="Currency 10 2 2" xfId="10620"/>
    <cellStyle name="Currency 10 2 3" xfId="10621"/>
    <cellStyle name="Currency 10 3" xfId="10622"/>
    <cellStyle name="Currency 10 3 4" xfId="10623"/>
    <cellStyle name="Currency 10 4" xfId="10624"/>
    <cellStyle name="Currency 10 5" xfId="10625"/>
    <cellStyle name="Currency 11" xfId="2764"/>
    <cellStyle name="Currency 11 2" xfId="2765"/>
    <cellStyle name="Currency 11 2 2" xfId="10626"/>
    <cellStyle name="Currency 11 2 3" xfId="10627"/>
    <cellStyle name="Currency 11 3" xfId="10628"/>
    <cellStyle name="Currency 11 4" xfId="10629"/>
    <cellStyle name="Currency 12" xfId="2766"/>
    <cellStyle name="Currency 12 2" xfId="10630"/>
    <cellStyle name="Currency 12 2 2" xfId="10631"/>
    <cellStyle name="Currency 12 3" xfId="10632"/>
    <cellStyle name="Currency 12 3 2" xfId="10633"/>
    <cellStyle name="Currency 12 4" xfId="10634"/>
    <cellStyle name="Currency 12 4 2" xfId="10635"/>
    <cellStyle name="Currency 12 5" xfId="10636"/>
    <cellStyle name="Currency 12 6" xfId="10637"/>
    <cellStyle name="Currency 13" xfId="2767"/>
    <cellStyle name="Currency 13 2" xfId="10638"/>
    <cellStyle name="Currency 13 2 2" xfId="10639"/>
    <cellStyle name="Currency 13 3" xfId="10640"/>
    <cellStyle name="Currency 14" xfId="2768"/>
    <cellStyle name="Currency 14 2" xfId="2769"/>
    <cellStyle name="Currency 14 2 2" xfId="10641"/>
    <cellStyle name="Currency 14 2 3" xfId="10642"/>
    <cellStyle name="Currency 14 3" xfId="2770"/>
    <cellStyle name="Currency 14 3 2" xfId="10643"/>
    <cellStyle name="Currency 14 3 3" xfId="10644"/>
    <cellStyle name="Currency 14 4" xfId="2771"/>
    <cellStyle name="Currency 14 4 2" xfId="10645"/>
    <cellStyle name="Currency 14 4 3" xfId="10646"/>
    <cellStyle name="Currency 15" xfId="2772"/>
    <cellStyle name="Currency 15 2" xfId="2773"/>
    <cellStyle name="Currency 15 2 2" xfId="17726"/>
    <cellStyle name="Currency 15 3" xfId="10647"/>
    <cellStyle name="Currency 15 4" xfId="10648"/>
    <cellStyle name="Currency 16" xfId="2774"/>
    <cellStyle name="Currency 16 2" xfId="10649"/>
    <cellStyle name="Currency 16 3" xfId="10650"/>
    <cellStyle name="Currency 16 3 2" xfId="10651"/>
    <cellStyle name="Currency 16 4" xfId="10652"/>
    <cellStyle name="Currency 16 4 2" xfId="10653"/>
    <cellStyle name="Currency 17" xfId="2775"/>
    <cellStyle name="Currency 17 2" xfId="10654"/>
    <cellStyle name="Currency 18" xfId="2776"/>
    <cellStyle name="Currency 18 2" xfId="10655"/>
    <cellStyle name="Currency 18 3" xfId="10656"/>
    <cellStyle name="Currency 19" xfId="10657"/>
    <cellStyle name="Currency 19 2" xfId="10658"/>
    <cellStyle name="Currency 19 2 2" xfId="10659"/>
    <cellStyle name="Currency 19 3" xfId="10660"/>
    <cellStyle name="Currency 2" xfId="13"/>
    <cellStyle name="Currency 2 10" xfId="10661"/>
    <cellStyle name="Currency 2 2" xfId="2777"/>
    <cellStyle name="Currency 2 2 2" xfId="2778"/>
    <cellStyle name="Currency 2 2 2 2" xfId="10662"/>
    <cellStyle name="Currency 2 2 2 3" xfId="10663"/>
    <cellStyle name="Currency 2 2 2 4" xfId="10664"/>
    <cellStyle name="Currency 2 2 3" xfId="10665"/>
    <cellStyle name="Currency 2 2 4" xfId="10666"/>
    <cellStyle name="Currency 2 2 5" xfId="10667"/>
    <cellStyle name="Currency 2 3" xfId="2779"/>
    <cellStyle name="Currency 2 3 2" xfId="10668"/>
    <cellStyle name="Currency 2 3 3" xfId="10669"/>
    <cellStyle name="Currency 2 4" xfId="10670"/>
    <cellStyle name="Currency 2 4 2" xfId="10671"/>
    <cellStyle name="Currency 2 5" xfId="10672"/>
    <cellStyle name="Currency 2 5 2" xfId="10673"/>
    <cellStyle name="Currency 2 6" xfId="10674"/>
    <cellStyle name="Currency 2 6 2" xfId="10675"/>
    <cellStyle name="Currency 2 7" xfId="10676"/>
    <cellStyle name="Currency 2 7 2" xfId="10677"/>
    <cellStyle name="Currency 2 8" xfId="10678"/>
    <cellStyle name="Currency 2 8 2" xfId="10679"/>
    <cellStyle name="Currency 2 9" xfId="10680"/>
    <cellStyle name="Currency 20" xfId="10681"/>
    <cellStyle name="Currency 21" xfId="10682"/>
    <cellStyle name="Currency 22" xfId="10683"/>
    <cellStyle name="Currency 23" xfId="10684"/>
    <cellStyle name="Currency 24" xfId="10685"/>
    <cellStyle name="Currency 24 2" xfId="10686"/>
    <cellStyle name="Currency 24 2 2" xfId="10687"/>
    <cellStyle name="Currency 25" xfId="10688"/>
    <cellStyle name="Currency 25 2" xfId="10689"/>
    <cellStyle name="Currency 25 3" xfId="10690"/>
    <cellStyle name="Currency 25 3 2" xfId="10691"/>
    <cellStyle name="Currency 25 4" xfId="10692"/>
    <cellStyle name="Currency 26" xfId="10693"/>
    <cellStyle name="Currency 27" xfId="10694"/>
    <cellStyle name="Currency 27 2" xfId="10695"/>
    <cellStyle name="Currency 27 2 2" xfId="10696"/>
    <cellStyle name="Currency 27 3" xfId="10697"/>
    <cellStyle name="Currency 28" xfId="10698"/>
    <cellStyle name="Currency 28 2" xfId="10699"/>
    <cellStyle name="Currency 29" xfId="10700"/>
    <cellStyle name="Currency 3" xfId="17"/>
    <cellStyle name="Currency 3 2" xfId="2780"/>
    <cellStyle name="Currency 3 2 2" xfId="2781"/>
    <cellStyle name="Currency 3 2 2 2" xfId="10701"/>
    <cellStyle name="Currency 3 2 2 3" xfId="10702"/>
    <cellStyle name="Currency 3 2 3" xfId="10703"/>
    <cellStyle name="Currency 3 3" xfId="2782"/>
    <cellStyle name="Currency 3 3 2" xfId="10704"/>
    <cellStyle name="Currency 3 3 3" xfId="10705"/>
    <cellStyle name="Currency 3 4" xfId="10706"/>
    <cellStyle name="Currency 3 5" xfId="10707"/>
    <cellStyle name="Currency 3 6" xfId="20174"/>
    <cellStyle name="Currency 30" xfId="10708"/>
    <cellStyle name="Currency 31" xfId="17727"/>
    <cellStyle name="Currency 32" xfId="17728"/>
    <cellStyle name="Currency 33" xfId="17729"/>
    <cellStyle name="Currency 34" xfId="17730"/>
    <cellStyle name="Currency 35" xfId="17731"/>
    <cellStyle name="Currency 36" xfId="17732"/>
    <cellStyle name="Currency 37" xfId="17733"/>
    <cellStyle name="Currency 38" xfId="17734"/>
    <cellStyle name="Currency 39" xfId="17735"/>
    <cellStyle name="Currency 4" xfId="2783"/>
    <cellStyle name="Currency 4 2" xfId="2784"/>
    <cellStyle name="Currency 4 2 2" xfId="2785"/>
    <cellStyle name="Currency 4 2 2 2" xfId="10709"/>
    <cellStyle name="Currency 4 2 2 3" xfId="10710"/>
    <cellStyle name="Currency 4 2 3" xfId="10711"/>
    <cellStyle name="Currency 4 2 4" xfId="10712"/>
    <cellStyle name="Currency 4 3" xfId="2786"/>
    <cellStyle name="Currency 4 3 2" xfId="2787"/>
    <cellStyle name="Currency 4 3 2 2" xfId="10713"/>
    <cellStyle name="Currency 4 3 2 3" xfId="10714"/>
    <cellStyle name="Currency 4 3 3" xfId="2788"/>
    <cellStyle name="Currency 4 3 3 2" xfId="10715"/>
    <cellStyle name="Currency 4 3 3 3" xfId="10716"/>
    <cellStyle name="Currency 4 3 4" xfId="2789"/>
    <cellStyle name="Currency 4 3 4 2" xfId="10717"/>
    <cellStyle name="Currency 4 3 4 3" xfId="10718"/>
    <cellStyle name="Currency 4 4" xfId="2790"/>
    <cellStyle name="Currency 4 4 2" xfId="10719"/>
    <cellStyle name="Currency 4 4 3" xfId="10720"/>
    <cellStyle name="Currency 4 5" xfId="10721"/>
    <cellStyle name="Currency 4 6" xfId="10722"/>
    <cellStyle name="Currency 4_2009 GRC Compliance Filing (Electric) for Exh A-1" xfId="10723"/>
    <cellStyle name="Currency 40" xfId="17736"/>
    <cellStyle name="Currency 41" xfId="17737"/>
    <cellStyle name="Currency 42" xfId="20143"/>
    <cellStyle name="Currency 43" xfId="20171"/>
    <cellStyle name="Currency 44" xfId="20178"/>
    <cellStyle name="Currency 45" xfId="20182"/>
    <cellStyle name="Currency 46" xfId="20186"/>
    <cellStyle name="Currency 47" xfId="20190"/>
    <cellStyle name="Currency 48" xfId="20194"/>
    <cellStyle name="Currency 5" xfId="2791"/>
    <cellStyle name="Currency 5 2" xfId="2792"/>
    <cellStyle name="Currency 5 2 2" xfId="10724"/>
    <cellStyle name="Currency 5 2 3" xfId="10725"/>
    <cellStyle name="Currency 5 3" xfId="10726"/>
    <cellStyle name="Currency 5 4" xfId="10727"/>
    <cellStyle name="Currency 6" xfId="2793"/>
    <cellStyle name="Currency 6 2" xfId="2794"/>
    <cellStyle name="Currency 6 2 2" xfId="10728"/>
    <cellStyle name="Currency 6 2 3" xfId="10729"/>
    <cellStyle name="Currency 6 3" xfId="10730"/>
    <cellStyle name="Currency 6 4" xfId="10731"/>
    <cellStyle name="Currency 7" xfId="2795"/>
    <cellStyle name="Currency 7 2" xfId="2796"/>
    <cellStyle name="Currency 7 2 2" xfId="10732"/>
    <cellStyle name="Currency 7 2 3" xfId="10733"/>
    <cellStyle name="Currency 7 3" xfId="10734"/>
    <cellStyle name="Currency 7 4" xfId="10735"/>
    <cellStyle name="Currency 8" xfId="2797"/>
    <cellStyle name="Currency 8 2" xfId="2798"/>
    <cellStyle name="Currency 8 2 2" xfId="2799"/>
    <cellStyle name="Currency 8 2 2 2" xfId="2800"/>
    <cellStyle name="Currency 8 2 2 3" xfId="10736"/>
    <cellStyle name="Currency 8 2 2 4" xfId="10737"/>
    <cellStyle name="Currency 8 2 2 5" xfId="10738"/>
    <cellStyle name="Currency 8 2 3" xfId="2801"/>
    <cellStyle name="Currency 8 2 3 2" xfId="10739"/>
    <cellStyle name="Currency 8 2 4" xfId="2802"/>
    <cellStyle name="Currency 8 2 5" xfId="10740"/>
    <cellStyle name="Currency 8 2 6" xfId="10741"/>
    <cellStyle name="Currency 8 2 7" xfId="10742"/>
    <cellStyle name="Currency 8 3" xfId="2803"/>
    <cellStyle name="Currency 8 3 2" xfId="10743"/>
    <cellStyle name="Currency 8 3 3" xfId="10744"/>
    <cellStyle name="Currency 8 4" xfId="2804"/>
    <cellStyle name="Currency 8 4 2" xfId="10745"/>
    <cellStyle name="Currency 8 5" xfId="10746"/>
    <cellStyle name="Currency 8 5 2" xfId="10747"/>
    <cellStyle name="Currency 8 6" xfId="10748"/>
    <cellStyle name="Currency 9" xfId="2805"/>
    <cellStyle name="Currency 9 10" xfId="10749"/>
    <cellStyle name="Currency 9 2" xfId="2806"/>
    <cellStyle name="Currency 9 2 2" xfId="2807"/>
    <cellStyle name="Currency 9 2 2 2" xfId="10750"/>
    <cellStyle name="Currency 9 2 2 3" xfId="10751"/>
    <cellStyle name="Currency 9 2 3" xfId="10752"/>
    <cellStyle name="Currency 9 2 4" xfId="10753"/>
    <cellStyle name="Currency 9 3" xfId="2808"/>
    <cellStyle name="Currency 9 3 2" xfId="2809"/>
    <cellStyle name="Currency 9 3 3" xfId="10754"/>
    <cellStyle name="Currency 9 3 4" xfId="10755"/>
    <cellStyle name="Currency 9 3 5" xfId="10756"/>
    <cellStyle name="Currency 9 4" xfId="2810"/>
    <cellStyle name="Currency 9 4 2" xfId="10757"/>
    <cellStyle name="Currency 9 5" xfId="2811"/>
    <cellStyle name="Currency 9 5 2" xfId="10758"/>
    <cellStyle name="Currency 9 6" xfId="2812"/>
    <cellStyle name="Currency 9 7" xfId="10759"/>
    <cellStyle name="Currency 9 7 2" xfId="10760"/>
    <cellStyle name="Currency 9 8" xfId="10761"/>
    <cellStyle name="Currency 9 9" xfId="10762"/>
    <cellStyle name="Currency Euro" xfId="17738"/>
    <cellStyle name="Currency Euro 2" xfId="17739"/>
    <cellStyle name="Currency Euro 2 2" xfId="17740"/>
    <cellStyle name="Currency Euro 3" xfId="17741"/>
    <cellStyle name="Currency Euro 3 2" xfId="17742"/>
    <cellStyle name="Currency Euro 3 2 2" xfId="17743"/>
    <cellStyle name="Currency Euro 4" xfId="17744"/>
    <cellStyle name="Currency Euro 4 2" xfId="17745"/>
    <cellStyle name="Currency Euro 4 3" xfId="17746"/>
    <cellStyle name="Currency Euro 5" xfId="17747"/>
    <cellStyle name="Currency Euro 5 2" xfId="17748"/>
    <cellStyle name="Currency Euro 6" xfId="17749"/>
    <cellStyle name="Currency Pound" xfId="17750"/>
    <cellStyle name="Currency Pound 2" xfId="17751"/>
    <cellStyle name="Currency Pound 2 2" xfId="17752"/>
    <cellStyle name="Currency Pound 3" xfId="17753"/>
    <cellStyle name="Currency Pound 3 2" xfId="17754"/>
    <cellStyle name="Currency Pound 3 2 2" xfId="17755"/>
    <cellStyle name="Currency Pound 4" xfId="17756"/>
    <cellStyle name="Currency Pound 4 2" xfId="17757"/>
    <cellStyle name="Currency Pound 4 3" xfId="17758"/>
    <cellStyle name="Currency Pound 5" xfId="17759"/>
    <cellStyle name="Currency Pound 5 2" xfId="17760"/>
    <cellStyle name="Currency Pound 6" xfId="17761"/>
    <cellStyle name="Currency0" xfId="2813"/>
    <cellStyle name="Currency0 2" xfId="2814"/>
    <cellStyle name="Currency0 2 2" xfId="2815"/>
    <cellStyle name="Currency0 2 2 2" xfId="10763"/>
    <cellStyle name="Currency0 2 2 3" xfId="10764"/>
    <cellStyle name="Currency0 2 3" xfId="10765"/>
    <cellStyle name="Currency0 2 4" xfId="10766"/>
    <cellStyle name="Currency0 3" xfId="10767"/>
    <cellStyle name="Currency0 3 2" xfId="10768"/>
    <cellStyle name="Currency0 3 3" xfId="10769"/>
    <cellStyle name="Currency0 4" xfId="10770"/>
    <cellStyle name="Currency0 4 2" xfId="10771"/>
    <cellStyle name="Currency0 4 3" xfId="10772"/>
    <cellStyle name="Currency0 5" xfId="10773"/>
    <cellStyle name="Currency0 6" xfId="10774"/>
    <cellStyle name="Currency0 7" xfId="10775"/>
    <cellStyle name="Currency0_5  Mar 11 Capital Forecast Variance" xfId="17762"/>
    <cellStyle name="Dash" xfId="17763"/>
    <cellStyle name="Dash 2" xfId="17764"/>
    <cellStyle name="Date" xfId="2816"/>
    <cellStyle name="Date - Style3" xfId="17765"/>
    <cellStyle name="Date - Style4" xfId="17766"/>
    <cellStyle name="Date 10" xfId="20160"/>
    <cellStyle name="Date 11" xfId="20167"/>
    <cellStyle name="Date 12" xfId="20159"/>
    <cellStyle name="Date 13" xfId="20168"/>
    <cellStyle name="Date 14" xfId="20158"/>
    <cellStyle name="Date 2" xfId="2817"/>
    <cellStyle name="Date 2 2" xfId="10776"/>
    <cellStyle name="Date 2 3" xfId="10777"/>
    <cellStyle name="Date 3" xfId="2818"/>
    <cellStyle name="Date 3 2" xfId="10778"/>
    <cellStyle name="Date 3 3" xfId="10779"/>
    <cellStyle name="Date 4" xfId="2819"/>
    <cellStyle name="Date 4 2" xfId="10780"/>
    <cellStyle name="Date 5" xfId="2820"/>
    <cellStyle name="Date 5 2" xfId="10781"/>
    <cellStyle name="Date 5 3" xfId="10782"/>
    <cellStyle name="Date 6" xfId="10783"/>
    <cellStyle name="Date 7" xfId="10784"/>
    <cellStyle name="Date 8" xfId="10785"/>
    <cellStyle name="Date 9" xfId="20169"/>
    <cellStyle name="Date_106293_24" xfId="17767"/>
    <cellStyle name="Decimals00" xfId="17768"/>
    <cellStyle name="Decimals00 2" xfId="17769"/>
    <cellStyle name="Decimals00 2 2" xfId="17770"/>
    <cellStyle name="Decimals00 3" xfId="17771"/>
    <cellStyle name="Decimals00 3 2" xfId="17772"/>
    <cellStyle name="Decimals00 3 2 2" xfId="17773"/>
    <cellStyle name="Decimals00 4" xfId="17774"/>
    <cellStyle name="Decimals00 4 2" xfId="17775"/>
    <cellStyle name="Decimals00 4 3" xfId="17776"/>
    <cellStyle name="Decimals00 5" xfId="17777"/>
    <cellStyle name="Decimals00 5 2" xfId="17778"/>
    <cellStyle name="Decimals00 6" xfId="17779"/>
    <cellStyle name="Dezimal [0]_Übersichtstabelle_FM_24082001bu inc. EC" xfId="17780"/>
    <cellStyle name="Dezimal_Übersichtstabelle_FM_24082001bu inc. EC" xfId="17781"/>
    <cellStyle name="Double Accounting" xfId="17782"/>
    <cellStyle name="drp-sh - Style2" xfId="10786"/>
    <cellStyle name="Emphasis 1" xfId="2821"/>
    <cellStyle name="Emphasis 1 2" xfId="10787"/>
    <cellStyle name="Emphasis 1_2011 OM ASM Report" xfId="17783"/>
    <cellStyle name="Emphasis 2" xfId="2822"/>
    <cellStyle name="Emphasis 2 2" xfId="10788"/>
    <cellStyle name="Emphasis 2_2011 OM ASM Report" xfId="17784"/>
    <cellStyle name="Emphasis 3" xfId="2823"/>
    <cellStyle name="Emphasis 3 2" xfId="10789"/>
    <cellStyle name="Entered" xfId="2824"/>
    <cellStyle name="Entered 2" xfId="2825"/>
    <cellStyle name="Entered 2 2" xfId="2826"/>
    <cellStyle name="Entered 2 2 2" xfId="10790"/>
    <cellStyle name="Entered 2 2 3" xfId="10791"/>
    <cellStyle name="Entered 2 3" xfId="10792"/>
    <cellStyle name="Entered 2 4" xfId="10793"/>
    <cellStyle name="Entered 3" xfId="2827"/>
    <cellStyle name="Entered 3 2" xfId="2828"/>
    <cellStyle name="Entered 3 2 2" xfId="10794"/>
    <cellStyle name="Entered 3 2 3" xfId="10795"/>
    <cellStyle name="Entered 3 3" xfId="2829"/>
    <cellStyle name="Entered 3 3 2" xfId="10796"/>
    <cellStyle name="Entered 3 3 3" xfId="10797"/>
    <cellStyle name="Entered 3 4" xfId="2830"/>
    <cellStyle name="Entered 3 4 2" xfId="10798"/>
    <cellStyle name="Entered 3 4 3" xfId="10799"/>
    <cellStyle name="Entered 4" xfId="2831"/>
    <cellStyle name="Entered 4 2" xfId="10800"/>
    <cellStyle name="Entered 5" xfId="2832"/>
    <cellStyle name="Entered 5 2" xfId="10801"/>
    <cellStyle name="Entered 5 3" xfId="10802"/>
    <cellStyle name="Entered 6" xfId="10803"/>
    <cellStyle name="Entered 7" xfId="10804"/>
    <cellStyle name="Entered 8" xfId="10805"/>
    <cellStyle name="Entered_4.32E Depreciation Study Robs file" xfId="10806"/>
    <cellStyle name="Euro" xfId="2833"/>
    <cellStyle name="Euro 2" xfId="2834"/>
    <cellStyle name="Euro 2 2" xfId="2835"/>
    <cellStyle name="Euro 2 2 2" xfId="10807"/>
    <cellStyle name="Euro 2 2 3" xfId="10808"/>
    <cellStyle name="Euro 2 3" xfId="10809"/>
    <cellStyle name="Euro 2 4" xfId="10810"/>
    <cellStyle name="Euro 3" xfId="2836"/>
    <cellStyle name="Euro 3 2" xfId="10811"/>
    <cellStyle name="Euro 3 2 2" xfId="17785"/>
    <cellStyle name="Euro 3 3" xfId="10812"/>
    <cellStyle name="Euro 4" xfId="10813"/>
    <cellStyle name="Euro 4 2" xfId="17786"/>
    <cellStyle name="Euro 4 3" xfId="17787"/>
    <cellStyle name="Euro 5" xfId="10814"/>
    <cellStyle name="Euro 5 2" xfId="17788"/>
    <cellStyle name="Euro 6" xfId="17789"/>
    <cellStyle name="Explanatory Text 10" xfId="10815"/>
    <cellStyle name="Explanatory Text 11" xfId="10816"/>
    <cellStyle name="Explanatory Text 12" xfId="10817"/>
    <cellStyle name="Explanatory Text 13" xfId="10818"/>
    <cellStyle name="Explanatory Text 14" xfId="10819"/>
    <cellStyle name="Explanatory Text 15" xfId="10820"/>
    <cellStyle name="Explanatory Text 16" xfId="10821"/>
    <cellStyle name="Explanatory Text 17" xfId="10822"/>
    <cellStyle name="Explanatory Text 18" xfId="10823"/>
    <cellStyle name="Explanatory Text 19" xfId="10824"/>
    <cellStyle name="Explanatory Text 2" xfId="2837"/>
    <cellStyle name="Explanatory Text 2 2" xfId="2838"/>
    <cellStyle name="Explanatory Text 2 2 2" xfId="10825"/>
    <cellStyle name="Explanatory Text 2 3" xfId="10826"/>
    <cellStyle name="Explanatory Text 20" xfId="10827"/>
    <cellStyle name="Explanatory Text 21" xfId="10828"/>
    <cellStyle name="Explanatory Text 22" xfId="10829"/>
    <cellStyle name="Explanatory Text 23" xfId="10830"/>
    <cellStyle name="Explanatory Text 24" xfId="10831"/>
    <cellStyle name="Explanatory Text 25" xfId="10832"/>
    <cellStyle name="Explanatory Text 26" xfId="10833"/>
    <cellStyle name="Explanatory Text 27" xfId="10834"/>
    <cellStyle name="Explanatory Text 28" xfId="10835"/>
    <cellStyle name="Explanatory Text 29" xfId="10836"/>
    <cellStyle name="Explanatory Text 3" xfId="2839"/>
    <cellStyle name="Explanatory Text 30" xfId="10837"/>
    <cellStyle name="Explanatory Text 31" xfId="10838"/>
    <cellStyle name="Explanatory Text 32" xfId="10839"/>
    <cellStyle name="Explanatory Text 33" xfId="10840"/>
    <cellStyle name="Explanatory Text 34" xfId="10841"/>
    <cellStyle name="Explanatory Text 35" xfId="10842"/>
    <cellStyle name="Explanatory Text 36" xfId="10843"/>
    <cellStyle name="Explanatory Text 37" xfId="10844"/>
    <cellStyle name="Explanatory Text 38" xfId="10845"/>
    <cellStyle name="Explanatory Text 39" xfId="10846"/>
    <cellStyle name="Explanatory Text 4" xfId="10847"/>
    <cellStyle name="Explanatory Text 40" xfId="10848"/>
    <cellStyle name="Explanatory Text 41" xfId="10849"/>
    <cellStyle name="Explanatory Text 42" xfId="10850"/>
    <cellStyle name="Explanatory Text 43" xfId="10851"/>
    <cellStyle name="Explanatory Text 44" xfId="10852"/>
    <cellStyle name="Explanatory Text 45" xfId="10853"/>
    <cellStyle name="Explanatory Text 46" xfId="10854"/>
    <cellStyle name="Explanatory Text 47" xfId="10855"/>
    <cellStyle name="Explanatory Text 48" xfId="10856"/>
    <cellStyle name="Explanatory Text 49" xfId="10857"/>
    <cellStyle name="Explanatory Text 5" xfId="10858"/>
    <cellStyle name="Explanatory Text 50" xfId="10859"/>
    <cellStyle name="Explanatory Text 51" xfId="10860"/>
    <cellStyle name="Explanatory Text 52" xfId="10861"/>
    <cellStyle name="Explanatory Text 53" xfId="10862"/>
    <cellStyle name="Explanatory Text 54" xfId="10863"/>
    <cellStyle name="Explanatory Text 55" xfId="10864"/>
    <cellStyle name="Explanatory Text 56" xfId="10865"/>
    <cellStyle name="Explanatory Text 57" xfId="10866"/>
    <cellStyle name="Explanatory Text 58" xfId="10867"/>
    <cellStyle name="Explanatory Text 59" xfId="10868"/>
    <cellStyle name="Explanatory Text 6" xfId="10869"/>
    <cellStyle name="Explanatory Text 60" xfId="10870"/>
    <cellStyle name="Explanatory Text 61" xfId="10871"/>
    <cellStyle name="Explanatory Text 62" xfId="10872"/>
    <cellStyle name="Explanatory Text 63" xfId="10873"/>
    <cellStyle name="Explanatory Text 64" xfId="10874"/>
    <cellStyle name="Explanatory Text 7" xfId="10875"/>
    <cellStyle name="Explanatory Text 8" xfId="10876"/>
    <cellStyle name="Explanatory Text 9" xfId="10877"/>
    <cellStyle name="Fixed" xfId="2840"/>
    <cellStyle name="Fixed 2" xfId="2841"/>
    <cellStyle name="Fixed 2 2" xfId="10878"/>
    <cellStyle name="Fixed 3" xfId="10879"/>
    <cellStyle name="Fixed 4" xfId="10880"/>
    <cellStyle name="Fixed 5" xfId="10881"/>
    <cellStyle name="Fixed 6" xfId="10882"/>
    <cellStyle name="Fixed 7" xfId="10883"/>
    <cellStyle name="Fixed_ACCOUNTS" xfId="10884"/>
    <cellStyle name="Fixed3 - Style3" xfId="2842"/>
    <cellStyle name="Fixed3 - Style3 2" xfId="10885"/>
    <cellStyle name="fred" xfId="17790"/>
    <cellStyle name="Fred%" xfId="17791"/>
    <cellStyle name="Fred% 2" xfId="17792"/>
    <cellStyle name="Fred% 2 2" xfId="17793"/>
    <cellStyle name="Fred% 3" xfId="17794"/>
    <cellStyle name="Fred% 3 2" xfId="17795"/>
    <cellStyle name="Fred% 3 2 2" xfId="17796"/>
    <cellStyle name="Fred% 4" xfId="17797"/>
    <cellStyle name="Fred% 4 2" xfId="17798"/>
    <cellStyle name="Fred% 4 3" xfId="17799"/>
    <cellStyle name="Fred% 5" xfId="17800"/>
    <cellStyle name="Fred% 5 2" xfId="17801"/>
    <cellStyle name="Fred% 6" xfId="17802"/>
    <cellStyle name="General" xfId="17803"/>
    <cellStyle name="General 2" xfId="20146"/>
    <cellStyle name="Good 10" xfId="10886"/>
    <cellStyle name="Good 11" xfId="10887"/>
    <cellStyle name="Good 12" xfId="10888"/>
    <cellStyle name="Good 13" xfId="10889"/>
    <cellStyle name="Good 14" xfId="10890"/>
    <cellStyle name="Good 15" xfId="10891"/>
    <cellStyle name="Good 16" xfId="10892"/>
    <cellStyle name="Good 17" xfId="10893"/>
    <cellStyle name="Good 18" xfId="10894"/>
    <cellStyle name="Good 19" xfId="10895"/>
    <cellStyle name="Good 2" xfId="2843"/>
    <cellStyle name="Good 2 2" xfId="2844"/>
    <cellStyle name="Good 2 2 2" xfId="10896"/>
    <cellStyle name="Good 2 3" xfId="10897"/>
    <cellStyle name="Good 20" xfId="10898"/>
    <cellStyle name="Good 21" xfId="10899"/>
    <cellStyle name="Good 22" xfId="10900"/>
    <cellStyle name="Good 23" xfId="10901"/>
    <cellStyle name="Good 24" xfId="10902"/>
    <cellStyle name="Good 25" xfId="10903"/>
    <cellStyle name="Good 26" xfId="10904"/>
    <cellStyle name="Good 27" xfId="10905"/>
    <cellStyle name="Good 28" xfId="10906"/>
    <cellStyle name="Good 29" xfId="10907"/>
    <cellStyle name="Good 3" xfId="2845"/>
    <cellStyle name="Good 3 2" xfId="2846"/>
    <cellStyle name="Good 3 3" xfId="10908"/>
    <cellStyle name="Good 3 4" xfId="10909"/>
    <cellStyle name="Good 3_County_Stop_Light_Chart_2012_02" xfId="17804"/>
    <cellStyle name="Good 30" xfId="10910"/>
    <cellStyle name="Good 31" xfId="10911"/>
    <cellStyle name="Good 32" xfId="10912"/>
    <cellStyle name="Good 33" xfId="10913"/>
    <cellStyle name="Good 34" xfId="10914"/>
    <cellStyle name="Good 35" xfId="10915"/>
    <cellStyle name="Good 36" xfId="10916"/>
    <cellStyle name="Good 37" xfId="10917"/>
    <cellStyle name="Good 38" xfId="10918"/>
    <cellStyle name="Good 39" xfId="10919"/>
    <cellStyle name="Good 4" xfId="10920"/>
    <cellStyle name="Good 40" xfId="10921"/>
    <cellStyle name="Good 41" xfId="10922"/>
    <cellStyle name="Good 42" xfId="10923"/>
    <cellStyle name="Good 43" xfId="10924"/>
    <cellStyle name="Good 44" xfId="10925"/>
    <cellStyle name="Good 45" xfId="10926"/>
    <cellStyle name="Good 46" xfId="10927"/>
    <cellStyle name="Good 47" xfId="10928"/>
    <cellStyle name="Good 48" xfId="10929"/>
    <cellStyle name="Good 49" xfId="10930"/>
    <cellStyle name="Good 5" xfId="10931"/>
    <cellStyle name="Good 50" xfId="10932"/>
    <cellStyle name="Good 51" xfId="10933"/>
    <cellStyle name="Good 52" xfId="10934"/>
    <cellStyle name="Good 53" xfId="10935"/>
    <cellStyle name="Good 54" xfId="10936"/>
    <cellStyle name="Good 55" xfId="10937"/>
    <cellStyle name="Good 56" xfId="10938"/>
    <cellStyle name="Good 57" xfId="10939"/>
    <cellStyle name="Good 58" xfId="10940"/>
    <cellStyle name="Good 59" xfId="10941"/>
    <cellStyle name="Good 6" xfId="10942"/>
    <cellStyle name="Good 60" xfId="10943"/>
    <cellStyle name="Good 61" xfId="10944"/>
    <cellStyle name="Good 62" xfId="10945"/>
    <cellStyle name="Good 63" xfId="10946"/>
    <cellStyle name="Good 64" xfId="10947"/>
    <cellStyle name="Good 7" xfId="10948"/>
    <cellStyle name="Good 8" xfId="10949"/>
    <cellStyle name="Good 9" xfId="10950"/>
    <cellStyle name="graybook" xfId="17805"/>
    <cellStyle name="graybook 2" xfId="17806"/>
    <cellStyle name="graybook$" xfId="17807"/>
    <cellStyle name="graybook$ 2" xfId="17808"/>
    <cellStyle name="graybook$_2011 OM ASM Report" xfId="17809"/>
    <cellStyle name="graybook_2011 OM ASM Report" xfId="17810"/>
    <cellStyle name="Grey" xfId="2847"/>
    <cellStyle name="Grey 2" xfId="2848"/>
    <cellStyle name="Grey 2 2" xfId="2849"/>
    <cellStyle name="Grey 2 3" xfId="2850"/>
    <cellStyle name="Grey 2 4" xfId="10951"/>
    <cellStyle name="Grey 3" xfId="2851"/>
    <cellStyle name="Grey 3 2" xfId="2852"/>
    <cellStyle name="Grey 3 3" xfId="2853"/>
    <cellStyle name="Grey 3 4" xfId="10952"/>
    <cellStyle name="Grey 4" xfId="2854"/>
    <cellStyle name="Grey 4 2" xfId="2855"/>
    <cellStyle name="Grey 4 3" xfId="2856"/>
    <cellStyle name="Grey 4 4" xfId="10953"/>
    <cellStyle name="Grey 5" xfId="2857"/>
    <cellStyle name="Grey 5 2" xfId="10954"/>
    <cellStyle name="Grey 6" xfId="10955"/>
    <cellStyle name="Grey 6 2" xfId="10956"/>
    <cellStyle name="Grey 7" xfId="10957"/>
    <cellStyle name="Grey 8" xfId="10958"/>
    <cellStyle name="Grey_(C) WHE Proforma with ITC cash grant 10 Yr Amort_for deferral_102809" xfId="2858"/>
    <cellStyle name="g-tota - Style7" xfId="10959"/>
    <cellStyle name="Header" xfId="10960"/>
    <cellStyle name="Header1" xfId="2859"/>
    <cellStyle name="Header1 2" xfId="2860"/>
    <cellStyle name="Header1 2 2" xfId="10961"/>
    <cellStyle name="Header1 3" xfId="10962"/>
    <cellStyle name="Header1 3 2" xfId="10963"/>
    <cellStyle name="Header1 4" xfId="10964"/>
    <cellStyle name="Header1_AURORA Total New" xfId="10965"/>
    <cellStyle name="Header2" xfId="2861"/>
    <cellStyle name="Header2 2" xfId="2862"/>
    <cellStyle name="Header2 2 2" xfId="10966"/>
    <cellStyle name="Header2 3" xfId="10967"/>
    <cellStyle name="Header2 3 2" xfId="10968"/>
    <cellStyle name="Header2 4" xfId="10969"/>
    <cellStyle name="Header2 5" xfId="10970"/>
    <cellStyle name="Header2 5 2" xfId="10971"/>
    <cellStyle name="Header2 6" xfId="10972"/>
    <cellStyle name="Header2 6 2" xfId="10973"/>
    <cellStyle name="Header2 7" xfId="10974"/>
    <cellStyle name="Header2_AURORA Total New" xfId="10975"/>
    <cellStyle name="Heading" xfId="10976"/>
    <cellStyle name="Heading 1 10" xfId="10977"/>
    <cellStyle name="Heading 1 11" xfId="10978"/>
    <cellStyle name="Heading 1 12" xfId="10979"/>
    <cellStyle name="Heading 1 13" xfId="10980"/>
    <cellStyle name="Heading 1 14" xfId="10981"/>
    <cellStyle name="Heading 1 15" xfId="10982"/>
    <cellStyle name="Heading 1 16" xfId="10983"/>
    <cellStyle name="Heading 1 17" xfId="10984"/>
    <cellStyle name="Heading 1 18" xfId="10985"/>
    <cellStyle name="Heading 1 19" xfId="10986"/>
    <cellStyle name="Heading 1 2" xfId="2863"/>
    <cellStyle name="Heading 1 2 2" xfId="2864"/>
    <cellStyle name="Heading 1 2 2 2" xfId="10987"/>
    <cellStyle name="Heading 1 2 3" xfId="2865"/>
    <cellStyle name="Heading 1 2 3 2" xfId="2866"/>
    <cellStyle name="Heading 1 2 3 3" xfId="10988"/>
    <cellStyle name="Heading 1 2 3 4" xfId="10989"/>
    <cellStyle name="Heading 1 2 4" xfId="10990"/>
    <cellStyle name="Heading 1 20" xfId="10991"/>
    <cellStyle name="Heading 1 21" xfId="10992"/>
    <cellStyle name="Heading 1 22" xfId="10993"/>
    <cellStyle name="Heading 1 23" xfId="10994"/>
    <cellStyle name="Heading 1 24" xfId="10995"/>
    <cellStyle name="Heading 1 25" xfId="10996"/>
    <cellStyle name="Heading 1 26" xfId="10997"/>
    <cellStyle name="Heading 1 27" xfId="10998"/>
    <cellStyle name="Heading 1 28" xfId="10999"/>
    <cellStyle name="Heading 1 29" xfId="11000"/>
    <cellStyle name="Heading 1 3" xfId="2867"/>
    <cellStyle name="Heading 1 3 2" xfId="2868"/>
    <cellStyle name="Heading 1 3 3" xfId="11001"/>
    <cellStyle name="Heading 1 3 4" xfId="11002"/>
    <cellStyle name="Heading 1 30" xfId="11003"/>
    <cellStyle name="Heading 1 31" xfId="11004"/>
    <cellStyle name="Heading 1 32" xfId="11005"/>
    <cellStyle name="Heading 1 33" xfId="11006"/>
    <cellStyle name="Heading 1 34" xfId="11007"/>
    <cellStyle name="Heading 1 35" xfId="11008"/>
    <cellStyle name="Heading 1 36" xfId="11009"/>
    <cellStyle name="Heading 1 37" xfId="11010"/>
    <cellStyle name="Heading 1 38" xfId="11011"/>
    <cellStyle name="Heading 1 39" xfId="11012"/>
    <cellStyle name="Heading 1 4" xfId="2869"/>
    <cellStyle name="Heading 1 4 2" xfId="11013"/>
    <cellStyle name="Heading 1 40" xfId="11014"/>
    <cellStyle name="Heading 1 41" xfId="11015"/>
    <cellStyle name="Heading 1 42" xfId="11016"/>
    <cellStyle name="Heading 1 43" xfId="11017"/>
    <cellStyle name="Heading 1 44" xfId="11018"/>
    <cellStyle name="Heading 1 45" xfId="11019"/>
    <cellStyle name="Heading 1 46" xfId="11020"/>
    <cellStyle name="Heading 1 47" xfId="11021"/>
    <cellStyle name="Heading 1 48" xfId="11022"/>
    <cellStyle name="Heading 1 49" xfId="11023"/>
    <cellStyle name="Heading 1 5" xfId="11024"/>
    <cellStyle name="Heading 1 50" xfId="11025"/>
    <cellStyle name="Heading 1 51" xfId="11026"/>
    <cellStyle name="Heading 1 52" xfId="11027"/>
    <cellStyle name="Heading 1 53" xfId="11028"/>
    <cellStyle name="Heading 1 54" xfId="11029"/>
    <cellStyle name="Heading 1 55" xfId="11030"/>
    <cellStyle name="Heading 1 56" xfId="11031"/>
    <cellStyle name="Heading 1 57" xfId="11032"/>
    <cellStyle name="Heading 1 58" xfId="11033"/>
    <cellStyle name="Heading 1 59" xfId="11034"/>
    <cellStyle name="Heading 1 6" xfId="11035"/>
    <cellStyle name="Heading 1 60" xfId="11036"/>
    <cellStyle name="Heading 1 61" xfId="11037"/>
    <cellStyle name="Heading 1 62" xfId="11038"/>
    <cellStyle name="Heading 1 63" xfId="11039"/>
    <cellStyle name="Heading 1 64" xfId="11040"/>
    <cellStyle name="Heading 1 65" xfId="11041"/>
    <cellStyle name="Heading 1 7" xfId="11042"/>
    <cellStyle name="Heading 1 8" xfId="11043"/>
    <cellStyle name="Heading 1 9" xfId="11044"/>
    <cellStyle name="Heading 1 9 2" xfId="11045"/>
    <cellStyle name="Heading 2 10" xfId="11046"/>
    <cellStyle name="Heading 2 11" xfId="11047"/>
    <cellStyle name="Heading 2 12" xfId="11048"/>
    <cellStyle name="Heading 2 13" xfId="11049"/>
    <cellStyle name="Heading 2 14" xfId="11050"/>
    <cellStyle name="Heading 2 15" xfId="11051"/>
    <cellStyle name="Heading 2 16" xfId="11052"/>
    <cellStyle name="Heading 2 17" xfId="11053"/>
    <cellStyle name="Heading 2 18" xfId="11054"/>
    <cellStyle name="Heading 2 19" xfId="11055"/>
    <cellStyle name="Heading 2 2" xfId="2870"/>
    <cellStyle name="Heading 2 2 2" xfId="2871"/>
    <cellStyle name="Heading 2 2 2 2" xfId="11056"/>
    <cellStyle name="Heading 2 2 3" xfId="2872"/>
    <cellStyle name="Heading 2 2 3 2" xfId="2873"/>
    <cellStyle name="Heading 2 2 3 3" xfId="11057"/>
    <cellStyle name="Heading 2 2 3 4" xfId="11058"/>
    <cellStyle name="Heading 2 2 4" xfId="11059"/>
    <cellStyle name="Heading 2 20" xfId="11060"/>
    <cellStyle name="Heading 2 21" xfId="11061"/>
    <cellStyle name="Heading 2 22" xfId="11062"/>
    <cellStyle name="Heading 2 23" xfId="11063"/>
    <cellStyle name="Heading 2 24" xfId="11064"/>
    <cellStyle name="Heading 2 25" xfId="11065"/>
    <cellStyle name="Heading 2 26" xfId="11066"/>
    <cellStyle name="Heading 2 27" xfId="11067"/>
    <cellStyle name="Heading 2 28" xfId="11068"/>
    <cellStyle name="Heading 2 29" xfId="11069"/>
    <cellStyle name="Heading 2 3" xfId="2874"/>
    <cellStyle name="Heading 2 3 2" xfId="2875"/>
    <cellStyle name="Heading 2 3 3" xfId="11070"/>
    <cellStyle name="Heading 2 3 4" xfId="11071"/>
    <cellStyle name="Heading 2 30" xfId="11072"/>
    <cellStyle name="Heading 2 31" xfId="11073"/>
    <cellStyle name="Heading 2 32" xfId="11074"/>
    <cellStyle name="Heading 2 33" xfId="11075"/>
    <cellStyle name="Heading 2 34" xfId="11076"/>
    <cellStyle name="Heading 2 35" xfId="11077"/>
    <cellStyle name="Heading 2 36" xfId="11078"/>
    <cellStyle name="Heading 2 37" xfId="11079"/>
    <cellStyle name="Heading 2 38" xfId="11080"/>
    <cellStyle name="Heading 2 39" xfId="11081"/>
    <cellStyle name="Heading 2 4" xfId="2876"/>
    <cellStyle name="Heading 2 4 2" xfId="11082"/>
    <cellStyle name="Heading 2 40" xfId="11083"/>
    <cellStyle name="Heading 2 41" xfId="11084"/>
    <cellStyle name="Heading 2 42" xfId="11085"/>
    <cellStyle name="Heading 2 43" xfId="11086"/>
    <cellStyle name="Heading 2 44" xfId="11087"/>
    <cellStyle name="Heading 2 45" xfId="11088"/>
    <cellStyle name="Heading 2 46" xfId="11089"/>
    <cellStyle name="Heading 2 47" xfId="11090"/>
    <cellStyle name="Heading 2 48" xfId="11091"/>
    <cellStyle name="Heading 2 49" xfId="11092"/>
    <cellStyle name="Heading 2 5" xfId="11093"/>
    <cellStyle name="Heading 2 50" xfId="11094"/>
    <cellStyle name="Heading 2 51" xfId="11095"/>
    <cellStyle name="Heading 2 52" xfId="11096"/>
    <cellStyle name="Heading 2 53" xfId="11097"/>
    <cellStyle name="Heading 2 54" xfId="11098"/>
    <cellStyle name="Heading 2 55" xfId="11099"/>
    <cellStyle name="Heading 2 56" xfId="11100"/>
    <cellStyle name="Heading 2 57" xfId="11101"/>
    <cellStyle name="Heading 2 58" xfId="11102"/>
    <cellStyle name="Heading 2 59" xfId="11103"/>
    <cellStyle name="Heading 2 6" xfId="11104"/>
    <cellStyle name="Heading 2 60" xfId="11105"/>
    <cellStyle name="Heading 2 61" xfId="11106"/>
    <cellStyle name="Heading 2 62" xfId="11107"/>
    <cellStyle name="Heading 2 63" xfId="11108"/>
    <cellStyle name="Heading 2 64" xfId="11109"/>
    <cellStyle name="Heading 2 65" xfId="11110"/>
    <cellStyle name="Heading 2 7" xfId="11111"/>
    <cellStyle name="Heading 2 8" xfId="11112"/>
    <cellStyle name="Heading 2 9" xfId="11113"/>
    <cellStyle name="Heading 2 9 2" xfId="11114"/>
    <cellStyle name="Heading 3 10" xfId="11115"/>
    <cellStyle name="Heading 3 11" xfId="11116"/>
    <cellStyle name="Heading 3 12" xfId="11117"/>
    <cellStyle name="Heading 3 13" xfId="11118"/>
    <cellStyle name="Heading 3 14" xfId="11119"/>
    <cellStyle name="Heading 3 15" xfId="11120"/>
    <cellStyle name="Heading 3 16" xfId="11121"/>
    <cellStyle name="Heading 3 17" xfId="11122"/>
    <cellStyle name="Heading 3 18" xfId="11123"/>
    <cellStyle name="Heading 3 19" xfId="11124"/>
    <cellStyle name="Heading 3 2" xfId="2877"/>
    <cellStyle name="Heading 3 2 2" xfId="2878"/>
    <cellStyle name="Heading 3 2 2 2" xfId="11125"/>
    <cellStyle name="Heading 3 2 3" xfId="11126"/>
    <cellStyle name="Heading 3 20" xfId="11127"/>
    <cellStyle name="Heading 3 21" xfId="11128"/>
    <cellStyle name="Heading 3 22" xfId="11129"/>
    <cellStyle name="Heading 3 23" xfId="11130"/>
    <cellStyle name="Heading 3 24" xfId="11131"/>
    <cellStyle name="Heading 3 25" xfId="11132"/>
    <cellStyle name="Heading 3 26" xfId="11133"/>
    <cellStyle name="Heading 3 27" xfId="11134"/>
    <cellStyle name="Heading 3 28" xfId="11135"/>
    <cellStyle name="Heading 3 29" xfId="11136"/>
    <cellStyle name="Heading 3 3" xfId="2879"/>
    <cellStyle name="Heading 3 3 2" xfId="2880"/>
    <cellStyle name="Heading 3 3 3" xfId="11137"/>
    <cellStyle name="Heading 3 3 4" xfId="11138"/>
    <cellStyle name="Heading 3 30" xfId="11139"/>
    <cellStyle name="Heading 3 31" xfId="11140"/>
    <cellStyle name="Heading 3 32" xfId="11141"/>
    <cellStyle name="Heading 3 33" xfId="11142"/>
    <cellStyle name="Heading 3 34" xfId="11143"/>
    <cellStyle name="Heading 3 35" xfId="11144"/>
    <cellStyle name="Heading 3 36" xfId="11145"/>
    <cellStyle name="Heading 3 37" xfId="11146"/>
    <cellStyle name="Heading 3 38" xfId="11147"/>
    <cellStyle name="Heading 3 39" xfId="11148"/>
    <cellStyle name="Heading 3 4" xfId="11149"/>
    <cellStyle name="Heading 3 40" xfId="11150"/>
    <cellStyle name="Heading 3 41" xfId="11151"/>
    <cellStyle name="Heading 3 42" xfId="11152"/>
    <cellStyle name="Heading 3 43" xfId="11153"/>
    <cellStyle name="Heading 3 44" xfId="11154"/>
    <cellStyle name="Heading 3 45" xfId="11155"/>
    <cellStyle name="Heading 3 46" xfId="11156"/>
    <cellStyle name="Heading 3 47" xfId="11157"/>
    <cellStyle name="Heading 3 48" xfId="11158"/>
    <cellStyle name="Heading 3 49" xfId="11159"/>
    <cellStyle name="Heading 3 5" xfId="11160"/>
    <cellStyle name="Heading 3 50" xfId="11161"/>
    <cellStyle name="Heading 3 51" xfId="11162"/>
    <cellStyle name="Heading 3 52" xfId="11163"/>
    <cellStyle name="Heading 3 53" xfId="11164"/>
    <cellStyle name="Heading 3 54" xfId="11165"/>
    <cellStyle name="Heading 3 55" xfId="11166"/>
    <cellStyle name="Heading 3 56" xfId="11167"/>
    <cellStyle name="Heading 3 57" xfId="11168"/>
    <cellStyle name="Heading 3 58" xfId="11169"/>
    <cellStyle name="Heading 3 59" xfId="11170"/>
    <cellStyle name="Heading 3 6" xfId="11171"/>
    <cellStyle name="Heading 3 60" xfId="11172"/>
    <cellStyle name="Heading 3 61" xfId="11173"/>
    <cellStyle name="Heading 3 62" xfId="11174"/>
    <cellStyle name="Heading 3 63" xfId="11175"/>
    <cellStyle name="Heading 3 64" xfId="11176"/>
    <cellStyle name="Heading 3 7" xfId="11177"/>
    <cellStyle name="Heading 3 8" xfId="11178"/>
    <cellStyle name="Heading 3 9" xfId="11179"/>
    <cellStyle name="Heading 4 10" xfId="11180"/>
    <cellStyle name="Heading 4 11" xfId="11181"/>
    <cellStyle name="Heading 4 12" xfId="11182"/>
    <cellStyle name="Heading 4 13" xfId="11183"/>
    <cellStyle name="Heading 4 14" xfId="11184"/>
    <cellStyle name="Heading 4 15" xfId="11185"/>
    <cellStyle name="Heading 4 16" xfId="11186"/>
    <cellStyle name="Heading 4 17" xfId="11187"/>
    <cellStyle name="Heading 4 18" xfId="11188"/>
    <cellStyle name="Heading 4 19" xfId="11189"/>
    <cellStyle name="Heading 4 2" xfId="2881"/>
    <cellStyle name="Heading 4 2 2" xfId="2882"/>
    <cellStyle name="Heading 4 2 2 2" xfId="11190"/>
    <cellStyle name="Heading 4 2 3" xfId="11191"/>
    <cellStyle name="Heading 4 20" xfId="11192"/>
    <cellStyle name="Heading 4 21" xfId="11193"/>
    <cellStyle name="Heading 4 22" xfId="11194"/>
    <cellStyle name="Heading 4 23" xfId="11195"/>
    <cellStyle name="Heading 4 24" xfId="11196"/>
    <cellStyle name="Heading 4 25" xfId="11197"/>
    <cellStyle name="Heading 4 26" xfId="11198"/>
    <cellStyle name="Heading 4 27" xfId="11199"/>
    <cellStyle name="Heading 4 28" xfId="11200"/>
    <cellStyle name="Heading 4 29" xfId="11201"/>
    <cellStyle name="Heading 4 3" xfId="2883"/>
    <cellStyle name="Heading 4 3 2" xfId="2884"/>
    <cellStyle name="Heading 4 3 3" xfId="11202"/>
    <cellStyle name="Heading 4 3 4" xfId="11203"/>
    <cellStyle name="Heading 4 30" xfId="11204"/>
    <cellStyle name="Heading 4 31" xfId="11205"/>
    <cellStyle name="Heading 4 32" xfId="11206"/>
    <cellStyle name="Heading 4 33" xfId="11207"/>
    <cellStyle name="Heading 4 34" xfId="11208"/>
    <cellStyle name="Heading 4 35" xfId="11209"/>
    <cellStyle name="Heading 4 36" xfId="11210"/>
    <cellStyle name="Heading 4 37" xfId="11211"/>
    <cellStyle name="Heading 4 38" xfId="11212"/>
    <cellStyle name="Heading 4 39" xfId="11213"/>
    <cellStyle name="Heading 4 4" xfId="11214"/>
    <cellStyle name="Heading 4 40" xfId="11215"/>
    <cellStyle name="Heading 4 41" xfId="11216"/>
    <cellStyle name="Heading 4 42" xfId="11217"/>
    <cellStyle name="Heading 4 43" xfId="11218"/>
    <cellStyle name="Heading 4 44" xfId="11219"/>
    <cellStyle name="Heading 4 45" xfId="11220"/>
    <cellStyle name="Heading 4 46" xfId="11221"/>
    <cellStyle name="Heading 4 47" xfId="11222"/>
    <cellStyle name="Heading 4 48" xfId="11223"/>
    <cellStyle name="Heading 4 49" xfId="11224"/>
    <cellStyle name="Heading 4 5" xfId="11225"/>
    <cellStyle name="Heading 4 50" xfId="11226"/>
    <cellStyle name="Heading 4 51" xfId="11227"/>
    <cellStyle name="Heading 4 52" xfId="11228"/>
    <cellStyle name="Heading 4 53" xfId="11229"/>
    <cellStyle name="Heading 4 54" xfId="11230"/>
    <cellStyle name="Heading 4 55" xfId="11231"/>
    <cellStyle name="Heading 4 56" xfId="11232"/>
    <cellStyle name="Heading 4 57" xfId="11233"/>
    <cellStyle name="Heading 4 58" xfId="11234"/>
    <cellStyle name="Heading 4 59" xfId="11235"/>
    <cellStyle name="Heading 4 6" xfId="11236"/>
    <cellStyle name="Heading 4 60" xfId="11237"/>
    <cellStyle name="Heading 4 61" xfId="11238"/>
    <cellStyle name="Heading 4 62" xfId="11239"/>
    <cellStyle name="Heading 4 63" xfId="11240"/>
    <cellStyle name="Heading 4 64" xfId="11241"/>
    <cellStyle name="Heading 4 7" xfId="11242"/>
    <cellStyle name="Heading 4 8" xfId="11243"/>
    <cellStyle name="Heading 4 9" xfId="11244"/>
    <cellStyle name="Heading1" xfId="2885"/>
    <cellStyle name="Heading1 2" xfId="11245"/>
    <cellStyle name="Heading1 2 2" xfId="11246"/>
    <cellStyle name="Heading1 3" xfId="11247"/>
    <cellStyle name="Heading1 3 2" xfId="11248"/>
    <cellStyle name="Heading1 4" xfId="11249"/>
    <cellStyle name="Heading1 5" xfId="11250"/>
    <cellStyle name="Heading1 6" xfId="11251"/>
    <cellStyle name="Heading1 7" xfId="11252"/>
    <cellStyle name="Heading1 8" xfId="11253"/>
    <cellStyle name="Heading1_4.32E Depreciation Study Robs file" xfId="11254"/>
    <cellStyle name="Heading2" xfId="2886"/>
    <cellStyle name="Heading2 2" xfId="11255"/>
    <cellStyle name="Heading2 2 2" xfId="11256"/>
    <cellStyle name="Heading2 3" xfId="11257"/>
    <cellStyle name="Heading2 3 2" xfId="11258"/>
    <cellStyle name="Heading2 4" xfId="11259"/>
    <cellStyle name="Heading2 5" xfId="11260"/>
    <cellStyle name="Heading2 6" xfId="11261"/>
    <cellStyle name="Heading2 7" xfId="11262"/>
    <cellStyle name="Heading2 8" xfId="11263"/>
    <cellStyle name="Heading2_4.32E Depreciation Study Robs file" xfId="11264"/>
    <cellStyle name="Heading3" xfId="17811"/>
    <cellStyle name="Heading4" xfId="17812"/>
    <cellStyle name="Headings" xfId="17813"/>
    <cellStyle name="HeadlineStyle" xfId="11265"/>
    <cellStyle name="HeadlineStyleJustified" xfId="11266"/>
    <cellStyle name="Hidden" xfId="17814"/>
    <cellStyle name="Hyperlink 2" xfId="11267"/>
    <cellStyle name="Hyperlink 2 2" xfId="17815"/>
    <cellStyle name="Hyperlink 2_2011 OM ASM Report" xfId="17816"/>
    <cellStyle name="Hyperlink 3" xfId="11268"/>
    <cellStyle name="Input [yellow]" xfId="2887"/>
    <cellStyle name="Input [yellow] 10" xfId="11269"/>
    <cellStyle name="Input [yellow] 2" xfId="2888"/>
    <cellStyle name="Input [yellow] 2 2" xfId="2889"/>
    <cellStyle name="Input [yellow] 2 2 2" xfId="11270"/>
    <cellStyle name="Input [yellow] 2 3" xfId="2890"/>
    <cellStyle name="Input [yellow] 2 3 2" xfId="11271"/>
    <cellStyle name="Input [yellow] 2 4" xfId="11272"/>
    <cellStyle name="Input [yellow] 2 4 2" xfId="11273"/>
    <cellStyle name="Input [yellow] 2 5" xfId="11274"/>
    <cellStyle name="Input [yellow] 2 5 2" xfId="11275"/>
    <cellStyle name="Input [yellow] 2 6" xfId="11276"/>
    <cellStyle name="Input [yellow] 3" xfId="2891"/>
    <cellStyle name="Input [yellow] 3 2" xfId="2892"/>
    <cellStyle name="Input [yellow] 3 2 2" xfId="11277"/>
    <cellStyle name="Input [yellow] 3 3" xfId="2893"/>
    <cellStyle name="Input [yellow] 3 3 2" xfId="11278"/>
    <cellStyle name="Input [yellow] 3 4" xfId="11279"/>
    <cellStyle name="Input [yellow] 3 4 2" xfId="11280"/>
    <cellStyle name="Input [yellow] 3 5" xfId="11281"/>
    <cellStyle name="Input [yellow] 3 5 2" xfId="11282"/>
    <cellStyle name="Input [yellow] 3 6" xfId="11283"/>
    <cellStyle name="Input [yellow] 4" xfId="2894"/>
    <cellStyle name="Input [yellow] 4 2" xfId="2895"/>
    <cellStyle name="Input [yellow] 4 2 2" xfId="11284"/>
    <cellStyle name="Input [yellow] 4 3" xfId="2896"/>
    <cellStyle name="Input [yellow] 4 3 2" xfId="11285"/>
    <cellStyle name="Input [yellow] 4 4" xfId="11286"/>
    <cellStyle name="Input [yellow] 4 4 2" xfId="11287"/>
    <cellStyle name="Input [yellow] 4 5" xfId="11288"/>
    <cellStyle name="Input [yellow] 4 5 2" xfId="11289"/>
    <cellStyle name="Input [yellow] 4 6" xfId="11290"/>
    <cellStyle name="Input [yellow] 5" xfId="2897"/>
    <cellStyle name="Input [yellow] 5 2" xfId="11291"/>
    <cellStyle name="Input [yellow] 5 3" xfId="11292"/>
    <cellStyle name="Input [yellow] 6" xfId="11293"/>
    <cellStyle name="Input [yellow] 6 2" xfId="11294"/>
    <cellStyle name="Input [yellow] 7" xfId="11295"/>
    <cellStyle name="Input [yellow] 7 2" xfId="11296"/>
    <cellStyle name="Input [yellow] 8" xfId="11297"/>
    <cellStyle name="Input [yellow] 8 2" xfId="11298"/>
    <cellStyle name="Input [yellow] 9" xfId="11299"/>
    <cellStyle name="Input [yellow] 9 2" xfId="11300"/>
    <cellStyle name="Input [yellow]_(C) WHE Proforma with ITC cash grant 10 Yr Amort_for deferral_102809" xfId="2898"/>
    <cellStyle name="Input 10" xfId="11301"/>
    <cellStyle name="Input 100" xfId="17817"/>
    <cellStyle name="Input 100 2" xfId="17818"/>
    <cellStyle name="Input 100 3" xfId="17819"/>
    <cellStyle name="Input 101" xfId="17820"/>
    <cellStyle name="Input 101 2" xfId="17821"/>
    <cellStyle name="Input 101 3" xfId="17822"/>
    <cellStyle name="Input 102" xfId="17823"/>
    <cellStyle name="Input 102 2" xfId="17824"/>
    <cellStyle name="Input 102 3" xfId="17825"/>
    <cellStyle name="Input 103" xfId="17826"/>
    <cellStyle name="Input 103 2" xfId="17827"/>
    <cellStyle name="Input 103 3" xfId="17828"/>
    <cellStyle name="Input 104" xfId="17829"/>
    <cellStyle name="Input 104 2" xfId="17830"/>
    <cellStyle name="Input 104 3" xfId="17831"/>
    <cellStyle name="Input 105" xfId="17832"/>
    <cellStyle name="Input 105 2" xfId="17833"/>
    <cellStyle name="Input 105 3" xfId="17834"/>
    <cellStyle name="Input 106" xfId="17835"/>
    <cellStyle name="Input 106 2" xfId="17836"/>
    <cellStyle name="Input 106 3" xfId="17837"/>
    <cellStyle name="Input 107" xfId="17838"/>
    <cellStyle name="Input 107 2" xfId="17839"/>
    <cellStyle name="Input 107 3" xfId="17840"/>
    <cellStyle name="Input 108" xfId="17841"/>
    <cellStyle name="Input 108 2" xfId="17842"/>
    <cellStyle name="Input 108 3" xfId="17843"/>
    <cellStyle name="Input 109" xfId="17844"/>
    <cellStyle name="Input 109 2" xfId="17845"/>
    <cellStyle name="Input 109 3" xfId="17846"/>
    <cellStyle name="Input 11" xfId="11302"/>
    <cellStyle name="Input 110" xfId="17847"/>
    <cellStyle name="Input 110 2" xfId="17848"/>
    <cellStyle name="Input 110 3" xfId="17849"/>
    <cellStyle name="Input 111" xfId="17850"/>
    <cellStyle name="Input 111 2" xfId="17851"/>
    <cellStyle name="Input 111 3" xfId="17852"/>
    <cellStyle name="Input 112" xfId="17853"/>
    <cellStyle name="Input 112 2" xfId="17854"/>
    <cellStyle name="Input 112 3" xfId="17855"/>
    <cellStyle name="Input 113" xfId="17856"/>
    <cellStyle name="Input 113 2" xfId="17857"/>
    <cellStyle name="Input 113 3" xfId="17858"/>
    <cellStyle name="Input 114" xfId="17859"/>
    <cellStyle name="Input 114 2" xfId="17860"/>
    <cellStyle name="Input 114 3" xfId="17861"/>
    <cellStyle name="Input 115" xfId="17862"/>
    <cellStyle name="Input 115 2" xfId="17863"/>
    <cellStyle name="Input 115 3" xfId="17864"/>
    <cellStyle name="Input 116" xfId="17865"/>
    <cellStyle name="Input 116 2" xfId="17866"/>
    <cellStyle name="Input 116 3" xfId="17867"/>
    <cellStyle name="Input 117" xfId="17868"/>
    <cellStyle name="Input 117 2" xfId="17869"/>
    <cellStyle name="Input 117 3" xfId="17870"/>
    <cellStyle name="Input 118" xfId="17871"/>
    <cellStyle name="Input 118 2" xfId="17872"/>
    <cellStyle name="Input 118 3" xfId="17873"/>
    <cellStyle name="Input 119" xfId="17874"/>
    <cellStyle name="Input 119 2" xfId="17875"/>
    <cellStyle name="Input 119 3" xfId="17876"/>
    <cellStyle name="Input 12" xfId="11303"/>
    <cellStyle name="Input 120" xfId="17877"/>
    <cellStyle name="Input 120 2" xfId="17878"/>
    <cellStyle name="Input 120 3" xfId="17879"/>
    <cellStyle name="Input 121" xfId="17880"/>
    <cellStyle name="Input 121 2" xfId="17881"/>
    <cellStyle name="Input 121 3" xfId="17882"/>
    <cellStyle name="Input 122" xfId="17883"/>
    <cellStyle name="Input 122 2" xfId="17884"/>
    <cellStyle name="Input 122 3" xfId="17885"/>
    <cellStyle name="Input 123" xfId="17886"/>
    <cellStyle name="Input 123 2" xfId="17887"/>
    <cellStyle name="Input 123 3" xfId="17888"/>
    <cellStyle name="Input 124" xfId="17889"/>
    <cellStyle name="Input 124 2" xfId="17890"/>
    <cellStyle name="Input 124 3" xfId="17891"/>
    <cellStyle name="Input 125" xfId="17892"/>
    <cellStyle name="Input 125 2" xfId="17893"/>
    <cellStyle name="Input 125 3" xfId="17894"/>
    <cellStyle name="Input 126" xfId="17895"/>
    <cellStyle name="Input 126 2" xfId="17896"/>
    <cellStyle name="Input 126 3" xfId="17897"/>
    <cellStyle name="Input 127" xfId="17898"/>
    <cellStyle name="Input 127 2" xfId="17899"/>
    <cellStyle name="Input 127 3" xfId="17900"/>
    <cellStyle name="Input 128" xfId="17901"/>
    <cellStyle name="Input 128 2" xfId="17902"/>
    <cellStyle name="Input 128 3" xfId="17903"/>
    <cellStyle name="Input 129" xfId="17904"/>
    <cellStyle name="Input 129 2" xfId="17905"/>
    <cellStyle name="Input 129 3" xfId="17906"/>
    <cellStyle name="Input 13" xfId="11304"/>
    <cellStyle name="Input 130" xfId="17907"/>
    <cellStyle name="Input 130 2" xfId="17908"/>
    <cellStyle name="Input 130 3" xfId="17909"/>
    <cellStyle name="Input 131" xfId="17910"/>
    <cellStyle name="Input 131 2" xfId="17911"/>
    <cellStyle name="Input 131 3" xfId="17912"/>
    <cellStyle name="Input 132" xfId="17913"/>
    <cellStyle name="Input 132 2" xfId="17914"/>
    <cellStyle name="Input 132 3" xfId="17915"/>
    <cellStyle name="Input 133" xfId="17916"/>
    <cellStyle name="Input 133 2" xfId="17917"/>
    <cellStyle name="Input 133 3" xfId="17918"/>
    <cellStyle name="Input 134" xfId="17919"/>
    <cellStyle name="Input 134 2" xfId="17920"/>
    <cellStyle name="Input 134 3" xfId="17921"/>
    <cellStyle name="Input 135" xfId="17922"/>
    <cellStyle name="Input 135 2" xfId="17923"/>
    <cellStyle name="Input 135 3" xfId="17924"/>
    <cellStyle name="Input 136" xfId="17925"/>
    <cellStyle name="Input 136 2" xfId="17926"/>
    <cellStyle name="Input 136 3" xfId="17927"/>
    <cellStyle name="Input 137" xfId="17928"/>
    <cellStyle name="Input 137 2" xfId="17929"/>
    <cellStyle name="Input 137 3" xfId="17930"/>
    <cellStyle name="Input 138" xfId="17931"/>
    <cellStyle name="Input 138 2" xfId="17932"/>
    <cellStyle name="Input 138 3" xfId="17933"/>
    <cellStyle name="Input 139" xfId="17934"/>
    <cellStyle name="Input 139 2" xfId="17935"/>
    <cellStyle name="Input 139 3" xfId="17936"/>
    <cellStyle name="Input 14" xfId="11305"/>
    <cellStyle name="Input 140" xfId="17937"/>
    <cellStyle name="Input 140 2" xfId="17938"/>
    <cellStyle name="Input 140 3" xfId="17939"/>
    <cellStyle name="Input 141" xfId="17940"/>
    <cellStyle name="Input 141 2" xfId="17941"/>
    <cellStyle name="Input 141 3" xfId="17942"/>
    <cellStyle name="Input 142" xfId="17943"/>
    <cellStyle name="Input 142 2" xfId="17944"/>
    <cellStyle name="Input 142 3" xfId="17945"/>
    <cellStyle name="Input 143" xfId="17946"/>
    <cellStyle name="Input 143 2" xfId="17947"/>
    <cellStyle name="Input 143 3" xfId="17948"/>
    <cellStyle name="Input 144" xfId="17949"/>
    <cellStyle name="Input 144 2" xfId="17950"/>
    <cellStyle name="Input 144 3" xfId="17951"/>
    <cellStyle name="Input 145" xfId="17952"/>
    <cellStyle name="Input 145 2" xfId="17953"/>
    <cellStyle name="Input 145 3" xfId="17954"/>
    <cellStyle name="Input 146" xfId="17955"/>
    <cellStyle name="Input 146 2" xfId="17956"/>
    <cellStyle name="Input 146 3" xfId="17957"/>
    <cellStyle name="Input 147" xfId="17958"/>
    <cellStyle name="Input 147 2" xfId="17959"/>
    <cellStyle name="Input 147 3" xfId="17960"/>
    <cellStyle name="Input 148" xfId="17961"/>
    <cellStyle name="Input 148 2" xfId="17962"/>
    <cellStyle name="Input 148 3" xfId="17963"/>
    <cellStyle name="Input 149" xfId="17964"/>
    <cellStyle name="Input 149 2" xfId="17965"/>
    <cellStyle name="Input 149 3" xfId="17966"/>
    <cellStyle name="Input 15" xfId="11306"/>
    <cellStyle name="Input 150" xfId="17967"/>
    <cellStyle name="Input 150 2" xfId="17968"/>
    <cellStyle name="Input 150 3" xfId="17969"/>
    <cellStyle name="Input 151" xfId="17970"/>
    <cellStyle name="Input 151 2" xfId="17971"/>
    <cellStyle name="Input 151 3" xfId="17972"/>
    <cellStyle name="Input 152" xfId="17973"/>
    <cellStyle name="Input 152 2" xfId="17974"/>
    <cellStyle name="Input 152 3" xfId="17975"/>
    <cellStyle name="Input 153" xfId="17976"/>
    <cellStyle name="Input 153 2" xfId="17977"/>
    <cellStyle name="Input 153 3" xfId="17978"/>
    <cellStyle name="Input 154" xfId="17979"/>
    <cellStyle name="Input 154 2" xfId="17980"/>
    <cellStyle name="Input 154 3" xfId="17981"/>
    <cellStyle name="Input 155" xfId="17982"/>
    <cellStyle name="Input 155 2" xfId="17983"/>
    <cellStyle name="Input 155 3" xfId="17984"/>
    <cellStyle name="Input 156" xfId="17985"/>
    <cellStyle name="Input 156 2" xfId="17986"/>
    <cellStyle name="Input 156 3" xfId="17987"/>
    <cellStyle name="Input 157" xfId="17988"/>
    <cellStyle name="Input 157 2" xfId="17989"/>
    <cellStyle name="Input 157 3" xfId="17990"/>
    <cellStyle name="Input 158" xfId="17991"/>
    <cellStyle name="Input 158 2" xfId="17992"/>
    <cellStyle name="Input 158 3" xfId="17993"/>
    <cellStyle name="Input 159" xfId="17994"/>
    <cellStyle name="Input 159 2" xfId="17995"/>
    <cellStyle name="Input 159 3" xfId="17996"/>
    <cellStyle name="Input 16" xfId="11307"/>
    <cellStyle name="Input 16 2" xfId="17997"/>
    <cellStyle name="Input 16 3" xfId="17998"/>
    <cellStyle name="Input 160" xfId="17999"/>
    <cellStyle name="Input 160 2" xfId="18000"/>
    <cellStyle name="Input 160 3" xfId="18001"/>
    <cellStyle name="Input 161" xfId="18002"/>
    <cellStyle name="Input 161 2" xfId="18003"/>
    <cellStyle name="Input 161 3" xfId="18004"/>
    <cellStyle name="Input 162" xfId="18005"/>
    <cellStyle name="Input 162 2" xfId="18006"/>
    <cellStyle name="Input 162 3" xfId="18007"/>
    <cellStyle name="Input 163" xfId="18008"/>
    <cellStyle name="Input 163 2" xfId="18009"/>
    <cellStyle name="Input 163 3" xfId="18010"/>
    <cellStyle name="Input 164" xfId="18011"/>
    <cellStyle name="Input 164 2" xfId="18012"/>
    <cellStyle name="Input 164 3" xfId="18013"/>
    <cellStyle name="Input 165" xfId="18014"/>
    <cellStyle name="Input 165 2" xfId="18015"/>
    <cellStyle name="Input 165 3" xfId="18016"/>
    <cellStyle name="Input 166" xfId="18017"/>
    <cellStyle name="Input 166 2" xfId="18018"/>
    <cellStyle name="Input 166 3" xfId="18019"/>
    <cellStyle name="Input 167" xfId="18020"/>
    <cellStyle name="Input 167 2" xfId="18021"/>
    <cellStyle name="Input 167 3" xfId="18022"/>
    <cellStyle name="Input 168" xfId="18023"/>
    <cellStyle name="Input 168 2" xfId="18024"/>
    <cellStyle name="Input 168 3" xfId="18025"/>
    <cellStyle name="Input 169" xfId="18026"/>
    <cellStyle name="Input 169 2" xfId="18027"/>
    <cellStyle name="Input 169 3" xfId="18028"/>
    <cellStyle name="Input 17" xfId="11308"/>
    <cellStyle name="Input 17 2" xfId="18029"/>
    <cellStyle name="Input 17 3" xfId="18030"/>
    <cellStyle name="Input 170" xfId="18031"/>
    <cellStyle name="Input 170 2" xfId="18032"/>
    <cellStyle name="Input 170 3" xfId="18033"/>
    <cellStyle name="Input 171" xfId="18034"/>
    <cellStyle name="Input 171 2" xfId="18035"/>
    <cellStyle name="Input 171 3" xfId="18036"/>
    <cellStyle name="Input 172" xfId="18037"/>
    <cellStyle name="Input 172 2" xfId="18038"/>
    <cellStyle name="Input 172 3" xfId="18039"/>
    <cellStyle name="Input 173" xfId="18040"/>
    <cellStyle name="Input 173 2" xfId="18041"/>
    <cellStyle name="Input 173 3" xfId="18042"/>
    <cellStyle name="Input 174" xfId="18043"/>
    <cellStyle name="Input 174 2" xfId="18044"/>
    <cellStyle name="Input 174 3" xfId="18045"/>
    <cellStyle name="Input 175" xfId="18046"/>
    <cellStyle name="Input 175 2" xfId="18047"/>
    <cellStyle name="Input 175 3" xfId="18048"/>
    <cellStyle name="Input 176" xfId="18049"/>
    <cellStyle name="Input 176 2" xfId="18050"/>
    <cellStyle name="Input 176 3" xfId="18051"/>
    <cellStyle name="Input 177" xfId="18052"/>
    <cellStyle name="Input 177 2" xfId="18053"/>
    <cellStyle name="Input 177 3" xfId="18054"/>
    <cellStyle name="Input 178" xfId="18055"/>
    <cellStyle name="Input 178 2" xfId="18056"/>
    <cellStyle name="Input 178 3" xfId="18057"/>
    <cellStyle name="Input 179" xfId="18058"/>
    <cellStyle name="Input 179 2" xfId="18059"/>
    <cellStyle name="Input 179 3" xfId="18060"/>
    <cellStyle name="Input 18" xfId="11309"/>
    <cellStyle name="Input 18 2" xfId="18061"/>
    <cellStyle name="Input 18 3" xfId="18062"/>
    <cellStyle name="Input 180" xfId="18063"/>
    <cellStyle name="Input 180 2" xfId="18064"/>
    <cellStyle name="Input 180 3" xfId="18065"/>
    <cellStyle name="Input 181" xfId="18066"/>
    <cellStyle name="Input 181 2" xfId="18067"/>
    <cellStyle name="Input 181 3" xfId="18068"/>
    <cellStyle name="Input 182" xfId="18069"/>
    <cellStyle name="Input 182 2" xfId="18070"/>
    <cellStyle name="Input 182 3" xfId="18071"/>
    <cellStyle name="Input 183" xfId="18072"/>
    <cellStyle name="Input 183 2" xfId="18073"/>
    <cellStyle name="Input 183 3" xfId="18074"/>
    <cellStyle name="Input 184" xfId="18075"/>
    <cellStyle name="Input 184 2" xfId="18076"/>
    <cellStyle name="Input 184 3" xfId="18077"/>
    <cellStyle name="Input 185" xfId="18078"/>
    <cellStyle name="Input 185 2" xfId="18079"/>
    <cellStyle name="Input 185 3" xfId="18080"/>
    <cellStyle name="Input 186" xfId="18081"/>
    <cellStyle name="Input 186 2" xfId="18082"/>
    <cellStyle name="Input 186 3" xfId="18083"/>
    <cellStyle name="Input 187" xfId="18084"/>
    <cellStyle name="Input 187 2" xfId="18085"/>
    <cellStyle name="Input 187 3" xfId="18086"/>
    <cellStyle name="Input 188" xfId="18087"/>
    <cellStyle name="Input 188 2" xfId="18088"/>
    <cellStyle name="Input 188 3" xfId="18089"/>
    <cellStyle name="Input 189" xfId="18090"/>
    <cellStyle name="Input 189 2" xfId="18091"/>
    <cellStyle name="Input 189 3" xfId="18092"/>
    <cellStyle name="Input 19" xfId="11310"/>
    <cellStyle name="Input 19 2" xfId="18093"/>
    <cellStyle name="Input 19 3" xfId="18094"/>
    <cellStyle name="Input 190" xfId="18095"/>
    <cellStyle name="Input 190 2" xfId="18096"/>
    <cellStyle name="Input 190 3" xfId="18097"/>
    <cellStyle name="Input 191" xfId="18098"/>
    <cellStyle name="Input 191 2" xfId="18099"/>
    <cellStyle name="Input 191 3" xfId="18100"/>
    <cellStyle name="Input 192" xfId="18101"/>
    <cellStyle name="Input 192 2" xfId="18102"/>
    <cellStyle name="Input 192 3" xfId="18103"/>
    <cellStyle name="Input 193" xfId="18104"/>
    <cellStyle name="Input 193 2" xfId="18105"/>
    <cellStyle name="Input 193 3" xfId="18106"/>
    <cellStyle name="Input 194" xfId="18107"/>
    <cellStyle name="Input 194 2" xfId="18108"/>
    <cellStyle name="Input 194 3" xfId="18109"/>
    <cellStyle name="Input 195" xfId="18110"/>
    <cellStyle name="Input 195 2" xfId="18111"/>
    <cellStyle name="Input 195 3" xfId="18112"/>
    <cellStyle name="Input 196" xfId="18113"/>
    <cellStyle name="Input 196 2" xfId="18114"/>
    <cellStyle name="Input 196 3" xfId="18115"/>
    <cellStyle name="Input 197" xfId="18116"/>
    <cellStyle name="Input 197 2" xfId="18117"/>
    <cellStyle name="Input 197 3" xfId="18118"/>
    <cellStyle name="Input 198" xfId="18119"/>
    <cellStyle name="Input 198 2" xfId="18120"/>
    <cellStyle name="Input 198 3" xfId="18121"/>
    <cellStyle name="Input 199" xfId="18122"/>
    <cellStyle name="Input 199 2" xfId="18123"/>
    <cellStyle name="Input 199 3" xfId="18124"/>
    <cellStyle name="Input 2" xfId="2899"/>
    <cellStyle name="Input 2 2" xfId="2900"/>
    <cellStyle name="Input 2 2 2" xfId="11311"/>
    <cellStyle name="Input 2 2 3" xfId="11312"/>
    <cellStyle name="Input 2 3" xfId="11313"/>
    <cellStyle name="Input 20" xfId="11314"/>
    <cellStyle name="Input 20 2" xfId="18125"/>
    <cellStyle name="Input 20 3" xfId="18126"/>
    <cellStyle name="Input 200" xfId="18127"/>
    <cellStyle name="Input 200 2" xfId="18128"/>
    <cellStyle name="Input 200 3" xfId="18129"/>
    <cellStyle name="Input 201" xfId="18130"/>
    <cellStyle name="Input 201 2" xfId="18131"/>
    <cellStyle name="Input 201 3" xfId="18132"/>
    <cellStyle name="Input 202" xfId="18133"/>
    <cellStyle name="Input 202 2" xfId="18134"/>
    <cellStyle name="Input 202 3" xfId="18135"/>
    <cellStyle name="Input 203" xfId="18136"/>
    <cellStyle name="Input 203 2" xfId="18137"/>
    <cellStyle name="Input 203 3" xfId="18138"/>
    <cellStyle name="Input 204" xfId="18139"/>
    <cellStyle name="Input 204 2" xfId="18140"/>
    <cellStyle name="Input 204 3" xfId="18141"/>
    <cellStyle name="Input 205" xfId="18142"/>
    <cellStyle name="Input 205 2" xfId="18143"/>
    <cellStyle name="Input 205 3" xfId="18144"/>
    <cellStyle name="Input 206" xfId="18145"/>
    <cellStyle name="Input 206 2" xfId="18146"/>
    <cellStyle name="Input 206 3" xfId="18147"/>
    <cellStyle name="Input 207" xfId="18148"/>
    <cellStyle name="Input 207 2" xfId="18149"/>
    <cellStyle name="Input 207 3" xfId="18150"/>
    <cellStyle name="Input 208" xfId="18151"/>
    <cellStyle name="Input 208 2" xfId="18152"/>
    <cellStyle name="Input 208 3" xfId="18153"/>
    <cellStyle name="Input 209" xfId="18154"/>
    <cellStyle name="Input 209 2" xfId="18155"/>
    <cellStyle name="Input 209 3" xfId="18156"/>
    <cellStyle name="Input 21" xfId="11315"/>
    <cellStyle name="Input 21 2" xfId="18157"/>
    <cellStyle name="Input 21 3" xfId="18158"/>
    <cellStyle name="Input 210" xfId="18159"/>
    <cellStyle name="Input 210 2" xfId="18160"/>
    <cellStyle name="Input 210 3" xfId="18161"/>
    <cellStyle name="Input 211" xfId="18162"/>
    <cellStyle name="Input 211 2" xfId="18163"/>
    <cellStyle name="Input 211 3" xfId="18164"/>
    <cellStyle name="Input 212" xfId="18165"/>
    <cellStyle name="Input 212 2" xfId="18166"/>
    <cellStyle name="Input 212 3" xfId="18167"/>
    <cellStyle name="Input 213" xfId="18168"/>
    <cellStyle name="Input 213 2" xfId="18169"/>
    <cellStyle name="Input 213 3" xfId="18170"/>
    <cellStyle name="Input 214" xfId="18171"/>
    <cellStyle name="Input 214 2" xfId="18172"/>
    <cellStyle name="Input 214 3" xfId="18173"/>
    <cellStyle name="Input 215" xfId="18174"/>
    <cellStyle name="Input 215 2" xfId="18175"/>
    <cellStyle name="Input 215 3" xfId="18176"/>
    <cellStyle name="Input 216" xfId="18177"/>
    <cellStyle name="Input 216 2" xfId="18178"/>
    <cellStyle name="Input 216 3" xfId="18179"/>
    <cellStyle name="Input 217" xfId="18180"/>
    <cellStyle name="Input 217 2" xfId="18181"/>
    <cellStyle name="Input 217 3" xfId="18182"/>
    <cellStyle name="Input 218" xfId="18183"/>
    <cellStyle name="Input 218 2" xfId="18184"/>
    <cellStyle name="Input 218 3" xfId="18185"/>
    <cellStyle name="Input 219" xfId="18186"/>
    <cellStyle name="Input 219 2" xfId="18187"/>
    <cellStyle name="Input 219 3" xfId="18188"/>
    <cellStyle name="Input 22" xfId="11316"/>
    <cellStyle name="Input 22 2" xfId="18189"/>
    <cellStyle name="Input 22 3" xfId="18190"/>
    <cellStyle name="Input 220" xfId="18191"/>
    <cellStyle name="Input 220 2" xfId="18192"/>
    <cellStyle name="Input 220 3" xfId="18193"/>
    <cellStyle name="Input 221" xfId="18194"/>
    <cellStyle name="Input 221 2" xfId="18195"/>
    <cellStyle name="Input 221 3" xfId="18196"/>
    <cellStyle name="Input 222" xfId="18197"/>
    <cellStyle name="Input 222 2" xfId="18198"/>
    <cellStyle name="Input 222 3" xfId="18199"/>
    <cellStyle name="Input 223" xfId="18200"/>
    <cellStyle name="Input 223 2" xfId="18201"/>
    <cellStyle name="Input 223 3" xfId="18202"/>
    <cellStyle name="Input 224" xfId="18203"/>
    <cellStyle name="Input 224 2" xfId="18204"/>
    <cellStyle name="Input 224 3" xfId="18205"/>
    <cellStyle name="Input 225" xfId="18206"/>
    <cellStyle name="Input 225 2" xfId="18207"/>
    <cellStyle name="Input 225 3" xfId="18208"/>
    <cellStyle name="Input 226" xfId="18209"/>
    <cellStyle name="Input 226 2" xfId="18210"/>
    <cellStyle name="Input 226 3" xfId="18211"/>
    <cellStyle name="Input 227" xfId="18212"/>
    <cellStyle name="Input 227 2" xfId="18213"/>
    <cellStyle name="Input 227 3" xfId="18214"/>
    <cellStyle name="Input 228" xfId="18215"/>
    <cellStyle name="Input 228 2" xfId="18216"/>
    <cellStyle name="Input 228 3" xfId="18217"/>
    <cellStyle name="Input 229" xfId="18218"/>
    <cellStyle name="Input 229 2" xfId="18219"/>
    <cellStyle name="Input 229 3" xfId="18220"/>
    <cellStyle name="Input 23" xfId="11317"/>
    <cellStyle name="Input 23 2" xfId="18221"/>
    <cellStyle name="Input 23 3" xfId="18222"/>
    <cellStyle name="Input 230" xfId="18223"/>
    <cellStyle name="Input 230 2" xfId="18224"/>
    <cellStyle name="Input 230 3" xfId="18225"/>
    <cellStyle name="Input 231" xfId="18226"/>
    <cellStyle name="Input 231 2" xfId="18227"/>
    <cellStyle name="Input 231 3" xfId="18228"/>
    <cellStyle name="Input 232" xfId="18229"/>
    <cellStyle name="Input 232 2" xfId="18230"/>
    <cellStyle name="Input 232 3" xfId="18231"/>
    <cellStyle name="Input 233" xfId="18232"/>
    <cellStyle name="Input 233 2" xfId="18233"/>
    <cellStyle name="Input 233 3" xfId="18234"/>
    <cellStyle name="Input 234" xfId="18235"/>
    <cellStyle name="Input 234 2" xfId="18236"/>
    <cellStyle name="Input 234 3" xfId="18237"/>
    <cellStyle name="Input 235" xfId="18238"/>
    <cellStyle name="Input 235 2" xfId="18239"/>
    <cellStyle name="Input 235 3" xfId="18240"/>
    <cellStyle name="Input 236" xfId="18241"/>
    <cellStyle name="Input 236 2" xfId="18242"/>
    <cellStyle name="Input 236 3" xfId="18243"/>
    <cellStyle name="Input 237" xfId="18244"/>
    <cellStyle name="Input 237 2" xfId="18245"/>
    <cellStyle name="Input 237 3" xfId="18246"/>
    <cellStyle name="Input 238" xfId="18247"/>
    <cellStyle name="Input 238 2" xfId="18248"/>
    <cellStyle name="Input 238 3" xfId="18249"/>
    <cellStyle name="Input 239" xfId="18250"/>
    <cellStyle name="Input 239 2" xfId="18251"/>
    <cellStyle name="Input 239 3" xfId="18252"/>
    <cellStyle name="Input 24" xfId="11318"/>
    <cellStyle name="Input 24 2" xfId="18253"/>
    <cellStyle name="Input 24 3" xfId="18254"/>
    <cellStyle name="Input 240" xfId="18255"/>
    <cellStyle name="Input 240 2" xfId="18256"/>
    <cellStyle name="Input 240 3" xfId="18257"/>
    <cellStyle name="Input 241" xfId="18258"/>
    <cellStyle name="Input 241 2" xfId="18259"/>
    <cellStyle name="Input 241 3" xfId="18260"/>
    <cellStyle name="Input 242" xfId="18261"/>
    <cellStyle name="Input 242 2" xfId="18262"/>
    <cellStyle name="Input 242 3" xfId="18263"/>
    <cellStyle name="Input 243" xfId="18264"/>
    <cellStyle name="Input 243 2" xfId="18265"/>
    <cellStyle name="Input 243 3" xfId="18266"/>
    <cellStyle name="Input 244" xfId="18267"/>
    <cellStyle name="Input 244 2" xfId="18268"/>
    <cellStyle name="Input 244 3" xfId="18269"/>
    <cellStyle name="Input 245" xfId="18270"/>
    <cellStyle name="Input 245 2" xfId="18271"/>
    <cellStyle name="Input 245 3" xfId="18272"/>
    <cellStyle name="Input 246" xfId="18273"/>
    <cellStyle name="Input 246 2" xfId="18274"/>
    <cellStyle name="Input 246 3" xfId="18275"/>
    <cellStyle name="Input 247" xfId="18276"/>
    <cellStyle name="Input 247 2" xfId="18277"/>
    <cellStyle name="Input 247 3" xfId="18278"/>
    <cellStyle name="Input 248" xfId="18279"/>
    <cellStyle name="Input 248 2" xfId="18280"/>
    <cellStyle name="Input 248 3" xfId="18281"/>
    <cellStyle name="Input 249" xfId="18282"/>
    <cellStyle name="Input 249 2" xfId="18283"/>
    <cellStyle name="Input 249 3" xfId="18284"/>
    <cellStyle name="Input 25" xfId="11319"/>
    <cellStyle name="Input 25 2" xfId="18285"/>
    <cellStyle name="Input 25 3" xfId="18286"/>
    <cellStyle name="Input 250" xfId="18287"/>
    <cellStyle name="Input 250 2" xfId="18288"/>
    <cellStyle name="Input 250 3" xfId="18289"/>
    <cellStyle name="Input 251" xfId="18290"/>
    <cellStyle name="Input 251 2" xfId="18291"/>
    <cellStyle name="Input 251 3" xfId="18292"/>
    <cellStyle name="Input 252" xfId="18293"/>
    <cellStyle name="Input 252 2" xfId="18294"/>
    <cellStyle name="Input 252 3" xfId="18295"/>
    <cellStyle name="Input 253" xfId="18296"/>
    <cellStyle name="Input 253 2" xfId="18297"/>
    <cellStyle name="Input 253 3" xfId="18298"/>
    <cellStyle name="Input 254" xfId="18299"/>
    <cellStyle name="Input 254 2" xfId="18300"/>
    <cellStyle name="Input 254 3" xfId="18301"/>
    <cellStyle name="Input 255" xfId="18302"/>
    <cellStyle name="Input 255 2" xfId="18303"/>
    <cellStyle name="Input 255 3" xfId="18304"/>
    <cellStyle name="Input 256" xfId="18305"/>
    <cellStyle name="Input 256 2" xfId="18306"/>
    <cellStyle name="Input 256 3" xfId="18307"/>
    <cellStyle name="Input 257" xfId="18308"/>
    <cellStyle name="Input 257 2" xfId="18309"/>
    <cellStyle name="Input 257 3" xfId="18310"/>
    <cellStyle name="Input 258" xfId="18311"/>
    <cellStyle name="Input 258 2" xfId="18312"/>
    <cellStyle name="Input 258 3" xfId="18313"/>
    <cellStyle name="Input 259" xfId="18314"/>
    <cellStyle name="Input 259 2" xfId="18315"/>
    <cellStyle name="Input 259 3" xfId="18316"/>
    <cellStyle name="Input 26" xfId="11320"/>
    <cellStyle name="Input 26 2" xfId="18317"/>
    <cellStyle name="Input 26 3" xfId="18318"/>
    <cellStyle name="Input 260" xfId="18319"/>
    <cellStyle name="Input 260 2" xfId="18320"/>
    <cellStyle name="Input 260 3" xfId="18321"/>
    <cellStyle name="Input 261" xfId="18322"/>
    <cellStyle name="Input 261 2" xfId="18323"/>
    <cellStyle name="Input 261 3" xfId="18324"/>
    <cellStyle name="Input 262" xfId="18325"/>
    <cellStyle name="Input 262 2" xfId="18326"/>
    <cellStyle name="Input 262 3" xfId="18327"/>
    <cellStyle name="Input 263" xfId="18328"/>
    <cellStyle name="Input 263 2" xfId="18329"/>
    <cellStyle name="Input 263 3" xfId="18330"/>
    <cellStyle name="Input 264" xfId="18331"/>
    <cellStyle name="Input 264 2" xfId="18332"/>
    <cellStyle name="Input 264 3" xfId="18333"/>
    <cellStyle name="Input 265" xfId="18334"/>
    <cellStyle name="Input 265 2" xfId="18335"/>
    <cellStyle name="Input 265 3" xfId="18336"/>
    <cellStyle name="Input 266" xfId="18337"/>
    <cellStyle name="Input 266 2" xfId="18338"/>
    <cellStyle name="Input 266 3" xfId="18339"/>
    <cellStyle name="Input 267" xfId="18340"/>
    <cellStyle name="Input 267 2" xfId="18341"/>
    <cellStyle name="Input 267 3" xfId="18342"/>
    <cellStyle name="Input 268" xfId="18343"/>
    <cellStyle name="Input 268 2" xfId="18344"/>
    <cellStyle name="Input 268 3" xfId="18345"/>
    <cellStyle name="Input 269" xfId="18346"/>
    <cellStyle name="Input 269 2" xfId="18347"/>
    <cellStyle name="Input 269 3" xfId="18348"/>
    <cellStyle name="Input 27" xfId="11321"/>
    <cellStyle name="Input 27 2" xfId="18349"/>
    <cellStyle name="Input 27 3" xfId="18350"/>
    <cellStyle name="Input 270" xfId="18351"/>
    <cellStyle name="Input 270 2" xfId="18352"/>
    <cellStyle name="Input 270 3" xfId="18353"/>
    <cellStyle name="Input 271" xfId="18354"/>
    <cellStyle name="Input 271 2" xfId="18355"/>
    <cellStyle name="Input 271 3" xfId="18356"/>
    <cellStyle name="Input 272" xfId="18357"/>
    <cellStyle name="Input 272 2" xfId="18358"/>
    <cellStyle name="Input 272 3" xfId="18359"/>
    <cellStyle name="Input 273" xfId="18360"/>
    <cellStyle name="Input 273 2" xfId="18361"/>
    <cellStyle name="Input 273 3" xfId="18362"/>
    <cellStyle name="Input 274" xfId="18363"/>
    <cellStyle name="Input 274 2" xfId="18364"/>
    <cellStyle name="Input 274 3" xfId="18365"/>
    <cellStyle name="Input 275" xfId="18366"/>
    <cellStyle name="Input 275 2" xfId="18367"/>
    <cellStyle name="Input 275 3" xfId="18368"/>
    <cellStyle name="Input 276" xfId="18369"/>
    <cellStyle name="Input 276 2" xfId="18370"/>
    <cellStyle name="Input 276 3" xfId="18371"/>
    <cellStyle name="Input 277" xfId="18372"/>
    <cellStyle name="Input 277 2" xfId="18373"/>
    <cellStyle name="Input 277 3" xfId="18374"/>
    <cellStyle name="Input 278" xfId="18375"/>
    <cellStyle name="Input 278 2" xfId="18376"/>
    <cellStyle name="Input 278 3" xfId="18377"/>
    <cellStyle name="Input 279" xfId="18378"/>
    <cellStyle name="Input 279 2" xfId="18379"/>
    <cellStyle name="Input 279 3" xfId="18380"/>
    <cellStyle name="Input 28" xfId="11322"/>
    <cellStyle name="Input 28 2" xfId="18381"/>
    <cellStyle name="Input 28 3" xfId="18382"/>
    <cellStyle name="Input 280" xfId="18383"/>
    <cellStyle name="Input 280 2" xfId="18384"/>
    <cellStyle name="Input 280 3" xfId="18385"/>
    <cellStyle name="Input 281" xfId="18386"/>
    <cellStyle name="Input 281 2" xfId="18387"/>
    <cellStyle name="Input 281 3" xfId="18388"/>
    <cellStyle name="Input 282" xfId="18389"/>
    <cellStyle name="Input 282 2" xfId="18390"/>
    <cellStyle name="Input 282 3" xfId="18391"/>
    <cellStyle name="Input 283" xfId="18392"/>
    <cellStyle name="Input 283 2" xfId="18393"/>
    <cellStyle name="Input 283 3" xfId="18394"/>
    <cellStyle name="Input 284" xfId="18395"/>
    <cellStyle name="Input 284 2" xfId="18396"/>
    <cellStyle name="Input 284 3" xfId="18397"/>
    <cellStyle name="Input 285" xfId="18398"/>
    <cellStyle name="Input 285 2" xfId="18399"/>
    <cellStyle name="Input 285 3" xfId="18400"/>
    <cellStyle name="Input 286" xfId="18401"/>
    <cellStyle name="Input 286 2" xfId="18402"/>
    <cellStyle name="Input 286 3" xfId="18403"/>
    <cellStyle name="Input 287" xfId="18404"/>
    <cellStyle name="Input 287 2" xfId="18405"/>
    <cellStyle name="Input 287 3" xfId="18406"/>
    <cellStyle name="Input 288" xfId="18407"/>
    <cellStyle name="Input 288 2" xfId="18408"/>
    <cellStyle name="Input 288 3" xfId="18409"/>
    <cellStyle name="Input 289" xfId="18410"/>
    <cellStyle name="Input 289 2" xfId="18411"/>
    <cellStyle name="Input 289 3" xfId="18412"/>
    <cellStyle name="Input 29" xfId="11323"/>
    <cellStyle name="Input 29 2" xfId="18413"/>
    <cellStyle name="Input 29 3" xfId="18414"/>
    <cellStyle name="Input 290" xfId="18415"/>
    <cellStyle name="Input 290 2" xfId="18416"/>
    <cellStyle name="Input 290 3" xfId="18417"/>
    <cellStyle name="Input 291" xfId="18418"/>
    <cellStyle name="Input 291 2" xfId="18419"/>
    <cellStyle name="Input 291 3" xfId="18420"/>
    <cellStyle name="Input 292" xfId="18421"/>
    <cellStyle name="Input 292 2" xfId="18422"/>
    <cellStyle name="Input 292 3" xfId="18423"/>
    <cellStyle name="Input 293" xfId="18424"/>
    <cellStyle name="Input 293 2" xfId="18425"/>
    <cellStyle name="Input 293 3" xfId="18426"/>
    <cellStyle name="Input 294" xfId="18427"/>
    <cellStyle name="Input 294 2" xfId="18428"/>
    <cellStyle name="Input 294 3" xfId="18429"/>
    <cellStyle name="Input 295" xfId="18430"/>
    <cellStyle name="Input 295 2" xfId="18431"/>
    <cellStyle name="Input 295 3" xfId="18432"/>
    <cellStyle name="Input 296" xfId="18433"/>
    <cellStyle name="Input 296 2" xfId="18434"/>
    <cellStyle name="Input 296 3" xfId="18435"/>
    <cellStyle name="Input 297" xfId="18436"/>
    <cellStyle name="Input 297 2" xfId="18437"/>
    <cellStyle name="Input 297 3" xfId="18438"/>
    <cellStyle name="Input 298" xfId="18439"/>
    <cellStyle name="Input 298 2" xfId="18440"/>
    <cellStyle name="Input 298 3" xfId="18441"/>
    <cellStyle name="Input 299" xfId="18442"/>
    <cellStyle name="Input 299 2" xfId="18443"/>
    <cellStyle name="Input 299 3" xfId="18444"/>
    <cellStyle name="Input 3" xfId="2901"/>
    <cellStyle name="Input 3 2" xfId="2902"/>
    <cellStyle name="Input 3 3" xfId="11324"/>
    <cellStyle name="Input 3 4" xfId="11325"/>
    <cellStyle name="Input 3 5" xfId="11326"/>
    <cellStyle name="Input 30" xfId="11327"/>
    <cellStyle name="Input 30 2" xfId="18445"/>
    <cellStyle name="Input 30 3" xfId="18446"/>
    <cellStyle name="Input 300" xfId="18447"/>
    <cellStyle name="Input 300 2" xfId="18448"/>
    <cellStyle name="Input 300 3" xfId="18449"/>
    <cellStyle name="Input 301" xfId="18450"/>
    <cellStyle name="Input 301 2" xfId="18451"/>
    <cellStyle name="Input 301 3" xfId="18452"/>
    <cellStyle name="Input 302" xfId="18453"/>
    <cellStyle name="Input 302 2" xfId="18454"/>
    <cellStyle name="Input 302 3" xfId="18455"/>
    <cellStyle name="Input 303" xfId="18456"/>
    <cellStyle name="Input 303 2" xfId="18457"/>
    <cellStyle name="Input 303 3" xfId="18458"/>
    <cellStyle name="Input 304" xfId="18459"/>
    <cellStyle name="Input 304 2" xfId="18460"/>
    <cellStyle name="Input 304 3" xfId="18461"/>
    <cellStyle name="Input 305" xfId="18462"/>
    <cellStyle name="Input 305 2" xfId="18463"/>
    <cellStyle name="Input 305 3" xfId="18464"/>
    <cellStyle name="Input 306" xfId="18465"/>
    <cellStyle name="Input 306 2" xfId="18466"/>
    <cellStyle name="Input 306 3" xfId="18467"/>
    <cellStyle name="Input 307" xfId="18468"/>
    <cellStyle name="Input 307 2" xfId="18469"/>
    <cellStyle name="Input 307 3" xfId="18470"/>
    <cellStyle name="Input 308" xfId="18471"/>
    <cellStyle name="Input 308 2" xfId="18472"/>
    <cellStyle name="Input 308 3" xfId="18473"/>
    <cellStyle name="Input 309" xfId="18474"/>
    <cellStyle name="Input 309 2" xfId="18475"/>
    <cellStyle name="Input 309 3" xfId="18476"/>
    <cellStyle name="Input 31" xfId="11328"/>
    <cellStyle name="Input 31 2" xfId="18477"/>
    <cellStyle name="Input 31 3" xfId="18478"/>
    <cellStyle name="Input 310" xfId="18479"/>
    <cellStyle name="Input 310 2" xfId="18480"/>
    <cellStyle name="Input 310 3" xfId="18481"/>
    <cellStyle name="Input 311" xfId="18482"/>
    <cellStyle name="Input 311 2" xfId="18483"/>
    <cellStyle name="Input 311 3" xfId="18484"/>
    <cellStyle name="Input 312" xfId="18485"/>
    <cellStyle name="Input 312 2" xfId="18486"/>
    <cellStyle name="Input 312 3" xfId="18487"/>
    <cellStyle name="Input 313" xfId="18488"/>
    <cellStyle name="Input 313 2" xfId="18489"/>
    <cellStyle name="Input 313 3" xfId="18490"/>
    <cellStyle name="Input 314" xfId="18491"/>
    <cellStyle name="Input 314 2" xfId="18492"/>
    <cellStyle name="Input 314 3" xfId="18493"/>
    <cellStyle name="Input 315" xfId="18494"/>
    <cellStyle name="Input 315 2" xfId="18495"/>
    <cellStyle name="Input 315 3" xfId="18496"/>
    <cellStyle name="Input 316" xfId="18497"/>
    <cellStyle name="Input 316 2" xfId="18498"/>
    <cellStyle name="Input 316 3" xfId="18499"/>
    <cellStyle name="Input 317" xfId="18500"/>
    <cellStyle name="Input 317 2" xfId="18501"/>
    <cellStyle name="Input 317 3" xfId="18502"/>
    <cellStyle name="Input 318" xfId="18503"/>
    <cellStyle name="Input 318 2" xfId="18504"/>
    <cellStyle name="Input 318 3" xfId="18505"/>
    <cellStyle name="Input 319" xfId="18506"/>
    <cellStyle name="Input 319 2" xfId="18507"/>
    <cellStyle name="Input 319 3" xfId="18508"/>
    <cellStyle name="Input 32" xfId="11329"/>
    <cellStyle name="Input 32 2" xfId="18509"/>
    <cellStyle name="Input 32 3" xfId="18510"/>
    <cellStyle name="Input 320" xfId="18511"/>
    <cellStyle name="Input 320 2" xfId="18512"/>
    <cellStyle name="Input 320 3" xfId="18513"/>
    <cellStyle name="Input 321" xfId="18514"/>
    <cellStyle name="Input 321 2" xfId="18515"/>
    <cellStyle name="Input 321 3" xfId="18516"/>
    <cellStyle name="Input 322" xfId="18517"/>
    <cellStyle name="Input 322 2" xfId="18518"/>
    <cellStyle name="Input 322 3" xfId="18519"/>
    <cellStyle name="Input 323" xfId="18520"/>
    <cellStyle name="Input 323 2" xfId="18521"/>
    <cellStyle name="Input 323 3" xfId="18522"/>
    <cellStyle name="Input 324" xfId="18523"/>
    <cellStyle name="Input 324 2" xfId="18524"/>
    <cellStyle name="Input 324 3" xfId="18525"/>
    <cellStyle name="Input 325" xfId="18526"/>
    <cellStyle name="Input 325 2" xfId="18527"/>
    <cellStyle name="Input 325 3" xfId="18528"/>
    <cellStyle name="Input 326" xfId="18529"/>
    <cellStyle name="Input 326 2" xfId="18530"/>
    <cellStyle name="Input 326 3" xfId="18531"/>
    <cellStyle name="Input 327" xfId="18532"/>
    <cellStyle name="Input 327 2" xfId="18533"/>
    <cellStyle name="Input 327 3" xfId="18534"/>
    <cellStyle name="Input 328" xfId="18535"/>
    <cellStyle name="Input 328 2" xfId="18536"/>
    <cellStyle name="Input 328 3" xfId="18537"/>
    <cellStyle name="Input 329" xfId="18538"/>
    <cellStyle name="Input 329 2" xfId="18539"/>
    <cellStyle name="Input 329 3" xfId="18540"/>
    <cellStyle name="Input 33" xfId="11330"/>
    <cellStyle name="Input 33 2" xfId="18541"/>
    <cellStyle name="Input 33 3" xfId="18542"/>
    <cellStyle name="Input 330" xfId="18543"/>
    <cellStyle name="Input 330 2" xfId="18544"/>
    <cellStyle name="Input 330 3" xfId="18545"/>
    <cellStyle name="Input 331" xfId="18546"/>
    <cellStyle name="Input 331 2" xfId="18547"/>
    <cellStyle name="Input 331 3" xfId="18548"/>
    <cellStyle name="Input 332" xfId="18549"/>
    <cellStyle name="Input 332 2" xfId="18550"/>
    <cellStyle name="Input 332 3" xfId="18551"/>
    <cellStyle name="Input 333" xfId="18552"/>
    <cellStyle name="Input 333 2" xfId="18553"/>
    <cellStyle name="Input 333 3" xfId="18554"/>
    <cellStyle name="Input 334" xfId="18555"/>
    <cellStyle name="Input 334 2" xfId="18556"/>
    <cellStyle name="Input 334 3" xfId="18557"/>
    <cellStyle name="Input 335" xfId="18558"/>
    <cellStyle name="Input 335 2" xfId="18559"/>
    <cellStyle name="Input 335 3" xfId="18560"/>
    <cellStyle name="Input 336" xfId="18561"/>
    <cellStyle name="Input 336 2" xfId="18562"/>
    <cellStyle name="Input 336 3" xfId="18563"/>
    <cellStyle name="Input 337" xfId="18564"/>
    <cellStyle name="Input 337 2" xfId="18565"/>
    <cellStyle name="Input 337 3" xfId="18566"/>
    <cellStyle name="Input 338" xfId="18567"/>
    <cellStyle name="Input 338 2" xfId="18568"/>
    <cellStyle name="Input 338 3" xfId="18569"/>
    <cellStyle name="Input 339" xfId="18570"/>
    <cellStyle name="Input 339 2" xfId="18571"/>
    <cellStyle name="Input 339 3" xfId="18572"/>
    <cellStyle name="Input 34" xfId="11331"/>
    <cellStyle name="Input 34 2" xfId="18573"/>
    <cellStyle name="Input 34 3" xfId="18574"/>
    <cellStyle name="Input 340" xfId="18575"/>
    <cellStyle name="Input 340 2" xfId="18576"/>
    <cellStyle name="Input 340 3" xfId="18577"/>
    <cellStyle name="Input 341" xfId="18578"/>
    <cellStyle name="Input 341 2" xfId="18579"/>
    <cellStyle name="Input 341 3" xfId="18580"/>
    <cellStyle name="Input 342" xfId="18581"/>
    <cellStyle name="Input 342 2" xfId="18582"/>
    <cellStyle name="Input 342 3" xfId="18583"/>
    <cellStyle name="Input 343" xfId="18584"/>
    <cellStyle name="Input 343 2" xfId="18585"/>
    <cellStyle name="Input 343 3" xfId="18586"/>
    <cellStyle name="Input 344" xfId="18587"/>
    <cellStyle name="Input 344 2" xfId="18588"/>
    <cellStyle name="Input 344 3" xfId="18589"/>
    <cellStyle name="Input 345" xfId="18590"/>
    <cellStyle name="Input 345 2" xfId="18591"/>
    <cellStyle name="Input 345 3" xfId="18592"/>
    <cellStyle name="Input 346" xfId="18593"/>
    <cellStyle name="Input 346 2" xfId="18594"/>
    <cellStyle name="Input 346 3" xfId="18595"/>
    <cellStyle name="Input 347" xfId="18596"/>
    <cellStyle name="Input 347 2" xfId="18597"/>
    <cellStyle name="Input 347 3" xfId="18598"/>
    <cellStyle name="Input 348" xfId="18599"/>
    <cellStyle name="Input 348 2" xfId="18600"/>
    <cellStyle name="Input 348 3" xfId="18601"/>
    <cellStyle name="Input 349" xfId="18602"/>
    <cellStyle name="Input 349 2" xfId="18603"/>
    <cellStyle name="Input 349 3" xfId="18604"/>
    <cellStyle name="Input 35" xfId="11332"/>
    <cellStyle name="Input 35 2" xfId="18605"/>
    <cellStyle name="Input 35 3" xfId="18606"/>
    <cellStyle name="Input 350" xfId="18607"/>
    <cellStyle name="Input 350 2" xfId="18608"/>
    <cellStyle name="Input 350 3" xfId="18609"/>
    <cellStyle name="Input 351" xfId="18610"/>
    <cellStyle name="Input 351 2" xfId="18611"/>
    <cellStyle name="Input 351 3" xfId="18612"/>
    <cellStyle name="Input 352" xfId="18613"/>
    <cellStyle name="Input 352 2" xfId="18614"/>
    <cellStyle name="Input 352 3" xfId="18615"/>
    <cellStyle name="Input 353" xfId="18616"/>
    <cellStyle name="Input 353 2" xfId="18617"/>
    <cellStyle name="Input 353 3" xfId="18618"/>
    <cellStyle name="Input 354" xfId="18619"/>
    <cellStyle name="Input 354 2" xfId="18620"/>
    <cellStyle name="Input 354 3" xfId="18621"/>
    <cellStyle name="Input 355" xfId="18622"/>
    <cellStyle name="Input 355 2" xfId="18623"/>
    <cellStyle name="Input 355 3" xfId="18624"/>
    <cellStyle name="Input 356" xfId="18625"/>
    <cellStyle name="Input 356 2" xfId="18626"/>
    <cellStyle name="Input 356 3" xfId="18627"/>
    <cellStyle name="Input 357" xfId="18628"/>
    <cellStyle name="Input 357 2" xfId="18629"/>
    <cellStyle name="Input 357 3" xfId="18630"/>
    <cellStyle name="Input 358" xfId="18631"/>
    <cellStyle name="Input 358 2" xfId="18632"/>
    <cellStyle name="Input 358 3" xfId="18633"/>
    <cellStyle name="Input 359" xfId="18634"/>
    <cellStyle name="Input 359 2" xfId="18635"/>
    <cellStyle name="Input 359 3" xfId="18636"/>
    <cellStyle name="Input 36" xfId="11333"/>
    <cellStyle name="Input 36 2" xfId="18637"/>
    <cellStyle name="Input 36 3" xfId="18638"/>
    <cellStyle name="Input 360" xfId="18639"/>
    <cellStyle name="Input 360 2" xfId="18640"/>
    <cellStyle name="Input 360 3" xfId="18641"/>
    <cellStyle name="Input 361" xfId="18642"/>
    <cellStyle name="Input 361 2" xfId="18643"/>
    <cellStyle name="Input 361 3" xfId="18644"/>
    <cellStyle name="Input 362" xfId="18645"/>
    <cellStyle name="Input 362 2" xfId="18646"/>
    <cellStyle name="Input 362 3" xfId="18647"/>
    <cellStyle name="Input 363" xfId="18648"/>
    <cellStyle name="Input 363 2" xfId="18649"/>
    <cellStyle name="Input 363 3" xfId="18650"/>
    <cellStyle name="Input 364" xfId="18651"/>
    <cellStyle name="Input 364 2" xfId="18652"/>
    <cellStyle name="Input 364 3" xfId="18653"/>
    <cellStyle name="Input 365" xfId="18654"/>
    <cellStyle name="Input 365 2" xfId="18655"/>
    <cellStyle name="Input 365 3" xfId="18656"/>
    <cellStyle name="Input 366" xfId="18657"/>
    <cellStyle name="Input 366 2" xfId="18658"/>
    <cellStyle name="Input 367" xfId="18659"/>
    <cellStyle name="Input 367 2" xfId="18660"/>
    <cellStyle name="Input 368" xfId="18661"/>
    <cellStyle name="Input 368 2" xfId="18662"/>
    <cellStyle name="Input 369" xfId="18663"/>
    <cellStyle name="Input 369 2" xfId="18664"/>
    <cellStyle name="Input 37" xfId="11334"/>
    <cellStyle name="Input 37 2" xfId="18665"/>
    <cellStyle name="Input 37 3" xfId="18666"/>
    <cellStyle name="Input 370" xfId="18667"/>
    <cellStyle name="Input 370 2" xfId="18668"/>
    <cellStyle name="Input 371" xfId="18669"/>
    <cellStyle name="Input 371 2" xfId="18670"/>
    <cellStyle name="Input 372" xfId="18671"/>
    <cellStyle name="Input 372 2" xfId="18672"/>
    <cellStyle name="Input 373" xfId="18673"/>
    <cellStyle name="Input 373 2" xfId="18674"/>
    <cellStyle name="Input 374" xfId="18675"/>
    <cellStyle name="Input 374 2" xfId="18676"/>
    <cellStyle name="Input 375" xfId="18677"/>
    <cellStyle name="Input 375 2" xfId="18678"/>
    <cellStyle name="Input 376" xfId="18679"/>
    <cellStyle name="Input 376 2" xfId="18680"/>
    <cellStyle name="Input 377" xfId="18681"/>
    <cellStyle name="Input 377 2" xfId="18682"/>
    <cellStyle name="Input 378" xfId="18683"/>
    <cellStyle name="Input 378 2" xfId="18684"/>
    <cellStyle name="Input 379" xfId="18685"/>
    <cellStyle name="Input 379 2" xfId="18686"/>
    <cellStyle name="Input 38" xfId="11335"/>
    <cellStyle name="Input 38 2" xfId="18687"/>
    <cellStyle name="Input 38 3" xfId="18688"/>
    <cellStyle name="Input 380" xfId="18689"/>
    <cellStyle name="Input 380 2" xfId="18690"/>
    <cellStyle name="Input 381" xfId="18691"/>
    <cellStyle name="Input 381 2" xfId="18692"/>
    <cellStyle name="Input 382" xfId="18693"/>
    <cellStyle name="Input 382 2" xfId="18694"/>
    <cellStyle name="Input 383" xfId="18695"/>
    <cellStyle name="Input 383 2" xfId="18696"/>
    <cellStyle name="Input 384" xfId="18697"/>
    <cellStyle name="Input 384 2" xfId="18698"/>
    <cellStyle name="Input 385" xfId="18699"/>
    <cellStyle name="Input 385 2" xfId="18700"/>
    <cellStyle name="Input 386" xfId="18701"/>
    <cellStyle name="Input 386 2" xfId="18702"/>
    <cellStyle name="Input 387" xfId="18703"/>
    <cellStyle name="Input 387 2" xfId="18704"/>
    <cellStyle name="Input 388" xfId="18705"/>
    <cellStyle name="Input 389" xfId="18706"/>
    <cellStyle name="Input 39" xfId="11336"/>
    <cellStyle name="Input 39 2" xfId="18707"/>
    <cellStyle name="Input 39 3" xfId="18708"/>
    <cellStyle name="Input 390" xfId="18709"/>
    <cellStyle name="Input 391" xfId="18710"/>
    <cellStyle name="Input 392" xfId="18711"/>
    <cellStyle name="Input 393" xfId="18712"/>
    <cellStyle name="Input 394" xfId="18713"/>
    <cellStyle name="Input 395" xfId="18714"/>
    <cellStyle name="Input 396" xfId="18715"/>
    <cellStyle name="Input 397" xfId="18716"/>
    <cellStyle name="Input 398" xfId="18717"/>
    <cellStyle name="Input 399" xfId="18718"/>
    <cellStyle name="Input 4" xfId="2903"/>
    <cellStyle name="Input 4 2" xfId="2904"/>
    <cellStyle name="Input 4 3" xfId="11337"/>
    <cellStyle name="Input 4 4" xfId="11338"/>
    <cellStyle name="Input 40" xfId="11339"/>
    <cellStyle name="Input 40 2" xfId="18719"/>
    <cellStyle name="Input 40 3" xfId="18720"/>
    <cellStyle name="Input 400" xfId="18721"/>
    <cellStyle name="Input 401" xfId="18722"/>
    <cellStyle name="Input 402" xfId="18723"/>
    <cellStyle name="Input 403" xfId="18724"/>
    <cellStyle name="Input 404" xfId="18725"/>
    <cellStyle name="Input 405" xfId="18726"/>
    <cellStyle name="Input 406" xfId="18727"/>
    <cellStyle name="Input 407" xfId="18728"/>
    <cellStyle name="Input 408" xfId="18729"/>
    <cellStyle name="Input 409" xfId="18730"/>
    <cellStyle name="Input 41" xfId="11340"/>
    <cellStyle name="Input 41 2" xfId="18731"/>
    <cellStyle name="Input 41 3" xfId="18732"/>
    <cellStyle name="Input 410" xfId="18733"/>
    <cellStyle name="Input 411" xfId="18734"/>
    <cellStyle name="Input 412" xfId="18735"/>
    <cellStyle name="Input 413" xfId="18736"/>
    <cellStyle name="Input 414" xfId="18737"/>
    <cellStyle name="Input 415" xfId="18738"/>
    <cellStyle name="Input 416" xfId="18739"/>
    <cellStyle name="Input 417" xfId="18740"/>
    <cellStyle name="Input 418" xfId="18741"/>
    <cellStyle name="Input 419" xfId="18742"/>
    <cellStyle name="Input 42" xfId="11341"/>
    <cellStyle name="Input 42 2" xfId="18743"/>
    <cellStyle name="Input 42 3" xfId="18744"/>
    <cellStyle name="Input 420" xfId="18745"/>
    <cellStyle name="Input 421" xfId="18746"/>
    <cellStyle name="Input 422" xfId="18747"/>
    <cellStyle name="Input 423" xfId="18748"/>
    <cellStyle name="Input 424" xfId="18749"/>
    <cellStyle name="Input 425" xfId="18750"/>
    <cellStyle name="Input 426" xfId="18751"/>
    <cellStyle name="Input 427" xfId="18752"/>
    <cellStyle name="Input 428" xfId="18753"/>
    <cellStyle name="Input 429" xfId="18754"/>
    <cellStyle name="Input 43" xfId="11342"/>
    <cellStyle name="Input 43 2" xfId="18755"/>
    <cellStyle name="Input 43 3" xfId="18756"/>
    <cellStyle name="Input 430" xfId="18757"/>
    <cellStyle name="Input 431" xfId="18758"/>
    <cellStyle name="Input 432" xfId="18759"/>
    <cellStyle name="Input 433" xfId="18760"/>
    <cellStyle name="Input 434" xfId="18761"/>
    <cellStyle name="Input 435" xfId="18762"/>
    <cellStyle name="Input 436" xfId="18763"/>
    <cellStyle name="Input 437" xfId="18764"/>
    <cellStyle name="Input 438" xfId="18765"/>
    <cellStyle name="Input 439" xfId="18766"/>
    <cellStyle name="Input 44" xfId="11343"/>
    <cellStyle name="Input 44 2" xfId="18767"/>
    <cellStyle name="Input 44 3" xfId="18768"/>
    <cellStyle name="Input 440" xfId="18769"/>
    <cellStyle name="Input 441" xfId="18770"/>
    <cellStyle name="Input 442" xfId="18771"/>
    <cellStyle name="Input 443" xfId="18772"/>
    <cellStyle name="Input 444" xfId="18773"/>
    <cellStyle name="Input 445" xfId="18774"/>
    <cellStyle name="Input 446" xfId="18775"/>
    <cellStyle name="Input 447" xfId="18776"/>
    <cellStyle name="Input 448" xfId="18777"/>
    <cellStyle name="Input 449" xfId="18778"/>
    <cellStyle name="Input 45" xfId="11344"/>
    <cellStyle name="Input 45 2" xfId="18779"/>
    <cellStyle name="Input 45 3" xfId="18780"/>
    <cellStyle name="Input 450" xfId="18781"/>
    <cellStyle name="Input 451" xfId="18782"/>
    <cellStyle name="Input 452" xfId="18783"/>
    <cellStyle name="Input 453" xfId="18784"/>
    <cellStyle name="Input 454" xfId="18785"/>
    <cellStyle name="Input 455" xfId="18786"/>
    <cellStyle name="Input 456" xfId="18787"/>
    <cellStyle name="Input 457" xfId="18788"/>
    <cellStyle name="Input 458" xfId="18789"/>
    <cellStyle name="Input 459" xfId="18790"/>
    <cellStyle name="Input 46" xfId="11345"/>
    <cellStyle name="Input 46 2" xfId="18791"/>
    <cellStyle name="Input 46 3" xfId="18792"/>
    <cellStyle name="Input 460" xfId="18793"/>
    <cellStyle name="Input 461" xfId="18794"/>
    <cellStyle name="Input 462" xfId="18795"/>
    <cellStyle name="Input 463" xfId="18796"/>
    <cellStyle name="Input 464" xfId="18797"/>
    <cellStyle name="Input 465" xfId="18798"/>
    <cellStyle name="Input 466" xfId="18799"/>
    <cellStyle name="Input 467" xfId="18800"/>
    <cellStyle name="Input 468" xfId="18801"/>
    <cellStyle name="Input 469" xfId="18802"/>
    <cellStyle name="Input 47" xfId="11346"/>
    <cellStyle name="Input 47 2" xfId="18803"/>
    <cellStyle name="Input 47 3" xfId="18804"/>
    <cellStyle name="Input 470" xfId="18805"/>
    <cellStyle name="Input 471" xfId="18806"/>
    <cellStyle name="Input 48" xfId="11347"/>
    <cellStyle name="Input 48 2" xfId="18807"/>
    <cellStyle name="Input 48 3" xfId="18808"/>
    <cellStyle name="Input 49" xfId="11348"/>
    <cellStyle name="Input 49 2" xfId="18809"/>
    <cellStyle name="Input 49 3" xfId="18810"/>
    <cellStyle name="Input 5" xfId="2905"/>
    <cellStyle name="Input 50" xfId="11349"/>
    <cellStyle name="Input 50 2" xfId="18811"/>
    <cellStyle name="Input 50 3" xfId="18812"/>
    <cellStyle name="Input 51" xfId="11350"/>
    <cellStyle name="Input 51 2" xfId="18813"/>
    <cellStyle name="Input 51 3" xfId="18814"/>
    <cellStyle name="Input 52" xfId="11351"/>
    <cellStyle name="Input 52 2" xfId="18815"/>
    <cellStyle name="Input 52 3" xfId="18816"/>
    <cellStyle name="Input 53" xfId="11352"/>
    <cellStyle name="Input 53 2" xfId="18817"/>
    <cellStyle name="Input 53 3" xfId="18818"/>
    <cellStyle name="Input 54" xfId="11353"/>
    <cellStyle name="Input 54 2" xfId="18819"/>
    <cellStyle name="Input 54 3" xfId="18820"/>
    <cellStyle name="Input 55" xfId="11354"/>
    <cellStyle name="Input 55 2" xfId="18821"/>
    <cellStyle name="Input 55 3" xfId="18822"/>
    <cellStyle name="Input 56" xfId="11355"/>
    <cellStyle name="Input 56 2" xfId="18823"/>
    <cellStyle name="Input 56 3" xfId="18824"/>
    <cellStyle name="Input 57" xfId="11356"/>
    <cellStyle name="Input 57 2" xfId="18825"/>
    <cellStyle name="Input 57 3" xfId="18826"/>
    <cellStyle name="Input 58" xfId="11357"/>
    <cellStyle name="Input 58 2" xfId="18827"/>
    <cellStyle name="Input 58 3" xfId="18828"/>
    <cellStyle name="Input 59" xfId="11358"/>
    <cellStyle name="Input 59 2" xfId="18829"/>
    <cellStyle name="Input 59 3" xfId="18830"/>
    <cellStyle name="Input 6" xfId="2906"/>
    <cellStyle name="Input 60" xfId="11359"/>
    <cellStyle name="Input 60 2" xfId="18831"/>
    <cellStyle name="Input 60 3" xfId="18832"/>
    <cellStyle name="Input 61" xfId="11360"/>
    <cellStyle name="Input 61 2" xfId="18833"/>
    <cellStyle name="Input 61 3" xfId="18834"/>
    <cellStyle name="Input 62" xfId="11361"/>
    <cellStyle name="Input 62 2" xfId="18835"/>
    <cellStyle name="Input 62 3" xfId="18836"/>
    <cellStyle name="Input 63" xfId="11362"/>
    <cellStyle name="Input 63 2" xfId="18837"/>
    <cellStyle name="Input 63 3" xfId="18838"/>
    <cellStyle name="Input 64" xfId="11363"/>
    <cellStyle name="Input 64 2" xfId="18839"/>
    <cellStyle name="Input 64 3" xfId="18840"/>
    <cellStyle name="Input 65" xfId="18841"/>
    <cellStyle name="Input 65 2" xfId="18842"/>
    <cellStyle name="Input 65 3" xfId="18843"/>
    <cellStyle name="Input 66" xfId="18844"/>
    <cellStyle name="Input 66 2" xfId="18845"/>
    <cellStyle name="Input 66 3" xfId="18846"/>
    <cellStyle name="Input 67" xfId="18847"/>
    <cellStyle name="Input 67 2" xfId="18848"/>
    <cellStyle name="Input 67 3" xfId="18849"/>
    <cellStyle name="Input 68" xfId="18850"/>
    <cellStyle name="Input 68 2" xfId="18851"/>
    <cellStyle name="Input 68 3" xfId="18852"/>
    <cellStyle name="Input 69" xfId="18853"/>
    <cellStyle name="Input 69 2" xfId="18854"/>
    <cellStyle name="Input 69 3" xfId="18855"/>
    <cellStyle name="Input 7" xfId="2907"/>
    <cellStyle name="Input 70" xfId="18856"/>
    <cellStyle name="Input 70 2" xfId="18857"/>
    <cellStyle name="Input 70 3" xfId="18858"/>
    <cellStyle name="Input 71" xfId="18859"/>
    <cellStyle name="Input 71 2" xfId="18860"/>
    <cellStyle name="Input 71 3" xfId="18861"/>
    <cellStyle name="Input 72" xfId="18862"/>
    <cellStyle name="Input 72 2" xfId="18863"/>
    <cellStyle name="Input 72 3" xfId="18864"/>
    <cellStyle name="Input 73" xfId="18865"/>
    <cellStyle name="Input 73 2" xfId="18866"/>
    <cellStyle name="Input 73 3" xfId="18867"/>
    <cellStyle name="Input 74" xfId="18868"/>
    <cellStyle name="Input 74 2" xfId="18869"/>
    <cellStyle name="Input 74 3" xfId="18870"/>
    <cellStyle name="Input 75" xfId="18871"/>
    <cellStyle name="Input 75 2" xfId="18872"/>
    <cellStyle name="Input 75 3" xfId="18873"/>
    <cellStyle name="Input 76" xfId="18874"/>
    <cellStyle name="Input 76 2" xfId="18875"/>
    <cellStyle name="Input 76 3" xfId="18876"/>
    <cellStyle name="Input 77" xfId="18877"/>
    <cellStyle name="Input 77 2" xfId="18878"/>
    <cellStyle name="Input 77 3" xfId="18879"/>
    <cellStyle name="Input 78" xfId="18880"/>
    <cellStyle name="Input 78 2" xfId="18881"/>
    <cellStyle name="Input 78 3" xfId="18882"/>
    <cellStyle name="Input 79" xfId="18883"/>
    <cellStyle name="Input 79 2" xfId="18884"/>
    <cellStyle name="Input 79 3" xfId="18885"/>
    <cellStyle name="Input 8" xfId="2908"/>
    <cellStyle name="Input 80" xfId="18886"/>
    <cellStyle name="Input 80 2" xfId="18887"/>
    <cellStyle name="Input 80 3" xfId="18888"/>
    <cellStyle name="Input 81" xfId="18889"/>
    <cellStyle name="Input 81 2" xfId="18890"/>
    <cellStyle name="Input 81 3" xfId="18891"/>
    <cellStyle name="Input 82" xfId="18892"/>
    <cellStyle name="Input 82 2" xfId="18893"/>
    <cellStyle name="Input 82 3" xfId="18894"/>
    <cellStyle name="Input 83" xfId="18895"/>
    <cellStyle name="Input 83 2" xfId="18896"/>
    <cellStyle name="Input 83 3" xfId="18897"/>
    <cellStyle name="Input 84" xfId="18898"/>
    <cellStyle name="Input 84 2" xfId="18899"/>
    <cellStyle name="Input 84 3" xfId="18900"/>
    <cellStyle name="Input 85" xfId="18901"/>
    <cellStyle name="Input 85 2" xfId="18902"/>
    <cellStyle name="Input 85 3" xfId="18903"/>
    <cellStyle name="Input 86" xfId="18904"/>
    <cellStyle name="Input 86 2" xfId="18905"/>
    <cellStyle name="Input 86 3" xfId="18906"/>
    <cellStyle name="Input 87" xfId="18907"/>
    <cellStyle name="Input 87 2" xfId="18908"/>
    <cellStyle name="Input 87 3" xfId="18909"/>
    <cellStyle name="Input 88" xfId="18910"/>
    <cellStyle name="Input 88 2" xfId="18911"/>
    <cellStyle name="Input 88 3" xfId="18912"/>
    <cellStyle name="Input 89" xfId="18913"/>
    <cellStyle name="Input 89 2" xfId="18914"/>
    <cellStyle name="Input 89 3" xfId="18915"/>
    <cellStyle name="Input 9" xfId="2909"/>
    <cellStyle name="Input 90" xfId="18916"/>
    <cellStyle name="Input 90 2" xfId="18917"/>
    <cellStyle name="Input 90 3" xfId="18918"/>
    <cellStyle name="Input 91" xfId="18919"/>
    <cellStyle name="Input 91 2" xfId="18920"/>
    <cellStyle name="Input 91 3" xfId="18921"/>
    <cellStyle name="Input 92" xfId="18922"/>
    <cellStyle name="Input 92 2" xfId="18923"/>
    <cellStyle name="Input 92 3" xfId="18924"/>
    <cellStyle name="Input 93" xfId="18925"/>
    <cellStyle name="Input 93 2" xfId="18926"/>
    <cellStyle name="Input 93 3" xfId="18927"/>
    <cellStyle name="Input 94" xfId="18928"/>
    <cellStyle name="Input 94 2" xfId="18929"/>
    <cellStyle name="Input 94 3" xfId="18930"/>
    <cellStyle name="Input 95" xfId="18931"/>
    <cellStyle name="Input 95 2" xfId="18932"/>
    <cellStyle name="Input 95 3" xfId="18933"/>
    <cellStyle name="Input 96" xfId="18934"/>
    <cellStyle name="Input 96 2" xfId="18935"/>
    <cellStyle name="Input 96 3" xfId="18936"/>
    <cellStyle name="Input 97" xfId="18937"/>
    <cellStyle name="Input 97 2" xfId="18938"/>
    <cellStyle name="Input 97 3" xfId="18939"/>
    <cellStyle name="Input 98" xfId="18940"/>
    <cellStyle name="Input 98 2" xfId="18941"/>
    <cellStyle name="Input 98 3" xfId="18942"/>
    <cellStyle name="Input 99" xfId="18943"/>
    <cellStyle name="Input 99 2" xfId="18944"/>
    <cellStyle name="Input 99 3" xfId="18945"/>
    <cellStyle name="Input Cells" xfId="2910"/>
    <cellStyle name="Input Cells 2" xfId="11364"/>
    <cellStyle name="Input Cells 3" xfId="11365"/>
    <cellStyle name="Input Cells Percent" xfId="2911"/>
    <cellStyle name="Input Cells Percent 2" xfId="11366"/>
    <cellStyle name="Input Cells Percent 3" xfId="11367"/>
    <cellStyle name="Input Cells Percent_AURORA Total New" xfId="11368"/>
    <cellStyle name="Input Cells_4.34E Mint Farm Deferral" xfId="2912"/>
    <cellStyle name="Integer" xfId="18946"/>
    <cellStyle name="line b - Style6" xfId="11369"/>
    <cellStyle name="Lines" xfId="2913"/>
    <cellStyle name="Lines 2" xfId="2914"/>
    <cellStyle name="Lines 3" xfId="2915"/>
    <cellStyle name="Lines 4" xfId="11370"/>
    <cellStyle name="Lines_Electric Rev Req Model (2009 GRC) Rebuttal" xfId="11371"/>
    <cellStyle name="LINKED" xfId="2916"/>
    <cellStyle name="LINKED 2" xfId="11372"/>
    <cellStyle name="LINKED 2 2" xfId="11373"/>
    <cellStyle name="LINKED 3" xfId="11374"/>
    <cellStyle name="LINKED 4" xfId="11375"/>
    <cellStyle name="Linked Cell 10" xfId="11376"/>
    <cellStyle name="Linked Cell 11" xfId="11377"/>
    <cellStyle name="Linked Cell 12" xfId="11378"/>
    <cellStyle name="Linked Cell 13" xfId="11379"/>
    <cellStyle name="Linked Cell 14" xfId="11380"/>
    <cellStyle name="Linked Cell 15" xfId="11381"/>
    <cellStyle name="Linked Cell 16" xfId="11382"/>
    <cellStyle name="Linked Cell 17" xfId="11383"/>
    <cellStyle name="Linked Cell 18" xfId="11384"/>
    <cellStyle name="Linked Cell 19" xfId="11385"/>
    <cellStyle name="Linked Cell 2" xfId="2917"/>
    <cellStyle name="Linked Cell 2 2" xfId="2918"/>
    <cellStyle name="Linked Cell 2 2 2" xfId="11386"/>
    <cellStyle name="Linked Cell 2 3" xfId="11387"/>
    <cellStyle name="Linked Cell 20" xfId="11388"/>
    <cellStyle name="Linked Cell 21" xfId="11389"/>
    <cellStyle name="Linked Cell 22" xfId="11390"/>
    <cellStyle name="Linked Cell 23" xfId="11391"/>
    <cellStyle name="Linked Cell 24" xfId="11392"/>
    <cellStyle name="Linked Cell 25" xfId="11393"/>
    <cellStyle name="Linked Cell 26" xfId="11394"/>
    <cellStyle name="Linked Cell 27" xfId="11395"/>
    <cellStyle name="Linked Cell 28" xfId="11396"/>
    <cellStyle name="Linked Cell 29" xfId="11397"/>
    <cellStyle name="Linked Cell 3" xfId="2919"/>
    <cellStyle name="Linked Cell 3 2" xfId="2920"/>
    <cellStyle name="Linked Cell 3 3" xfId="11398"/>
    <cellStyle name="Linked Cell 3 4" xfId="11399"/>
    <cellStyle name="Linked Cell 30" xfId="11400"/>
    <cellStyle name="Linked Cell 31" xfId="11401"/>
    <cellStyle name="Linked Cell 32" xfId="11402"/>
    <cellStyle name="Linked Cell 33" xfId="11403"/>
    <cellStyle name="Linked Cell 34" xfId="11404"/>
    <cellStyle name="Linked Cell 35" xfId="11405"/>
    <cellStyle name="Linked Cell 36" xfId="11406"/>
    <cellStyle name="Linked Cell 37" xfId="11407"/>
    <cellStyle name="Linked Cell 38" xfId="11408"/>
    <cellStyle name="Linked Cell 39" xfId="11409"/>
    <cellStyle name="Linked Cell 4" xfId="11410"/>
    <cellStyle name="Linked Cell 40" xfId="11411"/>
    <cellStyle name="Linked Cell 41" xfId="11412"/>
    <cellStyle name="Linked Cell 42" xfId="11413"/>
    <cellStyle name="Linked Cell 43" xfId="11414"/>
    <cellStyle name="Linked Cell 44" xfId="11415"/>
    <cellStyle name="Linked Cell 45" xfId="11416"/>
    <cellStyle name="Linked Cell 46" xfId="11417"/>
    <cellStyle name="Linked Cell 47" xfId="11418"/>
    <cellStyle name="Linked Cell 48" xfId="11419"/>
    <cellStyle name="Linked Cell 49" xfId="11420"/>
    <cellStyle name="Linked Cell 5" xfId="11421"/>
    <cellStyle name="Linked Cell 50" xfId="11422"/>
    <cellStyle name="Linked Cell 51" xfId="11423"/>
    <cellStyle name="Linked Cell 52" xfId="11424"/>
    <cellStyle name="Linked Cell 53" xfId="11425"/>
    <cellStyle name="Linked Cell 54" xfId="11426"/>
    <cellStyle name="Linked Cell 55" xfId="11427"/>
    <cellStyle name="Linked Cell 56" xfId="11428"/>
    <cellStyle name="Linked Cell 57" xfId="11429"/>
    <cellStyle name="Linked Cell 58" xfId="11430"/>
    <cellStyle name="Linked Cell 59" xfId="11431"/>
    <cellStyle name="Linked Cell 6" xfId="11432"/>
    <cellStyle name="Linked Cell 60" xfId="11433"/>
    <cellStyle name="Linked Cell 61" xfId="11434"/>
    <cellStyle name="Linked Cell 62" xfId="11435"/>
    <cellStyle name="Linked Cell 63" xfId="11436"/>
    <cellStyle name="Linked Cell 64" xfId="11437"/>
    <cellStyle name="Linked Cell 7" xfId="11438"/>
    <cellStyle name="Linked Cell 8" xfId="11439"/>
    <cellStyle name="Linked Cell 9" xfId="11440"/>
    <cellStyle name="LongDate" xfId="18947"/>
    <cellStyle name="Marathon" xfId="20137"/>
    <cellStyle name="Millares [0]_2AV_M_M " xfId="11441"/>
    <cellStyle name="Millares_2AV_M_M " xfId="11442"/>
    <cellStyle name="Milliers [0]_Dossier financier HECC" xfId="18948"/>
    <cellStyle name="MLMultiple0" xfId="18949"/>
    <cellStyle name="MLMultiple0 2" xfId="18950"/>
    <cellStyle name="MLMultiple0 2 2" xfId="18951"/>
    <cellStyle name="MLMultiple0 3" xfId="18952"/>
    <cellStyle name="MLMultiple0 3 2" xfId="18953"/>
    <cellStyle name="MLMultiple0 3 2 2" xfId="18954"/>
    <cellStyle name="MLMultiple0 4" xfId="18955"/>
    <cellStyle name="MLMultiple0 4 2" xfId="18956"/>
    <cellStyle name="MLMultiple0 4 3" xfId="18957"/>
    <cellStyle name="MLMultiple0 5" xfId="18958"/>
    <cellStyle name="MLMultiple0 5 2" xfId="18959"/>
    <cellStyle name="MLMultiple0 6" xfId="18960"/>
    <cellStyle name="modified border" xfId="2921"/>
    <cellStyle name="modified border 2" xfId="2922"/>
    <cellStyle name="modified border 2 2" xfId="11443"/>
    <cellStyle name="modified border 2 3" xfId="11444"/>
    <cellStyle name="modified border 3" xfId="2923"/>
    <cellStyle name="modified border 3 2" xfId="11445"/>
    <cellStyle name="modified border 3 3" xfId="11446"/>
    <cellStyle name="modified border 4" xfId="2924"/>
    <cellStyle name="modified border 4 2" xfId="11447"/>
    <cellStyle name="modified border 4 3" xfId="11448"/>
    <cellStyle name="modified border 5" xfId="11449"/>
    <cellStyle name="modified border 5 2" xfId="11450"/>
    <cellStyle name="modified border 6" xfId="11451"/>
    <cellStyle name="modified border 7" xfId="11452"/>
    <cellStyle name="modified border 8" xfId="11453"/>
    <cellStyle name="modified border_2012 Jan CAP ASM Report" xfId="18961"/>
    <cellStyle name="modified border1" xfId="2925"/>
    <cellStyle name="modified border1 2" xfId="2926"/>
    <cellStyle name="modified border1 2 2" xfId="11454"/>
    <cellStyle name="modified border1 2 3" xfId="11455"/>
    <cellStyle name="modified border1 3" xfId="2927"/>
    <cellStyle name="modified border1 3 2" xfId="11456"/>
    <cellStyle name="modified border1 3 3" xfId="11457"/>
    <cellStyle name="modified border1 4" xfId="2928"/>
    <cellStyle name="modified border1 4 2" xfId="11458"/>
    <cellStyle name="modified border1 4 3" xfId="11459"/>
    <cellStyle name="modified border1 5" xfId="11460"/>
    <cellStyle name="modified border1 5 2" xfId="11461"/>
    <cellStyle name="modified border1 6" xfId="11462"/>
    <cellStyle name="modified border1 7" xfId="11463"/>
    <cellStyle name="modified border1 8" xfId="11464"/>
    <cellStyle name="modified border1_2012 Jan CAP ASM Report" xfId="18962"/>
    <cellStyle name="Moneda [0]_2AV_M_M " xfId="11465"/>
    <cellStyle name="Moneda_2AV_M_M " xfId="11466"/>
    <cellStyle name="Multiple" xfId="18963"/>
    <cellStyle name="Multiple 2" xfId="18964"/>
    <cellStyle name="Multiple 2 2" xfId="18965"/>
    <cellStyle name="Multiple 3" xfId="18966"/>
    <cellStyle name="Multiple 3 2" xfId="18967"/>
    <cellStyle name="Multiple 3 2 2" xfId="18968"/>
    <cellStyle name="Multiple 4" xfId="18969"/>
    <cellStyle name="Multiple 4 2" xfId="18970"/>
    <cellStyle name="Multiple 4 3" xfId="18971"/>
    <cellStyle name="Multiple 5" xfId="18972"/>
    <cellStyle name="Multiple 5 2" xfId="18973"/>
    <cellStyle name="Multiple 6" xfId="18974"/>
    <cellStyle name="Neutral 10" xfId="11467"/>
    <cellStyle name="Neutral 11" xfId="11468"/>
    <cellStyle name="Neutral 12" xfId="11469"/>
    <cellStyle name="Neutral 13" xfId="11470"/>
    <cellStyle name="Neutral 14" xfId="11471"/>
    <cellStyle name="Neutral 15" xfId="11472"/>
    <cellStyle name="Neutral 16" xfId="11473"/>
    <cellStyle name="Neutral 17" xfId="11474"/>
    <cellStyle name="Neutral 18" xfId="11475"/>
    <cellStyle name="Neutral 19" xfId="11476"/>
    <cellStyle name="Neutral 2" xfId="2929"/>
    <cellStyle name="Neutral 2 2" xfId="2930"/>
    <cellStyle name="Neutral 2 2 2" xfId="11477"/>
    <cellStyle name="Neutral 2 3" xfId="11478"/>
    <cellStyle name="Neutral 20" xfId="11479"/>
    <cellStyle name="Neutral 21" xfId="11480"/>
    <cellStyle name="Neutral 22" xfId="11481"/>
    <cellStyle name="Neutral 23" xfId="11482"/>
    <cellStyle name="Neutral 24" xfId="11483"/>
    <cellStyle name="Neutral 25" xfId="11484"/>
    <cellStyle name="Neutral 26" xfId="11485"/>
    <cellStyle name="Neutral 27" xfId="11486"/>
    <cellStyle name="Neutral 28" xfId="11487"/>
    <cellStyle name="Neutral 29" xfId="11488"/>
    <cellStyle name="Neutral 3" xfId="2931"/>
    <cellStyle name="Neutral 3 2" xfId="2932"/>
    <cellStyle name="Neutral 3 3" xfId="11489"/>
    <cellStyle name="Neutral 3 4" xfId="11490"/>
    <cellStyle name="Neutral 30" xfId="11491"/>
    <cellStyle name="Neutral 31" xfId="11492"/>
    <cellStyle name="Neutral 32" xfId="11493"/>
    <cellStyle name="Neutral 33" xfId="11494"/>
    <cellStyle name="Neutral 34" xfId="11495"/>
    <cellStyle name="Neutral 35" xfId="11496"/>
    <cellStyle name="Neutral 36" xfId="11497"/>
    <cellStyle name="Neutral 37" xfId="11498"/>
    <cellStyle name="Neutral 38" xfId="11499"/>
    <cellStyle name="Neutral 39" xfId="11500"/>
    <cellStyle name="Neutral 4" xfId="11501"/>
    <cellStyle name="Neutral 40" xfId="11502"/>
    <cellStyle name="Neutral 41" xfId="11503"/>
    <cellStyle name="Neutral 42" xfId="11504"/>
    <cellStyle name="Neutral 43" xfId="11505"/>
    <cellStyle name="Neutral 44" xfId="11506"/>
    <cellStyle name="Neutral 45" xfId="11507"/>
    <cellStyle name="Neutral 46" xfId="11508"/>
    <cellStyle name="Neutral 47" xfId="11509"/>
    <cellStyle name="Neutral 48" xfId="11510"/>
    <cellStyle name="Neutral 49" xfId="11511"/>
    <cellStyle name="Neutral 5" xfId="11512"/>
    <cellStyle name="Neutral 50" xfId="11513"/>
    <cellStyle name="Neutral 51" xfId="11514"/>
    <cellStyle name="Neutral 52" xfId="11515"/>
    <cellStyle name="Neutral 53" xfId="11516"/>
    <cellStyle name="Neutral 54" xfId="11517"/>
    <cellStyle name="Neutral 55" xfId="11518"/>
    <cellStyle name="Neutral 56" xfId="11519"/>
    <cellStyle name="Neutral 57" xfId="11520"/>
    <cellStyle name="Neutral 58" xfId="11521"/>
    <cellStyle name="Neutral 59" xfId="11522"/>
    <cellStyle name="Neutral 6" xfId="11523"/>
    <cellStyle name="Neutral 60" xfId="11524"/>
    <cellStyle name="Neutral 61" xfId="11525"/>
    <cellStyle name="Neutral 62" xfId="11526"/>
    <cellStyle name="Neutral 63" xfId="11527"/>
    <cellStyle name="Neutral 64" xfId="11528"/>
    <cellStyle name="Neutral 7" xfId="11529"/>
    <cellStyle name="Neutral 8" xfId="11530"/>
    <cellStyle name="Neutral 9" xfId="11531"/>
    <cellStyle name="no dec" xfId="2933"/>
    <cellStyle name="no dec 2" xfId="2934"/>
    <cellStyle name="no dec 2 2" xfId="11532"/>
    <cellStyle name="no dec 2 3" xfId="11533"/>
    <cellStyle name="no dec 3" xfId="11534"/>
    <cellStyle name="no dec 4" xfId="11535"/>
    <cellStyle name="nONE" xfId="20138"/>
    <cellStyle name="Normal" xfId="0" builtinId="0"/>
    <cellStyle name="Normal - Style1" xfId="2935"/>
    <cellStyle name="Normal - Style1 2" xfId="2936"/>
    <cellStyle name="Normal - Style1 2 2" xfId="2937"/>
    <cellStyle name="Normal - Style1 2 2 2" xfId="11536"/>
    <cellStyle name="Normal - Style1 2 2 3" xfId="11537"/>
    <cellStyle name="Normal - Style1 2 3" xfId="11538"/>
    <cellStyle name="Normal - Style1 2 4" xfId="11539"/>
    <cellStyle name="Normal - Style1 3" xfId="2938"/>
    <cellStyle name="Normal - Style1 3 2" xfId="2939"/>
    <cellStyle name="Normal - Style1 3 2 2" xfId="11540"/>
    <cellStyle name="Normal - Style1 3 2 3" xfId="11541"/>
    <cellStyle name="Normal - Style1 3 3" xfId="11542"/>
    <cellStyle name="Normal - Style1 3 4" xfId="11543"/>
    <cellStyle name="Normal - Style1 4" xfId="2940"/>
    <cellStyle name="Normal - Style1 4 2" xfId="2941"/>
    <cellStyle name="Normal - Style1 4 2 2" xfId="11544"/>
    <cellStyle name="Normal - Style1 4 2 3" xfId="11545"/>
    <cellStyle name="Normal - Style1 4 3" xfId="11546"/>
    <cellStyle name="Normal - Style1 4 4" xfId="11547"/>
    <cellStyle name="Normal - Style1 5" xfId="2942"/>
    <cellStyle name="Normal - Style1 5 2" xfId="2943"/>
    <cellStyle name="Normal - Style1 5 3" xfId="2944"/>
    <cellStyle name="Normal - Style1 5 4" xfId="11548"/>
    <cellStyle name="Normal - Style1 6" xfId="2945"/>
    <cellStyle name="Normal - Style1 6 2" xfId="2946"/>
    <cellStyle name="Normal - Style1 6 2 2" xfId="11549"/>
    <cellStyle name="Normal - Style1 6 2 3" xfId="11550"/>
    <cellStyle name="Normal - Style1 6 3" xfId="11551"/>
    <cellStyle name="Normal - Style1 6 4" xfId="11552"/>
    <cellStyle name="Normal - Style1 7" xfId="11553"/>
    <cellStyle name="Normal - Style1 8" xfId="11554"/>
    <cellStyle name="Normal - Style1_(C) WHE Proforma with ITC cash grant 10 Yr Amort_for deferral_102809" xfId="2947"/>
    <cellStyle name="Normal 1" xfId="11555"/>
    <cellStyle name="Normal 1 2" xfId="11556"/>
    <cellStyle name="Normal 10" xfId="2948"/>
    <cellStyle name="Normal 10 10" xfId="11557"/>
    <cellStyle name="Normal 10 11" xfId="20147"/>
    <cellStyle name="Normal 10 2" xfId="2949"/>
    <cellStyle name="Normal 10 2 2" xfId="2950"/>
    <cellStyle name="Normal 10 2 2 2" xfId="11558"/>
    <cellStyle name="Normal 10 2 2 3" xfId="11559"/>
    <cellStyle name="Normal 10 2 3" xfId="11560"/>
    <cellStyle name="Normal 10 2 4" xfId="11561"/>
    <cellStyle name="Normal 10 3" xfId="2951"/>
    <cellStyle name="Normal 10 3 2" xfId="2952"/>
    <cellStyle name="Normal 10 3 2 2" xfId="11562"/>
    <cellStyle name="Normal 10 3 2 3" xfId="11563"/>
    <cellStyle name="Normal 10 3 3" xfId="11564"/>
    <cellStyle name="Normal 10 3 4" xfId="11565"/>
    <cellStyle name="Normal 10 4" xfId="2953"/>
    <cellStyle name="Normal 10 4 2" xfId="2954"/>
    <cellStyle name="Normal 10 4 2 2" xfId="11566"/>
    <cellStyle name="Normal 10 4 2 3" xfId="11567"/>
    <cellStyle name="Normal 10 4 3" xfId="11568"/>
    <cellStyle name="Normal 10 4 4" xfId="11569"/>
    <cellStyle name="Normal 10 5" xfId="2955"/>
    <cellStyle name="Normal 10 5 2" xfId="2956"/>
    <cellStyle name="Normal 10 5 2 2" xfId="11570"/>
    <cellStyle name="Normal 10 5 3" xfId="2957"/>
    <cellStyle name="Normal 10 5 3 2" xfId="11571"/>
    <cellStyle name="Normal 10 5 4" xfId="11572"/>
    <cellStyle name="Normal 10 6" xfId="2958"/>
    <cellStyle name="Normal 10 6 2" xfId="2959"/>
    <cellStyle name="Normal 10 6 2 2" xfId="11573"/>
    <cellStyle name="Normal 10 6 3" xfId="11574"/>
    <cellStyle name="Normal 10 7" xfId="2960"/>
    <cellStyle name="Normal 10 7 2" xfId="11575"/>
    <cellStyle name="Normal 10 8" xfId="2961"/>
    <cellStyle name="Normal 10 8 2" xfId="11576"/>
    <cellStyle name="Normal 10 9" xfId="11577"/>
    <cellStyle name="Normal 10 9 2" xfId="11578"/>
    <cellStyle name="Normal 10_ Price Inputs" xfId="11579"/>
    <cellStyle name="Normal 100" xfId="11580"/>
    <cellStyle name="Normal 101" xfId="11581"/>
    <cellStyle name="Normal 101 2" xfId="11582"/>
    <cellStyle name="Normal 102" xfId="11583"/>
    <cellStyle name="Normal 103" xfId="11584"/>
    <cellStyle name="Normal 104" xfId="11585"/>
    <cellStyle name="Normal 105" xfId="11586"/>
    <cellStyle name="Normal 106" xfId="11587"/>
    <cellStyle name="Normal 107" xfId="11588"/>
    <cellStyle name="Normal 108" xfId="11589"/>
    <cellStyle name="Normal 109" xfId="11590"/>
    <cellStyle name="Normal 11" xfId="2962"/>
    <cellStyle name="Normal 11 2" xfId="2963"/>
    <cellStyle name="Normal 11 2 2" xfId="2964"/>
    <cellStyle name="Normal 11 2 2 2" xfId="11591"/>
    <cellStyle name="Normal 11 2 2 3" xfId="11592"/>
    <cellStyle name="Normal 11 2 3" xfId="11593"/>
    <cellStyle name="Normal 11 2 4" xfId="11594"/>
    <cellStyle name="Normal 11 3" xfId="2965"/>
    <cellStyle name="Normal 11 3 2" xfId="2966"/>
    <cellStyle name="Normal 11 3 2 2" xfId="11595"/>
    <cellStyle name="Normal 11 3 3" xfId="2967"/>
    <cellStyle name="Normal 11 3 3 2" xfId="11596"/>
    <cellStyle name="Normal 11 3 4" xfId="11597"/>
    <cellStyle name="Normal 11 4" xfId="2968"/>
    <cellStyle name="Normal 11 4 2" xfId="2969"/>
    <cellStyle name="Normal 11 4 2 2" xfId="11598"/>
    <cellStyle name="Normal 11 4 3" xfId="11599"/>
    <cellStyle name="Normal 11 5" xfId="2970"/>
    <cellStyle name="Normal 11 5 2" xfId="11600"/>
    <cellStyle name="Normal 11 6" xfId="2971"/>
    <cellStyle name="Normal 11 6 2" xfId="11601"/>
    <cellStyle name="Normal 11 7" xfId="11602"/>
    <cellStyle name="Normal 11 7 2" xfId="11603"/>
    <cellStyle name="Normal 11 8" xfId="11604"/>
    <cellStyle name="Normal 11 9" xfId="20148"/>
    <cellStyle name="Normal 11_16.37E Wild Horse Expansion DeferralRevwrkingfile SF" xfId="11605"/>
    <cellStyle name="Normal 110" xfId="11606"/>
    <cellStyle name="Normal 110 3" xfId="11607"/>
    <cellStyle name="Normal 111" xfId="11608"/>
    <cellStyle name="Normal 112" xfId="11609"/>
    <cellStyle name="Normal 112 2" xfId="11610"/>
    <cellStyle name="Normal 112 2 2" xfId="11611"/>
    <cellStyle name="Normal 112 3" xfId="11612"/>
    <cellStyle name="Normal 113" xfId="11613"/>
    <cellStyle name="Normal 114" xfId="11614"/>
    <cellStyle name="Normal 114 2" xfId="11615"/>
    <cellStyle name="Normal 115" xfId="11616"/>
    <cellStyle name="Normal 115 2" xfId="11617"/>
    <cellStyle name="Normal 116" xfId="11618"/>
    <cellStyle name="Normal 116 2" xfId="11619"/>
    <cellStyle name="Normal 116 2 2" xfId="11620"/>
    <cellStyle name="Normal 117" xfId="11621"/>
    <cellStyle name="Normal 118" xfId="11622"/>
    <cellStyle name="Normal 119" xfId="11623"/>
    <cellStyle name="Normal 12" xfId="2972"/>
    <cellStyle name="Normal 12 2" xfId="2973"/>
    <cellStyle name="Normal 12 2 2" xfId="2974"/>
    <cellStyle name="Normal 12 2 2 2" xfId="11624"/>
    <cellStyle name="Normal 12 2 2 3" xfId="11625"/>
    <cellStyle name="Normal 12 2 3" xfId="11626"/>
    <cellStyle name="Normal 12 2 4" xfId="11627"/>
    <cellStyle name="Normal 12 3" xfId="2975"/>
    <cellStyle name="Normal 12 3 2" xfId="2976"/>
    <cellStyle name="Normal 12 3 2 2" xfId="11628"/>
    <cellStyle name="Normal 12 3 3" xfId="2977"/>
    <cellStyle name="Normal 12 3 3 2" xfId="11629"/>
    <cellStyle name="Normal 12 3 4" xfId="11630"/>
    <cellStyle name="Normal 12 4" xfId="2978"/>
    <cellStyle name="Normal 12 4 2" xfId="2979"/>
    <cellStyle name="Normal 12 4 2 2" xfId="11631"/>
    <cellStyle name="Normal 12 4 3" xfId="11632"/>
    <cellStyle name="Normal 12 5" xfId="2980"/>
    <cellStyle name="Normal 12 5 2" xfId="11633"/>
    <cellStyle name="Normal 12 6" xfId="2981"/>
    <cellStyle name="Normal 12 6 2" xfId="11634"/>
    <cellStyle name="Normal 12 7" xfId="11635"/>
    <cellStyle name="Normal 12 7 2" xfId="11636"/>
    <cellStyle name="Normal 12 8" xfId="11637"/>
    <cellStyle name="Normal 12_2011 CBR Rev Calc by schedule" xfId="11638"/>
    <cellStyle name="Normal 120" xfId="11639"/>
    <cellStyle name="Normal 121" xfId="11640"/>
    <cellStyle name="Normal 122" xfId="11641"/>
    <cellStyle name="Normal 123" xfId="11642"/>
    <cellStyle name="Normal 124" xfId="11643"/>
    <cellStyle name="Normal 125" xfId="11644"/>
    <cellStyle name="Normal 126" xfId="11645"/>
    <cellStyle name="Normal 127" xfId="11646"/>
    <cellStyle name="Normal 128" xfId="11647"/>
    <cellStyle name="Normal 129" xfId="11648"/>
    <cellStyle name="Normal 13" xfId="2982"/>
    <cellStyle name="Normal 13 2" xfId="2983"/>
    <cellStyle name="Normal 13 2 2" xfId="2984"/>
    <cellStyle name="Normal 13 2 2 2" xfId="11649"/>
    <cellStyle name="Normal 13 2 2 3" xfId="11650"/>
    <cellStyle name="Normal 13 2 3" xfId="11651"/>
    <cellStyle name="Normal 13 2 4" xfId="11652"/>
    <cellStyle name="Normal 13 3" xfId="2985"/>
    <cellStyle name="Normal 13 3 2" xfId="2986"/>
    <cellStyle name="Normal 13 3 2 2" xfId="11653"/>
    <cellStyle name="Normal 13 3 3" xfId="2987"/>
    <cellStyle name="Normal 13 3 3 2" xfId="11654"/>
    <cellStyle name="Normal 13 3 4" xfId="11655"/>
    <cellStyle name="Normal 13 4" xfId="2988"/>
    <cellStyle name="Normal 13 4 2" xfId="2989"/>
    <cellStyle name="Normal 13 4 2 2" xfId="11656"/>
    <cellStyle name="Normal 13 4 3" xfId="11657"/>
    <cellStyle name="Normal 13 5" xfId="2990"/>
    <cellStyle name="Normal 13 5 2" xfId="11658"/>
    <cellStyle name="Normal 13 6" xfId="2991"/>
    <cellStyle name="Normal 13 6 2" xfId="11659"/>
    <cellStyle name="Normal 13 7" xfId="11660"/>
    <cellStyle name="Normal 13 7 2" xfId="11661"/>
    <cellStyle name="Normal 13 8" xfId="11662"/>
    <cellStyle name="Normal 13 9" xfId="20149"/>
    <cellStyle name="Normal 13_2011 CBR Rev Calc by schedule" xfId="11663"/>
    <cellStyle name="Normal 130" xfId="11664"/>
    <cellStyle name="Normal 131" xfId="11665"/>
    <cellStyle name="Normal 132" xfId="11666"/>
    <cellStyle name="Normal 133" xfId="11667"/>
    <cellStyle name="Normal 134" xfId="11668"/>
    <cellStyle name="Normal 135" xfId="11669"/>
    <cellStyle name="Normal 136" xfId="11670"/>
    <cellStyle name="Normal 137" xfId="11671"/>
    <cellStyle name="Normal 138" xfId="11672"/>
    <cellStyle name="Normal 139" xfId="11673"/>
    <cellStyle name="Normal 14" xfId="2992"/>
    <cellStyle name="Normal 14 2" xfId="2993"/>
    <cellStyle name="Normal 14 2 2" xfId="11674"/>
    <cellStyle name="Normal 14 2 3" xfId="11675"/>
    <cellStyle name="Normal 14 3" xfId="11676"/>
    <cellStyle name="Normal 14 4" xfId="11677"/>
    <cellStyle name="Normal 14 5" xfId="20150"/>
    <cellStyle name="Normal 14_2011 CBR Rev Calc by schedule" xfId="11678"/>
    <cellStyle name="Normal 140" xfId="11679"/>
    <cellStyle name="Normal 141" xfId="11680"/>
    <cellStyle name="Normal 142" xfId="11681"/>
    <cellStyle name="Normal 143" xfId="11682"/>
    <cellStyle name="Normal 144" xfId="11683"/>
    <cellStyle name="Normal 145" xfId="11684"/>
    <cellStyle name="Normal 146" xfId="11685"/>
    <cellStyle name="Normal 147" xfId="11686"/>
    <cellStyle name="Normal 148" xfId="11687"/>
    <cellStyle name="Normal 149" xfId="11688"/>
    <cellStyle name="Normal 15" xfId="2994"/>
    <cellStyle name="Normal 15 2" xfId="2995"/>
    <cellStyle name="Normal 15 3" xfId="2996"/>
    <cellStyle name="Normal 15 3 2" xfId="2997"/>
    <cellStyle name="Normal 15 3 2 2" xfId="11689"/>
    <cellStyle name="Normal 15 3 3" xfId="2998"/>
    <cellStyle name="Normal 15 3 3 2" xfId="11690"/>
    <cellStyle name="Normal 15 3 4" xfId="11691"/>
    <cellStyle name="Normal 15 4" xfId="2999"/>
    <cellStyle name="Normal 15 4 2" xfId="3000"/>
    <cellStyle name="Normal 15 4 2 2" xfId="11692"/>
    <cellStyle name="Normal 15 4 3" xfId="11693"/>
    <cellStyle name="Normal 15 5" xfId="3001"/>
    <cellStyle name="Normal 15 5 2" xfId="11694"/>
    <cellStyle name="Normal 15 6" xfId="3002"/>
    <cellStyle name="Normal 15 6 2" xfId="11695"/>
    <cellStyle name="Normal 15 7" xfId="11696"/>
    <cellStyle name="Normal 15 7 2" xfId="11697"/>
    <cellStyle name="Normal 15 8" xfId="11698"/>
    <cellStyle name="Normal 15_2011 CBR Rev Calc by schedule" xfId="11699"/>
    <cellStyle name="Normal 150" xfId="11700"/>
    <cellStyle name="Normal 150 2" xfId="11701"/>
    <cellStyle name="Normal 151" xfId="11702"/>
    <cellStyle name="Normal 151 2" xfId="11703"/>
    <cellStyle name="Normal 152" xfId="11704"/>
    <cellStyle name="Normal 152 2" xfId="11705"/>
    <cellStyle name="Normal 153" xfId="11706"/>
    <cellStyle name="Normal 153 2" xfId="11707"/>
    <cellStyle name="Normal 154" xfId="11708"/>
    <cellStyle name="Normal 155" xfId="18975"/>
    <cellStyle name="Normal 156" xfId="18976"/>
    <cellStyle name="Normal 157" xfId="18977"/>
    <cellStyle name="Normal 158" xfId="18978"/>
    <cellStyle name="Normal 159" xfId="18979"/>
    <cellStyle name="Normal 16" xfId="3003"/>
    <cellStyle name="Normal 16 2" xfId="3004"/>
    <cellStyle name="Normal 16 3" xfId="3005"/>
    <cellStyle name="Normal 16 3 2" xfId="3006"/>
    <cellStyle name="Normal 16 3 2 2" xfId="11709"/>
    <cellStyle name="Normal 16 3 3" xfId="3007"/>
    <cellStyle name="Normal 16 3 3 2" xfId="11710"/>
    <cellStyle name="Normal 16 3 4" xfId="11711"/>
    <cellStyle name="Normal 16 4" xfId="3008"/>
    <cellStyle name="Normal 16 4 2" xfId="3009"/>
    <cellStyle name="Normal 16 4 2 2" xfId="11712"/>
    <cellStyle name="Normal 16 4 3" xfId="11713"/>
    <cellStyle name="Normal 16 5" xfId="3010"/>
    <cellStyle name="Normal 16 5 2" xfId="11714"/>
    <cellStyle name="Normal 16 6" xfId="3011"/>
    <cellStyle name="Normal 16 6 2" xfId="11715"/>
    <cellStyle name="Normal 16 7" xfId="11716"/>
    <cellStyle name="Normal 16 7 2" xfId="11717"/>
    <cellStyle name="Normal 16 8" xfId="11718"/>
    <cellStyle name="Normal 16_2011 CBR Rev Calc by schedule" xfId="11719"/>
    <cellStyle name="Normal 160" xfId="18980"/>
    <cellStyle name="Normal 161" xfId="18981"/>
    <cellStyle name="Normal 162" xfId="18982"/>
    <cellStyle name="Normal 163" xfId="18983"/>
    <cellStyle name="Normal 164" xfId="18984"/>
    <cellStyle name="Normal 165" xfId="18985"/>
    <cellStyle name="Normal 166" xfId="18986"/>
    <cellStyle name="Normal 167" xfId="18987"/>
    <cellStyle name="Normal 168" xfId="18988"/>
    <cellStyle name="Normal 169" xfId="18989"/>
    <cellStyle name="Normal 17" xfId="3012"/>
    <cellStyle name="Normal 17 2" xfId="3013"/>
    <cellStyle name="Normal 17 3" xfId="3014"/>
    <cellStyle name="Normal 17 3 2" xfId="11720"/>
    <cellStyle name="Normal 17 3 3" xfId="11721"/>
    <cellStyle name="Normal 17 4" xfId="11722"/>
    <cellStyle name="Normal 17 5" xfId="11723"/>
    <cellStyle name="Normal 17 6" xfId="20151"/>
    <cellStyle name="Normal 170" xfId="18990"/>
    <cellStyle name="Normal 171" xfId="18991"/>
    <cellStyle name="Normal 171 2" xfId="18992"/>
    <cellStyle name="Normal 172" xfId="18993"/>
    <cellStyle name="Normal 173" xfId="18994"/>
    <cellStyle name="Normal 174" xfId="18995"/>
    <cellStyle name="Normal 175" xfId="18996"/>
    <cellStyle name="Normal 176" xfId="18997"/>
    <cellStyle name="Normal 177" xfId="18998"/>
    <cellStyle name="Normal 178" xfId="18999"/>
    <cellStyle name="Normal 179" xfId="19000"/>
    <cellStyle name="Normal 18" xfId="3015"/>
    <cellStyle name="Normal 18 2" xfId="3016"/>
    <cellStyle name="Normal 18 3" xfId="3017"/>
    <cellStyle name="Normal 18 3 2" xfId="11724"/>
    <cellStyle name="Normal 18 3 3" xfId="11725"/>
    <cellStyle name="Normal 18 4" xfId="11726"/>
    <cellStyle name="Normal 18 5" xfId="11727"/>
    <cellStyle name="Normal 18 6" xfId="11728"/>
    <cellStyle name="Normal 18 7" xfId="20157"/>
    <cellStyle name="Normal 180" xfId="19001"/>
    <cellStyle name="Normal 181" xfId="19002"/>
    <cellStyle name="Normal 182" xfId="19003"/>
    <cellStyle name="Normal 183" xfId="19004"/>
    <cellStyle name="Normal 184" xfId="19005"/>
    <cellStyle name="Normal 185" xfId="19006"/>
    <cellStyle name="Normal 186" xfId="19007"/>
    <cellStyle name="Normal 187" xfId="19008"/>
    <cellStyle name="Normal 188" xfId="19009"/>
    <cellStyle name="Normal 189" xfId="19010"/>
    <cellStyle name="Normal 19" xfId="3018"/>
    <cellStyle name="Normal 19 2" xfId="3019"/>
    <cellStyle name="Normal 19 3" xfId="3020"/>
    <cellStyle name="Normal 19 3 2" xfId="11729"/>
    <cellStyle name="Normal 19 3 3" xfId="11730"/>
    <cellStyle name="Normal 19 4" xfId="11731"/>
    <cellStyle name="Normal 190" xfId="19011"/>
    <cellStyle name="Normal 191" xfId="19012"/>
    <cellStyle name="Normal 192" xfId="19013"/>
    <cellStyle name="Normal 193" xfId="19014"/>
    <cellStyle name="Normal 194" xfId="19015"/>
    <cellStyle name="Normal 195" xfId="19016"/>
    <cellStyle name="Normal 196" xfId="19017"/>
    <cellStyle name="Normal 197" xfId="19018"/>
    <cellStyle name="Normal 198" xfId="19019"/>
    <cellStyle name="Normal 199" xfId="19020"/>
    <cellStyle name="Normal 2" xfId="12"/>
    <cellStyle name="Normal 2 10" xfId="11732"/>
    <cellStyle name="Normal 2 10 2" xfId="11733"/>
    <cellStyle name="Normal 2 10 2 2" xfId="11734"/>
    <cellStyle name="Normal 2 10 2 2 2" xfId="11735"/>
    <cellStyle name="Normal 2 10 3" xfId="11736"/>
    <cellStyle name="Normal 2 10 3 2" xfId="11737"/>
    <cellStyle name="Normal 2 11" xfId="11738"/>
    <cellStyle name="Normal 2 11 2" xfId="11739"/>
    <cellStyle name="Normal 2 12" xfId="11740"/>
    <cellStyle name="Normal 2 13" xfId="11741"/>
    <cellStyle name="Normal 2 14" xfId="20152"/>
    <cellStyle name="Normal 2 2" xfId="3021"/>
    <cellStyle name="Normal 2 2 10" xfId="11742"/>
    <cellStyle name="Normal 2 2 11" xfId="11743"/>
    <cellStyle name="Normal 2 2 12" xfId="20153"/>
    <cellStyle name="Normal 2 2 2" xfId="3022"/>
    <cellStyle name="Normal 2 2 2 2" xfId="11744"/>
    <cellStyle name="Normal 2 2 2 2 2" xfId="11745"/>
    <cellStyle name="Normal 2 2 2 2 2 2" xfId="11746"/>
    <cellStyle name="Normal 2 2 2 3" xfId="11747"/>
    <cellStyle name="Normal 2 2 2 3 2" xfId="11748"/>
    <cellStyle name="Normal 2 2 2 3 2 2" xfId="11749"/>
    <cellStyle name="Normal 2 2 2 4" xfId="11750"/>
    <cellStyle name="Normal 2 2 2 4 2" xfId="11751"/>
    <cellStyle name="Normal 2 2 2 5" xfId="11752"/>
    <cellStyle name="Normal 2 2 2 5 2" xfId="11753"/>
    <cellStyle name="Normal 2 2 2 6" xfId="11754"/>
    <cellStyle name="Normal 2 2 2 6 2" xfId="11755"/>
    <cellStyle name="Normal 2 2 2 7" xfId="11756"/>
    <cellStyle name="Normal 2 2 2_Chelan PUD Power Costs (8-10)" xfId="11757"/>
    <cellStyle name="Normal 2 2 3" xfId="3023"/>
    <cellStyle name="Normal 2 2 3 2" xfId="11758"/>
    <cellStyle name="Normal 2 2 3 3" xfId="11759"/>
    <cellStyle name="Normal 2 2 4" xfId="3024"/>
    <cellStyle name="Normal 2 2 4 2" xfId="11760"/>
    <cellStyle name="Normal 2 2 4 3" xfId="11761"/>
    <cellStyle name="Normal 2 2 5" xfId="11762"/>
    <cellStyle name="Normal 2 2 6" xfId="11763"/>
    <cellStyle name="Normal 2 2 7" xfId="11764"/>
    <cellStyle name="Normal 2 2 8" xfId="11765"/>
    <cellStyle name="Normal 2 2 9" xfId="11766"/>
    <cellStyle name="Normal 2 2_ Price Inputs" xfId="11767"/>
    <cellStyle name="Normal 2 3" xfId="3025"/>
    <cellStyle name="Normal 2 3 2" xfId="3026"/>
    <cellStyle name="Normal 2 3 2 2" xfId="11768"/>
    <cellStyle name="Normal 2 3 3" xfId="11769"/>
    <cellStyle name="Normal 2 3 4" xfId="11770"/>
    <cellStyle name="Normal 2 4" xfId="3027"/>
    <cellStyle name="Normal 2 4 2" xfId="3028"/>
    <cellStyle name="Normal 2 4 2 2" xfId="11771"/>
    <cellStyle name="Normal 2 4 3" xfId="11772"/>
    <cellStyle name="Normal 2 5" xfId="3029"/>
    <cellStyle name="Normal 2 5 2" xfId="3030"/>
    <cellStyle name="Normal 2 5 2 2" xfId="11773"/>
    <cellStyle name="Normal 2 5 3" xfId="11774"/>
    <cellStyle name="Normal 2 6" xfId="3031"/>
    <cellStyle name="Normal 2 6 2" xfId="3032"/>
    <cellStyle name="Normal 2 6 2 2" xfId="11775"/>
    <cellStyle name="Normal 2 6 2 3" xfId="11776"/>
    <cellStyle name="Normal 2 6 3" xfId="11777"/>
    <cellStyle name="Normal 2 6 4" xfId="11778"/>
    <cellStyle name="Normal 2 6 5" xfId="11779"/>
    <cellStyle name="Normal 2 6 6" xfId="11780"/>
    <cellStyle name="Normal 2 7" xfId="3033"/>
    <cellStyle name="Normal 2 7 2" xfId="3034"/>
    <cellStyle name="Normal 2 7 2 2" xfId="11781"/>
    <cellStyle name="Normal 2 7 2 3" xfId="11782"/>
    <cellStyle name="Normal 2 7 3" xfId="11783"/>
    <cellStyle name="Normal 2 7 4" xfId="11784"/>
    <cellStyle name="Normal 2 8" xfId="3035"/>
    <cellStyle name="Normal 2 8 2" xfId="3036"/>
    <cellStyle name="Normal 2 8 2 2" xfId="3037"/>
    <cellStyle name="Normal 2 8 2 2 2" xfId="11785"/>
    <cellStyle name="Normal 2 8 2 2 3" xfId="11786"/>
    <cellStyle name="Normal 2 8 2 3" xfId="11787"/>
    <cellStyle name="Normal 2 8 2 4" xfId="11788"/>
    <cellStyle name="Normal 2 8 3" xfId="3038"/>
    <cellStyle name="Normal 2 8 3 2" xfId="11789"/>
    <cellStyle name="Normal 2 8 3 3" xfId="11790"/>
    <cellStyle name="Normal 2 8 4" xfId="11791"/>
    <cellStyle name="Normal 2 8 5" xfId="11792"/>
    <cellStyle name="Normal 2 9" xfId="3039"/>
    <cellStyle name="Normal 2 9 2" xfId="3040"/>
    <cellStyle name="Normal 2 9 2 2" xfId="11793"/>
    <cellStyle name="Normal 2 9 2 3" xfId="11794"/>
    <cellStyle name="Normal 2 9 3" xfId="11795"/>
    <cellStyle name="Normal 2 9 4" xfId="11796"/>
    <cellStyle name="Normal 2_16.37E Wild Horse Expansion DeferralRevwrkingfile SF" xfId="3041"/>
    <cellStyle name="Normal 20" xfId="3042"/>
    <cellStyle name="Normal 20 2" xfId="3043"/>
    <cellStyle name="Normal 20 2 2" xfId="11797"/>
    <cellStyle name="Normal 20 2 3" xfId="11798"/>
    <cellStyle name="Normal 20 3" xfId="3044"/>
    <cellStyle name="Normal 20 3 2" xfId="11799"/>
    <cellStyle name="Normal 20 3 3" xfId="11800"/>
    <cellStyle name="Normal 20 4" xfId="3045"/>
    <cellStyle name="Normal 20 4 2" xfId="11801"/>
    <cellStyle name="Normal 20 4 3" xfId="11802"/>
    <cellStyle name="Normal 20 5" xfId="11803"/>
    <cellStyle name="Normal 20 6" xfId="11804"/>
    <cellStyle name="Normal 200" xfId="19021"/>
    <cellStyle name="Normal 201" xfId="19022"/>
    <cellStyle name="Normal 202" xfId="19023"/>
    <cellStyle name="Normal 203" xfId="19024"/>
    <cellStyle name="Normal 204" xfId="19025"/>
    <cellStyle name="Normal 205" xfId="19026"/>
    <cellStyle name="Normal 206" xfId="19027"/>
    <cellStyle name="Normal 207" xfId="19028"/>
    <cellStyle name="Normal 208" xfId="19029"/>
    <cellStyle name="Normal 209" xfId="19030"/>
    <cellStyle name="Normal 21" xfId="3046"/>
    <cellStyle name="Normal 21 2" xfId="3047"/>
    <cellStyle name="Normal 21 2 2" xfId="3048"/>
    <cellStyle name="Normal 21 2 2 2" xfId="11805"/>
    <cellStyle name="Normal 21 2 3" xfId="3049"/>
    <cellStyle name="Normal 21 2 3 2" xfId="11806"/>
    <cellStyle name="Normal 21 2 4" xfId="11807"/>
    <cellStyle name="Normal 21 3" xfId="3050"/>
    <cellStyle name="Normal 21 3 2" xfId="3051"/>
    <cellStyle name="Normal 21 3 2 2" xfId="11808"/>
    <cellStyle name="Normal 21 3 3" xfId="11809"/>
    <cellStyle name="Normal 21 4" xfId="3052"/>
    <cellStyle name="Normal 21 4 2" xfId="11810"/>
    <cellStyle name="Normal 21 5" xfId="3053"/>
    <cellStyle name="Normal 21 5 2" xfId="11811"/>
    <cellStyle name="Normal 21 6" xfId="11812"/>
    <cellStyle name="Normal 21 7" xfId="11813"/>
    <cellStyle name="Normal 210" xfId="19031"/>
    <cellStyle name="Normal 211" xfId="19032"/>
    <cellStyle name="Normal 212" xfId="19033"/>
    <cellStyle name="Normal 213" xfId="19034"/>
    <cellStyle name="Normal 214" xfId="19035"/>
    <cellStyle name="Normal 215" xfId="19036"/>
    <cellStyle name="Normal 216" xfId="19037"/>
    <cellStyle name="Normal 217" xfId="19038"/>
    <cellStyle name="Normal 218" xfId="19039"/>
    <cellStyle name="Normal 219" xfId="19040"/>
    <cellStyle name="Normal 22" xfId="3054"/>
    <cellStyle name="Normal 22 2" xfId="3055"/>
    <cellStyle name="Normal 22 2 2" xfId="3056"/>
    <cellStyle name="Normal 22 2 2 2" xfId="11814"/>
    <cellStyle name="Normal 22 2 3" xfId="3057"/>
    <cellStyle name="Normal 22 2 3 2" xfId="11815"/>
    <cellStyle name="Normal 22 2 4" xfId="11816"/>
    <cellStyle name="Normal 22 3" xfId="3058"/>
    <cellStyle name="Normal 22 3 2" xfId="3059"/>
    <cellStyle name="Normal 22 3 2 2" xfId="11817"/>
    <cellStyle name="Normal 22 3 3" xfId="11818"/>
    <cellStyle name="Normal 22 4" xfId="3060"/>
    <cellStyle name="Normal 22 4 2" xfId="11819"/>
    <cellStyle name="Normal 22 5" xfId="3061"/>
    <cellStyle name="Normal 22 5 2" xfId="11820"/>
    <cellStyle name="Normal 22 6" xfId="11821"/>
    <cellStyle name="Normal 22 6 2" xfId="11822"/>
    <cellStyle name="Normal 22 7" xfId="11823"/>
    <cellStyle name="Normal 220" xfId="19041"/>
    <cellStyle name="Normal 221" xfId="19042"/>
    <cellStyle name="Normal 222" xfId="19043"/>
    <cellStyle name="Normal 223" xfId="19044"/>
    <cellStyle name="Normal 224" xfId="19045"/>
    <cellStyle name="Normal 225" xfId="19046"/>
    <cellStyle name="Normal 226" xfId="19047"/>
    <cellStyle name="Normal 227" xfId="19048"/>
    <cellStyle name="Normal 228" xfId="19049"/>
    <cellStyle name="Normal 229" xfId="19050"/>
    <cellStyle name="Normal 23" xfId="3062"/>
    <cellStyle name="Normal 23 2" xfId="3063"/>
    <cellStyle name="Normal 23 2 2" xfId="3064"/>
    <cellStyle name="Normal 23 2 2 2" xfId="11824"/>
    <cellStyle name="Normal 23 2 3" xfId="3065"/>
    <cellStyle name="Normal 23 2 3 2" xfId="11825"/>
    <cellStyle name="Normal 23 2 4" xfId="11826"/>
    <cellStyle name="Normal 23 3" xfId="3066"/>
    <cellStyle name="Normal 23 3 2" xfId="3067"/>
    <cellStyle name="Normal 23 3 2 2" xfId="11827"/>
    <cellStyle name="Normal 23 3 3" xfId="11828"/>
    <cellStyle name="Normal 23 4" xfId="3068"/>
    <cellStyle name="Normal 23 4 2" xfId="11829"/>
    <cellStyle name="Normal 23 5" xfId="3069"/>
    <cellStyle name="Normal 23 5 2" xfId="11830"/>
    <cellStyle name="Normal 23 6" xfId="11831"/>
    <cellStyle name="Normal 23 7" xfId="11832"/>
    <cellStyle name="Normal 23_2011 OM ASM Report" xfId="19051"/>
    <cellStyle name="Normal 230" xfId="19052"/>
    <cellStyle name="Normal 231" xfId="19053"/>
    <cellStyle name="Normal 232" xfId="19054"/>
    <cellStyle name="Normal 233" xfId="19055"/>
    <cellStyle name="Normal 234" xfId="19056"/>
    <cellStyle name="Normal 235" xfId="19057"/>
    <cellStyle name="Normal 236" xfId="19058"/>
    <cellStyle name="Normal 237" xfId="19059"/>
    <cellStyle name="Normal 238" xfId="19060"/>
    <cellStyle name="Normal 239" xfId="19061"/>
    <cellStyle name="Normal 24" xfId="3070"/>
    <cellStyle name="Normal 24 2" xfId="3071"/>
    <cellStyle name="Normal 24 2 2" xfId="3072"/>
    <cellStyle name="Normal 24 2 2 2" xfId="11833"/>
    <cellStyle name="Normal 24 2 3" xfId="3073"/>
    <cellStyle name="Normal 24 2 3 2" xfId="11834"/>
    <cellStyle name="Normal 24 2 4" xfId="11835"/>
    <cellStyle name="Normal 24 3" xfId="3074"/>
    <cellStyle name="Normal 24 3 2" xfId="3075"/>
    <cellStyle name="Normal 24 3 2 2" xfId="11836"/>
    <cellStyle name="Normal 24 3 3" xfId="11837"/>
    <cellStyle name="Normal 24 3_County_Stop_Light_Chart_2012_02" xfId="19062"/>
    <cellStyle name="Normal 24 4" xfId="3076"/>
    <cellStyle name="Normal 24 4 2" xfId="11838"/>
    <cellStyle name="Normal 24 5" xfId="3077"/>
    <cellStyle name="Normal 24 5 2" xfId="11839"/>
    <cellStyle name="Normal 24 6" xfId="11840"/>
    <cellStyle name="Normal 24_2011 OM ASM Report" xfId="19063"/>
    <cellStyle name="Normal 240" xfId="19064"/>
    <cellStyle name="Normal 241" xfId="19065"/>
    <cellStyle name="Normal 242" xfId="19066"/>
    <cellStyle name="Normal 243" xfId="19067"/>
    <cellStyle name="Normal 244" xfId="19068"/>
    <cellStyle name="Normal 245" xfId="19069"/>
    <cellStyle name="Normal 246" xfId="19070"/>
    <cellStyle name="Normal 247" xfId="19071"/>
    <cellStyle name="Normal 248" xfId="19072"/>
    <cellStyle name="Normal 249" xfId="19073"/>
    <cellStyle name="Normal 25" xfId="3078"/>
    <cellStyle name="Normal 25 2" xfId="3079"/>
    <cellStyle name="Normal 25 2 2" xfId="3080"/>
    <cellStyle name="Normal 25 2 2 2" xfId="11841"/>
    <cellStyle name="Normal 25 2 3" xfId="3081"/>
    <cellStyle name="Normal 25 2 3 2" xfId="11842"/>
    <cellStyle name="Normal 25 2 4" xfId="11843"/>
    <cellStyle name="Normal 25 3" xfId="3082"/>
    <cellStyle name="Normal 25 3 2" xfId="3083"/>
    <cellStyle name="Normal 25 3 2 2" xfId="11844"/>
    <cellStyle name="Normal 25 3 3" xfId="11845"/>
    <cellStyle name="Normal 25 4" xfId="3084"/>
    <cellStyle name="Normal 25 4 2" xfId="11846"/>
    <cellStyle name="Normal 25 5" xfId="3085"/>
    <cellStyle name="Normal 25 5 2" xfId="11847"/>
    <cellStyle name="Normal 25 6" xfId="11848"/>
    <cellStyle name="Normal 25_2011 OM ASM Report" xfId="19074"/>
    <cellStyle name="Normal 250" xfId="19075"/>
    <cellStyle name="Normal 251" xfId="19076"/>
    <cellStyle name="Normal 252" xfId="19077"/>
    <cellStyle name="Normal 253" xfId="19078"/>
    <cellStyle name="Normal 254" xfId="19079"/>
    <cellStyle name="Normal 255" xfId="19080"/>
    <cellStyle name="Normal 256" xfId="19081"/>
    <cellStyle name="Normal 257" xfId="19082"/>
    <cellStyle name="Normal 258" xfId="19083"/>
    <cellStyle name="Normal 259" xfId="19084"/>
    <cellStyle name="Normal 26" xfId="3086"/>
    <cellStyle name="Normal 26 2" xfId="3087"/>
    <cellStyle name="Normal 26 2 2" xfId="3088"/>
    <cellStyle name="Normal 26 2 2 2" xfId="11849"/>
    <cellStyle name="Normal 26 2 3" xfId="3089"/>
    <cellStyle name="Normal 26 2 3 2" xfId="11850"/>
    <cellStyle name="Normal 26 2 4" xfId="11851"/>
    <cellStyle name="Normal 26 3" xfId="3090"/>
    <cellStyle name="Normal 26 3 2" xfId="3091"/>
    <cellStyle name="Normal 26 3 2 2" xfId="11852"/>
    <cellStyle name="Normal 26 3 3" xfId="11853"/>
    <cellStyle name="Normal 26 4" xfId="3092"/>
    <cellStyle name="Normal 26 4 2" xfId="11854"/>
    <cellStyle name="Normal 26 5" xfId="3093"/>
    <cellStyle name="Normal 26 5 2" xfId="11855"/>
    <cellStyle name="Normal 26 6" xfId="11856"/>
    <cellStyle name="Normal 260" xfId="19085"/>
    <cellStyle name="Normal 261" xfId="19086"/>
    <cellStyle name="Normal 262" xfId="19087"/>
    <cellStyle name="Normal 263" xfId="19088"/>
    <cellStyle name="Normal 264" xfId="19089"/>
    <cellStyle name="Normal 265" xfId="19090"/>
    <cellStyle name="Normal 266" xfId="19091"/>
    <cellStyle name="Normal 267" xfId="19092"/>
    <cellStyle name="Normal 268" xfId="19093"/>
    <cellStyle name="Normal 269" xfId="19094"/>
    <cellStyle name="Normal 27" xfId="3094"/>
    <cellStyle name="Normal 27 2" xfId="3095"/>
    <cellStyle name="Normal 27 2 2" xfId="3096"/>
    <cellStyle name="Normal 27 2 2 2" xfId="11857"/>
    <cellStyle name="Normal 27 2 3" xfId="3097"/>
    <cellStyle name="Normal 27 2 3 2" xfId="11858"/>
    <cellStyle name="Normal 27 2 4" xfId="11859"/>
    <cellStyle name="Normal 27 3" xfId="3098"/>
    <cellStyle name="Normal 27 3 2" xfId="3099"/>
    <cellStyle name="Normal 27 3 2 2" xfId="11860"/>
    <cellStyle name="Normal 27 3 3" xfId="11861"/>
    <cellStyle name="Normal 27 4" xfId="3100"/>
    <cellStyle name="Normal 27 4 2" xfId="11862"/>
    <cellStyle name="Normal 27 5" xfId="3101"/>
    <cellStyle name="Normal 27 5 2" xfId="11863"/>
    <cellStyle name="Normal 27 6" xfId="11864"/>
    <cellStyle name="Normal 270" xfId="19095"/>
    <cellStyle name="Normal 271" xfId="19096"/>
    <cellStyle name="Normal 272" xfId="19097"/>
    <cellStyle name="Normal 273" xfId="19098"/>
    <cellStyle name="Normal 274" xfId="19099"/>
    <cellStyle name="Normal 275" xfId="19100"/>
    <cellStyle name="Normal 276" xfId="19101"/>
    <cellStyle name="Normal 277" xfId="19102"/>
    <cellStyle name="Normal 278" xfId="19103"/>
    <cellStyle name="Normal 279" xfId="19104"/>
    <cellStyle name="Normal 28" xfId="3102"/>
    <cellStyle name="Normal 28 2" xfId="3103"/>
    <cellStyle name="Normal 28 2 2" xfId="3104"/>
    <cellStyle name="Normal 28 2 2 2" xfId="11865"/>
    <cellStyle name="Normal 28 2 3" xfId="3105"/>
    <cellStyle name="Normal 28 2 3 2" xfId="11866"/>
    <cellStyle name="Normal 28 2 4" xfId="11867"/>
    <cellStyle name="Normal 28 3" xfId="3106"/>
    <cellStyle name="Normal 28 3 2" xfId="3107"/>
    <cellStyle name="Normal 28 3 2 2" xfId="11868"/>
    <cellStyle name="Normal 28 3 3" xfId="11869"/>
    <cellStyle name="Normal 28 4" xfId="3108"/>
    <cellStyle name="Normal 28 4 2" xfId="11870"/>
    <cellStyle name="Normal 28 5" xfId="3109"/>
    <cellStyle name="Normal 28 5 2" xfId="11871"/>
    <cellStyle name="Normal 28 6" xfId="11872"/>
    <cellStyle name="Normal 28_2011 OM ASM Report" xfId="19105"/>
    <cellStyle name="Normal 280" xfId="19106"/>
    <cellStyle name="Normal 281" xfId="19107"/>
    <cellStyle name="Normal 282" xfId="19108"/>
    <cellStyle name="Normal 283" xfId="19109"/>
    <cellStyle name="Normal 284" xfId="19110"/>
    <cellStyle name="Normal 285" xfId="19111"/>
    <cellStyle name="Normal 286" xfId="19112"/>
    <cellStyle name="Normal 287" xfId="19113"/>
    <cellStyle name="Normal 288" xfId="19114"/>
    <cellStyle name="Normal 289" xfId="19115"/>
    <cellStyle name="Normal 29" xfId="3110"/>
    <cellStyle name="Normal 29 2" xfId="3111"/>
    <cellStyle name="Normal 29 2 2" xfId="3112"/>
    <cellStyle name="Normal 29 2 2 2" xfId="11873"/>
    <cellStyle name="Normal 29 2 3" xfId="3113"/>
    <cellStyle name="Normal 29 2 3 2" xfId="11874"/>
    <cellStyle name="Normal 29 2 4" xfId="11875"/>
    <cellStyle name="Normal 29 3" xfId="3114"/>
    <cellStyle name="Normal 29 3 2" xfId="3115"/>
    <cellStyle name="Normal 29 3 2 2" xfId="11876"/>
    <cellStyle name="Normal 29 3 3" xfId="11877"/>
    <cellStyle name="Normal 29 4" xfId="3116"/>
    <cellStyle name="Normal 29 4 2" xfId="11878"/>
    <cellStyle name="Normal 29 5" xfId="3117"/>
    <cellStyle name="Normal 29 5 2" xfId="11879"/>
    <cellStyle name="Normal 29 6" xfId="11880"/>
    <cellStyle name="Normal 29_VarX" xfId="19116"/>
    <cellStyle name="Normal 290" xfId="19117"/>
    <cellStyle name="Normal 291" xfId="19118"/>
    <cellStyle name="Normal 292" xfId="19119"/>
    <cellStyle name="Normal 293" xfId="19120"/>
    <cellStyle name="Normal 294" xfId="19121"/>
    <cellStyle name="Normal 295" xfId="19122"/>
    <cellStyle name="Normal 296" xfId="19123"/>
    <cellStyle name="Normal 297" xfId="19124"/>
    <cellStyle name="Normal 298" xfId="19125"/>
    <cellStyle name="Normal 299" xfId="19126"/>
    <cellStyle name="Normal 3" xfId="3118"/>
    <cellStyle name="Normal 3 10" xfId="11881"/>
    <cellStyle name="Normal 3 10 2" xfId="19127"/>
    <cellStyle name="Normal 3 11" xfId="19128"/>
    <cellStyle name="Normal 3 12" xfId="19129"/>
    <cellStyle name="Normal 3 12 2" xfId="19130"/>
    <cellStyle name="Normal 3 13" xfId="19131"/>
    <cellStyle name="Normal 3 14" xfId="19132"/>
    <cellStyle name="Normal 3 15" xfId="19133"/>
    <cellStyle name="Normal 3 2" xfId="3119"/>
    <cellStyle name="Normal 3 2 2" xfId="3120"/>
    <cellStyle name="Normal 3 2 2 2" xfId="11882"/>
    <cellStyle name="Normal 3 2 2 3" xfId="11883"/>
    <cellStyle name="Normal 3 2 3" xfId="11884"/>
    <cellStyle name="Normal 3 2 4" xfId="11885"/>
    <cellStyle name="Normal 3 2 5" xfId="11886"/>
    <cellStyle name="Normal 3 2 6" xfId="11887"/>
    <cellStyle name="Normal 3 2_Chelan PUD Power Costs (8-10)" xfId="11888"/>
    <cellStyle name="Normal 3 3" xfId="3121"/>
    <cellStyle name="Normal 3 3 2" xfId="3122"/>
    <cellStyle name="Normal 3 3 2 2" xfId="11889"/>
    <cellStyle name="Normal 3 3 2 3" xfId="11890"/>
    <cellStyle name="Normal 3 3 2 4" xfId="11891"/>
    <cellStyle name="Normal 3 3 3" xfId="11892"/>
    <cellStyle name="Normal 3 3 4" xfId="11893"/>
    <cellStyle name="Normal 3 3 5" xfId="11894"/>
    <cellStyle name="Normal 3 3 6" xfId="11895"/>
    <cellStyle name="Normal 3 4" xfId="3123"/>
    <cellStyle name="Normal 3 4 2" xfId="3124"/>
    <cellStyle name="Normal 3 4 2 2" xfId="11896"/>
    <cellStyle name="Normal 3 4 2 3" xfId="11897"/>
    <cellStyle name="Normal 3 4 3" xfId="3125"/>
    <cellStyle name="Normal 3 4 3 2" xfId="11898"/>
    <cellStyle name="Normal 3 4 3 3" xfId="11899"/>
    <cellStyle name="Normal 3 4 4" xfId="3126"/>
    <cellStyle name="Normal 3 4 4 2" xfId="11900"/>
    <cellStyle name="Normal 3 4 4 3" xfId="11901"/>
    <cellStyle name="Normal 3 4 5" xfId="11902"/>
    <cellStyle name="Normal 3 5" xfId="3127"/>
    <cellStyle name="Normal 3 5 2" xfId="3128"/>
    <cellStyle name="Normal 3 5 2 2" xfId="11903"/>
    <cellStyle name="Normal 3 5 3" xfId="11904"/>
    <cellStyle name="Normal 3 6" xfId="11905"/>
    <cellStyle name="Normal 3 6 2" xfId="11906"/>
    <cellStyle name="Normal 3 6 3" xfId="11907"/>
    <cellStyle name="Normal 3 7" xfId="11908"/>
    <cellStyle name="Normal 3 8" xfId="11909"/>
    <cellStyle name="Normal 3 9" xfId="11910"/>
    <cellStyle name="Normal 3_ Price Inputs" xfId="11911"/>
    <cellStyle name="Normal 30" xfId="3129"/>
    <cellStyle name="Normal 30 2" xfId="3130"/>
    <cellStyle name="Normal 30 2 2" xfId="3131"/>
    <cellStyle name="Normal 30 2 2 2" xfId="11912"/>
    <cellStyle name="Normal 30 2 3" xfId="3132"/>
    <cellStyle name="Normal 30 2 3 2" xfId="11913"/>
    <cellStyle name="Normal 30 2 4" xfId="11914"/>
    <cellStyle name="Normal 30 3" xfId="3133"/>
    <cellStyle name="Normal 30 3 2" xfId="3134"/>
    <cellStyle name="Normal 30 3 2 2" xfId="11915"/>
    <cellStyle name="Normal 30 3 3" xfId="11916"/>
    <cellStyle name="Normal 30 4" xfId="3135"/>
    <cellStyle name="Normal 30 4 2" xfId="11917"/>
    <cellStyle name="Normal 30 5" xfId="3136"/>
    <cellStyle name="Normal 30 5 2" xfId="11918"/>
    <cellStyle name="Normal 30 6" xfId="11919"/>
    <cellStyle name="Normal 30_VarX" xfId="19134"/>
    <cellStyle name="Normal 300" xfId="19135"/>
    <cellStyle name="Normal 301" xfId="19136"/>
    <cellStyle name="Normal 302" xfId="19137"/>
    <cellStyle name="Normal 303" xfId="19138"/>
    <cellStyle name="Normal 304" xfId="19139"/>
    <cellStyle name="Normal 305" xfId="19140"/>
    <cellStyle name="Normal 306" xfId="19141"/>
    <cellStyle name="Normal 307" xfId="19142"/>
    <cellStyle name="Normal 308" xfId="19143"/>
    <cellStyle name="Normal 309" xfId="19144"/>
    <cellStyle name="Normal 31" xfId="3137"/>
    <cellStyle name="Normal 31 2" xfId="3138"/>
    <cellStyle name="Normal 31 2 2" xfId="3139"/>
    <cellStyle name="Normal 31 2 2 2" xfId="11920"/>
    <cellStyle name="Normal 31 2 3" xfId="3140"/>
    <cellStyle name="Normal 31 2 3 2" xfId="11921"/>
    <cellStyle name="Normal 31 2 4" xfId="11922"/>
    <cellStyle name="Normal 31 3" xfId="3141"/>
    <cellStyle name="Normal 31 3 2" xfId="3142"/>
    <cellStyle name="Normal 31 3 2 2" xfId="11923"/>
    <cellStyle name="Normal 31 3 3" xfId="11924"/>
    <cellStyle name="Normal 31 4" xfId="3143"/>
    <cellStyle name="Normal 31 4 2" xfId="11925"/>
    <cellStyle name="Normal 31 5" xfId="3144"/>
    <cellStyle name="Normal 31 5 2" xfId="11926"/>
    <cellStyle name="Normal 31 6" xfId="11927"/>
    <cellStyle name="Normal 310" xfId="19145"/>
    <cellStyle name="Normal 311" xfId="19146"/>
    <cellStyle name="Normal 312" xfId="19147"/>
    <cellStyle name="Normal 313" xfId="19148"/>
    <cellStyle name="Normal 314" xfId="19149"/>
    <cellStyle name="Normal 315" xfId="19150"/>
    <cellStyle name="Normal 316" xfId="19151"/>
    <cellStyle name="Normal 317" xfId="19152"/>
    <cellStyle name="Normal 318" xfId="19153"/>
    <cellStyle name="Normal 319" xfId="19154"/>
    <cellStyle name="Normal 32" xfId="3145"/>
    <cellStyle name="Normal 32 2" xfId="3146"/>
    <cellStyle name="Normal 32 2 2" xfId="3147"/>
    <cellStyle name="Normal 32 2 2 2" xfId="11928"/>
    <cellStyle name="Normal 32 2 3" xfId="3148"/>
    <cellStyle name="Normal 32 2 3 2" xfId="11929"/>
    <cellStyle name="Normal 32 2 4" xfId="11930"/>
    <cellStyle name="Normal 32 3" xfId="3149"/>
    <cellStyle name="Normal 32 3 2" xfId="3150"/>
    <cellStyle name="Normal 32 3 2 2" xfId="11931"/>
    <cellStyle name="Normal 32 3 3" xfId="11932"/>
    <cellStyle name="Normal 32 4" xfId="3151"/>
    <cellStyle name="Normal 32 4 2" xfId="11933"/>
    <cellStyle name="Normal 32 5" xfId="3152"/>
    <cellStyle name="Normal 32 5 2" xfId="11934"/>
    <cellStyle name="Normal 32 6" xfId="11935"/>
    <cellStyle name="Normal 320" xfId="19155"/>
    <cellStyle name="Normal 321" xfId="19156"/>
    <cellStyle name="Normal 322" xfId="19157"/>
    <cellStyle name="Normal 323" xfId="19158"/>
    <cellStyle name="Normal 324" xfId="19159"/>
    <cellStyle name="Normal 325" xfId="19160"/>
    <cellStyle name="Normal 326" xfId="19161"/>
    <cellStyle name="Normal 327" xfId="19162"/>
    <cellStyle name="Normal 328" xfId="19163"/>
    <cellStyle name="Normal 329" xfId="19164"/>
    <cellStyle name="Normal 33" xfId="3153"/>
    <cellStyle name="Normal 33 2" xfId="3154"/>
    <cellStyle name="Normal 33 2 2" xfId="3155"/>
    <cellStyle name="Normal 33 2 2 2" xfId="11936"/>
    <cellStyle name="Normal 33 2 3" xfId="3156"/>
    <cellStyle name="Normal 33 2 3 2" xfId="11937"/>
    <cellStyle name="Normal 33 2 4" xfId="11938"/>
    <cellStyle name="Normal 33 3" xfId="3157"/>
    <cellStyle name="Normal 33 3 2" xfId="3158"/>
    <cellStyle name="Normal 33 3 2 2" xfId="11939"/>
    <cellStyle name="Normal 33 3 3" xfId="11940"/>
    <cellStyle name="Normal 33 4" xfId="3159"/>
    <cellStyle name="Normal 33 4 2" xfId="11941"/>
    <cellStyle name="Normal 33 5" xfId="3160"/>
    <cellStyle name="Normal 33 5 2" xfId="11942"/>
    <cellStyle name="Normal 33 6" xfId="11943"/>
    <cellStyle name="Normal 33_County_Stop_Light_Chart_2012_02" xfId="19165"/>
    <cellStyle name="Normal 330" xfId="19166"/>
    <cellStyle name="Normal 331" xfId="19167"/>
    <cellStyle name="Normal 332" xfId="19168"/>
    <cellStyle name="Normal 333" xfId="19169"/>
    <cellStyle name="Normal 334" xfId="19170"/>
    <cellStyle name="Normal 335" xfId="19171"/>
    <cellStyle name="Normal 336" xfId="19172"/>
    <cellStyle name="Normal 337" xfId="19173"/>
    <cellStyle name="Normal 338" xfId="19174"/>
    <cellStyle name="Normal 339" xfId="19175"/>
    <cellStyle name="Normal 34" xfId="3161"/>
    <cellStyle name="Normal 34 2" xfId="3162"/>
    <cellStyle name="Normal 34 2 2" xfId="3163"/>
    <cellStyle name="Normal 34 2 2 2" xfId="11944"/>
    <cellStyle name="Normal 34 2 3" xfId="3164"/>
    <cellStyle name="Normal 34 2 3 2" xfId="11945"/>
    <cellStyle name="Normal 34 2 4" xfId="11946"/>
    <cellStyle name="Normal 34 3" xfId="3165"/>
    <cellStyle name="Normal 34 3 2" xfId="3166"/>
    <cellStyle name="Normal 34 3 2 2" xfId="11947"/>
    <cellStyle name="Normal 34 3 3" xfId="11948"/>
    <cellStyle name="Normal 34 4" xfId="3167"/>
    <cellStyle name="Normal 34 4 2" xfId="11949"/>
    <cellStyle name="Normal 34 5" xfId="3168"/>
    <cellStyle name="Normal 34 5 2" xfId="11950"/>
    <cellStyle name="Normal 34 6" xfId="11951"/>
    <cellStyle name="Normal 34_County_Stop_Light_Chart_2012_02" xfId="19176"/>
    <cellStyle name="Normal 340" xfId="19177"/>
    <cellStyle name="Normal 341" xfId="19178"/>
    <cellStyle name="Normal 342" xfId="19179"/>
    <cellStyle name="Normal 343" xfId="19180"/>
    <cellStyle name="Normal 344" xfId="19181"/>
    <cellStyle name="Normal 345" xfId="19182"/>
    <cellStyle name="Normal 346" xfId="19183"/>
    <cellStyle name="Normal 347" xfId="19184"/>
    <cellStyle name="Normal 348" xfId="19185"/>
    <cellStyle name="Normal 349" xfId="19186"/>
    <cellStyle name="Normal 35" xfId="3169"/>
    <cellStyle name="Normal 35 2" xfId="3170"/>
    <cellStyle name="Normal 35 2 2" xfId="3171"/>
    <cellStyle name="Normal 35 2 2 2" xfId="11952"/>
    <cellStyle name="Normal 35 2 3" xfId="3172"/>
    <cellStyle name="Normal 35 2 3 2" xfId="11953"/>
    <cellStyle name="Normal 35 2 4" xfId="11954"/>
    <cellStyle name="Normal 35 3" xfId="3173"/>
    <cellStyle name="Normal 35 3 2" xfId="3174"/>
    <cellStyle name="Normal 35 3 2 2" xfId="11955"/>
    <cellStyle name="Normal 35 3 3" xfId="11956"/>
    <cellStyle name="Normal 35 4" xfId="3175"/>
    <cellStyle name="Normal 35 4 2" xfId="11957"/>
    <cellStyle name="Normal 35 5" xfId="3176"/>
    <cellStyle name="Normal 35 5 2" xfId="11958"/>
    <cellStyle name="Normal 35 6" xfId="11959"/>
    <cellStyle name="Normal 350" xfId="19187"/>
    <cellStyle name="Normal 351" xfId="19188"/>
    <cellStyle name="Normal 352" xfId="19189"/>
    <cellStyle name="Normal 353" xfId="19190"/>
    <cellStyle name="Normal 354" xfId="19191"/>
    <cellStyle name="Normal 355" xfId="19192"/>
    <cellStyle name="Normal 356" xfId="19193"/>
    <cellStyle name="Normal 357" xfId="19194"/>
    <cellStyle name="Normal 358" xfId="19195"/>
    <cellStyle name="Normal 359" xfId="19196"/>
    <cellStyle name="Normal 36" xfId="3177"/>
    <cellStyle name="Normal 36 2" xfId="3178"/>
    <cellStyle name="Normal 36 2 2" xfId="3179"/>
    <cellStyle name="Normal 36 2 2 2" xfId="11960"/>
    <cellStyle name="Normal 36 2 3" xfId="3180"/>
    <cellStyle name="Normal 36 2 3 2" xfId="11961"/>
    <cellStyle name="Normal 36 2 4" xfId="11962"/>
    <cellStyle name="Normal 36 3" xfId="3181"/>
    <cellStyle name="Normal 36 3 2" xfId="3182"/>
    <cellStyle name="Normal 36 3 2 2" xfId="11963"/>
    <cellStyle name="Normal 36 3 3" xfId="11964"/>
    <cellStyle name="Normal 36 4" xfId="3183"/>
    <cellStyle name="Normal 36 4 2" xfId="11965"/>
    <cellStyle name="Normal 36 5" xfId="3184"/>
    <cellStyle name="Normal 36 5 2" xfId="11966"/>
    <cellStyle name="Normal 36 6" xfId="11967"/>
    <cellStyle name="Normal 360" xfId="19197"/>
    <cellStyle name="Normal 361" xfId="19198"/>
    <cellStyle name="Normal 362" xfId="19199"/>
    <cellStyle name="Normal 363" xfId="19200"/>
    <cellStyle name="Normal 364" xfId="19201"/>
    <cellStyle name="Normal 365" xfId="19202"/>
    <cellStyle name="Normal 366" xfId="19203"/>
    <cellStyle name="Normal 367" xfId="19204"/>
    <cellStyle name="Normal 368" xfId="19205"/>
    <cellStyle name="Normal 369" xfId="19206"/>
    <cellStyle name="Normal 37" xfId="3185"/>
    <cellStyle name="Normal 37 2" xfId="3186"/>
    <cellStyle name="Normal 37 2 2" xfId="3187"/>
    <cellStyle name="Normal 37 2 2 2" xfId="11968"/>
    <cellStyle name="Normal 37 2 3" xfId="3188"/>
    <cellStyle name="Normal 37 2 3 2" xfId="11969"/>
    <cellStyle name="Normal 37 2 4" xfId="11970"/>
    <cellStyle name="Normal 37 3" xfId="3189"/>
    <cellStyle name="Normal 37 3 2" xfId="3190"/>
    <cellStyle name="Normal 37 3 2 2" xfId="11971"/>
    <cellStyle name="Normal 37 3 3" xfId="11972"/>
    <cellStyle name="Normal 37 4" xfId="3191"/>
    <cellStyle name="Normal 37 4 2" xfId="11973"/>
    <cellStyle name="Normal 37 5" xfId="3192"/>
    <cellStyle name="Normal 37 5 2" xfId="11974"/>
    <cellStyle name="Normal 37 6" xfId="11975"/>
    <cellStyle name="Normal 370" xfId="19207"/>
    <cellStyle name="Normal 371" xfId="19208"/>
    <cellStyle name="Normal 372" xfId="19209"/>
    <cellStyle name="Normal 373" xfId="19210"/>
    <cellStyle name="Normal 374" xfId="19211"/>
    <cellStyle name="Normal 375" xfId="19212"/>
    <cellStyle name="Normal 376" xfId="19213"/>
    <cellStyle name="Normal 377" xfId="19214"/>
    <cellStyle name="Normal 378" xfId="19215"/>
    <cellStyle name="Normal 379" xfId="19216"/>
    <cellStyle name="Normal 38" xfId="3193"/>
    <cellStyle name="Normal 38 2" xfId="3194"/>
    <cellStyle name="Normal 38 2 2" xfId="3195"/>
    <cellStyle name="Normal 38 2 2 2" xfId="11976"/>
    <cellStyle name="Normal 38 2 3" xfId="3196"/>
    <cellStyle name="Normal 38 2 3 2" xfId="11977"/>
    <cellStyle name="Normal 38 2 4" xfId="11978"/>
    <cellStyle name="Normal 38 3" xfId="3197"/>
    <cellStyle name="Normal 38 3 2" xfId="3198"/>
    <cellStyle name="Normal 38 3 2 2" xfId="11979"/>
    <cellStyle name="Normal 38 3 3" xfId="11980"/>
    <cellStyle name="Normal 38 4" xfId="3199"/>
    <cellStyle name="Normal 38 4 2" xfId="11981"/>
    <cellStyle name="Normal 38 5" xfId="3200"/>
    <cellStyle name="Normal 38 5 2" xfId="11982"/>
    <cellStyle name="Normal 38 6" xfId="11983"/>
    <cellStyle name="Normal 380" xfId="19217"/>
    <cellStyle name="Normal 381" xfId="19218"/>
    <cellStyle name="Normal 382" xfId="19219"/>
    <cellStyle name="Normal 383" xfId="19220"/>
    <cellStyle name="Normal 384" xfId="19221"/>
    <cellStyle name="Normal 385" xfId="19222"/>
    <cellStyle name="Normal 386" xfId="19223"/>
    <cellStyle name="Normal 387" xfId="19224"/>
    <cellStyle name="Normal 388" xfId="19225"/>
    <cellStyle name="Normal 389" xfId="19226"/>
    <cellStyle name="Normal 39" xfId="3201"/>
    <cellStyle name="Normal 39 2" xfId="3202"/>
    <cellStyle name="Normal 39 2 2" xfId="3203"/>
    <cellStyle name="Normal 39 2 2 2" xfId="11984"/>
    <cellStyle name="Normal 39 2 3" xfId="3204"/>
    <cellStyle name="Normal 39 2 3 2" xfId="11985"/>
    <cellStyle name="Normal 39 2 4" xfId="11986"/>
    <cellStyle name="Normal 39 3" xfId="3205"/>
    <cellStyle name="Normal 39 3 2" xfId="3206"/>
    <cellStyle name="Normal 39 3 2 2" xfId="11987"/>
    <cellStyle name="Normal 39 3 3" xfId="11988"/>
    <cellStyle name="Normal 39 4" xfId="3207"/>
    <cellStyle name="Normal 39 4 2" xfId="11989"/>
    <cellStyle name="Normal 39 5" xfId="3208"/>
    <cellStyle name="Normal 39 5 2" xfId="11990"/>
    <cellStyle name="Normal 39 6" xfId="11991"/>
    <cellStyle name="Normal 390" xfId="19227"/>
    <cellStyle name="Normal 391" xfId="19228"/>
    <cellStyle name="Normal 392" xfId="19229"/>
    <cellStyle name="Normal 393" xfId="19230"/>
    <cellStyle name="Normal 394" xfId="19231"/>
    <cellStyle name="Normal 395" xfId="19232"/>
    <cellStyle name="Normal 396" xfId="19233"/>
    <cellStyle name="Normal 397" xfId="19234"/>
    <cellStyle name="Normal 398" xfId="19235"/>
    <cellStyle name="Normal 399" xfId="19236"/>
    <cellStyle name="Normal 4" xfId="3209"/>
    <cellStyle name="Normal 4 2" xfId="3210"/>
    <cellStyle name="Normal 4 2 2" xfId="3211"/>
    <cellStyle name="Normal 4 2 2 2" xfId="3212"/>
    <cellStyle name="Normal 4 2 2 2 2" xfId="11992"/>
    <cellStyle name="Normal 4 2 2 3" xfId="3213"/>
    <cellStyle name="Normal 4 2 2 3 2" xfId="11993"/>
    <cellStyle name="Normal 4 2 2 4" xfId="11994"/>
    <cellStyle name="Normal 4 2 3" xfId="3214"/>
    <cellStyle name="Normal 4 2 3 2" xfId="3215"/>
    <cellStyle name="Normal 4 2 3 2 2" xfId="11995"/>
    <cellStyle name="Normal 4 2 3 3" xfId="11996"/>
    <cellStyle name="Normal 4 2 4" xfId="3216"/>
    <cellStyle name="Normal 4 2 4 2" xfId="11997"/>
    <cellStyle name="Normal 4 2 5" xfId="3217"/>
    <cellStyle name="Normal 4 2 5 2" xfId="11998"/>
    <cellStyle name="Normal 4 2 6" xfId="11999"/>
    <cellStyle name="Normal 4 2 7" xfId="12000"/>
    <cellStyle name="Normal 4 2 8" xfId="20154"/>
    <cellStyle name="Normal 4 3" xfId="3218"/>
    <cellStyle name="Normal 4 3 2" xfId="12001"/>
    <cellStyle name="Normal 4 3 3" xfId="12002"/>
    <cellStyle name="Normal 4 4" xfId="12003"/>
    <cellStyle name="Normal 4 4 2" xfId="12004"/>
    <cellStyle name="Normal 4 5" xfId="12005"/>
    <cellStyle name="Normal 4 5 2" xfId="12006"/>
    <cellStyle name="Normal 4 5 3" xfId="12007"/>
    <cellStyle name="Normal 4 6" xfId="12008"/>
    <cellStyle name="Normal 4 7" xfId="12009"/>
    <cellStyle name="Normal 4_ Price Inputs" xfId="12010"/>
    <cellStyle name="Normal 40" xfId="3219"/>
    <cellStyle name="Normal 40 2" xfId="12011"/>
    <cellStyle name="Normal 400" xfId="19237"/>
    <cellStyle name="Normal 401" xfId="19238"/>
    <cellStyle name="Normal 402" xfId="19239"/>
    <cellStyle name="Normal 403" xfId="19240"/>
    <cellStyle name="Normal 404" xfId="19241"/>
    <cellStyle name="Normal 405" xfId="19242"/>
    <cellStyle name="Normal 406" xfId="19243"/>
    <cellStyle name="Normal 407" xfId="19244"/>
    <cellStyle name="Normal 408" xfId="19245"/>
    <cellStyle name="Normal 408 2" xfId="19246"/>
    <cellStyle name="Normal 409" xfId="19247"/>
    <cellStyle name="Normal 409 2" xfId="19248"/>
    <cellStyle name="Normal 41" xfId="3220"/>
    <cellStyle name="Normal 41 2" xfId="3221"/>
    <cellStyle name="Normal 41 2 2" xfId="12012"/>
    <cellStyle name="Normal 41 2 3" xfId="12013"/>
    <cellStyle name="Normal 41 3" xfId="3222"/>
    <cellStyle name="Normal 41 3 2" xfId="12014"/>
    <cellStyle name="Normal 41 3 3" xfId="12015"/>
    <cellStyle name="Normal 41 4" xfId="3223"/>
    <cellStyle name="Normal 41 4 2" xfId="12016"/>
    <cellStyle name="Normal 41 4 3" xfId="12017"/>
    <cellStyle name="Normal 410" xfId="19249"/>
    <cellStyle name="Normal 410 2" xfId="19250"/>
    <cellStyle name="Normal 411" xfId="19251"/>
    <cellStyle name="Normal 411 2" xfId="19252"/>
    <cellStyle name="Normal 412" xfId="19253"/>
    <cellStyle name="Normal 412 2" xfId="19254"/>
    <cellStyle name="Normal 413" xfId="19255"/>
    <cellStyle name="Normal 413 2" xfId="19256"/>
    <cellStyle name="Normal 414" xfId="19257"/>
    <cellStyle name="Normal 414 2" xfId="19258"/>
    <cellStyle name="Normal 415" xfId="19259"/>
    <cellStyle name="Normal 415 2" xfId="19260"/>
    <cellStyle name="Normal 416" xfId="19261"/>
    <cellStyle name="Normal 416 2" xfId="19262"/>
    <cellStyle name="Normal 417" xfId="19263"/>
    <cellStyle name="Normal 417 2" xfId="19264"/>
    <cellStyle name="Normal 418" xfId="19265"/>
    <cellStyle name="Normal 418 2" xfId="19266"/>
    <cellStyle name="Normal 419" xfId="19267"/>
    <cellStyle name="Normal 419 2" xfId="19268"/>
    <cellStyle name="Normal 42" xfId="3224"/>
    <cellStyle name="Normal 42 2" xfId="3225"/>
    <cellStyle name="Normal 42 2 2" xfId="3226"/>
    <cellStyle name="Normal 42 2 2 2" xfId="12018"/>
    <cellStyle name="Normal 42 2 2 3" xfId="12019"/>
    <cellStyle name="Normal 42 2 3" xfId="12020"/>
    <cellStyle name="Normal 42 3" xfId="3227"/>
    <cellStyle name="Normal 42 3 2" xfId="12021"/>
    <cellStyle name="Normal 42 3 3" xfId="12022"/>
    <cellStyle name="Normal 42 4" xfId="3228"/>
    <cellStyle name="Normal 42 4 2" xfId="12023"/>
    <cellStyle name="Normal 42 4 3" xfId="12024"/>
    <cellStyle name="Normal 42 5" xfId="3229"/>
    <cellStyle name="Normal 42 5 2" xfId="12025"/>
    <cellStyle name="Normal 42 5 3" xfId="12026"/>
    <cellStyle name="Normal 420" xfId="19269"/>
    <cellStyle name="Normal 420 2" xfId="19270"/>
    <cellStyle name="Normal 421" xfId="19271"/>
    <cellStyle name="Normal 421 2" xfId="19272"/>
    <cellStyle name="Normal 422" xfId="19273"/>
    <cellStyle name="Normal 422 2" xfId="19274"/>
    <cellStyle name="Normal 423" xfId="19275"/>
    <cellStyle name="Normal 424" xfId="19276"/>
    <cellStyle name="Normal 425" xfId="19277"/>
    <cellStyle name="Normal 426" xfId="19278"/>
    <cellStyle name="Normal 427" xfId="19279"/>
    <cellStyle name="Normal 428" xfId="19280"/>
    <cellStyle name="Normal 429" xfId="19281"/>
    <cellStyle name="Normal 43" xfId="3230"/>
    <cellStyle name="Normal 43 2" xfId="3231"/>
    <cellStyle name="Normal 43 3" xfId="3232"/>
    <cellStyle name="Normal 43 3 2" xfId="12027"/>
    <cellStyle name="Normal 43 3 3" xfId="12028"/>
    <cellStyle name="Normal 430" xfId="19282"/>
    <cellStyle name="Normal 431" xfId="19283"/>
    <cellStyle name="Normal 432" xfId="19284"/>
    <cellStyle name="Normal 433" xfId="19285"/>
    <cellStyle name="Normal 434" xfId="19286"/>
    <cellStyle name="Normal 435" xfId="19287"/>
    <cellStyle name="Normal 436" xfId="19288"/>
    <cellStyle name="Normal 437" xfId="19289"/>
    <cellStyle name="Normal 438" xfId="19290"/>
    <cellStyle name="Normal 439" xfId="19291"/>
    <cellStyle name="Normal 44" xfId="3233"/>
    <cellStyle name="Normal 44 2" xfId="3234"/>
    <cellStyle name="Normal 44 2 2" xfId="3235"/>
    <cellStyle name="Normal 44 2 2 2" xfId="12029"/>
    <cellStyle name="Normal 44 2 2 3" xfId="12030"/>
    <cellStyle name="Normal 44 2 3" xfId="12031"/>
    <cellStyle name="Normal 44 2 4" xfId="12032"/>
    <cellStyle name="Normal 44 3" xfId="3236"/>
    <cellStyle name="Normal 44 3 2" xfId="12033"/>
    <cellStyle name="Normal 44 3 3" xfId="12034"/>
    <cellStyle name="Normal 44 3 4" xfId="12035"/>
    <cellStyle name="Normal 44 4" xfId="3237"/>
    <cellStyle name="Normal 44 4 2" xfId="12036"/>
    <cellStyle name="Normal 44 4 3" xfId="12037"/>
    <cellStyle name="Normal 44 5" xfId="3238"/>
    <cellStyle name="Normal 44 5 2" xfId="12038"/>
    <cellStyle name="Normal 44 5 3" xfId="12039"/>
    <cellStyle name="Normal 44 6" xfId="12040"/>
    <cellStyle name="Normal 44 6 2" xfId="12041"/>
    <cellStyle name="Normal 44 7" xfId="12042"/>
    <cellStyle name="Normal 440" xfId="19292"/>
    <cellStyle name="Normal 441" xfId="19293"/>
    <cellStyle name="Normal 442" xfId="19294"/>
    <cellStyle name="Normal 443" xfId="19295"/>
    <cellStyle name="Normal 444" xfId="19296"/>
    <cellStyle name="Normal 445" xfId="19297"/>
    <cellStyle name="Normal 446" xfId="19298"/>
    <cellStyle name="Normal 447" xfId="19299"/>
    <cellStyle name="Normal 448" xfId="19300"/>
    <cellStyle name="Normal 449" xfId="19301"/>
    <cellStyle name="Normal 45" xfId="3239"/>
    <cellStyle name="Normal 45 2" xfId="3240"/>
    <cellStyle name="Normal 45 2 2" xfId="3241"/>
    <cellStyle name="Normal 45 2 2 2" xfId="12043"/>
    <cellStyle name="Normal 45 3" xfId="3242"/>
    <cellStyle name="Normal 45 3 2" xfId="12044"/>
    <cellStyle name="Normal 45 4" xfId="3243"/>
    <cellStyle name="Normal 45 4 2" xfId="12045"/>
    <cellStyle name="Normal 45 5" xfId="12046"/>
    <cellStyle name="Normal 45 6" xfId="12047"/>
    <cellStyle name="Normal 450" xfId="19302"/>
    <cellStyle name="Normal 451" xfId="19303"/>
    <cellStyle name="Normal 452" xfId="19304"/>
    <cellStyle name="Normal 453" xfId="19305"/>
    <cellStyle name="Normal 454" xfId="19306"/>
    <cellStyle name="Normal 455" xfId="19307"/>
    <cellStyle name="Normal 456" xfId="19308"/>
    <cellStyle name="Normal 457" xfId="19309"/>
    <cellStyle name="Normal 458" xfId="19310"/>
    <cellStyle name="Normal 459" xfId="19311"/>
    <cellStyle name="Normal 46" xfId="3244"/>
    <cellStyle name="Normal 46 2" xfId="3245"/>
    <cellStyle name="Normal 46 2 2" xfId="3246"/>
    <cellStyle name="Normal 46 2 2 2" xfId="12048"/>
    <cellStyle name="Normal 46 2 3" xfId="3247"/>
    <cellStyle name="Normal 46 2 3 2" xfId="12049"/>
    <cellStyle name="Normal 46 2 4" xfId="12050"/>
    <cellStyle name="Normal 46 3" xfId="3248"/>
    <cellStyle name="Normal 46 3 2" xfId="12051"/>
    <cellStyle name="Normal 46 4" xfId="3249"/>
    <cellStyle name="Normal 46 4 2" xfId="12052"/>
    <cellStyle name="Normal 46 5" xfId="12053"/>
    <cellStyle name="Normal 46 6" xfId="12054"/>
    <cellStyle name="Normal 46 6 2" xfId="12055"/>
    <cellStyle name="Normal 460" xfId="19312"/>
    <cellStyle name="Normal 461" xfId="19313"/>
    <cellStyle name="Normal 462" xfId="19314"/>
    <cellStyle name="Normal 463" xfId="19315"/>
    <cellStyle name="Normal 464" xfId="19316"/>
    <cellStyle name="Normal 465" xfId="19317"/>
    <cellStyle name="Normal 466" xfId="19318"/>
    <cellStyle name="Normal 467" xfId="19319"/>
    <cellStyle name="Normal 468" xfId="19320"/>
    <cellStyle name="Normal 469" xfId="19321"/>
    <cellStyle name="Normal 47" xfId="3250"/>
    <cellStyle name="Normal 47 2" xfId="3251"/>
    <cellStyle name="Normal 47 2 2" xfId="12056"/>
    <cellStyle name="Normal 47 2 3" xfId="12057"/>
    <cellStyle name="Normal 47 3" xfId="3252"/>
    <cellStyle name="Normal 47 3 2" xfId="12058"/>
    <cellStyle name="Normal 47 3 3" xfId="12059"/>
    <cellStyle name="Normal 47 4" xfId="3253"/>
    <cellStyle name="Normal 47 4 2" xfId="12060"/>
    <cellStyle name="Normal 47 4 3" xfId="12061"/>
    <cellStyle name="Normal 47 5" xfId="12062"/>
    <cellStyle name="Normal 47 5 2" xfId="12063"/>
    <cellStyle name="Normal 470" xfId="19322"/>
    <cellStyle name="Normal 471" xfId="19323"/>
    <cellStyle name="Normal 472" xfId="19324"/>
    <cellStyle name="Normal 473" xfId="19325"/>
    <cellStyle name="Normal 474" xfId="19326"/>
    <cellStyle name="Normal 475" xfId="19327"/>
    <cellStyle name="Normal 476" xfId="19328"/>
    <cellStyle name="Normal 477" xfId="19329"/>
    <cellStyle name="Normal 478" xfId="19330"/>
    <cellStyle name="Normal 479" xfId="19331"/>
    <cellStyle name="Normal 48" xfId="3254"/>
    <cellStyle name="Normal 48 2" xfId="3255"/>
    <cellStyle name="Normal 48 2 2" xfId="12064"/>
    <cellStyle name="Normal 48 2 3" xfId="12065"/>
    <cellStyle name="Normal 48 3" xfId="3256"/>
    <cellStyle name="Normal 48 3 2" xfId="12066"/>
    <cellStyle name="Normal 48 3 3" xfId="12067"/>
    <cellStyle name="Normal 48 4" xfId="3257"/>
    <cellStyle name="Normal 48 4 2" xfId="12068"/>
    <cellStyle name="Normal 48 4 3" xfId="12069"/>
    <cellStyle name="Normal 480" xfId="19332"/>
    <cellStyle name="Normal 481" xfId="19333"/>
    <cellStyle name="Normal 482" xfId="19334"/>
    <cellStyle name="Normal 483" xfId="19335"/>
    <cellStyle name="Normal 484" xfId="19336"/>
    <cellStyle name="Normal 485" xfId="19337"/>
    <cellStyle name="Normal 486" xfId="19338"/>
    <cellStyle name="Normal 487" xfId="19339"/>
    <cellStyle name="Normal 488" xfId="19340"/>
    <cellStyle name="Normal 489" xfId="19341"/>
    <cellStyle name="Normal 49" xfId="3258"/>
    <cellStyle name="Normal 49 2" xfId="3259"/>
    <cellStyle name="Normal 49 2 2" xfId="12070"/>
    <cellStyle name="Normal 49 2 3" xfId="12071"/>
    <cellStyle name="Normal 49 3" xfId="3260"/>
    <cellStyle name="Normal 49 3 2" xfId="12072"/>
    <cellStyle name="Normal 49 3 3" xfId="12073"/>
    <cellStyle name="Normal 49 4" xfId="3261"/>
    <cellStyle name="Normal 49 4 2" xfId="12074"/>
    <cellStyle name="Normal 49 4 3" xfId="12075"/>
    <cellStyle name="Normal 490" xfId="19342"/>
    <cellStyle name="Normal 491" xfId="19343"/>
    <cellStyle name="Normal 492" xfId="19344"/>
    <cellStyle name="Normal 493" xfId="19345"/>
    <cellStyle name="Normal 494" xfId="19346"/>
    <cellStyle name="Normal 495" xfId="19347"/>
    <cellStyle name="Normal 496" xfId="19348"/>
    <cellStyle name="Normal 497" xfId="19349"/>
    <cellStyle name="Normal 498" xfId="19350"/>
    <cellStyle name="Normal 499" xfId="19351"/>
    <cellStyle name="Normal 5" xfId="3262"/>
    <cellStyle name="Normal 5 2" xfId="3263"/>
    <cellStyle name="Normal 5 2 2" xfId="12076"/>
    <cellStyle name="Normal 5 2 3" xfId="12077"/>
    <cellStyle name="Normal 5 2 4" xfId="12078"/>
    <cellStyle name="Normal 5 3" xfId="12079"/>
    <cellStyle name="Normal 5 3 2" xfId="12080"/>
    <cellStyle name="Normal 5 4" xfId="12081"/>
    <cellStyle name="Normal 5 4 2" xfId="12082"/>
    <cellStyle name="Normal 5 5" xfId="12083"/>
    <cellStyle name="Normal 5 5 2" xfId="12084"/>
    <cellStyle name="Normal 5 5 3" xfId="12085"/>
    <cellStyle name="Normal 5 6" xfId="12086"/>
    <cellStyle name="Normal 5_2011 CBR Rev Calc by schedule" xfId="12087"/>
    <cellStyle name="Normal 50" xfId="3264"/>
    <cellStyle name="Normal 50 2" xfId="3265"/>
    <cellStyle name="Normal 50 2 2" xfId="12088"/>
    <cellStyle name="Normal 50 2 3" xfId="12089"/>
    <cellStyle name="Normal 50 3" xfId="3266"/>
    <cellStyle name="Normal 50 3 2" xfId="12090"/>
    <cellStyle name="Normal 50 3 3" xfId="12091"/>
    <cellStyle name="Normal 50 4" xfId="3267"/>
    <cellStyle name="Normal 50 4 2" xfId="12092"/>
    <cellStyle name="Normal 50 4 3" xfId="12093"/>
    <cellStyle name="Normal 500" xfId="19352"/>
    <cellStyle name="Normal 501" xfId="19353"/>
    <cellStyle name="Normal 502" xfId="20136"/>
    <cellStyle name="Normal 502 2" xfId="20231"/>
    <cellStyle name="Normal 503" xfId="20141"/>
    <cellStyle name="Normal 504" xfId="20173"/>
    <cellStyle name="Normal 505" xfId="20180"/>
    <cellStyle name="Normal 506" xfId="20184"/>
    <cellStyle name="Normal 507" xfId="20188"/>
    <cellStyle name="Normal 508" xfId="20192"/>
    <cellStyle name="Normal 509" xfId="20196"/>
    <cellStyle name="Normal 509 2" xfId="20232"/>
    <cellStyle name="Normal 51" xfId="3268"/>
    <cellStyle name="Normal 51 2" xfId="3269"/>
    <cellStyle name="Normal 51 2 2" xfId="3270"/>
    <cellStyle name="Normal 51 2 2 2" xfId="12094"/>
    <cellStyle name="Normal 51 2 3" xfId="3271"/>
    <cellStyle name="Normal 51 2 3 2" xfId="12095"/>
    <cellStyle name="Normal 51 2 4" xfId="12096"/>
    <cellStyle name="Normal 51 3" xfId="3272"/>
    <cellStyle name="Normal 51 3 2" xfId="12097"/>
    <cellStyle name="Normal 51 4" xfId="3273"/>
    <cellStyle name="Normal 51 4 2" xfId="12098"/>
    <cellStyle name="Normal 51 5" xfId="12099"/>
    <cellStyle name="Normal 51 6" xfId="12100"/>
    <cellStyle name="Normal 52" xfId="3274"/>
    <cellStyle name="Normal 53" xfId="3275"/>
    <cellStyle name="Normal 53 2" xfId="3276"/>
    <cellStyle name="Normal 53 2 2" xfId="12101"/>
    <cellStyle name="Normal 53 3" xfId="3277"/>
    <cellStyle name="Normal 53 3 2" xfId="12102"/>
    <cellStyle name="Normal 53 3 3" xfId="12103"/>
    <cellStyle name="Normal 53 4" xfId="3278"/>
    <cellStyle name="Normal 53 4 2" xfId="12104"/>
    <cellStyle name="Normal 54" xfId="3279"/>
    <cellStyle name="Normal 54 2" xfId="3280"/>
    <cellStyle name="Normal 54 2 2" xfId="12105"/>
    <cellStyle name="Normal 54 3" xfId="3281"/>
    <cellStyle name="Normal 54 3 2" xfId="12106"/>
    <cellStyle name="Normal 54 3 3" xfId="12107"/>
    <cellStyle name="Normal 54 4" xfId="3282"/>
    <cellStyle name="Normal 54 4 2" xfId="12108"/>
    <cellStyle name="Normal 55" xfId="3283"/>
    <cellStyle name="Normal 55 2" xfId="3284"/>
    <cellStyle name="Normal 55 2 2" xfId="12109"/>
    <cellStyle name="Normal 55 2 3" xfId="12110"/>
    <cellStyle name="Normal 55 3" xfId="12111"/>
    <cellStyle name="Normal 56" xfId="3285"/>
    <cellStyle name="Normal 56 2" xfId="3286"/>
    <cellStyle name="Normal 56 2 2" xfId="12112"/>
    <cellStyle name="Normal 56 2 3" xfId="12113"/>
    <cellStyle name="Normal 56 3" xfId="12114"/>
    <cellStyle name="Normal 57" xfId="3287"/>
    <cellStyle name="Normal 57 2" xfId="12115"/>
    <cellStyle name="Normal 57 3" xfId="12116"/>
    <cellStyle name="Normal 58" xfId="3288"/>
    <cellStyle name="Normal 58 2" xfId="12117"/>
    <cellStyle name="Normal 58 3" xfId="12118"/>
    <cellStyle name="Normal 59" xfId="3289"/>
    <cellStyle name="Normal 59 2" xfId="12119"/>
    <cellStyle name="Normal 59 3" xfId="12120"/>
    <cellStyle name="Normal 6" xfId="3290"/>
    <cellStyle name="Normal 6 2" xfId="3291"/>
    <cellStyle name="Normal 6 2 2" xfId="3292"/>
    <cellStyle name="Normal 6 2 2 2" xfId="12121"/>
    <cellStyle name="Normal 6 2 2 3" xfId="12122"/>
    <cellStyle name="Normal 6 2 3" xfId="12123"/>
    <cellStyle name="Normal 6 2 4" xfId="12124"/>
    <cellStyle name="Normal 6 2 5" xfId="12125"/>
    <cellStyle name="Normal 6 3" xfId="12126"/>
    <cellStyle name="Normal 6 3 2" xfId="12127"/>
    <cellStyle name="Normal 6 4" xfId="12128"/>
    <cellStyle name="Normal 6 5" xfId="12129"/>
    <cellStyle name="Normal 6 5 2" xfId="12130"/>
    <cellStyle name="Normal 6 5 2 2" xfId="12131"/>
    <cellStyle name="Normal 6 5 3" xfId="12132"/>
    <cellStyle name="Normal 6 6" xfId="12133"/>
    <cellStyle name="Normal 6_2010 PTC's Sept10_Aug11 (Version 4)" xfId="12134"/>
    <cellStyle name="Normal 60" xfId="3293"/>
    <cellStyle name="Normal 60 2" xfId="12135"/>
    <cellStyle name="Normal 60 3" xfId="12136"/>
    <cellStyle name="Normal 61" xfId="3294"/>
    <cellStyle name="Normal 61 2" xfId="12137"/>
    <cellStyle name="Normal 61 3" xfId="12138"/>
    <cellStyle name="Normal 62" xfId="3295"/>
    <cellStyle name="Normal 62 2" xfId="12139"/>
    <cellStyle name="Normal 62 3" xfId="12140"/>
    <cellStyle name="Normal 63" xfId="3296"/>
    <cellStyle name="Normal 63 2" xfId="12141"/>
    <cellStyle name="Normal 63 3" xfId="12142"/>
    <cellStyle name="Normal 64" xfId="3297"/>
    <cellStyle name="Normal 64 2" xfId="12143"/>
    <cellStyle name="Normal 64 3" xfId="12144"/>
    <cellStyle name="Normal 65" xfId="3298"/>
    <cellStyle name="Normal 65 2" xfId="12145"/>
    <cellStyle name="Normal 65 3" xfId="12146"/>
    <cellStyle name="Normal 66" xfId="3299"/>
    <cellStyle name="Normal 66 2" xfId="12147"/>
    <cellStyle name="Normal 66 3" xfId="12148"/>
    <cellStyle name="Normal 67" xfId="3300"/>
    <cellStyle name="Normal 67 2" xfId="12149"/>
    <cellStyle name="Normal 67 3" xfId="12150"/>
    <cellStyle name="Normal 68" xfId="3301"/>
    <cellStyle name="Normal 68 2" xfId="12151"/>
    <cellStyle name="Normal 68 3" xfId="12152"/>
    <cellStyle name="Normal 69" xfId="3302"/>
    <cellStyle name="Normal 69 2" xfId="12153"/>
    <cellStyle name="Normal 69 3" xfId="12154"/>
    <cellStyle name="Normal 7" xfId="3303"/>
    <cellStyle name="Normal 7 2" xfId="3304"/>
    <cellStyle name="Normal 7 2 2" xfId="3305"/>
    <cellStyle name="Normal 7 2 2 2" xfId="12155"/>
    <cellStyle name="Normal 7 2 2 3" xfId="12156"/>
    <cellStyle name="Normal 7 2 3" xfId="12157"/>
    <cellStyle name="Normal 7 2 4" xfId="12158"/>
    <cellStyle name="Normal 7 3" xfId="12159"/>
    <cellStyle name="Normal 7 4" xfId="12160"/>
    <cellStyle name="Normal 7 4 2" xfId="12161"/>
    <cellStyle name="Normal 7 4 2 2" xfId="12162"/>
    <cellStyle name="Normal 7 4 3" xfId="12163"/>
    <cellStyle name="Normal 7 5" xfId="12164"/>
    <cellStyle name="Normal 7 6" xfId="20176"/>
    <cellStyle name="Normal 7_2011 OM ASM Report" xfId="19354"/>
    <cellStyle name="Normal 70" xfId="3306"/>
    <cellStyle name="Normal 70 2" xfId="12165"/>
    <cellStyle name="Normal 70 3" xfId="12166"/>
    <cellStyle name="Normal 71" xfId="3307"/>
    <cellStyle name="Normal 71 2" xfId="12167"/>
    <cellStyle name="Normal 71 3" xfId="12168"/>
    <cellStyle name="Normal 72" xfId="3308"/>
    <cellStyle name="Normal 72 2" xfId="12169"/>
    <cellStyle name="Normal 72 3" xfId="12170"/>
    <cellStyle name="Normal 73" xfId="3309"/>
    <cellStyle name="Normal 73 2" xfId="12171"/>
    <cellStyle name="Normal 73 3" xfId="12172"/>
    <cellStyle name="Normal 74" xfId="3310"/>
    <cellStyle name="Normal 75" xfId="3311"/>
    <cellStyle name="Normal 76" xfId="3312"/>
    <cellStyle name="Normal 77" xfId="3313"/>
    <cellStyle name="Normal 78" xfId="3314"/>
    <cellStyle name="Normal 79" xfId="3315"/>
    <cellStyle name="Normal 8" xfId="3316"/>
    <cellStyle name="Normal 8 2" xfId="3317"/>
    <cellStyle name="Normal 8 2 2" xfId="3318"/>
    <cellStyle name="Normal 8 2 2 2" xfId="12173"/>
    <cellStyle name="Normal 8 2 2 3" xfId="12174"/>
    <cellStyle name="Normal 8 2 3" xfId="12175"/>
    <cellStyle name="Normal 8 2 4" xfId="12176"/>
    <cellStyle name="Normal 8 2 5" xfId="12177"/>
    <cellStyle name="Normal 8 3" xfId="12178"/>
    <cellStyle name="Normal 8 4" xfId="12179"/>
    <cellStyle name="Normal 8 4 2" xfId="12180"/>
    <cellStyle name="Normal 8 4 2 2" xfId="12181"/>
    <cellStyle name="Normal 8 4 3" xfId="12182"/>
    <cellStyle name="Normal 8 5" xfId="12183"/>
    <cellStyle name="Normal 8 6" xfId="12184"/>
    <cellStyle name="Normal 8 7" xfId="20155"/>
    <cellStyle name="Normal 80" xfId="3319"/>
    <cellStyle name="Normal 81" xfId="3320"/>
    <cellStyle name="Normal 82" xfId="3321"/>
    <cellStyle name="Normal 83" xfId="3322"/>
    <cellStyle name="Normal 84" xfId="3323"/>
    <cellStyle name="Normal 85" xfId="3324"/>
    <cellStyle name="Normal 86" xfId="3325"/>
    <cellStyle name="Normal 87" xfId="3326"/>
    <cellStyle name="Normal 88" xfId="3327"/>
    <cellStyle name="Normal 89" xfId="3328"/>
    <cellStyle name="Normal 9" xfId="3329"/>
    <cellStyle name="Normal 9 2" xfId="3330"/>
    <cellStyle name="Normal 9 2 2" xfId="3331"/>
    <cellStyle name="Normal 9 2 2 2" xfId="12185"/>
    <cellStyle name="Normal 9 2 2 3" xfId="12186"/>
    <cellStyle name="Normal 9 2 3" xfId="12187"/>
    <cellStyle name="Normal 9 2 4" xfId="12188"/>
    <cellStyle name="Normal 9 3" xfId="12189"/>
    <cellStyle name="Normal 9 3 2" xfId="12190"/>
    <cellStyle name="Normal 9 3 2 2" xfId="12191"/>
    <cellStyle name="Normal 9 3 3" xfId="12192"/>
    <cellStyle name="Normal 9 4" xfId="12193"/>
    <cellStyle name="Normal 90" xfId="3332"/>
    <cellStyle name="Normal 91" xfId="3333"/>
    <cellStyle name="Normal 92" xfId="3334"/>
    <cellStyle name="Normal 93" xfId="3335"/>
    <cellStyle name="Normal 94" xfId="3336"/>
    <cellStyle name="Normal 95" xfId="3337"/>
    <cellStyle name="Normal 96" xfId="12194"/>
    <cellStyle name="Normal 96 2" xfId="12195"/>
    <cellStyle name="Normal 97" xfId="12196"/>
    <cellStyle name="Normal 98" xfId="12197"/>
    <cellStyle name="Normal 99" xfId="12198"/>
    <cellStyle name="Note 10" xfId="3338"/>
    <cellStyle name="Note 10 2" xfId="3339"/>
    <cellStyle name="Note 10 2 2" xfId="12199"/>
    <cellStyle name="Note 10 3" xfId="12200"/>
    <cellStyle name="Note 10 4" xfId="12201"/>
    <cellStyle name="Note 11" xfId="3340"/>
    <cellStyle name="Note 11 2" xfId="3341"/>
    <cellStyle name="Note 11 2 2" xfId="12202"/>
    <cellStyle name="Note 11 3" xfId="12203"/>
    <cellStyle name="Note 11 4" xfId="12204"/>
    <cellStyle name="Note 12" xfId="3342"/>
    <cellStyle name="Note 12 2" xfId="3343"/>
    <cellStyle name="Note 12 2 2" xfId="12205"/>
    <cellStyle name="Note 12 3" xfId="3344"/>
    <cellStyle name="Note 12 3 2" xfId="12206"/>
    <cellStyle name="Note 12 3 3" xfId="12207"/>
    <cellStyle name="Note 12 4" xfId="12208"/>
    <cellStyle name="Note 12 4 2" xfId="12209"/>
    <cellStyle name="Note 12 5" xfId="12210"/>
    <cellStyle name="Note 13" xfId="12211"/>
    <cellStyle name="Note 13 2" xfId="12212"/>
    <cellStyle name="Note 13 3" xfId="19355"/>
    <cellStyle name="Note 14" xfId="12213"/>
    <cellStyle name="Note 14 2" xfId="12214"/>
    <cellStyle name="Note 14 3" xfId="19356"/>
    <cellStyle name="Note 15" xfId="12215"/>
    <cellStyle name="Note 15 2" xfId="19357"/>
    <cellStyle name="Note 15 3" xfId="19358"/>
    <cellStyle name="Note 16" xfId="12216"/>
    <cellStyle name="Note 16 2" xfId="19359"/>
    <cellStyle name="Note 16 3" xfId="19360"/>
    <cellStyle name="Note 17" xfId="12217"/>
    <cellStyle name="Note 17 2" xfId="19361"/>
    <cellStyle name="Note 18" xfId="12218"/>
    <cellStyle name="Note 19" xfId="12219"/>
    <cellStyle name="Note 2" xfId="3345"/>
    <cellStyle name="Note 2 2" xfId="3346"/>
    <cellStyle name="Note 2 2 2" xfId="12220"/>
    <cellStyle name="Note 2 2 2 2" xfId="12221"/>
    <cellStyle name="Note 2 2 3" xfId="12222"/>
    <cellStyle name="Note 2 2 4" xfId="12223"/>
    <cellStyle name="Note 2 2 4 2" xfId="12224"/>
    <cellStyle name="Note 2 2 5" xfId="12225"/>
    <cellStyle name="Note 2 3" xfId="12226"/>
    <cellStyle name="Note 2 3 2" xfId="12227"/>
    <cellStyle name="Note 2 3 2 2" xfId="12228"/>
    <cellStyle name="Note 2 3 3" xfId="12229"/>
    <cellStyle name="Note 2 4" xfId="12230"/>
    <cellStyle name="Note 2 4 2" xfId="12231"/>
    <cellStyle name="Note 2 4 2 2" xfId="12232"/>
    <cellStyle name="Note 2 4 3" xfId="12233"/>
    <cellStyle name="Note 2 5" xfId="12234"/>
    <cellStyle name="Note 2 5 2" xfId="12235"/>
    <cellStyle name="Note 2 6" xfId="12236"/>
    <cellStyle name="Note 2 7" xfId="19362"/>
    <cellStyle name="Note 2_2012 Jan CAP ASM Report" xfId="19363"/>
    <cellStyle name="Note 20" xfId="12237"/>
    <cellStyle name="Note 21" xfId="12238"/>
    <cellStyle name="Note 22" xfId="12239"/>
    <cellStyle name="Note 23" xfId="12240"/>
    <cellStyle name="Note 24" xfId="12241"/>
    <cellStyle name="Note 25" xfId="12242"/>
    <cellStyle name="Note 26" xfId="12243"/>
    <cellStyle name="Note 27" xfId="12244"/>
    <cellStyle name="Note 28" xfId="12245"/>
    <cellStyle name="Note 29" xfId="12246"/>
    <cellStyle name="Note 3" xfId="3347"/>
    <cellStyle name="Note 3 2" xfId="12247"/>
    <cellStyle name="Note 3 2 2" xfId="12248"/>
    <cellStyle name="Note 3 2 3" xfId="12249"/>
    <cellStyle name="Note 3 3" xfId="12250"/>
    <cellStyle name="Note 3 3 2" xfId="12251"/>
    <cellStyle name="Note 3 4" xfId="12252"/>
    <cellStyle name="Note 3 4 2" xfId="12253"/>
    <cellStyle name="Note 3 5" xfId="12254"/>
    <cellStyle name="Note 3_2012 Jan CAP ASM Report" xfId="19364"/>
    <cellStyle name="Note 30" xfId="12255"/>
    <cellStyle name="Note 31" xfId="12256"/>
    <cellStyle name="Note 32" xfId="12257"/>
    <cellStyle name="Note 33" xfId="12258"/>
    <cellStyle name="Note 34" xfId="12259"/>
    <cellStyle name="Note 35" xfId="12260"/>
    <cellStyle name="Note 36" xfId="12261"/>
    <cellStyle name="Note 37" xfId="12262"/>
    <cellStyle name="Note 38" xfId="12263"/>
    <cellStyle name="Note 39" xfId="12264"/>
    <cellStyle name="Note 4" xfId="3348"/>
    <cellStyle name="Note 4 2" xfId="12265"/>
    <cellStyle name="Note 4 2 2" xfId="12266"/>
    <cellStyle name="Note 4 2 3" xfId="12267"/>
    <cellStyle name="Note 4 3" xfId="12268"/>
    <cellStyle name="Note 4 3 2" xfId="12269"/>
    <cellStyle name="Note 4 4" xfId="12270"/>
    <cellStyle name="Note 4 4 2" xfId="12271"/>
    <cellStyle name="Note 4 5" xfId="12272"/>
    <cellStyle name="Note 4_2012 Jan CAP ASM Report" xfId="19365"/>
    <cellStyle name="Note 40" xfId="12273"/>
    <cellStyle name="Note 41" xfId="12274"/>
    <cellStyle name="Note 42" xfId="12275"/>
    <cellStyle name="Note 43" xfId="12276"/>
    <cellStyle name="Note 44" xfId="12277"/>
    <cellStyle name="Note 45" xfId="12278"/>
    <cellStyle name="Note 46" xfId="12279"/>
    <cellStyle name="Note 47" xfId="12280"/>
    <cellStyle name="Note 48" xfId="12281"/>
    <cellStyle name="Note 49" xfId="12282"/>
    <cellStyle name="Note 5" xfId="3349"/>
    <cellStyle name="Note 5 2" xfId="12283"/>
    <cellStyle name="Note 5 2 2" xfId="12284"/>
    <cellStyle name="Note 5 2 3" xfId="12285"/>
    <cellStyle name="Note 5 3" xfId="12286"/>
    <cellStyle name="Note 5 3 2" xfId="12287"/>
    <cellStyle name="Note 5 4" xfId="12288"/>
    <cellStyle name="Note 5 4 2" xfId="12289"/>
    <cellStyle name="Note 5 5" xfId="12290"/>
    <cellStyle name="Note 50" xfId="12291"/>
    <cellStyle name="Note 51" xfId="12292"/>
    <cellStyle name="Note 52" xfId="12293"/>
    <cellStyle name="Note 53" xfId="12294"/>
    <cellStyle name="Note 54" xfId="12295"/>
    <cellStyle name="Note 55" xfId="12296"/>
    <cellStyle name="Note 56" xfId="12297"/>
    <cellStyle name="Note 57" xfId="12298"/>
    <cellStyle name="Note 58" xfId="12299"/>
    <cellStyle name="Note 59" xfId="12300"/>
    <cellStyle name="Note 6" xfId="3350"/>
    <cellStyle name="Note 6 2" xfId="12301"/>
    <cellStyle name="Note 6 2 2" xfId="12302"/>
    <cellStyle name="Note 6 3" xfId="12303"/>
    <cellStyle name="Note 6 3 2" xfId="12304"/>
    <cellStyle name="Note 6 4" xfId="12305"/>
    <cellStyle name="Note 6 4 2" xfId="12306"/>
    <cellStyle name="Note 6 5" xfId="12307"/>
    <cellStyle name="Note 60" xfId="12308"/>
    <cellStyle name="Note 61" xfId="12309"/>
    <cellStyle name="Note 62" xfId="12310"/>
    <cellStyle name="Note 63" xfId="12311"/>
    <cellStyle name="Note 64" xfId="12312"/>
    <cellStyle name="Note 7" xfId="3351"/>
    <cellStyle name="Note 7 2" xfId="12313"/>
    <cellStyle name="Note 7 2 2" xfId="12314"/>
    <cellStyle name="Note 7 3" xfId="12315"/>
    <cellStyle name="Note 7 3 2" xfId="12316"/>
    <cellStyle name="Note 7 4" xfId="12317"/>
    <cellStyle name="Note 7 4 2" xfId="12318"/>
    <cellStyle name="Note 7 5" xfId="12319"/>
    <cellStyle name="Note 8" xfId="3352"/>
    <cellStyle name="Note 8 2" xfId="12320"/>
    <cellStyle name="Note 8 2 2" xfId="12321"/>
    <cellStyle name="Note 8 3" xfId="12322"/>
    <cellStyle name="Note 8 3 2" xfId="12323"/>
    <cellStyle name="Note 8 4" xfId="12324"/>
    <cellStyle name="Note 8 4 2" xfId="12325"/>
    <cellStyle name="Note 8 5" xfId="12326"/>
    <cellStyle name="Note 9" xfId="3353"/>
    <cellStyle name="Note 9 2" xfId="12327"/>
    <cellStyle name="Note 9 2 2" xfId="12328"/>
    <cellStyle name="Note 9 3" xfId="12329"/>
    <cellStyle name="Note 9 3 2" xfId="12330"/>
    <cellStyle name="Note 9 4" xfId="12331"/>
    <cellStyle name="Note 9 4 2" xfId="12332"/>
    <cellStyle name="Note 9 5" xfId="12333"/>
    <cellStyle name="Number" xfId="19366"/>
    <cellStyle name="OnOffToggle" xfId="19367"/>
    <cellStyle name="OnOffToggle 2" xfId="19368"/>
    <cellStyle name="OnOffToggle 2 2" xfId="19369"/>
    <cellStyle name="OnOffToggle 3" xfId="19370"/>
    <cellStyle name="OnOffToggle 3 2" xfId="19371"/>
    <cellStyle name="OnOffToggle 3 2 2" xfId="19372"/>
    <cellStyle name="OnOffToggle 4" xfId="19373"/>
    <cellStyle name="OnOffToggle 4 2" xfId="19374"/>
    <cellStyle name="OnOffToggle 4 3" xfId="19375"/>
    <cellStyle name="OnOffToggle 5" xfId="19376"/>
    <cellStyle name="OnOffToggle 5 2" xfId="19377"/>
    <cellStyle name="OnOffToggle 6" xfId="19378"/>
    <cellStyle name="Output 10" xfId="12334"/>
    <cellStyle name="Output 11" xfId="12335"/>
    <cellStyle name="Output 12" xfId="12336"/>
    <cellStyle name="Output 13" xfId="12337"/>
    <cellStyle name="Output 14" xfId="12338"/>
    <cellStyle name="Output 15" xfId="12339"/>
    <cellStyle name="Output 16" xfId="12340"/>
    <cellStyle name="Output 17" xfId="12341"/>
    <cellStyle name="Output 18" xfId="12342"/>
    <cellStyle name="Output 19" xfId="12343"/>
    <cellStyle name="Output 2" xfId="3354"/>
    <cellStyle name="Output 2 2" xfId="3355"/>
    <cellStyle name="Output 2 2 2" xfId="12344"/>
    <cellStyle name="Output 2 2 3" xfId="12345"/>
    <cellStyle name="Output 2 2 3 2" xfId="12346"/>
    <cellStyle name="Output 2 2 4" xfId="12347"/>
    <cellStyle name="Output 2 3" xfId="12348"/>
    <cellStyle name="Output 2 3 2" xfId="12349"/>
    <cellStyle name="Output 2 4" xfId="12350"/>
    <cellStyle name="Output 2 4 2" xfId="12351"/>
    <cellStyle name="Output 2 5" xfId="12352"/>
    <cellStyle name="Output 20" xfId="12353"/>
    <cellStyle name="Output 21" xfId="12354"/>
    <cellStyle name="Output 22" xfId="12355"/>
    <cellStyle name="Output 23" xfId="12356"/>
    <cellStyle name="Output 24" xfId="12357"/>
    <cellStyle name="Output 25" xfId="12358"/>
    <cellStyle name="Output 26" xfId="12359"/>
    <cellStyle name="Output 27" xfId="12360"/>
    <cellStyle name="Output 28" xfId="12361"/>
    <cellStyle name="Output 29" xfId="12362"/>
    <cellStyle name="Output 3" xfId="3356"/>
    <cellStyle name="Output 3 2" xfId="3357"/>
    <cellStyle name="Output 3 2 2" xfId="19379"/>
    <cellStyle name="Output 3 2 3" xfId="19380"/>
    <cellStyle name="Output 3 3" xfId="12363"/>
    <cellStyle name="Output 3 4" xfId="12364"/>
    <cellStyle name="Output 30" xfId="12365"/>
    <cellStyle name="Output 31" xfId="12366"/>
    <cellStyle name="Output 32" xfId="12367"/>
    <cellStyle name="Output 33" xfId="12368"/>
    <cellStyle name="Output 34" xfId="12369"/>
    <cellStyle name="Output 35" xfId="12370"/>
    <cellStyle name="Output 36" xfId="12371"/>
    <cellStyle name="Output 37" xfId="12372"/>
    <cellStyle name="Output 38" xfId="12373"/>
    <cellStyle name="Output 39" xfId="12374"/>
    <cellStyle name="Output 4" xfId="12375"/>
    <cellStyle name="Output 4 2" xfId="12376"/>
    <cellStyle name="Output 4 3" xfId="19381"/>
    <cellStyle name="Output 40" xfId="12377"/>
    <cellStyle name="Output 41" xfId="12378"/>
    <cellStyle name="Output 42" xfId="12379"/>
    <cellStyle name="Output 43" xfId="12380"/>
    <cellStyle name="Output 44" xfId="12381"/>
    <cellStyle name="Output 45" xfId="12382"/>
    <cellStyle name="Output 46" xfId="12383"/>
    <cellStyle name="Output 47" xfId="12384"/>
    <cellStyle name="Output 48" xfId="12385"/>
    <cellStyle name="Output 49" xfId="12386"/>
    <cellStyle name="Output 5" xfId="12387"/>
    <cellStyle name="Output 5 2" xfId="19382"/>
    <cellStyle name="Output 5 3" xfId="19383"/>
    <cellStyle name="Output 50" xfId="12388"/>
    <cellStyle name="Output 51" xfId="12389"/>
    <cellStyle name="Output 52" xfId="12390"/>
    <cellStyle name="Output 53" xfId="12391"/>
    <cellStyle name="Output 54" xfId="12392"/>
    <cellStyle name="Output 55" xfId="12393"/>
    <cellStyle name="Output 56" xfId="12394"/>
    <cellStyle name="Output 57" xfId="12395"/>
    <cellStyle name="Output 58" xfId="12396"/>
    <cellStyle name="Output 59" xfId="12397"/>
    <cellStyle name="Output 6" xfId="12398"/>
    <cellStyle name="Output 6 2" xfId="19384"/>
    <cellStyle name="Output 6 3" xfId="19385"/>
    <cellStyle name="Output 60" xfId="12399"/>
    <cellStyle name="Output 61" xfId="12400"/>
    <cellStyle name="Output 62" xfId="12401"/>
    <cellStyle name="Output 63" xfId="12402"/>
    <cellStyle name="Output 64" xfId="12403"/>
    <cellStyle name="Output 7" xfId="12404"/>
    <cellStyle name="Output 7 2" xfId="19386"/>
    <cellStyle name="Output 8" xfId="12405"/>
    <cellStyle name="Output 9" xfId="12406"/>
    <cellStyle name="Output millions" xfId="19387"/>
    <cellStyle name="Output millions 2" xfId="19388"/>
    <cellStyle name="Output millions 2 2" xfId="19389"/>
    <cellStyle name="Output millions 2_2011 Operations Snapshot" xfId="19390"/>
    <cellStyle name="Output millions 3" xfId="19391"/>
    <cellStyle name="Output millions 3 2" xfId="19392"/>
    <cellStyle name="Output millions 3 2 2" xfId="19393"/>
    <cellStyle name="Output millions 3 2_County_Stop_Light_Chart_2012_02" xfId="19394"/>
    <cellStyle name="Output millions 4" xfId="19395"/>
    <cellStyle name="Output millions 4 2" xfId="19396"/>
    <cellStyle name="Output millions 4 3" xfId="19397"/>
    <cellStyle name="Output millions 4_2012 Operations Snapshot" xfId="19398"/>
    <cellStyle name="Output millions 5" xfId="19399"/>
    <cellStyle name="Output millions 5 2" xfId="19400"/>
    <cellStyle name="Output millions 5_VarX" xfId="19401"/>
    <cellStyle name="Output millions 6" xfId="19402"/>
    <cellStyle name="Output millions_2012 Jan CAP ASM Report" xfId="19403"/>
    <cellStyle name="Percen - Style1" xfId="3358"/>
    <cellStyle name="Percen - Style1 2" xfId="12407"/>
    <cellStyle name="Percen - Style2" xfId="3359"/>
    <cellStyle name="Percen - Style2 2" xfId="12408"/>
    <cellStyle name="Percen - Style2 3" xfId="12409"/>
    <cellStyle name="Percen - Style3" xfId="3360"/>
    <cellStyle name="Percen - Style3 2" xfId="3361"/>
    <cellStyle name="Percen - Style3 2 2" xfId="12410"/>
    <cellStyle name="Percen - Style3 3" xfId="12411"/>
    <cellStyle name="Percen - Style3 4" xfId="12412"/>
    <cellStyle name="Percen - Style3_ACCOUNTS" xfId="12413"/>
    <cellStyle name="Percent" xfId="1" builtinId="5"/>
    <cellStyle name="Percent (0)" xfId="12414"/>
    <cellStyle name="Percent [2]" xfId="3362"/>
    <cellStyle name="Percent [2] 10" xfId="12415"/>
    <cellStyle name="Percent [2] 2" xfId="3363"/>
    <cellStyle name="Percent [2] 2 2" xfId="3364"/>
    <cellStyle name="Percent [2] 2 2 2" xfId="12416"/>
    <cellStyle name="Percent [2] 2 2 3" xfId="12417"/>
    <cellStyle name="Percent [2] 2 3" xfId="12418"/>
    <cellStyle name="Percent [2] 2 4" xfId="12419"/>
    <cellStyle name="Percent [2] 3" xfId="3365"/>
    <cellStyle name="Percent [2] 3 2" xfId="3366"/>
    <cellStyle name="Percent [2] 3 2 2" xfId="12420"/>
    <cellStyle name="Percent [2] 3 2 3" xfId="12421"/>
    <cellStyle name="Percent [2] 3 3" xfId="3367"/>
    <cellStyle name="Percent [2] 3 3 2" xfId="12422"/>
    <cellStyle name="Percent [2] 3 3 3" xfId="12423"/>
    <cellStyle name="Percent [2] 3 4" xfId="3368"/>
    <cellStyle name="Percent [2] 3 4 2" xfId="12424"/>
    <cellStyle name="Percent [2] 3 4 3" xfId="12425"/>
    <cellStyle name="Percent [2] 4" xfId="3369"/>
    <cellStyle name="Percent [2] 4 2" xfId="12426"/>
    <cellStyle name="Percent [2] 4 3" xfId="12427"/>
    <cellStyle name="Percent [2] 5" xfId="12428"/>
    <cellStyle name="Percent [2] 5 2" xfId="12429"/>
    <cellStyle name="Percent [2] 5 2 2" xfId="19404"/>
    <cellStyle name="Percent [2] 6" xfId="12430"/>
    <cellStyle name="Percent [2] 6 2" xfId="12431"/>
    <cellStyle name="Percent [2] 7" xfId="12432"/>
    <cellStyle name="Percent 10" xfId="3370"/>
    <cellStyle name="Percent 10 2" xfId="3371"/>
    <cellStyle name="Percent 10 2 2" xfId="19405"/>
    <cellStyle name="Percent 10 3" xfId="3372"/>
    <cellStyle name="Percent 10 3 2" xfId="12433"/>
    <cellStyle name="Percent 10 3 3" xfId="12434"/>
    <cellStyle name="Percent 10 4" xfId="12435"/>
    <cellStyle name="Percent 100" xfId="12436"/>
    <cellStyle name="Percent 101" xfId="12437"/>
    <cellStyle name="Percent 102" xfId="12438"/>
    <cellStyle name="Percent 103" xfId="12439"/>
    <cellStyle name="Percent 104" xfId="12440"/>
    <cellStyle name="Percent 105" xfId="12441"/>
    <cellStyle name="Percent 106" xfId="12442"/>
    <cellStyle name="Percent 107" xfId="12443"/>
    <cellStyle name="Percent 108" xfId="12444"/>
    <cellStyle name="Percent 109" xfId="12445"/>
    <cellStyle name="Percent 11" xfId="3373"/>
    <cellStyle name="Percent 11 2" xfId="3374"/>
    <cellStyle name="Percent 11 2 2" xfId="12446"/>
    <cellStyle name="Percent 11 2 3" xfId="12447"/>
    <cellStyle name="Percent 11 3" xfId="3375"/>
    <cellStyle name="Percent 11 3 2" xfId="12448"/>
    <cellStyle name="Percent 11 3 3" xfId="12449"/>
    <cellStyle name="Percent 11 4" xfId="3376"/>
    <cellStyle name="Percent 11 4 2" xfId="12450"/>
    <cellStyle name="Percent 11 4 3" xfId="12451"/>
    <cellStyle name="Percent 11 5" xfId="12452"/>
    <cellStyle name="Percent 110" xfId="12453"/>
    <cellStyle name="Percent 111" xfId="12454"/>
    <cellStyle name="Percent 112" xfId="12455"/>
    <cellStyle name="Percent 113" xfId="12456"/>
    <cellStyle name="Percent 114" xfId="12457"/>
    <cellStyle name="Percent 115" xfId="12458"/>
    <cellStyle name="Percent 116" xfId="12459"/>
    <cellStyle name="Percent 117" xfId="12460"/>
    <cellStyle name="Percent 118" xfId="12461"/>
    <cellStyle name="Percent 119" xfId="12462"/>
    <cellStyle name="Percent 12" xfId="3377"/>
    <cellStyle name="Percent 12 2" xfId="3378"/>
    <cellStyle name="Percent 12 2 2" xfId="3379"/>
    <cellStyle name="Percent 12 2 2 2" xfId="12463"/>
    <cellStyle name="Percent 12 2 2 3" xfId="12464"/>
    <cellStyle name="Percent 12 2 3" xfId="12465"/>
    <cellStyle name="Percent 12 2 4" xfId="12466"/>
    <cellStyle name="Percent 12 3" xfId="3380"/>
    <cellStyle name="Percent 12 3 2" xfId="12467"/>
    <cellStyle name="Percent 12 3 3" xfId="12468"/>
    <cellStyle name="Percent 12 4" xfId="3381"/>
    <cellStyle name="Percent 12 4 2" xfId="12469"/>
    <cellStyle name="Percent 12 4 3" xfId="12470"/>
    <cellStyle name="Percent 12 5" xfId="3382"/>
    <cellStyle name="Percent 12 5 2" xfId="12471"/>
    <cellStyle name="Percent 12 5 3" xfId="12472"/>
    <cellStyle name="Percent 120" xfId="12473"/>
    <cellStyle name="Percent 121" xfId="12474"/>
    <cellStyle name="Percent 122" xfId="20144"/>
    <cellStyle name="Percent 123" xfId="20170"/>
    <cellStyle name="Percent 124" xfId="20177"/>
    <cellStyle name="Percent 125" xfId="20181"/>
    <cellStyle name="Percent 126" xfId="20185"/>
    <cellStyle name="Percent 127" xfId="20189"/>
    <cellStyle name="Percent 128" xfId="20193"/>
    <cellStyle name="Percent 13" xfId="3383"/>
    <cellStyle name="Percent 13 2" xfId="3384"/>
    <cellStyle name="Percent 13 2 2" xfId="3385"/>
    <cellStyle name="Percent 13 2 3" xfId="12475"/>
    <cellStyle name="Percent 13 3" xfId="3386"/>
    <cellStyle name="Percent 13 3 2" xfId="12476"/>
    <cellStyle name="Percent 13 3 3" xfId="12477"/>
    <cellStyle name="Percent 13 4" xfId="3387"/>
    <cellStyle name="Percent 13 5" xfId="12478"/>
    <cellStyle name="Percent 13 6" xfId="12479"/>
    <cellStyle name="Percent 14" xfId="3388"/>
    <cellStyle name="Percent 14 2" xfId="3389"/>
    <cellStyle name="Percent 14 2 2" xfId="3390"/>
    <cellStyle name="Percent 14 2 2 2" xfId="12480"/>
    <cellStyle name="Percent 14 3" xfId="3391"/>
    <cellStyle name="Percent 14 3 2" xfId="12481"/>
    <cellStyle name="Percent 14 4" xfId="3392"/>
    <cellStyle name="Percent 14 4 2" xfId="12482"/>
    <cellStyle name="Percent 14 4 3" xfId="12483"/>
    <cellStyle name="Percent 14 5" xfId="3393"/>
    <cellStyle name="Percent 14 5 2" xfId="12484"/>
    <cellStyle name="Percent 15" xfId="3394"/>
    <cellStyle name="Percent 15 2" xfId="3395"/>
    <cellStyle name="Percent 15 2 2" xfId="3396"/>
    <cellStyle name="Percent 15 2 3" xfId="12485"/>
    <cellStyle name="Percent 15 2 4" xfId="12486"/>
    <cellStyle name="Percent 15 2 5" xfId="12487"/>
    <cellStyle name="Percent 15 3" xfId="3397"/>
    <cellStyle name="Percent 15 3 2" xfId="12488"/>
    <cellStyle name="Percent 15 4" xfId="3398"/>
    <cellStyle name="Percent 15 4 2" xfId="12489"/>
    <cellStyle name="Percent 15 4 3" xfId="12490"/>
    <cellStyle name="Percent 15 5" xfId="3399"/>
    <cellStyle name="Percent 15 6" xfId="12491"/>
    <cellStyle name="Percent 16" xfId="3400"/>
    <cellStyle name="Percent 16 2" xfId="3401"/>
    <cellStyle name="Percent 16 2 2" xfId="12492"/>
    <cellStyle name="Percent 16 2 3" xfId="12493"/>
    <cellStyle name="Percent 16 3" xfId="3402"/>
    <cellStyle name="Percent 16 3 2" xfId="12494"/>
    <cellStyle name="Percent 16 3 3" xfId="12495"/>
    <cellStyle name="Percent 16 4" xfId="3403"/>
    <cellStyle name="Percent 16 4 2" xfId="12496"/>
    <cellStyle name="Percent 16 4 3" xfId="12497"/>
    <cellStyle name="Percent 17" xfId="3404"/>
    <cellStyle name="Percent 17 2" xfId="3405"/>
    <cellStyle name="Percent 17 2 2" xfId="12498"/>
    <cellStyle name="Percent 17 2 3" xfId="12499"/>
    <cellStyle name="Percent 17 2 4" xfId="12500"/>
    <cellStyle name="Percent 17 3" xfId="3406"/>
    <cellStyle name="Percent 17 3 2" xfId="12501"/>
    <cellStyle name="Percent 17 3 3" xfId="12502"/>
    <cellStyle name="Percent 17 4" xfId="3407"/>
    <cellStyle name="Percent 17 4 2" xfId="12503"/>
    <cellStyle name="Percent 17 4 3" xfId="12504"/>
    <cellStyle name="Percent 18" xfId="3408"/>
    <cellStyle name="Percent 18 2" xfId="3409"/>
    <cellStyle name="Percent 18 2 2" xfId="12505"/>
    <cellStyle name="Percent 18 2 3" xfId="12506"/>
    <cellStyle name="Percent 18 3" xfId="3410"/>
    <cellStyle name="Percent 18 3 2" xfId="12507"/>
    <cellStyle name="Percent 18 3 3" xfId="12508"/>
    <cellStyle name="Percent 18 4" xfId="3411"/>
    <cellStyle name="Percent 18 4 2" xfId="12509"/>
    <cellStyle name="Percent 18 4 3" xfId="12510"/>
    <cellStyle name="Percent 18 5" xfId="12511"/>
    <cellStyle name="Percent 18 5 2" xfId="12512"/>
    <cellStyle name="Percent 19" xfId="3412"/>
    <cellStyle name="Percent 19 2" xfId="3413"/>
    <cellStyle name="Percent 19 2 2" xfId="12513"/>
    <cellStyle name="Percent 19 2 3" xfId="12514"/>
    <cellStyle name="Percent 19 3" xfId="3414"/>
    <cellStyle name="Percent 19 3 2" xfId="12515"/>
    <cellStyle name="Percent 19 3 3" xfId="12516"/>
    <cellStyle name="Percent 19 4" xfId="3415"/>
    <cellStyle name="Percent 19 4 2" xfId="12517"/>
    <cellStyle name="Percent 19 4 3" xfId="12518"/>
    <cellStyle name="Percent 2" xfId="14"/>
    <cellStyle name="Percent 2 2" xfId="3416"/>
    <cellStyle name="Percent 2 2 2" xfId="3417"/>
    <cellStyle name="Percent 2 2 2 2" xfId="12519"/>
    <cellStyle name="Percent 2 2 2 3" xfId="12520"/>
    <cellStyle name="Percent 2 2 3" xfId="12521"/>
    <cellStyle name="Percent 2 2 4" xfId="12522"/>
    <cellStyle name="Percent 2 3" xfId="3418"/>
    <cellStyle name="Percent 2 3 2" xfId="12523"/>
    <cellStyle name="Percent 2 3 3" xfId="12524"/>
    <cellStyle name="Percent 2 3 4" xfId="12525"/>
    <cellStyle name="Percent 2 4" xfId="3419"/>
    <cellStyle name="Percent 2 4 2" xfId="12526"/>
    <cellStyle name="Percent 2 4 3" xfId="12527"/>
    <cellStyle name="Percent 2 5" xfId="12528"/>
    <cellStyle name="Percent 2 6" xfId="12529"/>
    <cellStyle name="Percent 2 7" xfId="12530"/>
    <cellStyle name="Percent 20" xfId="3420"/>
    <cellStyle name="Percent 20 2" xfId="3421"/>
    <cellStyle name="Percent 20 2 2" xfId="3422"/>
    <cellStyle name="Percent 20 2 3" xfId="12531"/>
    <cellStyle name="Percent 20 2 4" xfId="12532"/>
    <cellStyle name="Percent 20 2 5" xfId="12533"/>
    <cellStyle name="Percent 20 3" xfId="3423"/>
    <cellStyle name="Percent 20 4" xfId="12534"/>
    <cellStyle name="Percent 20 5" xfId="12535"/>
    <cellStyle name="Percent 21" xfId="3424"/>
    <cellStyle name="Percent 21 2" xfId="3425"/>
    <cellStyle name="Percent 21 3" xfId="12536"/>
    <cellStyle name="Percent 22" xfId="3426"/>
    <cellStyle name="Percent 22 2" xfId="3427"/>
    <cellStyle name="Percent 22 2 2" xfId="12537"/>
    <cellStyle name="Percent 22 3" xfId="3428"/>
    <cellStyle name="Percent 22 3 2" xfId="12538"/>
    <cellStyle name="Percent 22 3 3" xfId="12539"/>
    <cellStyle name="Percent 22 4" xfId="3429"/>
    <cellStyle name="Percent 22 4 2" xfId="12540"/>
    <cellStyle name="Percent 23" xfId="3430"/>
    <cellStyle name="Percent 23 2" xfId="3431"/>
    <cellStyle name="Percent 23 2 2" xfId="12541"/>
    <cellStyle name="Percent 23 3" xfId="3432"/>
    <cellStyle name="Percent 23 3 2" xfId="12542"/>
    <cellStyle name="Percent 23 3 3" xfId="12543"/>
    <cellStyle name="Percent 23 4" xfId="3433"/>
    <cellStyle name="Percent 23 4 2" xfId="12544"/>
    <cellStyle name="Percent 24" xfId="3434"/>
    <cellStyle name="Percent 24 2" xfId="3435"/>
    <cellStyle name="Percent 24 2 2" xfId="12545"/>
    <cellStyle name="Percent 24 2 3" xfId="12546"/>
    <cellStyle name="Percent 24 3" xfId="3436"/>
    <cellStyle name="Percent 24 3 2" xfId="12547"/>
    <cellStyle name="Percent 24 3 3" xfId="12548"/>
    <cellStyle name="Percent 24 4" xfId="3437"/>
    <cellStyle name="Percent 24 4 2" xfId="12549"/>
    <cellStyle name="Percent 24 4 3" xfId="12550"/>
    <cellStyle name="Percent 24 5" xfId="12551"/>
    <cellStyle name="Percent 25" xfId="3438"/>
    <cellStyle name="Percent 25 2" xfId="3439"/>
    <cellStyle name="Percent 25 2 2" xfId="12552"/>
    <cellStyle name="Percent 25 2 3" xfId="12553"/>
    <cellStyle name="Percent 25 3" xfId="12554"/>
    <cellStyle name="Percent 26" xfId="3440"/>
    <cellStyle name="Percent 26 2" xfId="12555"/>
    <cellStyle name="Percent 26 3" xfId="12556"/>
    <cellStyle name="Percent 27" xfId="3441"/>
    <cellStyle name="Percent 27 2" xfId="12557"/>
    <cellStyle name="Percent 27 3" xfId="12558"/>
    <cellStyle name="Percent 28" xfId="3442"/>
    <cellStyle name="Percent 28 2" xfId="12559"/>
    <cellStyle name="Percent 28 3" xfId="12560"/>
    <cellStyle name="Percent 29" xfId="3443"/>
    <cellStyle name="Percent 29 2" xfId="12561"/>
    <cellStyle name="Percent 29 3" xfId="12562"/>
    <cellStyle name="Percent 3" xfId="18"/>
    <cellStyle name="Percent 3 2" xfId="3444"/>
    <cellStyle name="Percent 3 2 2" xfId="3445"/>
    <cellStyle name="Percent 3 2 2 2" xfId="12563"/>
    <cellStyle name="Percent 3 2 2 3" xfId="12564"/>
    <cellStyle name="Percent 3 2 3" xfId="12565"/>
    <cellStyle name="Percent 3 2 4" xfId="12566"/>
    <cellStyle name="Percent 3 3" xfId="3446"/>
    <cellStyle name="Percent 3 3 2" xfId="12567"/>
    <cellStyle name="Percent 3 3 3" xfId="12568"/>
    <cellStyle name="Percent 3 4" xfId="12569"/>
    <cellStyle name="Percent 3 5" xfId="12570"/>
    <cellStyle name="Percent 3 6" xfId="20156"/>
    <cellStyle name="Percent 30" xfId="3447"/>
    <cellStyle name="Percent 30 2" xfId="12571"/>
    <cellStyle name="Percent 30 3" xfId="12572"/>
    <cellStyle name="Percent 31" xfId="3448"/>
    <cellStyle name="Percent 31 2" xfId="12573"/>
    <cellStyle name="Percent 31 3" xfId="12574"/>
    <cellStyle name="Percent 32" xfId="3449"/>
    <cellStyle name="Percent 32 2" xfId="12575"/>
    <cellStyle name="Percent 32 3" xfId="12576"/>
    <cellStyle name="Percent 33" xfId="3450"/>
    <cellStyle name="Percent 33 2" xfId="12577"/>
    <cellStyle name="Percent 33 3" xfId="12578"/>
    <cellStyle name="Percent 34" xfId="3451"/>
    <cellStyle name="Percent 34 2" xfId="12579"/>
    <cellStyle name="Percent 34 3" xfId="12580"/>
    <cellStyle name="Percent 35" xfId="3452"/>
    <cellStyle name="Percent 35 2" xfId="12581"/>
    <cellStyle name="Percent 35 3" xfId="12582"/>
    <cellStyle name="Percent 36" xfId="3453"/>
    <cellStyle name="Percent 36 2" xfId="12583"/>
    <cellStyle name="Percent 36 3" xfId="12584"/>
    <cellStyle name="Percent 37" xfId="3454"/>
    <cellStyle name="Percent 37 2" xfId="12585"/>
    <cellStyle name="Percent 37 3" xfId="12586"/>
    <cellStyle name="Percent 38" xfId="3455"/>
    <cellStyle name="Percent 38 2" xfId="12587"/>
    <cellStyle name="Percent 38 3" xfId="12588"/>
    <cellStyle name="Percent 39" xfId="3456"/>
    <cellStyle name="Percent 39 2" xfId="12589"/>
    <cellStyle name="Percent 39 3" xfId="12590"/>
    <cellStyle name="Percent 4" xfId="3457"/>
    <cellStyle name="Percent 4 2" xfId="3458"/>
    <cellStyle name="Percent 4 2 2" xfId="3459"/>
    <cellStyle name="Percent 4 2 3" xfId="3460"/>
    <cellStyle name="Percent 4 2 3 2" xfId="12591"/>
    <cellStyle name="Percent 4 2 3 3" xfId="12592"/>
    <cellStyle name="Percent 4 2 4" xfId="12593"/>
    <cellStyle name="Percent 4 2 5" xfId="12594"/>
    <cellStyle name="Percent 4 3" xfId="3461"/>
    <cellStyle name="Percent 4 3 2" xfId="12595"/>
    <cellStyle name="Percent 4 3 3" xfId="12596"/>
    <cellStyle name="Percent 4 4" xfId="12597"/>
    <cellStyle name="Percent 4 5" xfId="12598"/>
    <cellStyle name="Percent 40" xfId="3462"/>
    <cellStyle name="Percent 40 2" xfId="12599"/>
    <cellStyle name="Percent 40 3" xfId="12600"/>
    <cellStyle name="Percent 41" xfId="3463"/>
    <cellStyle name="Percent 41 2" xfId="12601"/>
    <cellStyle name="Percent 41 3" xfId="12602"/>
    <cellStyle name="Percent 42" xfId="3464"/>
    <cellStyle name="Percent 42 2" xfId="12603"/>
    <cellStyle name="Percent 42 3" xfId="12604"/>
    <cellStyle name="Percent 43" xfId="3465"/>
    <cellStyle name="Percent 43 2" xfId="12605"/>
    <cellStyle name="Percent 43 3" xfId="12606"/>
    <cellStyle name="Percent 44" xfId="3466"/>
    <cellStyle name="Percent 44 2" xfId="12607"/>
    <cellStyle name="Percent 44 3" xfId="12608"/>
    <cellStyle name="Percent 45" xfId="3467"/>
    <cellStyle name="Percent 45 2" xfId="12609"/>
    <cellStyle name="Percent 45 3" xfId="12610"/>
    <cellStyle name="Percent 46" xfId="3468"/>
    <cellStyle name="Percent 47" xfId="3469"/>
    <cellStyle name="Percent 48" xfId="3470"/>
    <cellStyle name="Percent 49" xfId="3471"/>
    <cellStyle name="Percent 5" xfId="3472"/>
    <cellStyle name="Percent 5 2" xfId="3473"/>
    <cellStyle name="Percent 5 2 2" xfId="12611"/>
    <cellStyle name="Percent 5 2 3" xfId="12612"/>
    <cellStyle name="Percent 5 3" xfId="12613"/>
    <cellStyle name="Percent 5 4" xfId="12614"/>
    <cellStyle name="Percent 5 5" xfId="19406"/>
    <cellStyle name="Percent 50" xfId="3474"/>
    <cellStyle name="Percent 51" xfId="3475"/>
    <cellStyle name="Percent 52" xfId="3476"/>
    <cellStyle name="Percent 53" xfId="3477"/>
    <cellStyle name="Percent 54" xfId="3478"/>
    <cellStyle name="Percent 55" xfId="3479"/>
    <cellStyle name="Percent 56" xfId="3480"/>
    <cellStyle name="Percent 57" xfId="3481"/>
    <cellStyle name="Percent 58" xfId="3482"/>
    <cellStyle name="Percent 59" xfId="3483"/>
    <cellStyle name="Percent 6" xfId="3484"/>
    <cellStyle name="Percent 6 2" xfId="3485"/>
    <cellStyle name="Percent 6 2 2" xfId="3486"/>
    <cellStyle name="Percent 6 2 2 2" xfId="12615"/>
    <cellStyle name="Percent 6 2 2 3" xfId="12616"/>
    <cellStyle name="Percent 6 2 3" xfId="12617"/>
    <cellStyle name="Percent 6 2 4" xfId="12618"/>
    <cellStyle name="Percent 6 3" xfId="3487"/>
    <cellStyle name="Percent 6 3 2" xfId="12619"/>
    <cellStyle name="Percent 6 3 3" xfId="12620"/>
    <cellStyle name="Percent 6 4" xfId="12621"/>
    <cellStyle name="Percent 6 5" xfId="12622"/>
    <cellStyle name="Percent 60" xfId="3488"/>
    <cellStyle name="Percent 61" xfId="3489"/>
    <cellStyle name="Percent 62" xfId="3490"/>
    <cellStyle name="Percent 63" xfId="3491"/>
    <cellStyle name="Percent 64" xfId="3492"/>
    <cellStyle name="Percent 65" xfId="3493"/>
    <cellStyle name="Percent 66" xfId="3494"/>
    <cellStyle name="Percent 67" xfId="3495"/>
    <cellStyle name="Percent 68" xfId="12623"/>
    <cellStyle name="Percent 68 2" xfId="12624"/>
    <cellStyle name="Percent 69" xfId="12625"/>
    <cellStyle name="Percent 7" xfId="3496"/>
    <cellStyle name="Percent 7 10" xfId="12626"/>
    <cellStyle name="Percent 7 2" xfId="3497"/>
    <cellStyle name="Percent 7 2 2" xfId="12627"/>
    <cellStyle name="Percent 7 2 3" xfId="12628"/>
    <cellStyle name="Percent 7 3" xfId="3498"/>
    <cellStyle name="Percent 7 3 2" xfId="3499"/>
    <cellStyle name="Percent 7 3 3" xfId="12629"/>
    <cellStyle name="Percent 7 3 4" xfId="12630"/>
    <cellStyle name="Percent 7 3 5" xfId="12631"/>
    <cellStyle name="Percent 7 4" xfId="3500"/>
    <cellStyle name="Percent 7 4 2" xfId="12632"/>
    <cellStyle name="Percent 7 5" xfId="3501"/>
    <cellStyle name="Percent 7 5 2" xfId="12633"/>
    <cellStyle name="Percent 7 6" xfId="3502"/>
    <cellStyle name="Percent 7 7" xfId="12634"/>
    <cellStyle name="Percent 7 7 2" xfId="12635"/>
    <cellStyle name="Percent 7 8" xfId="12636"/>
    <cellStyle name="Percent 7 9" xfId="12637"/>
    <cellStyle name="Percent 70" xfId="12638"/>
    <cellStyle name="Percent 71" xfId="12639"/>
    <cellStyle name="Percent 72" xfId="12640"/>
    <cellStyle name="Percent 73" xfId="12641"/>
    <cellStyle name="Percent 74" xfId="12642"/>
    <cellStyle name="Percent 75" xfId="12643"/>
    <cellStyle name="Percent 76" xfId="12644"/>
    <cellStyle name="Percent 77" xfId="12645"/>
    <cellStyle name="Percent 78" xfId="12646"/>
    <cellStyle name="Percent 79" xfId="12647"/>
    <cellStyle name="Percent 8" xfId="3503"/>
    <cellStyle name="Percent 8 2" xfId="12648"/>
    <cellStyle name="Percent 8 2 2" xfId="12649"/>
    <cellStyle name="Percent 8 2 2 2" xfId="12650"/>
    <cellStyle name="Percent 8 3" xfId="12651"/>
    <cellStyle name="Percent 8 4" xfId="19407"/>
    <cellStyle name="Percent 8 5" xfId="19408"/>
    <cellStyle name="Percent 80" xfId="12652"/>
    <cellStyle name="Percent 81" xfId="12653"/>
    <cellStyle name="Percent 82" xfId="12654"/>
    <cellStyle name="Percent 83" xfId="12655"/>
    <cellStyle name="Percent 84" xfId="12656"/>
    <cellStyle name="Percent 84 2" xfId="12657"/>
    <cellStyle name="Percent 85" xfId="12658"/>
    <cellStyle name="Percent 86" xfId="12659"/>
    <cellStyle name="Percent 86 2" xfId="12660"/>
    <cellStyle name="Percent 87" xfId="12661"/>
    <cellStyle name="Percent 88" xfId="12662"/>
    <cellStyle name="Percent 89" xfId="12663"/>
    <cellStyle name="Percent 9" xfId="3504"/>
    <cellStyle name="Percent 9 2" xfId="3505"/>
    <cellStyle name="Percent 9 2 2" xfId="12664"/>
    <cellStyle name="Percent 9 2 3" xfId="12665"/>
    <cellStyle name="Percent 9 2 4" xfId="12666"/>
    <cellStyle name="Percent 9 3" xfId="12667"/>
    <cellStyle name="Percent 9 4" xfId="12668"/>
    <cellStyle name="Percent 90" xfId="12669"/>
    <cellStyle name="Percent 91" xfId="12670"/>
    <cellStyle name="Percent 92" xfId="12671"/>
    <cellStyle name="Percent 93" xfId="12672"/>
    <cellStyle name="Percent 94" xfId="12673"/>
    <cellStyle name="Percent 95" xfId="12674"/>
    <cellStyle name="Percent 96" xfId="12675"/>
    <cellStyle name="Percent 97" xfId="12676"/>
    <cellStyle name="Percent 98" xfId="12677"/>
    <cellStyle name="Percent 99" xfId="12678"/>
    <cellStyle name="Processing" xfId="3506"/>
    <cellStyle name="Processing 2" xfId="3507"/>
    <cellStyle name="Processing 2 2" xfId="12679"/>
    <cellStyle name="Processing 2 3" xfId="12680"/>
    <cellStyle name="Processing 3" xfId="12681"/>
    <cellStyle name="Processing 4" xfId="12682"/>
    <cellStyle name="Processing_AURORA Total New" xfId="12683"/>
    <cellStyle name="PSChar" xfId="3508"/>
    <cellStyle name="PSChar 2" xfId="3509"/>
    <cellStyle name="PSChar 2 2" xfId="12684"/>
    <cellStyle name="PSChar 2 3" xfId="12685"/>
    <cellStyle name="PSChar 3" xfId="12686"/>
    <cellStyle name="PSChar 4" xfId="12687"/>
    <cellStyle name="PSDate" xfId="3510"/>
    <cellStyle name="PSDate 2" xfId="3511"/>
    <cellStyle name="PSDate 2 2" xfId="12688"/>
    <cellStyle name="PSDate 2 3" xfId="12689"/>
    <cellStyle name="PSDate 3" xfId="12690"/>
    <cellStyle name="PSDate 4" xfId="12691"/>
    <cellStyle name="PSDec" xfId="3512"/>
    <cellStyle name="PSDec 2" xfId="3513"/>
    <cellStyle name="PSDec 2 2" xfId="12692"/>
    <cellStyle name="PSDec 2 3" xfId="12693"/>
    <cellStyle name="PSDec 3" xfId="12694"/>
    <cellStyle name="PSDec 4" xfId="12695"/>
    <cellStyle name="PSHeading" xfId="3514"/>
    <cellStyle name="PSHeading 2" xfId="3515"/>
    <cellStyle name="PSHeading 2 2" xfId="12696"/>
    <cellStyle name="PSHeading 2 3" xfId="12697"/>
    <cellStyle name="PSHeading 3" xfId="12698"/>
    <cellStyle name="PSHeading 4" xfId="12699"/>
    <cellStyle name="PSInt" xfId="3516"/>
    <cellStyle name="PSInt 2" xfId="3517"/>
    <cellStyle name="PSInt 2 2" xfId="12700"/>
    <cellStyle name="PSInt 2 3" xfId="12701"/>
    <cellStyle name="PSInt 3" xfId="12702"/>
    <cellStyle name="PSInt 4" xfId="12703"/>
    <cellStyle name="PSSpacer" xfId="3518"/>
    <cellStyle name="PSSpacer 2" xfId="3519"/>
    <cellStyle name="PSSpacer 2 2" xfId="12704"/>
    <cellStyle name="PSSpacer 2 3" xfId="12705"/>
    <cellStyle name="PSSpacer 3" xfId="12706"/>
    <cellStyle name="PSSpacer 4" xfId="12707"/>
    <cellStyle name="purple - Style8" xfId="3520"/>
    <cellStyle name="purple - Style8 2" xfId="3521"/>
    <cellStyle name="purple - Style8 2 2" xfId="12708"/>
    <cellStyle name="purple - Style8 3" xfId="12709"/>
    <cellStyle name="purple - Style8_ACCOUNTS" xfId="12710"/>
    <cellStyle name="Ratio" xfId="19409"/>
    <cellStyle name="Ratio 2" xfId="19410"/>
    <cellStyle name="Ratio 2 2" xfId="19411"/>
    <cellStyle name="Ratio 3" xfId="19412"/>
    <cellStyle name="Ratio 3 2" xfId="19413"/>
    <cellStyle name="Ratio 3 2 2" xfId="19414"/>
    <cellStyle name="Ratio 4" xfId="19415"/>
    <cellStyle name="Ratio 4 2" xfId="19416"/>
    <cellStyle name="Ratio 4 3" xfId="19417"/>
    <cellStyle name="Ratio 5" xfId="19418"/>
    <cellStyle name="Ratio 5 2" xfId="19419"/>
    <cellStyle name="Ratio 6" xfId="19420"/>
    <cellStyle name="RED" xfId="3522"/>
    <cellStyle name="Red - Style7" xfId="3523"/>
    <cellStyle name="Red - Style7 2" xfId="3524"/>
    <cellStyle name="Red - Style7 2 2" xfId="12711"/>
    <cellStyle name="Red - Style7 3" xfId="12712"/>
    <cellStyle name="Red - Style7_ACCOUNTS" xfId="12713"/>
    <cellStyle name="RED 10" xfId="12714"/>
    <cellStyle name="RED 11" xfId="12715"/>
    <cellStyle name="RED 12" xfId="12716"/>
    <cellStyle name="RED 13" xfId="12717"/>
    <cellStyle name="RED 14" xfId="12718"/>
    <cellStyle name="RED 15" xfId="12719"/>
    <cellStyle name="RED 16" xfId="12720"/>
    <cellStyle name="RED 17" xfId="12721"/>
    <cellStyle name="RED 18" xfId="12722"/>
    <cellStyle name="RED 19" xfId="12723"/>
    <cellStyle name="RED 2" xfId="12724"/>
    <cellStyle name="RED 2 2" xfId="12725"/>
    <cellStyle name="RED 20" xfId="12726"/>
    <cellStyle name="RED 21" xfId="12727"/>
    <cellStyle name="RED 22" xfId="12728"/>
    <cellStyle name="RED 23" xfId="12729"/>
    <cellStyle name="RED 24" xfId="12730"/>
    <cellStyle name="RED 3" xfId="12731"/>
    <cellStyle name="RED 4" xfId="12732"/>
    <cellStyle name="RED 5" xfId="12733"/>
    <cellStyle name="RED 6" xfId="12734"/>
    <cellStyle name="RED 7" xfId="12735"/>
    <cellStyle name="RED 8" xfId="12736"/>
    <cellStyle name="RED 9" xfId="12737"/>
    <cellStyle name="RED_04 07E Wild Horse Wind Expansion (C) (2)" xfId="3525"/>
    <cellStyle name="Report" xfId="5"/>
    <cellStyle name="Report - Style5" xfId="12738"/>
    <cellStyle name="Report - Style6" xfId="12739"/>
    <cellStyle name="Report - Style7" xfId="12740"/>
    <cellStyle name="Report - Style8" xfId="12741"/>
    <cellStyle name="Report 2" xfId="3526"/>
    <cellStyle name="Report 2 2" xfId="12742"/>
    <cellStyle name="Report 2 3" xfId="12743"/>
    <cellStyle name="Report 3" xfId="12744"/>
    <cellStyle name="Report 4" xfId="12745"/>
    <cellStyle name="Report 5" xfId="12746"/>
    <cellStyle name="Report 6" xfId="12747"/>
    <cellStyle name="Report 7" xfId="12748"/>
    <cellStyle name="Report Bar" xfId="6"/>
    <cellStyle name="Report Bar 2" xfId="3527"/>
    <cellStyle name="Report Bar 2 2" xfId="12749"/>
    <cellStyle name="Report Bar 2 3" xfId="12750"/>
    <cellStyle name="Report Bar 3" xfId="12751"/>
    <cellStyle name="Report Bar 3 2" xfId="12752"/>
    <cellStyle name="Report Bar 4" xfId="12753"/>
    <cellStyle name="Report Bar 5" xfId="12754"/>
    <cellStyle name="Report Bar_AURORA Total New" xfId="12755"/>
    <cellStyle name="Report Heading" xfId="4"/>
    <cellStyle name="Report Heading 2" xfId="3528"/>
    <cellStyle name="Report Heading 2 2" xfId="12756"/>
    <cellStyle name="Report Heading 3" xfId="12757"/>
    <cellStyle name="Report Heading 3 2" xfId="12758"/>
    <cellStyle name="Report Heading_Electric Rev Req Model (2009 GRC) Rebuttal" xfId="12759"/>
    <cellStyle name="Report Percent" xfId="3529"/>
    <cellStyle name="Report Percent 2" xfId="3530"/>
    <cellStyle name="Report Percent 2 2" xfId="3531"/>
    <cellStyle name="Report Percent 2 2 2" xfId="12760"/>
    <cellStyle name="Report Percent 2 2 3" xfId="12761"/>
    <cellStyle name="Report Percent 2 3" xfId="12762"/>
    <cellStyle name="Report Percent 2 4" xfId="12763"/>
    <cellStyle name="Report Percent 3" xfId="3532"/>
    <cellStyle name="Report Percent 3 2" xfId="3533"/>
    <cellStyle name="Report Percent 3 2 2" xfId="12764"/>
    <cellStyle name="Report Percent 3 2 3" xfId="12765"/>
    <cellStyle name="Report Percent 3 3" xfId="3534"/>
    <cellStyle name="Report Percent 3 3 2" xfId="12766"/>
    <cellStyle name="Report Percent 3 3 3" xfId="12767"/>
    <cellStyle name="Report Percent 3 4" xfId="3535"/>
    <cellStyle name="Report Percent 3 4 2" xfId="12768"/>
    <cellStyle name="Report Percent 3 4 3" xfId="12769"/>
    <cellStyle name="Report Percent 4" xfId="3536"/>
    <cellStyle name="Report Percent 4 2" xfId="12770"/>
    <cellStyle name="Report Percent 4 3" xfId="12771"/>
    <cellStyle name="Report Percent 5" xfId="12772"/>
    <cellStyle name="Report Percent 6" xfId="12773"/>
    <cellStyle name="Report Percent 7" xfId="12774"/>
    <cellStyle name="Report Percent_ACCOUNTS" xfId="12775"/>
    <cellStyle name="Report Unit Cost" xfId="11"/>
    <cellStyle name="Report Unit Cost 2" xfId="3537"/>
    <cellStyle name="Report Unit Cost 2 2" xfId="3538"/>
    <cellStyle name="Report Unit Cost 2 2 2" xfId="12776"/>
    <cellStyle name="Report Unit Cost 2 2 3" xfId="12777"/>
    <cellStyle name="Report Unit Cost 2 3" xfId="12778"/>
    <cellStyle name="Report Unit Cost 2 4" xfId="12779"/>
    <cellStyle name="Report Unit Cost 3" xfId="3539"/>
    <cellStyle name="Report Unit Cost 3 2" xfId="3540"/>
    <cellStyle name="Report Unit Cost 3 2 2" xfId="12780"/>
    <cellStyle name="Report Unit Cost 3 2 3" xfId="12781"/>
    <cellStyle name="Report Unit Cost 3 3" xfId="3541"/>
    <cellStyle name="Report Unit Cost 3 3 2" xfId="12782"/>
    <cellStyle name="Report Unit Cost 3 3 3" xfId="12783"/>
    <cellStyle name="Report Unit Cost 3 4" xfId="3542"/>
    <cellStyle name="Report Unit Cost 3 4 2" xfId="12784"/>
    <cellStyle name="Report Unit Cost 3 4 3" xfId="12785"/>
    <cellStyle name="Report Unit Cost 4" xfId="3543"/>
    <cellStyle name="Report Unit Cost 4 2" xfId="12786"/>
    <cellStyle name="Report Unit Cost 4 3" xfId="12787"/>
    <cellStyle name="Report Unit Cost 5" xfId="12788"/>
    <cellStyle name="Report Unit Cost 6" xfId="12789"/>
    <cellStyle name="Report Unit Cost 7" xfId="12790"/>
    <cellStyle name="Report Unit Cost_ACCOUNTS" xfId="12791"/>
    <cellStyle name="Report_Adj Bench DR 3 for Initial Briefs (Electric)" xfId="3544"/>
    <cellStyle name="Reports" xfId="3545"/>
    <cellStyle name="Reports 2" xfId="3546"/>
    <cellStyle name="Reports 3" xfId="12792"/>
    <cellStyle name="Reports Total" xfId="7"/>
    <cellStyle name="Reports Total 2" xfId="3547"/>
    <cellStyle name="Reports Total 2 2" xfId="12793"/>
    <cellStyle name="Reports Total 2 3" xfId="12794"/>
    <cellStyle name="Reports Total 3" xfId="12795"/>
    <cellStyle name="Reports Total 3 2" xfId="12796"/>
    <cellStyle name="Reports Total 4" xfId="12797"/>
    <cellStyle name="Reports Total 5" xfId="12798"/>
    <cellStyle name="Reports Total_AURORA Total New" xfId="12799"/>
    <cellStyle name="Reports Unit Cost Total" xfId="3548"/>
    <cellStyle name="Reports Unit Cost Total 2" xfId="12800"/>
    <cellStyle name="Reports Unit Cost Total 3" xfId="12801"/>
    <cellStyle name="Reports_14.21G &amp; 16.28E Incentive Pay" xfId="12802"/>
    <cellStyle name="RevList" xfId="3549"/>
    <cellStyle name="RevList 2" xfId="12803"/>
    <cellStyle name="round100" xfId="3550"/>
    <cellStyle name="round100 2" xfId="3551"/>
    <cellStyle name="round100 2 2" xfId="3552"/>
    <cellStyle name="round100 2 2 2" xfId="12804"/>
    <cellStyle name="round100 2 2 3" xfId="12805"/>
    <cellStyle name="round100 2 3" xfId="12806"/>
    <cellStyle name="round100 2 4" xfId="12807"/>
    <cellStyle name="round100 3" xfId="3553"/>
    <cellStyle name="round100 3 2" xfId="3554"/>
    <cellStyle name="round100 3 2 2" xfId="12808"/>
    <cellStyle name="round100 3 2 3" xfId="12809"/>
    <cellStyle name="round100 3 3" xfId="3555"/>
    <cellStyle name="round100 3 3 2" xfId="12810"/>
    <cellStyle name="round100 3 3 3" xfId="12811"/>
    <cellStyle name="round100 3 4" xfId="3556"/>
    <cellStyle name="round100 3 4 2" xfId="12812"/>
    <cellStyle name="round100 3 4 3" xfId="12813"/>
    <cellStyle name="round100 4" xfId="3557"/>
    <cellStyle name="round100 4 2" xfId="12814"/>
    <cellStyle name="round100 4 3" xfId="12815"/>
    <cellStyle name="round100 5" xfId="12816"/>
    <cellStyle name="round100 6" xfId="12817"/>
    <cellStyle name="round100 7" xfId="12818"/>
    <cellStyle name="SAPBEXaggData" xfId="3558"/>
    <cellStyle name="SAPBEXaggData 10" xfId="19421"/>
    <cellStyle name="SAPBEXaggData 10 2" xfId="19422"/>
    <cellStyle name="SAPBEXaggData 2" xfId="12819"/>
    <cellStyle name="SAPBEXaggData 2 2" xfId="19423"/>
    <cellStyle name="SAPBEXaggData 2 2 2" xfId="19424"/>
    <cellStyle name="SAPBEXaggData 2 2 3" xfId="19425"/>
    <cellStyle name="SAPBEXaggData 2 3" xfId="19426"/>
    <cellStyle name="SAPBEXaggData 2 4" xfId="19427"/>
    <cellStyle name="SAPBEXaggData 2_2012 Jan CAP ASM Report" xfId="19428"/>
    <cellStyle name="SAPBEXaggData 3" xfId="12820"/>
    <cellStyle name="SAPBEXaggData 3 2" xfId="19429"/>
    <cellStyle name="SAPBEXaggData 3 3" xfId="19430"/>
    <cellStyle name="SAPBEXaggData 4" xfId="19431"/>
    <cellStyle name="SAPBEXaggData 4 2" xfId="19432"/>
    <cellStyle name="SAPBEXaggData 5" xfId="19433"/>
    <cellStyle name="SAPBEXaggData 5 2" xfId="19434"/>
    <cellStyle name="SAPBEXaggData 6" xfId="19435"/>
    <cellStyle name="SAPBEXaggData 6 2" xfId="19436"/>
    <cellStyle name="SAPBEXaggData 7" xfId="19437"/>
    <cellStyle name="SAPBEXaggData 7 2" xfId="19438"/>
    <cellStyle name="SAPBEXaggData 8" xfId="19439"/>
    <cellStyle name="SAPBEXaggData 8 2" xfId="19440"/>
    <cellStyle name="SAPBEXaggData 9" xfId="19441"/>
    <cellStyle name="SAPBEXaggData 9 2" xfId="19442"/>
    <cellStyle name="SAPBEXaggData_2011 OM ASM Report" xfId="19443"/>
    <cellStyle name="SAPBEXaggDataEmph" xfId="3559"/>
    <cellStyle name="SAPBEXaggDataEmph 2" xfId="12821"/>
    <cellStyle name="SAPBEXaggDataEmph 2 2" xfId="19444"/>
    <cellStyle name="SAPBEXaggDataEmph 2 3" xfId="19445"/>
    <cellStyle name="SAPBEXaggDataEmph 3" xfId="12822"/>
    <cellStyle name="SAPBEXaggDataEmph 3 2" xfId="19446"/>
    <cellStyle name="SAPBEXaggDataEmph_2011 OM ASM Report" xfId="19447"/>
    <cellStyle name="SAPBEXaggItem" xfId="3560"/>
    <cellStyle name="SAPBEXaggItem 2" xfId="12823"/>
    <cellStyle name="SAPBEXaggItem 2 2" xfId="19448"/>
    <cellStyle name="SAPBEXaggItem 2 3" xfId="19449"/>
    <cellStyle name="SAPBEXaggItem 3" xfId="12824"/>
    <cellStyle name="SAPBEXaggItem 3 2" xfId="19450"/>
    <cellStyle name="SAPBEXaggItem 3 3" xfId="19451"/>
    <cellStyle name="SAPBEXaggItem 4" xfId="19452"/>
    <cellStyle name="SAPBEXaggItem 4 2" xfId="19453"/>
    <cellStyle name="SAPBEXaggItem_2011 June O&amp;M and Capital Snapshot_Prelim" xfId="19454"/>
    <cellStyle name="SAPBEXaggItemX" xfId="3561"/>
    <cellStyle name="SAPBEXaggItemX 2" xfId="12825"/>
    <cellStyle name="SAPBEXaggItemX 2 2" xfId="19455"/>
    <cellStyle name="SAPBEXaggItemX 2 2 2" xfId="19456"/>
    <cellStyle name="SAPBEXaggItemX 2 2 3" xfId="19457"/>
    <cellStyle name="SAPBEXaggItemX 2 3" xfId="19458"/>
    <cellStyle name="SAPBEXaggItemX 2 4" xfId="19459"/>
    <cellStyle name="SAPBEXaggItemX 3" xfId="12826"/>
    <cellStyle name="SAPBEXaggItemX 3 2" xfId="19460"/>
    <cellStyle name="SAPBEXaggItemX_2011 OM ASM Report" xfId="19461"/>
    <cellStyle name="SAPBEXchaText" xfId="3562"/>
    <cellStyle name="SAPBEXchaText 2" xfId="3563"/>
    <cellStyle name="SAPBEXchaText 2 2" xfId="3564"/>
    <cellStyle name="SAPBEXchaText 2 2 2" xfId="12827"/>
    <cellStyle name="SAPBEXchaText 2 2 3" xfId="12828"/>
    <cellStyle name="SAPBEXchaText 2 3" xfId="12829"/>
    <cellStyle name="SAPBEXchaText 2 4" xfId="12830"/>
    <cellStyle name="SAPBEXchaText 3" xfId="3565"/>
    <cellStyle name="SAPBEXchaText 3 2" xfId="3566"/>
    <cellStyle name="SAPBEXchaText 3 2 2" xfId="12831"/>
    <cellStyle name="SAPBEXchaText 3 2 3" xfId="12832"/>
    <cellStyle name="SAPBEXchaText 3 3" xfId="3567"/>
    <cellStyle name="SAPBEXchaText 3 3 2" xfId="12833"/>
    <cellStyle name="SAPBEXchaText 3 3 3" xfId="12834"/>
    <cellStyle name="SAPBEXchaText 3 4" xfId="3568"/>
    <cellStyle name="SAPBEXchaText 3 4 2" xfId="12835"/>
    <cellStyle name="SAPBEXchaText 3 4 3" xfId="12836"/>
    <cellStyle name="SAPBEXchaText 3 5" xfId="12837"/>
    <cellStyle name="SAPBEXchaText 4" xfId="3569"/>
    <cellStyle name="SAPBEXchaText 4 2" xfId="12838"/>
    <cellStyle name="SAPBEXchaText 4 3" xfId="12839"/>
    <cellStyle name="SAPBEXchaText 5" xfId="12840"/>
    <cellStyle name="SAPBEXchaText 6" xfId="12841"/>
    <cellStyle name="SAPBEXchaText 7" xfId="12842"/>
    <cellStyle name="SAPBEXchaText 8" xfId="12843"/>
    <cellStyle name="SAPBEXchaText 9" xfId="12844"/>
    <cellStyle name="SAPBEXchaText_2011 June O&amp;M and Capital Snapshot_Prelim" xfId="19462"/>
    <cellStyle name="SAPBEXexcBad7" xfId="3570"/>
    <cellStyle name="SAPBEXexcBad7 2" xfId="12845"/>
    <cellStyle name="SAPBEXexcBad7 2 2" xfId="19463"/>
    <cellStyle name="SAPBEXexcBad7 2 3" xfId="19464"/>
    <cellStyle name="SAPBEXexcBad7 3" xfId="12846"/>
    <cellStyle name="SAPBEXexcBad7 3 2" xfId="19465"/>
    <cellStyle name="SAPBEXexcBad7_2011 June O&amp;M and Capital Snapshot_Prelim" xfId="19466"/>
    <cellStyle name="SAPBEXexcBad8" xfId="3571"/>
    <cellStyle name="SAPBEXexcBad8 2" xfId="12847"/>
    <cellStyle name="SAPBEXexcBad8 2 2" xfId="19467"/>
    <cellStyle name="SAPBEXexcBad8 2 3" xfId="19468"/>
    <cellStyle name="SAPBEXexcBad8 3" xfId="12848"/>
    <cellStyle name="SAPBEXexcBad8 3 2" xfId="19469"/>
    <cellStyle name="SAPBEXexcBad8_2011 June O&amp;M and Capital Snapshot_Prelim" xfId="19470"/>
    <cellStyle name="SAPBEXexcBad9" xfId="3572"/>
    <cellStyle name="SAPBEXexcBad9 2" xfId="12849"/>
    <cellStyle name="SAPBEXexcBad9 2 2" xfId="19471"/>
    <cellStyle name="SAPBEXexcBad9 2 3" xfId="19472"/>
    <cellStyle name="SAPBEXexcBad9 3" xfId="12850"/>
    <cellStyle name="SAPBEXexcBad9 3 2" xfId="19473"/>
    <cellStyle name="SAPBEXexcBad9_2011 June O&amp;M and Capital Snapshot_Prelim" xfId="19474"/>
    <cellStyle name="SAPBEXexcCritical4" xfId="3573"/>
    <cellStyle name="SAPBEXexcCritical4 2" xfId="12851"/>
    <cellStyle name="SAPBEXexcCritical4 2 2" xfId="19475"/>
    <cellStyle name="SAPBEXexcCritical4 2 3" xfId="19476"/>
    <cellStyle name="SAPBEXexcCritical4 3" xfId="12852"/>
    <cellStyle name="SAPBEXexcCritical4 3 2" xfId="19477"/>
    <cellStyle name="SAPBEXexcCritical4_2011 June O&amp;M and Capital Snapshot_Prelim" xfId="19478"/>
    <cellStyle name="SAPBEXexcCritical5" xfId="3574"/>
    <cellStyle name="SAPBEXexcCritical5 2" xfId="12853"/>
    <cellStyle name="SAPBEXexcCritical5 2 2" xfId="19479"/>
    <cellStyle name="SAPBEXexcCritical5 2 3" xfId="19480"/>
    <cellStyle name="SAPBEXexcCritical5 3" xfId="12854"/>
    <cellStyle name="SAPBEXexcCritical5 3 2" xfId="19481"/>
    <cellStyle name="SAPBEXexcCritical5_2011 June O&amp;M and Capital Snapshot_Prelim" xfId="19482"/>
    <cellStyle name="SAPBEXexcCritical6" xfId="3575"/>
    <cellStyle name="SAPBEXexcCritical6 2" xfId="12855"/>
    <cellStyle name="SAPBEXexcCritical6 2 2" xfId="19483"/>
    <cellStyle name="SAPBEXexcCritical6 2 3" xfId="19484"/>
    <cellStyle name="SAPBEXexcCritical6 3" xfId="12856"/>
    <cellStyle name="SAPBEXexcCritical6 3 2" xfId="19485"/>
    <cellStyle name="SAPBEXexcCritical6_2011 June O&amp;M and Capital Snapshot_Prelim" xfId="19486"/>
    <cellStyle name="SAPBEXexcGood1" xfId="3576"/>
    <cellStyle name="SAPBEXexcGood1 2" xfId="12857"/>
    <cellStyle name="SAPBEXexcGood1 2 2" xfId="19487"/>
    <cellStyle name="SAPBEXexcGood1 2 3" xfId="19488"/>
    <cellStyle name="SAPBEXexcGood1 3" xfId="12858"/>
    <cellStyle name="SAPBEXexcGood1 3 2" xfId="19489"/>
    <cellStyle name="SAPBEXexcGood1_2011 June O&amp;M and Capital Snapshot_Prelim" xfId="19490"/>
    <cellStyle name="SAPBEXexcGood2" xfId="3577"/>
    <cellStyle name="SAPBEXexcGood2 2" xfId="12859"/>
    <cellStyle name="SAPBEXexcGood2 2 2" xfId="19491"/>
    <cellStyle name="SAPBEXexcGood2 2 3" xfId="19492"/>
    <cellStyle name="SAPBEXexcGood2 3" xfId="12860"/>
    <cellStyle name="SAPBEXexcGood2 3 2" xfId="19493"/>
    <cellStyle name="SAPBEXexcGood2_2011 June O&amp;M and Capital Snapshot_Prelim" xfId="19494"/>
    <cellStyle name="SAPBEXexcGood3" xfId="3578"/>
    <cellStyle name="SAPBEXexcGood3 2" xfId="12861"/>
    <cellStyle name="SAPBEXexcGood3 2 2" xfId="19495"/>
    <cellStyle name="SAPBEXexcGood3 2 3" xfId="19496"/>
    <cellStyle name="SAPBEXexcGood3 3" xfId="12862"/>
    <cellStyle name="SAPBEXexcGood3 3 2" xfId="19497"/>
    <cellStyle name="SAPBEXexcGood3_2011 June O&amp;M and Capital Snapshot_Prelim" xfId="19498"/>
    <cellStyle name="SAPBEXfilterDrill" xfId="3579"/>
    <cellStyle name="SAPBEXfilterDrill 2" xfId="12863"/>
    <cellStyle name="SAPBEXfilterDrill 2 2" xfId="19499"/>
    <cellStyle name="SAPBEXfilterDrill 2 3" xfId="19500"/>
    <cellStyle name="SAPBEXfilterDrill 3" xfId="12864"/>
    <cellStyle name="SAPBEXfilterDrill 3 2" xfId="19501"/>
    <cellStyle name="SAPBEXfilterDrill 3 3" xfId="19502"/>
    <cellStyle name="SAPBEXfilterDrill 4" xfId="12865"/>
    <cellStyle name="SAPBEXfilterDrill 4 2" xfId="19503"/>
    <cellStyle name="SAPBEXfilterDrill_2011 June O&amp;M and Capital Snapshot_Prelim" xfId="19504"/>
    <cellStyle name="SAPBEXfilterItem" xfId="3580"/>
    <cellStyle name="SAPBEXfilterItem 10" xfId="19505"/>
    <cellStyle name="SAPBEXfilterItem 10 2" xfId="19506"/>
    <cellStyle name="SAPBEXfilterItem 2" xfId="12866"/>
    <cellStyle name="SAPBEXfilterItem 2 2" xfId="19507"/>
    <cellStyle name="SAPBEXfilterItem 2 3" xfId="19508"/>
    <cellStyle name="SAPBEXfilterItem 2 4" xfId="19509"/>
    <cellStyle name="SAPBEXfilterItem 2_2012 Jan CAP ASM Report" xfId="19510"/>
    <cellStyle name="SAPBEXfilterItem 3" xfId="12867"/>
    <cellStyle name="SAPBEXfilterItem 3 2" xfId="19511"/>
    <cellStyle name="SAPBEXfilterItem 4" xfId="12868"/>
    <cellStyle name="SAPBEXfilterItem 4 2" xfId="19512"/>
    <cellStyle name="SAPBEXfilterItem 5" xfId="19513"/>
    <cellStyle name="SAPBEXfilterItem 5 2" xfId="19514"/>
    <cellStyle name="SAPBEXfilterItem 6" xfId="19515"/>
    <cellStyle name="SAPBEXfilterItem 6 2" xfId="19516"/>
    <cellStyle name="SAPBEXfilterItem 7" xfId="19517"/>
    <cellStyle name="SAPBEXfilterItem 7 2" xfId="19518"/>
    <cellStyle name="SAPBEXfilterItem 8" xfId="19519"/>
    <cellStyle name="SAPBEXfilterItem 8 2" xfId="19520"/>
    <cellStyle name="SAPBEXfilterItem 9" xfId="19521"/>
    <cellStyle name="SAPBEXfilterItem 9 2" xfId="19522"/>
    <cellStyle name="SAPBEXfilterItem_2011 OM ASM Report" xfId="19523"/>
    <cellStyle name="SAPBEXfilterText" xfId="3581"/>
    <cellStyle name="SAPBEXfilterText 10" xfId="19524"/>
    <cellStyle name="SAPBEXfilterText 10 2" xfId="19525"/>
    <cellStyle name="SAPBEXfilterText 2" xfId="12869"/>
    <cellStyle name="SAPBEXfilterText 2 2" xfId="19526"/>
    <cellStyle name="SAPBEXfilterText 3" xfId="12870"/>
    <cellStyle name="SAPBEXfilterText 4" xfId="19527"/>
    <cellStyle name="SAPBEXfilterText 4 2" xfId="19528"/>
    <cellStyle name="SAPBEXfilterText 4 3" xfId="19529"/>
    <cellStyle name="SAPBEXfilterText 4 4" xfId="19530"/>
    <cellStyle name="SAPBEXfilterText 4_2012 Jan CAP ASM Report" xfId="19531"/>
    <cellStyle name="SAPBEXfilterText 5" xfId="19532"/>
    <cellStyle name="SAPBEXfilterText 5 2" xfId="19533"/>
    <cellStyle name="SAPBEXfilterText 6" xfId="19534"/>
    <cellStyle name="SAPBEXfilterText 6 2" xfId="19535"/>
    <cellStyle name="SAPBEXfilterText 7" xfId="19536"/>
    <cellStyle name="SAPBEXfilterText 7 2" xfId="19537"/>
    <cellStyle name="SAPBEXfilterText 8" xfId="19538"/>
    <cellStyle name="SAPBEXfilterText 8 2" xfId="19539"/>
    <cellStyle name="SAPBEXfilterText 9" xfId="19540"/>
    <cellStyle name="SAPBEXfilterText 9 2" xfId="19541"/>
    <cellStyle name="SAPBEXfilterText_05-2011 ASM Template - CAPEX" xfId="19542"/>
    <cellStyle name="SAPBEXformats" xfId="3582"/>
    <cellStyle name="SAPBEXformats 2" xfId="3583"/>
    <cellStyle name="SAPBEXformats 2 2" xfId="12871"/>
    <cellStyle name="SAPBEXformats 2 3" xfId="12872"/>
    <cellStyle name="SAPBEXformats 3" xfId="12873"/>
    <cellStyle name="SAPBEXformats 3 2" xfId="12874"/>
    <cellStyle name="SAPBEXformats 3 3" xfId="19543"/>
    <cellStyle name="SAPBEXformats 4" xfId="12875"/>
    <cellStyle name="SAPBEXformats 4 2" xfId="19544"/>
    <cellStyle name="SAPBEXformats_2011 June O&amp;M and Capital Snapshot_Prelim" xfId="19545"/>
    <cellStyle name="SAPBEXheaderItem" xfId="3584"/>
    <cellStyle name="SAPBEXheaderItem 10" xfId="19546"/>
    <cellStyle name="SAPBEXheaderItem 10 2" xfId="19547"/>
    <cellStyle name="SAPBEXheaderItem 2" xfId="12876"/>
    <cellStyle name="SAPBEXheaderItem 2 2" xfId="19548"/>
    <cellStyle name="SAPBEXheaderItem 2 2 2" xfId="19549"/>
    <cellStyle name="SAPBEXheaderItem 2 2 3" xfId="19550"/>
    <cellStyle name="SAPBEXheaderItem 2 3" xfId="19551"/>
    <cellStyle name="SAPBEXheaderItem 2_2011 Operations Snapshot" xfId="19552"/>
    <cellStyle name="SAPBEXheaderItem 3" xfId="12877"/>
    <cellStyle name="SAPBEXheaderItem 4" xfId="12878"/>
    <cellStyle name="SAPBEXheaderItem 4 2" xfId="19553"/>
    <cellStyle name="SAPBEXheaderItem 4 2 2" xfId="19554"/>
    <cellStyle name="SAPBEXheaderItem 4 2 3" xfId="19555"/>
    <cellStyle name="SAPBEXheaderItem 4 3" xfId="19556"/>
    <cellStyle name="SAPBEXheaderItem 4 4" xfId="19557"/>
    <cellStyle name="SAPBEXheaderItem 4_2012 Jan CAP ASM Report" xfId="19558"/>
    <cellStyle name="SAPBEXheaderItem 5" xfId="19559"/>
    <cellStyle name="SAPBEXheaderItem 5 2" xfId="19560"/>
    <cellStyle name="SAPBEXheaderItem 5 3" xfId="19561"/>
    <cellStyle name="SAPBEXheaderItem 6" xfId="19562"/>
    <cellStyle name="SAPBEXheaderItem 6 2" xfId="19563"/>
    <cellStyle name="SAPBEXheaderItem 7" xfId="19564"/>
    <cellStyle name="SAPBEXheaderItem 7 2" xfId="19565"/>
    <cellStyle name="SAPBEXheaderItem 8" xfId="19566"/>
    <cellStyle name="SAPBEXheaderItem 8 2" xfId="19567"/>
    <cellStyle name="SAPBEXheaderItem 9" xfId="19568"/>
    <cellStyle name="SAPBEXheaderItem 9 2" xfId="19569"/>
    <cellStyle name="SAPBEXheaderItem_05-2011 ASM Template - CAPEX" xfId="19570"/>
    <cellStyle name="SAPBEXheaderText" xfId="3585"/>
    <cellStyle name="SAPBEXheaderText 10" xfId="19571"/>
    <cellStyle name="SAPBEXheaderText 10 2" xfId="19572"/>
    <cellStyle name="SAPBEXheaderText 2" xfId="12879"/>
    <cellStyle name="SAPBEXheaderText 2 2" xfId="19573"/>
    <cellStyle name="SAPBEXheaderText 2 2 2" xfId="19574"/>
    <cellStyle name="SAPBEXheaderText 2 2 3" xfId="19575"/>
    <cellStyle name="SAPBEXheaderText 2 3" xfId="19576"/>
    <cellStyle name="SAPBEXheaderText 2_2011 Operations Snapshot" xfId="19577"/>
    <cellStyle name="SAPBEXheaderText 3" xfId="12880"/>
    <cellStyle name="SAPBEXheaderText 4" xfId="12881"/>
    <cellStyle name="SAPBEXheaderText 4 2" xfId="19578"/>
    <cellStyle name="SAPBEXheaderText 4 2 2" xfId="19579"/>
    <cellStyle name="SAPBEXheaderText 4 2 3" xfId="19580"/>
    <cellStyle name="SAPBEXheaderText 4 3" xfId="19581"/>
    <cellStyle name="SAPBEXheaderText 4 4" xfId="19582"/>
    <cellStyle name="SAPBEXheaderText 4_2012 Jan CAP ASM Report" xfId="19583"/>
    <cellStyle name="SAPBEXheaderText 5" xfId="19584"/>
    <cellStyle name="SAPBEXheaderText 5 2" xfId="19585"/>
    <cellStyle name="SAPBEXheaderText 5 3" xfId="19586"/>
    <cellStyle name="SAPBEXheaderText 6" xfId="19587"/>
    <cellStyle name="SAPBEXheaderText 6 2" xfId="19588"/>
    <cellStyle name="SAPBEXheaderText 7" xfId="19589"/>
    <cellStyle name="SAPBEXheaderText 7 2" xfId="19590"/>
    <cellStyle name="SAPBEXheaderText 8" xfId="19591"/>
    <cellStyle name="SAPBEXheaderText 8 2" xfId="19592"/>
    <cellStyle name="SAPBEXheaderText 9" xfId="19593"/>
    <cellStyle name="SAPBEXheaderText 9 2" xfId="19594"/>
    <cellStyle name="SAPBEXheaderText_05-2011 ASM Template - CAPEX" xfId="19595"/>
    <cellStyle name="SAPBEXHLevel0" xfId="3586"/>
    <cellStyle name="SAPBEXHLevel0 10" xfId="19596"/>
    <cellStyle name="SAPBEXHLevel0 10 2" xfId="19597"/>
    <cellStyle name="SAPBEXHLevel0 2" xfId="3587"/>
    <cellStyle name="SAPBEXHLevel0 2 2" xfId="12882"/>
    <cellStyle name="SAPBEXHLevel0 2 2 2" xfId="19598"/>
    <cellStyle name="SAPBEXHLevel0 2 2 2 2" xfId="19599"/>
    <cellStyle name="SAPBEXHLevel0 2 2 2 3" xfId="19600"/>
    <cellStyle name="SAPBEXHLevel0 2 2 3" xfId="19601"/>
    <cellStyle name="SAPBEXHLevel0 2 2 4" xfId="19602"/>
    <cellStyle name="SAPBEXHLevel0 2 3" xfId="12883"/>
    <cellStyle name="SAPBEXHLevel0 2 4" xfId="19603"/>
    <cellStyle name="SAPBEXHLevel0 2 5" xfId="19604"/>
    <cellStyle name="SAPBEXHLevel0 2_2011 Operations Snapshot" xfId="19605"/>
    <cellStyle name="SAPBEXHLevel0 3" xfId="12884"/>
    <cellStyle name="SAPBEXHLevel0 3 2" xfId="12885"/>
    <cellStyle name="SAPBEXHLevel0 3 2 2" xfId="19606"/>
    <cellStyle name="SAPBEXHLevel0 3 2 3" xfId="19607"/>
    <cellStyle name="SAPBEXHLevel0 3 3" xfId="19608"/>
    <cellStyle name="SAPBEXHLevel0 3 4" xfId="19609"/>
    <cellStyle name="SAPBEXHLevel0 3_2012 Jan CAP ASM Report" xfId="19610"/>
    <cellStyle name="SAPBEXHLevel0 4" xfId="12886"/>
    <cellStyle name="SAPBEXHLevel0 4 2" xfId="19611"/>
    <cellStyle name="SAPBEXHLevel0 4 2 2" xfId="19612"/>
    <cellStyle name="SAPBEXHLevel0 4 2 3" xfId="19613"/>
    <cellStyle name="SAPBEXHLevel0 4 3" xfId="19614"/>
    <cellStyle name="SAPBEXHLevel0 4 4" xfId="19615"/>
    <cellStyle name="SAPBEXHLevel0 4_2012 Jan CAP ASM Report" xfId="19616"/>
    <cellStyle name="SAPBEXHLevel0 5" xfId="19617"/>
    <cellStyle name="SAPBEXHLevel0 5 2" xfId="19618"/>
    <cellStyle name="SAPBEXHLevel0 5 3" xfId="19619"/>
    <cellStyle name="SAPBEXHLevel0 6" xfId="19620"/>
    <cellStyle name="SAPBEXHLevel0 6 2" xfId="19621"/>
    <cellStyle name="SAPBEXHLevel0 7" xfId="19622"/>
    <cellStyle name="SAPBEXHLevel0 7 2" xfId="19623"/>
    <cellStyle name="SAPBEXHLevel0 8" xfId="19624"/>
    <cellStyle name="SAPBEXHLevel0 8 2" xfId="19625"/>
    <cellStyle name="SAPBEXHLevel0 9" xfId="19626"/>
    <cellStyle name="SAPBEXHLevel0 9 2" xfId="19627"/>
    <cellStyle name="SAPBEXHLevel0_05-2011 ASM Template - CAPEX" xfId="19628"/>
    <cellStyle name="SAPBEXHLevel0X" xfId="3588"/>
    <cellStyle name="SAPBEXHLevel0X 10" xfId="19629"/>
    <cellStyle name="SAPBEXHLevel0X 10 2" xfId="19630"/>
    <cellStyle name="SAPBEXHLevel0X 10 3" xfId="19631"/>
    <cellStyle name="SAPBEXHLevel0X 11" xfId="19632"/>
    <cellStyle name="SAPBEXHLevel0X 11 2" xfId="19633"/>
    <cellStyle name="SAPBEXHLevel0X 11 3" xfId="19634"/>
    <cellStyle name="SAPBEXHLevel0X 12" xfId="19635"/>
    <cellStyle name="SAPBEXHLevel0X 12 2" xfId="19636"/>
    <cellStyle name="SAPBEXHLevel0X 12 3" xfId="19637"/>
    <cellStyle name="SAPBEXHLevel0X 13" xfId="19638"/>
    <cellStyle name="SAPBEXHLevel0X 13 2" xfId="19639"/>
    <cellStyle name="SAPBEXHLevel0X 13 3" xfId="19640"/>
    <cellStyle name="SAPBEXHLevel0X 14" xfId="19641"/>
    <cellStyle name="SAPBEXHLevel0X 14 2" xfId="19642"/>
    <cellStyle name="SAPBEXHLevel0X 14 3" xfId="19643"/>
    <cellStyle name="SAPBEXHLevel0X 15" xfId="19644"/>
    <cellStyle name="SAPBEXHLevel0X 15 2" xfId="19645"/>
    <cellStyle name="SAPBEXHLevel0X 15 3" xfId="19646"/>
    <cellStyle name="SAPBEXHLevel0X 16" xfId="19647"/>
    <cellStyle name="SAPBEXHLevel0X 16 2" xfId="19648"/>
    <cellStyle name="SAPBEXHLevel0X 16 3" xfId="19649"/>
    <cellStyle name="SAPBEXHLevel0X 17" xfId="19650"/>
    <cellStyle name="SAPBEXHLevel0X 17 2" xfId="19651"/>
    <cellStyle name="SAPBEXHLevel0X 18" xfId="19652"/>
    <cellStyle name="SAPBEXHLevel0X 19" xfId="19653"/>
    <cellStyle name="SAPBEXHLevel0X 2" xfId="3589"/>
    <cellStyle name="SAPBEXHLevel0X 2 2" xfId="3590"/>
    <cellStyle name="SAPBEXHLevel0X 2 2 2" xfId="12887"/>
    <cellStyle name="SAPBEXHLevel0X 2 2 3" xfId="12888"/>
    <cellStyle name="SAPBEXHLevel0X 2 3" xfId="12889"/>
    <cellStyle name="SAPBEXHLevel0X 2 4" xfId="12890"/>
    <cellStyle name="SAPBEXHLevel0X 2 5" xfId="19654"/>
    <cellStyle name="SAPBEXHLevel0X 2_2012 Jan CAP ASM Report" xfId="19655"/>
    <cellStyle name="SAPBEXHLevel0X 3" xfId="3591"/>
    <cellStyle name="SAPBEXHLevel0X 3 2" xfId="3592"/>
    <cellStyle name="SAPBEXHLevel0X 3 2 2" xfId="12891"/>
    <cellStyle name="SAPBEXHLevel0X 3 2 3" xfId="12892"/>
    <cellStyle name="SAPBEXHLevel0X 3 3" xfId="3593"/>
    <cellStyle name="SAPBEXHLevel0X 3 3 2" xfId="12893"/>
    <cellStyle name="SAPBEXHLevel0X 3 3 3" xfId="12894"/>
    <cellStyle name="SAPBEXHLevel0X 3 4" xfId="3594"/>
    <cellStyle name="SAPBEXHLevel0X 3 4 2" xfId="12895"/>
    <cellStyle name="SAPBEXHLevel0X 3 4 3" xfId="12896"/>
    <cellStyle name="SAPBEXHLevel0X 3 5" xfId="12897"/>
    <cellStyle name="SAPBEXHLevel0X 3_2012 Jan CAP ASM Report" xfId="19656"/>
    <cellStyle name="SAPBEXHLevel0X 4" xfId="3595"/>
    <cellStyle name="SAPBEXHLevel0X 4 2" xfId="12898"/>
    <cellStyle name="SAPBEXHLevel0X 4 2 2" xfId="19657"/>
    <cellStyle name="SAPBEXHLevel0X 4 2 3" xfId="19658"/>
    <cellStyle name="SAPBEXHLevel0X 4 3" xfId="12899"/>
    <cellStyle name="SAPBEXHLevel0X 4 4" xfId="19659"/>
    <cellStyle name="SAPBEXHLevel0X 4 5" xfId="19660"/>
    <cellStyle name="SAPBEXHLevel0X 4_2012 Jan CAP ASM Report" xfId="19661"/>
    <cellStyle name="SAPBEXHLevel0X 5" xfId="12900"/>
    <cellStyle name="SAPBEXHLevel0X 5 2" xfId="19662"/>
    <cellStyle name="SAPBEXHLevel0X 5 3" xfId="19663"/>
    <cellStyle name="SAPBEXHLevel0X 6" xfId="12901"/>
    <cellStyle name="SAPBEXHLevel0X 6 2" xfId="19664"/>
    <cellStyle name="SAPBEXHLevel0X 6 3" xfId="19665"/>
    <cellStyle name="SAPBEXHLevel0X 7" xfId="12902"/>
    <cellStyle name="SAPBEXHLevel0X 7 2" xfId="19666"/>
    <cellStyle name="SAPBEXHLevel0X 7 3" xfId="19667"/>
    <cellStyle name="SAPBEXHLevel0X 8" xfId="12903"/>
    <cellStyle name="SAPBEXHLevel0X 8 2" xfId="19668"/>
    <cellStyle name="SAPBEXHLevel0X 8 3" xfId="19669"/>
    <cellStyle name="SAPBEXHLevel0X 9" xfId="19670"/>
    <cellStyle name="SAPBEXHLevel0X 9 2" xfId="19671"/>
    <cellStyle name="SAPBEXHLevel0X 9 3" xfId="19672"/>
    <cellStyle name="SAPBEXHLevel0X_05-2011 ASM Template - CAPEX" xfId="19673"/>
    <cellStyle name="SAPBEXHLevel1" xfId="3596"/>
    <cellStyle name="SAPBEXHLevel1 10" xfId="19674"/>
    <cellStyle name="SAPBEXHLevel1 10 2" xfId="19675"/>
    <cellStyle name="SAPBEXHLevel1 2" xfId="3597"/>
    <cellStyle name="SAPBEXHLevel1 2 2" xfId="12904"/>
    <cellStyle name="SAPBEXHLevel1 2 2 2" xfId="19676"/>
    <cellStyle name="SAPBEXHLevel1 2 2 2 2" xfId="19677"/>
    <cellStyle name="SAPBEXHLevel1 2 2 2 3" xfId="19678"/>
    <cellStyle name="SAPBEXHLevel1 2 2 3" xfId="19679"/>
    <cellStyle name="SAPBEXHLevel1 2 2 4" xfId="19680"/>
    <cellStyle name="SAPBEXHLevel1 2 3" xfId="12905"/>
    <cellStyle name="SAPBEXHLevel1 2 4" xfId="19681"/>
    <cellStyle name="SAPBEXHLevel1 2 5" xfId="19682"/>
    <cellStyle name="SAPBEXHLevel1 2_2011 Operations Snapshot" xfId="19683"/>
    <cellStyle name="SAPBEXHLevel1 3" xfId="12906"/>
    <cellStyle name="SAPBEXHLevel1 3 2" xfId="12907"/>
    <cellStyle name="SAPBEXHLevel1 3 2 2" xfId="19684"/>
    <cellStyle name="SAPBEXHLevel1 3 2 3" xfId="19685"/>
    <cellStyle name="SAPBEXHLevel1 3 3" xfId="19686"/>
    <cellStyle name="SAPBEXHLevel1 3 4" xfId="19687"/>
    <cellStyle name="SAPBEXHLevel1 3_2012 Jan CAP ASM Report" xfId="19688"/>
    <cellStyle name="SAPBEXHLevel1 4" xfId="12908"/>
    <cellStyle name="SAPBEXHLevel1 4 2" xfId="19689"/>
    <cellStyle name="SAPBEXHLevel1 4 2 2" xfId="19690"/>
    <cellStyle name="SAPBEXHLevel1 4 2 3" xfId="19691"/>
    <cellStyle name="SAPBEXHLevel1 4 3" xfId="19692"/>
    <cellStyle name="SAPBEXHLevel1 4 4" xfId="19693"/>
    <cellStyle name="SAPBEXHLevel1 4_2012 Jan CAP ASM Report" xfId="19694"/>
    <cellStyle name="SAPBEXHLevel1 5" xfId="19695"/>
    <cellStyle name="SAPBEXHLevel1 5 2" xfId="19696"/>
    <cellStyle name="SAPBEXHLevel1 5 3" xfId="19697"/>
    <cellStyle name="SAPBEXHLevel1 6" xfId="19698"/>
    <cellStyle name="SAPBEXHLevel1 6 2" xfId="19699"/>
    <cellStyle name="SAPBEXHLevel1 7" xfId="19700"/>
    <cellStyle name="SAPBEXHLevel1 7 2" xfId="19701"/>
    <cellStyle name="SAPBEXHLevel1 8" xfId="19702"/>
    <cellStyle name="SAPBEXHLevel1 8 2" xfId="19703"/>
    <cellStyle name="SAPBEXHLevel1 9" xfId="19704"/>
    <cellStyle name="SAPBEXHLevel1 9 2" xfId="19705"/>
    <cellStyle name="SAPBEXHLevel1_05-2011 ASM Template - CAPEX" xfId="19706"/>
    <cellStyle name="SAPBEXHLevel1X" xfId="3598"/>
    <cellStyle name="SAPBEXHLevel1X 10" xfId="19707"/>
    <cellStyle name="SAPBEXHLevel1X 10 2" xfId="19708"/>
    <cellStyle name="SAPBEXHLevel1X 10 3" xfId="19709"/>
    <cellStyle name="SAPBEXHLevel1X 11" xfId="19710"/>
    <cellStyle name="SAPBEXHLevel1X 11 2" xfId="19711"/>
    <cellStyle name="SAPBEXHLevel1X 11 3" xfId="19712"/>
    <cellStyle name="SAPBEXHLevel1X 12" xfId="19713"/>
    <cellStyle name="SAPBEXHLevel1X 12 2" xfId="19714"/>
    <cellStyle name="SAPBEXHLevel1X 12 3" xfId="19715"/>
    <cellStyle name="SAPBEXHLevel1X 13" xfId="19716"/>
    <cellStyle name="SAPBEXHLevel1X 13 2" xfId="19717"/>
    <cellStyle name="SAPBEXHLevel1X 13 3" xfId="19718"/>
    <cellStyle name="SAPBEXHLevel1X 14" xfId="19719"/>
    <cellStyle name="SAPBEXHLevel1X 14 2" xfId="19720"/>
    <cellStyle name="SAPBEXHLevel1X 14 3" xfId="19721"/>
    <cellStyle name="SAPBEXHLevel1X 15" xfId="19722"/>
    <cellStyle name="SAPBEXHLevel1X 15 2" xfId="19723"/>
    <cellStyle name="SAPBEXHLevel1X 15 3" xfId="19724"/>
    <cellStyle name="SAPBEXHLevel1X 16" xfId="19725"/>
    <cellStyle name="SAPBEXHLevel1X 16 2" xfId="19726"/>
    <cellStyle name="SAPBEXHLevel1X 16 3" xfId="19727"/>
    <cellStyle name="SAPBEXHLevel1X 17" xfId="19728"/>
    <cellStyle name="SAPBEXHLevel1X 17 2" xfId="19729"/>
    <cellStyle name="SAPBEXHLevel1X 18" xfId="19730"/>
    <cellStyle name="SAPBEXHLevel1X 19" xfId="19731"/>
    <cellStyle name="SAPBEXHLevel1X 2" xfId="3599"/>
    <cellStyle name="SAPBEXHLevel1X 2 2" xfId="12909"/>
    <cellStyle name="SAPBEXHLevel1X 2 2 2" xfId="19732"/>
    <cellStyle name="SAPBEXHLevel1X 2 2 3" xfId="19733"/>
    <cellStyle name="SAPBEXHLevel1X 2 3" xfId="12910"/>
    <cellStyle name="SAPBEXHLevel1X 2 4" xfId="19734"/>
    <cellStyle name="SAPBEXHLevel1X 2 5" xfId="19735"/>
    <cellStyle name="SAPBEXHLevel1X 2_2012 Jan CAP ASM Report" xfId="19736"/>
    <cellStyle name="SAPBEXHLevel1X 3" xfId="12911"/>
    <cellStyle name="SAPBEXHLevel1X 3 2" xfId="12912"/>
    <cellStyle name="SAPBEXHLevel1X 3 2 2" xfId="19737"/>
    <cellStyle name="SAPBEXHLevel1X 3 2 3" xfId="19738"/>
    <cellStyle name="SAPBEXHLevel1X 3 3" xfId="19739"/>
    <cellStyle name="SAPBEXHLevel1X 3 4" xfId="19740"/>
    <cellStyle name="SAPBEXHLevel1X 3 5" xfId="19741"/>
    <cellStyle name="SAPBEXHLevel1X 3_2012 Jan CAP ASM Report" xfId="19742"/>
    <cellStyle name="SAPBEXHLevel1X 4" xfId="12913"/>
    <cellStyle name="SAPBEXHLevel1X 4 2" xfId="19743"/>
    <cellStyle name="SAPBEXHLevel1X 4 2 2" xfId="19744"/>
    <cellStyle name="SAPBEXHLevel1X 4 2 3" xfId="19745"/>
    <cellStyle name="SAPBEXHLevel1X 4 3" xfId="19746"/>
    <cellStyle name="SAPBEXHLevel1X 4 4" xfId="19747"/>
    <cellStyle name="SAPBEXHLevel1X 4 5" xfId="19748"/>
    <cellStyle name="SAPBEXHLevel1X 4_2012 Jan CAP ASM Report" xfId="19749"/>
    <cellStyle name="SAPBEXHLevel1X 5" xfId="19750"/>
    <cellStyle name="SAPBEXHLevel1X 5 2" xfId="19751"/>
    <cellStyle name="SAPBEXHLevel1X 5 3" xfId="19752"/>
    <cellStyle name="SAPBEXHLevel1X 6" xfId="19753"/>
    <cellStyle name="SAPBEXHLevel1X 6 2" xfId="19754"/>
    <cellStyle name="SAPBEXHLevel1X 6 3" xfId="19755"/>
    <cellStyle name="SAPBEXHLevel1X 7" xfId="19756"/>
    <cellStyle name="SAPBEXHLevel1X 7 2" xfId="19757"/>
    <cellStyle name="SAPBEXHLevel1X 7 3" xfId="19758"/>
    <cellStyle name="SAPBEXHLevel1X 8" xfId="19759"/>
    <cellStyle name="SAPBEXHLevel1X 8 2" xfId="19760"/>
    <cellStyle name="SAPBEXHLevel1X 8 3" xfId="19761"/>
    <cellStyle name="SAPBEXHLevel1X 9" xfId="19762"/>
    <cellStyle name="SAPBEXHLevel1X 9 2" xfId="19763"/>
    <cellStyle name="SAPBEXHLevel1X 9 3" xfId="19764"/>
    <cellStyle name="SAPBEXHLevel1X_05-2011 ASM Template - CAPEX" xfId="19765"/>
    <cellStyle name="SAPBEXHLevel2" xfId="3600"/>
    <cellStyle name="SAPBEXHLevel2 10" xfId="19766"/>
    <cellStyle name="SAPBEXHLevel2 10 2" xfId="19767"/>
    <cellStyle name="SAPBEXHLevel2 10 3" xfId="19768"/>
    <cellStyle name="SAPBEXHLevel2 11" xfId="19769"/>
    <cellStyle name="SAPBEXHLevel2 11 2" xfId="19770"/>
    <cellStyle name="SAPBEXHLevel2 11 3" xfId="19771"/>
    <cellStyle name="SAPBEXHLevel2 12" xfId="19772"/>
    <cellStyle name="SAPBEXHLevel2 12 2" xfId="19773"/>
    <cellStyle name="SAPBEXHLevel2 13" xfId="19774"/>
    <cellStyle name="SAPBEXHLevel2 14" xfId="19775"/>
    <cellStyle name="SAPBEXHLevel2 15" xfId="19776"/>
    <cellStyle name="SAPBEXHLevel2 2" xfId="3601"/>
    <cellStyle name="SAPBEXHLevel2 2 2" xfId="12914"/>
    <cellStyle name="SAPBEXHLevel2 2 2 2" xfId="19777"/>
    <cellStyle name="SAPBEXHLevel2 2 2 2 2" xfId="19778"/>
    <cellStyle name="SAPBEXHLevel2 2 2 2 3" xfId="19779"/>
    <cellStyle name="SAPBEXHLevel2 2 2 3" xfId="19780"/>
    <cellStyle name="SAPBEXHLevel2 2 2 4" xfId="19781"/>
    <cellStyle name="SAPBEXHLevel2 2 3" xfId="12915"/>
    <cellStyle name="SAPBEXHLevel2 2 4" xfId="19782"/>
    <cellStyle name="SAPBEXHLevel2 2 5" xfId="19783"/>
    <cellStyle name="SAPBEXHLevel2 2_2011 Operations Snapshot" xfId="19784"/>
    <cellStyle name="SAPBEXHLevel2 3" xfId="12916"/>
    <cellStyle name="SAPBEXHLevel2 3 2" xfId="12917"/>
    <cellStyle name="SAPBEXHLevel2 3 2 2" xfId="19785"/>
    <cellStyle name="SAPBEXHLevel2 3 2 3" xfId="19786"/>
    <cellStyle name="SAPBEXHLevel2 3 3" xfId="19787"/>
    <cellStyle name="SAPBEXHLevel2 3 4" xfId="19788"/>
    <cellStyle name="SAPBEXHLevel2 3 5" xfId="19789"/>
    <cellStyle name="SAPBEXHLevel2 3_2012 Jan CAP ASM Report" xfId="19790"/>
    <cellStyle name="SAPBEXHLevel2 4" xfId="12918"/>
    <cellStyle name="SAPBEXHLevel2 4 2" xfId="19791"/>
    <cellStyle name="SAPBEXHLevel2 4 2 2" xfId="19792"/>
    <cellStyle name="SAPBEXHLevel2 4 2 3" xfId="19793"/>
    <cellStyle name="SAPBEXHLevel2 4 3" xfId="19794"/>
    <cellStyle name="SAPBEXHLevel2 4 4" xfId="19795"/>
    <cellStyle name="SAPBEXHLevel2 4_2012 Jan CAP ASM Report" xfId="19796"/>
    <cellStyle name="SAPBEXHLevel2 5" xfId="19797"/>
    <cellStyle name="SAPBEXHLevel2 5 2" xfId="19798"/>
    <cellStyle name="SAPBEXHLevel2 5 2 2" xfId="19799"/>
    <cellStyle name="SAPBEXHLevel2 5 2 3" xfId="19800"/>
    <cellStyle name="SAPBEXHLevel2 5 3" xfId="19801"/>
    <cellStyle name="SAPBEXHLevel2 5 4" xfId="19802"/>
    <cellStyle name="SAPBEXHLevel2 5_2011 Operations Snapshot" xfId="19803"/>
    <cellStyle name="SAPBEXHLevel2 6" xfId="19804"/>
    <cellStyle name="SAPBEXHLevel2 6 2" xfId="19805"/>
    <cellStyle name="SAPBEXHLevel2 6 2 2" xfId="19806"/>
    <cellStyle name="SAPBEXHLevel2 6 2 2 2" xfId="19807"/>
    <cellStyle name="SAPBEXHLevel2 6 2 2 3" xfId="19808"/>
    <cellStyle name="SAPBEXHLevel2 6 2 3" xfId="19809"/>
    <cellStyle name="SAPBEXHLevel2 6 2 4" xfId="19810"/>
    <cellStyle name="SAPBEXHLevel2 6 2_County_Stop_Light_Chart_2012_02" xfId="19811"/>
    <cellStyle name="SAPBEXHLevel2 6 3" xfId="19812"/>
    <cellStyle name="SAPBEXHLevel2 6 4" xfId="19813"/>
    <cellStyle name="SAPBEXHLevel2 6_2012 Operations Snapshot" xfId="19814"/>
    <cellStyle name="SAPBEXHLevel2 7" xfId="19815"/>
    <cellStyle name="SAPBEXHLevel2 7 2" xfId="19816"/>
    <cellStyle name="SAPBEXHLevel2 7 2 2" xfId="19817"/>
    <cellStyle name="SAPBEXHLevel2 7 2 3" xfId="19818"/>
    <cellStyle name="SAPBEXHLevel2 7 3" xfId="19819"/>
    <cellStyle name="SAPBEXHLevel2 7 3 2" xfId="19820"/>
    <cellStyle name="SAPBEXHLevel2 7 3 3" xfId="19821"/>
    <cellStyle name="SAPBEXHLevel2 7 4" xfId="19822"/>
    <cellStyle name="SAPBEXHLevel2 7 5" xfId="19823"/>
    <cellStyle name="SAPBEXHLevel2 7_VarX" xfId="19824"/>
    <cellStyle name="SAPBEXHLevel2 8" xfId="19825"/>
    <cellStyle name="SAPBEXHLevel2 8 2" xfId="19826"/>
    <cellStyle name="SAPBEXHLevel2 8 2 2" xfId="19827"/>
    <cellStyle name="SAPBEXHLevel2 8 2 3" xfId="19828"/>
    <cellStyle name="SAPBEXHLevel2 8 3" xfId="19829"/>
    <cellStyle name="SAPBEXHLevel2 8 4" xfId="19830"/>
    <cellStyle name="SAPBEXHLevel2 9" xfId="19831"/>
    <cellStyle name="SAPBEXHLevel2 9 2" xfId="19832"/>
    <cellStyle name="SAPBEXHLevel2 9 3" xfId="19833"/>
    <cellStyle name="SAPBEXHLevel2_05-2011 ASM Template - CAPEX" xfId="19834"/>
    <cellStyle name="SAPBEXHLevel2X" xfId="3602"/>
    <cellStyle name="SAPBEXHLevel2X 10" xfId="19835"/>
    <cellStyle name="SAPBEXHLevel2X 10 2" xfId="19836"/>
    <cellStyle name="SAPBEXHLevel2X 10 3" xfId="19837"/>
    <cellStyle name="SAPBEXHLevel2X 11" xfId="19838"/>
    <cellStyle name="SAPBEXHLevel2X 11 2" xfId="19839"/>
    <cellStyle name="SAPBEXHLevel2X 11 3" xfId="19840"/>
    <cellStyle name="SAPBEXHLevel2X 12" xfId="19841"/>
    <cellStyle name="SAPBEXHLevel2X 12 2" xfId="19842"/>
    <cellStyle name="SAPBEXHLevel2X 12 3" xfId="19843"/>
    <cellStyle name="SAPBEXHLevel2X 13" xfId="19844"/>
    <cellStyle name="SAPBEXHLevel2X 13 2" xfId="19845"/>
    <cellStyle name="SAPBEXHLevel2X 13 3" xfId="19846"/>
    <cellStyle name="SAPBEXHLevel2X 14" xfId="19847"/>
    <cellStyle name="SAPBEXHLevel2X 14 2" xfId="19848"/>
    <cellStyle name="SAPBEXHLevel2X 14 3" xfId="19849"/>
    <cellStyle name="SAPBEXHLevel2X 15" xfId="19850"/>
    <cellStyle name="SAPBEXHLevel2X 15 2" xfId="19851"/>
    <cellStyle name="SAPBEXHLevel2X 15 3" xfId="19852"/>
    <cellStyle name="SAPBEXHLevel2X 16" xfId="19853"/>
    <cellStyle name="SAPBEXHLevel2X 16 2" xfId="19854"/>
    <cellStyle name="SAPBEXHLevel2X 16 3" xfId="19855"/>
    <cellStyle name="SAPBEXHLevel2X 17" xfId="19856"/>
    <cellStyle name="SAPBEXHLevel2X 17 2" xfId="19857"/>
    <cellStyle name="SAPBEXHLevel2X 18" xfId="19858"/>
    <cellStyle name="SAPBEXHLevel2X 19" xfId="19859"/>
    <cellStyle name="SAPBEXHLevel2X 2" xfId="3603"/>
    <cellStyle name="SAPBEXHLevel2X 2 2" xfId="12919"/>
    <cellStyle name="SAPBEXHLevel2X 2 2 2" xfId="19860"/>
    <cellStyle name="SAPBEXHLevel2X 2 2 3" xfId="19861"/>
    <cellStyle name="SAPBEXHLevel2X 2 3" xfId="12920"/>
    <cellStyle name="SAPBEXHLevel2X 2 4" xfId="19862"/>
    <cellStyle name="SAPBEXHLevel2X 2 5" xfId="19863"/>
    <cellStyle name="SAPBEXHLevel2X 2_2012 Jan CAP ASM Report" xfId="19864"/>
    <cellStyle name="SAPBEXHLevel2X 3" xfId="12921"/>
    <cellStyle name="SAPBEXHLevel2X 3 2" xfId="12922"/>
    <cellStyle name="SAPBEXHLevel2X 3 2 2" xfId="19865"/>
    <cellStyle name="SAPBEXHLevel2X 3 2 3" xfId="19866"/>
    <cellStyle name="SAPBEXHLevel2X 3 3" xfId="19867"/>
    <cellStyle name="SAPBEXHLevel2X 3 4" xfId="19868"/>
    <cellStyle name="SAPBEXHLevel2X 3 5" xfId="19869"/>
    <cellStyle name="SAPBEXHLevel2X 3_2012 Jan CAP ASM Report" xfId="19870"/>
    <cellStyle name="SAPBEXHLevel2X 4" xfId="12923"/>
    <cellStyle name="SAPBEXHLevel2X 4 2" xfId="19871"/>
    <cellStyle name="SAPBEXHLevel2X 4 2 2" xfId="19872"/>
    <cellStyle name="SAPBEXHLevel2X 4 2 3" xfId="19873"/>
    <cellStyle name="SAPBEXHLevel2X 4 3" xfId="19874"/>
    <cellStyle name="SAPBEXHLevel2X 4 4" xfId="19875"/>
    <cellStyle name="SAPBEXHLevel2X 4 5" xfId="19876"/>
    <cellStyle name="SAPBEXHLevel2X 4_2012 Jan CAP ASM Report" xfId="19877"/>
    <cellStyle name="SAPBEXHLevel2X 5" xfId="19878"/>
    <cellStyle name="SAPBEXHLevel2X 5 2" xfId="19879"/>
    <cellStyle name="SAPBEXHLevel2X 5 3" xfId="19880"/>
    <cellStyle name="SAPBEXHLevel2X 6" xfId="19881"/>
    <cellStyle name="SAPBEXHLevel2X 6 2" xfId="19882"/>
    <cellStyle name="SAPBEXHLevel2X 6 3" xfId="19883"/>
    <cellStyle name="SAPBEXHLevel2X 7" xfId="19884"/>
    <cellStyle name="SAPBEXHLevel2X 7 2" xfId="19885"/>
    <cellStyle name="SAPBEXHLevel2X 7 3" xfId="19886"/>
    <cellStyle name="SAPBEXHLevel2X 8" xfId="19887"/>
    <cellStyle name="SAPBEXHLevel2X 8 2" xfId="19888"/>
    <cellStyle name="SAPBEXHLevel2X 8 3" xfId="19889"/>
    <cellStyle name="SAPBEXHLevel2X 9" xfId="19890"/>
    <cellStyle name="SAPBEXHLevel2X 9 2" xfId="19891"/>
    <cellStyle name="SAPBEXHLevel2X 9 3" xfId="19892"/>
    <cellStyle name="SAPBEXHLevel2X_05-2011 ASM Template - CAPEX" xfId="19893"/>
    <cellStyle name="SAPBEXHLevel3" xfId="3604"/>
    <cellStyle name="SAPBEXHLevel3 10" xfId="19894"/>
    <cellStyle name="SAPBEXHLevel3 10 2" xfId="19895"/>
    <cellStyle name="SAPBEXHLevel3 10 3" xfId="19896"/>
    <cellStyle name="SAPBEXHLevel3 11" xfId="19897"/>
    <cellStyle name="SAPBEXHLevel3 11 2" xfId="19898"/>
    <cellStyle name="SAPBEXHLevel3 11 3" xfId="19899"/>
    <cellStyle name="SAPBEXHLevel3 12" xfId="19900"/>
    <cellStyle name="SAPBEXHLevel3 12 2" xfId="19901"/>
    <cellStyle name="SAPBEXHLevel3 13" xfId="19902"/>
    <cellStyle name="SAPBEXHLevel3 14" xfId="19903"/>
    <cellStyle name="SAPBEXHLevel3 15" xfId="19904"/>
    <cellStyle name="SAPBEXHLevel3 2" xfId="3605"/>
    <cellStyle name="SAPBEXHLevel3 2 2" xfId="12924"/>
    <cellStyle name="SAPBEXHLevel3 2 2 2" xfId="19905"/>
    <cellStyle name="SAPBEXHLevel3 2 2 2 2" xfId="19906"/>
    <cellStyle name="SAPBEXHLevel3 2 2 2 3" xfId="19907"/>
    <cellStyle name="SAPBEXHLevel3 2 2 3" xfId="19908"/>
    <cellStyle name="SAPBEXHLevel3 2 2 4" xfId="19909"/>
    <cellStyle name="SAPBEXHLevel3 2 3" xfId="12925"/>
    <cellStyle name="SAPBEXHLevel3 2 4" xfId="19910"/>
    <cellStyle name="SAPBEXHLevel3 2 5" xfId="19911"/>
    <cellStyle name="SAPBEXHLevel3 2_2011 Operations Snapshot" xfId="19912"/>
    <cellStyle name="SAPBEXHLevel3 3" xfId="12926"/>
    <cellStyle name="SAPBEXHLevel3 3 2" xfId="12927"/>
    <cellStyle name="SAPBEXHLevel3 3 2 2" xfId="19913"/>
    <cellStyle name="SAPBEXHLevel3 3 2 3" xfId="19914"/>
    <cellStyle name="SAPBEXHLevel3 3 3" xfId="19915"/>
    <cellStyle name="SAPBEXHLevel3 3 4" xfId="19916"/>
    <cellStyle name="SAPBEXHLevel3 3 5" xfId="19917"/>
    <cellStyle name="SAPBEXHLevel3 3_2012 Jan CAP ASM Report" xfId="19918"/>
    <cellStyle name="SAPBEXHLevel3 4" xfId="12928"/>
    <cellStyle name="SAPBEXHLevel3 4 2" xfId="19919"/>
    <cellStyle name="SAPBEXHLevel3 4 2 2" xfId="19920"/>
    <cellStyle name="SAPBEXHLevel3 4 2 3" xfId="19921"/>
    <cellStyle name="SAPBEXHLevel3 4 3" xfId="19922"/>
    <cellStyle name="SAPBEXHLevel3 4 4" xfId="19923"/>
    <cellStyle name="SAPBEXHLevel3 4_2012 Jan CAP ASM Report" xfId="19924"/>
    <cellStyle name="SAPBEXHLevel3 5" xfId="19925"/>
    <cellStyle name="SAPBEXHLevel3 5 2" xfId="19926"/>
    <cellStyle name="SAPBEXHLevel3 5 3" xfId="19927"/>
    <cellStyle name="SAPBEXHLevel3 6" xfId="19928"/>
    <cellStyle name="SAPBEXHLevel3 6 2" xfId="19929"/>
    <cellStyle name="SAPBEXHLevel3 6 2 2" xfId="19930"/>
    <cellStyle name="SAPBEXHLevel3 6 2 3" xfId="19931"/>
    <cellStyle name="SAPBEXHLevel3 6 3" xfId="19932"/>
    <cellStyle name="SAPBEXHLevel3 6 4" xfId="19933"/>
    <cellStyle name="SAPBEXHLevel3 6_2011 Operations Snapshot" xfId="19934"/>
    <cellStyle name="SAPBEXHLevel3 7" xfId="19935"/>
    <cellStyle name="SAPBEXHLevel3 7 2" xfId="19936"/>
    <cellStyle name="SAPBEXHLevel3 7 2 2" xfId="19937"/>
    <cellStyle name="SAPBEXHLevel3 7 2 2 2" xfId="19938"/>
    <cellStyle name="SAPBEXHLevel3 7 2 2 3" xfId="19939"/>
    <cellStyle name="SAPBEXHLevel3 7 2 3" xfId="19940"/>
    <cellStyle name="SAPBEXHLevel3 7 2 4" xfId="19941"/>
    <cellStyle name="SAPBEXHLevel3 7 2_County_Stop_Light_Chart_2012_02" xfId="19942"/>
    <cellStyle name="SAPBEXHLevel3 7 3" xfId="19943"/>
    <cellStyle name="SAPBEXHLevel3 7 4" xfId="19944"/>
    <cellStyle name="SAPBEXHLevel3 7_2012 Operations Snapshot" xfId="19945"/>
    <cellStyle name="SAPBEXHLevel3 8" xfId="19946"/>
    <cellStyle name="SAPBEXHLevel3 8 2" xfId="19947"/>
    <cellStyle name="SAPBEXHLevel3 8 2 2" xfId="19948"/>
    <cellStyle name="SAPBEXHLevel3 8 2 3" xfId="19949"/>
    <cellStyle name="SAPBEXHLevel3 8 3" xfId="19950"/>
    <cellStyle name="SAPBEXHLevel3 8 3 2" xfId="19951"/>
    <cellStyle name="SAPBEXHLevel3 8 3 3" xfId="19952"/>
    <cellStyle name="SAPBEXHLevel3 8 4" xfId="19953"/>
    <cellStyle name="SAPBEXHLevel3 8 5" xfId="19954"/>
    <cellStyle name="SAPBEXHLevel3 8_VarX" xfId="19955"/>
    <cellStyle name="SAPBEXHLevel3 9" xfId="19956"/>
    <cellStyle name="SAPBEXHLevel3 9 2" xfId="19957"/>
    <cellStyle name="SAPBEXHLevel3 9 2 2" xfId="19958"/>
    <cellStyle name="SAPBEXHLevel3 9 2 3" xfId="19959"/>
    <cellStyle name="SAPBEXHLevel3 9 3" xfId="19960"/>
    <cellStyle name="SAPBEXHLevel3 9 4" xfId="19961"/>
    <cellStyle name="SAPBEXHLevel3_05-2011 ASM Template - CAPEX" xfId="19962"/>
    <cellStyle name="SAPBEXHLevel3X" xfId="3606"/>
    <cellStyle name="SAPBEXHLevel3X 10" xfId="19963"/>
    <cellStyle name="SAPBEXHLevel3X 10 2" xfId="19964"/>
    <cellStyle name="SAPBEXHLevel3X 10 3" xfId="19965"/>
    <cellStyle name="SAPBEXHLevel3X 11" xfId="19966"/>
    <cellStyle name="SAPBEXHLevel3X 11 2" xfId="19967"/>
    <cellStyle name="SAPBEXHLevel3X 11 3" xfId="19968"/>
    <cellStyle name="SAPBEXHLevel3X 12" xfId="19969"/>
    <cellStyle name="SAPBEXHLevel3X 12 2" xfId="19970"/>
    <cellStyle name="SAPBEXHLevel3X 12 3" xfId="19971"/>
    <cellStyle name="SAPBEXHLevel3X 13" xfId="19972"/>
    <cellStyle name="SAPBEXHLevel3X 13 2" xfId="19973"/>
    <cellStyle name="SAPBEXHLevel3X 13 3" xfId="19974"/>
    <cellStyle name="SAPBEXHLevel3X 14" xfId="19975"/>
    <cellStyle name="SAPBEXHLevel3X 14 2" xfId="19976"/>
    <cellStyle name="SAPBEXHLevel3X 14 3" xfId="19977"/>
    <cellStyle name="SAPBEXHLevel3X 15" xfId="19978"/>
    <cellStyle name="SAPBEXHLevel3X 15 2" xfId="19979"/>
    <cellStyle name="SAPBEXHLevel3X 15 3" xfId="19980"/>
    <cellStyle name="SAPBEXHLevel3X 16" xfId="19981"/>
    <cellStyle name="SAPBEXHLevel3X 16 2" xfId="19982"/>
    <cellStyle name="SAPBEXHLevel3X 16 3" xfId="19983"/>
    <cellStyle name="SAPBEXHLevel3X 17" xfId="19984"/>
    <cellStyle name="SAPBEXHLevel3X 17 2" xfId="19985"/>
    <cellStyle name="SAPBEXHLevel3X 18" xfId="19986"/>
    <cellStyle name="SAPBEXHLevel3X 19" xfId="19987"/>
    <cellStyle name="SAPBEXHLevel3X 2" xfId="3607"/>
    <cellStyle name="SAPBEXHLevel3X 2 2" xfId="12929"/>
    <cellStyle name="SAPBEXHLevel3X 2 2 2" xfId="19988"/>
    <cellStyle name="SAPBEXHLevel3X 2 2 3" xfId="19989"/>
    <cellStyle name="SAPBEXHLevel3X 2 3" xfId="12930"/>
    <cellStyle name="SAPBEXHLevel3X 2 4" xfId="19990"/>
    <cellStyle name="SAPBEXHLevel3X 2 5" xfId="19991"/>
    <cellStyle name="SAPBEXHLevel3X 2_2012 Jan CAP ASM Report" xfId="19992"/>
    <cellStyle name="SAPBEXHLevel3X 3" xfId="12931"/>
    <cellStyle name="SAPBEXHLevel3X 3 2" xfId="12932"/>
    <cellStyle name="SAPBEXHLevel3X 3 2 2" xfId="19993"/>
    <cellStyle name="SAPBEXHLevel3X 3 2 3" xfId="19994"/>
    <cellStyle name="SAPBEXHLevel3X 3 3" xfId="19995"/>
    <cellStyle name="SAPBEXHLevel3X 3 4" xfId="19996"/>
    <cellStyle name="SAPBEXHLevel3X 3 5" xfId="19997"/>
    <cellStyle name="SAPBEXHLevel3X 3_2012 Jan CAP ASM Report" xfId="19998"/>
    <cellStyle name="SAPBEXHLevel3X 4" xfId="12933"/>
    <cellStyle name="SAPBEXHLevel3X 4 2" xfId="19999"/>
    <cellStyle name="SAPBEXHLevel3X 4 2 2" xfId="20000"/>
    <cellStyle name="SAPBEXHLevel3X 4 2 3" xfId="20001"/>
    <cellStyle name="SAPBEXHLevel3X 4 3" xfId="20002"/>
    <cellStyle name="SAPBEXHLevel3X 4 4" xfId="20003"/>
    <cellStyle name="SAPBEXHLevel3X 4 5" xfId="20004"/>
    <cellStyle name="SAPBEXHLevel3X 4_2012 Jan CAP ASM Report" xfId="20005"/>
    <cellStyle name="SAPBEXHLevel3X 5" xfId="20006"/>
    <cellStyle name="SAPBEXHLevel3X 5 2" xfId="20007"/>
    <cellStyle name="SAPBEXHLevel3X 5 3" xfId="20008"/>
    <cellStyle name="SAPBEXHLevel3X 6" xfId="20009"/>
    <cellStyle name="SAPBEXHLevel3X 6 2" xfId="20010"/>
    <cellStyle name="SAPBEXHLevel3X 6 3" xfId="20011"/>
    <cellStyle name="SAPBEXHLevel3X 7" xfId="20012"/>
    <cellStyle name="SAPBEXHLevel3X 7 2" xfId="20013"/>
    <cellStyle name="SAPBEXHLevel3X 7 3" xfId="20014"/>
    <cellStyle name="SAPBEXHLevel3X 8" xfId="20015"/>
    <cellStyle name="SAPBEXHLevel3X 8 2" xfId="20016"/>
    <cellStyle name="SAPBEXHLevel3X 8 3" xfId="20017"/>
    <cellStyle name="SAPBEXHLevel3X 9" xfId="20018"/>
    <cellStyle name="SAPBEXHLevel3X 9 2" xfId="20019"/>
    <cellStyle name="SAPBEXHLevel3X 9 3" xfId="20020"/>
    <cellStyle name="SAPBEXHLevel3X_05-2011 ASM Template - CAPEX" xfId="20021"/>
    <cellStyle name="SAPBEXinputData" xfId="3608"/>
    <cellStyle name="SAPBEXinputData 10" xfId="20022"/>
    <cellStyle name="SAPBEXinputData 11" xfId="20023"/>
    <cellStyle name="SAPBEXinputData 12" xfId="20024"/>
    <cellStyle name="SAPBEXinputData 13" xfId="20025"/>
    <cellStyle name="SAPBEXinputData 14" xfId="20026"/>
    <cellStyle name="SAPBEXinputData 15" xfId="20027"/>
    <cellStyle name="SAPBEXinputData 16" xfId="20028"/>
    <cellStyle name="SAPBEXinputData 17" xfId="20029"/>
    <cellStyle name="SAPBEXinputData 18" xfId="20030"/>
    <cellStyle name="SAPBEXinputData 2" xfId="3609"/>
    <cellStyle name="SAPBEXinputData 2 2" xfId="12934"/>
    <cellStyle name="SAPBEXinputData 2 3" xfId="12935"/>
    <cellStyle name="SAPBEXinputData 2_2012 Jan CAP ASM Report" xfId="20031"/>
    <cellStyle name="SAPBEXinputData 3" xfId="12936"/>
    <cellStyle name="SAPBEXinputData 3 2" xfId="12937"/>
    <cellStyle name="SAPBEXinputData 3 3" xfId="20032"/>
    <cellStyle name="SAPBEXinputData 3_2012 Jan CAP ASM Report" xfId="20033"/>
    <cellStyle name="SAPBEXinputData 4" xfId="12938"/>
    <cellStyle name="SAPBEXinputData 4 2" xfId="20034"/>
    <cellStyle name="SAPBEXinputData 4 3" xfId="20035"/>
    <cellStyle name="SAPBEXinputData 5" xfId="20036"/>
    <cellStyle name="SAPBEXinputData 6" xfId="20037"/>
    <cellStyle name="SAPBEXinputData 7" xfId="20038"/>
    <cellStyle name="SAPBEXinputData 8" xfId="20039"/>
    <cellStyle name="SAPBEXinputData 9" xfId="20040"/>
    <cellStyle name="SAPBEXinputData_05-2011 ASM Template - CAPEX" xfId="20041"/>
    <cellStyle name="SAPBEXItemHeader" xfId="12939"/>
    <cellStyle name="SAPBEXItemHeader 2" xfId="20042"/>
    <cellStyle name="SAPBEXItemHeader 2 2" xfId="20043"/>
    <cellStyle name="SAPBEXresData" xfId="3610"/>
    <cellStyle name="SAPBEXresData 2" xfId="12940"/>
    <cellStyle name="SAPBEXresData 2 2" xfId="20044"/>
    <cellStyle name="SAPBEXresData 2 3" xfId="20045"/>
    <cellStyle name="SAPBEXresData 3" xfId="12941"/>
    <cellStyle name="SAPBEXresData 3 2" xfId="20046"/>
    <cellStyle name="SAPBEXresData_2011 OM ASM Report" xfId="20047"/>
    <cellStyle name="SAPBEXresDataEmph" xfId="3611"/>
    <cellStyle name="SAPBEXresDataEmph 2" xfId="12942"/>
    <cellStyle name="SAPBEXresDataEmph 2 2" xfId="20048"/>
    <cellStyle name="SAPBEXresDataEmph 2 3" xfId="20049"/>
    <cellStyle name="SAPBEXresDataEmph 3" xfId="12943"/>
    <cellStyle name="SAPBEXresDataEmph 3 2" xfId="20050"/>
    <cellStyle name="SAPBEXresDataEmph_2011 OM ASM Report" xfId="20051"/>
    <cellStyle name="SAPBEXresItem" xfId="3612"/>
    <cellStyle name="SAPBEXresItem 2" xfId="12944"/>
    <cellStyle name="SAPBEXresItem 2 2" xfId="20052"/>
    <cellStyle name="SAPBEXresItem 2 2 2" xfId="20053"/>
    <cellStyle name="SAPBEXresItem 2 2 3" xfId="20054"/>
    <cellStyle name="SAPBEXresItem 2 3" xfId="20055"/>
    <cellStyle name="SAPBEXresItem 2 4" xfId="20056"/>
    <cellStyle name="SAPBEXresItem 3" xfId="12945"/>
    <cellStyle name="SAPBEXresItem 3 2" xfId="20057"/>
    <cellStyle name="SAPBEXresItem_2011 OM ASM Report" xfId="20058"/>
    <cellStyle name="SAPBEXresItemX" xfId="3613"/>
    <cellStyle name="SAPBEXresItemX 2" xfId="12946"/>
    <cellStyle name="SAPBEXresItemX 2 2" xfId="20059"/>
    <cellStyle name="SAPBEXresItemX 2 2 2" xfId="20060"/>
    <cellStyle name="SAPBEXresItemX 2 2 3" xfId="20061"/>
    <cellStyle name="SAPBEXresItemX 2 3" xfId="20062"/>
    <cellStyle name="SAPBEXresItemX 2 4" xfId="20063"/>
    <cellStyle name="SAPBEXresItemX 3" xfId="12947"/>
    <cellStyle name="SAPBEXresItemX 3 2" xfId="20064"/>
    <cellStyle name="SAPBEXresItemX_2011 OM ASM Report" xfId="20065"/>
    <cellStyle name="SAPBEXstdData" xfId="3614"/>
    <cellStyle name="SAPBEXstdData 2" xfId="12948"/>
    <cellStyle name="SAPBEXstdData 2 2" xfId="20066"/>
    <cellStyle name="SAPBEXstdData 2 3" xfId="20067"/>
    <cellStyle name="SAPBEXstdData 3" xfId="12949"/>
    <cellStyle name="SAPBEXstdData 3 2" xfId="20068"/>
    <cellStyle name="SAPBEXstdData 4" xfId="12950"/>
    <cellStyle name="SAPBEXstdData_2011 June O&amp;M and Capital Snapshot_Prelim" xfId="20069"/>
    <cellStyle name="SAPBEXstdDataEmph" xfId="3615"/>
    <cellStyle name="SAPBEXstdDataEmph 2" xfId="12951"/>
    <cellStyle name="SAPBEXstdDataEmph 2 2" xfId="20070"/>
    <cellStyle name="SAPBEXstdDataEmph 2 3" xfId="20071"/>
    <cellStyle name="SAPBEXstdDataEmph 3" xfId="12952"/>
    <cellStyle name="SAPBEXstdDataEmph 3 2" xfId="20072"/>
    <cellStyle name="SAPBEXstdDataEmph_2011 OM ASM Report" xfId="20073"/>
    <cellStyle name="SAPBEXstdItem" xfId="3616"/>
    <cellStyle name="SAPBEXstdItem 2" xfId="3617"/>
    <cellStyle name="SAPBEXstdItem 2 2" xfId="3618"/>
    <cellStyle name="SAPBEXstdItem 2 2 2" xfId="12953"/>
    <cellStyle name="SAPBEXstdItem 2 2 3" xfId="12954"/>
    <cellStyle name="SAPBEXstdItem 2 3" xfId="12955"/>
    <cellStyle name="SAPBEXstdItem 2 4" xfId="12956"/>
    <cellStyle name="SAPBEXstdItem 3" xfId="3619"/>
    <cellStyle name="SAPBEXstdItem 3 2" xfId="3620"/>
    <cellStyle name="SAPBEXstdItem 3 2 2" xfId="12957"/>
    <cellStyle name="SAPBEXstdItem 3 2 3" xfId="12958"/>
    <cellStyle name="SAPBEXstdItem 3 3" xfId="3621"/>
    <cellStyle name="SAPBEXstdItem 3 3 2" xfId="12959"/>
    <cellStyle name="SAPBEXstdItem 3 3 3" xfId="12960"/>
    <cellStyle name="SAPBEXstdItem 3 4" xfId="3622"/>
    <cellStyle name="SAPBEXstdItem 3 4 2" xfId="12961"/>
    <cellStyle name="SAPBEXstdItem 3 4 3" xfId="12962"/>
    <cellStyle name="SAPBEXstdItem 3 5" xfId="12963"/>
    <cellStyle name="SAPBEXstdItem 4" xfId="3623"/>
    <cellStyle name="SAPBEXstdItem 4 2" xfId="12964"/>
    <cellStyle name="SAPBEXstdItem 4 3" xfId="12965"/>
    <cellStyle name="SAPBEXstdItem 5" xfId="12966"/>
    <cellStyle name="SAPBEXstdItem 6" xfId="12967"/>
    <cellStyle name="SAPBEXstdItem 7" xfId="12968"/>
    <cellStyle name="SAPBEXstdItem 8" xfId="12969"/>
    <cellStyle name="SAPBEXstdItem_2011 June O&amp;M and Capital Snapshot_Prelim" xfId="20074"/>
    <cellStyle name="SAPBEXstdItemX" xfId="3624"/>
    <cellStyle name="SAPBEXstdItemX 2" xfId="3625"/>
    <cellStyle name="SAPBEXstdItemX 2 2" xfId="3626"/>
    <cellStyle name="SAPBEXstdItemX 2 2 2" xfId="12970"/>
    <cellStyle name="SAPBEXstdItemX 2 2 3" xfId="12971"/>
    <cellStyle name="SAPBEXstdItemX 2 3" xfId="12972"/>
    <cellStyle name="SAPBEXstdItemX 2 4" xfId="12973"/>
    <cellStyle name="SAPBEXstdItemX 3" xfId="3627"/>
    <cellStyle name="SAPBEXstdItemX 3 2" xfId="3628"/>
    <cellStyle name="SAPBEXstdItemX 3 2 2" xfId="12974"/>
    <cellStyle name="SAPBEXstdItemX 3 2 3" xfId="12975"/>
    <cellStyle name="SAPBEXstdItemX 3 3" xfId="3629"/>
    <cellStyle name="SAPBEXstdItemX 3 3 2" xfId="12976"/>
    <cellStyle name="SAPBEXstdItemX 3 3 3" xfId="12977"/>
    <cellStyle name="SAPBEXstdItemX 3 4" xfId="3630"/>
    <cellStyle name="SAPBEXstdItemX 3 4 2" xfId="12978"/>
    <cellStyle name="SAPBEXstdItemX 3 4 3" xfId="12979"/>
    <cellStyle name="SAPBEXstdItemX 3 5" xfId="12980"/>
    <cellStyle name="SAPBEXstdItemX 4" xfId="3631"/>
    <cellStyle name="SAPBEXstdItemX 4 2" xfId="12981"/>
    <cellStyle name="SAPBEXstdItemX 4 3" xfId="12982"/>
    <cellStyle name="SAPBEXstdItemX 5" xfId="12983"/>
    <cellStyle name="SAPBEXstdItemX 6" xfId="12984"/>
    <cellStyle name="SAPBEXstdItemX 7" xfId="12985"/>
    <cellStyle name="SAPBEXstdItemX 8" xfId="12986"/>
    <cellStyle name="SAPBEXstdItemX_2011 OM ASM Report" xfId="20075"/>
    <cellStyle name="SAPBEXtitle" xfId="3632"/>
    <cellStyle name="SAPBEXtitle 2" xfId="12987"/>
    <cellStyle name="SAPBEXtitle 3" xfId="12988"/>
    <cellStyle name="SAPBEXtitle 3 2" xfId="20076"/>
    <cellStyle name="SAPBEXtitle 3 3" xfId="20077"/>
    <cellStyle name="SAPBEXtitle 3 4" xfId="20078"/>
    <cellStyle name="SAPBEXtitle 4" xfId="20079"/>
    <cellStyle name="SAPBEXtitle 4 2" xfId="20080"/>
    <cellStyle name="SAPBEXtitle_05-2011 ASM Template - CAPEX" xfId="20081"/>
    <cellStyle name="SAPBEXunassignedItem" xfId="12989"/>
    <cellStyle name="SAPBEXunassignedItem 2" xfId="20082"/>
    <cellStyle name="SAPBEXunassignedItem 2 2" xfId="20083"/>
    <cellStyle name="SAPBEXunassignedItem 2 3" xfId="20084"/>
    <cellStyle name="SAPBEXunassignedItem 3" xfId="20085"/>
    <cellStyle name="SAPBEXunassignedItem 3 2" xfId="20086"/>
    <cellStyle name="SAPBEXunassignedItem_2011 OM ASM Report  (2)" xfId="20087"/>
    <cellStyle name="SAPBEXundefined" xfId="3633"/>
    <cellStyle name="SAPBEXundefined 2" xfId="12990"/>
    <cellStyle name="SAPBEXundefined 2 2" xfId="20088"/>
    <cellStyle name="SAPBEXundefined 2 3" xfId="20089"/>
    <cellStyle name="SAPBEXundefined 3" xfId="12991"/>
    <cellStyle name="SAPBEXundefined 3 2" xfId="20090"/>
    <cellStyle name="SAPBEXundefined_2011 OM ASM Report" xfId="20091"/>
    <cellStyle name="SAPBorder" xfId="20215"/>
    <cellStyle name="SAPDataCell" xfId="20198"/>
    <cellStyle name="SAPDataTotalCell" xfId="20199"/>
    <cellStyle name="SAPDimensionCell" xfId="20197"/>
    <cellStyle name="SAPEditableDataCell" xfId="20200"/>
    <cellStyle name="SAPEditableDataTotalCell" xfId="20203"/>
    <cellStyle name="SAPEmphasized" xfId="20223"/>
    <cellStyle name="SAPEmphasizedEditableDataCell" xfId="20225"/>
    <cellStyle name="SAPEmphasizedEditableDataTotalCell" xfId="20226"/>
    <cellStyle name="SAPEmphasizedLockedDataCell" xfId="20229"/>
    <cellStyle name="SAPEmphasizedLockedDataTotalCell" xfId="20230"/>
    <cellStyle name="SAPEmphasizedReadonlyDataCell" xfId="20227"/>
    <cellStyle name="SAPEmphasizedReadonlyDataTotalCell" xfId="20228"/>
    <cellStyle name="SAPEmphasizedTotal" xfId="20224"/>
    <cellStyle name="SAPExceptionLevel1" xfId="20206"/>
    <cellStyle name="SAPExceptionLevel2" xfId="20207"/>
    <cellStyle name="SAPExceptionLevel3" xfId="20208"/>
    <cellStyle name="SAPExceptionLevel4" xfId="20209"/>
    <cellStyle name="SAPExceptionLevel5" xfId="20210"/>
    <cellStyle name="SAPExceptionLevel6" xfId="20211"/>
    <cellStyle name="SAPExceptionLevel7" xfId="20212"/>
    <cellStyle name="SAPExceptionLevel8" xfId="20213"/>
    <cellStyle name="SAPExceptionLevel9" xfId="20214"/>
    <cellStyle name="SAPHierarchyCell0" xfId="20218"/>
    <cellStyle name="SAPHierarchyCell1" xfId="20219"/>
    <cellStyle name="SAPHierarchyCell2" xfId="20220"/>
    <cellStyle name="SAPHierarchyCell3" xfId="20221"/>
    <cellStyle name="SAPHierarchyCell4" xfId="20222"/>
    <cellStyle name="SAPLockedDataCell" xfId="20202"/>
    <cellStyle name="SAPLockedDataTotalCell" xfId="20205"/>
    <cellStyle name="SAPMemberCell" xfId="20216"/>
    <cellStyle name="SAPMemberTotalCell" xfId="20217"/>
    <cellStyle name="SAPReadonlyDataCell" xfId="20201"/>
    <cellStyle name="SAPReadonlyDataTotalCell" xfId="20204"/>
    <cellStyle name="shade" xfId="3634"/>
    <cellStyle name="shade 10" xfId="20092"/>
    <cellStyle name="shade 2" xfId="3635"/>
    <cellStyle name="shade 2 2" xfId="3636"/>
    <cellStyle name="shade 2 2 2" xfId="12992"/>
    <cellStyle name="shade 2 2 3" xfId="12993"/>
    <cellStyle name="shade 2 3" xfId="12994"/>
    <cellStyle name="shade 2 4" xfId="12995"/>
    <cellStyle name="shade 3" xfId="3637"/>
    <cellStyle name="shade 3 2" xfId="3638"/>
    <cellStyle name="shade 3 2 2" xfId="12996"/>
    <cellStyle name="shade 3 2 3" xfId="12997"/>
    <cellStyle name="shade 3 3" xfId="3639"/>
    <cellStyle name="shade 3 3 2" xfId="12998"/>
    <cellStyle name="shade 3 3 3" xfId="12999"/>
    <cellStyle name="shade 3 4" xfId="3640"/>
    <cellStyle name="shade 3 4 2" xfId="13000"/>
    <cellStyle name="shade 3 4 3" xfId="13001"/>
    <cellStyle name="shade 4" xfId="3641"/>
    <cellStyle name="shade 4 2" xfId="13002"/>
    <cellStyle name="shade 4 3" xfId="13003"/>
    <cellStyle name="shade 4_2011 Operations Snapshot" xfId="20093"/>
    <cellStyle name="shade 5" xfId="13004"/>
    <cellStyle name="shade 5 2" xfId="20094"/>
    <cellStyle name="shade 5 2 2" xfId="20095"/>
    <cellStyle name="shade 5 2_County_Stop_Light_Chart_2012_02" xfId="20096"/>
    <cellStyle name="shade 5_2012 Operations Snapshot" xfId="20097"/>
    <cellStyle name="shade 6" xfId="13005"/>
    <cellStyle name="shade 6 2" xfId="20098"/>
    <cellStyle name="shade 6_County_Stop_Light_Chart_2012_02" xfId="20099"/>
    <cellStyle name="shade 7" xfId="13006"/>
    <cellStyle name="shade 7 2" xfId="20100"/>
    <cellStyle name="shade 7_County_Stop_Light_Chart_2012_02" xfId="20101"/>
    <cellStyle name="shade 8" xfId="20102"/>
    <cellStyle name="shade 9" xfId="20103"/>
    <cellStyle name="shade_2011 OM ASM Report" xfId="20104"/>
    <cellStyle name="Sheet Title" xfId="3642"/>
    <cellStyle name="Single Accounting" xfId="20105"/>
    <cellStyle name="std" xfId="20106"/>
    <cellStyle name="StmtTtl1" xfId="3643"/>
    <cellStyle name="StmtTtl1 2" xfId="3644"/>
    <cellStyle name="StmtTtl1 2 2" xfId="3645"/>
    <cellStyle name="StmtTtl1 2 3" xfId="3646"/>
    <cellStyle name="StmtTtl1 2 4" xfId="13007"/>
    <cellStyle name="StmtTtl1 3" xfId="3647"/>
    <cellStyle name="StmtTtl1 3 2" xfId="3648"/>
    <cellStyle name="StmtTtl1 3 3" xfId="3649"/>
    <cellStyle name="StmtTtl1 3 4" xfId="13008"/>
    <cellStyle name="StmtTtl1 4" xfId="3650"/>
    <cellStyle name="StmtTtl1 4 2" xfId="3651"/>
    <cellStyle name="StmtTtl1 4 3" xfId="3652"/>
    <cellStyle name="StmtTtl1 4 4" xfId="13009"/>
    <cellStyle name="StmtTtl1 5" xfId="3653"/>
    <cellStyle name="StmtTtl1 5 2" xfId="13010"/>
    <cellStyle name="StmtTtl1 6" xfId="13011"/>
    <cellStyle name="StmtTtl1 6 2" xfId="13012"/>
    <cellStyle name="StmtTtl1 7" xfId="13013"/>
    <cellStyle name="StmtTtl1 8" xfId="13014"/>
    <cellStyle name="StmtTtl1_(C) WHE Proforma with ITC cash grant 10 Yr Amort_for deferral_102809" xfId="3654"/>
    <cellStyle name="StmtTtl2" xfId="3655"/>
    <cellStyle name="StmtTtl2 2" xfId="13015"/>
    <cellStyle name="StmtTtl2 2 2" xfId="13016"/>
    <cellStyle name="StmtTtl2 3" xfId="13017"/>
    <cellStyle name="StmtTtl2 3 2" xfId="13018"/>
    <cellStyle name="StmtTtl2 4" xfId="13019"/>
    <cellStyle name="StmtTtl2 5" xfId="13020"/>
    <cellStyle name="StmtTtl2 6" xfId="13021"/>
    <cellStyle name="StmtTtl2 7" xfId="13022"/>
    <cellStyle name="StmtTtl2 8" xfId="13023"/>
    <cellStyle name="StmtTtl2 9" xfId="13024"/>
    <cellStyle name="StmtTtl2_4.32E Depreciation Study Robs file" xfId="13025"/>
    <cellStyle name="STYL1 - Style1" xfId="3656"/>
    <cellStyle name="STYL1 - Style1 2" xfId="13026"/>
    <cellStyle name="Style 1" xfId="3657"/>
    <cellStyle name="Style 1 10" xfId="13027"/>
    <cellStyle name="Style 1 11" xfId="13028"/>
    <cellStyle name="Style 1 2" xfId="3658"/>
    <cellStyle name="Style 1 2 2" xfId="3659"/>
    <cellStyle name="Style 1 2 2 2" xfId="13029"/>
    <cellStyle name="Style 1 2 2 3" xfId="13030"/>
    <cellStyle name="Style 1 2 3" xfId="13031"/>
    <cellStyle name="Style 1 2 4" xfId="13032"/>
    <cellStyle name="Style 1 2 5" xfId="13033"/>
    <cellStyle name="Style 1 2 6" xfId="13034"/>
    <cellStyle name="Style 1 2_Chelan PUD Power Costs (8-10)" xfId="13035"/>
    <cellStyle name="Style 1 3" xfId="3660"/>
    <cellStyle name="Style 1 3 2" xfId="3661"/>
    <cellStyle name="Style 1 3 2 2" xfId="13036"/>
    <cellStyle name="Style 1 3 2 3" xfId="13037"/>
    <cellStyle name="Style 1 3 2 4" xfId="13038"/>
    <cellStyle name="Style 1 3 3" xfId="13039"/>
    <cellStyle name="Style 1 3 3 2" xfId="13040"/>
    <cellStyle name="Style 1 3 4" xfId="13041"/>
    <cellStyle name="Style 1 3 5" xfId="13042"/>
    <cellStyle name="Style 1 4" xfId="3662"/>
    <cellStyle name="Style 1 4 2" xfId="3663"/>
    <cellStyle name="Style 1 4 2 2" xfId="13043"/>
    <cellStyle name="Style 1 4 2 3" xfId="13044"/>
    <cellStyle name="Style 1 4 3" xfId="13045"/>
    <cellStyle name="Style 1 4 4" xfId="13046"/>
    <cellStyle name="Style 1 5" xfId="3664"/>
    <cellStyle name="Style 1 5 2" xfId="3665"/>
    <cellStyle name="Style 1 5 2 2" xfId="13047"/>
    <cellStyle name="Style 1 5 2 3" xfId="13048"/>
    <cellStyle name="Style 1 5 3" xfId="13049"/>
    <cellStyle name="Style 1 5 4" xfId="13050"/>
    <cellStyle name="Style 1 6" xfId="3666"/>
    <cellStyle name="Style 1 6 2" xfId="3667"/>
    <cellStyle name="Style 1 6 2 2" xfId="13051"/>
    <cellStyle name="Style 1 6 2 3" xfId="13052"/>
    <cellStyle name="Style 1 6 2 4" xfId="13053"/>
    <cellStyle name="Style 1 6 3" xfId="13054"/>
    <cellStyle name="Style 1 6 3 2" xfId="13055"/>
    <cellStyle name="Style 1 6 4" xfId="13056"/>
    <cellStyle name="Style 1 6 4 2" xfId="13057"/>
    <cellStyle name="Style 1 6 5" xfId="13058"/>
    <cellStyle name="Style 1 6 5 2" xfId="13059"/>
    <cellStyle name="Style 1 6 6" xfId="13060"/>
    <cellStyle name="Style 1 6 7" xfId="13061"/>
    <cellStyle name="Style 1 7" xfId="13062"/>
    <cellStyle name="Style 1 8" xfId="13063"/>
    <cellStyle name="Style 1 9" xfId="13064"/>
    <cellStyle name="Style 1_ Price Inputs" xfId="13065"/>
    <cellStyle name="Style 21" xfId="13066"/>
    <cellStyle name="Style 22" xfId="13067"/>
    <cellStyle name="Style 23" xfId="13068"/>
    <cellStyle name="Style 24" xfId="13069"/>
    <cellStyle name="Style 25" xfId="13070"/>
    <cellStyle name="Style 26" xfId="13071"/>
    <cellStyle name="Style 27" xfId="13072"/>
    <cellStyle name="Style 28" xfId="13073"/>
    <cellStyle name="Style 29" xfId="13074"/>
    <cellStyle name="Style 30" xfId="13075"/>
    <cellStyle name="Style 31" xfId="13076"/>
    <cellStyle name="Style 32" xfId="13077"/>
    <cellStyle name="Style 33" xfId="13078"/>
    <cellStyle name="Style 34" xfId="13079"/>
    <cellStyle name="Style 35" xfId="13080"/>
    <cellStyle name="Style 36" xfId="13081"/>
    <cellStyle name="Style 39" xfId="13082"/>
    <cellStyle name="STYLE1" xfId="13083"/>
    <cellStyle name="STYLE2" xfId="13084"/>
    <cellStyle name="STYLE3" xfId="13085"/>
    <cellStyle name="STYLE4" xfId="20107"/>
    <cellStyle name="STYLE5" xfId="20108"/>
    <cellStyle name="sub-tl - Style3" xfId="13086"/>
    <cellStyle name="subtot - Style5" xfId="13087"/>
    <cellStyle name="Subtotal" xfId="3668"/>
    <cellStyle name="Sub-total" xfId="10"/>
    <cellStyle name="Subtotal 2" xfId="13088"/>
    <cellStyle name="Sub-total 2" xfId="13089"/>
    <cellStyle name="Subtotal 3" xfId="13090"/>
    <cellStyle name="Sub-total 3" xfId="13091"/>
    <cellStyle name="Table Title" xfId="20109"/>
    <cellStyle name="taples Plaza" xfId="13092"/>
    <cellStyle name="Test" xfId="13093"/>
    <cellStyle name="Text" xfId="20110"/>
    <cellStyle name="Text 2" xfId="20111"/>
    <cellStyle name="Tickmark" xfId="13094"/>
    <cellStyle name="Times 10" xfId="20112"/>
    <cellStyle name="Times 12" xfId="20113"/>
    <cellStyle name="Title 10" xfId="13095"/>
    <cellStyle name="Title 11" xfId="13096"/>
    <cellStyle name="Title 12" xfId="13097"/>
    <cellStyle name="Title 13" xfId="13098"/>
    <cellStyle name="Title 14" xfId="13099"/>
    <cellStyle name="Title 15" xfId="13100"/>
    <cellStyle name="Title 16" xfId="13101"/>
    <cellStyle name="Title 17" xfId="13102"/>
    <cellStyle name="Title 18" xfId="13103"/>
    <cellStyle name="Title 19" xfId="13104"/>
    <cellStyle name="Title 2" xfId="3669"/>
    <cellStyle name="Title 2 2" xfId="3670"/>
    <cellStyle name="Title 2 2 2" xfId="13105"/>
    <cellStyle name="Title 2 3" xfId="13106"/>
    <cellStyle name="Title 20" xfId="13107"/>
    <cellStyle name="Title 21" xfId="13108"/>
    <cellStyle name="Title 22" xfId="13109"/>
    <cellStyle name="Title 23" xfId="13110"/>
    <cellStyle name="Title 24" xfId="13111"/>
    <cellStyle name="Title 25" xfId="13112"/>
    <cellStyle name="Title 26" xfId="13113"/>
    <cellStyle name="Title 27" xfId="13114"/>
    <cellStyle name="Title 28" xfId="13115"/>
    <cellStyle name="Title 29" xfId="13116"/>
    <cellStyle name="Title 3" xfId="3671"/>
    <cellStyle name="Title 3 2" xfId="3672"/>
    <cellStyle name="Title 3 3" xfId="13117"/>
    <cellStyle name="Title 3 4" xfId="13118"/>
    <cellStyle name="Title 30" xfId="13119"/>
    <cellStyle name="Title 31" xfId="13120"/>
    <cellStyle name="Title 32" xfId="13121"/>
    <cellStyle name="Title 33" xfId="13122"/>
    <cellStyle name="Title 34" xfId="13123"/>
    <cellStyle name="Title 35" xfId="13124"/>
    <cellStyle name="Title 36" xfId="13125"/>
    <cellStyle name="Title 37" xfId="13126"/>
    <cellStyle name="Title 38" xfId="13127"/>
    <cellStyle name="Title 39" xfId="13128"/>
    <cellStyle name="Title 4" xfId="13129"/>
    <cellStyle name="Title 40" xfId="13130"/>
    <cellStyle name="Title 41" xfId="13131"/>
    <cellStyle name="Title 42" xfId="13132"/>
    <cellStyle name="Title 43" xfId="13133"/>
    <cellStyle name="Title 44" xfId="13134"/>
    <cellStyle name="Title 45" xfId="13135"/>
    <cellStyle name="Title 46" xfId="13136"/>
    <cellStyle name="Title 47" xfId="13137"/>
    <cellStyle name="Title 48" xfId="13138"/>
    <cellStyle name="Title 49" xfId="13139"/>
    <cellStyle name="Title 5" xfId="13140"/>
    <cellStyle name="Title 50" xfId="13141"/>
    <cellStyle name="Title 51" xfId="13142"/>
    <cellStyle name="Title 52" xfId="13143"/>
    <cellStyle name="Title 53" xfId="13144"/>
    <cellStyle name="Title 54" xfId="13145"/>
    <cellStyle name="Title 55" xfId="13146"/>
    <cellStyle name="Title 56" xfId="13147"/>
    <cellStyle name="Title 57" xfId="13148"/>
    <cellStyle name="Title 58" xfId="13149"/>
    <cellStyle name="Title 59" xfId="13150"/>
    <cellStyle name="Title 6" xfId="13151"/>
    <cellStyle name="Title 60" xfId="13152"/>
    <cellStyle name="Title 61" xfId="13153"/>
    <cellStyle name="Title 62" xfId="13154"/>
    <cellStyle name="Title 63" xfId="13155"/>
    <cellStyle name="Title 64" xfId="13156"/>
    <cellStyle name="Title 7" xfId="13157"/>
    <cellStyle name="Title 8" xfId="13158"/>
    <cellStyle name="Title 9" xfId="13159"/>
    <cellStyle name="Title: - Style3" xfId="13160"/>
    <cellStyle name="Title: - Style4" xfId="13161"/>
    <cellStyle name="Title: Major" xfId="2"/>
    <cellStyle name="Title: Major 2" xfId="13162"/>
    <cellStyle name="Title: Major 3" xfId="13163"/>
    <cellStyle name="Title: Minor" xfId="3"/>
    <cellStyle name="Title: Minor 2" xfId="3673"/>
    <cellStyle name="Title: Minor 3" xfId="13164"/>
    <cellStyle name="Title: Minor_Electric Rev Req Model (2009 GRC) Rebuttal" xfId="13165"/>
    <cellStyle name="Title: Worksheet" xfId="8"/>
    <cellStyle name="Title: Worksheet 2" xfId="13166"/>
    <cellStyle name="Total 10" xfId="13167"/>
    <cellStyle name="Total 11" xfId="13168"/>
    <cellStyle name="Total 12" xfId="13169"/>
    <cellStyle name="Total 13" xfId="13170"/>
    <cellStyle name="Total 14" xfId="13171"/>
    <cellStyle name="Total 15" xfId="13172"/>
    <cellStyle name="Total 16" xfId="13173"/>
    <cellStyle name="Total 17" xfId="13174"/>
    <cellStyle name="Total 18" xfId="13175"/>
    <cellStyle name="Total 19" xfId="13176"/>
    <cellStyle name="Total 2" xfId="3674"/>
    <cellStyle name="Total 2 2" xfId="3675"/>
    <cellStyle name="Total 2 2 2" xfId="13177"/>
    <cellStyle name="Total 2 2 3" xfId="13178"/>
    <cellStyle name="Total 2 3" xfId="3676"/>
    <cellStyle name="Total 2 3 2" xfId="3677"/>
    <cellStyle name="Total 2 3 3" xfId="13179"/>
    <cellStyle name="Total 2 3 4" xfId="13180"/>
    <cellStyle name="Total 2 4" xfId="13181"/>
    <cellStyle name="Total 20" xfId="13182"/>
    <cellStyle name="Total 21" xfId="13183"/>
    <cellStyle name="Total 22" xfId="13184"/>
    <cellStyle name="Total 23" xfId="13185"/>
    <cellStyle name="Total 24" xfId="13186"/>
    <cellStyle name="Total 25" xfId="13187"/>
    <cellStyle name="Total 26" xfId="13188"/>
    <cellStyle name="Total 27" xfId="13189"/>
    <cellStyle name="Total 28" xfId="13190"/>
    <cellStyle name="Total 29" xfId="13191"/>
    <cellStyle name="Total 3" xfId="3678"/>
    <cellStyle name="Total 3 2" xfId="3679"/>
    <cellStyle name="Total 3 3" xfId="13192"/>
    <cellStyle name="Total 3 4" xfId="13193"/>
    <cellStyle name="Total 30" xfId="13194"/>
    <cellStyle name="Total 31" xfId="13195"/>
    <cellStyle name="Total 32" xfId="13196"/>
    <cellStyle name="Total 33" xfId="13197"/>
    <cellStyle name="Total 34" xfId="13198"/>
    <cellStyle name="Total 35" xfId="13199"/>
    <cellStyle name="Total 36" xfId="13200"/>
    <cellStyle name="Total 37" xfId="13201"/>
    <cellStyle name="Total 38" xfId="13202"/>
    <cellStyle name="Total 39" xfId="13203"/>
    <cellStyle name="Total 4" xfId="3680"/>
    <cellStyle name="Total 4 2" xfId="13204"/>
    <cellStyle name="Total 4 3" xfId="20114"/>
    <cellStyle name="Total 40" xfId="13205"/>
    <cellStyle name="Total 41" xfId="13206"/>
    <cellStyle name="Total 42" xfId="13207"/>
    <cellStyle name="Total 43" xfId="13208"/>
    <cellStyle name="Total 44" xfId="13209"/>
    <cellStyle name="Total 45" xfId="13210"/>
    <cellStyle name="Total 46" xfId="13211"/>
    <cellStyle name="Total 47" xfId="13212"/>
    <cellStyle name="Total 48" xfId="13213"/>
    <cellStyle name="Total 49" xfId="13214"/>
    <cellStyle name="Total 5" xfId="13215"/>
    <cellStyle name="Total 5 2" xfId="20115"/>
    <cellStyle name="Total 5 3" xfId="20116"/>
    <cellStyle name="Total 50" xfId="13216"/>
    <cellStyle name="Total 51" xfId="13217"/>
    <cellStyle name="Total 52" xfId="13218"/>
    <cellStyle name="Total 53" xfId="13219"/>
    <cellStyle name="Total 54" xfId="13220"/>
    <cellStyle name="Total 55" xfId="13221"/>
    <cellStyle name="Total 56" xfId="13222"/>
    <cellStyle name="Total 57" xfId="13223"/>
    <cellStyle name="Total 58" xfId="13224"/>
    <cellStyle name="Total 59" xfId="13225"/>
    <cellStyle name="Total 6" xfId="13226"/>
    <cellStyle name="Total 6 2" xfId="20117"/>
    <cellStyle name="Total 6 3" xfId="20118"/>
    <cellStyle name="Total 60" xfId="13227"/>
    <cellStyle name="Total 61" xfId="13228"/>
    <cellStyle name="Total 62" xfId="13229"/>
    <cellStyle name="Total 63" xfId="13230"/>
    <cellStyle name="Total 64" xfId="13231"/>
    <cellStyle name="Total 65" xfId="13232"/>
    <cellStyle name="Total 66" xfId="13233"/>
    <cellStyle name="Total 7" xfId="13234"/>
    <cellStyle name="Total 7 2" xfId="20119"/>
    <cellStyle name="Total 8" xfId="13235"/>
    <cellStyle name="Total 9" xfId="13236"/>
    <cellStyle name="Total 9 2" xfId="13237"/>
    <cellStyle name="Total4 - Style4" xfId="3681"/>
    <cellStyle name="Total4 - Style4 2" xfId="3682"/>
    <cellStyle name="Total4 - Style4 2 2" xfId="13238"/>
    <cellStyle name="Total4 - Style4 3" xfId="13239"/>
    <cellStyle name="Total4 - Style4_ACCOUNTS" xfId="13240"/>
    <cellStyle name="TRANSMISSION RELIABILITY PORTION OF PROJECT" xfId="20139"/>
    <cellStyle name="Währung [0]_Übersichtstabelle_FM_24082001bu inc. EC" xfId="20120"/>
    <cellStyle name="Währung_Übersichtstabelle_FM_24082001bu inc. EC" xfId="20121"/>
    <cellStyle name="Warning Text 10" xfId="13241"/>
    <cellStyle name="Warning Text 11" xfId="13242"/>
    <cellStyle name="Warning Text 12" xfId="13243"/>
    <cellStyle name="Warning Text 13" xfId="13244"/>
    <cellStyle name="Warning Text 14" xfId="13245"/>
    <cellStyle name="Warning Text 15" xfId="13246"/>
    <cellStyle name="Warning Text 16" xfId="13247"/>
    <cellStyle name="Warning Text 17" xfId="13248"/>
    <cellStyle name="Warning Text 18" xfId="13249"/>
    <cellStyle name="Warning Text 19" xfId="13250"/>
    <cellStyle name="Warning Text 2" xfId="3683"/>
    <cellStyle name="Warning Text 2 2" xfId="3684"/>
    <cellStyle name="Warning Text 2 2 2" xfId="13251"/>
    <cellStyle name="Warning Text 2 3" xfId="13252"/>
    <cellStyle name="Warning Text 20" xfId="13253"/>
    <cellStyle name="Warning Text 21" xfId="13254"/>
    <cellStyle name="Warning Text 22" xfId="13255"/>
    <cellStyle name="Warning Text 23" xfId="13256"/>
    <cellStyle name="Warning Text 24" xfId="13257"/>
    <cellStyle name="Warning Text 25" xfId="13258"/>
    <cellStyle name="Warning Text 26" xfId="13259"/>
    <cellStyle name="Warning Text 27" xfId="13260"/>
    <cellStyle name="Warning Text 28" xfId="13261"/>
    <cellStyle name="Warning Text 29" xfId="13262"/>
    <cellStyle name="Warning Text 3" xfId="3685"/>
    <cellStyle name="Warning Text 30" xfId="13263"/>
    <cellStyle name="Warning Text 31" xfId="13264"/>
    <cellStyle name="Warning Text 32" xfId="13265"/>
    <cellStyle name="Warning Text 33" xfId="13266"/>
    <cellStyle name="Warning Text 34" xfId="13267"/>
    <cellStyle name="Warning Text 35" xfId="13268"/>
    <cellStyle name="Warning Text 36" xfId="13269"/>
    <cellStyle name="Warning Text 37" xfId="13270"/>
    <cellStyle name="Warning Text 38" xfId="13271"/>
    <cellStyle name="Warning Text 39" xfId="13272"/>
    <cellStyle name="Warning Text 4" xfId="13273"/>
    <cellStyle name="Warning Text 40" xfId="13274"/>
    <cellStyle name="Warning Text 41" xfId="13275"/>
    <cellStyle name="Warning Text 42" xfId="13276"/>
    <cellStyle name="Warning Text 43" xfId="13277"/>
    <cellStyle name="Warning Text 44" xfId="13278"/>
    <cellStyle name="Warning Text 45" xfId="13279"/>
    <cellStyle name="Warning Text 46" xfId="13280"/>
    <cellStyle name="Warning Text 47" xfId="13281"/>
    <cellStyle name="Warning Text 48" xfId="13282"/>
    <cellStyle name="Warning Text 49" xfId="13283"/>
    <cellStyle name="Warning Text 5" xfId="13284"/>
    <cellStyle name="Warning Text 50" xfId="13285"/>
    <cellStyle name="Warning Text 51" xfId="13286"/>
    <cellStyle name="Warning Text 52" xfId="13287"/>
    <cellStyle name="Warning Text 53" xfId="13288"/>
    <cellStyle name="Warning Text 54" xfId="13289"/>
    <cellStyle name="Warning Text 55" xfId="13290"/>
    <cellStyle name="Warning Text 56" xfId="13291"/>
    <cellStyle name="Warning Text 57" xfId="13292"/>
    <cellStyle name="Warning Text 58" xfId="13293"/>
    <cellStyle name="Warning Text 59" xfId="13294"/>
    <cellStyle name="Warning Text 6" xfId="13295"/>
    <cellStyle name="Warning Text 60" xfId="13296"/>
    <cellStyle name="Warning Text 61" xfId="13297"/>
    <cellStyle name="Warning Text 62" xfId="13298"/>
    <cellStyle name="Warning Text 63" xfId="13299"/>
    <cellStyle name="Warning Text 64" xfId="13300"/>
    <cellStyle name="Warning Text 7" xfId="13301"/>
    <cellStyle name="Warning Text 8" xfId="13302"/>
    <cellStyle name="Warning Text 9" xfId="13303"/>
    <cellStyle name="Yen" xfId="20122"/>
    <cellStyle name="YesNoToggle" xfId="20123"/>
    <cellStyle name="YesNoToggle 2" xfId="20124"/>
    <cellStyle name="YesNoToggle 2 2" xfId="20125"/>
    <cellStyle name="YesNoToggle 3" xfId="20126"/>
    <cellStyle name="YesNoToggle 3 2" xfId="20127"/>
    <cellStyle name="YesNoToggle 3 2 2" xfId="20128"/>
    <cellStyle name="YesNoToggle 4" xfId="20129"/>
    <cellStyle name="YesNoToggle 4 2" xfId="20130"/>
    <cellStyle name="YesNoToggle 4 3" xfId="20131"/>
    <cellStyle name="YesNoToggle 5" xfId="20132"/>
    <cellStyle name="YesNoToggle 5 2" xfId="20133"/>
    <cellStyle name="YesNoToggle 6" xfId="20134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9" defaultPivotStyle="PivotStyleLight16"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10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customXml" Target="../customXml/item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externalLink" Target="externalLinks/externalLink51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Est.'!$F$42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Est.'!$B$43:$B$57</c:f>
              <c:numCache>
                <c:formatCode>General</c:formatCode>
                <c:ptCount val="15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  <c:pt idx="9">
                  <c:v>350</c:v>
                </c:pt>
                <c:pt idx="10">
                  <c:v>450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</c:numCache>
            </c:numRef>
          </c:cat>
          <c:val>
            <c:numRef>
              <c:f>'WP6 Condensed LED Cost Est.'!$F$43:$F$57</c:f>
              <c:numCache>
                <c:formatCode>_("$"* #,##0.00_);_("$"* \(#,##0.00\);_("$"* "-"??_);_(@_)</c:formatCode>
                <c:ptCount val="15"/>
                <c:pt idx="0">
                  <c:v>20.634666666666668</c:v>
                </c:pt>
                <c:pt idx="1">
                  <c:v>13.456799999999999</c:v>
                </c:pt>
                <c:pt idx="2">
                  <c:v>10.380571428571429</c:v>
                </c:pt>
                <c:pt idx="3">
                  <c:v>8.6715555555555568</c:v>
                </c:pt>
                <c:pt idx="4">
                  <c:v>7.5840000000000005</c:v>
                </c:pt>
                <c:pt idx="5">
                  <c:v>6.8310769230769255</c:v>
                </c:pt>
                <c:pt idx="6">
                  <c:v>6.2789333333333346</c:v>
                </c:pt>
                <c:pt idx="7">
                  <c:v>5.8567058823529425</c:v>
                </c:pt>
                <c:pt idx="8">
                  <c:v>5.5233684210526324</c:v>
                </c:pt>
                <c:pt idx="9">
                  <c:v>4.9971714285714297</c:v>
                </c:pt>
                <c:pt idx="10">
                  <c:v>4.4844666666666679</c:v>
                </c:pt>
                <c:pt idx="11">
                  <c:v>4.1582000000000008</c:v>
                </c:pt>
                <c:pt idx="12">
                  <c:v>3.9323230769230788</c:v>
                </c:pt>
                <c:pt idx="13">
                  <c:v>3.7666800000000014</c:v>
                </c:pt>
                <c:pt idx="14">
                  <c:v>3.6400117647058838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8-4915-84C0-03572DDF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059136"/>
        <c:axId val="730060672"/>
      </c:lineChart>
      <c:catAx>
        <c:axId val="7300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060672"/>
        <c:crosses val="autoZero"/>
        <c:auto val="1"/>
        <c:lblAlgn val="ctr"/>
        <c:lblOffset val="100"/>
        <c:noMultiLvlLbl val="0"/>
      </c:catAx>
      <c:valAx>
        <c:axId val="73006067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73005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85895937765E-3"/>
          <c:y val="9.6339113680154135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Est.'!$F$9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Est.'!$B$10:$B$18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Est.'!$F$10:$F$18</c:f>
              <c:numCache>
                <c:formatCode>_("$"* #,##0.00_);_("$"* \(#,##0.00\);_("$"* "-"??_);_(@_)</c:formatCode>
                <c:ptCount val="9"/>
                <c:pt idx="0">
                  <c:v>18.245333333333331</c:v>
                </c:pt>
                <c:pt idx="1">
                  <c:v>10.965333333333334</c:v>
                </c:pt>
                <c:pt idx="2">
                  <c:v>8.2762857142857147</c:v>
                </c:pt>
                <c:pt idx="3">
                  <c:v>6.0817777777777779</c:v>
                </c:pt>
                <c:pt idx="4">
                  <c:v>5.3586666666666662</c:v>
                </c:pt>
                <c:pt idx="5">
                  <c:v>4.4564615384615385</c:v>
                </c:pt>
                <c:pt idx="6">
                  <c:v>4.0849777777777776</c:v>
                </c:pt>
                <c:pt idx="7">
                  <c:v>3.8614117647058821</c:v>
                </c:pt>
                <c:pt idx="8">
                  <c:v>3.4549473684210525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6-4BED-80D8-FE406834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76320"/>
        <c:axId val="341594496"/>
      </c:lineChart>
      <c:catAx>
        <c:axId val="341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594496"/>
        <c:crosses val="autoZero"/>
        <c:auto val="1"/>
        <c:lblAlgn val="ctr"/>
        <c:lblOffset val="100"/>
        <c:noMultiLvlLbl val="0"/>
      </c:catAx>
      <c:valAx>
        <c:axId val="341594496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57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Est.'!$F$23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Est.'!$B$24:$B$32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Est.'!$F$24:$F$32</c:f>
              <c:numCache>
                <c:formatCode>_("$"* #,##0.00_);_("$"* \(#,##0.00\);_("$"* "-"??_);_(@_)</c:formatCode>
                <c:ptCount val="9"/>
                <c:pt idx="0">
                  <c:v>17.031777777777776</c:v>
                </c:pt>
                <c:pt idx="1">
                  <c:v>11.894466666666666</c:v>
                </c:pt>
                <c:pt idx="2">
                  <c:v>9.6927619047619054</c:v>
                </c:pt>
                <c:pt idx="3">
                  <c:v>7.7609629629629628</c:v>
                </c:pt>
                <c:pt idx="4">
                  <c:v>7.1114242424242438</c:v>
                </c:pt>
                <c:pt idx="5">
                  <c:v>6.5145666666666679</c:v>
                </c:pt>
                <c:pt idx="6">
                  <c:v>6.076871111111112</c:v>
                </c:pt>
                <c:pt idx="7">
                  <c:v>5.7421627450980406</c:v>
                </c:pt>
                <c:pt idx="8">
                  <c:v>5.4779192982456149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8-464A-AF4C-3B1F2AAF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14976"/>
        <c:axId val="341616512"/>
      </c:lineChart>
      <c:catAx>
        <c:axId val="3416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616512"/>
        <c:crosses val="autoZero"/>
        <c:auto val="1"/>
        <c:lblAlgn val="ctr"/>
        <c:lblOffset val="100"/>
        <c:noMultiLvlLbl val="0"/>
      </c:catAx>
      <c:valAx>
        <c:axId val="34161651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61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268604</xdr:colOff>
      <xdr:row>41</xdr:row>
      <xdr:rowOff>0</xdr:rowOff>
    </xdr:from>
    <xdr:to>
      <xdr:col>14</xdr:col>
      <xdr:colOff>457200</xdr:colOff>
      <xdr:row>56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213360</xdr:colOff>
      <xdr:row>7</xdr:row>
      <xdr:rowOff>106680</xdr:rowOff>
    </xdr:from>
    <xdr:to>
      <xdr:col>15</xdr:col>
      <xdr:colOff>0</xdr:colOff>
      <xdr:row>17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116204</xdr:colOff>
      <xdr:row>21</xdr:row>
      <xdr:rowOff>76200</xdr:rowOff>
    </xdr:from>
    <xdr:to>
      <xdr:col>13</xdr:col>
      <xdr:colOff>563880</xdr:colOff>
      <xdr:row>32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2_2.15.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BDJ04-ECOS-MODEL-19GRC-06-20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8.0299999999999996E-2</v>
          </cell>
        </row>
        <row r="30">
          <cell r="F30">
            <v>3.09E-2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0.61881399999999998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>
        <row r="8">
          <cell r="D8">
            <v>10623030.235689331</v>
          </cell>
          <cell r="E8">
            <v>1105896.514</v>
          </cell>
          <cell r="H8">
            <v>1</v>
          </cell>
        </row>
        <row r="11">
          <cell r="D11">
            <v>2700129.1967702867</v>
          </cell>
          <cell r="E11">
            <v>263390.397</v>
          </cell>
          <cell r="H11">
            <v>1</v>
          </cell>
        </row>
        <row r="12">
          <cell r="D12">
            <v>3006173.6873569316</v>
          </cell>
          <cell r="E12">
            <v>270703.24200000003</v>
          </cell>
          <cell r="H12">
            <v>0.75</v>
          </cell>
        </row>
        <row r="13">
          <cell r="D13">
            <v>1941301.3639308119</v>
          </cell>
          <cell r="E13">
            <v>160280.84099999999</v>
          </cell>
          <cell r="H13">
            <v>0.75</v>
          </cell>
        </row>
        <row r="17">
          <cell r="D17">
            <v>1407978.352242965</v>
          </cell>
          <cell r="E17">
            <v>113255.217</v>
          </cell>
          <cell r="H17">
            <v>1</v>
          </cell>
        </row>
        <row r="18">
          <cell r="D18">
            <v>4443.66</v>
          </cell>
          <cell r="E18">
            <v>268.01499999999999</v>
          </cell>
          <cell r="H18">
            <v>1.5</v>
          </cell>
        </row>
        <row r="19">
          <cell r="D19">
            <v>122500.71332397975</v>
          </cell>
          <cell r="E19">
            <v>10687.148999999999</v>
          </cell>
          <cell r="H19">
            <v>1.25</v>
          </cell>
        </row>
        <row r="22">
          <cell r="D22">
            <v>620610.81340199988</v>
          </cell>
          <cell r="E22">
            <v>40128.248</v>
          </cell>
          <cell r="H22">
            <v>0.75</v>
          </cell>
        </row>
        <row r="24">
          <cell r="D24">
            <v>2364947.5421700003</v>
          </cell>
          <cell r="E24">
            <v>15608.262999999999</v>
          </cell>
          <cell r="J24">
            <v>-997.72621999999967</v>
          </cell>
        </row>
        <row r="26">
          <cell r="D26">
            <v>69969.105296000009</v>
          </cell>
          <cell r="E26">
            <v>16457.504000000001</v>
          </cell>
          <cell r="H26">
            <v>1.25</v>
          </cell>
        </row>
        <row r="30">
          <cell r="D30">
            <v>7170.0662345252713</v>
          </cell>
          <cell r="E30">
            <v>327.36</v>
          </cell>
          <cell r="J30">
            <v>354.91210943168454</v>
          </cell>
        </row>
        <row r="32">
          <cell r="F32">
            <v>143000000</v>
          </cell>
        </row>
        <row r="35">
          <cell r="I35">
            <v>7.160731250870836E-2</v>
          </cell>
        </row>
        <row r="36">
          <cell r="I36">
            <v>7.250779751622638E-2</v>
          </cell>
        </row>
        <row r="37">
          <cell r="I37">
            <v>1.0592756741389493</v>
          </cell>
        </row>
        <row r="38">
          <cell r="I38">
            <v>7.6805746094331134E-2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2">
          <cell r="O22">
            <v>16512894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T"/>
      <sheetName val="FUNCALLOCD"/>
      <sheetName val="REV REQ"/>
      <sheetName val="Old Reports===&gt;"/>
      <sheetName val="Account Summary"/>
      <sheetName val="SUMMARY"/>
      <sheetName val="BC detail"/>
      <sheetName val="Salary &amp; Wage Summary"/>
      <sheetName val="Transmission Costs"/>
      <sheetName val="Dist Costs"/>
      <sheetName val="ErrorCheck"/>
      <sheetName val="COS Reports Exh JDB-4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4">
          <cell r="F14" t="str">
            <v>~</v>
          </cell>
        </row>
        <row r="15">
          <cell r="F15" t="str">
            <v>~</v>
          </cell>
        </row>
        <row r="16">
          <cell r="F16" t="str">
            <v>~</v>
          </cell>
        </row>
        <row r="17">
          <cell r="F17" t="str">
            <v>~</v>
          </cell>
        </row>
        <row r="18">
          <cell r="F18" t="str">
            <v>~</v>
          </cell>
        </row>
        <row r="19">
          <cell r="F19" t="str">
            <v>~</v>
          </cell>
        </row>
        <row r="20">
          <cell r="F20" t="str">
            <v>~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  <row r="3">
          <cell r="A3" t="str">
            <v xml:space="preserve">No. </v>
          </cell>
          <cell r="B3" t="str">
            <v>Account Description</v>
          </cell>
          <cell r="D3" t="str">
            <v>Historic Test Year Twelve Months ended December 2018</v>
          </cell>
          <cell r="E3" t="str">
            <v>Restating &amp; Pro Forma Adjustments</v>
          </cell>
          <cell r="F3" t="str">
            <v>Rate Increase Related Adjustments</v>
          </cell>
          <cell r="G3" t="str">
            <v>Adjusted Test Year Twelve Months ended December 2018 @ Proforma Rev Requirement</v>
          </cell>
          <cell r="I3" t="str">
            <v>Function</v>
          </cell>
          <cell r="J3" t="str">
            <v>Classifier</v>
          </cell>
          <cell r="K3" t="str">
            <v>DEM</v>
          </cell>
          <cell r="L3" t="str">
            <v>NRG</v>
          </cell>
          <cell r="M3" t="str">
            <v>CUS</v>
          </cell>
          <cell r="N3" t="str">
            <v>~</v>
          </cell>
          <cell r="O3" t="str">
            <v>~</v>
          </cell>
          <cell r="P3" t="str">
            <v>~</v>
          </cell>
          <cell r="R3" t="str">
            <v>Internal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D10">
            <v>77723700.535854891</v>
          </cell>
          <cell r="E10">
            <v>0</v>
          </cell>
          <cell r="F10">
            <v>0</v>
          </cell>
          <cell r="G10">
            <v>77723700.535854891</v>
          </cell>
          <cell r="I10" t="str">
            <v>F_PRODU</v>
          </cell>
          <cell r="J10" t="str">
            <v>PC4</v>
          </cell>
          <cell r="K10" t="str">
            <v>DEM_2B</v>
          </cell>
          <cell r="L10" t="str">
            <v>ENERGY_2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D11">
            <v>48660476.437339872</v>
          </cell>
          <cell r="E11">
            <v>0</v>
          </cell>
          <cell r="F11">
            <v>0</v>
          </cell>
          <cell r="G11">
            <v>48660476.437339872</v>
          </cell>
          <cell r="R11" t="str">
            <v>DP.T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D12">
            <v>255525499.29850531</v>
          </cell>
          <cell r="E12">
            <v>50580847.765701011</v>
          </cell>
          <cell r="F12">
            <v>0</v>
          </cell>
          <cell r="G12">
            <v>306106347.0642063</v>
          </cell>
          <cell r="R12" t="str">
            <v>GP.T</v>
          </cell>
        </row>
        <row r="13">
          <cell r="B13" t="str">
            <v>Sub-total</v>
          </cell>
          <cell r="C13">
            <v>432490524.03740108</v>
          </cell>
          <cell r="D13">
            <v>381909676.27170008</v>
          </cell>
          <cell r="E13">
            <v>50580847.765701011</v>
          </cell>
          <cell r="F13">
            <v>0</v>
          </cell>
          <cell r="G13">
            <v>432490524.03740108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D16">
            <v>1400303421</v>
          </cell>
          <cell r="E16">
            <v>-3793421</v>
          </cell>
          <cell r="F16">
            <v>0</v>
          </cell>
          <cell r="G16">
            <v>1396510000</v>
          </cell>
          <cell r="I16" t="str">
            <v>F_PRODU</v>
          </cell>
          <cell r="J16" t="str">
            <v>PC4</v>
          </cell>
          <cell r="K16" t="str">
            <v>DEM_2B</v>
          </cell>
          <cell r="L16" t="str">
            <v>ENERGY_2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D17">
            <v>721052179</v>
          </cell>
          <cell r="E17">
            <v>8565821</v>
          </cell>
          <cell r="F17">
            <v>0</v>
          </cell>
          <cell r="G17">
            <v>729618000</v>
          </cell>
          <cell r="I17" t="str">
            <v>F_PRODU</v>
          </cell>
          <cell r="J17" t="str">
            <v>PC4</v>
          </cell>
          <cell r="K17" t="str">
            <v>DEM_2B</v>
          </cell>
          <cell r="L17" t="str">
            <v>ENERGY_2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D18">
            <v>1966002966</v>
          </cell>
          <cell r="E18">
            <v>5704034</v>
          </cell>
          <cell r="F18">
            <v>0</v>
          </cell>
          <cell r="G18">
            <v>1971707000</v>
          </cell>
          <cell r="I18" t="str">
            <v>F_PRODU</v>
          </cell>
          <cell r="J18" t="str">
            <v>PC4</v>
          </cell>
          <cell r="K18" t="str">
            <v>DEM_2B</v>
          </cell>
          <cell r="L18" t="str">
            <v>ENERGY_2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 t="str">
            <v>Sub-total</v>
          </cell>
          <cell r="C28">
            <v>4097835000</v>
          </cell>
          <cell r="D28">
            <v>4087358566</v>
          </cell>
          <cell r="E28">
            <v>10476434</v>
          </cell>
          <cell r="F28">
            <v>0</v>
          </cell>
          <cell r="G28">
            <v>4097835000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D31">
            <v>1202261348</v>
          </cell>
          <cell r="E31">
            <v>29378330.370097201</v>
          </cell>
          <cell r="F31">
            <v>0</v>
          </cell>
          <cell r="G31">
            <v>1231639678.3700972</v>
          </cell>
          <cell r="I31" t="str">
            <v>F_TRANS</v>
          </cell>
          <cell r="J31" t="str">
            <v>PC3</v>
          </cell>
          <cell r="K31" t="str">
            <v>DEM_2A</v>
          </cell>
          <cell r="L31" t="str">
            <v>ENERGY_1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D32">
            <v>176754568</v>
          </cell>
          <cell r="E32">
            <v>158342.84999990463</v>
          </cell>
          <cell r="F32">
            <v>0</v>
          </cell>
          <cell r="G32">
            <v>176912910.8499999</v>
          </cell>
          <cell r="I32" t="str">
            <v>F_TRANS</v>
          </cell>
          <cell r="J32" t="str">
            <v>PC4</v>
          </cell>
          <cell r="K32" t="str">
            <v>DEM_2B</v>
          </cell>
          <cell r="L32" t="str">
            <v>ENERGY_2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D33">
            <v>405246</v>
          </cell>
          <cell r="E33">
            <v>0.35999999998603016</v>
          </cell>
          <cell r="F33">
            <v>0</v>
          </cell>
          <cell r="G33">
            <v>405246.36</v>
          </cell>
          <cell r="I33" t="str">
            <v>F_TRANS</v>
          </cell>
          <cell r="J33" t="str">
            <v>DEM</v>
          </cell>
          <cell r="K33" t="str">
            <v>DIR_449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D34">
            <v>185680043</v>
          </cell>
          <cell r="E34">
            <v>99247.939999997616</v>
          </cell>
          <cell r="F34">
            <v>0</v>
          </cell>
          <cell r="G34">
            <v>185779290.94</v>
          </cell>
          <cell r="I34" t="str">
            <v>F_TRANS</v>
          </cell>
          <cell r="J34" t="str">
            <v>PC4</v>
          </cell>
          <cell r="K34" t="str">
            <v>DEM_2B</v>
          </cell>
          <cell r="L34" t="str">
            <v>ENERGY_2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 t="str">
            <v>Sub-total</v>
          </cell>
          <cell r="C39">
            <v>1594737126.520097</v>
          </cell>
          <cell r="D39">
            <v>1565101205</v>
          </cell>
          <cell r="E39">
            <v>29635921.520097103</v>
          </cell>
          <cell r="F39">
            <v>0</v>
          </cell>
          <cell r="G39">
            <v>1594737126.520097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D42">
            <v>4397948.3721314128</v>
          </cell>
          <cell r="E42">
            <v>0</v>
          </cell>
          <cell r="F42">
            <v>0</v>
          </cell>
          <cell r="G42">
            <v>4397948.3721314128</v>
          </cell>
          <cell r="I42" t="str">
            <v>F_DISTR</v>
          </cell>
          <cell r="J42" t="str">
            <v>DEM</v>
          </cell>
          <cell r="K42" t="str">
            <v>DIR360.01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D43">
            <v>45073109.627868585</v>
          </cell>
          <cell r="E43">
            <v>2016942</v>
          </cell>
          <cell r="F43">
            <v>0</v>
          </cell>
          <cell r="G43">
            <v>47090051.627868585</v>
          </cell>
          <cell r="I43" t="str">
            <v>F_DISTR</v>
          </cell>
          <cell r="J43" t="str">
            <v>DEM</v>
          </cell>
          <cell r="K43" t="str">
            <v>NCP_360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D44">
            <v>652394.54478603089</v>
          </cell>
          <cell r="E44">
            <v>0</v>
          </cell>
          <cell r="F44">
            <v>0</v>
          </cell>
          <cell r="G44">
            <v>652394.54478603089</v>
          </cell>
          <cell r="I44" t="str">
            <v>F_DISTR</v>
          </cell>
          <cell r="J44" t="str">
            <v>DEM</v>
          </cell>
          <cell r="K44" t="str">
            <v>DIR361.01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D45">
            <v>7432764.4552139696</v>
          </cell>
          <cell r="E45">
            <v>17841</v>
          </cell>
          <cell r="F45">
            <v>0</v>
          </cell>
          <cell r="G45">
            <v>7450605.4552139696</v>
          </cell>
          <cell r="I45" t="str">
            <v>F_DISTR</v>
          </cell>
          <cell r="J45" t="str">
            <v>DEM</v>
          </cell>
          <cell r="K45" t="str">
            <v>NCP_361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D46">
            <v>33433473.231653392</v>
          </cell>
          <cell r="E46">
            <v>0</v>
          </cell>
          <cell r="F46">
            <v>0</v>
          </cell>
          <cell r="G46">
            <v>33433473.231653392</v>
          </cell>
          <cell r="I46" t="str">
            <v>F_DISTR</v>
          </cell>
          <cell r="J46" t="str">
            <v>DEM</v>
          </cell>
          <cell r="K46" t="str">
            <v>DIR362.01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D47">
            <v>424031849.76834661</v>
          </cell>
          <cell r="E47">
            <v>13720677</v>
          </cell>
          <cell r="F47">
            <v>0</v>
          </cell>
          <cell r="G47">
            <v>437752526.76834661</v>
          </cell>
          <cell r="I47" t="str">
            <v>F_DISTR</v>
          </cell>
          <cell r="J47" t="str">
            <v>DEM</v>
          </cell>
          <cell r="K47" t="str">
            <v>NCP_362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D48">
            <v>1090190</v>
          </cell>
          <cell r="E48">
            <v>10810</v>
          </cell>
          <cell r="F48">
            <v>0</v>
          </cell>
          <cell r="G48">
            <v>1101000</v>
          </cell>
          <cell r="I48" t="str">
            <v>F_DISTR</v>
          </cell>
          <cell r="J48" t="str">
            <v>DEM</v>
          </cell>
          <cell r="K48" t="str">
            <v>NCP_362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D49">
            <v>372845123</v>
          </cell>
          <cell r="E49">
            <v>-484652.06785372645</v>
          </cell>
          <cell r="F49">
            <v>0</v>
          </cell>
          <cell r="G49">
            <v>372360470.93214625</v>
          </cell>
          <cell r="I49" t="str">
            <v>F_DISTR</v>
          </cell>
          <cell r="J49" t="str">
            <v>DEM</v>
          </cell>
          <cell r="K49" t="str">
            <v>OH_NCP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D50">
            <v>71791.370995891833</v>
          </cell>
          <cell r="E50">
            <v>0</v>
          </cell>
          <cell r="F50">
            <v>0</v>
          </cell>
          <cell r="G50">
            <v>71791.370995891833</v>
          </cell>
          <cell r="I50" t="str">
            <v>F_DISTR</v>
          </cell>
          <cell r="J50" t="str">
            <v>DEM</v>
          </cell>
          <cell r="K50" t="str">
            <v>DIR364.01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D51">
            <v>454011520.62900412</v>
          </cell>
          <cell r="E51">
            <v>17979037.205541611</v>
          </cell>
          <cell r="F51">
            <v>0</v>
          </cell>
          <cell r="G51">
            <v>471990557.83454573</v>
          </cell>
          <cell r="I51" t="str">
            <v>F_DISTR</v>
          </cell>
          <cell r="J51" t="str">
            <v>DEM</v>
          </cell>
          <cell r="K51" t="str">
            <v>OH_NCP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D52">
            <v>28743419.414837807</v>
          </cell>
          <cell r="E52">
            <v>0</v>
          </cell>
          <cell r="F52">
            <v>0</v>
          </cell>
          <cell r="G52">
            <v>28743419.414837807</v>
          </cell>
          <cell r="I52" t="str">
            <v>F_DISTR</v>
          </cell>
          <cell r="J52" t="str">
            <v>DEM</v>
          </cell>
          <cell r="K52" t="str">
            <v>DIR366.01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D53">
            <v>691676520.58516216</v>
          </cell>
          <cell r="E53">
            <v>26348350.827897608</v>
          </cell>
          <cell r="F53">
            <v>0</v>
          </cell>
          <cell r="G53">
            <v>718024871.41305971</v>
          </cell>
          <cell r="I53" t="str">
            <v>F_DISTR</v>
          </cell>
          <cell r="J53" t="str">
            <v>DEM</v>
          </cell>
          <cell r="K53" t="str">
            <v>UG_NCP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D54">
            <v>946066160</v>
          </cell>
          <cell r="E54">
            <v>40512226.561563432</v>
          </cell>
          <cell r="F54">
            <v>0</v>
          </cell>
          <cell r="G54">
            <v>986578386.56156349</v>
          </cell>
          <cell r="I54" t="str">
            <v>F_DISTR</v>
          </cell>
          <cell r="J54" t="str">
            <v>DEM</v>
          </cell>
          <cell r="K54" t="str">
            <v>UG_NCP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D55">
            <v>173605063.30048591</v>
          </cell>
          <cell r="E55">
            <v>0</v>
          </cell>
          <cell r="F55">
            <v>0</v>
          </cell>
          <cell r="G55">
            <v>173605063.30048591</v>
          </cell>
          <cell r="I55" t="str">
            <v>F_DISTR</v>
          </cell>
          <cell r="J55" t="str">
            <v>TFR</v>
          </cell>
          <cell r="K55" t="str">
            <v>OH_TFMR</v>
          </cell>
          <cell r="M55" t="str">
            <v>OH_TFMRC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D56">
            <v>315443638.68051398</v>
          </cell>
          <cell r="E56">
            <v>2906909.5918348441</v>
          </cell>
          <cell r="F56">
            <v>0</v>
          </cell>
          <cell r="G56">
            <v>318350548.27234882</v>
          </cell>
          <cell r="I56" t="str">
            <v>F_DISTR</v>
          </cell>
          <cell r="J56" t="str">
            <v>TFR</v>
          </cell>
          <cell r="K56" t="str">
            <v>UG_TFMR</v>
          </cell>
          <cell r="M56" t="str">
            <v>UG_TFMRC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D57">
            <v>2295936.0190000972</v>
          </cell>
          <cell r="E57">
            <v>5281908.957785015</v>
          </cell>
          <cell r="F57">
            <v>0</v>
          </cell>
          <cell r="G57">
            <v>7577844.9767851122</v>
          </cell>
          <cell r="I57" t="str">
            <v>F_DISTR</v>
          </cell>
          <cell r="J57" t="str">
            <v>TFR</v>
          </cell>
          <cell r="K57" t="str">
            <v>DIR368.03</v>
          </cell>
          <cell r="M57" t="str">
            <v>DIR368.03C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D58">
            <v>40462861.667563096</v>
          </cell>
          <cell r="E58">
            <v>427113.78460901917</v>
          </cell>
          <cell r="F58">
            <v>0</v>
          </cell>
          <cell r="G58">
            <v>40889975.452172115</v>
          </cell>
          <cell r="I58" t="str">
            <v>F_DISTR</v>
          </cell>
          <cell r="J58" t="str">
            <v>CUS</v>
          </cell>
          <cell r="M58" t="str">
            <v>OH_SVC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D59">
            <v>146594412.33243692</v>
          </cell>
          <cell r="E59">
            <v>1547406.4777784927</v>
          </cell>
          <cell r="F59">
            <v>0</v>
          </cell>
          <cell r="G59">
            <v>148141818.81021541</v>
          </cell>
          <cell r="I59" t="str">
            <v>F_DISTR</v>
          </cell>
          <cell r="J59" t="str">
            <v>CUS</v>
          </cell>
          <cell r="M59" t="str">
            <v>RESID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D60">
            <v>169585859</v>
          </cell>
          <cell r="E60">
            <v>36419008.609999999</v>
          </cell>
          <cell r="F60">
            <v>0</v>
          </cell>
          <cell r="G60">
            <v>206004867.61000001</v>
          </cell>
          <cell r="I60" t="str">
            <v>F_DISTR</v>
          </cell>
          <cell r="J60" t="str">
            <v>CUS</v>
          </cell>
          <cell r="M60" t="str">
            <v>METER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D61">
            <v>55388796</v>
          </cell>
          <cell r="E61">
            <v>1890526.0907465967</v>
          </cell>
          <cell r="F61">
            <v>0</v>
          </cell>
          <cell r="G61">
            <v>57279322.090746596</v>
          </cell>
          <cell r="I61" t="str">
            <v>F_DISTR</v>
          </cell>
          <cell r="J61" t="str">
            <v>CUS</v>
          </cell>
          <cell r="M61" t="str">
            <v>DIR373.00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D62">
            <v>3367727</v>
          </cell>
          <cell r="E62">
            <v>24411938.853999924</v>
          </cell>
          <cell r="F62">
            <v>0</v>
          </cell>
          <cell r="G62">
            <v>27779665.853999924</v>
          </cell>
          <cell r="R62" t="str">
            <v>LINE.T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 t="str">
            <v>Sub-total</v>
          </cell>
          <cell r="C72">
            <v>4089276603.8939037</v>
          </cell>
          <cell r="D72">
            <v>3916270559</v>
          </cell>
          <cell r="E72">
            <v>173006044.89390281</v>
          </cell>
          <cell r="F72">
            <v>0</v>
          </cell>
          <cell r="G72">
            <v>4089276603.8939037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D75">
            <v>35990819.462099999</v>
          </cell>
          <cell r="E75">
            <v>48403.83789999783</v>
          </cell>
          <cell r="F75">
            <v>0</v>
          </cell>
          <cell r="G75">
            <v>36039223.299999997</v>
          </cell>
          <cell r="R75" t="str">
            <v>SW.T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D76">
            <v>196470547.49300003</v>
          </cell>
          <cell r="E76">
            <v>5983636.3069999628</v>
          </cell>
          <cell r="F76">
            <v>0</v>
          </cell>
          <cell r="G76">
            <v>202454183.79999998</v>
          </cell>
          <cell r="R76" t="str">
            <v>SW.T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D77">
            <v>99533226.724900007</v>
          </cell>
          <cell r="E77">
            <v>9851110.7751000077</v>
          </cell>
          <cell r="F77">
            <v>0</v>
          </cell>
          <cell r="G77">
            <v>109384337.50000001</v>
          </cell>
          <cell r="R77" t="str">
            <v>SW.T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D78">
            <v>14870408.705</v>
          </cell>
          <cell r="E78">
            <v>569089.39500000142</v>
          </cell>
          <cell r="F78">
            <v>0</v>
          </cell>
          <cell r="G78">
            <v>15439498.100000001</v>
          </cell>
          <cell r="R78" t="str">
            <v>SW.T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D79">
            <v>231872.05439999999</v>
          </cell>
          <cell r="E79">
            <v>684.64560000001802</v>
          </cell>
          <cell r="F79">
            <v>0</v>
          </cell>
          <cell r="G79">
            <v>232556.7</v>
          </cell>
          <cell r="R79" t="str">
            <v>PTDP.T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D80">
            <v>12300958.8664</v>
          </cell>
          <cell r="E80">
            <v>1931819.6336000003</v>
          </cell>
          <cell r="F80">
            <v>0</v>
          </cell>
          <cell r="G80">
            <v>14232778.5</v>
          </cell>
          <cell r="R80" t="str">
            <v>SWPTD.T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D81">
            <v>7953818</v>
          </cell>
          <cell r="E81">
            <v>-133818</v>
          </cell>
          <cell r="F81">
            <v>0</v>
          </cell>
          <cell r="G81">
            <v>7820000</v>
          </cell>
          <cell r="R81" t="str">
            <v>SWPTD.T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D82">
            <v>5465886.7916000001</v>
          </cell>
          <cell r="E82">
            <v>-158685.4916000003</v>
          </cell>
          <cell r="F82">
            <v>0</v>
          </cell>
          <cell r="G82">
            <v>5307201.3</v>
          </cell>
          <cell r="R82" t="str">
            <v>SWPTD.T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D83">
            <v>144770570.80239999</v>
          </cell>
          <cell r="E83">
            <v>2169824.7976000011</v>
          </cell>
          <cell r="F83">
            <v>0</v>
          </cell>
          <cell r="G83">
            <v>146940395.59999999</v>
          </cell>
          <cell r="R83" t="str">
            <v>SW.T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D84">
            <v>977655.72400000005</v>
          </cell>
          <cell r="E84">
            <v>-365.52399999997579</v>
          </cell>
          <cell r="F84">
            <v>0</v>
          </cell>
          <cell r="G84">
            <v>977290.20000000007</v>
          </cell>
          <cell r="R84" t="str">
            <v>SW.T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D85">
            <v>932601.25960000348</v>
          </cell>
          <cell r="E85">
            <v>317790.1042</v>
          </cell>
          <cell r="F85">
            <v>0</v>
          </cell>
          <cell r="G85">
            <v>1250391.3638000034</v>
          </cell>
          <cell r="R85" t="str">
            <v>SW.T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B88" t="str">
            <v>Sub-total</v>
          </cell>
          <cell r="C88">
            <v>540077856.36380005</v>
          </cell>
          <cell r="D88">
            <v>519498365.88340002</v>
          </cell>
          <cell r="E88">
            <v>20579490.480399974</v>
          </cell>
          <cell r="F88">
            <v>0</v>
          </cell>
          <cell r="G88">
            <v>540077856.36380005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D95">
            <v>-11848339.393578827</v>
          </cell>
          <cell r="E95">
            <v>0</v>
          </cell>
          <cell r="F95">
            <v>0</v>
          </cell>
          <cell r="G95">
            <v>-11848339.393578827</v>
          </cell>
          <cell r="I95" t="str">
            <v>F_PRODU</v>
          </cell>
          <cell r="J95" t="str">
            <v>PC4</v>
          </cell>
          <cell r="K95" t="str">
            <v>DEM_2B</v>
          </cell>
          <cell r="L95" t="str">
            <v>ENERGY_2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D96">
            <v>-15836820.280835493</v>
          </cell>
          <cell r="E96">
            <v>0</v>
          </cell>
          <cell r="F96">
            <v>0</v>
          </cell>
          <cell r="G96">
            <v>-15836820.280835493</v>
          </cell>
          <cell r="R96" t="str">
            <v>DP.T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D97">
            <v>-100806762.26535235</v>
          </cell>
          <cell r="E97">
            <v>-56848291.511353083</v>
          </cell>
          <cell r="F97">
            <v>0</v>
          </cell>
          <cell r="G97">
            <v>-157655053.77670544</v>
          </cell>
          <cell r="R97" t="str">
            <v>GP.T</v>
          </cell>
        </row>
        <row r="98">
          <cell r="B98" t="str">
            <v>Sub-total</v>
          </cell>
          <cell r="C98">
            <v>-185340213.45111978</v>
          </cell>
          <cell r="D98">
            <v>-128491921.93976668</v>
          </cell>
          <cell r="E98">
            <v>-56848291.511353083</v>
          </cell>
          <cell r="F98">
            <v>0</v>
          </cell>
          <cell r="G98">
            <v>-185340213.45111978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D101">
            <v>-911232337.6341666</v>
          </cell>
          <cell r="E101">
            <v>-34201282.543486744</v>
          </cell>
          <cell r="F101">
            <v>0</v>
          </cell>
          <cell r="G101">
            <v>-945433620.17765331</v>
          </cell>
          <cell r="R101" t="str">
            <v>PP.T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D102">
            <v>-174124890</v>
          </cell>
          <cell r="E102">
            <v>-9397731.9499999993</v>
          </cell>
          <cell r="F102">
            <v>0</v>
          </cell>
          <cell r="G102">
            <v>-183522621.94999999</v>
          </cell>
          <cell r="R102" t="str">
            <v>PP.T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D103">
            <v>-757162517</v>
          </cell>
          <cell r="E103">
            <v>-31999150.840000004</v>
          </cell>
          <cell r="F103">
            <v>0</v>
          </cell>
          <cell r="G103">
            <v>-789161667.84000003</v>
          </cell>
          <cell r="R103" t="str">
            <v>PP.T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B113" t="str">
            <v>Sub-total</v>
          </cell>
          <cell r="C113">
            <v>-1918117909.9676533</v>
          </cell>
          <cell r="D113">
            <v>-1842519744.6341667</v>
          </cell>
          <cell r="E113">
            <v>-75598165.333486751</v>
          </cell>
          <cell r="F113">
            <v>0</v>
          </cell>
          <cell r="G113">
            <v>-1918117909.9676533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D116">
            <v>-334966799</v>
          </cell>
          <cell r="E116">
            <v>-13948689.812254339</v>
          </cell>
          <cell r="F116">
            <v>0</v>
          </cell>
          <cell r="G116">
            <v>-348915488.81225431</v>
          </cell>
          <cell r="I116" t="str">
            <v>F_TRANS</v>
          </cell>
          <cell r="J116" t="str">
            <v>PC3</v>
          </cell>
          <cell r="K116" t="str">
            <v>DEM_2A</v>
          </cell>
          <cell r="L116" t="str">
            <v>ENERGY_1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D117">
            <v>-54629068</v>
          </cell>
          <cell r="E117">
            <v>-80469.547322763363</v>
          </cell>
          <cell r="F117">
            <v>0</v>
          </cell>
          <cell r="G117">
            <v>-54709537.547322765</v>
          </cell>
          <cell r="I117" t="str">
            <v>F_TRANS</v>
          </cell>
          <cell r="J117" t="str">
            <v>PC4</v>
          </cell>
          <cell r="K117" t="str">
            <v>DEM_2B</v>
          </cell>
          <cell r="L117" t="str">
            <v>ENERGY_2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D118">
            <v>-209007</v>
          </cell>
          <cell r="E118">
            <v>-81295.21785940374</v>
          </cell>
          <cell r="F118">
            <v>0</v>
          </cell>
          <cell r="G118">
            <v>-290302.21785940375</v>
          </cell>
          <cell r="I118" t="str">
            <v>F_TRANS</v>
          </cell>
          <cell r="J118" t="str">
            <v>DEM</v>
          </cell>
          <cell r="K118" t="str">
            <v>DIR_449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D119">
            <v>-114353996</v>
          </cell>
          <cell r="E119">
            <v>-1432866.4899999946</v>
          </cell>
          <cell r="F119">
            <v>0</v>
          </cell>
          <cell r="G119">
            <v>-115786862.48999999</v>
          </cell>
          <cell r="I119" t="str">
            <v>F_TRANS</v>
          </cell>
          <cell r="J119" t="str">
            <v>PC4</v>
          </cell>
          <cell r="K119" t="str">
            <v>DEM_2B</v>
          </cell>
          <cell r="L119" t="str">
            <v>ENERGY_2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B124" t="str">
            <v>Sub-total</v>
          </cell>
          <cell r="C124">
            <v>-519702191.06743646</v>
          </cell>
          <cell r="D124">
            <v>-504158870</v>
          </cell>
          <cell r="E124">
            <v>-15543321.067436501</v>
          </cell>
          <cell r="F124">
            <v>0</v>
          </cell>
          <cell r="G124">
            <v>-519702191.06743646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D127">
            <v>-12148.752</v>
          </cell>
          <cell r="E127">
            <v>0</v>
          </cell>
          <cell r="F127">
            <v>0</v>
          </cell>
          <cell r="G127">
            <v>-12148.752</v>
          </cell>
          <cell r="I127" t="str">
            <v>F_DISTR</v>
          </cell>
          <cell r="J127" t="str">
            <v>DEM</v>
          </cell>
          <cell r="K127" t="str">
            <v>DIR108.360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D128">
            <v>-3350070.2480000001</v>
          </cell>
          <cell r="E128">
            <v>-35781</v>
          </cell>
          <cell r="F128">
            <v>0</v>
          </cell>
          <cell r="G128">
            <v>-3385851.2480000001</v>
          </cell>
          <cell r="I128" t="str">
            <v>F_DISTR</v>
          </cell>
          <cell r="J128" t="str">
            <v>DEM</v>
          </cell>
          <cell r="K128" t="str">
            <v>NCP_360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D129">
            <v>-233909.65067088912</v>
          </cell>
          <cell r="E129">
            <v>0</v>
          </cell>
          <cell r="F129">
            <v>0</v>
          </cell>
          <cell r="G129">
            <v>-233909.65067088912</v>
          </cell>
          <cell r="I129" t="str">
            <v>F_DISTR</v>
          </cell>
          <cell r="J129" t="str">
            <v>DEM</v>
          </cell>
          <cell r="K129" t="str">
            <v>DIR108.361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D130">
            <v>-2279206.3493291107</v>
          </cell>
          <cell r="E130">
            <v>-71192.34</v>
          </cell>
          <cell r="F130">
            <v>0</v>
          </cell>
          <cell r="G130">
            <v>-2350398.6893291106</v>
          </cell>
          <cell r="I130" t="str">
            <v>F_DISTR</v>
          </cell>
          <cell r="J130" t="str">
            <v>DEM</v>
          </cell>
          <cell r="K130" t="str">
            <v>NCP_361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D131">
            <v>-11586662.121254718</v>
          </cell>
          <cell r="E131">
            <v>0</v>
          </cell>
          <cell r="F131">
            <v>0</v>
          </cell>
          <cell r="G131">
            <v>-11586662.121254718</v>
          </cell>
          <cell r="I131" t="str">
            <v>F_DISTR</v>
          </cell>
          <cell r="J131" t="str">
            <v>DEM</v>
          </cell>
          <cell r="K131" t="str">
            <v>DIR108.362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D132">
            <v>-123221485.87874529</v>
          </cell>
          <cell r="E132">
            <v>-2279833.44</v>
          </cell>
          <cell r="F132">
            <v>0</v>
          </cell>
          <cell r="G132">
            <v>-125501319.31874529</v>
          </cell>
          <cell r="I132" t="str">
            <v>F_DISTR</v>
          </cell>
          <cell r="J132" t="str">
            <v>DEM</v>
          </cell>
          <cell r="K132" t="str">
            <v>NCP_362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D133">
            <v>-96168</v>
          </cell>
          <cell r="E133">
            <v>-28382.5</v>
          </cell>
          <cell r="F133">
            <v>0</v>
          </cell>
          <cell r="G133">
            <v>-124550.5</v>
          </cell>
          <cell r="I133" t="str">
            <v>F_DISTR</v>
          </cell>
          <cell r="J133" t="str">
            <v>DEM</v>
          </cell>
          <cell r="K133" t="str">
            <v>NCP_362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D134">
            <v>-158022186</v>
          </cell>
          <cell r="E134">
            <v>8675620.6709745191</v>
          </cell>
          <cell r="F134">
            <v>0</v>
          </cell>
          <cell r="G134">
            <v>-149346565.32902548</v>
          </cell>
          <cell r="I134" t="str">
            <v>F_DISTR</v>
          </cell>
          <cell r="J134" t="str">
            <v>DEM</v>
          </cell>
          <cell r="K134" t="str">
            <v>OH_NCP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D135">
            <v>-55883.055832029437</v>
          </cell>
          <cell r="E135">
            <v>0</v>
          </cell>
          <cell r="F135">
            <v>0</v>
          </cell>
          <cell r="G135">
            <v>-55883.055832029437</v>
          </cell>
          <cell r="I135" t="str">
            <v>F_DISTR</v>
          </cell>
          <cell r="J135" t="str">
            <v>DEM</v>
          </cell>
          <cell r="K135" t="str">
            <v>DIR108.364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D136">
            <v>-127682962.94416797</v>
          </cell>
          <cell r="E136">
            <v>-4913978.8659171518</v>
          </cell>
          <cell r="F136">
            <v>0</v>
          </cell>
          <cell r="G136">
            <v>-132596941.81008512</v>
          </cell>
          <cell r="I136" t="str">
            <v>F_DISTR</v>
          </cell>
          <cell r="J136" t="str">
            <v>DEM</v>
          </cell>
          <cell r="K136" t="str">
            <v>OH_NCP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D137">
            <v>-16526870.952044467</v>
          </cell>
          <cell r="E137">
            <v>0</v>
          </cell>
          <cell r="F137">
            <v>0</v>
          </cell>
          <cell r="G137">
            <v>-16526870.952044467</v>
          </cell>
          <cell r="I137" t="str">
            <v>F_DISTR</v>
          </cell>
          <cell r="J137" t="str">
            <v>DEM</v>
          </cell>
          <cell r="K137" t="str">
            <v>DIR108.366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D138">
            <v>-268003063.04795554</v>
          </cell>
          <cell r="E138">
            <v>-6282880.6630687676</v>
          </cell>
          <cell r="F138">
            <v>0</v>
          </cell>
          <cell r="G138">
            <v>-274285943.71102428</v>
          </cell>
          <cell r="I138" t="str">
            <v>F_DISTR</v>
          </cell>
          <cell r="J138" t="str">
            <v>DEM</v>
          </cell>
          <cell r="K138" t="str">
            <v>UG_NCP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D139">
            <v>-374757888</v>
          </cell>
          <cell r="E139">
            <v>-12412928.602180244</v>
          </cell>
          <cell r="F139">
            <v>0</v>
          </cell>
          <cell r="G139">
            <v>-387170816.60218024</v>
          </cell>
          <cell r="I139" t="str">
            <v>F_DISTR</v>
          </cell>
          <cell r="J139" t="str">
            <v>DEM</v>
          </cell>
          <cell r="K139" t="str">
            <v>UG_NCP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D140">
            <v>-1245672</v>
          </cell>
          <cell r="E140">
            <v>0</v>
          </cell>
          <cell r="F140">
            <v>0</v>
          </cell>
          <cell r="G140">
            <v>-1245672</v>
          </cell>
          <cell r="I140" t="str">
            <v>F_DISTR</v>
          </cell>
          <cell r="J140" t="str">
            <v>TFR</v>
          </cell>
          <cell r="K140" t="str">
            <v>DIR368.03</v>
          </cell>
          <cell r="M140" t="str">
            <v>DIR368.03C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D141">
            <v>-69960592.431605667</v>
          </cell>
          <cell r="E141">
            <v>-2993973.6355180512</v>
          </cell>
          <cell r="F141">
            <v>0</v>
          </cell>
          <cell r="G141">
            <v>-72954566.067123711</v>
          </cell>
          <cell r="I141" t="str">
            <v>F_DISTR</v>
          </cell>
          <cell r="J141" t="str">
            <v>TFR</v>
          </cell>
          <cell r="K141" t="str">
            <v>OH_TFMR</v>
          </cell>
          <cell r="M141" t="str">
            <v>OH_TFMRC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D142">
            <v>-129520743.56839433</v>
          </cell>
          <cell r="E142">
            <v>-5440115.7019706136</v>
          </cell>
          <cell r="F142">
            <v>0</v>
          </cell>
          <cell r="G142">
            <v>-134960859.27036494</v>
          </cell>
          <cell r="I142" t="str">
            <v>F_DISTR</v>
          </cell>
          <cell r="J142" t="str">
            <v>TFR</v>
          </cell>
          <cell r="K142" t="str">
            <v>UG_TFMR</v>
          </cell>
          <cell r="M142" t="str">
            <v>UG_TFMRC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D143">
            <v>-32514442.426331937</v>
          </cell>
          <cell r="E143">
            <v>-592470.68433262047</v>
          </cell>
          <cell r="F143">
            <v>0</v>
          </cell>
          <cell r="G143">
            <v>-33106913.110664558</v>
          </cell>
          <cell r="I143" t="str">
            <v>F_DISTR</v>
          </cell>
          <cell r="J143" t="str">
            <v>CUS</v>
          </cell>
          <cell r="M143" t="str">
            <v>OH_SVC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D144">
            <v>-91494791.573668063</v>
          </cell>
          <cell r="E144">
            <v>-2146423.6529602334</v>
          </cell>
          <cell r="F144">
            <v>0</v>
          </cell>
          <cell r="G144">
            <v>-93641215.226628304</v>
          </cell>
          <cell r="I144" t="str">
            <v>F_DISTR</v>
          </cell>
          <cell r="J144" t="str">
            <v>CUS</v>
          </cell>
          <cell r="M144" t="str">
            <v>RESID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D145">
            <v>-35946497</v>
          </cell>
          <cell r="E145">
            <v>-3267366.2392874998</v>
          </cell>
          <cell r="F145">
            <v>0</v>
          </cell>
          <cell r="G145">
            <v>-39213863.239287503</v>
          </cell>
          <cell r="R145" t="str">
            <v>D370.T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D146">
            <v>-18852826</v>
          </cell>
          <cell r="E146">
            <v>-1154137.1430072831</v>
          </cell>
          <cell r="F146">
            <v>0</v>
          </cell>
          <cell r="G146">
            <v>-20006963.143007282</v>
          </cell>
          <cell r="I146" t="str">
            <v>F_DISTR</v>
          </cell>
          <cell r="J146" t="str">
            <v>CUS</v>
          </cell>
          <cell r="M146" t="str">
            <v>DIR373.00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D147">
            <v>-423722</v>
          </cell>
          <cell r="E147">
            <v>-20308</v>
          </cell>
          <cell r="F147">
            <v>0</v>
          </cell>
          <cell r="G147">
            <v>-444030</v>
          </cell>
          <cell r="R147" t="str">
            <v>LINE.T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B156" t="str">
            <v>Sub-total</v>
          </cell>
          <cell r="C156">
            <v>-1498751943.7972682</v>
          </cell>
          <cell r="D156">
            <v>-1465787792</v>
          </cell>
          <cell r="E156">
            <v>-32964151.797267947</v>
          </cell>
          <cell r="F156">
            <v>0</v>
          </cell>
          <cell r="G156">
            <v>-1498751943.7972682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D159">
            <v>-183028630.93810004</v>
          </cell>
          <cell r="E159">
            <v>-2070860.6215980002</v>
          </cell>
          <cell r="F159">
            <v>0</v>
          </cell>
          <cell r="G159">
            <v>-185099491.55969805</v>
          </cell>
          <cell r="R159" t="str">
            <v>GP.T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D160">
            <v>12927523.127429459</v>
          </cell>
          <cell r="E160">
            <v>1931094.9630945402</v>
          </cell>
          <cell r="F160">
            <v>0</v>
          </cell>
          <cell r="G160">
            <v>14858618.090523999</v>
          </cell>
          <cell r="R160" t="str">
            <v>PTDGP.T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B172" t="str">
            <v>Sub-total</v>
          </cell>
          <cell r="C172">
            <v>-170240873.46917406</v>
          </cell>
          <cell r="D172">
            <v>-170101107.81067058</v>
          </cell>
          <cell r="E172">
            <v>-139765.65850346</v>
          </cell>
          <cell r="F172">
            <v>0</v>
          </cell>
          <cell r="G172">
            <v>-170240873.46917406</v>
          </cell>
        </row>
        <row r="174">
          <cell r="B174" t="str">
            <v>TOTAL ACCUMULATED RESERVE FOR DEPRECIATION</v>
          </cell>
          <cell r="C174">
            <v>-4292153131.7526517</v>
          </cell>
          <cell r="D174">
            <v>-4111059436.3846045</v>
          </cell>
          <cell r="E174">
            <v>-181093695.36804774</v>
          </cell>
          <cell r="F174">
            <v>0</v>
          </cell>
          <cell r="G174">
            <v>-4292153131.7526517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B185" t="str">
            <v>Sub-total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D188">
            <v>145303204.96710864</v>
          </cell>
          <cell r="E188">
            <v>-7927989.0113384426</v>
          </cell>
          <cell r="F188">
            <v>0</v>
          </cell>
          <cell r="G188">
            <v>137375215.95577019</v>
          </cell>
          <cell r="R188" t="str">
            <v>EPIS.T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D207">
            <v>236199000.10375002</v>
          </cell>
          <cell r="E207">
            <v>-46406466.611912653</v>
          </cell>
          <cell r="F207">
            <v>0</v>
          </cell>
          <cell r="G207">
            <v>189792533.49183738</v>
          </cell>
          <cell r="I207" t="str">
            <v>F_PRODU</v>
          </cell>
          <cell r="J207" t="str">
            <v>PC4</v>
          </cell>
          <cell r="K207" t="str">
            <v>DEM_2B</v>
          </cell>
          <cell r="L207" t="str">
            <v>ENERGY_2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D208">
            <v>416052.45833333331</v>
          </cell>
          <cell r="E208">
            <v>-133122.45833333331</v>
          </cell>
          <cell r="F208">
            <v>0</v>
          </cell>
          <cell r="G208">
            <v>282930</v>
          </cell>
          <cell r="I208" t="str">
            <v>F_TRANS</v>
          </cell>
          <cell r="J208" t="str">
            <v>PC4</v>
          </cell>
          <cell r="K208" t="str">
            <v>DEM_2B</v>
          </cell>
          <cell r="L208" t="str">
            <v>ENERGY_2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D209">
            <v>0</v>
          </cell>
          <cell r="E209">
            <v>-3679667.3302051304</v>
          </cell>
          <cell r="F209">
            <v>0</v>
          </cell>
          <cell r="G209">
            <v>-3679667.3302051304</v>
          </cell>
          <cell r="R209" t="str">
            <v>DP.T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D210">
            <v>49226289.466249995</v>
          </cell>
          <cell r="E210">
            <v>19283763.255612917</v>
          </cell>
          <cell r="F210">
            <v>0</v>
          </cell>
          <cell r="G210">
            <v>68510052.721862912</v>
          </cell>
          <cell r="R210" t="str">
            <v>GP.T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D211">
            <v>-26788857.097916666</v>
          </cell>
          <cell r="E211">
            <v>12229412.382273667</v>
          </cell>
          <cell r="F211">
            <v>0</v>
          </cell>
          <cell r="G211">
            <v>-14559444.715643</v>
          </cell>
          <cell r="R211" t="str">
            <v>PP.T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D212">
            <v>0</v>
          </cell>
          <cell r="E212">
            <v>10200176.612901218</v>
          </cell>
          <cell r="F212">
            <v>0</v>
          </cell>
          <cell r="G212">
            <v>10200176.612901218</v>
          </cell>
          <cell r="I212" t="str">
            <v>F_TRANS</v>
          </cell>
          <cell r="J212" t="str">
            <v>PC4</v>
          </cell>
          <cell r="K212" t="str">
            <v>DEM_2B</v>
          </cell>
          <cell r="L212" t="str">
            <v>ENERGY_2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D213">
            <v>-1416895611.4878716</v>
          </cell>
          <cell r="E213">
            <v>30009985.733328179</v>
          </cell>
          <cell r="F213">
            <v>0</v>
          </cell>
          <cell r="G213">
            <v>-1386885625.7545435</v>
          </cell>
          <cell r="R213" t="str">
            <v>PTDP.T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D214">
            <v>-25971538.993999917</v>
          </cell>
          <cell r="E214">
            <v>134927.60952491686</v>
          </cell>
          <cell r="F214">
            <v>0</v>
          </cell>
          <cell r="G214">
            <v>-25836611.384475</v>
          </cell>
          <cell r="I214" t="str">
            <v>F_DISTR</v>
          </cell>
          <cell r="J214" t="str">
            <v>CUS</v>
          </cell>
          <cell r="M214" t="str">
            <v>DIR235.00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D215">
            <v>-4716690.2983333329</v>
          </cell>
          <cell r="E215">
            <v>1721046.8383333329</v>
          </cell>
          <cell r="F215">
            <v>0</v>
          </cell>
          <cell r="G215">
            <v>-2995643.46</v>
          </cell>
          <cell r="I215" t="str">
            <v>F_TRANS</v>
          </cell>
          <cell r="J215" t="str">
            <v>PC4</v>
          </cell>
          <cell r="K215" t="str">
            <v>DEM_2B</v>
          </cell>
          <cell r="L215" t="str">
            <v>ENERGY_2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D216">
            <v>-75535034.237916663</v>
          </cell>
          <cell r="E216">
            <v>-3723490.4120833389</v>
          </cell>
          <cell r="F216">
            <v>0</v>
          </cell>
          <cell r="G216">
            <v>-79258524.650000006</v>
          </cell>
          <cell r="I216" t="str">
            <v>F_DISTR</v>
          </cell>
          <cell r="J216" t="str">
            <v>CUS</v>
          </cell>
          <cell r="M216" t="str">
            <v>DIR252.00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D217">
            <v>-2733309.4483748754</v>
          </cell>
          <cell r="E217">
            <v>600847.47336687532</v>
          </cell>
          <cell r="F217">
            <v>0</v>
          </cell>
          <cell r="G217">
            <v>-2132461.9750080002</v>
          </cell>
          <cell r="R217" t="str">
            <v>SW.T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D218">
            <v>281543144.61000001</v>
          </cell>
          <cell r="E218">
            <v>99398812.228299975</v>
          </cell>
          <cell r="F218">
            <v>0</v>
          </cell>
          <cell r="G218">
            <v>380941956.83829999</v>
          </cell>
          <cell r="R218" t="str">
            <v>PP.T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D219">
            <v>946172.25</v>
          </cell>
          <cell r="E219">
            <v>0</v>
          </cell>
          <cell r="F219">
            <v>0</v>
          </cell>
          <cell r="G219">
            <v>946172.25</v>
          </cell>
          <cell r="I219" t="str">
            <v>F_TRANS</v>
          </cell>
          <cell r="J219" t="str">
            <v>PC4</v>
          </cell>
          <cell r="K219" t="str">
            <v>DEM_2B</v>
          </cell>
          <cell r="L219" t="str">
            <v>ENERGY_2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D220">
            <v>302358.00999999995</v>
          </cell>
          <cell r="E220">
            <v>0</v>
          </cell>
          <cell r="F220">
            <v>0</v>
          </cell>
          <cell r="G220">
            <v>302358.00999999995</v>
          </cell>
          <cell r="R220" t="str">
            <v>DP.T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D221">
            <v>-132625174.82999998</v>
          </cell>
          <cell r="E221">
            <v>-4207196.5800000215</v>
          </cell>
          <cell r="F221">
            <v>0</v>
          </cell>
          <cell r="G221">
            <v>-136832371.41</v>
          </cell>
          <cell r="R221" t="str">
            <v>PP.T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D222">
            <v>-938289</v>
          </cell>
          <cell r="E222">
            <v>-12900</v>
          </cell>
          <cell r="F222">
            <v>0</v>
          </cell>
          <cell r="G222">
            <v>-951189</v>
          </cell>
          <cell r="I222" t="str">
            <v>F_TRANS</v>
          </cell>
          <cell r="J222" t="str">
            <v>PC4</v>
          </cell>
          <cell r="K222" t="str">
            <v>DEM_2B</v>
          </cell>
          <cell r="L222" t="str">
            <v>ENERGY_2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D223">
            <v>-302358.00999999995</v>
          </cell>
          <cell r="E223">
            <v>0</v>
          </cell>
          <cell r="F223">
            <v>0</v>
          </cell>
          <cell r="G223">
            <v>-302358.00999999995</v>
          </cell>
          <cell r="R223" t="str">
            <v>DP.T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D224">
            <v>-163864256.91541666</v>
          </cell>
          <cell r="E224">
            <v>9111273.5754166655</v>
          </cell>
          <cell r="F224">
            <v>0</v>
          </cell>
          <cell r="G224">
            <v>-154752983.34</v>
          </cell>
          <cell r="R224" t="str">
            <v>PP.T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D225">
            <v>-3867896.4391666669</v>
          </cell>
          <cell r="E225">
            <v>-664211.99083333276</v>
          </cell>
          <cell r="F225">
            <v>0</v>
          </cell>
          <cell r="G225">
            <v>-4532108.43</v>
          </cell>
          <cell r="I225" t="str">
            <v>F_TRANS</v>
          </cell>
          <cell r="J225" t="str">
            <v>PC4</v>
          </cell>
          <cell r="K225" t="str">
            <v>DEM_2B</v>
          </cell>
          <cell r="L225" t="str">
            <v>ENERGY_2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D226">
            <v>-9860880.4212499987</v>
          </cell>
          <cell r="E226">
            <v>1008417.0712499991</v>
          </cell>
          <cell r="F226">
            <v>0</v>
          </cell>
          <cell r="G226">
            <v>-8852463.3499999996</v>
          </cell>
          <cell r="R226" t="str">
            <v>DP.T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D227">
            <v>-136754.51184191668</v>
          </cell>
          <cell r="E227">
            <v>-319087.95236408332</v>
          </cell>
          <cell r="F227">
            <v>0</v>
          </cell>
          <cell r="G227">
            <v>-455842.46420599998</v>
          </cell>
          <cell r="R227" t="str">
            <v>GP.T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B241" t="str">
            <v>Sub-total</v>
          </cell>
          <cell r="C241">
            <v>-1171051115.3491793</v>
          </cell>
          <cell r="D241">
            <v>-1295603634.7937558</v>
          </cell>
          <cell r="E241">
            <v>124552519.44457585</v>
          </cell>
          <cell r="F241">
            <v>0</v>
          </cell>
          <cell r="G241">
            <v>-1171051115.3491793</v>
          </cell>
        </row>
        <row r="243">
          <cell r="B243" t="str">
            <v>TOTAL OTHER RATE BASE</v>
          </cell>
          <cell r="C243">
            <v>-1033675899.393409</v>
          </cell>
          <cell r="D243">
            <v>-1150300429.826647</v>
          </cell>
          <cell r="E243">
            <v>116624530.4332374</v>
          </cell>
          <cell r="F243">
            <v>0</v>
          </cell>
          <cell r="G243">
            <v>-1033675899.393409</v>
          </cell>
        </row>
        <row r="245">
          <cell r="A245" t="str">
            <v>TOTAL RATE BASE</v>
          </cell>
          <cell r="C245">
            <v>5428588079.6691418</v>
          </cell>
          <cell r="D245">
            <v>5208778505.9438486</v>
          </cell>
          <cell r="E245">
            <v>219809573.72529054</v>
          </cell>
          <cell r="F245">
            <v>0</v>
          </cell>
          <cell r="G245">
            <v>5428588079.6691418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D252">
            <v>79334191.840000004</v>
          </cell>
          <cell r="E252">
            <v>-41869518.271191388</v>
          </cell>
          <cell r="F252">
            <v>0</v>
          </cell>
          <cell r="G252">
            <v>37464673.568808615</v>
          </cell>
          <cell r="R252" t="str">
            <v>PP.T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D253">
            <v>124839938.44999999</v>
          </cell>
          <cell r="E253">
            <v>18367993.815238744</v>
          </cell>
          <cell r="F253">
            <v>0</v>
          </cell>
          <cell r="G253">
            <v>143207932.26523873</v>
          </cell>
          <cell r="R253" t="str">
            <v>PP.T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Sub-total</v>
          </cell>
          <cell r="C261">
            <v>180672605.83404735</v>
          </cell>
          <cell r="D261">
            <v>204174130.28999999</v>
          </cell>
          <cell r="E261">
            <v>-23501524.455952644</v>
          </cell>
          <cell r="F261">
            <v>0</v>
          </cell>
          <cell r="G261">
            <v>180672605.83404735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D264">
            <v>591842797.56999886</v>
          </cell>
          <cell r="E264">
            <v>-145163238.65712938</v>
          </cell>
          <cell r="F264">
            <v>0</v>
          </cell>
          <cell r="G264">
            <v>446679558.91286945</v>
          </cell>
          <cell r="I264" t="str">
            <v>F_PRODU</v>
          </cell>
          <cell r="J264" t="str">
            <v>PC4</v>
          </cell>
          <cell r="K264" t="str">
            <v>DEM_2B</v>
          </cell>
          <cell r="L264" t="str">
            <v>ENERGY_2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D265">
            <v>-77453659.509999901</v>
          </cell>
          <cell r="E265">
            <v>77453659.510000005</v>
          </cell>
          <cell r="F265">
            <v>0</v>
          </cell>
          <cell r="G265">
            <v>1.0430812835693359E-7</v>
          </cell>
          <cell r="I265" t="str">
            <v>F_PRODU</v>
          </cell>
          <cell r="J265" t="str">
            <v>NRG</v>
          </cell>
          <cell r="L265" t="str">
            <v>BPAX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B270" t="str">
            <v>Sub-total</v>
          </cell>
          <cell r="C270">
            <v>446679558.91286945</v>
          </cell>
          <cell r="D270">
            <v>514389138.05999899</v>
          </cell>
          <cell r="E270">
            <v>-67709579.147129372</v>
          </cell>
          <cell r="F270">
            <v>0</v>
          </cell>
          <cell r="G270">
            <v>446679558.91286957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D273">
            <v>115807777.5999999</v>
          </cell>
          <cell r="E273">
            <v>-3473456.2753740251</v>
          </cell>
          <cell r="F273">
            <v>0</v>
          </cell>
          <cell r="G273">
            <v>112334321.32462588</v>
          </cell>
          <cell r="R273" t="str">
            <v>PP.T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Sub-total</v>
          </cell>
          <cell r="C276">
            <v>112334321.32462588</v>
          </cell>
          <cell r="D276">
            <v>115807777.5999999</v>
          </cell>
          <cell r="E276">
            <v>-3473456.2753740251</v>
          </cell>
          <cell r="F276">
            <v>0</v>
          </cell>
          <cell r="G276">
            <v>112334321.32462588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D279">
            <v>54000040.539999992</v>
          </cell>
          <cell r="E279">
            <v>-7886110.8083897755</v>
          </cell>
          <cell r="F279">
            <v>0</v>
          </cell>
          <cell r="G279">
            <v>46113929.731610216</v>
          </cell>
          <cell r="R279" t="str">
            <v>PP.T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D280">
            <v>15150977.669999991</v>
          </cell>
          <cell r="E280">
            <v>-1975917.8604892162</v>
          </cell>
          <cell r="F280">
            <v>0</v>
          </cell>
          <cell r="G280">
            <v>13175059.809510775</v>
          </cell>
          <cell r="R280" t="str">
            <v>PP.T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D281">
            <v>57907702.229999997</v>
          </cell>
          <cell r="E281">
            <v>-8115548.0254889531</v>
          </cell>
          <cell r="F281">
            <v>0</v>
          </cell>
          <cell r="G281">
            <v>49792154.204511046</v>
          </cell>
          <cell r="R281" t="str">
            <v>PP.T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D282">
            <v>109272.45</v>
          </cell>
          <cell r="E282">
            <v>-14624.027504560077</v>
          </cell>
          <cell r="F282">
            <v>0</v>
          </cell>
          <cell r="G282">
            <v>94648.422495439925</v>
          </cell>
          <cell r="R282" t="str">
            <v>PP.T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B285" t="str">
            <v>Sub-total</v>
          </cell>
          <cell r="C285">
            <v>109175792.16812748</v>
          </cell>
          <cell r="D285">
            <v>127167992.88999997</v>
          </cell>
          <cell r="E285">
            <v>-17992200.721872505</v>
          </cell>
          <cell r="F285">
            <v>0</v>
          </cell>
          <cell r="G285">
            <v>109175792.16812748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D288">
            <v>18773654.446233809</v>
          </cell>
          <cell r="E288">
            <v>283264.44243529852</v>
          </cell>
          <cell r="F288">
            <v>0</v>
          </cell>
          <cell r="G288">
            <v>19056918.888669107</v>
          </cell>
          <cell r="I288" t="str">
            <v>F_TRANS</v>
          </cell>
          <cell r="J288" t="str">
            <v>PC3</v>
          </cell>
          <cell r="K288" t="str">
            <v>DEM_2A</v>
          </cell>
          <cell r="L288" t="str">
            <v>ENERGY_1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D289">
            <v>2760073.0797388451</v>
          </cell>
          <cell r="E289">
            <v>41645.09175621609</v>
          </cell>
          <cell r="F289">
            <v>0</v>
          </cell>
          <cell r="G289">
            <v>2801718.1714950614</v>
          </cell>
          <cell r="I289" t="str">
            <v>F_TRANS</v>
          </cell>
          <cell r="J289" t="str">
            <v>PC4</v>
          </cell>
          <cell r="K289" t="str">
            <v>DEM_2B</v>
          </cell>
          <cell r="L289" t="str">
            <v>ENERGY_2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D290">
            <v>6328.0320725394113</v>
          </cell>
          <cell r="E290">
            <v>95.479890815831993</v>
          </cell>
          <cell r="F290">
            <v>0</v>
          </cell>
          <cell r="G290">
            <v>6423.5119633552431</v>
          </cell>
          <cell r="I290" t="str">
            <v>F_TRANS</v>
          </cell>
          <cell r="J290" t="str">
            <v>DEM</v>
          </cell>
          <cell r="K290" t="str">
            <v>DIR_449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D291">
            <v>2899446.921954805</v>
          </cell>
          <cell r="E291">
            <v>43748.020294633345</v>
          </cell>
          <cell r="F291">
            <v>0</v>
          </cell>
          <cell r="G291">
            <v>2943194.9422494383</v>
          </cell>
          <cell r="I291" t="str">
            <v>F_TRANS</v>
          </cell>
          <cell r="J291" t="str">
            <v>PC4</v>
          </cell>
          <cell r="K291" t="str">
            <v>DEM_2B</v>
          </cell>
          <cell r="L291" t="str">
            <v>ENERGY_2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B300" t="str">
            <v>Sub-total</v>
          </cell>
          <cell r="C300">
            <v>24808255.514376964</v>
          </cell>
          <cell r="D300">
            <v>24439502.479999997</v>
          </cell>
          <cell r="E300">
            <v>368753.0343769638</v>
          </cell>
          <cell r="F300">
            <v>0</v>
          </cell>
          <cell r="G300">
            <v>24808255.514376964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D303">
            <v>1710998.21</v>
          </cell>
          <cell r="E303">
            <v>45791.310627246647</v>
          </cell>
          <cell r="F303">
            <v>0</v>
          </cell>
          <cell r="G303">
            <v>1756789.5206272467</v>
          </cell>
          <cell r="R303" t="str">
            <v>DES3.T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D304">
            <v>1777553.1</v>
          </cell>
          <cell r="E304">
            <v>31961.739526498335</v>
          </cell>
          <cell r="F304">
            <v>0</v>
          </cell>
          <cell r="G304">
            <v>1809514.8395264985</v>
          </cell>
          <cell r="R304" t="str">
            <v>D362.T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D305">
            <v>2571366.84</v>
          </cell>
          <cell r="E305">
            <v>104712.69627085044</v>
          </cell>
          <cell r="F305">
            <v>0</v>
          </cell>
          <cell r="G305">
            <v>2676079.5362708503</v>
          </cell>
          <cell r="R305" t="str">
            <v>D364.T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D306">
            <v>4555493.0199999902</v>
          </cell>
          <cell r="E306">
            <v>184011.32358081578</v>
          </cell>
          <cell r="F306">
            <v>0</v>
          </cell>
          <cell r="G306">
            <v>4739504.3435808057</v>
          </cell>
          <cell r="R306" t="str">
            <v>D366.T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D307">
            <v>142211.94</v>
          </cell>
          <cell r="E307">
            <v>3088.6933581315152</v>
          </cell>
          <cell r="F307">
            <v>0</v>
          </cell>
          <cell r="G307">
            <v>145300.63335813151</v>
          </cell>
          <cell r="I307" t="str">
            <v>F_DISTR</v>
          </cell>
          <cell r="J307" t="str">
            <v>CUS</v>
          </cell>
          <cell r="M307" t="str">
            <v>DIR373.00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D308">
            <v>1704988.24</v>
          </cell>
          <cell r="E308">
            <v>25562.353079250832</v>
          </cell>
          <cell r="F308">
            <v>0</v>
          </cell>
          <cell r="G308">
            <v>1730550.5930792508</v>
          </cell>
          <cell r="R308" t="str">
            <v>D370.T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D309">
            <v>3314701.2800000003</v>
          </cell>
          <cell r="E309">
            <v>98077.805130131281</v>
          </cell>
          <cell r="F309">
            <v>0</v>
          </cell>
          <cell r="G309">
            <v>3412779.0851301313</v>
          </cell>
          <cell r="R309" t="str">
            <v>D370.T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D310">
            <v>1317138.67</v>
          </cell>
          <cell r="E310">
            <v>1241.2501591389348</v>
          </cell>
          <cell r="F310">
            <v>0</v>
          </cell>
          <cell r="G310">
            <v>1318379.920159139</v>
          </cell>
          <cell r="R310" t="str">
            <v>DES3.T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D311">
            <v>2675136.02999999</v>
          </cell>
          <cell r="E311">
            <v>61674.07719496428</v>
          </cell>
          <cell r="F311">
            <v>0</v>
          </cell>
          <cell r="G311">
            <v>2736810.1071949545</v>
          </cell>
          <cell r="R311" t="str">
            <v>DES1.T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D312">
            <v>12068386.559999999</v>
          </cell>
          <cell r="E312">
            <v>265023.45394878095</v>
          </cell>
          <cell r="F312">
            <v>0</v>
          </cell>
          <cell r="G312">
            <v>12333410.01394878</v>
          </cell>
          <cell r="R312" t="str">
            <v>DES1.T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Sub-total</v>
          </cell>
          <cell r="C316">
            <v>32659118.59287579</v>
          </cell>
          <cell r="D316">
            <v>31837973.889999978</v>
          </cell>
          <cell r="E316">
            <v>821144.70287580905</v>
          </cell>
          <cell r="F316">
            <v>0</v>
          </cell>
          <cell r="G316">
            <v>32659118.59287579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D319">
            <v>130876.3</v>
          </cell>
          <cell r="E319">
            <v>3745.6263855689463</v>
          </cell>
          <cell r="F319">
            <v>0</v>
          </cell>
          <cell r="G319">
            <v>134621.92638556895</v>
          </cell>
          <cell r="R319" t="str">
            <v>CAES1.T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D320">
            <v>11219365.02</v>
          </cell>
          <cell r="E320">
            <v>151776.84265314959</v>
          </cell>
          <cell r="F320">
            <v>0</v>
          </cell>
          <cell r="G320">
            <v>11371141.862653149</v>
          </cell>
          <cell r="I320" t="str">
            <v>F_DISTR</v>
          </cell>
          <cell r="J320" t="str">
            <v>CUS</v>
          </cell>
          <cell r="M320" t="str">
            <v>CUST_4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D321">
            <v>23106863.919999998</v>
          </cell>
          <cell r="E321">
            <v>515964.69329595286</v>
          </cell>
          <cell r="F321">
            <v>0</v>
          </cell>
          <cell r="G321">
            <v>23622828.61329595</v>
          </cell>
          <cell r="I321" t="str">
            <v>F_DISTR</v>
          </cell>
          <cell r="J321" t="str">
            <v>CUS</v>
          </cell>
          <cell r="M321" t="str">
            <v>CUST_3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D322">
            <v>18742755.939999998</v>
          </cell>
          <cell r="E322">
            <v>-1783803.1226324991</v>
          </cell>
          <cell r="F322">
            <v>886077.81672800006</v>
          </cell>
          <cell r="G322">
            <v>17845030.634095497</v>
          </cell>
          <cell r="I322" t="str">
            <v>F_DISTR</v>
          </cell>
          <cell r="J322" t="str">
            <v>CUS</v>
          </cell>
          <cell r="M322" t="str">
            <v>DIR904.00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I323" t="str">
            <v>F_DISTR</v>
          </cell>
          <cell r="J323" t="str">
            <v>CUS</v>
          </cell>
          <cell r="M323" t="str">
            <v>CUST_1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B327" t="str">
            <v>Sub-total</v>
          </cell>
          <cell r="C327">
            <v>52087545.219702169</v>
          </cell>
          <cell r="D327">
            <v>53199861.179999992</v>
          </cell>
          <cell r="E327">
            <v>-1112315.9602978276</v>
          </cell>
          <cell r="F327">
            <v>886077.81672800006</v>
          </cell>
          <cell r="G327">
            <v>52973623.036430165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D330">
            <v>18278587.219999999</v>
          </cell>
          <cell r="E330">
            <v>-18097134.44586426</v>
          </cell>
          <cell r="F330">
            <v>0</v>
          </cell>
          <cell r="G330">
            <v>181452.77413573861</v>
          </cell>
          <cell r="I330" t="str">
            <v>F_DISTR</v>
          </cell>
          <cell r="J330" t="str">
            <v>CUS</v>
          </cell>
          <cell r="M330" t="str">
            <v>RESID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D331">
            <v>97087902.950000003</v>
          </cell>
          <cell r="E331">
            <v>-97087902.950000003</v>
          </cell>
          <cell r="F331">
            <v>0</v>
          </cell>
          <cell r="G331">
            <v>0</v>
          </cell>
          <cell r="I331" t="str">
            <v>F_PRODU</v>
          </cell>
          <cell r="J331" t="str">
            <v>PC4</v>
          </cell>
          <cell r="K331" t="str">
            <v>DEM_2B</v>
          </cell>
          <cell r="L331" t="str">
            <v>ENERGY_2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D332">
            <v>3055873.56</v>
          </cell>
          <cell r="E332">
            <v>21701.135869218775</v>
          </cell>
          <cell r="F332">
            <v>0</v>
          </cell>
          <cell r="G332">
            <v>3077574.695869219</v>
          </cell>
          <cell r="I332" t="str">
            <v>F_DISTR</v>
          </cell>
          <cell r="J332" t="str">
            <v>CUS</v>
          </cell>
          <cell r="M332" t="str">
            <v>CUST_1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D333">
            <v>892.81</v>
          </cell>
          <cell r="E333">
            <v>0</v>
          </cell>
          <cell r="F333">
            <v>0</v>
          </cell>
          <cell r="G333">
            <v>892.81</v>
          </cell>
          <cell r="I333" t="str">
            <v>F_DISTR</v>
          </cell>
          <cell r="J333" t="str">
            <v>CUS</v>
          </cell>
          <cell r="M333" t="str">
            <v>CUST_1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I334" t="str">
            <v>F_DISTR</v>
          </cell>
          <cell r="J334" t="str">
            <v>CUS</v>
          </cell>
          <cell r="M334" t="str">
            <v>DIR373.00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D335">
            <v>805567.46000000008</v>
          </cell>
          <cell r="E335">
            <v>18052.346947279173</v>
          </cell>
          <cell r="F335">
            <v>0</v>
          </cell>
          <cell r="G335">
            <v>823619.80694727926</v>
          </cell>
          <cell r="I335" t="str">
            <v>F_DISTR</v>
          </cell>
          <cell r="J335" t="str">
            <v>CUS</v>
          </cell>
          <cell r="M335" t="str">
            <v>CUST_1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I336" t="str">
            <v>F_DISTR</v>
          </cell>
          <cell r="J336" t="str">
            <v>CUS</v>
          </cell>
          <cell r="M336" t="str">
            <v>CUST_1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 t="str">
            <v>F_DISTR</v>
          </cell>
          <cell r="J337" t="str">
            <v>CUS</v>
          </cell>
          <cell r="M337" t="str">
            <v>CUST_1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B339" t="str">
            <v>Sub-total</v>
          </cell>
          <cell r="C339">
            <v>4083540.0869522369</v>
          </cell>
          <cell r="D339">
            <v>119228824</v>
          </cell>
          <cell r="E339">
            <v>-115145283.91304776</v>
          </cell>
          <cell r="F339">
            <v>0</v>
          </cell>
          <cell r="G339">
            <v>4083540.0869522369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D342">
            <v>48508494.030000001</v>
          </cell>
          <cell r="E342">
            <v>1000947.5840505472</v>
          </cell>
          <cell r="F342">
            <v>0</v>
          </cell>
          <cell r="G342">
            <v>49509441.614050545</v>
          </cell>
          <cell r="R342" t="str">
            <v>ADJPTDCE.T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D343">
            <v>8619227.6999999993</v>
          </cell>
          <cell r="E343">
            <v>-47.508504750951445</v>
          </cell>
          <cell r="F343">
            <v>0</v>
          </cell>
          <cell r="G343">
            <v>8619180.191495249</v>
          </cell>
          <cell r="R343" t="str">
            <v>ADJPTDCE.T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D344">
            <v>-21557751.289999999</v>
          </cell>
          <cell r="E344">
            <v>0</v>
          </cell>
          <cell r="F344">
            <v>0</v>
          </cell>
          <cell r="G344">
            <v>-21557751.289999999</v>
          </cell>
          <cell r="R344" t="str">
            <v>ADJPTDCE.T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D345">
            <v>11081730.859999999</v>
          </cell>
          <cell r="E345">
            <v>270.66169298715243</v>
          </cell>
          <cell r="F345">
            <v>0</v>
          </cell>
          <cell r="G345">
            <v>11082001.521692986</v>
          </cell>
          <cell r="R345" t="str">
            <v>ADJPTDCE.T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D346">
            <v>4710182.67</v>
          </cell>
          <cell r="E346">
            <v>22841.287239371348</v>
          </cell>
          <cell r="F346">
            <v>0</v>
          </cell>
          <cell r="G346">
            <v>4733023.9572393717</v>
          </cell>
          <cell r="R346" t="str">
            <v>PTDGP.T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D347">
            <v>4954570.34</v>
          </cell>
          <cell r="E347">
            <v>74049.521466823469</v>
          </cell>
          <cell r="F347">
            <v>0</v>
          </cell>
          <cell r="G347">
            <v>5028619.8614668231</v>
          </cell>
          <cell r="R347" t="str">
            <v>SW.T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D348">
            <v>32113126.609999999</v>
          </cell>
          <cell r="E348">
            <v>3341000.5453404919</v>
          </cell>
          <cell r="F348">
            <v>0</v>
          </cell>
          <cell r="G348">
            <v>35454127.155340493</v>
          </cell>
          <cell r="R348" t="str">
            <v>SW.T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D349">
            <v>7360712.739999989</v>
          </cell>
          <cell r="E349">
            <v>298311.14615860797</v>
          </cell>
          <cell r="F349">
            <v>209005.264</v>
          </cell>
          <cell r="G349">
            <v>7868029.1501585972</v>
          </cell>
          <cell r="R349" t="str">
            <v>PTDE.T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D350">
            <v>5455682.1099999994</v>
          </cell>
          <cell r="E350">
            <v>2410.913526321046</v>
          </cell>
          <cell r="F350">
            <v>0</v>
          </cell>
          <cell r="G350">
            <v>5458093.0235263202</v>
          </cell>
          <cell r="R350" t="str">
            <v>ADJPTDCE.T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D351">
            <v>6873199.3600000003</v>
          </cell>
          <cell r="E351">
            <v>-1789505.2589220502</v>
          </cell>
          <cell r="F351">
            <v>0</v>
          </cell>
          <cell r="G351">
            <v>5083694.1010779496</v>
          </cell>
          <cell r="R351" t="str">
            <v>ADJPTDCE.T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Sub-total</v>
          </cell>
          <cell r="C356">
            <v>111069454.02204834</v>
          </cell>
          <cell r="D356">
            <v>108119175.13</v>
          </cell>
          <cell r="E356">
            <v>2950278.8920483482</v>
          </cell>
          <cell r="F356">
            <v>209005.264</v>
          </cell>
          <cell r="G356">
            <v>111278459.28604834</v>
          </cell>
        </row>
        <row r="358">
          <cell r="B358" t="str">
            <v>TOTAL OPERATING EXPENSES</v>
          </cell>
          <cell r="C358">
            <v>1073570191.6756256</v>
          </cell>
          <cell r="D358">
            <v>1298364375.5199988</v>
          </cell>
          <cell r="E358">
            <v>-224794183.84437302</v>
          </cell>
          <cell r="F358">
            <v>1095083.080728</v>
          </cell>
          <cell r="G358">
            <v>1074665274.7563539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Sub-total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Sub-total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B379" t="str">
            <v>Sub-total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D382">
            <v>-4.9500000000000401</v>
          </cell>
          <cell r="E382">
            <v>0</v>
          </cell>
          <cell r="F382">
            <v>0</v>
          </cell>
          <cell r="G382">
            <v>-4.9500000000000401</v>
          </cell>
          <cell r="R382" t="str">
            <v>D361.T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D383">
            <v>1486798.51</v>
          </cell>
          <cell r="E383">
            <v>30782.019912942091</v>
          </cell>
          <cell r="F383">
            <v>0</v>
          </cell>
          <cell r="G383">
            <v>1517580.5299129421</v>
          </cell>
          <cell r="R383" t="str">
            <v>D362.T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D384">
            <v>34730225.140000001</v>
          </cell>
          <cell r="E384">
            <v>1076820.7512510852</v>
          </cell>
          <cell r="F384">
            <v>0</v>
          </cell>
          <cell r="G384">
            <v>35807045.891251087</v>
          </cell>
          <cell r="R384" t="str">
            <v>D364.T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D385">
            <v>12006810.93</v>
          </cell>
          <cell r="E385">
            <v>328992.06978405674</v>
          </cell>
          <cell r="F385">
            <v>0</v>
          </cell>
          <cell r="G385">
            <v>12335802.999784056</v>
          </cell>
          <cell r="R385" t="str">
            <v>D366.T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D386">
            <v>171037.47</v>
          </cell>
          <cell r="E386">
            <v>3057.7212805659074</v>
          </cell>
          <cell r="F386">
            <v>0</v>
          </cell>
          <cell r="G386">
            <v>174095.19128056592</v>
          </cell>
          <cell r="R386" t="str">
            <v>D368.T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D387">
            <v>1958091.5599999989</v>
          </cell>
          <cell r="E387">
            <v>42758.993615283987</v>
          </cell>
          <cell r="F387">
            <v>0</v>
          </cell>
          <cell r="G387">
            <v>2000850.553615283</v>
          </cell>
          <cell r="I387" t="str">
            <v>F_DISTR</v>
          </cell>
          <cell r="J387" t="str">
            <v>CUS</v>
          </cell>
          <cell r="M387" t="str">
            <v>DIR373.00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D388">
            <v>519036.87999999896</v>
          </cell>
          <cell r="E388">
            <v>13913.586715771649</v>
          </cell>
          <cell r="F388">
            <v>0</v>
          </cell>
          <cell r="G388">
            <v>532950.46671577066</v>
          </cell>
          <cell r="R388" t="str">
            <v>D370.T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D389">
            <v>541269.58000000007</v>
          </cell>
          <cell r="E389">
            <v>98.044145874565515</v>
          </cell>
          <cell r="F389">
            <v>0</v>
          </cell>
          <cell r="G389">
            <v>541367.62414587464</v>
          </cell>
          <cell r="R389" t="str">
            <v>DES2.T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B393" t="str">
            <v>Sub-total</v>
          </cell>
          <cell r="C393">
            <v>52909688.306705572</v>
          </cell>
          <cell r="D393">
            <v>51413265.120000005</v>
          </cell>
          <cell r="E393">
            <v>1496423.1867055802</v>
          </cell>
          <cell r="F393">
            <v>0</v>
          </cell>
          <cell r="G393">
            <v>52909688.306705572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D396">
            <v>16706235.829999998</v>
          </cell>
          <cell r="E396">
            <v>14309.362083761505</v>
          </cell>
          <cell r="F396">
            <v>0</v>
          </cell>
          <cell r="G396">
            <v>16720545.192083759</v>
          </cell>
          <cell r="R396" t="str">
            <v>GP.T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B404" t="str">
            <v>Sub-total</v>
          </cell>
          <cell r="C404">
            <v>16720545.192083759</v>
          </cell>
          <cell r="D404">
            <v>16706235.829999998</v>
          </cell>
          <cell r="E404">
            <v>14309.362083761505</v>
          </cell>
          <cell r="F404">
            <v>0</v>
          </cell>
          <cell r="G404">
            <v>16720545.192083759</v>
          </cell>
        </row>
        <row r="406">
          <cell r="B406" t="str">
            <v>TOTAL MAINTENANCE EXPENSES</v>
          </cell>
          <cell r="C406">
            <v>69630233.498789325</v>
          </cell>
          <cell r="D406">
            <v>68119500.950000003</v>
          </cell>
          <cell r="E406">
            <v>1510732.5487893417</v>
          </cell>
          <cell r="F406">
            <v>0</v>
          </cell>
          <cell r="G406">
            <v>69630233.498789325</v>
          </cell>
        </row>
        <row r="409">
          <cell r="B409" t="str">
            <v>TOTAL O &amp; M EXPENSES</v>
          </cell>
          <cell r="C409">
            <v>1143200425.1744149</v>
          </cell>
          <cell r="D409">
            <v>1366483876.4699988</v>
          </cell>
          <cell r="E409">
            <v>-223283451.29558364</v>
          </cell>
          <cell r="F409">
            <v>1095083.080728</v>
          </cell>
          <cell r="G409">
            <v>1144295508.2551432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D414">
            <v>27437936.928455126</v>
          </cell>
          <cell r="E414">
            <v>951288.52656782232</v>
          </cell>
          <cell r="F414">
            <v>0</v>
          </cell>
          <cell r="G414">
            <v>28389225.455022946</v>
          </cell>
          <cell r="R414" t="str">
            <v>PP.T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B423" t="str">
            <v>Sub-total</v>
          </cell>
          <cell r="C423">
            <v>28389225.455022946</v>
          </cell>
          <cell r="D423">
            <v>27437936.928455126</v>
          </cell>
          <cell r="E423">
            <v>951288.52656782232</v>
          </cell>
          <cell r="F423">
            <v>0</v>
          </cell>
          <cell r="G423">
            <v>28389225.455022946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B430" t="str">
            <v>Sub-total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B436" t="str">
            <v>Sub-total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B442" t="str">
            <v>Sub-total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D445">
            <v>9188775.2244181</v>
          </cell>
          <cell r="E445">
            <v>335595.91852400824</v>
          </cell>
          <cell r="F445">
            <v>0</v>
          </cell>
          <cell r="G445">
            <v>9524371.1429421082</v>
          </cell>
          <cell r="R445" t="str">
            <v>TP.T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B456" t="str">
            <v>Sub-total</v>
          </cell>
          <cell r="C456">
            <v>9524371.1429421082</v>
          </cell>
          <cell r="D456">
            <v>9188775.2244181</v>
          </cell>
          <cell r="E456">
            <v>335595.91852400824</v>
          </cell>
          <cell r="F456">
            <v>0</v>
          </cell>
          <cell r="G456">
            <v>9524371.1429421082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D459">
            <v>27417316.113969147</v>
          </cell>
          <cell r="E459">
            <v>875221.3328096047</v>
          </cell>
          <cell r="F459">
            <v>0</v>
          </cell>
          <cell r="G459">
            <v>28292537.446778752</v>
          </cell>
          <cell r="R459" t="str">
            <v>DP.T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B469" t="str">
            <v>Sub-total</v>
          </cell>
          <cell r="C469">
            <v>28292537.446778752</v>
          </cell>
          <cell r="D469">
            <v>27417316.113969147</v>
          </cell>
          <cell r="E469">
            <v>875221.3328096047</v>
          </cell>
          <cell r="F469">
            <v>0</v>
          </cell>
          <cell r="G469">
            <v>28292537.446778752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D472">
            <v>10657780.915169371</v>
          </cell>
          <cell r="E472">
            <v>347792.56595906802</v>
          </cell>
          <cell r="F472">
            <v>0</v>
          </cell>
          <cell r="G472">
            <v>11005573.481128439</v>
          </cell>
          <cell r="R472" t="str">
            <v>CAE.T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B479" t="str">
            <v>Sub-total</v>
          </cell>
          <cell r="C479">
            <v>11005573.481128439</v>
          </cell>
          <cell r="D479">
            <v>10657780.915169371</v>
          </cell>
          <cell r="E479">
            <v>347792.56595906802</v>
          </cell>
          <cell r="F479">
            <v>0</v>
          </cell>
          <cell r="G479">
            <v>11005573.481128439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D482">
            <v>1325772.7039111818</v>
          </cell>
          <cell r="E482">
            <v>50501.051915153861</v>
          </cell>
          <cell r="F482">
            <v>0</v>
          </cell>
          <cell r="G482">
            <v>1376273.7558263356</v>
          </cell>
          <cell r="I482" t="str">
            <v>F_DISTR</v>
          </cell>
          <cell r="J482" t="str">
            <v>CUS</v>
          </cell>
          <cell r="M482" t="str">
            <v>CUST_1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B487" t="str">
            <v>Sub-total</v>
          </cell>
          <cell r="C487">
            <v>1376273.7558263356</v>
          </cell>
          <cell r="D487">
            <v>1325772.7039111818</v>
          </cell>
          <cell r="E487">
            <v>50501.051915153861</v>
          </cell>
          <cell r="F487">
            <v>0</v>
          </cell>
          <cell r="G487">
            <v>1376273.7558263356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B497" t="str">
            <v>Sub-total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B502" t="str">
            <v>Sub-total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B510" t="str">
            <v>Sub-total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B521" t="str">
            <v>Sub-total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D524">
            <v>28115834.299467236</v>
          </cell>
          <cell r="E524">
            <v>1099223.0322531238</v>
          </cell>
          <cell r="F524">
            <v>0</v>
          </cell>
          <cell r="G524">
            <v>29215057.33172036</v>
          </cell>
          <cell r="R524" t="str">
            <v>PTDP.T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D525">
            <v>482719.13067690859</v>
          </cell>
          <cell r="E525">
            <v>18989.349978307378</v>
          </cell>
          <cell r="F525">
            <v>0</v>
          </cell>
          <cell r="G525">
            <v>501708.48065521597</v>
          </cell>
          <cell r="I525" t="str">
            <v>F_DISTR</v>
          </cell>
          <cell r="J525" t="str">
            <v>CUS</v>
          </cell>
          <cell r="M525" t="str">
            <v>DIR373.00</v>
          </cell>
        </row>
        <row r="526">
          <cell r="B526" t="str">
            <v>Sub-total</v>
          </cell>
          <cell r="C526">
            <v>29716765.812375575</v>
          </cell>
          <cell r="D526">
            <v>28598553.430144146</v>
          </cell>
          <cell r="E526">
            <v>1118212.3822314311</v>
          </cell>
          <cell r="F526">
            <v>0</v>
          </cell>
          <cell r="G526">
            <v>29716765.812375575</v>
          </cell>
        </row>
        <row r="528">
          <cell r="B528" t="str">
            <v>TOTAL LABOR MAINTENANCE EXPENSES</v>
          </cell>
          <cell r="C528">
            <v>29716765.812375575</v>
          </cell>
          <cell r="D528">
            <v>28598553.430144146</v>
          </cell>
          <cell r="E528">
            <v>1118212.3822314311</v>
          </cell>
          <cell r="F528">
            <v>0</v>
          </cell>
          <cell r="G528">
            <v>29716765.812375575</v>
          </cell>
        </row>
        <row r="531">
          <cell r="B531" t="str">
            <v>TOTAL LABOR O &amp; M EXPENSES</v>
          </cell>
          <cell r="C531">
            <v>108304747.09407416</v>
          </cell>
          <cell r="D531">
            <v>104626135.31606707</v>
          </cell>
          <cell r="E531">
            <v>3678611.7780070882</v>
          </cell>
          <cell r="F531">
            <v>0</v>
          </cell>
          <cell r="G531">
            <v>108304747.09407416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D535">
            <v>44708149.270000011</v>
          </cell>
          <cell r="E535">
            <v>-2281269.8583335713</v>
          </cell>
          <cell r="F535">
            <v>0</v>
          </cell>
          <cell r="G535">
            <v>42426879.411666438</v>
          </cell>
          <cell r="R535" t="str">
            <v>PP.T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D536">
            <v>19178478.530000001</v>
          </cell>
          <cell r="E536">
            <v>90606.960000000021</v>
          </cell>
          <cell r="F536">
            <v>0</v>
          </cell>
          <cell r="G536">
            <v>19269085.490000002</v>
          </cell>
          <cell r="R536" t="str">
            <v>PP.T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D537">
            <v>75056441.829999968</v>
          </cell>
          <cell r="E537">
            <v>-67028.159999999974</v>
          </cell>
          <cell r="F537">
            <v>0</v>
          </cell>
          <cell r="G537">
            <v>74989413.669999972</v>
          </cell>
          <cell r="R537" t="str">
            <v>PP.T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D538">
            <v>27586882.989999995</v>
          </cell>
          <cell r="E538">
            <v>1075011.72657123</v>
          </cell>
          <cell r="F538">
            <v>0</v>
          </cell>
          <cell r="G538">
            <v>28661894.716571223</v>
          </cell>
          <cell r="I538" t="str">
            <v>F_TRANS</v>
          </cell>
          <cell r="J538" t="str">
            <v>PC3</v>
          </cell>
          <cell r="K538" t="str">
            <v>DEM_2A</v>
          </cell>
          <cell r="L538" t="str">
            <v>ENERGY_1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D539">
            <v>3533027.1800000053</v>
          </cell>
          <cell r="E539">
            <v>3286.3000000000206</v>
          </cell>
          <cell r="F539">
            <v>0</v>
          </cell>
          <cell r="G539">
            <v>3536313.4800000051</v>
          </cell>
          <cell r="I539" t="str">
            <v>F_TRANS</v>
          </cell>
          <cell r="J539" t="str">
            <v>PC4</v>
          </cell>
          <cell r="K539" t="str">
            <v>DEM_2B</v>
          </cell>
          <cell r="L539" t="str">
            <v>ENERGY_2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D540">
            <v>9969</v>
          </cell>
          <cell r="E540">
            <v>0.11999999999999998</v>
          </cell>
          <cell r="F540">
            <v>0</v>
          </cell>
          <cell r="G540">
            <v>9969.1200000000008</v>
          </cell>
          <cell r="I540" t="str">
            <v>F_TRANS</v>
          </cell>
          <cell r="J540" t="str">
            <v>DEM</v>
          </cell>
          <cell r="K540" t="str">
            <v>DIR_449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D541">
            <v>3007183.5700000003</v>
          </cell>
          <cell r="E541">
            <v>3083.7500000000023</v>
          </cell>
          <cell r="F541">
            <v>0</v>
          </cell>
          <cell r="G541">
            <v>3010267.3200000003</v>
          </cell>
          <cell r="I541" t="str">
            <v>F_TRANS</v>
          </cell>
          <cell r="J541" t="str">
            <v>PC4</v>
          </cell>
          <cell r="K541" t="str">
            <v>DEM_2B</v>
          </cell>
          <cell r="L541" t="str">
            <v>ENERGY_2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D542">
            <v>71582.5</v>
          </cell>
          <cell r="E542">
            <v>-0.36</v>
          </cell>
          <cell r="F542">
            <v>0</v>
          </cell>
          <cell r="G542">
            <v>71582.14</v>
          </cell>
          <cell r="R542" t="str">
            <v>D360.T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D543">
            <v>142298.85</v>
          </cell>
          <cell r="E543">
            <v>308.33999999999997</v>
          </cell>
          <cell r="F543">
            <v>0</v>
          </cell>
          <cell r="G543">
            <v>142607.19</v>
          </cell>
          <cell r="R543" t="str">
            <v>D361.T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D544">
            <v>9332292.6799999997</v>
          </cell>
          <cell r="E544">
            <v>219981.44</v>
          </cell>
          <cell r="F544">
            <v>0</v>
          </cell>
          <cell r="G544">
            <v>9552274.1199999992</v>
          </cell>
          <cell r="R544" t="str">
            <v>D362.T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D545">
            <v>54400.429999999986</v>
          </cell>
          <cell r="E545">
            <v>550.5</v>
          </cell>
          <cell r="F545">
            <v>0</v>
          </cell>
          <cell r="G545">
            <v>54950.929999999986</v>
          </cell>
          <cell r="I545" t="str">
            <v>F_DISTR</v>
          </cell>
          <cell r="J545" t="str">
            <v>DEM</v>
          </cell>
          <cell r="K545" t="str">
            <v>NCP_362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D546">
            <v>11656475.33</v>
          </cell>
          <cell r="E546">
            <v>358615.1</v>
          </cell>
          <cell r="F546">
            <v>0</v>
          </cell>
          <cell r="G546">
            <v>12015090.43</v>
          </cell>
          <cell r="I546" t="str">
            <v>F_DISTR</v>
          </cell>
          <cell r="J546" t="str">
            <v>DEM</v>
          </cell>
          <cell r="K546" t="str">
            <v>OH_NCP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D547">
            <v>16982715.789999999</v>
          </cell>
          <cell r="E547">
            <v>460520.15</v>
          </cell>
          <cell r="F547">
            <v>0</v>
          </cell>
          <cell r="G547">
            <v>17443235.939999998</v>
          </cell>
          <cell r="I547" t="str">
            <v>F_DISTR</v>
          </cell>
          <cell r="J547" t="str">
            <v>DEM</v>
          </cell>
          <cell r="K547" t="str">
            <v>OH_NCP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D548">
            <v>12751434.51</v>
          </cell>
          <cell r="E548">
            <v>329275.49</v>
          </cell>
          <cell r="F548">
            <v>0</v>
          </cell>
          <cell r="G548">
            <v>13080710</v>
          </cell>
          <cell r="I548" t="str">
            <v>F_DISTR</v>
          </cell>
          <cell r="J548" t="str">
            <v>DEM</v>
          </cell>
          <cell r="K548" t="str">
            <v>UG_NCP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D549">
            <v>37180396.609999999</v>
          </cell>
          <cell r="E549">
            <v>1656351.9498767969</v>
          </cell>
          <cell r="F549">
            <v>0</v>
          </cell>
          <cell r="G549">
            <v>38836748.5598768</v>
          </cell>
          <cell r="I549" t="str">
            <v>F_DISTR</v>
          </cell>
          <cell r="J549" t="str">
            <v>DEM</v>
          </cell>
          <cell r="K549" t="str">
            <v>UG_NCP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D550">
            <v>19948592.310000002</v>
          </cell>
          <cell r="E550">
            <v>294287.08</v>
          </cell>
          <cell r="F550">
            <v>0</v>
          </cell>
          <cell r="G550">
            <v>20242879.390000001</v>
          </cell>
          <cell r="R550" t="str">
            <v>D368.T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D551">
            <v>5892634.3500000006</v>
          </cell>
          <cell r="E551">
            <v>53842.05</v>
          </cell>
          <cell r="F551">
            <v>0</v>
          </cell>
          <cell r="G551">
            <v>5946476.4000000004</v>
          </cell>
          <cell r="R551" t="str">
            <v>D369.T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D552">
            <v>13659072.120000001</v>
          </cell>
          <cell r="E552">
            <v>1826509.0597277349</v>
          </cell>
          <cell r="F552">
            <v>0</v>
          </cell>
          <cell r="G552">
            <v>15485581.179727737</v>
          </cell>
          <cell r="I552" t="str">
            <v>F_DISTR</v>
          </cell>
          <cell r="J552" t="str">
            <v>CUS</v>
          </cell>
          <cell r="M552" t="str">
            <v>METER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D553">
            <v>2630967.8200000003</v>
          </cell>
          <cell r="E553">
            <v>39076.31</v>
          </cell>
          <cell r="F553">
            <v>0</v>
          </cell>
          <cell r="G553">
            <v>2670044.1300000004</v>
          </cell>
          <cell r="I553" t="str">
            <v>F_DISTR</v>
          </cell>
          <cell r="J553" t="str">
            <v>CUS</v>
          </cell>
          <cell r="M553" t="str">
            <v>DIR373.00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D554">
            <v>30535202.688140035</v>
          </cell>
          <cell r="E554">
            <v>1008916.2987284553</v>
          </cell>
          <cell r="F554">
            <v>0</v>
          </cell>
          <cell r="G554">
            <v>31544118.98686849</v>
          </cell>
          <cell r="R554" t="str">
            <v>GP.T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D555">
            <v>7558969.2500000009</v>
          </cell>
          <cell r="E555">
            <v>92283.839999999997</v>
          </cell>
          <cell r="F555">
            <v>0</v>
          </cell>
          <cell r="G555">
            <v>7651253.0900000008</v>
          </cell>
          <cell r="R555" t="str">
            <v>PP.T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D556">
            <v>83377.600000000006</v>
          </cell>
          <cell r="E556">
            <v>5528.84</v>
          </cell>
          <cell r="F556">
            <v>0</v>
          </cell>
          <cell r="G556">
            <v>88906.44</v>
          </cell>
          <cell r="R556" t="str">
            <v>TP.T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D557">
            <v>64714.350000000006</v>
          </cell>
          <cell r="E557">
            <v>-11970.150000000005</v>
          </cell>
          <cell r="F557">
            <v>0</v>
          </cell>
          <cell r="G557">
            <v>52744.2</v>
          </cell>
          <cell r="R557" t="str">
            <v>DP.T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D558">
            <v>0</v>
          </cell>
          <cell r="E558">
            <v>15331.973602</v>
          </cell>
          <cell r="F558">
            <v>0</v>
          </cell>
          <cell r="G558">
            <v>15331.973602</v>
          </cell>
          <cell r="R558" t="str">
            <v>GP.T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R559" t="str">
            <v>DP.T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D560">
            <v>1210780.8199999998</v>
          </cell>
          <cell r="E560">
            <v>0</v>
          </cell>
          <cell r="F560">
            <v>0</v>
          </cell>
          <cell r="G560">
            <v>1210780.8199999998</v>
          </cell>
          <cell r="R560" t="str">
            <v>PP.T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I561" t="str">
            <v>F_TRANS</v>
          </cell>
          <cell r="J561" t="str">
            <v>PC4</v>
          </cell>
          <cell r="K561" t="str">
            <v>DEM_2B</v>
          </cell>
          <cell r="L561" t="str">
            <v>ENERGY_2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D562">
            <v>58868097.469999999</v>
          </cell>
          <cell r="E562">
            <v>19070686.734467432</v>
          </cell>
          <cell r="F562">
            <v>0</v>
          </cell>
          <cell r="G562">
            <v>77938784.204467431</v>
          </cell>
          <cell r="R562" t="str">
            <v>GP.T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D563">
            <v>2500924.8299999996</v>
          </cell>
          <cell r="E563">
            <v>0</v>
          </cell>
          <cell r="F563">
            <v>0</v>
          </cell>
          <cell r="G563">
            <v>2500924.8299999996</v>
          </cell>
          <cell r="R563" t="str">
            <v>PTDP.T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D564">
            <v>25800</v>
          </cell>
          <cell r="E564">
            <v>0</v>
          </cell>
          <cell r="F564">
            <v>0</v>
          </cell>
          <cell r="G564">
            <v>25800</v>
          </cell>
          <cell r="I564" t="str">
            <v>F_TRANS</v>
          </cell>
          <cell r="J564" t="str">
            <v>PC4</v>
          </cell>
          <cell r="K564" t="str">
            <v>DEM_2B</v>
          </cell>
          <cell r="L564" t="str">
            <v>ENERGY_2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R565" t="str">
            <v>DP.T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D566">
            <v>715282.68</v>
          </cell>
          <cell r="E566">
            <v>0</v>
          </cell>
          <cell r="F566">
            <v>0</v>
          </cell>
          <cell r="G566">
            <v>715282.68</v>
          </cell>
          <cell r="I566" t="str">
            <v>F_PRODU</v>
          </cell>
          <cell r="J566" t="str">
            <v>PC4</v>
          </cell>
          <cell r="K566" t="str">
            <v>DEM_2B</v>
          </cell>
          <cell r="L566" t="str">
            <v>ENERGY_2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D567">
            <v>8414393.160000002</v>
          </cell>
          <cell r="E567">
            <v>0</v>
          </cell>
          <cell r="F567">
            <v>0</v>
          </cell>
          <cell r="G567">
            <v>8414393.160000002</v>
          </cell>
          <cell r="R567" t="str">
            <v>PP.T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D568">
            <v>10322245.039999999</v>
          </cell>
          <cell r="E568">
            <v>0</v>
          </cell>
          <cell r="F568">
            <v>0</v>
          </cell>
          <cell r="G568">
            <v>10322245.039999999</v>
          </cell>
          <cell r="R568" t="str">
            <v>PP.T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D569">
            <v>25322916</v>
          </cell>
          <cell r="E569">
            <v>7505238.283406239</v>
          </cell>
          <cell r="F569">
            <v>0</v>
          </cell>
          <cell r="G569">
            <v>32828154.283406239</v>
          </cell>
          <cell r="R569" t="str">
            <v>TDP.T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D570">
            <v>-20864791.359999996</v>
          </cell>
          <cell r="E570">
            <v>37888484.277146444</v>
          </cell>
          <cell r="F570">
            <v>0</v>
          </cell>
          <cell r="G570">
            <v>17023692.917146448</v>
          </cell>
          <cell r="R570" t="str">
            <v>PP.T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D571">
            <v>3557679.1</v>
          </cell>
          <cell r="E571">
            <v>-19985.020000000019</v>
          </cell>
          <cell r="F571">
            <v>0</v>
          </cell>
          <cell r="G571">
            <v>3537694.08</v>
          </cell>
          <cell r="R571" t="str">
            <v>PP.T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D572">
            <v>-763743.36</v>
          </cell>
          <cell r="E572">
            <v>519036.00666666706</v>
          </cell>
          <cell r="F572">
            <v>0</v>
          </cell>
          <cell r="G572">
            <v>-244707.35333333293</v>
          </cell>
          <cell r="R572" t="str">
            <v>PTDP.T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D573">
            <v>-4419.1099999999997</v>
          </cell>
          <cell r="E573">
            <v>0</v>
          </cell>
          <cell r="F573">
            <v>0</v>
          </cell>
          <cell r="G573">
            <v>-4419.1099999999997</v>
          </cell>
          <cell r="R573" t="str">
            <v>PTDP.T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D574">
            <v>-41661500.859999999</v>
          </cell>
          <cell r="E574">
            <v>41661500.859999999</v>
          </cell>
          <cell r="F574">
            <v>0</v>
          </cell>
          <cell r="G574">
            <v>0</v>
          </cell>
          <cell r="R574" t="str">
            <v>DP.T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D584">
            <v>389268923.96814013</v>
          </cell>
          <cell r="E584">
            <v>111798059.89185943</v>
          </cell>
          <cell r="F584">
            <v>0</v>
          </cell>
          <cell r="G584">
            <v>501066983.85999936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D587">
            <v>59265945.07</v>
          </cell>
          <cell r="E587">
            <v>-59265943.382832997</v>
          </cell>
          <cell r="F587">
            <v>0</v>
          </cell>
          <cell r="G587">
            <v>1.6871670037508011</v>
          </cell>
          <cell r="R587" t="str">
            <v>PTDGP.T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D588">
            <v>7259623.1200000001</v>
          </cell>
          <cell r="E588">
            <v>12027.658474519269</v>
          </cell>
          <cell r="F588">
            <v>0</v>
          </cell>
          <cell r="G588">
            <v>7271650.778474519</v>
          </cell>
          <cell r="R588" t="str">
            <v>SW.T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D589">
            <v>84567938.340000004</v>
          </cell>
          <cell r="E589">
            <v>-6091554.5328607773</v>
          </cell>
          <cell r="F589">
            <v>4013528.0845920001</v>
          </cell>
          <cell r="G589">
            <v>82489911.891731232</v>
          </cell>
          <cell r="R589" t="str">
            <v>REVFAC1.T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D590">
            <v>82000442.209999993</v>
          </cell>
          <cell r="E590">
            <v>-82000442.209999993</v>
          </cell>
          <cell r="F590">
            <v>0</v>
          </cell>
          <cell r="G590">
            <v>0</v>
          </cell>
          <cell r="R590" t="str">
            <v>REVFAC1.T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D591">
            <v>1346484.56</v>
          </cell>
          <cell r="E591">
            <v>-598958.32783242175</v>
          </cell>
          <cell r="F591">
            <v>0</v>
          </cell>
          <cell r="G591">
            <v>747526.2321675783</v>
          </cell>
          <cell r="I591" t="str">
            <v>F_PRODU</v>
          </cell>
          <cell r="J591" t="str">
            <v>NRG</v>
          </cell>
          <cell r="L591" t="str">
            <v>ENERGY_2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D597">
            <v>234440433.30000001</v>
          </cell>
          <cell r="E597">
            <v>-147944870.79505166</v>
          </cell>
          <cell r="F597">
            <v>4013528.0845920001</v>
          </cell>
          <cell r="G597">
            <v>90509090.589540333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D602">
            <v>2151272.19</v>
          </cell>
          <cell r="E602">
            <v>0</v>
          </cell>
          <cell r="F602">
            <v>0</v>
          </cell>
          <cell r="G602">
            <v>2151272.19</v>
          </cell>
          <cell r="I602" t="str">
            <v>F_DISTR</v>
          </cell>
          <cell r="J602" t="str">
            <v>CUS</v>
          </cell>
          <cell r="M602" t="str">
            <v>DIR450.01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D603">
            <v>300105</v>
          </cell>
          <cell r="E603">
            <v>0</v>
          </cell>
          <cell r="F603">
            <v>0</v>
          </cell>
          <cell r="G603">
            <v>300105</v>
          </cell>
          <cell r="I603" t="str">
            <v>F_DISTR</v>
          </cell>
          <cell r="J603" t="str">
            <v>CUS</v>
          </cell>
          <cell r="M603" t="str">
            <v>DIR450.02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D604">
            <v>1314247.8600000001</v>
          </cell>
          <cell r="E604">
            <v>0</v>
          </cell>
          <cell r="F604">
            <v>0</v>
          </cell>
          <cell r="G604">
            <v>1314247.8600000001</v>
          </cell>
          <cell r="I604" t="str">
            <v>F_DISTR</v>
          </cell>
          <cell r="J604" t="str">
            <v>CUS</v>
          </cell>
          <cell r="M604" t="str">
            <v>CUST_2</v>
          </cell>
        </row>
        <row r="605">
          <cell r="A605">
            <v>451.02</v>
          </cell>
          <cell r="B605" t="str">
            <v>Misc Service Revenue - Reconnection Charge</v>
          </cell>
          <cell r="C605">
            <v>1460925</v>
          </cell>
          <cell r="D605">
            <v>1460925</v>
          </cell>
          <cell r="E605">
            <v>0</v>
          </cell>
          <cell r="F605">
            <v>0</v>
          </cell>
          <cell r="G605">
            <v>1460925</v>
          </cell>
          <cell r="I605" t="str">
            <v>F_DISTR</v>
          </cell>
          <cell r="J605" t="str">
            <v>CUS</v>
          </cell>
          <cell r="M605" t="str">
            <v>DIR451.02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D606">
            <v>1019248.82</v>
          </cell>
          <cell r="E606">
            <v>0</v>
          </cell>
          <cell r="F606">
            <v>0</v>
          </cell>
          <cell r="G606">
            <v>1019248.82</v>
          </cell>
          <cell r="I606" t="str">
            <v>F_DISTR</v>
          </cell>
          <cell r="J606" t="str">
            <v>CUS</v>
          </cell>
          <cell r="M606" t="str">
            <v>CUST_2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D607">
            <v>1400595.91</v>
          </cell>
          <cell r="E607">
            <v>0</v>
          </cell>
          <cell r="F607">
            <v>0</v>
          </cell>
          <cell r="G607">
            <v>1400595.91</v>
          </cell>
          <cell r="I607" t="str">
            <v>F_DISTR</v>
          </cell>
          <cell r="J607" t="str">
            <v>CUS</v>
          </cell>
          <cell r="M607" t="str">
            <v>CUST_2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D608">
            <v>1397401.6500000001</v>
          </cell>
          <cell r="E608">
            <v>0</v>
          </cell>
          <cell r="F608">
            <v>0</v>
          </cell>
          <cell r="G608">
            <v>1397401.6500000001</v>
          </cell>
          <cell r="I608" t="str">
            <v>F_DISTR</v>
          </cell>
          <cell r="J608" t="str">
            <v>CUS</v>
          </cell>
          <cell r="M608" t="str">
            <v>DIR451.05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D609">
            <v>181120</v>
          </cell>
          <cell r="E609">
            <v>0</v>
          </cell>
          <cell r="F609">
            <v>0</v>
          </cell>
          <cell r="G609">
            <v>181120</v>
          </cell>
          <cell r="I609" t="str">
            <v>F_DISTR</v>
          </cell>
          <cell r="J609" t="str">
            <v>CUS</v>
          </cell>
          <cell r="M609" t="str">
            <v>DIR451.06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D610">
            <v>4847787.22</v>
          </cell>
          <cell r="E610">
            <v>0</v>
          </cell>
          <cell r="F610">
            <v>0</v>
          </cell>
          <cell r="G610">
            <v>4847787.22</v>
          </cell>
          <cell r="I610" t="str">
            <v>F_DISTR</v>
          </cell>
          <cell r="J610" t="str">
            <v>CUS</v>
          </cell>
          <cell r="M610" t="str">
            <v>DIR252.00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D611">
            <v>616489.76</v>
          </cell>
          <cell r="E611">
            <v>0</v>
          </cell>
          <cell r="F611">
            <v>0</v>
          </cell>
          <cell r="G611">
            <v>616489.76</v>
          </cell>
          <cell r="I611" t="str">
            <v>F_DISTR</v>
          </cell>
          <cell r="J611" t="str">
            <v>CUS</v>
          </cell>
          <cell r="M611" t="str">
            <v>CUST_2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D612">
            <v>63960.97</v>
          </cell>
          <cell r="E612">
            <v>0</v>
          </cell>
          <cell r="F612">
            <v>0</v>
          </cell>
          <cell r="G612">
            <v>63960.97</v>
          </cell>
          <cell r="R612" t="str">
            <v>PP.T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D613">
            <v>5198339.0243848944</v>
          </cell>
          <cell r="E613">
            <v>0</v>
          </cell>
          <cell r="F613">
            <v>0</v>
          </cell>
          <cell r="G613">
            <v>5198339.0243848944</v>
          </cell>
          <cell r="I613" t="str">
            <v>F_TRANS</v>
          </cell>
          <cell r="J613" t="str">
            <v>PC4</v>
          </cell>
          <cell r="K613" t="str">
            <v>DEM_2B</v>
          </cell>
          <cell r="L613" t="str">
            <v>ENERGY_2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D614">
            <v>7250767.7256151056</v>
          </cell>
          <cell r="E614">
            <v>0</v>
          </cell>
          <cell r="F614">
            <v>0</v>
          </cell>
          <cell r="G614">
            <v>7250767.7256151056</v>
          </cell>
          <cell r="R614" t="str">
            <v>D364.T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D615">
            <v>1222583.4099999999</v>
          </cell>
          <cell r="E615">
            <v>0</v>
          </cell>
          <cell r="F615">
            <v>0</v>
          </cell>
          <cell r="G615">
            <v>1222583.4099999999</v>
          </cell>
          <cell r="R615" t="str">
            <v>PTDP.T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D616">
            <v>4617136.54</v>
          </cell>
          <cell r="E616">
            <v>0</v>
          </cell>
          <cell r="F616">
            <v>0</v>
          </cell>
          <cell r="G616">
            <v>4617136.54</v>
          </cell>
          <cell r="I616" t="str">
            <v>F_DISTR</v>
          </cell>
          <cell r="J616" t="str">
            <v>DEM</v>
          </cell>
          <cell r="K616" t="str">
            <v>DIR454.05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D617">
            <v>18713608.219999999</v>
          </cell>
          <cell r="E617">
            <v>1465156.7585096518</v>
          </cell>
          <cell r="F617">
            <v>0</v>
          </cell>
          <cell r="G617">
            <v>20178764.97850965</v>
          </cell>
          <cell r="I617" t="str">
            <v>F_TRANS</v>
          </cell>
          <cell r="J617" t="str">
            <v>PC4</v>
          </cell>
          <cell r="K617" t="str">
            <v>DEM_2B</v>
          </cell>
          <cell r="L617" t="str">
            <v>ENERGY_2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D618">
            <v>402045.72</v>
          </cell>
          <cell r="E618">
            <v>0</v>
          </cell>
          <cell r="F618">
            <v>0</v>
          </cell>
          <cell r="G618">
            <v>402045.72</v>
          </cell>
          <cell r="R618" t="str">
            <v>LINE.T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D619">
            <v>1262509.49</v>
          </cell>
          <cell r="E619">
            <v>-858566.13</v>
          </cell>
          <cell r="F619">
            <v>0</v>
          </cell>
          <cell r="G619">
            <v>403943.36</v>
          </cell>
          <cell r="R619" t="str">
            <v>GP.T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D620">
            <v>35693.46</v>
          </cell>
          <cell r="E620">
            <v>0</v>
          </cell>
          <cell r="F620">
            <v>0</v>
          </cell>
          <cell r="G620">
            <v>35693.46</v>
          </cell>
          <cell r="R620" t="str">
            <v>D364.T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D621">
            <v>69470811.980000004</v>
          </cell>
          <cell r="E621">
            <v>-48055688.225346237</v>
          </cell>
          <cell r="F621">
            <v>0</v>
          </cell>
          <cell r="G621">
            <v>21415123.754653767</v>
          </cell>
          <cell r="R621" t="str">
            <v>PP.T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D622">
            <v>-684145.61</v>
          </cell>
          <cell r="E622">
            <v>684145.61</v>
          </cell>
          <cell r="F622">
            <v>0</v>
          </cell>
          <cell r="G622">
            <v>0</v>
          </cell>
          <cell r="I622" t="str">
            <v>F_PRODU</v>
          </cell>
          <cell r="J622" t="str">
            <v>PC4</v>
          </cell>
          <cell r="K622" t="str">
            <v>DEM_2B</v>
          </cell>
          <cell r="L622" t="str">
            <v>ENERGY_2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D623">
            <v>16227.01</v>
          </cell>
          <cell r="E623">
            <v>0</v>
          </cell>
          <cell r="F623">
            <v>0</v>
          </cell>
          <cell r="G623">
            <v>16227.01</v>
          </cell>
          <cell r="R623" t="str">
            <v>PP.T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D624">
            <v>1720.49</v>
          </cell>
          <cell r="E624">
            <v>0</v>
          </cell>
          <cell r="F624">
            <v>0</v>
          </cell>
          <cell r="G624">
            <v>1720.49</v>
          </cell>
          <cell r="I624" t="str">
            <v>F_DISTR</v>
          </cell>
          <cell r="J624" t="str">
            <v>CUS</v>
          </cell>
          <cell r="M624" t="str">
            <v>DIR373.00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D625">
            <v>544146.44999999995</v>
          </cell>
          <cell r="E625">
            <v>-544146.44999999995</v>
          </cell>
          <cell r="F625">
            <v>0</v>
          </cell>
          <cell r="G625">
            <v>0</v>
          </cell>
          <cell r="I625" t="str">
            <v>F_PRODU</v>
          </cell>
          <cell r="J625" t="str">
            <v>PC4</v>
          </cell>
          <cell r="K625" t="str">
            <v>DEM_2B</v>
          </cell>
          <cell r="L625" t="str">
            <v>ENERGY_2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D626">
            <v>81157.8</v>
          </cell>
          <cell r="E626">
            <v>0</v>
          </cell>
          <cell r="F626">
            <v>0</v>
          </cell>
          <cell r="G626">
            <v>81157.8</v>
          </cell>
          <cell r="I626" t="str">
            <v>F_PRODU</v>
          </cell>
          <cell r="J626" t="str">
            <v>PC4</v>
          </cell>
          <cell r="K626" t="str">
            <v>DEM_2B</v>
          </cell>
          <cell r="L626" t="str">
            <v>ENERGY_2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D627">
            <v>-117872.25000000012</v>
          </cell>
          <cell r="E627">
            <v>0</v>
          </cell>
          <cell r="F627">
            <v>0</v>
          </cell>
          <cell r="G627">
            <v>-117872.25000000012</v>
          </cell>
          <cell r="I627" t="str">
            <v>F_PRODU</v>
          </cell>
          <cell r="J627" t="str">
            <v>PC4</v>
          </cell>
          <cell r="K627" t="str">
            <v>DEM_2B</v>
          </cell>
          <cell r="L627" t="str">
            <v>ENERGY_2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D628">
            <v>305.69</v>
          </cell>
          <cell r="E628">
            <v>0</v>
          </cell>
          <cell r="F628">
            <v>0</v>
          </cell>
          <cell r="G628">
            <v>305.69</v>
          </cell>
          <cell r="R628" t="str">
            <v>PP.T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D629">
            <v>223368.24</v>
          </cell>
          <cell r="E629">
            <v>0</v>
          </cell>
          <cell r="F629">
            <v>0</v>
          </cell>
          <cell r="G629">
            <v>223368.24</v>
          </cell>
          <cell r="R629" t="str">
            <v>DP.T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D630">
            <v>12893133.630000001</v>
          </cell>
          <cell r="E630">
            <v>-12754640.940000005</v>
          </cell>
          <cell r="F630">
            <v>0</v>
          </cell>
          <cell r="G630">
            <v>138492.68999999575</v>
          </cell>
          <cell r="R630" t="str">
            <v>DP.T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D631">
            <v>10345744.779999999</v>
          </cell>
          <cell r="E631">
            <v>-10345744.779999999</v>
          </cell>
          <cell r="F631">
            <v>0</v>
          </cell>
          <cell r="G631">
            <v>0</v>
          </cell>
          <cell r="I631" t="str">
            <v>F_TRANS</v>
          </cell>
          <cell r="J631" t="str">
            <v>CUS</v>
          </cell>
          <cell r="M631" t="str">
            <v>DIR_449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D632">
            <v>0</v>
          </cell>
          <cell r="E632">
            <v>1010226.96</v>
          </cell>
          <cell r="F632">
            <v>0</v>
          </cell>
          <cell r="G632">
            <v>1010226.96</v>
          </cell>
          <cell r="I632" t="str">
            <v>F_TRANS</v>
          </cell>
          <cell r="J632" t="str">
            <v>CUS</v>
          </cell>
          <cell r="M632" t="str">
            <v>DIR_SC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D642">
            <v>146230436.18000001</v>
          </cell>
          <cell r="E642">
            <v>-69399257.196836606</v>
          </cell>
          <cell r="F642">
            <v>0</v>
          </cell>
          <cell r="G642">
            <v>76831178.983163401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D645">
            <v>155333122.24000001</v>
          </cell>
          <cell r="E645">
            <v>-149863634.21735081</v>
          </cell>
          <cell r="F645">
            <v>0</v>
          </cell>
          <cell r="G645">
            <v>5469488.0226491988</v>
          </cell>
          <cell r="I645" t="str">
            <v>F_PRODU</v>
          </cell>
          <cell r="J645" t="str">
            <v>PC4</v>
          </cell>
          <cell r="K645" t="str">
            <v>DEM_2B</v>
          </cell>
          <cell r="L645" t="str">
            <v>ENERGY_2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D646">
            <v>-24054569</v>
          </cell>
          <cell r="E646">
            <v>24054569</v>
          </cell>
          <cell r="F646">
            <v>0</v>
          </cell>
          <cell r="G646">
            <v>0</v>
          </cell>
          <cell r="R646" t="str">
            <v>RB.T</v>
          </cell>
        </row>
        <row r="647">
          <cell r="B647" t="str">
            <v>TOTAL NON FIRM REVENUE</v>
          </cell>
          <cell r="C647">
            <v>5469488.0226491988</v>
          </cell>
          <cell r="D647">
            <v>131278553.24000001</v>
          </cell>
          <cell r="E647">
            <v>-125809065.21735081</v>
          </cell>
          <cell r="F647">
            <v>0</v>
          </cell>
          <cell r="G647">
            <v>5469488.0226491988</v>
          </cell>
        </row>
        <row r="649">
          <cell r="B649" t="str">
            <v>TOTAL OTHER OPERATING AND NON FIRM REVENUE</v>
          </cell>
          <cell r="C649">
            <v>82300667.0058126</v>
          </cell>
          <cell r="D649">
            <v>277508989.42000002</v>
          </cell>
          <cell r="E649">
            <v>-195208322.41418743</v>
          </cell>
          <cell r="F649">
            <v>0</v>
          </cell>
          <cell r="G649">
            <v>82300667.0058126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D652">
            <v>22841555.030000001</v>
          </cell>
          <cell r="E652">
            <v>51376577.780781232</v>
          </cell>
          <cell r="F652">
            <v>20872728.699887998</v>
          </cell>
          <cell r="G652">
            <v>95090861.510669231</v>
          </cell>
          <cell r="R652" t="str">
            <v>RB.T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D653">
            <v>38907707.560000002</v>
          </cell>
          <cell r="E653">
            <v>-99722880.705295309</v>
          </cell>
          <cell r="F653">
            <v>0</v>
          </cell>
          <cell r="G653">
            <v>-60815173.145295307</v>
          </cell>
          <cell r="R653" t="str">
            <v>RB.T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~</v>
          </cell>
          <cell r="B658" t="str">
            <v>~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B659" t="str">
            <v>TOTAL FIT</v>
          </cell>
          <cell r="C659">
            <v>13402959.665485933</v>
          </cell>
          <cell r="D659">
            <v>61749262.590000004</v>
          </cell>
          <cell r="E659">
            <v>-48346302.924514078</v>
          </cell>
          <cell r="F659">
            <v>20872728.699887998</v>
          </cell>
          <cell r="G659">
            <v>34275688.365373924</v>
          </cell>
        </row>
        <row r="661">
          <cell r="A661">
            <v>447</v>
          </cell>
          <cell r="B661" t="str">
            <v>Sales of Electricity - Firm Revenue</v>
          </cell>
          <cell r="C661">
            <v>1981067118.0012321</v>
          </cell>
          <cell r="D661">
            <v>2161701872.5900002</v>
          </cell>
          <cell r="E661">
            <v>-180634754.58876795</v>
          </cell>
          <cell r="F661">
            <v>105145446.11056831</v>
          </cell>
          <cell r="G661">
            <v>2086212564.1118004</v>
          </cell>
          <cell r="I661" t="str">
            <v>PROFORMA_RETAIL</v>
          </cell>
        </row>
        <row r="662">
          <cell r="A662">
            <v>447.01</v>
          </cell>
          <cell r="B662" t="str">
            <v>Sales of Electricity - Transportation Revenue - Retail</v>
          </cell>
          <cell r="C662">
            <v>10117371.780000001</v>
          </cell>
          <cell r="D662">
            <v>3531894.3000000026</v>
          </cell>
          <cell r="E662">
            <v>6585477.4799999986</v>
          </cell>
          <cell r="F662">
            <v>76800.999999999476</v>
          </cell>
          <cell r="G662">
            <v>10194172.780000001</v>
          </cell>
          <cell r="I662" t="str">
            <v>DIR_449</v>
          </cell>
        </row>
        <row r="663">
          <cell r="A663">
            <v>447.02</v>
          </cell>
          <cell r="B663" t="str">
            <v>Sales of Electricity - Special Contract</v>
          </cell>
          <cell r="C663">
            <v>5493553</v>
          </cell>
          <cell r="D663">
            <v>0</v>
          </cell>
          <cell r="E663">
            <v>5493553</v>
          </cell>
          <cell r="F663">
            <v>-1074527.22</v>
          </cell>
          <cell r="G663">
            <v>4419025.78</v>
          </cell>
          <cell r="I663" t="str">
            <v>DIR_SC</v>
          </cell>
        </row>
        <row r="664">
          <cell r="A664">
            <v>447.03</v>
          </cell>
          <cell r="B664" t="str">
            <v>Sales of Electricity - Small Firm Resale</v>
          </cell>
          <cell r="C664">
            <v>324341.16000000003</v>
          </cell>
          <cell r="D664">
            <v>340431.52</v>
          </cell>
          <cell r="E664">
            <v>-16090.359999999999</v>
          </cell>
          <cell r="F664">
            <v>354912.10943168448</v>
          </cell>
          <cell r="G664">
            <v>679253.26943168452</v>
          </cell>
          <cell r="I664" t="str">
            <v>DIR_RESALE_SMALL</v>
          </cell>
        </row>
        <row r="665">
          <cell r="A665" t="str">
            <v>~</v>
          </cell>
          <cell r="B665" t="str">
            <v>~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~</v>
          </cell>
          <cell r="B666" t="str">
            <v>~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</row>
        <row r="667">
          <cell r="A667" t="str">
            <v>~</v>
          </cell>
          <cell r="B667" t="str">
            <v>~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</row>
        <row r="668">
          <cell r="A668" t="str">
            <v>~</v>
          </cell>
          <cell r="B668" t="str">
            <v>~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</row>
        <row r="669">
          <cell r="B669" t="str">
            <v>TOTAL REVENUE</v>
          </cell>
          <cell r="C669">
            <v>1997002383.9412322</v>
          </cell>
          <cell r="D669">
            <v>2165574198.4100003</v>
          </cell>
          <cell r="E669">
            <v>-168571814.46876797</v>
          </cell>
          <cell r="F669">
            <v>104502632</v>
          </cell>
          <cell r="G669">
            <v>2101505015.941232</v>
          </cell>
        </row>
        <row r="670">
          <cell r="B670" t="str">
            <v>TOTAL REVENUE - FIRM, NONFIRM &amp; OTHER OPERATING</v>
          </cell>
          <cell r="C670">
            <v>2079303050.9470448</v>
          </cell>
          <cell r="D670">
            <v>2443083187.8300004</v>
          </cell>
          <cell r="E670">
            <v>-363780136.88295537</v>
          </cell>
          <cell r="F670">
            <v>104502632</v>
          </cell>
          <cell r="G670">
            <v>2183805682.9470448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  <row r="2">
          <cell r="A2" t="str">
            <v>Adjusted Test Year Twelve Months ended December 2018 @ Proforma Rev Requirement</v>
          </cell>
          <cell r="E2" t="str">
            <v>Residential Sch 7</v>
          </cell>
          <cell r="M2" t="str">
            <v>Sec Volt Sch 24 (kW&lt; 50)</v>
          </cell>
          <cell r="U2" t="str">
            <v>Sec Volt Sch 25 (kW &gt; 50 &amp; &lt; 350)</v>
          </cell>
          <cell r="AC2" t="str">
            <v>Sec Volt Sch 26 (kW &gt; 350)</v>
          </cell>
          <cell r="AK2" t="str">
            <v>Pri Volt Sch 31 (General Service)</v>
          </cell>
          <cell r="AS2" t="str">
            <v>Pri Volt Sch 35 (Irrigation)</v>
          </cell>
          <cell r="BA2" t="str">
            <v>Pri Volt Sch 43 (Interruptible)</v>
          </cell>
          <cell r="BI2" t="str">
            <v>Special Contract</v>
          </cell>
          <cell r="BQ2" t="str">
            <v>High Volt Sch 46 &amp; 49 (Interruptible &amp; Gen Svc)</v>
          </cell>
          <cell r="BY2" t="str">
            <v>Choice/Retail Wheeling Sch 449 &amp; 459</v>
          </cell>
          <cell r="CG2" t="str">
            <v>Street &amp; Area Lighting</v>
          </cell>
          <cell r="CO2" t="str">
            <v>Firm Resale</v>
          </cell>
          <cell r="CW2" t="str">
            <v>~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E10">
            <v>4930773.6379286181</v>
          </cell>
          <cell r="F10">
            <v>36037179.946539178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40967953.584467798</v>
          </cell>
          <cell r="M10">
            <v>1136804.6174350898</v>
          </cell>
          <cell r="N10">
            <v>9156624.5690981075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10293429.186533198</v>
          </cell>
          <cell r="U10">
            <v>1216765.1899543672</v>
          </cell>
          <cell r="V10">
            <v>10182867.733608818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11399632.923563184</v>
          </cell>
          <cell r="AC10">
            <v>639310.15319413447</v>
          </cell>
          <cell r="AD10">
            <v>6571674.7650990607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7210984.9182931948</v>
          </cell>
          <cell r="AK10">
            <v>451623.15703914675</v>
          </cell>
          <cell r="AL10">
            <v>4572195.3302711919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5023818.4873103388</v>
          </cell>
          <cell r="AS10">
            <v>15.433907370796014</v>
          </cell>
          <cell r="AT10">
            <v>14437.202213359555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14452.636120730351</v>
          </cell>
          <cell r="BA10">
            <v>0</v>
          </cell>
          <cell r="BB10">
            <v>398459.77568387176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398459.77568387176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153397.28780500733</v>
          </cell>
          <cell r="BR10">
            <v>1979032.0380893529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2132429.3258943604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G10">
            <v>17768.34519357888</v>
          </cell>
          <cell r="CH10">
            <v>238299.99207059582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256068.33726417471</v>
          </cell>
          <cell r="CO10">
            <v>3149.2364867242854</v>
          </cell>
          <cell r="CP10">
            <v>23322.124237339489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26471.360724063776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E11">
            <v>28580747.284799475</v>
          </cell>
          <cell r="F11">
            <v>0</v>
          </cell>
          <cell r="G11">
            <v>3774209.1598409726</v>
          </cell>
          <cell r="H11">
            <v>0</v>
          </cell>
          <cell r="I11">
            <v>0</v>
          </cell>
          <cell r="J11">
            <v>0</v>
          </cell>
          <cell r="K11">
            <v>32354956.444640446</v>
          </cell>
          <cell r="M11">
            <v>5257224.3664261866</v>
          </cell>
          <cell r="N11">
            <v>0</v>
          </cell>
          <cell r="O11">
            <v>510864.18103287561</v>
          </cell>
          <cell r="P11">
            <v>0</v>
          </cell>
          <cell r="Q11">
            <v>0</v>
          </cell>
          <cell r="R11">
            <v>0</v>
          </cell>
          <cell r="S11">
            <v>5768088.5474590622</v>
          </cell>
          <cell r="U11">
            <v>4445041.1540269693</v>
          </cell>
          <cell r="V11">
            <v>0</v>
          </cell>
          <cell r="W11">
            <v>134476.25622231979</v>
          </cell>
          <cell r="X11">
            <v>0</v>
          </cell>
          <cell r="Y11">
            <v>0</v>
          </cell>
          <cell r="Z11">
            <v>0</v>
          </cell>
          <cell r="AA11">
            <v>4579517.4102492891</v>
          </cell>
          <cell r="AC11">
            <v>1935209.8493382954</v>
          </cell>
          <cell r="AD11">
            <v>0</v>
          </cell>
          <cell r="AE11">
            <v>14890.965086974626</v>
          </cell>
          <cell r="AF11">
            <v>0</v>
          </cell>
          <cell r="AG11">
            <v>0</v>
          </cell>
          <cell r="AH11">
            <v>0</v>
          </cell>
          <cell r="AI11">
            <v>1950100.8144252701</v>
          </cell>
          <cell r="AK11">
            <v>1540692.4274808127</v>
          </cell>
          <cell r="AL11">
            <v>0</v>
          </cell>
          <cell r="AM11">
            <v>177723.11737101083</v>
          </cell>
          <cell r="AN11">
            <v>0</v>
          </cell>
          <cell r="AO11">
            <v>0</v>
          </cell>
          <cell r="AP11">
            <v>0</v>
          </cell>
          <cell r="AQ11">
            <v>1718415.5448518235</v>
          </cell>
          <cell r="AS11">
            <v>19019.705560829818</v>
          </cell>
          <cell r="AT11">
            <v>0</v>
          </cell>
          <cell r="AU11">
            <v>576.23434377874617</v>
          </cell>
          <cell r="AV11">
            <v>0</v>
          </cell>
          <cell r="AW11">
            <v>0</v>
          </cell>
          <cell r="AX11">
            <v>0</v>
          </cell>
          <cell r="AY11">
            <v>19595.939904608564</v>
          </cell>
          <cell r="BA11">
            <v>367655.39522457327</v>
          </cell>
          <cell r="BB11">
            <v>0</v>
          </cell>
          <cell r="BC11">
            <v>57436.857031099295</v>
          </cell>
          <cell r="BD11">
            <v>0</v>
          </cell>
          <cell r="BE11">
            <v>0</v>
          </cell>
          <cell r="BF11">
            <v>0</v>
          </cell>
          <cell r="BG11">
            <v>425092.25225567259</v>
          </cell>
          <cell r="BI11">
            <v>573464.24574172497</v>
          </cell>
          <cell r="BJ11">
            <v>0</v>
          </cell>
          <cell r="BK11">
            <v>11616.687813415712</v>
          </cell>
          <cell r="BL11">
            <v>0</v>
          </cell>
          <cell r="BM11">
            <v>0</v>
          </cell>
          <cell r="BN11">
            <v>0</v>
          </cell>
          <cell r="BO11">
            <v>585080.93355514063</v>
          </cell>
          <cell r="BQ11">
            <v>215762.29158023722</v>
          </cell>
          <cell r="BR11">
            <v>0</v>
          </cell>
          <cell r="BS11">
            <v>7213.9354592512</v>
          </cell>
          <cell r="BT11">
            <v>0</v>
          </cell>
          <cell r="BU11">
            <v>0</v>
          </cell>
          <cell r="BV11">
            <v>0</v>
          </cell>
          <cell r="BW11">
            <v>222976.22703948841</v>
          </cell>
          <cell r="BY11">
            <v>65424.880519772909</v>
          </cell>
          <cell r="BZ11">
            <v>0</v>
          </cell>
          <cell r="CA11">
            <v>11614.37391082465</v>
          </cell>
          <cell r="CB11">
            <v>0</v>
          </cell>
          <cell r="CC11">
            <v>0</v>
          </cell>
          <cell r="CD11">
            <v>0</v>
          </cell>
          <cell r="CE11">
            <v>77039.254430597561</v>
          </cell>
          <cell r="CG11">
            <v>263084.24326159951</v>
          </cell>
          <cell r="CH11">
            <v>0</v>
          </cell>
          <cell r="CI11">
            <v>681597.10700164002</v>
          </cell>
          <cell r="CJ11">
            <v>0</v>
          </cell>
          <cell r="CK11">
            <v>0</v>
          </cell>
          <cell r="CL11">
            <v>0</v>
          </cell>
          <cell r="CM11">
            <v>944681.35026323958</v>
          </cell>
          <cell r="CO11">
            <v>14802.219363317181</v>
          </cell>
          <cell r="CP11">
            <v>0</v>
          </cell>
          <cell r="CQ11">
            <v>129.49890190187236</v>
          </cell>
          <cell r="CR11">
            <v>0</v>
          </cell>
          <cell r="CS11">
            <v>0</v>
          </cell>
          <cell r="CT11">
            <v>0</v>
          </cell>
          <cell r="CU11">
            <v>14931.718265219053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E12">
            <v>77497281.23699756</v>
          </cell>
          <cell r="F12">
            <v>70999728.326561034</v>
          </cell>
          <cell r="G12">
            <v>37862092.193173446</v>
          </cell>
          <cell r="H12">
            <v>0</v>
          </cell>
          <cell r="I12">
            <v>0</v>
          </cell>
          <cell r="J12">
            <v>0</v>
          </cell>
          <cell r="K12">
            <v>186359101.75673202</v>
          </cell>
          <cell r="M12">
            <v>14710275.796471907</v>
          </cell>
          <cell r="N12">
            <v>18040197.866723292</v>
          </cell>
          <cell r="O12">
            <v>4290383.2199899266</v>
          </cell>
          <cell r="P12">
            <v>0</v>
          </cell>
          <cell r="Q12">
            <v>0</v>
          </cell>
          <cell r="R12">
            <v>0</v>
          </cell>
          <cell r="S12">
            <v>37040856.883185126</v>
          </cell>
          <cell r="U12">
            <v>12943927.258055244</v>
          </cell>
          <cell r="V12">
            <v>20062081.543119233</v>
          </cell>
          <cell r="W12">
            <v>615476.22832139977</v>
          </cell>
          <cell r="X12">
            <v>0</v>
          </cell>
          <cell r="Y12">
            <v>0</v>
          </cell>
          <cell r="Z12">
            <v>0</v>
          </cell>
          <cell r="AA12">
            <v>33621485.02949588</v>
          </cell>
          <cell r="AC12">
            <v>5852347.5992694078</v>
          </cell>
          <cell r="AD12">
            <v>12947381.667065172</v>
          </cell>
          <cell r="AE12">
            <v>325106.99431805132</v>
          </cell>
          <cell r="AF12">
            <v>0</v>
          </cell>
          <cell r="AG12">
            <v>0</v>
          </cell>
          <cell r="AH12">
            <v>0</v>
          </cell>
          <cell r="AI12">
            <v>19124836.260652632</v>
          </cell>
          <cell r="AK12">
            <v>4545669.4452836057</v>
          </cell>
          <cell r="AL12">
            <v>9008047.4328680336</v>
          </cell>
          <cell r="AM12">
            <v>733065.1972912096</v>
          </cell>
          <cell r="AN12">
            <v>0</v>
          </cell>
          <cell r="AO12">
            <v>0</v>
          </cell>
          <cell r="AP12">
            <v>0</v>
          </cell>
          <cell r="AQ12">
            <v>14286782.075442851</v>
          </cell>
          <cell r="AS12">
            <v>45103.745071096229</v>
          </cell>
          <cell r="AT12">
            <v>28443.88591073962</v>
          </cell>
          <cell r="AU12">
            <v>1398.1860553831357</v>
          </cell>
          <cell r="AV12">
            <v>0</v>
          </cell>
          <cell r="AW12">
            <v>0</v>
          </cell>
          <cell r="AX12">
            <v>0</v>
          </cell>
          <cell r="AY12">
            <v>74945.817037218992</v>
          </cell>
          <cell r="BA12">
            <v>871275.1185281697</v>
          </cell>
          <cell r="BB12">
            <v>785037.44922843832</v>
          </cell>
          <cell r="BC12">
            <v>145297.97571523697</v>
          </cell>
          <cell r="BD12">
            <v>0</v>
          </cell>
          <cell r="BE12">
            <v>0</v>
          </cell>
          <cell r="BF12">
            <v>0</v>
          </cell>
          <cell r="BG12">
            <v>1801610.5434718451</v>
          </cell>
          <cell r="BI12">
            <v>1402510.7746460678</v>
          </cell>
          <cell r="BJ12">
            <v>399365.65976424457</v>
          </cell>
          <cell r="BK12">
            <v>63071.299706362071</v>
          </cell>
          <cell r="BL12">
            <v>0</v>
          </cell>
          <cell r="BM12">
            <v>0</v>
          </cell>
          <cell r="BN12">
            <v>0</v>
          </cell>
          <cell r="BO12">
            <v>1864947.7341166744</v>
          </cell>
          <cell r="BQ12">
            <v>815145.22297337768</v>
          </cell>
          <cell r="BR12">
            <v>3899049.1837138976</v>
          </cell>
          <cell r="BS12">
            <v>73393.336598822789</v>
          </cell>
          <cell r="BT12">
            <v>0</v>
          </cell>
          <cell r="BU12">
            <v>0</v>
          </cell>
          <cell r="BV12">
            <v>0</v>
          </cell>
          <cell r="BW12">
            <v>4787587.7432860984</v>
          </cell>
          <cell r="BY12">
            <v>372883.76501604373</v>
          </cell>
          <cell r="BZ12">
            <v>2357023.1711429781</v>
          </cell>
          <cell r="CA12">
            <v>127954.79337617541</v>
          </cell>
          <cell r="CB12">
            <v>0</v>
          </cell>
          <cell r="CC12">
            <v>0</v>
          </cell>
          <cell r="CD12">
            <v>0</v>
          </cell>
          <cell r="CE12">
            <v>2857861.7295351969</v>
          </cell>
          <cell r="CG12">
            <v>658654.01181881176</v>
          </cell>
          <cell r="CH12">
            <v>469493.85946218541</v>
          </cell>
          <cell r="CI12">
            <v>3070530.6382377036</v>
          </cell>
          <cell r="CJ12">
            <v>0</v>
          </cell>
          <cell r="CK12">
            <v>0</v>
          </cell>
          <cell r="CL12">
            <v>0</v>
          </cell>
          <cell r="CM12">
            <v>4198678.5095187007</v>
          </cell>
          <cell r="CO12">
            <v>41316.096989309772</v>
          </cell>
          <cell r="CP12">
            <v>45948.780878688834</v>
          </cell>
          <cell r="CQ12">
            <v>388.10386412123233</v>
          </cell>
          <cell r="CR12">
            <v>0</v>
          </cell>
          <cell r="CS12">
            <v>0</v>
          </cell>
          <cell r="CT12">
            <v>0</v>
          </cell>
          <cell r="CU12">
            <v>87652.98173211985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</row>
        <row r="13">
          <cell r="B13" t="str">
            <v>Sub-total</v>
          </cell>
          <cell r="C13">
            <v>432490524.03740108</v>
          </cell>
          <cell r="E13">
            <v>111008802.15972567</v>
          </cell>
          <cell r="F13">
            <v>107036908.2731002</v>
          </cell>
          <cell r="G13">
            <v>41636301.353014417</v>
          </cell>
          <cell r="H13">
            <v>0</v>
          </cell>
          <cell r="I13">
            <v>0</v>
          </cell>
          <cell r="J13">
            <v>0</v>
          </cell>
          <cell r="K13">
            <v>259682011.78584027</v>
          </cell>
          <cell r="M13">
            <v>21104304.780333184</v>
          </cell>
          <cell r="N13">
            <v>27196822.435821395</v>
          </cell>
          <cell r="O13">
            <v>4801247.4010228021</v>
          </cell>
          <cell r="P13">
            <v>0</v>
          </cell>
          <cell r="Q13">
            <v>0</v>
          </cell>
          <cell r="R13">
            <v>0</v>
          </cell>
          <cell r="S13">
            <v>53102374.617177375</v>
          </cell>
          <cell r="U13">
            <v>18605733.60203658</v>
          </cell>
          <cell r="V13">
            <v>30244949.276728049</v>
          </cell>
          <cell r="W13">
            <v>749952.48454371956</v>
          </cell>
          <cell r="X13">
            <v>0</v>
          </cell>
          <cell r="Y13">
            <v>0</v>
          </cell>
          <cell r="Z13">
            <v>0</v>
          </cell>
          <cell r="AA13">
            <v>49600635.363308348</v>
          </cell>
          <cell r="AC13">
            <v>8426867.6018018387</v>
          </cell>
          <cell r="AD13">
            <v>19519056.432164233</v>
          </cell>
          <cell r="AE13">
            <v>339997.95940502593</v>
          </cell>
          <cell r="AF13">
            <v>0</v>
          </cell>
          <cell r="AG13">
            <v>0</v>
          </cell>
          <cell r="AH13">
            <v>0</v>
          </cell>
          <cell r="AI13">
            <v>28285921.993371099</v>
          </cell>
          <cell r="AK13">
            <v>6537985.0298035657</v>
          </cell>
          <cell r="AL13">
            <v>13580242.763139224</v>
          </cell>
          <cell r="AM13">
            <v>910788.31466222042</v>
          </cell>
          <cell r="AN13">
            <v>0</v>
          </cell>
          <cell r="AO13">
            <v>0</v>
          </cell>
          <cell r="AP13">
            <v>0</v>
          </cell>
          <cell r="AQ13">
            <v>21029016.10760501</v>
          </cell>
          <cell r="AS13">
            <v>64138.884539296843</v>
          </cell>
          <cell r="AT13">
            <v>42881.088124099173</v>
          </cell>
          <cell r="AU13">
            <v>1974.4203991618817</v>
          </cell>
          <cell r="AV13">
            <v>0</v>
          </cell>
          <cell r="AW13">
            <v>0</v>
          </cell>
          <cell r="AX13">
            <v>0</v>
          </cell>
          <cell r="AY13">
            <v>108994.39306255789</v>
          </cell>
          <cell r="BA13">
            <v>1238930.5137527429</v>
          </cell>
          <cell r="BB13">
            <v>1183497.2249123098</v>
          </cell>
          <cell r="BC13">
            <v>202734.83274633627</v>
          </cell>
          <cell r="BD13">
            <v>0</v>
          </cell>
          <cell r="BE13">
            <v>0</v>
          </cell>
          <cell r="BF13">
            <v>0</v>
          </cell>
          <cell r="BG13">
            <v>2625162.5714113889</v>
          </cell>
          <cell r="BI13">
            <v>1975975.0203877923</v>
          </cell>
          <cell r="BJ13">
            <v>399365.65976424457</v>
          </cell>
          <cell r="BK13">
            <v>74687.987519777787</v>
          </cell>
          <cell r="BL13">
            <v>0</v>
          </cell>
          <cell r="BM13">
            <v>0</v>
          </cell>
          <cell r="BN13">
            <v>0</v>
          </cell>
          <cell r="BO13">
            <v>2450028.6676718146</v>
          </cell>
          <cell r="BQ13">
            <v>1184304.8023586222</v>
          </cell>
          <cell r="BR13">
            <v>5878081.2218032507</v>
          </cell>
          <cell r="BS13">
            <v>80607.272058073984</v>
          </cell>
          <cell r="BT13">
            <v>0</v>
          </cell>
          <cell r="BU13">
            <v>0</v>
          </cell>
          <cell r="BV13">
            <v>0</v>
          </cell>
          <cell r="BW13">
            <v>7142993.2962199477</v>
          </cell>
          <cell r="BY13">
            <v>438308.64553581655</v>
          </cell>
          <cell r="BZ13">
            <v>2357023.1711429781</v>
          </cell>
          <cell r="CA13">
            <v>139569.16728700005</v>
          </cell>
          <cell r="CB13">
            <v>0</v>
          </cell>
          <cell r="CC13">
            <v>0</v>
          </cell>
          <cell r="CD13">
            <v>0</v>
          </cell>
          <cell r="CE13">
            <v>2934900.9839657946</v>
          </cell>
          <cell r="CG13">
            <v>939506.60027399007</v>
          </cell>
          <cell r="CH13">
            <v>707793.85153278115</v>
          </cell>
          <cell r="CI13">
            <v>3752127.7452393435</v>
          </cell>
          <cell r="CJ13">
            <v>0</v>
          </cell>
          <cell r="CK13">
            <v>0</v>
          </cell>
          <cell r="CL13">
            <v>0</v>
          </cell>
          <cell r="CM13">
            <v>5399428.1970461141</v>
          </cell>
          <cell r="CO13">
            <v>59267.552839351243</v>
          </cell>
          <cell r="CP13">
            <v>69270.905116028327</v>
          </cell>
          <cell r="CQ13">
            <v>517.60276602310466</v>
          </cell>
          <cell r="CR13">
            <v>0</v>
          </cell>
          <cell r="CS13">
            <v>0</v>
          </cell>
          <cell r="CT13">
            <v>0</v>
          </cell>
          <cell r="CU13">
            <v>129056.06072140267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E16">
            <v>88594272.347173661</v>
          </cell>
          <cell r="F16">
            <v>647502393.99532056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736096666.34249425</v>
          </cell>
          <cell r="M16">
            <v>20425674.605674714</v>
          </cell>
          <cell r="N16">
            <v>164522760.61009538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184948435.2157701</v>
          </cell>
          <cell r="U16">
            <v>21862375.873872612</v>
          </cell>
          <cell r="V16">
            <v>182961908.92380336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204824284.79767597</v>
          </cell>
          <cell r="AC16">
            <v>11486882.583843006</v>
          </cell>
          <cell r="AD16">
            <v>118077362.02646241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129564244.61030541</v>
          </cell>
          <cell r="AK16">
            <v>8114593.7556819115</v>
          </cell>
          <cell r="AL16">
            <v>82151473.188432261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90266066.944114178</v>
          </cell>
          <cell r="AS16">
            <v>277.31059938978848</v>
          </cell>
          <cell r="AT16">
            <v>259402.17879458677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259679.48939397655</v>
          </cell>
          <cell r="BA16">
            <v>0</v>
          </cell>
          <cell r="BB16">
            <v>7159374.2642707182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7159374.2642707182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2756184.3416571259</v>
          </cell>
          <cell r="BR16">
            <v>35558497.761403114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38314682.103060238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G16">
            <v>319254.89361945644</v>
          </cell>
          <cell r="CH16">
            <v>4281683.9603897715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4600938.8540092278</v>
          </cell>
          <cell r="CO16">
            <v>56584.287878142248</v>
          </cell>
          <cell r="CP16">
            <v>419043.09102809924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475627.3789062415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E17">
            <v>46286797.660883307</v>
          </cell>
          <cell r="F17">
            <v>338292888.48778588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384579686.14866918</v>
          </cell>
          <cell r="M17">
            <v>10671559.71274332</v>
          </cell>
          <cell r="N17">
            <v>85956253.482478872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96627813.195222199</v>
          </cell>
          <cell r="U17">
            <v>11422175.967478348</v>
          </cell>
          <cell r="V17">
            <v>95589936.387972549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107012112.3554509</v>
          </cell>
          <cell r="AC17">
            <v>6001415.1685690507</v>
          </cell>
          <cell r="AD17">
            <v>61690477.49534443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67691892.663913488</v>
          </cell>
          <cell r="AK17">
            <v>4239535.4611374959</v>
          </cell>
          <cell r="AL17">
            <v>42920704.874864891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47160240.336002387</v>
          </cell>
          <cell r="AS17">
            <v>144.88317656556609</v>
          </cell>
          <cell r="AT17">
            <v>135526.77667023425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135671.65984679983</v>
          </cell>
          <cell r="BA17">
            <v>0</v>
          </cell>
          <cell r="BB17">
            <v>3740473.2740536574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3740473.2740536574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1439990.9109073253</v>
          </cell>
          <cell r="BR17">
            <v>18577826.166428752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20017817.077336077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166797.31399906953</v>
          </cell>
          <cell r="CH17">
            <v>2237000.5856110333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2403797.8996101026</v>
          </cell>
          <cell r="CO17">
            <v>29562.921105523335</v>
          </cell>
          <cell r="CP17">
            <v>218932.46878986881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248495.38989539215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E18">
            <v>125084637.37948796</v>
          </cell>
          <cell r="F18">
            <v>914196821.18805563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1039281458.5675436</v>
          </cell>
          <cell r="M18">
            <v>28838637.460334029</v>
          </cell>
          <cell r="N18">
            <v>232286685.20400807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261125322.66434211</v>
          </cell>
          <cell r="U18">
            <v>30867089.7789101</v>
          </cell>
          <cell r="V18">
            <v>258320582.42219928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289187672.20110941</v>
          </cell>
          <cell r="AC18">
            <v>16218120.026882257</v>
          </cell>
          <cell r="AD18">
            <v>166711273.99668467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182929394.02356693</v>
          </cell>
          <cell r="AK18">
            <v>11456846.932878615</v>
          </cell>
          <cell r="AL18">
            <v>115988166.74849747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127445013.68137608</v>
          </cell>
          <cell r="AS18">
            <v>391.52977779682328</v>
          </cell>
          <cell r="AT18">
            <v>366245.20536518772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366636.73514298454</v>
          </cell>
          <cell r="BA18">
            <v>0</v>
          </cell>
          <cell r="BB18">
            <v>10108189.953872457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10108189.953872457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3891406.4057799419</v>
          </cell>
          <cell r="BR18">
            <v>50204394.487431414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54095800.893211357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450750.16185615404</v>
          </cell>
          <cell r="CH18">
            <v>6045231.4960066415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6495981.6578627955</v>
          </cell>
          <cell r="CO18">
            <v>79890.324093166695</v>
          </cell>
          <cell r="CP18">
            <v>591639.2978795286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671529.62197269534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</row>
        <row r="28">
          <cell r="B28" t="str">
            <v>Sub-total</v>
          </cell>
          <cell r="C28">
            <v>4097835000</v>
          </cell>
          <cell r="E28">
            <v>259965707.38754493</v>
          </cell>
          <cell r="F28">
            <v>1899992103.6711621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2159957811.0587072</v>
          </cell>
          <cell r="M28">
            <v>59935871.778752059</v>
          </cell>
          <cell r="N28">
            <v>482765699.29658234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542701571.07533443</v>
          </cell>
          <cell r="U28">
            <v>64151641.620261058</v>
          </cell>
          <cell r="V28">
            <v>536872427.73397517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601024069.35423625</v>
          </cell>
          <cell r="AC28">
            <v>33706417.779294312</v>
          </cell>
          <cell r="AD28">
            <v>346479113.51849151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380185531.29778582</v>
          </cell>
          <cell r="AK28">
            <v>23810976.149698023</v>
          </cell>
          <cell r="AL28">
            <v>241060344.81179464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264871320.96149266</v>
          </cell>
          <cell r="AS28">
            <v>813.72355375217785</v>
          </cell>
          <cell r="AT28">
            <v>761174.16083000868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761987.88438376086</v>
          </cell>
          <cell r="BA28">
            <v>0</v>
          </cell>
          <cell r="BB28">
            <v>21008037.492196832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21008037.492196832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8087581.6583443936</v>
          </cell>
          <cell r="BR28">
            <v>104340718.41526327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112428300.07360765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G28">
            <v>936802.36947468005</v>
          </cell>
          <cell r="CH28">
            <v>12563916.042007446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13500718.411482126</v>
          </cell>
          <cell r="CO28">
            <v>166037.53307683227</v>
          </cell>
          <cell r="CP28">
            <v>1229614.8576974967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1395652.390774329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E31">
            <v>72443940.946516782</v>
          </cell>
          <cell r="F31">
            <v>514613351.88639605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587057292.8329128</v>
          </cell>
          <cell r="M31">
            <v>16702167.371810606</v>
          </cell>
          <cell r="N31">
            <v>130757214.31197703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147459381.68378764</v>
          </cell>
          <cell r="U31">
            <v>17876964.557606719</v>
          </cell>
          <cell r="V31">
            <v>145412035.68043086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163289000.23803759</v>
          </cell>
          <cell r="AC31">
            <v>9392876.3284214996</v>
          </cell>
          <cell r="AD31">
            <v>93843957.362697273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103236833.69111878</v>
          </cell>
          <cell r="AK31">
            <v>6635340.3585502552</v>
          </cell>
          <cell r="AL31">
            <v>65291256.637747735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71926596.996297985</v>
          </cell>
          <cell r="AS31">
            <v>226.75814309205626</v>
          </cell>
          <cell r="AT31">
            <v>206164.21800763448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206390.97615072655</v>
          </cell>
          <cell r="BA31">
            <v>0</v>
          </cell>
          <cell r="BB31">
            <v>5690032.3793585561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5690032.3793585561</v>
          </cell>
          <cell r="BI31">
            <v>1710174.4010131359</v>
          </cell>
          <cell r="BJ31">
            <v>15698334.490805665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17408508.891818799</v>
          </cell>
          <cell r="BQ31">
            <v>2253744.5186330141</v>
          </cell>
          <cell r="BR31">
            <v>28260710.525145657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30514455.043778673</v>
          </cell>
          <cell r="BY31">
            <v>8157603.9655339262</v>
          </cell>
          <cell r="BZ31">
            <v>92650274.850934267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100807878.81646819</v>
          </cell>
          <cell r="CG31">
            <v>261056.18396664032</v>
          </cell>
          <cell r="CH31">
            <v>3402939.9041732703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3663996.0881399107</v>
          </cell>
          <cell r="CO31">
            <v>46269.230515053889</v>
          </cell>
          <cell r="CP31">
            <v>333041.50171275629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379310.73222781019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E32">
            <v>11223314.265974568</v>
          </cell>
          <cell r="F32">
            <v>82027005.394917101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93250319.660891667</v>
          </cell>
          <cell r="M32">
            <v>2587568.6894936934</v>
          </cell>
          <cell r="N32">
            <v>20842099.577238746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23429668.266732439</v>
          </cell>
          <cell r="U32">
            <v>2769573.1172305346</v>
          </cell>
          <cell r="V32">
            <v>23178010.814374853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25947583.931605387</v>
          </cell>
          <cell r="AC32">
            <v>1455183.1598053963</v>
          </cell>
          <cell r="AD32">
            <v>14958295.910226716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16413479.070032112</v>
          </cell>
          <cell r="AK32">
            <v>1027974.3085856312</v>
          </cell>
          <cell r="AL32">
            <v>10407126.517089942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11435100.825675573</v>
          </cell>
          <cell r="AS32">
            <v>35.130307228452132</v>
          </cell>
          <cell r="AT32">
            <v>32861.62972795216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32896.76003518061</v>
          </cell>
          <cell r="BA32">
            <v>0</v>
          </cell>
          <cell r="BB32">
            <v>906965.0349490582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906965.0349490582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349159.40073594375</v>
          </cell>
          <cell r="BR32">
            <v>4504627.4959885925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4853786.8967245361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G32">
            <v>40443.901249060233</v>
          </cell>
          <cell r="CH32">
            <v>542412.99580547947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582856.89705453976</v>
          </cell>
          <cell r="CO32">
            <v>7168.2201179343583</v>
          </cell>
          <cell r="CP32">
            <v>53085.286181525749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60253.50629946011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Y33">
            <v>405246.36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405246.36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E34">
            <v>11785795.374185055</v>
          </cell>
          <cell r="F34">
            <v>86137969.393991575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97923764.76817663</v>
          </cell>
          <cell r="M34">
            <v>2717250.3922015689</v>
          </cell>
          <cell r="N34">
            <v>21886647.291916907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24603897.684118476</v>
          </cell>
          <cell r="U34">
            <v>2908376.3726087296</v>
          </cell>
          <cell r="V34">
            <v>24339627.864385538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27248004.236994267</v>
          </cell>
          <cell r="AC34">
            <v>1528112.868176661</v>
          </cell>
          <cell r="AD34">
            <v>15707963.847979512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17236076.716156173</v>
          </cell>
          <cell r="AK34">
            <v>1079493.5046628646</v>
          </cell>
          <cell r="AL34">
            <v>10928702.579017241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12008196.083680104</v>
          </cell>
          <cell r="AS34">
            <v>36.890939932246319</v>
          </cell>
          <cell r="AT34">
            <v>34508.56266317422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34545.453603106464</v>
          </cell>
          <cell r="BA34">
            <v>0</v>
          </cell>
          <cell r="BB34">
            <v>952419.5848152166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952419.5848152166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366658.29295385757</v>
          </cell>
          <cell r="BR34">
            <v>4730386.8221531156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5097045.1151069729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G34">
            <v>42470.836417746927</v>
          </cell>
          <cell r="CH34">
            <v>569597.21748529025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612068.05390303722</v>
          </cell>
          <cell r="CO34">
            <v>7527.4712535865156</v>
          </cell>
          <cell r="CP34">
            <v>55745.772192469907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63273.243446056425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</row>
        <row r="39">
          <cell r="B39" t="str">
            <v>Sub-total</v>
          </cell>
          <cell r="C39">
            <v>1594737126.520097</v>
          </cell>
          <cell r="E39">
            <v>95453050.586676404</v>
          </cell>
          <cell r="F39">
            <v>682778326.67530477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778231377.26198113</v>
          </cell>
          <cell r="M39">
            <v>22006986.453505866</v>
          </cell>
          <cell r="N39">
            <v>173485961.18113267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195492947.63463855</v>
          </cell>
          <cell r="U39">
            <v>23554914.047445983</v>
          </cell>
          <cell r="V39">
            <v>192929674.35919124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216484588.40663722</v>
          </cell>
          <cell r="AC39">
            <v>12376172.356403558</v>
          </cell>
          <cell r="AD39">
            <v>124510217.12090351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136886389.47730705</v>
          </cell>
          <cell r="AK39">
            <v>8742808.1717987508</v>
          </cell>
          <cell r="AL39">
            <v>86627085.73385492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95369893.90565367</v>
          </cell>
          <cell r="AS39">
            <v>298.77939025275475</v>
          </cell>
          <cell r="AT39">
            <v>273534.41039876087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273833.18978901365</v>
          </cell>
          <cell r="BA39">
            <v>0</v>
          </cell>
          <cell r="BB39">
            <v>7549416.999122831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7549416.999122831</v>
          </cell>
          <cell r="BI39">
            <v>1710174.4010131359</v>
          </cell>
          <cell r="BJ39">
            <v>15698334.490805665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17408508.891818799</v>
          </cell>
          <cell r="BQ39">
            <v>2969562.2123228153</v>
          </cell>
          <cell r="BR39">
            <v>37495724.843287364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40465287.05561018</v>
          </cell>
          <cell r="BY39">
            <v>8562850.3255339265</v>
          </cell>
          <cell r="BZ39">
            <v>92650274.850934267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101213125.17646819</v>
          </cell>
          <cell r="CG39">
            <v>343970.92163344752</v>
          </cell>
          <cell r="CH39">
            <v>4514950.1174640404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4858921.0390974879</v>
          </cell>
          <cell r="CO39">
            <v>60964.921886574768</v>
          </cell>
          <cell r="CP39">
            <v>441872.56008675194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502837.48197332671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4381901.8082543351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4381901.8082543351</v>
          </cell>
          <cell r="BQ42">
            <v>16046.563877077044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16046.563877077044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E43">
            <v>21372455.737104561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21372455.737104561</v>
          </cell>
          <cell r="M43">
            <v>6889967.5375397019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6889967.5375397019</v>
          </cell>
          <cell r="U43">
            <v>8964074.9893805142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8964074.9893805142</v>
          </cell>
          <cell r="AC43">
            <v>5268260.9435781874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5268260.9435781874</v>
          </cell>
          <cell r="AK43">
            <v>4339290.7146512726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4339290.7146512726</v>
          </cell>
          <cell r="AS43">
            <v>949.85422932245592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949.85422932245592</v>
          </cell>
          <cell r="BA43">
            <v>221834.13773903536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221834.13773903536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G43">
            <v>30334.570252941056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30334.570252941056</v>
          </cell>
          <cell r="CO43">
            <v>2883.1433930444241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2883.1433930444241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I44">
            <v>359066.02125357295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359066.02125357295</v>
          </cell>
          <cell r="BQ44">
            <v>134228.77736994543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134228.77736994543</v>
          </cell>
          <cell r="BY44">
            <v>159099.74616251249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159099.74616251249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E45">
            <v>3792899.44249753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3792899.44249753</v>
          </cell>
          <cell r="M45">
            <v>1044125.5497413003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1044125.5497413003</v>
          </cell>
          <cell r="U45">
            <v>1296782.1146047371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1296782.1146047371</v>
          </cell>
          <cell r="AC45">
            <v>754188.6889221567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754188.6889221567</v>
          </cell>
          <cell r="AK45">
            <v>495124.92649974383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495124.92649974383</v>
          </cell>
          <cell r="AS45">
            <v>1.0767494427319133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1.0767494427319133</v>
          </cell>
          <cell r="BA45">
            <v>60872.41462068462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60872.41462068462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G45">
            <v>5763.3013922225664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5763.3013922225664</v>
          </cell>
          <cell r="CO45">
            <v>847.94018615138168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847.94018615138168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654749.74004621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654749.74004621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I46">
            <v>15160583.846818591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15160583.846818591</v>
          </cell>
          <cell r="BQ46">
            <v>12313198.493169427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12313198.493169427</v>
          </cell>
          <cell r="BY46">
            <v>5304941.1516191633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5304941.1516191633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E47">
            <v>244351600.54763758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244351600.54763758</v>
          </cell>
          <cell r="M47">
            <v>59077851.688851751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59077851.688851751</v>
          </cell>
          <cell r="U47">
            <v>64914131.167985559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64914131.167985559</v>
          </cell>
          <cell r="AC47">
            <v>34540268.724038981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34540268.724038981</v>
          </cell>
          <cell r="AK47">
            <v>30750704.14466393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30750704.14466393</v>
          </cell>
          <cell r="AS47">
            <v>113070.2220244175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113070.2220244175</v>
          </cell>
          <cell r="BA47">
            <v>3531377.7871913705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3531377.7871913705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G47">
            <v>353145.04930748604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353145.04930748604</v>
          </cell>
          <cell r="CO47">
            <v>120377.43664552382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120377.43664552382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E48">
            <v>614573.52214283624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614573.52214283624</v>
          </cell>
          <cell r="M48">
            <v>148587.86810349277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148587.86810349277</v>
          </cell>
          <cell r="U48">
            <v>163266.80954550701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163266.80954550701</v>
          </cell>
          <cell r="AC48">
            <v>86872.910011302622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86872.910011302622</v>
          </cell>
          <cell r="AK48">
            <v>77341.701516188972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77341.701516188972</v>
          </cell>
          <cell r="AS48">
            <v>284.38514191549706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284.38514191549706</v>
          </cell>
          <cell r="BA48">
            <v>8881.837810053823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8881.837810053823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G48">
            <v>888.20206740530625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888.20206740530625</v>
          </cell>
          <cell r="CO48">
            <v>302.76366129774038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302.76366129774038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E49">
            <v>256635696.29111663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256635696.29111663</v>
          </cell>
          <cell r="M49">
            <v>46891765.305053428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46891765.305053428</v>
          </cell>
          <cell r="U49">
            <v>36455041.284208007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36455041.284208007</v>
          </cell>
          <cell r="AC49">
            <v>14421042.995726857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14421042.995726857</v>
          </cell>
          <cell r="AK49">
            <v>13498736.547584774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13498736.547584774</v>
          </cell>
          <cell r="AS49">
            <v>338104.22916481865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338104.22916481865</v>
          </cell>
          <cell r="BA49">
            <v>3637612.5363462684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3637612.5363462684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G49">
            <v>225527.48914423192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225527.48914423192</v>
          </cell>
          <cell r="CO49">
            <v>256944.25380113986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256944.25380113986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71791.370995891833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71791.370995891833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E51">
            <v>325302052.46940446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325302052.46940446</v>
          </cell>
          <cell r="M51">
            <v>59438292.170953557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59438292.170953557</v>
          </cell>
          <cell r="U51">
            <v>46209081.293030679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46209081.293030679</v>
          </cell>
          <cell r="AC51">
            <v>18279588.354450829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18279588.354450829</v>
          </cell>
          <cell r="AK51">
            <v>17110506.325246107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17110506.325246107</v>
          </cell>
          <cell r="AS51">
            <v>428568.594647636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428568.594647636</v>
          </cell>
          <cell r="BA51">
            <v>4610905.0348925982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4610905.0348925982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285870.4231996953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285870.4231996953</v>
          </cell>
          <cell r="CO51">
            <v>325693.16872005083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325693.16872005083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>
            <v>23101629.51589638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23101629.51589638</v>
          </cell>
          <cell r="BQ52">
            <v>5608088.4825534066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5608088.4825534066</v>
          </cell>
          <cell r="BY52">
            <v>33701.416388018217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33701.416388018217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E53">
            <v>483226813.4581219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483226813.4581219</v>
          </cell>
          <cell r="M53">
            <v>86105106.443105906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86105106.443105906</v>
          </cell>
          <cell r="U53">
            <v>80351473.792921528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80351473.792921528</v>
          </cell>
          <cell r="AC53">
            <v>34886382.524484321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34886382.524484321</v>
          </cell>
          <cell r="AK53">
            <v>24883749.128798679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24883749.128798679</v>
          </cell>
          <cell r="AS53">
            <v>295514.54824585636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295514.54824585636</v>
          </cell>
          <cell r="BA53">
            <v>7748177.8300317181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7748177.8300317181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331118.71068511618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331118.71068511618</v>
          </cell>
          <cell r="CO53">
            <v>196534.97666471408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196534.97666471408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E54">
            <v>663961861.13523018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663961861.13523018</v>
          </cell>
          <cell r="M54">
            <v>118309880.85715218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118309880.85715218</v>
          </cell>
          <cell r="U54">
            <v>110404291.72941658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110404291.72941658</v>
          </cell>
          <cell r="AC54">
            <v>47934482.988369167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47934482.988369167</v>
          </cell>
          <cell r="AK54">
            <v>34190694.562960498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34190694.562960498</v>
          </cell>
          <cell r="AS54">
            <v>406042.01584285608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406042.01584285608</v>
          </cell>
          <cell r="BA54">
            <v>10646128.131050883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10646128.131050883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454962.74064320017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454962.74064320017</v>
          </cell>
          <cell r="CO54">
            <v>270042.40089789941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270042.40089789941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E55">
            <v>129622783.85526644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129622783.85526644</v>
          </cell>
          <cell r="M55">
            <v>21229564.703891553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21229564.703891553</v>
          </cell>
          <cell r="U55">
            <v>3103642.0998950875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3103642.0998950875</v>
          </cell>
          <cell r="AC55">
            <v>34997.8638195979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34997.8638195979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G55">
            <v>19614074.777613256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19614074.777613256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E56">
            <v>254323105.00839216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254323105.00839216</v>
          </cell>
          <cell r="M56">
            <v>39317021.423054866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39317021.423054866</v>
          </cell>
          <cell r="U56">
            <v>18739241.351015534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18739241.351015534</v>
          </cell>
          <cell r="AC56">
            <v>5178058.4964268021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5178058.4964268021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793121.9934594743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793121.9934594743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2507661.8666352136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2507661.8666352136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143717.78811025881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143717.78811025881</v>
          </cell>
          <cell r="BI57">
            <v>4867465.4686576258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4867465.4686576258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58999.853382014429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58999.853382014429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E58">
            <v>0</v>
          </cell>
          <cell r="F58">
            <v>0</v>
          </cell>
          <cell r="G58">
            <v>35287388.224718876</v>
          </cell>
          <cell r="H58">
            <v>0</v>
          </cell>
          <cell r="I58">
            <v>0</v>
          </cell>
          <cell r="J58">
            <v>0</v>
          </cell>
          <cell r="K58">
            <v>35287388.224718876</v>
          </cell>
          <cell r="M58">
            <v>0</v>
          </cell>
          <cell r="N58">
            <v>0</v>
          </cell>
          <cell r="O58">
            <v>5391540.3962266576</v>
          </cell>
          <cell r="P58">
            <v>0</v>
          </cell>
          <cell r="Q58">
            <v>0</v>
          </cell>
          <cell r="R58">
            <v>0</v>
          </cell>
          <cell r="S58">
            <v>5391540.3962266576</v>
          </cell>
          <cell r="U58">
            <v>0</v>
          </cell>
          <cell r="V58">
            <v>0</v>
          </cell>
          <cell r="W58">
            <v>206571.28579529174</v>
          </cell>
          <cell r="X58">
            <v>0</v>
          </cell>
          <cell r="Y58">
            <v>0</v>
          </cell>
          <cell r="Z58">
            <v>0</v>
          </cell>
          <cell r="AA58">
            <v>206571.28579529174</v>
          </cell>
          <cell r="AC58">
            <v>0</v>
          </cell>
          <cell r="AD58">
            <v>0</v>
          </cell>
          <cell r="AE58">
            <v>4475.5454312894217</v>
          </cell>
          <cell r="AF58">
            <v>0</v>
          </cell>
          <cell r="AG58">
            <v>0</v>
          </cell>
          <cell r="AH58">
            <v>0</v>
          </cell>
          <cell r="AI58">
            <v>4475.5454312894217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E59">
            <v>0</v>
          </cell>
          <cell r="F59">
            <v>0</v>
          </cell>
          <cell r="G59">
            <v>148141818.81021541</v>
          </cell>
          <cell r="H59">
            <v>0</v>
          </cell>
          <cell r="I59">
            <v>0</v>
          </cell>
          <cell r="J59">
            <v>0</v>
          </cell>
          <cell r="K59">
            <v>148141818.81021541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E60">
            <v>0</v>
          </cell>
          <cell r="F60">
            <v>0</v>
          </cell>
          <cell r="G60">
            <v>133743709.16973646</v>
          </cell>
          <cell r="H60">
            <v>0</v>
          </cell>
          <cell r="I60">
            <v>0</v>
          </cell>
          <cell r="J60">
            <v>0</v>
          </cell>
          <cell r="K60">
            <v>133743709.16973646</v>
          </cell>
          <cell r="M60">
            <v>0</v>
          </cell>
          <cell r="N60">
            <v>0</v>
          </cell>
          <cell r="O60">
            <v>37539912.318899311</v>
          </cell>
          <cell r="P60">
            <v>0</v>
          </cell>
          <cell r="Q60">
            <v>0</v>
          </cell>
          <cell r="R60">
            <v>0</v>
          </cell>
          <cell r="S60">
            <v>37539912.318899311</v>
          </cell>
          <cell r="U60">
            <v>0</v>
          </cell>
          <cell r="V60">
            <v>0</v>
          </cell>
          <cell r="W60">
            <v>11094399.206289688</v>
          </cell>
          <cell r="X60">
            <v>0</v>
          </cell>
          <cell r="Y60">
            <v>0</v>
          </cell>
          <cell r="Z60">
            <v>0</v>
          </cell>
          <cell r="AA60">
            <v>11094399.206289688</v>
          </cell>
          <cell r="AC60">
            <v>0</v>
          </cell>
          <cell r="AD60">
            <v>0</v>
          </cell>
          <cell r="AE60">
            <v>1246915.3080466578</v>
          </cell>
          <cell r="AF60">
            <v>0</v>
          </cell>
          <cell r="AG60">
            <v>0</v>
          </cell>
          <cell r="AH60">
            <v>0</v>
          </cell>
          <cell r="AI60">
            <v>1246915.3080466578</v>
          </cell>
          <cell r="AK60">
            <v>0</v>
          </cell>
          <cell r="AL60">
            <v>0</v>
          </cell>
          <cell r="AM60">
            <v>14935303.536787456</v>
          </cell>
          <cell r="AN60">
            <v>0</v>
          </cell>
          <cell r="AO60">
            <v>0</v>
          </cell>
          <cell r="AP60">
            <v>0</v>
          </cell>
          <cell r="AQ60">
            <v>14935303.536787456</v>
          </cell>
          <cell r="AS60">
            <v>0</v>
          </cell>
          <cell r="AT60">
            <v>0</v>
          </cell>
          <cell r="AU60">
            <v>48424.959903730029</v>
          </cell>
          <cell r="AV60">
            <v>0</v>
          </cell>
          <cell r="AW60">
            <v>0</v>
          </cell>
          <cell r="AX60">
            <v>0</v>
          </cell>
          <cell r="AY60">
            <v>48424.959903730029</v>
          </cell>
          <cell r="BA60">
            <v>0</v>
          </cell>
          <cell r="BB60">
            <v>0</v>
          </cell>
          <cell r="BC60">
            <v>4826816.6046611229</v>
          </cell>
          <cell r="BD60">
            <v>0</v>
          </cell>
          <cell r="BE60">
            <v>0</v>
          </cell>
          <cell r="BF60">
            <v>0</v>
          </cell>
          <cell r="BG60">
            <v>4826816.6046611229</v>
          </cell>
          <cell r="BI60">
            <v>0</v>
          </cell>
          <cell r="BJ60">
            <v>0</v>
          </cell>
          <cell r="BK60">
            <v>976230.67360039195</v>
          </cell>
          <cell r="BL60">
            <v>0</v>
          </cell>
          <cell r="BM60">
            <v>0</v>
          </cell>
          <cell r="BN60">
            <v>0</v>
          </cell>
          <cell r="BO60">
            <v>976230.67360039195</v>
          </cell>
          <cell r="BQ60">
            <v>0</v>
          </cell>
          <cell r="BR60">
            <v>0</v>
          </cell>
          <cell r="BS60">
            <v>606236.92276222247</v>
          </cell>
          <cell r="BT60">
            <v>0</v>
          </cell>
          <cell r="BU60">
            <v>0</v>
          </cell>
          <cell r="BV60">
            <v>0</v>
          </cell>
          <cell r="BW60">
            <v>606236.92276222247</v>
          </cell>
          <cell r="BY60">
            <v>0</v>
          </cell>
          <cell r="BZ60">
            <v>0</v>
          </cell>
          <cell r="CA60">
            <v>976036.22035163466</v>
          </cell>
          <cell r="CB60">
            <v>0</v>
          </cell>
          <cell r="CC60">
            <v>0</v>
          </cell>
          <cell r="CD60">
            <v>0</v>
          </cell>
          <cell r="CE60">
            <v>976036.22035163466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10882.688961321393</v>
          </cell>
          <cell r="CR60">
            <v>0</v>
          </cell>
          <cell r="CS60">
            <v>0</v>
          </cell>
          <cell r="CT60">
            <v>0</v>
          </cell>
          <cell r="CU60">
            <v>10882.688961321393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G61">
            <v>0</v>
          </cell>
          <cell r="CH61">
            <v>0</v>
          </cell>
          <cell r="CI61">
            <v>57279322.090746596</v>
          </cell>
          <cell r="CJ61">
            <v>0</v>
          </cell>
          <cell r="CK61">
            <v>0</v>
          </cell>
          <cell r="CL61">
            <v>0</v>
          </cell>
          <cell r="CM61">
            <v>57279322.090746596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E62">
            <v>18634154.181036007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18634154.181036007</v>
          </cell>
          <cell r="M62">
            <v>3348784.1011199537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3348784.1011199537</v>
          </cell>
          <cell r="U62">
            <v>2946544.7304464811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2946544.7304464811</v>
          </cell>
          <cell r="AC62">
            <v>1244932.3280795428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1244932.3280795428</v>
          </cell>
          <cell r="AK62">
            <v>966487.82899679535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966487.82899679535</v>
          </cell>
          <cell r="AS62">
            <v>15822.5635891976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15822.5635891976</v>
          </cell>
          <cell r="BA62">
            <v>287119.82814793213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287119.82814793213</v>
          </cell>
          <cell r="BI62">
            <v>249731.36254017998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249731.36254017998</v>
          </cell>
          <cell r="BQ62">
            <v>60436.289697138964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60436.289697138964</v>
          </cell>
          <cell r="BY62">
            <v>363.18766552392373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363.18766552392373</v>
          </cell>
          <cell r="CG62">
            <v>13982.453904374266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13982.453904374266</v>
          </cell>
          <cell r="CO62">
            <v>11306.998776795186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11306.998776795186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</row>
        <row r="72">
          <cell r="B72" t="str">
            <v>Sub-total</v>
          </cell>
          <cell r="C72">
            <v>4089276603.8939037</v>
          </cell>
          <cell r="E72">
            <v>2401837995.6479506</v>
          </cell>
          <cell r="F72">
            <v>0</v>
          </cell>
          <cell r="G72">
            <v>317172916.20467073</v>
          </cell>
          <cell r="H72">
            <v>0</v>
          </cell>
          <cell r="I72">
            <v>0</v>
          </cell>
          <cell r="J72">
            <v>0</v>
          </cell>
          <cell r="K72">
            <v>2719010911.8526216</v>
          </cell>
          <cell r="M72">
            <v>441800947.64856768</v>
          </cell>
          <cell r="N72">
            <v>0</v>
          </cell>
          <cell r="O72">
            <v>42931452.715125971</v>
          </cell>
          <cell r="P72">
            <v>0</v>
          </cell>
          <cell r="Q72">
            <v>0</v>
          </cell>
          <cell r="R72">
            <v>0</v>
          </cell>
          <cell r="S72">
            <v>484732400.36369365</v>
          </cell>
          <cell r="U72">
            <v>373547571.36245012</v>
          </cell>
          <cell r="V72">
            <v>0</v>
          </cell>
          <cell r="W72">
            <v>11300970.49208498</v>
          </cell>
          <cell r="X72">
            <v>0</v>
          </cell>
          <cell r="Y72">
            <v>0</v>
          </cell>
          <cell r="Z72">
            <v>0</v>
          </cell>
          <cell r="AA72">
            <v>384848541.8545351</v>
          </cell>
          <cell r="AC72">
            <v>162629076.81790775</v>
          </cell>
          <cell r="AD72">
            <v>0</v>
          </cell>
          <cell r="AE72">
            <v>1251390.8534779472</v>
          </cell>
          <cell r="AF72">
            <v>0</v>
          </cell>
          <cell r="AG72">
            <v>0</v>
          </cell>
          <cell r="AH72">
            <v>0</v>
          </cell>
          <cell r="AI72">
            <v>163880467.67138571</v>
          </cell>
          <cell r="AK72">
            <v>129475047.48759942</v>
          </cell>
          <cell r="AL72">
            <v>0</v>
          </cell>
          <cell r="AM72">
            <v>14935303.536787456</v>
          </cell>
          <cell r="AN72">
            <v>0</v>
          </cell>
          <cell r="AO72">
            <v>0</v>
          </cell>
          <cell r="AP72">
            <v>0</v>
          </cell>
          <cell r="AQ72">
            <v>144410351.02438688</v>
          </cell>
          <cell r="AS72">
            <v>1598357.4896354629</v>
          </cell>
          <cell r="AT72">
            <v>0</v>
          </cell>
          <cell r="AU72">
            <v>48424.959903730029</v>
          </cell>
          <cell r="AV72">
            <v>0</v>
          </cell>
          <cell r="AW72">
            <v>0</v>
          </cell>
          <cell r="AX72">
            <v>0</v>
          </cell>
          <cell r="AY72">
            <v>1646782.449539193</v>
          </cell>
          <cell r="BA72">
            <v>30896627.325940806</v>
          </cell>
          <cell r="BB72">
            <v>0</v>
          </cell>
          <cell r="BC72">
            <v>4826816.6046611229</v>
          </cell>
          <cell r="BD72">
            <v>0</v>
          </cell>
          <cell r="BE72">
            <v>0</v>
          </cell>
          <cell r="BF72">
            <v>0</v>
          </cell>
          <cell r="BG72">
            <v>35723443.930601932</v>
          </cell>
          <cell r="BI72">
            <v>48192169.394416578</v>
          </cell>
          <cell r="BJ72">
            <v>0</v>
          </cell>
          <cell r="BK72">
            <v>976230.67360039195</v>
          </cell>
          <cell r="BL72">
            <v>0</v>
          </cell>
          <cell r="BM72">
            <v>0</v>
          </cell>
          <cell r="BN72">
            <v>0</v>
          </cell>
          <cell r="BO72">
            <v>49168400.068016969</v>
          </cell>
          <cell r="BQ72">
            <v>18131998.606666993</v>
          </cell>
          <cell r="BR72">
            <v>0</v>
          </cell>
          <cell r="BS72">
            <v>606236.92276222247</v>
          </cell>
          <cell r="BT72">
            <v>0</v>
          </cell>
          <cell r="BU72">
            <v>0</v>
          </cell>
          <cell r="BV72">
            <v>0</v>
          </cell>
          <cell r="BW72">
            <v>18738235.529429216</v>
          </cell>
          <cell r="BY72">
            <v>5498105.5018352177</v>
          </cell>
          <cell r="BZ72">
            <v>0</v>
          </cell>
          <cell r="CA72">
            <v>976036.22035163466</v>
          </cell>
          <cell r="CB72">
            <v>0</v>
          </cell>
          <cell r="CC72">
            <v>0</v>
          </cell>
          <cell r="CD72">
            <v>0</v>
          </cell>
          <cell r="CE72">
            <v>6474141.7221868522</v>
          </cell>
          <cell r="CG72">
            <v>22108789.711669404</v>
          </cell>
          <cell r="CH72">
            <v>0</v>
          </cell>
          <cell r="CI72">
            <v>57279322.090746596</v>
          </cell>
          <cell r="CJ72">
            <v>0</v>
          </cell>
          <cell r="CK72">
            <v>0</v>
          </cell>
          <cell r="CL72">
            <v>0</v>
          </cell>
          <cell r="CM72">
            <v>79388111.802415997</v>
          </cell>
          <cell r="CO72">
            <v>1243932.9361286312</v>
          </cell>
          <cell r="CP72">
            <v>0</v>
          </cell>
          <cell r="CQ72">
            <v>10882.688961321393</v>
          </cell>
          <cell r="CR72">
            <v>0</v>
          </cell>
          <cell r="CS72">
            <v>0</v>
          </cell>
          <cell r="CT72">
            <v>0</v>
          </cell>
          <cell r="CU72">
            <v>1254815.6250899527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E75">
            <v>9058894.5218327288</v>
          </cell>
          <cell r="F75">
            <v>8303813.6146557014</v>
          </cell>
          <cell r="G75">
            <v>4633368.7253369922</v>
          </cell>
          <cell r="H75">
            <v>0</v>
          </cell>
          <cell r="I75">
            <v>0</v>
          </cell>
          <cell r="J75">
            <v>0</v>
          </cell>
          <cell r="K75">
            <v>21996076.861825421</v>
          </cell>
          <cell r="M75">
            <v>1719558.1909456346</v>
          </cell>
          <cell r="N75">
            <v>2109901.6036761152</v>
          </cell>
          <cell r="O75">
            <v>523617.83448843413</v>
          </cell>
          <cell r="P75">
            <v>0</v>
          </cell>
          <cell r="Q75">
            <v>0</v>
          </cell>
          <cell r="R75">
            <v>0</v>
          </cell>
          <cell r="S75">
            <v>4353077.6291101836</v>
          </cell>
          <cell r="U75">
            <v>1513112.0775074374</v>
          </cell>
          <cell r="V75">
            <v>2346372.1591983093</v>
          </cell>
          <cell r="W75">
            <v>74072.987494214947</v>
          </cell>
          <cell r="X75">
            <v>0</v>
          </cell>
          <cell r="Y75">
            <v>0</v>
          </cell>
          <cell r="Z75">
            <v>0</v>
          </cell>
          <cell r="AA75">
            <v>3933557.2241999614</v>
          </cell>
          <cell r="AC75">
            <v>684137.3828587773</v>
          </cell>
          <cell r="AD75">
            <v>1514268.3879946466</v>
          </cell>
          <cell r="AE75">
            <v>40083.366093372613</v>
          </cell>
          <cell r="AF75">
            <v>0</v>
          </cell>
          <cell r="AG75">
            <v>0</v>
          </cell>
          <cell r="AH75">
            <v>0</v>
          </cell>
          <cell r="AI75">
            <v>2238489.1369467964</v>
          </cell>
          <cell r="AK75">
            <v>531380.67417331331</v>
          </cell>
          <cell r="AL75">
            <v>1053541.3117423262</v>
          </cell>
          <cell r="AM75">
            <v>87925.814625928542</v>
          </cell>
          <cell r="AN75">
            <v>0</v>
          </cell>
          <cell r="AO75">
            <v>0</v>
          </cell>
          <cell r="AP75">
            <v>0</v>
          </cell>
          <cell r="AQ75">
            <v>1672847.8005415681</v>
          </cell>
          <cell r="AS75">
            <v>5271.9026959012672</v>
          </cell>
          <cell r="AT75">
            <v>3326.6708570059882</v>
          </cell>
          <cell r="AU75">
            <v>163.65990135490935</v>
          </cell>
          <cell r="AV75">
            <v>0</v>
          </cell>
          <cell r="AW75">
            <v>0</v>
          </cell>
          <cell r="AX75">
            <v>0</v>
          </cell>
          <cell r="AY75">
            <v>8762.2334542621647</v>
          </cell>
          <cell r="BA75">
            <v>101838.01139150048</v>
          </cell>
          <cell r="BB75">
            <v>91814.50144336684</v>
          </cell>
          <cell r="BC75">
            <v>17049.01199275898</v>
          </cell>
          <cell r="BD75">
            <v>0</v>
          </cell>
          <cell r="BE75">
            <v>0</v>
          </cell>
          <cell r="BF75">
            <v>0</v>
          </cell>
          <cell r="BG75">
            <v>210701.5248276263</v>
          </cell>
          <cell r="BI75">
            <v>163943.9951652452</v>
          </cell>
          <cell r="BJ75">
            <v>46799.675092208388</v>
          </cell>
          <cell r="BK75">
            <v>7627.5406556379676</v>
          </cell>
          <cell r="BL75">
            <v>0</v>
          </cell>
          <cell r="BM75">
            <v>0</v>
          </cell>
          <cell r="BN75">
            <v>0</v>
          </cell>
          <cell r="BO75">
            <v>218371.21091309155</v>
          </cell>
          <cell r="BQ75">
            <v>95299.483652305251</v>
          </cell>
          <cell r="BR75">
            <v>456015.51525688614</v>
          </cell>
          <cell r="BS75">
            <v>8983.2403945453862</v>
          </cell>
          <cell r="BT75">
            <v>0</v>
          </cell>
          <cell r="BU75">
            <v>0</v>
          </cell>
          <cell r="BV75">
            <v>0</v>
          </cell>
          <cell r="BW75">
            <v>560298.23930373671</v>
          </cell>
          <cell r="BY75">
            <v>43649.701603356087</v>
          </cell>
          <cell r="BZ75">
            <v>276207.82082118816</v>
          </cell>
          <cell r="CA75">
            <v>15677.883623516722</v>
          </cell>
          <cell r="CB75">
            <v>0</v>
          </cell>
          <cell r="CC75">
            <v>0</v>
          </cell>
          <cell r="CD75">
            <v>0</v>
          </cell>
          <cell r="CE75">
            <v>335535.40604806098</v>
          </cell>
          <cell r="CG75">
            <v>76988.598596889104</v>
          </cell>
          <cell r="CH75">
            <v>54909.921405162357</v>
          </cell>
          <cell r="CI75">
            <v>369357.95979034115</v>
          </cell>
          <cell r="CJ75">
            <v>0</v>
          </cell>
          <cell r="CK75">
            <v>0</v>
          </cell>
          <cell r="CL75">
            <v>0</v>
          </cell>
          <cell r="CM75">
            <v>501256.47979239258</v>
          </cell>
          <cell r="CO75">
            <v>4829.6402623987151</v>
          </cell>
          <cell r="CP75">
            <v>5373.9658056487215</v>
          </cell>
          <cell r="CQ75">
            <v>45.946968847298798</v>
          </cell>
          <cell r="CR75">
            <v>0</v>
          </cell>
          <cell r="CS75">
            <v>0</v>
          </cell>
          <cell r="CT75">
            <v>0</v>
          </cell>
          <cell r="CU75">
            <v>10249.553036894735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E76">
            <v>50889306.944301888</v>
          </cell>
          <cell r="F76">
            <v>46647559.349106386</v>
          </cell>
          <cell r="G76">
            <v>26028443.391357638</v>
          </cell>
          <cell r="H76">
            <v>0</v>
          </cell>
          <cell r="I76">
            <v>0</v>
          </cell>
          <cell r="J76">
            <v>0</v>
          </cell>
          <cell r="K76">
            <v>123565309.68476591</v>
          </cell>
          <cell r="M76">
            <v>9659801.6873605344</v>
          </cell>
          <cell r="N76">
            <v>11852597.474556535</v>
          </cell>
          <cell r="O76">
            <v>2941479.0774494698</v>
          </cell>
          <cell r="P76">
            <v>0</v>
          </cell>
          <cell r="Q76">
            <v>0</v>
          </cell>
          <cell r="R76">
            <v>0</v>
          </cell>
          <cell r="S76">
            <v>24453878.239366539</v>
          </cell>
          <cell r="U76">
            <v>8500068.6085732207</v>
          </cell>
          <cell r="V76">
            <v>13180996.061630923</v>
          </cell>
          <cell r="W76">
            <v>416112.91397528246</v>
          </cell>
          <cell r="X76">
            <v>0</v>
          </cell>
          <cell r="Y76">
            <v>0</v>
          </cell>
          <cell r="Z76">
            <v>0</v>
          </cell>
          <cell r="AA76">
            <v>22097177.584179427</v>
          </cell>
          <cell r="AC76">
            <v>3843214.7746575288</v>
          </cell>
          <cell r="AD76">
            <v>8506564.3061624449</v>
          </cell>
          <cell r="AE76">
            <v>225172.58762317299</v>
          </cell>
          <cell r="AF76">
            <v>0</v>
          </cell>
          <cell r="AG76">
            <v>0</v>
          </cell>
          <cell r="AH76">
            <v>0</v>
          </cell>
          <cell r="AI76">
            <v>12574951.668443147</v>
          </cell>
          <cell r="AK76">
            <v>2985087.6580032143</v>
          </cell>
          <cell r="AL76">
            <v>5918380.7762131784</v>
          </cell>
          <cell r="AM76">
            <v>493932.64907133742</v>
          </cell>
          <cell r="AN76">
            <v>0</v>
          </cell>
          <cell r="AO76">
            <v>0</v>
          </cell>
          <cell r="AP76">
            <v>0</v>
          </cell>
          <cell r="AQ76">
            <v>9397401.0832877308</v>
          </cell>
          <cell r="AS76">
            <v>29615.476129634309</v>
          </cell>
          <cell r="AT76">
            <v>18687.928635975735</v>
          </cell>
          <cell r="AU76">
            <v>919.37696530759285</v>
          </cell>
          <cell r="AV76">
            <v>0</v>
          </cell>
          <cell r="AW76">
            <v>0</v>
          </cell>
          <cell r="AX76">
            <v>0</v>
          </cell>
          <cell r="AY76">
            <v>49222.781730917639</v>
          </cell>
          <cell r="BA76">
            <v>572085.8994228472</v>
          </cell>
          <cell r="BB76">
            <v>515777.76235595933</v>
          </cell>
          <cell r="BC76">
            <v>95774.644721336997</v>
          </cell>
          <cell r="BD76">
            <v>0</v>
          </cell>
          <cell r="BE76">
            <v>0</v>
          </cell>
          <cell r="BF76">
            <v>0</v>
          </cell>
          <cell r="BG76">
            <v>1183638.3065001434</v>
          </cell>
          <cell r="BI76">
            <v>920972.89261200209</v>
          </cell>
          <cell r="BJ76">
            <v>262902.1703388996</v>
          </cell>
          <cell r="BK76">
            <v>42848.523814843189</v>
          </cell>
          <cell r="BL76">
            <v>0</v>
          </cell>
          <cell r="BM76">
            <v>0</v>
          </cell>
          <cell r="BN76">
            <v>0</v>
          </cell>
          <cell r="BO76">
            <v>1226723.586765745</v>
          </cell>
          <cell r="BQ76">
            <v>535355.02190994495</v>
          </cell>
          <cell r="BR76">
            <v>2561715.8331342102</v>
          </cell>
          <cell r="BS76">
            <v>50464.311808764091</v>
          </cell>
          <cell r="BT76">
            <v>0</v>
          </cell>
          <cell r="BU76">
            <v>0</v>
          </cell>
          <cell r="BV76">
            <v>0</v>
          </cell>
          <cell r="BW76">
            <v>3147535.1668529194</v>
          </cell>
          <cell r="BY76">
            <v>245206.85802962369</v>
          </cell>
          <cell r="BZ76">
            <v>1551626.9165415198</v>
          </cell>
          <cell r="CA76">
            <v>88072.18474962152</v>
          </cell>
          <cell r="CB76">
            <v>0</v>
          </cell>
          <cell r="CC76">
            <v>0</v>
          </cell>
          <cell r="CD76">
            <v>0</v>
          </cell>
          <cell r="CE76">
            <v>1884905.959320765</v>
          </cell>
          <cell r="CG76">
            <v>432491.67056380503</v>
          </cell>
          <cell r="CH76">
            <v>308462.34470886324</v>
          </cell>
          <cell r="CI76">
            <v>2074907.765267703</v>
          </cell>
          <cell r="CJ76">
            <v>0</v>
          </cell>
          <cell r="CK76">
            <v>0</v>
          </cell>
          <cell r="CL76">
            <v>0</v>
          </cell>
          <cell r="CM76">
            <v>2815861.7805403713</v>
          </cell>
          <cell r="CO76">
            <v>27131.019701291665</v>
          </cell>
          <cell r="CP76">
            <v>30188.826543099261</v>
          </cell>
          <cell r="CQ76">
            <v>258.11200198823116</v>
          </cell>
          <cell r="CR76">
            <v>0</v>
          </cell>
          <cell r="CS76">
            <v>0</v>
          </cell>
          <cell r="CT76">
            <v>0</v>
          </cell>
          <cell r="CU76">
            <v>57577.958246379152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E77">
            <v>27495075.781864945</v>
          </cell>
          <cell r="F77">
            <v>25203294.29415296</v>
          </cell>
          <cell r="G77">
            <v>14062954.803307496</v>
          </cell>
          <cell r="H77">
            <v>0</v>
          </cell>
          <cell r="I77">
            <v>0</v>
          </cell>
          <cell r="J77">
            <v>0</v>
          </cell>
          <cell r="K77">
            <v>66761324.879325397</v>
          </cell>
          <cell r="M77">
            <v>5219111.7423245572</v>
          </cell>
          <cell r="N77">
            <v>6403861.348152292</v>
          </cell>
          <cell r="O77">
            <v>1589257.0561780678</v>
          </cell>
          <cell r="P77">
            <v>0</v>
          </cell>
          <cell r="Q77">
            <v>0</v>
          </cell>
          <cell r="R77">
            <v>0</v>
          </cell>
          <cell r="S77">
            <v>13212230.146654915</v>
          </cell>
          <cell r="U77">
            <v>4592517.4575390955</v>
          </cell>
          <cell r="V77">
            <v>7121584.2257719142</v>
          </cell>
          <cell r="W77">
            <v>224822.39964645659</v>
          </cell>
          <cell r="X77">
            <v>0</v>
          </cell>
          <cell r="Y77">
            <v>0</v>
          </cell>
          <cell r="Z77">
            <v>0</v>
          </cell>
          <cell r="AA77">
            <v>11938924.082957467</v>
          </cell>
          <cell r="AC77">
            <v>2076457.4685767777</v>
          </cell>
          <cell r="AD77">
            <v>4596027.0297497623</v>
          </cell>
          <cell r="AE77">
            <v>121658.90503232703</v>
          </cell>
          <cell r="AF77">
            <v>0</v>
          </cell>
          <cell r="AG77">
            <v>0</v>
          </cell>
          <cell r="AH77">
            <v>0</v>
          </cell>
          <cell r="AI77">
            <v>6794143.4033588674</v>
          </cell>
          <cell r="AK77">
            <v>1612818.4151169329</v>
          </cell>
          <cell r="AL77">
            <v>3197652.6645571571</v>
          </cell>
          <cell r="AM77">
            <v>266867.7652108281</v>
          </cell>
          <cell r="AN77">
            <v>0</v>
          </cell>
          <cell r="AO77">
            <v>0</v>
          </cell>
          <cell r="AP77">
            <v>0</v>
          </cell>
          <cell r="AQ77">
            <v>5077338.8448849181</v>
          </cell>
          <cell r="AS77">
            <v>16000.999215641372</v>
          </cell>
          <cell r="AT77">
            <v>10096.934796432124</v>
          </cell>
          <cell r="AU77">
            <v>496.73184507897309</v>
          </cell>
          <cell r="AV77">
            <v>0</v>
          </cell>
          <cell r="AW77">
            <v>0</v>
          </cell>
          <cell r="AX77">
            <v>0</v>
          </cell>
          <cell r="AY77">
            <v>26594.665857152468</v>
          </cell>
          <cell r="BA77">
            <v>309093.32633638458</v>
          </cell>
          <cell r="BB77">
            <v>278670.50101702602</v>
          </cell>
          <cell r="BC77">
            <v>51746.256192416236</v>
          </cell>
          <cell r="BD77">
            <v>0</v>
          </cell>
          <cell r="BE77">
            <v>0</v>
          </cell>
          <cell r="BF77">
            <v>0</v>
          </cell>
          <cell r="BG77">
            <v>639510.08354582684</v>
          </cell>
          <cell r="BI77">
            <v>497594.11153163097</v>
          </cell>
          <cell r="BJ77">
            <v>142043.88958561345</v>
          </cell>
          <cell r="BK77">
            <v>23150.706507353472</v>
          </cell>
          <cell r="BL77">
            <v>0</v>
          </cell>
          <cell r="BM77">
            <v>0</v>
          </cell>
          <cell r="BN77">
            <v>0</v>
          </cell>
          <cell r="BO77">
            <v>662788.70762459782</v>
          </cell>
          <cell r="BQ77">
            <v>289247.93402524549</v>
          </cell>
          <cell r="BR77">
            <v>1384074.0853617578</v>
          </cell>
          <cell r="BS77">
            <v>27265.454390649582</v>
          </cell>
          <cell r="BT77">
            <v>0</v>
          </cell>
          <cell r="BU77">
            <v>0</v>
          </cell>
          <cell r="BV77">
            <v>0</v>
          </cell>
          <cell r="BW77">
            <v>1700587.473777653</v>
          </cell>
          <cell r="BY77">
            <v>132483.25726142369</v>
          </cell>
          <cell r="BZ77">
            <v>838331.3158928256</v>
          </cell>
          <cell r="CA77">
            <v>47584.680149321546</v>
          </cell>
          <cell r="CB77">
            <v>0</v>
          </cell>
          <cell r="CC77">
            <v>0</v>
          </cell>
          <cell r="CD77">
            <v>0</v>
          </cell>
          <cell r="CE77">
            <v>1018399.2533035708</v>
          </cell>
          <cell r="CG77">
            <v>233671.70769671234</v>
          </cell>
          <cell r="CH77">
            <v>166659.67868072103</v>
          </cell>
          <cell r="CI77">
            <v>1121055.6730288388</v>
          </cell>
          <cell r="CJ77">
            <v>0</v>
          </cell>
          <cell r="CK77">
            <v>0</v>
          </cell>
          <cell r="CL77">
            <v>0</v>
          </cell>
          <cell r="CM77">
            <v>1521387.0594062721</v>
          </cell>
          <cell r="CO77">
            <v>14658.667753969317</v>
          </cell>
          <cell r="CP77">
            <v>16310.775748558914</v>
          </cell>
          <cell r="CQ77">
            <v>139.45580085503451</v>
          </cell>
          <cell r="CR77">
            <v>0</v>
          </cell>
          <cell r="CS77">
            <v>0</v>
          </cell>
          <cell r="CT77">
            <v>0</v>
          </cell>
          <cell r="CU77">
            <v>31108.899303383263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E78">
            <v>3880904.5243196697</v>
          </cell>
          <cell r="F78">
            <v>3557421.6863389192</v>
          </cell>
          <cell r="G78">
            <v>1984973.0677031523</v>
          </cell>
          <cell r="H78">
            <v>0</v>
          </cell>
          <cell r="I78">
            <v>0</v>
          </cell>
          <cell r="J78">
            <v>0</v>
          </cell>
          <cell r="K78">
            <v>9423299.2783617415</v>
          </cell>
          <cell r="M78">
            <v>736672.79677319154</v>
          </cell>
          <cell r="N78">
            <v>903899.10820148955</v>
          </cell>
          <cell r="O78">
            <v>224322.16403260539</v>
          </cell>
          <cell r="P78">
            <v>0</v>
          </cell>
          <cell r="Q78">
            <v>0</v>
          </cell>
          <cell r="R78">
            <v>0</v>
          </cell>
          <cell r="S78">
            <v>1864894.0690072866</v>
          </cell>
          <cell r="U78">
            <v>648229.59283262747</v>
          </cell>
          <cell r="V78">
            <v>1005205.0287619601</v>
          </cell>
          <cell r="W78">
            <v>31733.473836497906</v>
          </cell>
          <cell r="X78">
            <v>0</v>
          </cell>
          <cell r="Y78">
            <v>0</v>
          </cell>
          <cell r="Z78">
            <v>0</v>
          </cell>
          <cell r="AA78">
            <v>1685168.0954310854</v>
          </cell>
          <cell r="AC78">
            <v>293090.05177109537</v>
          </cell>
          <cell r="AD78">
            <v>648724.96570516867</v>
          </cell>
          <cell r="AE78">
            <v>17172.041957969472</v>
          </cell>
          <cell r="AF78">
            <v>0</v>
          </cell>
          <cell r="AG78">
            <v>0</v>
          </cell>
          <cell r="AH78">
            <v>0</v>
          </cell>
          <cell r="AI78">
            <v>958987.05943423347</v>
          </cell>
          <cell r="AK78">
            <v>227647.82806169943</v>
          </cell>
          <cell r="AL78">
            <v>451345.7170126405</v>
          </cell>
          <cell r="AM78">
            <v>37668.138310238675</v>
          </cell>
          <cell r="AN78">
            <v>0</v>
          </cell>
          <cell r="AO78">
            <v>0</v>
          </cell>
          <cell r="AP78">
            <v>0</v>
          </cell>
          <cell r="AQ78">
            <v>716661.68338457868</v>
          </cell>
          <cell r="AS78">
            <v>2258.5262445640028</v>
          </cell>
          <cell r="AT78">
            <v>1425.1730107643398</v>
          </cell>
          <cell r="AU78">
            <v>70.113240648427379</v>
          </cell>
          <cell r="AV78">
            <v>0</v>
          </cell>
          <cell r="AW78">
            <v>0</v>
          </cell>
          <cell r="AX78">
            <v>0</v>
          </cell>
          <cell r="AY78">
            <v>3753.8124959767702</v>
          </cell>
          <cell r="BA78">
            <v>43628.237220829622</v>
          </cell>
          <cell r="BB78">
            <v>39334.083556326528</v>
          </cell>
          <cell r="BC78">
            <v>7303.9362163246033</v>
          </cell>
          <cell r="BD78">
            <v>0</v>
          </cell>
          <cell r="BE78">
            <v>0</v>
          </cell>
          <cell r="BF78">
            <v>0</v>
          </cell>
          <cell r="BG78">
            <v>90266.256993480754</v>
          </cell>
          <cell r="BI78">
            <v>70234.948760957705</v>
          </cell>
          <cell r="BJ78">
            <v>20049.363679454462</v>
          </cell>
          <cell r="BK78">
            <v>3267.7008180804819</v>
          </cell>
          <cell r="BL78">
            <v>0</v>
          </cell>
          <cell r="BM78">
            <v>0</v>
          </cell>
          <cell r="BN78">
            <v>0</v>
          </cell>
          <cell r="BO78">
            <v>93552.013258492647</v>
          </cell>
          <cell r="BQ78">
            <v>40827.078445410007</v>
          </cell>
          <cell r="BR78">
            <v>195360.77741662145</v>
          </cell>
          <cell r="BS78">
            <v>3848.4936772604287</v>
          </cell>
          <cell r="BT78">
            <v>0</v>
          </cell>
          <cell r="BU78">
            <v>0</v>
          </cell>
          <cell r="BV78">
            <v>0</v>
          </cell>
          <cell r="BW78">
            <v>240036.3495392919</v>
          </cell>
          <cell r="BY78">
            <v>18699.889266775161</v>
          </cell>
          <cell r="BZ78">
            <v>118329.69010666432</v>
          </cell>
          <cell r="CA78">
            <v>6716.5336056869901</v>
          </cell>
          <cell r="CB78">
            <v>0</v>
          </cell>
          <cell r="CC78">
            <v>0</v>
          </cell>
          <cell r="CD78">
            <v>0</v>
          </cell>
          <cell r="CE78">
            <v>143746.11297912648</v>
          </cell>
          <cell r="CG78">
            <v>32982.545485610732</v>
          </cell>
          <cell r="CH78">
            <v>23523.859550162775</v>
          </cell>
          <cell r="CI78">
            <v>158235.97170593988</v>
          </cell>
          <cell r="CJ78">
            <v>0</v>
          </cell>
          <cell r="CK78">
            <v>0</v>
          </cell>
          <cell r="CL78">
            <v>0</v>
          </cell>
          <cell r="CM78">
            <v>214742.37674171338</v>
          </cell>
          <cell r="CO78">
            <v>2069.057399885432</v>
          </cell>
          <cell r="CP78">
            <v>2302.250915762062</v>
          </cell>
          <cell r="CQ78">
            <v>19.684057348112415</v>
          </cell>
          <cell r="CR78">
            <v>0</v>
          </cell>
          <cell r="CS78">
            <v>0</v>
          </cell>
          <cell r="CT78">
            <v>0</v>
          </cell>
          <cell r="CU78">
            <v>4390.9923729956063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E79">
            <v>65551.875657347962</v>
          </cell>
          <cell r="F79">
            <v>61403.583789987046</v>
          </cell>
          <cell r="G79">
            <v>7540.5671008381032</v>
          </cell>
          <cell r="H79">
            <v>0</v>
          </cell>
          <cell r="I79">
            <v>0</v>
          </cell>
          <cell r="J79">
            <v>0</v>
          </cell>
          <cell r="K79">
            <v>134496.0265481731</v>
          </cell>
          <cell r="M79">
            <v>12451.647382603764</v>
          </cell>
          <cell r="N79">
            <v>15601.930139821194</v>
          </cell>
          <cell r="O79">
            <v>1020.6656476493255</v>
          </cell>
          <cell r="P79">
            <v>0</v>
          </cell>
          <cell r="Q79">
            <v>0</v>
          </cell>
          <cell r="R79">
            <v>0</v>
          </cell>
          <cell r="S79">
            <v>29074.243170074285</v>
          </cell>
          <cell r="U79">
            <v>10965.998411935603</v>
          </cell>
          <cell r="V79">
            <v>17350.541108671063</v>
          </cell>
          <cell r="W79">
            <v>268.67277105453957</v>
          </cell>
          <cell r="X79">
            <v>0</v>
          </cell>
          <cell r="Y79">
            <v>0</v>
          </cell>
          <cell r="Z79">
            <v>0</v>
          </cell>
          <cell r="AA79">
            <v>28585.212291661206</v>
          </cell>
          <cell r="AC79">
            <v>4961.9757835056334</v>
          </cell>
          <cell r="AD79">
            <v>11197.446156384272</v>
          </cell>
          <cell r="AE79">
            <v>29.750953558520024</v>
          </cell>
          <cell r="AF79">
            <v>0</v>
          </cell>
          <cell r="AG79">
            <v>0</v>
          </cell>
          <cell r="AH79">
            <v>0</v>
          </cell>
          <cell r="AI79">
            <v>16189.172893448425</v>
          </cell>
          <cell r="AK79">
            <v>3852.1236086201134</v>
          </cell>
          <cell r="AL79">
            <v>7790.5424198836699</v>
          </cell>
          <cell r="AM79">
            <v>355.07652998295936</v>
          </cell>
          <cell r="AN79">
            <v>0</v>
          </cell>
          <cell r="AO79">
            <v>0</v>
          </cell>
          <cell r="AP79">
            <v>0</v>
          </cell>
          <cell r="AQ79">
            <v>11997.742558486743</v>
          </cell>
          <cell r="AS79">
            <v>38.026294770514482</v>
          </cell>
          <cell r="AT79">
            <v>24.599481899419384</v>
          </cell>
          <cell r="AU79">
            <v>1.1512699882414916</v>
          </cell>
          <cell r="AV79">
            <v>0</v>
          </cell>
          <cell r="AW79">
            <v>0</v>
          </cell>
          <cell r="AX79">
            <v>0</v>
          </cell>
          <cell r="AY79">
            <v>63.777046658175365</v>
          </cell>
          <cell r="BA79">
            <v>734.54598308294624</v>
          </cell>
          <cell r="BB79">
            <v>678.93376394713505</v>
          </cell>
          <cell r="BC79">
            <v>114.75423225418118</v>
          </cell>
          <cell r="BD79">
            <v>0</v>
          </cell>
          <cell r="BE79">
            <v>0</v>
          </cell>
          <cell r="BF79">
            <v>0</v>
          </cell>
          <cell r="BG79">
            <v>1528.2339792842627</v>
          </cell>
          <cell r="BI79">
            <v>1186.3937702540452</v>
          </cell>
          <cell r="BJ79">
            <v>373.217064104347</v>
          </cell>
          <cell r="BK79">
            <v>23.209210257504736</v>
          </cell>
          <cell r="BL79">
            <v>0</v>
          </cell>
          <cell r="BM79">
            <v>0</v>
          </cell>
          <cell r="BN79">
            <v>0</v>
          </cell>
          <cell r="BO79">
            <v>1582.8200446158969</v>
          </cell>
          <cell r="BQ79">
            <v>693.9517096858001</v>
          </cell>
          <cell r="BR79">
            <v>3372.0635120217976</v>
          </cell>
          <cell r="BS79">
            <v>14.41286428171645</v>
          </cell>
          <cell r="BT79">
            <v>0</v>
          </cell>
          <cell r="BU79">
            <v>0</v>
          </cell>
          <cell r="BV79">
            <v>0</v>
          </cell>
          <cell r="BW79">
            <v>4080.4280859893138</v>
          </cell>
          <cell r="BY79">
            <v>334.28951685703919</v>
          </cell>
          <cell r="BZ79">
            <v>2202.6963171525504</v>
          </cell>
          <cell r="CA79">
            <v>23.204587265769579</v>
          </cell>
          <cell r="CB79">
            <v>0</v>
          </cell>
          <cell r="CC79">
            <v>0</v>
          </cell>
          <cell r="CD79">
            <v>0</v>
          </cell>
          <cell r="CE79">
            <v>2560.1904212753593</v>
          </cell>
          <cell r="CG79">
            <v>556.07071181296237</v>
          </cell>
          <cell r="CH79">
            <v>406.03825138280007</v>
          </cell>
          <cell r="CI79">
            <v>1361.7763360257318</v>
          </cell>
          <cell r="CJ79">
            <v>0</v>
          </cell>
          <cell r="CK79">
            <v>0</v>
          </cell>
          <cell r="CL79">
            <v>0</v>
          </cell>
          <cell r="CM79">
            <v>2323.8852992214943</v>
          </cell>
          <cell r="CO79">
            <v>34.970473362768516</v>
          </cell>
          <cell r="CP79">
            <v>39.738459332622959</v>
          </cell>
          <cell r="CQ79">
            <v>0.25872841644978267</v>
          </cell>
          <cell r="CR79">
            <v>0</v>
          </cell>
          <cell r="CS79">
            <v>0</v>
          </cell>
          <cell r="CT79">
            <v>0</v>
          </cell>
          <cell r="CU79">
            <v>74.967661111841252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E80">
            <v>4082132.790212316</v>
          </cell>
          <cell r="F80">
            <v>3706346.8035543743</v>
          </cell>
          <cell r="G80">
            <v>471751.15105711471</v>
          </cell>
          <cell r="H80">
            <v>0</v>
          </cell>
          <cell r="I80">
            <v>0</v>
          </cell>
          <cell r="J80">
            <v>0</v>
          </cell>
          <cell r="K80">
            <v>8260230.7448238051</v>
          </cell>
          <cell r="M80">
            <v>774637.6964613985</v>
          </cell>
          <cell r="N80">
            <v>941739.23301907547</v>
          </cell>
          <cell r="O80">
            <v>63854.63953626353</v>
          </cell>
          <cell r="P80">
            <v>0</v>
          </cell>
          <cell r="Q80">
            <v>0</v>
          </cell>
          <cell r="R80">
            <v>0</v>
          </cell>
          <cell r="S80">
            <v>1780231.5690167374</v>
          </cell>
          <cell r="U80">
            <v>681386.25856036169</v>
          </cell>
          <cell r="V80">
            <v>1047286.1453495193</v>
          </cell>
          <cell r="W80">
            <v>16808.641486473389</v>
          </cell>
          <cell r="X80">
            <v>0</v>
          </cell>
          <cell r="Y80">
            <v>0</v>
          </cell>
          <cell r="Z80">
            <v>0</v>
          </cell>
          <cell r="AA80">
            <v>1745481.0453963545</v>
          </cell>
          <cell r="AC80">
            <v>307978.38956011314</v>
          </cell>
          <cell r="AD80">
            <v>675882.67993658467</v>
          </cell>
          <cell r="AE80">
            <v>1861.2720235217653</v>
          </cell>
          <cell r="AF80">
            <v>0</v>
          </cell>
          <cell r="AG80">
            <v>0</v>
          </cell>
          <cell r="AH80">
            <v>0</v>
          </cell>
          <cell r="AI80">
            <v>985722.34152021946</v>
          </cell>
          <cell r="AK80">
            <v>239263.80342511859</v>
          </cell>
          <cell r="AL80">
            <v>470240.50085817784</v>
          </cell>
          <cell r="AM80">
            <v>22214.212736626854</v>
          </cell>
          <cell r="AN80">
            <v>0</v>
          </cell>
          <cell r="AO80">
            <v>0</v>
          </cell>
          <cell r="AP80">
            <v>0</v>
          </cell>
          <cell r="AQ80">
            <v>731718.51701992331</v>
          </cell>
          <cell r="AS80">
            <v>2378.9327522606213</v>
          </cell>
          <cell r="AT80">
            <v>1484.8353382571509</v>
          </cell>
          <cell r="AU80">
            <v>72.025476979055043</v>
          </cell>
          <cell r="AV80">
            <v>0</v>
          </cell>
          <cell r="AW80">
            <v>0</v>
          </cell>
          <cell r="AX80">
            <v>0</v>
          </cell>
          <cell r="AY80">
            <v>3935.7935674968271</v>
          </cell>
          <cell r="BA80">
            <v>45954.489680921353</v>
          </cell>
          <cell r="BB80">
            <v>40980.734845006598</v>
          </cell>
          <cell r="BC80">
            <v>7179.2267651286502</v>
          </cell>
          <cell r="BD80">
            <v>0</v>
          </cell>
          <cell r="BE80">
            <v>0</v>
          </cell>
          <cell r="BF80">
            <v>0</v>
          </cell>
          <cell r="BG80">
            <v>94114.451291056597</v>
          </cell>
          <cell r="BI80">
            <v>73874.963740609834</v>
          </cell>
          <cell r="BJ80">
            <v>20155.438250556064</v>
          </cell>
          <cell r="BK80">
            <v>1452.0090475539328</v>
          </cell>
          <cell r="BL80">
            <v>0</v>
          </cell>
          <cell r="BM80">
            <v>0</v>
          </cell>
          <cell r="BN80">
            <v>0</v>
          </cell>
          <cell r="BO80">
            <v>95482.411038719831</v>
          </cell>
          <cell r="BQ80">
            <v>42826.610998679585</v>
          </cell>
          <cell r="BR80">
            <v>203539.20810078768</v>
          </cell>
          <cell r="BS80">
            <v>901.69415960425556</v>
          </cell>
          <cell r="BT80">
            <v>0</v>
          </cell>
          <cell r="BU80">
            <v>0</v>
          </cell>
          <cell r="BV80">
            <v>0</v>
          </cell>
          <cell r="BW80">
            <v>247267.51325907154</v>
          </cell>
          <cell r="BY80">
            <v>19171.709391179309</v>
          </cell>
          <cell r="BZ80">
            <v>118955.73347279431</v>
          </cell>
          <cell r="CA80">
            <v>1451.7198250533936</v>
          </cell>
          <cell r="CB80">
            <v>0</v>
          </cell>
          <cell r="CC80">
            <v>0</v>
          </cell>
          <cell r="CD80">
            <v>0</v>
          </cell>
          <cell r="CE80">
            <v>139579.162689027</v>
          </cell>
          <cell r="CG80">
            <v>34720.626635862187</v>
          </cell>
          <cell r="CH80">
            <v>24508.643995122195</v>
          </cell>
          <cell r="CI80">
            <v>85195.124638712776</v>
          </cell>
          <cell r="CJ80">
            <v>0</v>
          </cell>
          <cell r="CK80">
            <v>0</v>
          </cell>
          <cell r="CL80">
            <v>0</v>
          </cell>
          <cell r="CM80">
            <v>144424.39526969715</v>
          </cell>
          <cell r="CO80">
            <v>2175.7380565191015</v>
          </cell>
          <cell r="CP80">
            <v>2398.6305462134928</v>
          </cell>
          <cell r="CQ80">
            <v>16.186505157921552</v>
          </cell>
          <cell r="CR80">
            <v>0</v>
          </cell>
          <cell r="CS80">
            <v>0</v>
          </cell>
          <cell r="CT80">
            <v>0</v>
          </cell>
          <cell r="CU80">
            <v>4590.5551078905164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E81">
            <v>2242870.457055192</v>
          </cell>
          <cell r="F81">
            <v>2036400.1311335801</v>
          </cell>
          <cell r="G81">
            <v>259197.03600155353</v>
          </cell>
          <cell r="H81">
            <v>0</v>
          </cell>
          <cell r="I81">
            <v>0</v>
          </cell>
          <cell r="J81">
            <v>0</v>
          </cell>
          <cell r="K81">
            <v>4538467.6241903258</v>
          </cell>
          <cell r="M81">
            <v>425613.78906642401</v>
          </cell>
          <cell r="N81">
            <v>517425.37848173286</v>
          </cell>
          <cell r="O81">
            <v>35084.033744611479</v>
          </cell>
          <cell r="P81">
            <v>0</v>
          </cell>
          <cell r="Q81">
            <v>0</v>
          </cell>
          <cell r="R81">
            <v>0</v>
          </cell>
          <cell r="S81">
            <v>978123.20129276824</v>
          </cell>
          <cell r="U81">
            <v>374378.0978494134</v>
          </cell>
          <cell r="V81">
            <v>575416.64522027387</v>
          </cell>
          <cell r="W81">
            <v>9235.2716951382263</v>
          </cell>
          <cell r="X81">
            <v>0</v>
          </cell>
          <cell r="Y81">
            <v>0</v>
          </cell>
          <cell r="Z81">
            <v>0</v>
          </cell>
          <cell r="AA81">
            <v>959030.01476482546</v>
          </cell>
          <cell r="AC81">
            <v>169214.39523281311</v>
          </cell>
          <cell r="AD81">
            <v>371354.23396802612</v>
          </cell>
          <cell r="AE81">
            <v>1022.6497393984038</v>
          </cell>
          <cell r="AF81">
            <v>0</v>
          </cell>
          <cell r="AG81">
            <v>0</v>
          </cell>
          <cell r="AH81">
            <v>0</v>
          </cell>
          <cell r="AI81">
            <v>541591.27894023759</v>
          </cell>
          <cell r="AK81">
            <v>131460.13217197382</v>
          </cell>
          <cell r="AL81">
            <v>258367.03049309383</v>
          </cell>
          <cell r="AM81">
            <v>12205.286803305622</v>
          </cell>
          <cell r="AN81">
            <v>0</v>
          </cell>
          <cell r="AO81">
            <v>0</v>
          </cell>
          <cell r="AP81">
            <v>0</v>
          </cell>
          <cell r="AQ81">
            <v>402032.44946837326</v>
          </cell>
          <cell r="AS81">
            <v>1307.0711472589878</v>
          </cell>
          <cell r="AT81">
            <v>815.82189627773096</v>
          </cell>
          <cell r="AU81">
            <v>39.573385476083281</v>
          </cell>
          <cell r="AV81">
            <v>0</v>
          </cell>
          <cell r="AW81">
            <v>0</v>
          </cell>
          <cell r="AX81">
            <v>0</v>
          </cell>
          <cell r="AY81">
            <v>2162.4664290128021</v>
          </cell>
          <cell r="BA81">
            <v>25249.0481254103</v>
          </cell>
          <cell r="BB81">
            <v>22516.288473677261</v>
          </cell>
          <cell r="BC81">
            <v>3944.5251890420441</v>
          </cell>
          <cell r="BD81">
            <v>0</v>
          </cell>
          <cell r="BE81">
            <v>0</v>
          </cell>
          <cell r="BF81">
            <v>0</v>
          </cell>
          <cell r="BG81">
            <v>51709.861788129609</v>
          </cell>
          <cell r="BI81">
            <v>40589.559969022834</v>
          </cell>
          <cell r="BJ81">
            <v>11074.122113215521</v>
          </cell>
          <cell r="BK81">
            <v>797.78595246681834</v>
          </cell>
          <cell r="BL81">
            <v>0</v>
          </cell>
          <cell r="BM81">
            <v>0</v>
          </cell>
          <cell r="BN81">
            <v>0</v>
          </cell>
          <cell r="BO81">
            <v>52461.468034705169</v>
          </cell>
          <cell r="BQ81">
            <v>23530.47916888992</v>
          </cell>
          <cell r="BR81">
            <v>111831.75564406905</v>
          </cell>
          <cell r="BS81">
            <v>495.42317602323948</v>
          </cell>
          <cell r="BT81">
            <v>0</v>
          </cell>
          <cell r="BU81">
            <v>0</v>
          </cell>
          <cell r="BV81">
            <v>0</v>
          </cell>
          <cell r="BW81">
            <v>135857.65798898222</v>
          </cell>
          <cell r="BY81">
            <v>10533.626125005891</v>
          </cell>
          <cell r="BZ81">
            <v>65358.554955186824</v>
          </cell>
          <cell r="CA81">
            <v>797.6270432310555</v>
          </cell>
          <cell r="CB81">
            <v>0</v>
          </cell>
          <cell r="CC81">
            <v>0</v>
          </cell>
          <cell r="CD81">
            <v>0</v>
          </cell>
          <cell r="CE81">
            <v>76689.808123423776</v>
          </cell>
          <cell r="CG81">
            <v>19076.760050220855</v>
          </cell>
          <cell r="CH81">
            <v>13465.929793107898</v>
          </cell>
          <cell r="CI81">
            <v>46809.263186013464</v>
          </cell>
          <cell r="CJ81">
            <v>0</v>
          </cell>
          <cell r="CK81">
            <v>0</v>
          </cell>
          <cell r="CL81">
            <v>0</v>
          </cell>
          <cell r="CM81">
            <v>79351.953029342214</v>
          </cell>
          <cell r="CO81">
            <v>1195.4286790860529</v>
          </cell>
          <cell r="CP81">
            <v>1317.8938231484117</v>
          </cell>
          <cell r="CQ81">
            <v>8.8934476381366103</v>
          </cell>
          <cell r="CR81">
            <v>0</v>
          </cell>
          <cell r="CS81">
            <v>0</v>
          </cell>
          <cell r="CT81">
            <v>0</v>
          </cell>
          <cell r="CU81">
            <v>2522.215949872601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E82">
            <v>1522169.4380325971</v>
          </cell>
          <cell r="F82">
            <v>1382044.1717739527</v>
          </cell>
          <cell r="G82">
            <v>175909.31539943628</v>
          </cell>
          <cell r="H82">
            <v>0</v>
          </cell>
          <cell r="I82">
            <v>0</v>
          </cell>
          <cell r="J82">
            <v>0</v>
          </cell>
          <cell r="K82">
            <v>3080122.925205986</v>
          </cell>
          <cell r="M82">
            <v>288851.41363570985</v>
          </cell>
          <cell r="N82">
            <v>351161.20733136119</v>
          </cell>
          <cell r="O82">
            <v>23810.489705709198</v>
          </cell>
          <cell r="P82">
            <v>0</v>
          </cell>
          <cell r="Q82">
            <v>0</v>
          </cell>
          <cell r="R82">
            <v>0</v>
          </cell>
          <cell r="S82">
            <v>663823.1106727802</v>
          </cell>
          <cell r="U82">
            <v>254079.27462889184</v>
          </cell>
          <cell r="V82">
            <v>390518.15441875649</v>
          </cell>
          <cell r="W82">
            <v>6267.7040852034279</v>
          </cell>
          <cell r="X82">
            <v>0</v>
          </cell>
          <cell r="Y82">
            <v>0</v>
          </cell>
          <cell r="Z82">
            <v>0</v>
          </cell>
          <cell r="AA82">
            <v>650865.1331328518</v>
          </cell>
          <cell r="AC82">
            <v>114840.77472612525</v>
          </cell>
          <cell r="AD82">
            <v>252027.0681938123</v>
          </cell>
          <cell r="AE82">
            <v>694.04194710740023</v>
          </cell>
          <cell r="AF82">
            <v>0</v>
          </cell>
          <cell r="AG82">
            <v>0</v>
          </cell>
          <cell r="AH82">
            <v>0</v>
          </cell>
          <cell r="AI82">
            <v>367561.88486704498</v>
          </cell>
          <cell r="AK82">
            <v>89218.079841594779</v>
          </cell>
          <cell r="AL82">
            <v>175346.0153593462</v>
          </cell>
          <cell r="AM82">
            <v>8283.3649602783171</v>
          </cell>
          <cell r="AN82">
            <v>0</v>
          </cell>
          <cell r="AO82">
            <v>0</v>
          </cell>
          <cell r="AP82">
            <v>0</v>
          </cell>
          <cell r="AQ82">
            <v>272847.46016121929</v>
          </cell>
          <cell r="AS82">
            <v>887.07029308508845</v>
          </cell>
          <cell r="AT82">
            <v>553.67404456440397</v>
          </cell>
          <cell r="AU82">
            <v>26.857279136070375</v>
          </cell>
          <cell r="AV82">
            <v>0</v>
          </cell>
          <cell r="AW82">
            <v>0</v>
          </cell>
          <cell r="AX82">
            <v>0</v>
          </cell>
          <cell r="AY82">
            <v>1467.601616785563</v>
          </cell>
          <cell r="BA82">
            <v>17135.777625951421</v>
          </cell>
          <cell r="BB82">
            <v>15281.134969140025</v>
          </cell>
          <cell r="BC82">
            <v>2677.0318684356371</v>
          </cell>
          <cell r="BD82">
            <v>0</v>
          </cell>
          <cell r="BE82">
            <v>0</v>
          </cell>
          <cell r="BF82">
            <v>0</v>
          </cell>
          <cell r="BG82">
            <v>35093.944463527085</v>
          </cell>
          <cell r="BI82">
            <v>27546.926526090276</v>
          </cell>
          <cell r="BJ82">
            <v>7515.6771452194562</v>
          </cell>
          <cell r="BK82">
            <v>541.43358619611729</v>
          </cell>
          <cell r="BL82">
            <v>0</v>
          </cell>
          <cell r="BM82">
            <v>0</v>
          </cell>
          <cell r="BN82">
            <v>0</v>
          </cell>
          <cell r="BO82">
            <v>35604.03725750585</v>
          </cell>
          <cell r="BQ82">
            <v>15969.436014674617</v>
          </cell>
          <cell r="BR82">
            <v>75896.884774358768</v>
          </cell>
          <cell r="BS82">
            <v>336.22896724305184</v>
          </cell>
          <cell r="BT82">
            <v>0</v>
          </cell>
          <cell r="BU82">
            <v>0</v>
          </cell>
          <cell r="BV82">
            <v>0</v>
          </cell>
          <cell r="BW82">
            <v>92202.549756276436</v>
          </cell>
          <cell r="BY82">
            <v>7148.8586015786741</v>
          </cell>
          <cell r="BZ82">
            <v>44356.906371392448</v>
          </cell>
          <cell r="CA82">
            <v>541.32573922647236</v>
          </cell>
          <cell r="CB82">
            <v>0</v>
          </cell>
          <cell r="CC82">
            <v>0</v>
          </cell>
          <cell r="CD82">
            <v>0</v>
          </cell>
          <cell r="CE82">
            <v>52047.090712197591</v>
          </cell>
          <cell r="CG82">
            <v>12946.829378301816</v>
          </cell>
          <cell r="CH82">
            <v>9138.9258444617626</v>
          </cell>
          <cell r="CI82">
            <v>31768.054019546391</v>
          </cell>
          <cell r="CJ82">
            <v>0</v>
          </cell>
          <cell r="CK82">
            <v>0</v>
          </cell>
          <cell r="CL82">
            <v>0</v>
          </cell>
          <cell r="CM82">
            <v>53853.809242309973</v>
          </cell>
          <cell r="CO82">
            <v>811.30187208475479</v>
          </cell>
          <cell r="CP82">
            <v>894.41532116051394</v>
          </cell>
          <cell r="CQ82">
            <v>6.0357182693862601</v>
          </cell>
          <cell r="CR82">
            <v>0</v>
          </cell>
          <cell r="CS82">
            <v>0</v>
          </cell>
          <cell r="CT82">
            <v>0</v>
          </cell>
          <cell r="CU82">
            <v>1711.7529115146551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E83">
            <v>36935245.070522211</v>
          </cell>
          <cell r="F83">
            <v>33856602.495819457</v>
          </cell>
          <cell r="G83">
            <v>18891334.804701116</v>
          </cell>
          <cell r="H83">
            <v>0</v>
          </cell>
          <cell r="I83">
            <v>0</v>
          </cell>
          <cell r="J83">
            <v>0</v>
          </cell>
          <cell r="K83">
            <v>89683182.371042788</v>
          </cell>
          <cell r="M83">
            <v>7011043.4603836732</v>
          </cell>
          <cell r="N83">
            <v>8602565.4254663922</v>
          </cell>
          <cell r="O83">
            <v>2134913.1501106974</v>
          </cell>
          <cell r="P83">
            <v>0</v>
          </cell>
          <cell r="Q83">
            <v>0</v>
          </cell>
          <cell r="R83">
            <v>0</v>
          </cell>
          <cell r="S83">
            <v>17748522.035960764</v>
          </cell>
          <cell r="U83">
            <v>6169314.0666569453</v>
          </cell>
          <cell r="V83">
            <v>9566711.5361341834</v>
          </cell>
          <cell r="W83">
            <v>302013.00386165088</v>
          </cell>
          <cell r="X83">
            <v>0</v>
          </cell>
          <cell r="Y83">
            <v>0</v>
          </cell>
          <cell r="Z83">
            <v>0</v>
          </cell>
          <cell r="AA83">
            <v>16038038.60665278</v>
          </cell>
          <cell r="AC83">
            <v>2789389.1287612012</v>
          </cell>
          <cell r="AD83">
            <v>6174028.6166629931</v>
          </cell>
          <cell r="AE83">
            <v>163429.31759963316</v>
          </cell>
          <cell r="AF83">
            <v>0</v>
          </cell>
          <cell r="AG83">
            <v>0</v>
          </cell>
          <cell r="AH83">
            <v>0</v>
          </cell>
          <cell r="AI83">
            <v>9126847.063023828</v>
          </cell>
          <cell r="AK83">
            <v>2166564.0745709785</v>
          </cell>
          <cell r="AL83">
            <v>4295535.8898747507</v>
          </cell>
          <cell r="AM83">
            <v>358494.24048453913</v>
          </cell>
          <cell r="AN83">
            <v>0</v>
          </cell>
          <cell r="AO83">
            <v>0</v>
          </cell>
          <cell r="AP83">
            <v>0</v>
          </cell>
          <cell r="AQ83">
            <v>6820594.2049302682</v>
          </cell>
          <cell r="AS83">
            <v>21494.788088300415</v>
          </cell>
          <cell r="AT83">
            <v>13563.620050586689</v>
          </cell>
          <cell r="AU83">
            <v>667.27993688330582</v>
          </cell>
          <cell r="AV83">
            <v>0</v>
          </cell>
          <cell r="AW83">
            <v>0</v>
          </cell>
          <cell r="AX83">
            <v>0</v>
          </cell>
          <cell r="AY83">
            <v>35725.688075770413</v>
          </cell>
          <cell r="BA83">
            <v>415217.54107792844</v>
          </cell>
          <cell r="BB83">
            <v>374349.33188210789</v>
          </cell>
          <cell r="BC83">
            <v>69512.834556707792</v>
          </cell>
          <cell r="BD83">
            <v>0</v>
          </cell>
          <cell r="BE83">
            <v>0</v>
          </cell>
          <cell r="BF83">
            <v>0</v>
          </cell>
          <cell r="BG83">
            <v>859079.70751674415</v>
          </cell>
          <cell r="BI83">
            <v>668438.2542124769</v>
          </cell>
          <cell r="BJ83">
            <v>190813.29014103831</v>
          </cell>
          <cell r="BK83">
            <v>31099.278474032108</v>
          </cell>
          <cell r="BL83">
            <v>0</v>
          </cell>
          <cell r="BM83">
            <v>0</v>
          </cell>
          <cell r="BN83">
            <v>0</v>
          </cell>
          <cell r="BO83">
            <v>890350.82282754721</v>
          </cell>
          <cell r="BQ83">
            <v>388558.42457474559</v>
          </cell>
          <cell r="BR83">
            <v>1859282.5836949903</v>
          </cell>
          <cell r="BS83">
            <v>36626.785387586278</v>
          </cell>
          <cell r="BT83">
            <v>0</v>
          </cell>
          <cell r="BU83">
            <v>0</v>
          </cell>
          <cell r="BV83">
            <v>0</v>
          </cell>
          <cell r="BW83">
            <v>2284467.7936573219</v>
          </cell>
          <cell r="BY83">
            <v>177970.10684797689</v>
          </cell>
          <cell r="BZ83">
            <v>1126164.2938703208</v>
          </cell>
          <cell r="CA83">
            <v>63922.421485989922</v>
          </cell>
          <cell r="CB83">
            <v>0</v>
          </cell>
          <cell r="CC83">
            <v>0</v>
          </cell>
          <cell r="CD83">
            <v>0</v>
          </cell>
          <cell r="CE83">
            <v>1368056.8222042874</v>
          </cell>
          <cell r="CG83">
            <v>313900.63654663973</v>
          </cell>
          <cell r="CH83">
            <v>223880.67318974287</v>
          </cell>
          <cell r="CI83">
            <v>1505959.334301237</v>
          </cell>
          <cell r="CJ83">
            <v>0</v>
          </cell>
          <cell r="CK83">
            <v>0</v>
          </cell>
          <cell r="CL83">
            <v>0</v>
          </cell>
          <cell r="CM83">
            <v>2043740.6440376197</v>
          </cell>
          <cell r="CO83">
            <v>19691.580055848623</v>
          </cell>
          <cell r="CP83">
            <v>21910.923408354807</v>
          </cell>
          <cell r="CQ83">
            <v>187.33660608726166</v>
          </cell>
          <cell r="CR83">
            <v>0</v>
          </cell>
          <cell r="CS83">
            <v>0</v>
          </cell>
          <cell r="CT83">
            <v>0</v>
          </cell>
          <cell r="CU83">
            <v>41789.840070290695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E84">
            <v>245653.70805371419</v>
          </cell>
          <cell r="F84">
            <v>225177.87358168716</v>
          </cell>
          <cell r="G84">
            <v>125644.93442505279</v>
          </cell>
          <cell r="H84">
            <v>0</v>
          </cell>
          <cell r="I84">
            <v>0</v>
          </cell>
          <cell r="J84">
            <v>0</v>
          </cell>
          <cell r="K84">
            <v>596476.51606045419</v>
          </cell>
          <cell r="M84">
            <v>46629.955211629036</v>
          </cell>
          <cell r="N84">
            <v>57215.055470880579</v>
          </cell>
          <cell r="O84">
            <v>14199.156678017773</v>
          </cell>
          <cell r="P84">
            <v>0</v>
          </cell>
          <cell r="Q84">
            <v>0</v>
          </cell>
          <cell r="R84">
            <v>0</v>
          </cell>
          <cell r="S84">
            <v>118044.16736052738</v>
          </cell>
          <cell r="U84">
            <v>41031.672423685653</v>
          </cell>
          <cell r="V84">
            <v>63627.523202958371</v>
          </cell>
          <cell r="W84">
            <v>2008.6671724365056</v>
          </cell>
          <cell r="X84">
            <v>0</v>
          </cell>
          <cell r="Y84">
            <v>0</v>
          </cell>
          <cell r="Z84">
            <v>0</v>
          </cell>
          <cell r="AA84">
            <v>106667.86279908053</v>
          </cell>
          <cell r="AC84">
            <v>18552.030218740343</v>
          </cell>
          <cell r="AD84">
            <v>41063.028563020285</v>
          </cell>
          <cell r="AE84">
            <v>1086.95685642219</v>
          </cell>
          <cell r="AF84">
            <v>0</v>
          </cell>
          <cell r="AG84">
            <v>0</v>
          </cell>
          <cell r="AH84">
            <v>0</v>
          </cell>
          <cell r="AI84">
            <v>60702.01563818282</v>
          </cell>
          <cell r="AK84">
            <v>14409.664742663092</v>
          </cell>
          <cell r="AL84">
            <v>28569.306022222758</v>
          </cell>
          <cell r="AM84">
            <v>2384.3198907379519</v>
          </cell>
          <cell r="AN84">
            <v>0</v>
          </cell>
          <cell r="AO84">
            <v>0</v>
          </cell>
          <cell r="AP84">
            <v>0</v>
          </cell>
          <cell r="AQ84">
            <v>45363.290655623801</v>
          </cell>
          <cell r="AS84">
            <v>142.96031846107763</v>
          </cell>
          <cell r="AT84">
            <v>90.210679628535559</v>
          </cell>
          <cell r="AU84">
            <v>4.4380317632183734</v>
          </cell>
          <cell r="AV84">
            <v>0</v>
          </cell>
          <cell r="AW84">
            <v>0</v>
          </cell>
          <cell r="AX84">
            <v>0</v>
          </cell>
          <cell r="AY84">
            <v>237.60902985283155</v>
          </cell>
          <cell r="BA84">
            <v>2761.5825594221888</v>
          </cell>
          <cell r="BB84">
            <v>2489.7709845619306</v>
          </cell>
          <cell r="BC84">
            <v>462.32495638178261</v>
          </cell>
          <cell r="BD84">
            <v>0</v>
          </cell>
          <cell r="BE84">
            <v>0</v>
          </cell>
          <cell r="BF84">
            <v>0</v>
          </cell>
          <cell r="BG84">
            <v>5713.6785003659024</v>
          </cell>
          <cell r="BI84">
            <v>4445.735650020003</v>
          </cell>
          <cell r="BJ84">
            <v>1269.0857250189231</v>
          </cell>
          <cell r="BK84">
            <v>206.83910612625667</v>
          </cell>
          <cell r="BL84">
            <v>0</v>
          </cell>
          <cell r="BM84">
            <v>0</v>
          </cell>
          <cell r="BN84">
            <v>0</v>
          </cell>
          <cell r="BO84">
            <v>5921.6604811651823</v>
          </cell>
          <cell r="BQ84">
            <v>2584.2746571749267</v>
          </cell>
          <cell r="BR84">
            <v>12365.957234946998</v>
          </cell>
          <cell r="BS84">
            <v>243.6021644737649</v>
          </cell>
          <cell r="BT84">
            <v>0</v>
          </cell>
          <cell r="BU84">
            <v>0</v>
          </cell>
          <cell r="BV84">
            <v>0</v>
          </cell>
          <cell r="BW84">
            <v>15193.83405659569</v>
          </cell>
          <cell r="BY84">
            <v>1183.6666194158572</v>
          </cell>
          <cell r="BZ84">
            <v>7490.0392332235197</v>
          </cell>
          <cell r="CA84">
            <v>425.14351362293053</v>
          </cell>
          <cell r="CB84">
            <v>0</v>
          </cell>
          <cell r="CC84">
            <v>0</v>
          </cell>
          <cell r="CD84">
            <v>0</v>
          </cell>
          <cell r="CE84">
            <v>9098.8493662623077</v>
          </cell>
          <cell r="CG84">
            <v>2087.7309783885794</v>
          </cell>
          <cell r="CH84">
            <v>1489.0145557614005</v>
          </cell>
          <cell r="CI84">
            <v>10016.029240982409</v>
          </cell>
          <cell r="CJ84">
            <v>0</v>
          </cell>
          <cell r="CK84">
            <v>0</v>
          </cell>
          <cell r="CL84">
            <v>0</v>
          </cell>
          <cell r="CM84">
            <v>13592.774775132388</v>
          </cell>
          <cell r="CO84">
            <v>130.96730910867583</v>
          </cell>
          <cell r="CP84">
            <v>145.72800510369493</v>
          </cell>
          <cell r="CQ84">
            <v>1.2459625447635665</v>
          </cell>
          <cell r="CR84">
            <v>0</v>
          </cell>
          <cell r="CS84">
            <v>0</v>
          </cell>
          <cell r="CT84">
            <v>0</v>
          </cell>
          <cell r="CU84">
            <v>277.94127675713435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E85">
            <v>314300.98760410323</v>
          </cell>
          <cell r="F85">
            <v>288103.23529836949</v>
          </cell>
          <cell r="G85">
            <v>160756.07932045544</v>
          </cell>
          <cell r="H85">
            <v>0</v>
          </cell>
          <cell r="I85">
            <v>0</v>
          </cell>
          <cell r="J85">
            <v>0</v>
          </cell>
          <cell r="K85">
            <v>763160.30222292815</v>
          </cell>
          <cell r="M85">
            <v>59660.572971060086</v>
          </cell>
          <cell r="N85">
            <v>73203.651525541965</v>
          </cell>
          <cell r="O85">
            <v>18167.073488956066</v>
          </cell>
          <cell r="P85">
            <v>0</v>
          </cell>
          <cell r="Q85">
            <v>0</v>
          </cell>
          <cell r="R85">
            <v>0</v>
          </cell>
          <cell r="S85">
            <v>151031.29798555811</v>
          </cell>
          <cell r="U85">
            <v>52497.864852064704</v>
          </cell>
          <cell r="V85">
            <v>81408.066419742536</v>
          </cell>
          <cell r="W85">
            <v>2569.983905664028</v>
          </cell>
          <cell r="X85">
            <v>0</v>
          </cell>
          <cell r="Y85">
            <v>0</v>
          </cell>
          <cell r="Z85">
            <v>0</v>
          </cell>
          <cell r="AA85">
            <v>136475.91517747127</v>
          </cell>
          <cell r="AC85">
            <v>23736.346037716958</v>
          </cell>
          <cell r="AD85">
            <v>52537.983381674574</v>
          </cell>
          <cell r="AE85">
            <v>1390.7040775539413</v>
          </cell>
          <cell r="AF85">
            <v>0</v>
          </cell>
          <cell r="AG85">
            <v>0</v>
          </cell>
          <cell r="AH85">
            <v>0</v>
          </cell>
          <cell r="AI85">
            <v>77665.033496945471</v>
          </cell>
          <cell r="AK85">
            <v>18436.407475977277</v>
          </cell>
          <cell r="AL85">
            <v>36552.923092799618</v>
          </cell>
          <cell r="AM85">
            <v>3050.6117833938192</v>
          </cell>
          <cell r="AN85">
            <v>0</v>
          </cell>
          <cell r="AO85">
            <v>0</v>
          </cell>
          <cell r="AP85">
            <v>0</v>
          </cell>
          <cell r="AQ85">
            <v>58039.942352170714</v>
          </cell>
          <cell r="AS85">
            <v>182.91020166766197</v>
          </cell>
          <cell r="AT85">
            <v>115.41981565971885</v>
          </cell>
          <cell r="AU85">
            <v>5.6782280114937764</v>
          </cell>
          <cell r="AV85">
            <v>0</v>
          </cell>
          <cell r="AW85">
            <v>0</v>
          </cell>
          <cell r="AX85">
            <v>0</v>
          </cell>
          <cell r="AY85">
            <v>304.00824533887459</v>
          </cell>
          <cell r="BA85">
            <v>3533.2995078864133</v>
          </cell>
          <cell r="BB85">
            <v>3185.5309067215344</v>
          </cell>
          <cell r="BC85">
            <v>591.52044370136343</v>
          </cell>
          <cell r="BD85">
            <v>0</v>
          </cell>
          <cell r="BE85">
            <v>0</v>
          </cell>
          <cell r="BF85">
            <v>0</v>
          </cell>
          <cell r="BG85">
            <v>7310.3508583093117</v>
          </cell>
          <cell r="BI85">
            <v>5688.084729103809</v>
          </cell>
          <cell r="BJ85">
            <v>1623.7283771857399</v>
          </cell>
          <cell r="BK85">
            <v>264.63974773960047</v>
          </cell>
          <cell r="BL85">
            <v>0</v>
          </cell>
          <cell r="BM85">
            <v>0</v>
          </cell>
          <cell r="BN85">
            <v>0</v>
          </cell>
          <cell r="BO85">
            <v>7576.4528540291494</v>
          </cell>
          <cell r="BQ85">
            <v>3306.4433809105453</v>
          </cell>
          <cell r="BR85">
            <v>15821.591305937472</v>
          </cell>
          <cell r="BS85">
            <v>311.67614559215224</v>
          </cell>
          <cell r="BT85">
            <v>0</v>
          </cell>
          <cell r="BU85">
            <v>0</v>
          </cell>
          <cell r="BV85">
            <v>0</v>
          </cell>
          <cell r="BW85">
            <v>19439.710832440171</v>
          </cell>
          <cell r="BY85">
            <v>1514.4391282506806</v>
          </cell>
          <cell r="BZ85">
            <v>9583.11090374782</v>
          </cell>
          <cell r="CA85">
            <v>543.94874501934157</v>
          </cell>
          <cell r="CB85">
            <v>0</v>
          </cell>
          <cell r="CC85">
            <v>0</v>
          </cell>
          <cell r="CD85">
            <v>0</v>
          </cell>
          <cell r="CE85">
            <v>11641.498777017841</v>
          </cell>
          <cell r="CG85">
            <v>2671.141883255159</v>
          </cell>
          <cell r="CH85">
            <v>1905.1157384946187</v>
          </cell>
          <cell r="CI85">
            <v>12814.982143986203</v>
          </cell>
          <cell r="CJ85">
            <v>0</v>
          </cell>
          <cell r="CK85">
            <v>0</v>
          </cell>
          <cell r="CL85">
            <v>0</v>
          </cell>
          <cell r="CM85">
            <v>17391.23976573598</v>
          </cell>
          <cell r="CO85">
            <v>167.56577754449376</v>
          </cell>
          <cell r="CP85">
            <v>186.45131102866165</v>
          </cell>
          <cell r="CQ85">
            <v>1.5941434853134093</v>
          </cell>
          <cell r="CR85">
            <v>0</v>
          </cell>
          <cell r="CS85">
            <v>0</v>
          </cell>
          <cell r="CT85">
            <v>0</v>
          </cell>
          <cell r="CU85">
            <v>355.61123205846883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</row>
        <row r="88">
          <cell r="B88" t="str">
            <v>Sub-total</v>
          </cell>
          <cell r="C88">
            <v>540077856.36380005</v>
          </cell>
          <cell r="E88">
            <v>136732106.09945673</v>
          </cell>
          <cell r="F88">
            <v>125268167.23920541</v>
          </cell>
          <cell r="G88">
            <v>66801873.875710845</v>
          </cell>
          <cell r="H88">
            <v>0</v>
          </cell>
          <cell r="I88">
            <v>0</v>
          </cell>
          <cell r="J88">
            <v>0</v>
          </cell>
          <cell r="K88">
            <v>328802147.21437299</v>
          </cell>
          <cell r="M88">
            <v>25954032.952516418</v>
          </cell>
          <cell r="N88">
            <v>31829171.416021239</v>
          </cell>
          <cell r="O88">
            <v>7569725.341060482</v>
          </cell>
          <cell r="P88">
            <v>0</v>
          </cell>
          <cell r="Q88">
            <v>0</v>
          </cell>
          <cell r="R88">
            <v>0</v>
          </cell>
          <cell r="S88">
            <v>65352929.709598139</v>
          </cell>
          <cell r="U88">
            <v>22837580.96983568</v>
          </cell>
          <cell r="V88">
            <v>35396476.087217212</v>
          </cell>
          <cell r="W88">
            <v>1085913.719930073</v>
          </cell>
          <cell r="X88">
            <v>0</v>
          </cell>
          <cell r="Y88">
            <v>0</v>
          </cell>
          <cell r="Z88">
            <v>0</v>
          </cell>
          <cell r="AA88">
            <v>59319970.776982971</v>
          </cell>
          <cell r="AC88">
            <v>10325572.718184395</v>
          </cell>
          <cell r="AD88">
            <v>22843675.746474516</v>
          </cell>
          <cell r="AE88">
            <v>573601.59390403749</v>
          </cell>
          <cell r="AF88">
            <v>0</v>
          </cell>
          <cell r="AG88">
            <v>0</v>
          </cell>
          <cell r="AH88">
            <v>0</v>
          </cell>
          <cell r="AI88">
            <v>33742850.058562949</v>
          </cell>
          <cell r="AK88">
            <v>8020138.8611920867</v>
          </cell>
          <cell r="AL88">
            <v>15893322.677645577</v>
          </cell>
          <cell r="AM88">
            <v>1293381.4804071977</v>
          </cell>
          <cell r="AN88">
            <v>0</v>
          </cell>
          <cell r="AO88">
            <v>0</v>
          </cell>
          <cell r="AP88">
            <v>0</v>
          </cell>
          <cell r="AQ88">
            <v>25206843.019244861</v>
          </cell>
          <cell r="AS88">
            <v>79578.66338154531</v>
          </cell>
          <cell r="AT88">
            <v>50184.888607051842</v>
          </cell>
          <cell r="AU88">
            <v>2466.885560627371</v>
          </cell>
          <cell r="AV88">
            <v>0</v>
          </cell>
          <cell r="AW88">
            <v>0</v>
          </cell>
          <cell r="AX88">
            <v>0</v>
          </cell>
          <cell r="AY88">
            <v>132230.4375492245</v>
          </cell>
          <cell r="BA88">
            <v>1537231.7589321649</v>
          </cell>
          <cell r="BB88">
            <v>1385078.5741978411</v>
          </cell>
          <cell r="BC88">
            <v>256356.06713448829</v>
          </cell>
          <cell r="BD88">
            <v>0</v>
          </cell>
          <cell r="BE88">
            <v>0</v>
          </cell>
          <cell r="BF88">
            <v>0</v>
          </cell>
          <cell r="BG88">
            <v>3178666.4002644941</v>
          </cell>
          <cell r="BI88">
            <v>2474515.8666674136</v>
          </cell>
          <cell r="BJ88">
            <v>704619.65751251427</v>
          </cell>
          <cell r="BK88">
            <v>111279.66692028746</v>
          </cell>
          <cell r="BL88">
            <v>0</v>
          </cell>
          <cell r="BM88">
            <v>0</v>
          </cell>
          <cell r="BN88">
            <v>0</v>
          </cell>
          <cell r="BO88">
            <v>3290415.1911002155</v>
          </cell>
          <cell r="BQ88">
            <v>1438199.138537667</v>
          </cell>
          <cell r="BR88">
            <v>6879276.2554365881</v>
          </cell>
          <cell r="BS88">
            <v>129491.32313602396</v>
          </cell>
          <cell r="BT88">
            <v>0</v>
          </cell>
          <cell r="BU88">
            <v>0</v>
          </cell>
          <cell r="BV88">
            <v>0</v>
          </cell>
          <cell r="BW88">
            <v>8446966.7171102781</v>
          </cell>
          <cell r="BY88">
            <v>657896.40239144291</v>
          </cell>
          <cell r="BZ88">
            <v>4158607.078486016</v>
          </cell>
          <cell r="CA88">
            <v>225756.67306755568</v>
          </cell>
          <cell r="CB88">
            <v>0</v>
          </cell>
          <cell r="CC88">
            <v>0</v>
          </cell>
          <cell r="CD88">
            <v>0</v>
          </cell>
          <cell r="CE88">
            <v>5042260.1539450148</v>
          </cell>
          <cell r="CG88">
            <v>1162094.3185274987</v>
          </cell>
          <cell r="CH88">
            <v>828350.14571298298</v>
          </cell>
          <cell r="CI88">
            <v>5417481.9336593272</v>
          </cell>
          <cell r="CJ88">
            <v>0</v>
          </cell>
          <cell r="CK88">
            <v>0</v>
          </cell>
          <cell r="CL88">
            <v>0</v>
          </cell>
          <cell r="CM88">
            <v>7407926.3978998084</v>
          </cell>
          <cell r="CO88">
            <v>72895.93734109959</v>
          </cell>
          <cell r="CP88">
            <v>81069.599887411168</v>
          </cell>
          <cell r="CQ88">
            <v>684.74994063790973</v>
          </cell>
          <cell r="CR88">
            <v>0</v>
          </cell>
          <cell r="CS88">
            <v>0</v>
          </cell>
          <cell r="CT88">
            <v>0</v>
          </cell>
          <cell r="CU88">
            <v>154650.28716914868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</row>
        <row r="90">
          <cell r="B90" t="str">
            <v>TOTAL PLANT-IN-SERVICE</v>
          </cell>
          <cell r="C90">
            <v>10754417110.815203</v>
          </cell>
          <cell r="E90">
            <v>3004997661.8813548</v>
          </cell>
          <cell r="F90">
            <v>2815075505.8587728</v>
          </cell>
          <cell r="G90">
            <v>425611091.43339598</v>
          </cell>
          <cell r="H90">
            <v>0</v>
          </cell>
          <cell r="I90">
            <v>0</v>
          </cell>
          <cell r="J90">
            <v>0</v>
          </cell>
          <cell r="K90">
            <v>6245684259.1735229</v>
          </cell>
          <cell r="M90">
            <v>570802143.61367524</v>
          </cell>
          <cell r="N90">
            <v>715277654.32955766</v>
          </cell>
          <cell r="O90">
            <v>55302425.457209252</v>
          </cell>
          <cell r="P90">
            <v>0</v>
          </cell>
          <cell r="Q90">
            <v>0</v>
          </cell>
          <cell r="R90">
            <v>0</v>
          </cell>
          <cell r="S90">
            <v>1341382223.4004421</v>
          </cell>
          <cell r="U90">
            <v>502697441.60202944</v>
          </cell>
          <cell r="V90">
            <v>795443527.45711172</v>
          </cell>
          <cell r="W90">
            <v>13136836.696558774</v>
          </cell>
          <cell r="X90">
            <v>0</v>
          </cell>
          <cell r="Y90">
            <v>0</v>
          </cell>
          <cell r="Z90">
            <v>0</v>
          </cell>
          <cell r="AA90">
            <v>1311277805.7557001</v>
          </cell>
          <cell r="AC90">
            <v>227464107.27359185</v>
          </cell>
          <cell r="AD90">
            <v>513352062.81803375</v>
          </cell>
          <cell r="AE90">
            <v>2164990.4067870108</v>
          </cell>
          <cell r="AF90">
            <v>0</v>
          </cell>
          <cell r="AG90">
            <v>0</v>
          </cell>
          <cell r="AH90">
            <v>0</v>
          </cell>
          <cell r="AI90">
            <v>742981160.49841273</v>
          </cell>
          <cell r="AK90">
            <v>176586955.70009184</v>
          </cell>
          <cell r="AL90">
            <v>357160995.9864344</v>
          </cell>
          <cell r="AM90">
            <v>17139473.331856873</v>
          </cell>
          <cell r="AN90">
            <v>0</v>
          </cell>
          <cell r="AO90">
            <v>0</v>
          </cell>
          <cell r="AP90">
            <v>0</v>
          </cell>
          <cell r="AQ90">
            <v>550887425.01838303</v>
          </cell>
          <cell r="AS90">
            <v>1743187.54050031</v>
          </cell>
          <cell r="AT90">
            <v>1127774.5479599205</v>
          </cell>
          <cell r="AU90">
            <v>52866.265863519286</v>
          </cell>
          <cell r="AV90">
            <v>0</v>
          </cell>
          <cell r="AW90">
            <v>0</v>
          </cell>
          <cell r="AX90">
            <v>0</v>
          </cell>
          <cell r="AY90">
            <v>2923828.3543237504</v>
          </cell>
          <cell r="BA90">
            <v>33672789.598625712</v>
          </cell>
          <cell r="BB90">
            <v>31126030.290429812</v>
          </cell>
          <cell r="BC90">
            <v>5285907.5045419475</v>
          </cell>
          <cell r="BD90">
            <v>0</v>
          </cell>
          <cell r="BE90">
            <v>0</v>
          </cell>
          <cell r="BF90">
            <v>0</v>
          </cell>
          <cell r="BG90">
            <v>70084727.393597469</v>
          </cell>
          <cell r="BI90">
            <v>54352834.682484917</v>
          </cell>
          <cell r="BJ90">
            <v>16802319.808082424</v>
          </cell>
          <cell r="BK90">
            <v>1162198.3280404573</v>
          </cell>
          <cell r="BL90">
            <v>0</v>
          </cell>
          <cell r="BM90">
            <v>0</v>
          </cell>
          <cell r="BN90">
            <v>0</v>
          </cell>
          <cell r="BO90">
            <v>72317352.818607792</v>
          </cell>
          <cell r="BQ90">
            <v>31811646.418230493</v>
          </cell>
          <cell r="BR90">
            <v>154593800.73579046</v>
          </cell>
          <cell r="BS90">
            <v>816335.51795632043</v>
          </cell>
          <cell r="BT90">
            <v>0</v>
          </cell>
          <cell r="BU90">
            <v>0</v>
          </cell>
          <cell r="BV90">
            <v>0</v>
          </cell>
          <cell r="BW90">
            <v>187221782.67197728</v>
          </cell>
          <cell r="BY90">
            <v>15157160.875296405</v>
          </cell>
          <cell r="BZ90">
            <v>99165905.100563258</v>
          </cell>
          <cell r="CA90">
            <v>1341362.0607061903</v>
          </cell>
          <cell r="CB90">
            <v>0</v>
          </cell>
          <cell r="CC90">
            <v>0</v>
          </cell>
          <cell r="CD90">
            <v>0</v>
          </cell>
          <cell r="CE90">
            <v>115664428.03656586</v>
          </cell>
          <cell r="CG90">
            <v>25491163.921579018</v>
          </cell>
          <cell r="CH90">
            <v>18615010.156717248</v>
          </cell>
          <cell r="CI90">
            <v>66448931.769645274</v>
          </cell>
          <cell r="CJ90">
            <v>0</v>
          </cell>
          <cell r="CK90">
            <v>0</v>
          </cell>
          <cell r="CL90">
            <v>0</v>
          </cell>
          <cell r="CM90">
            <v>110555105.84794153</v>
          </cell>
          <cell r="CO90">
            <v>1603098.8812724892</v>
          </cell>
          <cell r="CP90">
            <v>1821827.9227876882</v>
          </cell>
          <cell r="CQ90">
            <v>12085.041667982408</v>
          </cell>
          <cell r="CR90">
            <v>0</v>
          </cell>
          <cell r="CS90">
            <v>0</v>
          </cell>
          <cell r="CT90">
            <v>0</v>
          </cell>
          <cell r="CU90">
            <v>3437011.8457281594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E95">
            <v>-751655.91875208123</v>
          </cell>
          <cell r="F95">
            <v>-5493571.9201519191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-6245227.8389040008</v>
          </cell>
          <cell r="M95">
            <v>-173296.52137889338</v>
          </cell>
          <cell r="N95">
            <v>-1395852.1640925822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-1569148.6854714756</v>
          </cell>
          <cell r="U95">
            <v>-185485.85352316289</v>
          </cell>
          <cell r="V95">
            <v>-1552294.500595256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-1737780.3541184189</v>
          </cell>
          <cell r="AC95">
            <v>-97457.578841226787</v>
          </cell>
          <cell r="AD95">
            <v>-1001797.8102469752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-1099255.389088202</v>
          </cell>
          <cell r="AK95">
            <v>-68846.238736804429</v>
          </cell>
          <cell r="AL95">
            <v>-696993.60263731505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-765839.84137411951</v>
          </cell>
          <cell r="AS95">
            <v>-2.3527723389069806</v>
          </cell>
          <cell r="AT95">
            <v>-2200.8328288319317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-2203.1856011708387</v>
          </cell>
          <cell r="BA95">
            <v>0</v>
          </cell>
          <cell r="BB95">
            <v>-60741.918159363835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-60741.918159363835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Q95">
            <v>-23384.155868000409</v>
          </cell>
          <cell r="BR95">
            <v>-301687.17001877323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-325071.32588677364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-2708.638199987271</v>
          </cell>
          <cell r="CH95">
            <v>-36326.875381301055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-39035.513581288324</v>
          </cell>
          <cell r="CO95">
            <v>-480.07522117578662</v>
          </cell>
          <cell r="CP95">
            <v>-3555.2661728417747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-4035.3413940175615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E96">
            <v>-9301761.7454731632</v>
          </cell>
          <cell r="F96">
            <v>0</v>
          </cell>
          <cell r="G96">
            <v>-1228337.1751127914</v>
          </cell>
          <cell r="H96">
            <v>0</v>
          </cell>
          <cell r="I96">
            <v>0</v>
          </cell>
          <cell r="J96">
            <v>0</v>
          </cell>
          <cell r="K96">
            <v>-10530098.920585955</v>
          </cell>
          <cell r="M96">
            <v>-1710992.6487121794</v>
          </cell>
          <cell r="N96">
            <v>0</v>
          </cell>
          <cell r="O96">
            <v>-166263.56368195362</v>
          </cell>
          <cell r="P96">
            <v>0</v>
          </cell>
          <cell r="Q96">
            <v>0</v>
          </cell>
          <cell r="R96">
            <v>0</v>
          </cell>
          <cell r="S96">
            <v>-1877256.212394133</v>
          </cell>
          <cell r="U96">
            <v>-1446663.1453535152</v>
          </cell>
          <cell r="V96">
            <v>0</v>
          </cell>
          <cell r="W96">
            <v>-43766.038842115529</v>
          </cell>
          <cell r="X96">
            <v>0</v>
          </cell>
          <cell r="Y96">
            <v>0</v>
          </cell>
          <cell r="Z96">
            <v>0</v>
          </cell>
          <cell r="AA96">
            <v>-1490429.1841956307</v>
          </cell>
          <cell r="AC96">
            <v>-629824.71265233518</v>
          </cell>
          <cell r="AD96">
            <v>0</v>
          </cell>
          <cell r="AE96">
            <v>-4846.3466689292645</v>
          </cell>
          <cell r="AF96">
            <v>0</v>
          </cell>
          <cell r="AG96">
            <v>0</v>
          </cell>
          <cell r="AH96">
            <v>0</v>
          </cell>
          <cell r="AI96">
            <v>-634671.05932126439</v>
          </cell>
          <cell r="AK96">
            <v>-501426.843065897</v>
          </cell>
          <cell r="AL96">
            <v>0</v>
          </cell>
          <cell r="AM96">
            <v>-57840.968186549791</v>
          </cell>
          <cell r="AN96">
            <v>0</v>
          </cell>
          <cell r="AO96">
            <v>0</v>
          </cell>
          <cell r="AP96">
            <v>0</v>
          </cell>
          <cell r="AQ96">
            <v>-559267.81125244685</v>
          </cell>
          <cell r="AS96">
            <v>-6190.0680144211019</v>
          </cell>
          <cell r="AT96">
            <v>0</v>
          </cell>
          <cell r="AU96">
            <v>-187.53864347835506</v>
          </cell>
          <cell r="AV96">
            <v>0</v>
          </cell>
          <cell r="AW96">
            <v>0</v>
          </cell>
          <cell r="AX96">
            <v>0</v>
          </cell>
          <cell r="AY96">
            <v>-6377.6066578994569</v>
          </cell>
          <cell r="BA96">
            <v>-119655.47495098485</v>
          </cell>
          <cell r="BB96">
            <v>0</v>
          </cell>
          <cell r="BC96">
            <v>-18693.141721883399</v>
          </cell>
          <cell r="BD96">
            <v>0</v>
          </cell>
          <cell r="BE96">
            <v>0</v>
          </cell>
          <cell r="BF96">
            <v>0</v>
          </cell>
          <cell r="BG96">
            <v>-138348.61667286826</v>
          </cell>
          <cell r="BI96">
            <v>-186637.09980298454</v>
          </cell>
          <cell r="BJ96">
            <v>0</v>
          </cell>
          <cell r="BK96">
            <v>-3780.7150819112217</v>
          </cell>
          <cell r="BL96">
            <v>0</v>
          </cell>
          <cell r="BM96">
            <v>0</v>
          </cell>
          <cell r="BN96">
            <v>0</v>
          </cell>
          <cell r="BO96">
            <v>-190417.81488489575</v>
          </cell>
          <cell r="BQ96">
            <v>-70221.027110934709</v>
          </cell>
          <cell r="BR96">
            <v>0</v>
          </cell>
          <cell r="BS96">
            <v>-2347.8150595755492</v>
          </cell>
          <cell r="BT96">
            <v>0</v>
          </cell>
          <cell r="BU96">
            <v>0</v>
          </cell>
          <cell r="BV96">
            <v>0</v>
          </cell>
          <cell r="BW96">
            <v>-72568.842170510252</v>
          </cell>
          <cell r="BY96">
            <v>-21292.887997531088</v>
          </cell>
          <cell r="BZ96">
            <v>0</v>
          </cell>
          <cell r="CA96">
            <v>-3779.9620095583609</v>
          </cell>
          <cell r="CB96">
            <v>0</v>
          </cell>
          <cell r="CC96">
            <v>0</v>
          </cell>
          <cell r="CD96">
            <v>0</v>
          </cell>
          <cell r="CE96">
            <v>-25072.850007089448</v>
          </cell>
          <cell r="CG96">
            <v>-85622.217131775455</v>
          </cell>
          <cell r="CH96">
            <v>0</v>
          </cell>
          <cell r="CI96">
            <v>-221829.53554559292</v>
          </cell>
          <cell r="CJ96">
            <v>0</v>
          </cell>
          <cell r="CK96">
            <v>0</v>
          </cell>
          <cell r="CL96">
            <v>0</v>
          </cell>
          <cell r="CM96">
            <v>-307451.75267736835</v>
          </cell>
          <cell r="CO96">
            <v>-4817.4638839843719</v>
          </cell>
          <cell r="CP96">
            <v>0</v>
          </cell>
          <cell r="CQ96">
            <v>-42.146131442555443</v>
          </cell>
          <cell r="CR96">
            <v>0</v>
          </cell>
          <cell r="CS96">
            <v>0</v>
          </cell>
          <cell r="CT96">
            <v>0</v>
          </cell>
          <cell r="CU96">
            <v>-4859.610015426927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E97">
            <v>-39913703.711620867</v>
          </cell>
          <cell r="F97">
            <v>-36567245.647825822</v>
          </cell>
          <cell r="G97">
            <v>-19500249.629130691</v>
          </cell>
          <cell r="H97">
            <v>0</v>
          </cell>
          <cell r="I97">
            <v>0</v>
          </cell>
          <cell r="J97">
            <v>0</v>
          </cell>
          <cell r="K97">
            <v>-95981198.988577381</v>
          </cell>
          <cell r="M97">
            <v>-7576286.2939803777</v>
          </cell>
          <cell r="N97">
            <v>-9291308.04407694</v>
          </cell>
          <cell r="O97">
            <v>-2209691.5132841412</v>
          </cell>
          <cell r="P97">
            <v>0</v>
          </cell>
          <cell r="Q97">
            <v>0</v>
          </cell>
          <cell r="R97">
            <v>0</v>
          </cell>
          <cell r="S97">
            <v>-19077285.851341456</v>
          </cell>
          <cell r="U97">
            <v>-6666557.4481617259</v>
          </cell>
          <cell r="V97">
            <v>-10332646.071823176</v>
          </cell>
          <cell r="W97">
            <v>-316990.93731611286</v>
          </cell>
          <cell r="X97">
            <v>0</v>
          </cell>
          <cell r="Y97">
            <v>0</v>
          </cell>
          <cell r="Z97">
            <v>0</v>
          </cell>
          <cell r="AA97">
            <v>-17316194.457301013</v>
          </cell>
          <cell r="AC97">
            <v>-3014155.6499292832</v>
          </cell>
          <cell r="AD97">
            <v>-6668336.5848684646</v>
          </cell>
          <cell r="AE97">
            <v>-167441.02552582708</v>
          </cell>
          <cell r="AF97">
            <v>0</v>
          </cell>
          <cell r="AG97">
            <v>0</v>
          </cell>
          <cell r="AH97">
            <v>0</v>
          </cell>
          <cell r="AI97">
            <v>-9849933.2603235748</v>
          </cell>
          <cell r="AK97">
            <v>-2341172.4968152833</v>
          </cell>
          <cell r="AL97">
            <v>-4639447.0943591427</v>
          </cell>
          <cell r="AM97">
            <v>-377553.20727320807</v>
          </cell>
          <cell r="AN97">
            <v>0</v>
          </cell>
          <cell r="AO97">
            <v>0</v>
          </cell>
          <cell r="AP97">
            <v>0</v>
          </cell>
          <cell r="AQ97">
            <v>-7358172.7984476332</v>
          </cell>
          <cell r="AS97">
            <v>-23229.944177612822</v>
          </cell>
          <cell r="AT97">
            <v>-14649.5569460882</v>
          </cell>
          <cell r="AU97">
            <v>-720.11279695886913</v>
          </cell>
          <cell r="AV97">
            <v>0</v>
          </cell>
          <cell r="AW97">
            <v>0</v>
          </cell>
          <cell r="AX97">
            <v>0</v>
          </cell>
          <cell r="AY97">
            <v>-38599.613920659889</v>
          </cell>
          <cell r="BA97">
            <v>-448735.96050281287</v>
          </cell>
          <cell r="BB97">
            <v>-404320.6632656891</v>
          </cell>
          <cell r="BC97">
            <v>-74833.339441430653</v>
          </cell>
          <cell r="BD97">
            <v>0</v>
          </cell>
          <cell r="BE97">
            <v>0</v>
          </cell>
          <cell r="BF97">
            <v>0</v>
          </cell>
          <cell r="BG97">
            <v>-927889.96320993255</v>
          </cell>
          <cell r="BI97">
            <v>-722340.17268794426</v>
          </cell>
          <cell r="BJ97">
            <v>-205686.73328911749</v>
          </cell>
          <cell r="BK97">
            <v>-32483.838516708547</v>
          </cell>
          <cell r="BL97">
            <v>0</v>
          </cell>
          <cell r="BM97">
            <v>0</v>
          </cell>
          <cell r="BN97">
            <v>0</v>
          </cell>
          <cell r="BO97">
            <v>-960510.7444937703</v>
          </cell>
          <cell r="BQ97">
            <v>-419827.17835228966</v>
          </cell>
          <cell r="BR97">
            <v>-2008141.3359504717</v>
          </cell>
          <cell r="BS97">
            <v>-37800.034332225885</v>
          </cell>
          <cell r="BT97">
            <v>0</v>
          </cell>
          <cell r="BU97">
            <v>0</v>
          </cell>
          <cell r="BV97">
            <v>0</v>
          </cell>
          <cell r="BW97">
            <v>-2465768.5486349873</v>
          </cell>
          <cell r="BY97">
            <v>-192047.66771377693</v>
          </cell>
          <cell r="BZ97">
            <v>-1213946.1280805918</v>
          </cell>
          <cell r="CA97">
            <v>-65901.017813514685</v>
          </cell>
          <cell r="CB97">
            <v>0</v>
          </cell>
          <cell r="CC97">
            <v>0</v>
          </cell>
          <cell r="CD97">
            <v>0</v>
          </cell>
          <cell r="CE97">
            <v>-1471894.8136078834</v>
          </cell>
          <cell r="CG97">
            <v>-339228.94657181646</v>
          </cell>
          <cell r="CH97">
            <v>-241805.11241022527</v>
          </cell>
          <cell r="CI97">
            <v>-1581426.4471714769</v>
          </cell>
          <cell r="CJ97">
            <v>0</v>
          </cell>
          <cell r="CK97">
            <v>0</v>
          </cell>
          <cell r="CL97">
            <v>0</v>
          </cell>
          <cell r="CM97">
            <v>-2162460.5061535183</v>
          </cell>
          <cell r="CO97">
            <v>-21279.178152183016</v>
          </cell>
          <cell r="CP97">
            <v>-23665.166011354511</v>
          </cell>
          <cell r="CQ97">
            <v>-199.88653014158544</v>
          </cell>
          <cell r="CR97">
            <v>0</v>
          </cell>
          <cell r="CS97">
            <v>0</v>
          </cell>
          <cell r="CT97">
            <v>0</v>
          </cell>
          <cell r="CU97">
            <v>-45144.230693679114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</row>
        <row r="98">
          <cell r="B98" t="str">
            <v>Sub-total</v>
          </cell>
          <cell r="C98">
            <v>-185340213.45111978</v>
          </cell>
          <cell r="E98">
            <v>-49967121.375846118</v>
          </cell>
          <cell r="F98">
            <v>-42060817.567977741</v>
          </cell>
          <cell r="G98">
            <v>-20728586.804243483</v>
          </cell>
          <cell r="H98">
            <v>0</v>
          </cell>
          <cell r="I98">
            <v>0</v>
          </cell>
          <cell r="J98">
            <v>0</v>
          </cell>
          <cell r="K98">
            <v>-112756525.74806735</v>
          </cell>
          <cell r="M98">
            <v>-9460575.4640714508</v>
          </cell>
          <cell r="N98">
            <v>-10687160.208169524</v>
          </cell>
          <cell r="O98">
            <v>-2375955.0769660948</v>
          </cell>
          <cell r="P98">
            <v>0</v>
          </cell>
          <cell r="Q98">
            <v>0</v>
          </cell>
          <cell r="R98">
            <v>0</v>
          </cell>
          <cell r="S98">
            <v>-22523690.749207068</v>
          </cell>
          <cell r="U98">
            <v>-8298706.4470384046</v>
          </cell>
          <cell r="V98">
            <v>-11884940.572418433</v>
          </cell>
          <cell r="W98">
            <v>-360756.97615822835</v>
          </cell>
          <cell r="X98">
            <v>0</v>
          </cell>
          <cell r="Y98">
            <v>0</v>
          </cell>
          <cell r="Z98">
            <v>0</v>
          </cell>
          <cell r="AA98">
            <v>-20544403.995615065</v>
          </cell>
          <cell r="AC98">
            <v>-3741437.9414228452</v>
          </cell>
          <cell r="AD98">
            <v>-7670134.3951154398</v>
          </cell>
          <cell r="AE98">
            <v>-172287.37219475635</v>
          </cell>
          <cell r="AF98">
            <v>0</v>
          </cell>
          <cell r="AG98">
            <v>0</v>
          </cell>
          <cell r="AH98">
            <v>0</v>
          </cell>
          <cell r="AI98">
            <v>-11583859.708733041</v>
          </cell>
          <cell r="AK98">
            <v>-2911445.5786179854</v>
          </cell>
          <cell r="AL98">
            <v>-5336440.6969964579</v>
          </cell>
          <cell r="AM98">
            <v>-435394.17545975785</v>
          </cell>
          <cell r="AN98">
            <v>0</v>
          </cell>
          <cell r="AO98">
            <v>0</v>
          </cell>
          <cell r="AP98">
            <v>0</v>
          </cell>
          <cell r="AQ98">
            <v>-8683280.4510742016</v>
          </cell>
          <cell r="AS98">
            <v>-29422.364964372828</v>
          </cell>
          <cell r="AT98">
            <v>-16850.389774920131</v>
          </cell>
          <cell r="AU98">
            <v>-907.65144043722421</v>
          </cell>
          <cell r="AV98">
            <v>0</v>
          </cell>
          <cell r="AW98">
            <v>0</v>
          </cell>
          <cell r="AX98">
            <v>0</v>
          </cell>
          <cell r="AY98">
            <v>-47180.406179730177</v>
          </cell>
          <cell r="BA98">
            <v>-568391.43545379769</v>
          </cell>
          <cell r="BB98">
            <v>-465062.58142505295</v>
          </cell>
          <cell r="BC98">
            <v>-93526.481163314049</v>
          </cell>
          <cell r="BD98">
            <v>0</v>
          </cell>
          <cell r="BE98">
            <v>0</v>
          </cell>
          <cell r="BF98">
            <v>0</v>
          </cell>
          <cell r="BG98">
            <v>-1126980.4980421646</v>
          </cell>
          <cell r="BI98">
            <v>-908977.27249092876</v>
          </cell>
          <cell r="BJ98">
            <v>-205686.73328911749</v>
          </cell>
          <cell r="BK98">
            <v>-36264.553598619772</v>
          </cell>
          <cell r="BL98">
            <v>0</v>
          </cell>
          <cell r="BM98">
            <v>0</v>
          </cell>
          <cell r="BN98">
            <v>0</v>
          </cell>
          <cell r="BO98">
            <v>-1150928.5593786661</v>
          </cell>
          <cell r="BQ98">
            <v>-513432.36133122479</v>
          </cell>
          <cell r="BR98">
            <v>-2309828.5059692455</v>
          </cell>
          <cell r="BS98">
            <v>-40147.849391801436</v>
          </cell>
          <cell r="BT98">
            <v>0</v>
          </cell>
          <cell r="BU98">
            <v>0</v>
          </cell>
          <cell r="BV98">
            <v>0</v>
          </cell>
          <cell r="BW98">
            <v>-2863408.7166922716</v>
          </cell>
          <cell r="BY98">
            <v>-213340.555711308</v>
          </cell>
          <cell r="BZ98">
            <v>-1213946.1280805918</v>
          </cell>
          <cell r="CA98">
            <v>-69680.979823073038</v>
          </cell>
          <cell r="CB98">
            <v>0</v>
          </cell>
          <cell r="CC98">
            <v>0</v>
          </cell>
          <cell r="CD98">
            <v>0</v>
          </cell>
          <cell r="CE98">
            <v>-1496967.663614973</v>
          </cell>
          <cell r="CG98">
            <v>-427559.80190357921</v>
          </cell>
          <cell r="CH98">
            <v>-278131.98779152631</v>
          </cell>
          <cell r="CI98">
            <v>-1803255.9827170698</v>
          </cell>
          <cell r="CJ98">
            <v>0</v>
          </cell>
          <cell r="CK98">
            <v>0</v>
          </cell>
          <cell r="CL98">
            <v>0</v>
          </cell>
          <cell r="CM98">
            <v>-2508947.7724121753</v>
          </cell>
          <cell r="CO98">
            <v>-26576.717257343171</v>
          </cell>
          <cell r="CP98">
            <v>-27220.432184196292</v>
          </cell>
          <cell r="CQ98">
            <v>-242.03266158414087</v>
          </cell>
          <cell r="CR98">
            <v>0</v>
          </cell>
          <cell r="CS98">
            <v>0</v>
          </cell>
          <cell r="CT98">
            <v>0</v>
          </cell>
          <cell r="CU98">
            <v>-54039.182103123603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</row>
        <row r="100">
          <cell r="B100" t="str">
            <v>Production Plant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E101">
            <v>-59978090.835148588</v>
          </cell>
          <cell r="F101">
            <v>-438357428.46717399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-498335519.30232257</v>
          </cell>
          <cell r="M101">
            <v>-13828128.324905518</v>
          </cell>
          <cell r="N101">
            <v>-111381478.94767949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-125209607.272585</v>
          </cell>
          <cell r="U101">
            <v>-14800771.328612018</v>
          </cell>
          <cell r="V101">
            <v>-123864734.16477181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-138665505.49338382</v>
          </cell>
          <cell r="AC101">
            <v>-7776589.4879365908</v>
          </cell>
          <cell r="AD101">
            <v>-79938065.493054628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-87714654.980991215</v>
          </cell>
          <cell r="AK101">
            <v>-5493558.7648533341</v>
          </cell>
          <cell r="AL101">
            <v>-55616332.64313677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-61109891.407990105</v>
          </cell>
          <cell r="AS101">
            <v>-187.73855102700495</v>
          </cell>
          <cell r="AT101">
            <v>-175614.59708826794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-175802.33563929494</v>
          </cell>
          <cell r="BA101">
            <v>0</v>
          </cell>
          <cell r="BB101">
            <v>-4846877.6656638244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-4846877.6656638244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-1865929.5959283204</v>
          </cell>
          <cell r="BR101">
            <v>-24073010.051229365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-25938939.647157684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G101">
            <v>-216134.72859777181</v>
          </cell>
          <cell r="CH101">
            <v>-2898688.8508695913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-3114823.5794673632</v>
          </cell>
          <cell r="CO101">
            <v>-38307.415008704935</v>
          </cell>
          <cell r="CP101">
            <v>-283691.07744386344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-321998.49245256837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E102">
            <v>-11642632.813875796</v>
          </cell>
          <cell r="F102">
            <v>-85091647.796953231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-96734280.610829026</v>
          </cell>
          <cell r="M102">
            <v>-2684243.8355120663</v>
          </cell>
          <cell r="N102">
            <v>-21620789.251503307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-24305033.087015375</v>
          </cell>
          <cell r="U102">
            <v>-2873048.2004636726</v>
          </cell>
          <cell r="V102">
            <v>-24043973.364081524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-26917021.564545196</v>
          </cell>
          <cell r="AC102">
            <v>-1509550.8158327965</v>
          </cell>
          <cell r="AD102">
            <v>-15517158.539527642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-17026709.355360437</v>
          </cell>
          <cell r="AK102">
            <v>-1066380.8509082226</v>
          </cell>
          <cell r="AL102">
            <v>-10795951.161535695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-11862332.012443919</v>
          </cell>
          <cell r="AS102">
            <v>-36.442824107625469</v>
          </cell>
          <cell r="AT102">
            <v>-34089.385677098806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-34125.82850120643</v>
          </cell>
          <cell r="BA102">
            <v>0</v>
          </cell>
          <cell r="BB102">
            <v>-940850.50339798094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-940850.50339798094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Q102">
            <v>-362204.47899295407</v>
          </cell>
          <cell r="BR102">
            <v>-4672926.6111777956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-5035131.0901707495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G102">
            <v>-41954.941351949477</v>
          </cell>
          <cell r="CH102">
            <v>-562678.29573149548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-604633.23708344495</v>
          </cell>
          <cell r="CO102">
            <v>-7436.0347384338575</v>
          </cell>
          <cell r="CP102">
            <v>-55068.625914250013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-62504.660652683873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E103">
            <v>-50064234.217131816</v>
          </cell>
          <cell r="F103">
            <v>-365900759.16086537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-415964993.37799716</v>
          </cell>
          <cell r="M103">
            <v>-11542459.014666127</v>
          </cell>
          <cell r="N103">
            <v>-92971089.473547578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-104513548.4882137</v>
          </cell>
          <cell r="U103">
            <v>-12354332.591653684</v>
          </cell>
          <cell r="V103">
            <v>-103390971.20500308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-115745303.79665677</v>
          </cell>
          <cell r="AC103">
            <v>-6491186.9003070472</v>
          </cell>
          <cell r="AD103">
            <v>-66724998.711753279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-73216185.612060323</v>
          </cell>
          <cell r="AK103">
            <v>-4585521.293852523</v>
          </cell>
          <cell r="AL103">
            <v>-46423436.707861923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-51008958.001714446</v>
          </cell>
          <cell r="AS103">
            <v>-156.70700182895618</v>
          </cell>
          <cell r="AT103">
            <v>-146587.03200039099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-146743.73900221995</v>
          </cell>
          <cell r="BA103">
            <v>0</v>
          </cell>
          <cell r="BB103">
            <v>-4045730.9543667096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-4045730.9543667096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Q103">
            <v>-1557507.6669244259</v>
          </cell>
          <cell r="BR103">
            <v>-20093950.919988964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-21651458.586913388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G103">
            <v>-180409.53828816983</v>
          </cell>
          <cell r="CH103">
            <v>-2419560.8018166493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-2599970.3401048193</v>
          </cell>
          <cell r="CO103">
            <v>-31975.532574384313</v>
          </cell>
          <cell r="CP103">
            <v>-236799.41039631923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-268774.94297070353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</row>
        <row r="113">
          <cell r="B113" t="str">
            <v>Sub-total</v>
          </cell>
          <cell r="C113">
            <v>-1918117909.9676533</v>
          </cell>
          <cell r="E113">
            <v>-121684957.86615621</v>
          </cell>
          <cell r="F113">
            <v>-889349835.42499256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-1011034793.2911488</v>
          </cell>
          <cell r="M113">
            <v>-28054831.175083712</v>
          </cell>
          <cell r="N113">
            <v>-225973357.67273039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-254028188.84781408</v>
          </cell>
          <cell r="U113">
            <v>-30028152.120729376</v>
          </cell>
          <cell r="V113">
            <v>-251299678.73385644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-281327830.85458583</v>
          </cell>
          <cell r="AC113">
            <v>-15777327.204076435</v>
          </cell>
          <cell r="AD113">
            <v>-162180222.74433556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-177957549.948412</v>
          </cell>
          <cell r="AK113">
            <v>-11145460.909614079</v>
          </cell>
          <cell r="AL113">
            <v>-112835720.51253439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-123981181.42214847</v>
          </cell>
          <cell r="AS113">
            <v>-380.88837696358661</v>
          </cell>
          <cell r="AT113">
            <v>-356291.01476575772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-356671.90314272128</v>
          </cell>
          <cell r="BA113">
            <v>0</v>
          </cell>
          <cell r="BB113">
            <v>-9833459.1234285161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-9833459.1234285161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Q113">
            <v>-3785641.7418457004</v>
          </cell>
          <cell r="BR113">
            <v>-48839887.582396127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-52625529.324241824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-438499.20823789114</v>
          </cell>
          <cell r="CH113">
            <v>-5880927.9484177362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-6319427.1566556273</v>
          </cell>
          <cell r="CO113">
            <v>-77718.982321523101</v>
          </cell>
          <cell r="CP113">
            <v>-575559.11375443276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-653278.09607595589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</row>
        <row r="115">
          <cell r="B115" t="str">
            <v>Transmisson Plant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E116">
            <v>-20522896.030996915</v>
          </cell>
          <cell r="F116">
            <v>-145786606.56692427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-166309502.59792119</v>
          </cell>
          <cell r="M116">
            <v>-4731615.0941738533</v>
          </cell>
          <cell r="N116">
            <v>-37042666.088647053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-41774281.182820909</v>
          </cell>
          <cell r="U116">
            <v>-5064427.4755350677</v>
          </cell>
          <cell r="V116">
            <v>-41194281.411723576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-46258708.887258641</v>
          </cell>
          <cell r="AC116">
            <v>-2660940.6087187072</v>
          </cell>
          <cell r="AD116">
            <v>-26585381.122678235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-29246321.731396943</v>
          </cell>
          <cell r="AK116">
            <v>-1879748.6515723888</v>
          </cell>
          <cell r="AL116">
            <v>-18496587.212157484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-20376335.863729872</v>
          </cell>
          <cell r="AS116">
            <v>-64.239103147299872</v>
          </cell>
          <cell r="AT116">
            <v>-58404.978473025796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-58469.217576173098</v>
          </cell>
          <cell r="BA116">
            <v>0</v>
          </cell>
          <cell r="BB116">
            <v>-1611949.0658410464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-1611949.0658410464</v>
          </cell>
          <cell r="BI116">
            <v>-484481.25499931915</v>
          </cell>
          <cell r="BJ116">
            <v>-4447235.7854257282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-4931717.0404250473</v>
          </cell>
          <cell r="BQ116">
            <v>-638471.12445859378</v>
          </cell>
          <cell r="BR116">
            <v>-8006074.9911142364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-8644546.1155728307</v>
          </cell>
          <cell r="BY116">
            <v>-2310996.0040730033</v>
          </cell>
          <cell r="BZ116">
            <v>-26247218.651630204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-28558214.655703209</v>
          </cell>
          <cell r="CG116">
            <v>-73955.514454294287</v>
          </cell>
          <cell r="CH116">
            <v>-964030.68276804686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-1037986.1972223411</v>
          </cell>
          <cell r="CO116">
            <v>-13107.771262688851</v>
          </cell>
          <cell r="CP116">
            <v>-94348.485523503477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-107456.25678619233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E117">
            <v>-3470760.445292505</v>
          </cell>
          <cell r="F117">
            <v>-25366489.703810479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-28837250.149102986</v>
          </cell>
          <cell r="M117">
            <v>-800194.20682168973</v>
          </cell>
          <cell r="N117">
            <v>-6445327.3868337553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-7245521.5936554447</v>
          </cell>
          <cell r="U117">
            <v>-856478.27351420117</v>
          </cell>
          <cell r="V117">
            <v>-7167697.6362479804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-8024175.9097621813</v>
          </cell>
          <cell r="AC117">
            <v>-450008.97524718539</v>
          </cell>
          <cell r="AD117">
            <v>-4625787.0486251935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-5075796.0238723792</v>
          </cell>
          <cell r="AK117">
            <v>-317896.52187077102</v>
          </cell>
          <cell r="AL117">
            <v>-3218357.9830938657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-3536254.5049646366</v>
          </cell>
          <cell r="AS117">
            <v>-10.863892596247943</v>
          </cell>
          <cell r="AT117">
            <v>-10162.314083407766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-10173.177976004014</v>
          </cell>
          <cell r="BA117">
            <v>0</v>
          </cell>
          <cell r="BB117">
            <v>-280474.9376133756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-280474.9376133756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-107976.00498903239</v>
          </cell>
          <cell r="BR117">
            <v>-1393036.1890741033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-1501012.1940631357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G117">
            <v>-12507.098115760138</v>
          </cell>
          <cell r="CH117">
            <v>-167738.82707371507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-180245.92518947521</v>
          </cell>
          <cell r="CO117">
            <v>-2216.7404617637853</v>
          </cell>
          <cell r="CP117">
            <v>-16416.39066139733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-18633.131123161114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Y118">
            <v>-290302.21785940375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-290302.21785940375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E119">
            <v>-7345491.8544541793</v>
          </cell>
          <cell r="F119">
            <v>-53685452.059406653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-61030943.913860835</v>
          </cell>
          <cell r="M119">
            <v>-1693525.1282359189</v>
          </cell>
          <cell r="N119">
            <v>-13640843.43057787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-15334368.55881379</v>
          </cell>
          <cell r="U119">
            <v>-1812644.3126170107</v>
          </cell>
          <cell r="V119">
            <v>-15169662.50830164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-16982306.820918649</v>
          </cell>
          <cell r="AC119">
            <v>-952395.68221796188</v>
          </cell>
          <cell r="AD119">
            <v>-9789981.6543669216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-10742377.336584883</v>
          </cell>
          <cell r="AK119">
            <v>-672793.85851254489</v>
          </cell>
          <cell r="AL119">
            <v>-6811309.1416602302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-7484103.0001727752</v>
          </cell>
          <cell r="AS119">
            <v>-22.992262310019203</v>
          </cell>
          <cell r="AT119">
            <v>-21507.446710510638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-21530.438972820655</v>
          </cell>
          <cell r="BA119">
            <v>0</v>
          </cell>
          <cell r="BB119">
            <v>-593595.09309031698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-593595.09309031698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Q119">
            <v>-228519.62203245578</v>
          </cell>
          <cell r="BR119">
            <v>-2948211.5349339098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-3176731.1569663654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G119">
            <v>-26469.930374129497</v>
          </cell>
          <cell r="CH119">
            <v>-355001.21871471673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-381471.14908884623</v>
          </cell>
          <cell r="CO119">
            <v>-4691.4931934902224</v>
          </cell>
          <cell r="CP119">
            <v>-34743.52833725149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-39435.021530741709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</row>
        <row r="124">
          <cell r="B124" t="str">
            <v>Sub-total</v>
          </cell>
          <cell r="C124">
            <v>-519702191.06743646</v>
          </cell>
          <cell r="E124">
            <v>-31339148.3307436</v>
          </cell>
          <cell r="F124">
            <v>-224838548.33014143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-256177696.66088504</v>
          </cell>
          <cell r="M124">
            <v>-7225334.4292314621</v>
          </cell>
          <cell r="N124">
            <v>-57128836.906058677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-64354171.335290141</v>
          </cell>
          <cell r="U124">
            <v>-7733550.06166628</v>
          </cell>
          <cell r="V124">
            <v>-63531641.556273192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-71265191.617939472</v>
          </cell>
          <cell r="AC124">
            <v>-4063345.2661838545</v>
          </cell>
          <cell r="AD124">
            <v>-41001149.825670347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-45064495.0918542</v>
          </cell>
          <cell r="AK124">
            <v>-2870439.031955705</v>
          </cell>
          <cell r="AL124">
            <v>-28526254.336911581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-31396693.368867286</v>
          </cell>
          <cell r="AS124">
            <v>-98.095258053567022</v>
          </cell>
          <cell r="AT124">
            <v>-90074.739266944205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-90172.834524997772</v>
          </cell>
          <cell r="BA124">
            <v>0</v>
          </cell>
          <cell r="BB124">
            <v>-2486019.0965447389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-2486019.0965447389</v>
          </cell>
          <cell r="BI124">
            <v>-484481.25499931915</v>
          </cell>
          <cell r="BJ124">
            <v>-4447235.7854257282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-4931717.0404250473</v>
          </cell>
          <cell r="BQ124">
            <v>-974966.75148008193</v>
          </cell>
          <cell r="BR124">
            <v>-12347322.715122249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-13322289.466602331</v>
          </cell>
          <cell r="BY124">
            <v>-2601298.221932407</v>
          </cell>
          <cell r="BZ124">
            <v>-26247218.651630204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-28848516.873562612</v>
          </cell>
          <cell r="CG124">
            <v>-112932.54294418392</v>
          </cell>
          <cell r="CH124">
            <v>-1486770.7285564786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-1599703.2715006624</v>
          </cell>
          <cell r="CO124">
            <v>-20016.004917942861</v>
          </cell>
          <cell r="CP124">
            <v>-145508.4045221523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-165524.40944009516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Q127">
            <v>-12148.752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-12148.752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E128">
            <v>-1536714.3043749435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-1536714.3043749435</v>
          </cell>
          <cell r="M128">
            <v>-495399.86428581859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-495399.86428581859</v>
          </cell>
          <cell r="U128">
            <v>-644531.56114183192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-644531.56114183192</v>
          </cell>
          <cell r="AC128">
            <v>-378796.5244031999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-378796.5244031999</v>
          </cell>
          <cell r="AK128">
            <v>-312002.0550782698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-312002.0550782698</v>
          </cell>
          <cell r="AS128">
            <v>-68.296062896354968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-68.296062896354968</v>
          </cell>
          <cell r="BA128">
            <v>-15950.235052794173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-15950.235052794173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G128">
            <v>-2181.1049042825821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-2181.1049042825821</v>
          </cell>
          <cell r="CO128">
            <v>-207.30269596317845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-207.30269596317845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-10967.308000000001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-10967.308000000001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-64314.79908808913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-64314.79908808913</v>
          </cell>
          <cell r="BQ129">
            <v>-57917.228582800002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-57917.228582800002</v>
          </cell>
          <cell r="BY129">
            <v>-100710.315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-100710.315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E130">
            <v>-1196523.6828054921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-1196523.6828054921</v>
          </cell>
          <cell r="M130">
            <v>-329384.14714868448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-329384.14714868448</v>
          </cell>
          <cell r="U130">
            <v>-409088.22790763038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-409088.22790763038</v>
          </cell>
          <cell r="AC130">
            <v>-237919.47065308262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-237919.47065308262</v>
          </cell>
          <cell r="AK130">
            <v>-156194.14895802576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-156194.14895802576</v>
          </cell>
          <cell r="AS130">
            <v>-0.33967581482413345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-0.33967581482413345</v>
          </cell>
          <cell r="BA130">
            <v>-19203.062677360151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-19203.062677360151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G130">
            <v>-1818.1147988461746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-1818.1147988461746</v>
          </cell>
          <cell r="CO130">
            <v>-267.49470417400511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-267.49470417400511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-698898.21200000006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-698898.21200000006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-3115650.3046919182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-3115650.3046919182</v>
          </cell>
          <cell r="BQ131">
            <v>-4407970.1745627997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-4407970.1745627997</v>
          </cell>
          <cell r="BY131">
            <v>-3364143.4299999997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-3364143.4299999997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E132">
            <v>-70054303.221883804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-70054303.221883804</v>
          </cell>
          <cell r="M132">
            <v>-16937305.614666715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-16937305.614666715</v>
          </cell>
          <cell r="U132">
            <v>-18610535.875498135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-18610535.875498135</v>
          </cell>
          <cell r="AC132">
            <v>-9902511.1893525105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-9902511.1893525105</v>
          </cell>
          <cell r="AK132">
            <v>-8816063.1958567835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-8816063.1958567835</v>
          </cell>
          <cell r="AS132">
            <v>-32416.630794771561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-32416.630794771561</v>
          </cell>
          <cell r="BA132">
            <v>-1012427.2144749047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-1012427.2144749047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G132">
            <v>-101244.80588646964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-101244.80588646964</v>
          </cell>
          <cell r="CO132">
            <v>-34511.570331189971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-34511.570331189971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E133">
            <v>-69523.559917939448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-69523.559917939448</v>
          </cell>
          <cell r="M133">
            <v>-16808.985709558652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-16808.985709558652</v>
          </cell>
          <cell r="U133">
            <v>-18469.539293640028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-18469.539293640028</v>
          </cell>
          <cell r="AC133">
            <v>-9827.4880820733397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-9827.4880820733397</v>
          </cell>
          <cell r="AK133">
            <v>-8749.2712031717492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-8749.2712031717492</v>
          </cell>
          <cell r="AS133">
            <v>-32.171036892049152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-32.171036892049152</v>
          </cell>
          <cell r="BA133">
            <v>-1004.7568938792994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-1004.7568938792994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G133">
            <v>-100.47775803484522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-100.47775803484522</v>
          </cell>
          <cell r="CO133">
            <v>-34.250104810594202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-34.250104810594202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E134">
            <v>-102931601.96611065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-102931601.96611065</v>
          </cell>
          <cell r="M134">
            <v>-18807377.896459486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-18807377.896459486</v>
          </cell>
          <cell r="U134">
            <v>-14621410.245547814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-14621410.245547814</v>
          </cell>
          <cell r="AC134">
            <v>-5784000.7412238782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-5784000.7412238782</v>
          </cell>
          <cell r="AK134">
            <v>-5414081.5071386537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-5414081.5071386537</v>
          </cell>
          <cell r="AS134">
            <v>-135607.05093797357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-135607.05093797357</v>
          </cell>
          <cell r="BA134">
            <v>-1458975.8599808973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-1458975.8599808973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G134">
            <v>-90454.703225219113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-90454.703225219113</v>
          </cell>
          <cell r="CO134">
            <v>-103055.35840087153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-103055.35840087153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-55883.055832029437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-55883.055832029437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E136">
            <v>-91387542.835353374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-91387542.835353374</v>
          </cell>
          <cell r="M136">
            <v>-16698079.309979618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-16698079.309979618</v>
          </cell>
          <cell r="U136">
            <v>-12981579.316799255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-12981579.316799255</v>
          </cell>
          <cell r="AC136">
            <v>-5135309.3258214826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-5135309.3258214826</v>
          </cell>
          <cell r="AK136">
            <v>-4806877.5400059372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-4806877.5400059372</v>
          </cell>
          <cell r="AS136">
            <v>-120398.35132897504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-120398.35132897504</v>
          </cell>
          <cell r="BA136">
            <v>-1295347.7489221364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-1295347.7489221364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G136">
            <v>-80309.962224968986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-80309.962224968986</v>
          </cell>
          <cell r="CO136">
            <v>-91497.419649342759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-91497.419649342759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I137">
            <v>-14546761.500330182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-14546761.500330182</v>
          </cell>
          <cell r="BQ137">
            <v>-1954966.5945714284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-1954966.5945714284</v>
          </cell>
          <cell r="BY137">
            <v>-25142.857142857145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-25142.857142857145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E138">
            <v>-184592940.76400334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-184592940.76400334</v>
          </cell>
          <cell r="M138">
            <v>-32892203.765319232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-32892203.765319232</v>
          </cell>
          <cell r="U138">
            <v>-30694312.544480834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-30694312.544480834</v>
          </cell>
          <cell r="AC138">
            <v>-13326619.640014224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-13326619.640014224</v>
          </cell>
          <cell r="AK138">
            <v>-9505607.5138858818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-9505607.5138858818</v>
          </cell>
          <cell r="AS138">
            <v>-112886.73968415053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-112886.73968415053</v>
          </cell>
          <cell r="BA138">
            <v>-2959808.7096463661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-2959808.7096463661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G138">
            <v>-126487.55169428916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-126487.55169428916</v>
          </cell>
          <cell r="CO138">
            <v>-75076.482295965165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-75076.482295965165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E139">
            <v>-260563843.14718542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-260563843.14718542</v>
          </cell>
          <cell r="M139">
            <v>-46429289.154827751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-46429289.154827751</v>
          </cell>
          <cell r="U139">
            <v>-43326835.827247471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-43326835.827247471</v>
          </cell>
          <cell r="AC139">
            <v>-18811311.0674274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-18811311.0674274</v>
          </cell>
          <cell r="AK139">
            <v>-13417726.674788753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-13417726.674788753</v>
          </cell>
          <cell r="AS139">
            <v>-159346.30333487858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-159346.30333487858</v>
          </cell>
          <cell r="BA139">
            <v>-4177944.8833417199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-4177944.8833417199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G139">
            <v>-178544.65313426155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-178544.65313426155</v>
          </cell>
          <cell r="CO139">
            <v>-105974.89089259393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-105974.89089259393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-412218.0095138941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-412218.0095138941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-23624.820130172873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-23624.820130172873</v>
          </cell>
          <cell r="BI140">
            <v>-800130.57324986497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-800130.57324986497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>
            <v>-9698.5971060680858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-9698.5971060680858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E141">
            <v>-54471763.488865152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-54471763.488865152</v>
          </cell>
          <cell r="M141">
            <v>-8921362.3803448081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-8921362.3803448081</v>
          </cell>
          <cell r="U141">
            <v>-1304252.6428713268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-1304252.6428713268</v>
          </cell>
          <cell r="AC141">
            <v>-14707.255189992533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-14707.255189992533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G141">
            <v>-8242480.2998524411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-8242480.2998524411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E142">
            <v>-107817200.16035898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-107817200.16035898</v>
          </cell>
          <cell r="M142">
            <v>-16667975.048270775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-16667975.048270775</v>
          </cell>
          <cell r="U142">
            <v>-7944274.4123820299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-7944274.4123820299</v>
          </cell>
          <cell r="AC142">
            <v>-2195175.1860408979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-2195175.1860408979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-336234.46331225522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-336234.46331225522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E143">
            <v>0</v>
          </cell>
          <cell r="F143">
            <v>0</v>
          </cell>
          <cell r="G143">
            <v>-28570731.161835331</v>
          </cell>
          <cell r="H143">
            <v>0</v>
          </cell>
          <cell r="I143">
            <v>0</v>
          </cell>
          <cell r="J143">
            <v>0</v>
          </cell>
          <cell r="K143">
            <v>-28570731.161835331</v>
          </cell>
          <cell r="M143">
            <v>0</v>
          </cell>
          <cell r="N143">
            <v>0</v>
          </cell>
          <cell r="O143">
            <v>-4365306.1039201962</v>
          </cell>
          <cell r="P143">
            <v>0</v>
          </cell>
          <cell r="Q143">
            <v>0</v>
          </cell>
          <cell r="R143">
            <v>0</v>
          </cell>
          <cell r="S143">
            <v>-4365306.1039201962</v>
          </cell>
          <cell r="U143">
            <v>0</v>
          </cell>
          <cell r="V143">
            <v>0</v>
          </cell>
          <cell r="W143">
            <v>-167252.18184545738</v>
          </cell>
          <cell r="X143">
            <v>0</v>
          </cell>
          <cell r="Y143">
            <v>0</v>
          </cell>
          <cell r="Z143">
            <v>0</v>
          </cell>
          <cell r="AA143">
            <v>-167252.18184545738</v>
          </cell>
          <cell r="AC143">
            <v>0</v>
          </cell>
          <cell r="AD143">
            <v>0</v>
          </cell>
          <cell r="AE143">
            <v>-3623.6630635751485</v>
          </cell>
          <cell r="AF143">
            <v>0</v>
          </cell>
          <cell r="AG143">
            <v>0</v>
          </cell>
          <cell r="AH143">
            <v>0</v>
          </cell>
          <cell r="AI143">
            <v>-3623.6630635751485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E144">
            <v>0</v>
          </cell>
          <cell r="F144">
            <v>0</v>
          </cell>
          <cell r="G144">
            <v>-93641215.226628304</v>
          </cell>
          <cell r="H144">
            <v>0</v>
          </cell>
          <cell r="I144">
            <v>0</v>
          </cell>
          <cell r="J144">
            <v>0</v>
          </cell>
          <cell r="K144">
            <v>-93641215.226628304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E145">
            <v>0</v>
          </cell>
          <cell r="F145">
            <v>0</v>
          </cell>
          <cell r="G145">
            <v>-25458658.24115362</v>
          </cell>
          <cell r="H145">
            <v>0</v>
          </cell>
          <cell r="I145">
            <v>0</v>
          </cell>
          <cell r="J145">
            <v>0</v>
          </cell>
          <cell r="K145">
            <v>-25458658.24115362</v>
          </cell>
          <cell r="M145">
            <v>0</v>
          </cell>
          <cell r="N145">
            <v>0</v>
          </cell>
          <cell r="O145">
            <v>-7145874.7784302495</v>
          </cell>
          <cell r="P145">
            <v>0</v>
          </cell>
          <cell r="Q145">
            <v>0</v>
          </cell>
          <cell r="R145">
            <v>0</v>
          </cell>
          <cell r="S145">
            <v>-7145874.7784302495</v>
          </cell>
          <cell r="U145">
            <v>0</v>
          </cell>
          <cell r="V145">
            <v>0</v>
          </cell>
          <cell r="W145">
            <v>-2111863.9488710072</v>
          </cell>
          <cell r="X145">
            <v>0</v>
          </cell>
          <cell r="Y145">
            <v>0</v>
          </cell>
          <cell r="Z145">
            <v>0</v>
          </cell>
          <cell r="AA145">
            <v>-2111863.9488710072</v>
          </cell>
          <cell r="AC145">
            <v>0</v>
          </cell>
          <cell r="AD145">
            <v>0</v>
          </cell>
          <cell r="AE145">
            <v>-237355.39323898061</v>
          </cell>
          <cell r="AF145">
            <v>0</v>
          </cell>
          <cell r="AG145">
            <v>0</v>
          </cell>
          <cell r="AH145">
            <v>0</v>
          </cell>
          <cell r="AI145">
            <v>-237355.39323898061</v>
          </cell>
          <cell r="AK145">
            <v>0</v>
          </cell>
          <cell r="AL145">
            <v>0</v>
          </cell>
          <cell r="AM145">
            <v>-2842995.6880319864</v>
          </cell>
          <cell r="AN145">
            <v>0</v>
          </cell>
          <cell r="AO145">
            <v>0</v>
          </cell>
          <cell r="AP145">
            <v>0</v>
          </cell>
          <cell r="AQ145">
            <v>-2842995.6880319864</v>
          </cell>
          <cell r="AS145">
            <v>0</v>
          </cell>
          <cell r="AT145">
            <v>0</v>
          </cell>
          <cell r="AU145">
            <v>-9217.8877958739613</v>
          </cell>
          <cell r="AV145">
            <v>0</v>
          </cell>
          <cell r="AW145">
            <v>0</v>
          </cell>
          <cell r="AX145">
            <v>0</v>
          </cell>
          <cell r="AY145">
            <v>-9217.8877958739613</v>
          </cell>
          <cell r="BA145">
            <v>0</v>
          </cell>
          <cell r="BB145">
            <v>0</v>
          </cell>
          <cell r="BC145">
            <v>-918804.14483524207</v>
          </cell>
          <cell r="BD145">
            <v>0</v>
          </cell>
          <cell r="BE145">
            <v>0</v>
          </cell>
          <cell r="BF145">
            <v>0</v>
          </cell>
          <cell r="BG145">
            <v>-918804.14483524207</v>
          </cell>
          <cell r="BI145">
            <v>0</v>
          </cell>
          <cell r="BJ145">
            <v>0</v>
          </cell>
          <cell r="BK145">
            <v>-185829.47368523726</v>
          </cell>
          <cell r="BL145">
            <v>0</v>
          </cell>
          <cell r="BM145">
            <v>0</v>
          </cell>
          <cell r="BN145">
            <v>0</v>
          </cell>
          <cell r="BO145">
            <v>-185829.47368523726</v>
          </cell>
          <cell r="BQ145">
            <v>0</v>
          </cell>
          <cell r="BR145">
            <v>0</v>
          </cell>
          <cell r="BS145">
            <v>-115399.66048185888</v>
          </cell>
          <cell r="BT145">
            <v>0</v>
          </cell>
          <cell r="BU145">
            <v>0</v>
          </cell>
          <cell r="BV145">
            <v>0</v>
          </cell>
          <cell r="BW145">
            <v>-115399.66048185888</v>
          </cell>
          <cell r="BY145">
            <v>0</v>
          </cell>
          <cell r="BZ145">
            <v>0</v>
          </cell>
          <cell r="CA145">
            <v>-185792.45871956355</v>
          </cell>
          <cell r="CB145">
            <v>0</v>
          </cell>
          <cell r="CC145">
            <v>0</v>
          </cell>
          <cell r="CD145">
            <v>0</v>
          </cell>
          <cell r="CE145">
            <v>-185792.45871956355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>
            <v>0</v>
          </cell>
          <cell r="CP145">
            <v>0</v>
          </cell>
          <cell r="CQ145">
            <v>-2071.5640438791515</v>
          </cell>
          <cell r="CR145">
            <v>0</v>
          </cell>
          <cell r="CS145">
            <v>0</v>
          </cell>
          <cell r="CT145">
            <v>0</v>
          </cell>
          <cell r="CU145">
            <v>-2071.5640438791515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G146">
            <v>0</v>
          </cell>
          <cell r="CH146">
            <v>0</v>
          </cell>
          <cell r="CI146">
            <v>-20006963.143007282</v>
          </cell>
          <cell r="CJ146">
            <v>0</v>
          </cell>
          <cell r="CK146">
            <v>0</v>
          </cell>
          <cell r="CL146">
            <v>0</v>
          </cell>
          <cell r="CM146">
            <v>-20006963.143007282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E147">
            <v>-297848.20035241888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-297848.20035241888</v>
          </cell>
          <cell r="M147">
            <v>-53526.943492957435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-53526.943492957435</v>
          </cell>
          <cell r="U147">
            <v>-47097.551984116624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-47097.551984116624</v>
          </cell>
          <cell r="AC147">
            <v>-19898.99030976159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-19898.99030976159</v>
          </cell>
          <cell r="AK147">
            <v>-15448.335230700945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-15448.335230700945</v>
          </cell>
          <cell r="AS147">
            <v>-252.90775445017812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-252.90775445017812</v>
          </cell>
          <cell r="BA147">
            <v>-4589.3214829353092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-4589.3214829353092</v>
          </cell>
          <cell r="BI147">
            <v>-3991.7044895898052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-3991.7044895898052</v>
          </cell>
          <cell r="BQ147">
            <v>-966.013265071604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-966.013265071604</v>
          </cell>
          <cell r="BY147">
            <v>-5.8051893053770316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-5.8051893053770316</v>
          </cell>
          <cell r="CG147">
            <v>-223.49545310550741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-223.49545310550741</v>
          </cell>
          <cell r="CO147">
            <v>-180.73099558673977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-180.73099558673977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</row>
        <row r="156">
          <cell r="B156" t="str">
            <v>Sub-total</v>
          </cell>
          <cell r="C156">
            <v>-1498751943.7972682</v>
          </cell>
          <cell r="E156">
            <v>-874919805.33121145</v>
          </cell>
          <cell r="F156">
            <v>0</v>
          </cell>
          <cell r="G156">
            <v>-147670604.62961724</v>
          </cell>
          <cell r="H156">
            <v>0</v>
          </cell>
          <cell r="I156">
            <v>0</v>
          </cell>
          <cell r="J156">
            <v>0</v>
          </cell>
          <cell r="K156">
            <v>-1022590409.9608287</v>
          </cell>
          <cell r="M156">
            <v>-158248713.1105054</v>
          </cell>
          <cell r="N156">
            <v>0</v>
          </cell>
          <cell r="O156">
            <v>-11511180.882350445</v>
          </cell>
          <cell r="P156">
            <v>0</v>
          </cell>
          <cell r="Q156">
            <v>0</v>
          </cell>
          <cell r="R156">
            <v>0</v>
          </cell>
          <cell r="S156">
            <v>-169759893.99285585</v>
          </cell>
          <cell r="U156">
            <v>-130602387.74515408</v>
          </cell>
          <cell r="V156">
            <v>0</v>
          </cell>
          <cell r="W156">
            <v>-2279116.1307164645</v>
          </cell>
          <cell r="X156">
            <v>0</v>
          </cell>
          <cell r="Y156">
            <v>0</v>
          </cell>
          <cell r="Z156">
            <v>0</v>
          </cell>
          <cell r="AA156">
            <v>-132881503.87587054</v>
          </cell>
          <cell r="AC156">
            <v>-55816076.878518507</v>
          </cell>
          <cell r="AD156">
            <v>0</v>
          </cell>
          <cell r="AE156">
            <v>-240979.05630255575</v>
          </cell>
          <cell r="AF156">
            <v>0</v>
          </cell>
          <cell r="AG156">
            <v>0</v>
          </cell>
          <cell r="AH156">
            <v>0</v>
          </cell>
          <cell r="AI156">
            <v>-56057055.934821062</v>
          </cell>
          <cell r="AK156">
            <v>-43574833.771660067</v>
          </cell>
          <cell r="AL156">
            <v>0</v>
          </cell>
          <cell r="AM156">
            <v>-2842995.6880319864</v>
          </cell>
          <cell r="AN156">
            <v>0</v>
          </cell>
          <cell r="AO156">
            <v>0</v>
          </cell>
          <cell r="AP156">
            <v>0</v>
          </cell>
          <cell r="AQ156">
            <v>-46417829.459692053</v>
          </cell>
          <cell r="AS156">
            <v>-561008.79061080259</v>
          </cell>
          <cell r="AT156">
            <v>0</v>
          </cell>
          <cell r="AU156">
            <v>-9217.8877958739613</v>
          </cell>
          <cell r="AV156">
            <v>0</v>
          </cell>
          <cell r="AW156">
            <v>0</v>
          </cell>
          <cell r="AX156">
            <v>0</v>
          </cell>
          <cell r="AY156">
            <v>-570226.67840667651</v>
          </cell>
          <cell r="BA156">
            <v>-10968876.612603165</v>
          </cell>
          <cell r="BB156">
            <v>0</v>
          </cell>
          <cell r="BC156">
            <v>-918804.14483524207</v>
          </cell>
          <cell r="BD156">
            <v>0</v>
          </cell>
          <cell r="BE156">
            <v>0</v>
          </cell>
          <cell r="BF156">
            <v>0</v>
          </cell>
          <cell r="BG156">
            <v>-11887680.757438406</v>
          </cell>
          <cell r="BI156">
            <v>-18586731.937681675</v>
          </cell>
          <cell r="BJ156">
            <v>0</v>
          </cell>
          <cell r="BK156">
            <v>-185829.47368523726</v>
          </cell>
          <cell r="BL156">
            <v>0</v>
          </cell>
          <cell r="BM156">
            <v>0</v>
          </cell>
          <cell r="BN156">
            <v>0</v>
          </cell>
          <cell r="BO156">
            <v>-18772561.411366913</v>
          </cell>
          <cell r="BQ156">
            <v>-6433968.7629820993</v>
          </cell>
          <cell r="BR156">
            <v>0</v>
          </cell>
          <cell r="BS156">
            <v>-115399.66048185888</v>
          </cell>
          <cell r="BT156">
            <v>0</v>
          </cell>
          <cell r="BU156">
            <v>0</v>
          </cell>
          <cell r="BV156">
            <v>0</v>
          </cell>
          <cell r="BW156">
            <v>-6549368.4234639583</v>
          </cell>
          <cell r="BY156">
            <v>-3490002.4073321624</v>
          </cell>
          <cell r="BZ156">
            <v>0</v>
          </cell>
          <cell r="CA156">
            <v>-185792.45871956355</v>
          </cell>
          <cell r="CB156">
            <v>0</v>
          </cell>
          <cell r="CC156">
            <v>0</v>
          </cell>
          <cell r="CD156">
            <v>0</v>
          </cell>
          <cell r="CE156">
            <v>-3675794.866051726</v>
          </cell>
          <cell r="CG156">
            <v>-9160079.6322441734</v>
          </cell>
          <cell r="CH156">
            <v>0</v>
          </cell>
          <cell r="CI156">
            <v>-20006963.143007282</v>
          </cell>
          <cell r="CJ156">
            <v>0</v>
          </cell>
          <cell r="CK156">
            <v>0</v>
          </cell>
          <cell r="CL156">
            <v>0</v>
          </cell>
          <cell r="CM156">
            <v>-29167042.775251456</v>
          </cell>
          <cell r="CO156">
            <v>-420504.09717656596</v>
          </cell>
          <cell r="CP156">
            <v>0</v>
          </cell>
          <cell r="CQ156">
            <v>-2071.5640438791515</v>
          </cell>
          <cell r="CR156">
            <v>0</v>
          </cell>
          <cell r="CS156">
            <v>0</v>
          </cell>
          <cell r="CT156">
            <v>0</v>
          </cell>
          <cell r="CU156">
            <v>-422575.66122044512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E159">
            <v>-46861842.270844348</v>
          </cell>
          <cell r="F159">
            <v>-42932836.055720791</v>
          </cell>
          <cell r="G159">
            <v>-22894834.039076053</v>
          </cell>
          <cell r="H159">
            <v>0</v>
          </cell>
          <cell r="I159">
            <v>0</v>
          </cell>
          <cell r="J159">
            <v>0</v>
          </cell>
          <cell r="K159">
            <v>-112689512.36564121</v>
          </cell>
          <cell r="M159">
            <v>-8895158.8124331068</v>
          </cell>
          <cell r="N159">
            <v>-10908729.873759925</v>
          </cell>
          <cell r="O159">
            <v>-2594352.4537562821</v>
          </cell>
          <cell r="P159">
            <v>0</v>
          </cell>
          <cell r="Q159">
            <v>0</v>
          </cell>
          <cell r="R159">
            <v>0</v>
          </cell>
          <cell r="S159">
            <v>-22398241.139949314</v>
          </cell>
          <cell r="U159">
            <v>-7827065.2576478431</v>
          </cell>
          <cell r="V159">
            <v>-12131343.008322738</v>
          </cell>
          <cell r="W159">
            <v>-372172.41008555726</v>
          </cell>
          <cell r="X159">
            <v>0</v>
          </cell>
          <cell r="Y159">
            <v>0</v>
          </cell>
          <cell r="Z159">
            <v>0</v>
          </cell>
          <cell r="AA159">
            <v>-20330580.676056139</v>
          </cell>
          <cell r="AC159">
            <v>-3538856.9216049938</v>
          </cell>
          <cell r="AD159">
            <v>-7829154.1047348436</v>
          </cell>
          <cell r="AE159">
            <v>-196588.99571314896</v>
          </cell>
          <cell r="AF159">
            <v>0</v>
          </cell>
          <cell r="AG159">
            <v>0</v>
          </cell>
          <cell r="AH159">
            <v>0</v>
          </cell>
          <cell r="AI159">
            <v>-11564600.022052985</v>
          </cell>
          <cell r="AK159">
            <v>-2748721.5184857463</v>
          </cell>
          <cell r="AL159">
            <v>-5447077.5132923964</v>
          </cell>
          <cell r="AM159">
            <v>-443277.30084685714</v>
          </cell>
          <cell r="AN159">
            <v>0</v>
          </cell>
          <cell r="AO159">
            <v>0</v>
          </cell>
          <cell r="AP159">
            <v>0</v>
          </cell>
          <cell r="AQ159">
            <v>-8639076.3326249998</v>
          </cell>
          <cell r="AS159">
            <v>-27273.790171841811</v>
          </cell>
          <cell r="AT159">
            <v>-17199.73751134154</v>
          </cell>
          <cell r="AU159">
            <v>-845.46932933407538</v>
          </cell>
          <cell r="AV159">
            <v>0</v>
          </cell>
          <cell r="AW159">
            <v>0</v>
          </cell>
          <cell r="AX159">
            <v>0</v>
          </cell>
          <cell r="AY159">
            <v>-45318.997012517422</v>
          </cell>
          <cell r="BA159">
            <v>-526851.47823593707</v>
          </cell>
          <cell r="BB159">
            <v>-474704.40943528427</v>
          </cell>
          <cell r="BC159">
            <v>-87860.254083207677</v>
          </cell>
          <cell r="BD159">
            <v>0</v>
          </cell>
          <cell r="BE159">
            <v>0</v>
          </cell>
          <cell r="BF159">
            <v>0</v>
          </cell>
          <cell r="BG159">
            <v>-1089416.1417544289</v>
          </cell>
          <cell r="BI159">
            <v>-848084.44445463584</v>
          </cell>
          <cell r="BJ159">
            <v>-241492.47893007487</v>
          </cell>
          <cell r="BK159">
            <v>-38138.593399398596</v>
          </cell>
          <cell r="BL159">
            <v>0</v>
          </cell>
          <cell r="BM159">
            <v>0</v>
          </cell>
          <cell r="BN159">
            <v>0</v>
          </cell>
          <cell r="BO159">
            <v>-1127715.5167841092</v>
          </cell>
          <cell r="BQ159">
            <v>-492910.2835232651</v>
          </cell>
          <cell r="BR159">
            <v>-2357716.6184022897</v>
          </cell>
          <cell r="BS159">
            <v>-44380.227390261811</v>
          </cell>
          <cell r="BT159">
            <v>0</v>
          </cell>
          <cell r="BU159">
            <v>0</v>
          </cell>
          <cell r="BV159">
            <v>0</v>
          </cell>
          <cell r="BW159">
            <v>-2895007.1293158168</v>
          </cell>
          <cell r="BY159">
            <v>-225479.13814037456</v>
          </cell>
          <cell r="BZ159">
            <v>-1425268.6844205852</v>
          </cell>
          <cell r="CA159">
            <v>-77373.002630319359</v>
          </cell>
          <cell r="CB159">
            <v>0</v>
          </cell>
          <cell r="CC159">
            <v>0</v>
          </cell>
          <cell r="CD159">
            <v>0</v>
          </cell>
          <cell r="CE159">
            <v>-1728120.8251912792</v>
          </cell>
          <cell r="CG159">
            <v>-398281.59027308645</v>
          </cell>
          <cell r="CH159">
            <v>-283898.31021250528</v>
          </cell>
          <cell r="CI159">
            <v>-1856719.6185483241</v>
          </cell>
          <cell r="CJ159">
            <v>0</v>
          </cell>
          <cell r="CK159">
            <v>0</v>
          </cell>
          <cell r="CL159">
            <v>0</v>
          </cell>
          <cell r="CM159">
            <v>-2538899.5190339158</v>
          </cell>
          <cell r="CO159">
            <v>-24983.436701978339</v>
          </cell>
          <cell r="CP159">
            <v>-27784.774997329019</v>
          </cell>
          <cell r="CQ159">
            <v>-234.68258208355979</v>
          </cell>
          <cell r="CR159">
            <v>0</v>
          </cell>
          <cell r="CS159">
            <v>0</v>
          </cell>
          <cell r="CT159">
            <v>0</v>
          </cell>
          <cell r="CU159">
            <v>-53002.894281390916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E160">
            <v>4165954.3752149716</v>
          </cell>
          <cell r="F160">
            <v>3898275.2839443265</v>
          </cell>
          <cell r="G160">
            <v>552739.3277047663</v>
          </cell>
          <cell r="H160">
            <v>0</v>
          </cell>
          <cell r="I160">
            <v>0</v>
          </cell>
          <cell r="J160">
            <v>0</v>
          </cell>
          <cell r="K160">
            <v>8616968.9868640639</v>
          </cell>
          <cell r="M160">
            <v>791300.94403827505</v>
          </cell>
          <cell r="N160">
            <v>990506.00782374688</v>
          </cell>
          <cell r="O160">
            <v>72697.447666373249</v>
          </cell>
          <cell r="P160">
            <v>0</v>
          </cell>
          <cell r="Q160">
            <v>0</v>
          </cell>
          <cell r="R160">
            <v>0</v>
          </cell>
          <cell r="S160">
            <v>1854504.3995283952</v>
          </cell>
          <cell r="U160">
            <v>696859.61719349714</v>
          </cell>
          <cell r="V160">
            <v>1101518.5334837385</v>
          </cell>
          <cell r="W160">
            <v>17831.165557178079</v>
          </cell>
          <cell r="X160">
            <v>0</v>
          </cell>
          <cell r="Y160">
            <v>0</v>
          </cell>
          <cell r="Z160">
            <v>0</v>
          </cell>
          <cell r="AA160">
            <v>1816209.3162344138</v>
          </cell>
          <cell r="AC160">
            <v>315308.45182088122</v>
          </cell>
          <cell r="AD160">
            <v>710882.40947018215</v>
          </cell>
          <cell r="AE160">
            <v>2627.1128326446192</v>
          </cell>
          <cell r="AF160">
            <v>0</v>
          </cell>
          <cell r="AG160">
            <v>0</v>
          </cell>
          <cell r="AH160">
            <v>0</v>
          </cell>
          <cell r="AI160">
            <v>1028817.974123708</v>
          </cell>
          <cell r="AK160">
            <v>244788.86675217957</v>
          </cell>
          <cell r="AL160">
            <v>494591.31030239066</v>
          </cell>
          <cell r="AM160">
            <v>23361.514030800696</v>
          </cell>
          <cell r="AN160">
            <v>0</v>
          </cell>
          <cell r="AO160">
            <v>0</v>
          </cell>
          <cell r="AP160">
            <v>0</v>
          </cell>
          <cell r="AQ160">
            <v>762741.69108537096</v>
          </cell>
          <cell r="AS160">
            <v>2417.0238496261627</v>
          </cell>
          <cell r="AT160">
            <v>1561.7256578105446</v>
          </cell>
          <cell r="AU160">
            <v>73.259821150589161</v>
          </cell>
          <cell r="AV160">
            <v>0</v>
          </cell>
          <cell r="AW160">
            <v>0</v>
          </cell>
          <cell r="AX160">
            <v>0</v>
          </cell>
          <cell r="AY160">
            <v>4052.0093285872963</v>
          </cell>
          <cell r="BA160">
            <v>46689.18358335676</v>
          </cell>
          <cell r="BB160">
            <v>43102.870354970968</v>
          </cell>
          <cell r="BC160">
            <v>7317.327902249438</v>
          </cell>
          <cell r="BD160">
            <v>0</v>
          </cell>
          <cell r="BE160">
            <v>0</v>
          </cell>
          <cell r="BF160">
            <v>0</v>
          </cell>
          <cell r="BG160">
            <v>97109.381840577174</v>
          </cell>
          <cell r="BI160">
            <v>75397.528548303628</v>
          </cell>
          <cell r="BJ160">
            <v>23612.377902245869</v>
          </cell>
          <cell r="BK160">
            <v>1565.492709470705</v>
          </cell>
          <cell r="BL160">
            <v>0</v>
          </cell>
          <cell r="BM160">
            <v>0</v>
          </cell>
          <cell r="BN160">
            <v>0</v>
          </cell>
          <cell r="BO160">
            <v>100575.3991600202</v>
          </cell>
          <cell r="BQ160">
            <v>44088.665848602483</v>
          </cell>
          <cell r="BR160">
            <v>214079.22849852682</v>
          </cell>
          <cell r="BS160">
            <v>1059.0954055240759</v>
          </cell>
          <cell r="BT160">
            <v>0</v>
          </cell>
          <cell r="BU160">
            <v>0</v>
          </cell>
          <cell r="BV160">
            <v>0</v>
          </cell>
          <cell r="BW160">
            <v>259226.98975265338</v>
          </cell>
          <cell r="BY160">
            <v>21188.079780864093</v>
          </cell>
          <cell r="BZ160">
            <v>139358.30605523873</v>
          </cell>
          <cell r="CA160">
            <v>1730.0047115328289</v>
          </cell>
          <cell r="CB160">
            <v>0</v>
          </cell>
          <cell r="CC160">
            <v>0</v>
          </cell>
          <cell r="CD160">
            <v>0</v>
          </cell>
          <cell r="CE160">
            <v>162276.39054763564</v>
          </cell>
          <cell r="CG160">
            <v>35342.597775690047</v>
          </cell>
          <cell r="CH160">
            <v>25777.79311896865</v>
          </cell>
          <cell r="CI160">
            <v>90253.293187380637</v>
          </cell>
          <cell r="CJ160">
            <v>0</v>
          </cell>
          <cell r="CK160">
            <v>0</v>
          </cell>
          <cell r="CL160">
            <v>0</v>
          </cell>
          <cell r="CM160">
            <v>151373.68408203934</v>
          </cell>
          <cell r="CO160">
            <v>2222.3758241759847</v>
          </cell>
          <cell r="CP160">
            <v>2522.8405945851637</v>
          </cell>
          <cell r="CQ160">
            <v>16.651557777000061</v>
          </cell>
          <cell r="CR160">
            <v>0</v>
          </cell>
          <cell r="CS160">
            <v>0</v>
          </cell>
          <cell r="CT160">
            <v>0</v>
          </cell>
          <cell r="CU160">
            <v>4761.8679765381485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</row>
        <row r="172">
          <cell r="B172" t="str">
            <v>Sub-total</v>
          </cell>
          <cell r="C172">
            <v>-170240873.46917406</v>
          </cell>
          <cell r="E172">
            <v>-42695887.895629384</v>
          </cell>
          <cell r="F172">
            <v>-39034560.771776468</v>
          </cell>
          <cell r="G172">
            <v>-22342094.711371284</v>
          </cell>
          <cell r="H172">
            <v>0</v>
          </cell>
          <cell r="I172">
            <v>0</v>
          </cell>
          <cell r="J172">
            <v>0</v>
          </cell>
          <cell r="K172">
            <v>-104072543.37877713</v>
          </cell>
          <cell r="M172">
            <v>-8103857.8683948321</v>
          </cell>
          <cell r="N172">
            <v>-9918223.8659361769</v>
          </cell>
          <cell r="O172">
            <v>-2521655.006089909</v>
          </cell>
          <cell r="P172">
            <v>0</v>
          </cell>
          <cell r="Q172">
            <v>0</v>
          </cell>
          <cell r="R172">
            <v>0</v>
          </cell>
          <cell r="S172">
            <v>-20543736.740420915</v>
          </cell>
          <cell r="U172">
            <v>-7130205.6404543463</v>
          </cell>
          <cell r="V172">
            <v>-11029824.474839</v>
          </cell>
          <cell r="W172">
            <v>-354341.24452837912</v>
          </cell>
          <cell r="X172">
            <v>0</v>
          </cell>
          <cell r="Y172">
            <v>0</v>
          </cell>
          <cell r="Z172">
            <v>0</v>
          </cell>
          <cell r="AA172">
            <v>-18514371.359821726</v>
          </cell>
          <cell r="AC172">
            <v>-3223548.4697841122</v>
          </cell>
          <cell r="AD172">
            <v>-7118271.6952646617</v>
          </cell>
          <cell r="AE172">
            <v>-193961.88288050433</v>
          </cell>
          <cell r="AF172">
            <v>0</v>
          </cell>
          <cell r="AG172">
            <v>0</v>
          </cell>
          <cell r="AH172">
            <v>0</v>
          </cell>
          <cell r="AI172">
            <v>-10535782.04792928</v>
          </cell>
          <cell r="AK172">
            <v>-2503932.6517335665</v>
          </cell>
          <cell r="AL172">
            <v>-4952486.2029900057</v>
          </cell>
          <cell r="AM172">
            <v>-419915.78681605641</v>
          </cell>
          <cell r="AN172">
            <v>0</v>
          </cell>
          <cell r="AO172">
            <v>0</v>
          </cell>
          <cell r="AP172">
            <v>0</v>
          </cell>
          <cell r="AQ172">
            <v>-7876334.6415396295</v>
          </cell>
          <cell r="AS172">
            <v>-24856.766322215648</v>
          </cell>
          <cell r="AT172">
            <v>-15638.011853530998</v>
          </cell>
          <cell r="AU172">
            <v>-772.20950818348615</v>
          </cell>
          <cell r="AV172">
            <v>0</v>
          </cell>
          <cell r="AW172">
            <v>0</v>
          </cell>
          <cell r="AX172">
            <v>0</v>
          </cell>
          <cell r="AY172">
            <v>-41266.987683930129</v>
          </cell>
          <cell r="BA172">
            <v>-480162.29465258028</v>
          </cell>
          <cell r="BB172">
            <v>-431601.53908031323</v>
          </cell>
          <cell r="BC172">
            <v>-80542.926180958239</v>
          </cell>
          <cell r="BD172">
            <v>0</v>
          </cell>
          <cell r="BE172">
            <v>0</v>
          </cell>
          <cell r="BF172">
            <v>0</v>
          </cell>
          <cell r="BG172">
            <v>-992306.75991385174</v>
          </cell>
          <cell r="BI172">
            <v>-772686.9159063322</v>
          </cell>
          <cell r="BJ172">
            <v>-217880.10102782902</v>
          </cell>
          <cell r="BK172">
            <v>-36573.100689927887</v>
          </cell>
          <cell r="BL172">
            <v>0</v>
          </cell>
          <cell r="BM172">
            <v>0</v>
          </cell>
          <cell r="BN172">
            <v>0</v>
          </cell>
          <cell r="BO172">
            <v>-1027140.1176240891</v>
          </cell>
          <cell r="BQ172">
            <v>-448821.61767466262</v>
          </cell>
          <cell r="BR172">
            <v>-2143637.3899037628</v>
          </cell>
          <cell r="BS172">
            <v>-43321.131984737731</v>
          </cell>
          <cell r="BT172">
            <v>0</v>
          </cell>
          <cell r="BU172">
            <v>0</v>
          </cell>
          <cell r="BV172">
            <v>0</v>
          </cell>
          <cell r="BW172">
            <v>-2635780.1395631633</v>
          </cell>
          <cell r="BY172">
            <v>-204291.05835951044</v>
          </cell>
          <cell r="BZ172">
            <v>-1285910.3783653465</v>
          </cell>
          <cell r="CA172">
            <v>-75642.997918786539</v>
          </cell>
          <cell r="CB172">
            <v>0</v>
          </cell>
          <cell r="CC172">
            <v>0</v>
          </cell>
          <cell r="CD172">
            <v>0</v>
          </cell>
          <cell r="CE172">
            <v>-1565844.4346436434</v>
          </cell>
          <cell r="CG172">
            <v>-362938.99249739642</v>
          </cell>
          <cell r="CH172">
            <v>-258120.51709353662</v>
          </cell>
          <cell r="CI172">
            <v>-1766466.3253609436</v>
          </cell>
          <cell r="CJ172">
            <v>0</v>
          </cell>
          <cell r="CK172">
            <v>0</v>
          </cell>
          <cell r="CL172">
            <v>0</v>
          </cell>
          <cell r="CM172">
            <v>-2387525.8349518767</v>
          </cell>
          <cell r="CO172">
            <v>-22761.060877802352</v>
          </cell>
          <cell r="CP172">
            <v>-25261.934402743856</v>
          </cell>
          <cell r="CQ172">
            <v>-218.03102430655971</v>
          </cell>
          <cell r="CR172">
            <v>0</v>
          </cell>
          <cell r="CS172">
            <v>0</v>
          </cell>
          <cell r="CT172">
            <v>0</v>
          </cell>
          <cell r="CU172">
            <v>-48241.02630485277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</row>
        <row r="174">
          <cell r="B174" t="str">
            <v>TOTAL ACCUMULATED RESERVE FOR DEPRECIATION</v>
          </cell>
          <cell r="C174">
            <v>-4292153131.7526517</v>
          </cell>
          <cell r="E174">
            <v>-1120606920.7995868</v>
          </cell>
          <cell r="F174">
            <v>-1195283762.0948882</v>
          </cell>
          <cell r="G174">
            <v>-190741286.14523202</v>
          </cell>
          <cell r="H174">
            <v>0</v>
          </cell>
          <cell r="I174">
            <v>0</v>
          </cell>
          <cell r="J174">
            <v>0</v>
          </cell>
          <cell r="K174">
            <v>-2506631969.0397072</v>
          </cell>
          <cell r="M174">
            <v>-211093312.04728687</v>
          </cell>
          <cell r="N174">
            <v>-303707578.65289479</v>
          </cell>
          <cell r="O174">
            <v>-16408790.96540645</v>
          </cell>
          <cell r="P174">
            <v>0</v>
          </cell>
          <cell r="Q174">
            <v>0</v>
          </cell>
          <cell r="R174">
            <v>0</v>
          </cell>
          <cell r="S174">
            <v>-531209681.66558814</v>
          </cell>
          <cell r="U174">
            <v>-183793002.01504248</v>
          </cell>
          <cell r="V174">
            <v>-337746085.33738708</v>
          </cell>
          <cell r="W174">
            <v>-2994214.3514030711</v>
          </cell>
          <cell r="X174">
            <v>0</v>
          </cell>
          <cell r="Y174">
            <v>0</v>
          </cell>
          <cell r="Z174">
            <v>0</v>
          </cell>
          <cell r="AA174">
            <v>-524533301.70383263</v>
          </cell>
          <cell r="AC174">
            <v>-82621735.75998576</v>
          </cell>
          <cell r="AD174">
            <v>-217969778.66038603</v>
          </cell>
          <cell r="AE174">
            <v>-607228.31137781637</v>
          </cell>
          <cell r="AF174">
            <v>0</v>
          </cell>
          <cell r="AG174">
            <v>0</v>
          </cell>
          <cell r="AH174">
            <v>0</v>
          </cell>
          <cell r="AI174">
            <v>-301198742.73174959</v>
          </cell>
          <cell r="AK174">
            <v>-63006111.943581395</v>
          </cell>
          <cell r="AL174">
            <v>-151650901.74943244</v>
          </cell>
          <cell r="AM174">
            <v>-3698305.6503077997</v>
          </cell>
          <cell r="AN174">
            <v>0</v>
          </cell>
          <cell r="AO174">
            <v>0</v>
          </cell>
          <cell r="AP174">
            <v>0</v>
          </cell>
          <cell r="AQ174">
            <v>-218355319.34332165</v>
          </cell>
          <cell r="AS174">
            <v>-615766.90553240827</v>
          </cell>
          <cell r="AT174">
            <v>-478854.15566115314</v>
          </cell>
          <cell r="AU174">
            <v>-10897.748744494673</v>
          </cell>
          <cell r="AV174">
            <v>0</v>
          </cell>
          <cell r="AW174">
            <v>0</v>
          </cell>
          <cell r="AX174">
            <v>0</v>
          </cell>
          <cell r="AY174">
            <v>-1105518.8099380562</v>
          </cell>
          <cell r="BA174">
            <v>-12017430.342709543</v>
          </cell>
          <cell r="BB174">
            <v>-13216142.340478621</v>
          </cell>
          <cell r="BC174">
            <v>-1092873.5521795142</v>
          </cell>
          <cell r="BD174">
            <v>0</v>
          </cell>
          <cell r="BE174">
            <v>0</v>
          </cell>
          <cell r="BF174">
            <v>0</v>
          </cell>
          <cell r="BG174">
            <v>-26326446.235367678</v>
          </cell>
          <cell r="BI174">
            <v>-20752877.381078254</v>
          </cell>
          <cell r="BJ174">
            <v>-4870802.6197426748</v>
          </cell>
          <cell r="BK174">
            <v>-258667.1279737849</v>
          </cell>
          <cell r="BL174">
            <v>0</v>
          </cell>
          <cell r="BM174">
            <v>0</v>
          </cell>
          <cell r="BN174">
            <v>0</v>
          </cell>
          <cell r="BO174">
            <v>-25882347.128794711</v>
          </cell>
          <cell r="BQ174">
            <v>-12156831.235313769</v>
          </cell>
          <cell r="BR174">
            <v>-65640676.19339139</v>
          </cell>
          <cell r="BS174">
            <v>-198868.64185839807</v>
          </cell>
          <cell r="BT174">
            <v>0</v>
          </cell>
          <cell r="BU174">
            <v>0</v>
          </cell>
          <cell r="BV174">
            <v>0</v>
          </cell>
          <cell r="BW174">
            <v>-77996376.070563555</v>
          </cell>
          <cell r="BY174">
            <v>-6508932.2433353877</v>
          </cell>
          <cell r="BZ174">
            <v>-28747075.158076145</v>
          </cell>
          <cell r="CA174">
            <v>-331116.43646142312</v>
          </cell>
          <cell r="CB174">
            <v>0</v>
          </cell>
          <cell r="CC174">
            <v>0</v>
          </cell>
          <cell r="CD174">
            <v>0</v>
          </cell>
          <cell r="CE174">
            <v>-35587123.83787296</v>
          </cell>
          <cell r="CG174">
            <v>-10502010.177827226</v>
          </cell>
          <cell r="CH174">
            <v>-7903951.1818592781</v>
          </cell>
          <cell r="CI174">
            <v>-23576685.451085296</v>
          </cell>
          <cell r="CJ174">
            <v>0</v>
          </cell>
          <cell r="CK174">
            <v>0</v>
          </cell>
          <cell r="CL174">
            <v>0</v>
          </cell>
          <cell r="CM174">
            <v>-41982646.810771801</v>
          </cell>
          <cell r="CO174">
            <v>-567576.86255117739</v>
          </cell>
          <cell r="CP174">
            <v>-773549.88486352528</v>
          </cell>
          <cell r="CQ174">
            <v>-2531.6277297698521</v>
          </cell>
          <cell r="CR174">
            <v>0</v>
          </cell>
          <cell r="CS174">
            <v>0</v>
          </cell>
          <cell r="CT174">
            <v>0</v>
          </cell>
          <cell r="CU174">
            <v>-1343658.3751444723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</row>
        <row r="185">
          <cell r="B185" t="str">
            <v>Sub-total</v>
          </cell>
          <cell r="C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E188">
            <v>38385362.822908357</v>
          </cell>
          <cell r="F188">
            <v>35959327.368866913</v>
          </cell>
          <cell r="G188">
            <v>5436688.4784517912</v>
          </cell>
          <cell r="H188">
            <v>0</v>
          </cell>
          <cell r="I188">
            <v>0</v>
          </cell>
          <cell r="J188">
            <v>0</v>
          </cell>
          <cell r="K188">
            <v>79781378.670227051</v>
          </cell>
          <cell r="M188">
            <v>7291335.9170426708</v>
          </cell>
          <cell r="N188">
            <v>9136843.1426230334</v>
          </cell>
          <cell r="O188">
            <v>706424.39862425264</v>
          </cell>
          <cell r="P188">
            <v>0</v>
          </cell>
          <cell r="Q188">
            <v>0</v>
          </cell>
          <cell r="R188">
            <v>0</v>
          </cell>
          <cell r="S188">
            <v>17134603.458289959</v>
          </cell>
          <cell r="U188">
            <v>6421377.2712091915</v>
          </cell>
          <cell r="V188">
            <v>10160869.272510218</v>
          </cell>
          <cell r="W188">
            <v>167807.86532359538</v>
          </cell>
          <cell r="X188">
            <v>0</v>
          </cell>
          <cell r="Y188">
            <v>0</v>
          </cell>
          <cell r="Z188">
            <v>0</v>
          </cell>
          <cell r="AA188">
            <v>16750054.409043005</v>
          </cell>
          <cell r="AC188">
            <v>2905590.3762065917</v>
          </cell>
          <cell r="AD188">
            <v>6557477.7102560988</v>
          </cell>
          <cell r="AE188">
            <v>27655.243572005336</v>
          </cell>
          <cell r="AF188">
            <v>0</v>
          </cell>
          <cell r="AG188">
            <v>0</v>
          </cell>
          <cell r="AH188">
            <v>0</v>
          </cell>
          <cell r="AI188">
            <v>9490723.3300346974</v>
          </cell>
          <cell r="AK188">
            <v>2255693.7232680283</v>
          </cell>
          <cell r="AL188">
            <v>4562317.8317374336</v>
          </cell>
          <cell r="AM188">
            <v>218936.90992923779</v>
          </cell>
          <cell r="AN188">
            <v>0</v>
          </cell>
          <cell r="AO188">
            <v>0</v>
          </cell>
          <cell r="AP188">
            <v>0</v>
          </cell>
          <cell r="AQ188">
            <v>7036948.4649346992</v>
          </cell>
          <cell r="AS188">
            <v>22267.200756683844</v>
          </cell>
          <cell r="AT188">
            <v>14406.012941381194</v>
          </cell>
          <cell r="AU188">
            <v>675.30528293091368</v>
          </cell>
          <cell r="AV188">
            <v>0</v>
          </cell>
          <cell r="AW188">
            <v>0</v>
          </cell>
          <cell r="AX188">
            <v>0</v>
          </cell>
          <cell r="AY188">
            <v>37348.518980995956</v>
          </cell>
          <cell r="BA188">
            <v>430130.86579024961</v>
          </cell>
          <cell r="BB188">
            <v>397598.96691132861</v>
          </cell>
          <cell r="BC188">
            <v>67521.342856268704</v>
          </cell>
          <cell r="BD188">
            <v>0</v>
          </cell>
          <cell r="BE188">
            <v>0</v>
          </cell>
          <cell r="BF188">
            <v>0</v>
          </cell>
          <cell r="BG188">
            <v>895251.17555784702</v>
          </cell>
          <cell r="BI188">
            <v>694294.47689970152</v>
          </cell>
          <cell r="BJ188">
            <v>214630.1643695751</v>
          </cell>
          <cell r="BK188">
            <v>14845.736840301011</v>
          </cell>
          <cell r="BL188">
            <v>0</v>
          </cell>
          <cell r="BM188">
            <v>0</v>
          </cell>
          <cell r="BN188">
            <v>0</v>
          </cell>
          <cell r="BO188">
            <v>923770.37810957758</v>
          </cell>
          <cell r="BQ188">
            <v>406356.91842547042</v>
          </cell>
          <cell r="BR188">
            <v>1974756.6551184929</v>
          </cell>
          <cell r="BS188">
            <v>10427.740240690204</v>
          </cell>
          <cell r="BT188">
            <v>0</v>
          </cell>
          <cell r="BU188">
            <v>0</v>
          </cell>
          <cell r="BV188">
            <v>0</v>
          </cell>
          <cell r="BW188">
            <v>2391541.3137846538</v>
          </cell>
          <cell r="BY188">
            <v>193615.16547709558</v>
          </cell>
          <cell r="BZ188">
            <v>1266729.5203697605</v>
          </cell>
          <cell r="CA188">
            <v>17134.345903236201</v>
          </cell>
          <cell r="CB188">
            <v>0</v>
          </cell>
          <cell r="CC188">
            <v>0</v>
          </cell>
          <cell r="CD188">
            <v>0</v>
          </cell>
          <cell r="CE188">
            <v>1477479.0317500923</v>
          </cell>
          <cell r="CG188">
            <v>325620.07895055588</v>
          </cell>
          <cell r="CH188">
            <v>237785.18295763255</v>
          </cell>
          <cell r="CI188">
            <v>848808.09976258257</v>
          </cell>
          <cell r="CJ188">
            <v>0</v>
          </cell>
          <cell r="CK188">
            <v>0</v>
          </cell>
          <cell r="CL188">
            <v>0</v>
          </cell>
          <cell r="CM188">
            <v>1412213.3616707711</v>
          </cell>
          <cell r="CO188">
            <v>20477.730475210126</v>
          </cell>
          <cell r="CP188">
            <v>23271.740508885621</v>
          </cell>
          <cell r="CQ188">
            <v>154.37240269433062</v>
          </cell>
          <cell r="CR188">
            <v>0</v>
          </cell>
          <cell r="CS188">
            <v>0</v>
          </cell>
          <cell r="CT188">
            <v>0</v>
          </cell>
          <cell r="CU188">
            <v>43903.843386790082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</row>
        <row r="204">
          <cell r="B204" t="str">
            <v>Sub-total</v>
          </cell>
          <cell r="C204">
            <v>137375215.95577019</v>
          </cell>
          <cell r="E204">
            <v>38385362.822908357</v>
          </cell>
          <cell r="F204">
            <v>35959327.368866913</v>
          </cell>
          <cell r="G204">
            <v>5436688.4784517912</v>
          </cell>
          <cell r="H204">
            <v>0</v>
          </cell>
          <cell r="I204">
            <v>0</v>
          </cell>
          <cell r="J204">
            <v>0</v>
          </cell>
          <cell r="K204">
            <v>79781378.670227051</v>
          </cell>
          <cell r="M204">
            <v>7291335.9170426708</v>
          </cell>
          <cell r="N204">
            <v>9136843.1426230334</v>
          </cell>
          <cell r="O204">
            <v>706424.39862425264</v>
          </cell>
          <cell r="P204">
            <v>0</v>
          </cell>
          <cell r="Q204">
            <v>0</v>
          </cell>
          <cell r="R204">
            <v>0</v>
          </cell>
          <cell r="S204">
            <v>17134603.458289959</v>
          </cell>
          <cell r="U204">
            <v>6421377.2712091915</v>
          </cell>
          <cell r="V204">
            <v>10160869.272510218</v>
          </cell>
          <cell r="W204">
            <v>167807.86532359538</v>
          </cell>
          <cell r="X204">
            <v>0</v>
          </cell>
          <cell r="Y204">
            <v>0</v>
          </cell>
          <cell r="Z204">
            <v>0</v>
          </cell>
          <cell r="AA204">
            <v>16750054.409043005</v>
          </cell>
          <cell r="AC204">
            <v>2905590.3762065917</v>
          </cell>
          <cell r="AD204">
            <v>6557477.7102560988</v>
          </cell>
          <cell r="AE204">
            <v>27655.243572005336</v>
          </cell>
          <cell r="AF204">
            <v>0</v>
          </cell>
          <cell r="AG204">
            <v>0</v>
          </cell>
          <cell r="AH204">
            <v>0</v>
          </cell>
          <cell r="AI204">
            <v>9490723.3300346974</v>
          </cell>
          <cell r="AK204">
            <v>2255693.7232680283</v>
          </cell>
          <cell r="AL204">
            <v>4562317.8317374336</v>
          </cell>
          <cell r="AM204">
            <v>218936.90992923779</v>
          </cell>
          <cell r="AN204">
            <v>0</v>
          </cell>
          <cell r="AO204">
            <v>0</v>
          </cell>
          <cell r="AP204">
            <v>0</v>
          </cell>
          <cell r="AQ204">
            <v>7036948.4649346992</v>
          </cell>
          <cell r="AS204">
            <v>22267.200756683844</v>
          </cell>
          <cell r="AT204">
            <v>14406.012941381194</v>
          </cell>
          <cell r="AU204">
            <v>675.30528293091368</v>
          </cell>
          <cell r="AV204">
            <v>0</v>
          </cell>
          <cell r="AW204">
            <v>0</v>
          </cell>
          <cell r="AX204">
            <v>0</v>
          </cell>
          <cell r="AY204">
            <v>37348.518980995956</v>
          </cell>
          <cell r="BA204">
            <v>430130.86579024961</v>
          </cell>
          <cell r="BB204">
            <v>397598.96691132861</v>
          </cell>
          <cell r="BC204">
            <v>67521.342856268704</v>
          </cell>
          <cell r="BD204">
            <v>0</v>
          </cell>
          <cell r="BE204">
            <v>0</v>
          </cell>
          <cell r="BF204">
            <v>0</v>
          </cell>
          <cell r="BG204">
            <v>895251.17555784702</v>
          </cell>
          <cell r="BI204">
            <v>694294.47689970152</v>
          </cell>
          <cell r="BJ204">
            <v>214630.1643695751</v>
          </cell>
          <cell r="BK204">
            <v>14845.736840301011</v>
          </cell>
          <cell r="BL204">
            <v>0</v>
          </cell>
          <cell r="BM204">
            <v>0</v>
          </cell>
          <cell r="BN204">
            <v>0</v>
          </cell>
          <cell r="BO204">
            <v>923770.37810957758</v>
          </cell>
          <cell r="BQ204">
            <v>406356.91842547042</v>
          </cell>
          <cell r="BR204">
            <v>1974756.6551184929</v>
          </cell>
          <cell r="BS204">
            <v>10427.740240690204</v>
          </cell>
          <cell r="BT204">
            <v>0</v>
          </cell>
          <cell r="BU204">
            <v>0</v>
          </cell>
          <cell r="BV204">
            <v>0</v>
          </cell>
          <cell r="BW204">
            <v>2391541.3137846538</v>
          </cell>
          <cell r="BY204">
            <v>193615.16547709558</v>
          </cell>
          <cell r="BZ204">
            <v>1266729.5203697605</v>
          </cell>
          <cell r="CA204">
            <v>17134.345903236201</v>
          </cell>
          <cell r="CB204">
            <v>0</v>
          </cell>
          <cell r="CC204">
            <v>0</v>
          </cell>
          <cell r="CD204">
            <v>0</v>
          </cell>
          <cell r="CE204">
            <v>1477479.0317500923</v>
          </cell>
          <cell r="CG204">
            <v>325620.07895055588</v>
          </cell>
          <cell r="CH204">
            <v>237785.18295763255</v>
          </cell>
          <cell r="CI204">
            <v>848808.09976258257</v>
          </cell>
          <cell r="CJ204">
            <v>0</v>
          </cell>
          <cell r="CK204">
            <v>0</v>
          </cell>
          <cell r="CL204">
            <v>0</v>
          </cell>
          <cell r="CM204">
            <v>1412213.3616707711</v>
          </cell>
          <cell r="CO204">
            <v>20477.730475210126</v>
          </cell>
          <cell r="CP204">
            <v>23271.740508885621</v>
          </cell>
          <cell r="CQ204">
            <v>154.37240269433062</v>
          </cell>
          <cell r="CR204">
            <v>0</v>
          </cell>
          <cell r="CS204">
            <v>0</v>
          </cell>
          <cell r="CT204">
            <v>0</v>
          </cell>
          <cell r="CU204">
            <v>43903.843386790082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E207">
            <v>12040394.556169249</v>
          </cell>
          <cell r="F207">
            <v>87998739.571074873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100039134.12724411</v>
          </cell>
          <cell r="M207">
            <v>2775948.9954893915</v>
          </cell>
          <cell r="N207">
            <v>22359447.159892209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25135396.155381601</v>
          </cell>
          <cell r="U207">
            <v>2971203.7187367831</v>
          </cell>
          <cell r="V207">
            <v>24865417.524508558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27836621.243245341</v>
          </cell>
          <cell r="AC207">
            <v>1561123.4774622645</v>
          </cell>
          <cell r="AD207">
            <v>16047290.52211239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17608413.999574654</v>
          </cell>
          <cell r="AK207">
            <v>1102812.9459494837</v>
          </cell>
          <cell r="AL207">
            <v>11164786.665701864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12267599.611651348</v>
          </cell>
          <cell r="AS207">
            <v>37.687865623825054</v>
          </cell>
          <cell r="AT207">
            <v>35254.023749724096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35291.711615347922</v>
          </cell>
          <cell r="BA207">
            <v>0</v>
          </cell>
          <cell r="BB207">
            <v>972993.94908178167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972993.94908178167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Q207">
            <v>374578.92100567691</v>
          </cell>
          <cell r="BR207">
            <v>4832573.613723156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5207152.5347288325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G207">
            <v>43388.300183817992</v>
          </cell>
          <cell r="CH207">
            <v>581901.77403222211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625290.07421604008</v>
          </cell>
          <cell r="CO207">
            <v>7690.0812398221851</v>
          </cell>
          <cell r="CP207">
            <v>56950.003858528464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64640.085098350646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E208">
            <v>17949.013952772155</v>
          </cell>
          <cell r="F208">
            <v>131182.62836148404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149131.6423142562</v>
          </cell>
          <cell r="M208">
            <v>4138.1988787645969</v>
          </cell>
          <cell r="N208">
            <v>33331.966587718161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37470.165466482758</v>
          </cell>
          <cell r="U208">
            <v>4429.2715454918171</v>
          </cell>
          <cell r="V208">
            <v>37067.699401946054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41496.970947437869</v>
          </cell>
          <cell r="AC208">
            <v>2327.2183439049495</v>
          </cell>
          <cell r="AD208">
            <v>23922.226148145743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26249.444492050694</v>
          </cell>
          <cell r="AK208">
            <v>1643.9996930169373</v>
          </cell>
          <cell r="AL208">
            <v>16643.716342312724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18287.71603532966</v>
          </cell>
          <cell r="AS208">
            <v>5.6182546408799688E-2</v>
          </cell>
          <cell r="AT208">
            <v>52.554337918348196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52.610520464756995</v>
          </cell>
          <cell r="BA208">
            <v>0</v>
          </cell>
          <cell r="BB208">
            <v>1450.4742254549658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1450.4742254549658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Q208">
            <v>558.39717279865567</v>
          </cell>
          <cell r="BR208">
            <v>7204.0771434746493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7762.4743162733048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G208">
            <v>64.680372537076579</v>
          </cell>
          <cell r="CH208">
            <v>867.46019929186184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932.14057182893839</v>
          </cell>
          <cell r="CO208">
            <v>11.463858167405022</v>
          </cell>
          <cell r="CP208">
            <v>84.897252253532102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96.361110420937123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E209">
            <v>-2161253.8502813485</v>
          </cell>
          <cell r="F209">
            <v>0</v>
          </cell>
          <cell r="G209">
            <v>-285402.75721942738</v>
          </cell>
          <cell r="H209">
            <v>0</v>
          </cell>
          <cell r="I209">
            <v>0</v>
          </cell>
          <cell r="J209">
            <v>0</v>
          </cell>
          <cell r="K209">
            <v>-2446656.6075007757</v>
          </cell>
          <cell r="M209">
            <v>-397547.21213235887</v>
          </cell>
          <cell r="N209">
            <v>0</v>
          </cell>
          <cell r="O209">
            <v>-38631.151496005288</v>
          </cell>
          <cell r="P209">
            <v>0</v>
          </cell>
          <cell r="Q209">
            <v>0</v>
          </cell>
          <cell r="R209">
            <v>0</v>
          </cell>
          <cell r="S209">
            <v>-436178.36362836417</v>
          </cell>
          <cell r="U209">
            <v>-336130.55015916942</v>
          </cell>
          <cell r="V209">
            <v>0</v>
          </cell>
          <cell r="W209">
            <v>-10168.989762086585</v>
          </cell>
          <cell r="X209">
            <v>0</v>
          </cell>
          <cell r="Y209">
            <v>0</v>
          </cell>
          <cell r="Z209">
            <v>0</v>
          </cell>
          <cell r="AA209">
            <v>-346299.53992125602</v>
          </cell>
          <cell r="AC209">
            <v>-146339.06161751092</v>
          </cell>
          <cell r="AD209">
            <v>0</v>
          </cell>
          <cell r="AE209">
            <v>-1126.0431824239072</v>
          </cell>
          <cell r="AF209">
            <v>0</v>
          </cell>
          <cell r="AG209">
            <v>0</v>
          </cell>
          <cell r="AH209">
            <v>0</v>
          </cell>
          <cell r="AI209">
            <v>-147465.10479993484</v>
          </cell>
          <cell r="AK209">
            <v>-116505.96143660579</v>
          </cell>
          <cell r="AL209">
            <v>0</v>
          </cell>
          <cell r="AM209">
            <v>-13439.28372042201</v>
          </cell>
          <cell r="AN209">
            <v>0</v>
          </cell>
          <cell r="AO209">
            <v>0</v>
          </cell>
          <cell r="AP209">
            <v>0</v>
          </cell>
          <cell r="AQ209">
            <v>-129945.24515702781</v>
          </cell>
          <cell r="AS209">
            <v>-1438.255321491305</v>
          </cell>
          <cell r="AT209">
            <v>0</v>
          </cell>
          <cell r="AU209">
            <v>-43.574392290943173</v>
          </cell>
          <cell r="AV209">
            <v>0</v>
          </cell>
          <cell r="AW209">
            <v>0</v>
          </cell>
          <cell r="AX209">
            <v>0</v>
          </cell>
          <cell r="AY209">
            <v>-1481.8297137822483</v>
          </cell>
          <cell r="BA209">
            <v>-27801.814647737425</v>
          </cell>
          <cell r="BB209">
            <v>0</v>
          </cell>
          <cell r="BC209">
            <v>-4343.3303954422345</v>
          </cell>
          <cell r="BD209">
            <v>0</v>
          </cell>
          <cell r="BE209">
            <v>0</v>
          </cell>
          <cell r="BF209">
            <v>0</v>
          </cell>
          <cell r="BG209">
            <v>-32145.145043179658</v>
          </cell>
          <cell r="BI209">
            <v>-43364.919634804712</v>
          </cell>
          <cell r="BJ209">
            <v>0</v>
          </cell>
          <cell r="BK209">
            <v>-878.44488508577069</v>
          </cell>
          <cell r="BL209">
            <v>0</v>
          </cell>
          <cell r="BM209">
            <v>0</v>
          </cell>
          <cell r="BN209">
            <v>0</v>
          </cell>
          <cell r="BO209">
            <v>-44243.364519890485</v>
          </cell>
          <cell r="BQ209">
            <v>-16315.776448270932</v>
          </cell>
          <cell r="BR209">
            <v>0</v>
          </cell>
          <cell r="BS209">
            <v>-545.51218103663348</v>
          </cell>
          <cell r="BT209">
            <v>0</v>
          </cell>
          <cell r="BU209">
            <v>0</v>
          </cell>
          <cell r="BV209">
            <v>0</v>
          </cell>
          <cell r="BW209">
            <v>-16861.288629307564</v>
          </cell>
          <cell r="BY209">
            <v>-4947.3785103848249</v>
          </cell>
          <cell r="BZ209">
            <v>0</v>
          </cell>
          <cell r="CA209">
            <v>-878.26990957395935</v>
          </cell>
          <cell r="CB209">
            <v>0</v>
          </cell>
          <cell r="CC209">
            <v>0</v>
          </cell>
          <cell r="CD209">
            <v>0</v>
          </cell>
          <cell r="CE209">
            <v>-5825.648419958784</v>
          </cell>
          <cell r="CG209">
            <v>-19894.225578905327</v>
          </cell>
          <cell r="CH209">
            <v>0</v>
          </cell>
          <cell r="CI209">
            <v>-51541.842386723933</v>
          </cell>
          <cell r="CJ209">
            <v>0</v>
          </cell>
          <cell r="CK209">
            <v>0</v>
          </cell>
          <cell r="CL209">
            <v>0</v>
          </cell>
          <cell r="CM209">
            <v>-71436.067965629263</v>
          </cell>
          <cell r="CO209">
            <v>-1119.3322999183026</v>
          </cell>
          <cell r="CP209">
            <v>0</v>
          </cell>
          <cell r="CQ209">
            <v>-9.7926061048614024</v>
          </cell>
          <cell r="CR209">
            <v>0</v>
          </cell>
          <cell r="CS209">
            <v>0</v>
          </cell>
          <cell r="CT209">
            <v>0</v>
          </cell>
          <cell r="CU209">
            <v>-1129.1249060231639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E210">
            <v>17344765.550497055</v>
          </cell>
          <cell r="F210">
            <v>15890539.930132084</v>
          </cell>
          <cell r="G210">
            <v>8473963.239221124</v>
          </cell>
          <cell r="H210">
            <v>0</v>
          </cell>
          <cell r="I210">
            <v>0</v>
          </cell>
          <cell r="J210">
            <v>0</v>
          </cell>
          <cell r="K210">
            <v>41709268.719850264</v>
          </cell>
          <cell r="M210">
            <v>3292325.6248523532</v>
          </cell>
          <cell r="N210">
            <v>4037599.7388345967</v>
          </cell>
          <cell r="O210">
            <v>960236.15131656395</v>
          </cell>
          <cell r="P210">
            <v>0</v>
          </cell>
          <cell r="Q210">
            <v>0</v>
          </cell>
          <cell r="R210">
            <v>0</v>
          </cell>
          <cell r="S210">
            <v>8290161.5150035135</v>
          </cell>
          <cell r="U210">
            <v>2896996.9011825738</v>
          </cell>
          <cell r="V210">
            <v>4490120.1082939906</v>
          </cell>
          <cell r="W210">
            <v>137750.52120205783</v>
          </cell>
          <cell r="X210">
            <v>0</v>
          </cell>
          <cell r="Y210">
            <v>0</v>
          </cell>
          <cell r="Z210">
            <v>0</v>
          </cell>
          <cell r="AA210">
            <v>7524867.5306786224</v>
          </cell>
          <cell r="AC210">
            <v>1309821.3951392395</v>
          </cell>
          <cell r="AD210">
            <v>2897770.0368776126</v>
          </cell>
          <cell r="AE210">
            <v>72762.611865425511</v>
          </cell>
          <cell r="AF210">
            <v>0</v>
          </cell>
          <cell r="AG210">
            <v>0</v>
          </cell>
          <cell r="AH210">
            <v>0</v>
          </cell>
          <cell r="AI210">
            <v>4280354.0438822778</v>
          </cell>
          <cell r="AK210">
            <v>1017372.087639919</v>
          </cell>
          <cell r="AL210">
            <v>2016102.6076907329</v>
          </cell>
          <cell r="AM210">
            <v>164068.25861879106</v>
          </cell>
          <cell r="AN210">
            <v>0</v>
          </cell>
          <cell r="AO210">
            <v>0</v>
          </cell>
          <cell r="AP210">
            <v>0</v>
          </cell>
          <cell r="AQ210">
            <v>3197542.9539494431</v>
          </cell>
          <cell r="AS210">
            <v>10094.726824224006</v>
          </cell>
          <cell r="AT210">
            <v>6366.0624552508334</v>
          </cell>
          <cell r="AU210">
            <v>312.92980785262881</v>
          </cell>
          <cell r="AV210">
            <v>0</v>
          </cell>
          <cell r="AW210">
            <v>0</v>
          </cell>
          <cell r="AX210">
            <v>0</v>
          </cell>
          <cell r="AY210">
            <v>16773.71908732747</v>
          </cell>
          <cell r="BA210">
            <v>195001.1977147666</v>
          </cell>
          <cell r="BB210">
            <v>175700.23474226109</v>
          </cell>
          <cell r="BC210">
            <v>32519.32562686424</v>
          </cell>
          <cell r="BD210">
            <v>0</v>
          </cell>
          <cell r="BE210">
            <v>0</v>
          </cell>
          <cell r="BF210">
            <v>0</v>
          </cell>
          <cell r="BG210">
            <v>403220.75808389194</v>
          </cell>
          <cell r="BI210">
            <v>313897.72879759554</v>
          </cell>
          <cell r="BJ210">
            <v>89382.538677027289</v>
          </cell>
          <cell r="BK210">
            <v>14116.06818859245</v>
          </cell>
          <cell r="BL210">
            <v>0</v>
          </cell>
          <cell r="BM210">
            <v>0</v>
          </cell>
          <cell r="BN210">
            <v>0</v>
          </cell>
          <cell r="BO210">
            <v>417396.33566321526</v>
          </cell>
          <cell r="BQ210">
            <v>182438.69406003229</v>
          </cell>
          <cell r="BR210">
            <v>872651.18055636401</v>
          </cell>
          <cell r="BS210">
            <v>16426.256456433788</v>
          </cell>
          <cell r="BT210">
            <v>0</v>
          </cell>
          <cell r="BU210">
            <v>0</v>
          </cell>
          <cell r="BV210">
            <v>0</v>
          </cell>
          <cell r="BW210">
            <v>1071516.1310728302</v>
          </cell>
          <cell r="BY210">
            <v>83455.591971170463</v>
          </cell>
          <cell r="BZ210">
            <v>527528.36806675978</v>
          </cell>
          <cell r="CA210">
            <v>28637.725824019351</v>
          </cell>
          <cell r="CB210">
            <v>0</v>
          </cell>
          <cell r="CC210">
            <v>0</v>
          </cell>
          <cell r="CD210">
            <v>0</v>
          </cell>
          <cell r="CE210">
            <v>639621.68586194969</v>
          </cell>
          <cell r="CG210">
            <v>147414.19610521302</v>
          </cell>
          <cell r="CH210">
            <v>105078.02067102696</v>
          </cell>
          <cell r="CI210">
            <v>687219.38609667774</v>
          </cell>
          <cell r="CJ210">
            <v>0</v>
          </cell>
          <cell r="CK210">
            <v>0</v>
          </cell>
          <cell r="CL210">
            <v>0</v>
          </cell>
          <cell r="CM210">
            <v>939711.60287291766</v>
          </cell>
          <cell r="CO210">
            <v>9247.0084666539042</v>
          </cell>
          <cell r="CP210">
            <v>10283.855368226032</v>
          </cell>
          <cell r="CQ210">
            <v>86.862021802270121</v>
          </cell>
          <cell r="CR210">
            <v>0</v>
          </cell>
          <cell r="CS210">
            <v>0</v>
          </cell>
          <cell r="CT210">
            <v>0</v>
          </cell>
          <cell r="CU210">
            <v>19617.725856682206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E211">
            <v>-923647.8151687379</v>
          </cell>
          <cell r="F211">
            <v>-6750596.349916121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-7674244.1650848594</v>
          </cell>
          <cell r="M211">
            <v>-212949.76777898771</v>
          </cell>
          <cell r="N211">
            <v>-1715247.3219437394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-1928197.0897227272</v>
          </cell>
          <cell r="U211">
            <v>-227928.23029427326</v>
          </cell>
          <cell r="V211">
            <v>-1907486.3753532912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-2135414.6056475644</v>
          </cell>
          <cell r="AC211">
            <v>-119757.56130249309</v>
          </cell>
          <cell r="AD211">
            <v>-1231026.5050685233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-1350784.0663710164</v>
          </cell>
          <cell r="AK211">
            <v>-84599.450899565825</v>
          </cell>
          <cell r="AL211">
            <v>-856477.81411920267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-941077.26501876849</v>
          </cell>
          <cell r="AS211">
            <v>-2.8911274111015666</v>
          </cell>
          <cell r="AT211">
            <v>-2704.4215088163546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-2707.3126362274561</v>
          </cell>
          <cell r="BA211">
            <v>0</v>
          </cell>
          <cell r="BB211">
            <v>-74640.721369160834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-74640.721369160834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Q211">
            <v>-28734.855853862715</v>
          </cell>
          <cell r="BR211">
            <v>-370718.42115592724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-399453.27700978995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G211">
            <v>-3328.4215464629419</v>
          </cell>
          <cell r="CH211">
            <v>-44639.093820416783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-47967.515366879728</v>
          </cell>
          <cell r="CO211">
            <v>-589.92474893544647</v>
          </cell>
          <cell r="CP211">
            <v>-4368.772667074184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-4958.6974160096306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E212">
            <v>647096.85203302652</v>
          </cell>
          <cell r="F212">
            <v>4729388.8164271079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5376485.6684601344</v>
          </cell>
          <cell r="M212">
            <v>149190.11565655351</v>
          </cell>
          <cell r="N212">
            <v>1201682.2042556377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1350872.3199121912</v>
          </cell>
          <cell r="U212">
            <v>159683.85123710622</v>
          </cell>
          <cell r="V212">
            <v>1336362.6357536586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1496046.4869907647</v>
          </cell>
          <cell r="AC212">
            <v>83900.746207945325</v>
          </cell>
          <cell r="AD212">
            <v>862442.76564821764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946343.51185616292</v>
          </cell>
          <cell r="AK212">
            <v>59269.385432185154</v>
          </cell>
          <cell r="AL212">
            <v>600038.33522998635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659307.72066217149</v>
          </cell>
          <cell r="AS212">
            <v>2.0254900361653974</v>
          </cell>
          <cell r="AT212">
            <v>1894.6860656036581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1896.7115556398235</v>
          </cell>
          <cell r="BA212">
            <v>0</v>
          </cell>
          <cell r="BB212">
            <v>52292.416046731531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52292.416046731531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Q212">
            <v>20131.303794899828</v>
          </cell>
          <cell r="BR212">
            <v>259720.98821760269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279852.2920125025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G212">
            <v>2331.8531907766119</v>
          </cell>
          <cell r="CH212">
            <v>31273.62682444237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33605.480015218985</v>
          </cell>
          <cell r="CO212">
            <v>413.29437660474787</v>
          </cell>
          <cell r="CP212">
            <v>3060.7110130988353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3474.0053897035832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E213">
            <v>-390928122.43390554</v>
          </cell>
          <cell r="F213">
            <v>-366189181.94207138</v>
          </cell>
          <cell r="G213">
            <v>-44969266.085173965</v>
          </cell>
          <cell r="H213">
            <v>0</v>
          </cell>
          <cell r="I213">
            <v>0</v>
          </cell>
          <cell r="J213">
            <v>0</v>
          </cell>
          <cell r="K213">
            <v>-802086570.46115088</v>
          </cell>
          <cell r="M213">
            <v>-74257205.971263543</v>
          </cell>
          <cell r="N213">
            <v>-93044374.317938775</v>
          </cell>
          <cell r="O213">
            <v>-6086887.6941679223</v>
          </cell>
          <cell r="P213">
            <v>0</v>
          </cell>
          <cell r="Q213">
            <v>0</v>
          </cell>
          <cell r="R213">
            <v>0</v>
          </cell>
          <cell r="S213">
            <v>-173388467.98337024</v>
          </cell>
          <cell r="U213">
            <v>-65397322.758538619</v>
          </cell>
          <cell r="V213">
            <v>-103472469.56410713</v>
          </cell>
          <cell r="W213">
            <v>-1602269.0561363415</v>
          </cell>
          <cell r="X213">
            <v>0</v>
          </cell>
          <cell r="Y213">
            <v>0</v>
          </cell>
          <cell r="Z213">
            <v>0</v>
          </cell>
          <cell r="AA213">
            <v>-170472061.37878209</v>
          </cell>
          <cell r="AC213">
            <v>-29591462.595943704</v>
          </cell>
          <cell r="AD213">
            <v>-66777594.966947034</v>
          </cell>
          <cell r="AE213">
            <v>-177424.1285794063</v>
          </cell>
          <cell r="AF213">
            <v>0</v>
          </cell>
          <cell r="AG213">
            <v>0</v>
          </cell>
          <cell r="AH213">
            <v>0</v>
          </cell>
          <cell r="AI213">
            <v>-96546481.691470146</v>
          </cell>
          <cell r="AK213">
            <v>-22972698.105128583</v>
          </cell>
          <cell r="AL213">
            <v>-46460030.17314779</v>
          </cell>
          <cell r="AM213">
            <v>-2117550.4101845641</v>
          </cell>
          <cell r="AN213">
            <v>0</v>
          </cell>
          <cell r="AO213">
            <v>0</v>
          </cell>
          <cell r="AP213">
            <v>0</v>
          </cell>
          <cell r="AQ213">
            <v>-71550278.688460931</v>
          </cell>
          <cell r="AS213">
            <v>-226775.32669637859</v>
          </cell>
          <cell r="AT213">
            <v>-146702.57983241859</v>
          </cell>
          <cell r="AU213">
            <v>-6865.7656307245807</v>
          </cell>
          <cell r="AV213">
            <v>0</v>
          </cell>
          <cell r="AW213">
            <v>0</v>
          </cell>
          <cell r="AX213">
            <v>0</v>
          </cell>
          <cell r="AY213">
            <v>-380343.67215952178</v>
          </cell>
          <cell r="BA213">
            <v>-4380571.5569298929</v>
          </cell>
          <cell r="BB213">
            <v>-4048920.0184630672</v>
          </cell>
          <cell r="BC213">
            <v>-684353.51554189704</v>
          </cell>
          <cell r="BD213">
            <v>0</v>
          </cell>
          <cell r="BE213">
            <v>0</v>
          </cell>
          <cell r="BF213">
            <v>0</v>
          </cell>
          <cell r="BG213">
            <v>-9113845.0909348559</v>
          </cell>
          <cell r="BI213">
            <v>-7075231.4014176931</v>
          </cell>
          <cell r="BJ213">
            <v>-2225734.1177125014</v>
          </cell>
          <cell r="BK213">
            <v>-138411.49315951005</v>
          </cell>
          <cell r="BL213">
            <v>0</v>
          </cell>
          <cell r="BM213">
            <v>0</v>
          </cell>
          <cell r="BN213">
            <v>0</v>
          </cell>
          <cell r="BO213">
            <v>-9439377.0122897048</v>
          </cell>
          <cell r="BQ213">
            <v>-4138481.7170652417</v>
          </cell>
          <cell r="BR213">
            <v>-20109790.059604451</v>
          </cell>
          <cell r="BS213">
            <v>-85953.207532888235</v>
          </cell>
          <cell r="BT213">
            <v>0</v>
          </cell>
          <cell r="BU213">
            <v>0</v>
          </cell>
          <cell r="BV213">
            <v>0</v>
          </cell>
          <cell r="BW213">
            <v>-24334224.984202579</v>
          </cell>
          <cell r="BY213">
            <v>-1993584.0410938875</v>
          </cell>
          <cell r="BZ213">
            <v>-13136099.111147275</v>
          </cell>
          <cell r="CA213">
            <v>-138383.92327747494</v>
          </cell>
          <cell r="CB213">
            <v>0</v>
          </cell>
          <cell r="CC213">
            <v>0</v>
          </cell>
          <cell r="CD213">
            <v>0</v>
          </cell>
          <cell r="CE213">
            <v>-15268067.075518638</v>
          </cell>
          <cell r="CG213">
            <v>-3316208.3789307931</v>
          </cell>
          <cell r="CH213">
            <v>-2421468.0305891652</v>
          </cell>
          <cell r="CI213">
            <v>-8121150.7814084757</v>
          </cell>
          <cell r="CJ213">
            <v>0</v>
          </cell>
          <cell r="CK213">
            <v>0</v>
          </cell>
          <cell r="CL213">
            <v>0</v>
          </cell>
          <cell r="CM213">
            <v>-13858827.190928433</v>
          </cell>
          <cell r="CO213">
            <v>-208551.49231415745</v>
          </cell>
          <cell r="CP213">
            <v>-236986.06850736303</v>
          </cell>
          <cell r="CQ213">
            <v>-1542.9644544682608</v>
          </cell>
          <cell r="CR213">
            <v>0</v>
          </cell>
          <cell r="CS213">
            <v>0</v>
          </cell>
          <cell r="CT213">
            <v>0</v>
          </cell>
          <cell r="CU213">
            <v>-447080.5252759888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E214">
            <v>0</v>
          </cell>
          <cell r="F214">
            <v>0</v>
          </cell>
          <cell r="G214">
            <v>-23095250.799047243</v>
          </cell>
          <cell r="H214">
            <v>0</v>
          </cell>
          <cell r="I214">
            <v>0</v>
          </cell>
          <cell r="J214">
            <v>0</v>
          </cell>
          <cell r="K214">
            <v>-23095250.799047243</v>
          </cell>
          <cell r="M214">
            <v>0</v>
          </cell>
          <cell r="N214">
            <v>0</v>
          </cell>
          <cell r="O214">
            <v>-1864887.860734801</v>
          </cell>
          <cell r="P214">
            <v>0</v>
          </cell>
          <cell r="Q214">
            <v>0</v>
          </cell>
          <cell r="R214">
            <v>0</v>
          </cell>
          <cell r="S214">
            <v>-1864887.860734801</v>
          </cell>
          <cell r="U214">
            <v>0</v>
          </cell>
          <cell r="V214">
            <v>0</v>
          </cell>
          <cell r="W214">
            <v>-638245.470833336</v>
          </cell>
          <cell r="X214">
            <v>0</v>
          </cell>
          <cell r="Y214">
            <v>0</v>
          </cell>
          <cell r="Z214">
            <v>0</v>
          </cell>
          <cell r="AA214">
            <v>-638245.470833336</v>
          </cell>
          <cell r="AC214">
            <v>0</v>
          </cell>
          <cell r="AD214">
            <v>0</v>
          </cell>
          <cell r="AE214">
            <v>-169525.96587746224</v>
          </cell>
          <cell r="AF214">
            <v>0</v>
          </cell>
          <cell r="AG214">
            <v>0</v>
          </cell>
          <cell r="AH214">
            <v>0</v>
          </cell>
          <cell r="AI214">
            <v>-169525.96587746224</v>
          </cell>
          <cell r="AK214">
            <v>0</v>
          </cell>
          <cell r="AL214">
            <v>0</v>
          </cell>
          <cell r="AM214">
            <v>-57586.220566097596</v>
          </cell>
          <cell r="AN214">
            <v>0</v>
          </cell>
          <cell r="AO214">
            <v>0</v>
          </cell>
          <cell r="AP214">
            <v>0</v>
          </cell>
          <cell r="AQ214">
            <v>-57586.220566097596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G214">
            <v>0</v>
          </cell>
          <cell r="CH214">
            <v>0</v>
          </cell>
          <cell r="CI214">
            <v>-11115.0674160617</v>
          </cell>
          <cell r="CJ214">
            <v>0</v>
          </cell>
          <cell r="CK214">
            <v>0</v>
          </cell>
          <cell r="CL214">
            <v>0</v>
          </cell>
          <cell r="CM214">
            <v>-11115.0674160617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E215">
            <v>-190042.93026922084</v>
          </cell>
          <cell r="F215">
            <v>-1388952.6834082287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-1578995.6136774495</v>
          </cell>
          <cell r="M215">
            <v>-43814.966272047845</v>
          </cell>
          <cell r="N215">
            <v>-352916.57907410461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-396731.54534615244</v>
          </cell>
          <cell r="U215">
            <v>-46896.823729603275</v>
          </cell>
          <cell r="V215">
            <v>-392470.26222276036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-439367.08595236362</v>
          </cell>
          <cell r="AC215">
            <v>-24640.428416607971</v>
          </cell>
          <cell r="AD215">
            <v>-253286.89184368492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-277927.32026029291</v>
          </cell>
          <cell r="AK215">
            <v>-17406.556139780849</v>
          </cell>
          <cell r="AL215">
            <v>-176222.52857931016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-193629.08471909101</v>
          </cell>
          <cell r="AS215">
            <v>-0.59485695301193686</v>
          </cell>
          <cell r="AT215">
            <v>-556.44173003827723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-557.03658699128914</v>
          </cell>
          <cell r="BA215">
            <v>0</v>
          </cell>
          <cell r="BB215">
            <v>-15357.521745246999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-15357.521745246999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Q215">
            <v>-5912.2710167772339</v>
          </cell>
          <cell r="BR215">
            <v>-76276.275333776241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-82188.546350553472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G215">
            <v>-684.83135397821741</v>
          </cell>
          <cell r="CH215">
            <v>-9184.609171240103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-9869.4405252183205</v>
          </cell>
          <cell r="CO215">
            <v>-121.37854503076534</v>
          </cell>
          <cell r="CP215">
            <v>-898.88629161016399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-1020.2648366409294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E216">
            <v>0</v>
          </cell>
          <cell r="F216">
            <v>0</v>
          </cell>
          <cell r="G216">
            <v>-33974849.983845964</v>
          </cell>
          <cell r="H216">
            <v>0</v>
          </cell>
          <cell r="I216">
            <v>0</v>
          </cell>
          <cell r="J216">
            <v>0</v>
          </cell>
          <cell r="K216">
            <v>-33974849.983845964</v>
          </cell>
          <cell r="M216">
            <v>0</v>
          </cell>
          <cell r="N216">
            <v>0</v>
          </cell>
          <cell r="O216">
            <v>-42161069.125409625</v>
          </cell>
          <cell r="P216">
            <v>0</v>
          </cell>
          <cell r="Q216">
            <v>0</v>
          </cell>
          <cell r="R216">
            <v>0</v>
          </cell>
          <cell r="S216">
            <v>-42161069.125409625</v>
          </cell>
          <cell r="U216">
            <v>0</v>
          </cell>
          <cell r="V216">
            <v>0</v>
          </cell>
          <cell r="W216">
            <v>-2830663.0729111028</v>
          </cell>
          <cell r="X216">
            <v>0</v>
          </cell>
          <cell r="Y216">
            <v>0</v>
          </cell>
          <cell r="Z216">
            <v>0</v>
          </cell>
          <cell r="AA216">
            <v>-2830663.0729111028</v>
          </cell>
          <cell r="AC216">
            <v>0</v>
          </cell>
          <cell r="AD216">
            <v>0</v>
          </cell>
          <cell r="AE216">
            <v>-291942.46783331066</v>
          </cell>
          <cell r="AF216">
            <v>0</v>
          </cell>
          <cell r="AG216">
            <v>0</v>
          </cell>
          <cell r="AH216">
            <v>0</v>
          </cell>
          <cell r="AI216">
            <v>-291942.46783331066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E217">
            <v>-536020.10072776943</v>
          </cell>
          <cell r="F217">
            <v>-491341.52069273428</v>
          </cell>
          <cell r="G217">
            <v>-274159.14435016207</v>
          </cell>
          <cell r="H217">
            <v>0</v>
          </cell>
          <cell r="I217">
            <v>0</v>
          </cell>
          <cell r="J217">
            <v>0</v>
          </cell>
          <cell r="K217">
            <v>-1301520.7657706658</v>
          </cell>
          <cell r="M217">
            <v>-101747.26645690814</v>
          </cell>
          <cell r="N217">
            <v>-124844.11507413691</v>
          </cell>
          <cell r="O217">
            <v>-30982.774300871752</v>
          </cell>
          <cell r="P217">
            <v>0</v>
          </cell>
          <cell r="Q217">
            <v>0</v>
          </cell>
          <cell r="R217">
            <v>0</v>
          </cell>
          <cell r="S217">
            <v>-257574.15583191678</v>
          </cell>
          <cell r="U217">
            <v>-89531.728870804189</v>
          </cell>
          <cell r="V217">
            <v>-138836.21650380609</v>
          </cell>
          <cell r="W217">
            <v>-4382.942104267172</v>
          </cell>
          <cell r="X217">
            <v>0</v>
          </cell>
          <cell r="Y217">
            <v>0</v>
          </cell>
          <cell r="Z217">
            <v>0</v>
          </cell>
          <cell r="AA217">
            <v>-232750.88747887744</v>
          </cell>
          <cell r="AC217">
            <v>-40480.810101915617</v>
          </cell>
          <cell r="AD217">
            <v>-89600.148440359015</v>
          </cell>
          <cell r="AE217">
            <v>-2371.7562754589685</v>
          </cell>
          <cell r="AF217">
            <v>0</v>
          </cell>
          <cell r="AG217">
            <v>0</v>
          </cell>
          <cell r="AH217">
            <v>0</v>
          </cell>
          <cell r="AI217">
            <v>-132452.71481773359</v>
          </cell>
          <cell r="AK217">
            <v>-31442.106076928307</v>
          </cell>
          <cell r="AL217">
            <v>-62338.657181620249</v>
          </cell>
          <cell r="AM217">
            <v>-5202.6220085435325</v>
          </cell>
          <cell r="AN217">
            <v>0</v>
          </cell>
          <cell r="AO217">
            <v>0</v>
          </cell>
          <cell r="AP217">
            <v>0</v>
          </cell>
          <cell r="AQ217">
            <v>-98983.38526709209</v>
          </cell>
          <cell r="AS217">
            <v>-311.94157380610415</v>
          </cell>
          <cell r="AT217">
            <v>-196.84106527158556</v>
          </cell>
          <cell r="AU217">
            <v>-9.6838523285518363</v>
          </cell>
          <cell r="AV217">
            <v>0</v>
          </cell>
          <cell r="AW217">
            <v>0</v>
          </cell>
          <cell r="AX217">
            <v>0</v>
          </cell>
          <cell r="AY217">
            <v>-518.46649140624163</v>
          </cell>
          <cell r="BA217">
            <v>-6025.8148488679099</v>
          </cell>
          <cell r="BB217">
            <v>-5432.7178877436281</v>
          </cell>
          <cell r="BC217">
            <v>-1008.8000366537839</v>
          </cell>
          <cell r="BD217">
            <v>0</v>
          </cell>
          <cell r="BE217">
            <v>0</v>
          </cell>
          <cell r="BF217">
            <v>0</v>
          </cell>
          <cell r="BG217">
            <v>-12467.332773265322</v>
          </cell>
          <cell r="BI217">
            <v>-9700.6623258937107</v>
          </cell>
          <cell r="BJ217">
            <v>-2769.1642171673388</v>
          </cell>
          <cell r="BK217">
            <v>-451.32605316096146</v>
          </cell>
          <cell r="BL217">
            <v>0</v>
          </cell>
          <cell r="BM217">
            <v>0</v>
          </cell>
          <cell r="BN217">
            <v>0</v>
          </cell>
          <cell r="BO217">
            <v>-12921.152596222011</v>
          </cell>
          <cell r="BQ217">
            <v>-5638.926328538204</v>
          </cell>
          <cell r="BR217">
            <v>-26982.705431917297</v>
          </cell>
          <cell r="BS217">
            <v>-531.54360165480875</v>
          </cell>
          <cell r="BT217">
            <v>0</v>
          </cell>
          <cell r="BU217">
            <v>0</v>
          </cell>
          <cell r="BV217">
            <v>0</v>
          </cell>
          <cell r="BW217">
            <v>-33153.175362110313</v>
          </cell>
          <cell r="BY217">
            <v>-2582.7784387795782</v>
          </cell>
          <cell r="BZ217">
            <v>-16343.378718181388</v>
          </cell>
          <cell r="CA217">
            <v>-927.6695670561262</v>
          </cell>
          <cell r="CB217">
            <v>0</v>
          </cell>
          <cell r="CC217">
            <v>0</v>
          </cell>
          <cell r="CD217">
            <v>0</v>
          </cell>
          <cell r="CE217">
            <v>-19853.826724017094</v>
          </cell>
          <cell r="CG217">
            <v>-4555.4605228415203</v>
          </cell>
          <cell r="CH217">
            <v>-3249.0522471161748</v>
          </cell>
          <cell r="CI217">
            <v>-21855.12706150458</v>
          </cell>
          <cell r="CJ217">
            <v>0</v>
          </cell>
          <cell r="CK217">
            <v>0</v>
          </cell>
          <cell r="CL217">
            <v>0</v>
          </cell>
          <cell r="CM217">
            <v>-29659.639831462275</v>
          </cell>
          <cell r="CO217">
            <v>-285.77264628599585</v>
          </cell>
          <cell r="CP217">
            <v>-317.98070785668494</v>
          </cell>
          <cell r="CQ217">
            <v>-2.7187090886540237</v>
          </cell>
          <cell r="CR217">
            <v>0</v>
          </cell>
          <cell r="CS217">
            <v>0</v>
          </cell>
          <cell r="CT217">
            <v>0</v>
          </cell>
          <cell r="CU217">
            <v>-606.4720632313348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E218">
            <v>24166869.891800005</v>
          </cell>
          <cell r="F218">
            <v>176626611.35692644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200793481.24872646</v>
          </cell>
          <cell r="M218">
            <v>5571744.1722781062</v>
          </cell>
          <cell r="N218">
            <v>44878749.433408223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50450493.605686329</v>
          </cell>
          <cell r="U218">
            <v>5963649.559636144</v>
          </cell>
          <cell r="V218">
            <v>49908606.177044541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55872255.736680686</v>
          </cell>
          <cell r="AC218">
            <v>3133407.9451353317</v>
          </cell>
          <cell r="AD218">
            <v>32209308.45369168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35342716.398827009</v>
          </cell>
          <cell r="AK218">
            <v>2213510.2679087995</v>
          </cell>
          <cell r="AL218">
            <v>22409394.099254943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24622904.367163744</v>
          </cell>
          <cell r="AS218">
            <v>75.645174315649669</v>
          </cell>
          <cell r="AT218">
            <v>70760.090223577674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70835.735397893324</v>
          </cell>
          <cell r="BA218">
            <v>0</v>
          </cell>
          <cell r="BB218">
            <v>1952944.1550501261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1952944.1550501261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Q218">
            <v>751835.83112039813</v>
          </cell>
          <cell r="BR218">
            <v>9699696.9011745062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10451532.732294904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G218">
            <v>87086.797735497094</v>
          </cell>
          <cell r="CH218">
            <v>1167963.757104526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1255050.5548400232</v>
          </cell>
          <cell r="CO218">
            <v>15435.141424408854</v>
          </cell>
          <cell r="CP218">
            <v>114307.16220851551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129742.30363292436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E219">
            <v>60024.949340740903</v>
          </cell>
          <cell r="F219">
            <v>438699.89975506009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498724.84909580101</v>
          </cell>
          <cell r="M219">
            <v>13838.931693592674</v>
          </cell>
          <cell r="N219">
            <v>111468.49688342032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125307.42857701299</v>
          </cell>
          <cell r="U219">
            <v>14812.334584734634</v>
          </cell>
          <cell r="V219">
            <v>123961.50477313453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138773.83935786915</v>
          </cell>
          <cell r="AC219">
            <v>7782.6650291373135</v>
          </cell>
          <cell r="AD219">
            <v>80000.517935884811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87783.182965022119</v>
          </cell>
          <cell r="AK219">
            <v>5497.8506646207361</v>
          </cell>
          <cell r="AL219">
            <v>55659.783479898906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61157.634144519645</v>
          </cell>
          <cell r="AS219">
            <v>0.18788522371732733</v>
          </cell>
          <cell r="AT219">
            <v>175.75179781381905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175.93968303753638</v>
          </cell>
          <cell r="BA219">
            <v>0</v>
          </cell>
          <cell r="BB219">
            <v>4850.6643391147363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4850.6643391147363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Q219">
            <v>1867.3873727796374</v>
          </cell>
          <cell r="BR219">
            <v>24091.817340031037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25959.204712810675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G219">
            <v>216.30358609636289</v>
          </cell>
          <cell r="CH219">
            <v>2900.9534816012065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3117.2570676975693</v>
          </cell>
          <cell r="CO219">
            <v>38.337343074027096</v>
          </cell>
          <cell r="CP219">
            <v>283.91271404072398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322.25005711475109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E220">
            <v>177590.07938347437</v>
          </cell>
          <cell r="F220">
            <v>0</v>
          </cell>
          <cell r="G220">
            <v>23451.524819383216</v>
          </cell>
          <cell r="H220">
            <v>0</v>
          </cell>
          <cell r="I220">
            <v>0</v>
          </cell>
          <cell r="J220">
            <v>0</v>
          </cell>
          <cell r="K220">
            <v>201041.60420285759</v>
          </cell>
          <cell r="M220">
            <v>32666.426922535677</v>
          </cell>
          <cell r="N220">
            <v>0</v>
          </cell>
          <cell r="O220">
            <v>3174.3190463061587</v>
          </cell>
          <cell r="P220">
            <v>0</v>
          </cell>
          <cell r="Q220">
            <v>0</v>
          </cell>
          <cell r="R220">
            <v>0</v>
          </cell>
          <cell r="S220">
            <v>35840.745968841838</v>
          </cell>
          <cell r="U220">
            <v>27619.824056395322</v>
          </cell>
          <cell r="V220">
            <v>0</v>
          </cell>
          <cell r="W220">
            <v>835.58518536062013</v>
          </cell>
          <cell r="X220">
            <v>0</v>
          </cell>
          <cell r="Y220">
            <v>0</v>
          </cell>
          <cell r="Z220">
            <v>0</v>
          </cell>
          <cell r="AA220">
            <v>28455.409241755944</v>
          </cell>
          <cell r="AC220">
            <v>12024.670570823408</v>
          </cell>
          <cell r="AD220">
            <v>0</v>
          </cell>
          <cell r="AE220">
            <v>92.52689041125339</v>
          </cell>
          <cell r="AF220">
            <v>0</v>
          </cell>
          <cell r="AG220">
            <v>0</v>
          </cell>
          <cell r="AH220">
            <v>0</v>
          </cell>
          <cell r="AI220">
            <v>12117.19746123466</v>
          </cell>
          <cell r="AK220">
            <v>9573.2867925169448</v>
          </cell>
          <cell r="AL220">
            <v>0</v>
          </cell>
          <cell r="AM220">
            <v>1104.3050137104835</v>
          </cell>
          <cell r="AN220">
            <v>0</v>
          </cell>
          <cell r="AO220">
            <v>0</v>
          </cell>
          <cell r="AP220">
            <v>0</v>
          </cell>
          <cell r="AQ220">
            <v>10677.591806227429</v>
          </cell>
          <cell r="AS220">
            <v>118.18134028267673</v>
          </cell>
          <cell r="AT220">
            <v>0</v>
          </cell>
          <cell r="AU220">
            <v>3.5805048005017466</v>
          </cell>
          <cell r="AV220">
            <v>0</v>
          </cell>
          <cell r="AW220">
            <v>0</v>
          </cell>
          <cell r="AX220">
            <v>0</v>
          </cell>
          <cell r="AY220">
            <v>121.76184508317847</v>
          </cell>
          <cell r="BA220">
            <v>2284.4731865502963</v>
          </cell>
          <cell r="BB220">
            <v>0</v>
          </cell>
          <cell r="BC220">
            <v>356.89115816489249</v>
          </cell>
          <cell r="BD220">
            <v>0</v>
          </cell>
          <cell r="BE220">
            <v>0</v>
          </cell>
          <cell r="BF220">
            <v>0</v>
          </cell>
          <cell r="BG220">
            <v>2641.364344715189</v>
          </cell>
          <cell r="BI220">
            <v>3563.2924468360943</v>
          </cell>
          <cell r="BJ220">
            <v>0</v>
          </cell>
          <cell r="BK220">
            <v>72.181755445377604</v>
          </cell>
          <cell r="BL220">
            <v>0</v>
          </cell>
          <cell r="BM220">
            <v>0</v>
          </cell>
          <cell r="BN220">
            <v>0</v>
          </cell>
          <cell r="BO220">
            <v>3635.4742022814721</v>
          </cell>
          <cell r="BQ220">
            <v>1340.666222190541</v>
          </cell>
          <cell r="BR220">
            <v>0</v>
          </cell>
          <cell r="BS220">
            <v>44.824698182648298</v>
          </cell>
          <cell r="BT220">
            <v>0</v>
          </cell>
          <cell r="BU220">
            <v>0</v>
          </cell>
          <cell r="BV220">
            <v>0</v>
          </cell>
          <cell r="BW220">
            <v>1385.4909203731893</v>
          </cell>
          <cell r="BY220">
            <v>406.52574998765687</v>
          </cell>
          <cell r="BZ220">
            <v>0</v>
          </cell>
          <cell r="CA220">
            <v>72.167377719675144</v>
          </cell>
          <cell r="CB220">
            <v>0</v>
          </cell>
          <cell r="CC220">
            <v>0</v>
          </cell>
          <cell r="CD220">
            <v>0</v>
          </cell>
          <cell r="CE220">
            <v>478.693127707332</v>
          </cell>
          <cell r="CG220">
            <v>1634.7071397330869</v>
          </cell>
          <cell r="CH220">
            <v>0</v>
          </cell>
          <cell r="CI220">
            <v>4235.1896237627361</v>
          </cell>
          <cell r="CJ220">
            <v>0</v>
          </cell>
          <cell r="CK220">
            <v>0</v>
          </cell>
          <cell r="CL220">
            <v>0</v>
          </cell>
          <cell r="CM220">
            <v>5869.8967634958226</v>
          </cell>
          <cell r="CO220">
            <v>91.975457659960298</v>
          </cell>
          <cell r="CP220">
            <v>0</v>
          </cell>
          <cell r="CQ220">
            <v>0.804657766280922</v>
          </cell>
          <cell r="CR220">
            <v>0</v>
          </cell>
          <cell r="CS220">
            <v>0</v>
          </cell>
          <cell r="CT220">
            <v>0</v>
          </cell>
          <cell r="CU220">
            <v>92.780115426241224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E221">
            <v>-8680614.0869790819</v>
          </cell>
          <cell r="F221">
            <v>-63443360.995647624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-72123975.0826267</v>
          </cell>
          <cell r="M221">
            <v>-2001341.5542627606</v>
          </cell>
          <cell r="N221">
            <v>-16120213.593314111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-18121555.147576872</v>
          </cell>
          <cell r="U221">
            <v>-2142111.9329462447</v>
          </cell>
          <cell r="V221">
            <v>-17926911.999015011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-20069023.931961257</v>
          </cell>
          <cell r="AC221">
            <v>-1125503.8517844244</v>
          </cell>
          <cell r="AD221">
            <v>-11569416.227537172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-12694920.079321597</v>
          </cell>
          <cell r="AK221">
            <v>-795081.38618322392</v>
          </cell>
          <cell r="AL221">
            <v>-8049337.9146574102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-8844419.3008406349</v>
          </cell>
          <cell r="AS221">
            <v>-27.171353539633269</v>
          </cell>
          <cell r="AT221">
            <v>-25416.656718093051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-25443.828071632684</v>
          </cell>
          <cell r="BA221">
            <v>0</v>
          </cell>
          <cell r="BB221">
            <v>-701487.39242245769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-701487.39242245769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Q221">
            <v>-270055.52377860108</v>
          </cell>
          <cell r="BR221">
            <v>-3484080.7244272968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-3754136.2482058979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G221">
            <v>-31281.125218005964</v>
          </cell>
          <cell r="CH221">
            <v>-419526.51246915018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-450807.63768715615</v>
          </cell>
          <cell r="CO221">
            <v>-5544.2225941184251</v>
          </cell>
          <cell r="CP221">
            <v>-41058.538691703834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-46602.761285822256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E222">
            <v>-60343.210803815055</v>
          </cell>
          <cell r="F222">
            <v>-441025.9537289493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-501369.16453276435</v>
          </cell>
          <cell r="M222">
            <v>-13912.307826293492</v>
          </cell>
          <cell r="N222">
            <v>-112059.51990458787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-125971.82773088136</v>
          </cell>
          <cell r="U222">
            <v>-14890.871848460099</v>
          </cell>
          <cell r="V222">
            <v>-124618.76763311654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-139509.63948157665</v>
          </cell>
          <cell r="AC222">
            <v>-7823.9299095910828</v>
          </cell>
          <cell r="AD222">
            <v>-80424.692919197681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-88248.622828788764</v>
          </cell>
          <cell r="AK222">
            <v>-5527.0011098189925</v>
          </cell>
          <cell r="AL222">
            <v>-55954.900165864681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-61481.901275683675</v>
          </cell>
          <cell r="AS222">
            <v>-0.18888141991319327</v>
          </cell>
          <cell r="AT222">
            <v>-176.68366072956454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-176.87254214947774</v>
          </cell>
          <cell r="BA222">
            <v>0</v>
          </cell>
          <cell r="BB222">
            <v>-4876.3833034188083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-4876.3833034188083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Q222">
            <v>-1877.2885462735676</v>
          </cell>
          <cell r="BR222">
            <v>-24219.555840753925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-26096.844387027493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G222">
            <v>-217.45046079655509</v>
          </cell>
          <cell r="CH222">
            <v>-2916.3347807027417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-3133.7852414992967</v>
          </cell>
          <cell r="CO222">
            <v>-38.540613531247359</v>
          </cell>
          <cell r="CP222">
            <v>-285.41806267905469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-323.95867621030203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E223">
            <v>-177590.07938347437</v>
          </cell>
          <cell r="F223">
            <v>0</v>
          </cell>
          <cell r="G223">
            <v>-23451.524819383216</v>
          </cell>
          <cell r="H223">
            <v>0</v>
          </cell>
          <cell r="I223">
            <v>0</v>
          </cell>
          <cell r="J223">
            <v>0</v>
          </cell>
          <cell r="K223">
            <v>-201041.60420285759</v>
          </cell>
          <cell r="M223">
            <v>-32666.426922535677</v>
          </cell>
          <cell r="N223">
            <v>0</v>
          </cell>
          <cell r="O223">
            <v>-3174.3190463061587</v>
          </cell>
          <cell r="P223">
            <v>0</v>
          </cell>
          <cell r="Q223">
            <v>0</v>
          </cell>
          <cell r="R223">
            <v>0</v>
          </cell>
          <cell r="S223">
            <v>-35840.745968841838</v>
          </cell>
          <cell r="U223">
            <v>-27619.824056395322</v>
          </cell>
          <cell r="V223">
            <v>0</v>
          </cell>
          <cell r="W223">
            <v>-835.58518536062013</v>
          </cell>
          <cell r="X223">
            <v>0</v>
          </cell>
          <cell r="Y223">
            <v>0</v>
          </cell>
          <cell r="Z223">
            <v>0</v>
          </cell>
          <cell r="AA223">
            <v>-28455.409241755944</v>
          </cell>
          <cell r="AC223">
            <v>-12024.670570823408</v>
          </cell>
          <cell r="AD223">
            <v>0</v>
          </cell>
          <cell r="AE223">
            <v>-92.52689041125339</v>
          </cell>
          <cell r="AF223">
            <v>0</v>
          </cell>
          <cell r="AG223">
            <v>0</v>
          </cell>
          <cell r="AH223">
            <v>0</v>
          </cell>
          <cell r="AI223">
            <v>-12117.19746123466</v>
          </cell>
          <cell r="AK223">
            <v>-9573.2867925169448</v>
          </cell>
          <cell r="AL223">
            <v>0</v>
          </cell>
          <cell r="AM223">
            <v>-1104.3050137104835</v>
          </cell>
          <cell r="AN223">
            <v>0</v>
          </cell>
          <cell r="AO223">
            <v>0</v>
          </cell>
          <cell r="AP223">
            <v>0</v>
          </cell>
          <cell r="AQ223">
            <v>-10677.591806227429</v>
          </cell>
          <cell r="AS223">
            <v>-118.18134028267673</v>
          </cell>
          <cell r="AT223">
            <v>0</v>
          </cell>
          <cell r="AU223">
            <v>-3.5805048005017466</v>
          </cell>
          <cell r="AV223">
            <v>0</v>
          </cell>
          <cell r="AW223">
            <v>0</v>
          </cell>
          <cell r="AX223">
            <v>0</v>
          </cell>
          <cell r="AY223">
            <v>-121.76184508317847</v>
          </cell>
          <cell r="BA223">
            <v>-2284.4731865502963</v>
          </cell>
          <cell r="BB223">
            <v>0</v>
          </cell>
          <cell r="BC223">
            <v>-356.89115816489249</v>
          </cell>
          <cell r="BD223">
            <v>0</v>
          </cell>
          <cell r="BE223">
            <v>0</v>
          </cell>
          <cell r="BF223">
            <v>0</v>
          </cell>
          <cell r="BG223">
            <v>-2641.364344715189</v>
          </cell>
          <cell r="BI223">
            <v>-3563.2924468360943</v>
          </cell>
          <cell r="BJ223">
            <v>0</v>
          </cell>
          <cell r="BK223">
            <v>-72.181755445377604</v>
          </cell>
          <cell r="BL223">
            <v>0</v>
          </cell>
          <cell r="BM223">
            <v>0</v>
          </cell>
          <cell r="BN223">
            <v>0</v>
          </cell>
          <cell r="BO223">
            <v>-3635.4742022814721</v>
          </cell>
          <cell r="BQ223">
            <v>-1340.666222190541</v>
          </cell>
          <cell r="BR223">
            <v>0</v>
          </cell>
          <cell r="BS223">
            <v>-44.824698182648298</v>
          </cell>
          <cell r="BT223">
            <v>0</v>
          </cell>
          <cell r="BU223">
            <v>0</v>
          </cell>
          <cell r="BV223">
            <v>0</v>
          </cell>
          <cell r="BW223">
            <v>-1385.4909203731893</v>
          </cell>
          <cell r="BY223">
            <v>-406.52574998765687</v>
          </cell>
          <cell r="BZ223">
            <v>0</v>
          </cell>
          <cell r="CA223">
            <v>-72.167377719675144</v>
          </cell>
          <cell r="CB223">
            <v>0</v>
          </cell>
          <cell r="CC223">
            <v>0</v>
          </cell>
          <cell r="CD223">
            <v>0</v>
          </cell>
          <cell r="CE223">
            <v>-478.693127707332</v>
          </cell>
          <cell r="CG223">
            <v>-1634.7071397330869</v>
          </cell>
          <cell r="CH223">
            <v>0</v>
          </cell>
          <cell r="CI223">
            <v>-4235.1896237627361</v>
          </cell>
          <cell r="CJ223">
            <v>0</v>
          </cell>
          <cell r="CK223">
            <v>0</v>
          </cell>
          <cell r="CL223">
            <v>0</v>
          </cell>
          <cell r="CM223">
            <v>-5869.8967634958226</v>
          </cell>
          <cell r="CO223">
            <v>-91.975457659960298</v>
          </cell>
          <cell r="CP223">
            <v>0</v>
          </cell>
          <cell r="CQ223">
            <v>-0.804657766280922</v>
          </cell>
          <cell r="CR223">
            <v>0</v>
          </cell>
          <cell r="CS223">
            <v>0</v>
          </cell>
          <cell r="CT223">
            <v>0</v>
          </cell>
          <cell r="CU223">
            <v>-92.780115426241224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E224">
            <v>-9817493.5750990584</v>
          </cell>
          <cell r="F224">
            <v>-71752387.874464169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-81569881.449563235</v>
          </cell>
          <cell r="M224">
            <v>-2263452.5223308387</v>
          </cell>
          <cell r="N224">
            <v>-18231439.826241773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-20494892.348572612</v>
          </cell>
          <cell r="U224">
            <v>-2422659.2644393709</v>
          </cell>
          <cell r="V224">
            <v>-20274757.247380927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-22697416.511820298</v>
          </cell>
          <cell r="AC224">
            <v>-1272908.4282432583</v>
          </cell>
          <cell r="AD224">
            <v>-13084635.296927545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-14357543.725170804</v>
          </cell>
          <cell r="AK224">
            <v>-899211.31412156788</v>
          </cell>
          <cell r="AL224">
            <v>-9103540.656125566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-10002751.970247135</v>
          </cell>
          <cell r="AS224">
            <v>-30.729921423672835</v>
          </cell>
          <cell r="AT224">
            <v>-28745.416111133032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-28776.146032556706</v>
          </cell>
          <cell r="BA224">
            <v>0</v>
          </cell>
          <cell r="BB224">
            <v>-793359.53644693643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-793359.53644693643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Q224">
            <v>-305424.05676037696</v>
          </cell>
          <cell r="BR224">
            <v>-3940382.5333623411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-4245806.5901227184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G224">
            <v>-35377.940174796611</v>
          </cell>
          <cell r="CH224">
            <v>-474470.90718243585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-509848.84735723247</v>
          </cell>
          <cell r="CO224">
            <v>-6270.3363093081398</v>
          </cell>
          <cell r="CP224">
            <v>-46435.878357200127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-52706.214666508269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E225">
            <v>-287515.91363781254</v>
          </cell>
          <cell r="F225">
            <v>-2101346.2547861268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-2388862.1684239395</v>
          </cell>
          <cell r="M225">
            <v>-66287.654273020089</v>
          </cell>
          <cell r="N225">
            <v>-533927.42643295438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-600215.08070597448</v>
          </cell>
          <cell r="U225">
            <v>-70950.195843786772</v>
          </cell>
          <cell r="V225">
            <v>-593768.18626609282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-664718.38210987963</v>
          </cell>
          <cell r="AC225">
            <v>-37278.499540035562</v>
          </cell>
          <cell r="AD225">
            <v>-383197.69126772607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-420476.19080776162</v>
          </cell>
          <cell r="AK225">
            <v>-26334.37552624138</v>
          </cell>
          <cell r="AL225">
            <v>-266607.03050763172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-292941.40603387309</v>
          </cell>
          <cell r="AS225">
            <v>-0.89995897288441418</v>
          </cell>
          <cell r="AT225">
            <v>-841.84058923696489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-842.74054820984929</v>
          </cell>
          <cell r="BA225">
            <v>0</v>
          </cell>
          <cell r="BB225">
            <v>-23234.391774227443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-23234.391774227443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Q225">
            <v>-8944.6737148020857</v>
          </cell>
          <cell r="BR225">
            <v>-115398.36267738229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-124343.03639218438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G225">
            <v>-1036.0812272676112</v>
          </cell>
          <cell r="CH225">
            <v>-13895.39349627161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-14931.474723539221</v>
          </cell>
          <cell r="CO225">
            <v>-183.63357806107746</v>
          </cell>
          <cell r="CP225">
            <v>-1359.9249023506497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-1543.5584804117273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E226">
            <v>-5199497.3411347615</v>
          </cell>
          <cell r="F226">
            <v>0</v>
          </cell>
          <cell r="G226">
            <v>-686615.72407228546</v>
          </cell>
          <cell r="H226">
            <v>0</v>
          </cell>
          <cell r="I226">
            <v>0</v>
          </cell>
          <cell r="J226">
            <v>0</v>
          </cell>
          <cell r="K226">
            <v>-5886113.0652070474</v>
          </cell>
          <cell r="M226">
            <v>-956410.40601901186</v>
          </cell>
          <cell r="N226">
            <v>0</v>
          </cell>
          <cell r="O226">
            <v>-92937.981099400087</v>
          </cell>
          <cell r="P226">
            <v>0</v>
          </cell>
          <cell r="Q226">
            <v>0</v>
          </cell>
          <cell r="R226">
            <v>0</v>
          </cell>
          <cell r="S226">
            <v>-1049348.3871184119</v>
          </cell>
          <cell r="U226">
            <v>-808655.54113379703</v>
          </cell>
          <cell r="V226">
            <v>0</v>
          </cell>
          <cell r="W226">
            <v>-24464.333619631401</v>
          </cell>
          <cell r="X226">
            <v>0</v>
          </cell>
          <cell r="Y226">
            <v>0</v>
          </cell>
          <cell r="Z226">
            <v>0</v>
          </cell>
          <cell r="AA226">
            <v>-833119.87475342839</v>
          </cell>
          <cell r="AC226">
            <v>-352059.32041965023</v>
          </cell>
          <cell r="AD226">
            <v>0</v>
          </cell>
          <cell r="AE226">
            <v>-2709.0101110768892</v>
          </cell>
          <cell r="AF226">
            <v>0</v>
          </cell>
          <cell r="AG226">
            <v>0</v>
          </cell>
          <cell r="AH226">
            <v>0</v>
          </cell>
          <cell r="AI226">
            <v>-354768.33053072711</v>
          </cell>
          <cell r="AK226">
            <v>-280287.49914644338</v>
          </cell>
          <cell r="AL226">
            <v>0</v>
          </cell>
          <cell r="AM226">
            <v>-32331.935446635936</v>
          </cell>
          <cell r="AN226">
            <v>0</v>
          </cell>
          <cell r="AO226">
            <v>0</v>
          </cell>
          <cell r="AP226">
            <v>0</v>
          </cell>
          <cell r="AQ226">
            <v>-312619.43459307932</v>
          </cell>
          <cell r="AS226">
            <v>-3460.1232608531673</v>
          </cell>
          <cell r="AT226">
            <v>0</v>
          </cell>
          <cell r="AU226">
            <v>-104.83032191189768</v>
          </cell>
          <cell r="AV226">
            <v>0</v>
          </cell>
          <cell r="AW226">
            <v>0</v>
          </cell>
          <cell r="AX226">
            <v>0</v>
          </cell>
          <cell r="AY226">
            <v>-3564.9535827650648</v>
          </cell>
          <cell r="BA226">
            <v>-66884.998872674885</v>
          </cell>
          <cell r="BB226">
            <v>0</v>
          </cell>
          <cell r="BC226">
            <v>-10449.089467131247</v>
          </cell>
          <cell r="BD226">
            <v>0</v>
          </cell>
          <cell r="BE226">
            <v>0</v>
          </cell>
          <cell r="BF226">
            <v>0</v>
          </cell>
          <cell r="BG226">
            <v>-77334.088339806127</v>
          </cell>
          <cell r="BI226">
            <v>-104326.37716774344</v>
          </cell>
          <cell r="BJ226">
            <v>0</v>
          </cell>
          <cell r="BK226">
            <v>-2113.3435314608278</v>
          </cell>
          <cell r="BL226">
            <v>0</v>
          </cell>
          <cell r="BM226">
            <v>0</v>
          </cell>
          <cell r="BN226">
            <v>0</v>
          </cell>
          <cell r="BO226">
            <v>-106439.72069920426</v>
          </cell>
          <cell r="BQ226">
            <v>-39252.138868504662</v>
          </cell>
          <cell r="BR226">
            <v>0</v>
          </cell>
          <cell r="BS226">
            <v>-1312.3812987018457</v>
          </cell>
          <cell r="BT226">
            <v>0</v>
          </cell>
          <cell r="BU226">
            <v>0</v>
          </cell>
          <cell r="BV226">
            <v>0</v>
          </cell>
          <cell r="BW226">
            <v>-40564.520167206509</v>
          </cell>
          <cell r="BY226">
            <v>-11902.29523800939</v>
          </cell>
          <cell r="BZ226">
            <v>0</v>
          </cell>
          <cell r="CA226">
            <v>-2112.9225791935555</v>
          </cell>
          <cell r="CB226">
            <v>0</v>
          </cell>
          <cell r="CC226">
            <v>0</v>
          </cell>
          <cell r="CD226">
            <v>0</v>
          </cell>
          <cell r="CE226">
            <v>-14015.217817202945</v>
          </cell>
          <cell r="CG226">
            <v>-47861.093683182015</v>
          </cell>
          <cell r="CH226">
            <v>0</v>
          </cell>
          <cell r="CI226">
            <v>-123998.23945348732</v>
          </cell>
          <cell r="CJ226">
            <v>0</v>
          </cell>
          <cell r="CK226">
            <v>0</v>
          </cell>
          <cell r="CL226">
            <v>0</v>
          </cell>
          <cell r="CM226">
            <v>-171859.33313666933</v>
          </cell>
          <cell r="CO226">
            <v>-2692.865216417701</v>
          </cell>
          <cell r="CP226">
            <v>0</v>
          </cell>
          <cell r="CQ226">
            <v>-23.558838032088943</v>
          </cell>
          <cell r="CR226">
            <v>0</v>
          </cell>
          <cell r="CS226">
            <v>0</v>
          </cell>
          <cell r="CT226">
            <v>0</v>
          </cell>
          <cell r="CU226">
            <v>-2716.4240544497898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E227">
            <v>-115406.13903353194</v>
          </cell>
          <cell r="F227">
            <v>-105730.2190194298</v>
          </cell>
          <cell r="G227">
            <v>-56382.85377242048</v>
          </cell>
          <cell r="H227">
            <v>0</v>
          </cell>
          <cell r="I227">
            <v>0</v>
          </cell>
          <cell r="J227">
            <v>0</v>
          </cell>
          <cell r="K227">
            <v>-277519.21182538226</v>
          </cell>
          <cell r="M227">
            <v>-21906.008916591101</v>
          </cell>
          <cell r="N227">
            <v>-26864.808028975891</v>
          </cell>
          <cell r="O227">
            <v>-6389.0830038165195</v>
          </cell>
          <cell r="P227">
            <v>0</v>
          </cell>
          <cell r="Q227">
            <v>0</v>
          </cell>
          <cell r="R227">
            <v>0</v>
          </cell>
          <cell r="S227">
            <v>-55159.899949383514</v>
          </cell>
          <cell r="U227">
            <v>-19275.626769599447</v>
          </cell>
          <cell r="V227">
            <v>-29875.723830708328</v>
          </cell>
          <cell r="W227">
            <v>-916.54486510661445</v>
          </cell>
          <cell r="X227">
            <v>0</v>
          </cell>
          <cell r="Y227">
            <v>0</v>
          </cell>
          <cell r="Z227">
            <v>0</v>
          </cell>
          <cell r="AA227">
            <v>-50067.895465414389</v>
          </cell>
          <cell r="AC227">
            <v>-8715.1036776165583</v>
          </cell>
          <cell r="AD227">
            <v>-19280.770950145081</v>
          </cell>
          <cell r="AE227">
            <v>-484.13753860994547</v>
          </cell>
          <cell r="AF227">
            <v>0</v>
          </cell>
          <cell r="AG227">
            <v>0</v>
          </cell>
          <cell r="AH227">
            <v>0</v>
          </cell>
          <cell r="AI227">
            <v>-28480.012166371584</v>
          </cell>
          <cell r="AK227">
            <v>-6769.2459868183378</v>
          </cell>
          <cell r="AL227">
            <v>-13414.457357271991</v>
          </cell>
          <cell r="AM227">
            <v>-1091.6540906836913</v>
          </cell>
          <cell r="AN227">
            <v>0</v>
          </cell>
          <cell r="AO227">
            <v>0</v>
          </cell>
          <cell r="AP227">
            <v>0</v>
          </cell>
          <cell r="AQ227">
            <v>-21275.357434774021</v>
          </cell>
          <cell r="AS227">
            <v>-67.166860456556279</v>
          </cell>
          <cell r="AT227">
            <v>-42.357602740025001</v>
          </cell>
          <cell r="AU227">
            <v>-2.0821279369637824</v>
          </cell>
          <cell r="AV227">
            <v>0</v>
          </cell>
          <cell r="AW227">
            <v>0</v>
          </cell>
          <cell r="AX227">
            <v>0</v>
          </cell>
          <cell r="AY227">
            <v>-111.60659113354507</v>
          </cell>
          <cell r="BA227">
            <v>-1297.4712900936672</v>
          </cell>
          <cell r="BB227">
            <v>-1169.0492823241707</v>
          </cell>
          <cell r="BC227">
            <v>-216.372472931065</v>
          </cell>
          <cell r="BD227">
            <v>0</v>
          </cell>
          <cell r="BE227">
            <v>0</v>
          </cell>
          <cell r="BF227">
            <v>0</v>
          </cell>
          <cell r="BG227">
            <v>-2682.8930453489029</v>
          </cell>
          <cell r="BI227">
            <v>-2088.5681519567779</v>
          </cell>
          <cell r="BJ227">
            <v>-594.72084852916623</v>
          </cell>
          <cell r="BK227">
            <v>-93.923490821288866</v>
          </cell>
          <cell r="BL227">
            <v>0</v>
          </cell>
          <cell r="BM227">
            <v>0</v>
          </cell>
          <cell r="BN227">
            <v>0</v>
          </cell>
          <cell r="BO227">
            <v>-2777.212491307233</v>
          </cell>
          <cell r="BQ227">
            <v>-1213.8846864485131</v>
          </cell>
          <cell r="BR227">
            <v>-5806.3225575382567</v>
          </cell>
          <cell r="BS227">
            <v>-109.29469360035966</v>
          </cell>
          <cell r="BT227">
            <v>0</v>
          </cell>
          <cell r="BU227">
            <v>0</v>
          </cell>
          <cell r="BV227">
            <v>0</v>
          </cell>
          <cell r="BW227">
            <v>-7129.5019375871298</v>
          </cell>
          <cell r="BY227">
            <v>-555.28497183258867</v>
          </cell>
          <cell r="BZ227">
            <v>-3509.9933759266087</v>
          </cell>
          <cell r="CA227">
            <v>-190.54563513291387</v>
          </cell>
          <cell r="CB227">
            <v>0</v>
          </cell>
          <cell r="CC227">
            <v>0</v>
          </cell>
          <cell r="CD227">
            <v>0</v>
          </cell>
          <cell r="CE227">
            <v>-4255.8239828921114</v>
          </cell>
          <cell r="CG227">
            <v>-980.84365347602113</v>
          </cell>
          <cell r="CH227">
            <v>-699.15321874047254</v>
          </cell>
          <cell r="CI227">
            <v>-4572.5228045033382</v>
          </cell>
          <cell r="CJ227">
            <v>0</v>
          </cell>
          <cell r="CK227">
            <v>0</v>
          </cell>
          <cell r="CL227">
            <v>0</v>
          </cell>
          <cell r="CM227">
            <v>-6252.5196767198322</v>
          </cell>
          <cell r="CO227">
            <v>-61.526432377537986</v>
          </cell>
          <cell r="CP227">
            <v>-68.425257116964374</v>
          </cell>
          <cell r="CQ227">
            <v>-0.57795019112029422</v>
          </cell>
          <cell r="CR227">
            <v>0</v>
          </cell>
          <cell r="CS227">
            <v>0</v>
          </cell>
          <cell r="CT227">
            <v>0</v>
          </cell>
          <cell r="CU227">
            <v>-130.52963968562267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</row>
        <row r="241">
          <cell r="B241" t="str">
            <v>Sub-total</v>
          </cell>
          <cell r="C241">
            <v>-1171051115.3491793</v>
          </cell>
          <cell r="E241">
            <v>-364622856.58324778</v>
          </cell>
          <cell r="F241">
            <v>-226848761.59105778</v>
          </cell>
          <cell r="G241">
            <v>-94867964.108260334</v>
          </cell>
          <cell r="H241">
            <v>0</v>
          </cell>
          <cell r="I241">
            <v>0</v>
          </cell>
          <cell r="J241">
            <v>0</v>
          </cell>
          <cell r="K241">
            <v>-686339582.28256583</v>
          </cell>
          <cell r="M241">
            <v>-68529389.598683596</v>
          </cell>
          <cell r="N241">
            <v>-57639608.508091345</v>
          </cell>
          <cell r="O241">
            <v>-49321549.518895872</v>
          </cell>
          <cell r="P241">
            <v>0</v>
          </cell>
          <cell r="Q241">
            <v>0</v>
          </cell>
          <cell r="R241">
            <v>0</v>
          </cell>
          <cell r="S241">
            <v>-175490547.62567082</v>
          </cell>
          <cell r="U241">
            <v>-59565577.887650892</v>
          </cell>
          <cell r="V241">
            <v>-64099658.692537025</v>
          </cell>
          <cell r="W241">
            <v>-4973359.8890298149</v>
          </cell>
          <cell r="X241">
            <v>0</v>
          </cell>
          <cell r="Y241">
            <v>0</v>
          </cell>
          <cell r="Z241">
            <v>0</v>
          </cell>
          <cell r="AA241">
            <v>-128638596.46921773</v>
          </cell>
          <cell r="AC241">
            <v>-26628606.143638983</v>
          </cell>
          <cell r="AD241">
            <v>-41367728.669487454</v>
          </cell>
          <cell r="AE241">
            <v>-572820.89753232338</v>
          </cell>
          <cell r="AF241">
            <v>0</v>
          </cell>
          <cell r="AG241">
            <v>0</v>
          </cell>
          <cell r="AH241">
            <v>0</v>
          </cell>
          <cell r="AI241">
            <v>-68569155.710658774</v>
          </cell>
          <cell r="AK241">
            <v>-20835756.464467552</v>
          </cell>
          <cell r="AL241">
            <v>-28781298.924141925</v>
          </cell>
          <cell r="AM241">
            <v>-2063133.8673981552</v>
          </cell>
          <cell r="AN241">
            <v>0</v>
          </cell>
          <cell r="AO241">
            <v>0</v>
          </cell>
          <cell r="AP241">
            <v>0</v>
          </cell>
          <cell r="AQ241">
            <v>-51680189.256007634</v>
          </cell>
          <cell r="AS241">
            <v>-221904.96039073617</v>
          </cell>
          <cell r="AT241">
            <v>-90880.070188589001</v>
          </cell>
          <cell r="AU241">
            <v>-6713.0065173403082</v>
          </cell>
          <cell r="AV241">
            <v>0</v>
          </cell>
          <cell r="AW241">
            <v>0</v>
          </cell>
          <cell r="AX241">
            <v>0</v>
          </cell>
          <cell r="AY241">
            <v>-319498.03709666547</v>
          </cell>
          <cell r="BA241">
            <v>-4287580.4588745004</v>
          </cell>
          <cell r="BB241">
            <v>-2508245.8392091133</v>
          </cell>
          <cell r="BC241">
            <v>-667851.78228719113</v>
          </cell>
          <cell r="BD241">
            <v>0</v>
          </cell>
          <cell r="BE241">
            <v>0</v>
          </cell>
          <cell r="BF241">
            <v>0</v>
          </cell>
          <cell r="BG241">
            <v>-7463678.0803708043</v>
          </cell>
          <cell r="BI241">
            <v>-6920814.1999004958</v>
          </cell>
          <cell r="BJ241">
            <v>-2139715.4641011702</v>
          </cell>
          <cell r="BK241">
            <v>-127832.46293144641</v>
          </cell>
          <cell r="BL241">
            <v>0</v>
          </cell>
          <cell r="BM241">
            <v>0</v>
          </cell>
          <cell r="BN241">
            <v>0</v>
          </cell>
          <cell r="BO241">
            <v>-9188362.1269331127</v>
          </cell>
          <cell r="BQ241">
            <v>-3490440.5785411121</v>
          </cell>
          <cell r="BR241">
            <v>-12457716.382236248</v>
          </cell>
          <cell r="BS241">
            <v>-72025.682851448088</v>
          </cell>
          <cell r="BT241">
            <v>0</v>
          </cell>
          <cell r="BU241">
            <v>0</v>
          </cell>
          <cell r="BV241">
            <v>0</v>
          </cell>
          <cell r="BW241">
            <v>-16020182.64362881</v>
          </cell>
          <cell r="BY241">
            <v>-1930116.186281723</v>
          </cell>
          <cell r="BZ241">
            <v>-12628424.115174621</v>
          </cell>
          <cell r="CA241">
            <v>-113855.60514441214</v>
          </cell>
          <cell r="CB241">
            <v>0</v>
          </cell>
          <cell r="CC241">
            <v>0</v>
          </cell>
          <cell r="CD241">
            <v>0</v>
          </cell>
          <cell r="CE241">
            <v>-14672395.906600755</v>
          </cell>
          <cell r="CG241">
            <v>-3180923.721176568</v>
          </cell>
          <cell r="CH241">
            <v>-1500063.4946621284</v>
          </cell>
          <cell r="CI241">
            <v>-7647014.1944340784</v>
          </cell>
          <cell r="CJ241">
            <v>0</v>
          </cell>
          <cell r="CK241">
            <v>0</v>
          </cell>
          <cell r="CL241">
            <v>0</v>
          </cell>
          <cell r="CM241">
            <v>-12328001.410272775</v>
          </cell>
          <cell r="CO241">
            <v>-192623.69858941098</v>
          </cell>
          <cell r="CP241">
            <v>-146809.35103029158</v>
          </cell>
          <cell r="CQ241">
            <v>-1492.7505360827149</v>
          </cell>
          <cell r="CR241">
            <v>0</v>
          </cell>
          <cell r="CS241">
            <v>0</v>
          </cell>
          <cell r="CT241">
            <v>0</v>
          </cell>
          <cell r="CU241">
            <v>-340925.80015578528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</row>
        <row r="243">
          <cell r="B243" t="str">
            <v>TOTAL OTHER RATE BASE</v>
          </cell>
          <cell r="C243">
            <v>-1033675899.393409</v>
          </cell>
          <cell r="E243">
            <v>-326237493.7603395</v>
          </cell>
          <cell r="F243">
            <v>-190889434.22219083</v>
          </cell>
          <cell r="G243">
            <v>-89431275.62980856</v>
          </cell>
          <cell r="H243">
            <v>0</v>
          </cell>
          <cell r="I243">
            <v>0</v>
          </cell>
          <cell r="J243">
            <v>0</v>
          </cell>
          <cell r="K243">
            <v>-606558203.6123389</v>
          </cell>
          <cell r="M243">
            <v>-61238053.681640923</v>
          </cell>
          <cell r="N243">
            <v>-48502765.365468301</v>
          </cell>
          <cell r="O243">
            <v>-48615125.120271623</v>
          </cell>
          <cell r="P243">
            <v>0</v>
          </cell>
          <cell r="Q243">
            <v>0</v>
          </cell>
          <cell r="R243">
            <v>0</v>
          </cell>
          <cell r="S243">
            <v>-158355944.16738084</v>
          </cell>
          <cell r="U243">
            <v>-53144200.616441704</v>
          </cell>
          <cell r="V243">
            <v>-53938789.420026809</v>
          </cell>
          <cell r="W243">
            <v>-4805552.0237062182</v>
          </cell>
          <cell r="X243">
            <v>0</v>
          </cell>
          <cell r="Y243">
            <v>0</v>
          </cell>
          <cell r="Z243">
            <v>0</v>
          </cell>
          <cell r="AA243">
            <v>-111888542.06017472</v>
          </cell>
          <cell r="AC243">
            <v>-23723015.767432399</v>
          </cell>
          <cell r="AD243">
            <v>-34810250.959231362</v>
          </cell>
          <cell r="AE243">
            <v>-545165.65396031807</v>
          </cell>
          <cell r="AF243">
            <v>0</v>
          </cell>
          <cell r="AG243">
            <v>0</v>
          </cell>
          <cell r="AH243">
            <v>0</v>
          </cell>
          <cell r="AI243">
            <v>-59078432.380624078</v>
          </cell>
          <cell r="AK243">
            <v>-18580062.741199519</v>
          </cell>
          <cell r="AL243">
            <v>-24218981.092404492</v>
          </cell>
          <cell r="AM243">
            <v>-1844196.9574689176</v>
          </cell>
          <cell r="AN243">
            <v>0</v>
          </cell>
          <cell r="AO243">
            <v>0</v>
          </cell>
          <cell r="AP243">
            <v>0</v>
          </cell>
          <cell r="AQ243">
            <v>-44643240.791072927</v>
          </cell>
          <cell r="AS243">
            <v>-199637.75963405232</v>
          </cell>
          <cell r="AT243">
            <v>-76474.057247207806</v>
          </cell>
          <cell r="AU243">
            <v>-6037.7012344093937</v>
          </cell>
          <cell r="AV243">
            <v>0</v>
          </cell>
          <cell r="AW243">
            <v>0</v>
          </cell>
          <cell r="AX243">
            <v>0</v>
          </cell>
          <cell r="AY243">
            <v>-282149.51811566955</v>
          </cell>
          <cell r="BA243">
            <v>-3857449.5930842506</v>
          </cell>
          <cell r="BB243">
            <v>-2110646.8722977843</v>
          </cell>
          <cell r="BC243">
            <v>-600330.43943092239</v>
          </cell>
          <cell r="BD243">
            <v>0</v>
          </cell>
          <cell r="BE243">
            <v>0</v>
          </cell>
          <cell r="BF243">
            <v>0</v>
          </cell>
          <cell r="BG243">
            <v>-6568426.9048129572</v>
          </cell>
          <cell r="BI243">
            <v>-6226519.7230007937</v>
          </cell>
          <cell r="BJ243">
            <v>-1925085.299731595</v>
          </cell>
          <cell r="BK243">
            <v>-112986.72609114541</v>
          </cell>
          <cell r="BL243">
            <v>0</v>
          </cell>
          <cell r="BM243">
            <v>0</v>
          </cell>
          <cell r="BN243">
            <v>0</v>
          </cell>
          <cell r="BO243">
            <v>-8264591.7488235338</v>
          </cell>
          <cell r="BQ243">
            <v>-3084083.6601156415</v>
          </cell>
          <cell r="BR243">
            <v>-10482959.727117755</v>
          </cell>
          <cell r="BS243">
            <v>-61597.942610757898</v>
          </cell>
          <cell r="BT243">
            <v>0</v>
          </cell>
          <cell r="BU243">
            <v>0</v>
          </cell>
          <cell r="BV243">
            <v>0</v>
          </cell>
          <cell r="BW243">
            <v>-13628641.329844153</v>
          </cell>
          <cell r="BY243">
            <v>-1736501.0208046276</v>
          </cell>
          <cell r="BZ243">
            <v>-11361694.594804861</v>
          </cell>
          <cell r="CA243">
            <v>-96721.259241175925</v>
          </cell>
          <cell r="CB243">
            <v>0</v>
          </cell>
          <cell r="CC243">
            <v>0</v>
          </cell>
          <cell r="CD243">
            <v>0</v>
          </cell>
          <cell r="CE243">
            <v>-13194916.874850664</v>
          </cell>
          <cell r="CG243">
            <v>-2855303.642226012</v>
          </cell>
          <cell r="CH243">
            <v>-1262278.3117044959</v>
          </cell>
          <cell r="CI243">
            <v>-6798206.0946714953</v>
          </cell>
          <cell r="CJ243">
            <v>0</v>
          </cell>
          <cell r="CK243">
            <v>0</v>
          </cell>
          <cell r="CL243">
            <v>0</v>
          </cell>
          <cell r="CM243">
            <v>-10915788.048602004</v>
          </cell>
          <cell r="CO243">
            <v>-172145.96811420086</v>
          </cell>
          <cell r="CP243">
            <v>-123537.61052140596</v>
          </cell>
          <cell r="CQ243">
            <v>-1338.3781333883846</v>
          </cell>
          <cell r="CR243">
            <v>0</v>
          </cell>
          <cell r="CS243">
            <v>0</v>
          </cell>
          <cell r="CT243">
            <v>0</v>
          </cell>
          <cell r="CU243">
            <v>-297021.95676899521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</row>
        <row r="245">
          <cell r="B245" t="str">
            <v>TOTAL RATE BASE</v>
          </cell>
          <cell r="C245">
            <v>5428588079.6691418</v>
          </cell>
          <cell r="E245">
            <v>1558153247.3214278</v>
          </cell>
          <cell r="F245">
            <v>1428902309.5416932</v>
          </cell>
          <cell r="G245">
            <v>145438529.65835547</v>
          </cell>
          <cell r="H245">
            <v>0</v>
          </cell>
          <cell r="I245">
            <v>0</v>
          </cell>
          <cell r="J245">
            <v>0</v>
          </cell>
          <cell r="K245">
            <v>3132494086.5214767</v>
          </cell>
          <cell r="M245">
            <v>298470777.88474739</v>
          </cell>
          <cell r="N245">
            <v>363067310.31119448</v>
          </cell>
          <cell r="O245">
            <v>-9721490.628468819</v>
          </cell>
          <cell r="P245">
            <v>0</v>
          </cell>
          <cell r="Q245">
            <v>0</v>
          </cell>
          <cell r="R245">
            <v>0</v>
          </cell>
          <cell r="S245">
            <v>651816597.56747305</v>
          </cell>
          <cell r="U245">
            <v>265760238.97054532</v>
          </cell>
          <cell r="V245">
            <v>403758652.69969773</v>
          </cell>
          <cell r="W245">
            <v>5337070.3214494819</v>
          </cell>
          <cell r="X245">
            <v>0</v>
          </cell>
          <cell r="Y245">
            <v>0</v>
          </cell>
          <cell r="Z245">
            <v>0</v>
          </cell>
          <cell r="AA245">
            <v>674855961.99169254</v>
          </cell>
          <cell r="AC245">
            <v>121119355.74617371</v>
          </cell>
          <cell r="AD245">
            <v>260572033.19841638</v>
          </cell>
          <cell r="AE245">
            <v>1012596.4414488765</v>
          </cell>
          <cell r="AF245">
            <v>0</v>
          </cell>
          <cell r="AG245">
            <v>0</v>
          </cell>
          <cell r="AH245">
            <v>0</v>
          </cell>
          <cell r="AI245">
            <v>382703985.38603896</v>
          </cell>
          <cell r="AK245">
            <v>95000781.015310913</v>
          </cell>
          <cell r="AL245">
            <v>181291113.14459738</v>
          </cell>
          <cell r="AM245">
            <v>11596970.724080155</v>
          </cell>
          <cell r="AN245">
            <v>0</v>
          </cell>
          <cell r="AO245">
            <v>0</v>
          </cell>
          <cell r="AP245">
            <v>0</v>
          </cell>
          <cell r="AQ245">
            <v>287888864.88398844</v>
          </cell>
          <cell r="AS245">
            <v>927782.87533384934</v>
          </cell>
          <cell r="AT245">
            <v>572446.33505155949</v>
          </cell>
          <cell r="AU245">
            <v>35930.815884615207</v>
          </cell>
          <cell r="AV245">
            <v>0</v>
          </cell>
          <cell r="AW245">
            <v>0</v>
          </cell>
          <cell r="AX245">
            <v>0</v>
          </cell>
          <cell r="AY245">
            <v>1536160.026270024</v>
          </cell>
          <cell r="BA245">
            <v>17797909.662831914</v>
          </cell>
          <cell r="BB245">
            <v>15799241.077653406</v>
          </cell>
          <cell r="BC245">
            <v>3592703.5129315108</v>
          </cell>
          <cell r="BD245">
            <v>0</v>
          </cell>
          <cell r="BE245">
            <v>0</v>
          </cell>
          <cell r="BF245">
            <v>0</v>
          </cell>
          <cell r="BG245">
            <v>37189854.253416829</v>
          </cell>
          <cell r="BI245">
            <v>27373437.578405872</v>
          </cell>
          <cell r="BJ245">
            <v>10006431.888608154</v>
          </cell>
          <cell r="BK245">
            <v>790544.47397552687</v>
          </cell>
          <cell r="BL245">
            <v>0</v>
          </cell>
          <cell r="BM245">
            <v>0</v>
          </cell>
          <cell r="BN245">
            <v>0</v>
          </cell>
          <cell r="BO245">
            <v>38170413.940989554</v>
          </cell>
          <cell r="BQ245">
            <v>16570731.522801084</v>
          </cell>
          <cell r="BR245">
            <v>78470164.815281332</v>
          </cell>
          <cell r="BS245">
            <v>555868.93348716432</v>
          </cell>
          <cell r="BT245">
            <v>0</v>
          </cell>
          <cell r="BU245">
            <v>0</v>
          </cell>
          <cell r="BV245">
            <v>0</v>
          </cell>
          <cell r="BW245">
            <v>95596765.27156958</v>
          </cell>
          <cell r="BY245">
            <v>6911727.6111563882</v>
          </cell>
          <cell r="BZ245">
            <v>59057135.347682245</v>
          </cell>
          <cell r="CA245">
            <v>913524.3650035914</v>
          </cell>
          <cell r="CB245">
            <v>0</v>
          </cell>
          <cell r="CC245">
            <v>0</v>
          </cell>
          <cell r="CD245">
            <v>0</v>
          </cell>
          <cell r="CE245">
            <v>66882387.323842227</v>
          </cell>
          <cell r="CG245">
            <v>12133850.101525782</v>
          </cell>
          <cell r="CH245">
            <v>9448780.6631534752</v>
          </cell>
          <cell r="CI245">
            <v>36074040.223888464</v>
          </cell>
          <cell r="CJ245">
            <v>0</v>
          </cell>
          <cell r="CK245">
            <v>0</v>
          </cell>
          <cell r="CL245">
            <v>0</v>
          </cell>
          <cell r="CM245">
            <v>57656670.988567725</v>
          </cell>
          <cell r="CO245">
            <v>863376.05060711061</v>
          </cell>
          <cell r="CP245">
            <v>924740.42740275676</v>
          </cell>
          <cell r="CQ245">
            <v>8215.0358048241706</v>
          </cell>
          <cell r="CR245">
            <v>0</v>
          </cell>
          <cell r="CS245">
            <v>0</v>
          </cell>
          <cell r="CT245">
            <v>0</v>
          </cell>
          <cell r="CU245">
            <v>1796331.5138146917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E252">
            <v>2376750.2513787863</v>
          </cell>
          <cell r="F252">
            <v>17370778.45919957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19747528.710578356</v>
          </cell>
          <cell r="M252">
            <v>547966.88281810132</v>
          </cell>
          <cell r="N252">
            <v>4413710.9801551495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4961677.8629732504</v>
          </cell>
          <cell r="U252">
            <v>586509.781922961</v>
          </cell>
          <cell r="V252">
            <v>4908384.6111781402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5494894.3931011008</v>
          </cell>
          <cell r="AC252">
            <v>308162.71013233776</v>
          </cell>
          <cell r="AD252">
            <v>3167703.6499469765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3475866.3600793141</v>
          </cell>
          <cell r="AK252">
            <v>217693.11082635677</v>
          </cell>
          <cell r="AL252">
            <v>2203906.9725253293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2421600.0833516861</v>
          </cell>
          <cell r="AS252">
            <v>7.4395106968865834</v>
          </cell>
          <cell r="AT252">
            <v>6959.0750883108039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6966.5145990076908</v>
          </cell>
          <cell r="BA252">
            <v>0</v>
          </cell>
          <cell r="BB252">
            <v>192067.09566550315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192067.09566550315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Q252">
            <v>73941.14374809053</v>
          </cell>
          <cell r="BR252">
            <v>953940.54552289587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1027881.6892709864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G252">
            <v>8564.765289684754</v>
          </cell>
          <cell r="CH252">
            <v>114866.26798290484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123431.0332725896</v>
          </cell>
          <cell r="CO252">
            <v>1518.0069419324557</v>
          </cell>
          <cell r="CP252">
            <v>11241.8189748962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12759.825916828655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E253">
            <v>9085078.197350651</v>
          </cell>
          <cell r="F253">
            <v>66399437.870736189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75484516.068086833</v>
          </cell>
          <cell r="M253">
            <v>2094591.9652571564</v>
          </cell>
          <cell r="N253">
            <v>16871318.041074269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18965910.006331425</v>
          </cell>
          <cell r="U253">
            <v>2241921.3921151571</v>
          </cell>
          <cell r="V253">
            <v>18762197.664376773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21004119.05649193</v>
          </cell>
          <cell r="AC253">
            <v>1177945.523487651</v>
          </cell>
          <cell r="AD253">
            <v>12108481.044277307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13286426.567764958</v>
          </cell>
          <cell r="AK253">
            <v>832127.36960252654</v>
          </cell>
          <cell r="AL253">
            <v>8424388.3737736084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9256515.7433761358</v>
          </cell>
          <cell r="AS253">
            <v>28.437374264305721</v>
          </cell>
          <cell r="AT253">
            <v>26600.919184445891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26629.356558710198</v>
          </cell>
          <cell r="BA253">
            <v>0</v>
          </cell>
          <cell r="BB253">
            <v>734172.46185073815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734172.46185073815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Q253">
            <v>282638.47771268757</v>
          </cell>
          <cell r="BR253">
            <v>3646417.8121665148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3929056.2898792024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G253">
            <v>32738.636444279753</v>
          </cell>
          <cell r="CH253">
            <v>439073.91037705244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471812.54682133219</v>
          </cell>
          <cell r="CO253">
            <v>5802.5498318878954</v>
          </cell>
          <cell r="CP253">
            <v>42971.618245603902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48774.168077491799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</row>
        <row r="261">
          <cell r="B261" t="str">
            <v>Sub-total</v>
          </cell>
          <cell r="C261">
            <v>180672605.83404735</v>
          </cell>
          <cell r="E261">
            <v>11461828.448729439</v>
          </cell>
          <cell r="F261">
            <v>83770216.329935759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95232044.7786652</v>
          </cell>
          <cell r="M261">
            <v>2642558.8480752581</v>
          </cell>
          <cell r="N261">
            <v>21285029.021229416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23927587.869304676</v>
          </cell>
          <cell r="U261">
            <v>2828431.1740381187</v>
          </cell>
          <cell r="V261">
            <v>23670582.275554914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26499013.449593034</v>
          </cell>
          <cell r="AC261">
            <v>1486108.2336199889</v>
          </cell>
          <cell r="AD261">
            <v>15276184.694224283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16762292.927844271</v>
          </cell>
          <cell r="AK261">
            <v>1049820.4804288833</v>
          </cell>
          <cell r="AL261">
            <v>10628295.346298939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11678115.826727822</v>
          </cell>
          <cell r="AS261">
            <v>35.87688496119231</v>
          </cell>
          <cell r="AT261">
            <v>33559.994272756696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33595.871157717891</v>
          </cell>
          <cell r="BA261">
            <v>0</v>
          </cell>
          <cell r="BB261">
            <v>926239.55751624133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926239.55751624133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Q261">
            <v>356579.62146077811</v>
          </cell>
          <cell r="BR261">
            <v>4600358.3576894104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4956937.9791501882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G261">
            <v>41303.401733964514</v>
          </cell>
          <cell r="CH261">
            <v>553940.1783599573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595243.58009392186</v>
          </cell>
          <cell r="CO261">
            <v>7320.5567738203517</v>
          </cell>
          <cell r="CP261">
            <v>54213.437220500098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61533.993994320452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E264">
            <v>28337248.207490213</v>
          </cell>
          <cell r="F264">
            <v>207106346.35259098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235443594.56008118</v>
          </cell>
          <cell r="M264">
            <v>6533237.3727080943</v>
          </cell>
          <cell r="N264">
            <v>52623292.450784467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59156529.823492564</v>
          </cell>
          <cell r="U264">
            <v>6992772.2766960328</v>
          </cell>
          <cell r="V264">
            <v>58521131.088170566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65513903.364866599</v>
          </cell>
          <cell r="AC264">
            <v>3674127.3931693407</v>
          </cell>
          <cell r="AD264">
            <v>37767537.638524197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41441665.031693541</v>
          </cell>
          <cell r="AK264">
            <v>2595486.7201417256</v>
          </cell>
          <cell r="AL264">
            <v>26276491.974888358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28871978.695030086</v>
          </cell>
          <cell r="AS264">
            <v>88.698953976193636</v>
          </cell>
          <cell r="AT264">
            <v>82970.870817253948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83059.569771230148</v>
          </cell>
          <cell r="BA264">
            <v>0</v>
          </cell>
          <cell r="BB264">
            <v>2289955.7743636593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2289955.7743636593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Q264">
            <v>881577.07858444448</v>
          </cell>
          <cell r="BR264">
            <v>11373534.092607856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12255111.1711923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G264">
            <v>102115.01175266477</v>
          </cell>
          <cell r="CH264">
            <v>1369514.5060409242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1471629.517793589</v>
          </cell>
          <cell r="CO264">
            <v>18098.720919153751</v>
          </cell>
          <cell r="CP264">
            <v>134032.68366564991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152131.40458480365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</row>
        <row r="270">
          <cell r="B270" t="str">
            <v>Sub-total</v>
          </cell>
          <cell r="C270">
            <v>446679558.91286945</v>
          </cell>
          <cell r="E270">
            <v>28337248.207490213</v>
          </cell>
          <cell r="F270">
            <v>207106346.35259098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235443594.56008118</v>
          </cell>
          <cell r="M270">
            <v>6533237.3727080943</v>
          </cell>
          <cell r="N270">
            <v>52623292.450784467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59156529.823492564</v>
          </cell>
          <cell r="U270">
            <v>6992772.2766960328</v>
          </cell>
          <cell r="V270">
            <v>58521131.088170566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65513903.364866599</v>
          </cell>
          <cell r="AC270">
            <v>3674127.3931693407</v>
          </cell>
          <cell r="AD270">
            <v>37767537.638524197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41441665.031693541</v>
          </cell>
          <cell r="AK270">
            <v>2595486.7201417256</v>
          </cell>
          <cell r="AL270">
            <v>26276491.974888358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28871978.695030086</v>
          </cell>
          <cell r="AS270">
            <v>88.698953976193636</v>
          </cell>
          <cell r="AT270">
            <v>82970.870817253948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83059.569771230148</v>
          </cell>
          <cell r="BA270">
            <v>0</v>
          </cell>
          <cell r="BB270">
            <v>2289955.7743636593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2289955.7743636593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Q270">
            <v>881577.07858444448</v>
          </cell>
          <cell r="BR270">
            <v>11373534.092607856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12255111.1711923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G270">
            <v>102115.01175266477</v>
          </cell>
          <cell r="CH270">
            <v>1369514.5060409242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1471629.517793589</v>
          </cell>
          <cell r="CO270">
            <v>18098.720919153751</v>
          </cell>
          <cell r="CP270">
            <v>134032.68366564991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152131.40458480365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E273">
            <v>7126463.4391224002</v>
          </cell>
          <cell r="F273">
            <v>52084655.308973692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59211118.748096094</v>
          </cell>
          <cell r="M273">
            <v>1643027.4716443953</v>
          </cell>
          <cell r="N273">
            <v>13234099.759821953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14877127.231466349</v>
          </cell>
          <cell r="U273">
            <v>1758594.7514413462</v>
          </cell>
          <cell r="V273">
            <v>14717332.398059063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16475927.149500409</v>
          </cell>
          <cell r="AC273">
            <v>923997.07785240992</v>
          </cell>
          <cell r="AD273">
            <v>9498063.2627369706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10422060.34058938</v>
          </cell>
          <cell r="AK273">
            <v>652732.44185116794</v>
          </cell>
          <cell r="AL273">
            <v>6608209.0256716656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7260941.4675228335</v>
          </cell>
          <cell r="AS273">
            <v>22.306677344649952</v>
          </cell>
          <cell r="AT273">
            <v>20866.136085684429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20888.442763029081</v>
          </cell>
          <cell r="BA273">
            <v>0</v>
          </cell>
          <cell r="BB273">
            <v>575895.23103009921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575895.23103009921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Q273">
            <v>221705.6071675921</v>
          </cell>
          <cell r="BR273">
            <v>2860301.5469638221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3082007.1541314144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G273">
            <v>25680.648047136987</v>
          </cell>
          <cell r="CH273">
            <v>344415.76631525822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370096.41436239518</v>
          </cell>
          <cell r="CO273">
            <v>4551.6019050550049</v>
          </cell>
          <cell r="CP273">
            <v>33707.543258848811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38259.145163903813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</row>
        <row r="276">
          <cell r="B276" t="str">
            <v>Sub-total</v>
          </cell>
          <cell r="C276">
            <v>112334321.32462588</v>
          </cell>
          <cell r="E276">
            <v>7126463.4391224002</v>
          </cell>
          <cell r="F276">
            <v>52084655.308973692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59211118.748096094</v>
          </cell>
          <cell r="M276">
            <v>1643027.4716443953</v>
          </cell>
          <cell r="N276">
            <v>13234099.759821953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14877127.231466349</v>
          </cell>
          <cell r="U276">
            <v>1758594.7514413462</v>
          </cell>
          <cell r="V276">
            <v>14717332.398059063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16475927.149500409</v>
          </cell>
          <cell r="AC276">
            <v>923997.07785240992</v>
          </cell>
          <cell r="AD276">
            <v>9498063.2627369706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10422060.34058938</v>
          </cell>
          <cell r="AK276">
            <v>652732.44185116794</v>
          </cell>
          <cell r="AL276">
            <v>6608209.0256716656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7260941.4675228335</v>
          </cell>
          <cell r="AS276">
            <v>22.306677344649952</v>
          </cell>
          <cell r="AT276">
            <v>20866.136085684429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20888.442763029081</v>
          </cell>
          <cell r="BA276">
            <v>0</v>
          </cell>
          <cell r="BB276">
            <v>575895.23103009921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575895.23103009921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Q276">
            <v>221705.6071675921</v>
          </cell>
          <cell r="BR276">
            <v>2860301.5469638221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3082007.1541314144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G276">
            <v>25680.648047136987</v>
          </cell>
          <cell r="CH276">
            <v>344415.76631525822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370096.41436239518</v>
          </cell>
          <cell r="CO276">
            <v>4551.6019050550049</v>
          </cell>
          <cell r="CP276">
            <v>33707.543258848811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38259.145163903813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E279">
            <v>2925457.0677193175</v>
          </cell>
          <cell r="F279">
            <v>21381071.311877184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24306528.379596502</v>
          </cell>
          <cell r="M279">
            <v>674472.8813161517</v>
          </cell>
          <cell r="N279">
            <v>5432679.337795266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6107152.2191114174</v>
          </cell>
          <cell r="U279">
            <v>721913.96038253361</v>
          </cell>
          <cell r="V279">
            <v>6041555.4572996516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6763469.4176821848</v>
          </cell>
          <cell r="AC279">
            <v>379306.48280828173</v>
          </cell>
          <cell r="AD279">
            <v>3899013.3800561316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4278319.8628644133</v>
          </cell>
          <cell r="AK279">
            <v>267950.6815204178</v>
          </cell>
          <cell r="AL279">
            <v>2712710.4438633635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2980661.1253837813</v>
          </cell>
          <cell r="AS279">
            <v>9.1570282304397512</v>
          </cell>
          <cell r="AT279">
            <v>8565.6771846676093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8574.8342128980494</v>
          </cell>
          <cell r="BA279">
            <v>0</v>
          </cell>
          <cell r="BB279">
            <v>236408.5339488285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236408.5339488285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>
            <v>91011.515176075409</v>
          </cell>
          <cell r="BR279">
            <v>1174171.3751644902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1265182.8903405657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G279">
            <v>10542.063952882765</v>
          </cell>
          <cell r="CH279">
            <v>141384.79014283925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151926.85409572202</v>
          </cell>
          <cell r="CO279">
            <v>1868.4605732331709</v>
          </cell>
          <cell r="CP279">
            <v>13837.153800679202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15705.614373912373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E280">
            <v>835822.75598033634</v>
          </cell>
          <cell r="F280">
            <v>6108715.8471401995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6944538.6031205356</v>
          </cell>
          <cell r="M280">
            <v>192701.43756891807</v>
          </cell>
          <cell r="N280">
            <v>1552153.0179259942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1744854.4554949123</v>
          </cell>
          <cell r="U280">
            <v>206255.67286756061</v>
          </cell>
          <cell r="V280">
            <v>1726113.0195511472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1932368.6924187078</v>
          </cell>
          <cell r="AC280">
            <v>108370.41271953603</v>
          </cell>
          <cell r="AD280">
            <v>1113974.3409269527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1222344.7536464888</v>
          </cell>
          <cell r="AK280">
            <v>76555.311498658688</v>
          </cell>
          <cell r="AL280">
            <v>775039.61496660672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851594.92646526545</v>
          </cell>
          <cell r="AS280">
            <v>2.6162245402981332</v>
          </cell>
          <cell r="AT280">
            <v>2447.2715700826266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2449.8877946229245</v>
          </cell>
          <cell r="BA280">
            <v>0</v>
          </cell>
          <cell r="BB280">
            <v>67543.507837708952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67543.507837708952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Q280">
            <v>26002.60187708625</v>
          </cell>
          <cell r="BR280">
            <v>335468.65739797137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361471.25927505764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G280">
            <v>3011.9385596346169</v>
          </cell>
          <cell r="CH280">
            <v>40394.58526151492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43406.523821149538</v>
          </cell>
          <cell r="CO280">
            <v>533.83174991450096</v>
          </cell>
          <cell r="CP280">
            <v>3953.3678864150461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4487.1996363295475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E281">
            <v>3158802.7800351731</v>
          </cell>
          <cell r="F281">
            <v>23086507.829951145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26245310.609986316</v>
          </cell>
          <cell r="M281">
            <v>728271.43357148953</v>
          </cell>
          <cell r="N281">
            <v>5866010.7456801059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6594282.1792515954</v>
          </cell>
          <cell r="U281">
            <v>779496.59564832831</v>
          </cell>
          <cell r="V281">
            <v>6523453.1673140349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7302949.7629623637</v>
          </cell>
          <cell r="AC281">
            <v>409561.42737525923</v>
          </cell>
          <cell r="AD281">
            <v>4210013.6899008909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4619575.1172761498</v>
          </cell>
          <cell r="AK281">
            <v>289323.45890102914</v>
          </cell>
          <cell r="AL281">
            <v>2929086.6668524924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3218410.1257535215</v>
          </cell>
          <cell r="AS281">
            <v>9.8874280365781377</v>
          </cell>
          <cell r="AT281">
            <v>9248.9085559904415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9258.7959840270196</v>
          </cell>
          <cell r="BA281">
            <v>0</v>
          </cell>
          <cell r="BB281">
            <v>255265.38827102951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255265.38827102951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Q281">
            <v>98270.943821276174</v>
          </cell>
          <cell r="BR281">
            <v>1267827.8020325988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1366098.7458538748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G281">
            <v>11382.939537593535</v>
          </cell>
          <cell r="CH281">
            <v>152662.18502603567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164045.12456362922</v>
          </cell>
          <cell r="CO281">
            <v>2017.4961780301639</v>
          </cell>
          <cell r="CP281">
            <v>14940.858430520424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16958.354608550588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E282">
            <v>6004.4740959902629</v>
          </cell>
          <cell r="F282">
            <v>43884.454929558618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49888.929025548881</v>
          </cell>
          <cell r="M282">
            <v>1384.3494710616312</v>
          </cell>
          <cell r="N282">
            <v>11150.525063437017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12534.874534498647</v>
          </cell>
          <cell r="U282">
            <v>1481.7218555287161</v>
          </cell>
          <cell r="V282">
            <v>12400.237775878684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13881.959631407401</v>
          </cell>
          <cell r="AC282">
            <v>778.52311544570637</v>
          </cell>
          <cell r="AD282">
            <v>8002.6895963706875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8781.2127118163935</v>
          </cell>
          <cell r="AK282">
            <v>549.96634336069212</v>
          </cell>
          <cell r="AL282">
            <v>5567.8135802547367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6117.7799236154287</v>
          </cell>
          <cell r="AS282">
            <v>1.8794717383698208E-2</v>
          </cell>
          <cell r="AT282">
            <v>17.58097472612992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17.599769443513619</v>
          </cell>
          <cell r="BA282">
            <v>0</v>
          </cell>
          <cell r="BB282">
            <v>485.22637157462123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485.22637157462123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Q282">
            <v>186.80030937442598</v>
          </cell>
          <cell r="BR282">
            <v>2409.9760971453384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2596.7764065197644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G282">
            <v>21.63749064097718</v>
          </cell>
          <cell r="CH282">
            <v>290.19099933041622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311.82848997139342</v>
          </cell>
          <cell r="CO282">
            <v>3.8349983785966497</v>
          </cell>
          <cell r="CP282">
            <v>28.400632665303242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32.235631043899893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</row>
        <row r="285">
          <cell r="B285" t="str">
            <v>Sub-total</v>
          </cell>
          <cell r="C285">
            <v>109175792.16812748</v>
          </cell>
          <cell r="E285">
            <v>6926087.0778308166</v>
          </cell>
          <cell r="F285">
            <v>50620179.443898089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57546266.521728903</v>
          </cell>
          <cell r="M285">
            <v>1596830.1019276208</v>
          </cell>
          <cell r="N285">
            <v>12861993.626464805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14458823.728392426</v>
          </cell>
          <cell r="U285">
            <v>1709147.9507539512</v>
          </cell>
          <cell r="V285">
            <v>14303521.881940713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16012669.832694665</v>
          </cell>
          <cell r="AC285">
            <v>898016.84601852263</v>
          </cell>
          <cell r="AD285">
            <v>9231004.100480346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10129020.946498869</v>
          </cell>
          <cell r="AK285">
            <v>634379.41826346633</v>
          </cell>
          <cell r="AL285">
            <v>6422404.5392627176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7056783.9575261837</v>
          </cell>
          <cell r="AS285">
            <v>21.679475524699718</v>
          </cell>
          <cell r="AT285">
            <v>20279.438285466807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20301.117760991507</v>
          </cell>
          <cell r="BA285">
            <v>0</v>
          </cell>
          <cell r="BB285">
            <v>559702.65642914164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559702.65642914164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Q285">
            <v>215471.86118381226</v>
          </cell>
          <cell r="BR285">
            <v>2779877.810692206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2995349.6718760184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G285">
            <v>24958.579540751893</v>
          </cell>
          <cell r="CH285">
            <v>334731.75142972026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359690.33097047213</v>
          </cell>
          <cell r="CO285">
            <v>4423.6234995564319</v>
          </cell>
          <cell r="CP285">
            <v>32759.780750279977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37183.404249836407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E288">
            <v>1120910.8725859504</v>
          </cell>
          <cell r="F288">
            <v>7962511.3400887698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9083422.2126747202</v>
          </cell>
          <cell r="M288">
            <v>258429.35597104594</v>
          </cell>
          <cell r="N288">
            <v>2023180.7005026483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2281610.0564736943</v>
          </cell>
          <cell r="U288">
            <v>276606.76213417045</v>
          </cell>
          <cell r="V288">
            <v>2249931.8737972127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2526538.6359313834</v>
          </cell>
          <cell r="AC288">
            <v>145334.1309683276</v>
          </cell>
          <cell r="AD288">
            <v>1452029.1243128108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1597363.2552811385</v>
          </cell>
          <cell r="AK288">
            <v>102667.31839862658</v>
          </cell>
          <cell r="AL288">
            <v>1010238.7928354405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1112906.111234067</v>
          </cell>
          <cell r="AS288">
            <v>3.5085842199962172</v>
          </cell>
          <cell r="AT288">
            <v>3189.9384611550313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3193.4470453750273</v>
          </cell>
          <cell r="BA288">
            <v>0</v>
          </cell>
          <cell r="BB288">
            <v>88040.753664931268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88040.753664931268</v>
          </cell>
          <cell r="BI288">
            <v>26461.192683167512</v>
          </cell>
          <cell r="BJ288">
            <v>242897.24692401852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269358.43960718601</v>
          </cell>
          <cell r="BQ288">
            <v>34871.746373265196</v>
          </cell>
          <cell r="BR288">
            <v>437272.42445336748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472144.17082663265</v>
          </cell>
          <cell r="BY288">
            <v>126221.00426546298</v>
          </cell>
          <cell r="BZ288">
            <v>1433559.5092094762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1559780.5134749392</v>
          </cell>
          <cell r="CG288">
            <v>4039.2710714073164</v>
          </cell>
          <cell r="CH288">
            <v>52653.020908407845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56692.291979815163</v>
          </cell>
          <cell r="CO288">
            <v>715.91471795824805</v>
          </cell>
          <cell r="CP288">
            <v>5153.0857572724353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5869.0004752306832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E289">
            <v>177740.35468808594</v>
          </cell>
          <cell r="F289">
            <v>1299037.7608060413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1476778.1154941272</v>
          </cell>
          <cell r="M289">
            <v>40978.570656682787</v>
          </cell>
          <cell r="N289">
            <v>330070.25229023508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371048.82294691785</v>
          </cell>
          <cell r="U289">
            <v>43860.92169614548</v>
          </cell>
          <cell r="V289">
            <v>367063.39727122925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410924.31896737474</v>
          </cell>
          <cell r="AC289">
            <v>23045.311289559755</v>
          </cell>
          <cell r="AD289">
            <v>236890.1696598955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259935.48094945526</v>
          </cell>
          <cell r="AK289">
            <v>16279.729310634631</v>
          </cell>
          <cell r="AL289">
            <v>164814.62735470568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181094.35666534031</v>
          </cell>
          <cell r="AS289">
            <v>0.55634842962711173</v>
          </cell>
          <cell r="AT289">
            <v>520.42004572412998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520.97639415375704</v>
          </cell>
          <cell r="BA289">
            <v>0</v>
          </cell>
          <cell r="BB289">
            <v>14363.340737081266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14363.340737081266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Q289">
            <v>5529.5355951700476</v>
          </cell>
          <cell r="BR289">
            <v>71338.471854257805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76868.007449427852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G289">
            <v>640.49826839217337</v>
          </cell>
          <cell r="CH289">
            <v>8590.0364167982789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9230.5346851904524</v>
          </cell>
          <cell r="CO289">
            <v>113.52101135638047</v>
          </cell>
          <cell r="CP289">
            <v>840.69619463726349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954.21720599364392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Y290">
            <v>6423.5119633552431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6423.5119633552431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E291">
            <v>186715.60839841518</v>
          </cell>
          <cell r="F291">
            <v>1364634.5325858251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1551350.1409842402</v>
          </cell>
          <cell r="M291">
            <v>43047.842257810262</v>
          </cell>
          <cell r="N291">
            <v>346737.62229597196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389785.46455378225</v>
          </cell>
          <cell r="U291">
            <v>46075.741740150806</v>
          </cell>
          <cell r="V291">
            <v>385598.78910200455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431674.53084215533</v>
          </cell>
          <cell r="AC291">
            <v>24209.017280921649</v>
          </cell>
          <cell r="AD291">
            <v>248852.27797182981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273061.29525275144</v>
          </cell>
          <cell r="AK291">
            <v>17101.797552564516</v>
          </cell>
          <cell r="AL291">
            <v>173137.17795542759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190238.97550799209</v>
          </cell>
          <cell r="AS291">
            <v>0.58444204019748203</v>
          </cell>
          <cell r="AT291">
            <v>546.69940110469122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547.28384314488869</v>
          </cell>
          <cell r="BA291">
            <v>0</v>
          </cell>
          <cell r="BB291">
            <v>15088.638193978111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15088.638193978111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Q291">
            <v>5808.7574126016643</v>
          </cell>
          <cell r="BR291">
            <v>74940.810137664332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80749.567550266001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G291">
            <v>672.84114556227075</v>
          </cell>
          <cell r="CH291">
            <v>9023.8026054448001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9696.64375100707</v>
          </cell>
          <cell r="CO291">
            <v>119.25341737168689</v>
          </cell>
          <cell r="CP291">
            <v>883.14835274969221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1002.4017701213791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</row>
        <row r="300">
          <cell r="B300" t="str">
            <v>Sub-total</v>
          </cell>
          <cell r="C300">
            <v>24808255.514376964</v>
          </cell>
          <cell r="E300">
            <v>1485366.8356724516</v>
          </cell>
          <cell r="F300">
            <v>10626183.633480636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12111550.469153088</v>
          </cell>
          <cell r="M300">
            <v>342455.76888553897</v>
          </cell>
          <cell r="N300">
            <v>2699988.5750888553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3042444.3439743943</v>
          </cell>
          <cell r="U300">
            <v>366543.42557046673</v>
          </cell>
          <cell r="V300">
            <v>3002594.0601704465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3369137.4857409131</v>
          </cell>
          <cell r="AC300">
            <v>192588.45953880902</v>
          </cell>
          <cell r="AD300">
            <v>1937771.5719445362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2130360.0314833452</v>
          </cell>
          <cell r="AK300">
            <v>136048.84526182571</v>
          </cell>
          <cell r="AL300">
            <v>1348190.5981455739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1484239.4434073996</v>
          </cell>
          <cell r="AS300">
            <v>4.649374689820811</v>
          </cell>
          <cell r="AT300">
            <v>4257.0579079838526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4261.707282673673</v>
          </cell>
          <cell r="BA300">
            <v>0</v>
          </cell>
          <cell r="BB300">
            <v>117492.73259599064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117492.73259599064</v>
          </cell>
          <cell r="BI300">
            <v>26461.192683167512</v>
          </cell>
          <cell r="BJ300">
            <v>242897.24692401852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269358.43960718601</v>
          </cell>
          <cell r="BQ300">
            <v>46210.039381036906</v>
          </cell>
          <cell r="BR300">
            <v>583551.70644528966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629761.74582632654</v>
          </cell>
          <cell r="BY300">
            <v>132644.51622881822</v>
          </cell>
          <cell r="BZ300">
            <v>1433559.5092094762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1566204.0254382943</v>
          </cell>
          <cell r="CG300">
            <v>5352.6104853617608</v>
          </cell>
          <cell r="CH300">
            <v>70266.859930650928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75619.470416012686</v>
          </cell>
          <cell r="CO300">
            <v>948.68914668631544</v>
          </cell>
          <cell r="CP300">
            <v>6876.9303046593914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7825.6194513457067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E303">
            <v>716502.82780737942</v>
          </cell>
          <cell r="F303">
            <v>0</v>
          </cell>
          <cell r="G303">
            <v>404185.71982613142</v>
          </cell>
          <cell r="H303">
            <v>0</v>
          </cell>
          <cell r="I303">
            <v>0</v>
          </cell>
          <cell r="J303">
            <v>0</v>
          </cell>
          <cell r="K303">
            <v>1120688.5476335108</v>
          </cell>
          <cell r="M303">
            <v>135905.67564753687</v>
          </cell>
          <cell r="N303">
            <v>0</v>
          </cell>
          <cell r="O303">
            <v>113449.04801143012</v>
          </cell>
          <cell r="P303">
            <v>0</v>
          </cell>
          <cell r="Q303">
            <v>0</v>
          </cell>
          <cell r="R303">
            <v>0</v>
          </cell>
          <cell r="S303">
            <v>249354.72365896701</v>
          </cell>
          <cell r="U303">
            <v>125019.58995101479</v>
          </cell>
          <cell r="V303">
            <v>0</v>
          </cell>
          <cell r="W303">
            <v>33528.288972019502</v>
          </cell>
          <cell r="X303">
            <v>0</v>
          </cell>
          <cell r="Y303">
            <v>0</v>
          </cell>
          <cell r="Z303">
            <v>0</v>
          </cell>
          <cell r="AA303">
            <v>158547.8789230343</v>
          </cell>
          <cell r="AC303">
            <v>56011.149194020181</v>
          </cell>
          <cell r="AD303">
            <v>0</v>
          </cell>
          <cell r="AE303">
            <v>3768.2920899512687</v>
          </cell>
          <cell r="AF303">
            <v>0</v>
          </cell>
          <cell r="AG303">
            <v>0</v>
          </cell>
          <cell r="AH303">
            <v>0</v>
          </cell>
          <cell r="AI303">
            <v>59779.44128397145</v>
          </cell>
          <cell r="AK303">
            <v>45892.333861109342</v>
          </cell>
          <cell r="AL303">
            <v>0</v>
          </cell>
          <cell r="AM303">
            <v>45135.853105262722</v>
          </cell>
          <cell r="AN303">
            <v>0</v>
          </cell>
          <cell r="AO303">
            <v>0</v>
          </cell>
          <cell r="AP303">
            <v>0</v>
          </cell>
          <cell r="AQ303">
            <v>91028.186966372072</v>
          </cell>
          <cell r="AS303">
            <v>578.8508566773769</v>
          </cell>
          <cell r="AT303">
            <v>0</v>
          </cell>
          <cell r="AU303">
            <v>146.34465723842496</v>
          </cell>
          <cell r="AV303">
            <v>0</v>
          </cell>
          <cell r="AW303">
            <v>0</v>
          </cell>
          <cell r="AX303">
            <v>0</v>
          </cell>
          <cell r="AY303">
            <v>725.19551391580183</v>
          </cell>
          <cell r="BA303">
            <v>10893.649662350948</v>
          </cell>
          <cell r="BB303">
            <v>0</v>
          </cell>
          <cell r="BC303">
            <v>14587.081186358604</v>
          </cell>
          <cell r="BD303">
            <v>0</v>
          </cell>
          <cell r="BE303">
            <v>0</v>
          </cell>
          <cell r="BF303">
            <v>0</v>
          </cell>
          <cell r="BG303">
            <v>25480.730848709551</v>
          </cell>
          <cell r="BI303">
            <v>14720.837642111004</v>
          </cell>
          <cell r="BJ303">
            <v>0</v>
          </cell>
          <cell r="BK303">
            <v>2950.2583708423786</v>
          </cell>
          <cell r="BL303">
            <v>0</v>
          </cell>
          <cell r="BM303">
            <v>0</v>
          </cell>
          <cell r="BN303">
            <v>0</v>
          </cell>
          <cell r="BO303">
            <v>17671.096012953381</v>
          </cell>
          <cell r="BQ303">
            <v>7579.8667138516921</v>
          </cell>
          <cell r="BR303">
            <v>0</v>
          </cell>
          <cell r="BS303">
            <v>1832.103420287626</v>
          </cell>
          <cell r="BT303">
            <v>0</v>
          </cell>
          <cell r="BU303">
            <v>0</v>
          </cell>
          <cell r="BV303">
            <v>0</v>
          </cell>
          <cell r="BW303">
            <v>9411.9701341393175</v>
          </cell>
          <cell r="BY303">
            <v>2477.1427386963801</v>
          </cell>
          <cell r="BZ303">
            <v>0</v>
          </cell>
          <cell r="CA303">
            <v>2949.670715342098</v>
          </cell>
          <cell r="CB303">
            <v>0</v>
          </cell>
          <cell r="CC303">
            <v>0</v>
          </cell>
          <cell r="CD303">
            <v>0</v>
          </cell>
          <cell r="CE303">
            <v>5426.8134540384781</v>
          </cell>
          <cell r="CG303">
            <v>620.50049150581219</v>
          </cell>
          <cell r="CH303">
            <v>0</v>
          </cell>
          <cell r="CI303">
            <v>17587.666786378955</v>
          </cell>
          <cell r="CJ303">
            <v>0</v>
          </cell>
          <cell r="CK303">
            <v>0</v>
          </cell>
          <cell r="CL303">
            <v>0</v>
          </cell>
          <cell r="CM303">
            <v>18208.167277884768</v>
          </cell>
          <cell r="CO303">
            <v>433.88043849831718</v>
          </cell>
          <cell r="CP303">
            <v>0</v>
          </cell>
          <cell r="CQ303">
            <v>32.888481251056135</v>
          </cell>
          <cell r="CR303">
            <v>0</v>
          </cell>
          <cell r="CS303">
            <v>0</v>
          </cell>
          <cell r="CT303">
            <v>0</v>
          </cell>
          <cell r="CU303">
            <v>466.76891974937331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E304">
            <v>938393.43115670129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938393.43115670129</v>
          </cell>
          <cell r="M304">
            <v>226879.08664162952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226879.08664162952</v>
          </cell>
          <cell r="U304">
            <v>249292.38908507355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249292.38908507355</v>
          </cell>
          <cell r="AC304">
            <v>132646.40464143996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132646.40464143996</v>
          </cell>
          <cell r="AK304">
            <v>120607.64718486567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120607.64718486567</v>
          </cell>
          <cell r="AS304">
            <v>434.22819154588501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434.22819154588501</v>
          </cell>
          <cell r="BA304">
            <v>13561.694341294169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13561.694341294169</v>
          </cell>
          <cell r="BI304">
            <v>58221.809320955981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58221.809320955981</v>
          </cell>
          <cell r="BQ304">
            <v>47286.879057156613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47286.879057156613</v>
          </cell>
          <cell r="BY304">
            <v>20372.782163879376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20372.782163879376</v>
          </cell>
          <cell r="CG304">
            <v>1356.1973556667917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1356.1973556667917</v>
          </cell>
          <cell r="CO304">
            <v>462.29038628956772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462.29038628956772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E305">
            <v>1844232.13549301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1844232.13549301</v>
          </cell>
          <cell r="M305">
            <v>336972.99991922121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336972.99991922121</v>
          </cell>
          <cell r="U305">
            <v>261972.7481745024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261972.7481745024</v>
          </cell>
          <cell r="AC305">
            <v>103632.31344823039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103632.31344823039</v>
          </cell>
          <cell r="AK305">
            <v>97004.446728915675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97004.446728915675</v>
          </cell>
          <cell r="AS305">
            <v>2429.6802572021438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2429.6802572021438</v>
          </cell>
          <cell r="BA305">
            <v>26140.564360119526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26140.564360119526</v>
          </cell>
          <cell r="BI305">
            <v>227.51566421619049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227.51566421619049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G305">
            <v>1620.6827379346159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1620.6827379346159</v>
          </cell>
          <cell r="CO305">
            <v>1846.4494874976469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1846.4494874976469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E306">
            <v>3136767.6051570675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3136767.6051570675</v>
          </cell>
          <cell r="M306">
            <v>558933.61255447543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558933.61255447543</v>
          </cell>
          <cell r="U306">
            <v>521585.08799741167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521585.08799741167</v>
          </cell>
          <cell r="AC306">
            <v>226457.78652223671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226457.78652223671</v>
          </cell>
          <cell r="AK306">
            <v>161527.74636715307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161527.74636715307</v>
          </cell>
          <cell r="AS306">
            <v>1918.2719914828592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1918.2719914828592</v>
          </cell>
          <cell r="BA306">
            <v>50295.70491403612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50295.70491403612</v>
          </cell>
          <cell r="BI306">
            <v>63166.979152309745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63166.979152309745</v>
          </cell>
          <cell r="BQ306">
            <v>15334.243327640608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15334.243327640608</v>
          </cell>
          <cell r="BY306">
            <v>92.150065211651153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92.150065211651153</v>
          </cell>
          <cell r="CG306">
            <v>2149.3890988904327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2149.3890988904327</v>
          </cell>
          <cell r="CO306">
            <v>1275.7664328898049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1275.7664328898049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G307">
            <v>0</v>
          </cell>
          <cell r="CH307">
            <v>0</v>
          </cell>
          <cell r="CI307">
            <v>145300.63335813151</v>
          </cell>
          <cell r="CJ307">
            <v>0</v>
          </cell>
          <cell r="CK307">
            <v>0</v>
          </cell>
          <cell r="CL307">
            <v>0</v>
          </cell>
          <cell r="CM307">
            <v>145300.63335813151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E308">
            <v>0</v>
          </cell>
          <cell r="F308">
            <v>0</v>
          </cell>
          <cell r="G308">
            <v>1123518.3804611764</v>
          </cell>
          <cell r="H308">
            <v>0</v>
          </cell>
          <cell r="I308">
            <v>0</v>
          </cell>
          <cell r="J308">
            <v>0</v>
          </cell>
          <cell r="K308">
            <v>1123518.3804611764</v>
          </cell>
          <cell r="M308">
            <v>0</v>
          </cell>
          <cell r="N308">
            <v>0</v>
          </cell>
          <cell r="O308">
            <v>315355.25486030173</v>
          </cell>
          <cell r="P308">
            <v>0</v>
          </cell>
          <cell r="Q308">
            <v>0</v>
          </cell>
          <cell r="R308">
            <v>0</v>
          </cell>
          <cell r="S308">
            <v>315355.25486030173</v>
          </cell>
          <cell r="U308">
            <v>0</v>
          </cell>
          <cell r="V308">
            <v>0</v>
          </cell>
          <cell r="W308">
            <v>93198.861507729729</v>
          </cell>
          <cell r="X308">
            <v>0</v>
          </cell>
          <cell r="Y308">
            <v>0</v>
          </cell>
          <cell r="Z308">
            <v>0</v>
          </cell>
          <cell r="AA308">
            <v>93198.861507729729</v>
          </cell>
          <cell r="AC308">
            <v>0</v>
          </cell>
          <cell r="AD308">
            <v>0</v>
          </cell>
          <cell r="AE308">
            <v>10474.752615772622</v>
          </cell>
          <cell r="AF308">
            <v>0</v>
          </cell>
          <cell r="AG308">
            <v>0</v>
          </cell>
          <cell r="AH308">
            <v>0</v>
          </cell>
          <cell r="AI308">
            <v>10474.752615772622</v>
          </cell>
          <cell r="AK308">
            <v>0</v>
          </cell>
          <cell r="AL308">
            <v>0</v>
          </cell>
          <cell r="AM308">
            <v>125464.50330648165</v>
          </cell>
          <cell r="AN308">
            <v>0</v>
          </cell>
          <cell r="AO308">
            <v>0</v>
          </cell>
          <cell r="AP308">
            <v>0</v>
          </cell>
          <cell r="AQ308">
            <v>125464.50330648165</v>
          </cell>
          <cell r="AS308">
            <v>0</v>
          </cell>
          <cell r="AT308">
            <v>0</v>
          </cell>
          <cell r="AU308">
            <v>406.79545126035157</v>
          </cell>
          <cell r="AV308">
            <v>0</v>
          </cell>
          <cell r="AW308">
            <v>0</v>
          </cell>
          <cell r="AX308">
            <v>0</v>
          </cell>
          <cell r="AY308">
            <v>406.79545126035157</v>
          </cell>
          <cell r="BA308">
            <v>0</v>
          </cell>
          <cell r="BB308">
            <v>0</v>
          </cell>
          <cell r="BC308">
            <v>40547.829936206821</v>
          </cell>
          <cell r="BD308">
            <v>0</v>
          </cell>
          <cell r="BE308">
            <v>0</v>
          </cell>
          <cell r="BF308">
            <v>0</v>
          </cell>
          <cell r="BG308">
            <v>40547.829936206821</v>
          </cell>
          <cell r="BI308">
            <v>0</v>
          </cell>
          <cell r="BJ308">
            <v>0</v>
          </cell>
          <cell r="BK308">
            <v>8200.857536918249</v>
          </cell>
          <cell r="BL308">
            <v>0</v>
          </cell>
          <cell r="BM308">
            <v>0</v>
          </cell>
          <cell r="BN308">
            <v>0</v>
          </cell>
          <cell r="BO308">
            <v>8200.857536918249</v>
          </cell>
          <cell r="BQ308">
            <v>0</v>
          </cell>
          <cell r="BR308">
            <v>0</v>
          </cell>
          <cell r="BS308">
            <v>5092.712994621379</v>
          </cell>
          <cell r="BT308">
            <v>0</v>
          </cell>
          <cell r="BU308">
            <v>0</v>
          </cell>
          <cell r="BV308">
            <v>0</v>
          </cell>
          <cell r="BW308">
            <v>5092.712994621379</v>
          </cell>
          <cell r="BY308">
            <v>0</v>
          </cell>
          <cell r="BZ308">
            <v>0</v>
          </cell>
          <cell r="CA308">
            <v>8199.2240260751933</v>
          </cell>
          <cell r="CB308">
            <v>0</v>
          </cell>
          <cell r="CC308">
            <v>0</v>
          </cell>
          <cell r="CD308">
            <v>0</v>
          </cell>
          <cell r="CE308">
            <v>8199.2240260751933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>
            <v>0</v>
          </cell>
          <cell r="CP308">
            <v>0</v>
          </cell>
          <cell r="CQ308">
            <v>91.420382706517884</v>
          </cell>
          <cell r="CR308">
            <v>0</v>
          </cell>
          <cell r="CS308">
            <v>0</v>
          </cell>
          <cell r="CT308">
            <v>0</v>
          </cell>
          <cell r="CU308">
            <v>91.420382706517884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E309">
            <v>0</v>
          </cell>
          <cell r="F309">
            <v>0</v>
          </cell>
          <cell r="G309">
            <v>2215664.7982042483</v>
          </cell>
          <cell r="H309">
            <v>0</v>
          </cell>
          <cell r="I309">
            <v>0</v>
          </cell>
          <cell r="J309">
            <v>0</v>
          </cell>
          <cell r="K309">
            <v>2215664.7982042483</v>
          </cell>
          <cell r="M309">
            <v>0</v>
          </cell>
          <cell r="N309">
            <v>0</v>
          </cell>
          <cell r="O309">
            <v>621904.85645271954</v>
          </cell>
          <cell r="P309">
            <v>0</v>
          </cell>
          <cell r="Q309">
            <v>0</v>
          </cell>
          <cell r="R309">
            <v>0</v>
          </cell>
          <cell r="S309">
            <v>621904.85645271954</v>
          </cell>
          <cell r="U309">
            <v>0</v>
          </cell>
          <cell r="V309">
            <v>0</v>
          </cell>
          <cell r="W309">
            <v>183795.33460825766</v>
          </cell>
          <cell r="X309">
            <v>0</v>
          </cell>
          <cell r="Y309">
            <v>0</v>
          </cell>
          <cell r="Z309">
            <v>0</v>
          </cell>
          <cell r="AA309">
            <v>183795.33460825766</v>
          </cell>
          <cell r="AC309">
            <v>0</v>
          </cell>
          <cell r="AD309">
            <v>0</v>
          </cell>
          <cell r="AE309">
            <v>20657.019096686912</v>
          </cell>
          <cell r="AF309">
            <v>0</v>
          </cell>
          <cell r="AG309">
            <v>0</v>
          </cell>
          <cell r="AH309">
            <v>0</v>
          </cell>
          <cell r="AI309">
            <v>20657.019096686912</v>
          </cell>
          <cell r="AK309">
            <v>0</v>
          </cell>
          <cell r="AL309">
            <v>0</v>
          </cell>
          <cell r="AM309">
            <v>247425.66586782946</v>
          </cell>
          <cell r="AN309">
            <v>0</v>
          </cell>
          <cell r="AO309">
            <v>0</v>
          </cell>
          <cell r="AP309">
            <v>0</v>
          </cell>
          <cell r="AQ309">
            <v>247425.66586782946</v>
          </cell>
          <cell r="AS309">
            <v>0</v>
          </cell>
          <cell r="AT309">
            <v>0</v>
          </cell>
          <cell r="AU309">
            <v>802.23196798721051</v>
          </cell>
          <cell r="AV309">
            <v>0</v>
          </cell>
          <cell r="AW309">
            <v>0</v>
          </cell>
          <cell r="AX309">
            <v>0</v>
          </cell>
          <cell r="AY309">
            <v>802.23196798721051</v>
          </cell>
          <cell r="BA309">
            <v>0</v>
          </cell>
          <cell r="BB309">
            <v>0</v>
          </cell>
          <cell r="BC309">
            <v>79963.444297501046</v>
          </cell>
          <cell r="BD309">
            <v>0</v>
          </cell>
          <cell r="BE309">
            <v>0</v>
          </cell>
          <cell r="BF309">
            <v>0</v>
          </cell>
          <cell r="BG309">
            <v>79963.444297501046</v>
          </cell>
          <cell r="BI309">
            <v>0</v>
          </cell>
          <cell r="BJ309">
            <v>0</v>
          </cell>
          <cell r="BK309">
            <v>16172.722828245394</v>
          </cell>
          <cell r="BL309">
            <v>0</v>
          </cell>
          <cell r="BM309">
            <v>0</v>
          </cell>
          <cell r="BN309">
            <v>0</v>
          </cell>
          <cell r="BO309">
            <v>16172.722828245394</v>
          </cell>
          <cell r="BQ309">
            <v>0</v>
          </cell>
          <cell r="BR309">
            <v>0</v>
          </cell>
          <cell r="BS309">
            <v>10043.222350228249</v>
          </cell>
          <cell r="BT309">
            <v>0</v>
          </cell>
          <cell r="BU309">
            <v>0</v>
          </cell>
          <cell r="BV309">
            <v>0</v>
          </cell>
          <cell r="BW309">
            <v>10043.222350228249</v>
          </cell>
          <cell r="BY309">
            <v>0</v>
          </cell>
          <cell r="BZ309">
            <v>0</v>
          </cell>
          <cell r="CA309">
            <v>16169.501419022914</v>
          </cell>
          <cell r="CB309">
            <v>0</v>
          </cell>
          <cell r="CC309">
            <v>0</v>
          </cell>
          <cell r="CD309">
            <v>0</v>
          </cell>
          <cell r="CE309">
            <v>16169.501419022914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>
            <v>0</v>
          </cell>
          <cell r="CP309">
            <v>0</v>
          </cell>
          <cell r="CQ309">
            <v>180.28803740446821</v>
          </cell>
          <cell r="CR309">
            <v>0</v>
          </cell>
          <cell r="CS309">
            <v>0</v>
          </cell>
          <cell r="CT309">
            <v>0</v>
          </cell>
          <cell r="CU309">
            <v>180.28803740446821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E310">
            <v>537698.41510736046</v>
          </cell>
          <cell r="F310">
            <v>0</v>
          </cell>
          <cell r="G310">
            <v>303320.53486042115</v>
          </cell>
          <cell r="H310">
            <v>0</v>
          </cell>
          <cell r="I310">
            <v>0</v>
          </cell>
          <cell r="J310">
            <v>0</v>
          </cell>
          <cell r="K310">
            <v>841018.94996778155</v>
          </cell>
          <cell r="M310">
            <v>101990.19956892758</v>
          </cell>
          <cell r="N310">
            <v>0</v>
          </cell>
          <cell r="O310">
            <v>85137.658839197335</v>
          </cell>
          <cell r="P310">
            <v>0</v>
          </cell>
          <cell r="Q310">
            <v>0</v>
          </cell>
          <cell r="R310">
            <v>0</v>
          </cell>
          <cell r="S310">
            <v>187127.85840812491</v>
          </cell>
          <cell r="U310">
            <v>93820.753757170882</v>
          </cell>
          <cell r="V310">
            <v>0</v>
          </cell>
          <cell r="W310">
            <v>25161.25148687209</v>
          </cell>
          <cell r="X310">
            <v>0</v>
          </cell>
          <cell r="Y310">
            <v>0</v>
          </cell>
          <cell r="Z310">
            <v>0</v>
          </cell>
          <cell r="AA310">
            <v>118982.00524404297</v>
          </cell>
          <cell r="AC310">
            <v>42033.478419240906</v>
          </cell>
          <cell r="AD310">
            <v>0</v>
          </cell>
          <cell r="AE310">
            <v>2827.9088452852748</v>
          </cell>
          <cell r="AF310">
            <v>0</v>
          </cell>
          <cell r="AG310">
            <v>0</v>
          </cell>
          <cell r="AH310">
            <v>0</v>
          </cell>
          <cell r="AI310">
            <v>44861.38726452618</v>
          </cell>
          <cell r="AK310">
            <v>34439.829439626672</v>
          </cell>
          <cell r="AL310">
            <v>0</v>
          </cell>
          <cell r="AM310">
            <v>33872.129651584393</v>
          </cell>
          <cell r="AN310">
            <v>0</v>
          </cell>
          <cell r="AO310">
            <v>0</v>
          </cell>
          <cell r="AP310">
            <v>0</v>
          </cell>
          <cell r="AQ310">
            <v>68311.959091211058</v>
          </cell>
          <cell r="AS310">
            <v>434.39771085263249</v>
          </cell>
          <cell r="AT310">
            <v>0</v>
          </cell>
          <cell r="AU310">
            <v>109.82411681100217</v>
          </cell>
          <cell r="AV310">
            <v>0</v>
          </cell>
          <cell r="AW310">
            <v>0</v>
          </cell>
          <cell r="AX310">
            <v>0</v>
          </cell>
          <cell r="AY310">
            <v>544.22182766363471</v>
          </cell>
          <cell r="BA310">
            <v>8175.1221779624784</v>
          </cell>
          <cell r="BB310">
            <v>0</v>
          </cell>
          <cell r="BC310">
            <v>10946.852029809445</v>
          </cell>
          <cell r="BD310">
            <v>0</v>
          </cell>
          <cell r="BE310">
            <v>0</v>
          </cell>
          <cell r="BF310">
            <v>0</v>
          </cell>
          <cell r="BG310">
            <v>19121.974207771924</v>
          </cell>
          <cell r="BI310">
            <v>11047.229350703674</v>
          </cell>
          <cell r="BJ310">
            <v>0</v>
          </cell>
          <cell r="BK310">
            <v>2214.0167332118831</v>
          </cell>
          <cell r="BL310">
            <v>0</v>
          </cell>
          <cell r="BM310">
            <v>0</v>
          </cell>
          <cell r="BN310">
            <v>0</v>
          </cell>
          <cell r="BO310">
            <v>13261.246083915557</v>
          </cell>
          <cell r="BQ310">
            <v>5688.2989997895384</v>
          </cell>
          <cell r="BR310">
            <v>0</v>
          </cell>
          <cell r="BS310">
            <v>1374.8991171689624</v>
          </cell>
          <cell r="BT310">
            <v>0</v>
          </cell>
          <cell r="BU310">
            <v>0</v>
          </cell>
          <cell r="BV310">
            <v>0</v>
          </cell>
          <cell r="BW310">
            <v>7063.1981169585006</v>
          </cell>
          <cell r="BY310">
            <v>1858.9678545551053</v>
          </cell>
          <cell r="BZ310">
            <v>0</v>
          </cell>
          <cell r="CA310">
            <v>2213.5757280701491</v>
          </cell>
          <cell r="CB310">
            <v>0</v>
          </cell>
          <cell r="CC310">
            <v>0</v>
          </cell>
          <cell r="CD310">
            <v>0</v>
          </cell>
          <cell r="CE310">
            <v>4072.5435826252542</v>
          </cell>
          <cell r="CG310">
            <v>465.65361350633475</v>
          </cell>
          <cell r="CH310">
            <v>0</v>
          </cell>
          <cell r="CI310">
            <v>13198.63675264469</v>
          </cell>
          <cell r="CJ310">
            <v>0</v>
          </cell>
          <cell r="CK310">
            <v>0</v>
          </cell>
          <cell r="CL310">
            <v>0</v>
          </cell>
          <cell r="CM310">
            <v>13664.290366151025</v>
          </cell>
          <cell r="CO310">
            <v>325.60488957253631</v>
          </cell>
          <cell r="CP310">
            <v>0</v>
          </cell>
          <cell r="CQ310">
            <v>24.681108793523304</v>
          </cell>
          <cell r="CR310">
            <v>0</v>
          </cell>
          <cell r="CS310">
            <v>0</v>
          </cell>
          <cell r="CT310">
            <v>0</v>
          </cell>
          <cell r="CU310">
            <v>350.28599836605963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E311">
            <v>1116202.1163906236</v>
          </cell>
          <cell r="F311">
            <v>0</v>
          </cell>
          <cell r="G311">
            <v>629659.70038862294</v>
          </cell>
          <cell r="H311">
            <v>0</v>
          </cell>
          <cell r="I311">
            <v>0</v>
          </cell>
          <cell r="J311">
            <v>0</v>
          </cell>
          <cell r="K311">
            <v>1745861.8167792466</v>
          </cell>
          <cell r="M311">
            <v>211720.312746707</v>
          </cell>
          <cell r="N311">
            <v>0</v>
          </cell>
          <cell r="O311">
            <v>176736.31223532703</v>
          </cell>
          <cell r="P311">
            <v>0</v>
          </cell>
          <cell r="Q311">
            <v>0</v>
          </cell>
          <cell r="R311">
            <v>0</v>
          </cell>
          <cell r="S311">
            <v>388456.62498203403</v>
          </cell>
          <cell r="U311">
            <v>194761.45170375484</v>
          </cell>
          <cell r="V311">
            <v>0</v>
          </cell>
          <cell r="W311">
            <v>52231.960094350849</v>
          </cell>
          <cell r="X311">
            <v>0</v>
          </cell>
          <cell r="Y311">
            <v>0</v>
          </cell>
          <cell r="Z311">
            <v>0</v>
          </cell>
          <cell r="AA311">
            <v>246993.41179810569</v>
          </cell>
          <cell r="AC311">
            <v>87256.826973254836</v>
          </cell>
          <cell r="AD311">
            <v>0</v>
          </cell>
          <cell r="AE311">
            <v>5870.4242924668779</v>
          </cell>
          <cell r="AF311">
            <v>0</v>
          </cell>
          <cell r="AG311">
            <v>0</v>
          </cell>
          <cell r="AH311">
            <v>0</v>
          </cell>
          <cell r="AI311">
            <v>93127.251265721716</v>
          </cell>
          <cell r="AK311">
            <v>71493.256123821484</v>
          </cell>
          <cell r="AL311">
            <v>0</v>
          </cell>
          <cell r="AM311">
            <v>70314.774493443634</v>
          </cell>
          <cell r="AN311">
            <v>0</v>
          </cell>
          <cell r="AO311">
            <v>0</v>
          </cell>
          <cell r="AP311">
            <v>0</v>
          </cell>
          <cell r="AQ311">
            <v>141808.03061726512</v>
          </cell>
          <cell r="AS311">
            <v>901.76134164750511</v>
          </cell>
          <cell r="AT311">
            <v>0</v>
          </cell>
          <cell r="AU311">
            <v>227.98265379059256</v>
          </cell>
          <cell r="AV311">
            <v>0</v>
          </cell>
          <cell r="AW311">
            <v>0</v>
          </cell>
          <cell r="AX311">
            <v>0</v>
          </cell>
          <cell r="AY311">
            <v>1129.7439954380977</v>
          </cell>
          <cell r="BA311">
            <v>16970.644547969641</v>
          </cell>
          <cell r="BB311">
            <v>0</v>
          </cell>
          <cell r="BC311">
            <v>22724.44749729937</v>
          </cell>
          <cell r="BD311">
            <v>0</v>
          </cell>
          <cell r="BE311">
            <v>0</v>
          </cell>
          <cell r="BF311">
            <v>0</v>
          </cell>
          <cell r="BG311">
            <v>39695.092045269012</v>
          </cell>
          <cell r="BI311">
            <v>22932.81965327344</v>
          </cell>
          <cell r="BJ311">
            <v>0</v>
          </cell>
          <cell r="BK311">
            <v>4596.0525340992945</v>
          </cell>
          <cell r="BL311">
            <v>0</v>
          </cell>
          <cell r="BM311">
            <v>0</v>
          </cell>
          <cell r="BN311">
            <v>0</v>
          </cell>
          <cell r="BO311">
            <v>27528.872187372734</v>
          </cell>
          <cell r="BQ311">
            <v>11808.276170871752</v>
          </cell>
          <cell r="BR311">
            <v>0</v>
          </cell>
          <cell r="BS311">
            <v>2854.1376751150997</v>
          </cell>
          <cell r="BT311">
            <v>0</v>
          </cell>
          <cell r="BU311">
            <v>0</v>
          </cell>
          <cell r="BV311">
            <v>0</v>
          </cell>
          <cell r="BW311">
            <v>14662.413845986852</v>
          </cell>
          <cell r="BY311">
            <v>3859.0105443071484</v>
          </cell>
          <cell r="BZ311">
            <v>0</v>
          </cell>
          <cell r="CA311">
            <v>4595.1370564659001</v>
          </cell>
          <cell r="CB311">
            <v>0</v>
          </cell>
          <cell r="CC311">
            <v>0</v>
          </cell>
          <cell r="CD311">
            <v>0</v>
          </cell>
          <cell r="CE311">
            <v>8454.1476007730489</v>
          </cell>
          <cell r="CG311">
            <v>966.64511982415456</v>
          </cell>
          <cell r="CH311">
            <v>0</v>
          </cell>
          <cell r="CI311">
            <v>27398.902177964417</v>
          </cell>
          <cell r="CJ311">
            <v>0</v>
          </cell>
          <cell r="CK311">
            <v>0</v>
          </cell>
          <cell r="CL311">
            <v>0</v>
          </cell>
          <cell r="CM311">
            <v>28365.547297788573</v>
          </cell>
          <cell r="CO311">
            <v>675.9195426965008</v>
          </cell>
          <cell r="CP311">
            <v>0</v>
          </cell>
          <cell r="CQ311">
            <v>51.235237255994704</v>
          </cell>
          <cell r="CR311">
            <v>0</v>
          </cell>
          <cell r="CS311">
            <v>0</v>
          </cell>
          <cell r="CT311">
            <v>0</v>
          </cell>
          <cell r="CU311">
            <v>727.15477995249546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E312">
            <v>5030154.7497545425</v>
          </cell>
          <cell r="F312">
            <v>0</v>
          </cell>
          <cell r="G312">
            <v>2837555.7492048666</v>
          </cell>
          <cell r="H312">
            <v>0</v>
          </cell>
          <cell r="I312">
            <v>0</v>
          </cell>
          <cell r="J312">
            <v>0</v>
          </cell>
          <cell r="K312">
            <v>7867710.4989594091</v>
          </cell>
          <cell r="M312">
            <v>954115.67595493188</v>
          </cell>
          <cell r="N312">
            <v>0</v>
          </cell>
          <cell r="O312">
            <v>796460.59382090962</v>
          </cell>
          <cell r="P312">
            <v>0</v>
          </cell>
          <cell r="Q312">
            <v>0</v>
          </cell>
          <cell r="R312">
            <v>0</v>
          </cell>
          <cell r="S312">
            <v>1750576.2697758414</v>
          </cell>
          <cell r="U312">
            <v>877690.7219318382</v>
          </cell>
          <cell r="V312">
            <v>0</v>
          </cell>
          <cell r="W312">
            <v>235382.8561149606</v>
          </cell>
          <cell r="X312">
            <v>0</v>
          </cell>
          <cell r="Y312">
            <v>0</v>
          </cell>
          <cell r="Z312">
            <v>0</v>
          </cell>
          <cell r="AA312">
            <v>1113073.5780467987</v>
          </cell>
          <cell r="AC312">
            <v>393222.10216489702</v>
          </cell>
          <cell r="AD312">
            <v>0</v>
          </cell>
          <cell r="AE312">
            <v>26455.014019604998</v>
          </cell>
          <cell r="AF312">
            <v>0</v>
          </cell>
          <cell r="AG312">
            <v>0</v>
          </cell>
          <cell r="AH312">
            <v>0</v>
          </cell>
          <cell r="AI312">
            <v>419677.11618450203</v>
          </cell>
          <cell r="AK312">
            <v>322183.71259637177</v>
          </cell>
          <cell r="AL312">
            <v>0</v>
          </cell>
          <cell r="AM312">
            <v>316872.89577968966</v>
          </cell>
          <cell r="AN312">
            <v>0</v>
          </cell>
          <cell r="AO312">
            <v>0</v>
          </cell>
          <cell r="AP312">
            <v>0</v>
          </cell>
          <cell r="AQ312">
            <v>639056.60837606143</v>
          </cell>
          <cell r="AS312">
            <v>4063.7793363991605</v>
          </cell>
          <cell r="AT312">
            <v>0</v>
          </cell>
          <cell r="AU312">
            <v>1027.4017688970832</v>
          </cell>
          <cell r="AV312">
            <v>0</v>
          </cell>
          <cell r="AW312">
            <v>0</v>
          </cell>
          <cell r="AX312">
            <v>0</v>
          </cell>
          <cell r="AY312">
            <v>5091.1811052962439</v>
          </cell>
          <cell r="BA312">
            <v>76478.056281960482</v>
          </cell>
          <cell r="BB312">
            <v>0</v>
          </cell>
          <cell r="BC312">
            <v>102407.517272692</v>
          </cell>
          <cell r="BD312">
            <v>0</v>
          </cell>
          <cell r="BE312">
            <v>0</v>
          </cell>
          <cell r="BF312">
            <v>0</v>
          </cell>
          <cell r="BG312">
            <v>178885.57355465248</v>
          </cell>
          <cell r="BI312">
            <v>103346.54451041025</v>
          </cell>
          <cell r="BJ312">
            <v>0</v>
          </cell>
          <cell r="BK312">
            <v>20712.06920775121</v>
          </cell>
          <cell r="BL312">
            <v>0</v>
          </cell>
          <cell r="BM312">
            <v>0</v>
          </cell>
          <cell r="BN312">
            <v>0</v>
          </cell>
          <cell r="BO312">
            <v>124058.61371816146</v>
          </cell>
          <cell r="BQ312">
            <v>53213.889845857731</v>
          </cell>
          <cell r="BR312">
            <v>0</v>
          </cell>
          <cell r="BS312">
            <v>12862.145638424277</v>
          </cell>
          <cell r="BT312">
            <v>0</v>
          </cell>
          <cell r="BU312">
            <v>0</v>
          </cell>
          <cell r="BV312">
            <v>0</v>
          </cell>
          <cell r="BW312">
            <v>66076.035484282009</v>
          </cell>
          <cell r="BY312">
            <v>17390.596141824808</v>
          </cell>
          <cell r="BZ312">
            <v>0</v>
          </cell>
          <cell r="CA312">
            <v>20707.943616070013</v>
          </cell>
          <cell r="CB312">
            <v>0</v>
          </cell>
          <cell r="CC312">
            <v>0</v>
          </cell>
          <cell r="CD312">
            <v>0</v>
          </cell>
          <cell r="CE312">
            <v>38098.539757894818</v>
          </cell>
          <cell r="CG312">
            <v>4356.1774963602502</v>
          </cell>
          <cell r="CH312">
            <v>0</v>
          </cell>
          <cell r="CI312">
            <v>123472.90504537654</v>
          </cell>
          <cell r="CJ312">
            <v>0</v>
          </cell>
          <cell r="CK312">
            <v>0</v>
          </cell>
          <cell r="CL312">
            <v>0</v>
          </cell>
          <cell r="CM312">
            <v>127829.08254173679</v>
          </cell>
          <cell r="CO312">
            <v>3046.025310488546</v>
          </cell>
          <cell r="CP312">
            <v>0</v>
          </cell>
          <cell r="CQ312">
            <v>230.89113365186554</v>
          </cell>
          <cell r="CR312">
            <v>0</v>
          </cell>
          <cell r="CS312">
            <v>0</v>
          </cell>
          <cell r="CT312">
            <v>0</v>
          </cell>
          <cell r="CU312">
            <v>3276.9164441404114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</row>
        <row r="316">
          <cell r="B316" t="str">
            <v>Sub-total</v>
          </cell>
          <cell r="C316">
            <v>32659118.59287579</v>
          </cell>
          <cell r="E316">
            <v>13319951.280866686</v>
          </cell>
          <cell r="F316">
            <v>0</v>
          </cell>
          <cell r="G316">
            <v>7513904.8829454668</v>
          </cell>
          <cell r="H316">
            <v>0</v>
          </cell>
          <cell r="I316">
            <v>0</v>
          </cell>
          <cell r="J316">
            <v>0</v>
          </cell>
          <cell r="K316">
            <v>20833856.163812153</v>
          </cell>
          <cell r="M316">
            <v>2526517.5630334299</v>
          </cell>
          <cell r="N316">
            <v>0</v>
          </cell>
          <cell r="O316">
            <v>2109043.7242198852</v>
          </cell>
          <cell r="P316">
            <v>0</v>
          </cell>
          <cell r="Q316">
            <v>0</v>
          </cell>
          <cell r="R316">
            <v>0</v>
          </cell>
          <cell r="S316">
            <v>4635561.2872533146</v>
          </cell>
          <cell r="U316">
            <v>2324142.742600766</v>
          </cell>
          <cell r="V316">
            <v>0</v>
          </cell>
          <cell r="W316">
            <v>623298.5527841904</v>
          </cell>
          <cell r="X316">
            <v>0</v>
          </cell>
          <cell r="Y316">
            <v>0</v>
          </cell>
          <cell r="Z316">
            <v>0</v>
          </cell>
          <cell r="AA316">
            <v>2947441.2953849565</v>
          </cell>
          <cell r="AC316">
            <v>1041260.0613633201</v>
          </cell>
          <cell r="AD316">
            <v>0</v>
          </cell>
          <cell r="AE316">
            <v>70053.410959767949</v>
          </cell>
          <cell r="AF316">
            <v>0</v>
          </cell>
          <cell r="AG316">
            <v>0</v>
          </cell>
          <cell r="AH316">
            <v>0</v>
          </cell>
          <cell r="AI316">
            <v>1111313.472323088</v>
          </cell>
          <cell r="AK316">
            <v>853148.97230186372</v>
          </cell>
          <cell r="AL316">
            <v>0</v>
          </cell>
          <cell r="AM316">
            <v>839085.82220429147</v>
          </cell>
          <cell r="AN316">
            <v>0</v>
          </cell>
          <cell r="AO316">
            <v>0</v>
          </cell>
          <cell r="AP316">
            <v>0</v>
          </cell>
          <cell r="AQ316">
            <v>1692234.7945061552</v>
          </cell>
          <cell r="AS316">
            <v>10760.969685807562</v>
          </cell>
          <cell r="AT316">
            <v>0</v>
          </cell>
          <cell r="AU316">
            <v>2720.5806159846647</v>
          </cell>
          <cell r="AV316">
            <v>0</v>
          </cell>
          <cell r="AW316">
            <v>0</v>
          </cell>
          <cell r="AX316">
            <v>0</v>
          </cell>
          <cell r="AY316">
            <v>13481.550301792227</v>
          </cell>
          <cell r="BA316">
            <v>202515.43628569337</v>
          </cell>
          <cell r="BB316">
            <v>0</v>
          </cell>
          <cell r="BC316">
            <v>271177.17221986729</v>
          </cell>
          <cell r="BD316">
            <v>0</v>
          </cell>
          <cell r="BE316">
            <v>0</v>
          </cell>
          <cell r="BF316">
            <v>0</v>
          </cell>
          <cell r="BG316">
            <v>473692.60850556067</v>
          </cell>
          <cell r="BI316">
            <v>273663.73529398028</v>
          </cell>
          <cell r="BJ316">
            <v>0</v>
          </cell>
          <cell r="BK316">
            <v>54845.977211068406</v>
          </cell>
          <cell r="BL316">
            <v>0</v>
          </cell>
          <cell r="BM316">
            <v>0</v>
          </cell>
          <cell r="BN316">
            <v>0</v>
          </cell>
          <cell r="BO316">
            <v>328509.71250504866</v>
          </cell>
          <cell r="BQ316">
            <v>140911.45411516793</v>
          </cell>
          <cell r="BR316">
            <v>0</v>
          </cell>
          <cell r="BS316">
            <v>34059.221195845596</v>
          </cell>
          <cell r="BT316">
            <v>0</v>
          </cell>
          <cell r="BU316">
            <v>0</v>
          </cell>
          <cell r="BV316">
            <v>0</v>
          </cell>
          <cell r="BW316">
            <v>174970.67531101353</v>
          </cell>
          <cell r="BY316">
            <v>46050.649508474467</v>
          </cell>
          <cell r="BZ316">
            <v>0</v>
          </cell>
          <cell r="CA316">
            <v>54835.052561046272</v>
          </cell>
          <cell r="CB316">
            <v>0</v>
          </cell>
          <cell r="CC316">
            <v>0</v>
          </cell>
          <cell r="CD316">
            <v>0</v>
          </cell>
          <cell r="CE316">
            <v>100885.70206952075</v>
          </cell>
          <cell r="CG316">
            <v>11535.245913688392</v>
          </cell>
          <cell r="CH316">
            <v>0</v>
          </cell>
          <cell r="CI316">
            <v>326958.74412049609</v>
          </cell>
          <cell r="CJ316">
            <v>0</v>
          </cell>
          <cell r="CK316">
            <v>0</v>
          </cell>
          <cell r="CL316">
            <v>0</v>
          </cell>
          <cell r="CM316">
            <v>338493.99003418448</v>
          </cell>
          <cell r="CO316">
            <v>8065.9364879329205</v>
          </cell>
          <cell r="CP316">
            <v>0</v>
          </cell>
          <cell r="CQ316">
            <v>611.40438106342583</v>
          </cell>
          <cell r="CR316">
            <v>0</v>
          </cell>
          <cell r="CS316">
            <v>0</v>
          </cell>
          <cell r="CT316">
            <v>0</v>
          </cell>
          <cell r="CU316">
            <v>8677.3408689963471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E319">
            <v>0</v>
          </cell>
          <cell r="F319">
            <v>0</v>
          </cell>
          <cell r="G319">
            <v>117096.12757406002</v>
          </cell>
          <cell r="H319">
            <v>0</v>
          </cell>
          <cell r="I319">
            <v>0</v>
          </cell>
          <cell r="J319">
            <v>0</v>
          </cell>
          <cell r="K319">
            <v>117096.12757406002</v>
          </cell>
          <cell r="M319">
            <v>0</v>
          </cell>
          <cell r="N319">
            <v>0</v>
          </cell>
          <cell r="O319">
            <v>12266.034859929381</v>
          </cell>
          <cell r="P319">
            <v>0</v>
          </cell>
          <cell r="Q319">
            <v>0</v>
          </cell>
          <cell r="R319">
            <v>0</v>
          </cell>
          <cell r="S319">
            <v>12266.034859929381</v>
          </cell>
          <cell r="U319">
            <v>0</v>
          </cell>
          <cell r="V319">
            <v>0</v>
          </cell>
          <cell r="W319">
            <v>1234.1147826003657</v>
          </cell>
          <cell r="X319">
            <v>0</v>
          </cell>
          <cell r="Y319">
            <v>0</v>
          </cell>
          <cell r="Z319">
            <v>0</v>
          </cell>
          <cell r="AA319">
            <v>1234.1147826003657</v>
          </cell>
          <cell r="AC319">
            <v>0</v>
          </cell>
          <cell r="AD319">
            <v>0</v>
          </cell>
          <cell r="AE319">
            <v>1309.5115746087858</v>
          </cell>
          <cell r="AF319">
            <v>0</v>
          </cell>
          <cell r="AG319">
            <v>0</v>
          </cell>
          <cell r="AH319">
            <v>0</v>
          </cell>
          <cell r="AI319">
            <v>1309.5115746087858</v>
          </cell>
          <cell r="AK319">
            <v>0</v>
          </cell>
          <cell r="AL319">
            <v>0</v>
          </cell>
          <cell r="AM319">
            <v>1415.3972782132566</v>
          </cell>
          <cell r="AN319">
            <v>0</v>
          </cell>
          <cell r="AO319">
            <v>0</v>
          </cell>
          <cell r="AP319">
            <v>0</v>
          </cell>
          <cell r="AQ319">
            <v>1415.3972782132566</v>
          </cell>
          <cell r="AS319">
            <v>0</v>
          </cell>
          <cell r="AT319">
            <v>0</v>
          </cell>
          <cell r="AU319">
            <v>0.11948284628148363</v>
          </cell>
          <cell r="AV319">
            <v>0</v>
          </cell>
          <cell r="AW319">
            <v>0</v>
          </cell>
          <cell r="AX319">
            <v>0</v>
          </cell>
          <cell r="AY319">
            <v>0.11948284628148363</v>
          </cell>
          <cell r="BA319">
            <v>0</v>
          </cell>
          <cell r="BB319">
            <v>0</v>
          </cell>
          <cell r="BC319">
            <v>39.614801916760626</v>
          </cell>
          <cell r="BD319">
            <v>0</v>
          </cell>
          <cell r="BE319">
            <v>0</v>
          </cell>
          <cell r="BF319">
            <v>0</v>
          </cell>
          <cell r="BG319">
            <v>39.614801916760626</v>
          </cell>
          <cell r="BI319">
            <v>0</v>
          </cell>
          <cell r="BJ319">
            <v>0</v>
          </cell>
          <cell r="BK319">
            <v>160.74239463472423</v>
          </cell>
          <cell r="BL319">
            <v>0</v>
          </cell>
          <cell r="BM319">
            <v>0</v>
          </cell>
          <cell r="BN319">
            <v>0</v>
          </cell>
          <cell r="BO319">
            <v>160.74239463472423</v>
          </cell>
          <cell r="BQ319">
            <v>0</v>
          </cell>
          <cell r="BR319">
            <v>0</v>
          </cell>
          <cell r="BS319">
            <v>256.40347828505998</v>
          </cell>
          <cell r="BT319">
            <v>0</v>
          </cell>
          <cell r="BU319">
            <v>0</v>
          </cell>
          <cell r="BV319">
            <v>0</v>
          </cell>
          <cell r="BW319">
            <v>256.40347828505998</v>
          </cell>
          <cell r="BY319">
            <v>0</v>
          </cell>
          <cell r="BZ319">
            <v>0</v>
          </cell>
          <cell r="CA319">
            <v>457.8237563005523</v>
          </cell>
          <cell r="CB319">
            <v>0</v>
          </cell>
          <cell r="CC319">
            <v>0</v>
          </cell>
          <cell r="CD319">
            <v>0</v>
          </cell>
          <cell r="CE319">
            <v>457.8237563005523</v>
          </cell>
          <cell r="CG319">
            <v>0</v>
          </cell>
          <cell r="CH319">
            <v>0</v>
          </cell>
          <cell r="CI319">
            <v>385.78311716064832</v>
          </cell>
          <cell r="CJ319">
            <v>0</v>
          </cell>
          <cell r="CK319">
            <v>0</v>
          </cell>
          <cell r="CL319">
            <v>0</v>
          </cell>
          <cell r="CM319">
            <v>385.78311716064832</v>
          </cell>
          <cell r="CO319">
            <v>0</v>
          </cell>
          <cell r="CP319">
            <v>0</v>
          </cell>
          <cell r="CQ319">
            <v>0.25328501306495393</v>
          </cell>
          <cell r="CR319">
            <v>0</v>
          </cell>
          <cell r="CS319">
            <v>0</v>
          </cell>
          <cell r="CT319">
            <v>0</v>
          </cell>
          <cell r="CU319">
            <v>0.25328501306495393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E320">
            <v>0</v>
          </cell>
          <cell r="F320">
            <v>0</v>
          </cell>
          <cell r="G320">
            <v>9996632.4211208429</v>
          </cell>
          <cell r="H320">
            <v>0</v>
          </cell>
          <cell r="I320">
            <v>0</v>
          </cell>
          <cell r="J320">
            <v>0</v>
          </cell>
          <cell r="K320">
            <v>9996632.4211208429</v>
          </cell>
          <cell r="M320">
            <v>0</v>
          </cell>
          <cell r="N320">
            <v>0</v>
          </cell>
          <cell r="O320">
            <v>1272599.4674878372</v>
          </cell>
          <cell r="P320">
            <v>0</v>
          </cell>
          <cell r="Q320">
            <v>0</v>
          </cell>
          <cell r="R320">
            <v>0</v>
          </cell>
          <cell r="S320">
            <v>1272599.4674878372</v>
          </cell>
          <cell r="U320">
            <v>0</v>
          </cell>
          <cell r="V320">
            <v>0</v>
          </cell>
          <cell r="W320">
            <v>84726.18167537573</v>
          </cell>
          <cell r="X320">
            <v>0</v>
          </cell>
          <cell r="Y320">
            <v>0</v>
          </cell>
          <cell r="Z320">
            <v>0</v>
          </cell>
          <cell r="AA320">
            <v>84726.18167537573</v>
          </cell>
          <cell r="AC320">
            <v>0</v>
          </cell>
          <cell r="AD320">
            <v>0</v>
          </cell>
          <cell r="AE320">
            <v>8562.8039852760412</v>
          </cell>
          <cell r="AF320">
            <v>0</v>
          </cell>
          <cell r="AG320">
            <v>0</v>
          </cell>
          <cell r="AH320">
            <v>0</v>
          </cell>
          <cell r="AI320">
            <v>8562.8039852760412</v>
          </cell>
          <cell r="AK320">
            <v>0</v>
          </cell>
          <cell r="AL320">
            <v>0</v>
          </cell>
          <cell r="AM320">
            <v>5139.6218711169904</v>
          </cell>
          <cell r="AN320">
            <v>0</v>
          </cell>
          <cell r="AO320">
            <v>0</v>
          </cell>
          <cell r="AP320">
            <v>0</v>
          </cell>
          <cell r="AQ320">
            <v>5139.6218711169904</v>
          </cell>
          <cell r="AS320">
            <v>0</v>
          </cell>
          <cell r="AT320">
            <v>0</v>
          </cell>
          <cell r="AU320">
            <v>19.394799513649019</v>
          </cell>
          <cell r="AV320">
            <v>0</v>
          </cell>
          <cell r="AW320">
            <v>0</v>
          </cell>
          <cell r="AX320">
            <v>0</v>
          </cell>
          <cell r="AY320">
            <v>19.394799513649019</v>
          </cell>
          <cell r="BA320">
            <v>0</v>
          </cell>
          <cell r="BB320">
            <v>0</v>
          </cell>
          <cell r="BC320">
            <v>1541.886561335097</v>
          </cell>
          <cell r="BD320">
            <v>0</v>
          </cell>
          <cell r="BE320">
            <v>0</v>
          </cell>
          <cell r="BF320">
            <v>0</v>
          </cell>
          <cell r="BG320">
            <v>1541.886561335097</v>
          </cell>
          <cell r="BI320">
            <v>0</v>
          </cell>
          <cell r="BJ320">
            <v>0</v>
          </cell>
          <cell r="BK320">
            <v>960.04257592562647</v>
          </cell>
          <cell r="BL320">
            <v>0</v>
          </cell>
          <cell r="BM320">
            <v>0</v>
          </cell>
          <cell r="BN320">
            <v>0</v>
          </cell>
          <cell r="BO320">
            <v>960.04257592562647</v>
          </cell>
          <cell r="BQ320">
            <v>0</v>
          </cell>
          <cell r="BR320">
            <v>0</v>
          </cell>
          <cell r="BS320">
            <v>349.10639124568235</v>
          </cell>
          <cell r="BT320">
            <v>0</v>
          </cell>
          <cell r="BU320">
            <v>0</v>
          </cell>
          <cell r="BV320">
            <v>0</v>
          </cell>
          <cell r="BW320">
            <v>349.10639124568235</v>
          </cell>
          <cell r="BY320">
            <v>0</v>
          </cell>
          <cell r="BZ320">
            <v>0</v>
          </cell>
          <cell r="CA320">
            <v>533.35698662534799</v>
          </cell>
          <cell r="CB320">
            <v>0</v>
          </cell>
          <cell r="CC320">
            <v>0</v>
          </cell>
          <cell r="CD320">
            <v>0</v>
          </cell>
          <cell r="CE320">
            <v>533.35698662534799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O320">
            <v>0</v>
          </cell>
          <cell r="CP320">
            <v>0</v>
          </cell>
          <cell r="CQ320">
            <v>77.579198054596077</v>
          </cell>
          <cell r="CR320">
            <v>0</v>
          </cell>
          <cell r="CS320">
            <v>0</v>
          </cell>
          <cell r="CT320">
            <v>0</v>
          </cell>
          <cell r="CU320">
            <v>77.579198054596077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E321">
            <v>0</v>
          </cell>
          <cell r="F321">
            <v>0</v>
          </cell>
          <cell r="G321">
            <v>20177622.519180335</v>
          </cell>
          <cell r="H321">
            <v>0</v>
          </cell>
          <cell r="I321">
            <v>0</v>
          </cell>
          <cell r="J321">
            <v>0</v>
          </cell>
          <cell r="K321">
            <v>20177622.519180335</v>
          </cell>
          <cell r="M321">
            <v>0</v>
          </cell>
          <cell r="N321">
            <v>0</v>
          </cell>
          <cell r="O321">
            <v>2381005.4371652394</v>
          </cell>
          <cell r="P321">
            <v>0</v>
          </cell>
          <cell r="Q321">
            <v>0</v>
          </cell>
          <cell r="R321">
            <v>0</v>
          </cell>
          <cell r="S321">
            <v>2381005.4371652394</v>
          </cell>
          <cell r="U321">
            <v>0</v>
          </cell>
          <cell r="V321">
            <v>0</v>
          </cell>
          <cell r="W321">
            <v>216910.05295143303</v>
          </cell>
          <cell r="X321">
            <v>0</v>
          </cell>
          <cell r="Y321">
            <v>0</v>
          </cell>
          <cell r="Z321">
            <v>0</v>
          </cell>
          <cell r="AA321">
            <v>216910.05295143303</v>
          </cell>
          <cell r="AC321">
            <v>0</v>
          </cell>
          <cell r="AD321">
            <v>0</v>
          </cell>
          <cell r="AE321">
            <v>224156.19862806523</v>
          </cell>
          <cell r="AF321">
            <v>0</v>
          </cell>
          <cell r="AG321">
            <v>0</v>
          </cell>
          <cell r="AH321">
            <v>0</v>
          </cell>
          <cell r="AI321">
            <v>224156.19862806523</v>
          </cell>
          <cell r="AK321">
            <v>0</v>
          </cell>
          <cell r="AL321">
            <v>0</v>
          </cell>
          <cell r="AM321">
            <v>167844.56570614738</v>
          </cell>
          <cell r="AN321">
            <v>0</v>
          </cell>
          <cell r="AO321">
            <v>0</v>
          </cell>
          <cell r="AP321">
            <v>0</v>
          </cell>
          <cell r="AQ321">
            <v>167844.56570614738</v>
          </cell>
          <cell r="AS321">
            <v>0</v>
          </cell>
          <cell r="AT321">
            <v>0</v>
          </cell>
          <cell r="AU321">
            <v>26.715691655154234</v>
          </cell>
          <cell r="AV321">
            <v>0</v>
          </cell>
          <cell r="AW321">
            <v>0</v>
          </cell>
          <cell r="AX321">
            <v>0</v>
          </cell>
          <cell r="AY321">
            <v>26.715691655154234</v>
          </cell>
          <cell r="BA321">
            <v>0</v>
          </cell>
          <cell r="BB321">
            <v>0</v>
          </cell>
          <cell r="BC321">
            <v>13746.148757419774</v>
          </cell>
          <cell r="BD321">
            <v>0</v>
          </cell>
          <cell r="BE321">
            <v>0</v>
          </cell>
          <cell r="BF321">
            <v>0</v>
          </cell>
          <cell r="BG321">
            <v>13746.148757419774</v>
          </cell>
          <cell r="BI321">
            <v>0</v>
          </cell>
          <cell r="BJ321">
            <v>0</v>
          </cell>
          <cell r="BK321">
            <v>61073.219929349732</v>
          </cell>
          <cell r="BL321">
            <v>0</v>
          </cell>
          <cell r="BM321">
            <v>0</v>
          </cell>
          <cell r="BN321">
            <v>0</v>
          </cell>
          <cell r="BO321">
            <v>61073.219929349732</v>
          </cell>
          <cell r="BQ321">
            <v>0</v>
          </cell>
          <cell r="BR321">
            <v>0</v>
          </cell>
          <cell r="BS321">
            <v>98601.418215949743</v>
          </cell>
          <cell r="BT321">
            <v>0</v>
          </cell>
          <cell r="BU321">
            <v>0</v>
          </cell>
          <cell r="BV321">
            <v>0</v>
          </cell>
          <cell r="BW321">
            <v>98601.418215949743</v>
          </cell>
          <cell r="BY321">
            <v>0</v>
          </cell>
          <cell r="BZ321">
            <v>0</v>
          </cell>
          <cell r="CA321">
            <v>176148.726917133</v>
          </cell>
          <cell r="CB321">
            <v>0</v>
          </cell>
          <cell r="CC321">
            <v>0</v>
          </cell>
          <cell r="CD321">
            <v>0</v>
          </cell>
          <cell r="CE321">
            <v>176148.726917133</v>
          </cell>
          <cell r="CG321">
            <v>0</v>
          </cell>
          <cell r="CH321">
            <v>0</v>
          </cell>
          <cell r="CI321">
            <v>105673.44229617827</v>
          </cell>
          <cell r="CJ321">
            <v>0</v>
          </cell>
          <cell r="CK321">
            <v>0</v>
          </cell>
          <cell r="CL321">
            <v>0</v>
          </cell>
          <cell r="CM321">
            <v>105673.44229617827</v>
          </cell>
          <cell r="CO321">
            <v>0</v>
          </cell>
          <cell r="CP321">
            <v>0</v>
          </cell>
          <cell r="CQ321">
            <v>20.167857038212635</v>
          </cell>
          <cell r="CR321">
            <v>0</v>
          </cell>
          <cell r="CS321">
            <v>0</v>
          </cell>
          <cell r="CT321">
            <v>0</v>
          </cell>
          <cell r="CU321">
            <v>20.167857038212635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E322">
            <v>0</v>
          </cell>
          <cell r="F322">
            <v>0</v>
          </cell>
          <cell r="G322">
            <v>15015160.314208854</v>
          </cell>
          <cell r="H322">
            <v>0</v>
          </cell>
          <cell r="I322">
            <v>0</v>
          </cell>
          <cell r="J322">
            <v>0</v>
          </cell>
          <cell r="K322">
            <v>15015160.314208854</v>
          </cell>
          <cell r="M322">
            <v>0</v>
          </cell>
          <cell r="N322">
            <v>0</v>
          </cell>
          <cell r="O322">
            <v>1080069.5070909716</v>
          </cell>
          <cell r="P322">
            <v>0</v>
          </cell>
          <cell r="Q322">
            <v>0</v>
          </cell>
          <cell r="R322">
            <v>0</v>
          </cell>
          <cell r="S322">
            <v>1080069.5070909716</v>
          </cell>
          <cell r="U322">
            <v>0</v>
          </cell>
          <cell r="V322">
            <v>0</v>
          </cell>
          <cell r="W322">
            <v>174629.9454600178</v>
          </cell>
          <cell r="X322">
            <v>0</v>
          </cell>
          <cell r="Y322">
            <v>0</v>
          </cell>
          <cell r="Z322">
            <v>0</v>
          </cell>
          <cell r="AA322">
            <v>174629.9454600178</v>
          </cell>
          <cell r="AC322">
            <v>0</v>
          </cell>
          <cell r="AD322">
            <v>0</v>
          </cell>
          <cell r="AE322">
            <v>272644.09992099757</v>
          </cell>
          <cell r="AF322">
            <v>0</v>
          </cell>
          <cell r="AG322">
            <v>0</v>
          </cell>
          <cell r="AH322">
            <v>0</v>
          </cell>
          <cell r="AI322">
            <v>272644.09992099757</v>
          </cell>
          <cell r="AK322">
            <v>0</v>
          </cell>
          <cell r="AL322">
            <v>0</v>
          </cell>
          <cell r="AM322">
            <v>373242.03424914565</v>
          </cell>
          <cell r="AN322">
            <v>0</v>
          </cell>
          <cell r="AO322">
            <v>0</v>
          </cell>
          <cell r="AP322">
            <v>0</v>
          </cell>
          <cell r="AQ322">
            <v>373242.03424914565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G322">
            <v>0</v>
          </cell>
          <cell r="CH322">
            <v>0</v>
          </cell>
          <cell r="CI322">
            <v>43206.916437510416</v>
          </cell>
          <cell r="CJ322">
            <v>0</v>
          </cell>
          <cell r="CK322">
            <v>0</v>
          </cell>
          <cell r="CL322">
            <v>0</v>
          </cell>
          <cell r="CM322">
            <v>43206.916437510416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</row>
        <row r="327">
          <cell r="B327" t="str">
            <v>Sub-total</v>
          </cell>
          <cell r="C327">
            <v>52087545.219702169</v>
          </cell>
          <cell r="E327">
            <v>0</v>
          </cell>
          <cell r="F327">
            <v>0</v>
          </cell>
          <cell r="G327">
            <v>45306511.382084087</v>
          </cell>
          <cell r="H327">
            <v>0</v>
          </cell>
          <cell r="I327">
            <v>0</v>
          </cell>
          <cell r="J327">
            <v>0</v>
          </cell>
          <cell r="K327">
            <v>45306511.382084087</v>
          </cell>
          <cell r="M327">
            <v>0</v>
          </cell>
          <cell r="N327">
            <v>0</v>
          </cell>
          <cell r="O327">
            <v>4745940.4466039771</v>
          </cell>
          <cell r="P327">
            <v>0</v>
          </cell>
          <cell r="Q327">
            <v>0</v>
          </cell>
          <cell r="R327">
            <v>0</v>
          </cell>
          <cell r="S327">
            <v>4745940.4466039771</v>
          </cell>
          <cell r="U327">
            <v>0</v>
          </cell>
          <cell r="V327">
            <v>0</v>
          </cell>
          <cell r="W327">
            <v>477500.29486942687</v>
          </cell>
          <cell r="X327">
            <v>0</v>
          </cell>
          <cell r="Y327">
            <v>0</v>
          </cell>
          <cell r="Z327">
            <v>0</v>
          </cell>
          <cell r="AA327">
            <v>477500.29486942687</v>
          </cell>
          <cell r="AC327">
            <v>0</v>
          </cell>
          <cell r="AD327">
            <v>0</v>
          </cell>
          <cell r="AE327">
            <v>506672.61410894757</v>
          </cell>
          <cell r="AF327">
            <v>0</v>
          </cell>
          <cell r="AG327">
            <v>0</v>
          </cell>
          <cell r="AH327">
            <v>0</v>
          </cell>
          <cell r="AI327">
            <v>506672.61410894757</v>
          </cell>
          <cell r="AK327">
            <v>0</v>
          </cell>
          <cell r="AL327">
            <v>0</v>
          </cell>
          <cell r="AM327">
            <v>547641.61910462321</v>
          </cell>
          <cell r="AN327">
            <v>0</v>
          </cell>
          <cell r="AO327">
            <v>0</v>
          </cell>
          <cell r="AP327">
            <v>0</v>
          </cell>
          <cell r="AQ327">
            <v>547641.61910462321</v>
          </cell>
          <cell r="AS327">
            <v>0</v>
          </cell>
          <cell r="AT327">
            <v>0</v>
          </cell>
          <cell r="AU327">
            <v>46.229974015084736</v>
          </cell>
          <cell r="AV327">
            <v>0</v>
          </cell>
          <cell r="AW327">
            <v>0</v>
          </cell>
          <cell r="AX327">
            <v>0</v>
          </cell>
          <cell r="AY327">
            <v>46.229974015084736</v>
          </cell>
          <cell r="BA327">
            <v>0</v>
          </cell>
          <cell r="BB327">
            <v>0</v>
          </cell>
          <cell r="BC327">
            <v>15327.650120671631</v>
          </cell>
          <cell r="BD327">
            <v>0</v>
          </cell>
          <cell r="BE327">
            <v>0</v>
          </cell>
          <cell r="BF327">
            <v>0</v>
          </cell>
          <cell r="BG327">
            <v>15327.650120671631</v>
          </cell>
          <cell r="BI327">
            <v>0</v>
          </cell>
          <cell r="BJ327">
            <v>0</v>
          </cell>
          <cell r="BK327">
            <v>62194.004899910076</v>
          </cell>
          <cell r="BL327">
            <v>0</v>
          </cell>
          <cell r="BM327">
            <v>0</v>
          </cell>
          <cell r="BN327">
            <v>0</v>
          </cell>
          <cell r="BO327">
            <v>62194.004899910076</v>
          </cell>
          <cell r="BQ327">
            <v>0</v>
          </cell>
          <cell r="BR327">
            <v>0</v>
          </cell>
          <cell r="BS327">
            <v>99206.928085480482</v>
          </cell>
          <cell r="BT327">
            <v>0</v>
          </cell>
          <cell r="BU327">
            <v>0</v>
          </cell>
          <cell r="BV327">
            <v>0</v>
          </cell>
          <cell r="BW327">
            <v>99206.928085480482</v>
          </cell>
          <cell r="BY327">
            <v>0</v>
          </cell>
          <cell r="BZ327">
            <v>0</v>
          </cell>
          <cell r="CA327">
            <v>177139.90766005887</v>
          </cell>
          <cell r="CB327">
            <v>0</v>
          </cell>
          <cell r="CC327">
            <v>0</v>
          </cell>
          <cell r="CD327">
            <v>0</v>
          </cell>
          <cell r="CE327">
            <v>177139.90766005887</v>
          </cell>
          <cell r="CG327">
            <v>0</v>
          </cell>
          <cell r="CH327">
            <v>0</v>
          </cell>
          <cell r="CI327">
            <v>149266.14185084932</v>
          </cell>
          <cell r="CJ327">
            <v>0</v>
          </cell>
          <cell r="CK327">
            <v>0</v>
          </cell>
          <cell r="CL327">
            <v>0</v>
          </cell>
          <cell r="CM327">
            <v>149266.14185084932</v>
          </cell>
          <cell r="CO327">
            <v>0</v>
          </cell>
          <cell r="CP327">
            <v>0</v>
          </cell>
          <cell r="CQ327">
            <v>98.000340105873676</v>
          </cell>
          <cell r="CR327">
            <v>0</v>
          </cell>
          <cell r="CS327">
            <v>0</v>
          </cell>
          <cell r="CT327">
            <v>0</v>
          </cell>
          <cell r="CU327">
            <v>98.000340105873676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E330">
            <v>0</v>
          </cell>
          <cell r="F330">
            <v>0</v>
          </cell>
          <cell r="G330">
            <v>181452.77413573861</v>
          </cell>
          <cell r="H330">
            <v>0</v>
          </cell>
          <cell r="I330">
            <v>0</v>
          </cell>
          <cell r="J330">
            <v>0</v>
          </cell>
          <cell r="K330">
            <v>181452.77413573861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E332">
            <v>0</v>
          </cell>
          <cell r="F332">
            <v>0</v>
          </cell>
          <cell r="G332">
            <v>2704935.780114776</v>
          </cell>
          <cell r="H332">
            <v>0</v>
          </cell>
          <cell r="I332">
            <v>0</v>
          </cell>
          <cell r="J332">
            <v>0</v>
          </cell>
          <cell r="K332">
            <v>2704935.780114776</v>
          </cell>
          <cell r="M332">
            <v>0</v>
          </cell>
          <cell r="N332">
            <v>0</v>
          </cell>
          <cell r="O332">
            <v>325473.87122381834</v>
          </cell>
          <cell r="P332">
            <v>0</v>
          </cell>
          <cell r="Q332">
            <v>0</v>
          </cell>
          <cell r="R332">
            <v>0</v>
          </cell>
          <cell r="S332">
            <v>325473.87122381834</v>
          </cell>
          <cell r="U332">
            <v>0</v>
          </cell>
          <cell r="V332">
            <v>0</v>
          </cell>
          <cell r="W332">
            <v>21852.075565973559</v>
          </cell>
          <cell r="X332">
            <v>0</v>
          </cell>
          <cell r="Y332">
            <v>0</v>
          </cell>
          <cell r="Z332">
            <v>0</v>
          </cell>
          <cell r="AA332">
            <v>21852.075565973559</v>
          </cell>
          <cell r="AC332">
            <v>0</v>
          </cell>
          <cell r="AD332">
            <v>0</v>
          </cell>
          <cell r="AE332">
            <v>2253.7294985974686</v>
          </cell>
          <cell r="AF332">
            <v>0</v>
          </cell>
          <cell r="AG332">
            <v>0</v>
          </cell>
          <cell r="AH332">
            <v>0</v>
          </cell>
          <cell r="AI332">
            <v>2253.7294985974686</v>
          </cell>
          <cell r="AK332">
            <v>0</v>
          </cell>
          <cell r="AL332">
            <v>0</v>
          </cell>
          <cell r="AM332">
            <v>1303.5228810177759</v>
          </cell>
          <cell r="AN332">
            <v>0</v>
          </cell>
          <cell r="AO332">
            <v>0</v>
          </cell>
          <cell r="AP332">
            <v>0</v>
          </cell>
          <cell r="AQ332">
            <v>1303.5228810177759</v>
          </cell>
          <cell r="AS332">
            <v>0</v>
          </cell>
          <cell r="AT332">
            <v>0</v>
          </cell>
          <cell r="AU332">
            <v>5.3532767187588339</v>
          </cell>
          <cell r="AV332">
            <v>0</v>
          </cell>
          <cell r="AW332">
            <v>0</v>
          </cell>
          <cell r="AX332">
            <v>0</v>
          </cell>
          <cell r="AY332">
            <v>5.3532767187588339</v>
          </cell>
          <cell r="BA332">
            <v>0</v>
          </cell>
          <cell r="BB332">
            <v>0</v>
          </cell>
          <cell r="BC332">
            <v>414.87894570380962</v>
          </cell>
          <cell r="BD332">
            <v>0</v>
          </cell>
          <cell r="BE332">
            <v>0</v>
          </cell>
          <cell r="BF332">
            <v>0</v>
          </cell>
          <cell r="BG332">
            <v>414.87894570380962</v>
          </cell>
          <cell r="BI332">
            <v>0</v>
          </cell>
          <cell r="BJ332">
            <v>0</v>
          </cell>
          <cell r="BK332">
            <v>248.92736742228576</v>
          </cell>
          <cell r="BL332">
            <v>0</v>
          </cell>
          <cell r="BM332">
            <v>0</v>
          </cell>
          <cell r="BN332">
            <v>0</v>
          </cell>
          <cell r="BO332">
            <v>248.92736742228576</v>
          </cell>
          <cell r="BQ332">
            <v>0</v>
          </cell>
          <cell r="BR332">
            <v>0</v>
          </cell>
          <cell r="BS332">
            <v>66.915958984485414</v>
          </cell>
          <cell r="BT332">
            <v>0</v>
          </cell>
          <cell r="BU332">
            <v>0</v>
          </cell>
          <cell r="BV332">
            <v>0</v>
          </cell>
          <cell r="BW332">
            <v>66.915958984485414</v>
          </cell>
          <cell r="BY332">
            <v>0</v>
          </cell>
          <cell r="BZ332">
            <v>0</v>
          </cell>
          <cell r="CA332">
            <v>42.826213750070671</v>
          </cell>
          <cell r="CB332">
            <v>0</v>
          </cell>
          <cell r="CC332">
            <v>0</v>
          </cell>
          <cell r="CD332">
            <v>0</v>
          </cell>
          <cell r="CE332">
            <v>42.826213750070671</v>
          </cell>
          <cell r="CG332">
            <v>0</v>
          </cell>
          <cell r="CH332">
            <v>0</v>
          </cell>
          <cell r="CI332">
            <v>20955.401715581454</v>
          </cell>
          <cell r="CJ332">
            <v>0</v>
          </cell>
          <cell r="CK332">
            <v>0</v>
          </cell>
          <cell r="CL332">
            <v>0</v>
          </cell>
          <cell r="CM332">
            <v>20955.401715581454</v>
          </cell>
          <cell r="CO332">
            <v>0</v>
          </cell>
          <cell r="CP332">
            <v>0</v>
          </cell>
          <cell r="CQ332">
            <v>21.413106875035336</v>
          </cell>
          <cell r="CR332">
            <v>0</v>
          </cell>
          <cell r="CS332">
            <v>0</v>
          </cell>
          <cell r="CT332">
            <v>0</v>
          </cell>
          <cell r="CU332">
            <v>21.413106875035336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E333">
            <v>0</v>
          </cell>
          <cell r="F333">
            <v>0</v>
          </cell>
          <cell r="G333">
            <v>784.70677481385746</v>
          </cell>
          <cell r="H333">
            <v>0</v>
          </cell>
          <cell r="I333">
            <v>0</v>
          </cell>
          <cell r="J333">
            <v>0</v>
          </cell>
          <cell r="K333">
            <v>784.70677481385746</v>
          </cell>
          <cell r="M333">
            <v>0</v>
          </cell>
          <cell r="N333">
            <v>0</v>
          </cell>
          <cell r="O333">
            <v>94.420560240948134</v>
          </cell>
          <cell r="P333">
            <v>0</v>
          </cell>
          <cell r="Q333">
            <v>0</v>
          </cell>
          <cell r="R333">
            <v>0</v>
          </cell>
          <cell r="S333">
            <v>94.420560240948134</v>
          </cell>
          <cell r="U333">
            <v>0</v>
          </cell>
          <cell r="V333">
            <v>0</v>
          </cell>
          <cell r="W333">
            <v>6.3393267472088404</v>
          </cell>
          <cell r="X333">
            <v>0</v>
          </cell>
          <cell r="Y333">
            <v>0</v>
          </cell>
          <cell r="Z333">
            <v>0</v>
          </cell>
          <cell r="AA333">
            <v>6.3393267472088404</v>
          </cell>
          <cell r="AC333">
            <v>0</v>
          </cell>
          <cell r="AD333">
            <v>0</v>
          </cell>
          <cell r="AE333">
            <v>0.65381101434956435</v>
          </cell>
          <cell r="AF333">
            <v>0</v>
          </cell>
          <cell r="AG333">
            <v>0</v>
          </cell>
          <cell r="AH333">
            <v>0</v>
          </cell>
          <cell r="AI333">
            <v>0.65381101434956435</v>
          </cell>
          <cell r="AK333">
            <v>0</v>
          </cell>
          <cell r="AL333">
            <v>0</v>
          </cell>
          <cell r="AM333">
            <v>0.37815435152997368</v>
          </cell>
          <cell r="AN333">
            <v>0</v>
          </cell>
          <cell r="AO333">
            <v>0</v>
          </cell>
          <cell r="AP333">
            <v>0</v>
          </cell>
          <cell r="AQ333">
            <v>0.37815435152997368</v>
          </cell>
          <cell r="AS333">
            <v>0</v>
          </cell>
          <cell r="AT333">
            <v>0</v>
          </cell>
          <cell r="AU333">
            <v>1.5529952834906517E-3</v>
          </cell>
          <cell r="AV333">
            <v>0</v>
          </cell>
          <cell r="AW333">
            <v>0</v>
          </cell>
          <cell r="AX333">
            <v>0</v>
          </cell>
          <cell r="AY333">
            <v>1.5529952834906517E-3</v>
          </cell>
          <cell r="BA333">
            <v>0</v>
          </cell>
          <cell r="BB333">
            <v>0</v>
          </cell>
          <cell r="BC333">
            <v>0.12035713447052551</v>
          </cell>
          <cell r="BD333">
            <v>0</v>
          </cell>
          <cell r="BE333">
            <v>0</v>
          </cell>
          <cell r="BF333">
            <v>0</v>
          </cell>
          <cell r="BG333">
            <v>0.12035713447052551</v>
          </cell>
          <cell r="BI333">
            <v>0</v>
          </cell>
          <cell r="BJ333">
            <v>0</v>
          </cell>
          <cell r="BK333">
            <v>7.2214280682315307E-2</v>
          </cell>
          <cell r="BL333">
            <v>0</v>
          </cell>
          <cell r="BM333">
            <v>0</v>
          </cell>
          <cell r="BN333">
            <v>0</v>
          </cell>
          <cell r="BO333">
            <v>7.2214280682315307E-2</v>
          </cell>
          <cell r="BQ333">
            <v>0</v>
          </cell>
          <cell r="BR333">
            <v>0</v>
          </cell>
          <cell r="BS333">
            <v>1.9412441043633145E-2</v>
          </cell>
          <cell r="BT333">
            <v>0</v>
          </cell>
          <cell r="BU333">
            <v>0</v>
          </cell>
          <cell r="BV333">
            <v>0</v>
          </cell>
          <cell r="BW333">
            <v>1.9412441043633145E-2</v>
          </cell>
          <cell r="BY333">
            <v>0</v>
          </cell>
          <cell r="BZ333">
            <v>0</v>
          </cell>
          <cell r="CA333">
            <v>1.2423962267925213E-2</v>
          </cell>
          <cell r="CB333">
            <v>0</v>
          </cell>
          <cell r="CC333">
            <v>0</v>
          </cell>
          <cell r="CD333">
            <v>0</v>
          </cell>
          <cell r="CE333">
            <v>1.2423962267925213E-2</v>
          </cell>
          <cell r="CG333">
            <v>0</v>
          </cell>
          <cell r="CH333">
            <v>0</v>
          </cell>
          <cell r="CI333">
            <v>6.0792000372241555</v>
          </cell>
          <cell r="CJ333">
            <v>0</v>
          </cell>
          <cell r="CK333">
            <v>0</v>
          </cell>
          <cell r="CL333">
            <v>0</v>
          </cell>
          <cell r="CM333">
            <v>6.0792000372241555</v>
          </cell>
          <cell r="CO333">
            <v>0</v>
          </cell>
          <cell r="CP333">
            <v>0</v>
          </cell>
          <cell r="CQ333">
            <v>6.2119811339626067E-3</v>
          </cell>
          <cell r="CR333">
            <v>0</v>
          </cell>
          <cell r="CS333">
            <v>0</v>
          </cell>
          <cell r="CT333">
            <v>0</v>
          </cell>
          <cell r="CU333">
            <v>6.2119811339626067E-3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E335">
            <v>0</v>
          </cell>
          <cell r="F335">
            <v>0</v>
          </cell>
          <cell r="G335">
            <v>723894.26908570854</v>
          </cell>
          <cell r="H335">
            <v>0</v>
          </cell>
          <cell r="I335">
            <v>0</v>
          </cell>
          <cell r="J335">
            <v>0</v>
          </cell>
          <cell r="K335">
            <v>723894.26908570854</v>
          </cell>
          <cell r="M335">
            <v>0</v>
          </cell>
          <cell r="N335">
            <v>0</v>
          </cell>
          <cell r="O335">
            <v>87103.239880269772</v>
          </cell>
          <cell r="P335">
            <v>0</v>
          </cell>
          <cell r="Q335">
            <v>0</v>
          </cell>
          <cell r="R335">
            <v>0</v>
          </cell>
          <cell r="S335">
            <v>87103.239880269772</v>
          </cell>
          <cell r="U335">
            <v>0</v>
          </cell>
          <cell r="V335">
            <v>0</v>
          </cell>
          <cell r="W335">
            <v>5848.0472572124745</v>
          </cell>
          <cell r="X335">
            <v>0</v>
          </cell>
          <cell r="Y335">
            <v>0</v>
          </cell>
          <cell r="Z335">
            <v>0</v>
          </cell>
          <cell r="AA335">
            <v>5848.0472572124745</v>
          </cell>
          <cell r="AC335">
            <v>0</v>
          </cell>
          <cell r="AD335">
            <v>0</v>
          </cell>
          <cell r="AE335">
            <v>603.14255151554426</v>
          </cell>
          <cell r="AF335">
            <v>0</v>
          </cell>
          <cell r="AG335">
            <v>0</v>
          </cell>
          <cell r="AH335">
            <v>0</v>
          </cell>
          <cell r="AI335">
            <v>603.14255151554426</v>
          </cell>
          <cell r="AK335">
            <v>0</v>
          </cell>
          <cell r="AL335">
            <v>0</v>
          </cell>
          <cell r="AM335">
            <v>348.84848288369363</v>
          </cell>
          <cell r="AN335">
            <v>0</v>
          </cell>
          <cell r="AO335">
            <v>0</v>
          </cell>
          <cell r="AP335">
            <v>0</v>
          </cell>
          <cell r="AQ335">
            <v>348.84848288369363</v>
          </cell>
          <cell r="AS335">
            <v>0</v>
          </cell>
          <cell r="AT335">
            <v>0</v>
          </cell>
          <cell r="AU335">
            <v>1.4326426401794401</v>
          </cell>
          <cell r="AV335">
            <v>0</v>
          </cell>
          <cell r="AW335">
            <v>0</v>
          </cell>
          <cell r="AX335">
            <v>0</v>
          </cell>
          <cell r="AY335">
            <v>1.4326426401794401</v>
          </cell>
          <cell r="BA335">
            <v>0</v>
          </cell>
          <cell r="BB335">
            <v>0</v>
          </cell>
          <cell r="BC335">
            <v>111.02980461390661</v>
          </cell>
          <cell r="BD335">
            <v>0</v>
          </cell>
          <cell r="BE335">
            <v>0</v>
          </cell>
          <cell r="BF335">
            <v>0</v>
          </cell>
          <cell r="BG335">
            <v>111.02980461390661</v>
          </cell>
          <cell r="BI335">
            <v>0</v>
          </cell>
          <cell r="BJ335">
            <v>0</v>
          </cell>
          <cell r="BK335">
            <v>66.617882768343961</v>
          </cell>
          <cell r="BL335">
            <v>0</v>
          </cell>
          <cell r="BM335">
            <v>0</v>
          </cell>
          <cell r="BN335">
            <v>0</v>
          </cell>
          <cell r="BO335">
            <v>66.617882768343961</v>
          </cell>
          <cell r="BQ335">
            <v>0</v>
          </cell>
          <cell r="BR335">
            <v>0</v>
          </cell>
          <cell r="BS335">
            <v>17.908033002242998</v>
          </cell>
          <cell r="BT335">
            <v>0</v>
          </cell>
          <cell r="BU335">
            <v>0</v>
          </cell>
          <cell r="BV335">
            <v>0</v>
          </cell>
          <cell r="BW335">
            <v>17.908033002242998</v>
          </cell>
          <cell r="BY335">
            <v>0</v>
          </cell>
          <cell r="BZ335">
            <v>0</v>
          </cell>
          <cell r="CA335">
            <v>11.461141121435521</v>
          </cell>
          <cell r="CB335">
            <v>0</v>
          </cell>
          <cell r="CC335">
            <v>0</v>
          </cell>
          <cell r="CD335">
            <v>0</v>
          </cell>
          <cell r="CE335">
            <v>11.461141121435521</v>
          </cell>
          <cell r="CG335">
            <v>0</v>
          </cell>
          <cell r="CH335">
            <v>0</v>
          </cell>
          <cell r="CI335">
            <v>5608.0796149824182</v>
          </cell>
          <cell r="CJ335">
            <v>0</v>
          </cell>
          <cell r="CK335">
            <v>0</v>
          </cell>
          <cell r="CL335">
            <v>0</v>
          </cell>
          <cell r="CM335">
            <v>5608.0796149824182</v>
          </cell>
          <cell r="CO335">
            <v>0</v>
          </cell>
          <cell r="CP335">
            <v>0</v>
          </cell>
          <cell r="CQ335">
            <v>5.7305705607177604</v>
          </cell>
          <cell r="CR335">
            <v>0</v>
          </cell>
          <cell r="CS335">
            <v>0</v>
          </cell>
          <cell r="CT335">
            <v>0</v>
          </cell>
          <cell r="CU335">
            <v>5.7305705607177604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</row>
        <row r="339">
          <cell r="B339" t="str">
            <v>Sub-total</v>
          </cell>
          <cell r="C339">
            <v>4083540.0869522369</v>
          </cell>
          <cell r="E339">
            <v>0</v>
          </cell>
          <cell r="F339">
            <v>0</v>
          </cell>
          <cell r="G339">
            <v>3611067.5301110372</v>
          </cell>
          <cell r="H339">
            <v>0</v>
          </cell>
          <cell r="I339">
            <v>0</v>
          </cell>
          <cell r="J339">
            <v>0</v>
          </cell>
          <cell r="K339">
            <v>3611067.5301110372</v>
          </cell>
          <cell r="M339">
            <v>0</v>
          </cell>
          <cell r="N339">
            <v>0</v>
          </cell>
          <cell r="O339">
            <v>412671.53166432906</v>
          </cell>
          <cell r="P339">
            <v>0</v>
          </cell>
          <cell r="Q339">
            <v>0</v>
          </cell>
          <cell r="R339">
            <v>0</v>
          </cell>
          <cell r="S339">
            <v>412671.53166432906</v>
          </cell>
          <cell r="U339">
            <v>0</v>
          </cell>
          <cell r="V339">
            <v>0</v>
          </cell>
          <cell r="W339">
            <v>27706.462149933242</v>
          </cell>
          <cell r="X339">
            <v>0</v>
          </cell>
          <cell r="Y339">
            <v>0</v>
          </cell>
          <cell r="Z339">
            <v>0</v>
          </cell>
          <cell r="AA339">
            <v>27706.462149933242</v>
          </cell>
          <cell r="AC339">
            <v>0</v>
          </cell>
          <cell r="AD339">
            <v>0</v>
          </cell>
          <cell r="AE339">
            <v>2857.5258611273625</v>
          </cell>
          <cell r="AF339">
            <v>0</v>
          </cell>
          <cell r="AG339">
            <v>0</v>
          </cell>
          <cell r="AH339">
            <v>0</v>
          </cell>
          <cell r="AI339">
            <v>2857.5258611273625</v>
          </cell>
          <cell r="AK339">
            <v>0</v>
          </cell>
          <cell r="AL339">
            <v>0</v>
          </cell>
          <cell r="AM339">
            <v>1652.7495182529997</v>
          </cell>
          <cell r="AN339">
            <v>0</v>
          </cell>
          <cell r="AO339">
            <v>0</v>
          </cell>
          <cell r="AP339">
            <v>0</v>
          </cell>
          <cell r="AQ339">
            <v>1652.7495182529997</v>
          </cell>
          <cell r="AS339">
            <v>0</v>
          </cell>
          <cell r="AT339">
            <v>0</v>
          </cell>
          <cell r="AU339">
            <v>6.7874723542217641</v>
          </cell>
          <cell r="AV339">
            <v>0</v>
          </cell>
          <cell r="AW339">
            <v>0</v>
          </cell>
          <cell r="AX339">
            <v>0</v>
          </cell>
          <cell r="AY339">
            <v>6.7874723542217641</v>
          </cell>
          <cell r="BA339">
            <v>0</v>
          </cell>
          <cell r="BB339">
            <v>0</v>
          </cell>
          <cell r="BC339">
            <v>526.02910745218674</v>
          </cell>
          <cell r="BD339">
            <v>0</v>
          </cell>
          <cell r="BE339">
            <v>0</v>
          </cell>
          <cell r="BF339">
            <v>0</v>
          </cell>
          <cell r="BG339">
            <v>526.02910745218674</v>
          </cell>
          <cell r="BI339">
            <v>0</v>
          </cell>
          <cell r="BJ339">
            <v>0</v>
          </cell>
          <cell r="BK339">
            <v>315.61746447131202</v>
          </cell>
          <cell r="BL339">
            <v>0</v>
          </cell>
          <cell r="BM339">
            <v>0</v>
          </cell>
          <cell r="BN339">
            <v>0</v>
          </cell>
          <cell r="BO339">
            <v>315.61746447131202</v>
          </cell>
          <cell r="BQ339">
            <v>0</v>
          </cell>
          <cell r="BR339">
            <v>0</v>
          </cell>
          <cell r="BS339">
            <v>84.843404427772043</v>
          </cell>
          <cell r="BT339">
            <v>0</v>
          </cell>
          <cell r="BU339">
            <v>0</v>
          </cell>
          <cell r="BV339">
            <v>0</v>
          </cell>
          <cell r="BW339">
            <v>84.843404427772043</v>
          </cell>
          <cell r="BY339">
            <v>0</v>
          </cell>
          <cell r="BZ339">
            <v>0</v>
          </cell>
          <cell r="CA339">
            <v>54.299778833774113</v>
          </cell>
          <cell r="CB339">
            <v>0</v>
          </cell>
          <cell r="CC339">
            <v>0</v>
          </cell>
          <cell r="CD339">
            <v>0</v>
          </cell>
          <cell r="CE339">
            <v>54.299778833774113</v>
          </cell>
          <cell r="CG339">
            <v>0</v>
          </cell>
          <cell r="CH339">
            <v>0</v>
          </cell>
          <cell r="CI339">
            <v>26569.560530601095</v>
          </cell>
          <cell r="CJ339">
            <v>0</v>
          </cell>
          <cell r="CK339">
            <v>0</v>
          </cell>
          <cell r="CL339">
            <v>0</v>
          </cell>
          <cell r="CM339">
            <v>26569.560530601095</v>
          </cell>
          <cell r="CO339">
            <v>0</v>
          </cell>
          <cell r="CP339">
            <v>0</v>
          </cell>
          <cell r="CQ339">
            <v>27.149889416887056</v>
          </cell>
          <cell r="CR339">
            <v>0</v>
          </cell>
          <cell r="CS339">
            <v>0</v>
          </cell>
          <cell r="CT339">
            <v>0</v>
          </cell>
          <cell r="CU339">
            <v>27.149889416887056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E342">
            <v>10027094.648715943</v>
          </cell>
          <cell r="F342">
            <v>10997497.127293343</v>
          </cell>
          <cell r="G342">
            <v>10195701.07591383</v>
          </cell>
          <cell r="H342">
            <v>0</v>
          </cell>
          <cell r="I342">
            <v>0</v>
          </cell>
          <cell r="J342">
            <v>0</v>
          </cell>
          <cell r="K342">
            <v>31220292.851923116</v>
          </cell>
          <cell r="M342">
            <v>1922139.8160535288</v>
          </cell>
          <cell r="N342">
            <v>2794334.9769251514</v>
          </cell>
          <cell r="O342">
            <v>1322611.2044336607</v>
          </cell>
          <cell r="P342">
            <v>0</v>
          </cell>
          <cell r="Q342">
            <v>0</v>
          </cell>
          <cell r="R342">
            <v>0</v>
          </cell>
          <cell r="S342">
            <v>6039085.9974123407</v>
          </cell>
          <cell r="U342">
            <v>1711562.7035467126</v>
          </cell>
          <cell r="V342">
            <v>3107514.4840440154</v>
          </cell>
          <cell r="W342">
            <v>207843.32733573552</v>
          </cell>
          <cell r="X342">
            <v>0</v>
          </cell>
          <cell r="Y342">
            <v>0</v>
          </cell>
          <cell r="Z342">
            <v>0</v>
          </cell>
          <cell r="AA342">
            <v>5026920.5149264634</v>
          </cell>
          <cell r="AC342">
            <v>761805.21470334672</v>
          </cell>
          <cell r="AD342">
            <v>2005483.6271289228</v>
          </cell>
          <cell r="AE342">
            <v>104656.20015450662</v>
          </cell>
          <cell r="AF342">
            <v>0</v>
          </cell>
          <cell r="AG342">
            <v>0</v>
          </cell>
          <cell r="AH342">
            <v>0</v>
          </cell>
          <cell r="AI342">
            <v>2871945.0419867761</v>
          </cell>
          <cell r="AK342">
            <v>621785.5031937107</v>
          </cell>
          <cell r="AL342">
            <v>1395300.7722767263</v>
          </cell>
          <cell r="AM342">
            <v>256309.5839588579</v>
          </cell>
          <cell r="AN342">
            <v>0</v>
          </cell>
          <cell r="AO342">
            <v>0</v>
          </cell>
          <cell r="AP342">
            <v>0</v>
          </cell>
          <cell r="AQ342">
            <v>2273395.8594292947</v>
          </cell>
          <cell r="AS342">
            <v>8806.7544662028249</v>
          </cell>
          <cell r="AT342">
            <v>4405.8133878153949</v>
          </cell>
          <cell r="AU342">
            <v>520.75967482532906</v>
          </cell>
          <cell r="AV342">
            <v>0</v>
          </cell>
          <cell r="AW342">
            <v>0</v>
          </cell>
          <cell r="AX342">
            <v>0</v>
          </cell>
          <cell r="AY342">
            <v>13733.327528843549</v>
          </cell>
          <cell r="BA342">
            <v>125640.30333827507</v>
          </cell>
          <cell r="BB342">
            <v>121598.311658295</v>
          </cell>
          <cell r="BC342">
            <v>53805.157183490897</v>
          </cell>
          <cell r="BD342">
            <v>0</v>
          </cell>
          <cell r="BE342">
            <v>0</v>
          </cell>
          <cell r="BF342">
            <v>0</v>
          </cell>
          <cell r="BG342">
            <v>301043.77218006097</v>
          </cell>
          <cell r="BI342">
            <v>93435.98889554746</v>
          </cell>
          <cell r="BJ342">
            <v>43615.026934733738</v>
          </cell>
          <cell r="BK342">
            <v>21530.749516811487</v>
          </cell>
          <cell r="BL342">
            <v>0</v>
          </cell>
          <cell r="BM342">
            <v>0</v>
          </cell>
          <cell r="BN342">
            <v>0</v>
          </cell>
          <cell r="BO342">
            <v>158581.76534709267</v>
          </cell>
          <cell r="BQ342">
            <v>86725.60776620204</v>
          </cell>
          <cell r="BR342">
            <v>603942.90524387406</v>
          </cell>
          <cell r="BS342">
            <v>24229.254837097775</v>
          </cell>
          <cell r="BT342">
            <v>0</v>
          </cell>
          <cell r="BU342">
            <v>0</v>
          </cell>
          <cell r="BV342">
            <v>0</v>
          </cell>
          <cell r="BW342">
            <v>714897.76784717385</v>
          </cell>
          <cell r="BY342">
            <v>35229.993455548574</v>
          </cell>
          <cell r="BZ342">
            <v>257412.29017006335</v>
          </cell>
          <cell r="CA342">
            <v>42121.648275102263</v>
          </cell>
          <cell r="CB342">
            <v>0</v>
          </cell>
          <cell r="CC342">
            <v>0</v>
          </cell>
          <cell r="CD342">
            <v>0</v>
          </cell>
          <cell r="CE342">
            <v>334763.93190071417</v>
          </cell>
          <cell r="CG342">
            <v>13959.678058523579</v>
          </cell>
          <cell r="CH342">
            <v>72722.213062126204</v>
          </cell>
          <cell r="CI342">
            <v>453272.6761071051</v>
          </cell>
          <cell r="CJ342">
            <v>0</v>
          </cell>
          <cell r="CK342">
            <v>0</v>
          </cell>
          <cell r="CL342">
            <v>0</v>
          </cell>
          <cell r="CM342">
            <v>539954.56722775486</v>
          </cell>
          <cell r="CO342">
            <v>7571.6190208102935</v>
          </cell>
          <cell r="CP342">
            <v>7117.2326659026203</v>
          </cell>
          <cell r="CQ342">
            <v>137.36465419689452</v>
          </cell>
          <cell r="CR342">
            <v>0</v>
          </cell>
          <cell r="CS342">
            <v>0</v>
          </cell>
          <cell r="CT342">
            <v>0</v>
          </cell>
          <cell r="CU342">
            <v>14826.216340909808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E343">
            <v>1745633.4136867616</v>
          </cell>
          <cell r="F343">
            <v>1914572.378628724</v>
          </cell>
          <cell r="G343">
            <v>1774986.3841523062</v>
          </cell>
          <cell r="H343">
            <v>0</v>
          </cell>
          <cell r="I343">
            <v>0</v>
          </cell>
          <cell r="J343">
            <v>0</v>
          </cell>
          <cell r="K343">
            <v>5435192.1764677921</v>
          </cell>
          <cell r="M343">
            <v>334628.48474362888</v>
          </cell>
          <cell r="N343">
            <v>486470.37608035596</v>
          </cell>
          <cell r="O343">
            <v>230255.56182134489</v>
          </cell>
          <cell r="P343">
            <v>0</v>
          </cell>
          <cell r="Q343">
            <v>0</v>
          </cell>
          <cell r="R343">
            <v>0</v>
          </cell>
          <cell r="S343">
            <v>1051354.4226453297</v>
          </cell>
          <cell r="U343">
            <v>297968.76858181448</v>
          </cell>
          <cell r="V343">
            <v>540992.31202105735</v>
          </cell>
          <cell r="W343">
            <v>36183.787001108751</v>
          </cell>
          <cell r="X343">
            <v>0</v>
          </cell>
          <cell r="Y343">
            <v>0</v>
          </cell>
          <cell r="Z343">
            <v>0</v>
          </cell>
          <cell r="AA343">
            <v>875144.86760398059</v>
          </cell>
          <cell r="AC343">
            <v>132623.923887791</v>
          </cell>
          <cell r="AD343">
            <v>349137.94601173763</v>
          </cell>
          <cell r="AE343">
            <v>18219.770166684491</v>
          </cell>
          <cell r="AF343">
            <v>0</v>
          </cell>
          <cell r="AG343">
            <v>0</v>
          </cell>
          <cell r="AH343">
            <v>0</v>
          </cell>
          <cell r="AI343">
            <v>499981.64006621309</v>
          </cell>
          <cell r="AK343">
            <v>108247.66181497791</v>
          </cell>
          <cell r="AL343">
            <v>242910.20834645326</v>
          </cell>
          <cell r="AM343">
            <v>44621.357400274581</v>
          </cell>
          <cell r="AN343">
            <v>0</v>
          </cell>
          <cell r="AO343">
            <v>0</v>
          </cell>
          <cell r="AP343">
            <v>0</v>
          </cell>
          <cell r="AQ343">
            <v>395779.22756170575</v>
          </cell>
          <cell r="AS343">
            <v>1533.1823824269443</v>
          </cell>
          <cell r="AT343">
            <v>767.01530539795147</v>
          </cell>
          <cell r="AU343">
            <v>90.65990904874522</v>
          </cell>
          <cell r="AV343">
            <v>0</v>
          </cell>
          <cell r="AW343">
            <v>0</v>
          </cell>
          <cell r="AX343">
            <v>0</v>
          </cell>
          <cell r="AY343">
            <v>2390.8575968736409</v>
          </cell>
          <cell r="BA343">
            <v>21872.927233325703</v>
          </cell>
          <cell r="BB343">
            <v>21169.250247956796</v>
          </cell>
          <cell r="BC343">
            <v>9367.0283864526809</v>
          </cell>
          <cell r="BD343">
            <v>0</v>
          </cell>
          <cell r="BE343">
            <v>0</v>
          </cell>
          <cell r="BF343">
            <v>0</v>
          </cell>
          <cell r="BG343">
            <v>52409.205867735182</v>
          </cell>
          <cell r="BI343">
            <v>16266.425118248972</v>
          </cell>
          <cell r="BJ343">
            <v>7593.0118367706018</v>
          </cell>
          <cell r="BK343">
            <v>3748.323626632894</v>
          </cell>
          <cell r="BL343">
            <v>0</v>
          </cell>
          <cell r="BM343">
            <v>0</v>
          </cell>
          <cell r="BN343">
            <v>0</v>
          </cell>
          <cell r="BO343">
            <v>27607.760581652466</v>
          </cell>
          <cell r="BQ343">
            <v>15098.203821020215</v>
          </cell>
          <cell r="BR343">
            <v>105141.41456596021</v>
          </cell>
          <cell r="BS343">
            <v>4218.1108600371863</v>
          </cell>
          <cell r="BT343">
            <v>0</v>
          </cell>
          <cell r="BU343">
            <v>0</v>
          </cell>
          <cell r="BV343">
            <v>0</v>
          </cell>
          <cell r="BW343">
            <v>124457.7292470176</v>
          </cell>
          <cell r="BY343">
            <v>6133.2475551975531</v>
          </cell>
          <cell r="BZ343">
            <v>44813.329339824057</v>
          </cell>
          <cell r="CA343">
            <v>7333.0270875617871</v>
          </cell>
          <cell r="CB343">
            <v>0</v>
          </cell>
          <cell r="CC343">
            <v>0</v>
          </cell>
          <cell r="CD343">
            <v>0</v>
          </cell>
          <cell r="CE343">
            <v>58279.603982583394</v>
          </cell>
          <cell r="CG343">
            <v>2430.2633331968495</v>
          </cell>
          <cell r="CH343">
            <v>12660.329785034188</v>
          </cell>
          <cell r="CI343">
            <v>78910.986346888225</v>
          </cell>
          <cell r="CJ343">
            <v>0</v>
          </cell>
          <cell r="CK343">
            <v>0</v>
          </cell>
          <cell r="CL343">
            <v>0</v>
          </cell>
          <cell r="CM343">
            <v>94001.579465119255</v>
          </cell>
          <cell r="CO343">
            <v>1318.1556194969473</v>
          </cell>
          <cell r="CP343">
            <v>1239.0507509743645</v>
          </cell>
          <cell r="CQ343">
            <v>23.914038774565025</v>
          </cell>
          <cell r="CR343">
            <v>0</v>
          </cell>
          <cell r="CS343">
            <v>0</v>
          </cell>
          <cell r="CT343">
            <v>0</v>
          </cell>
          <cell r="CU343">
            <v>2581.120409245877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E344">
            <v>-4366068.4821168035</v>
          </cell>
          <cell r="F344">
            <v>-4788607.9938214608</v>
          </cell>
          <cell r="G344">
            <v>-4439484.2853440428</v>
          </cell>
          <cell r="H344">
            <v>0</v>
          </cell>
          <cell r="I344">
            <v>0</v>
          </cell>
          <cell r="J344">
            <v>0</v>
          </cell>
          <cell r="K344">
            <v>-13594160.761282306</v>
          </cell>
          <cell r="M344">
            <v>-836951.71563657245</v>
          </cell>
          <cell r="N344">
            <v>-1216729.102361853</v>
          </cell>
          <cell r="O344">
            <v>-575900.72658901662</v>
          </cell>
          <cell r="P344">
            <v>0</v>
          </cell>
          <cell r="Q344">
            <v>0</v>
          </cell>
          <cell r="R344">
            <v>0</v>
          </cell>
          <cell r="S344">
            <v>-2629581.5445874422</v>
          </cell>
          <cell r="U344">
            <v>-745260.7397177493</v>
          </cell>
          <cell r="V344">
            <v>-1353095.9387366998</v>
          </cell>
          <cell r="W344">
            <v>-90500.611841242469</v>
          </cell>
          <cell r="X344">
            <v>0</v>
          </cell>
          <cell r="Y344">
            <v>0</v>
          </cell>
          <cell r="Z344">
            <v>0</v>
          </cell>
          <cell r="AA344">
            <v>-2188857.2902956912</v>
          </cell>
          <cell r="AC344">
            <v>-331710.61548266554</v>
          </cell>
          <cell r="AD344">
            <v>-873241.86741671688</v>
          </cell>
          <cell r="AE344">
            <v>-45570.142993635141</v>
          </cell>
          <cell r="AF344">
            <v>0</v>
          </cell>
          <cell r="AG344">
            <v>0</v>
          </cell>
          <cell r="AH344">
            <v>0</v>
          </cell>
          <cell r="AI344">
            <v>-1250522.6258930175</v>
          </cell>
          <cell r="AK344">
            <v>-270742.24221857195</v>
          </cell>
          <cell r="AL344">
            <v>-607551.73241441196</v>
          </cell>
          <cell r="AM344">
            <v>-111604.13214315737</v>
          </cell>
          <cell r="AN344">
            <v>0</v>
          </cell>
          <cell r="AO344">
            <v>0</v>
          </cell>
          <cell r="AP344">
            <v>0</v>
          </cell>
          <cell r="AQ344">
            <v>-989898.10677614133</v>
          </cell>
          <cell r="AS344">
            <v>-3834.6993273423955</v>
          </cell>
          <cell r="AT344">
            <v>-1918.4104313897551</v>
          </cell>
          <cell r="AU344">
            <v>-226.75286138876018</v>
          </cell>
          <cell r="AV344">
            <v>0</v>
          </cell>
          <cell r="AW344">
            <v>0</v>
          </cell>
          <cell r="AX344">
            <v>0</v>
          </cell>
          <cell r="AY344">
            <v>-5979.8626201209108</v>
          </cell>
          <cell r="BA344">
            <v>-54707.189640329634</v>
          </cell>
          <cell r="BB344">
            <v>-52947.19703058606</v>
          </cell>
          <cell r="BC344">
            <v>-23428.222150497331</v>
          </cell>
          <cell r="BD344">
            <v>0</v>
          </cell>
          <cell r="BE344">
            <v>0</v>
          </cell>
          <cell r="BF344">
            <v>0</v>
          </cell>
          <cell r="BG344">
            <v>-131082.60882141304</v>
          </cell>
          <cell r="BI344">
            <v>-40684.559237157169</v>
          </cell>
          <cell r="BJ344">
            <v>-18991.163554121053</v>
          </cell>
          <cell r="BK344">
            <v>-9375.0712599227681</v>
          </cell>
          <cell r="BL344">
            <v>0</v>
          </cell>
          <cell r="BM344">
            <v>0</v>
          </cell>
          <cell r="BN344">
            <v>0</v>
          </cell>
          <cell r="BO344">
            <v>-69050.794051200995</v>
          </cell>
          <cell r="BQ344">
            <v>-37762.677617581729</v>
          </cell>
          <cell r="BR344">
            <v>-262973.0920033757</v>
          </cell>
          <cell r="BS344">
            <v>-10550.073535306225</v>
          </cell>
          <cell r="BT344">
            <v>0</v>
          </cell>
          <cell r="BU344">
            <v>0</v>
          </cell>
          <cell r="BV344">
            <v>0</v>
          </cell>
          <cell r="BW344">
            <v>-311285.84315626364</v>
          </cell>
          <cell r="BY344">
            <v>-15340.092962137289</v>
          </cell>
          <cell r="BZ344">
            <v>-112084.28028201983</v>
          </cell>
          <cell r="CA344">
            <v>-18340.906054206283</v>
          </cell>
          <cell r="CB344">
            <v>0</v>
          </cell>
          <cell r="CC344">
            <v>0</v>
          </cell>
          <cell r="CD344">
            <v>0</v>
          </cell>
          <cell r="CE344">
            <v>-145765.2792983634</v>
          </cell>
          <cell r="CG344">
            <v>-6078.4217689240968</v>
          </cell>
          <cell r="CH344">
            <v>-31665.220437606233</v>
          </cell>
          <cell r="CI344">
            <v>-197367.1950139018</v>
          </cell>
          <cell r="CJ344">
            <v>0</v>
          </cell>
          <cell r="CK344">
            <v>0</v>
          </cell>
          <cell r="CL344">
            <v>0</v>
          </cell>
          <cell r="CM344">
            <v>-235110.83722043212</v>
          </cell>
          <cell r="CO344">
            <v>-3296.8879145455476</v>
          </cell>
          <cell r="CP344">
            <v>-3099.0357936303044</v>
          </cell>
          <cell r="CQ344">
            <v>-59.812289427500062</v>
          </cell>
          <cell r="CR344">
            <v>0</v>
          </cell>
          <cell r="CS344">
            <v>0</v>
          </cell>
          <cell r="CT344">
            <v>0</v>
          </cell>
          <cell r="CU344">
            <v>-6455.7359976033522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E345">
            <v>2244426.0030534109</v>
          </cell>
          <cell r="F345">
            <v>2461637.1327624046</v>
          </cell>
          <cell r="G345">
            <v>2282166.2122308849</v>
          </cell>
          <cell r="H345">
            <v>0</v>
          </cell>
          <cell r="I345">
            <v>0</v>
          </cell>
          <cell r="J345">
            <v>0</v>
          </cell>
          <cell r="K345">
            <v>6988229.3480467014</v>
          </cell>
          <cell r="M345">
            <v>430244.32657642238</v>
          </cell>
          <cell r="N345">
            <v>625473.11092307325</v>
          </cell>
          <cell r="O345">
            <v>296048.16581050638</v>
          </cell>
          <cell r="P345">
            <v>0</v>
          </cell>
          <cell r="Q345">
            <v>0</v>
          </cell>
          <cell r="R345">
            <v>0</v>
          </cell>
          <cell r="S345">
            <v>1351765.603310002</v>
          </cell>
          <cell r="U345">
            <v>383109.56186980562</v>
          </cell>
          <cell r="V345">
            <v>695573.99797224894</v>
          </cell>
          <cell r="W345">
            <v>46522.844829554349</v>
          </cell>
          <cell r="X345">
            <v>0</v>
          </cell>
          <cell r="Y345">
            <v>0</v>
          </cell>
          <cell r="Z345">
            <v>0</v>
          </cell>
          <cell r="AA345">
            <v>1125206.4046716089</v>
          </cell>
          <cell r="AC345">
            <v>170519.52664681734</v>
          </cell>
          <cell r="AD345">
            <v>448899.68222275015</v>
          </cell>
          <cell r="AE345">
            <v>23425.838215022457</v>
          </cell>
          <cell r="AF345">
            <v>0</v>
          </cell>
          <cell r="AG345">
            <v>0</v>
          </cell>
          <cell r="AH345">
            <v>0</v>
          </cell>
          <cell r="AI345">
            <v>642845.04708458995</v>
          </cell>
          <cell r="AK345">
            <v>139178.05711231884</v>
          </cell>
          <cell r="AL345">
            <v>312318.71694553364</v>
          </cell>
          <cell r="AM345">
            <v>57371.343866064941</v>
          </cell>
          <cell r="AN345">
            <v>0</v>
          </cell>
          <cell r="AO345">
            <v>0</v>
          </cell>
          <cell r="AP345">
            <v>0</v>
          </cell>
          <cell r="AQ345">
            <v>508868.11792391737</v>
          </cell>
          <cell r="AS345">
            <v>1971.2697864065346</v>
          </cell>
          <cell r="AT345">
            <v>986.18019263237181</v>
          </cell>
          <cell r="AU345">
            <v>116.56482724727078</v>
          </cell>
          <cell r="AV345">
            <v>0</v>
          </cell>
          <cell r="AW345">
            <v>0</v>
          </cell>
          <cell r="AX345">
            <v>0</v>
          </cell>
          <cell r="AY345">
            <v>3074.0148062861772</v>
          </cell>
          <cell r="BA345">
            <v>28122.838541277175</v>
          </cell>
          <cell r="BB345">
            <v>27218.094789622795</v>
          </cell>
          <cell r="BC345">
            <v>12043.537845378529</v>
          </cell>
          <cell r="BD345">
            <v>0</v>
          </cell>
          <cell r="BE345">
            <v>0</v>
          </cell>
          <cell r="BF345">
            <v>0</v>
          </cell>
          <cell r="BG345">
            <v>67384.471176278501</v>
          </cell>
          <cell r="BI345">
            <v>20914.349614225659</v>
          </cell>
          <cell r="BJ345">
            <v>9762.618585506927</v>
          </cell>
          <cell r="BK345">
            <v>4819.3595227456717</v>
          </cell>
          <cell r="BL345">
            <v>0</v>
          </cell>
          <cell r="BM345">
            <v>0</v>
          </cell>
          <cell r="BN345">
            <v>0</v>
          </cell>
          <cell r="BO345">
            <v>35496.327722478258</v>
          </cell>
          <cell r="BQ345">
            <v>19412.323910396241</v>
          </cell>
          <cell r="BR345">
            <v>135184.23914174951</v>
          </cell>
          <cell r="BS345">
            <v>5423.382494744259</v>
          </cell>
          <cell r="BT345">
            <v>0</v>
          </cell>
          <cell r="BU345">
            <v>0</v>
          </cell>
          <cell r="BV345">
            <v>0</v>
          </cell>
          <cell r="BW345">
            <v>160019.94554689003</v>
          </cell>
          <cell r="BY345">
            <v>7885.7451903239453</v>
          </cell>
          <cell r="BZ345">
            <v>57618.169350501259</v>
          </cell>
          <cell r="CA345">
            <v>9428.346494387175</v>
          </cell>
          <cell r="CB345">
            <v>0</v>
          </cell>
          <cell r="CC345">
            <v>0</v>
          </cell>
          <cell r="CD345">
            <v>0</v>
          </cell>
          <cell r="CE345">
            <v>74932.261035212388</v>
          </cell>
          <cell r="CG345">
            <v>3124.6802315580767</v>
          </cell>
          <cell r="CH345">
            <v>16277.858314335166</v>
          </cell>
          <cell r="CI345">
            <v>101458.79902097784</v>
          </cell>
          <cell r="CJ345">
            <v>0</v>
          </cell>
          <cell r="CK345">
            <v>0</v>
          </cell>
          <cell r="CL345">
            <v>0</v>
          </cell>
          <cell r="CM345">
            <v>120861.33756687108</v>
          </cell>
          <cell r="CO345">
            <v>1694.80185546036</v>
          </cell>
          <cell r="CP345">
            <v>1593.0937748930708</v>
          </cell>
          <cell r="CQ345">
            <v>30.747171796112546</v>
          </cell>
          <cell r="CR345">
            <v>0</v>
          </cell>
          <cell r="CS345">
            <v>0</v>
          </cell>
          <cell r="CT345">
            <v>0</v>
          </cell>
          <cell r="CU345">
            <v>3318.6428021495431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E346">
            <v>1327011.8218620485</v>
          </cell>
          <cell r="F346">
            <v>1241746.0492230698</v>
          </cell>
          <cell r="G346">
            <v>176068.08817594309</v>
          </cell>
          <cell r="H346">
            <v>0</v>
          </cell>
          <cell r="I346">
            <v>0</v>
          </cell>
          <cell r="J346">
            <v>0</v>
          </cell>
          <cell r="K346">
            <v>2744825.9592610616</v>
          </cell>
          <cell r="M346">
            <v>252058.85922243315</v>
          </cell>
          <cell r="N346">
            <v>315513.10063007311</v>
          </cell>
          <cell r="O346">
            <v>23156.848055374299</v>
          </cell>
          <cell r="P346">
            <v>0</v>
          </cell>
          <cell r="Q346">
            <v>0</v>
          </cell>
          <cell r="R346">
            <v>0</v>
          </cell>
          <cell r="S346">
            <v>590728.80790788063</v>
          </cell>
          <cell r="U346">
            <v>221975.77479381629</v>
          </cell>
          <cell r="V346">
            <v>350874.72984089982</v>
          </cell>
          <cell r="W346">
            <v>5679.8911751724791</v>
          </cell>
          <cell r="X346">
            <v>0</v>
          </cell>
          <cell r="Y346">
            <v>0</v>
          </cell>
          <cell r="Z346">
            <v>0</v>
          </cell>
          <cell r="AA346">
            <v>578530.39580988861</v>
          </cell>
          <cell r="AC346">
            <v>100437.50012930427</v>
          </cell>
          <cell r="AD346">
            <v>226442.55706041676</v>
          </cell>
          <cell r="AE346">
            <v>836.83340533584385</v>
          </cell>
          <cell r="AF346">
            <v>0</v>
          </cell>
          <cell r="AG346">
            <v>0</v>
          </cell>
          <cell r="AH346">
            <v>0</v>
          </cell>
          <cell r="AI346">
            <v>327716.89059505687</v>
          </cell>
          <cell r="AK346">
            <v>77974.382526355374</v>
          </cell>
          <cell r="AL346">
            <v>157545.77622508054</v>
          </cell>
          <cell r="AM346">
            <v>7441.5133972437989</v>
          </cell>
          <cell r="AN346">
            <v>0</v>
          </cell>
          <cell r="AO346">
            <v>0</v>
          </cell>
          <cell r="AP346">
            <v>0</v>
          </cell>
          <cell r="AQ346">
            <v>242961.67214867973</v>
          </cell>
          <cell r="AS346">
            <v>769.91222977830307</v>
          </cell>
          <cell r="AT346">
            <v>497.46786060587499</v>
          </cell>
          <cell r="AU346">
            <v>23.335984981668108</v>
          </cell>
          <cell r="AV346">
            <v>0</v>
          </cell>
          <cell r="AW346">
            <v>0</v>
          </cell>
          <cell r="AX346">
            <v>0</v>
          </cell>
          <cell r="AY346">
            <v>1290.7160753658461</v>
          </cell>
          <cell r="BA346">
            <v>14872.246066066138</v>
          </cell>
          <cell r="BB346">
            <v>13729.871564971751</v>
          </cell>
          <cell r="BC346">
            <v>2330.8418086611809</v>
          </cell>
          <cell r="BD346">
            <v>0</v>
          </cell>
          <cell r="BE346">
            <v>0</v>
          </cell>
          <cell r="BF346">
            <v>0</v>
          </cell>
          <cell r="BG346">
            <v>30932.959439699069</v>
          </cell>
          <cell r="BI346">
            <v>24016.92450547234</v>
          </cell>
          <cell r="BJ346">
            <v>7521.4228953089687</v>
          </cell>
          <cell r="BK346">
            <v>498.66780703743899</v>
          </cell>
          <cell r="BL346">
            <v>0</v>
          </cell>
          <cell r="BM346">
            <v>0</v>
          </cell>
          <cell r="BN346">
            <v>0</v>
          </cell>
          <cell r="BO346">
            <v>32037.015207818749</v>
          </cell>
          <cell r="BQ346">
            <v>14043.884191170962</v>
          </cell>
          <cell r="BR346">
            <v>68192.217543907318</v>
          </cell>
          <cell r="BS346">
            <v>337.36138157722996</v>
          </cell>
          <cell r="BT346">
            <v>0</v>
          </cell>
          <cell r="BU346">
            <v>0</v>
          </cell>
          <cell r="BV346">
            <v>0</v>
          </cell>
          <cell r="BW346">
            <v>82573.463116655505</v>
          </cell>
          <cell r="BY346">
            <v>6749.1935387103222</v>
          </cell>
          <cell r="BZ346">
            <v>44390.817314322725</v>
          </cell>
          <cell r="CA346">
            <v>551.07101454096994</v>
          </cell>
          <cell r="CB346">
            <v>0</v>
          </cell>
          <cell r="CC346">
            <v>0</v>
          </cell>
          <cell r="CD346">
            <v>0</v>
          </cell>
          <cell r="CE346">
            <v>51691.081867574016</v>
          </cell>
          <cell r="CG346">
            <v>11257.935358746188</v>
          </cell>
          <cell r="CH346">
            <v>8211.1883927246272</v>
          </cell>
          <cell r="CI346">
            <v>28749.039532017276</v>
          </cell>
          <cell r="CJ346">
            <v>0</v>
          </cell>
          <cell r="CK346">
            <v>0</v>
          </cell>
          <cell r="CL346">
            <v>0</v>
          </cell>
          <cell r="CM346">
            <v>48218.163283488087</v>
          </cell>
          <cell r="CO346">
            <v>707.9095750177928</v>
          </cell>
          <cell r="CP346">
            <v>803.6188090790688</v>
          </cell>
          <cell r="CQ346">
            <v>5.3041421082192652</v>
          </cell>
          <cell r="CR346">
            <v>0</v>
          </cell>
          <cell r="CS346">
            <v>0</v>
          </cell>
          <cell r="CT346">
            <v>0</v>
          </cell>
          <cell r="CU346">
            <v>1516.832526205081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E347">
            <v>1264004.402542745</v>
          </cell>
          <cell r="F347">
            <v>1158646.5590832052</v>
          </cell>
          <cell r="G347">
            <v>646502.55650012346</v>
          </cell>
          <cell r="H347">
            <v>0</v>
          </cell>
          <cell r="I347">
            <v>0</v>
          </cell>
          <cell r="J347">
            <v>0</v>
          </cell>
          <cell r="K347">
            <v>3069153.5181260738</v>
          </cell>
          <cell r="M347">
            <v>239933.15283065991</v>
          </cell>
          <cell r="N347">
            <v>294398.4952635318</v>
          </cell>
          <cell r="O347">
            <v>73061.37039659197</v>
          </cell>
          <cell r="P347">
            <v>0</v>
          </cell>
          <cell r="Q347">
            <v>0</v>
          </cell>
          <cell r="R347">
            <v>0</v>
          </cell>
          <cell r="S347">
            <v>607393.01849078364</v>
          </cell>
          <cell r="U347">
            <v>211127.34262447961</v>
          </cell>
          <cell r="V347">
            <v>327393.67172037286</v>
          </cell>
          <cell r="W347">
            <v>10335.54172383046</v>
          </cell>
          <cell r="X347">
            <v>0</v>
          </cell>
          <cell r="Y347">
            <v>0</v>
          </cell>
          <cell r="Z347">
            <v>0</v>
          </cell>
          <cell r="AA347">
            <v>548856.55606868293</v>
          </cell>
          <cell r="AC347">
            <v>95458.961553579866</v>
          </cell>
          <cell r="AD347">
            <v>211288.68477754435</v>
          </cell>
          <cell r="AE347">
            <v>5592.9066276958129</v>
          </cell>
          <cell r="AF347">
            <v>0</v>
          </cell>
          <cell r="AG347">
            <v>0</v>
          </cell>
          <cell r="AH347">
            <v>0</v>
          </cell>
          <cell r="AI347">
            <v>312340.55295882007</v>
          </cell>
          <cell r="AK347">
            <v>74144.533857019997</v>
          </cell>
          <cell r="AL347">
            <v>147002.57885699972</v>
          </cell>
          <cell r="AM347">
            <v>12268.452460339078</v>
          </cell>
          <cell r="AN347">
            <v>0</v>
          </cell>
          <cell r="AO347">
            <v>0</v>
          </cell>
          <cell r="AP347">
            <v>0</v>
          </cell>
          <cell r="AQ347">
            <v>233415.56517435881</v>
          </cell>
          <cell r="AS347">
            <v>735.59838911205406</v>
          </cell>
          <cell r="AT347">
            <v>464.17657242083715</v>
          </cell>
          <cell r="AU347">
            <v>22.835770450108409</v>
          </cell>
          <cell r="AV347">
            <v>0</v>
          </cell>
          <cell r="AW347">
            <v>0</v>
          </cell>
          <cell r="AX347">
            <v>0</v>
          </cell>
          <cell r="AY347">
            <v>1222.6107319829996</v>
          </cell>
          <cell r="BA347">
            <v>14209.647152289874</v>
          </cell>
          <cell r="BB347">
            <v>12811.048165091526</v>
          </cell>
          <cell r="BC347">
            <v>2378.8803552038225</v>
          </cell>
          <cell r="BD347">
            <v>0</v>
          </cell>
          <cell r="BE347">
            <v>0</v>
          </cell>
          <cell r="BF347">
            <v>0</v>
          </cell>
          <cell r="BG347">
            <v>29399.575672585222</v>
          </cell>
          <cell r="BI347">
            <v>22875.410587890583</v>
          </cell>
          <cell r="BJ347">
            <v>6530.0457149106569</v>
          </cell>
          <cell r="BK347">
            <v>1064.2849352163139</v>
          </cell>
          <cell r="BL347">
            <v>0</v>
          </cell>
          <cell r="BM347">
            <v>0</v>
          </cell>
          <cell r="BN347">
            <v>0</v>
          </cell>
          <cell r="BO347">
            <v>30469.741238017556</v>
          </cell>
          <cell r="BQ347">
            <v>13297.314214913033</v>
          </cell>
          <cell r="BR347">
            <v>63628.693051156988</v>
          </cell>
          <cell r="BS347">
            <v>1253.4482414425947</v>
          </cell>
          <cell r="BT347">
            <v>0</v>
          </cell>
          <cell r="BU347">
            <v>0</v>
          </cell>
          <cell r="BV347">
            <v>0</v>
          </cell>
          <cell r="BW347">
            <v>78179.455507512612</v>
          </cell>
          <cell r="BY347">
            <v>6090.5240549325781</v>
          </cell>
          <cell r="BZ347">
            <v>38539.790996935735</v>
          </cell>
          <cell r="CA347">
            <v>2187.5642634890428</v>
          </cell>
          <cell r="CB347">
            <v>0</v>
          </cell>
          <cell r="CC347">
            <v>0</v>
          </cell>
          <cell r="CD347">
            <v>0</v>
          </cell>
          <cell r="CE347">
            <v>46817.87931535735</v>
          </cell>
          <cell r="CG347">
            <v>10742.362364141552</v>
          </cell>
          <cell r="CH347">
            <v>7661.683468344384</v>
          </cell>
          <cell r="CI347">
            <v>51537.203150340196</v>
          </cell>
          <cell r="CJ347">
            <v>0</v>
          </cell>
          <cell r="CK347">
            <v>0</v>
          </cell>
          <cell r="CL347">
            <v>0</v>
          </cell>
          <cell r="CM347">
            <v>69941.248982826131</v>
          </cell>
          <cell r="CO347">
            <v>673.88868913936938</v>
          </cell>
          <cell r="CP347">
            <v>749.83944465664229</v>
          </cell>
          <cell r="CQ347">
            <v>6.4110660264902029</v>
          </cell>
          <cell r="CR347">
            <v>0</v>
          </cell>
          <cell r="CS347">
            <v>0</v>
          </cell>
          <cell r="CT347">
            <v>0</v>
          </cell>
          <cell r="CU347">
            <v>1430.139199822502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E348">
            <v>8911823.5315541625</v>
          </cell>
          <cell r="F348">
            <v>8169001.3493784377</v>
          </cell>
          <cell r="G348">
            <v>4558146.0670845155</v>
          </cell>
          <cell r="H348">
            <v>0</v>
          </cell>
          <cell r="I348">
            <v>0</v>
          </cell>
          <cell r="J348">
            <v>0</v>
          </cell>
          <cell r="K348">
            <v>21638970.948017113</v>
          </cell>
          <cell r="M348">
            <v>1691641.1945202441</v>
          </cell>
          <cell r="N348">
            <v>2075647.3889377583</v>
          </cell>
          <cell r="O348">
            <v>515116.90832574019</v>
          </cell>
          <cell r="P348">
            <v>0</v>
          </cell>
          <cell r="Q348">
            <v>0</v>
          </cell>
          <cell r="R348">
            <v>0</v>
          </cell>
          <cell r="S348">
            <v>4282405.4917837428</v>
          </cell>
          <cell r="U348">
            <v>1488546.7300353867</v>
          </cell>
          <cell r="V348">
            <v>2308278.8492272445</v>
          </cell>
          <cell r="W348">
            <v>72870.413869209093</v>
          </cell>
          <cell r="X348">
            <v>0</v>
          </cell>
          <cell r="Y348">
            <v>0</v>
          </cell>
          <cell r="Z348">
            <v>0</v>
          </cell>
          <cell r="AA348">
            <v>3869695.9931318401</v>
          </cell>
          <cell r="AC348">
            <v>673030.4247038794</v>
          </cell>
          <cell r="AD348">
            <v>1489684.2678425501</v>
          </cell>
          <cell r="AE348">
            <v>39432.613362910532</v>
          </cell>
          <cell r="AF348">
            <v>0</v>
          </cell>
          <cell r="AG348">
            <v>0</v>
          </cell>
          <cell r="AH348">
            <v>0</v>
          </cell>
          <cell r="AI348">
            <v>2202147.3059093403</v>
          </cell>
          <cell r="AK348">
            <v>522753.71844740078</v>
          </cell>
          <cell r="AL348">
            <v>1036437.087419602</v>
          </cell>
          <cell r="AM348">
            <v>86498.340600602445</v>
          </cell>
          <cell r="AN348">
            <v>0</v>
          </cell>
          <cell r="AO348">
            <v>0</v>
          </cell>
          <cell r="AP348">
            <v>0</v>
          </cell>
          <cell r="AQ348">
            <v>1645689.1464676051</v>
          </cell>
          <cell r="AS348">
            <v>5186.3134500755441</v>
          </cell>
          <cell r="AT348">
            <v>3272.6624152373402</v>
          </cell>
          <cell r="AU348">
            <v>161.00288578825834</v>
          </cell>
          <cell r="AV348">
            <v>0</v>
          </cell>
          <cell r="AW348">
            <v>0</v>
          </cell>
          <cell r="AX348">
            <v>0</v>
          </cell>
          <cell r="AY348">
            <v>8619.9787511011436</v>
          </cell>
          <cell r="BA348">
            <v>100184.67310091203</v>
          </cell>
          <cell r="BB348">
            <v>90323.894657222569</v>
          </cell>
          <cell r="BC348">
            <v>16772.221588476965</v>
          </cell>
          <cell r="BD348">
            <v>0</v>
          </cell>
          <cell r="BE348">
            <v>0</v>
          </cell>
          <cell r="BF348">
            <v>0</v>
          </cell>
          <cell r="BG348">
            <v>207280.78934661156</v>
          </cell>
          <cell r="BI348">
            <v>161282.36734067273</v>
          </cell>
          <cell r="BJ348">
            <v>46039.883205467908</v>
          </cell>
          <cell r="BK348">
            <v>7503.7076697354278</v>
          </cell>
          <cell r="BL348">
            <v>0</v>
          </cell>
          <cell r="BM348">
            <v>0</v>
          </cell>
          <cell r="BN348">
            <v>0</v>
          </cell>
          <cell r="BO348">
            <v>214825.95821587607</v>
          </cell>
          <cell r="BQ348">
            <v>93752.298242429737</v>
          </cell>
          <cell r="BR348">
            <v>448612.11153587082</v>
          </cell>
          <cell r="BS348">
            <v>8837.39764766804</v>
          </cell>
          <cell r="BT348">
            <v>0</v>
          </cell>
          <cell r="BU348">
            <v>0</v>
          </cell>
          <cell r="BV348">
            <v>0</v>
          </cell>
          <cell r="BW348">
            <v>551201.80742596858</v>
          </cell>
          <cell r="BY348">
            <v>42941.049479777685</v>
          </cell>
          <cell r="BZ348">
            <v>271723.59179821471</v>
          </cell>
          <cell r="CA348">
            <v>15423.353463746604</v>
          </cell>
          <cell r="CB348">
            <v>0</v>
          </cell>
          <cell r="CC348">
            <v>0</v>
          </cell>
          <cell r="CD348">
            <v>0</v>
          </cell>
          <cell r="CE348">
            <v>330087.99474173901</v>
          </cell>
          <cell r="CG348">
            <v>75738.690077862324</v>
          </cell>
          <cell r="CH348">
            <v>54018.459814820118</v>
          </cell>
          <cell r="CI348">
            <v>363361.43992991926</v>
          </cell>
          <cell r="CJ348">
            <v>0</v>
          </cell>
          <cell r="CK348">
            <v>0</v>
          </cell>
          <cell r="CL348">
            <v>0</v>
          </cell>
          <cell r="CM348">
            <v>493118.5898226017</v>
          </cell>
          <cell r="CO348">
            <v>4751.2311392581005</v>
          </cell>
          <cell r="CP348">
            <v>5286.7195670646324</v>
          </cell>
          <cell r="CQ348">
            <v>45.201020631168824</v>
          </cell>
          <cell r="CR348">
            <v>0</v>
          </cell>
          <cell r="CS348">
            <v>0</v>
          </cell>
          <cell r="CT348">
            <v>0</v>
          </cell>
          <cell r="CU348">
            <v>10083.1517269539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E349">
            <v>820545.61292407522</v>
          </cell>
          <cell r="F349">
            <v>3227385.8954360876</v>
          </cell>
          <cell r="G349">
            <v>62785.826931309661</v>
          </cell>
          <cell r="H349">
            <v>0</v>
          </cell>
          <cell r="I349">
            <v>0</v>
          </cell>
          <cell r="J349">
            <v>0</v>
          </cell>
          <cell r="K349">
            <v>4110717.3352914727</v>
          </cell>
          <cell r="M349">
            <v>171853.46133853667</v>
          </cell>
          <cell r="N349">
            <v>820040.88632769906</v>
          </cell>
          <cell r="O349">
            <v>17623.067675502214</v>
          </cell>
          <cell r="P349">
            <v>0</v>
          </cell>
          <cell r="Q349">
            <v>0</v>
          </cell>
          <cell r="R349">
            <v>0</v>
          </cell>
          <cell r="S349">
            <v>1009517.4153417379</v>
          </cell>
          <cell r="U349">
            <v>168565.81842848091</v>
          </cell>
          <cell r="V349">
            <v>911948.26418975729</v>
          </cell>
          <cell r="W349">
            <v>5208.2526557487145</v>
          </cell>
          <cell r="X349">
            <v>0</v>
          </cell>
          <cell r="Y349">
            <v>0</v>
          </cell>
          <cell r="Z349">
            <v>0</v>
          </cell>
          <cell r="AA349">
            <v>1085722.3352739869</v>
          </cell>
          <cell r="AC349">
            <v>82454.219583574915</v>
          </cell>
          <cell r="AD349">
            <v>588540.23754738341</v>
          </cell>
          <cell r="AE349">
            <v>585.36292446967138</v>
          </cell>
          <cell r="AF349">
            <v>0</v>
          </cell>
          <cell r="AG349">
            <v>0</v>
          </cell>
          <cell r="AH349">
            <v>0</v>
          </cell>
          <cell r="AI349">
            <v>671579.82005542796</v>
          </cell>
          <cell r="AK349">
            <v>61966.217540262944</v>
          </cell>
          <cell r="AL349">
            <v>409472.6263816072</v>
          </cell>
          <cell r="AM349">
            <v>7011.3606751943062</v>
          </cell>
          <cell r="AN349">
            <v>0</v>
          </cell>
          <cell r="AO349">
            <v>0</v>
          </cell>
          <cell r="AP349">
            <v>0</v>
          </cell>
          <cell r="AQ349">
            <v>478450.20459706447</v>
          </cell>
          <cell r="AS349">
            <v>392.77827550637511</v>
          </cell>
          <cell r="AT349">
            <v>1292.9541895919069</v>
          </cell>
          <cell r="AU349">
            <v>22.733040458841902</v>
          </cell>
          <cell r="AV349">
            <v>0</v>
          </cell>
          <cell r="AW349">
            <v>0</v>
          </cell>
          <cell r="AX349">
            <v>0</v>
          </cell>
          <cell r="AY349">
            <v>1708.4655055571241</v>
          </cell>
          <cell r="BA349">
            <v>5586.7838072370359</v>
          </cell>
          <cell r="BB349">
            <v>35684.908248883497</v>
          </cell>
          <cell r="BC349">
            <v>2265.9433767072496</v>
          </cell>
          <cell r="BD349">
            <v>0</v>
          </cell>
          <cell r="BE349">
            <v>0</v>
          </cell>
          <cell r="BF349">
            <v>0</v>
          </cell>
          <cell r="BG349">
            <v>43537.635432827781</v>
          </cell>
          <cell r="BI349">
            <v>4154.7708490433097</v>
          </cell>
          <cell r="BJ349">
            <v>1939.4073379075226</v>
          </cell>
          <cell r="BK349">
            <v>458.2903412669786</v>
          </cell>
          <cell r="BL349">
            <v>0</v>
          </cell>
          <cell r="BM349">
            <v>0</v>
          </cell>
          <cell r="BN349">
            <v>0</v>
          </cell>
          <cell r="BO349">
            <v>6552.4685282178107</v>
          </cell>
          <cell r="BQ349">
            <v>15512.619878659172</v>
          </cell>
          <cell r="BR349">
            <v>177236.40128947145</v>
          </cell>
          <cell r="BS349">
            <v>284.59721020307666</v>
          </cell>
          <cell r="BT349">
            <v>0</v>
          </cell>
          <cell r="BU349">
            <v>0</v>
          </cell>
          <cell r="BV349">
            <v>0</v>
          </cell>
          <cell r="BW349">
            <v>193033.61837833369</v>
          </cell>
          <cell r="BY349">
            <v>1566.5542961687959</v>
          </cell>
          <cell r="BZ349">
            <v>11446.222082367469</v>
          </cell>
          <cell r="CA349">
            <v>458.19905541810772</v>
          </cell>
          <cell r="CB349">
            <v>0</v>
          </cell>
          <cell r="CC349">
            <v>0</v>
          </cell>
          <cell r="CD349">
            <v>0</v>
          </cell>
          <cell r="CE349">
            <v>13470.975433954372</v>
          </cell>
          <cell r="CG349">
            <v>1970.9054096633795</v>
          </cell>
          <cell r="CH349">
            <v>21341.459970844124</v>
          </cell>
          <cell r="CI349">
            <v>18751.490760705507</v>
          </cell>
          <cell r="CJ349">
            <v>0</v>
          </cell>
          <cell r="CK349">
            <v>0</v>
          </cell>
          <cell r="CL349">
            <v>0</v>
          </cell>
          <cell r="CM349">
            <v>42063.856141213008</v>
          </cell>
          <cell r="CO349">
            <v>575.98513363509414</v>
          </cell>
          <cell r="CP349">
            <v>2088.6621796394493</v>
          </cell>
          <cell r="CQ349">
            <v>5.1088655303079591</v>
          </cell>
          <cell r="CR349">
            <v>0</v>
          </cell>
          <cell r="CS349">
            <v>0</v>
          </cell>
          <cell r="CT349">
            <v>0</v>
          </cell>
          <cell r="CU349">
            <v>2669.7561788048511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E350">
            <v>1105421.7855057125</v>
          </cell>
          <cell r="F350">
            <v>1212402.3295325479</v>
          </cell>
          <cell r="G350">
            <v>1124009.5444060136</v>
          </cell>
          <cell r="H350">
            <v>0</v>
          </cell>
          <cell r="I350">
            <v>0</v>
          </cell>
          <cell r="J350">
            <v>0</v>
          </cell>
          <cell r="K350">
            <v>3441833.6594442739</v>
          </cell>
          <cell r="M350">
            <v>211903.37798652472</v>
          </cell>
          <cell r="N350">
            <v>308057.20577188605</v>
          </cell>
          <cell r="O350">
            <v>145809.25884868813</v>
          </cell>
          <cell r="P350">
            <v>0</v>
          </cell>
          <cell r="Q350">
            <v>0</v>
          </cell>
          <cell r="R350">
            <v>0</v>
          </cell>
          <cell r="S350">
            <v>665769.84260709886</v>
          </cell>
          <cell r="U350">
            <v>188688.6247754606</v>
          </cell>
          <cell r="V350">
            <v>342583.20378741971</v>
          </cell>
          <cell r="W350">
            <v>22913.371226463805</v>
          </cell>
          <cell r="X350">
            <v>0</v>
          </cell>
          <cell r="Y350">
            <v>0</v>
          </cell>
          <cell r="Z350">
            <v>0</v>
          </cell>
          <cell r="AA350">
            <v>554185.1997893441</v>
          </cell>
          <cell r="AC350">
            <v>83984.056214406693</v>
          </cell>
          <cell r="AD350">
            <v>221091.48956594526</v>
          </cell>
          <cell r="AE350">
            <v>11537.66347003147</v>
          </cell>
          <cell r="AF350">
            <v>0</v>
          </cell>
          <cell r="AG350">
            <v>0</v>
          </cell>
          <cell r="AH350">
            <v>0</v>
          </cell>
          <cell r="AI350">
            <v>316613.20925038343</v>
          </cell>
          <cell r="AK350">
            <v>68547.796268182137</v>
          </cell>
          <cell r="AL350">
            <v>153822.8096016981</v>
          </cell>
          <cell r="AM350">
            <v>28256.459908684512</v>
          </cell>
          <cell r="AN350">
            <v>0</v>
          </cell>
          <cell r="AO350">
            <v>0</v>
          </cell>
          <cell r="AP350">
            <v>0</v>
          </cell>
          <cell r="AQ350">
            <v>250627.06577856475</v>
          </cell>
          <cell r="AS350">
            <v>970.88723978356097</v>
          </cell>
          <cell r="AT350">
            <v>485.71219005971477</v>
          </cell>
          <cell r="AU350">
            <v>57.410357609270974</v>
          </cell>
          <cell r="AV350">
            <v>0</v>
          </cell>
          <cell r="AW350">
            <v>0</v>
          </cell>
          <cell r="AX350">
            <v>0</v>
          </cell>
          <cell r="AY350">
            <v>1514.0097874525466</v>
          </cell>
          <cell r="BA350">
            <v>13851.023981853095</v>
          </cell>
          <cell r="BB350">
            <v>13405.420762135311</v>
          </cell>
          <cell r="BC350">
            <v>5931.667647198944</v>
          </cell>
          <cell r="BD350">
            <v>0</v>
          </cell>
          <cell r="BE350">
            <v>0</v>
          </cell>
          <cell r="BF350">
            <v>0</v>
          </cell>
          <cell r="BG350">
            <v>33188.112391187351</v>
          </cell>
          <cell r="BI350">
            <v>10300.70836008661</v>
          </cell>
          <cell r="BJ350">
            <v>4808.2722501524622</v>
          </cell>
          <cell r="BK350">
            <v>2373.624704659378</v>
          </cell>
          <cell r="BL350">
            <v>0</v>
          </cell>
          <cell r="BM350">
            <v>0</v>
          </cell>
          <cell r="BN350">
            <v>0</v>
          </cell>
          <cell r="BO350">
            <v>17482.60531489845</v>
          </cell>
          <cell r="BQ350">
            <v>9560.9326075584559</v>
          </cell>
          <cell r="BR350">
            <v>66580.766218625868</v>
          </cell>
          <cell r="BS350">
            <v>2671.117315814648</v>
          </cell>
          <cell r="BT350">
            <v>0</v>
          </cell>
          <cell r="BU350">
            <v>0</v>
          </cell>
          <cell r="BV350">
            <v>0</v>
          </cell>
          <cell r="BW350">
            <v>78812.816141998963</v>
          </cell>
          <cell r="BY350">
            <v>3883.8769986053931</v>
          </cell>
          <cell r="BZ350">
            <v>28378.026076311649</v>
          </cell>
          <cell r="CA350">
            <v>4643.6369931613108</v>
          </cell>
          <cell r="CB350">
            <v>0</v>
          </cell>
          <cell r="CC350">
            <v>0</v>
          </cell>
          <cell r="CD350">
            <v>0</v>
          </cell>
          <cell r="CE350">
            <v>36905.54006807835</v>
          </cell>
          <cell r="CG350">
            <v>1538.9634570283204</v>
          </cell>
          <cell r="CH350">
            <v>8017.1496754901864</v>
          </cell>
          <cell r="CI350">
            <v>49970.356169664112</v>
          </cell>
          <cell r="CJ350">
            <v>0</v>
          </cell>
          <cell r="CK350">
            <v>0</v>
          </cell>
          <cell r="CL350">
            <v>0</v>
          </cell>
          <cell r="CM350">
            <v>59526.469302182617</v>
          </cell>
          <cell r="CO350">
            <v>834.72161282779552</v>
          </cell>
          <cell r="CP350">
            <v>784.62848083409335</v>
          </cell>
          <cell r="CQ350">
            <v>15.14355719452106</v>
          </cell>
          <cell r="CR350">
            <v>0</v>
          </cell>
          <cell r="CS350">
            <v>0</v>
          </cell>
          <cell r="CT350">
            <v>0</v>
          </cell>
          <cell r="CU350">
            <v>1634.4936508564099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E351">
            <v>1029595.1692204326</v>
          </cell>
          <cell r="F351">
            <v>1129237.3626119925</v>
          </cell>
          <cell r="G351">
            <v>1046907.8972861536</v>
          </cell>
          <cell r="H351">
            <v>0</v>
          </cell>
          <cell r="I351">
            <v>0</v>
          </cell>
          <cell r="J351">
            <v>0</v>
          </cell>
          <cell r="K351">
            <v>3205740.4291185783</v>
          </cell>
          <cell r="M351">
            <v>197367.82572690645</v>
          </cell>
          <cell r="N351">
            <v>286925.96352366684</v>
          </cell>
          <cell r="O351">
            <v>135807.44518214956</v>
          </cell>
          <cell r="P351">
            <v>0</v>
          </cell>
          <cell r="Q351">
            <v>0</v>
          </cell>
          <cell r="R351">
            <v>0</v>
          </cell>
          <cell r="S351">
            <v>620101.23443272279</v>
          </cell>
          <cell r="U351">
            <v>175745.49289960339</v>
          </cell>
          <cell r="V351">
            <v>319083.64418041729</v>
          </cell>
          <cell r="W351">
            <v>21341.624196893194</v>
          </cell>
          <cell r="X351">
            <v>0</v>
          </cell>
          <cell r="Y351">
            <v>0</v>
          </cell>
          <cell r="Z351">
            <v>0</v>
          </cell>
          <cell r="AA351">
            <v>516170.76127691387</v>
          </cell>
          <cell r="AC351">
            <v>78223.154006623794</v>
          </cell>
          <cell r="AD351">
            <v>205925.67705611829</v>
          </cell>
          <cell r="AE351">
            <v>10746.235263855373</v>
          </cell>
          <cell r="AF351">
            <v>0</v>
          </cell>
          <cell r="AG351">
            <v>0</v>
          </cell>
          <cell r="AH351">
            <v>0</v>
          </cell>
          <cell r="AI351">
            <v>294895.06632659747</v>
          </cell>
          <cell r="AK351">
            <v>63845.747228637381</v>
          </cell>
          <cell r="AL351">
            <v>143271.30490681319</v>
          </cell>
          <cell r="AM351">
            <v>26318.202701191531</v>
          </cell>
          <cell r="AN351">
            <v>0</v>
          </cell>
          <cell r="AO351">
            <v>0</v>
          </cell>
          <cell r="AP351">
            <v>0</v>
          </cell>
          <cell r="AQ351">
            <v>233435.25483664213</v>
          </cell>
          <cell r="AS351">
            <v>904.28904608714947</v>
          </cell>
          <cell r="AT351">
            <v>452.39467059008371</v>
          </cell>
          <cell r="AU351">
            <v>53.472283279346911</v>
          </cell>
          <cell r="AV351">
            <v>0</v>
          </cell>
          <cell r="AW351">
            <v>0</v>
          </cell>
          <cell r="AX351">
            <v>0</v>
          </cell>
          <cell r="AY351">
            <v>1410.15599995658</v>
          </cell>
          <cell r="BA351">
            <v>12900.910374177363</v>
          </cell>
          <cell r="BB351">
            <v>12485.873391528597</v>
          </cell>
          <cell r="BC351">
            <v>5524.7837839410877</v>
          </cell>
          <cell r="BD351">
            <v>0</v>
          </cell>
          <cell r="BE351">
            <v>0</v>
          </cell>
          <cell r="BF351">
            <v>0</v>
          </cell>
          <cell r="BG351">
            <v>30911.56754964705</v>
          </cell>
          <cell r="BI351">
            <v>9594.1293234435634</v>
          </cell>
          <cell r="BJ351">
            <v>4478.4479064602729</v>
          </cell>
          <cell r="BK351">
            <v>2210.8054694629895</v>
          </cell>
          <cell r="BL351">
            <v>0</v>
          </cell>
          <cell r="BM351">
            <v>0</v>
          </cell>
          <cell r="BN351">
            <v>0</v>
          </cell>
          <cell r="BO351">
            <v>16283.382699366826</v>
          </cell>
          <cell r="BQ351">
            <v>8905.0986284668543</v>
          </cell>
          <cell r="BR351">
            <v>62013.645977070271</v>
          </cell>
          <cell r="BS351">
            <v>2487.89151873432</v>
          </cell>
          <cell r="BT351">
            <v>0</v>
          </cell>
          <cell r="BU351">
            <v>0</v>
          </cell>
          <cell r="BV351">
            <v>0</v>
          </cell>
          <cell r="BW351">
            <v>73406.636124271448</v>
          </cell>
          <cell r="BY351">
            <v>3617.4617218902295</v>
          </cell>
          <cell r="BZ351">
            <v>26431.430014576057</v>
          </cell>
          <cell r="CA351">
            <v>4325.1058360360803</v>
          </cell>
          <cell r="CB351">
            <v>0</v>
          </cell>
          <cell r="CC351">
            <v>0</v>
          </cell>
          <cell r="CD351">
            <v>0</v>
          </cell>
          <cell r="CE351">
            <v>34373.997572502369</v>
          </cell>
          <cell r="CG351">
            <v>1433.3979678519254</v>
          </cell>
          <cell r="CH351">
            <v>7467.211778376156</v>
          </cell>
          <cell r="CI351">
            <v>46542.630144541108</v>
          </cell>
          <cell r="CJ351">
            <v>0</v>
          </cell>
          <cell r="CK351">
            <v>0</v>
          </cell>
          <cell r="CL351">
            <v>0</v>
          </cell>
          <cell r="CM351">
            <v>55443.23989076919</v>
          </cell>
          <cell r="CO351">
            <v>777.46372604572241</v>
          </cell>
          <cell r="CP351">
            <v>730.80674190799607</v>
          </cell>
          <cell r="CQ351">
            <v>14.104782026852536</v>
          </cell>
          <cell r="CR351">
            <v>0</v>
          </cell>
          <cell r="CS351">
            <v>0</v>
          </cell>
          <cell r="CT351">
            <v>0</v>
          </cell>
          <cell r="CU351">
            <v>1522.375249980571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</row>
        <row r="356">
          <cell r="B356" t="str">
            <v>Sub-total</v>
          </cell>
          <cell r="C356">
            <v>111069454.02204834</v>
          </cell>
          <cell r="E356">
            <v>24109487.906948481</v>
          </cell>
          <cell r="F356">
            <v>26723518.190128352</v>
          </cell>
          <cell r="G356">
            <v>17427789.367337041</v>
          </cell>
          <cell r="H356">
            <v>0</v>
          </cell>
          <cell r="I356">
            <v>0</v>
          </cell>
          <cell r="J356">
            <v>0</v>
          </cell>
          <cell r="K356">
            <v>68260795.464413881</v>
          </cell>
          <cell r="M356">
            <v>4614818.7833623113</v>
          </cell>
          <cell r="N356">
            <v>6790132.402021342</v>
          </cell>
          <cell r="O356">
            <v>2183589.103960542</v>
          </cell>
          <cell r="P356">
            <v>0</v>
          </cell>
          <cell r="Q356">
            <v>0</v>
          </cell>
          <cell r="R356">
            <v>0</v>
          </cell>
          <cell r="S356">
            <v>13588540.289344195</v>
          </cell>
          <cell r="U356">
            <v>4102030.0778378104</v>
          </cell>
          <cell r="V356">
            <v>7551147.2182467328</v>
          </cell>
          <cell r="W356">
            <v>338398.442172474</v>
          </cell>
          <cell r="X356">
            <v>0</v>
          </cell>
          <cell r="Y356">
            <v>0</v>
          </cell>
          <cell r="Z356">
            <v>0</v>
          </cell>
          <cell r="AA356">
            <v>11991575.738257017</v>
          </cell>
          <cell r="AC356">
            <v>1846826.3659466587</v>
          </cell>
          <cell r="AD356">
            <v>4873252.3017966514</v>
          </cell>
          <cell r="AE356">
            <v>169463.28059687716</v>
          </cell>
          <cell r="AF356">
            <v>0</v>
          </cell>
          <cell r="AG356">
            <v>0</v>
          </cell>
          <cell r="AH356">
            <v>0</v>
          </cell>
          <cell r="AI356">
            <v>6889541.9483401878</v>
          </cell>
          <cell r="AK356">
            <v>1467701.3757702941</v>
          </cell>
          <cell r="AL356">
            <v>3390530.148546102</v>
          </cell>
          <cell r="AM356">
            <v>414492.48282529577</v>
          </cell>
          <cell r="AN356">
            <v>0</v>
          </cell>
          <cell r="AO356">
            <v>0</v>
          </cell>
          <cell r="AP356">
            <v>0</v>
          </cell>
          <cell r="AQ356">
            <v>5272724.0071416926</v>
          </cell>
          <cell r="AS356">
            <v>17436.28593803689</v>
          </cell>
          <cell r="AT356">
            <v>10705.966352961721</v>
          </cell>
          <cell r="AU356">
            <v>842.02187230007974</v>
          </cell>
          <cell r="AV356">
            <v>0</v>
          </cell>
          <cell r="AW356">
            <v>0</v>
          </cell>
          <cell r="AX356">
            <v>0</v>
          </cell>
          <cell r="AY356">
            <v>28984.274163298691</v>
          </cell>
          <cell r="BA356">
            <v>282534.16395508376</v>
          </cell>
          <cell r="BB356">
            <v>295479.47645512177</v>
          </cell>
          <cell r="BC356">
            <v>86991.839825014045</v>
          </cell>
          <cell r="BD356">
            <v>0</v>
          </cell>
          <cell r="BE356">
            <v>0</v>
          </cell>
          <cell r="BF356">
            <v>0</v>
          </cell>
          <cell r="BG356">
            <v>665005.48023521958</v>
          </cell>
          <cell r="BI356">
            <v>322156.51535747404</v>
          </cell>
          <cell r="BJ356">
            <v>113296.97311309801</v>
          </cell>
          <cell r="BK356">
            <v>34832.742333645816</v>
          </cell>
          <cell r="BL356">
            <v>0</v>
          </cell>
          <cell r="BM356">
            <v>0</v>
          </cell>
          <cell r="BN356">
            <v>0</v>
          </cell>
          <cell r="BO356">
            <v>470286.23080421786</v>
          </cell>
          <cell r="BQ356">
            <v>238545.60564323497</v>
          </cell>
          <cell r="BR356">
            <v>1467559.3025643108</v>
          </cell>
          <cell r="BS356">
            <v>39192.487972012917</v>
          </cell>
          <cell r="BT356">
            <v>0</v>
          </cell>
          <cell r="BU356">
            <v>0</v>
          </cell>
          <cell r="BV356">
            <v>0</v>
          </cell>
          <cell r="BW356">
            <v>1745297.3961795587</v>
          </cell>
          <cell r="BY356">
            <v>98757.55332901777</v>
          </cell>
          <cell r="BZ356">
            <v>668669.38686109718</v>
          </cell>
          <cell r="CA356">
            <v>68131.04642923706</v>
          </cell>
          <cell r="CB356">
            <v>0</v>
          </cell>
          <cell r="CC356">
            <v>0</v>
          </cell>
          <cell r="CD356">
            <v>0</v>
          </cell>
          <cell r="CE356">
            <v>835557.98661935213</v>
          </cell>
          <cell r="CG356">
            <v>116118.45448964811</v>
          </cell>
          <cell r="CH356">
            <v>176712.33382448895</v>
          </cell>
          <cell r="CI356">
            <v>995187.42614825687</v>
          </cell>
          <cell r="CJ356">
            <v>0</v>
          </cell>
          <cell r="CK356">
            <v>0</v>
          </cell>
          <cell r="CL356">
            <v>0</v>
          </cell>
          <cell r="CM356">
            <v>1288018.2144623939</v>
          </cell>
          <cell r="CO356">
            <v>15608.888457145928</v>
          </cell>
          <cell r="CP356">
            <v>17294.616621321635</v>
          </cell>
          <cell r="CQ356">
            <v>223.48700885763193</v>
          </cell>
          <cell r="CR356">
            <v>0</v>
          </cell>
          <cell r="CS356">
            <v>0</v>
          </cell>
          <cell r="CT356">
            <v>0</v>
          </cell>
          <cell r="CU356">
            <v>33126.992087325198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</row>
        <row r="358">
          <cell r="B358" t="str">
            <v>TOTAL OPERATING EXPENSES</v>
          </cell>
          <cell r="C358">
            <v>1073570191.6756256</v>
          </cell>
          <cell r="E358">
            <v>92766433.196660489</v>
          </cell>
          <cell r="F358">
            <v>430931099.25900757</v>
          </cell>
          <cell r="G358">
            <v>73859273.162477627</v>
          </cell>
          <cell r="H358">
            <v>0</v>
          </cell>
          <cell r="I358">
            <v>0</v>
          </cell>
          <cell r="J358">
            <v>0</v>
          </cell>
          <cell r="K358">
            <v>597556805.61814559</v>
          </cell>
          <cell r="M358">
            <v>19899445.90963665</v>
          </cell>
          <cell r="N358">
            <v>109494535.83541083</v>
          </cell>
          <cell r="O358">
            <v>9451244.8064487334</v>
          </cell>
          <cell r="P358">
            <v>0</v>
          </cell>
          <cell r="Q358">
            <v>0</v>
          </cell>
          <cell r="R358">
            <v>0</v>
          </cell>
          <cell r="S358">
            <v>138845226.55149624</v>
          </cell>
          <cell r="U358">
            <v>20081662.398938492</v>
          </cell>
          <cell r="V358">
            <v>121766308.92214243</v>
          </cell>
          <cell r="W358">
            <v>1466903.7519760244</v>
          </cell>
          <cell r="X358">
            <v>0</v>
          </cell>
          <cell r="Y358">
            <v>0</v>
          </cell>
          <cell r="Z358">
            <v>0</v>
          </cell>
          <cell r="AA358">
            <v>143314875.07305697</v>
          </cell>
          <cell r="AC358">
            <v>10062924.437509049</v>
          </cell>
          <cell r="AD358">
            <v>78583813.569706976</v>
          </cell>
          <cell r="AE358">
            <v>749046.83152672008</v>
          </cell>
          <cell r="AF358">
            <v>0</v>
          </cell>
          <cell r="AG358">
            <v>0</v>
          </cell>
          <cell r="AH358">
            <v>0</v>
          </cell>
          <cell r="AI358">
            <v>89395784.838742748</v>
          </cell>
          <cell r="AK358">
            <v>7389318.2540192269</v>
          </cell>
          <cell r="AL358">
            <v>54674121.632813357</v>
          </cell>
          <cell r="AM358">
            <v>1802872.6736524636</v>
          </cell>
          <cell r="AN358">
            <v>0</v>
          </cell>
          <cell r="AO358">
            <v>0</v>
          </cell>
          <cell r="AP358">
            <v>0</v>
          </cell>
          <cell r="AQ358">
            <v>63866312.56048505</v>
          </cell>
          <cell r="AS358">
            <v>28370.466990341007</v>
          </cell>
          <cell r="AT358">
            <v>172639.46372210747</v>
          </cell>
          <cell r="AU358">
            <v>3615.6199346540511</v>
          </cell>
          <cell r="AV358">
            <v>0</v>
          </cell>
          <cell r="AW358">
            <v>0</v>
          </cell>
          <cell r="AX358">
            <v>0</v>
          </cell>
          <cell r="AY358">
            <v>204625.55064710253</v>
          </cell>
          <cell r="BA358">
            <v>485049.60024077713</v>
          </cell>
          <cell r="BB358">
            <v>4764765.4283902543</v>
          </cell>
          <cell r="BC358">
            <v>374022.69127300516</v>
          </cell>
          <cell r="BD358">
            <v>0</v>
          </cell>
          <cell r="BE358">
            <v>0</v>
          </cell>
          <cell r="BF358">
            <v>0</v>
          </cell>
          <cell r="BG358">
            <v>5623837.7199040363</v>
          </cell>
          <cell r="BI358">
            <v>622281.44333462184</v>
          </cell>
          <cell r="BJ358">
            <v>356194.22003711655</v>
          </cell>
          <cell r="BK358">
            <v>152188.34190909562</v>
          </cell>
          <cell r="BL358">
            <v>0</v>
          </cell>
          <cell r="BM358">
            <v>0</v>
          </cell>
          <cell r="BN358">
            <v>0</v>
          </cell>
          <cell r="BO358">
            <v>1130664.0052808339</v>
          </cell>
          <cell r="BQ358">
            <v>2101001.2675360665</v>
          </cell>
          <cell r="BR358">
            <v>23665182.816962894</v>
          </cell>
          <cell r="BS358">
            <v>172543.48065776678</v>
          </cell>
          <cell r="BT358">
            <v>0</v>
          </cell>
          <cell r="BU358">
            <v>0</v>
          </cell>
          <cell r="BV358">
            <v>0</v>
          </cell>
          <cell r="BW358">
            <v>25938727.565156724</v>
          </cell>
          <cell r="BY358">
            <v>277452.71906631044</v>
          </cell>
          <cell r="BZ358">
            <v>2102228.8960705735</v>
          </cell>
          <cell r="CA358">
            <v>300160.30642917595</v>
          </cell>
          <cell r="CB358">
            <v>0</v>
          </cell>
          <cell r="CC358">
            <v>0</v>
          </cell>
          <cell r="CD358">
            <v>0</v>
          </cell>
          <cell r="CE358">
            <v>2679841.9215660598</v>
          </cell>
          <cell r="CG358">
            <v>327063.95196321642</v>
          </cell>
          <cell r="CH358">
            <v>2849581.3959010001</v>
          </cell>
          <cell r="CI358">
            <v>1497981.8726502033</v>
          </cell>
          <cell r="CJ358">
            <v>0</v>
          </cell>
          <cell r="CK358">
            <v>0</v>
          </cell>
          <cell r="CL358">
            <v>0</v>
          </cell>
          <cell r="CM358">
            <v>4674627.2205144195</v>
          </cell>
          <cell r="CN358">
            <v>0</v>
          </cell>
          <cell r="CO358">
            <v>59018.017189350707</v>
          </cell>
          <cell r="CP358">
            <v>278884.99182125984</v>
          </cell>
          <cell r="CQ358">
            <v>960.04161944381849</v>
          </cell>
          <cell r="CR358">
            <v>0</v>
          </cell>
          <cell r="CS358">
            <v>0</v>
          </cell>
          <cell r="CT358">
            <v>0</v>
          </cell>
          <cell r="CU358">
            <v>338863.05063005432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</row>
        <row r="366">
          <cell r="B366" t="str">
            <v>Sub-total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</row>
        <row r="368">
          <cell r="B368" t="str">
            <v>Other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</row>
        <row r="371">
          <cell r="B371" t="str">
            <v>Sub-total</v>
          </cell>
          <cell r="C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</row>
        <row r="373">
          <cell r="B373" t="str">
            <v>Other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</row>
        <row r="379">
          <cell r="B379" t="str">
            <v>Sub-total</v>
          </cell>
          <cell r="C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E382">
            <v>-2.3170248352909941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-2.3170248352909941</v>
          </cell>
          <cell r="M382">
            <v>-0.63784048762427237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-0.63784048762427237</v>
          </cell>
          <cell r="U382">
            <v>-0.79218455723725789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-0.79218455723725789</v>
          </cell>
          <cell r="AC382">
            <v>-0.46072244973031051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-0.46072244973031051</v>
          </cell>
          <cell r="AK382">
            <v>-0.30246432014979047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-0.30246432014979047</v>
          </cell>
          <cell r="AS382">
            <v>-6.5776992984363989E-7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-6.5776992984363989E-7</v>
          </cell>
          <cell r="BA382">
            <v>-3.7186036328815418E-2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-3.7186036328815418E-2</v>
          </cell>
          <cell r="BI382">
            <v>-0.21934799521229181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-0.21934799521229181</v>
          </cell>
          <cell r="BQ382">
            <v>-8.1998327530696677E-2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-8.1998327530696677E-2</v>
          </cell>
          <cell r="BY382">
            <v>-9.7191625756441219E-2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-9.7191625756441219E-2</v>
          </cell>
          <cell r="CG382">
            <v>-3.5207135494880826E-3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-3.5207135494880826E-3</v>
          </cell>
          <cell r="CO382">
            <v>-5.1799381975186644E-4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-5.1799381975186644E-4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E383">
            <v>786999.68047471566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786999.68047471566</v>
          </cell>
          <cell r="M383">
            <v>190276.02151185693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190276.02151185693</v>
          </cell>
          <cell r="U383">
            <v>209073.32046527221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209073.32046527221</v>
          </cell>
          <cell r="AC383">
            <v>111246.17308995278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111246.17308995278</v>
          </cell>
          <cell r="AK383">
            <v>101149.6635055262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101149.6635055262</v>
          </cell>
          <cell r="AS383">
            <v>364.17289023270962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364.17289023270962</v>
          </cell>
          <cell r="BA383">
            <v>11373.746617277831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11373.746617277831</v>
          </cell>
          <cell r="BI383">
            <v>48828.714919468206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48828.714919468206</v>
          </cell>
          <cell r="BQ383">
            <v>39657.94886560148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39657.94886560148</v>
          </cell>
          <cell r="BY383">
            <v>17085.981765228982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17085.981765228982</v>
          </cell>
          <cell r="CG383">
            <v>1137.3980786020525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1137.3980786020525</v>
          </cell>
          <cell r="CO383">
            <v>387.70772920688563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387.70772920688563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E384">
            <v>24676585.211566947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24676585.211566947</v>
          </cell>
          <cell r="M384">
            <v>4508837.4649111638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4508837.4649111638</v>
          </cell>
          <cell r="U384">
            <v>3505303.220252329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3505303.220252329</v>
          </cell>
          <cell r="AC384">
            <v>1386643.0175794782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1386643.0175794782</v>
          </cell>
          <cell r="AK384">
            <v>1297959.4322962426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1297959.4322962426</v>
          </cell>
          <cell r="AS384">
            <v>32510.12209896385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32510.12209896385</v>
          </cell>
          <cell r="BA384">
            <v>349771.51275942748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349771.51275942748</v>
          </cell>
          <cell r="BI384">
            <v>3044.2532515009179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3044.2532515009179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G384">
            <v>21685.402240791154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21685.402240791154</v>
          </cell>
          <cell r="CO384">
            <v>24706.254294234699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24706.254294234699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E385">
            <v>8164260.3167417655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8164260.3167417655</v>
          </cell>
          <cell r="M385">
            <v>1454771.3082630881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1454771.3082630881</v>
          </cell>
          <cell r="U385">
            <v>1357561.9783692267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1357561.9783692267</v>
          </cell>
          <cell r="AC385">
            <v>589415.77848515729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589415.77848515729</v>
          </cell>
          <cell r="AK385">
            <v>420418.32093329163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420418.32093329163</v>
          </cell>
          <cell r="AS385">
            <v>4992.805928954529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4992.805928954529</v>
          </cell>
          <cell r="BA385">
            <v>130907.76219988969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130907.76219988969</v>
          </cell>
          <cell r="BI385">
            <v>164408.62892545512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164408.62892545512</v>
          </cell>
          <cell r="BQ385">
            <v>39911.389699795633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39911.389699795633</v>
          </cell>
          <cell r="BY385">
            <v>239.844711274037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239.844711274037</v>
          </cell>
          <cell r="CG385">
            <v>5594.3488119610984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5594.3488119610984</v>
          </cell>
          <cell r="CO385">
            <v>3320.5167141962643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3320.5167141962643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E386">
            <v>133811.12333256874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133811.12333256874</v>
          </cell>
          <cell r="M386">
            <v>21101.428452788619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21101.428452788619</v>
          </cell>
          <cell r="U386">
            <v>7612.5851484937684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7612.5851484937684</v>
          </cell>
          <cell r="AC386">
            <v>1816.8313499204371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1816.8313499204371</v>
          </cell>
          <cell r="AK386">
            <v>873.95922458193297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873.95922458193297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BA386">
            <v>50.087887975107023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50.087887975107023</v>
          </cell>
          <cell r="BI386">
            <v>1696.3875406277702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1696.3875406277702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G386">
            <v>7112.2259756132007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7112.2259756132007</v>
          </cell>
          <cell r="CO386">
            <v>20.562367996360308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20.562367996360308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G387">
            <v>0</v>
          </cell>
          <cell r="CH387">
            <v>0</v>
          </cell>
          <cell r="CI387">
            <v>2000850.553615283</v>
          </cell>
          <cell r="CJ387">
            <v>0</v>
          </cell>
          <cell r="CK387">
            <v>0</v>
          </cell>
          <cell r="CL387">
            <v>0</v>
          </cell>
          <cell r="CM387">
            <v>2000850.553615283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E388">
            <v>0</v>
          </cell>
          <cell r="F388">
            <v>0</v>
          </cell>
          <cell r="G388">
            <v>346005.28157058597</v>
          </cell>
          <cell r="H388">
            <v>0</v>
          </cell>
          <cell r="I388">
            <v>0</v>
          </cell>
          <cell r="J388">
            <v>0</v>
          </cell>
          <cell r="K388">
            <v>346005.28157058597</v>
          </cell>
          <cell r="M388">
            <v>0</v>
          </cell>
          <cell r="N388">
            <v>0</v>
          </cell>
          <cell r="O388">
            <v>97118.645898711315</v>
          </cell>
          <cell r="P388">
            <v>0</v>
          </cell>
          <cell r="Q388">
            <v>0</v>
          </cell>
          <cell r="R388">
            <v>0</v>
          </cell>
          <cell r="S388">
            <v>97118.645898711315</v>
          </cell>
          <cell r="U388">
            <v>0</v>
          </cell>
          <cell r="V388">
            <v>0</v>
          </cell>
          <cell r="W388">
            <v>28702.065652725109</v>
          </cell>
          <cell r="X388">
            <v>0</v>
          </cell>
          <cell r="Y388">
            <v>0</v>
          </cell>
          <cell r="Z388">
            <v>0</v>
          </cell>
          <cell r="AA388">
            <v>28702.065652725109</v>
          </cell>
          <cell r="AC388">
            <v>0</v>
          </cell>
          <cell r="AD388">
            <v>0</v>
          </cell>
          <cell r="AE388">
            <v>3225.865986024141</v>
          </cell>
          <cell r="AF388">
            <v>0</v>
          </cell>
          <cell r="AG388">
            <v>0</v>
          </cell>
          <cell r="AH388">
            <v>0</v>
          </cell>
          <cell r="AI388">
            <v>3225.865986024141</v>
          </cell>
          <cell r="AK388">
            <v>0</v>
          </cell>
          <cell r="AL388">
            <v>0</v>
          </cell>
          <cell r="AM388">
            <v>38638.781125996007</v>
          </cell>
          <cell r="AN388">
            <v>0</v>
          </cell>
          <cell r="AO388">
            <v>0</v>
          </cell>
          <cell r="AP388">
            <v>0</v>
          </cell>
          <cell r="AQ388">
            <v>38638.781125996007</v>
          </cell>
          <cell r="AS388">
            <v>0</v>
          </cell>
          <cell r="AT388">
            <v>0</v>
          </cell>
          <cell r="AU388">
            <v>125.27910277462107</v>
          </cell>
          <cell r="AV388">
            <v>0</v>
          </cell>
          <cell r="AW388">
            <v>0</v>
          </cell>
          <cell r="AX388">
            <v>0</v>
          </cell>
          <cell r="AY388">
            <v>125.27910277462107</v>
          </cell>
          <cell r="BA388">
            <v>0</v>
          </cell>
          <cell r="BB388">
            <v>0</v>
          </cell>
          <cell r="BC388">
            <v>12487.346498412075</v>
          </cell>
          <cell r="BD388">
            <v>0</v>
          </cell>
          <cell r="BE388">
            <v>0</v>
          </cell>
          <cell r="BF388">
            <v>0</v>
          </cell>
          <cell r="BG388">
            <v>12487.346498412075</v>
          </cell>
          <cell r="BI388">
            <v>0</v>
          </cell>
          <cell r="BJ388">
            <v>0</v>
          </cell>
          <cell r="BK388">
            <v>2525.5839784453915</v>
          </cell>
          <cell r="BL388">
            <v>0</v>
          </cell>
          <cell r="BM388">
            <v>0</v>
          </cell>
          <cell r="BN388">
            <v>0</v>
          </cell>
          <cell r="BO388">
            <v>2525.5839784453915</v>
          </cell>
          <cell r="BQ388">
            <v>0</v>
          </cell>
          <cell r="BR388">
            <v>0</v>
          </cell>
          <cell r="BS388">
            <v>1568.3816342540404</v>
          </cell>
          <cell r="BT388">
            <v>0</v>
          </cell>
          <cell r="BU388">
            <v>0</v>
          </cell>
          <cell r="BV388">
            <v>0</v>
          </cell>
          <cell r="BW388">
            <v>1568.3816342540404</v>
          </cell>
          <cell r="BY388">
            <v>0</v>
          </cell>
          <cell r="BZ388">
            <v>0</v>
          </cell>
          <cell r="CA388">
            <v>2525.0809129067861</v>
          </cell>
          <cell r="CB388">
            <v>0</v>
          </cell>
          <cell r="CC388">
            <v>0</v>
          </cell>
          <cell r="CD388">
            <v>0</v>
          </cell>
          <cell r="CE388">
            <v>2525.0809129067861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O388">
            <v>0</v>
          </cell>
          <cell r="CP388">
            <v>0</v>
          </cell>
          <cell r="CQ388">
            <v>28.15435493514163</v>
          </cell>
          <cell r="CR388">
            <v>0</v>
          </cell>
          <cell r="CS388">
            <v>0</v>
          </cell>
          <cell r="CT388">
            <v>0</v>
          </cell>
          <cell r="CU388">
            <v>28.15435493514163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E389">
            <v>349017.61567221506</v>
          </cell>
          <cell r="F389">
            <v>0</v>
          </cell>
          <cell r="G389">
            <v>3576.8963904961474</v>
          </cell>
          <cell r="H389">
            <v>0</v>
          </cell>
          <cell r="I389">
            <v>0</v>
          </cell>
          <cell r="J389">
            <v>0</v>
          </cell>
          <cell r="K389">
            <v>352594.51206271123</v>
          </cell>
          <cell r="M389">
            <v>63835.105496543576</v>
          </cell>
          <cell r="N389">
            <v>0</v>
          </cell>
          <cell r="O389">
            <v>1003.9827495931067</v>
          </cell>
          <cell r="P389">
            <v>0</v>
          </cell>
          <cell r="Q389">
            <v>0</v>
          </cell>
          <cell r="R389">
            <v>0</v>
          </cell>
          <cell r="S389">
            <v>64839.088246136685</v>
          </cell>
          <cell r="U389">
            <v>52510.831898418379</v>
          </cell>
          <cell r="V389">
            <v>0</v>
          </cell>
          <cell r="W389">
            <v>296.71314428208257</v>
          </cell>
          <cell r="X389">
            <v>0</v>
          </cell>
          <cell r="Y389">
            <v>0</v>
          </cell>
          <cell r="Z389">
            <v>0</v>
          </cell>
          <cell r="AA389">
            <v>52807.545042700462</v>
          </cell>
          <cell r="AC389">
            <v>21596.695130361757</v>
          </cell>
          <cell r="AD389">
            <v>0</v>
          </cell>
          <cell r="AE389">
            <v>33.348012346106756</v>
          </cell>
          <cell r="AF389">
            <v>0</v>
          </cell>
          <cell r="AG389">
            <v>0</v>
          </cell>
          <cell r="AH389">
            <v>0</v>
          </cell>
          <cell r="AI389">
            <v>21630.043142707862</v>
          </cell>
          <cell r="AK389">
            <v>18818.747504327879</v>
          </cell>
          <cell r="AL389">
            <v>0</v>
          </cell>
          <cell r="AM389">
            <v>399.43585865336337</v>
          </cell>
          <cell r="AN389">
            <v>0</v>
          </cell>
          <cell r="AO389">
            <v>0</v>
          </cell>
          <cell r="AP389">
            <v>0</v>
          </cell>
          <cell r="AQ389">
            <v>19218.183362981243</v>
          </cell>
          <cell r="AS389">
            <v>391.45846553415612</v>
          </cell>
          <cell r="AT389">
            <v>0</v>
          </cell>
          <cell r="AU389">
            <v>1.2950969085936404</v>
          </cell>
          <cell r="AV389">
            <v>0</v>
          </cell>
          <cell r="AW389">
            <v>0</v>
          </cell>
          <cell r="AX389">
            <v>0</v>
          </cell>
          <cell r="AY389">
            <v>392.75356244274974</v>
          </cell>
          <cell r="BA389">
            <v>5087.21050440401</v>
          </cell>
          <cell r="BB389">
            <v>0</v>
          </cell>
          <cell r="BC389">
            <v>129.09035496307268</v>
          </cell>
          <cell r="BD389">
            <v>0</v>
          </cell>
          <cell r="BE389">
            <v>0</v>
          </cell>
          <cell r="BF389">
            <v>0</v>
          </cell>
          <cell r="BG389">
            <v>5216.3008593670829</v>
          </cell>
          <cell r="BI389">
            <v>2253.3872267258616</v>
          </cell>
          <cell r="BJ389">
            <v>0</v>
          </cell>
          <cell r="BK389">
            <v>26.108711911535696</v>
          </cell>
          <cell r="BL389">
            <v>0</v>
          </cell>
          <cell r="BM389">
            <v>0</v>
          </cell>
          <cell r="BN389">
            <v>0</v>
          </cell>
          <cell r="BO389">
            <v>2279.4959386373976</v>
          </cell>
          <cell r="BQ389">
            <v>822.56254967354221</v>
          </cell>
          <cell r="BR389">
            <v>0</v>
          </cell>
          <cell r="BS389">
            <v>16.213447901775115</v>
          </cell>
          <cell r="BT389">
            <v>0</v>
          </cell>
          <cell r="BU389">
            <v>0</v>
          </cell>
          <cell r="BV389">
            <v>0</v>
          </cell>
          <cell r="BW389">
            <v>838.77599757531732</v>
          </cell>
          <cell r="BY389">
            <v>179.10807101118874</v>
          </cell>
          <cell r="BZ389">
            <v>0</v>
          </cell>
          <cell r="CA389">
            <v>26.103511374419462</v>
          </cell>
          <cell r="CB389">
            <v>0</v>
          </cell>
          <cell r="CC389">
            <v>0</v>
          </cell>
          <cell r="CD389">
            <v>0</v>
          </cell>
          <cell r="CE389">
            <v>205.21158238560821</v>
          </cell>
          <cell r="CG389">
            <v>367.29173730124842</v>
          </cell>
          <cell r="CH389">
            <v>0</v>
          </cell>
          <cell r="CI389">
            <v>20684.178838723048</v>
          </cell>
          <cell r="CJ389">
            <v>0</v>
          </cell>
          <cell r="CK389">
            <v>0</v>
          </cell>
          <cell r="CL389">
            <v>0</v>
          </cell>
          <cell r="CM389">
            <v>21051.470576024298</v>
          </cell>
          <cell r="CO389">
            <v>293.9527211257132</v>
          </cell>
          <cell r="CP389">
            <v>0</v>
          </cell>
          <cell r="CQ389">
            <v>0.29105107900993515</v>
          </cell>
          <cell r="CR389">
            <v>0</v>
          </cell>
          <cell r="CS389">
            <v>0</v>
          </cell>
          <cell r="CT389">
            <v>0</v>
          </cell>
          <cell r="CU389">
            <v>294.24377220472314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</row>
        <row r="393">
          <cell r="B393" t="str">
            <v>Sub-total</v>
          </cell>
          <cell r="C393">
            <v>52909688.306705572</v>
          </cell>
          <cell r="E393">
            <v>34110671.630763374</v>
          </cell>
          <cell r="F393">
            <v>0</v>
          </cell>
          <cell r="G393">
            <v>349582.17796108214</v>
          </cell>
          <cell r="H393">
            <v>0</v>
          </cell>
          <cell r="I393">
            <v>0</v>
          </cell>
          <cell r="J393">
            <v>0</v>
          </cell>
          <cell r="K393">
            <v>34460253.808724456</v>
          </cell>
          <cell r="M393">
            <v>6238820.6907949531</v>
          </cell>
          <cell r="N393">
            <v>0</v>
          </cell>
          <cell r="O393">
            <v>98122.628648304439</v>
          </cell>
          <cell r="P393">
            <v>0</v>
          </cell>
          <cell r="Q393">
            <v>0</v>
          </cell>
          <cell r="R393">
            <v>0</v>
          </cell>
          <cell r="S393">
            <v>6336943.3194432575</v>
          </cell>
          <cell r="U393">
            <v>5132061.1439491827</v>
          </cell>
          <cell r="V393">
            <v>0</v>
          </cell>
          <cell r="W393">
            <v>28998.778797007195</v>
          </cell>
          <cell r="X393">
            <v>0</v>
          </cell>
          <cell r="Y393">
            <v>0</v>
          </cell>
          <cell r="Z393">
            <v>0</v>
          </cell>
          <cell r="AA393">
            <v>5161059.9227461899</v>
          </cell>
          <cell r="AC393">
            <v>2110718.0349124204</v>
          </cell>
          <cell r="AD393">
            <v>0</v>
          </cell>
          <cell r="AE393">
            <v>3259.2139983702477</v>
          </cell>
          <cell r="AF393">
            <v>0</v>
          </cell>
          <cell r="AG393">
            <v>0</v>
          </cell>
          <cell r="AH393">
            <v>0</v>
          </cell>
          <cell r="AI393">
            <v>2113977.2489107908</v>
          </cell>
          <cell r="AK393">
            <v>1839219.8209996501</v>
          </cell>
          <cell r="AL393">
            <v>0</v>
          </cell>
          <cell r="AM393">
            <v>39038.216984649371</v>
          </cell>
          <cell r="AN393">
            <v>0</v>
          </cell>
          <cell r="AO393">
            <v>0</v>
          </cell>
          <cell r="AP393">
            <v>0</v>
          </cell>
          <cell r="AQ393">
            <v>1878258.0379842995</v>
          </cell>
          <cell r="AS393">
            <v>38258.559383027474</v>
          </cell>
          <cell r="AT393">
            <v>0</v>
          </cell>
          <cell r="AU393">
            <v>126.57419968321473</v>
          </cell>
          <cell r="AV393">
            <v>0</v>
          </cell>
          <cell r="AW393">
            <v>0</v>
          </cell>
          <cell r="AX393">
            <v>0</v>
          </cell>
          <cell r="AY393">
            <v>38385.133582710689</v>
          </cell>
          <cell r="BA393">
            <v>497190.28278293775</v>
          </cell>
          <cell r="BB393">
            <v>0</v>
          </cell>
          <cell r="BC393">
            <v>12616.436853375149</v>
          </cell>
          <cell r="BD393">
            <v>0</v>
          </cell>
          <cell r="BE393">
            <v>0</v>
          </cell>
          <cell r="BF393">
            <v>0</v>
          </cell>
          <cell r="BG393">
            <v>509806.71963631292</v>
          </cell>
          <cell r="BI393">
            <v>220231.15251578268</v>
          </cell>
          <cell r="BJ393">
            <v>0</v>
          </cell>
          <cell r="BK393">
            <v>2551.6926903569274</v>
          </cell>
          <cell r="BL393">
            <v>0</v>
          </cell>
          <cell r="BM393">
            <v>0</v>
          </cell>
          <cell r="BN393">
            <v>0</v>
          </cell>
          <cell r="BO393">
            <v>222782.84520613961</v>
          </cell>
          <cell r="BQ393">
            <v>80391.819116743136</v>
          </cell>
          <cell r="BR393">
            <v>0</v>
          </cell>
          <cell r="BS393">
            <v>1584.5950821558156</v>
          </cell>
          <cell r="BT393">
            <v>0</v>
          </cell>
          <cell r="BU393">
            <v>0</v>
          </cell>
          <cell r="BV393">
            <v>0</v>
          </cell>
          <cell r="BW393">
            <v>81976.414198898958</v>
          </cell>
          <cell r="BY393">
            <v>17504.837355888449</v>
          </cell>
          <cell r="BZ393">
            <v>0</v>
          </cell>
          <cell r="CA393">
            <v>2551.1844242812058</v>
          </cell>
          <cell r="CB393">
            <v>0</v>
          </cell>
          <cell r="CC393">
            <v>0</v>
          </cell>
          <cell r="CD393">
            <v>0</v>
          </cell>
          <cell r="CE393">
            <v>20056.021780169656</v>
          </cell>
          <cell r="CG393">
            <v>35896.6633235552</v>
          </cell>
          <cell r="CH393">
            <v>0</v>
          </cell>
          <cell r="CI393">
            <v>2021534.7324540061</v>
          </cell>
          <cell r="CJ393">
            <v>0</v>
          </cell>
          <cell r="CK393">
            <v>0</v>
          </cell>
          <cell r="CL393">
            <v>0</v>
          </cell>
          <cell r="CM393">
            <v>2057431.3957775612</v>
          </cell>
          <cell r="CO393">
            <v>28728.993308766097</v>
          </cell>
          <cell r="CP393">
            <v>0</v>
          </cell>
          <cell r="CQ393">
            <v>28.445406014151569</v>
          </cell>
          <cell r="CR393">
            <v>0</v>
          </cell>
          <cell r="CS393">
            <v>0</v>
          </cell>
          <cell r="CT393">
            <v>0</v>
          </cell>
          <cell r="CU393">
            <v>28757.438714780248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E396">
            <v>4233158.8534982158</v>
          </cell>
          <cell r="F396">
            <v>3878240.9365099696</v>
          </cell>
          <cell r="G396">
            <v>2068153.2077151276</v>
          </cell>
          <cell r="H396">
            <v>0</v>
          </cell>
          <cell r="I396">
            <v>0</v>
          </cell>
          <cell r="J396">
            <v>0</v>
          </cell>
          <cell r="K396">
            <v>10179552.997723313</v>
          </cell>
          <cell r="M396">
            <v>803524.11376603413</v>
          </cell>
          <cell r="N396">
            <v>985415.51522095676</v>
          </cell>
          <cell r="O396">
            <v>234354.97894511919</v>
          </cell>
          <cell r="P396">
            <v>0</v>
          </cell>
          <cell r="Q396">
            <v>0</v>
          </cell>
          <cell r="R396">
            <v>0</v>
          </cell>
          <cell r="S396">
            <v>2023294.6079321103</v>
          </cell>
          <cell r="U396">
            <v>707040.29092203407</v>
          </cell>
          <cell r="V396">
            <v>1095857.5158803673</v>
          </cell>
          <cell r="W396">
            <v>33619.355459305953</v>
          </cell>
          <cell r="X396">
            <v>0</v>
          </cell>
          <cell r="Y396">
            <v>0</v>
          </cell>
          <cell r="Z396">
            <v>0</v>
          </cell>
          <cell r="AA396">
            <v>1836517.1622617072</v>
          </cell>
          <cell r="AC396">
            <v>319674.66029981372</v>
          </cell>
          <cell r="AD396">
            <v>707228.98221352929</v>
          </cell>
          <cell r="AE396">
            <v>17758.423642281723</v>
          </cell>
          <cell r="AF396">
            <v>0</v>
          </cell>
          <cell r="AG396">
            <v>0</v>
          </cell>
          <cell r="AH396">
            <v>0</v>
          </cell>
          <cell r="AI396">
            <v>1044662.0661556247</v>
          </cell>
          <cell r="AK396">
            <v>248299.56032305481</v>
          </cell>
          <cell r="AL396">
            <v>492049.46463299356</v>
          </cell>
          <cell r="AM396">
            <v>40042.455432916875</v>
          </cell>
          <cell r="AN396">
            <v>0</v>
          </cell>
          <cell r="AO396">
            <v>0</v>
          </cell>
          <cell r="AP396">
            <v>0</v>
          </cell>
          <cell r="AQ396">
            <v>780391.48038896522</v>
          </cell>
          <cell r="AS396">
            <v>2463.7163359285178</v>
          </cell>
          <cell r="AT396">
            <v>1553.6995046667196</v>
          </cell>
          <cell r="AU396">
            <v>76.373565429766742</v>
          </cell>
          <cell r="AV396">
            <v>0</v>
          </cell>
          <cell r="AW396">
            <v>0</v>
          </cell>
          <cell r="AX396">
            <v>0</v>
          </cell>
          <cell r="AY396">
            <v>4093.7894060250042</v>
          </cell>
          <cell r="BA396">
            <v>47591.940297248046</v>
          </cell>
          <cell r="BB396">
            <v>42881.3524227546</v>
          </cell>
          <cell r="BC396">
            <v>7936.6579378875967</v>
          </cell>
          <cell r="BD396">
            <v>0</v>
          </cell>
          <cell r="BE396">
            <v>0</v>
          </cell>
          <cell r="BF396">
            <v>0</v>
          </cell>
          <cell r="BG396">
            <v>98409.950657890236</v>
          </cell>
          <cell r="BI396">
            <v>76609.795957400187</v>
          </cell>
          <cell r="BJ396">
            <v>21814.678546517553</v>
          </cell>
          <cell r="BK396">
            <v>3445.1638366142238</v>
          </cell>
          <cell r="BL396">
            <v>0</v>
          </cell>
          <cell r="BM396">
            <v>0</v>
          </cell>
          <cell r="BN396">
            <v>0</v>
          </cell>
          <cell r="BO396">
            <v>101869.63834053196</v>
          </cell>
          <cell r="BQ396">
            <v>44525.939006350323</v>
          </cell>
          <cell r="BR396">
            <v>212979.0143448771</v>
          </cell>
          <cell r="BS396">
            <v>4008.9877690155481</v>
          </cell>
          <cell r="BT396">
            <v>0</v>
          </cell>
          <cell r="BU396">
            <v>0</v>
          </cell>
          <cell r="BV396">
            <v>0</v>
          </cell>
          <cell r="BW396">
            <v>261513.94112024296</v>
          </cell>
          <cell r="BY396">
            <v>20368.149514512792</v>
          </cell>
          <cell r="BZ396">
            <v>128748.43279096815</v>
          </cell>
          <cell r="CA396">
            <v>6989.3157254309472</v>
          </cell>
          <cell r="CB396">
            <v>0</v>
          </cell>
          <cell r="CC396">
            <v>0</v>
          </cell>
          <cell r="CD396">
            <v>0</v>
          </cell>
          <cell r="CE396">
            <v>156105.89803091186</v>
          </cell>
          <cell r="CG396">
            <v>35977.869378362506</v>
          </cell>
          <cell r="CH396">
            <v>25645.313695167195</v>
          </cell>
          <cell r="CI396">
            <v>167722.58005340368</v>
          </cell>
          <cell r="CJ396">
            <v>0</v>
          </cell>
          <cell r="CK396">
            <v>0</v>
          </cell>
          <cell r="CL396">
            <v>0</v>
          </cell>
          <cell r="CM396">
            <v>229345.76312693337</v>
          </cell>
          <cell r="CO396">
            <v>2256.8224197107802</v>
          </cell>
          <cell r="CP396">
            <v>2509.8749979271779</v>
          </cell>
          <cell r="CQ396">
            <v>21.199521870417989</v>
          </cell>
          <cell r="CR396">
            <v>0</v>
          </cell>
          <cell r="CS396">
            <v>0</v>
          </cell>
          <cell r="CT396">
            <v>0</v>
          </cell>
          <cell r="CU396">
            <v>4787.8969395083759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</row>
        <row r="404">
          <cell r="B404" t="str">
            <v>Sub-total</v>
          </cell>
          <cell r="C404">
            <v>16720545.192083759</v>
          </cell>
          <cell r="E404">
            <v>4233158.8534982158</v>
          </cell>
          <cell r="F404">
            <v>3878240.9365099696</v>
          </cell>
          <cell r="G404">
            <v>2068153.2077151276</v>
          </cell>
          <cell r="H404">
            <v>0</v>
          </cell>
          <cell r="I404">
            <v>0</v>
          </cell>
          <cell r="J404">
            <v>0</v>
          </cell>
          <cell r="K404">
            <v>10179552.997723313</v>
          </cell>
          <cell r="M404">
            <v>803524.11376603413</v>
          </cell>
          <cell r="N404">
            <v>985415.51522095676</v>
          </cell>
          <cell r="O404">
            <v>234354.97894511919</v>
          </cell>
          <cell r="P404">
            <v>0</v>
          </cell>
          <cell r="Q404">
            <v>0</v>
          </cell>
          <cell r="R404">
            <v>0</v>
          </cell>
          <cell r="S404">
            <v>2023294.6079321103</v>
          </cell>
          <cell r="U404">
            <v>707040.29092203407</v>
          </cell>
          <cell r="V404">
            <v>1095857.5158803673</v>
          </cell>
          <cell r="W404">
            <v>33619.355459305953</v>
          </cell>
          <cell r="X404">
            <v>0</v>
          </cell>
          <cell r="Y404">
            <v>0</v>
          </cell>
          <cell r="Z404">
            <v>0</v>
          </cell>
          <cell r="AA404">
            <v>1836517.1622617072</v>
          </cell>
          <cell r="AC404">
            <v>319674.66029981372</v>
          </cell>
          <cell r="AD404">
            <v>707228.98221352929</v>
          </cell>
          <cell r="AE404">
            <v>17758.423642281723</v>
          </cell>
          <cell r="AF404">
            <v>0</v>
          </cell>
          <cell r="AG404">
            <v>0</v>
          </cell>
          <cell r="AH404">
            <v>0</v>
          </cell>
          <cell r="AI404">
            <v>1044662.0661556247</v>
          </cell>
          <cell r="AK404">
            <v>248299.56032305481</v>
          </cell>
          <cell r="AL404">
            <v>492049.46463299356</v>
          </cell>
          <cell r="AM404">
            <v>40042.455432916875</v>
          </cell>
          <cell r="AN404">
            <v>0</v>
          </cell>
          <cell r="AO404">
            <v>0</v>
          </cell>
          <cell r="AP404">
            <v>0</v>
          </cell>
          <cell r="AQ404">
            <v>780391.48038896522</v>
          </cell>
          <cell r="AS404">
            <v>2463.7163359285178</v>
          </cell>
          <cell r="AT404">
            <v>1553.6995046667196</v>
          </cell>
          <cell r="AU404">
            <v>76.373565429766742</v>
          </cell>
          <cell r="AV404">
            <v>0</v>
          </cell>
          <cell r="AW404">
            <v>0</v>
          </cell>
          <cell r="AX404">
            <v>0</v>
          </cell>
          <cell r="AY404">
            <v>4093.7894060250042</v>
          </cell>
          <cell r="BA404">
            <v>47591.940297248046</v>
          </cell>
          <cell r="BB404">
            <v>42881.3524227546</v>
          </cell>
          <cell r="BC404">
            <v>7936.6579378875967</v>
          </cell>
          <cell r="BD404">
            <v>0</v>
          </cell>
          <cell r="BE404">
            <v>0</v>
          </cell>
          <cell r="BF404">
            <v>0</v>
          </cell>
          <cell r="BG404">
            <v>98409.950657890236</v>
          </cell>
          <cell r="BI404">
            <v>76609.795957400187</v>
          </cell>
          <cell r="BJ404">
            <v>21814.678546517553</v>
          </cell>
          <cell r="BK404">
            <v>3445.1638366142238</v>
          </cell>
          <cell r="BL404">
            <v>0</v>
          </cell>
          <cell r="BM404">
            <v>0</v>
          </cell>
          <cell r="BN404">
            <v>0</v>
          </cell>
          <cell r="BO404">
            <v>101869.63834053196</v>
          </cell>
          <cell r="BQ404">
            <v>44525.939006350323</v>
          </cell>
          <cell r="BR404">
            <v>212979.0143448771</v>
          </cell>
          <cell r="BS404">
            <v>4008.9877690155481</v>
          </cell>
          <cell r="BT404">
            <v>0</v>
          </cell>
          <cell r="BU404">
            <v>0</v>
          </cell>
          <cell r="BV404">
            <v>0</v>
          </cell>
          <cell r="BW404">
            <v>261513.94112024296</v>
          </cell>
          <cell r="BY404">
            <v>20368.149514512792</v>
          </cell>
          <cell r="BZ404">
            <v>128748.43279096815</v>
          </cell>
          <cell r="CA404">
            <v>6989.3157254309472</v>
          </cell>
          <cell r="CB404">
            <v>0</v>
          </cell>
          <cell r="CC404">
            <v>0</v>
          </cell>
          <cell r="CD404">
            <v>0</v>
          </cell>
          <cell r="CE404">
            <v>156105.89803091186</v>
          </cell>
          <cell r="CG404">
            <v>35977.869378362506</v>
          </cell>
          <cell r="CH404">
            <v>25645.313695167195</v>
          </cell>
          <cell r="CI404">
            <v>167722.58005340368</v>
          </cell>
          <cell r="CJ404">
            <v>0</v>
          </cell>
          <cell r="CK404">
            <v>0</v>
          </cell>
          <cell r="CL404">
            <v>0</v>
          </cell>
          <cell r="CM404">
            <v>229345.76312693337</v>
          </cell>
          <cell r="CO404">
            <v>2256.8224197107802</v>
          </cell>
          <cell r="CP404">
            <v>2509.8749979271779</v>
          </cell>
          <cell r="CQ404">
            <v>21.199521870417989</v>
          </cell>
          <cell r="CR404">
            <v>0</v>
          </cell>
          <cell r="CS404">
            <v>0</v>
          </cell>
          <cell r="CT404">
            <v>0</v>
          </cell>
          <cell r="CU404">
            <v>4787.8969395083759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</row>
        <row r="406">
          <cell r="B406" t="str">
            <v>TOTAL MAINTENANCE EXPENSES</v>
          </cell>
          <cell r="C406">
            <v>69630233.498789325</v>
          </cell>
          <cell r="E406">
            <v>38343830.484261595</v>
          </cell>
          <cell r="F406">
            <v>3878240.9365099696</v>
          </cell>
          <cell r="G406">
            <v>2417735.3856762098</v>
          </cell>
          <cell r="H406">
            <v>0</v>
          </cell>
          <cell r="I406">
            <v>0</v>
          </cell>
          <cell r="J406">
            <v>0</v>
          </cell>
          <cell r="K406">
            <v>44639806.806447774</v>
          </cell>
          <cell r="M406">
            <v>7042344.8045609863</v>
          </cell>
          <cell r="N406">
            <v>985415.51522095676</v>
          </cell>
          <cell r="O406">
            <v>332477.60759342357</v>
          </cell>
          <cell r="P406">
            <v>0</v>
          </cell>
          <cell r="Q406">
            <v>0</v>
          </cell>
          <cell r="R406">
            <v>0</v>
          </cell>
          <cell r="S406">
            <v>8360237.9273753669</v>
          </cell>
          <cell r="U406">
            <v>5839101.4348712163</v>
          </cell>
          <cell r="V406">
            <v>1095857.5158803673</v>
          </cell>
          <cell r="W406">
            <v>62618.134256313133</v>
          </cell>
          <cell r="X406">
            <v>0</v>
          </cell>
          <cell r="Y406">
            <v>0</v>
          </cell>
          <cell r="Z406">
            <v>0</v>
          </cell>
          <cell r="AA406">
            <v>6997577.0850078976</v>
          </cell>
          <cell r="AC406">
            <v>2430392.6952122343</v>
          </cell>
          <cell r="AD406">
            <v>707228.98221352929</v>
          </cell>
          <cell r="AE406">
            <v>21017.63764065197</v>
          </cell>
          <cell r="AF406">
            <v>0</v>
          </cell>
          <cell r="AG406">
            <v>0</v>
          </cell>
          <cell r="AH406">
            <v>0</v>
          </cell>
          <cell r="AI406">
            <v>3158639.3150664154</v>
          </cell>
          <cell r="AK406">
            <v>2087519.381322705</v>
          </cell>
          <cell r="AL406">
            <v>492049.46463299356</v>
          </cell>
          <cell r="AM406">
            <v>79080.672417566253</v>
          </cell>
          <cell r="AN406">
            <v>0</v>
          </cell>
          <cell r="AO406">
            <v>0</v>
          </cell>
          <cell r="AP406">
            <v>0</v>
          </cell>
          <cell r="AQ406">
            <v>2658649.5183732649</v>
          </cell>
          <cell r="AS406">
            <v>40722.275718955992</v>
          </cell>
          <cell r="AT406">
            <v>1553.6995046667196</v>
          </cell>
          <cell r="AU406">
            <v>202.9477651129815</v>
          </cell>
          <cell r="AV406">
            <v>0</v>
          </cell>
          <cell r="AW406">
            <v>0</v>
          </cell>
          <cell r="AX406">
            <v>0</v>
          </cell>
          <cell r="AY406">
            <v>42478.922988735692</v>
          </cell>
          <cell r="BA406">
            <v>544782.22308018582</v>
          </cell>
          <cell r="BB406">
            <v>42881.3524227546</v>
          </cell>
          <cell r="BC406">
            <v>20553.094791262745</v>
          </cell>
          <cell r="BD406">
            <v>0</v>
          </cell>
          <cell r="BE406">
            <v>0</v>
          </cell>
          <cell r="BF406">
            <v>0</v>
          </cell>
          <cell r="BG406">
            <v>608216.67029420321</v>
          </cell>
          <cell r="BI406">
            <v>296840.94847318286</v>
          </cell>
          <cell r="BJ406">
            <v>21814.678546517553</v>
          </cell>
          <cell r="BK406">
            <v>5996.8565269711517</v>
          </cell>
          <cell r="BL406">
            <v>0</v>
          </cell>
          <cell r="BM406">
            <v>0</v>
          </cell>
          <cell r="BN406">
            <v>0</v>
          </cell>
          <cell r="BO406">
            <v>324652.48354667157</v>
          </cell>
          <cell r="BQ406">
            <v>124917.75812309346</v>
          </cell>
          <cell r="BR406">
            <v>212979.0143448771</v>
          </cell>
          <cell r="BS406">
            <v>5593.5828511713635</v>
          </cell>
          <cell r="BT406">
            <v>0</v>
          </cell>
          <cell r="BU406">
            <v>0</v>
          </cell>
          <cell r="BV406">
            <v>0</v>
          </cell>
          <cell r="BW406">
            <v>343490.35531914193</v>
          </cell>
          <cell r="BY406">
            <v>37872.986870401248</v>
          </cell>
          <cell r="BZ406">
            <v>128748.43279096815</v>
          </cell>
          <cell r="CA406">
            <v>9540.5001497121521</v>
          </cell>
          <cell r="CB406">
            <v>0</v>
          </cell>
          <cell r="CC406">
            <v>0</v>
          </cell>
          <cell r="CD406">
            <v>0</v>
          </cell>
          <cell r="CE406">
            <v>176161.91981108155</v>
          </cell>
          <cell r="CG406">
            <v>71874.532701917706</v>
          </cell>
          <cell r="CH406">
            <v>25645.313695167195</v>
          </cell>
          <cell r="CI406">
            <v>2189257.3125074101</v>
          </cell>
          <cell r="CJ406">
            <v>0</v>
          </cell>
          <cell r="CK406">
            <v>0</v>
          </cell>
          <cell r="CL406">
            <v>0</v>
          </cell>
          <cell r="CM406">
            <v>2286777.1589044952</v>
          </cell>
          <cell r="CO406">
            <v>30985.815728476879</v>
          </cell>
          <cell r="CP406">
            <v>2509.8749979271779</v>
          </cell>
          <cell r="CQ406">
            <v>49.644927884569555</v>
          </cell>
          <cell r="CR406">
            <v>0</v>
          </cell>
          <cell r="CS406">
            <v>0</v>
          </cell>
          <cell r="CT406">
            <v>0</v>
          </cell>
          <cell r="CU406">
            <v>33545.335654288625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</row>
        <row r="409">
          <cell r="B409" t="str">
            <v>TOTAL O &amp; M EXPENSES</v>
          </cell>
          <cell r="C409">
            <v>1143200425.1744149</v>
          </cell>
          <cell r="E409">
            <v>131110263.68092209</v>
          </cell>
          <cell r="F409">
            <v>434809340.19551748</v>
          </cell>
          <cell r="G409">
            <v>76277008.548153847</v>
          </cell>
          <cell r="H409">
            <v>0</v>
          </cell>
          <cell r="I409">
            <v>0</v>
          </cell>
          <cell r="J409">
            <v>0</v>
          </cell>
          <cell r="K409">
            <v>642196612.42459345</v>
          </cell>
          <cell r="M409">
            <v>26941790.714197639</v>
          </cell>
          <cell r="N409">
            <v>110479951.3506318</v>
          </cell>
          <cell r="O409">
            <v>9783722.4140421581</v>
          </cell>
          <cell r="P409">
            <v>0</v>
          </cell>
          <cell r="Q409">
            <v>0</v>
          </cell>
          <cell r="R409">
            <v>0</v>
          </cell>
          <cell r="S409">
            <v>147205464.47887158</v>
          </cell>
          <cell r="U409">
            <v>25920763.833809711</v>
          </cell>
          <cell r="V409">
            <v>122862166.43802281</v>
          </cell>
          <cell r="W409">
            <v>1529521.8862323379</v>
          </cell>
          <cell r="X409">
            <v>0</v>
          </cell>
          <cell r="Y409">
            <v>0</v>
          </cell>
          <cell r="Z409">
            <v>0</v>
          </cell>
          <cell r="AA409">
            <v>150312452.15806487</v>
          </cell>
          <cell r="AC409">
            <v>12493317.132721284</v>
          </cell>
          <cell r="AD409">
            <v>79291042.551920518</v>
          </cell>
          <cell r="AE409">
            <v>770064.4691673721</v>
          </cell>
          <cell r="AF409">
            <v>0</v>
          </cell>
          <cell r="AG409">
            <v>0</v>
          </cell>
          <cell r="AH409">
            <v>0</v>
          </cell>
          <cell r="AI409">
            <v>92554424.153809175</v>
          </cell>
          <cell r="AK409">
            <v>9476837.6353419311</v>
          </cell>
          <cell r="AL409">
            <v>55166171.097446352</v>
          </cell>
          <cell r="AM409">
            <v>1881953.3460700298</v>
          </cell>
          <cell r="AN409">
            <v>0</v>
          </cell>
          <cell r="AO409">
            <v>0</v>
          </cell>
          <cell r="AP409">
            <v>0</v>
          </cell>
          <cell r="AQ409">
            <v>66524962.078858308</v>
          </cell>
          <cell r="AS409">
            <v>69092.742709297017</v>
          </cell>
          <cell r="AT409">
            <v>174193.1632267742</v>
          </cell>
          <cell r="AU409">
            <v>3818.5676997670325</v>
          </cell>
          <cell r="AV409">
            <v>0</v>
          </cell>
          <cell r="AW409">
            <v>0</v>
          </cell>
          <cell r="AX409">
            <v>0</v>
          </cell>
          <cell r="AY409">
            <v>247104.47363583825</v>
          </cell>
          <cell r="BA409">
            <v>1029831.8233209631</v>
          </cell>
          <cell r="BB409">
            <v>4807646.7808130085</v>
          </cell>
          <cell r="BC409">
            <v>394575.78606426792</v>
          </cell>
          <cell r="BD409">
            <v>0</v>
          </cell>
          <cell r="BE409">
            <v>0</v>
          </cell>
          <cell r="BF409">
            <v>0</v>
          </cell>
          <cell r="BG409">
            <v>6232054.3901982401</v>
          </cell>
          <cell r="BI409">
            <v>919122.39180780482</v>
          </cell>
          <cell r="BJ409">
            <v>378008.89858363406</v>
          </cell>
          <cell r="BK409">
            <v>158185.19843606677</v>
          </cell>
          <cell r="BL409">
            <v>0</v>
          </cell>
          <cell r="BM409">
            <v>0</v>
          </cell>
          <cell r="BN409">
            <v>0</v>
          </cell>
          <cell r="BO409">
            <v>1455316.4888275056</v>
          </cell>
          <cell r="BQ409">
            <v>2225919.0256591602</v>
          </cell>
          <cell r="BR409">
            <v>23878161.831307773</v>
          </cell>
          <cell r="BS409">
            <v>178137.06350893815</v>
          </cell>
          <cell r="BT409">
            <v>0</v>
          </cell>
          <cell r="BU409">
            <v>0</v>
          </cell>
          <cell r="BV409">
            <v>0</v>
          </cell>
          <cell r="BW409">
            <v>26282217.92047587</v>
          </cell>
          <cell r="BY409">
            <v>315325.70593671175</v>
          </cell>
          <cell r="BZ409">
            <v>2230977.3288615416</v>
          </cell>
          <cell r="CA409">
            <v>309700.80657888821</v>
          </cell>
          <cell r="CB409">
            <v>0</v>
          </cell>
          <cell r="CC409">
            <v>0</v>
          </cell>
          <cell r="CD409">
            <v>0</v>
          </cell>
          <cell r="CE409">
            <v>2856003.8413771414</v>
          </cell>
          <cell r="CG409">
            <v>398938.48466513416</v>
          </cell>
          <cell r="CH409">
            <v>2875226.7095961669</v>
          </cell>
          <cell r="CI409">
            <v>3687239.1851576129</v>
          </cell>
          <cell r="CJ409">
            <v>0</v>
          </cell>
          <cell r="CK409">
            <v>0</v>
          </cell>
          <cell r="CL409">
            <v>0</v>
          </cell>
          <cell r="CM409">
            <v>6961404.3794189133</v>
          </cell>
          <cell r="CO409">
            <v>90003.832917827589</v>
          </cell>
          <cell r="CP409">
            <v>281394.86681918701</v>
          </cell>
          <cell r="CQ409">
            <v>1009.686547328388</v>
          </cell>
          <cell r="CR409">
            <v>0</v>
          </cell>
          <cell r="CS409">
            <v>0</v>
          </cell>
          <cell r="CT409">
            <v>0</v>
          </cell>
          <cell r="CU409">
            <v>372408.38628434297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E414">
            <v>1801005.9159530671</v>
          </cell>
          <cell r="F414">
            <v>13162878.494103339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14963884.410056405</v>
          </cell>
          <cell r="M414">
            <v>415227.30338589509</v>
          </cell>
          <cell r="N414">
            <v>3344532.9739441653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3759760.2773300605</v>
          </cell>
          <cell r="U414">
            <v>444433.56486228085</v>
          </cell>
          <cell r="V414">
            <v>3719376.79079937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4163810.3556616511</v>
          </cell>
          <cell r="AC414">
            <v>233513.32926230071</v>
          </cell>
          <cell r="AD414">
            <v>2400358.6452682805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2633871.9745305814</v>
          </cell>
          <cell r="AK414">
            <v>164959.0991872419</v>
          </cell>
          <cell r="AL414">
            <v>1670032.2187515136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1834991.3179387555</v>
          </cell>
          <cell r="AS414">
            <v>5.6373625159463625</v>
          </cell>
          <cell r="AT414">
            <v>5273.3077008569189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5278.9450633728657</v>
          </cell>
          <cell r="BA414">
            <v>0</v>
          </cell>
          <cell r="BB414">
            <v>145540.73376149862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145540.73376149862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56029.630057005066</v>
          </cell>
          <cell r="BR414">
            <v>722857.84547937475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778887.47553637985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G414">
            <v>6490.0352683347173</v>
          </cell>
          <cell r="CH414">
            <v>87041.046092516888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93531.081360851604</v>
          </cell>
          <cell r="CO414">
            <v>1150.2847138828238</v>
          </cell>
          <cell r="CP414">
            <v>8518.5990695135824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9668.8837833964062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</row>
        <row r="423">
          <cell r="B423" t="str">
            <v>Sub-total</v>
          </cell>
          <cell r="C423">
            <v>28389225.455022946</v>
          </cell>
          <cell r="E423">
            <v>1801005.9159530671</v>
          </cell>
          <cell r="F423">
            <v>13162878.494103339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14963884.410056405</v>
          </cell>
          <cell r="M423">
            <v>415227.30338589509</v>
          </cell>
          <cell r="N423">
            <v>3344532.9739441653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3759760.2773300605</v>
          </cell>
          <cell r="U423">
            <v>444433.56486228085</v>
          </cell>
          <cell r="V423">
            <v>3719376.79079937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4163810.3556616511</v>
          </cell>
          <cell r="AC423">
            <v>233513.32926230071</v>
          </cell>
          <cell r="AD423">
            <v>2400358.6452682805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2633871.9745305814</v>
          </cell>
          <cell r="AK423">
            <v>164959.0991872419</v>
          </cell>
          <cell r="AL423">
            <v>1670032.2187515136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1834991.3179387555</v>
          </cell>
          <cell r="AS423">
            <v>5.6373625159463625</v>
          </cell>
          <cell r="AT423">
            <v>5273.3077008569189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5278.9450633728657</v>
          </cell>
          <cell r="BA423">
            <v>0</v>
          </cell>
          <cell r="BB423">
            <v>145540.73376149862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145540.73376149862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Q423">
            <v>56029.630057005066</v>
          </cell>
          <cell r="BR423">
            <v>722857.84547937475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778887.47553637985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G423">
            <v>6490.0352683347173</v>
          </cell>
          <cell r="CH423">
            <v>87041.046092516888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93531.081360851604</v>
          </cell>
          <cell r="CO423">
            <v>1150.2847138828238</v>
          </cell>
          <cell r="CP423">
            <v>8518.5990695135824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9668.8837833964062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</row>
        <row r="430">
          <cell r="B430" t="str">
            <v>Sub-total</v>
          </cell>
          <cell r="C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</row>
        <row r="432">
          <cell r="B432" t="str">
            <v>Production Labor Exp - Other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</row>
        <row r="436">
          <cell r="B436" t="str">
            <v>Sub-total</v>
          </cell>
          <cell r="C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</row>
        <row r="438">
          <cell r="B438" t="str">
            <v>Production Labor Exp - Other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</row>
        <row r="442">
          <cell r="B442" t="str">
            <v>Sub-total</v>
          </cell>
          <cell r="C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E445">
            <v>570081.59237965604</v>
          </cell>
          <cell r="F445">
            <v>4077809.4919022503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4647891.0842819065</v>
          </cell>
          <cell r="M445">
            <v>131434.01707732657</v>
          </cell>
          <cell r="N445">
            <v>1036123.5434361299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1167557.5605134566</v>
          </cell>
          <cell r="U445">
            <v>140678.82405015855</v>
          </cell>
          <cell r="V445">
            <v>1152248.7264679244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1292927.5505180829</v>
          </cell>
          <cell r="AC445">
            <v>73915.165635245139</v>
          </cell>
          <cell r="AD445">
            <v>743621.94196577207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817537.10760101723</v>
          </cell>
          <cell r="AK445">
            <v>52215.345385143693</v>
          </cell>
          <cell r="AL445">
            <v>517369.60395541537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569584.94934055908</v>
          </cell>
          <cell r="AS445">
            <v>1.7844231223479412</v>
          </cell>
          <cell r="AT445">
            <v>1633.6505883503114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1635.4350114726594</v>
          </cell>
          <cell r="BA445">
            <v>0</v>
          </cell>
          <cell r="BB445">
            <v>45087.963537529118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45087.963537529118</v>
          </cell>
          <cell r="BI445">
            <v>10213.806052130276</v>
          </cell>
          <cell r="BJ445">
            <v>93756.369955934584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103970.17600806485</v>
          </cell>
          <cell r="BQ445">
            <v>17735.344698430657</v>
          </cell>
          <cell r="BR445">
            <v>223938.60012551927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241673.94482394992</v>
          </cell>
          <cell r="BY445">
            <v>51140.569304868426</v>
          </cell>
          <cell r="BZ445">
            <v>553342.35937773075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604482.92868259922</v>
          </cell>
          <cell r="CG445">
            <v>2054.3239795047953</v>
          </cell>
          <cell r="CH445">
            <v>26964.98369259961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29019.307672104405</v>
          </cell>
          <cell r="CO445">
            <v>364.1054899218808</v>
          </cell>
          <cell r="CP445">
            <v>2639.0294614459617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3003.1349513678424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</row>
        <row r="456">
          <cell r="B456" t="str">
            <v>Sub-total</v>
          </cell>
          <cell r="C456">
            <v>9524371.1429421082</v>
          </cell>
          <cell r="E456">
            <v>570081.59237965604</v>
          </cell>
          <cell r="F456">
            <v>4077809.4919022503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4647891.0842819065</v>
          </cell>
          <cell r="M456">
            <v>131434.01707732657</v>
          </cell>
          <cell r="N456">
            <v>1036123.5434361299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1167557.5605134566</v>
          </cell>
          <cell r="U456">
            <v>140678.82405015855</v>
          </cell>
          <cell r="V456">
            <v>1152248.7264679244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1292927.5505180829</v>
          </cell>
          <cell r="AC456">
            <v>73915.165635245139</v>
          </cell>
          <cell r="AD456">
            <v>743621.94196577207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817537.10760101723</v>
          </cell>
          <cell r="AK456">
            <v>52215.345385143693</v>
          </cell>
          <cell r="AL456">
            <v>517369.60395541537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569584.94934055908</v>
          </cell>
          <cell r="AS456">
            <v>1.7844231223479412</v>
          </cell>
          <cell r="AT456">
            <v>1633.6505883503114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1635.4350114726594</v>
          </cell>
          <cell r="BA456">
            <v>0</v>
          </cell>
          <cell r="BB456">
            <v>45087.963537529118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45087.963537529118</v>
          </cell>
          <cell r="BI456">
            <v>10213.806052130276</v>
          </cell>
          <cell r="BJ456">
            <v>93756.369955934584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103970.17600806485</v>
          </cell>
          <cell r="BQ456">
            <v>17735.344698430657</v>
          </cell>
          <cell r="BR456">
            <v>223938.60012551927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241673.94482394992</v>
          </cell>
          <cell r="BY456">
            <v>51140.569304868426</v>
          </cell>
          <cell r="BZ456">
            <v>553342.35937773075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604482.92868259922</v>
          </cell>
          <cell r="CG456">
            <v>2054.3239795047953</v>
          </cell>
          <cell r="CH456">
            <v>26964.98369259961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29019.307672104405</v>
          </cell>
          <cell r="CO456">
            <v>364.1054899218808</v>
          </cell>
          <cell r="CP456">
            <v>2639.0294614459617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3003.1349513678424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E459">
            <v>16617631.43345652</v>
          </cell>
          <cell r="F459">
            <v>0</v>
          </cell>
          <cell r="G459">
            <v>2194428.8631098643</v>
          </cell>
          <cell r="H459">
            <v>0</v>
          </cell>
          <cell r="I459">
            <v>0</v>
          </cell>
          <cell r="J459">
            <v>0</v>
          </cell>
          <cell r="K459">
            <v>18812060.296566382</v>
          </cell>
          <cell r="M459">
            <v>3056694.6348082609</v>
          </cell>
          <cell r="N459">
            <v>0</v>
          </cell>
          <cell r="O459">
            <v>297030.46559156815</v>
          </cell>
          <cell r="P459">
            <v>0</v>
          </cell>
          <cell r="Q459">
            <v>0</v>
          </cell>
          <cell r="R459">
            <v>0</v>
          </cell>
          <cell r="S459">
            <v>3353725.100399829</v>
          </cell>
          <cell r="U459">
            <v>2584469.0087390291</v>
          </cell>
          <cell r="V459">
            <v>0</v>
          </cell>
          <cell r="W459">
            <v>78188.188719686688</v>
          </cell>
          <cell r="X459">
            <v>0</v>
          </cell>
          <cell r="Y459">
            <v>0</v>
          </cell>
          <cell r="Z459">
            <v>0</v>
          </cell>
          <cell r="AA459">
            <v>2662657.1974587156</v>
          </cell>
          <cell r="AC459">
            <v>1125184.1563919534</v>
          </cell>
          <cell r="AD459">
            <v>0</v>
          </cell>
          <cell r="AE459">
            <v>8658.0160776768607</v>
          </cell>
          <cell r="AF459">
            <v>0</v>
          </cell>
          <cell r="AG459">
            <v>0</v>
          </cell>
          <cell r="AH459">
            <v>0</v>
          </cell>
          <cell r="AI459">
            <v>1133842.1724696301</v>
          </cell>
          <cell r="AK459">
            <v>895800.89201552211</v>
          </cell>
          <cell r="AL459">
            <v>0</v>
          </cell>
          <cell r="AM459">
            <v>103333.10155424484</v>
          </cell>
          <cell r="AN459">
            <v>0</v>
          </cell>
          <cell r="AO459">
            <v>0</v>
          </cell>
          <cell r="AP459">
            <v>0</v>
          </cell>
          <cell r="AQ459">
            <v>999133.99356976699</v>
          </cell>
          <cell r="AS459">
            <v>11058.579183856033</v>
          </cell>
          <cell r="AT459">
            <v>0</v>
          </cell>
          <cell r="AU459">
            <v>335.03847358489617</v>
          </cell>
          <cell r="AV459">
            <v>0</v>
          </cell>
          <cell r="AW459">
            <v>0</v>
          </cell>
          <cell r="AX459">
            <v>0</v>
          </cell>
          <cell r="AY459">
            <v>11393.617657440929</v>
          </cell>
          <cell r="BA459">
            <v>213764.94433415626</v>
          </cell>
          <cell r="BB459">
            <v>0</v>
          </cell>
          <cell r="BC459">
            <v>33395.366164780819</v>
          </cell>
          <cell r="BD459">
            <v>0</v>
          </cell>
          <cell r="BE459">
            <v>0</v>
          </cell>
          <cell r="BF459">
            <v>0</v>
          </cell>
          <cell r="BG459">
            <v>247160.31049893709</v>
          </cell>
          <cell r="BI459">
            <v>333427.8625062193</v>
          </cell>
          <cell r="BJ459">
            <v>0</v>
          </cell>
          <cell r="BK459">
            <v>6754.2613437380805</v>
          </cell>
          <cell r="BL459">
            <v>0</v>
          </cell>
          <cell r="BM459">
            <v>0</v>
          </cell>
          <cell r="BN459">
            <v>0</v>
          </cell>
          <cell r="BO459">
            <v>340182.12384995737</v>
          </cell>
          <cell r="BQ459">
            <v>125450.12217456152</v>
          </cell>
          <cell r="BR459">
            <v>0</v>
          </cell>
          <cell r="BS459">
            <v>4194.3802046889132</v>
          </cell>
          <cell r="BT459">
            <v>0</v>
          </cell>
          <cell r="BU459">
            <v>0</v>
          </cell>
          <cell r="BV459">
            <v>0</v>
          </cell>
          <cell r="BW459">
            <v>129644.50237925044</v>
          </cell>
          <cell r="BY459">
            <v>38039.822409882909</v>
          </cell>
          <cell r="BZ459">
            <v>0</v>
          </cell>
          <cell r="CA459">
            <v>6752.9159772209632</v>
          </cell>
          <cell r="CB459">
            <v>0</v>
          </cell>
          <cell r="CC459">
            <v>0</v>
          </cell>
          <cell r="CD459">
            <v>0</v>
          </cell>
          <cell r="CE459">
            <v>44792.738387103869</v>
          </cell>
          <cell r="CG459">
            <v>152964.40456601416</v>
          </cell>
          <cell r="CH459">
            <v>0</v>
          </cell>
          <cell r="CI459">
            <v>396299.27788093337</v>
          </cell>
          <cell r="CJ459">
            <v>0</v>
          </cell>
          <cell r="CK459">
            <v>0</v>
          </cell>
          <cell r="CL459">
            <v>0</v>
          </cell>
          <cell r="CM459">
            <v>549263.68244694755</v>
          </cell>
          <cell r="CO459">
            <v>8606.4168765664272</v>
          </cell>
          <cell r="CP459">
            <v>0</v>
          </cell>
          <cell r="CQ459">
            <v>75.294218216161468</v>
          </cell>
          <cell r="CR459">
            <v>0</v>
          </cell>
          <cell r="CS459">
            <v>0</v>
          </cell>
          <cell r="CT459">
            <v>0</v>
          </cell>
          <cell r="CU459">
            <v>8681.7110947825895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</row>
        <row r="469">
          <cell r="B469" t="str">
            <v>Sub-total</v>
          </cell>
          <cell r="C469">
            <v>28292537.446778752</v>
          </cell>
          <cell r="E469">
            <v>16617631.43345652</v>
          </cell>
          <cell r="F469">
            <v>0</v>
          </cell>
          <cell r="G469">
            <v>2194428.8631098643</v>
          </cell>
          <cell r="H469">
            <v>0</v>
          </cell>
          <cell r="I469">
            <v>0</v>
          </cell>
          <cell r="J469">
            <v>0</v>
          </cell>
          <cell r="K469">
            <v>18812060.296566382</v>
          </cell>
          <cell r="M469">
            <v>3056694.6348082609</v>
          </cell>
          <cell r="N469">
            <v>0</v>
          </cell>
          <cell r="O469">
            <v>297030.46559156815</v>
          </cell>
          <cell r="P469">
            <v>0</v>
          </cell>
          <cell r="Q469">
            <v>0</v>
          </cell>
          <cell r="R469">
            <v>0</v>
          </cell>
          <cell r="S469">
            <v>3353725.100399829</v>
          </cell>
          <cell r="U469">
            <v>2584469.0087390291</v>
          </cell>
          <cell r="V469">
            <v>0</v>
          </cell>
          <cell r="W469">
            <v>78188.188719686688</v>
          </cell>
          <cell r="X469">
            <v>0</v>
          </cell>
          <cell r="Y469">
            <v>0</v>
          </cell>
          <cell r="Z469">
            <v>0</v>
          </cell>
          <cell r="AA469">
            <v>2662657.1974587156</v>
          </cell>
          <cell r="AC469">
            <v>1125184.1563919534</v>
          </cell>
          <cell r="AD469">
            <v>0</v>
          </cell>
          <cell r="AE469">
            <v>8658.0160776768607</v>
          </cell>
          <cell r="AF469">
            <v>0</v>
          </cell>
          <cell r="AG469">
            <v>0</v>
          </cell>
          <cell r="AH469">
            <v>0</v>
          </cell>
          <cell r="AI469">
            <v>1133842.1724696301</v>
          </cell>
          <cell r="AK469">
            <v>895800.89201552211</v>
          </cell>
          <cell r="AL469">
            <v>0</v>
          </cell>
          <cell r="AM469">
            <v>103333.10155424484</v>
          </cell>
          <cell r="AN469">
            <v>0</v>
          </cell>
          <cell r="AO469">
            <v>0</v>
          </cell>
          <cell r="AP469">
            <v>0</v>
          </cell>
          <cell r="AQ469">
            <v>999133.99356976699</v>
          </cell>
          <cell r="AS469">
            <v>11058.579183856033</v>
          </cell>
          <cell r="AT469">
            <v>0</v>
          </cell>
          <cell r="AU469">
            <v>335.03847358489617</v>
          </cell>
          <cell r="AV469">
            <v>0</v>
          </cell>
          <cell r="AW469">
            <v>0</v>
          </cell>
          <cell r="AX469">
            <v>0</v>
          </cell>
          <cell r="AY469">
            <v>11393.617657440929</v>
          </cell>
          <cell r="BA469">
            <v>213764.94433415626</v>
          </cell>
          <cell r="BB469">
            <v>0</v>
          </cell>
          <cell r="BC469">
            <v>33395.366164780819</v>
          </cell>
          <cell r="BD469">
            <v>0</v>
          </cell>
          <cell r="BE469">
            <v>0</v>
          </cell>
          <cell r="BF469">
            <v>0</v>
          </cell>
          <cell r="BG469">
            <v>247160.31049893709</v>
          </cell>
          <cell r="BI469">
            <v>333427.8625062193</v>
          </cell>
          <cell r="BJ469">
            <v>0</v>
          </cell>
          <cell r="BK469">
            <v>6754.2613437380805</v>
          </cell>
          <cell r="BL469">
            <v>0</v>
          </cell>
          <cell r="BM469">
            <v>0</v>
          </cell>
          <cell r="BN469">
            <v>0</v>
          </cell>
          <cell r="BO469">
            <v>340182.12384995737</v>
          </cell>
          <cell r="BQ469">
            <v>125450.12217456152</v>
          </cell>
          <cell r="BR469">
            <v>0</v>
          </cell>
          <cell r="BS469">
            <v>4194.3802046889132</v>
          </cell>
          <cell r="BT469">
            <v>0</v>
          </cell>
          <cell r="BU469">
            <v>0</v>
          </cell>
          <cell r="BV469">
            <v>0</v>
          </cell>
          <cell r="BW469">
            <v>129644.50237925044</v>
          </cell>
          <cell r="BY469">
            <v>38039.822409882909</v>
          </cell>
          <cell r="BZ469">
            <v>0</v>
          </cell>
          <cell r="CA469">
            <v>6752.9159772209632</v>
          </cell>
          <cell r="CB469">
            <v>0</v>
          </cell>
          <cell r="CC469">
            <v>0</v>
          </cell>
          <cell r="CD469">
            <v>0</v>
          </cell>
          <cell r="CE469">
            <v>44792.738387103869</v>
          </cell>
          <cell r="CG469">
            <v>152964.40456601416</v>
          </cell>
          <cell r="CH469">
            <v>0</v>
          </cell>
          <cell r="CI469">
            <v>396299.27788093337</v>
          </cell>
          <cell r="CJ469">
            <v>0</v>
          </cell>
          <cell r="CK469">
            <v>0</v>
          </cell>
          <cell r="CL469">
            <v>0</v>
          </cell>
          <cell r="CM469">
            <v>549263.68244694755</v>
          </cell>
          <cell r="CO469">
            <v>8606.4168765664272</v>
          </cell>
          <cell r="CP469">
            <v>0</v>
          </cell>
          <cell r="CQ469">
            <v>75.294218216161468</v>
          </cell>
          <cell r="CR469">
            <v>0</v>
          </cell>
          <cell r="CS469">
            <v>0</v>
          </cell>
          <cell r="CT469">
            <v>0</v>
          </cell>
          <cell r="CU469">
            <v>8681.7110947825895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E472">
            <v>0</v>
          </cell>
          <cell r="F472">
            <v>0</v>
          </cell>
          <cell r="G472">
            <v>9572809.3555943444</v>
          </cell>
          <cell r="H472">
            <v>0</v>
          </cell>
          <cell r="I472">
            <v>0</v>
          </cell>
          <cell r="J472">
            <v>0</v>
          </cell>
          <cell r="K472">
            <v>9572809.3555943444</v>
          </cell>
          <cell r="M472">
            <v>0</v>
          </cell>
          <cell r="N472">
            <v>0</v>
          </cell>
          <cell r="O472">
            <v>1002769.3972109642</v>
          </cell>
          <cell r="P472">
            <v>0</v>
          </cell>
          <cell r="Q472">
            <v>0</v>
          </cell>
          <cell r="R472">
            <v>0</v>
          </cell>
          <cell r="S472">
            <v>1002769.3972109642</v>
          </cell>
          <cell r="U472">
            <v>0</v>
          </cell>
          <cell r="V472">
            <v>0</v>
          </cell>
          <cell r="W472">
            <v>100891.00110746251</v>
          </cell>
          <cell r="X472">
            <v>0</v>
          </cell>
          <cell r="Y472">
            <v>0</v>
          </cell>
          <cell r="Z472">
            <v>0</v>
          </cell>
          <cell r="AA472">
            <v>100891.00110746251</v>
          </cell>
          <cell r="AC472">
            <v>0</v>
          </cell>
          <cell r="AD472">
            <v>0</v>
          </cell>
          <cell r="AE472">
            <v>107054.81822825936</v>
          </cell>
          <cell r="AF472">
            <v>0</v>
          </cell>
          <cell r="AG472">
            <v>0</v>
          </cell>
          <cell r="AH472">
            <v>0</v>
          </cell>
          <cell r="AI472">
            <v>107054.81822825936</v>
          </cell>
          <cell r="AK472">
            <v>0</v>
          </cell>
          <cell r="AL472">
            <v>0</v>
          </cell>
          <cell r="AM472">
            <v>115711.15618826135</v>
          </cell>
          <cell r="AN472">
            <v>0</v>
          </cell>
          <cell r="AO472">
            <v>0</v>
          </cell>
          <cell r="AP472">
            <v>0</v>
          </cell>
          <cell r="AQ472">
            <v>115711.15618826135</v>
          </cell>
          <cell r="AS472">
            <v>0</v>
          </cell>
          <cell r="AT472">
            <v>0</v>
          </cell>
          <cell r="AU472">
            <v>9.7679277053206945</v>
          </cell>
          <cell r="AV472">
            <v>0</v>
          </cell>
          <cell r="AW472">
            <v>0</v>
          </cell>
          <cell r="AX472">
            <v>0</v>
          </cell>
          <cell r="AY472">
            <v>9.7679277053206945</v>
          </cell>
          <cell r="BA472">
            <v>0</v>
          </cell>
          <cell r="BB472">
            <v>0</v>
          </cell>
          <cell r="BC472">
            <v>3238.5780321294887</v>
          </cell>
          <cell r="BD472">
            <v>0</v>
          </cell>
          <cell r="BE472">
            <v>0</v>
          </cell>
          <cell r="BF472">
            <v>0</v>
          </cell>
          <cell r="BG472">
            <v>3238.5780321294887</v>
          </cell>
          <cell r="BI472">
            <v>0</v>
          </cell>
          <cell r="BJ472">
            <v>0</v>
          </cell>
          <cell r="BK472">
            <v>13140.966580869259</v>
          </cell>
          <cell r="BL472">
            <v>0</v>
          </cell>
          <cell r="BM472">
            <v>0</v>
          </cell>
          <cell r="BN472">
            <v>0</v>
          </cell>
          <cell r="BO472">
            <v>13140.966580869259</v>
          </cell>
          <cell r="BQ472">
            <v>0</v>
          </cell>
          <cell r="BR472">
            <v>0</v>
          </cell>
          <cell r="BS472">
            <v>20961.424315093169</v>
          </cell>
          <cell r="BT472">
            <v>0</v>
          </cell>
          <cell r="BU472">
            <v>0</v>
          </cell>
          <cell r="BV472">
            <v>0</v>
          </cell>
          <cell r="BW472">
            <v>20961.424315093169</v>
          </cell>
          <cell r="BY472">
            <v>0</v>
          </cell>
          <cell r="BZ472">
            <v>0</v>
          </cell>
          <cell r="CA472">
            <v>37427.877661926628</v>
          </cell>
          <cell r="CB472">
            <v>0</v>
          </cell>
          <cell r="CC472">
            <v>0</v>
          </cell>
          <cell r="CD472">
            <v>0</v>
          </cell>
          <cell r="CE472">
            <v>37427.877661926628</v>
          </cell>
          <cell r="CG472">
            <v>0</v>
          </cell>
          <cell r="CH472">
            <v>0</v>
          </cell>
          <cell r="CI472">
            <v>31538.431796987192</v>
          </cell>
          <cell r="CJ472">
            <v>0</v>
          </cell>
          <cell r="CK472">
            <v>0</v>
          </cell>
          <cell r="CL472">
            <v>0</v>
          </cell>
          <cell r="CM472">
            <v>31538.431796987192</v>
          </cell>
          <cell r="CO472">
            <v>0</v>
          </cell>
          <cell r="CP472">
            <v>0</v>
          </cell>
          <cell r="CQ472">
            <v>20.706484432343885</v>
          </cell>
          <cell r="CR472">
            <v>0</v>
          </cell>
          <cell r="CS472">
            <v>0</v>
          </cell>
          <cell r="CT472">
            <v>0</v>
          </cell>
          <cell r="CU472">
            <v>20.706484432343885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</row>
        <row r="479">
          <cell r="B479" t="str">
            <v>Sub-total</v>
          </cell>
          <cell r="C479">
            <v>11005573.481128439</v>
          </cell>
          <cell r="E479">
            <v>0</v>
          </cell>
          <cell r="F479">
            <v>0</v>
          </cell>
          <cell r="G479">
            <v>9572809.3555943444</v>
          </cell>
          <cell r="H479">
            <v>0</v>
          </cell>
          <cell r="I479">
            <v>0</v>
          </cell>
          <cell r="J479">
            <v>0</v>
          </cell>
          <cell r="K479">
            <v>9572809.3555943444</v>
          </cell>
          <cell r="M479">
            <v>0</v>
          </cell>
          <cell r="N479">
            <v>0</v>
          </cell>
          <cell r="O479">
            <v>1002769.3972109642</v>
          </cell>
          <cell r="P479">
            <v>0</v>
          </cell>
          <cell r="Q479">
            <v>0</v>
          </cell>
          <cell r="R479">
            <v>0</v>
          </cell>
          <cell r="S479">
            <v>1002769.3972109642</v>
          </cell>
          <cell r="U479">
            <v>0</v>
          </cell>
          <cell r="V479">
            <v>0</v>
          </cell>
          <cell r="W479">
            <v>100891.00110746251</v>
          </cell>
          <cell r="X479">
            <v>0</v>
          </cell>
          <cell r="Y479">
            <v>0</v>
          </cell>
          <cell r="Z479">
            <v>0</v>
          </cell>
          <cell r="AA479">
            <v>100891.00110746251</v>
          </cell>
          <cell r="AC479">
            <v>0</v>
          </cell>
          <cell r="AD479">
            <v>0</v>
          </cell>
          <cell r="AE479">
            <v>107054.81822825936</v>
          </cell>
          <cell r="AF479">
            <v>0</v>
          </cell>
          <cell r="AG479">
            <v>0</v>
          </cell>
          <cell r="AH479">
            <v>0</v>
          </cell>
          <cell r="AI479">
            <v>107054.81822825936</v>
          </cell>
          <cell r="AK479">
            <v>0</v>
          </cell>
          <cell r="AL479">
            <v>0</v>
          </cell>
          <cell r="AM479">
            <v>115711.15618826135</v>
          </cell>
          <cell r="AN479">
            <v>0</v>
          </cell>
          <cell r="AO479">
            <v>0</v>
          </cell>
          <cell r="AP479">
            <v>0</v>
          </cell>
          <cell r="AQ479">
            <v>115711.15618826135</v>
          </cell>
          <cell r="AS479">
            <v>0</v>
          </cell>
          <cell r="AT479">
            <v>0</v>
          </cell>
          <cell r="AU479">
            <v>9.7679277053206945</v>
          </cell>
          <cell r="AV479">
            <v>0</v>
          </cell>
          <cell r="AW479">
            <v>0</v>
          </cell>
          <cell r="AX479">
            <v>0</v>
          </cell>
          <cell r="AY479">
            <v>9.7679277053206945</v>
          </cell>
          <cell r="BA479">
            <v>0</v>
          </cell>
          <cell r="BB479">
            <v>0</v>
          </cell>
          <cell r="BC479">
            <v>3238.5780321294887</v>
          </cell>
          <cell r="BD479">
            <v>0</v>
          </cell>
          <cell r="BE479">
            <v>0</v>
          </cell>
          <cell r="BF479">
            <v>0</v>
          </cell>
          <cell r="BG479">
            <v>3238.5780321294887</v>
          </cell>
          <cell r="BI479">
            <v>0</v>
          </cell>
          <cell r="BJ479">
            <v>0</v>
          </cell>
          <cell r="BK479">
            <v>13140.966580869259</v>
          </cell>
          <cell r="BL479">
            <v>0</v>
          </cell>
          <cell r="BM479">
            <v>0</v>
          </cell>
          <cell r="BN479">
            <v>0</v>
          </cell>
          <cell r="BO479">
            <v>13140.966580869259</v>
          </cell>
          <cell r="BQ479">
            <v>0</v>
          </cell>
          <cell r="BR479">
            <v>0</v>
          </cell>
          <cell r="BS479">
            <v>20961.424315093169</v>
          </cell>
          <cell r="BT479">
            <v>0</v>
          </cell>
          <cell r="BU479">
            <v>0</v>
          </cell>
          <cell r="BV479">
            <v>0</v>
          </cell>
          <cell r="BW479">
            <v>20961.424315093169</v>
          </cell>
          <cell r="BY479">
            <v>0</v>
          </cell>
          <cell r="BZ479">
            <v>0</v>
          </cell>
          <cell r="CA479">
            <v>37427.877661926628</v>
          </cell>
          <cell r="CB479">
            <v>0</v>
          </cell>
          <cell r="CC479">
            <v>0</v>
          </cell>
          <cell r="CD479">
            <v>0</v>
          </cell>
          <cell r="CE479">
            <v>37427.877661926628</v>
          </cell>
          <cell r="CG479">
            <v>0</v>
          </cell>
          <cell r="CH479">
            <v>0</v>
          </cell>
          <cell r="CI479">
            <v>31538.431796987192</v>
          </cell>
          <cell r="CJ479">
            <v>0</v>
          </cell>
          <cell r="CK479">
            <v>0</v>
          </cell>
          <cell r="CL479">
            <v>0</v>
          </cell>
          <cell r="CM479">
            <v>31538.431796987192</v>
          </cell>
          <cell r="CO479">
            <v>0</v>
          </cell>
          <cell r="CP479">
            <v>0</v>
          </cell>
          <cell r="CQ479">
            <v>20.706484432343885</v>
          </cell>
          <cell r="CR479">
            <v>0</v>
          </cell>
          <cell r="CS479">
            <v>0</v>
          </cell>
          <cell r="CT479">
            <v>0</v>
          </cell>
          <cell r="CU479">
            <v>20.706484432343885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E482">
            <v>0</v>
          </cell>
          <cell r="F482">
            <v>0</v>
          </cell>
          <cell r="G482">
            <v>1209631.7695763246</v>
          </cell>
          <cell r="H482">
            <v>0</v>
          </cell>
          <cell r="I482">
            <v>0</v>
          </cell>
          <cell r="J482">
            <v>0</v>
          </cell>
          <cell r="K482">
            <v>1209631.7695763246</v>
          </cell>
          <cell r="M482">
            <v>0</v>
          </cell>
          <cell r="N482">
            <v>0</v>
          </cell>
          <cell r="O482">
            <v>145550.04880101755</v>
          </cell>
          <cell r="P482">
            <v>0</v>
          </cell>
          <cell r="Q482">
            <v>0</v>
          </cell>
          <cell r="R482">
            <v>0</v>
          </cell>
          <cell r="S482">
            <v>145550.04880101755</v>
          </cell>
          <cell r="U482">
            <v>0</v>
          </cell>
          <cell r="V482">
            <v>0</v>
          </cell>
          <cell r="W482">
            <v>9772.1228836946921</v>
          </cell>
          <cell r="X482">
            <v>0</v>
          </cell>
          <cell r="Y482">
            <v>0</v>
          </cell>
          <cell r="Z482">
            <v>0</v>
          </cell>
          <cell r="AA482">
            <v>9772.1228836946921</v>
          </cell>
          <cell r="AC482">
            <v>0</v>
          </cell>
          <cell r="AD482">
            <v>0</v>
          </cell>
          <cell r="AE482">
            <v>1007.8549078969783</v>
          </cell>
          <cell r="AF482">
            <v>0</v>
          </cell>
          <cell r="AG482">
            <v>0</v>
          </cell>
          <cell r="AH482">
            <v>0</v>
          </cell>
          <cell r="AI482">
            <v>1007.8549078969783</v>
          </cell>
          <cell r="AK482">
            <v>0</v>
          </cell>
          <cell r="AL482">
            <v>0</v>
          </cell>
          <cell r="AM482">
            <v>582.92795741784857</v>
          </cell>
          <cell r="AN482">
            <v>0</v>
          </cell>
          <cell r="AO482">
            <v>0</v>
          </cell>
          <cell r="AP482">
            <v>0</v>
          </cell>
          <cell r="AQ482">
            <v>582.92795741784857</v>
          </cell>
          <cell r="AS482">
            <v>0</v>
          </cell>
          <cell r="AT482">
            <v>0</v>
          </cell>
          <cell r="AU482">
            <v>2.3939546505866467</v>
          </cell>
          <cell r="AV482">
            <v>0</v>
          </cell>
          <cell r="AW482">
            <v>0</v>
          </cell>
          <cell r="AX482">
            <v>0</v>
          </cell>
          <cell r="AY482">
            <v>2.3939546505866467</v>
          </cell>
          <cell r="BA482">
            <v>0</v>
          </cell>
          <cell r="BB482">
            <v>0</v>
          </cell>
          <cell r="BC482">
            <v>185.53148542046515</v>
          </cell>
          <cell r="BD482">
            <v>0</v>
          </cell>
          <cell r="BE482">
            <v>0</v>
          </cell>
          <cell r="BF482">
            <v>0</v>
          </cell>
          <cell r="BG482">
            <v>185.53148542046515</v>
          </cell>
          <cell r="BI482">
            <v>0</v>
          </cell>
          <cell r="BJ482">
            <v>0</v>
          </cell>
          <cell r="BK482">
            <v>111.31889125227907</v>
          </cell>
          <cell r="BL482">
            <v>0</v>
          </cell>
          <cell r="BM482">
            <v>0</v>
          </cell>
          <cell r="BN482">
            <v>0</v>
          </cell>
          <cell r="BO482">
            <v>111.31889125227907</v>
          </cell>
          <cell r="BQ482">
            <v>0</v>
          </cell>
          <cell r="BR482">
            <v>0</v>
          </cell>
          <cell r="BS482">
            <v>29.924433132333085</v>
          </cell>
          <cell r="BT482">
            <v>0</v>
          </cell>
          <cell r="BU482">
            <v>0</v>
          </cell>
          <cell r="BV482">
            <v>0</v>
          </cell>
          <cell r="BW482">
            <v>29.924433132333085</v>
          </cell>
          <cell r="BY482">
            <v>0</v>
          </cell>
          <cell r="BZ482">
            <v>0</v>
          </cell>
          <cell r="CA482">
            <v>19.151637204693174</v>
          </cell>
          <cell r="CB482">
            <v>0</v>
          </cell>
          <cell r="CC482">
            <v>0</v>
          </cell>
          <cell r="CD482">
            <v>0</v>
          </cell>
          <cell r="CE482">
            <v>19.151637204693174</v>
          </cell>
          <cell r="CG482">
            <v>0</v>
          </cell>
          <cell r="CH482">
            <v>0</v>
          </cell>
          <cell r="CI482">
            <v>9371.1354797214281</v>
          </cell>
          <cell r="CJ482">
            <v>0</v>
          </cell>
          <cell r="CK482">
            <v>0</v>
          </cell>
          <cell r="CL482">
            <v>0</v>
          </cell>
          <cell r="CM482">
            <v>9371.1354797214281</v>
          </cell>
          <cell r="CO482">
            <v>0</v>
          </cell>
          <cell r="CP482">
            <v>0</v>
          </cell>
          <cell r="CQ482">
            <v>9.5758186023465868</v>
          </cell>
          <cell r="CR482">
            <v>0</v>
          </cell>
          <cell r="CS482">
            <v>0</v>
          </cell>
          <cell r="CT482">
            <v>0</v>
          </cell>
          <cell r="CU482">
            <v>9.5758186023465868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</row>
        <row r="487">
          <cell r="B487" t="str">
            <v>Sub-total</v>
          </cell>
          <cell r="C487">
            <v>1376273.7558263356</v>
          </cell>
          <cell r="E487">
            <v>0</v>
          </cell>
          <cell r="F487">
            <v>0</v>
          </cell>
          <cell r="G487">
            <v>1209631.7695763246</v>
          </cell>
          <cell r="H487">
            <v>0</v>
          </cell>
          <cell r="I487">
            <v>0</v>
          </cell>
          <cell r="J487">
            <v>0</v>
          </cell>
          <cell r="K487">
            <v>1209631.7695763246</v>
          </cell>
          <cell r="M487">
            <v>0</v>
          </cell>
          <cell r="N487">
            <v>0</v>
          </cell>
          <cell r="O487">
            <v>145550.04880101755</v>
          </cell>
          <cell r="P487">
            <v>0</v>
          </cell>
          <cell r="Q487">
            <v>0</v>
          </cell>
          <cell r="R487">
            <v>0</v>
          </cell>
          <cell r="S487">
            <v>145550.04880101755</v>
          </cell>
          <cell r="U487">
            <v>0</v>
          </cell>
          <cell r="V487">
            <v>0</v>
          </cell>
          <cell r="W487">
            <v>9772.1228836946921</v>
          </cell>
          <cell r="X487">
            <v>0</v>
          </cell>
          <cell r="Y487">
            <v>0</v>
          </cell>
          <cell r="Z487">
            <v>0</v>
          </cell>
          <cell r="AA487">
            <v>9772.1228836946921</v>
          </cell>
          <cell r="AC487">
            <v>0</v>
          </cell>
          <cell r="AD487">
            <v>0</v>
          </cell>
          <cell r="AE487">
            <v>1007.8549078969783</v>
          </cell>
          <cell r="AF487">
            <v>0</v>
          </cell>
          <cell r="AG487">
            <v>0</v>
          </cell>
          <cell r="AH487">
            <v>0</v>
          </cell>
          <cell r="AI487">
            <v>1007.8549078969783</v>
          </cell>
          <cell r="AK487">
            <v>0</v>
          </cell>
          <cell r="AL487">
            <v>0</v>
          </cell>
          <cell r="AM487">
            <v>582.92795741784857</v>
          </cell>
          <cell r="AN487">
            <v>0</v>
          </cell>
          <cell r="AO487">
            <v>0</v>
          </cell>
          <cell r="AP487">
            <v>0</v>
          </cell>
          <cell r="AQ487">
            <v>582.92795741784857</v>
          </cell>
          <cell r="AS487">
            <v>0</v>
          </cell>
          <cell r="AT487">
            <v>0</v>
          </cell>
          <cell r="AU487">
            <v>2.3939546505866467</v>
          </cell>
          <cell r="AV487">
            <v>0</v>
          </cell>
          <cell r="AW487">
            <v>0</v>
          </cell>
          <cell r="AX487">
            <v>0</v>
          </cell>
          <cell r="AY487">
            <v>2.3939546505866467</v>
          </cell>
          <cell r="BA487">
            <v>0</v>
          </cell>
          <cell r="BB487">
            <v>0</v>
          </cell>
          <cell r="BC487">
            <v>185.53148542046515</v>
          </cell>
          <cell r="BD487">
            <v>0</v>
          </cell>
          <cell r="BE487">
            <v>0</v>
          </cell>
          <cell r="BF487">
            <v>0</v>
          </cell>
          <cell r="BG487">
            <v>185.53148542046515</v>
          </cell>
          <cell r="BI487">
            <v>0</v>
          </cell>
          <cell r="BJ487">
            <v>0</v>
          </cell>
          <cell r="BK487">
            <v>111.31889125227907</v>
          </cell>
          <cell r="BL487">
            <v>0</v>
          </cell>
          <cell r="BM487">
            <v>0</v>
          </cell>
          <cell r="BN487">
            <v>0</v>
          </cell>
          <cell r="BO487">
            <v>111.31889125227907</v>
          </cell>
          <cell r="BQ487">
            <v>0</v>
          </cell>
          <cell r="BR487">
            <v>0</v>
          </cell>
          <cell r="BS487">
            <v>29.924433132333085</v>
          </cell>
          <cell r="BT487">
            <v>0</v>
          </cell>
          <cell r="BU487">
            <v>0</v>
          </cell>
          <cell r="BV487">
            <v>0</v>
          </cell>
          <cell r="BW487">
            <v>29.924433132333085</v>
          </cell>
          <cell r="BY487">
            <v>0</v>
          </cell>
          <cell r="BZ487">
            <v>0</v>
          </cell>
          <cell r="CA487">
            <v>19.151637204693174</v>
          </cell>
          <cell r="CB487">
            <v>0</v>
          </cell>
          <cell r="CC487">
            <v>0</v>
          </cell>
          <cell r="CD487">
            <v>0</v>
          </cell>
          <cell r="CE487">
            <v>19.151637204693174</v>
          </cell>
          <cell r="CG487">
            <v>0</v>
          </cell>
          <cell r="CH487">
            <v>0</v>
          </cell>
          <cell r="CI487">
            <v>9371.1354797214281</v>
          </cell>
          <cell r="CJ487">
            <v>0</v>
          </cell>
          <cell r="CK487">
            <v>0</v>
          </cell>
          <cell r="CL487">
            <v>0</v>
          </cell>
          <cell r="CM487">
            <v>9371.1354797214281</v>
          </cell>
          <cell r="CO487">
            <v>0</v>
          </cell>
          <cell r="CP487">
            <v>0</v>
          </cell>
          <cell r="CQ487">
            <v>9.5758186023465868</v>
          </cell>
          <cell r="CR487">
            <v>0</v>
          </cell>
          <cell r="CS487">
            <v>0</v>
          </cell>
          <cell r="CT487">
            <v>0</v>
          </cell>
          <cell r="CU487">
            <v>9.5758186023465868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</row>
        <row r="489">
          <cell r="B489" t="str">
            <v>TOTAL LABOR OPERATING EXPENSES</v>
          </cell>
          <cell r="C489">
            <v>78587981.281698585</v>
          </cell>
          <cell r="E489">
            <v>18988718.941789243</v>
          </cell>
          <cell r="F489">
            <v>17240687.986005589</v>
          </cell>
          <cell r="G489">
            <v>12976869.988280533</v>
          </cell>
          <cell r="H489">
            <v>0</v>
          </cell>
          <cell r="I489">
            <v>0</v>
          </cell>
          <cell r="J489">
            <v>0</v>
          </cell>
          <cell r="K489">
            <v>49206276.916075364</v>
          </cell>
          <cell r="M489">
            <v>3603355.9552714825</v>
          </cell>
          <cell r="N489">
            <v>4380656.5173802953</v>
          </cell>
          <cell r="O489">
            <v>1445349.91160355</v>
          </cell>
          <cell r="P489">
            <v>0</v>
          </cell>
          <cell r="Q489">
            <v>0</v>
          </cell>
          <cell r="R489">
            <v>0</v>
          </cell>
          <cell r="S489">
            <v>9429362.3842553273</v>
          </cell>
          <cell r="U489">
            <v>3169581.3976514684</v>
          </cell>
          <cell r="V489">
            <v>4871625.5172672942</v>
          </cell>
          <cell r="W489">
            <v>188851.31271084389</v>
          </cell>
          <cell r="X489">
            <v>0</v>
          </cell>
          <cell r="Y489">
            <v>0</v>
          </cell>
          <cell r="Z489">
            <v>0</v>
          </cell>
          <cell r="AA489">
            <v>8230058.2276296066</v>
          </cell>
          <cell r="AC489">
            <v>1432612.6512894991</v>
          </cell>
          <cell r="AD489">
            <v>3143980.5872340528</v>
          </cell>
          <cell r="AE489">
            <v>116720.68921383322</v>
          </cell>
          <cell r="AF489">
            <v>0</v>
          </cell>
          <cell r="AG489">
            <v>0</v>
          </cell>
          <cell r="AH489">
            <v>0</v>
          </cell>
          <cell r="AI489">
            <v>4693313.927737385</v>
          </cell>
          <cell r="AK489">
            <v>1112975.3365879077</v>
          </cell>
          <cell r="AL489">
            <v>2187401.8227069289</v>
          </cell>
          <cell r="AM489">
            <v>219627.18569992401</v>
          </cell>
          <cell r="AN489">
            <v>0</v>
          </cell>
          <cell r="AO489">
            <v>0</v>
          </cell>
          <cell r="AP489">
            <v>0</v>
          </cell>
          <cell r="AQ489">
            <v>3520004.3449947606</v>
          </cell>
          <cell r="AS489">
            <v>11066.000969494326</v>
          </cell>
          <cell r="AT489">
            <v>6906.9582892072294</v>
          </cell>
          <cell r="AU489">
            <v>347.20035594080349</v>
          </cell>
          <cell r="AV489">
            <v>0</v>
          </cell>
          <cell r="AW489">
            <v>0</v>
          </cell>
          <cell r="AX489">
            <v>0</v>
          </cell>
          <cell r="AY489">
            <v>18320.159614642358</v>
          </cell>
          <cell r="BA489">
            <v>213764.94433415626</v>
          </cell>
          <cell r="BB489">
            <v>190628.69729902773</v>
          </cell>
          <cell r="BC489">
            <v>36819.475682330769</v>
          </cell>
          <cell r="BD489">
            <v>0</v>
          </cell>
          <cell r="BE489">
            <v>0</v>
          </cell>
          <cell r="BF489">
            <v>0</v>
          </cell>
          <cell r="BG489">
            <v>441213.11731551477</v>
          </cell>
          <cell r="BI489">
            <v>343641.6685583496</v>
          </cell>
          <cell r="BJ489">
            <v>93756.369955934584</v>
          </cell>
          <cell r="BK489">
            <v>20006.546815859616</v>
          </cell>
          <cell r="BL489">
            <v>0</v>
          </cell>
          <cell r="BM489">
            <v>0</v>
          </cell>
          <cell r="BN489">
            <v>0</v>
          </cell>
          <cell r="BO489">
            <v>457404.5853301438</v>
          </cell>
          <cell r="BQ489">
            <v>199215.09692999726</v>
          </cell>
          <cell r="BR489">
            <v>946796.44560489408</v>
          </cell>
          <cell r="BS489">
            <v>25185.728952914411</v>
          </cell>
          <cell r="BT489">
            <v>0</v>
          </cell>
          <cell r="BU489">
            <v>0</v>
          </cell>
          <cell r="BV489">
            <v>0</v>
          </cell>
          <cell r="BW489">
            <v>1171197.2714878058</v>
          </cell>
          <cell r="BY489">
            <v>89180.391714751342</v>
          </cell>
          <cell r="BZ489">
            <v>553342.35937773075</v>
          </cell>
          <cell r="CA489">
            <v>44199.945276352286</v>
          </cell>
          <cell r="CB489">
            <v>0</v>
          </cell>
          <cell r="CC489">
            <v>0</v>
          </cell>
          <cell r="CD489">
            <v>0</v>
          </cell>
          <cell r="CE489">
            <v>686722.69636883447</v>
          </cell>
          <cell r="CG489">
            <v>161508.76381385367</v>
          </cell>
          <cell r="CH489">
            <v>114006.02978511651</v>
          </cell>
          <cell r="CI489">
            <v>437208.84515764198</v>
          </cell>
          <cell r="CJ489">
            <v>0</v>
          </cell>
          <cell r="CK489">
            <v>0</v>
          </cell>
          <cell r="CL489">
            <v>0</v>
          </cell>
          <cell r="CM489">
            <v>712723.63875661208</v>
          </cell>
          <cell r="CO489">
            <v>10120.807080371133</v>
          </cell>
          <cell r="CP489">
            <v>11157.628530959546</v>
          </cell>
          <cell r="CQ489">
            <v>105.57652125085194</v>
          </cell>
          <cell r="CR489">
            <v>0</v>
          </cell>
          <cell r="CS489">
            <v>0</v>
          </cell>
          <cell r="CT489">
            <v>0</v>
          </cell>
          <cell r="CU489">
            <v>21384.012132581531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</row>
        <row r="497">
          <cell r="B497" t="str">
            <v>Sub-total</v>
          </cell>
          <cell r="C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</row>
        <row r="499">
          <cell r="B499" t="str">
            <v>77 Purchased Gas Labor Expense - Maintenance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</row>
        <row r="502">
          <cell r="B502" t="str">
            <v>Sub-total</v>
          </cell>
          <cell r="C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</row>
        <row r="504">
          <cell r="B504" t="str">
            <v>79 Transmission Labor Expense - Maintenance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</row>
        <row r="510">
          <cell r="B510" t="str">
            <v>Sub-total</v>
          </cell>
          <cell r="C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</row>
        <row r="512">
          <cell r="B512" t="str">
            <v>80 Distribution Labor Expense - Maintenance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</row>
        <row r="521">
          <cell r="B521" t="str">
            <v>Sub-total</v>
          </cell>
          <cell r="C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E524">
            <v>8234988.7383645568</v>
          </cell>
          <cell r="F524">
            <v>7713857.3982068291</v>
          </cell>
          <cell r="G524">
            <v>947287.69441890751</v>
          </cell>
          <cell r="H524">
            <v>0</v>
          </cell>
          <cell r="I524">
            <v>0</v>
          </cell>
          <cell r="J524">
            <v>0</v>
          </cell>
          <cell r="K524">
            <v>16896133.830990292</v>
          </cell>
          <cell r="M524">
            <v>1564244.7289505515</v>
          </cell>
          <cell r="N524">
            <v>1960000.6515416328</v>
          </cell>
          <cell r="O524">
            <v>128221.65696620452</v>
          </cell>
          <cell r="P524">
            <v>0</v>
          </cell>
          <cell r="Q524">
            <v>0</v>
          </cell>
          <cell r="R524">
            <v>0</v>
          </cell>
          <cell r="S524">
            <v>3652467.0374583891</v>
          </cell>
          <cell r="U524">
            <v>1377609.2983098447</v>
          </cell>
          <cell r="V524">
            <v>2179670.8210350247</v>
          </cell>
          <cell r="W524">
            <v>33752.157688127467</v>
          </cell>
          <cell r="X524">
            <v>0</v>
          </cell>
          <cell r="Y524">
            <v>0</v>
          </cell>
          <cell r="Z524">
            <v>0</v>
          </cell>
          <cell r="AA524">
            <v>3591032.277032997</v>
          </cell>
          <cell r="AC524">
            <v>623350.80861452327</v>
          </cell>
          <cell r="AD524">
            <v>1406685.0425191722</v>
          </cell>
          <cell r="AE524">
            <v>3737.4791347035475</v>
          </cell>
          <cell r="AF524">
            <v>0</v>
          </cell>
          <cell r="AG524">
            <v>0</v>
          </cell>
          <cell r="AH524">
            <v>0</v>
          </cell>
          <cell r="AI524">
            <v>2033773.3302683989</v>
          </cell>
          <cell r="AK524">
            <v>483925.04741729703</v>
          </cell>
          <cell r="AL524">
            <v>978690.97489816835</v>
          </cell>
          <cell r="AM524">
            <v>44606.675191901508</v>
          </cell>
          <cell r="AN524">
            <v>0</v>
          </cell>
          <cell r="AO524">
            <v>0</v>
          </cell>
          <cell r="AP524">
            <v>0</v>
          </cell>
          <cell r="AQ524">
            <v>1507222.697507367</v>
          </cell>
          <cell r="AS524">
            <v>4777.0732119671411</v>
          </cell>
          <cell r="AT524">
            <v>3090.322807393442</v>
          </cell>
          <cell r="AU524">
            <v>144.6288957091505</v>
          </cell>
          <cell r="AV524">
            <v>0</v>
          </cell>
          <cell r="AW524">
            <v>0</v>
          </cell>
          <cell r="AX524">
            <v>0</v>
          </cell>
          <cell r="AY524">
            <v>8012.0249150697337</v>
          </cell>
          <cell r="BA524">
            <v>92277.724135891011</v>
          </cell>
          <cell r="BB524">
            <v>85291.409957899508</v>
          </cell>
          <cell r="BC524">
            <v>14416.060575177826</v>
          </cell>
          <cell r="BD524">
            <v>0</v>
          </cell>
          <cell r="BE524">
            <v>0</v>
          </cell>
          <cell r="BF524">
            <v>0</v>
          </cell>
          <cell r="BG524">
            <v>191985.19466896835</v>
          </cell>
          <cell r="BI524">
            <v>149041.33923455141</v>
          </cell>
          <cell r="BJ524">
            <v>46885.589299232619</v>
          </cell>
          <cell r="BK524">
            <v>2915.6692036692693</v>
          </cell>
          <cell r="BL524">
            <v>0</v>
          </cell>
          <cell r="BM524">
            <v>0</v>
          </cell>
          <cell r="BN524">
            <v>0</v>
          </cell>
          <cell r="BO524">
            <v>198842.5977374533</v>
          </cell>
          <cell r="BQ524">
            <v>87178.047262951426</v>
          </cell>
          <cell r="BR524">
            <v>423617.24615940591</v>
          </cell>
          <cell r="BS524">
            <v>1810.623629870267</v>
          </cell>
          <cell r="BT524">
            <v>0</v>
          </cell>
          <cell r="BU524">
            <v>0</v>
          </cell>
          <cell r="BV524">
            <v>0</v>
          </cell>
          <cell r="BW524">
            <v>512605.9170522276</v>
          </cell>
          <cell r="BY524">
            <v>41995.29577247829</v>
          </cell>
          <cell r="BZ524">
            <v>276714.8793820219</v>
          </cell>
          <cell r="CA524">
            <v>2915.0884379094064</v>
          </cell>
          <cell r="CB524">
            <v>0</v>
          </cell>
          <cell r="CC524">
            <v>0</v>
          </cell>
          <cell r="CD524">
            <v>0</v>
          </cell>
          <cell r="CE524">
            <v>321625.26359240961</v>
          </cell>
          <cell r="CG524">
            <v>69856.674635072835</v>
          </cell>
          <cell r="CH524">
            <v>51008.768154260819</v>
          </cell>
          <cell r="CI524">
            <v>171073.86598610936</v>
          </cell>
          <cell r="CJ524">
            <v>0</v>
          </cell>
          <cell r="CK524">
            <v>0</v>
          </cell>
          <cell r="CL524">
            <v>0</v>
          </cell>
          <cell r="CM524">
            <v>291939.308775443</v>
          </cell>
          <cell r="CO524">
            <v>4393.1840459151772</v>
          </cell>
          <cell r="CP524">
            <v>4992.1647825103209</v>
          </cell>
          <cell r="CQ524">
            <v>32.5028929285874</v>
          </cell>
          <cell r="CR524">
            <v>0</v>
          </cell>
          <cell r="CS524">
            <v>0</v>
          </cell>
          <cell r="CT524">
            <v>0</v>
          </cell>
          <cell r="CU524">
            <v>9417.8517213540854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G525">
            <v>0</v>
          </cell>
          <cell r="CH525">
            <v>0</v>
          </cell>
          <cell r="CI525">
            <v>501708.48065521597</v>
          </cell>
          <cell r="CJ525">
            <v>0</v>
          </cell>
          <cell r="CK525">
            <v>0</v>
          </cell>
          <cell r="CL525">
            <v>0</v>
          </cell>
          <cell r="CM525">
            <v>501708.48065521597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</row>
        <row r="526">
          <cell r="B526" t="str">
            <v>Sub-total</v>
          </cell>
          <cell r="C526">
            <v>29716765.812375575</v>
          </cell>
          <cell r="E526">
            <v>8234988.7383645568</v>
          </cell>
          <cell r="F526">
            <v>7713857.3982068291</v>
          </cell>
          <cell r="G526">
            <v>947287.69441890751</v>
          </cell>
          <cell r="H526">
            <v>0</v>
          </cell>
          <cell r="I526">
            <v>0</v>
          </cell>
          <cell r="J526">
            <v>0</v>
          </cell>
          <cell r="K526">
            <v>16896133.830990292</v>
          </cell>
          <cell r="M526">
            <v>1564244.7289505515</v>
          </cell>
          <cell r="N526">
            <v>1960000.6515416328</v>
          </cell>
          <cell r="O526">
            <v>128221.65696620452</v>
          </cell>
          <cell r="P526">
            <v>0</v>
          </cell>
          <cell r="Q526">
            <v>0</v>
          </cell>
          <cell r="R526">
            <v>0</v>
          </cell>
          <cell r="S526">
            <v>3652467.0374583891</v>
          </cell>
          <cell r="U526">
            <v>1377609.2983098447</v>
          </cell>
          <cell r="V526">
            <v>2179670.8210350247</v>
          </cell>
          <cell r="W526">
            <v>33752.157688127467</v>
          </cell>
          <cell r="X526">
            <v>0</v>
          </cell>
          <cell r="Y526">
            <v>0</v>
          </cell>
          <cell r="Z526">
            <v>0</v>
          </cell>
          <cell r="AA526">
            <v>3591032.277032997</v>
          </cell>
          <cell r="AC526">
            <v>623350.80861452327</v>
          </cell>
          <cell r="AD526">
            <v>1406685.0425191722</v>
          </cell>
          <cell r="AE526">
            <v>3737.4791347035475</v>
          </cell>
          <cell r="AF526">
            <v>0</v>
          </cell>
          <cell r="AG526">
            <v>0</v>
          </cell>
          <cell r="AH526">
            <v>0</v>
          </cell>
          <cell r="AI526">
            <v>2033773.3302683989</v>
          </cell>
          <cell r="AK526">
            <v>483925.04741729703</v>
          </cell>
          <cell r="AL526">
            <v>978690.97489816835</v>
          </cell>
          <cell r="AM526">
            <v>44606.675191901508</v>
          </cell>
          <cell r="AN526">
            <v>0</v>
          </cell>
          <cell r="AO526">
            <v>0</v>
          </cell>
          <cell r="AP526">
            <v>0</v>
          </cell>
          <cell r="AQ526">
            <v>1507222.697507367</v>
          </cell>
          <cell r="AS526">
            <v>4777.0732119671411</v>
          </cell>
          <cell r="AT526">
            <v>3090.322807393442</v>
          </cell>
          <cell r="AU526">
            <v>144.6288957091505</v>
          </cell>
          <cell r="AV526">
            <v>0</v>
          </cell>
          <cell r="AW526">
            <v>0</v>
          </cell>
          <cell r="AX526">
            <v>0</v>
          </cell>
          <cell r="AY526">
            <v>8012.0249150697337</v>
          </cell>
          <cell r="BA526">
            <v>92277.724135891011</v>
          </cell>
          <cell r="BB526">
            <v>85291.409957899508</v>
          </cell>
          <cell r="BC526">
            <v>14416.060575177826</v>
          </cell>
          <cell r="BD526">
            <v>0</v>
          </cell>
          <cell r="BE526">
            <v>0</v>
          </cell>
          <cell r="BF526">
            <v>0</v>
          </cell>
          <cell r="BG526">
            <v>191985.19466896835</v>
          </cell>
          <cell r="BI526">
            <v>149041.33923455141</v>
          </cell>
          <cell r="BJ526">
            <v>46885.589299232619</v>
          </cell>
          <cell r="BK526">
            <v>2915.6692036692693</v>
          </cell>
          <cell r="BL526">
            <v>0</v>
          </cell>
          <cell r="BM526">
            <v>0</v>
          </cell>
          <cell r="BN526">
            <v>0</v>
          </cell>
          <cell r="BO526">
            <v>198842.5977374533</v>
          </cell>
          <cell r="BQ526">
            <v>87178.047262951426</v>
          </cell>
          <cell r="BR526">
            <v>423617.24615940591</v>
          </cell>
          <cell r="BS526">
            <v>1810.623629870267</v>
          </cell>
          <cell r="BT526">
            <v>0</v>
          </cell>
          <cell r="BU526">
            <v>0</v>
          </cell>
          <cell r="BV526">
            <v>0</v>
          </cell>
          <cell r="BW526">
            <v>512605.9170522276</v>
          </cell>
          <cell r="BY526">
            <v>41995.29577247829</v>
          </cell>
          <cell r="BZ526">
            <v>276714.8793820219</v>
          </cell>
          <cell r="CA526">
            <v>2915.0884379094064</v>
          </cell>
          <cell r="CB526">
            <v>0</v>
          </cell>
          <cell r="CC526">
            <v>0</v>
          </cell>
          <cell r="CD526">
            <v>0</v>
          </cell>
          <cell r="CE526">
            <v>321625.26359240961</v>
          </cell>
          <cell r="CG526">
            <v>69856.674635072835</v>
          </cell>
          <cell r="CH526">
            <v>51008.768154260819</v>
          </cell>
          <cell r="CI526">
            <v>672782.34664132539</v>
          </cell>
          <cell r="CJ526">
            <v>0</v>
          </cell>
          <cell r="CK526">
            <v>0</v>
          </cell>
          <cell r="CL526">
            <v>0</v>
          </cell>
          <cell r="CM526">
            <v>793647.78943065903</v>
          </cell>
          <cell r="CO526">
            <v>4393.1840459151772</v>
          </cell>
          <cell r="CP526">
            <v>4992.1647825103209</v>
          </cell>
          <cell r="CQ526">
            <v>32.5028929285874</v>
          </cell>
          <cell r="CR526">
            <v>0</v>
          </cell>
          <cell r="CS526">
            <v>0</v>
          </cell>
          <cell r="CT526">
            <v>0</v>
          </cell>
          <cell r="CU526">
            <v>9417.8517213540854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</row>
        <row r="528">
          <cell r="B528" t="str">
            <v>TOTAL LABOR MAINTENANCE EXPENSES</v>
          </cell>
          <cell r="C528">
            <v>29716765.812375575</v>
          </cell>
          <cell r="E528">
            <v>8234988.7383645568</v>
          </cell>
          <cell r="F528">
            <v>7713857.3982068291</v>
          </cell>
          <cell r="G528">
            <v>947287.69441890751</v>
          </cell>
          <cell r="H528">
            <v>0</v>
          </cell>
          <cell r="I528">
            <v>0</v>
          </cell>
          <cell r="J528">
            <v>0</v>
          </cell>
          <cell r="K528">
            <v>16896133.830990292</v>
          </cell>
          <cell r="M528">
            <v>1564244.7289505515</v>
          </cell>
          <cell r="N528">
            <v>1960000.6515416328</v>
          </cell>
          <cell r="O528">
            <v>128221.65696620452</v>
          </cell>
          <cell r="P528">
            <v>0</v>
          </cell>
          <cell r="Q528">
            <v>0</v>
          </cell>
          <cell r="R528">
            <v>0</v>
          </cell>
          <cell r="S528">
            <v>3652467.0374583891</v>
          </cell>
          <cell r="U528">
            <v>1377609.2983098447</v>
          </cell>
          <cell r="V528">
            <v>2179670.8210350247</v>
          </cell>
          <cell r="W528">
            <v>33752.157688127467</v>
          </cell>
          <cell r="X528">
            <v>0</v>
          </cell>
          <cell r="Y528">
            <v>0</v>
          </cell>
          <cell r="Z528">
            <v>0</v>
          </cell>
          <cell r="AA528">
            <v>3591032.277032997</v>
          </cell>
          <cell r="AC528">
            <v>623350.80861452327</v>
          </cell>
          <cell r="AD528">
            <v>1406685.0425191722</v>
          </cell>
          <cell r="AE528">
            <v>3737.4791347035475</v>
          </cell>
          <cell r="AF528">
            <v>0</v>
          </cell>
          <cell r="AG528">
            <v>0</v>
          </cell>
          <cell r="AH528">
            <v>0</v>
          </cell>
          <cell r="AI528">
            <v>2033773.3302683989</v>
          </cell>
          <cell r="AK528">
            <v>483925.04741729703</v>
          </cell>
          <cell r="AL528">
            <v>978690.97489816835</v>
          </cell>
          <cell r="AM528">
            <v>44606.675191901508</v>
          </cell>
          <cell r="AN528">
            <v>0</v>
          </cell>
          <cell r="AO528">
            <v>0</v>
          </cell>
          <cell r="AP528">
            <v>0</v>
          </cell>
          <cell r="AQ528">
            <v>1507222.697507367</v>
          </cell>
          <cell r="AS528">
            <v>4777.0732119671411</v>
          </cell>
          <cell r="AT528">
            <v>3090.322807393442</v>
          </cell>
          <cell r="AU528">
            <v>144.6288957091505</v>
          </cell>
          <cell r="AV528">
            <v>0</v>
          </cell>
          <cell r="AW528">
            <v>0</v>
          </cell>
          <cell r="AX528">
            <v>0</v>
          </cell>
          <cell r="AY528">
            <v>8012.0249150697337</v>
          </cell>
          <cell r="BA528">
            <v>92277.724135891011</v>
          </cell>
          <cell r="BB528">
            <v>85291.409957899508</v>
          </cell>
          <cell r="BC528">
            <v>14416.060575177826</v>
          </cell>
          <cell r="BD528">
            <v>0</v>
          </cell>
          <cell r="BE528">
            <v>0</v>
          </cell>
          <cell r="BF528">
            <v>0</v>
          </cell>
          <cell r="BG528">
            <v>191985.19466896835</v>
          </cell>
          <cell r="BI528">
            <v>149041.33923455141</v>
          </cell>
          <cell r="BJ528">
            <v>46885.589299232619</v>
          </cell>
          <cell r="BK528">
            <v>2915.6692036692693</v>
          </cell>
          <cell r="BL528">
            <v>0</v>
          </cell>
          <cell r="BM528">
            <v>0</v>
          </cell>
          <cell r="BN528">
            <v>0</v>
          </cell>
          <cell r="BO528">
            <v>198842.5977374533</v>
          </cell>
          <cell r="BQ528">
            <v>87178.047262951426</v>
          </cell>
          <cell r="BR528">
            <v>423617.24615940591</v>
          </cell>
          <cell r="BS528">
            <v>1810.623629870267</v>
          </cell>
          <cell r="BT528">
            <v>0</v>
          </cell>
          <cell r="BU528">
            <v>0</v>
          </cell>
          <cell r="BV528">
            <v>0</v>
          </cell>
          <cell r="BW528">
            <v>512605.9170522276</v>
          </cell>
          <cell r="BY528">
            <v>41995.29577247829</v>
          </cell>
          <cell r="BZ528">
            <v>276714.8793820219</v>
          </cell>
          <cell r="CA528">
            <v>2915.0884379094064</v>
          </cell>
          <cell r="CB528">
            <v>0</v>
          </cell>
          <cell r="CC528">
            <v>0</v>
          </cell>
          <cell r="CD528">
            <v>0</v>
          </cell>
          <cell r="CE528">
            <v>321625.26359240961</v>
          </cell>
          <cell r="CG528">
            <v>69856.674635072835</v>
          </cell>
          <cell r="CH528">
            <v>51008.768154260819</v>
          </cell>
          <cell r="CI528">
            <v>672782.34664132539</v>
          </cell>
          <cell r="CJ528">
            <v>0</v>
          </cell>
          <cell r="CK528">
            <v>0</v>
          </cell>
          <cell r="CL528">
            <v>0</v>
          </cell>
          <cell r="CM528">
            <v>793647.78943065903</v>
          </cell>
          <cell r="CO528">
            <v>4393.1840459151772</v>
          </cell>
          <cell r="CP528">
            <v>4992.1647825103209</v>
          </cell>
          <cell r="CQ528">
            <v>32.5028929285874</v>
          </cell>
          <cell r="CR528">
            <v>0</v>
          </cell>
          <cell r="CS528">
            <v>0</v>
          </cell>
          <cell r="CT528">
            <v>0</v>
          </cell>
          <cell r="CU528">
            <v>9417.8517213540854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</row>
        <row r="531">
          <cell r="B531" t="str">
            <v>TOTAL LABOR O &amp; M EXPENSES</v>
          </cell>
          <cell r="C531">
            <v>108304747.09407416</v>
          </cell>
          <cell r="E531">
            <v>27223707.680153802</v>
          </cell>
          <cell r="F531">
            <v>24954545.384212416</v>
          </cell>
          <cell r="G531">
            <v>13924157.68269944</v>
          </cell>
          <cell r="H531">
            <v>0</v>
          </cell>
          <cell r="I531">
            <v>0</v>
          </cell>
          <cell r="J531">
            <v>0</v>
          </cell>
          <cell r="K531">
            <v>66102410.747065663</v>
          </cell>
          <cell r="M531">
            <v>5167600.6842220332</v>
          </cell>
          <cell r="N531">
            <v>6340657.1689219289</v>
          </cell>
          <cell r="O531">
            <v>1573571.5685697543</v>
          </cell>
          <cell r="P531">
            <v>0</v>
          </cell>
          <cell r="Q531">
            <v>0</v>
          </cell>
          <cell r="R531">
            <v>0</v>
          </cell>
          <cell r="S531">
            <v>13081829.421713717</v>
          </cell>
          <cell r="U531">
            <v>4547190.6959613133</v>
          </cell>
          <cell r="V531">
            <v>7051296.3383023189</v>
          </cell>
          <cell r="W531">
            <v>222603.47039897135</v>
          </cell>
          <cell r="X531">
            <v>0</v>
          </cell>
          <cell r="Y531">
            <v>0</v>
          </cell>
          <cell r="Z531">
            <v>0</v>
          </cell>
          <cell r="AA531">
            <v>11821090.504662605</v>
          </cell>
          <cell r="AC531">
            <v>2055963.4599040227</v>
          </cell>
          <cell r="AD531">
            <v>4550665.6297532246</v>
          </cell>
          <cell r="AE531">
            <v>120458.16834853677</v>
          </cell>
          <cell r="AF531">
            <v>0</v>
          </cell>
          <cell r="AG531">
            <v>0</v>
          </cell>
          <cell r="AH531">
            <v>0</v>
          </cell>
          <cell r="AI531">
            <v>6727087.2580057839</v>
          </cell>
          <cell r="AK531">
            <v>1596900.3840052048</v>
          </cell>
          <cell r="AL531">
            <v>3166092.7976050973</v>
          </cell>
          <cell r="AM531">
            <v>264233.86089182552</v>
          </cell>
          <cell r="AN531">
            <v>0</v>
          </cell>
          <cell r="AO531">
            <v>0</v>
          </cell>
          <cell r="AP531">
            <v>0</v>
          </cell>
          <cell r="AQ531">
            <v>5027227.0425021276</v>
          </cell>
          <cell r="AS531">
            <v>15843.074181461467</v>
          </cell>
          <cell r="AT531">
            <v>9997.2810966006728</v>
          </cell>
          <cell r="AU531">
            <v>491.82925164995402</v>
          </cell>
          <cell r="AV531">
            <v>0</v>
          </cell>
          <cell r="AW531">
            <v>0</v>
          </cell>
          <cell r="AX531">
            <v>0</v>
          </cell>
          <cell r="AY531">
            <v>26332.184529712093</v>
          </cell>
          <cell r="BA531">
            <v>306042.66847004724</v>
          </cell>
          <cell r="BB531">
            <v>275920.10725692724</v>
          </cell>
          <cell r="BC531">
            <v>51235.536257508596</v>
          </cell>
          <cell r="BD531">
            <v>0</v>
          </cell>
          <cell r="BE531">
            <v>0</v>
          </cell>
          <cell r="BF531">
            <v>0</v>
          </cell>
          <cell r="BG531">
            <v>633198.31198448304</v>
          </cell>
          <cell r="BI531">
            <v>492683.00779290101</v>
          </cell>
          <cell r="BJ531">
            <v>140641.9592551672</v>
          </cell>
          <cell r="BK531">
            <v>22922.216019528885</v>
          </cell>
          <cell r="BL531">
            <v>0</v>
          </cell>
          <cell r="BM531">
            <v>0</v>
          </cell>
          <cell r="BN531">
            <v>0</v>
          </cell>
          <cell r="BO531">
            <v>656247.1830675971</v>
          </cell>
          <cell r="BQ531">
            <v>286393.14419294865</v>
          </cell>
          <cell r="BR531">
            <v>1370413.6917643</v>
          </cell>
          <cell r="BS531">
            <v>26996.352582784679</v>
          </cell>
          <cell r="BT531">
            <v>0</v>
          </cell>
          <cell r="BU531">
            <v>0</v>
          </cell>
          <cell r="BV531">
            <v>0</v>
          </cell>
          <cell r="BW531">
            <v>1683803.1885400333</v>
          </cell>
          <cell r="BY531">
            <v>131175.68748722965</v>
          </cell>
          <cell r="BZ531">
            <v>830057.2387597526</v>
          </cell>
          <cell r="CA531">
            <v>47115.033714261692</v>
          </cell>
          <cell r="CB531">
            <v>0</v>
          </cell>
          <cell r="CC531">
            <v>0</v>
          </cell>
          <cell r="CD531">
            <v>0</v>
          </cell>
          <cell r="CE531">
            <v>1008347.959961244</v>
          </cell>
          <cell r="CG531">
            <v>231365.43844892652</v>
          </cell>
          <cell r="CH531">
            <v>165014.79793937728</v>
          </cell>
          <cell r="CI531">
            <v>1109991.1917989675</v>
          </cell>
          <cell r="CJ531">
            <v>0</v>
          </cell>
          <cell r="CK531">
            <v>0</v>
          </cell>
          <cell r="CL531">
            <v>0</v>
          </cell>
          <cell r="CM531">
            <v>1506371.4281872713</v>
          </cell>
          <cell r="CO531">
            <v>14513.99112628631</v>
          </cell>
          <cell r="CP531">
            <v>16149.793313469863</v>
          </cell>
          <cell r="CQ531">
            <v>138.07941417943937</v>
          </cell>
          <cell r="CR531">
            <v>0</v>
          </cell>
          <cell r="CS531">
            <v>0</v>
          </cell>
          <cell r="CT531">
            <v>0</v>
          </cell>
          <cell r="CU531">
            <v>30801.863853935611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E535">
            <v>2691551.4457024094</v>
          </cell>
          <cell r="F535">
            <v>19671542.623257119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22363094.068959527</v>
          </cell>
          <cell r="M535">
            <v>620545.2402037211</v>
          </cell>
          <cell r="N535">
            <v>4998308.1573916273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5618853.3975953488</v>
          </cell>
          <cell r="U535">
            <v>664193.15640655567</v>
          </cell>
          <cell r="V535">
            <v>5558501.4406187581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6222694.5970253134</v>
          </cell>
          <cell r="AC535">
            <v>348978.9419343067</v>
          </cell>
          <cell r="AD535">
            <v>3587266.8294136114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3936245.7713479181</v>
          </cell>
          <cell r="AK535">
            <v>246526.62046600308</v>
          </cell>
          <cell r="AL535">
            <v>2495815.0292202448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2742341.649686248</v>
          </cell>
          <cell r="AS535">
            <v>8.4248758404075144</v>
          </cell>
          <cell r="AT535">
            <v>7880.8064094360016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7889.2312852764089</v>
          </cell>
          <cell r="BA535">
            <v>0</v>
          </cell>
          <cell r="BB535">
            <v>217506.43287423786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217506.43287423786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Q535">
            <v>83734.667635613165</v>
          </cell>
          <cell r="BR535">
            <v>1080290.2210389189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1164024.8886745321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G535">
            <v>9699.1706992266991</v>
          </cell>
          <cell r="CH535">
            <v>130080.33531182964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139779.50601105634</v>
          </cell>
          <cell r="CO535">
            <v>1719.0673596329138</v>
          </cell>
          <cell r="CP535">
            <v>12730.800847356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14449.868206988915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E536">
            <v>1222426.3397913601</v>
          </cell>
          <cell r="F536">
            <v>8934256.8151144609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10156683.15490582</v>
          </cell>
          <cell r="M536">
            <v>281834.05071762332</v>
          </cell>
          <cell r="N536">
            <v>2270089.8233788032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2551923.8740964266</v>
          </cell>
          <cell r="U536">
            <v>301657.69649208733</v>
          </cell>
          <cell r="V536">
            <v>2524513.7266946607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2826171.4231867483</v>
          </cell>
          <cell r="AC536">
            <v>158496.33910366771</v>
          </cell>
          <cell r="AD536">
            <v>1629234.8664324523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1787731.2055361201</v>
          </cell>
          <cell r="AK536">
            <v>111965.40002925503</v>
          </cell>
          <cell r="AL536">
            <v>1133528.4101061532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1245493.8101354083</v>
          </cell>
          <cell r="AS536">
            <v>3.8263396946136989</v>
          </cell>
          <cell r="AT536">
            <v>3579.2387877531546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3583.0651274477682</v>
          </cell>
          <cell r="BA536">
            <v>0</v>
          </cell>
          <cell r="BB536">
            <v>98785.253777730439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98785.253777730439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Q536">
            <v>38029.911497655252</v>
          </cell>
          <cell r="BR536">
            <v>490637.18359370873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528667.095091364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G536">
            <v>4405.0882831158842</v>
          </cell>
          <cell r="CH536">
            <v>59078.799488662647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63483.887771778529</v>
          </cell>
          <cell r="CO536">
            <v>780.75164554116611</v>
          </cell>
          <cell r="CP536">
            <v>5781.9687256190764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6562.7203711602424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E537">
            <v>4757311.1097198334</v>
          </cell>
          <cell r="F537">
            <v>34769407.219160914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39526718.32888075</v>
          </cell>
          <cell r="M537">
            <v>1096812.3124744932</v>
          </cell>
          <cell r="N537">
            <v>8834498.3949422631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9931310.7074167561</v>
          </cell>
          <cell r="U537">
            <v>1173959.9059189409</v>
          </cell>
          <cell r="V537">
            <v>9824638.7595792003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10998598.665498141</v>
          </cell>
          <cell r="AC537">
            <v>616819.49277736724</v>
          </cell>
          <cell r="AD537">
            <v>6340486.0302215777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6957305.5229989449</v>
          </cell>
          <cell r="AK537">
            <v>435735.24565440242</v>
          </cell>
          <cell r="AL537">
            <v>4411347.4350539977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4847082.6807084</v>
          </cell>
          <cell r="AS537">
            <v>14.890949046348748</v>
          </cell>
          <cell r="AT537">
            <v>13929.307554207677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13944.198503254025</v>
          </cell>
          <cell r="BA537">
            <v>0</v>
          </cell>
          <cell r="BB537">
            <v>384442.12953845557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384442.12953845557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Q537">
            <v>148000.83618971775</v>
          </cell>
          <cell r="BR537">
            <v>1909410.5291860609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2057411.3653757786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G537">
            <v>17143.262335250914</v>
          </cell>
          <cell r="CH537">
            <v>229916.69927882531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247059.96161407622</v>
          </cell>
          <cell r="CO537">
            <v>3038.4476809449084</v>
          </cell>
          <cell r="CP537">
            <v>22501.661784492477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25540.109465437385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E538">
            <v>1685866.9339155802</v>
          </cell>
          <cell r="F538">
            <v>11975737.685740193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13661604.619655773</v>
          </cell>
          <cell r="M538">
            <v>388681.66652677185</v>
          </cell>
          <cell r="N538">
            <v>3042894.4242862067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3431576.0908129783</v>
          </cell>
          <cell r="U538">
            <v>416020.76077970502</v>
          </cell>
          <cell r="V538">
            <v>3383931.6241502445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3799952.3849299494</v>
          </cell>
          <cell r="AC538">
            <v>218584.7347555926</v>
          </cell>
          <cell r="AD538">
            <v>2183873.8008794347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2402458.5356350271</v>
          </cell>
          <cell r="AK538">
            <v>154413.20225819768</v>
          </cell>
          <cell r="AL538">
            <v>1519414.449313825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1673827.6515720226</v>
          </cell>
          <cell r="AS538">
            <v>5.2769638211320435</v>
          </cell>
          <cell r="AT538">
            <v>4797.7157724236904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4802.9927362448225</v>
          </cell>
          <cell r="BA538">
            <v>0</v>
          </cell>
          <cell r="BB538">
            <v>132414.6273095709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132414.6273095709</v>
          </cell>
          <cell r="BI538">
            <v>39798.034676570896</v>
          </cell>
          <cell r="BJ538">
            <v>365321.13921210193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405119.17388867284</v>
          </cell>
          <cell r="BQ538">
            <v>52447.634844464803</v>
          </cell>
          <cell r="BR538">
            <v>657664.35095623916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710111.98580070399</v>
          </cell>
          <cell r="BY538">
            <v>189838.30263493562</v>
          </cell>
          <cell r="BZ538">
            <v>2156095.2199535258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2345933.5225884616</v>
          </cell>
          <cell r="CG538">
            <v>6075.1248854401611</v>
          </cell>
          <cell r="CH538">
            <v>79190.941127608661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85266.066013048825</v>
          </cell>
          <cell r="CO538">
            <v>1076.7465817553323</v>
          </cell>
          <cell r="CP538">
            <v>7750.3190470219852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8827.0656287773181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E539">
            <v>224342.91165269271</v>
          </cell>
          <cell r="F539">
            <v>1639638.4159210653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1863981.3275737581</v>
          </cell>
          <cell r="M539">
            <v>51722.929621800977</v>
          </cell>
          <cell r="N539">
            <v>416612.88219367864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468335.8118154796</v>
          </cell>
          <cell r="U539">
            <v>55361.017470410239</v>
          </cell>
          <cell r="V539">
            <v>463305.4291439224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518666.44661433261</v>
          </cell>
          <cell r="AC539">
            <v>29087.666915683603</v>
          </cell>
          <cell r="AD539">
            <v>299001.48729119002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328089.15420687362</v>
          </cell>
          <cell r="AK539">
            <v>20548.186037294265</v>
          </cell>
          <cell r="AL539">
            <v>208028.12871953085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228576.31475682513</v>
          </cell>
          <cell r="AS539">
            <v>0.70221997033246475</v>
          </cell>
          <cell r="AT539">
            <v>656.87135903979834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657.57357901013086</v>
          </cell>
          <cell r="BA539">
            <v>0</v>
          </cell>
          <cell r="BB539">
            <v>18129.33077393335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18129.33077393335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Q539">
            <v>6979.3498369270792</v>
          </cell>
          <cell r="BR539">
            <v>90043.032246242292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97022.382083169374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G539">
            <v>808.43344040676516</v>
          </cell>
          <cell r="CH539">
            <v>10842.297374330406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11650.730814737171</v>
          </cell>
          <cell r="CO539">
            <v>143.28560481462742</v>
          </cell>
          <cell r="CP539">
            <v>1061.122177072514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1204.4077818871415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Y540">
            <v>9969.1200000000008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9969.1200000000008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E541">
            <v>190970.66457517425</v>
          </cell>
          <cell r="F541">
            <v>1395733.146390558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1586703.8109657322</v>
          </cell>
          <cell r="M541">
            <v>44028.858192505948</v>
          </cell>
          <cell r="N541">
            <v>354639.41515689355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398668.2733493995</v>
          </cell>
          <cell r="U541">
            <v>47125.760381719549</v>
          </cell>
          <cell r="V541">
            <v>394386.18788131961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441511.94826303917</v>
          </cell>
          <cell r="AC541">
            <v>24760.715820738671</v>
          </cell>
          <cell r="AD541">
            <v>254523.36477366352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279284.08059440221</v>
          </cell>
          <cell r="AK541">
            <v>17491.52988364231</v>
          </cell>
          <cell r="AL541">
            <v>177082.79570428701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194574.32558792931</v>
          </cell>
          <cell r="AS541">
            <v>0.5977608716247591</v>
          </cell>
          <cell r="AT541">
            <v>559.15811670674873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559.75587757837354</v>
          </cell>
          <cell r="BA541">
            <v>0</v>
          </cell>
          <cell r="BB541">
            <v>15432.492699216755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15432.492699216755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Q541">
            <v>5941.1330041218198</v>
          </cell>
          <cell r="BR541">
            <v>76648.633922739507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82589.766926861324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G541">
            <v>688.17450144483496</v>
          </cell>
          <cell r="CH541">
            <v>9229.445761598201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9917.6202630430362</v>
          </cell>
          <cell r="CO541">
            <v>121.9710797810569</v>
          </cell>
          <cell r="CP541">
            <v>903.27439301807544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1025.2454727991324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E542">
            <v>29713.45009938669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29713.45009938669</v>
          </cell>
          <cell r="M542">
            <v>9578.9042275408283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9578.9042275408283</v>
          </cell>
          <cell r="U542">
            <v>12462.470301047517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12462.470301047517</v>
          </cell>
          <cell r="AC542">
            <v>7324.296776331299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7324.296776331299</v>
          </cell>
          <cell r="AK542">
            <v>6032.7788113126835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6032.7788113126835</v>
          </cell>
          <cell r="AS542">
            <v>1.3205523310859257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1.3205523310859257</v>
          </cell>
          <cell r="BA542">
            <v>308.40899441452206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308.40899441452206</v>
          </cell>
          <cell r="BI542">
            <v>6092.0196687522339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6092.0196687522339</v>
          </cell>
          <cell r="BQ542">
            <v>22.309030880357984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22.309030880357984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G542">
            <v>42.173194815993277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42.173194815993277</v>
          </cell>
          <cell r="CO542">
            <v>4.0083431867810164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4.0083431867810164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E543">
            <v>66752.40422647653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66752.40422647653</v>
          </cell>
          <cell r="M543">
            <v>18375.886789560911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18375.886789560911</v>
          </cell>
          <cell r="U543">
            <v>22822.467407878503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22822.467407878503</v>
          </cell>
          <cell r="AC543">
            <v>13273.198772920263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13273.198772920263</v>
          </cell>
          <cell r="AK543">
            <v>8713.8559134993211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8713.8559134993211</v>
          </cell>
          <cell r="AS543">
            <v>1.8950044719494515E-2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1.8950044719494515E-2</v>
          </cell>
          <cell r="BA543">
            <v>1071.3123531495432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1071.3123531495432</v>
          </cell>
          <cell r="BI543">
            <v>6319.3133796683096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6319.3133796683096</v>
          </cell>
          <cell r="BQ543">
            <v>2362.3335502731711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2362.3335502731711</v>
          </cell>
          <cell r="BY543">
            <v>2800.045381951029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2800.045381951029</v>
          </cell>
          <cell r="CG543">
            <v>101.4301143610944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101.4301143610944</v>
          </cell>
          <cell r="CO543">
            <v>14.92316021660193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14.92316021660193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E544">
            <v>4953698.6881863559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4953698.6881863559</v>
          </cell>
          <cell r="M544">
            <v>1197675.2996748986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1197675.2996748986</v>
          </cell>
          <cell r="U544">
            <v>1315993.206882704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1315993.206882704</v>
          </cell>
          <cell r="AC544">
            <v>700229.02851630352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700229.02851630352</v>
          </cell>
          <cell r="AK544">
            <v>636677.45724569506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636677.45724569506</v>
          </cell>
          <cell r="AS544">
            <v>2292.2534956184973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2292.2534956184973</v>
          </cell>
          <cell r="BA544">
            <v>71591.024870286885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71591.024870286885</v>
          </cell>
          <cell r="BI544">
            <v>307347.95330093685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307347.95330093685</v>
          </cell>
          <cell r="BQ544">
            <v>249623.39140111397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249623.39140111397</v>
          </cell>
          <cell r="BY544">
            <v>107546.17512136335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107546.17512136335</v>
          </cell>
          <cell r="CG544">
            <v>7159.2498824371323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7159.2498824371323</v>
          </cell>
          <cell r="CO544">
            <v>2440.3914222854173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2440.3914222854173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E545">
            <v>30673.375654063973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30673.375654063973</v>
          </cell>
          <cell r="M545">
            <v>7416.0231961891568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7416.0231961891568</v>
          </cell>
          <cell r="U545">
            <v>8148.6494302075253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8148.6494302075253</v>
          </cell>
          <cell r="AC545">
            <v>4335.8285167369559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4335.8285167369559</v>
          </cell>
          <cell r="AK545">
            <v>3860.1257276085316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3860.1257276085316</v>
          </cell>
          <cell r="AS545">
            <v>14.193667598945087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14.193667598945087</v>
          </cell>
          <cell r="BA545">
            <v>443.29268644107248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443.29268644107248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G545">
            <v>44.330181318659626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44.330181318659626</v>
          </cell>
          <cell r="CO545">
            <v>15.110939835164247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15.110939835164247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E546">
            <v>8280957.1348556913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8280957.1348556913</v>
          </cell>
          <cell r="M546">
            <v>1513073.6062078436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1513073.6062078436</v>
          </cell>
          <cell r="U546">
            <v>1176308.0451656198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1176308.0451656198</v>
          </cell>
          <cell r="AC546">
            <v>465329.02715162426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465329.02715162426</v>
          </cell>
          <cell r="AK546">
            <v>435568.63032201934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435568.63032201934</v>
          </cell>
          <cell r="AS546">
            <v>10909.731846700251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10909.731846700251</v>
          </cell>
          <cell r="BA546">
            <v>117376.16365155604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117376.16365155604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G546">
            <v>7277.1773269471823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7277.1773269471823</v>
          </cell>
          <cell r="CO546">
            <v>8290.9134719945505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8290.9134719945505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E547">
            <v>12022105.863777025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12022105.863777025</v>
          </cell>
          <cell r="M547">
            <v>2196645.9646255085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2196645.9646255085</v>
          </cell>
          <cell r="U547">
            <v>1707737.3565755244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1707737.3565755244</v>
          </cell>
          <cell r="AC547">
            <v>675554.13399717933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675554.13399717933</v>
          </cell>
          <cell r="AK547">
            <v>632348.66445941688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632348.66445941688</v>
          </cell>
          <cell r="AS547">
            <v>15838.5014039486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15838.5014039486</v>
          </cell>
          <cell r="BA547">
            <v>170404.05382168596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170404.05382168596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G547">
            <v>10564.84109135067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10564.84109135067</v>
          </cell>
          <cell r="CO547">
            <v>12036.560248354743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12036.560248354743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E548">
            <v>8803246.325757876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8803246.325757876</v>
          </cell>
          <cell r="M548">
            <v>1568630.7978229651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1568630.7978229651</v>
          </cell>
          <cell r="U548">
            <v>1463813.2585704878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1463813.2585704878</v>
          </cell>
          <cell r="AC548">
            <v>635547.13899224869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635547.13899224869</v>
          </cell>
          <cell r="AK548">
            <v>453322.88479923527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453322.88479923527</v>
          </cell>
          <cell r="AS548">
            <v>5383.5741076458035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5383.5741076458035</v>
          </cell>
          <cell r="BA548">
            <v>141153.42136215419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141153.42136215419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G548">
            <v>6032.1974941091539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6032.1974941091539</v>
          </cell>
          <cell r="CO548">
            <v>3580.4010932776905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3580.4010932776905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E549">
            <v>26136919.48404314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26136919.48404314</v>
          </cell>
          <cell r="M549">
            <v>4657279.297402774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4657279.297402774</v>
          </cell>
          <cell r="U549">
            <v>4346075.0572190629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4346075.0572190629</v>
          </cell>
          <cell r="AC549">
            <v>1886945.3137475743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1886945.3137475743</v>
          </cell>
          <cell r="AK549">
            <v>1345919.8234182927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1345919.8234182927</v>
          </cell>
          <cell r="AS549">
            <v>15983.881148049548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15983.881148049548</v>
          </cell>
          <cell r="BA549">
            <v>419085.80908898101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419085.80908898101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G549">
            <v>17909.649961067564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17909.649961067564</v>
          </cell>
          <cell r="CO549">
            <v>10630.243847859456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10630.243847859456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E550">
            <v>15558858.408078132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15558858.408078132</v>
          </cell>
          <cell r="M550">
            <v>2453563.8691945719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2453563.8691945719</v>
          </cell>
          <cell r="U550">
            <v>885151.63384795154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885151.63384795154</v>
          </cell>
          <cell r="AC550">
            <v>211251.65846275602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211251.65846275602</v>
          </cell>
          <cell r="AK550">
            <v>101619.41317769684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101619.41317769684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BA550">
            <v>5823.957960710808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5823.957960710808</v>
          </cell>
          <cell r="BI550">
            <v>197247.081502015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197247.081502015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G550">
            <v>826972.48304086004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826972.48304086004</v>
          </cell>
          <cell r="CO550">
            <v>2390.8847353073461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2390.8847353073461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E551">
            <v>0</v>
          </cell>
          <cell r="F551">
            <v>0</v>
          </cell>
          <cell r="G551">
            <v>5770232.7534907376</v>
          </cell>
          <cell r="H551">
            <v>0</v>
          </cell>
          <cell r="I551">
            <v>0</v>
          </cell>
          <cell r="J551">
            <v>0</v>
          </cell>
          <cell r="K551">
            <v>5770232.7534907376</v>
          </cell>
          <cell r="M551">
            <v>0</v>
          </cell>
          <cell r="N551">
            <v>0</v>
          </cell>
          <cell r="O551">
            <v>169604.63106701686</v>
          </cell>
          <cell r="P551">
            <v>0</v>
          </cell>
          <cell r="Q551">
            <v>0</v>
          </cell>
          <cell r="R551">
            <v>0</v>
          </cell>
          <cell r="S551">
            <v>169604.63106701686</v>
          </cell>
          <cell r="U551">
            <v>0</v>
          </cell>
          <cell r="V551">
            <v>0</v>
          </cell>
          <cell r="W551">
            <v>6498.2257651022683</v>
          </cell>
          <cell r="X551">
            <v>0</v>
          </cell>
          <cell r="Y551">
            <v>0</v>
          </cell>
          <cell r="Z551">
            <v>0</v>
          </cell>
          <cell r="AA551">
            <v>6498.2257651022683</v>
          </cell>
          <cell r="AC551">
            <v>0</v>
          </cell>
          <cell r="AD551">
            <v>0</v>
          </cell>
          <cell r="AE551">
            <v>140.78967714472898</v>
          </cell>
          <cell r="AF551">
            <v>0</v>
          </cell>
          <cell r="AG551">
            <v>0</v>
          </cell>
          <cell r="AH551">
            <v>0</v>
          </cell>
          <cell r="AI551">
            <v>140.78967714472898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E552">
            <v>0</v>
          </cell>
          <cell r="F552">
            <v>0</v>
          </cell>
          <cell r="G552">
            <v>10053641.400099199</v>
          </cell>
          <cell r="H552">
            <v>0</v>
          </cell>
          <cell r="I552">
            <v>0</v>
          </cell>
          <cell r="J552">
            <v>0</v>
          </cell>
          <cell r="K552">
            <v>10053641.400099199</v>
          </cell>
          <cell r="M552">
            <v>0</v>
          </cell>
          <cell r="N552">
            <v>0</v>
          </cell>
          <cell r="O552">
            <v>2821910.7948202551</v>
          </cell>
          <cell r="P552">
            <v>0</v>
          </cell>
          <cell r="Q552">
            <v>0</v>
          </cell>
          <cell r="R552">
            <v>0</v>
          </cell>
          <cell r="S552">
            <v>2821910.7948202551</v>
          </cell>
          <cell r="U552">
            <v>0</v>
          </cell>
          <cell r="V552">
            <v>0</v>
          </cell>
          <cell r="W552">
            <v>833976.50522781222</v>
          </cell>
          <cell r="X552">
            <v>0</v>
          </cell>
          <cell r="Y552">
            <v>0</v>
          </cell>
          <cell r="Z552">
            <v>0</v>
          </cell>
          <cell r="AA552">
            <v>833976.50522781222</v>
          </cell>
          <cell r="AC552">
            <v>0</v>
          </cell>
          <cell r="AD552">
            <v>0</v>
          </cell>
          <cell r="AE552">
            <v>93731.805714208371</v>
          </cell>
          <cell r="AF552">
            <v>0</v>
          </cell>
          <cell r="AG552">
            <v>0</v>
          </cell>
          <cell r="AH552">
            <v>0</v>
          </cell>
          <cell r="AI552">
            <v>93731.805714208371</v>
          </cell>
          <cell r="AK552">
            <v>0</v>
          </cell>
          <cell r="AL552">
            <v>0</v>
          </cell>
          <cell r="AM552">
            <v>1122700.9247211104</v>
          </cell>
          <cell r="AN552">
            <v>0</v>
          </cell>
          <cell r="AO552">
            <v>0</v>
          </cell>
          <cell r="AP552">
            <v>0</v>
          </cell>
          <cell r="AQ552">
            <v>1122700.9247211104</v>
          </cell>
          <cell r="AS552">
            <v>0</v>
          </cell>
          <cell r="AT552">
            <v>0</v>
          </cell>
          <cell r="AU552">
            <v>3640.1501402089707</v>
          </cell>
          <cell r="AV552">
            <v>0</v>
          </cell>
          <cell r="AW552">
            <v>0</v>
          </cell>
          <cell r="AX552">
            <v>0</v>
          </cell>
          <cell r="AY552">
            <v>3640.1501402089707</v>
          </cell>
          <cell r="BA552">
            <v>0</v>
          </cell>
          <cell r="BB552">
            <v>0</v>
          </cell>
          <cell r="BC552">
            <v>362836.37973372452</v>
          </cell>
          <cell r="BD552">
            <v>0</v>
          </cell>
          <cell r="BE552">
            <v>0</v>
          </cell>
          <cell r="BF552">
            <v>0</v>
          </cell>
          <cell r="BG552">
            <v>362836.37973372452</v>
          </cell>
          <cell r="BI552">
            <v>0</v>
          </cell>
          <cell r="BJ552">
            <v>0</v>
          </cell>
          <cell r="BK552">
            <v>73384.185148474222</v>
          </cell>
          <cell r="BL552">
            <v>0</v>
          </cell>
          <cell r="BM552">
            <v>0</v>
          </cell>
          <cell r="BN552">
            <v>0</v>
          </cell>
          <cell r="BO552">
            <v>73384.185148474222</v>
          </cell>
          <cell r="BQ552">
            <v>0</v>
          </cell>
          <cell r="BR552">
            <v>0</v>
          </cell>
          <cell r="BS552">
            <v>45571.404163884014</v>
          </cell>
          <cell r="BT552">
            <v>0</v>
          </cell>
          <cell r="BU552">
            <v>0</v>
          </cell>
          <cell r="BV552">
            <v>0</v>
          </cell>
          <cell r="BW552">
            <v>45571.404163884014</v>
          </cell>
          <cell r="BY552">
            <v>0</v>
          </cell>
          <cell r="BZ552">
            <v>0</v>
          </cell>
          <cell r="CA552">
            <v>73369.567913433959</v>
          </cell>
          <cell r="CB552">
            <v>0</v>
          </cell>
          <cell r="CC552">
            <v>0</v>
          </cell>
          <cell r="CD552">
            <v>0</v>
          </cell>
          <cell r="CE552">
            <v>73369.567913433959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O552">
            <v>0</v>
          </cell>
          <cell r="CP552">
            <v>0</v>
          </cell>
          <cell r="CQ552">
            <v>818.06204542367198</v>
          </cell>
          <cell r="CR552">
            <v>0</v>
          </cell>
          <cell r="CS552">
            <v>0</v>
          </cell>
          <cell r="CT552">
            <v>0</v>
          </cell>
          <cell r="CU552">
            <v>818.06204542367198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G553">
            <v>0</v>
          </cell>
          <cell r="CH553">
            <v>0</v>
          </cell>
          <cell r="CI553">
            <v>2670044.1300000004</v>
          </cell>
          <cell r="CJ553">
            <v>0</v>
          </cell>
          <cell r="CK553">
            <v>0</v>
          </cell>
          <cell r="CL553">
            <v>0</v>
          </cell>
          <cell r="CM553">
            <v>2670044.1300000004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E554">
            <v>7986059.3677461604</v>
          </cell>
          <cell r="F554">
            <v>7316489.5136872595</v>
          </cell>
          <cell r="G554">
            <v>3901671.2743389667</v>
          </cell>
          <cell r="H554">
            <v>0</v>
          </cell>
          <cell r="I554">
            <v>0</v>
          </cell>
          <cell r="J554">
            <v>0</v>
          </cell>
          <cell r="K554">
            <v>19204220.155772388</v>
          </cell>
          <cell r="M554">
            <v>1515887.1892199998</v>
          </cell>
          <cell r="N554">
            <v>1859034.1347453634</v>
          </cell>
          <cell r="O554">
            <v>442122.02748686948</v>
          </cell>
          <cell r="P554">
            <v>0</v>
          </cell>
          <cell r="Q554">
            <v>0</v>
          </cell>
          <cell r="R554">
            <v>0</v>
          </cell>
          <cell r="S554">
            <v>3817043.3514522328</v>
          </cell>
          <cell r="U554">
            <v>1333865.7806393749</v>
          </cell>
          <cell r="V554">
            <v>2067388.3223586734</v>
          </cell>
          <cell r="W554">
            <v>63424.543678890179</v>
          </cell>
          <cell r="X554">
            <v>0</v>
          </cell>
          <cell r="Y554">
            <v>0</v>
          </cell>
          <cell r="Z554">
            <v>0</v>
          </cell>
          <cell r="AA554">
            <v>3464678.646676938</v>
          </cell>
          <cell r="AC554">
            <v>603081.7419971585</v>
          </cell>
          <cell r="AD554">
            <v>1334221.7559070673</v>
          </cell>
          <cell r="AE554">
            <v>33502.126991443081</v>
          </cell>
          <cell r="AF554">
            <v>0</v>
          </cell>
          <cell r="AG554">
            <v>0</v>
          </cell>
          <cell r="AH554">
            <v>0</v>
          </cell>
          <cell r="AI554">
            <v>1970805.6248956688</v>
          </cell>
          <cell r="AK554">
            <v>468429.15618120926</v>
          </cell>
          <cell r="AL554">
            <v>928275.16576173226</v>
          </cell>
          <cell r="AM554">
            <v>75542.033121044253</v>
          </cell>
          <cell r="AN554">
            <v>0</v>
          </cell>
          <cell r="AO554">
            <v>0</v>
          </cell>
          <cell r="AP554">
            <v>0</v>
          </cell>
          <cell r="AQ554">
            <v>1472246.3550639858</v>
          </cell>
          <cell r="AS554">
            <v>4647.9202895378603</v>
          </cell>
          <cell r="AT554">
            <v>2931.129426823305</v>
          </cell>
          <cell r="AU554">
            <v>144.08243317978287</v>
          </cell>
          <cell r="AV554">
            <v>0</v>
          </cell>
          <cell r="AW554">
            <v>0</v>
          </cell>
          <cell r="AX554">
            <v>0</v>
          </cell>
          <cell r="AY554">
            <v>7723.1321495409484</v>
          </cell>
          <cell r="BA554">
            <v>89784.50225792214</v>
          </cell>
          <cell r="BB554">
            <v>80897.749900022303</v>
          </cell>
          <cell r="BC554">
            <v>14972.889907281829</v>
          </cell>
          <cell r="BD554">
            <v>0</v>
          </cell>
          <cell r="BE554">
            <v>0</v>
          </cell>
          <cell r="BF554">
            <v>0</v>
          </cell>
          <cell r="BG554">
            <v>185655.14206522625</v>
          </cell>
          <cell r="BI554">
            <v>144528.09352078231</v>
          </cell>
          <cell r="BJ554">
            <v>41154.448483977998</v>
          </cell>
          <cell r="BK554">
            <v>6499.468572523986</v>
          </cell>
          <cell r="BL554">
            <v>0</v>
          </cell>
          <cell r="BM554">
            <v>0</v>
          </cell>
          <cell r="BN554">
            <v>0</v>
          </cell>
          <cell r="BO554">
            <v>192182.01057728429</v>
          </cell>
          <cell r="BQ554">
            <v>84000.342206743982</v>
          </cell>
          <cell r="BR554">
            <v>401795.23412798054</v>
          </cell>
          <cell r="BS554">
            <v>7563.1497507987106</v>
          </cell>
          <cell r="BT554">
            <v>0</v>
          </cell>
          <cell r="BU554">
            <v>0</v>
          </cell>
          <cell r="BV554">
            <v>0</v>
          </cell>
          <cell r="BW554">
            <v>493358.72608552326</v>
          </cell>
          <cell r="BY554">
            <v>38425.50134862258</v>
          </cell>
          <cell r="BZ554">
            <v>242890.15918296235</v>
          </cell>
          <cell r="CA554">
            <v>13185.682903698971</v>
          </cell>
          <cell r="CB554">
            <v>0</v>
          </cell>
          <cell r="CC554">
            <v>0</v>
          </cell>
          <cell r="CD554">
            <v>0</v>
          </cell>
          <cell r="CE554">
            <v>294501.34343528392</v>
          </cell>
          <cell r="CG554">
            <v>67873.994509604017</v>
          </cell>
          <cell r="CH554">
            <v>48381.127371308357</v>
          </cell>
          <cell r="CI554">
            <v>316416.77715712122</v>
          </cell>
          <cell r="CJ554">
            <v>0</v>
          </cell>
          <cell r="CK554">
            <v>0</v>
          </cell>
          <cell r="CL554">
            <v>0</v>
          </cell>
          <cell r="CM554">
            <v>432671.89903803356</v>
          </cell>
          <cell r="CO554">
            <v>4257.6048879849632</v>
          </cell>
          <cell r="CP554">
            <v>4735.0008428113097</v>
          </cell>
          <cell r="CQ554">
            <v>39.993925596504312</v>
          </cell>
          <cell r="CR554">
            <v>0</v>
          </cell>
          <cell r="CS554">
            <v>0</v>
          </cell>
          <cell r="CT554">
            <v>0</v>
          </cell>
          <cell r="CU554">
            <v>9032.5996563927765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E555">
            <v>485393.73155409849</v>
          </cell>
          <cell r="F555">
            <v>3547561.2010219009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4032954.9325759993</v>
          </cell>
          <cell r="M555">
            <v>111908.97733779436</v>
          </cell>
          <cell r="N555">
            <v>901393.67458401492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1013302.6519218093</v>
          </cell>
          <cell r="U555">
            <v>119780.43190504135</v>
          </cell>
          <cell r="V555">
            <v>1002418.7947136427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1122199.2266186841</v>
          </cell>
          <cell r="AC555">
            <v>62934.777312082253</v>
          </cell>
          <cell r="AD555">
            <v>646926.82548926922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709861.60280135146</v>
          </cell>
          <cell r="AK555">
            <v>44458.550634980013</v>
          </cell>
          <cell r="AL555">
            <v>450094.67392359849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494553.22455857851</v>
          </cell>
          <cell r="AS555">
            <v>1.5193400551881988</v>
          </cell>
          <cell r="AT555">
            <v>1421.2227066435721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1422.7420466987603</v>
          </cell>
          <cell r="BA555">
            <v>0</v>
          </cell>
          <cell r="BB555">
            <v>39225.057079410682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39225.057079410682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Q555">
            <v>15100.689548025939</v>
          </cell>
          <cell r="BR555">
            <v>194819.27510199975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209919.96465002568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G555">
            <v>1749.1460793717824</v>
          </cell>
          <cell r="CH555">
            <v>23458.655958307263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25207.802037679045</v>
          </cell>
          <cell r="CO555">
            <v>310.01618855080557</v>
          </cell>
          <cell r="CP555">
            <v>2295.8695212149546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2605.8857097657601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E556">
            <v>5321.4983044381788</v>
          </cell>
          <cell r="F556">
            <v>38064.825433844562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43386.323738282743</v>
          </cell>
          <cell r="M556">
            <v>1226.8873585321744</v>
          </cell>
          <cell r="N556">
            <v>9671.8254953088817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10898.712853841056</v>
          </cell>
          <cell r="U556">
            <v>1313.1841716347112</v>
          </cell>
          <cell r="V556">
            <v>10755.810617555604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12068.994789190316</v>
          </cell>
          <cell r="AC556">
            <v>689.97040749611278</v>
          </cell>
          <cell r="AD556">
            <v>6941.4325180991382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7631.402925595251</v>
          </cell>
          <cell r="AK556">
            <v>487.41070690043898</v>
          </cell>
          <cell r="AL556">
            <v>4829.4516206428652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5316.8623275433038</v>
          </cell>
          <cell r="AS556">
            <v>1.6656922003633032E-2</v>
          </cell>
          <cell r="AT556">
            <v>15.249516827340472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15.266173749344105</v>
          </cell>
          <cell r="BA556">
            <v>0</v>
          </cell>
          <cell r="BB556">
            <v>420.87926486800558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420.87926486800558</v>
          </cell>
          <cell r="BI556">
            <v>95.342056847319654</v>
          </cell>
          <cell r="BJ556">
            <v>875.18062400183032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970.52268084914999</v>
          </cell>
          <cell r="BQ556">
            <v>165.55280507719368</v>
          </cell>
          <cell r="BR556">
            <v>2090.3830202477116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2255.9358253249052</v>
          </cell>
          <cell r="BY556">
            <v>477.37807443994973</v>
          </cell>
          <cell r="BZ556">
            <v>5165.2438292401475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5642.6219036800976</v>
          </cell>
          <cell r="CG556">
            <v>19.176345491297752</v>
          </cell>
          <cell r="CH556">
            <v>251.70803077572359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270.88437626702137</v>
          </cell>
          <cell r="CO556">
            <v>3.3987884772212578</v>
          </cell>
          <cell r="CP556">
            <v>24.634352331612398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28.033140808833657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E557">
            <v>30979.323699801607</v>
          </cell>
          <cell r="F557">
            <v>0</v>
          </cell>
          <cell r="G557">
            <v>4090.9513704581941</v>
          </cell>
          <cell r="H557">
            <v>0</v>
          </cell>
          <cell r="I557">
            <v>0</v>
          </cell>
          <cell r="J557">
            <v>0</v>
          </cell>
          <cell r="K557">
            <v>35070.275070259799</v>
          </cell>
          <cell r="M557">
            <v>5698.4253696060723</v>
          </cell>
          <cell r="N557">
            <v>0</v>
          </cell>
          <cell r="O557">
            <v>553.73733489706888</v>
          </cell>
          <cell r="P557">
            <v>0</v>
          </cell>
          <cell r="Q557">
            <v>0</v>
          </cell>
          <cell r="R557">
            <v>0</v>
          </cell>
          <cell r="S557">
            <v>6252.162704503141</v>
          </cell>
          <cell r="U557">
            <v>4818.0814657277524</v>
          </cell>
          <cell r="V557">
            <v>0</v>
          </cell>
          <cell r="W557">
            <v>145.76188053922442</v>
          </cell>
          <cell r="X557">
            <v>0</v>
          </cell>
          <cell r="Y557">
            <v>0</v>
          </cell>
          <cell r="Z557">
            <v>0</v>
          </cell>
          <cell r="AA557">
            <v>4963.8433462669764</v>
          </cell>
          <cell r="AC557">
            <v>2097.618083680416</v>
          </cell>
          <cell r="AD557">
            <v>0</v>
          </cell>
          <cell r="AE557">
            <v>16.140656611773679</v>
          </cell>
          <cell r="AF557">
            <v>0</v>
          </cell>
          <cell r="AG557">
            <v>0</v>
          </cell>
          <cell r="AH557">
            <v>0</v>
          </cell>
          <cell r="AI557">
            <v>2113.7587402921895</v>
          </cell>
          <cell r="AK557">
            <v>1669.9916540721786</v>
          </cell>
          <cell r="AL557">
            <v>0</v>
          </cell>
          <cell r="AM557">
            <v>192.63813948288814</v>
          </cell>
          <cell r="AN557">
            <v>0</v>
          </cell>
          <cell r="AO557">
            <v>0</v>
          </cell>
          <cell r="AP557">
            <v>0</v>
          </cell>
          <cell r="AQ557">
            <v>1862.6297935550667</v>
          </cell>
          <cell r="AS557">
            <v>20.61589255775813</v>
          </cell>
          <cell r="AT557">
            <v>0</v>
          </cell>
          <cell r="AU557">
            <v>0.62459354491261609</v>
          </cell>
          <cell r="AV557">
            <v>0</v>
          </cell>
          <cell r="AW557">
            <v>0</v>
          </cell>
          <cell r="AX557">
            <v>0</v>
          </cell>
          <cell r="AY557">
            <v>21.240486102670747</v>
          </cell>
          <cell r="BA557">
            <v>398.5100664144673</v>
          </cell>
          <cell r="BB557">
            <v>0</v>
          </cell>
          <cell r="BC557">
            <v>62.257119050627182</v>
          </cell>
          <cell r="BD557">
            <v>0</v>
          </cell>
          <cell r="BE557">
            <v>0</v>
          </cell>
          <cell r="BF557">
            <v>0</v>
          </cell>
          <cell r="BG557">
            <v>460.76718546509449</v>
          </cell>
          <cell r="BI557">
            <v>621.59097248461285</v>
          </cell>
          <cell r="BJ557">
            <v>0</v>
          </cell>
          <cell r="BK557">
            <v>12.591592812646457</v>
          </cell>
          <cell r="BL557">
            <v>0</v>
          </cell>
          <cell r="BM557">
            <v>0</v>
          </cell>
          <cell r="BN557">
            <v>0</v>
          </cell>
          <cell r="BO557">
            <v>634.18256529725932</v>
          </cell>
          <cell r="BQ557">
            <v>233.86966780361578</v>
          </cell>
          <cell r="BR557">
            <v>0</v>
          </cell>
          <cell r="BS557">
            <v>7.819349141387848</v>
          </cell>
          <cell r="BT557">
            <v>0</v>
          </cell>
          <cell r="BU557">
            <v>0</v>
          </cell>
          <cell r="BV557">
            <v>0</v>
          </cell>
          <cell r="BW557">
            <v>241.68901694500363</v>
          </cell>
          <cell r="BY557">
            <v>70.915519858392287</v>
          </cell>
          <cell r="BZ557">
            <v>0</v>
          </cell>
          <cell r="CA557">
            <v>12.589084720864811</v>
          </cell>
          <cell r="CB557">
            <v>0</v>
          </cell>
          <cell r="CC557">
            <v>0</v>
          </cell>
          <cell r="CD557">
            <v>0</v>
          </cell>
          <cell r="CE557">
            <v>83.504604579257091</v>
          </cell>
          <cell r="CG557">
            <v>285.1630102986519</v>
          </cell>
          <cell r="CH557">
            <v>0</v>
          </cell>
          <cell r="CI557">
            <v>738.79864652392212</v>
          </cell>
          <cell r="CJ557">
            <v>0</v>
          </cell>
          <cell r="CK557">
            <v>0</v>
          </cell>
          <cell r="CL557">
            <v>0</v>
          </cell>
          <cell r="CM557">
            <v>1023.961656822574</v>
          </cell>
          <cell r="CO557">
            <v>16.044463098260497</v>
          </cell>
          <cell r="CP557">
            <v>0</v>
          </cell>
          <cell r="CQ557">
            <v>0.1403668126942435</v>
          </cell>
          <cell r="CR557">
            <v>0</v>
          </cell>
          <cell r="CS557">
            <v>0</v>
          </cell>
          <cell r="CT557">
            <v>0</v>
          </cell>
          <cell r="CU557">
            <v>16.18482991095474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E558">
            <v>3881.612653733026</v>
          </cell>
          <cell r="F558">
            <v>3556.1691905188659</v>
          </cell>
          <cell r="G558">
            <v>1896.4017034918413</v>
          </cell>
          <cell r="H558">
            <v>0</v>
          </cell>
          <cell r="I558">
            <v>0</v>
          </cell>
          <cell r="J558">
            <v>0</v>
          </cell>
          <cell r="K558">
            <v>9334.1835477437326</v>
          </cell>
          <cell r="M558">
            <v>736.79478505664554</v>
          </cell>
          <cell r="N558">
            <v>903.58086371022773</v>
          </cell>
          <cell r="O558">
            <v>214.8927746916396</v>
          </cell>
          <cell r="P558">
            <v>0</v>
          </cell>
          <cell r="Q558">
            <v>0</v>
          </cell>
          <cell r="R558">
            <v>0</v>
          </cell>
          <cell r="S558">
            <v>1855.2684234585131</v>
          </cell>
          <cell r="U558">
            <v>648.32354157323232</v>
          </cell>
          <cell r="V558">
            <v>1004.8511165165672</v>
          </cell>
          <cell r="W558">
            <v>30.827408107623821</v>
          </cell>
          <cell r="X558">
            <v>0</v>
          </cell>
          <cell r="Y558">
            <v>0</v>
          </cell>
          <cell r="Z558">
            <v>0</v>
          </cell>
          <cell r="AA558">
            <v>1684.0020661974233</v>
          </cell>
          <cell r="AC558">
            <v>293.12701210637107</v>
          </cell>
          <cell r="AD558">
            <v>648.4965628393993</v>
          </cell>
          <cell r="AE558">
            <v>16.283660572593135</v>
          </cell>
          <cell r="AF558">
            <v>0</v>
          </cell>
          <cell r="AG558">
            <v>0</v>
          </cell>
          <cell r="AH558">
            <v>0</v>
          </cell>
          <cell r="AI558">
            <v>957.90723551836345</v>
          </cell>
          <cell r="AK558">
            <v>227.67931670455619</v>
          </cell>
          <cell r="AL558">
            <v>451.18680736576664</v>
          </cell>
          <cell r="AM558">
            <v>36.717096398711</v>
          </cell>
          <cell r="AN558">
            <v>0</v>
          </cell>
          <cell r="AO558">
            <v>0</v>
          </cell>
          <cell r="AP558">
            <v>0</v>
          </cell>
          <cell r="AQ558">
            <v>715.58322046903379</v>
          </cell>
          <cell r="AS558">
            <v>2.2591149625405693</v>
          </cell>
          <cell r="AT558">
            <v>1.4246712363343668</v>
          </cell>
          <cell r="AU558">
            <v>7.0031059131623663E-2</v>
          </cell>
          <cell r="AV558">
            <v>0</v>
          </cell>
          <cell r="AW558">
            <v>0</v>
          </cell>
          <cell r="AX558">
            <v>0</v>
          </cell>
          <cell r="AY558">
            <v>3.7538172580065599</v>
          </cell>
          <cell r="BA558">
            <v>43.639628009906566</v>
          </cell>
          <cell r="BB558">
            <v>39.320234825536716</v>
          </cell>
          <cell r="BC558">
            <v>7.2775515746584176</v>
          </cell>
          <cell r="BD558">
            <v>0</v>
          </cell>
          <cell r="BE558">
            <v>0</v>
          </cell>
          <cell r="BF558">
            <v>0</v>
          </cell>
          <cell r="BG558">
            <v>90.237414410101707</v>
          </cell>
          <cell r="BI558">
            <v>70.247671698502003</v>
          </cell>
          <cell r="BJ558">
            <v>20.003060412747303</v>
          </cell>
          <cell r="BK558">
            <v>3.1590573387847529</v>
          </cell>
          <cell r="BL558">
            <v>0</v>
          </cell>
          <cell r="BM558">
            <v>0</v>
          </cell>
          <cell r="BN558">
            <v>0</v>
          </cell>
          <cell r="BO558">
            <v>93.409789450034054</v>
          </cell>
          <cell r="BQ558">
            <v>40.828245347695457</v>
          </cell>
          <cell r="BR558">
            <v>195.29199486040764</v>
          </cell>
          <cell r="BS558">
            <v>3.676058043513307</v>
          </cell>
          <cell r="BT558">
            <v>0</v>
          </cell>
          <cell r="BU558">
            <v>0</v>
          </cell>
          <cell r="BV558">
            <v>0</v>
          </cell>
          <cell r="BW558">
            <v>239.79629825161641</v>
          </cell>
          <cell r="BY558">
            <v>18.676659587986894</v>
          </cell>
          <cell r="BZ558">
            <v>118.05641204717163</v>
          </cell>
          <cell r="CA558">
            <v>6.4088821846003565</v>
          </cell>
          <cell r="CB558">
            <v>0</v>
          </cell>
          <cell r="CC558">
            <v>0</v>
          </cell>
          <cell r="CD558">
            <v>0</v>
          </cell>
          <cell r="CE558">
            <v>143.14195381975887</v>
          </cell>
          <cell r="CG558">
            <v>32.99005727554956</v>
          </cell>
          <cell r="CH558">
            <v>23.515577277675582</v>
          </cell>
          <cell r="CI558">
            <v>153.79391881645023</v>
          </cell>
          <cell r="CJ558">
            <v>0</v>
          </cell>
          <cell r="CK558">
            <v>0</v>
          </cell>
          <cell r="CL558">
            <v>0</v>
          </cell>
          <cell r="CM558">
            <v>210.29955336967538</v>
          </cell>
          <cell r="CO558">
            <v>2.0694027237693975</v>
          </cell>
          <cell r="CP558">
            <v>2.3014403400409487</v>
          </cell>
          <cell r="CQ558">
            <v>1.9438989934739328E-2</v>
          </cell>
          <cell r="CR558">
            <v>0</v>
          </cell>
          <cell r="CS558">
            <v>0</v>
          </cell>
          <cell r="CT558">
            <v>0</v>
          </cell>
          <cell r="CU558">
            <v>4.3902820537450857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E560">
            <v>76811.655999465976</v>
          </cell>
          <cell r="F560">
            <v>561387.65891659725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638199.31491606322</v>
          </cell>
          <cell r="M560">
            <v>17709.15714754066</v>
          </cell>
          <cell r="N560">
            <v>142642.01688505986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160351.17403260051</v>
          </cell>
          <cell r="U560">
            <v>18954.783988453855</v>
          </cell>
          <cell r="V560">
            <v>158628.84627788409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177583.63026633795</v>
          </cell>
          <cell r="AC560">
            <v>9959.1818992410736</v>
          </cell>
          <cell r="AD560">
            <v>102373.63514606912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112332.81704531019</v>
          </cell>
          <cell r="AK560">
            <v>7035.3914268221661</v>
          </cell>
          <cell r="AL560">
            <v>71225.718449060878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78261.109875883049</v>
          </cell>
          <cell r="AS560">
            <v>0.24042961018815448</v>
          </cell>
          <cell r="AT560">
            <v>224.90292425453188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225.14335386472004</v>
          </cell>
          <cell r="BA560">
            <v>0</v>
          </cell>
          <cell r="BB560">
            <v>6207.2115791369879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6207.2115791369879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Q560">
            <v>2389.6249488100875</v>
          </cell>
          <cell r="BR560">
            <v>30829.386884103813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33219.0118329139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G560">
            <v>276.79551301858078</v>
          </cell>
          <cell r="CH560">
            <v>3712.2403824831713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3989.0358955017518</v>
          </cell>
          <cell r="CO560">
            <v>49.058847037409777</v>
          </cell>
          <cell r="CP560">
            <v>363.31235535036382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412.37120238777356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E562">
            <v>19731847.891074166</v>
          </cell>
          <cell r="F562">
            <v>18077483.716660619</v>
          </cell>
          <cell r="G562">
            <v>9640196.8181157485</v>
          </cell>
          <cell r="H562">
            <v>0</v>
          </cell>
          <cell r="I562">
            <v>0</v>
          </cell>
          <cell r="J562">
            <v>0</v>
          </cell>
          <cell r="K562">
            <v>47449528.425850533</v>
          </cell>
          <cell r="M562">
            <v>3745433.6438471288</v>
          </cell>
          <cell r="N562">
            <v>4593276.4936936228</v>
          </cell>
          <cell r="O562">
            <v>1092389.1488833611</v>
          </cell>
          <cell r="P562">
            <v>0</v>
          </cell>
          <cell r="Q562">
            <v>0</v>
          </cell>
          <cell r="R562">
            <v>0</v>
          </cell>
          <cell r="S562">
            <v>9431099.2864241134</v>
          </cell>
          <cell r="U562">
            <v>3295697.5998680838</v>
          </cell>
          <cell r="V562">
            <v>5108075.213329793</v>
          </cell>
          <cell r="W562">
            <v>156708.50801424062</v>
          </cell>
          <cell r="X562">
            <v>0</v>
          </cell>
          <cell r="Y562">
            <v>0</v>
          </cell>
          <cell r="Z562">
            <v>0</v>
          </cell>
          <cell r="AA562">
            <v>8560481.3212121185</v>
          </cell>
          <cell r="AC562">
            <v>1490086.2429138671</v>
          </cell>
          <cell r="AD562">
            <v>3296577.1387635074</v>
          </cell>
          <cell r="AE562">
            <v>82776.604002277803</v>
          </cell>
          <cell r="AF562">
            <v>0</v>
          </cell>
          <cell r="AG562">
            <v>0</v>
          </cell>
          <cell r="AH562">
            <v>0</v>
          </cell>
          <cell r="AI562">
            <v>4869439.9856796516</v>
          </cell>
          <cell r="AK562">
            <v>1157388.4480300844</v>
          </cell>
          <cell r="AL562">
            <v>2293569.773078396</v>
          </cell>
          <cell r="AM562">
            <v>186648.2376711416</v>
          </cell>
          <cell r="AN562">
            <v>0</v>
          </cell>
          <cell r="AO562">
            <v>0</v>
          </cell>
          <cell r="AP562">
            <v>0</v>
          </cell>
          <cell r="AQ562">
            <v>3637606.4587796219</v>
          </cell>
          <cell r="AS562">
            <v>11484.018830789333</v>
          </cell>
          <cell r="AT562">
            <v>7242.1950972112054</v>
          </cell>
          <cell r="AU562">
            <v>355.99693470369147</v>
          </cell>
          <cell r="AV562">
            <v>0</v>
          </cell>
          <cell r="AW562">
            <v>0</v>
          </cell>
          <cell r="AX562">
            <v>0</v>
          </cell>
          <cell r="AY562">
            <v>19082.210862704233</v>
          </cell>
          <cell r="BA562">
            <v>221838.33852829385</v>
          </cell>
          <cell r="BB562">
            <v>199881.07053202394</v>
          </cell>
          <cell r="BC562">
            <v>36994.814655837581</v>
          </cell>
          <cell r="BD562">
            <v>0</v>
          </cell>
          <cell r="BE562">
            <v>0</v>
          </cell>
          <cell r="BF562">
            <v>0</v>
          </cell>
          <cell r="BG562">
            <v>458714.22371615539</v>
          </cell>
          <cell r="BI562">
            <v>357098.06626993051</v>
          </cell>
          <cell r="BJ562">
            <v>101683.85684767089</v>
          </cell>
          <cell r="BK562">
            <v>16058.799382811776</v>
          </cell>
          <cell r="BL562">
            <v>0</v>
          </cell>
          <cell r="BM562">
            <v>0</v>
          </cell>
          <cell r="BN562">
            <v>0</v>
          </cell>
          <cell r="BO562">
            <v>474840.72250041319</v>
          </cell>
          <cell r="BQ562">
            <v>207546.91380279924</v>
          </cell>
          <cell r="BR562">
            <v>992750.25116791041</v>
          </cell>
          <cell r="BS562">
            <v>18686.928507306227</v>
          </cell>
          <cell r="BT562">
            <v>0</v>
          </cell>
          <cell r="BU562">
            <v>0</v>
          </cell>
          <cell r="BV562">
            <v>0</v>
          </cell>
          <cell r="BW562">
            <v>1218984.0934780159</v>
          </cell>
          <cell r="BY562">
            <v>94941.211032252613</v>
          </cell>
          <cell r="BZ562">
            <v>600129.73289348348</v>
          </cell>
          <cell r="CA562">
            <v>32579.007670106152</v>
          </cell>
          <cell r="CB562">
            <v>0</v>
          </cell>
          <cell r="CC562">
            <v>0</v>
          </cell>
          <cell r="CD562">
            <v>0</v>
          </cell>
          <cell r="CE562">
            <v>727649.95159584226</v>
          </cell>
          <cell r="CG562">
            <v>167702.15118011119</v>
          </cell>
          <cell r="CH562">
            <v>119539.43767873145</v>
          </cell>
          <cell r="CI562">
            <v>781798.3099730293</v>
          </cell>
          <cell r="CJ562">
            <v>0</v>
          </cell>
          <cell r="CK562">
            <v>0</v>
          </cell>
          <cell r="CL562">
            <v>0</v>
          </cell>
          <cell r="CM562">
            <v>1069039.8988318718</v>
          </cell>
          <cell r="CO562">
            <v>10519.632795282203</v>
          </cell>
          <cell r="CP562">
            <v>11699.176288596615</v>
          </cell>
          <cell r="CQ562">
            <v>98.81645253281873</v>
          </cell>
          <cell r="CR562">
            <v>0</v>
          </cell>
          <cell r="CS562">
            <v>0</v>
          </cell>
          <cell r="CT562">
            <v>0</v>
          </cell>
          <cell r="CU562">
            <v>22317.625536411637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E563">
            <v>704947.71160983131</v>
          </cell>
          <cell r="F563">
            <v>660336.80109566427</v>
          </cell>
          <cell r="G563">
            <v>81091.585384412145</v>
          </cell>
          <cell r="H563">
            <v>0</v>
          </cell>
          <cell r="I563">
            <v>0</v>
          </cell>
          <cell r="J563">
            <v>0</v>
          </cell>
          <cell r="K563">
            <v>1446376.0980899078</v>
          </cell>
          <cell r="M563">
            <v>133905.55556368944</v>
          </cell>
          <cell r="N563">
            <v>167783.8328571234</v>
          </cell>
          <cell r="O563">
            <v>10976.282606926521</v>
          </cell>
          <cell r="P563">
            <v>0</v>
          </cell>
          <cell r="Q563">
            <v>0</v>
          </cell>
          <cell r="R563">
            <v>0</v>
          </cell>
          <cell r="S563">
            <v>312665.67102773936</v>
          </cell>
          <cell r="U563">
            <v>117928.82215025544</v>
          </cell>
          <cell r="V563">
            <v>186588.47099486348</v>
          </cell>
          <cell r="W563">
            <v>2889.3186232656521</v>
          </cell>
          <cell r="X563">
            <v>0</v>
          </cell>
          <cell r="Y563">
            <v>0</v>
          </cell>
          <cell r="Z563">
            <v>0</v>
          </cell>
          <cell r="AA563">
            <v>307406.61176838458</v>
          </cell>
          <cell r="AC563">
            <v>53361.302610623308</v>
          </cell>
          <cell r="AD563">
            <v>120417.82122419818</v>
          </cell>
          <cell r="AE563">
            <v>319.94304387136378</v>
          </cell>
          <cell r="AF563">
            <v>0</v>
          </cell>
          <cell r="AG563">
            <v>0</v>
          </cell>
          <cell r="AH563">
            <v>0</v>
          </cell>
          <cell r="AI563">
            <v>174099.06687869286</v>
          </cell>
          <cell r="AK563">
            <v>41425.904224764286</v>
          </cell>
          <cell r="AL563">
            <v>83779.830798490642</v>
          </cell>
          <cell r="AM563">
            <v>3818.5083912208183</v>
          </cell>
          <cell r="AN563">
            <v>0</v>
          </cell>
          <cell r="AO563">
            <v>0</v>
          </cell>
          <cell r="AP563">
            <v>0</v>
          </cell>
          <cell r="AQ563">
            <v>129024.24341447576</v>
          </cell>
          <cell r="AS563">
            <v>408.93642188971035</v>
          </cell>
          <cell r="AT563">
            <v>264.54389440249838</v>
          </cell>
          <cell r="AU563">
            <v>12.380807345593372</v>
          </cell>
          <cell r="AV563">
            <v>0</v>
          </cell>
          <cell r="AW563">
            <v>0</v>
          </cell>
          <cell r="AX563">
            <v>0</v>
          </cell>
          <cell r="AY563">
            <v>685.86112363780205</v>
          </cell>
          <cell r="BA563">
            <v>7899.33933474675</v>
          </cell>
          <cell r="BB563">
            <v>7301.2831201197323</v>
          </cell>
          <cell r="BC563">
            <v>1234.0719867114924</v>
          </cell>
          <cell r="BD563">
            <v>0</v>
          </cell>
          <cell r="BE563">
            <v>0</v>
          </cell>
          <cell r="BF563">
            <v>0</v>
          </cell>
          <cell r="BG563">
            <v>16434.694441577976</v>
          </cell>
          <cell r="BI563">
            <v>12758.530019499145</v>
          </cell>
          <cell r="BJ563">
            <v>4013.59248130999</v>
          </cell>
          <cell r="BK563">
            <v>249.59285291580196</v>
          </cell>
          <cell r="BL563">
            <v>0</v>
          </cell>
          <cell r="BM563">
            <v>0</v>
          </cell>
          <cell r="BN563">
            <v>0</v>
          </cell>
          <cell r="BO563">
            <v>17021.715353724936</v>
          </cell>
          <cell r="BQ563">
            <v>7462.7867594189665</v>
          </cell>
          <cell r="BR563">
            <v>36263.31714180806</v>
          </cell>
          <cell r="BS563">
            <v>154.99656708907884</v>
          </cell>
          <cell r="BT563">
            <v>0</v>
          </cell>
          <cell r="BU563">
            <v>0</v>
          </cell>
          <cell r="BV563">
            <v>0</v>
          </cell>
          <cell r="BW563">
            <v>43881.100468316108</v>
          </cell>
          <cell r="BY563">
            <v>3594.9639512276908</v>
          </cell>
          <cell r="BZ563">
            <v>23687.891651869708</v>
          </cell>
          <cell r="CA563">
            <v>249.54313706233765</v>
          </cell>
          <cell r="CB563">
            <v>0</v>
          </cell>
          <cell r="CC563">
            <v>0</v>
          </cell>
          <cell r="CD563">
            <v>0</v>
          </cell>
          <cell r="CE563">
            <v>27532.398740159737</v>
          </cell>
          <cell r="CG563">
            <v>5980.0085330107095</v>
          </cell>
          <cell r="CH563">
            <v>4366.552951658784</v>
          </cell>
          <cell r="CI563">
            <v>14644.601732279376</v>
          </cell>
          <cell r="CJ563">
            <v>0</v>
          </cell>
          <cell r="CK563">
            <v>0</v>
          </cell>
          <cell r="CL563">
            <v>0</v>
          </cell>
          <cell r="CM563">
            <v>24991.163216948869</v>
          </cell>
          <cell r="CO563">
            <v>376.0739860421196</v>
          </cell>
          <cell r="CP563">
            <v>427.34911378989284</v>
          </cell>
          <cell r="CQ563">
            <v>2.7823766028922918</v>
          </cell>
          <cell r="CR563">
            <v>0</v>
          </cell>
          <cell r="CS563">
            <v>0</v>
          </cell>
          <cell r="CT563">
            <v>0</v>
          </cell>
          <cell r="CU563">
            <v>806.20547643490477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E564">
            <v>1636.7460501944706</v>
          </cell>
          <cell r="F564">
            <v>11962.364583912233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13599.110634106702</v>
          </cell>
          <cell r="M564">
            <v>377.35669979191528</v>
          </cell>
          <cell r="N564">
            <v>3039.4964760298608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3416.8531758217759</v>
          </cell>
          <cell r="U564">
            <v>403.89921844162473</v>
          </cell>
          <cell r="V564">
            <v>3380.1528454748814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3784.0520639165061</v>
          </cell>
          <cell r="AC564">
            <v>212.21586001041848</v>
          </cell>
          <cell r="AD564">
            <v>2181.4351062883402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2393.6509662987587</v>
          </cell>
          <cell r="AK564">
            <v>149.91408503812599</v>
          </cell>
          <cell r="AL564">
            <v>1517.7177451372008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1667.6318301753267</v>
          </cell>
          <cell r="AS564">
            <v>5.1232096184463723E-3</v>
          </cell>
          <cell r="AT564">
            <v>4.7923582451255911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4.7974814547440374</v>
          </cell>
          <cell r="BA564">
            <v>0</v>
          </cell>
          <cell r="BB564">
            <v>132.26676215579161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132.26676215579161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Q564">
            <v>50.919474987471517</v>
          </cell>
          <cell r="BR564">
            <v>656.9299484029475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707.84942339041902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G564">
            <v>5.8981147685172157</v>
          </cell>
          <cell r="CH564">
            <v>79.102509955572174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85.000624724089391</v>
          </cell>
          <cell r="CO564">
            <v>1.0453735578378029</v>
          </cell>
          <cell r="CP564">
            <v>7.7416643980529756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8.7870379558907779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E566">
            <v>45377.368265988975</v>
          </cell>
          <cell r="F566">
            <v>331646.20925262896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377023.57751861797</v>
          </cell>
          <cell r="M566">
            <v>10461.888044306846</v>
          </cell>
          <cell r="N566">
            <v>84267.410280046315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94729.298324353163</v>
          </cell>
          <cell r="U566">
            <v>11197.75641150507</v>
          </cell>
          <cell r="V566">
            <v>93711.813415538738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104909.5698270438</v>
          </cell>
          <cell r="AC566">
            <v>5883.5011273936816</v>
          </cell>
          <cell r="AD566">
            <v>60478.401126822064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66361.902254215747</v>
          </cell>
          <cell r="AK566">
            <v>4156.2383145666145</v>
          </cell>
          <cell r="AL566">
            <v>42077.411481600546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46233.649796167163</v>
          </cell>
          <cell r="AS566">
            <v>0.14203655449938368</v>
          </cell>
          <cell r="AT566">
            <v>132.86398639897402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133.0060229534734</v>
          </cell>
          <cell r="BA566">
            <v>0</v>
          </cell>
          <cell r="BB566">
            <v>3666.9815546402019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3666.9815546402019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Q566">
            <v>1411.6983927609147</v>
          </cell>
          <cell r="BR566">
            <v>18212.814498679152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19624.512891440067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G566">
            <v>163.52012940203775</v>
          </cell>
          <cell r="CH566">
            <v>2193.048655649161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2356.5687850511986</v>
          </cell>
          <cell r="CO566">
            <v>28.982077521370492</v>
          </cell>
          <cell r="CP566">
            <v>214.63094799612091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243.61302551749139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E567">
            <v>533807.16160516953</v>
          </cell>
          <cell r="F567">
            <v>3901396.8500890448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4435204.0116942143</v>
          </cell>
          <cell r="M567">
            <v>123070.83851198707</v>
          </cell>
          <cell r="N567">
            <v>991299.16115309182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1114369.9996650789</v>
          </cell>
          <cell r="U567">
            <v>131727.39616219202</v>
          </cell>
          <cell r="V567">
            <v>1102400.5807255188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1234127.9768877109</v>
          </cell>
          <cell r="AC567">
            <v>69211.925616867578</v>
          </cell>
          <cell r="AD567">
            <v>711451.65260994143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780663.57822680904</v>
          </cell>
          <cell r="AK567">
            <v>48892.870222188598</v>
          </cell>
          <cell r="AL567">
            <v>494987.35711213521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543880.2273343238</v>
          </cell>
          <cell r="AS567">
            <v>1.6708798438256347</v>
          </cell>
          <cell r="AT567">
            <v>1562.9762185292398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1564.6470983730653</v>
          </cell>
          <cell r="BA567">
            <v>0</v>
          </cell>
          <cell r="BB567">
            <v>43137.385223993799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43137.385223993799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Q567">
            <v>16606.840389355486</v>
          </cell>
          <cell r="BR567">
            <v>214250.6536605006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230857.49404985609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G567">
            <v>1923.6068436087696</v>
          </cell>
          <cell r="CH567">
            <v>25798.434833682113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27722.041677290883</v>
          </cell>
          <cell r="CO567">
            <v>340.93736878741373</v>
          </cell>
          <cell r="CP567">
            <v>2524.8607735656001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2865.7981423530136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E568">
            <v>654840.84489765367</v>
          </cell>
          <cell r="F568">
            <v>4785986.763293012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5440827.608190666</v>
          </cell>
          <cell r="M568">
            <v>150975.51638518862</v>
          </cell>
          <cell r="N568">
            <v>1216063.0784417328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1367038.5948269214</v>
          </cell>
          <cell r="U568">
            <v>161594.83349685802</v>
          </cell>
          <cell r="V568">
            <v>1352355.2691335264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1513950.1026303843</v>
          </cell>
          <cell r="AC568">
            <v>84904.810403173513</v>
          </cell>
          <cell r="AD568">
            <v>872763.8645723525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957668.67497552605</v>
          </cell>
          <cell r="AK568">
            <v>59978.679097323024</v>
          </cell>
          <cell r="AL568">
            <v>607219.1653822657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667197.84447958868</v>
          </cell>
          <cell r="AS568">
            <v>2.0497296539879208</v>
          </cell>
          <cell r="AT568">
            <v>1917.3603149477028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1919.4100446016907</v>
          </cell>
          <cell r="BA568">
            <v>0</v>
          </cell>
          <cell r="BB568">
            <v>52918.21432633642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52918.21432633642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Q568">
            <v>20372.220857706663</v>
          </cell>
          <cell r="BR568">
            <v>262829.14347014652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283201.3643278532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G568">
            <v>2359.7591439797507</v>
          </cell>
          <cell r="CH568">
            <v>31647.887249630057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34007.646393609808</v>
          </cell>
          <cell r="CO568">
            <v>418.24038846272919</v>
          </cell>
          <cell r="CP568">
            <v>3097.3394160522057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3515.5798045149349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E569">
            <v>14423162.864243843</v>
          </cell>
          <cell r="F569">
            <v>3943402.2000207733</v>
          </cell>
          <cell r="G569">
            <v>1831839.5981296175</v>
          </cell>
          <cell r="H569">
            <v>0</v>
          </cell>
          <cell r="I569">
            <v>0</v>
          </cell>
          <cell r="J569">
            <v>0</v>
          </cell>
          <cell r="K569">
            <v>20198404.662394237</v>
          </cell>
          <cell r="M569">
            <v>2678733.5746744908</v>
          </cell>
          <cell r="N569">
            <v>1001972.2276857402</v>
          </cell>
          <cell r="O569">
            <v>247951.60958210129</v>
          </cell>
          <cell r="P569">
            <v>0</v>
          </cell>
          <cell r="Q569">
            <v>0</v>
          </cell>
          <cell r="R569">
            <v>0</v>
          </cell>
          <cell r="S569">
            <v>3928657.4119423325</v>
          </cell>
          <cell r="U569">
            <v>2293474.6951096212</v>
          </cell>
          <cell r="V569">
            <v>1114269.8480514663</v>
          </cell>
          <cell r="W569">
            <v>65269.019474969806</v>
          </cell>
          <cell r="X569">
            <v>0</v>
          </cell>
          <cell r="Y569">
            <v>0</v>
          </cell>
          <cell r="Z569">
            <v>0</v>
          </cell>
          <cell r="AA569">
            <v>3473013.5626360574</v>
          </cell>
          <cell r="AC569">
            <v>1010746.9110356625</v>
          </cell>
          <cell r="AD569">
            <v>719111.67202752654</v>
          </cell>
          <cell r="AE569">
            <v>7227.4371518496173</v>
          </cell>
          <cell r="AF569">
            <v>0</v>
          </cell>
          <cell r="AG569">
            <v>0</v>
          </cell>
          <cell r="AH569">
            <v>0</v>
          </cell>
          <cell r="AI569">
            <v>1737086.0202150384</v>
          </cell>
          <cell r="AK569">
            <v>798280.45911103196</v>
          </cell>
          <cell r="AL569">
            <v>500316.76038645284</v>
          </cell>
          <cell r="AM569">
            <v>86259.195003642308</v>
          </cell>
          <cell r="AN569">
            <v>0</v>
          </cell>
          <cell r="AO569">
            <v>0</v>
          </cell>
          <cell r="AP569">
            <v>0</v>
          </cell>
          <cell r="AQ569">
            <v>1384856.4145011271</v>
          </cell>
          <cell r="AS569">
            <v>9233.0766839805456</v>
          </cell>
          <cell r="AT569">
            <v>1579.8043868794532</v>
          </cell>
          <cell r="AU569">
            <v>279.67948887618599</v>
          </cell>
          <cell r="AV569">
            <v>0</v>
          </cell>
          <cell r="AW569">
            <v>0</v>
          </cell>
          <cell r="AX569">
            <v>0</v>
          </cell>
          <cell r="AY569">
            <v>11092.560559736185</v>
          </cell>
          <cell r="BA569">
            <v>178444.19397963243</v>
          </cell>
          <cell r="BB569">
            <v>43601.834504879516</v>
          </cell>
          <cell r="BC569">
            <v>27877.392228604131</v>
          </cell>
          <cell r="BD569">
            <v>0</v>
          </cell>
          <cell r="BE569">
            <v>0</v>
          </cell>
          <cell r="BF569">
            <v>0</v>
          </cell>
          <cell r="BG569">
            <v>249923.42071311607</v>
          </cell>
          <cell r="BI569">
            <v>288212.15410762688</v>
          </cell>
          <cell r="BJ569">
            <v>90666.098130475511</v>
          </cell>
          <cell r="BK569">
            <v>5638.2430953088215</v>
          </cell>
          <cell r="BL569">
            <v>0</v>
          </cell>
          <cell r="BM569">
            <v>0</v>
          </cell>
          <cell r="BN569">
            <v>0</v>
          </cell>
          <cell r="BO569">
            <v>384516.49533341121</v>
          </cell>
          <cell r="BQ569">
            <v>121872.55820299055</v>
          </cell>
          <cell r="BR569">
            <v>216557.43608380255</v>
          </cell>
          <cell r="BS569">
            <v>3501.3355309551866</v>
          </cell>
          <cell r="BT569">
            <v>0</v>
          </cell>
          <cell r="BU569">
            <v>0</v>
          </cell>
          <cell r="BV569">
            <v>0</v>
          </cell>
          <cell r="BW569">
            <v>341931.32981774828</v>
          </cell>
          <cell r="BY569">
            <v>81209.379351624768</v>
          </cell>
          <cell r="BZ569">
            <v>535103.83005090489</v>
          </cell>
          <cell r="CA569">
            <v>5637.1200260211881</v>
          </cell>
          <cell r="CB569">
            <v>0</v>
          </cell>
          <cell r="CC569">
            <v>0</v>
          </cell>
          <cell r="CD569">
            <v>0</v>
          </cell>
          <cell r="CE569">
            <v>621950.32942855079</v>
          </cell>
          <cell r="CG569">
            <v>129676.44434327747</v>
          </cell>
          <cell r="CH569">
            <v>26076.200035357251</v>
          </cell>
          <cell r="CI569">
            <v>330818.06484429265</v>
          </cell>
          <cell r="CJ569">
            <v>0</v>
          </cell>
          <cell r="CK569">
            <v>0</v>
          </cell>
          <cell r="CL569">
            <v>0</v>
          </cell>
          <cell r="CM569">
            <v>486570.70922292734</v>
          </cell>
          <cell r="CO569">
            <v>7536.4681084064541</v>
          </cell>
          <cell r="CP569">
            <v>2552.0453088481618</v>
          </cell>
          <cell r="CQ569">
            <v>62.853224707914194</v>
          </cell>
          <cell r="CR569">
            <v>0</v>
          </cell>
          <cell r="CS569">
            <v>0</v>
          </cell>
          <cell r="CT569">
            <v>0</v>
          </cell>
          <cell r="CU569">
            <v>10151.366641962532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E570">
            <v>1079979.152785389</v>
          </cell>
          <cell r="F570">
            <v>7893163.6139329532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8973142.7667183429</v>
          </cell>
          <cell r="M570">
            <v>248992.42548392975</v>
          </cell>
          <cell r="N570">
            <v>2005560.2570031446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2254552.6824870743</v>
          </cell>
          <cell r="U570">
            <v>266506.05675293307</v>
          </cell>
          <cell r="V570">
            <v>2230336.591255161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2496842.6480080942</v>
          </cell>
          <cell r="AC570">
            <v>140027.04003742262</v>
          </cell>
          <cell r="AD570">
            <v>1439382.9987649391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1579410.0388023618</v>
          </cell>
          <cell r="AK570">
            <v>98918.269288528507</v>
          </cell>
          <cell r="AL570">
            <v>1001440.34217518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1100358.6114637086</v>
          </cell>
          <cell r="AS570">
            <v>3.3804630734341887</v>
          </cell>
          <cell r="AT570">
            <v>3162.1563997663916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3165.536862839826</v>
          </cell>
          <cell r="BA570">
            <v>0</v>
          </cell>
          <cell r="BB570">
            <v>87273.982251373774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87273.982251373774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Q570">
            <v>33598.352933683513</v>
          </cell>
          <cell r="BR570">
            <v>433464.09727475344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467062.45020843693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G570">
            <v>3891.7711088885035</v>
          </cell>
          <cell r="CH570">
            <v>52194.451103069005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56086.222211957509</v>
          </cell>
          <cell r="CO570">
            <v>689.77203226106928</v>
          </cell>
          <cell r="CP570">
            <v>5108.2061000022968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5797.9781322633662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E571">
            <v>224430.49659830861</v>
          </cell>
          <cell r="F571">
            <v>1640278.5415235648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1864709.0381218735</v>
          </cell>
          <cell r="M571">
            <v>51743.122593108375</v>
          </cell>
          <cell r="N571">
            <v>416775.53059812792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468518.65319123631</v>
          </cell>
          <cell r="U571">
            <v>55382.630775099329</v>
          </cell>
          <cell r="V571">
            <v>463486.30662525748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518868.93740035681</v>
          </cell>
          <cell r="AC571">
            <v>29099.0229318204</v>
          </cell>
          <cell r="AD571">
            <v>299118.2194349005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328217.24236672092</v>
          </cell>
          <cell r="AK571">
            <v>20556.208184030809</v>
          </cell>
          <cell r="AL571">
            <v>208109.34426677614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228665.55245080695</v>
          </cell>
          <cell r="AS571">
            <v>0.70249412161925551</v>
          </cell>
          <cell r="AT571">
            <v>657.12780593100752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657.83030005262674</v>
          </cell>
          <cell r="BA571">
            <v>0</v>
          </cell>
          <cell r="BB571">
            <v>18136.408583694265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18136.408583694265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Q571">
            <v>6982.0746209258168</v>
          </cell>
          <cell r="BR571">
            <v>90078.185637202056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97060.260258127877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G571">
            <v>808.74905812960958</v>
          </cell>
          <cell r="CH571">
            <v>10846.530278409642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11655.279336539252</v>
          </cell>
          <cell r="CO571">
            <v>143.34154445547802</v>
          </cell>
          <cell r="CP571">
            <v>1061.5364461371619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1204.8779905926399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E572">
            <v>-68976.83875865693</v>
          </cell>
          <cell r="F572">
            <v>-64611.806387127406</v>
          </cell>
          <cell r="G572">
            <v>-7934.5476517274938</v>
          </cell>
          <cell r="H572">
            <v>0</v>
          </cell>
          <cell r="I572">
            <v>0</v>
          </cell>
          <cell r="J572">
            <v>0</v>
          </cell>
          <cell r="K572">
            <v>-141523.19279751182</v>
          </cell>
          <cell r="M572">
            <v>-13102.222707997187</v>
          </cell>
          <cell r="N572">
            <v>-16417.10185691146</v>
          </cell>
          <cell r="O572">
            <v>-1073.9935219003305</v>
          </cell>
          <cell r="P572">
            <v>0</v>
          </cell>
          <cell r="Q572">
            <v>0</v>
          </cell>
          <cell r="R572">
            <v>0</v>
          </cell>
          <cell r="S572">
            <v>-30593.318086808977</v>
          </cell>
          <cell r="U572">
            <v>-11538.951352690734</v>
          </cell>
          <cell r="V572">
            <v>-18257.07448378863</v>
          </cell>
          <cell r="W572">
            <v>-282.71042166271229</v>
          </cell>
          <cell r="X572">
            <v>0</v>
          </cell>
          <cell r="Y572">
            <v>0</v>
          </cell>
          <cell r="Z572">
            <v>0</v>
          </cell>
          <cell r="AA572">
            <v>-30078.736258142075</v>
          </cell>
          <cell r="AC572">
            <v>-5221.2297529409152</v>
          </cell>
          <cell r="AD572">
            <v>-11782.49180961588</v>
          </cell>
          <cell r="AE572">
            <v>-31.305385329463046</v>
          </cell>
          <cell r="AF572">
            <v>0</v>
          </cell>
          <cell r="AG572">
            <v>0</v>
          </cell>
          <cell r="AH572">
            <v>0</v>
          </cell>
          <cell r="AI572">
            <v>-17035.026947886257</v>
          </cell>
          <cell r="AK572">
            <v>-4053.3898742899064</v>
          </cell>
          <cell r="AL572">
            <v>-8197.583714426597</v>
          </cell>
          <cell r="AM572">
            <v>-373.62861565766036</v>
          </cell>
          <cell r="AN572">
            <v>0</v>
          </cell>
          <cell r="AO572">
            <v>0</v>
          </cell>
          <cell r="AP572">
            <v>0</v>
          </cell>
          <cell r="AQ572">
            <v>-12624.602204374165</v>
          </cell>
          <cell r="AS572">
            <v>-40.013097667647322</v>
          </cell>
          <cell r="AT572">
            <v>-25.884758895263591</v>
          </cell>
          <cell r="AU572">
            <v>-1.2114216954173873</v>
          </cell>
          <cell r="AV572">
            <v>0</v>
          </cell>
          <cell r="AW572">
            <v>0</v>
          </cell>
          <cell r="AX572">
            <v>0</v>
          </cell>
          <cell r="AY572">
            <v>-67.109278258328303</v>
          </cell>
          <cell r="BA572">
            <v>-772.9246391175094</v>
          </cell>
          <cell r="BB572">
            <v>-714.40678537380882</v>
          </cell>
          <cell r="BC572">
            <v>-120.74992661453857</v>
          </cell>
          <cell r="BD572">
            <v>0</v>
          </cell>
          <cell r="BE572">
            <v>0</v>
          </cell>
          <cell r="BF572">
            <v>0</v>
          </cell>
          <cell r="BG572">
            <v>-1608.0813511058566</v>
          </cell>
          <cell r="BI572">
            <v>-1248.3806294551896</v>
          </cell>
          <cell r="BJ572">
            <v>-392.71695881396494</v>
          </cell>
          <cell r="BK572">
            <v>-24.421848156044639</v>
          </cell>
          <cell r="BL572">
            <v>0</v>
          </cell>
          <cell r="BM572">
            <v>0</v>
          </cell>
          <cell r="BN572">
            <v>0</v>
          </cell>
          <cell r="BO572">
            <v>-1665.5194364251993</v>
          </cell>
          <cell r="BQ572">
            <v>-730.20939073504894</v>
          </cell>
          <cell r="BR572">
            <v>-3548.2475340368928</v>
          </cell>
          <cell r="BS572">
            <v>-15.16590952800483</v>
          </cell>
          <cell r="BT572">
            <v>0</v>
          </cell>
          <cell r="BU572">
            <v>0</v>
          </cell>
          <cell r="BV572">
            <v>0</v>
          </cell>
          <cell r="BW572">
            <v>-4293.6228342999466</v>
          </cell>
          <cell r="BY572">
            <v>-351.75551991047627</v>
          </cell>
          <cell r="BZ572">
            <v>-2317.7830867374723</v>
          </cell>
          <cell r="CA572">
            <v>-24.416983621623604</v>
          </cell>
          <cell r="CB572">
            <v>0</v>
          </cell>
          <cell r="CC572">
            <v>0</v>
          </cell>
          <cell r="CD572">
            <v>0</v>
          </cell>
          <cell r="CE572">
            <v>-2693.9555902695724</v>
          </cell>
          <cell r="CG572">
            <v>-585.12436818174888</v>
          </cell>
          <cell r="CH572">
            <v>-427.25299184233143</v>
          </cell>
          <cell r="CI572">
            <v>-1432.9266068052232</v>
          </cell>
          <cell r="CJ572">
            <v>0</v>
          </cell>
          <cell r="CK572">
            <v>0</v>
          </cell>
          <cell r="CL572">
            <v>0</v>
          </cell>
          <cell r="CM572">
            <v>-2445.3039668293036</v>
          </cell>
          <cell r="CO572">
            <v>-36.797615297331383</v>
          </cell>
          <cell r="CP572">
            <v>-41.814719631085445</v>
          </cell>
          <cell r="CQ572">
            <v>-0.27224649309846016</v>
          </cell>
          <cell r="CR572">
            <v>0</v>
          </cell>
          <cell r="CS572">
            <v>0</v>
          </cell>
          <cell r="CT572">
            <v>0</v>
          </cell>
          <cell r="CU572">
            <v>-78.884581421515293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E573">
            <v>-1245.6357922009679</v>
          </cell>
          <cell r="F573">
            <v>-1166.808744543458</v>
          </cell>
          <cell r="G573">
            <v>-143.28804752124822</v>
          </cell>
          <cell r="H573">
            <v>0</v>
          </cell>
          <cell r="I573">
            <v>0</v>
          </cell>
          <cell r="J573">
            <v>0</v>
          </cell>
          <cell r="K573">
            <v>-2555.7325842656742</v>
          </cell>
          <cell r="M573">
            <v>-236.60982231403401</v>
          </cell>
          <cell r="N573">
            <v>-296.47241081501943</v>
          </cell>
          <cell r="O573">
            <v>-19.394985266748325</v>
          </cell>
          <cell r="P573">
            <v>0</v>
          </cell>
          <cell r="Q573">
            <v>0</v>
          </cell>
          <cell r="R573">
            <v>0</v>
          </cell>
          <cell r="S573">
            <v>-552.47721839580174</v>
          </cell>
          <cell r="U573">
            <v>-208.37908880788527</v>
          </cell>
          <cell r="V573">
            <v>-329.70002463373174</v>
          </cell>
          <cell r="W573">
            <v>-5.1053980783818584</v>
          </cell>
          <cell r="X573">
            <v>0</v>
          </cell>
          <cell r="Y573">
            <v>0</v>
          </cell>
          <cell r="Z573">
            <v>0</v>
          </cell>
          <cell r="AA573">
            <v>-543.18451151999886</v>
          </cell>
          <cell r="AC573">
            <v>-94.288905908312145</v>
          </cell>
          <cell r="AD573">
            <v>-212.77712611220963</v>
          </cell>
          <cell r="AE573">
            <v>-0.56533626586544883</v>
          </cell>
          <cell r="AF573">
            <v>0</v>
          </cell>
          <cell r="AG573">
            <v>0</v>
          </cell>
          <cell r="AH573">
            <v>0</v>
          </cell>
          <cell r="AI573">
            <v>-307.63136828638721</v>
          </cell>
          <cell r="AK573">
            <v>-73.199172331260399</v>
          </cell>
          <cell r="AL573">
            <v>-148.03815118262395</v>
          </cell>
          <cell r="AM573">
            <v>-6.747267416561189</v>
          </cell>
          <cell r="AN573">
            <v>0</v>
          </cell>
          <cell r="AO573">
            <v>0</v>
          </cell>
          <cell r="AP573">
            <v>0</v>
          </cell>
          <cell r="AQ573">
            <v>-227.98459093044553</v>
          </cell>
          <cell r="AS573">
            <v>-0.72258670459001284</v>
          </cell>
          <cell r="AT573">
            <v>-0.46744650425699708</v>
          </cell>
          <cell r="AU573">
            <v>-2.187676690345992E-2</v>
          </cell>
          <cell r="AV573">
            <v>0</v>
          </cell>
          <cell r="AW573">
            <v>0</v>
          </cell>
          <cell r="AX573">
            <v>0</v>
          </cell>
          <cell r="AY573">
            <v>-1.2119099757504699</v>
          </cell>
          <cell r="BA573">
            <v>-13.958056247365382</v>
          </cell>
          <cell r="BB573">
            <v>-12.90129669709118</v>
          </cell>
          <cell r="BC573">
            <v>-2.1805932716484819</v>
          </cell>
          <cell r="BD573">
            <v>0</v>
          </cell>
          <cell r="BE573">
            <v>0</v>
          </cell>
          <cell r="BF573">
            <v>0</v>
          </cell>
          <cell r="BG573">
            <v>-29.039946216105044</v>
          </cell>
          <cell r="BI573">
            <v>-22.544199217082777</v>
          </cell>
          <cell r="BJ573">
            <v>-7.0919791180136311</v>
          </cell>
          <cell r="BK573">
            <v>-0.44102815847078047</v>
          </cell>
          <cell r="BL573">
            <v>0</v>
          </cell>
          <cell r="BM573">
            <v>0</v>
          </cell>
          <cell r="BN573">
            <v>0</v>
          </cell>
          <cell r="BO573">
            <v>-30.077206493567189</v>
          </cell>
          <cell r="BQ573">
            <v>-13.186672066595442</v>
          </cell>
          <cell r="BR573">
            <v>-64.07693085862779</v>
          </cell>
          <cell r="BS573">
            <v>-0.27387743580802437</v>
          </cell>
          <cell r="BT573">
            <v>0</v>
          </cell>
          <cell r="BU573">
            <v>0</v>
          </cell>
          <cell r="BV573">
            <v>0</v>
          </cell>
          <cell r="BW573">
            <v>-77.537480361031257</v>
          </cell>
          <cell r="BY573">
            <v>-6.3522665519338313</v>
          </cell>
          <cell r="BZ573">
            <v>-41.856275575341442</v>
          </cell>
          <cell r="CA573">
            <v>-0.4409403110382758</v>
          </cell>
          <cell r="CB573">
            <v>0</v>
          </cell>
          <cell r="CC573">
            <v>0</v>
          </cell>
          <cell r="CD573">
            <v>0</v>
          </cell>
          <cell r="CE573">
            <v>-48.649482438313548</v>
          </cell>
          <cell r="CG573">
            <v>-10.566617273463976</v>
          </cell>
          <cell r="CH573">
            <v>-7.7156568573094031</v>
          </cell>
          <cell r="CI573">
            <v>-25.876869702290541</v>
          </cell>
          <cell r="CJ573">
            <v>0</v>
          </cell>
          <cell r="CK573">
            <v>0</v>
          </cell>
          <cell r="CL573">
            <v>0</v>
          </cell>
          <cell r="CM573">
            <v>-44.159143833063922</v>
          </cell>
          <cell r="CO573">
            <v>-0.66451909810443643</v>
          </cell>
          <cell r="CP573">
            <v>-0.75512175319561825</v>
          </cell>
          <cell r="CQ573">
            <v>-4.916432562112375E-3</v>
          </cell>
          <cell r="CR573">
            <v>0</v>
          </cell>
          <cell r="CS573">
            <v>0</v>
          </cell>
          <cell r="CT573">
            <v>0</v>
          </cell>
          <cell r="CU573">
            <v>-1.424557283862167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E584">
            <v>132573649.49257256</v>
          </cell>
          <cell r="F584">
            <v>131033253.71915494</v>
          </cell>
          <cell r="G584">
            <v>31276582.946933385</v>
          </cell>
          <cell r="H584">
            <v>0</v>
          </cell>
          <cell r="I584">
            <v>0</v>
          </cell>
          <cell r="J584">
            <v>0</v>
          </cell>
          <cell r="K584">
            <v>294883486.15866089</v>
          </cell>
          <cell r="M584">
            <v>24889387.227370612</v>
          </cell>
          <cell r="N584">
            <v>33294012.243843861</v>
          </cell>
          <cell r="O584">
            <v>4784629.7360489517</v>
          </cell>
          <cell r="P584">
            <v>0</v>
          </cell>
          <cell r="Q584">
            <v>0</v>
          </cell>
          <cell r="R584">
            <v>0</v>
          </cell>
          <cell r="S584">
            <v>62968029.207263425</v>
          </cell>
          <cell r="U584">
            <v>21398377.3880652</v>
          </cell>
          <cell r="V584">
            <v>37025491.265020557</v>
          </cell>
          <cell r="W584">
            <v>1128654.8942531862</v>
          </cell>
          <cell r="X584">
            <v>0</v>
          </cell>
          <cell r="Y584">
            <v>0</v>
          </cell>
          <cell r="Z584">
            <v>0</v>
          </cell>
          <cell r="AA584">
            <v>59552523.54733894</v>
          </cell>
          <cell r="AC584">
            <v>9553791.3868307881</v>
          </cell>
          <cell r="AD584">
            <v>23894986.459330026</v>
          </cell>
          <cell r="AE584">
            <v>217699.26017638404</v>
          </cell>
          <cell r="AF584">
            <v>0</v>
          </cell>
          <cell r="AG584">
            <v>0</v>
          </cell>
          <cell r="AH584">
            <v>0</v>
          </cell>
          <cell r="AI584">
            <v>33666477.106337197</v>
          </cell>
          <cell r="AK584">
            <v>7358672.3996351948</v>
          </cell>
          <cell r="AL584">
            <v>16624764.525241263</v>
          </cell>
          <cell r="AM584">
            <v>1474817.8782609666</v>
          </cell>
          <cell r="AN584">
            <v>0</v>
          </cell>
          <cell r="AO584">
            <v>0</v>
          </cell>
          <cell r="AP584">
            <v>0</v>
          </cell>
          <cell r="AQ584">
            <v>25458254.803137425</v>
          </cell>
          <cell r="AS584">
            <v>76223.012983571782</v>
          </cell>
          <cell r="AT584">
            <v>52494.495502264232</v>
          </cell>
          <cell r="AU584">
            <v>4431.7511304559466</v>
          </cell>
          <cell r="AV584">
            <v>0</v>
          </cell>
          <cell r="AW584">
            <v>0</v>
          </cell>
          <cell r="AX584">
            <v>0</v>
          </cell>
          <cell r="AY584">
            <v>133149.25961629197</v>
          </cell>
          <cell r="BA584">
            <v>1424879.0858890347</v>
          </cell>
          <cell r="BB584">
            <v>1448822.6038085548</v>
          </cell>
          <cell r="BC584">
            <v>443862.15266289865</v>
          </cell>
          <cell r="BD584">
            <v>0</v>
          </cell>
          <cell r="BE584">
            <v>0</v>
          </cell>
          <cell r="BF584">
            <v>0</v>
          </cell>
          <cell r="BG584">
            <v>3317563.8423604881</v>
          </cell>
          <cell r="BI584">
            <v>1358917.5023181401</v>
          </cell>
          <cell r="BJ584">
            <v>603334.50990201894</v>
          </cell>
          <cell r="BK584">
            <v>101821.1768258715</v>
          </cell>
          <cell r="BL584">
            <v>0</v>
          </cell>
          <cell r="BM584">
            <v>0</v>
          </cell>
          <cell r="BN584">
            <v>0</v>
          </cell>
          <cell r="BO584">
            <v>2064073.1890460306</v>
          </cell>
          <cell r="BQ584">
            <v>1104233.4437844027</v>
          </cell>
          <cell r="BR584">
            <v>7195874.026491412</v>
          </cell>
          <cell r="BS584">
            <v>75473.870140254294</v>
          </cell>
          <cell r="BT584">
            <v>0</v>
          </cell>
          <cell r="BU584">
            <v>0</v>
          </cell>
          <cell r="BV584">
            <v>0</v>
          </cell>
          <cell r="BW584">
            <v>8375581.3404160691</v>
          </cell>
          <cell r="BY584">
            <v>528533.56128940149</v>
          </cell>
          <cell r="BZ584">
            <v>3560830.4946117206</v>
          </cell>
          <cell r="CA584">
            <v>125015.06169329541</v>
          </cell>
          <cell r="CB584">
            <v>0</v>
          </cell>
          <cell r="CC584">
            <v>0</v>
          </cell>
          <cell r="CD584">
            <v>0</v>
          </cell>
          <cell r="CE584">
            <v>4214379.1175944181</v>
          </cell>
          <cell r="CG584">
            <v>1297076.2694169339</v>
          </cell>
          <cell r="CH584">
            <v>866472.44231045048</v>
          </cell>
          <cell r="CI584">
            <v>4113155.6727955556</v>
          </cell>
          <cell r="CJ584">
            <v>0</v>
          </cell>
          <cell r="CK584">
            <v>0</v>
          </cell>
          <cell r="CL584">
            <v>0</v>
          </cell>
          <cell r="CM584">
            <v>6276704.38452294</v>
          </cell>
          <cell r="CO584">
            <v>70938.93133304143</v>
          </cell>
          <cell r="CP584">
            <v>84800.58170463024</v>
          </cell>
          <cell r="CQ584">
            <v>1022.3906677407697</v>
          </cell>
          <cell r="CR584">
            <v>0</v>
          </cell>
          <cell r="CS584">
            <v>0</v>
          </cell>
          <cell r="CT584">
            <v>0</v>
          </cell>
          <cell r="CU584">
            <v>156761.90370541246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E587">
            <v>0.47303596594063302</v>
          </cell>
          <cell r="F587">
            <v>0.44264152901289139</v>
          </cell>
          <cell r="G587">
            <v>6.2762468871423505E-2</v>
          </cell>
          <cell r="H587">
            <v>0</v>
          </cell>
          <cell r="I587">
            <v>0</v>
          </cell>
          <cell r="J587">
            <v>0</v>
          </cell>
          <cell r="K587">
            <v>0.97843996382494791</v>
          </cell>
          <cell r="M587">
            <v>8.9850673507091611E-2</v>
          </cell>
          <cell r="N587">
            <v>0.11247001862729918</v>
          </cell>
          <cell r="O587">
            <v>8.2546529032754886E-3</v>
          </cell>
          <cell r="P587">
            <v>0</v>
          </cell>
          <cell r="Q587">
            <v>0</v>
          </cell>
          <cell r="R587">
            <v>0</v>
          </cell>
          <cell r="S587">
            <v>0.21057534503766628</v>
          </cell>
          <cell r="U587">
            <v>7.9127045678971372E-2</v>
          </cell>
          <cell r="V587">
            <v>0.12507527364869475</v>
          </cell>
          <cell r="W587">
            <v>2.0246939508913437E-3</v>
          </cell>
          <cell r="X587">
            <v>0</v>
          </cell>
          <cell r="Y587">
            <v>0</v>
          </cell>
          <cell r="Z587">
            <v>0</v>
          </cell>
          <cell r="AA587">
            <v>0.20622701327855747</v>
          </cell>
          <cell r="AC587">
            <v>3.5802657600790343E-2</v>
          </cell>
          <cell r="AD587">
            <v>8.0719306297390714E-2</v>
          </cell>
          <cell r="AE587">
            <v>2.983035205134606E-4</v>
          </cell>
          <cell r="AF587">
            <v>0</v>
          </cell>
          <cell r="AG587">
            <v>0</v>
          </cell>
          <cell r="AH587">
            <v>0</v>
          </cell>
          <cell r="AI587">
            <v>0.11682026741869453</v>
          </cell>
          <cell r="AK587">
            <v>2.7795296733093715E-2</v>
          </cell>
          <cell r="AL587">
            <v>5.6159875299321295E-2</v>
          </cell>
          <cell r="AM587">
            <v>2.6526541963929244E-3</v>
          </cell>
          <cell r="AN587">
            <v>0</v>
          </cell>
          <cell r="AO587">
            <v>0</v>
          </cell>
          <cell r="AP587">
            <v>0</v>
          </cell>
          <cell r="AQ587">
            <v>8.660782622880793E-2</v>
          </cell>
          <cell r="AS587">
            <v>2.7444832766572506E-4</v>
          </cell>
          <cell r="AT587">
            <v>1.7733089192522911E-4</v>
          </cell>
          <cell r="AU587">
            <v>8.3185093117633373E-6</v>
          </cell>
          <cell r="AV587">
            <v>0</v>
          </cell>
          <cell r="AW587">
            <v>0</v>
          </cell>
          <cell r="AX587">
            <v>0</v>
          </cell>
          <cell r="AY587">
            <v>4.600977289027175E-4</v>
          </cell>
          <cell r="BA587">
            <v>5.3014654185196269E-3</v>
          </cell>
          <cell r="BB587">
            <v>4.8942465703613091E-3</v>
          </cell>
          <cell r="BC587">
            <v>8.3086826224934248E-4</v>
          </cell>
          <cell r="BD587">
            <v>0</v>
          </cell>
          <cell r="BE587">
            <v>0</v>
          </cell>
          <cell r="BF587">
            <v>0</v>
          </cell>
          <cell r="BG587">
            <v>1.1026580251130277E-2</v>
          </cell>
          <cell r="BI587">
            <v>8.5612418029764985E-3</v>
          </cell>
          <cell r="BJ587">
            <v>2.6811392980192598E-3</v>
          </cell>
          <cell r="BK587">
            <v>1.7775863326858465E-4</v>
          </cell>
          <cell r="BL587">
            <v>0</v>
          </cell>
          <cell r="BM587">
            <v>0</v>
          </cell>
          <cell r="BN587">
            <v>0</v>
          </cell>
          <cell r="BO587">
            <v>1.1420139734264343E-2</v>
          </cell>
          <cell r="BQ587">
            <v>5.0061817193212269E-3</v>
          </cell>
          <cell r="BR587">
            <v>2.4308277412519799E-2</v>
          </cell>
          <cell r="BS587">
            <v>1.202582104969682E-4</v>
          </cell>
          <cell r="BT587">
            <v>0</v>
          </cell>
          <cell r="BU587">
            <v>0</v>
          </cell>
          <cell r="BV587">
            <v>0</v>
          </cell>
          <cell r="BW587">
            <v>2.9434717342337994E-2</v>
          </cell>
          <cell r="BY587">
            <v>2.4058649910324685E-3</v>
          </cell>
          <cell r="BZ587">
            <v>1.5823862908553466E-2</v>
          </cell>
          <cell r="CA587">
            <v>1.9643864912936046E-4</v>
          </cell>
          <cell r="CB587">
            <v>0</v>
          </cell>
          <cell r="CC587">
            <v>0</v>
          </cell>
          <cell r="CD587">
            <v>0</v>
          </cell>
          <cell r="CE587">
            <v>1.8426166548715296E-2</v>
          </cell>
          <cell r="CG587">
            <v>4.0130828069407523E-3</v>
          </cell>
          <cell r="CH587">
            <v>2.9270179578526736E-3</v>
          </cell>
          <cell r="CI587">
            <v>1.0248084802900103E-2</v>
          </cell>
          <cell r="CJ587">
            <v>0</v>
          </cell>
          <cell r="CK587">
            <v>0</v>
          </cell>
          <cell r="CL587">
            <v>0</v>
          </cell>
          <cell r="CM587">
            <v>1.7188185567693529E-2</v>
          </cell>
          <cell r="CO587">
            <v>2.5234642532971814E-4</v>
          </cell>
          <cell r="CP587">
            <v>2.8646361195740471E-4</v>
          </cell>
          <cell r="CQ587">
            <v>1.8907517961122721E-6</v>
          </cell>
          <cell r="CR587">
            <v>0</v>
          </cell>
          <cell r="CS587">
            <v>0</v>
          </cell>
          <cell r="CT587">
            <v>0</v>
          </cell>
          <cell r="CU587">
            <v>5.4070078908323514E-4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E588">
            <v>1827817.343716271</v>
          </cell>
          <cell r="F588">
            <v>1675464.3193245078</v>
          </cell>
          <cell r="G588">
            <v>934876.95387031918</v>
          </cell>
          <cell r="H588">
            <v>0</v>
          </cell>
          <cell r="I588">
            <v>0</v>
          </cell>
          <cell r="J588">
            <v>0</v>
          </cell>
          <cell r="K588">
            <v>4438158.6169110974</v>
          </cell>
          <cell r="M588">
            <v>346956.05268002709</v>
          </cell>
          <cell r="N588">
            <v>425715.82387226587</v>
          </cell>
          <cell r="O588">
            <v>105650.61300255502</v>
          </cell>
          <cell r="P588">
            <v>0</v>
          </cell>
          <cell r="Q588">
            <v>0</v>
          </cell>
          <cell r="R588">
            <v>0</v>
          </cell>
          <cell r="S588">
            <v>878322.48955484794</v>
          </cell>
          <cell r="U588">
            <v>305301.32474653405</v>
          </cell>
          <cell r="V588">
            <v>473428.59739225643</v>
          </cell>
          <cell r="W588">
            <v>14945.740997038674</v>
          </cell>
          <cell r="X588">
            <v>0</v>
          </cell>
          <cell r="Y588">
            <v>0</v>
          </cell>
          <cell r="Z588">
            <v>0</v>
          </cell>
          <cell r="AA588">
            <v>793675.66313582915</v>
          </cell>
          <cell r="AC588">
            <v>138038.71662929395</v>
          </cell>
          <cell r="AD588">
            <v>305534.63404913689</v>
          </cell>
          <cell r="AE588">
            <v>8087.6393431251363</v>
          </cell>
          <cell r="AF588">
            <v>0</v>
          </cell>
          <cell r="AG588">
            <v>0</v>
          </cell>
          <cell r="AH588">
            <v>0</v>
          </cell>
          <cell r="AI588">
            <v>451660.99002155603</v>
          </cell>
          <cell r="AK588">
            <v>107216.92476149143</v>
          </cell>
          <cell r="AL588">
            <v>212573.51846664667</v>
          </cell>
          <cell r="AM588">
            <v>17740.832343982271</v>
          </cell>
          <cell r="AN588">
            <v>0</v>
          </cell>
          <cell r="AO588">
            <v>0</v>
          </cell>
          <cell r="AP588">
            <v>0</v>
          </cell>
          <cell r="AQ588">
            <v>337531.27557212033</v>
          </cell>
          <cell r="AS588">
            <v>1063.7142488776215</v>
          </cell>
          <cell r="AT588">
            <v>671.22391971960428</v>
          </cell>
          <cell r="AU588">
            <v>33.021734103034618</v>
          </cell>
          <cell r="AV588">
            <v>0</v>
          </cell>
          <cell r="AW588">
            <v>0</v>
          </cell>
          <cell r="AX588">
            <v>0</v>
          </cell>
          <cell r="AY588">
            <v>1767.9599027002603</v>
          </cell>
          <cell r="BA588">
            <v>20547.902729449263</v>
          </cell>
          <cell r="BB588">
            <v>18525.454484361995</v>
          </cell>
          <cell r="BC588">
            <v>3439.9870468176064</v>
          </cell>
          <cell r="BD588">
            <v>0</v>
          </cell>
          <cell r="BE588">
            <v>0</v>
          </cell>
          <cell r="BF588">
            <v>0</v>
          </cell>
          <cell r="BG588">
            <v>42513.344260628866</v>
          </cell>
          <cell r="BI588">
            <v>33079.055842737274</v>
          </cell>
          <cell r="BJ588">
            <v>9442.792120789456</v>
          </cell>
          <cell r="BK588">
            <v>1539.012411136393</v>
          </cell>
          <cell r="BL588">
            <v>0</v>
          </cell>
          <cell r="BM588">
            <v>0</v>
          </cell>
          <cell r="BN588">
            <v>0</v>
          </cell>
          <cell r="BO588">
            <v>44060.86037466312</v>
          </cell>
          <cell r="BQ588">
            <v>19228.620958890231</v>
          </cell>
          <cell r="BR588">
            <v>92010.461738064027</v>
          </cell>
          <cell r="BS588">
            <v>1812.5525754107941</v>
          </cell>
          <cell r="BT588">
            <v>0</v>
          </cell>
          <cell r="BU588">
            <v>0</v>
          </cell>
          <cell r="BV588">
            <v>0</v>
          </cell>
          <cell r="BW588">
            <v>113051.63527236505</v>
          </cell>
          <cell r="BY588">
            <v>8807.2205108877788</v>
          </cell>
          <cell r="BZ588">
            <v>55730.579945521298</v>
          </cell>
          <cell r="CA588">
            <v>3163.3338406540606</v>
          </cell>
          <cell r="CB588">
            <v>0</v>
          </cell>
          <cell r="CC588">
            <v>0</v>
          </cell>
          <cell r="CD588">
            <v>0</v>
          </cell>
          <cell r="CE588">
            <v>67701.134297063138</v>
          </cell>
          <cell r="CG588">
            <v>15534.025199725405</v>
          </cell>
          <cell r="CH588">
            <v>11079.200275989953</v>
          </cell>
          <cell r="CI588">
            <v>74525.526632123467</v>
          </cell>
          <cell r="CJ588">
            <v>0</v>
          </cell>
          <cell r="CK588">
            <v>0</v>
          </cell>
          <cell r="CL588">
            <v>0</v>
          </cell>
          <cell r="CM588">
            <v>101138.75210783882</v>
          </cell>
          <cell r="CO588">
            <v>974.47875281550535</v>
          </cell>
          <cell r="CP588">
            <v>1084.3075698066161</v>
          </cell>
          <cell r="CQ588">
            <v>9.2707411867837006</v>
          </cell>
          <cell r="CR588">
            <v>0</v>
          </cell>
          <cell r="CS588">
            <v>0</v>
          </cell>
          <cell r="CT588">
            <v>0</v>
          </cell>
          <cell r="CU588">
            <v>2068.0570638089052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E589">
            <v>14582916.9209041</v>
          </cell>
          <cell r="F589">
            <v>25729777.818035129</v>
          </cell>
          <cell r="G589">
            <v>4524033.2575248415</v>
          </cell>
          <cell r="H589">
            <v>0</v>
          </cell>
          <cell r="I589">
            <v>0</v>
          </cell>
          <cell r="J589">
            <v>0</v>
          </cell>
          <cell r="K589">
            <v>44836727.996464066</v>
          </cell>
          <cell r="M589">
            <v>2843809.4766385634</v>
          </cell>
          <cell r="N589">
            <v>6537634.6338854283</v>
          </cell>
          <cell r="O589">
            <v>527296.96945552866</v>
          </cell>
          <cell r="P589">
            <v>0</v>
          </cell>
          <cell r="Q589">
            <v>0</v>
          </cell>
          <cell r="R589">
            <v>0</v>
          </cell>
          <cell r="S589">
            <v>9908741.0799795203</v>
          </cell>
          <cell r="U589">
            <v>2576698.7352885511</v>
          </cell>
          <cell r="V589">
            <v>7270350.3638429176</v>
          </cell>
          <cell r="W589">
            <v>116874.59675602478</v>
          </cell>
          <cell r="X589">
            <v>0</v>
          </cell>
          <cell r="Y589">
            <v>0</v>
          </cell>
          <cell r="Z589">
            <v>0</v>
          </cell>
          <cell r="AA589">
            <v>9963923.695887493</v>
          </cell>
          <cell r="AC589">
            <v>1192685.8659246066</v>
          </cell>
          <cell r="AD589">
            <v>4692035.610145608</v>
          </cell>
          <cell r="AE589">
            <v>40609.506234805551</v>
          </cell>
          <cell r="AF589">
            <v>0</v>
          </cell>
          <cell r="AG589">
            <v>0</v>
          </cell>
          <cell r="AH589">
            <v>0</v>
          </cell>
          <cell r="AI589">
            <v>5925330.9823050192</v>
          </cell>
          <cell r="AK589">
            <v>918053.09057256603</v>
          </cell>
          <cell r="AL589">
            <v>3264449.9420613847</v>
          </cell>
          <cell r="AM589">
            <v>161704.56389225318</v>
          </cell>
          <cell r="AN589">
            <v>0</v>
          </cell>
          <cell r="AO589">
            <v>0</v>
          </cell>
          <cell r="AP589">
            <v>0</v>
          </cell>
          <cell r="AQ589">
            <v>4344207.5965262037</v>
          </cell>
          <cell r="AS589">
            <v>8237.3738044967886</v>
          </cell>
          <cell r="AT589">
            <v>10307.854438523011</v>
          </cell>
          <cell r="AU589">
            <v>419.02282400715598</v>
          </cell>
          <cell r="AV589">
            <v>0</v>
          </cell>
          <cell r="AW589">
            <v>0</v>
          </cell>
          <cell r="AX589">
            <v>0</v>
          </cell>
          <cell r="AY589">
            <v>18964.251067026955</v>
          </cell>
          <cell r="BA589">
            <v>145324.2679450612</v>
          </cell>
          <cell r="BB589">
            <v>284491.78079359437</v>
          </cell>
          <cell r="BC589">
            <v>42412.406676451072</v>
          </cell>
          <cell r="BD589">
            <v>0</v>
          </cell>
          <cell r="BE589">
            <v>0</v>
          </cell>
          <cell r="BF589">
            <v>0</v>
          </cell>
          <cell r="BG589">
            <v>472228.45541510667</v>
          </cell>
          <cell r="BI589">
            <v>166411.61756187995</v>
          </cell>
          <cell r="BJ589">
            <v>66498.873335788361</v>
          </cell>
          <cell r="BK589">
            <v>12212.168726926318</v>
          </cell>
          <cell r="BL589">
            <v>0</v>
          </cell>
          <cell r="BM589">
            <v>0</v>
          </cell>
          <cell r="BN589">
            <v>0</v>
          </cell>
          <cell r="BO589">
            <v>245122.65962459461</v>
          </cell>
          <cell r="BQ589">
            <v>175142.19634520292</v>
          </cell>
          <cell r="BR589">
            <v>1412986.6629506447</v>
          </cell>
          <cell r="BS589">
            <v>11286.368836228035</v>
          </cell>
          <cell r="BT589">
            <v>0</v>
          </cell>
          <cell r="BU589">
            <v>0</v>
          </cell>
          <cell r="BV589">
            <v>0</v>
          </cell>
          <cell r="BW589">
            <v>1599415.2281320756</v>
          </cell>
          <cell r="BY589">
            <v>52263.529461180886</v>
          </cell>
          <cell r="BZ589">
            <v>392470.86341845774</v>
          </cell>
          <cell r="CA589">
            <v>19231.846787281749</v>
          </cell>
          <cell r="CB589">
            <v>0</v>
          </cell>
          <cell r="CC589">
            <v>0</v>
          </cell>
          <cell r="CD589">
            <v>0</v>
          </cell>
          <cell r="CE589">
            <v>463966.23966692039</v>
          </cell>
          <cell r="CG589">
            <v>99933.78689836101</v>
          </cell>
          <cell r="CH589">
            <v>170141.11146077042</v>
          </cell>
          <cell r="CI589">
            <v>402281.72542384575</v>
          </cell>
          <cell r="CJ589">
            <v>0</v>
          </cell>
          <cell r="CK589">
            <v>0</v>
          </cell>
          <cell r="CL589">
            <v>0</v>
          </cell>
          <cell r="CM589">
            <v>672356.62378297723</v>
          </cell>
          <cell r="CO589">
            <v>8646.1371879851431</v>
          </cell>
          <cell r="CP589">
            <v>16651.499250539578</v>
          </cell>
          <cell r="CQ589">
            <v>101.36184969876983</v>
          </cell>
          <cell r="CR589">
            <v>0</v>
          </cell>
          <cell r="CS589">
            <v>0</v>
          </cell>
          <cell r="CT589">
            <v>0</v>
          </cell>
          <cell r="CU589">
            <v>25398.998288223491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E591">
            <v>0</v>
          </cell>
          <cell r="F591">
            <v>389433.90493976098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389433.90493976098</v>
          </cell>
          <cell r="M591">
            <v>0</v>
          </cell>
          <cell r="N591">
            <v>98950.585681266166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98950.585681266166</v>
          </cell>
          <cell r="U591">
            <v>0</v>
          </cell>
          <cell r="V591">
            <v>110040.62889680151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110040.62889680151</v>
          </cell>
          <cell r="AC591">
            <v>0</v>
          </cell>
          <cell r="AD591">
            <v>71016.460487840945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71016.460487840945</v>
          </cell>
          <cell r="AK591">
            <v>0</v>
          </cell>
          <cell r="AL591">
            <v>49409.190293366635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49409.190293366635</v>
          </cell>
          <cell r="AS591">
            <v>0</v>
          </cell>
          <cell r="AT591">
            <v>156.01487249263829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156.01487249263829</v>
          </cell>
          <cell r="BA591">
            <v>0</v>
          </cell>
          <cell r="BB591">
            <v>4305.9347772547744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4305.9347772547744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Q591">
            <v>0</v>
          </cell>
          <cell r="BR591">
            <v>21386.306468412899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21386.306468412899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G591">
            <v>0</v>
          </cell>
          <cell r="CH591">
            <v>2575.1764315864129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2575.1764315864129</v>
          </cell>
          <cell r="CO591">
            <v>0</v>
          </cell>
          <cell r="CP591">
            <v>252.02931879550664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252.02931879550664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E597">
            <v>16410734.737656334</v>
          </cell>
          <cell r="F597">
            <v>27794676.484940927</v>
          </cell>
          <cell r="G597">
            <v>5458910.2741576293</v>
          </cell>
          <cell r="H597">
            <v>0</v>
          </cell>
          <cell r="I597">
            <v>0</v>
          </cell>
          <cell r="J597">
            <v>0</v>
          </cell>
          <cell r="K597">
            <v>49664321.496754892</v>
          </cell>
          <cell r="M597">
            <v>3190765.6191692641</v>
          </cell>
          <cell r="N597">
            <v>7062301.1559089795</v>
          </cell>
          <cell r="O597">
            <v>632947.59071273671</v>
          </cell>
          <cell r="P597">
            <v>0</v>
          </cell>
          <cell r="Q597">
            <v>0</v>
          </cell>
          <cell r="R597">
            <v>0</v>
          </cell>
          <cell r="S597">
            <v>10886014.365790982</v>
          </cell>
          <cell r="U597">
            <v>2882000.1391621311</v>
          </cell>
          <cell r="V597">
            <v>7853819.7152072489</v>
          </cell>
          <cell r="W597">
            <v>131820.33977775738</v>
          </cell>
          <cell r="X597">
            <v>0</v>
          </cell>
          <cell r="Y597">
            <v>0</v>
          </cell>
          <cell r="Z597">
            <v>0</v>
          </cell>
          <cell r="AA597">
            <v>10867640.194147136</v>
          </cell>
          <cell r="AC597">
            <v>1330724.6183565583</v>
          </cell>
          <cell r="AD597">
            <v>5068586.7854018928</v>
          </cell>
          <cell r="AE597">
            <v>48697.145876234208</v>
          </cell>
          <cell r="AF597">
            <v>0</v>
          </cell>
          <cell r="AG597">
            <v>0</v>
          </cell>
          <cell r="AH597">
            <v>0</v>
          </cell>
          <cell r="AI597">
            <v>6448008.5496346857</v>
          </cell>
          <cell r="AK597">
            <v>1025270.0431293541</v>
          </cell>
          <cell r="AL597">
            <v>3526432.7069812734</v>
          </cell>
          <cell r="AM597">
            <v>179445.39888888964</v>
          </cell>
          <cell r="AN597">
            <v>0</v>
          </cell>
          <cell r="AO597">
            <v>0</v>
          </cell>
          <cell r="AP597">
            <v>0</v>
          </cell>
          <cell r="AQ597">
            <v>4731148.1489995169</v>
          </cell>
          <cell r="AS597">
            <v>9301.0883278227393</v>
          </cell>
          <cell r="AT597">
            <v>11135.093408066148</v>
          </cell>
          <cell r="AU597">
            <v>452.04456642869985</v>
          </cell>
          <cell r="AV597">
            <v>0</v>
          </cell>
          <cell r="AW597">
            <v>0</v>
          </cell>
          <cell r="AX597">
            <v>0</v>
          </cell>
          <cell r="AY597">
            <v>20888.226302317587</v>
          </cell>
          <cell r="BA597">
            <v>165872.17597597587</v>
          </cell>
          <cell r="BB597">
            <v>307323.17494945769</v>
          </cell>
          <cell r="BC597">
            <v>45852.394554136939</v>
          </cell>
          <cell r="BD597">
            <v>0</v>
          </cell>
          <cell r="BE597">
            <v>0</v>
          </cell>
          <cell r="BF597">
            <v>0</v>
          </cell>
          <cell r="BG597">
            <v>519047.74547957053</v>
          </cell>
          <cell r="BI597">
            <v>199490.681965859</v>
          </cell>
          <cell r="BJ597">
            <v>75941.668137717119</v>
          </cell>
          <cell r="BK597">
            <v>13751.181315821343</v>
          </cell>
          <cell r="BL597">
            <v>0</v>
          </cell>
          <cell r="BM597">
            <v>0</v>
          </cell>
          <cell r="BN597">
            <v>0</v>
          </cell>
          <cell r="BO597">
            <v>289183.53141939745</v>
          </cell>
          <cell r="BQ597">
            <v>194370.82231027487</v>
          </cell>
          <cell r="BR597">
            <v>1526383.455465399</v>
          </cell>
          <cell r="BS597">
            <v>13098.921531897038</v>
          </cell>
          <cell r="BT597">
            <v>0</v>
          </cell>
          <cell r="BU597">
            <v>0</v>
          </cell>
          <cell r="BV597">
            <v>0</v>
          </cell>
          <cell r="BW597">
            <v>1733853.1993075709</v>
          </cell>
          <cell r="BY597">
            <v>61070.75237793367</v>
          </cell>
          <cell r="BZ597">
            <v>448201.45918784197</v>
          </cell>
          <cell r="CA597">
            <v>22395.18082437446</v>
          </cell>
          <cell r="CB597">
            <v>0</v>
          </cell>
          <cell r="CC597">
            <v>0</v>
          </cell>
          <cell r="CD597">
            <v>0</v>
          </cell>
          <cell r="CE597">
            <v>531667.39239015011</v>
          </cell>
          <cell r="CG597">
            <v>115467.81611116922</v>
          </cell>
          <cell r="CH597">
            <v>183795.49109536479</v>
          </cell>
          <cell r="CI597">
            <v>476807.26230405399</v>
          </cell>
          <cell r="CJ597">
            <v>0</v>
          </cell>
          <cell r="CK597">
            <v>0</v>
          </cell>
          <cell r="CL597">
            <v>0</v>
          </cell>
          <cell r="CM597">
            <v>776070.56951058796</v>
          </cell>
          <cell r="CO597">
            <v>9620.6161931470742</v>
          </cell>
          <cell r="CP597">
            <v>17987.836425605317</v>
          </cell>
          <cell r="CQ597">
            <v>110.63259277630533</v>
          </cell>
          <cell r="CR597">
            <v>0</v>
          </cell>
          <cell r="CS597">
            <v>0</v>
          </cell>
          <cell r="CT597">
            <v>0</v>
          </cell>
          <cell r="CU597">
            <v>27719.085211528698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E602">
            <v>0</v>
          </cell>
          <cell r="F602">
            <v>0</v>
          </cell>
          <cell r="G602">
            <v>1682000.0314221452</v>
          </cell>
          <cell r="H602">
            <v>0</v>
          </cell>
          <cell r="I602">
            <v>0</v>
          </cell>
          <cell r="J602">
            <v>0</v>
          </cell>
          <cell r="K602">
            <v>1682000.0314221452</v>
          </cell>
          <cell r="M602">
            <v>0</v>
          </cell>
          <cell r="N602">
            <v>0</v>
          </cell>
          <cell r="O602">
            <v>246772.06005798699</v>
          </cell>
          <cell r="P602">
            <v>0</v>
          </cell>
          <cell r="Q602">
            <v>0</v>
          </cell>
          <cell r="R602">
            <v>0</v>
          </cell>
          <cell r="S602">
            <v>246772.06005798699</v>
          </cell>
          <cell r="U602">
            <v>0</v>
          </cell>
          <cell r="V602">
            <v>0</v>
          </cell>
          <cell r="W602">
            <v>90978.809853960847</v>
          </cell>
          <cell r="X602">
            <v>0</v>
          </cell>
          <cell r="Y602">
            <v>0</v>
          </cell>
          <cell r="Z602">
            <v>0</v>
          </cell>
          <cell r="AA602">
            <v>90978.809853960847</v>
          </cell>
          <cell r="AC602">
            <v>0</v>
          </cell>
          <cell r="AD602">
            <v>0</v>
          </cell>
          <cell r="AE602">
            <v>23981.165497099108</v>
          </cell>
          <cell r="AF602">
            <v>0</v>
          </cell>
          <cell r="AG602">
            <v>0</v>
          </cell>
          <cell r="AH602">
            <v>0</v>
          </cell>
          <cell r="AI602">
            <v>23981.165497099108</v>
          </cell>
          <cell r="AK602">
            <v>0</v>
          </cell>
          <cell r="AL602">
            <v>0</v>
          </cell>
          <cell r="AM602">
            <v>20156.079805606169</v>
          </cell>
          <cell r="AN602">
            <v>0</v>
          </cell>
          <cell r="AO602">
            <v>0</v>
          </cell>
          <cell r="AP602">
            <v>0</v>
          </cell>
          <cell r="AQ602">
            <v>20156.079805606169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BA602">
            <v>0</v>
          </cell>
          <cell r="BB602">
            <v>0</v>
          </cell>
          <cell r="BC602">
            <v>143.12822117685513</v>
          </cell>
          <cell r="BD602">
            <v>0</v>
          </cell>
          <cell r="BE602">
            <v>0</v>
          </cell>
          <cell r="BF602">
            <v>0</v>
          </cell>
          <cell r="BG602">
            <v>143.12822117685513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Q602">
            <v>0</v>
          </cell>
          <cell r="BR602">
            <v>0</v>
          </cell>
          <cell r="BS602">
            <v>2769.0559110449281</v>
          </cell>
          <cell r="BT602">
            <v>0</v>
          </cell>
          <cell r="BU602">
            <v>0</v>
          </cell>
          <cell r="BV602">
            <v>0</v>
          </cell>
          <cell r="BW602">
            <v>2769.0559110449281</v>
          </cell>
          <cell r="BY602">
            <v>0</v>
          </cell>
          <cell r="BZ602">
            <v>0</v>
          </cell>
          <cell r="CA602">
            <v>1992.4596373803079</v>
          </cell>
          <cell r="CB602">
            <v>0</v>
          </cell>
          <cell r="CC602">
            <v>0</v>
          </cell>
          <cell r="CD602">
            <v>0</v>
          </cell>
          <cell r="CE602">
            <v>1992.4596373803079</v>
          </cell>
          <cell r="CG602">
            <v>0</v>
          </cell>
          <cell r="CH602">
            <v>0</v>
          </cell>
          <cell r="CI602">
            <v>82443.94920878431</v>
          </cell>
          <cell r="CJ602">
            <v>0</v>
          </cell>
          <cell r="CK602">
            <v>0</v>
          </cell>
          <cell r="CL602">
            <v>0</v>
          </cell>
          <cell r="CM602">
            <v>82443.94920878431</v>
          </cell>
          <cell r="CO602">
            <v>0</v>
          </cell>
          <cell r="CP602">
            <v>0</v>
          </cell>
          <cell r="CQ602">
            <v>35.45038481510101</v>
          </cell>
          <cell r="CR602">
            <v>0</v>
          </cell>
          <cell r="CS602">
            <v>0</v>
          </cell>
          <cell r="CT602">
            <v>0</v>
          </cell>
          <cell r="CU602">
            <v>35.45038481510101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E603">
            <v>0</v>
          </cell>
          <cell r="F603">
            <v>0</v>
          </cell>
          <cell r="G603">
            <v>282133.59501320246</v>
          </cell>
          <cell r="H603">
            <v>0</v>
          </cell>
          <cell r="I603">
            <v>0</v>
          </cell>
          <cell r="J603">
            <v>0</v>
          </cell>
          <cell r="K603">
            <v>282133.59501320246</v>
          </cell>
          <cell r="M603">
            <v>0</v>
          </cell>
          <cell r="N603">
            <v>0</v>
          </cell>
          <cell r="O603">
            <v>17480.221151217647</v>
          </cell>
          <cell r="P603">
            <v>0</v>
          </cell>
          <cell r="Q603">
            <v>0</v>
          </cell>
          <cell r="R603">
            <v>0</v>
          </cell>
          <cell r="S603">
            <v>17480.221151217647</v>
          </cell>
          <cell r="U603">
            <v>0</v>
          </cell>
          <cell r="V603">
            <v>0</v>
          </cell>
          <cell r="W603">
            <v>375.26239800345462</v>
          </cell>
          <cell r="X603">
            <v>0</v>
          </cell>
          <cell r="Y603">
            <v>0</v>
          </cell>
          <cell r="Z603">
            <v>0</v>
          </cell>
          <cell r="AA603">
            <v>375.26239800345462</v>
          </cell>
          <cell r="AC603">
            <v>0</v>
          </cell>
          <cell r="AD603">
            <v>0</v>
          </cell>
          <cell r="AE603">
            <v>25.521719781163704</v>
          </cell>
          <cell r="AF603">
            <v>0</v>
          </cell>
          <cell r="AG603">
            <v>0</v>
          </cell>
          <cell r="AH603">
            <v>0</v>
          </cell>
          <cell r="AI603">
            <v>25.521719781163704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G603">
            <v>0</v>
          </cell>
          <cell r="CH603">
            <v>0</v>
          </cell>
          <cell r="CI603">
            <v>90.399717795231368</v>
          </cell>
          <cell r="CJ603">
            <v>0</v>
          </cell>
          <cell r="CK603">
            <v>0</v>
          </cell>
          <cell r="CL603">
            <v>0</v>
          </cell>
          <cell r="CM603">
            <v>90.399717795231368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E604">
            <v>0</v>
          </cell>
          <cell r="F604">
            <v>0</v>
          </cell>
          <cell r="G604">
            <v>1163836.3305712002</v>
          </cell>
          <cell r="H604">
            <v>0</v>
          </cell>
          <cell r="I604">
            <v>0</v>
          </cell>
          <cell r="J604">
            <v>0</v>
          </cell>
          <cell r="K604">
            <v>1163836.3305712002</v>
          </cell>
          <cell r="M604">
            <v>0</v>
          </cell>
          <cell r="N604">
            <v>0</v>
          </cell>
          <cell r="O604">
            <v>140039.67072588278</v>
          </cell>
          <cell r="P604">
            <v>0</v>
          </cell>
          <cell r="Q604">
            <v>0</v>
          </cell>
          <cell r="R604">
            <v>0</v>
          </cell>
          <cell r="S604">
            <v>140039.67072588278</v>
          </cell>
          <cell r="U604">
            <v>0</v>
          </cell>
          <cell r="V604">
            <v>0</v>
          </cell>
          <cell r="W604">
            <v>9402.1601655134709</v>
          </cell>
          <cell r="X604">
            <v>0</v>
          </cell>
          <cell r="Y604">
            <v>0</v>
          </cell>
          <cell r="Z604">
            <v>0</v>
          </cell>
          <cell r="AA604">
            <v>9402.1601655134709</v>
          </cell>
          <cell r="AC604">
            <v>0</v>
          </cell>
          <cell r="AD604">
            <v>0</v>
          </cell>
          <cell r="AE604">
            <v>969.69853740352073</v>
          </cell>
          <cell r="AF604">
            <v>0</v>
          </cell>
          <cell r="AG604">
            <v>0</v>
          </cell>
          <cell r="AH604">
            <v>0</v>
          </cell>
          <cell r="AI604">
            <v>969.69853740352073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</row>
        <row r="605">
          <cell r="A605">
            <v>451.02</v>
          </cell>
          <cell r="B605" t="str">
            <v>Rental Revenue - Personal Cell Site</v>
          </cell>
          <cell r="C605">
            <v>1460925</v>
          </cell>
          <cell r="E605">
            <v>0</v>
          </cell>
          <cell r="F605">
            <v>0</v>
          </cell>
          <cell r="G605">
            <v>1427015.4038714194</v>
          </cell>
          <cell r="H605">
            <v>0</v>
          </cell>
          <cell r="I605">
            <v>0</v>
          </cell>
          <cell r="J605">
            <v>0</v>
          </cell>
          <cell r="K605">
            <v>1427015.4038714194</v>
          </cell>
          <cell r="M605">
            <v>0</v>
          </cell>
          <cell r="N605">
            <v>0</v>
          </cell>
          <cell r="O605">
            <v>33196.437261315725</v>
          </cell>
          <cell r="P605">
            <v>0</v>
          </cell>
          <cell r="Q605">
            <v>0</v>
          </cell>
          <cell r="R605">
            <v>0</v>
          </cell>
          <cell r="S605">
            <v>33196.437261315725</v>
          </cell>
          <cell r="U605">
            <v>0</v>
          </cell>
          <cell r="V605">
            <v>0</v>
          </cell>
          <cell r="W605">
            <v>713.15886726491715</v>
          </cell>
          <cell r="X605">
            <v>0</v>
          </cell>
          <cell r="Y605">
            <v>0</v>
          </cell>
          <cell r="Z605">
            <v>0</v>
          </cell>
          <cell r="AA605">
            <v>713.15886726491715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E606">
            <v>0</v>
          </cell>
          <cell r="F606">
            <v>0</v>
          </cell>
          <cell r="G606">
            <v>902599.00184111821</v>
          </cell>
          <cell r="H606">
            <v>0</v>
          </cell>
          <cell r="I606">
            <v>0</v>
          </cell>
          <cell r="J606">
            <v>0</v>
          </cell>
          <cell r="K606">
            <v>902599.00184111821</v>
          </cell>
          <cell r="M606">
            <v>0</v>
          </cell>
          <cell r="N606">
            <v>0</v>
          </cell>
          <cell r="O606">
            <v>108606.05026250113</v>
          </cell>
          <cell r="P606">
            <v>0</v>
          </cell>
          <cell r="Q606">
            <v>0</v>
          </cell>
          <cell r="R606">
            <v>0</v>
          </cell>
          <cell r="S606">
            <v>108606.05026250113</v>
          </cell>
          <cell r="U606">
            <v>0</v>
          </cell>
          <cell r="V606">
            <v>0</v>
          </cell>
          <cell r="W606">
            <v>7291.7300806185904</v>
          </cell>
          <cell r="X606">
            <v>0</v>
          </cell>
          <cell r="Y606">
            <v>0</v>
          </cell>
          <cell r="Z606">
            <v>0</v>
          </cell>
          <cell r="AA606">
            <v>7291.7300806185904</v>
          </cell>
          <cell r="AC606">
            <v>0</v>
          </cell>
          <cell r="AD606">
            <v>0</v>
          </cell>
          <cell r="AE606">
            <v>752.03781576198594</v>
          </cell>
          <cell r="AF606">
            <v>0</v>
          </cell>
          <cell r="AG606">
            <v>0</v>
          </cell>
          <cell r="AH606">
            <v>0</v>
          </cell>
          <cell r="AI606">
            <v>752.03781576198594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E607">
            <v>0</v>
          </cell>
          <cell r="F607">
            <v>0</v>
          </cell>
          <cell r="G607">
            <v>1240302.1181312259</v>
          </cell>
          <cell r="H607">
            <v>0</v>
          </cell>
          <cell r="I607">
            <v>0</v>
          </cell>
          <cell r="J607">
            <v>0</v>
          </cell>
          <cell r="K607">
            <v>1240302.1181312259</v>
          </cell>
          <cell r="M607">
            <v>0</v>
          </cell>
          <cell r="N607">
            <v>0</v>
          </cell>
          <cell r="O607">
            <v>149240.48653685319</v>
          </cell>
          <cell r="P607">
            <v>0</v>
          </cell>
          <cell r="Q607">
            <v>0</v>
          </cell>
          <cell r="R607">
            <v>0</v>
          </cell>
          <cell r="S607">
            <v>149240.48653685319</v>
          </cell>
          <cell r="U607">
            <v>0</v>
          </cell>
          <cell r="V607">
            <v>0</v>
          </cell>
          <cell r="W607">
            <v>10019.896150322124</v>
          </cell>
          <cell r="X607">
            <v>0</v>
          </cell>
          <cell r="Y607">
            <v>0</v>
          </cell>
          <cell r="Z607">
            <v>0</v>
          </cell>
          <cell r="AA607">
            <v>10019.896150322124</v>
          </cell>
          <cell r="AC607">
            <v>0</v>
          </cell>
          <cell r="AD607">
            <v>0</v>
          </cell>
          <cell r="AE607">
            <v>1033.4091815986317</v>
          </cell>
          <cell r="AF607">
            <v>0</v>
          </cell>
          <cell r="AG607">
            <v>0</v>
          </cell>
          <cell r="AH607">
            <v>0</v>
          </cell>
          <cell r="AI607">
            <v>1033.4091815986317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E608">
            <v>0</v>
          </cell>
          <cell r="F608">
            <v>0</v>
          </cell>
          <cell r="G608">
            <v>1278832.2590385026</v>
          </cell>
          <cell r="H608">
            <v>0</v>
          </cell>
          <cell r="I608">
            <v>0</v>
          </cell>
          <cell r="J608">
            <v>0</v>
          </cell>
          <cell r="K608">
            <v>1278832.2590385026</v>
          </cell>
          <cell r="M608">
            <v>0</v>
          </cell>
          <cell r="N608">
            <v>0</v>
          </cell>
          <cell r="O608">
            <v>114731.54108620971</v>
          </cell>
          <cell r="P608">
            <v>0</v>
          </cell>
          <cell r="Q608">
            <v>0</v>
          </cell>
          <cell r="R608">
            <v>0</v>
          </cell>
          <cell r="S608">
            <v>114731.54108620971</v>
          </cell>
          <cell r="U608">
            <v>0</v>
          </cell>
          <cell r="V608">
            <v>0</v>
          </cell>
          <cell r="W608">
            <v>3468.8857686581096</v>
          </cell>
          <cell r="X608">
            <v>0</v>
          </cell>
          <cell r="Y608">
            <v>0</v>
          </cell>
          <cell r="Z608">
            <v>0</v>
          </cell>
          <cell r="AA608">
            <v>3468.8857686581096</v>
          </cell>
          <cell r="AC608">
            <v>0</v>
          </cell>
          <cell r="AD608">
            <v>0</v>
          </cell>
          <cell r="AE608">
            <v>250.97610780520577</v>
          </cell>
          <cell r="AF608">
            <v>0</v>
          </cell>
          <cell r="AG608">
            <v>0</v>
          </cell>
          <cell r="AH608">
            <v>0</v>
          </cell>
          <cell r="AI608">
            <v>250.97610780520577</v>
          </cell>
          <cell r="AK608">
            <v>0</v>
          </cell>
          <cell r="AL608">
            <v>0</v>
          </cell>
          <cell r="AM608">
            <v>116.58173849707869</v>
          </cell>
          <cell r="AN608">
            <v>0</v>
          </cell>
          <cell r="AO608">
            <v>0</v>
          </cell>
          <cell r="AP608">
            <v>0</v>
          </cell>
          <cell r="AQ608">
            <v>116.58173849707869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Q608">
            <v>0</v>
          </cell>
          <cell r="BR608">
            <v>0</v>
          </cell>
          <cell r="BS608">
            <v>1.4062603271880352</v>
          </cell>
          <cell r="BT608">
            <v>0</v>
          </cell>
          <cell r="BU608">
            <v>0</v>
          </cell>
          <cell r="BV608">
            <v>0</v>
          </cell>
          <cell r="BW608">
            <v>1.4062603271880352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E609">
            <v>0</v>
          </cell>
          <cell r="F609">
            <v>0</v>
          </cell>
          <cell r="G609">
            <v>118842.15861422563</v>
          </cell>
          <cell r="H609">
            <v>0</v>
          </cell>
          <cell r="I609">
            <v>0</v>
          </cell>
          <cell r="J609">
            <v>0</v>
          </cell>
          <cell r="K609">
            <v>118842.15861422563</v>
          </cell>
          <cell r="M609">
            <v>0</v>
          </cell>
          <cell r="N609">
            <v>0</v>
          </cell>
          <cell r="O609">
            <v>45107.426253109639</v>
          </cell>
          <cell r="P609">
            <v>0</v>
          </cell>
          <cell r="Q609">
            <v>0</v>
          </cell>
          <cell r="R609">
            <v>0</v>
          </cell>
          <cell r="S609">
            <v>45107.426253109639</v>
          </cell>
          <cell r="U609">
            <v>0</v>
          </cell>
          <cell r="V609">
            <v>0</v>
          </cell>
          <cell r="W609">
            <v>16734.210831967026</v>
          </cell>
          <cell r="X609">
            <v>0</v>
          </cell>
          <cell r="Y609">
            <v>0</v>
          </cell>
          <cell r="Z609">
            <v>0</v>
          </cell>
          <cell r="AA609">
            <v>16734.210831967026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G609">
            <v>0</v>
          </cell>
          <cell r="CH609">
            <v>0</v>
          </cell>
          <cell r="CI609">
            <v>436.20430069769515</v>
          </cell>
          <cell r="CJ609">
            <v>0</v>
          </cell>
          <cell r="CK609">
            <v>0</v>
          </cell>
          <cell r="CL609">
            <v>0</v>
          </cell>
          <cell r="CM609">
            <v>436.20430069769515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E610">
            <v>0</v>
          </cell>
          <cell r="F610">
            <v>0</v>
          </cell>
          <cell r="G610">
            <v>2078045.791041679</v>
          </cell>
          <cell r="H610">
            <v>0</v>
          </cell>
          <cell r="I610">
            <v>0</v>
          </cell>
          <cell r="J610">
            <v>0</v>
          </cell>
          <cell r="K610">
            <v>2078045.791041679</v>
          </cell>
          <cell r="M610">
            <v>0</v>
          </cell>
          <cell r="N610">
            <v>0</v>
          </cell>
          <cell r="O610">
            <v>2578749.6422657338</v>
          </cell>
          <cell r="P610">
            <v>0</v>
          </cell>
          <cell r="Q610">
            <v>0</v>
          </cell>
          <cell r="R610">
            <v>0</v>
          </cell>
          <cell r="S610">
            <v>2578749.6422657338</v>
          </cell>
          <cell r="U610">
            <v>0</v>
          </cell>
          <cell r="V610">
            <v>0</v>
          </cell>
          <cell r="W610">
            <v>173135.3482742928</v>
          </cell>
          <cell r="X610">
            <v>0</v>
          </cell>
          <cell r="Y610">
            <v>0</v>
          </cell>
          <cell r="Z610">
            <v>0</v>
          </cell>
          <cell r="AA610">
            <v>173135.3482742928</v>
          </cell>
          <cell r="AC610">
            <v>0</v>
          </cell>
          <cell r="AD610">
            <v>0</v>
          </cell>
          <cell r="AE610">
            <v>17856.438418294281</v>
          </cell>
          <cell r="AF610">
            <v>0</v>
          </cell>
          <cell r="AG610">
            <v>0</v>
          </cell>
          <cell r="AH610">
            <v>0</v>
          </cell>
          <cell r="AI610">
            <v>17856.438418294281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E611">
            <v>0</v>
          </cell>
          <cell r="F611">
            <v>0</v>
          </cell>
          <cell r="G611">
            <v>545934.44809803215</v>
          </cell>
          <cell r="H611">
            <v>0</v>
          </cell>
          <cell r="I611">
            <v>0</v>
          </cell>
          <cell r="J611">
            <v>0</v>
          </cell>
          <cell r="K611">
            <v>545934.44809803215</v>
          </cell>
          <cell r="M611">
            <v>0</v>
          </cell>
          <cell r="N611">
            <v>0</v>
          </cell>
          <cell r="O611">
            <v>65690.061687662543</v>
          </cell>
          <cell r="P611">
            <v>0</v>
          </cell>
          <cell r="Q611">
            <v>0</v>
          </cell>
          <cell r="R611">
            <v>0</v>
          </cell>
          <cell r="S611">
            <v>65690.061687662543</v>
          </cell>
          <cell r="U611">
            <v>0</v>
          </cell>
          <cell r="V611">
            <v>0</v>
          </cell>
          <cell r="W611">
            <v>4410.382272883412</v>
          </cell>
          <cell r="X611">
            <v>0</v>
          </cell>
          <cell r="Y611">
            <v>0</v>
          </cell>
          <cell r="Z611">
            <v>0</v>
          </cell>
          <cell r="AA611">
            <v>4410.382272883412</v>
          </cell>
          <cell r="AC611">
            <v>0</v>
          </cell>
          <cell r="AD611">
            <v>0</v>
          </cell>
          <cell r="AE611">
            <v>454.86794142183157</v>
          </cell>
          <cell r="AF611">
            <v>0</v>
          </cell>
          <cell r="AG611">
            <v>0</v>
          </cell>
          <cell r="AH611">
            <v>0</v>
          </cell>
          <cell r="AI611">
            <v>454.86794142183157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E612">
            <v>4057.6691865932958</v>
          </cell>
          <cell r="F612">
            <v>29655.986134909796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33713.655321503094</v>
          </cell>
          <cell r="M612">
            <v>935.50777343758523</v>
          </cell>
          <cell r="N612">
            <v>7535.2380976144041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8470.7458710519895</v>
          </cell>
          <cell r="U612">
            <v>1001.3095268902405</v>
          </cell>
          <cell r="V612">
            <v>8379.7618118152532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9381.071338705493</v>
          </cell>
          <cell r="AC612">
            <v>526.10590138180532</v>
          </cell>
          <cell r="AD612">
            <v>5408.0118368316025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5934.1177382134083</v>
          </cell>
          <cell r="AK612">
            <v>371.65311223647382</v>
          </cell>
          <cell r="AL612">
            <v>3762.5852389607808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4134.2383511972548</v>
          </cell>
          <cell r="AS612">
            <v>1.2700986694153482E-2</v>
          </cell>
          <cell r="AT612">
            <v>11.880770618051571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11.893471604745724</v>
          </cell>
          <cell r="BA612">
            <v>0</v>
          </cell>
          <cell r="BB612">
            <v>327.90350411797374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327.90350411797374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Q612">
            <v>126.23484542982233</v>
          </cell>
          <cell r="BR612">
            <v>1628.5998729419564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1754.8347183717788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G612">
            <v>14.622059758359944</v>
          </cell>
          <cell r="CH612">
            <v>196.10361496872298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210.72567472708292</v>
          </cell>
          <cell r="CO612">
            <v>2.5915932857231385</v>
          </cell>
          <cell r="CP612">
            <v>19.192417221470325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21.784010507193464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E613">
            <v>329781.42890440911</v>
          </cell>
          <cell r="F613">
            <v>2410249.0945918886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2740030.5234962977</v>
          </cell>
          <cell r="M613">
            <v>76032.095296178624</v>
          </cell>
          <cell r="N613">
            <v>612416.0134041236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688448.1087003022</v>
          </cell>
          <cell r="U613">
            <v>81380.041439676628</v>
          </cell>
          <cell r="V613">
            <v>681053.50562084175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762433.54706051841</v>
          </cell>
          <cell r="AC613">
            <v>42758.526615719391</v>
          </cell>
          <cell r="AD613">
            <v>439528.65279774764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482287.17941346701</v>
          </cell>
          <cell r="AK613">
            <v>30205.590641807979</v>
          </cell>
          <cell r="AL613">
            <v>305798.89079644025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336004.48143824824</v>
          </cell>
          <cell r="AS613">
            <v>1.0322550577392955</v>
          </cell>
          <cell r="AT613">
            <v>965.59313505694058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966.62539011467993</v>
          </cell>
          <cell r="BA613">
            <v>0</v>
          </cell>
          <cell r="BB613">
            <v>26649.90199005762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26649.90199005762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Q613">
            <v>10259.561780176889</v>
          </cell>
          <cell r="BR613">
            <v>132362.19329729446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142621.75507747135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G613">
            <v>1188.3876035458884</v>
          </cell>
          <cell r="CH613">
            <v>15938.049008869979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17126.436612415866</v>
          </cell>
          <cell r="CO613">
            <v>210.62814576621435</v>
          </cell>
          <cell r="CP613">
            <v>1559.8370602360455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1770.4652060022599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E614">
            <v>4996898.8833602183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4996898.8833602183</v>
          </cell>
          <cell r="M614">
            <v>913019.55681884452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913019.55681884452</v>
          </cell>
          <cell r="U614">
            <v>709808.33032390254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709808.33032390254</v>
          </cell>
          <cell r="AC614">
            <v>280789.0511088327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280789.0511088327</v>
          </cell>
          <cell r="AK614">
            <v>262831.01905233646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262831.01905233646</v>
          </cell>
          <cell r="AS614">
            <v>6583.1553037601734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6583.1553037601734</v>
          </cell>
          <cell r="BA614">
            <v>70827.177526959567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70827.177526959567</v>
          </cell>
          <cell r="BI614">
            <v>616.4477597962067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616.4477597962067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G614">
            <v>4391.1976196541864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4391.1976196541864</v>
          </cell>
          <cell r="CO614">
            <v>5002.9067408000437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5002.9067408000437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E615">
            <v>344615.46656388073</v>
          </cell>
          <cell r="F615">
            <v>322807.31045883894</v>
          </cell>
          <cell r="G615">
            <v>39641.8260126518</v>
          </cell>
          <cell r="H615">
            <v>0</v>
          </cell>
          <cell r="I615">
            <v>0</v>
          </cell>
          <cell r="J615">
            <v>0</v>
          </cell>
          <cell r="K615">
            <v>707064.6030353714</v>
          </cell>
          <cell r="M615">
            <v>65460.068521531663</v>
          </cell>
          <cell r="N615">
            <v>82021.549810968121</v>
          </cell>
          <cell r="O615">
            <v>5365.7834324832211</v>
          </cell>
          <cell r="P615">
            <v>0</v>
          </cell>
          <cell r="Q615">
            <v>0</v>
          </cell>
          <cell r="R615">
            <v>0</v>
          </cell>
          <cell r="S615">
            <v>152847.40176498299</v>
          </cell>
          <cell r="U615">
            <v>57649.802102105896</v>
          </cell>
          <cell r="V615">
            <v>91214.244586306246</v>
          </cell>
          <cell r="W615">
            <v>1412.4506952928393</v>
          </cell>
          <cell r="X615">
            <v>0</v>
          </cell>
          <cell r="Y615">
            <v>0</v>
          </cell>
          <cell r="Z615">
            <v>0</v>
          </cell>
          <cell r="AA615">
            <v>150276.49738370499</v>
          </cell>
          <cell r="AC615">
            <v>26085.807348211158</v>
          </cell>
          <cell r="AD615">
            <v>58866.555576182836</v>
          </cell>
          <cell r="AE615">
            <v>156.40496383173243</v>
          </cell>
          <cell r="AF615">
            <v>0</v>
          </cell>
          <cell r="AG615">
            <v>0</v>
          </cell>
          <cell r="AH615">
            <v>0</v>
          </cell>
          <cell r="AI615">
            <v>85108.767888225731</v>
          </cell>
          <cell r="AK615">
            <v>20251.157748490081</v>
          </cell>
          <cell r="AL615">
            <v>40955.981562565285</v>
          </cell>
          <cell r="AM615">
            <v>1866.6874565967512</v>
          </cell>
          <cell r="AN615">
            <v>0</v>
          </cell>
          <cell r="AO615">
            <v>0</v>
          </cell>
          <cell r="AP615">
            <v>0</v>
          </cell>
          <cell r="AQ615">
            <v>63073.826767652114</v>
          </cell>
          <cell r="AS615">
            <v>199.90960110029408</v>
          </cell>
          <cell r="AT615">
            <v>129.32294990780926</v>
          </cell>
          <cell r="AU615">
            <v>6.0523888929235001</v>
          </cell>
          <cell r="AV615">
            <v>0</v>
          </cell>
          <cell r="AW615">
            <v>0</v>
          </cell>
          <cell r="AX615">
            <v>0</v>
          </cell>
          <cell r="AY615">
            <v>335.2849399010268</v>
          </cell>
          <cell r="BA615">
            <v>3861.6119544152043</v>
          </cell>
          <cell r="BB615">
            <v>3569.2506657113017</v>
          </cell>
          <cell r="BC615">
            <v>603.27920279763521</v>
          </cell>
          <cell r="BD615">
            <v>0</v>
          </cell>
          <cell r="BE615">
            <v>0</v>
          </cell>
          <cell r="BF615">
            <v>0</v>
          </cell>
          <cell r="BG615">
            <v>8034.1418229241408</v>
          </cell>
          <cell r="BI615">
            <v>6237.0395746067397</v>
          </cell>
          <cell r="BJ615">
            <v>1962.0548060016381</v>
          </cell>
          <cell r="BK615">
            <v>122.01409557336821</v>
          </cell>
          <cell r="BL615">
            <v>0</v>
          </cell>
          <cell r="BM615">
            <v>0</v>
          </cell>
          <cell r="BN615">
            <v>0</v>
          </cell>
          <cell r="BO615">
            <v>8321.1084761817456</v>
          </cell>
          <cell r="BQ615">
            <v>3648.2021270640471</v>
          </cell>
          <cell r="BR615">
            <v>17727.414033928864</v>
          </cell>
          <cell r="BS615">
            <v>75.770462693218889</v>
          </cell>
          <cell r="BT615">
            <v>0</v>
          </cell>
          <cell r="BU615">
            <v>0</v>
          </cell>
          <cell r="BV615">
            <v>0</v>
          </cell>
          <cell r="BW615">
            <v>21451.386623686129</v>
          </cell>
          <cell r="BY615">
            <v>1757.4071933697526</v>
          </cell>
          <cell r="BZ615">
            <v>11579.88557035255</v>
          </cell>
          <cell r="CA615">
            <v>121.98979185302829</v>
          </cell>
          <cell r="CB615">
            <v>0</v>
          </cell>
          <cell r="CC615">
            <v>0</v>
          </cell>
          <cell r="CD615">
            <v>0</v>
          </cell>
          <cell r="CE615">
            <v>13459.28255557533</v>
          </cell>
          <cell r="CG615">
            <v>2923.3422518010393</v>
          </cell>
          <cell r="CH615">
            <v>2134.6004220305022</v>
          </cell>
          <cell r="CI615">
            <v>7159.050487711791</v>
          </cell>
          <cell r="CJ615">
            <v>0</v>
          </cell>
          <cell r="CK615">
            <v>0</v>
          </cell>
          <cell r="CL615">
            <v>0</v>
          </cell>
          <cell r="CM615">
            <v>12216.993161543332</v>
          </cell>
          <cell r="CO615">
            <v>183.84471646341603</v>
          </cell>
          <cell r="CP615">
            <v>208.91069196898866</v>
          </cell>
          <cell r="CQ615">
            <v>1.3601718189459833</v>
          </cell>
          <cell r="CR615">
            <v>0</v>
          </cell>
          <cell r="CS615">
            <v>0</v>
          </cell>
          <cell r="CT615">
            <v>0</v>
          </cell>
          <cell r="CU615">
            <v>394.11558025135065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K616">
            <v>468375.93387140846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468375.93387140846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BA616">
            <v>12923.534641993068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12923.534641993068</v>
          </cell>
          <cell r="BI616">
            <v>81219.139100116154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81219.139100116154</v>
          </cell>
          <cell r="BQ616">
            <v>2993777.697343145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2993777.697343145</v>
          </cell>
          <cell r="BY616">
            <v>1057271.7356903262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1057271.7356903262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O616">
            <v>3568.4993530114925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3568.4993530114925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E617">
            <v>1280136.1967588444</v>
          </cell>
          <cell r="F617">
            <v>9356036.5707756728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10636172.767534517</v>
          </cell>
          <cell r="M617">
            <v>295139.23093670851</v>
          </cell>
          <cell r="N617">
            <v>2377259.110186622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2672398.3411233304</v>
          </cell>
          <cell r="U617">
            <v>315898.73658671614</v>
          </cell>
          <cell r="V617">
            <v>2643694.1806309409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2959592.917217657</v>
          </cell>
          <cell r="AC617">
            <v>165978.83580862556</v>
          </cell>
          <cell r="AD617">
            <v>1706149.8575838234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1872128.6933924491</v>
          </cell>
          <cell r="AK617">
            <v>117251.20499816489</v>
          </cell>
          <cell r="AL617">
            <v>1187041.4605750847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1304292.6655732496</v>
          </cell>
          <cell r="AS617">
            <v>4.0069784041189704</v>
          </cell>
          <cell r="AT617">
            <v>3748.2120434578387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3752.2190218619576</v>
          </cell>
          <cell r="BA617">
            <v>0</v>
          </cell>
          <cell r="BB617">
            <v>103448.83364380439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103448.83364380439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Q617">
            <v>39825.27591477862</v>
          </cell>
          <cell r="BR617">
            <v>513799.80760339339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553625.08351817203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G617">
            <v>4613.0492918676646</v>
          </cell>
          <cell r="CH617">
            <v>61867.866573787243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66480.915865654912</v>
          </cell>
          <cell r="CO617">
            <v>817.61036195184067</v>
          </cell>
          <cell r="CP617">
            <v>6054.9312570079992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6872.54161895984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E618">
            <v>269685.81888924731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269685.81888924731</v>
          </cell>
          <cell r="M618">
            <v>48465.821084218143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48465.821084218143</v>
          </cell>
          <cell r="U618">
            <v>42644.346547962065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42644.346547962065</v>
          </cell>
          <cell r="AC618">
            <v>18017.485049120827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18017.485049120827</v>
          </cell>
          <cell r="AK618">
            <v>13987.651871784623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13987.651871784623</v>
          </cell>
          <cell r="AS618">
            <v>228.99461800217341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228.99461800217341</v>
          </cell>
          <cell r="BA618">
            <v>4155.3882843911306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4155.3882843911306</v>
          </cell>
          <cell r="BI618">
            <v>3614.2776513847393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3614.2776513847393</v>
          </cell>
          <cell r="BQ618">
            <v>874.67400555202096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874.67400555202096</v>
          </cell>
          <cell r="BY618">
            <v>5.2562923991996229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5.2562923991996229</v>
          </cell>
          <cell r="CG618">
            <v>202.3633321183928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202.3633321183928</v>
          </cell>
          <cell r="CO618">
            <v>163.64237381930863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163.64237381930863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E619">
            <v>102266.78562523102</v>
          </cell>
          <cell r="F619">
            <v>93692.49966353226</v>
          </cell>
          <cell r="G619">
            <v>49963.48780031105</v>
          </cell>
          <cell r="H619">
            <v>0</v>
          </cell>
          <cell r="I619">
            <v>0</v>
          </cell>
          <cell r="J619">
            <v>0</v>
          </cell>
          <cell r="K619">
            <v>245922.77308907436</v>
          </cell>
          <cell r="M619">
            <v>19411.940617184162</v>
          </cell>
          <cell r="N619">
            <v>23806.16478958711</v>
          </cell>
          <cell r="O619">
            <v>5661.6657256271646</v>
          </cell>
          <cell r="P619">
            <v>0</v>
          </cell>
          <cell r="Q619">
            <v>0</v>
          </cell>
          <cell r="R619">
            <v>0</v>
          </cell>
          <cell r="S619">
            <v>48879.771132398433</v>
          </cell>
          <cell r="U619">
            <v>17081.035784983938</v>
          </cell>
          <cell r="V619">
            <v>26474.278318122408</v>
          </cell>
          <cell r="W619">
            <v>812.1933375531263</v>
          </cell>
          <cell r="X619">
            <v>0</v>
          </cell>
          <cell r="Y619">
            <v>0</v>
          </cell>
          <cell r="Z619">
            <v>0</v>
          </cell>
          <cell r="AA619">
            <v>44367.507440659472</v>
          </cell>
          <cell r="AC619">
            <v>7722.8615996027083</v>
          </cell>
          <cell r="AD619">
            <v>17085.594284327937</v>
          </cell>
          <cell r="AE619">
            <v>429.01695082065373</v>
          </cell>
          <cell r="AF619">
            <v>0</v>
          </cell>
          <cell r="AG619">
            <v>0</v>
          </cell>
          <cell r="AH619">
            <v>0</v>
          </cell>
          <cell r="AI619">
            <v>25237.472834751297</v>
          </cell>
          <cell r="AK619">
            <v>5998.5459523714208</v>
          </cell>
          <cell r="AL619">
            <v>11887.17902118134</v>
          </cell>
          <cell r="AM619">
            <v>967.36582476273543</v>
          </cell>
          <cell r="AN619">
            <v>0</v>
          </cell>
          <cell r="AO619">
            <v>0</v>
          </cell>
          <cell r="AP619">
            <v>0</v>
          </cell>
          <cell r="AQ619">
            <v>18853.090798315498</v>
          </cell>
          <cell r="AS619">
            <v>59.519701265065592</v>
          </cell>
          <cell r="AT619">
            <v>37.535055892947014</v>
          </cell>
          <cell r="AU619">
            <v>1.8450710954978815</v>
          </cell>
          <cell r="AV619">
            <v>0</v>
          </cell>
          <cell r="AW619">
            <v>0</v>
          </cell>
          <cell r="AX619">
            <v>0</v>
          </cell>
          <cell r="AY619">
            <v>98.899828253510492</v>
          </cell>
          <cell r="BA619">
            <v>1149.7500860014702</v>
          </cell>
          <cell r="BB619">
            <v>1035.9493294029944</v>
          </cell>
          <cell r="BC619">
            <v>191.73778353344778</v>
          </cell>
          <cell r="BD619">
            <v>0</v>
          </cell>
          <cell r="BE619">
            <v>0</v>
          </cell>
          <cell r="BF619">
            <v>0</v>
          </cell>
          <cell r="BG619">
            <v>2377.4371989379124</v>
          </cell>
          <cell r="BI619">
            <v>1850.7780716742332</v>
          </cell>
          <cell r="BJ619">
            <v>527.01000165785001</v>
          </cell>
          <cell r="BK619">
            <v>83.230004759133664</v>
          </cell>
          <cell r="BL619">
            <v>0</v>
          </cell>
          <cell r="BM619">
            <v>0</v>
          </cell>
          <cell r="BN619">
            <v>0</v>
          </cell>
          <cell r="BO619">
            <v>2461.0180780912169</v>
          </cell>
          <cell r="BQ619">
            <v>1075.6800811671831</v>
          </cell>
          <cell r="BR619">
            <v>5145.2543966502317</v>
          </cell>
          <cell r="BS619">
            <v>96.851147555986486</v>
          </cell>
          <cell r="BT619">
            <v>0</v>
          </cell>
          <cell r="BU619">
            <v>0</v>
          </cell>
          <cell r="BV619">
            <v>0</v>
          </cell>
          <cell r="BW619">
            <v>6317.7856253734008</v>
          </cell>
          <cell r="BY619">
            <v>492.06402407081589</v>
          </cell>
          <cell r="BZ619">
            <v>3110.3695447048158</v>
          </cell>
          <cell r="CA619">
            <v>168.85141278575551</v>
          </cell>
          <cell r="CB619">
            <v>0</v>
          </cell>
          <cell r="CC619">
            <v>0</v>
          </cell>
          <cell r="CD619">
            <v>0</v>
          </cell>
          <cell r="CE619">
            <v>3771.2849815613872</v>
          </cell>
          <cell r="CG619">
            <v>869.17150579620056</v>
          </cell>
          <cell r="CH619">
            <v>619.552416698971</v>
          </cell>
          <cell r="CI619">
            <v>4051.9266421238995</v>
          </cell>
          <cell r="CJ619">
            <v>0</v>
          </cell>
          <cell r="CK619">
            <v>0</v>
          </cell>
          <cell r="CL619">
            <v>0</v>
          </cell>
          <cell r="CM619">
            <v>5540.6505646190708</v>
          </cell>
          <cell r="CO619">
            <v>54.521453736622618</v>
          </cell>
          <cell r="CP619">
            <v>60.634825491377939</v>
          </cell>
          <cell r="CQ619">
            <v>0.51214873656060089</v>
          </cell>
          <cell r="CR619">
            <v>0</v>
          </cell>
          <cell r="CS619">
            <v>0</v>
          </cell>
          <cell r="CT619">
            <v>0</v>
          </cell>
          <cell r="CU619">
            <v>115.66842796456116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E620">
            <v>24598.306988537828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24598.306988537828</v>
          </cell>
          <cell r="M620">
            <v>4494.5346842932468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4494.5346842932468</v>
          </cell>
          <cell r="U620">
            <v>3494.1838167810988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3494.1838167810988</v>
          </cell>
          <cell r="AC620">
            <v>1382.2443558334851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1382.2443558334851</v>
          </cell>
          <cell r="AK620">
            <v>1293.8420895985823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1293.8420895985823</v>
          </cell>
          <cell r="AS620">
            <v>32.406994597060802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32.406994597060802</v>
          </cell>
          <cell r="BA620">
            <v>348.66197948120953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348.66197948120953</v>
          </cell>
          <cell r="BI620">
            <v>3.0345963750354334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3.0345963750354334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G620">
            <v>21.616612546490781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21.616612546490781</v>
          </cell>
          <cell r="CO620">
            <v>24.62788195595218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24.62788195595218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E621">
            <v>1358570.5123974937</v>
          </cell>
          <cell r="F621">
            <v>9929283.6419677418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11287854.154365236</v>
          </cell>
          <cell r="M621">
            <v>313222.49711982929</v>
          </cell>
          <cell r="N621">
            <v>2522914.4645741661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2836136.9616939956</v>
          </cell>
          <cell r="U621">
            <v>335253.94369516778</v>
          </cell>
          <cell r="V621">
            <v>2805674.088972467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3140928.032667635</v>
          </cell>
          <cell r="AC621">
            <v>176148.40716369735</v>
          </cell>
          <cell r="AD621">
            <v>1810686.1536399652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1986834.5608036625</v>
          </cell>
          <cell r="AK621">
            <v>124435.220296789</v>
          </cell>
          <cell r="AL621">
            <v>1259771.8347576442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1384207.0550544332</v>
          </cell>
          <cell r="AS621">
            <v>4.2524871317853314</v>
          </cell>
          <cell r="AT621">
            <v>3977.866081240305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3982.1185683720905</v>
          </cell>
          <cell r="BA621">
            <v>0</v>
          </cell>
          <cell r="BB621">
            <v>109787.17365091598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109787.17365091598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Q621">
            <v>42265.382107701538</v>
          </cell>
          <cell r="BR621">
            <v>545280.47066617967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587545.85277388117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G621">
            <v>4895.6921584088068</v>
          </cell>
          <cell r="CH621">
            <v>65658.528682260061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70554.220840668873</v>
          </cell>
          <cell r="CO621">
            <v>867.70558569532</v>
          </cell>
          <cell r="CP621">
            <v>6425.918649275256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7293.6242349705763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E623">
            <v>1029.4377722467511</v>
          </cell>
          <cell r="F623">
            <v>7523.7755708057994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8553.21334305255</v>
          </cell>
          <cell r="M623">
            <v>237.33995895699252</v>
          </cell>
          <cell r="N623">
            <v>1911.7030895930739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2149.0430485500665</v>
          </cell>
          <cell r="U623">
            <v>254.03397893970654</v>
          </cell>
          <cell r="V623">
            <v>2125.9602335290447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2379.9942124687514</v>
          </cell>
          <cell r="AC623">
            <v>133.47398769564577</v>
          </cell>
          <cell r="AD623">
            <v>1372.0220652748822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1505.4960529705279</v>
          </cell>
          <cell r="AK623">
            <v>94.289044847074436</v>
          </cell>
          <cell r="AL623">
            <v>954.57445843096161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1048.863503278036</v>
          </cell>
          <cell r="AS623">
            <v>3.2222625469234675E-3</v>
          </cell>
          <cell r="AT623">
            <v>3.0141722933036981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3.0173945558506214</v>
          </cell>
          <cell r="BA623">
            <v>0</v>
          </cell>
          <cell r="BB623">
            <v>83.18969271975395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83.18969271975395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Q623">
            <v>32.026001155676362</v>
          </cell>
          <cell r="BR623">
            <v>413.17863728814393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445.20463844382027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G623">
            <v>3.7096421445688583</v>
          </cell>
          <cell r="CH623">
            <v>49.751830235432912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53.461472380001773</v>
          </cell>
          <cell r="CO623">
            <v>0.65749175103758162</v>
          </cell>
          <cell r="CP623">
            <v>4.8691498296065738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5.5266415806441556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G624">
            <v>0</v>
          </cell>
          <cell r="CH624">
            <v>0</v>
          </cell>
          <cell r="CI624">
            <v>1720.49</v>
          </cell>
          <cell r="CJ624">
            <v>0</v>
          </cell>
          <cell r="CK624">
            <v>0</v>
          </cell>
          <cell r="CL624">
            <v>0</v>
          </cell>
          <cell r="CM624">
            <v>1720.49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E626">
            <v>5148.6321159873187</v>
          </cell>
          <cell r="F626">
            <v>37629.426063109779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42778.058179097097</v>
          </cell>
          <cell r="M626">
            <v>1187.0325414872987</v>
          </cell>
          <cell r="N626">
            <v>9561.1956241215612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10748.22816560886</v>
          </cell>
          <cell r="U626">
            <v>1270.5260461411508</v>
          </cell>
          <cell r="V626">
            <v>10632.781728778347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11903.307774919498</v>
          </cell>
          <cell r="AC626">
            <v>667.55706680440085</v>
          </cell>
          <cell r="AD626">
            <v>6862.033878648368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7529.5909454527691</v>
          </cell>
          <cell r="AK626">
            <v>471.57741591888453</v>
          </cell>
          <cell r="AL626">
            <v>4774.2105897789124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5245.7880056977974</v>
          </cell>
          <cell r="AS626">
            <v>1.6115830293486316E-2</v>
          </cell>
          <cell r="AT626">
            <v>15.075087286288904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15.09120311658239</v>
          </cell>
          <cell r="BA626">
            <v>0</v>
          </cell>
          <cell r="BB626">
            <v>416.06509417392658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416.06509417392658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Q626">
            <v>160.17490570303164</v>
          </cell>
          <cell r="BR626">
            <v>2066.4724560657651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2226.6473617687966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G626">
            <v>18.553411579859166</v>
          </cell>
          <cell r="CH626">
            <v>248.82890242140837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267.38231400126756</v>
          </cell>
          <cell r="CO626">
            <v>3.2883805477631332</v>
          </cell>
          <cell r="CP626">
            <v>24.352575615670691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27.640956163433824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E627">
            <v>-7477.7883571719149</v>
          </cell>
          <cell r="F627">
            <v>-54652.357706436051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-62130.146063607965</v>
          </cell>
          <cell r="M627">
            <v>-1724.0264828313036</v>
          </cell>
          <cell r="N627">
            <v>-13886.522809950044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-15610.549292781347</v>
          </cell>
          <cell r="U627">
            <v>-1845.2910717424747</v>
          </cell>
          <cell r="V627">
            <v>-15442.876792249108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-17288.167863991584</v>
          </cell>
          <cell r="AC627">
            <v>-969.54887229120448</v>
          </cell>
          <cell r="AD627">
            <v>-9966.304814232406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-10935.853686523611</v>
          </cell>
          <cell r="AK627">
            <v>-684.91126008276206</v>
          </cell>
          <cell r="AL627">
            <v>-6933.9847086918062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-7618.8959687745682</v>
          </cell>
          <cell r="AS627">
            <v>-2.3406366083252559E-2</v>
          </cell>
          <cell r="AT627">
            <v>-21.894808106938196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-21.91821447302145</v>
          </cell>
          <cell r="BA627">
            <v>0</v>
          </cell>
          <cell r="BB627">
            <v>-604.28607967124117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-604.28607967124117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Q627">
            <v>-232.63539091441845</v>
          </cell>
          <cell r="BR627">
            <v>-3001.310508164318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-3233.9458990787366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G627">
            <v>-26.946668935013722</v>
          </cell>
          <cell r="CH627">
            <v>-361.39499337638381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-388.34166231139756</v>
          </cell>
          <cell r="CO627">
            <v>-4.7759896648390336</v>
          </cell>
          <cell r="CP627">
            <v>-35.369279121837238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-40.145268786676269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E628">
            <v>19.392903104028985</v>
          </cell>
          <cell r="F628">
            <v>141.73547401767948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161.12837712170847</v>
          </cell>
          <cell r="M628">
            <v>4.4710918433872324</v>
          </cell>
          <cell r="N628">
            <v>36.013320843316592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40.484412686703827</v>
          </cell>
          <cell r="U628">
            <v>4.7855795381945843</v>
          </cell>
          <cell r="V628">
            <v>40.049570671830097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44.835150210024679</v>
          </cell>
          <cell r="AC628">
            <v>2.5144289242862339</v>
          </cell>
          <cell r="AD628">
            <v>25.846623939584603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28.361052863870839</v>
          </cell>
          <cell r="AK628">
            <v>1.7762494827637494</v>
          </cell>
          <cell r="AL628">
            <v>17.982602229108174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19.758851711871923</v>
          </cell>
          <cell r="AS628">
            <v>6.0702091017940759E-5</v>
          </cell>
          <cell r="AT628">
            <v>5.678201519195511E-2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5.6842717282973049E-2</v>
          </cell>
          <cell r="BA628">
            <v>0</v>
          </cell>
          <cell r="BB628">
            <v>1.5671560667986022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1.5671560667986022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Q628">
            <v>0.60331683367907629</v>
          </cell>
          <cell r="BR628">
            <v>7.7836013925308922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8.3869182262099677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G628">
            <v>6.9883515642946814E-2</v>
          </cell>
          <cell r="CH628">
            <v>0.93724210342321157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1.0071256190661584</v>
          </cell>
          <cell r="CO628">
            <v>1.2386055926179767E-2</v>
          </cell>
          <cell r="CP628">
            <v>9.1726720536465661E-2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0.10411277646264543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E629">
            <v>131195.41127204456</v>
          </cell>
          <cell r="F629">
            <v>0</v>
          </cell>
          <cell r="G629">
            <v>17324.911697301974</v>
          </cell>
          <cell r="H629">
            <v>0</v>
          </cell>
          <cell r="I629">
            <v>0</v>
          </cell>
          <cell r="J629">
            <v>0</v>
          </cell>
          <cell r="K629">
            <v>148520.32296934654</v>
          </cell>
          <cell r="M629">
            <v>24132.459030192091</v>
          </cell>
          <cell r="N629">
            <v>0</v>
          </cell>
          <cell r="O629">
            <v>2345.0414248059292</v>
          </cell>
          <cell r="P629">
            <v>0</v>
          </cell>
          <cell r="Q629">
            <v>0</v>
          </cell>
          <cell r="R629">
            <v>0</v>
          </cell>
          <cell r="S629">
            <v>26477.500454998019</v>
          </cell>
          <cell r="U629">
            <v>20404.260130521052</v>
          </cell>
          <cell r="V629">
            <v>0</v>
          </cell>
          <cell r="W629">
            <v>617.29203808450632</v>
          </cell>
          <cell r="X629">
            <v>0</v>
          </cell>
          <cell r="Y629">
            <v>0</v>
          </cell>
          <cell r="Z629">
            <v>0</v>
          </cell>
          <cell r="AA629">
            <v>21021.552168605558</v>
          </cell>
          <cell r="AC629">
            <v>8883.2754984219537</v>
          </cell>
          <cell r="AD629">
            <v>0</v>
          </cell>
          <cell r="AE629">
            <v>68.354625907990837</v>
          </cell>
          <cell r="AF629">
            <v>0</v>
          </cell>
          <cell r="AG629">
            <v>0</v>
          </cell>
          <cell r="AH629">
            <v>0</v>
          </cell>
          <cell r="AI629">
            <v>8951.630124329944</v>
          </cell>
          <cell r="AK629">
            <v>7072.3055157683948</v>
          </cell>
          <cell r="AL629">
            <v>0</v>
          </cell>
          <cell r="AM629">
            <v>815.80993119939706</v>
          </cell>
          <cell r="AN629">
            <v>0</v>
          </cell>
          <cell r="AO629">
            <v>0</v>
          </cell>
          <cell r="AP629">
            <v>0</v>
          </cell>
          <cell r="AQ629">
            <v>7888.1154469677922</v>
          </cell>
          <cell r="AS629">
            <v>87.306957668436198</v>
          </cell>
          <cell r="AT629">
            <v>0</v>
          </cell>
          <cell r="AU629">
            <v>2.6451128435447315</v>
          </cell>
          <cell r="AV629">
            <v>0</v>
          </cell>
          <cell r="AW629">
            <v>0</v>
          </cell>
          <cell r="AX629">
            <v>0</v>
          </cell>
          <cell r="AY629">
            <v>89.952070511980935</v>
          </cell>
          <cell r="BA629">
            <v>1687.6640873742072</v>
          </cell>
          <cell r="BB629">
            <v>0</v>
          </cell>
          <cell r="BC629">
            <v>263.65483048011089</v>
          </cell>
          <cell r="BD629">
            <v>0</v>
          </cell>
          <cell r="BE629">
            <v>0</v>
          </cell>
          <cell r="BF629">
            <v>0</v>
          </cell>
          <cell r="BG629">
            <v>1951.318917854318</v>
          </cell>
          <cell r="BI629">
            <v>2632.3971455397264</v>
          </cell>
          <cell r="BJ629">
            <v>0</v>
          </cell>
          <cell r="BK629">
            <v>53.324572661211832</v>
          </cell>
          <cell r="BL629">
            <v>0</v>
          </cell>
          <cell r="BM629">
            <v>0</v>
          </cell>
          <cell r="BN629">
            <v>0</v>
          </cell>
          <cell r="BO629">
            <v>2685.7217182009381</v>
          </cell>
          <cell r="BQ629">
            <v>990.42275902712186</v>
          </cell>
          <cell r="BR629">
            <v>0</v>
          </cell>
          <cell r="BS629">
            <v>33.114432594623011</v>
          </cell>
          <cell r="BT629">
            <v>0</v>
          </cell>
          <cell r="BU629">
            <v>0</v>
          </cell>
          <cell r="BV629">
            <v>0</v>
          </cell>
          <cell r="BW629">
            <v>1023.5371916217449</v>
          </cell>
          <cell r="BY629">
            <v>300.3225920471661</v>
          </cell>
          <cell r="BZ629">
            <v>0</v>
          </cell>
          <cell r="CA629">
            <v>53.31395105642828</v>
          </cell>
          <cell r="CB629">
            <v>0</v>
          </cell>
          <cell r="CC629">
            <v>0</v>
          </cell>
          <cell r="CD629">
            <v>0</v>
          </cell>
          <cell r="CE629">
            <v>353.63654310359436</v>
          </cell>
          <cell r="CG629">
            <v>1207.6467123117184</v>
          </cell>
          <cell r="CH629">
            <v>0</v>
          </cell>
          <cell r="CI629">
            <v>3128.7639852046404</v>
          </cell>
          <cell r="CJ629">
            <v>0</v>
          </cell>
          <cell r="CK629">
            <v>0</v>
          </cell>
          <cell r="CL629">
            <v>0</v>
          </cell>
          <cell r="CM629">
            <v>4336.4106975163586</v>
          </cell>
          <cell r="CO629">
            <v>67.947252664812325</v>
          </cell>
          <cell r="CP629">
            <v>0</v>
          </cell>
          <cell r="CQ629">
            <v>0.59444427834572966</v>
          </cell>
          <cell r="CR629">
            <v>0</v>
          </cell>
          <cell r="CS629">
            <v>0</v>
          </cell>
          <cell r="CT629">
            <v>0</v>
          </cell>
          <cell r="CU629">
            <v>68.541696943158058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E630">
            <v>81343.728287966165</v>
          </cell>
          <cell r="F630">
            <v>0</v>
          </cell>
          <cell r="G630">
            <v>10741.785067437262</v>
          </cell>
          <cell r="H630">
            <v>0</v>
          </cell>
          <cell r="I630">
            <v>0</v>
          </cell>
          <cell r="J630">
            <v>0</v>
          </cell>
          <cell r="K630">
            <v>92085.513355403426</v>
          </cell>
          <cell r="M630">
            <v>14962.597938749002</v>
          </cell>
          <cell r="N630">
            <v>0</v>
          </cell>
          <cell r="O630">
            <v>1453.9716796031335</v>
          </cell>
          <cell r="P630">
            <v>0</v>
          </cell>
          <cell r="Q630">
            <v>0</v>
          </cell>
          <cell r="R630">
            <v>0</v>
          </cell>
          <cell r="S630">
            <v>16416.569618352136</v>
          </cell>
          <cell r="U630">
            <v>12651.041495136125</v>
          </cell>
          <cell r="V630">
            <v>0</v>
          </cell>
          <cell r="W630">
            <v>382.73317133135441</v>
          </cell>
          <cell r="X630">
            <v>0</v>
          </cell>
          <cell r="Y630">
            <v>0</v>
          </cell>
          <cell r="Z630">
            <v>0</v>
          </cell>
          <cell r="AA630">
            <v>13033.77466646748</v>
          </cell>
          <cell r="AC630">
            <v>5507.8050477879469</v>
          </cell>
          <cell r="AD630">
            <v>0</v>
          </cell>
          <cell r="AE630">
            <v>42.381208787520791</v>
          </cell>
          <cell r="AF630">
            <v>0</v>
          </cell>
          <cell r="AG630">
            <v>0</v>
          </cell>
          <cell r="AH630">
            <v>0</v>
          </cell>
          <cell r="AI630">
            <v>5550.1862565754673</v>
          </cell>
          <cell r="AK630">
            <v>4384.9681377288562</v>
          </cell>
          <cell r="AL630">
            <v>0</v>
          </cell>
          <cell r="AM630">
            <v>505.81815884172232</v>
          </cell>
          <cell r="AN630">
            <v>0</v>
          </cell>
          <cell r="AO630">
            <v>0</v>
          </cell>
          <cell r="AP630">
            <v>0</v>
          </cell>
          <cell r="AQ630">
            <v>4890.7862965705781</v>
          </cell>
          <cell r="AS630">
            <v>54.132026214727247</v>
          </cell>
          <cell r="AT630">
            <v>0</v>
          </cell>
          <cell r="AU630">
            <v>1.6400218448963371</v>
          </cell>
          <cell r="AV630">
            <v>0</v>
          </cell>
          <cell r="AW630">
            <v>0</v>
          </cell>
          <cell r="AX630">
            <v>0</v>
          </cell>
          <cell r="AY630">
            <v>55.772048059623586</v>
          </cell>
          <cell r="BA630">
            <v>1046.3848364335138</v>
          </cell>
          <cell r="BB630">
            <v>0</v>
          </cell>
          <cell r="BC630">
            <v>163.47116628883063</v>
          </cell>
          <cell r="BD630">
            <v>0</v>
          </cell>
          <cell r="BE630">
            <v>0</v>
          </cell>
          <cell r="BF630">
            <v>0</v>
          </cell>
          <cell r="BG630">
            <v>1209.8560027223443</v>
          </cell>
          <cell r="BI630">
            <v>1632.137862724383</v>
          </cell>
          <cell r="BJ630">
            <v>0</v>
          </cell>
          <cell r="BK630">
            <v>33.062280971329933</v>
          </cell>
          <cell r="BL630">
            <v>0</v>
          </cell>
          <cell r="BM630">
            <v>0</v>
          </cell>
          <cell r="BN630">
            <v>0</v>
          </cell>
          <cell r="BO630">
            <v>1665.200143695713</v>
          </cell>
          <cell r="BQ630">
            <v>614.08153699417471</v>
          </cell>
          <cell r="BR630">
            <v>0</v>
          </cell>
          <cell r="BS630">
            <v>20.531597723350821</v>
          </cell>
          <cell r="BT630">
            <v>0</v>
          </cell>
          <cell r="BU630">
            <v>0</v>
          </cell>
          <cell r="BV630">
            <v>0</v>
          </cell>
          <cell r="BW630">
            <v>634.61313471752555</v>
          </cell>
          <cell r="BY630">
            <v>186.20589767096413</v>
          </cell>
          <cell r="BZ630">
            <v>0</v>
          </cell>
          <cell r="CA630">
            <v>33.055695368029347</v>
          </cell>
          <cell r="CB630">
            <v>0</v>
          </cell>
          <cell r="CC630">
            <v>0</v>
          </cell>
          <cell r="CD630">
            <v>0</v>
          </cell>
          <cell r="CE630">
            <v>219.26159303899348</v>
          </cell>
          <cell r="CG630">
            <v>748.76464871505857</v>
          </cell>
          <cell r="CH630">
            <v>0</v>
          </cell>
          <cell r="CI630">
            <v>1939.8950391787912</v>
          </cell>
          <cell r="CJ630">
            <v>0</v>
          </cell>
          <cell r="CK630">
            <v>0</v>
          </cell>
          <cell r="CL630">
            <v>0</v>
          </cell>
          <cell r="CM630">
            <v>2688.6596878938499</v>
          </cell>
          <cell r="CO630">
            <v>42.128629386430404</v>
          </cell>
          <cell r="CP630">
            <v>0</v>
          </cell>
          <cell r="CQ630">
            <v>0.36856711215169319</v>
          </cell>
          <cell r="CR630">
            <v>0</v>
          </cell>
          <cell r="CS630">
            <v>0</v>
          </cell>
          <cell r="CT630">
            <v>0</v>
          </cell>
          <cell r="CU630">
            <v>42.497196498582099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I632">
            <v>0</v>
          </cell>
          <cell r="BJ632">
            <v>0</v>
          </cell>
          <cell r="BK632">
            <v>1010226.96</v>
          </cell>
          <cell r="BL632">
            <v>0</v>
          </cell>
          <cell r="BM632">
            <v>0</v>
          </cell>
          <cell r="BN632">
            <v>0</v>
          </cell>
          <cell r="BO632">
            <v>1010226.96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E642">
            <v>8921869.882668633</v>
          </cell>
          <cell r="F642">
            <v>22132367.682994083</v>
          </cell>
          <cell r="G642">
            <v>10837213.148220452</v>
          </cell>
          <cell r="H642">
            <v>0</v>
          </cell>
          <cell r="I642">
            <v>0</v>
          </cell>
          <cell r="J642">
            <v>0</v>
          </cell>
          <cell r="K642">
            <v>41891450.713883169</v>
          </cell>
          <cell r="M642">
            <v>1774981.1269306233</v>
          </cell>
          <cell r="N642">
            <v>5623574.9300876893</v>
          </cell>
          <cell r="O642">
            <v>3514440.0595509927</v>
          </cell>
          <cell r="P642">
            <v>0</v>
          </cell>
          <cell r="Q642">
            <v>0</v>
          </cell>
          <cell r="R642">
            <v>0</v>
          </cell>
          <cell r="S642">
            <v>10912996.116569305</v>
          </cell>
          <cell r="U642">
            <v>1596951.0859827197</v>
          </cell>
          <cell r="V642">
            <v>6253845.9746812247</v>
          </cell>
          <cell r="W642">
            <v>319754.51390574657</v>
          </cell>
          <cell r="X642">
            <v>0</v>
          </cell>
          <cell r="Y642">
            <v>0</v>
          </cell>
          <cell r="Z642">
            <v>0</v>
          </cell>
          <cell r="AA642">
            <v>8170551.574569691</v>
          </cell>
          <cell r="AC642">
            <v>733634.402108368</v>
          </cell>
          <cell r="AD642">
            <v>4036018.4234725097</v>
          </cell>
          <cell r="AE642">
            <v>46020.272968513622</v>
          </cell>
          <cell r="AF642">
            <v>0</v>
          </cell>
          <cell r="AG642">
            <v>0</v>
          </cell>
          <cell r="AH642">
            <v>0</v>
          </cell>
          <cell r="AI642">
            <v>4815673.0985493921</v>
          </cell>
          <cell r="AK642">
            <v>1056341.824738651</v>
          </cell>
          <cell r="AL642">
            <v>2808030.7148936242</v>
          </cell>
          <cell r="AM642">
            <v>24428.342915503854</v>
          </cell>
          <cell r="AN642">
            <v>0</v>
          </cell>
          <cell r="AO642">
            <v>0</v>
          </cell>
          <cell r="AP642">
            <v>0</v>
          </cell>
          <cell r="AQ642">
            <v>3888800.882547779</v>
          </cell>
          <cell r="AS642">
            <v>7254.7256166171155</v>
          </cell>
          <cell r="AT642">
            <v>8866.6612696617412</v>
          </cell>
          <cell r="AU642">
            <v>12.182594676862452</v>
          </cell>
          <cell r="AV642">
            <v>0</v>
          </cell>
          <cell r="AW642">
            <v>0</v>
          </cell>
          <cell r="AX642">
            <v>0</v>
          </cell>
          <cell r="AY642">
            <v>16133.569480955719</v>
          </cell>
          <cell r="BA642">
            <v>96000.173397049381</v>
          </cell>
          <cell r="BB642">
            <v>244715.54864729955</v>
          </cell>
          <cell r="BC642">
            <v>1365.2712042768794</v>
          </cell>
          <cell r="BD642">
            <v>0</v>
          </cell>
          <cell r="BE642">
            <v>0</v>
          </cell>
          <cell r="BF642">
            <v>0</v>
          </cell>
          <cell r="BG642">
            <v>342080.99324862583</v>
          </cell>
          <cell r="BI642">
            <v>97805.251762217216</v>
          </cell>
          <cell r="BJ642">
            <v>2489.064807659488</v>
          </cell>
          <cell r="BK642">
            <v>1010518.590953965</v>
          </cell>
          <cell r="BL642">
            <v>0</v>
          </cell>
          <cell r="BM642">
            <v>0</v>
          </cell>
          <cell r="BN642">
            <v>0</v>
          </cell>
          <cell r="BO642">
            <v>1110812.9075238416</v>
          </cell>
          <cell r="BQ642">
            <v>3093417.3813338145</v>
          </cell>
          <cell r="BR642">
            <v>1215429.8640569709</v>
          </cell>
          <cell r="BS642">
            <v>2996.7298119392954</v>
          </cell>
          <cell r="BT642">
            <v>0</v>
          </cell>
          <cell r="BU642">
            <v>0</v>
          </cell>
          <cell r="BV642">
            <v>0</v>
          </cell>
          <cell r="BW642">
            <v>4311843.9752027253</v>
          </cell>
          <cell r="BY642">
            <v>1060012.9916898841</v>
          </cell>
          <cell r="BZ642">
            <v>14690.255115057365</v>
          </cell>
          <cell r="CA642">
            <v>2369.6704884435494</v>
          </cell>
          <cell r="CB642">
            <v>0</v>
          </cell>
          <cell r="CC642">
            <v>0</v>
          </cell>
          <cell r="CD642">
            <v>0</v>
          </cell>
          <cell r="CE642">
            <v>1077072.9172933849</v>
          </cell>
          <cell r="CG642">
            <v>21071.240064828868</v>
          </cell>
          <cell r="CH642">
            <v>146352.82369999937</v>
          </cell>
          <cell r="CI642">
            <v>100970.67938149635</v>
          </cell>
          <cell r="CJ642">
            <v>0</v>
          </cell>
          <cell r="CK642">
            <v>0</v>
          </cell>
          <cell r="CL642">
            <v>0</v>
          </cell>
          <cell r="CM642">
            <v>268394.74314632459</v>
          </cell>
          <cell r="CO642">
            <v>11005.836357227065</v>
          </cell>
          <cell r="CP642">
            <v>14323.369074245118</v>
          </cell>
          <cell r="CQ642">
            <v>38.285716761105014</v>
          </cell>
          <cell r="CR642">
            <v>0</v>
          </cell>
          <cell r="CS642">
            <v>0</v>
          </cell>
          <cell r="CT642">
            <v>0</v>
          </cell>
          <cell r="CU642">
            <v>25367.491148233286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E645">
            <v>346983.05882391636</v>
          </cell>
          <cell r="F645">
            <v>2535969.37264616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2882952.4314700766</v>
          </cell>
          <cell r="M645">
            <v>79997.982549546912</v>
          </cell>
          <cell r="N645">
            <v>644360.06087324698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724358.04342279385</v>
          </cell>
          <cell r="U645">
            <v>85624.881303249582</v>
          </cell>
          <cell r="V645">
            <v>716577.73267629743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802202.61397954705</v>
          </cell>
          <cell r="AC645">
            <v>44988.84126136369</v>
          </cell>
          <cell r="AD645">
            <v>462454.77465234732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507443.61591371102</v>
          </cell>
          <cell r="AK645">
            <v>31781.135369862153</v>
          </cell>
          <cell r="AL645">
            <v>321749.57475930505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353530.71012916719</v>
          </cell>
          <cell r="AS645">
            <v>1.0860982033183568</v>
          </cell>
          <cell r="AT645">
            <v>1015.9591481379284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1017.0452463412468</v>
          </cell>
          <cell r="BA645">
            <v>0</v>
          </cell>
          <cell r="BB645">
            <v>28039.979511848549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28039.979511848549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Q645">
            <v>10794.707696262052</v>
          </cell>
          <cell r="BR645">
            <v>139266.29784920457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150061.00554546661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G645">
            <v>1250.3747318843125</v>
          </cell>
          <cell r="CH645">
            <v>16769.388789282599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18019.763521166911</v>
          </cell>
          <cell r="CO645">
            <v>221.61465712356755</v>
          </cell>
          <cell r="CP645">
            <v>1641.1992519581577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1862.8139090817253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</row>
        <row r="647">
          <cell r="B647" t="str">
            <v>TOTAL NON FIRM REVENUE</v>
          </cell>
          <cell r="C647">
            <v>5469488.0226491988</v>
          </cell>
          <cell r="E647">
            <v>346983.05882391636</v>
          </cell>
          <cell r="F647">
            <v>2535969.37264616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2882952.4314700766</v>
          </cell>
          <cell r="M647">
            <v>79997.982549546912</v>
          </cell>
          <cell r="N647">
            <v>644360.06087324698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724358.04342279385</v>
          </cell>
          <cell r="U647">
            <v>85624.881303249582</v>
          </cell>
          <cell r="V647">
            <v>716577.73267629743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802202.61397954705</v>
          </cell>
          <cell r="AC647">
            <v>44988.84126136369</v>
          </cell>
          <cell r="AD647">
            <v>462454.77465234732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507443.61591371102</v>
          </cell>
          <cell r="AK647">
            <v>31781.135369862153</v>
          </cell>
          <cell r="AL647">
            <v>321749.57475930505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353530.71012916719</v>
          </cell>
          <cell r="AS647">
            <v>1.0860982033183568</v>
          </cell>
          <cell r="AT647">
            <v>1015.9591481379284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1017.0452463412468</v>
          </cell>
          <cell r="BA647">
            <v>0</v>
          </cell>
          <cell r="BB647">
            <v>28039.979511848549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28039.979511848549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Q647">
            <v>10794.707696262052</v>
          </cell>
          <cell r="BR647">
            <v>139266.29784920457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150061.00554546661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G647">
            <v>1250.3747318843125</v>
          </cell>
          <cell r="CH647">
            <v>16769.388789282599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18019.763521166911</v>
          </cell>
          <cell r="CO647">
            <v>221.61465712356755</v>
          </cell>
          <cell r="CP647">
            <v>1641.1992519581577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1862.8139090817253</v>
          </cell>
        </row>
        <row r="649">
          <cell r="B649" t="str">
            <v>TOTAL OTHER OPERATING AND NON FIRM REVENUE</v>
          </cell>
          <cell r="C649">
            <v>82300667.0058126</v>
          </cell>
          <cell r="E649">
            <v>9268852.9414925501</v>
          </cell>
          <cell r="F649">
            <v>24668337.055640243</v>
          </cell>
          <cell r="G649">
            <v>10837213.148220452</v>
          </cell>
          <cell r="H649">
            <v>0</v>
          </cell>
          <cell r="I649">
            <v>0</v>
          </cell>
          <cell r="J649">
            <v>0</v>
          </cell>
          <cell r="K649">
            <v>44774403.145353243</v>
          </cell>
          <cell r="M649">
            <v>1854979.1094801703</v>
          </cell>
          <cell r="N649">
            <v>6267934.9909609361</v>
          </cell>
          <cell r="O649">
            <v>3514440.0595509927</v>
          </cell>
          <cell r="P649">
            <v>0</v>
          </cell>
          <cell r="Q649">
            <v>0</v>
          </cell>
          <cell r="R649">
            <v>0</v>
          </cell>
          <cell r="S649">
            <v>11637354.159992099</v>
          </cell>
          <cell r="U649">
            <v>1682575.9672859693</v>
          </cell>
          <cell r="V649">
            <v>6970423.7073575221</v>
          </cell>
          <cell r="W649">
            <v>319754.51390574657</v>
          </cell>
          <cell r="X649">
            <v>0</v>
          </cell>
          <cell r="Y649">
            <v>0</v>
          </cell>
          <cell r="Z649">
            <v>0</v>
          </cell>
          <cell r="AA649">
            <v>8972754.1885492373</v>
          </cell>
          <cell r="AC649">
            <v>778623.2433697317</v>
          </cell>
          <cell r="AD649">
            <v>4498473.1981248567</v>
          </cell>
          <cell r="AE649">
            <v>46020.272968513622</v>
          </cell>
          <cell r="AF649">
            <v>0</v>
          </cell>
          <cell r="AG649">
            <v>0</v>
          </cell>
          <cell r="AH649">
            <v>0</v>
          </cell>
          <cell r="AI649">
            <v>5323116.7144631036</v>
          </cell>
          <cell r="AK649">
            <v>1088122.9601085132</v>
          </cell>
          <cell r="AL649">
            <v>3129780.2896529292</v>
          </cell>
          <cell r="AM649">
            <v>24428.342915503854</v>
          </cell>
          <cell r="AN649">
            <v>0</v>
          </cell>
          <cell r="AO649">
            <v>0</v>
          </cell>
          <cell r="AP649">
            <v>0</v>
          </cell>
          <cell r="AQ649">
            <v>4242331.592676946</v>
          </cell>
          <cell r="AS649">
            <v>7255.8117148204337</v>
          </cell>
          <cell r="AT649">
            <v>9882.6204177996697</v>
          </cell>
          <cell r="AU649">
            <v>12.182594676862452</v>
          </cell>
          <cell r="AV649">
            <v>0</v>
          </cell>
          <cell r="AW649">
            <v>0</v>
          </cell>
          <cell r="AX649">
            <v>0</v>
          </cell>
          <cell r="AY649">
            <v>17150.614727296965</v>
          </cell>
          <cell r="BA649">
            <v>96000.173397049381</v>
          </cell>
          <cell r="BB649">
            <v>272755.52815914812</v>
          </cell>
          <cell r="BC649">
            <v>1365.2712042768794</v>
          </cell>
          <cell r="BD649">
            <v>0</v>
          </cell>
          <cell r="BE649">
            <v>0</v>
          </cell>
          <cell r="BF649">
            <v>0</v>
          </cell>
          <cell r="BG649">
            <v>370120.97276047437</v>
          </cell>
          <cell r="BI649">
            <v>97805.251762217216</v>
          </cell>
          <cell r="BJ649">
            <v>2489.064807659488</v>
          </cell>
          <cell r="BK649">
            <v>1010518.590953965</v>
          </cell>
          <cell r="BL649">
            <v>0</v>
          </cell>
          <cell r="BM649">
            <v>0</v>
          </cell>
          <cell r="BN649">
            <v>0</v>
          </cell>
          <cell r="BO649">
            <v>1110812.9075238416</v>
          </cell>
          <cell r="BQ649">
            <v>3104212.0890300767</v>
          </cell>
          <cell r="BR649">
            <v>1354696.1619061755</v>
          </cell>
          <cell r="BS649">
            <v>2996.7298119392954</v>
          </cell>
          <cell r="BT649">
            <v>0</v>
          </cell>
          <cell r="BU649">
            <v>0</v>
          </cell>
          <cell r="BV649">
            <v>0</v>
          </cell>
          <cell r="BW649">
            <v>4461904.9807481915</v>
          </cell>
          <cell r="BY649">
            <v>1060012.9916898841</v>
          </cell>
          <cell r="BZ649">
            <v>14690.255115057365</v>
          </cell>
          <cell r="CA649">
            <v>2369.6704884435494</v>
          </cell>
          <cell r="CB649">
            <v>0</v>
          </cell>
          <cell r="CC649">
            <v>0</v>
          </cell>
          <cell r="CD649">
            <v>0</v>
          </cell>
          <cell r="CE649">
            <v>1077072.9172933849</v>
          </cell>
          <cell r="CG649">
            <v>22321.61479671318</v>
          </cell>
          <cell r="CH649">
            <v>163122.21248928196</v>
          </cell>
          <cell r="CI649">
            <v>100970.67938149635</v>
          </cell>
          <cell r="CJ649">
            <v>0</v>
          </cell>
          <cell r="CK649">
            <v>0</v>
          </cell>
          <cell r="CL649">
            <v>0</v>
          </cell>
          <cell r="CM649">
            <v>286414.50666749151</v>
          </cell>
          <cell r="CO649">
            <v>11227.451014350632</v>
          </cell>
          <cell r="CP649">
            <v>15964.568326203276</v>
          </cell>
          <cell r="CQ649">
            <v>38.285716761105014</v>
          </cell>
          <cell r="CR649">
            <v>0</v>
          </cell>
          <cell r="CS649">
            <v>0</v>
          </cell>
          <cell r="CT649">
            <v>0</v>
          </cell>
          <cell r="CU649">
            <v>27230.30505731501</v>
          </cell>
        </row>
        <row r="651">
          <cell r="B651" t="str">
            <v>INCOME TAXES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E652">
            <v>21302633.935765482</v>
          </cell>
          <cell r="F652">
            <v>19535551.385888342</v>
          </cell>
          <cell r="G652">
            <v>1988394.763348198</v>
          </cell>
          <cell r="H652">
            <v>0</v>
          </cell>
          <cell r="I652">
            <v>0</v>
          </cell>
          <cell r="J652">
            <v>0</v>
          </cell>
          <cell r="K652">
            <v>42826580.085002027</v>
          </cell>
          <cell r="M652">
            <v>4080608.7159476429</v>
          </cell>
          <cell r="N652">
            <v>4963754.3796787141</v>
          </cell>
          <cell r="O652">
            <v>-132909.49174880821</v>
          </cell>
          <cell r="P652">
            <v>0</v>
          </cell>
          <cell r="Q652">
            <v>0</v>
          </cell>
          <cell r="R652">
            <v>0</v>
          </cell>
          <cell r="S652">
            <v>8911453.60387755</v>
          </cell>
          <cell r="U652">
            <v>3633399.407409641</v>
          </cell>
          <cell r="V652">
            <v>5520074.9936795048</v>
          </cell>
          <cell r="W652">
            <v>72966.927702858302</v>
          </cell>
          <cell r="X652">
            <v>0</v>
          </cell>
          <cell r="Y652">
            <v>0</v>
          </cell>
          <cell r="Z652">
            <v>0</v>
          </cell>
          <cell r="AA652">
            <v>9226441.3287920058</v>
          </cell>
          <cell r="AC652">
            <v>1655909.8422648518</v>
          </cell>
          <cell r="AD652">
            <v>3562467.7140495139</v>
          </cell>
          <cell r="AE652">
            <v>13843.934384455555</v>
          </cell>
          <cell r="AF652">
            <v>0</v>
          </cell>
          <cell r="AG652">
            <v>0</v>
          </cell>
          <cell r="AH652">
            <v>0</v>
          </cell>
          <cell r="AI652">
            <v>5232221.4906988218</v>
          </cell>
          <cell r="AK652">
            <v>1298824.0181509624</v>
          </cell>
          <cell r="AL652">
            <v>2478561.2235290748</v>
          </cell>
          <cell r="AM652">
            <v>158550.52930355709</v>
          </cell>
          <cell r="AN652">
            <v>0</v>
          </cell>
          <cell r="AO652">
            <v>0</v>
          </cell>
          <cell r="AP652">
            <v>0</v>
          </cell>
          <cell r="AQ652">
            <v>3935935.7709835945</v>
          </cell>
          <cell r="AS652">
            <v>12684.387109602332</v>
          </cell>
          <cell r="AT652">
            <v>7826.3256482873612</v>
          </cell>
          <cell r="AU652">
            <v>491.23603157722556</v>
          </cell>
          <cell r="AV652">
            <v>0</v>
          </cell>
          <cell r="AW652">
            <v>0</v>
          </cell>
          <cell r="AX652">
            <v>0</v>
          </cell>
          <cell r="AY652">
            <v>21001.948789466918</v>
          </cell>
          <cell r="BA652">
            <v>243328.02631634803</v>
          </cell>
          <cell r="BB652">
            <v>216002.79030239067</v>
          </cell>
          <cell r="BC652">
            <v>49118.434215174871</v>
          </cell>
          <cell r="BD652">
            <v>0</v>
          </cell>
          <cell r="BE652">
            <v>0</v>
          </cell>
          <cell r="BF652">
            <v>0</v>
          </cell>
          <cell r="BG652">
            <v>508449.25083391357</v>
          </cell>
          <cell r="BI652">
            <v>374241.95681569923</v>
          </cell>
          <cell r="BJ652">
            <v>136805.12869490363</v>
          </cell>
          <cell r="BK652">
            <v>10808.102199185612</v>
          </cell>
          <cell r="BL652">
            <v>0</v>
          </cell>
          <cell r="BM652">
            <v>0</v>
          </cell>
          <cell r="BN652">
            <v>0</v>
          </cell>
          <cell r="BO652">
            <v>521855.1877097885</v>
          </cell>
          <cell r="BQ652">
            <v>226550.39116653815</v>
          </cell>
          <cell r="BR652">
            <v>1072822.0724198685</v>
          </cell>
          <cell r="BS652">
            <v>7599.6840661839487</v>
          </cell>
          <cell r="BT652">
            <v>0</v>
          </cell>
          <cell r="BU652">
            <v>0</v>
          </cell>
          <cell r="BV652">
            <v>0</v>
          </cell>
          <cell r="BW652">
            <v>1306972.1476525906</v>
          </cell>
          <cell r="BY652">
            <v>94495.20027461971</v>
          </cell>
          <cell r="BZ652">
            <v>807412.58138077485</v>
          </cell>
          <cell r="CA652">
            <v>12489.448757705959</v>
          </cell>
          <cell r="CB652">
            <v>0</v>
          </cell>
          <cell r="CC652">
            <v>0</v>
          </cell>
          <cell r="CD652">
            <v>0</v>
          </cell>
          <cell r="CE652">
            <v>914397.23041310057</v>
          </cell>
          <cell r="CG652">
            <v>165890.59348854452</v>
          </cell>
          <cell r="CH652">
            <v>129181.07763310103</v>
          </cell>
          <cell r="CI652">
            <v>493194.15455099277</v>
          </cell>
          <cell r="CJ652">
            <v>0</v>
          </cell>
          <cell r="CK652">
            <v>0</v>
          </cell>
          <cell r="CL652">
            <v>0</v>
          </cell>
          <cell r="CM652">
            <v>788265.82567263837</v>
          </cell>
          <cell r="CO652">
            <v>11803.835076304358</v>
          </cell>
          <cell r="CP652">
            <v>12642.791615284872</v>
          </cell>
          <cell r="CQ652">
            <v>112.31366415352029</v>
          </cell>
          <cell r="CR652">
            <v>0</v>
          </cell>
          <cell r="CS652">
            <v>0</v>
          </cell>
          <cell r="CT652">
            <v>0</v>
          </cell>
          <cell r="CU652">
            <v>24558.94035574275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E653">
            <v>-17455617.949286755</v>
          </cell>
          <cell r="F653">
            <v>-16007650.624282898</v>
          </cell>
          <cell r="G653">
            <v>-1629313.042979884</v>
          </cell>
          <cell r="H653">
            <v>0</v>
          </cell>
          <cell r="I653">
            <v>0</v>
          </cell>
          <cell r="J653">
            <v>0</v>
          </cell>
          <cell r="K653">
            <v>-35092581.616549537</v>
          </cell>
          <cell r="M653">
            <v>-3343696.6978305313</v>
          </cell>
          <cell r="N653">
            <v>-4067356.1920575257</v>
          </cell>
          <cell r="O653">
            <v>108907.53306829094</v>
          </cell>
          <cell r="P653">
            <v>0</v>
          </cell>
          <cell r="Q653">
            <v>0</v>
          </cell>
          <cell r="R653">
            <v>0</v>
          </cell>
          <cell r="S653">
            <v>-7302145.3568197666</v>
          </cell>
          <cell r="U653">
            <v>-2977248.3583086347</v>
          </cell>
          <cell r="V653">
            <v>-4523211.563022078</v>
          </cell>
          <cell r="W653">
            <v>-59789.921601004797</v>
          </cell>
          <cell r="X653">
            <v>0</v>
          </cell>
          <cell r="Y653">
            <v>0</v>
          </cell>
          <cell r="Z653">
            <v>0</v>
          </cell>
          <cell r="AA653">
            <v>-7560249.8429317176</v>
          </cell>
          <cell r="AC653">
            <v>-1356871.1574445164</v>
          </cell>
          <cell r="AD653">
            <v>-2919126.1306290063</v>
          </cell>
          <cell r="AE653">
            <v>-11343.875609876173</v>
          </cell>
          <cell r="AF653">
            <v>0</v>
          </cell>
          <cell r="AG653">
            <v>0</v>
          </cell>
          <cell r="AH653">
            <v>0</v>
          </cell>
          <cell r="AI653">
            <v>-4287341.1636833996</v>
          </cell>
          <cell r="AK653">
            <v>-1064271.0151506909</v>
          </cell>
          <cell r="AL653">
            <v>-2030960.9559220735</v>
          </cell>
          <cell r="AM653">
            <v>-129918.08775972555</v>
          </cell>
          <cell r="AN653">
            <v>0</v>
          </cell>
          <cell r="AO653">
            <v>0</v>
          </cell>
          <cell r="AP653">
            <v>0</v>
          </cell>
          <cell r="AQ653">
            <v>-3225150.0588324899</v>
          </cell>
          <cell r="AS653">
            <v>-10393.7295253588</v>
          </cell>
          <cell r="AT653">
            <v>-6412.9792998904641</v>
          </cell>
          <cell r="AU653">
            <v>-402.52433177943027</v>
          </cell>
          <cell r="AV653">
            <v>0</v>
          </cell>
          <cell r="AW653">
            <v>0</v>
          </cell>
          <cell r="AX653">
            <v>0</v>
          </cell>
          <cell r="AY653">
            <v>-17209.233157028695</v>
          </cell>
          <cell r="BA653">
            <v>-199385.72274863342</v>
          </cell>
          <cell r="BB653">
            <v>-176995.11688872043</v>
          </cell>
          <cell r="BC653">
            <v>-40248.197688257271</v>
          </cell>
          <cell r="BD653">
            <v>0</v>
          </cell>
          <cell r="BE653">
            <v>0</v>
          </cell>
          <cell r="BF653">
            <v>0</v>
          </cell>
          <cell r="BG653">
            <v>-416629.03732561111</v>
          </cell>
          <cell r="BI653">
            <v>-306658.07047458773</v>
          </cell>
          <cell r="BJ653">
            <v>-112099.6618165581</v>
          </cell>
          <cell r="BK653">
            <v>-8856.280557357788</v>
          </cell>
          <cell r="BL653">
            <v>0</v>
          </cell>
          <cell r="BM653">
            <v>0</v>
          </cell>
          <cell r="BN653">
            <v>0</v>
          </cell>
          <cell r="BO653">
            <v>-427614.0128485036</v>
          </cell>
          <cell r="BQ653">
            <v>-185637.93972092474</v>
          </cell>
          <cell r="BR653">
            <v>-879082.47779080819</v>
          </cell>
          <cell r="BS653">
            <v>-6227.266637289762</v>
          </cell>
          <cell r="BT653">
            <v>0</v>
          </cell>
          <cell r="BU653">
            <v>0</v>
          </cell>
          <cell r="BV653">
            <v>0</v>
          </cell>
          <cell r="BW653">
            <v>-1070947.6841490227</v>
          </cell>
          <cell r="BY653">
            <v>-77430.430387566375</v>
          </cell>
          <cell r="BZ653">
            <v>-661602.95438244659</v>
          </cell>
          <cell r="CA653">
            <v>-10233.994846322061</v>
          </cell>
          <cell r="CB653">
            <v>0</v>
          </cell>
          <cell r="CC653">
            <v>0</v>
          </cell>
          <cell r="CD653">
            <v>0</v>
          </cell>
          <cell r="CE653">
            <v>-749267.37961633503</v>
          </cell>
          <cell r="CG653">
            <v>-135932.618945058</v>
          </cell>
          <cell r="CH653">
            <v>-105852.42858887516</v>
          </cell>
          <cell r="CI653">
            <v>-404128.83977740194</v>
          </cell>
          <cell r="CJ653">
            <v>0</v>
          </cell>
          <cell r="CK653">
            <v>0</v>
          </cell>
          <cell r="CL653">
            <v>0</v>
          </cell>
          <cell r="CM653">
            <v>-645913.88731133507</v>
          </cell>
          <cell r="CO653">
            <v>-9672.1952810928378</v>
          </cell>
          <cell r="CP653">
            <v>-10359.645709272643</v>
          </cell>
          <cell r="CQ653">
            <v>-92.031080187545143</v>
          </cell>
          <cell r="CR653">
            <v>0</v>
          </cell>
          <cell r="CS653">
            <v>0</v>
          </cell>
          <cell r="CT653">
            <v>0</v>
          </cell>
          <cell r="CU653">
            <v>-20123.872070553029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</row>
        <row r="658">
          <cell r="B658" t="str">
            <v>TOTAL FIT</v>
          </cell>
          <cell r="C658">
            <v>13402959.665485933</v>
          </cell>
          <cell r="E658">
            <v>3847015.9864787241</v>
          </cell>
          <cell r="F658">
            <v>3527900.7616054462</v>
          </cell>
          <cell r="G658">
            <v>359081.72036831395</v>
          </cell>
          <cell r="H658">
            <v>0</v>
          </cell>
          <cell r="I658">
            <v>0</v>
          </cell>
          <cell r="J658">
            <v>0</v>
          </cell>
          <cell r="K658">
            <v>7733998.4684524843</v>
          </cell>
          <cell r="M658">
            <v>736912.01811711118</v>
          </cell>
          <cell r="N658">
            <v>896398.18762118835</v>
          </cell>
          <cell r="O658">
            <v>-24001.958680517255</v>
          </cell>
          <cell r="P658">
            <v>0</v>
          </cell>
          <cell r="Q658">
            <v>0</v>
          </cell>
          <cell r="R658">
            <v>0</v>
          </cell>
          <cell r="S658">
            <v>1609308.2470577823</v>
          </cell>
          <cell r="U658">
            <v>656151.04910100577</v>
          </cell>
          <cell r="V658">
            <v>996863.43065742683</v>
          </cell>
          <cell r="W658">
            <v>13177.006101853498</v>
          </cell>
          <cell r="X658">
            <v>0</v>
          </cell>
          <cell r="Y658">
            <v>0</v>
          </cell>
          <cell r="Z658">
            <v>0</v>
          </cell>
          <cell r="AA658">
            <v>1666191.485860286</v>
          </cell>
          <cell r="AC658">
            <v>299038.68482033501</v>
          </cell>
          <cell r="AD658">
            <v>643341.58342050726</v>
          </cell>
          <cell r="AE658">
            <v>2500.0587745793819</v>
          </cell>
          <cell r="AF658">
            <v>0</v>
          </cell>
          <cell r="AG658">
            <v>0</v>
          </cell>
          <cell r="AH658">
            <v>0</v>
          </cell>
          <cell r="AI658">
            <v>944880.3270154217</v>
          </cell>
          <cell r="AK658">
            <v>234553.00300027145</v>
          </cell>
          <cell r="AL658">
            <v>447600.26760700141</v>
          </cell>
          <cell r="AM658">
            <v>28632.441543831555</v>
          </cell>
          <cell r="AN658">
            <v>0</v>
          </cell>
          <cell r="AO658">
            <v>0</v>
          </cell>
          <cell r="AP658">
            <v>0</v>
          </cell>
          <cell r="AQ658">
            <v>710785.71215110447</v>
          </cell>
          <cell r="AS658">
            <v>2290.6575842435313</v>
          </cell>
          <cell r="AT658">
            <v>1413.3463483968962</v>
          </cell>
          <cell r="AU658">
            <v>88.711699797795319</v>
          </cell>
          <cell r="AV658">
            <v>0</v>
          </cell>
          <cell r="AW658">
            <v>0</v>
          </cell>
          <cell r="AX658">
            <v>0</v>
          </cell>
          <cell r="AY658">
            <v>3792.7156324382231</v>
          </cell>
          <cell r="BA658">
            <v>43942.303567714647</v>
          </cell>
          <cell r="BB658">
            <v>39007.673413670243</v>
          </cell>
          <cell r="BC658">
            <v>8870.2365269175934</v>
          </cell>
          <cell r="BD658">
            <v>0</v>
          </cell>
          <cell r="BE658">
            <v>0</v>
          </cell>
          <cell r="BF658">
            <v>0</v>
          </cell>
          <cell r="BG658">
            <v>91820.213508302477</v>
          </cell>
          <cell r="BI658">
            <v>67583.886341111356</v>
          </cell>
          <cell r="BJ658">
            <v>24705.466878345524</v>
          </cell>
          <cell r="BK658">
            <v>1951.8216418278244</v>
          </cell>
          <cell r="BL658">
            <v>0</v>
          </cell>
          <cell r="BM658">
            <v>0</v>
          </cell>
          <cell r="BN658">
            <v>0</v>
          </cell>
          <cell r="BO658">
            <v>94241.1748612847</v>
          </cell>
          <cell r="BQ658">
            <v>40912.451445613391</v>
          </cell>
          <cell r="BR658">
            <v>193739.59462906045</v>
          </cell>
          <cell r="BS658">
            <v>1372.4174288941854</v>
          </cell>
          <cell r="BT658">
            <v>0</v>
          </cell>
          <cell r="BU658">
            <v>0</v>
          </cell>
          <cell r="BV658">
            <v>0</v>
          </cell>
          <cell r="BW658">
            <v>236024.463503568</v>
          </cell>
          <cell r="BY658">
            <v>17064.76988705332</v>
          </cell>
          <cell r="BZ658">
            <v>145809.62699832828</v>
          </cell>
          <cell r="CA658">
            <v>2255.453911383901</v>
          </cell>
          <cell r="CB658">
            <v>0</v>
          </cell>
          <cell r="CC658">
            <v>0</v>
          </cell>
          <cell r="CD658">
            <v>0</v>
          </cell>
          <cell r="CE658">
            <v>165129.8507967655</v>
          </cell>
          <cell r="CG658">
            <v>29957.974543486511</v>
          </cell>
          <cell r="CH658">
            <v>23328.649044225869</v>
          </cell>
          <cell r="CI658">
            <v>89065.314773590682</v>
          </cell>
          <cell r="CJ658">
            <v>0</v>
          </cell>
          <cell r="CK658">
            <v>0</v>
          </cell>
          <cell r="CL658">
            <v>0</v>
          </cell>
          <cell r="CM658">
            <v>142351.93836130307</v>
          </cell>
          <cell r="CO658">
            <v>2131.6397952115231</v>
          </cell>
          <cell r="CP658">
            <v>2283.1459060122261</v>
          </cell>
          <cell r="CQ658">
            <v>20.282583965975146</v>
          </cell>
          <cell r="CR658">
            <v>0</v>
          </cell>
          <cell r="CS658">
            <v>0</v>
          </cell>
          <cell r="CT658">
            <v>0</v>
          </cell>
          <cell r="CU658">
            <v>4435.0682851897245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Puget Sound Energy</v>
          </cell>
        </row>
        <row r="2">
          <cell r="A2" t="str">
            <v>ELECTRIC COST OF SERVICE SUMMARY</v>
          </cell>
        </row>
        <row r="3">
          <cell r="A3" t="str">
            <v>Adjusted Test Year Twelve Months ended December 2018 @ Proforma Rev Requirement</v>
          </cell>
        </row>
        <row r="61">
          <cell r="A61" t="str">
            <v>Functional Rate Base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6">
          <cell r="E6" t="str">
            <v>Total Company</v>
          </cell>
          <cell r="G6" t="str">
            <v>Residential
Sch 7</v>
          </cell>
          <cell r="H6" t="str">
            <v>Sec Volt
Sch 24
(kW&lt; 50)</v>
          </cell>
          <cell r="I6" t="str">
            <v>Sec Volt
Sch 25
(kW &gt; 50 &amp; &lt; 350)</v>
          </cell>
          <cell r="J6" t="str">
            <v>Sec Volt
Sch 26
(kW &gt; 350)</v>
          </cell>
          <cell r="K6" t="str">
            <v>Pri Volt
Sch 31/35/43</v>
          </cell>
          <cell r="L6" t="str">
            <v>Special Contract</v>
          </cell>
          <cell r="M6" t="str">
            <v>High Volt
Sch 46/49</v>
          </cell>
          <cell r="N6" t="str">
            <v>Choice /
Retail Wheeling
Sch 448/449</v>
          </cell>
          <cell r="O6" t="str">
            <v>Lighting
Sch 50-59</v>
          </cell>
          <cell r="P6" t="str">
            <v>Firm Resale</v>
          </cell>
          <cell r="R6" t="str">
            <v>Pri Volt Sch 31</v>
          </cell>
          <cell r="S6" t="str">
            <v>Pri Volt Sch 35</v>
          </cell>
          <cell r="T6" t="str">
            <v>Pri Volt Sch 43</v>
          </cell>
          <cell r="U6" t="str">
            <v>check</v>
          </cell>
          <cell r="W6" t="str">
            <v>Pri Volt
Sch 31/35</v>
          </cell>
        </row>
        <row r="10">
          <cell r="E10">
            <v>10754417110.815203</v>
          </cell>
          <cell r="G10">
            <v>6245684259.173522</v>
          </cell>
          <cell r="H10">
            <v>1341382223.4004421</v>
          </cell>
          <cell r="I10">
            <v>1311277805.7556999</v>
          </cell>
          <cell r="J10">
            <v>742981160.49841261</v>
          </cell>
          <cell r="K10">
            <v>623895980.76630425</v>
          </cell>
          <cell r="L10">
            <v>72317352.818607792</v>
          </cell>
          <cell r="M10">
            <v>187221782.67197728</v>
          </cell>
          <cell r="N10">
            <v>115664428.03656584</v>
          </cell>
          <cell r="O10">
            <v>110555105.84794155</v>
          </cell>
          <cell r="P10">
            <v>3437011.8457281594</v>
          </cell>
          <cell r="R10">
            <v>550887425.01838303</v>
          </cell>
          <cell r="S10">
            <v>2923828.3543237494</v>
          </cell>
          <cell r="T10">
            <v>70084727.393597469</v>
          </cell>
          <cell r="U10">
            <v>0</v>
          </cell>
          <cell r="W10">
            <v>553811253.37270677</v>
          </cell>
        </row>
        <row r="11">
          <cell r="E11">
            <v>-4292153131.7526531</v>
          </cell>
          <cell r="G11">
            <v>-2506631969.0397072</v>
          </cell>
          <cell r="H11">
            <v>-531209681.6655882</v>
          </cell>
          <cell r="I11">
            <v>-524533301.70383263</v>
          </cell>
          <cell r="J11">
            <v>-301198742.73174959</v>
          </cell>
          <cell r="K11">
            <v>-245787284.38862738</v>
          </cell>
          <cell r="L11">
            <v>-25882347.128794711</v>
          </cell>
          <cell r="M11">
            <v>-77996376.070563555</v>
          </cell>
          <cell r="N11">
            <v>-35587123.83787296</v>
          </cell>
          <cell r="O11">
            <v>-41982646.810771801</v>
          </cell>
          <cell r="P11">
            <v>-1343658.3751444723</v>
          </cell>
          <cell r="R11">
            <v>-218355319.34332165</v>
          </cell>
          <cell r="S11">
            <v>-1105518.8099380562</v>
          </cell>
          <cell r="T11">
            <v>-26326446.235367678</v>
          </cell>
          <cell r="U11">
            <v>0</v>
          </cell>
          <cell r="W11">
            <v>-219460838.15325969</v>
          </cell>
        </row>
        <row r="12">
          <cell r="E12">
            <v>-1033675899.3934091</v>
          </cell>
          <cell r="G12">
            <v>-606558203.61233878</v>
          </cell>
          <cell r="H12">
            <v>-158355944.16738087</v>
          </cell>
          <cell r="I12">
            <v>-111888542.06017473</v>
          </cell>
          <cell r="J12">
            <v>-59078432.380624063</v>
          </cell>
          <cell r="K12">
            <v>-51493817.214001559</v>
          </cell>
          <cell r="L12">
            <v>-8264591.7488235347</v>
          </cell>
          <cell r="M12">
            <v>-13628641.329844154</v>
          </cell>
          <cell r="N12">
            <v>-13194916.874850664</v>
          </cell>
          <cell r="O12">
            <v>-10915788.048602004</v>
          </cell>
          <cell r="P12">
            <v>-297021.95676899527</v>
          </cell>
          <cell r="R12">
            <v>-44643240.791072935</v>
          </cell>
          <cell r="S12">
            <v>-282149.51811566961</v>
          </cell>
          <cell r="T12">
            <v>-6568426.9048129572</v>
          </cell>
          <cell r="U12">
            <v>0</v>
          </cell>
          <cell r="W12">
            <v>-44925390.309188604</v>
          </cell>
        </row>
        <row r="13">
          <cell r="E13">
            <v>5428588079.6691408</v>
          </cell>
          <cell r="G13">
            <v>3132494086.5214758</v>
          </cell>
          <cell r="H13">
            <v>651816597.56747317</v>
          </cell>
          <cell r="I13">
            <v>674855961.99169254</v>
          </cell>
          <cell r="J13">
            <v>382703985.38603896</v>
          </cell>
          <cell r="K13">
            <v>326614879.16367531</v>
          </cell>
          <cell r="L13">
            <v>38170413.940989539</v>
          </cell>
          <cell r="M13">
            <v>95596765.27156958</v>
          </cell>
          <cell r="N13">
            <v>66882387.323842227</v>
          </cell>
          <cell r="O13">
            <v>57656670.988567755</v>
          </cell>
          <cell r="P13">
            <v>1796331.5138146919</v>
          </cell>
          <cell r="R13">
            <v>287888864.88398838</v>
          </cell>
          <cell r="S13">
            <v>1536160.0262700235</v>
          </cell>
          <cell r="T13">
            <v>37189854.253416836</v>
          </cell>
          <cell r="U13">
            <v>0</v>
          </cell>
          <cell r="W13">
            <v>289425024.91025847</v>
          </cell>
        </row>
        <row r="16">
          <cell r="E16">
            <v>1997002383.9412317</v>
          </cell>
          <cell r="G16">
            <v>1105896513.2900393</v>
          </cell>
          <cell r="H16">
            <v>263390391.2140398</v>
          </cell>
          <cell r="I16">
            <v>270703257.2199825</v>
          </cell>
          <cell r="J16">
            <v>160280839.13024956</v>
          </cell>
          <cell r="K16">
            <v>124210379.10093749</v>
          </cell>
          <cell r="L16">
            <v>5493553</v>
          </cell>
          <cell r="M16">
            <v>40128244.032609545</v>
          </cell>
          <cell r="N16">
            <v>10117371.780000001</v>
          </cell>
          <cell r="O16">
            <v>16457494.013373908</v>
          </cell>
          <cell r="P16">
            <v>324341.16000000003</v>
          </cell>
          <cell r="R16">
            <v>113255219.09203497</v>
          </cell>
          <cell r="S16">
            <v>268014.00021779712</v>
          </cell>
          <cell r="T16">
            <v>10687146.00868473</v>
          </cell>
          <cell r="U16">
            <v>0</v>
          </cell>
          <cell r="W16">
            <v>113523233.09225276</v>
          </cell>
        </row>
        <row r="17">
          <cell r="E17">
            <v>5469488.0226492006</v>
          </cell>
          <cell r="G17">
            <v>2882952.4314700766</v>
          </cell>
          <cell r="H17">
            <v>724358.04342279385</v>
          </cell>
          <cell r="I17">
            <v>802202.61397954705</v>
          </cell>
          <cell r="J17">
            <v>507443.61591371102</v>
          </cell>
          <cell r="K17">
            <v>382587.73488735699</v>
          </cell>
          <cell r="L17">
            <v>0</v>
          </cell>
          <cell r="M17">
            <v>150061.00554546661</v>
          </cell>
          <cell r="N17">
            <v>0</v>
          </cell>
          <cell r="O17">
            <v>18019.763521166911</v>
          </cell>
          <cell r="P17">
            <v>1862.8139090817253</v>
          </cell>
          <cell r="R17">
            <v>353530.71012916719</v>
          </cell>
          <cell r="S17">
            <v>1017.0452463412468</v>
          </cell>
          <cell r="T17">
            <v>28039.979511848549</v>
          </cell>
          <cell r="U17">
            <v>0</v>
          </cell>
          <cell r="W17">
            <v>354547.75537550845</v>
          </cell>
        </row>
        <row r="18">
          <cell r="E18">
            <v>76831178.983163431</v>
          </cell>
          <cell r="G18">
            <v>41891450.713883169</v>
          </cell>
          <cell r="H18">
            <v>10912996.116569305</v>
          </cell>
          <cell r="I18">
            <v>8170551.574569691</v>
          </cell>
          <cell r="J18">
            <v>4815673.0985493921</v>
          </cell>
          <cell r="K18">
            <v>4247015.4452773603</v>
          </cell>
          <cell r="L18">
            <v>1110812.9075238416</v>
          </cell>
          <cell r="M18">
            <v>4311843.9752027253</v>
          </cell>
          <cell r="N18">
            <v>1077072.9172933849</v>
          </cell>
          <cell r="O18">
            <v>268394.74314632459</v>
          </cell>
          <cell r="P18">
            <v>25367.491148233286</v>
          </cell>
          <cell r="R18">
            <v>3888800.882547779</v>
          </cell>
          <cell r="S18">
            <v>16133.569480955719</v>
          </cell>
          <cell r="T18">
            <v>342080.99324862583</v>
          </cell>
          <cell r="U18">
            <v>0</v>
          </cell>
          <cell r="W18">
            <v>3904934.4520287346</v>
          </cell>
        </row>
        <row r="19">
          <cell r="E19">
            <v>2079303050.9470444</v>
          </cell>
          <cell r="G19">
            <v>1150670916.4353926</v>
          </cell>
          <cell r="H19">
            <v>275027745.3740319</v>
          </cell>
          <cell r="I19">
            <v>279676011.40853173</v>
          </cell>
          <cell r="J19">
            <v>165603955.84471267</v>
          </cell>
          <cell r="K19">
            <v>128839982.28110221</v>
          </cell>
          <cell r="L19">
            <v>6604365.9075238416</v>
          </cell>
          <cell r="M19">
            <v>44590149.013357736</v>
          </cell>
          <cell r="N19">
            <v>11194444.697293386</v>
          </cell>
          <cell r="O19">
            <v>16743908.520041399</v>
          </cell>
          <cell r="P19">
            <v>351571.46505731507</v>
          </cell>
          <cell r="R19">
            <v>117497550.68471192</v>
          </cell>
          <cell r="S19">
            <v>285164.6149450941</v>
          </cell>
          <cell r="T19">
            <v>11057266.981445204</v>
          </cell>
          <cell r="U19">
            <v>0</v>
          </cell>
          <cell r="W19">
            <v>117782715.299657</v>
          </cell>
        </row>
        <row r="22">
          <cell r="E22">
            <v>1143200425.1744153</v>
          </cell>
          <cell r="G22">
            <v>642196612.42459345</v>
          </cell>
          <cell r="H22">
            <v>147205464.47887158</v>
          </cell>
          <cell r="I22">
            <v>150312452.15806487</v>
          </cell>
          <cell r="J22">
            <v>92554424.153809175</v>
          </cell>
          <cell r="K22">
            <v>73004120.942692384</v>
          </cell>
          <cell r="L22">
            <v>1455316.4888275054</v>
          </cell>
          <cell r="M22">
            <v>26282217.920475874</v>
          </cell>
          <cell r="N22">
            <v>2856003.8413771414</v>
          </cell>
          <cell r="O22">
            <v>6961404.3794189142</v>
          </cell>
          <cell r="P22">
            <v>372408.38628434297</v>
          </cell>
          <cell r="R22">
            <v>66524962.078858308</v>
          </cell>
          <cell r="S22">
            <v>247104.47363583822</v>
          </cell>
          <cell r="T22">
            <v>6232054.3901982401</v>
          </cell>
          <cell r="U22">
            <v>0</v>
          </cell>
          <cell r="W22">
            <v>66772066.552494146</v>
          </cell>
        </row>
        <row r="23">
          <cell r="E23">
            <v>501066983.85999954</v>
          </cell>
          <cell r="G23">
            <v>294883486.15866089</v>
          </cell>
          <cell r="H23">
            <v>62968029.207263418</v>
          </cell>
          <cell r="I23">
            <v>59552523.54733894</v>
          </cell>
          <cell r="J23">
            <v>33666477.106337197</v>
          </cell>
          <cell r="K23">
            <v>28908967.905114207</v>
          </cell>
          <cell r="L23">
            <v>2064073.1890460306</v>
          </cell>
          <cell r="M23">
            <v>8375581.3404160691</v>
          </cell>
          <cell r="N23">
            <v>4214379.1175944181</v>
          </cell>
          <cell r="O23">
            <v>6276704.38452294</v>
          </cell>
          <cell r="P23">
            <v>156761.90370541246</v>
          </cell>
          <cell r="R23">
            <v>25458254.803137425</v>
          </cell>
          <cell r="S23">
            <v>133149.25961629199</v>
          </cell>
          <cell r="T23">
            <v>3317563.8423604881</v>
          </cell>
          <cell r="U23">
            <v>0</v>
          </cell>
          <cell r="W23">
            <v>25591404.062753718</v>
          </cell>
        </row>
        <row r="24">
          <cell r="E24">
            <v>86495562.504948348</v>
          </cell>
          <cell r="G24">
            <v>49664321.496754892</v>
          </cell>
          <cell r="H24">
            <v>10886014.365790982</v>
          </cell>
          <cell r="I24">
            <v>10867640.194147136</v>
          </cell>
          <cell r="J24">
            <v>6448008.5496346857</v>
          </cell>
          <cell r="K24">
            <v>5271084.1207814049</v>
          </cell>
          <cell r="L24">
            <v>289183.53141939751</v>
          </cell>
          <cell r="M24">
            <v>1733853.1993075709</v>
          </cell>
          <cell r="N24">
            <v>531667.39239015011</v>
          </cell>
          <cell r="O24">
            <v>776070.56951058796</v>
          </cell>
          <cell r="P24">
            <v>27719.085211528694</v>
          </cell>
          <cell r="R24">
            <v>4731148.1489995169</v>
          </cell>
          <cell r="S24">
            <v>20888.226302317587</v>
          </cell>
          <cell r="T24">
            <v>519047.74547957053</v>
          </cell>
          <cell r="U24">
            <v>0</v>
          </cell>
          <cell r="W24">
            <v>4752036.3753018342</v>
          </cell>
        </row>
        <row r="25">
          <cell r="E25">
            <v>13402959.66548593</v>
          </cell>
          <cell r="G25">
            <v>7733998.4684524834</v>
          </cell>
          <cell r="H25">
            <v>1609308.2470577823</v>
          </cell>
          <cell r="I25">
            <v>1666191.485860286</v>
          </cell>
          <cell r="J25">
            <v>944880.3270154217</v>
          </cell>
          <cell r="K25">
            <v>806398.64129184512</v>
          </cell>
          <cell r="L25">
            <v>94241.1748612847</v>
          </cell>
          <cell r="M25">
            <v>236024.463503568</v>
          </cell>
          <cell r="N25">
            <v>165129.8507967655</v>
          </cell>
          <cell r="O25">
            <v>142351.93836130307</v>
          </cell>
          <cell r="P25">
            <v>4435.0682851897245</v>
          </cell>
          <cell r="R25">
            <v>710785.71215110447</v>
          </cell>
          <cell r="S25">
            <v>3792.7156324382227</v>
          </cell>
          <cell r="T25">
            <v>91820.213508302477</v>
          </cell>
          <cell r="U25">
            <v>0</v>
          </cell>
          <cell r="W25">
            <v>714578.42778354266</v>
          </cell>
        </row>
        <row r="26">
          <cell r="E26">
            <v>1744165931.204849</v>
          </cell>
          <cell r="G26">
            <v>994478418.54846168</v>
          </cell>
          <cell r="H26">
            <v>222668816.29898378</v>
          </cell>
          <cell r="I26">
            <v>222398807.38541123</v>
          </cell>
          <cell r="J26">
            <v>133613790.13679647</v>
          </cell>
          <cell r="K26">
            <v>107990571.60987984</v>
          </cell>
          <cell r="L26">
            <v>3902814.3841542182</v>
          </cell>
          <cell r="M26">
            <v>36627676.923703082</v>
          </cell>
          <cell r="N26">
            <v>7767180.2021584762</v>
          </cell>
          <cell r="O26">
            <v>14156531.271813747</v>
          </cell>
          <cell r="P26">
            <v>561324.44348647387</v>
          </cell>
          <cell r="R26">
            <v>97425150.74314636</v>
          </cell>
          <cell r="S26">
            <v>404934.67518688599</v>
          </cell>
          <cell r="T26">
            <v>10160486.1915466</v>
          </cell>
          <cell r="U26">
            <v>0</v>
          </cell>
          <cell r="W26">
            <v>97830085.418333247</v>
          </cell>
        </row>
        <row r="28">
          <cell r="E28">
            <v>335137119.74219579</v>
          </cell>
          <cell r="G28">
            <v>156192497.88693094</v>
          </cell>
          <cell r="H28">
            <v>52358929.075048119</v>
          </cell>
          <cell r="I28">
            <v>57277204.023120493</v>
          </cell>
          <cell r="J28">
            <v>31990165.7079162</v>
          </cell>
          <cell r="K28">
            <v>20849410.671222374</v>
          </cell>
          <cell r="L28">
            <v>2701551.5233696233</v>
          </cell>
          <cell r="M28">
            <v>7962472.0896546543</v>
          </cell>
          <cell r="N28">
            <v>3427264.4951349096</v>
          </cell>
          <cell r="O28">
            <v>2587377.2482276522</v>
          </cell>
          <cell r="P28">
            <v>-209752.9784291588</v>
          </cell>
          <cell r="R28">
            <v>20072399.941565558</v>
          </cell>
          <cell r="S28">
            <v>-119770.06024179189</v>
          </cell>
          <cell r="T28">
            <v>896780.78989860415</v>
          </cell>
          <cell r="U28">
            <v>0</v>
          </cell>
          <cell r="W28">
            <v>19952629.881323755</v>
          </cell>
        </row>
        <row r="29">
          <cell r="E29">
            <v>6.1735595853613115E-2</v>
          </cell>
          <cell r="G29">
            <v>4.986202481881688E-2</v>
          </cell>
          <cell r="H29">
            <v>8.0327701489111211E-2</v>
          </cell>
          <cell r="I29">
            <v>8.4873228139052251E-2</v>
          </cell>
          <cell r="J29">
            <v>8.3589842095966843E-2</v>
          </cell>
          <cell r="K29">
            <v>6.3834846485282704E-2</v>
          </cell>
          <cell r="L29">
            <v>7.0776060420674275E-2</v>
          </cell>
          <cell r="M29">
            <v>8.3292275288133502E-2</v>
          </cell>
          <cell r="N29">
            <v>5.1243154323128634E-2</v>
          </cell>
          <cell r="O29">
            <v>4.487559208440392E-2</v>
          </cell>
          <cell r="P29">
            <v>-0.11676741003319989</v>
          </cell>
          <cell r="R29">
            <v>6.9722738146382301E-2</v>
          </cell>
          <cell r="S29">
            <v>-7.7967176722211429E-2</v>
          </cell>
          <cell r="T29">
            <v>2.4113587103294764E-2</v>
          </cell>
          <cell r="W29">
            <v>6.8938855192326343E-2</v>
          </cell>
        </row>
        <row r="32">
          <cell r="E32">
            <v>7.6200000000000004E-2</v>
          </cell>
          <cell r="G32">
            <v>7.6200000000000004E-2</v>
          </cell>
          <cell r="H32">
            <v>7.6200000000000004E-2</v>
          </cell>
          <cell r="I32">
            <v>7.6200000000000004E-2</v>
          </cell>
          <cell r="J32">
            <v>7.6200000000000004E-2</v>
          </cell>
          <cell r="K32">
            <v>7.6200000000000004E-2</v>
          </cell>
          <cell r="L32">
            <v>7.6200000000000004E-2</v>
          </cell>
          <cell r="M32">
            <v>7.6200000000000004E-2</v>
          </cell>
          <cell r="N32">
            <v>7.6200000000000004E-2</v>
          </cell>
          <cell r="O32">
            <v>7.6200000000000004E-2</v>
          </cell>
          <cell r="P32">
            <v>7.6200000000000004E-2</v>
          </cell>
          <cell r="R32">
            <v>7.6200000000000004E-2</v>
          </cell>
          <cell r="S32">
            <v>7.6200000000000004E-2</v>
          </cell>
          <cell r="T32">
            <v>7.6200000000000004E-2</v>
          </cell>
        </row>
        <row r="33">
          <cell r="E33">
            <v>413658411.67078847</v>
          </cell>
          <cell r="G33">
            <v>238696049.39293647</v>
          </cell>
          <cell r="H33">
            <v>49668424.734641455</v>
          </cell>
          <cell r="I33">
            <v>51424024.303766973</v>
          </cell>
          <cell r="J33">
            <v>29162043.686416171</v>
          </cell>
          <cell r="K33">
            <v>24888053.792272061</v>
          </cell>
          <cell r="L33">
            <v>2908585.5423034029</v>
          </cell>
          <cell r="M33">
            <v>7284473.5136936028</v>
          </cell>
          <cell r="N33">
            <v>5096437.9140767781</v>
          </cell>
          <cell r="O33">
            <v>4393438.329328863</v>
          </cell>
          <cell r="P33">
            <v>136880.46135267953</v>
          </cell>
          <cell r="R33">
            <v>21937131.504159916</v>
          </cell>
          <cell r="S33">
            <v>117055.3940017758</v>
          </cell>
          <cell r="T33">
            <v>2833866.894110363</v>
          </cell>
        </row>
        <row r="34">
          <cell r="E34">
            <v>78521291.928592652</v>
          </cell>
          <cell r="G34">
            <v>82503551.506005526</v>
          </cell>
          <cell r="H34">
            <v>-2690504.3404066637</v>
          </cell>
          <cell r="I34">
            <v>-5853179.7193535194</v>
          </cell>
          <cell r="J34">
            <v>-2828122.0215000287</v>
          </cell>
          <cell r="K34">
            <v>4038643.1210496873</v>
          </cell>
          <cell r="L34">
            <v>207034.01893377956</v>
          </cell>
          <cell r="M34">
            <v>-677998.57596105151</v>
          </cell>
          <cell r="N34">
            <v>1669173.4189418685</v>
          </cell>
          <cell r="O34">
            <v>1806061.0811012108</v>
          </cell>
          <cell r="P34">
            <v>346633.43978183833</v>
          </cell>
          <cell r="R34">
            <v>1864731.5625943579</v>
          </cell>
          <cell r="S34">
            <v>236825.45424356768</v>
          </cell>
          <cell r="T34">
            <v>1937086.1042117588</v>
          </cell>
        </row>
        <row r="35">
          <cell r="E35">
            <v>0.75138099950943749</v>
          </cell>
        </row>
        <row r="36">
          <cell r="E36">
            <v>104502631.79380065</v>
          </cell>
          <cell r="G36">
            <v>97737665.108427182</v>
          </cell>
          <cell r="H36">
            <v>406451.78496752912</v>
          </cell>
          <cell r="I36">
            <v>-2710044.055595425</v>
          </cell>
          <cell r="J36">
            <v>-1021026.9863337849</v>
          </cell>
          <cell r="K36">
            <v>5575555.5837970227</v>
          </cell>
          <cell r="L36">
            <v>366513.05660144269</v>
          </cell>
          <cell r="M36">
            <v>-223365.65001565684</v>
          </cell>
          <cell r="N36">
            <v>1950430.1199608278</v>
          </cell>
          <cell r="O36">
            <v>2065540.7225598248</v>
          </cell>
          <cell r="P36">
            <v>354912.10943168454</v>
          </cell>
          <cell r="R36">
            <v>1864731.5625943579</v>
          </cell>
          <cell r="S36">
            <v>236825.45424356768</v>
          </cell>
          <cell r="T36">
            <v>1937086.1042117588</v>
          </cell>
          <cell r="W36">
            <v>2101557.0168379257</v>
          </cell>
        </row>
        <row r="38">
          <cell r="E38">
            <v>2183805682.7408457</v>
          </cell>
          <cell r="G38">
            <v>1248408581.5438199</v>
          </cell>
          <cell r="H38">
            <v>275434197.15899944</v>
          </cell>
          <cell r="I38">
            <v>276965967.35293633</v>
          </cell>
          <cell r="J38">
            <v>164582928.85837889</v>
          </cell>
          <cell r="K38">
            <v>134415537.86489922</v>
          </cell>
          <cell r="L38">
            <v>6970878.964125284</v>
          </cell>
          <cell r="M38">
            <v>44366783.363342077</v>
          </cell>
          <cell r="N38">
            <v>13144874.817254214</v>
          </cell>
          <cell r="O38">
            <v>18809449.242601223</v>
          </cell>
          <cell r="P38">
            <v>706483.57448899955</v>
          </cell>
          <cell r="R38">
            <v>119362282.24730627</v>
          </cell>
          <cell r="S38">
            <v>521990.06918866176</v>
          </cell>
          <cell r="T38">
            <v>12994353.085656963</v>
          </cell>
          <cell r="W38">
            <v>119884272.31649493</v>
          </cell>
        </row>
        <row r="39">
          <cell r="E39">
            <v>82300667.005812615</v>
          </cell>
          <cell r="G39">
            <v>44774403.145353243</v>
          </cell>
          <cell r="H39">
            <v>11637354.159992099</v>
          </cell>
          <cell r="I39">
            <v>8972754.1885492373</v>
          </cell>
          <cell r="J39">
            <v>5323116.7144631036</v>
          </cell>
          <cell r="K39">
            <v>4629603.1801647171</v>
          </cell>
          <cell r="L39">
            <v>1110812.9075238416</v>
          </cell>
          <cell r="M39">
            <v>4461904.9807481915</v>
          </cell>
          <cell r="N39">
            <v>1077072.9172933849</v>
          </cell>
          <cell r="O39">
            <v>286414.50666749151</v>
          </cell>
          <cell r="P39">
            <v>27230.30505731501</v>
          </cell>
          <cell r="R39">
            <v>4242331.592676946</v>
          </cell>
          <cell r="S39">
            <v>17150.614727296965</v>
          </cell>
          <cell r="T39">
            <v>370120.97276047437</v>
          </cell>
          <cell r="W39">
            <v>4259482.2074042428</v>
          </cell>
        </row>
        <row r="40">
          <cell r="E40">
            <v>2101505015.7350328</v>
          </cell>
          <cell r="G40">
            <v>1203634178.3984666</v>
          </cell>
          <cell r="H40">
            <v>263796842.99900734</v>
          </cell>
          <cell r="I40">
            <v>267993213.16438708</v>
          </cell>
          <cell r="J40">
            <v>159259812.14391577</v>
          </cell>
          <cell r="K40">
            <v>129785934.68473449</v>
          </cell>
          <cell r="L40">
            <v>5860066.0566014424</v>
          </cell>
          <cell r="M40">
            <v>39904878.382593885</v>
          </cell>
          <cell r="N40">
            <v>12067801.899960829</v>
          </cell>
          <cell r="O40">
            <v>18523034.735933732</v>
          </cell>
          <cell r="P40">
            <v>679253.26943168452</v>
          </cell>
          <cell r="R40">
            <v>115119950.65462932</v>
          </cell>
          <cell r="S40">
            <v>504839.45446136477</v>
          </cell>
          <cell r="T40">
            <v>12624232.112896489</v>
          </cell>
          <cell r="W40">
            <v>115624790.10909069</v>
          </cell>
        </row>
        <row r="41">
          <cell r="E41">
            <v>5.2329748143593813E-2</v>
          </cell>
          <cell r="G41">
            <v>8.8378671904532968E-2</v>
          </cell>
          <cell r="H41">
            <v>1.5431534274812364E-3</v>
          </cell>
          <cell r="I41">
            <v>-1.0011124666273075E-2</v>
          </cell>
          <cell r="J41">
            <v>-6.3702373401230972E-3</v>
          </cell>
          <cell r="K41">
            <v>4.4888000698122932E-2</v>
          </cell>
          <cell r="L41">
            <v>6.6716941950217379E-2</v>
          </cell>
          <cell r="M41">
            <v>-5.5662951469829247E-3</v>
          </cell>
          <cell r="N41">
            <v>0.19278031512259286</v>
          </cell>
          <cell r="O41">
            <v>0.12550760892765922</v>
          </cell>
          <cell r="P41">
            <v>1.0942555346095588</v>
          </cell>
          <cell r="R41">
            <v>1.6464862083565457E-2</v>
          </cell>
          <cell r="S41">
            <v>0.88363090753138041</v>
          </cell>
          <cell r="T41">
            <v>0.18125382610452023</v>
          </cell>
          <cell r="W41">
            <v>1.8512131478233496E-2</v>
          </cell>
        </row>
        <row r="43">
          <cell r="E43">
            <v>0.95027248043124479</v>
          </cell>
          <cell r="G43">
            <v>0.91879786494724236</v>
          </cell>
          <cell r="H43">
            <v>0.99845922422593558</v>
          </cell>
          <cell r="I43">
            <v>1.0101123607706179</v>
          </cell>
          <cell r="J43">
            <v>1.0064110774249257</v>
          </cell>
          <cell r="K43">
            <v>0.95704037115161444</v>
          </cell>
          <cell r="L43">
            <v>0.9374558148216503</v>
          </cell>
          <cell r="M43">
            <v>1.0055974522180999</v>
          </cell>
          <cell r="N43">
            <v>0.83837735023085203</v>
          </cell>
          <cell r="O43">
            <v>0.88848799605429762</v>
          </cell>
          <cell r="P43">
            <v>0.47749664903544559</v>
          </cell>
          <cell r="R43">
            <v>0.9838018384129722</v>
          </cell>
          <cell r="S43">
            <v>0.53088956865257875</v>
          </cell>
          <cell r="T43">
            <v>0.84655810453351088</v>
          </cell>
          <cell r="W43">
            <v>0.98182433875248443</v>
          </cell>
        </row>
        <row r="44">
          <cell r="E44">
            <v>1</v>
          </cell>
          <cell r="G44">
            <v>0.97</v>
          </cell>
          <cell r="H44">
            <v>1.05</v>
          </cell>
          <cell r="I44">
            <v>1.06</v>
          </cell>
          <cell r="J44">
            <v>1.06</v>
          </cell>
          <cell r="K44">
            <v>1.01</v>
          </cell>
          <cell r="L44">
            <v>0.99</v>
          </cell>
          <cell r="M44">
            <v>1.06</v>
          </cell>
          <cell r="N44">
            <v>0.88</v>
          </cell>
          <cell r="O44">
            <v>0.93</v>
          </cell>
          <cell r="P44">
            <v>0.5</v>
          </cell>
          <cell r="R44">
            <v>1.04</v>
          </cell>
          <cell r="S44">
            <v>0.56000000000000005</v>
          </cell>
          <cell r="T44">
            <v>0.89</v>
          </cell>
          <cell r="W44">
            <v>1.0332029591206524</v>
          </cell>
        </row>
        <row r="51">
          <cell r="E51" t="str">
            <v>System Total</v>
          </cell>
          <cell r="G51" t="str">
            <v>Residential
Sch 7</v>
          </cell>
          <cell r="H51" t="str">
            <v>Sec Volt
Sch 24
(kW&lt; 50)</v>
          </cell>
          <cell r="I51" t="str">
            <v>Sec Volt
Sch 25
(kW &gt; 50 &amp; &lt; 350)</v>
          </cell>
          <cell r="J51" t="str">
            <v>Sec Volt
Sch 26
(kW &gt; 350)</v>
          </cell>
          <cell r="K51" t="str">
            <v>Pri Volt
Sch 31/35/43</v>
          </cell>
          <cell r="L51" t="str">
            <v>Special Contract</v>
          </cell>
          <cell r="M51" t="str">
            <v>High Volt
Sch 46/49</v>
          </cell>
          <cell r="N51" t="str">
            <v>Choice /
Retail Wheeling
Sch 448/449</v>
          </cell>
          <cell r="O51" t="str">
            <v>Lighting
Sch 50-59</v>
          </cell>
          <cell r="P51" t="str">
            <v>Firm Resale</v>
          </cell>
          <cell r="R51" t="str">
            <v>Pri Volt Sch 31</v>
          </cell>
          <cell r="S51" t="str">
            <v>Pri Volt Sch 35</v>
          </cell>
          <cell r="T51" t="str">
            <v>Pri Volt Sch 43</v>
          </cell>
          <cell r="U51" t="str">
            <v>check</v>
          </cell>
        </row>
        <row r="52">
          <cell r="E52" t="str">
            <v>(b)</v>
          </cell>
          <cell r="G52" t="str">
            <v>(c)</v>
          </cell>
          <cell r="H52" t="str">
            <v>(d)</v>
          </cell>
          <cell r="I52" t="str">
            <v>(e)</v>
          </cell>
          <cell r="J52" t="str">
            <v>(g)</v>
          </cell>
          <cell r="K52" t="str">
            <v>(h)</v>
          </cell>
          <cell r="L52" t="str">
            <v>(k)</v>
          </cell>
          <cell r="M52" t="str">
            <v>(l)</v>
          </cell>
          <cell r="N52" t="str">
            <v>(m)</v>
          </cell>
          <cell r="O52" t="str">
            <v>(n)</v>
          </cell>
          <cell r="P52" t="str">
            <v>(o)</v>
          </cell>
          <cell r="R52" t="str">
            <v>(h)</v>
          </cell>
        </row>
        <row r="55">
          <cell r="E55">
            <v>242873801.14655104</v>
          </cell>
          <cell r="G55">
            <v>140071435.77249286</v>
          </cell>
          <cell r="H55">
            <v>32293888.677441996</v>
          </cell>
          <cell r="I55">
            <v>34565376.484509699</v>
          </cell>
          <cell r="J55">
            <v>18161265.88594598</v>
          </cell>
          <cell r="K55">
            <v>12829967.572942583</v>
          </cell>
          <cell r="L55">
            <v>0</v>
          </cell>
          <cell r="M55">
            <v>4357648.4998569191</v>
          </cell>
          <cell r="N55">
            <v>0</v>
          </cell>
          <cell r="O55">
            <v>504756.00895996689</v>
          </cell>
          <cell r="P55">
            <v>89462.244401043368</v>
          </cell>
          <cell r="R55">
            <v>12829529.132705055</v>
          </cell>
          <cell r="S55">
            <v>438.44023752735785</v>
          </cell>
          <cell r="T55">
            <v>0</v>
          </cell>
          <cell r="U55">
            <v>0</v>
          </cell>
        </row>
        <row r="56">
          <cell r="E56">
            <v>1965069845.6402762</v>
          </cell>
          <cell r="G56">
            <v>1023729724.170417</v>
          </cell>
          <cell r="H56">
            <v>260117710.60779378</v>
          </cell>
          <cell r="I56">
            <v>289270813.96646041</v>
          </cell>
          <cell r="J56">
            <v>186685495.49639875</v>
          </cell>
          <cell r="K56">
            <v>141614498.72537625</v>
          </cell>
          <cell r="L56">
            <v>0</v>
          </cell>
          <cell r="M56">
            <v>56219546.742646746</v>
          </cell>
          <cell r="N56">
            <v>0</v>
          </cell>
          <cell r="O56">
            <v>6769530.3992750896</v>
          </cell>
          <cell r="P56">
            <v>662525.53190840431</v>
          </cell>
          <cell r="R56">
            <v>129885087.32524462</v>
          </cell>
          <cell r="S56">
            <v>410126.23800199671</v>
          </cell>
          <cell r="T56">
            <v>11319285.162129628</v>
          </cell>
          <cell r="U56">
            <v>0</v>
          </cell>
        </row>
        <row r="57"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E61">
            <v>2207943646.7868271</v>
          </cell>
          <cell r="G61">
            <v>1163801159.9429097</v>
          </cell>
          <cell r="H61">
            <v>292411599.28523576</v>
          </cell>
          <cell r="I61">
            <v>323836190.45097011</v>
          </cell>
          <cell r="J61">
            <v>204846761.38234472</v>
          </cell>
          <cell r="K61">
            <v>154444466.29831883</v>
          </cell>
          <cell r="L61">
            <v>0</v>
          </cell>
          <cell r="M61">
            <v>60577195.242503665</v>
          </cell>
          <cell r="N61">
            <v>0</v>
          </cell>
          <cell r="O61">
            <v>7274286.4082350563</v>
          </cell>
          <cell r="P61">
            <v>751987.77630944771</v>
          </cell>
          <cell r="R61">
            <v>142714616.45794967</v>
          </cell>
          <cell r="S61">
            <v>410564.67823952407</v>
          </cell>
          <cell r="T61">
            <v>11319285.162129628</v>
          </cell>
          <cell r="U61">
            <v>0</v>
          </cell>
        </row>
        <row r="64">
          <cell r="E64">
            <v>104743551.21740137</v>
          </cell>
          <cell r="G64">
            <v>56732927.74030105</v>
          </cell>
          <cell r="H64">
            <v>13079946.262323065</v>
          </cell>
          <cell r="I64">
            <v>13999963.629965797</v>
          </cell>
          <cell r="J64">
            <v>7355830.8265881706</v>
          </cell>
          <cell r="K64">
            <v>5196502.907333646</v>
          </cell>
          <cell r="L64">
            <v>1090099.314128001</v>
          </cell>
          <cell r="M64">
            <v>1764971.9666010817</v>
          </cell>
          <cell r="N64">
            <v>5282633.2244415842</v>
          </cell>
          <cell r="O64">
            <v>204440.5843695373</v>
          </cell>
          <cell r="P64">
            <v>36234.761349438959</v>
          </cell>
          <cell r="R64">
            <v>5196325.3265287029</v>
          </cell>
          <cell r="S64">
            <v>177.58080494356412</v>
          </cell>
          <cell r="T64">
            <v>0</v>
          </cell>
          <cell r="U64">
            <v>0</v>
          </cell>
        </row>
        <row r="65">
          <cell r="E65">
            <v>846800513.81015563</v>
          </cell>
          <cell r="G65">
            <v>405172585.37127614</v>
          </cell>
          <cell r="H65">
            <v>102949599.7034007</v>
          </cell>
          <cell r="I65">
            <v>114487838.73323733</v>
          </cell>
          <cell r="J65">
            <v>73886537.70201762</v>
          </cell>
          <cell r="K65">
            <v>56048301.831926107</v>
          </cell>
          <cell r="L65">
            <v>10006431.888608154</v>
          </cell>
          <cell r="M65">
            <v>22250618.072634578</v>
          </cell>
          <cell r="N65">
            <v>59057135.347682245</v>
          </cell>
          <cell r="O65">
            <v>2679250.2638783846</v>
          </cell>
          <cell r="P65">
            <v>262214.89549435244</v>
          </cell>
          <cell r="R65">
            <v>51406025.819352761</v>
          </cell>
          <cell r="S65">
            <v>162320.0970495629</v>
          </cell>
          <cell r="T65">
            <v>4479955.9155237786</v>
          </cell>
          <cell r="U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E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E70">
            <v>951544065.02755702</v>
          </cell>
          <cell r="G70">
            <v>461905513.11157721</v>
          </cell>
          <cell r="H70">
            <v>116029545.96572377</v>
          </cell>
          <cell r="I70">
            <v>128487802.36320312</v>
          </cell>
          <cell r="J70">
            <v>81242368.528605789</v>
          </cell>
          <cell r="K70">
            <v>61244804.73925975</v>
          </cell>
          <cell r="L70">
            <v>11096531.202736154</v>
          </cell>
          <cell r="M70">
            <v>24015590.039235659</v>
          </cell>
          <cell r="N70">
            <v>64339768.572123826</v>
          </cell>
          <cell r="O70">
            <v>2883690.848247922</v>
          </cell>
          <cell r="P70">
            <v>298449.65684379142</v>
          </cell>
          <cell r="R70">
            <v>56602351.145881467</v>
          </cell>
          <cell r="S70">
            <v>162497.67785450647</v>
          </cell>
          <cell r="T70">
            <v>4479955.9155237786</v>
          </cell>
          <cell r="U70">
            <v>0</v>
          </cell>
        </row>
        <row r="73">
          <cell r="E73">
            <v>2073465863.9769144</v>
          </cell>
          <cell r="G73">
            <v>1361348883.8086338</v>
          </cell>
          <cell r="H73">
            <v>253096942.94498232</v>
          </cell>
          <cell r="I73">
            <v>217194898.8560698</v>
          </cell>
          <cell r="J73">
            <v>95602259.03363955</v>
          </cell>
          <cell r="K73">
            <v>95700003.073200449</v>
          </cell>
          <cell r="L73">
            <v>26283338.264277868</v>
          </cell>
          <cell r="M73">
            <v>10448111.05634308</v>
          </cell>
          <cell r="N73">
            <v>1629094.3867148042</v>
          </cell>
          <cell r="O73">
            <v>11424653.508196278</v>
          </cell>
          <cell r="P73">
            <v>737679.0448566284</v>
          </cell>
          <cell r="R73">
            <v>76974926.556077152</v>
          </cell>
          <cell r="S73">
            <v>927166.8542913784</v>
          </cell>
          <cell r="T73">
            <v>17797909.662831914</v>
          </cell>
          <cell r="U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E75">
            <v>195634503.87784091</v>
          </cell>
          <cell r="G75">
            <v>145438529.65835547</v>
          </cell>
          <cell r="H75">
            <v>-9721490.628468819</v>
          </cell>
          <cell r="I75">
            <v>5337070.3214494819</v>
          </cell>
          <cell r="J75">
            <v>1012596.4414488765</v>
          </cell>
          <cell r="K75">
            <v>15225605.05289628</v>
          </cell>
          <cell r="L75">
            <v>790544.47397552687</v>
          </cell>
          <cell r="M75">
            <v>555868.93348716432</v>
          </cell>
          <cell r="N75">
            <v>913524.3650035914</v>
          </cell>
          <cell r="O75">
            <v>36074040.223888464</v>
          </cell>
          <cell r="P75">
            <v>8215.0358048241706</v>
          </cell>
          <cell r="R75">
            <v>11596970.724080155</v>
          </cell>
          <cell r="S75">
            <v>35930.815884615207</v>
          </cell>
          <cell r="T75">
            <v>3592703.5129315108</v>
          </cell>
          <cell r="U75">
            <v>0</v>
          </cell>
        </row>
        <row r="76">
          <cell r="E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E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E79">
            <v>2269100367.8547554</v>
          </cell>
          <cell r="G79">
            <v>1506787413.4669893</v>
          </cell>
          <cell r="H79">
            <v>243375452.31651351</v>
          </cell>
          <cell r="I79">
            <v>222531969.17751929</v>
          </cell>
          <cell r="J79">
            <v>96614855.475088432</v>
          </cell>
          <cell r="K79">
            <v>110925608.12609673</v>
          </cell>
          <cell r="L79">
            <v>27073882.738253396</v>
          </cell>
          <cell r="M79">
            <v>11003979.989830244</v>
          </cell>
          <cell r="N79">
            <v>2542618.7517183954</v>
          </cell>
          <cell r="O79">
            <v>47498693.732084744</v>
          </cell>
          <cell r="P79">
            <v>745894.08066145261</v>
          </cell>
          <cell r="R79">
            <v>88571897.280157313</v>
          </cell>
          <cell r="S79">
            <v>963097.67017599358</v>
          </cell>
          <cell r="T79">
            <v>21390613.175763424</v>
          </cell>
          <cell r="U79">
            <v>0</v>
          </cell>
        </row>
        <row r="146">
          <cell r="E146">
            <v>2421083216.3408675</v>
          </cell>
          <cell r="G146">
            <v>1558153247.3214278</v>
          </cell>
          <cell r="H146">
            <v>298470777.88474739</v>
          </cell>
          <cell r="I146">
            <v>265760238.97054529</v>
          </cell>
          <cell r="J146">
            <v>121119355.74617371</v>
          </cell>
          <cell r="K146">
            <v>113726473.55347668</v>
          </cell>
          <cell r="L146">
            <v>27373437.578405868</v>
          </cell>
          <cell r="M146">
            <v>16570731.522801081</v>
          </cell>
          <cell r="N146">
            <v>6911727.6111563882</v>
          </cell>
          <cell r="O146">
            <v>12133850.101525782</v>
          </cell>
          <cell r="P146">
            <v>863376.05060711072</v>
          </cell>
          <cell r="R146">
            <v>95000781.015310913</v>
          </cell>
          <cell r="S146">
            <v>927782.87533384934</v>
          </cell>
          <cell r="T146">
            <v>17797909.662831914</v>
          </cell>
          <cell r="U146">
            <v>0</v>
          </cell>
        </row>
        <row r="147">
          <cell r="E147">
            <v>2811870359.4504328</v>
          </cell>
          <cell r="G147">
            <v>1428902309.5416932</v>
          </cell>
          <cell r="H147">
            <v>363067310.31119448</v>
          </cell>
          <cell r="I147">
            <v>403758652.69969773</v>
          </cell>
          <cell r="J147">
            <v>260572033.19841635</v>
          </cell>
          <cell r="K147">
            <v>197662800.55730236</v>
          </cell>
          <cell r="L147">
            <v>10006431.888608154</v>
          </cell>
          <cell r="M147">
            <v>78470164.815281332</v>
          </cell>
          <cell r="N147">
            <v>59057135.347682245</v>
          </cell>
          <cell r="O147">
            <v>9448780.6631534733</v>
          </cell>
          <cell r="P147">
            <v>924740.42740275676</v>
          </cell>
          <cell r="R147">
            <v>181291113.14459738</v>
          </cell>
          <cell r="S147">
            <v>572446.33505155961</v>
          </cell>
          <cell r="T147">
            <v>15799241.077653406</v>
          </cell>
          <cell r="U147">
            <v>0</v>
          </cell>
        </row>
        <row r="148">
          <cell r="E148">
            <v>195634503.87784091</v>
          </cell>
          <cell r="G148">
            <v>145438529.65835547</v>
          </cell>
          <cell r="H148">
            <v>-9721490.628468819</v>
          </cell>
          <cell r="I148">
            <v>5337070.3214494819</v>
          </cell>
          <cell r="J148">
            <v>1012596.4414488765</v>
          </cell>
          <cell r="K148">
            <v>15225605.05289628</v>
          </cell>
          <cell r="L148">
            <v>790544.47397552687</v>
          </cell>
          <cell r="M148">
            <v>555868.93348716432</v>
          </cell>
          <cell r="N148">
            <v>913524.3650035914</v>
          </cell>
          <cell r="O148">
            <v>36074040.223888464</v>
          </cell>
          <cell r="P148">
            <v>8215.0358048241706</v>
          </cell>
          <cell r="R148">
            <v>11596970.724080155</v>
          </cell>
          <cell r="S148">
            <v>35930.815884615207</v>
          </cell>
          <cell r="T148">
            <v>3592703.5129315108</v>
          </cell>
          <cell r="U148">
            <v>0</v>
          </cell>
        </row>
        <row r="149">
          <cell r="E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E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E152">
            <v>5428588079.6691408</v>
          </cell>
          <cell r="G152">
            <v>3132494086.5214767</v>
          </cell>
          <cell r="H152">
            <v>651816597.56747305</v>
          </cell>
          <cell r="I152">
            <v>674855961.99169254</v>
          </cell>
          <cell r="J152">
            <v>382703985.38603896</v>
          </cell>
          <cell r="K152">
            <v>326614879.16367531</v>
          </cell>
          <cell r="L152">
            <v>38170413.940989546</v>
          </cell>
          <cell r="M152">
            <v>95596765.27156958</v>
          </cell>
          <cell r="N152">
            <v>66882387.323842227</v>
          </cell>
          <cell r="O152">
            <v>57656670.988567717</v>
          </cell>
          <cell r="P152">
            <v>1796331.5138146917</v>
          </cell>
          <cell r="R152">
            <v>287888864.88398844</v>
          </cell>
          <cell r="S152">
            <v>1536160.0262700242</v>
          </cell>
          <cell r="T152">
            <v>37189854.253416829</v>
          </cell>
          <cell r="U152">
            <v>0</v>
          </cell>
        </row>
        <row r="154">
          <cell r="E154">
            <v>5428588079.6691399</v>
          </cell>
          <cell r="G154">
            <v>3132494086.5214767</v>
          </cell>
          <cell r="H154">
            <v>651816597.56747305</v>
          </cell>
          <cell r="I154">
            <v>674855961.99169254</v>
          </cell>
          <cell r="J154">
            <v>382703985.38603896</v>
          </cell>
          <cell r="K154">
            <v>326614879.16367531</v>
          </cell>
          <cell r="L154">
            <v>38170413.940989546</v>
          </cell>
          <cell r="M154">
            <v>95596765.27156958</v>
          </cell>
          <cell r="N154">
            <v>66882387.323842227</v>
          </cell>
          <cell r="O154">
            <v>57656670.988567717</v>
          </cell>
          <cell r="P154">
            <v>1796331.5138146917</v>
          </cell>
          <cell r="R154">
            <v>287888864.88398844</v>
          </cell>
          <cell r="S154">
            <v>1536160.0262700242</v>
          </cell>
          <cell r="T154">
            <v>37189854.253416829</v>
          </cell>
          <cell r="U154">
            <v>0</v>
          </cell>
        </row>
        <row r="161">
          <cell r="E161" t="str">
            <v>System Total</v>
          </cell>
          <cell r="G161" t="str">
            <v>Residential
Sch 7</v>
          </cell>
          <cell r="H161" t="str">
            <v>Sec Volt
Sch 24
(kW&lt; 50)</v>
          </cell>
          <cell r="I161" t="str">
            <v>Sec Volt
Sch 25
(kW &gt; 50 &amp; &lt; 350)</v>
          </cell>
          <cell r="J161" t="str">
            <v>Sec Volt
Sch 26
(kW &gt; 350)</v>
          </cell>
          <cell r="K161" t="str">
            <v>Pri Volt
Sch 31/35/43</v>
          </cell>
          <cell r="L161" t="str">
            <v>Special Contract</v>
          </cell>
          <cell r="M161" t="str">
            <v>High Volt
Sch 46/49</v>
          </cell>
          <cell r="N161" t="str">
            <v>Choice /
Retail Wheeling
Sch 448/449</v>
          </cell>
          <cell r="O161" t="str">
            <v>Lighting
Sch 50-59</v>
          </cell>
          <cell r="P161" t="str">
            <v>Firm Resale</v>
          </cell>
          <cell r="R161" t="str">
            <v>Pri Volt Sch 31</v>
          </cell>
          <cell r="S161" t="str">
            <v>Pri Volt Sch 35</v>
          </cell>
          <cell r="T161" t="str">
            <v>Pri Volt Sch 43</v>
          </cell>
          <cell r="U161" t="str">
            <v>check</v>
          </cell>
          <cell r="W161" t="str">
            <v>Pri Volt
Sch 31/35</v>
          </cell>
        </row>
        <row r="165">
          <cell r="E165">
            <v>146121686.07318318</v>
          </cell>
          <cell r="G165">
            <v>84272055.154347762</v>
          </cell>
          <cell r="H165">
            <v>19429174.497747239</v>
          </cell>
          <cell r="I165">
            <v>20795783.933168121</v>
          </cell>
          <cell r="J165">
            <v>10926476.136783987</v>
          </cell>
          <cell r="K165">
            <v>7718973.7434521085</v>
          </cell>
          <cell r="L165">
            <v>0</v>
          </cell>
          <cell r="M165">
            <v>2621719.3583969758</v>
          </cell>
          <cell r="N165">
            <v>0</v>
          </cell>
          <cell r="O165">
            <v>303679.51889671531</v>
          </cell>
          <cell r="P165">
            <v>53823.730390268509</v>
          </cell>
          <cell r="R165">
            <v>7718709.9619061062</v>
          </cell>
          <cell r="S165">
            <v>263.78154600202026</v>
          </cell>
          <cell r="T165">
            <v>0</v>
          </cell>
          <cell r="U165">
            <v>0</v>
          </cell>
          <cell r="W165">
            <v>7718973.7434521085</v>
          </cell>
        </row>
        <row r="166">
          <cell r="E166">
            <v>1183004804.4606497</v>
          </cell>
          <cell r="G166">
            <v>616302359.35363162</v>
          </cell>
          <cell r="H166">
            <v>156595197.9045614</v>
          </cell>
          <cell r="I166">
            <v>174145852.10382894</v>
          </cell>
          <cell r="J166">
            <v>112387780.30477458</v>
          </cell>
          <cell r="K166">
            <v>85254288.922651678</v>
          </cell>
          <cell r="L166">
            <v>0</v>
          </cell>
          <cell r="M166">
            <v>33845104.309501499</v>
          </cell>
          <cell r="N166">
            <v>0</v>
          </cell>
          <cell r="O166">
            <v>4075370.1473015528</v>
          </cell>
          <cell r="P166">
            <v>398851.41439851199</v>
          </cell>
          <cell r="R166">
            <v>78192987.732448936</v>
          </cell>
          <cell r="S166">
            <v>246902.83201289878</v>
          </cell>
          <cell r="T166">
            <v>6814398.3581898576</v>
          </cell>
          <cell r="U166">
            <v>0</v>
          </cell>
          <cell r="W166">
            <v>78439890.564461827</v>
          </cell>
        </row>
        <row r="167">
          <cell r="E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</row>
        <row r="168">
          <cell r="E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</row>
        <row r="169">
          <cell r="E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</row>
        <row r="170">
          <cell r="A170">
            <v>7</v>
          </cell>
          <cell r="B170" t="str">
            <v>~</v>
          </cell>
          <cell r="C170" t="str">
            <v>~</v>
          </cell>
          <cell r="E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0</v>
          </cell>
        </row>
        <row r="171">
          <cell r="A171">
            <v>8</v>
          </cell>
          <cell r="B171" t="str">
            <v/>
          </cell>
          <cell r="C171" t="str">
            <v>Sub-total</v>
          </cell>
          <cell r="E171">
            <v>1329126490.533833</v>
          </cell>
          <cell r="G171">
            <v>700574414.50797939</v>
          </cell>
          <cell r="H171">
            <v>176024372.40230864</v>
          </cell>
          <cell r="I171">
            <v>194941636.03699705</v>
          </cell>
          <cell r="J171">
            <v>123314256.44155857</v>
          </cell>
          <cell r="K171">
            <v>92973262.66610378</v>
          </cell>
          <cell r="L171">
            <v>0</v>
          </cell>
          <cell r="M171">
            <v>36466823.667898476</v>
          </cell>
          <cell r="N171">
            <v>0</v>
          </cell>
          <cell r="O171">
            <v>4379049.6661982685</v>
          </cell>
          <cell r="P171">
            <v>452675.14478878048</v>
          </cell>
          <cell r="R171">
            <v>85911697.694355041</v>
          </cell>
          <cell r="S171">
            <v>247166.6135589008</v>
          </cell>
          <cell r="T171">
            <v>6814398.3581898576</v>
          </cell>
          <cell r="U171">
            <v>0</v>
          </cell>
          <cell r="W171">
            <v>86158864.307913944</v>
          </cell>
        </row>
        <row r="172">
          <cell r="A172">
            <v>9</v>
          </cell>
          <cell r="B172" t="str">
            <v/>
          </cell>
        </row>
        <row r="173">
          <cell r="A173">
            <v>10</v>
          </cell>
          <cell r="C173" t="str">
            <v>Transmission</v>
          </cell>
        </row>
        <row r="174">
          <cell r="E174">
            <v>17044382.35082024</v>
          </cell>
          <cell r="G174">
            <v>9142560.2588180229</v>
          </cell>
          <cell r="H174">
            <v>2107844.6265420187</v>
          </cell>
          <cell r="I174">
            <v>2256106.2191983359</v>
          </cell>
          <cell r="J174">
            <v>1185398.4848728464</v>
          </cell>
          <cell r="K174">
            <v>837420.92745324632</v>
          </cell>
          <cell r="L174">
            <v>200666.3104013034</v>
          </cell>
          <cell r="M174">
            <v>284426.75536930282</v>
          </cell>
          <cell r="N174">
            <v>991173.72852962662</v>
          </cell>
          <cell r="O174">
            <v>32945.776577976874</v>
          </cell>
          <cell r="P174">
            <v>5839.2630575595604</v>
          </cell>
          <cell r="R174">
            <v>837392.31015329948</v>
          </cell>
          <cell r="S174">
            <v>28.617299946828538</v>
          </cell>
          <cell r="T174">
            <v>0</v>
          </cell>
          <cell r="U174">
            <v>0</v>
          </cell>
          <cell r="W174">
            <v>837420.92745324632</v>
          </cell>
        </row>
        <row r="175">
          <cell r="E175">
            <v>137629562.61742333</v>
          </cell>
          <cell r="G175">
            <v>65076830.739023879</v>
          </cell>
          <cell r="H175">
            <v>16535259.088196512</v>
          </cell>
          <cell r="I175">
            <v>18388474.373438537</v>
          </cell>
          <cell r="J175">
            <v>11867292.806892809</v>
          </cell>
          <cell r="K175">
            <v>9002202.9703309648</v>
          </cell>
          <cell r="L175">
            <v>1841991.5886059974</v>
          </cell>
          <cell r="M175">
            <v>3573784.9954104009</v>
          </cell>
          <cell r="N175">
            <v>10871282.36803776</v>
          </cell>
          <cell r="O175">
            <v>430328.01878766849</v>
          </cell>
          <cell r="P175">
            <v>42115.66869880959</v>
          </cell>
          <cell r="R175">
            <v>8256583.3967923578</v>
          </cell>
          <cell r="S175">
            <v>26071.056785731871</v>
          </cell>
          <cell r="T175">
            <v>719548.51675287611</v>
          </cell>
          <cell r="U175">
            <v>0</v>
          </cell>
          <cell r="W175">
            <v>8282654.4535780894</v>
          </cell>
        </row>
        <row r="176">
          <cell r="E176">
            <v>-1010226.96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-1010226.96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</row>
        <row r="177">
          <cell r="E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W177">
            <v>0</v>
          </cell>
        </row>
        <row r="178">
          <cell r="E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</row>
        <row r="179">
          <cell r="E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</row>
        <row r="180">
          <cell r="E180">
            <v>153663718.00824356</v>
          </cell>
          <cell r="G180">
            <v>74219390.997841895</v>
          </cell>
          <cell r="H180">
            <v>18643103.714738533</v>
          </cell>
          <cell r="I180">
            <v>20644580.592636872</v>
          </cell>
          <cell r="J180">
            <v>13052691.291765654</v>
          </cell>
          <cell r="K180">
            <v>9839623.8977842107</v>
          </cell>
          <cell r="L180">
            <v>1032430.9390073009</v>
          </cell>
          <cell r="M180">
            <v>3858211.7507797037</v>
          </cell>
          <cell r="N180">
            <v>11862456.096567387</v>
          </cell>
          <cell r="O180">
            <v>463273.79536564538</v>
          </cell>
          <cell r="P180">
            <v>47954.931756369151</v>
          </cell>
          <cell r="R180">
            <v>9093975.7069456577</v>
          </cell>
          <cell r="S180">
            <v>26099.6740856787</v>
          </cell>
          <cell r="T180">
            <v>719548.51675287611</v>
          </cell>
          <cell r="U180">
            <v>0</v>
          </cell>
          <cell r="W180">
            <v>9120075.3810313363</v>
          </cell>
        </row>
        <row r="183">
          <cell r="E183">
            <v>446446613.29694486</v>
          </cell>
          <cell r="G183">
            <v>299989472.98886418</v>
          </cell>
          <cell r="H183">
            <v>55110330.619902931</v>
          </cell>
          <cell r="I183">
            <v>46373756.500041164</v>
          </cell>
          <cell r="J183">
            <v>20015668.865560837</v>
          </cell>
          <cell r="K183">
            <v>19834949.640114561</v>
          </cell>
          <cell r="L183">
            <v>4332498.8437439222</v>
          </cell>
          <cell r="M183">
            <v>-1182232.7175594606</v>
          </cell>
          <cell r="N183">
            <v>-602518.28675829363</v>
          </cell>
          <cell r="O183">
            <v>2407093.012201583</v>
          </cell>
          <cell r="P183">
            <v>167593.83083331076</v>
          </cell>
          <cell r="R183">
            <v>15690167.362305526</v>
          </cell>
          <cell r="S183">
            <v>220056.34614460508</v>
          </cell>
          <cell r="T183">
            <v>3924725.931664431</v>
          </cell>
          <cell r="U183">
            <v>0</v>
          </cell>
          <cell r="W183">
            <v>15910223.708450131</v>
          </cell>
        </row>
        <row r="184">
          <cell r="E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</row>
        <row r="185">
          <cell r="E185">
            <v>146286854.03080344</v>
          </cell>
          <cell r="G185">
            <v>113616786.30135942</v>
          </cell>
          <cell r="H185">
            <v>10922080.136683011</v>
          </cell>
          <cell r="I185">
            <v>2890104.3709538393</v>
          </cell>
          <cell r="J185">
            <v>1070100.5098644602</v>
          </cell>
          <cell r="K185">
            <v>5601186.0179846268</v>
          </cell>
          <cell r="L185">
            <v>335657.23618255754</v>
          </cell>
          <cell r="M185">
            <v>307442.75552976632</v>
          </cell>
          <cell r="N185">
            <v>526607.38913277211</v>
          </cell>
          <cell r="O185">
            <v>11014138.620709617</v>
          </cell>
          <cell r="P185">
            <v>2750.6924033779351</v>
          </cell>
          <cell r="R185">
            <v>4424109.8910231208</v>
          </cell>
          <cell r="S185">
            <v>11516.820672180291</v>
          </cell>
          <cell r="T185">
            <v>1165559.3062893252</v>
          </cell>
          <cell r="U185">
            <v>0</v>
          </cell>
          <cell r="W185">
            <v>4435626.7116953013</v>
          </cell>
        </row>
        <row r="186">
          <cell r="E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</row>
        <row r="187">
          <cell r="E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</row>
        <row r="188"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</row>
        <row r="189">
          <cell r="E189">
            <v>592733467.3277483</v>
          </cell>
          <cell r="G189">
            <v>413606259.2902236</v>
          </cell>
          <cell r="H189">
            <v>66032410.756585941</v>
          </cell>
          <cell r="I189">
            <v>49263860.870995</v>
          </cell>
          <cell r="J189">
            <v>21085769.375425298</v>
          </cell>
          <cell r="K189">
            <v>25436135.658099189</v>
          </cell>
          <cell r="L189">
            <v>4668156.0799264796</v>
          </cell>
          <cell r="M189">
            <v>-874789.96202969423</v>
          </cell>
          <cell r="N189">
            <v>-75910.897625521524</v>
          </cell>
          <cell r="O189">
            <v>13421231.6329112</v>
          </cell>
          <cell r="P189">
            <v>170344.52323668869</v>
          </cell>
          <cell r="R189">
            <v>20114277.253328647</v>
          </cell>
          <cell r="S189">
            <v>231573.16681678538</v>
          </cell>
          <cell r="T189">
            <v>5090285.237953756</v>
          </cell>
          <cell r="U189">
            <v>0</v>
          </cell>
          <cell r="W189">
            <v>20345850.420145433</v>
          </cell>
        </row>
        <row r="256">
          <cell r="E256">
            <v>609612681.72094834</v>
          </cell>
          <cell r="G256">
            <v>393404088.40202999</v>
          </cell>
          <cell r="H256">
            <v>76647349.744192198</v>
          </cell>
          <cell r="I256">
            <v>69425646.652407616</v>
          </cell>
          <cell r="J256">
            <v>32127543.487217672</v>
          </cell>
          <cell r="K256">
            <v>28391344.311019912</v>
          </cell>
          <cell r="L256">
            <v>4533165.1541452259</v>
          </cell>
          <cell r="M256">
            <v>1723913.3962068181</v>
          </cell>
          <cell r="N256">
            <v>388655.44177133311</v>
          </cell>
          <cell r="O256">
            <v>2743718.3076762762</v>
          </cell>
          <cell r="P256">
            <v>227256.82428113883</v>
          </cell>
          <cell r="R256">
            <v>24246269.634364929</v>
          </cell>
          <cell r="S256">
            <v>220348.74499055394</v>
          </cell>
          <cell r="T256">
            <v>3924725.931664431</v>
          </cell>
          <cell r="U256">
            <v>0</v>
          </cell>
          <cell r="W256">
            <v>24466618.379355483</v>
          </cell>
        </row>
        <row r="257">
          <cell r="E257">
            <v>1320634367.078073</v>
          </cell>
          <cell r="G257">
            <v>681379190.09265554</v>
          </cell>
          <cell r="H257">
            <v>173130456.99275789</v>
          </cell>
          <cell r="I257">
            <v>192534326.47726747</v>
          </cell>
          <cell r="J257">
            <v>124255073.11166741</v>
          </cell>
          <cell r="K257">
            <v>94256491.892982647</v>
          </cell>
          <cell r="L257">
            <v>1841991.5886059974</v>
          </cell>
          <cell r="M257">
            <v>37418889.304911904</v>
          </cell>
          <cell r="N257">
            <v>10871282.36803776</v>
          </cell>
          <cell r="O257">
            <v>4505698.1660892218</v>
          </cell>
          <cell r="P257">
            <v>440967.08309732151</v>
          </cell>
          <cell r="R257">
            <v>86449571.129241288</v>
          </cell>
          <cell r="S257">
            <v>272973.88879863062</v>
          </cell>
          <cell r="T257">
            <v>7533946.874942733</v>
          </cell>
          <cell r="U257">
            <v>0</v>
          </cell>
          <cell r="W257">
            <v>86722545.018039912</v>
          </cell>
        </row>
        <row r="258">
          <cell r="E258">
            <v>145276627.07080346</v>
          </cell>
          <cell r="G258">
            <v>113616786.30135942</v>
          </cell>
          <cell r="H258">
            <v>10922080.136683011</v>
          </cell>
          <cell r="I258">
            <v>2890104.3709538393</v>
          </cell>
          <cell r="J258">
            <v>1070100.5098644602</v>
          </cell>
          <cell r="K258">
            <v>5601186.0179846268</v>
          </cell>
          <cell r="L258">
            <v>-674569.72381744231</v>
          </cell>
          <cell r="M258">
            <v>307442.75552976632</v>
          </cell>
          <cell r="N258">
            <v>526607.38913277211</v>
          </cell>
          <cell r="O258">
            <v>11014138.620709617</v>
          </cell>
          <cell r="P258">
            <v>2750.6924033779351</v>
          </cell>
          <cell r="R258">
            <v>4424109.8910231208</v>
          </cell>
          <cell r="S258">
            <v>11516.820672180291</v>
          </cell>
          <cell r="T258">
            <v>1165559.3062893252</v>
          </cell>
          <cell r="U258">
            <v>0</v>
          </cell>
          <cell r="W258">
            <v>4435626.7116953013</v>
          </cell>
        </row>
        <row r="259">
          <cell r="E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</row>
        <row r="260">
          <cell r="E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W260">
            <v>0</v>
          </cell>
        </row>
        <row r="261">
          <cell r="E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</row>
        <row r="262">
          <cell r="E262">
            <v>2075523675.8698246</v>
          </cell>
          <cell r="G262">
            <v>1188400064.7960451</v>
          </cell>
          <cell r="H262">
            <v>260699886.87363312</v>
          </cell>
          <cell r="I262">
            <v>264850077.50062892</v>
          </cell>
          <cell r="J262">
            <v>157452717.10874954</v>
          </cell>
          <cell r="K262">
            <v>128249022.22198719</v>
          </cell>
          <cell r="L262">
            <v>5700587.0189337805</v>
          </cell>
          <cell r="M262">
            <v>39450245.456648491</v>
          </cell>
          <cell r="N262">
            <v>11786545.198941864</v>
          </cell>
          <cell r="O262">
            <v>18263555.094475113</v>
          </cell>
          <cell r="P262">
            <v>670974.59978183825</v>
          </cell>
          <cell r="R262">
            <v>115119950.65462933</v>
          </cell>
          <cell r="S262">
            <v>504839.45446136483</v>
          </cell>
          <cell r="T262">
            <v>12624232.112896489</v>
          </cell>
          <cell r="U262">
            <v>0</v>
          </cell>
          <cell r="W262">
            <v>115624790.1090907</v>
          </cell>
        </row>
        <row r="269">
          <cell r="E269" t="str">
            <v>System Total</v>
          </cell>
          <cell r="G269" t="str">
            <v>Residential
Sch 7</v>
          </cell>
          <cell r="H269" t="str">
            <v>Sec Volt
Sch 24
(kW&lt; 50)</v>
          </cell>
          <cell r="I269" t="str">
            <v>Sec Volt
Sch 25
(kW &gt; 50 &amp; &lt; 350)</v>
          </cell>
          <cell r="J269" t="str">
            <v>Sec Volt
Sch 26
(kW &gt; 350)</v>
          </cell>
          <cell r="K269" t="str">
            <v>Pri Volt
Sch 31/35/43</v>
          </cell>
          <cell r="L269" t="str">
            <v>Special Contract</v>
          </cell>
          <cell r="M269" t="str">
            <v>High Volt
Sch 46/49</v>
          </cell>
          <cell r="N269" t="str">
            <v>Choice /
Retail Wheeling
Sch 448/449</v>
          </cell>
          <cell r="O269" t="str">
            <v>Lighting
Sch 50-59</v>
          </cell>
          <cell r="P269" t="str">
            <v>Firm Resale</v>
          </cell>
          <cell r="R269" t="str">
            <v>Pri Volt Sch 31</v>
          </cell>
          <cell r="S269" t="str">
            <v>Pri Volt Sch 35</v>
          </cell>
          <cell r="T269" t="str">
            <v>Pri Volt Sch 43</v>
          </cell>
          <cell r="U269" t="str">
            <v>check</v>
          </cell>
          <cell r="W269" t="str">
            <v>Pri Volt
Sch 31/35</v>
          </cell>
        </row>
        <row r="273">
          <cell r="E273">
            <v>5.9779999999999998E-3</v>
          </cell>
          <cell r="G273">
            <v>7.3429999999999997E-3</v>
          </cell>
          <cell r="H273">
            <v>6.6629999999999997E-3</v>
          </cell>
          <cell r="I273">
            <v>6.4130000000000003E-3</v>
          </cell>
          <cell r="J273">
            <v>5.2209999999999999E-3</v>
          </cell>
          <cell r="K273">
            <v>4.862E-3</v>
          </cell>
          <cell r="L273">
            <v>0</v>
          </cell>
          <cell r="M273">
            <v>4.1599999999999996E-3</v>
          </cell>
          <cell r="N273">
            <v>0</v>
          </cell>
          <cell r="O273">
            <v>4.0020000000000003E-3</v>
          </cell>
          <cell r="P273">
            <v>7.247E-3</v>
          </cell>
          <cell r="R273">
            <v>5.3010000000000002E-3</v>
          </cell>
          <cell r="S273">
            <v>5.7000000000000003E-5</v>
          </cell>
          <cell r="T273">
            <v>0</v>
          </cell>
          <cell r="W273">
            <v>5.2849999999999998E-3</v>
          </cell>
        </row>
        <row r="274">
          <cell r="E274">
            <v>4.8395000000000001E-2</v>
          </cell>
          <cell r="G274">
            <v>5.3703000000000001E-2</v>
          </cell>
          <cell r="H274">
            <v>5.3703000000000001E-2</v>
          </cell>
          <cell r="I274">
            <v>5.3703000000000001E-2</v>
          </cell>
          <cell r="J274">
            <v>5.3703000000000001E-2</v>
          </cell>
          <cell r="K274">
            <v>5.3703000000000001E-2</v>
          </cell>
          <cell r="L274">
            <v>0</v>
          </cell>
          <cell r="M274">
            <v>5.3703000000000001E-2</v>
          </cell>
          <cell r="N274">
            <v>0</v>
          </cell>
          <cell r="O274">
            <v>5.3703000000000001E-2</v>
          </cell>
          <cell r="P274">
            <v>5.3703000000000001E-2</v>
          </cell>
          <cell r="R274">
            <v>5.3703000000000001E-2</v>
          </cell>
          <cell r="S274">
            <v>5.3703000000000001E-2</v>
          </cell>
          <cell r="T274">
            <v>5.3703000000000001E-2</v>
          </cell>
          <cell r="W274">
            <v>5.3703000000000001E-2</v>
          </cell>
        </row>
        <row r="275">
          <cell r="E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W275">
            <v>0</v>
          </cell>
        </row>
        <row r="276">
          <cell r="E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W276">
            <v>0</v>
          </cell>
        </row>
        <row r="277">
          <cell r="E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W277">
            <v>0</v>
          </cell>
        </row>
        <row r="278">
          <cell r="A278">
            <v>7</v>
          </cell>
          <cell r="B278" t="str">
            <v>~</v>
          </cell>
          <cell r="C278" t="str">
            <v>~</v>
          </cell>
          <cell r="E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</row>
        <row r="279">
          <cell r="A279">
            <v>8</v>
          </cell>
          <cell r="B279" t="str">
            <v/>
          </cell>
          <cell r="C279" t="str">
            <v>Total</v>
          </cell>
          <cell r="E279">
            <v>5.4371999999999997E-2</v>
          </cell>
          <cell r="G279">
            <v>6.1046000000000003E-2</v>
          </cell>
          <cell r="H279">
            <v>6.0366000000000003E-2</v>
          </cell>
          <cell r="I279">
            <v>6.0116000000000003E-2</v>
          </cell>
          <cell r="J279">
            <v>5.8923999999999997E-2</v>
          </cell>
          <cell r="K279">
            <v>5.8564999999999999E-2</v>
          </cell>
          <cell r="L279">
            <v>0</v>
          </cell>
          <cell r="M279">
            <v>5.7862999999999998E-2</v>
          </cell>
          <cell r="N279">
            <v>0</v>
          </cell>
          <cell r="O279">
            <v>5.7704999999999999E-2</v>
          </cell>
          <cell r="P279">
            <v>6.0949999999999997E-2</v>
          </cell>
          <cell r="R279">
            <v>5.9004000000000001E-2</v>
          </cell>
          <cell r="S279">
            <v>5.3760000000000002E-2</v>
          </cell>
          <cell r="T279">
            <v>5.3703000000000001E-2</v>
          </cell>
          <cell r="W279">
            <v>5.8987999999999999E-2</v>
          </cell>
        </row>
        <row r="280">
          <cell r="A280">
            <v>9</v>
          </cell>
          <cell r="B280" t="str">
            <v/>
          </cell>
        </row>
        <row r="281">
          <cell r="A281">
            <v>10</v>
          </cell>
          <cell r="C281" t="str">
            <v>Transmission</v>
          </cell>
        </row>
        <row r="282">
          <cell r="E282">
            <v>6.9700000000000003E-4</v>
          </cell>
          <cell r="G282">
            <v>7.9699999999999997E-4</v>
          </cell>
          <cell r="H282">
            <v>7.2300000000000001E-4</v>
          </cell>
          <cell r="I282">
            <v>6.96E-4</v>
          </cell>
          <cell r="J282">
            <v>5.6599999999999999E-4</v>
          </cell>
          <cell r="K282">
            <v>5.2800000000000004E-4</v>
          </cell>
          <cell r="L282">
            <v>5.7300000000000005E-4</v>
          </cell>
          <cell r="M282">
            <v>4.5100000000000001E-4</v>
          </cell>
          <cell r="N282">
            <v>4.8000000000000001E-4</v>
          </cell>
          <cell r="O282">
            <v>4.3399999999999998E-4</v>
          </cell>
          <cell r="P282">
            <v>7.8600000000000002E-4</v>
          </cell>
          <cell r="R282">
            <v>5.7499999999999999E-4</v>
          </cell>
          <cell r="S282">
            <v>6.0000000000000002E-6</v>
          </cell>
          <cell r="T282">
            <v>0</v>
          </cell>
          <cell r="W282">
            <v>5.7300000000000005E-4</v>
          </cell>
        </row>
        <row r="283">
          <cell r="E283">
            <v>5.6299999999999996E-3</v>
          </cell>
          <cell r="G283">
            <v>5.6709999999999998E-3</v>
          </cell>
          <cell r="H283">
            <v>5.6709999999999998E-3</v>
          </cell>
          <cell r="I283">
            <v>5.6709999999999998E-3</v>
          </cell>
          <cell r="J283">
            <v>5.6709999999999998E-3</v>
          </cell>
          <cell r="K283">
            <v>5.6709999999999998E-3</v>
          </cell>
          <cell r="L283">
            <v>5.2620000000000002E-3</v>
          </cell>
          <cell r="M283">
            <v>5.6709999999999998E-3</v>
          </cell>
          <cell r="N283">
            <v>5.2620000000000002E-3</v>
          </cell>
          <cell r="O283">
            <v>5.6709999999999998E-3</v>
          </cell>
          <cell r="P283">
            <v>5.6709999999999998E-3</v>
          </cell>
          <cell r="R283">
            <v>5.6709999999999998E-3</v>
          </cell>
          <cell r="S283">
            <v>5.6709999999999998E-3</v>
          </cell>
          <cell r="T283">
            <v>5.6709999999999998E-3</v>
          </cell>
          <cell r="W283">
            <v>5.6709999999999998E-3</v>
          </cell>
        </row>
        <row r="284">
          <cell r="E284">
            <v>-4.1E-5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-2.8860000000000001E-3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0</v>
          </cell>
        </row>
        <row r="285"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W285">
            <v>0</v>
          </cell>
        </row>
        <row r="286">
          <cell r="E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W286">
            <v>0</v>
          </cell>
        </row>
        <row r="287">
          <cell r="E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W287">
            <v>0</v>
          </cell>
        </row>
        <row r="288">
          <cell r="E288">
            <v>6.2859999999999999E-3</v>
          </cell>
          <cell r="G288">
            <v>6.4669999999999997E-3</v>
          </cell>
          <cell r="H288">
            <v>6.3930000000000002E-3</v>
          </cell>
          <cell r="I288">
            <v>6.3660000000000001E-3</v>
          </cell>
          <cell r="J288">
            <v>6.2370000000000004E-3</v>
          </cell>
          <cell r="K288">
            <v>6.1980000000000004E-3</v>
          </cell>
          <cell r="L288">
            <v>2.9489999999999998E-3</v>
          </cell>
          <cell r="M288">
            <v>6.1219999999999998E-3</v>
          </cell>
          <cell r="N288">
            <v>5.7409999999999996E-3</v>
          </cell>
          <cell r="O288">
            <v>6.1050000000000002E-3</v>
          </cell>
          <cell r="P288">
            <v>6.4570000000000001E-3</v>
          </cell>
          <cell r="R288">
            <v>6.2459999999999998E-3</v>
          </cell>
          <cell r="S288">
            <v>5.6769999999999998E-3</v>
          </cell>
          <cell r="T288">
            <v>5.6709999999999998E-3</v>
          </cell>
          <cell r="W288">
            <v>6.2440000000000004E-3</v>
          </cell>
        </row>
        <row r="291">
          <cell r="E291">
            <v>1.8263000000000001E-2</v>
          </cell>
          <cell r="G291">
            <v>2.614E-2</v>
          </cell>
          <cell r="H291">
            <v>1.89E-2</v>
          </cell>
          <cell r="I291">
            <v>1.4300999999999999E-2</v>
          </cell>
          <cell r="J291">
            <v>9.5639999999999996E-3</v>
          </cell>
          <cell r="K291">
            <v>1.2494E-2</v>
          </cell>
          <cell r="L291">
            <v>1.2376E-2</v>
          </cell>
          <cell r="M291">
            <v>-1.8760000000000001E-3</v>
          </cell>
          <cell r="N291">
            <v>-2.92E-4</v>
          </cell>
          <cell r="O291">
            <v>3.1718999999999997E-2</v>
          </cell>
          <cell r="P291">
            <v>2.2565000000000002E-2</v>
          </cell>
          <cell r="R291">
            <v>1.0776000000000001E-2</v>
          </cell>
          <cell r="S291">
            <v>4.7863999999999997E-2</v>
          </cell>
          <cell r="T291">
            <v>3.0929999999999999E-2</v>
          </cell>
          <cell r="W291">
            <v>1.0893E-2</v>
          </cell>
        </row>
        <row r="292">
          <cell r="E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</row>
        <row r="293">
          <cell r="E293">
            <v>5.9839999999999997E-3</v>
          </cell>
          <cell r="G293">
            <v>9.9000000000000008E-3</v>
          </cell>
          <cell r="H293">
            <v>3.7460000000000002E-3</v>
          </cell>
          <cell r="I293">
            <v>8.9099999999999997E-4</v>
          </cell>
          <cell r="J293">
            <v>5.1099999999999995E-4</v>
          </cell>
          <cell r="K293">
            <v>3.5279999999999999E-3</v>
          </cell>
          <cell r="L293">
            <v>9.59E-4</v>
          </cell>
          <cell r="M293">
            <v>4.8799999999999999E-4</v>
          </cell>
          <cell r="N293">
            <v>2.5500000000000002E-4</v>
          </cell>
          <cell r="O293">
            <v>0.14513799999999999</v>
          </cell>
          <cell r="P293">
            <v>3.6999999999999999E-4</v>
          </cell>
          <cell r="R293">
            <v>3.0379999999999999E-3</v>
          </cell>
          <cell r="S293">
            <v>2.5049999999999998E-3</v>
          </cell>
          <cell r="T293">
            <v>9.1859999999999997E-3</v>
          </cell>
          <cell r="W293">
            <v>3.0370000000000002E-3</v>
          </cell>
        </row>
        <row r="294">
          <cell r="E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W294">
            <v>0</v>
          </cell>
        </row>
        <row r="295">
          <cell r="E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0</v>
          </cell>
        </row>
        <row r="296">
          <cell r="E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W296">
            <v>0</v>
          </cell>
        </row>
        <row r="297">
          <cell r="E297">
            <v>2.4247999999999999E-2</v>
          </cell>
          <cell r="G297">
            <v>3.6040000000000003E-2</v>
          </cell>
          <cell r="H297">
            <v>2.2644999999999998E-2</v>
          </cell>
          <cell r="I297">
            <v>1.5192000000000001E-2</v>
          </cell>
          <cell r="J297">
            <v>1.0076E-2</v>
          </cell>
          <cell r="K297">
            <v>1.6022999999999999E-2</v>
          </cell>
          <cell r="L297">
            <v>1.3334E-2</v>
          </cell>
          <cell r="M297">
            <v>-1.3879999999999999E-3</v>
          </cell>
          <cell r="N297">
            <v>-3.6999999999999998E-5</v>
          </cell>
          <cell r="O297">
            <v>0.17685699999999999</v>
          </cell>
          <cell r="P297">
            <v>2.2936000000000002E-2</v>
          </cell>
          <cell r="R297">
            <v>1.3814E-2</v>
          </cell>
          <cell r="S297">
            <v>5.0368999999999997E-2</v>
          </cell>
          <cell r="T297">
            <v>4.0114999999999998E-2</v>
          </cell>
          <cell r="W297">
            <v>1.393E-2</v>
          </cell>
        </row>
        <row r="378">
          <cell r="E378">
            <v>886077.81672800006</v>
          </cell>
        </row>
        <row r="379">
          <cell r="E379">
            <v>209005.264</v>
          </cell>
        </row>
        <row r="380">
          <cell r="E380">
            <v>4013528.0845920001</v>
          </cell>
        </row>
        <row r="381">
          <cell r="E381">
            <v>20872728.699887998</v>
          </cell>
        </row>
        <row r="382">
          <cell r="E382">
            <v>25981339.865208</v>
          </cell>
        </row>
        <row r="385">
          <cell r="E385">
            <v>16958952.817367498</v>
          </cell>
          <cell r="G385">
            <v>15015160.314208854</v>
          </cell>
          <cell r="H385">
            <v>1080069.5070909716</v>
          </cell>
          <cell r="I385">
            <v>174629.9454600178</v>
          </cell>
          <cell r="J385">
            <v>272644.09992099757</v>
          </cell>
          <cell r="K385">
            <v>373242.03424914565</v>
          </cell>
          <cell r="L385">
            <v>0</v>
          </cell>
          <cell r="M385">
            <v>0</v>
          </cell>
          <cell r="N385">
            <v>0</v>
          </cell>
          <cell r="O385">
            <v>43206.916437510416</v>
          </cell>
          <cell r="P385">
            <v>0</v>
          </cell>
        </row>
        <row r="386">
          <cell r="E386">
            <v>7659023.8861585986</v>
          </cell>
          <cell r="G386">
            <v>4110717.3352914727</v>
          </cell>
          <cell r="H386">
            <v>1009517.4153417379</v>
          </cell>
          <cell r="I386">
            <v>1085722.3352739869</v>
          </cell>
          <cell r="J386">
            <v>671579.82005542796</v>
          </cell>
          <cell r="K386">
            <v>523696.30553544941</v>
          </cell>
          <cell r="L386">
            <v>6552.4685282178107</v>
          </cell>
          <cell r="M386">
            <v>193033.61837833369</v>
          </cell>
          <cell r="N386">
            <v>13470.975433954372</v>
          </cell>
          <cell r="O386">
            <v>42063.856141213008</v>
          </cell>
          <cell r="P386">
            <v>2669.7561788048511</v>
          </cell>
        </row>
        <row r="387">
          <cell r="E387">
            <v>78476383.807139218</v>
          </cell>
          <cell r="G387">
            <v>44836727.996464066</v>
          </cell>
          <cell r="H387">
            <v>9908741.0799795203</v>
          </cell>
          <cell r="I387">
            <v>9963923.695887493</v>
          </cell>
          <cell r="J387">
            <v>5925330.9823050192</v>
          </cell>
          <cell r="K387">
            <v>4835400.3030083366</v>
          </cell>
          <cell r="L387">
            <v>245122.65962459461</v>
          </cell>
          <cell r="M387">
            <v>1599415.2281320756</v>
          </cell>
          <cell r="N387">
            <v>463966.23966692039</v>
          </cell>
          <cell r="O387">
            <v>672356.62378297723</v>
          </cell>
          <cell r="P387">
            <v>25398.998288223491</v>
          </cell>
        </row>
        <row r="388">
          <cell r="E388">
            <v>74218132.810781255</v>
          </cell>
          <cell r="G388">
            <v>42826580.085002027</v>
          </cell>
          <cell r="H388">
            <v>8911453.60387755</v>
          </cell>
          <cell r="I388">
            <v>9226441.3287920058</v>
          </cell>
          <cell r="J388">
            <v>5232221.4906988218</v>
          </cell>
          <cell r="K388">
            <v>4465386.9706069753</v>
          </cell>
          <cell r="L388">
            <v>521855.1877097885</v>
          </cell>
          <cell r="M388">
            <v>1306972.1476525906</v>
          </cell>
          <cell r="N388">
            <v>914397.23041310057</v>
          </cell>
          <cell r="O388">
            <v>788265.82567263837</v>
          </cell>
          <cell r="P388">
            <v>24558.94035574275</v>
          </cell>
        </row>
        <row r="390">
          <cell r="E390">
            <v>886077.81672800018</v>
          </cell>
          <cell r="G390">
            <v>784517.80674865621</v>
          </cell>
          <cell r="H390">
            <v>56431.88238471745</v>
          </cell>
          <cell r="I390">
            <v>9124.1318066572458</v>
          </cell>
          <cell r="J390">
            <v>14245.212626239781</v>
          </cell>
          <cell r="K390">
            <v>19501.291759000105</v>
          </cell>
          <cell r="L390">
            <v>0</v>
          </cell>
          <cell r="M390">
            <v>0</v>
          </cell>
          <cell r="N390">
            <v>0</v>
          </cell>
          <cell r="O390">
            <v>2257.4914027292648</v>
          </cell>
          <cell r="P390">
            <v>0</v>
          </cell>
        </row>
        <row r="391">
          <cell r="E391">
            <v>209005.264</v>
          </cell>
          <cell r="G391">
            <v>112176.37843441761</v>
          </cell>
          <cell r="H391">
            <v>27548.478375606992</v>
          </cell>
          <cell r="I391">
            <v>29628.016139854244</v>
          </cell>
          <cell r="J391">
            <v>18326.580472143814</v>
          </cell>
          <cell r="K391">
            <v>14291.022749265614</v>
          </cell>
          <cell r="L391">
            <v>178.80874050632201</v>
          </cell>
          <cell r="M391">
            <v>5267.6480671317022</v>
          </cell>
          <cell r="N391">
            <v>367.60621441582566</v>
          </cell>
          <cell r="O391">
            <v>1147.8704712672827</v>
          </cell>
          <cell r="P391">
            <v>72.854335390590066</v>
          </cell>
        </row>
        <row r="392">
          <cell r="E392">
            <v>4013528.0845920015</v>
          </cell>
          <cell r="G392">
            <v>2293090.7147463397</v>
          </cell>
          <cell r="H392">
            <v>506764.0566260441</v>
          </cell>
          <cell r="I392">
            <v>509586.26845568442</v>
          </cell>
          <cell r="J392">
            <v>303039.98673573986</v>
          </cell>
          <cell r="K392">
            <v>247297.51773556002</v>
          </cell>
          <cell r="L392">
            <v>12536.340626894384</v>
          </cell>
          <cell r="M392">
            <v>81799.104719300594</v>
          </cell>
          <cell r="N392">
            <v>23728.686808276754</v>
          </cell>
          <cell r="O392">
            <v>34386.423806762417</v>
          </cell>
          <cell r="P392">
            <v>1298.9843313985039</v>
          </cell>
        </row>
        <row r="393">
          <cell r="E393">
            <v>20872728.699887995</v>
          </cell>
          <cell r="G393">
            <v>12044328.702492239</v>
          </cell>
          <cell r="H393">
            <v>2506211.707987824</v>
          </cell>
          <cell r="I393">
            <v>2594797.2473558979</v>
          </cell>
          <cell r="J393">
            <v>1471483.2553321205</v>
          </cell>
          <cell r="K393">
            <v>1255822.6305035094</v>
          </cell>
          <cell r="L393">
            <v>146763.88830026242</v>
          </cell>
          <cell r="M393">
            <v>367566.17315896228</v>
          </cell>
          <cell r="N393">
            <v>257160.40799626679</v>
          </cell>
          <cell r="O393">
            <v>221687.85577785532</v>
          </cell>
          <cell r="P393">
            <v>6906.8309830570806</v>
          </cell>
        </row>
        <row r="394">
          <cell r="E394">
            <v>25981339.865207996</v>
          </cell>
          <cell r="F394">
            <v>0</v>
          </cell>
          <cell r="G394">
            <v>15234113.602421653</v>
          </cell>
          <cell r="H394">
            <v>3096956.1253741924</v>
          </cell>
          <cell r="I394">
            <v>3143135.663758094</v>
          </cell>
          <cell r="J394">
            <v>1807095.035166244</v>
          </cell>
          <cell r="K394">
            <v>1536912.4627473352</v>
          </cell>
          <cell r="L394">
            <v>159479.03766766313</v>
          </cell>
          <cell r="M394">
            <v>454632.92594539456</v>
          </cell>
          <cell r="N394">
            <v>281256.70101895934</v>
          </cell>
          <cell r="O394">
            <v>259479.64145861429</v>
          </cell>
          <cell r="P394">
            <v>8278.6696498461752</v>
          </cell>
        </row>
        <row r="396">
          <cell r="E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</sheetData>
      <sheetData sheetId="24"/>
      <sheetData sheetId="25"/>
      <sheetData sheetId="26"/>
      <sheetData sheetId="27"/>
      <sheetData sheetId="28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 &amp; 35</v>
          </cell>
        </row>
        <row r="12">
          <cell r="B12" t="str">
            <v>FUEL.ST</v>
          </cell>
          <cell r="C12" t="str">
            <v>Steam Prod O&amp;M - Fuel</v>
          </cell>
          <cell r="D12" t="str">
            <v>PP.T</v>
          </cell>
          <cell r="E12">
            <v>37464673.568808615</v>
          </cell>
          <cell r="F12">
            <v>19747528.710578356</v>
          </cell>
          <cell r="G12">
            <v>4961677.8629732504</v>
          </cell>
          <cell r="H12">
            <v>5494894.3931011008</v>
          </cell>
          <cell r="I12">
            <v>3475866.3600793141</v>
          </cell>
          <cell r="J12">
            <v>2620633.693616197</v>
          </cell>
          <cell r="K12">
            <v>0</v>
          </cell>
          <cell r="L12">
            <v>1027881.6892709864</v>
          </cell>
          <cell r="M12">
            <v>0</v>
          </cell>
          <cell r="N12">
            <v>123431.0332725896</v>
          </cell>
          <cell r="O12">
            <v>12759.825916828655</v>
          </cell>
          <cell r="Q12">
            <v>2421600.0833516861</v>
          </cell>
          <cell r="R12">
            <v>6966.5145990076908</v>
          </cell>
          <cell r="S12">
            <v>192067.09566550315</v>
          </cell>
          <cell r="T12">
            <v>2620633.693616197</v>
          </cell>
          <cell r="U12">
            <v>2428566.5979506937</v>
          </cell>
        </row>
        <row r="13">
          <cell r="B13" t="str">
            <v>FUEL.OT</v>
          </cell>
          <cell r="C13" t="str">
            <v>Other Prod O&amp;M - Fuel</v>
          </cell>
          <cell r="D13" t="str">
            <v>PP.T</v>
          </cell>
          <cell r="E13">
            <v>143207932.26523873</v>
          </cell>
          <cell r="F13">
            <v>75484516.068086833</v>
          </cell>
          <cell r="G13">
            <v>18965910.006331425</v>
          </cell>
          <cell r="H13">
            <v>21004119.05649193</v>
          </cell>
          <cell r="I13">
            <v>13286426.567764958</v>
          </cell>
          <cell r="J13">
            <v>10017317.561785584</v>
          </cell>
          <cell r="K13">
            <v>0</v>
          </cell>
          <cell r="L13">
            <v>3929056.2898792024</v>
          </cell>
          <cell r="M13">
            <v>0</v>
          </cell>
          <cell r="N13">
            <v>471812.54682133219</v>
          </cell>
          <cell r="O13">
            <v>48774.168077491799</v>
          </cell>
          <cell r="Q13">
            <v>9256515.7433761358</v>
          </cell>
          <cell r="R13">
            <v>26629.356558710198</v>
          </cell>
          <cell r="S13">
            <v>734172.46185073815</v>
          </cell>
          <cell r="T13">
            <v>10017317.561785584</v>
          </cell>
          <cell r="U13">
            <v>9283145.0999348462</v>
          </cell>
        </row>
        <row r="14">
          <cell r="C14" t="str">
            <v>Sub-total</v>
          </cell>
          <cell r="E14">
            <v>180672605.83404735</v>
          </cell>
          <cell r="F14">
            <v>95232044.778665185</v>
          </cell>
          <cell r="G14">
            <v>23927587.869304676</v>
          </cell>
          <cell r="H14">
            <v>26499013.44959303</v>
          </cell>
          <cell r="I14">
            <v>16762292.927844273</v>
          </cell>
          <cell r="J14">
            <v>12637951.255401781</v>
          </cell>
          <cell r="K14">
            <v>0</v>
          </cell>
          <cell r="L14">
            <v>4956937.9791501891</v>
          </cell>
          <cell r="M14">
            <v>0</v>
          </cell>
          <cell r="N14">
            <v>595243.58009392174</v>
          </cell>
          <cell r="O14">
            <v>61533.993994320452</v>
          </cell>
          <cell r="Q14">
            <v>11678115.826727822</v>
          </cell>
          <cell r="R14">
            <v>33595.871157717891</v>
          </cell>
          <cell r="S14">
            <v>926239.55751624133</v>
          </cell>
          <cell r="T14">
            <v>12637951.255401781</v>
          </cell>
          <cell r="U14">
            <v>11711711.697885539</v>
          </cell>
        </row>
        <row r="17">
          <cell r="B17">
            <v>555</v>
          </cell>
          <cell r="C17" t="str">
            <v>Purch Pwr - Other</v>
          </cell>
          <cell r="D17" t="str">
            <v>PC4</v>
          </cell>
          <cell r="E17">
            <v>446679558.91286945</v>
          </cell>
          <cell r="F17">
            <v>235443594.56008118</v>
          </cell>
          <cell r="G17">
            <v>59156529.823492564</v>
          </cell>
          <cell r="H17">
            <v>65513903.364866599</v>
          </cell>
          <cell r="I17">
            <v>41441665.031693541</v>
          </cell>
          <cell r="J17">
            <v>31244994.039164975</v>
          </cell>
          <cell r="K17">
            <v>0</v>
          </cell>
          <cell r="L17">
            <v>12255111.1711923</v>
          </cell>
          <cell r="M17">
            <v>0</v>
          </cell>
          <cell r="N17">
            <v>1471629.517793589</v>
          </cell>
          <cell r="O17">
            <v>152131.40458480365</v>
          </cell>
          <cell r="Q17">
            <v>28871978.695030086</v>
          </cell>
          <cell r="R17">
            <v>83059.569771230148</v>
          </cell>
          <cell r="S17">
            <v>2289955.7743636593</v>
          </cell>
          <cell r="T17">
            <v>31244994.039164975</v>
          </cell>
          <cell r="U17">
            <v>28955038.264801316</v>
          </cell>
        </row>
        <row r="18">
          <cell r="B18">
            <v>555.01</v>
          </cell>
          <cell r="C18" t="str">
            <v>Purch Pwr - Res Exchange</v>
          </cell>
          <cell r="D18" t="str">
            <v>BPAX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C19" t="str">
            <v>Sub-total</v>
          </cell>
          <cell r="E19">
            <v>446679558.91286945</v>
          </cell>
          <cell r="F19">
            <v>235443594.56008118</v>
          </cell>
          <cell r="G19">
            <v>59156529.823492564</v>
          </cell>
          <cell r="H19">
            <v>65513903.364866599</v>
          </cell>
          <cell r="I19">
            <v>41441665.031693541</v>
          </cell>
          <cell r="J19">
            <v>31244994.039164975</v>
          </cell>
          <cell r="K19">
            <v>0</v>
          </cell>
          <cell r="L19">
            <v>12255111.1711923</v>
          </cell>
          <cell r="M19">
            <v>0</v>
          </cell>
          <cell r="N19">
            <v>1471629.517793589</v>
          </cell>
          <cell r="O19">
            <v>152131.40458480365</v>
          </cell>
          <cell r="Q19">
            <v>28871978.695030086</v>
          </cell>
          <cell r="R19">
            <v>83059.569771230148</v>
          </cell>
          <cell r="S19">
            <v>2289955.7743636593</v>
          </cell>
          <cell r="T19">
            <v>31244994.039164975</v>
          </cell>
          <cell r="U19">
            <v>28955038.264801316</v>
          </cell>
        </row>
        <row r="22">
          <cell r="B22">
            <v>565</v>
          </cell>
          <cell r="C22" t="str">
            <v>Wheeling by Others - Wheeling</v>
          </cell>
          <cell r="D22" t="str">
            <v>PP.T</v>
          </cell>
          <cell r="E22">
            <v>112334321.32462588</v>
          </cell>
          <cell r="F22">
            <v>59211118.748096094</v>
          </cell>
          <cell r="G22">
            <v>14877127.231466349</v>
          </cell>
          <cell r="H22">
            <v>16475927.149500409</v>
          </cell>
          <cell r="I22">
            <v>10422060.34058938</v>
          </cell>
          <cell r="J22">
            <v>7857725.1413159613</v>
          </cell>
          <cell r="K22">
            <v>0</v>
          </cell>
          <cell r="L22">
            <v>3082007.1541314144</v>
          </cell>
          <cell r="M22">
            <v>0</v>
          </cell>
          <cell r="N22">
            <v>370096.41436239518</v>
          </cell>
          <cell r="O22">
            <v>38259.145163903813</v>
          </cell>
          <cell r="Q22">
            <v>7260941.4675228335</v>
          </cell>
          <cell r="R22">
            <v>20888.442763029081</v>
          </cell>
          <cell r="S22">
            <v>575895.23103009921</v>
          </cell>
          <cell r="T22">
            <v>7857725.1413159613</v>
          </cell>
          <cell r="U22">
            <v>7281829.9102858622</v>
          </cell>
        </row>
        <row r="23">
          <cell r="C23" t="str">
            <v>Sub-total</v>
          </cell>
          <cell r="E23">
            <v>112334321.32462588</v>
          </cell>
          <cell r="F23">
            <v>59211118.748096094</v>
          </cell>
          <cell r="G23">
            <v>14877127.231466349</v>
          </cell>
          <cell r="H23">
            <v>16475927.149500409</v>
          </cell>
          <cell r="I23">
            <v>10422060.34058938</v>
          </cell>
          <cell r="J23">
            <v>7857725.1413159613</v>
          </cell>
          <cell r="K23">
            <v>0</v>
          </cell>
          <cell r="L23">
            <v>3082007.1541314144</v>
          </cell>
          <cell r="M23">
            <v>0</v>
          </cell>
          <cell r="N23">
            <v>370096.41436239518</v>
          </cell>
          <cell r="O23">
            <v>38259.145163903813</v>
          </cell>
          <cell r="Q23">
            <v>7260941.4675228335</v>
          </cell>
          <cell r="R23">
            <v>20888.442763029081</v>
          </cell>
          <cell r="S23">
            <v>575895.23103009921</v>
          </cell>
          <cell r="T23">
            <v>7857725.1413159613</v>
          </cell>
          <cell r="U23">
            <v>7281829.9102858622</v>
          </cell>
        </row>
        <row r="26">
          <cell r="B26">
            <v>500</v>
          </cell>
          <cell r="C26" t="str">
            <v xml:space="preserve">Steam Prod O&amp;M </v>
          </cell>
          <cell r="D26" t="str">
            <v>PP.T</v>
          </cell>
          <cell r="E26">
            <v>46113929.731610216</v>
          </cell>
          <cell r="F26">
            <v>24306528.379596502</v>
          </cell>
          <cell r="G26">
            <v>6107152.2191114174</v>
          </cell>
          <cell r="H26">
            <v>6763469.4176821848</v>
          </cell>
          <cell r="I26">
            <v>4278319.8628644133</v>
          </cell>
          <cell r="J26">
            <v>3225644.493545508</v>
          </cell>
          <cell r="K26">
            <v>0</v>
          </cell>
          <cell r="L26">
            <v>1265182.8903405657</v>
          </cell>
          <cell r="M26">
            <v>0</v>
          </cell>
          <cell r="N26">
            <v>151926.85409572202</v>
          </cell>
          <cell r="O26">
            <v>15705.614373912373</v>
          </cell>
          <cell r="Q26">
            <v>2980661.1253837813</v>
          </cell>
          <cell r="R26">
            <v>8574.8342128980494</v>
          </cell>
          <cell r="S26">
            <v>236408.5339488285</v>
          </cell>
          <cell r="T26">
            <v>3225644.493545508</v>
          </cell>
          <cell r="U26">
            <v>2989235.9595966795</v>
          </cell>
        </row>
        <row r="27">
          <cell r="B27">
            <v>535</v>
          </cell>
          <cell r="C27" t="str">
            <v>Hydro Prod O&amp;M - O&amp;M</v>
          </cell>
          <cell r="D27" t="str">
            <v>PP.T</v>
          </cell>
          <cell r="E27">
            <v>13175059.809510775</v>
          </cell>
          <cell r="F27">
            <v>6944538.6031205356</v>
          </cell>
          <cell r="G27">
            <v>1744854.4554949123</v>
          </cell>
          <cell r="H27">
            <v>1932368.6924187078</v>
          </cell>
          <cell r="I27">
            <v>1222344.7536464888</v>
          </cell>
          <cell r="J27">
            <v>921588.32209759729</v>
          </cell>
          <cell r="K27">
            <v>0</v>
          </cell>
          <cell r="L27">
            <v>361471.25927505764</v>
          </cell>
          <cell r="M27">
            <v>0</v>
          </cell>
          <cell r="N27">
            <v>43406.523821149538</v>
          </cell>
          <cell r="O27">
            <v>4487.1996363295475</v>
          </cell>
          <cell r="Q27">
            <v>851594.92646526545</v>
          </cell>
          <cell r="R27">
            <v>2449.8877946229245</v>
          </cell>
          <cell r="S27">
            <v>67543.507837708952</v>
          </cell>
          <cell r="T27">
            <v>921588.32209759729</v>
          </cell>
          <cell r="U27">
            <v>854044.81425988837</v>
          </cell>
        </row>
        <row r="28">
          <cell r="B28">
            <v>545</v>
          </cell>
          <cell r="C28" t="str">
            <v>Other Prod O&amp;M - O&amp;M</v>
          </cell>
          <cell r="D28" t="str">
            <v>PP.T</v>
          </cell>
          <cell r="E28">
            <v>49792154.204511046</v>
          </cell>
          <cell r="F28">
            <v>26245310.609986316</v>
          </cell>
          <cell r="G28">
            <v>6594282.1792515954</v>
          </cell>
          <cell r="H28">
            <v>7302949.7629623637</v>
          </cell>
          <cell r="I28">
            <v>4619575.1172761498</v>
          </cell>
          <cell r="J28">
            <v>3482934.310008578</v>
          </cell>
          <cell r="K28">
            <v>0</v>
          </cell>
          <cell r="L28">
            <v>1366098.7458538748</v>
          </cell>
          <cell r="M28">
            <v>0</v>
          </cell>
          <cell r="N28">
            <v>164045.12456362922</v>
          </cell>
          <cell r="O28">
            <v>16958.354608550588</v>
          </cell>
          <cell r="Q28">
            <v>3218410.1257535215</v>
          </cell>
          <cell r="R28">
            <v>9258.7959840270196</v>
          </cell>
          <cell r="S28">
            <v>255265.38827102951</v>
          </cell>
          <cell r="T28">
            <v>3482934.310008578</v>
          </cell>
          <cell r="U28">
            <v>3227668.9217375484</v>
          </cell>
        </row>
        <row r="29">
          <cell r="B29">
            <v>556</v>
          </cell>
          <cell r="C29" t="str">
            <v>System Control &amp; Load Dispatch</v>
          </cell>
          <cell r="D29" t="str">
            <v>PP.T</v>
          </cell>
          <cell r="E29">
            <v>94648.422495439925</v>
          </cell>
          <cell r="F29">
            <v>49888.929025548881</v>
          </cell>
          <cell r="G29">
            <v>12534.874534498647</v>
          </cell>
          <cell r="H29">
            <v>13881.959631407401</v>
          </cell>
          <cell r="I29">
            <v>8781.2127118163935</v>
          </cell>
          <cell r="J29">
            <v>6620.6060646335636</v>
          </cell>
          <cell r="K29">
            <v>0</v>
          </cell>
          <cell r="L29">
            <v>2596.7764065197644</v>
          </cell>
          <cell r="M29">
            <v>0</v>
          </cell>
          <cell r="N29">
            <v>311.82848997139342</v>
          </cell>
          <cell r="O29">
            <v>32.235631043899893</v>
          </cell>
          <cell r="Q29">
            <v>6117.7799236154287</v>
          </cell>
          <cell r="R29">
            <v>17.599769443513619</v>
          </cell>
          <cell r="S29">
            <v>485.22637157462123</v>
          </cell>
          <cell r="T29">
            <v>6620.6060646335636</v>
          </cell>
          <cell r="U29">
            <v>6135.3796930589424</v>
          </cell>
        </row>
        <row r="30">
          <cell r="C30" t="str">
            <v>Sub-total</v>
          </cell>
          <cell r="E30">
            <v>109175792.16812748</v>
          </cell>
          <cell r="F30">
            <v>57546266.521728903</v>
          </cell>
          <cell r="G30">
            <v>14458823.728392424</v>
          </cell>
          <cell r="H30">
            <v>16012669.832694665</v>
          </cell>
          <cell r="I30">
            <v>10129020.946498869</v>
          </cell>
          <cell r="J30">
            <v>7636787.7317163171</v>
          </cell>
          <cell r="K30">
            <v>0</v>
          </cell>
          <cell r="L30">
            <v>2995349.6718760175</v>
          </cell>
          <cell r="M30">
            <v>0</v>
          </cell>
          <cell r="N30">
            <v>359690.33097047219</v>
          </cell>
          <cell r="O30">
            <v>37183.404249836407</v>
          </cell>
          <cell r="Q30">
            <v>7056783.9575261837</v>
          </cell>
          <cell r="R30">
            <v>20301.117760991507</v>
          </cell>
          <cell r="S30">
            <v>559702.65642914153</v>
          </cell>
          <cell r="T30">
            <v>7636787.7317163171</v>
          </cell>
          <cell r="U30">
            <v>7077085.0752871763</v>
          </cell>
        </row>
        <row r="33">
          <cell r="B33">
            <v>565.01</v>
          </cell>
          <cell r="C33" t="str">
            <v>Transmission O&amp;M - Washington</v>
          </cell>
          <cell r="D33" t="str">
            <v>PC3</v>
          </cell>
          <cell r="E33">
            <v>19056918.888669107</v>
          </cell>
          <cell r="F33">
            <v>9083422.2126747202</v>
          </cell>
          <cell r="G33">
            <v>2281610.0564736943</v>
          </cell>
          <cell r="H33">
            <v>2526538.6359313834</v>
          </cell>
          <cell r="I33">
            <v>1597363.2552811385</v>
          </cell>
          <cell r="J33">
            <v>1204140.3119443734</v>
          </cell>
          <cell r="K33">
            <v>269358.43960718601</v>
          </cell>
          <cell r="L33">
            <v>472144.17082663265</v>
          </cell>
          <cell r="M33">
            <v>1559780.5134749392</v>
          </cell>
          <cell r="N33">
            <v>56692.291979815163</v>
          </cell>
          <cell r="O33">
            <v>5869.0004752306832</v>
          </cell>
          <cell r="Q33">
            <v>1112906.111234067</v>
          </cell>
          <cell r="R33">
            <v>3193.4470453750273</v>
          </cell>
          <cell r="S33">
            <v>88040.753664931268</v>
          </cell>
          <cell r="T33">
            <v>1204140.3119443734</v>
          </cell>
          <cell r="U33">
            <v>1116099.5582794421</v>
          </cell>
        </row>
        <row r="34">
          <cell r="B34">
            <v>565.02</v>
          </cell>
          <cell r="C34" t="str">
            <v>Transmission O&amp;M - Washington GIF</v>
          </cell>
          <cell r="D34" t="str">
            <v>PC4</v>
          </cell>
          <cell r="E34">
            <v>2801718.1714950614</v>
          </cell>
          <cell r="F34">
            <v>1476778.1154941272</v>
          </cell>
          <cell r="G34">
            <v>371048.82294691785</v>
          </cell>
          <cell r="H34">
            <v>410924.31896737474</v>
          </cell>
          <cell r="I34">
            <v>259935.48094945526</v>
          </cell>
          <cell r="J34">
            <v>195978.67379657534</v>
          </cell>
          <cell r="K34">
            <v>0</v>
          </cell>
          <cell r="L34">
            <v>76868.007449427852</v>
          </cell>
          <cell r="M34">
            <v>0</v>
          </cell>
          <cell r="N34">
            <v>9230.5346851904524</v>
          </cell>
          <cell r="O34">
            <v>954.21720599364392</v>
          </cell>
          <cell r="Q34">
            <v>181094.35666534031</v>
          </cell>
          <cell r="R34">
            <v>520.97639415375704</v>
          </cell>
          <cell r="S34">
            <v>14363.340737081266</v>
          </cell>
          <cell r="T34">
            <v>195978.67379657534</v>
          </cell>
          <cell r="U34">
            <v>181615.33305949406</v>
          </cell>
        </row>
        <row r="35">
          <cell r="B35">
            <v>565.03</v>
          </cell>
          <cell r="C35" t="str">
            <v>Transmission O&amp;M - Washington LIF</v>
          </cell>
          <cell r="D35" t="str">
            <v>DIR_449</v>
          </cell>
          <cell r="E35">
            <v>6423.5119633552431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6423.5119633552431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>
            <v>565.04</v>
          </cell>
          <cell r="C36" t="str">
            <v>Transmission O&amp;M - Non-Washington</v>
          </cell>
          <cell r="D36" t="str">
            <v>PC4</v>
          </cell>
          <cell r="E36">
            <v>2943194.9422494383</v>
          </cell>
          <cell r="F36">
            <v>1551350.1409842402</v>
          </cell>
          <cell r="G36">
            <v>389785.46455378225</v>
          </cell>
          <cell r="H36">
            <v>431674.53084215533</v>
          </cell>
          <cell r="I36">
            <v>273061.29525275144</v>
          </cell>
          <cell r="J36">
            <v>205874.89754511509</v>
          </cell>
          <cell r="K36">
            <v>0</v>
          </cell>
          <cell r="L36">
            <v>80749.567550266001</v>
          </cell>
          <cell r="M36">
            <v>0</v>
          </cell>
          <cell r="N36">
            <v>9696.64375100707</v>
          </cell>
          <cell r="O36">
            <v>1002.4017701213791</v>
          </cell>
          <cell r="Q36">
            <v>190238.97550799209</v>
          </cell>
          <cell r="R36">
            <v>547.28384314488869</v>
          </cell>
          <cell r="S36">
            <v>15088.638193978111</v>
          </cell>
          <cell r="T36">
            <v>205874.89754511509</v>
          </cell>
          <cell r="U36">
            <v>190786.25935113698</v>
          </cell>
        </row>
        <row r="37">
          <cell r="C37" t="str">
            <v>Sub-total</v>
          </cell>
          <cell r="E37">
            <v>24808255.514376964</v>
          </cell>
          <cell r="F37">
            <v>12111550.469153088</v>
          </cell>
          <cell r="G37">
            <v>3042444.3439743943</v>
          </cell>
          <cell r="H37">
            <v>3369137.4857409131</v>
          </cell>
          <cell r="I37">
            <v>2130360.0314833452</v>
          </cell>
          <cell r="J37">
            <v>1605993.8832860638</v>
          </cell>
          <cell r="K37">
            <v>269358.43960718601</v>
          </cell>
          <cell r="L37">
            <v>629761.74582632654</v>
          </cell>
          <cell r="M37">
            <v>1566204.0254382945</v>
          </cell>
          <cell r="N37">
            <v>75619.470416012686</v>
          </cell>
          <cell r="O37">
            <v>7825.6194513457058</v>
          </cell>
          <cell r="Q37">
            <v>1484239.4434073993</v>
          </cell>
          <cell r="R37">
            <v>4261.707282673673</v>
          </cell>
          <cell r="S37">
            <v>117492.73259599064</v>
          </cell>
          <cell r="T37">
            <v>1605993.8832860638</v>
          </cell>
          <cell r="U37">
            <v>1488501.1506900731</v>
          </cell>
        </row>
        <row r="40">
          <cell r="B40">
            <v>581</v>
          </cell>
          <cell r="C40" t="str">
            <v>Dist O&amp;M - Load Dispatch</v>
          </cell>
          <cell r="D40" t="str">
            <v>DES3.T</v>
          </cell>
          <cell r="E40">
            <v>1756789.5206272467</v>
          </cell>
          <cell r="F40">
            <v>1120688.5476335108</v>
          </cell>
          <cell r="G40">
            <v>249354.72365896701</v>
          </cell>
          <cell r="H40">
            <v>158547.8789230343</v>
          </cell>
          <cell r="I40">
            <v>59779.44128397145</v>
          </cell>
          <cell r="J40">
            <v>117234.11332899742</v>
          </cell>
          <cell r="K40">
            <v>17671.096012953381</v>
          </cell>
          <cell r="L40">
            <v>9411.9701341393175</v>
          </cell>
          <cell r="M40">
            <v>5426.8134540384781</v>
          </cell>
          <cell r="N40">
            <v>18208.167277884768</v>
          </cell>
          <cell r="O40">
            <v>466.76891974937331</v>
          </cell>
          <cell r="Q40">
            <v>91028.186966372072</v>
          </cell>
          <cell r="R40">
            <v>725.19551391580183</v>
          </cell>
          <cell r="S40">
            <v>25480.730848709551</v>
          </cell>
          <cell r="T40">
            <v>117234.11332899742</v>
          </cell>
          <cell r="U40">
            <v>91753.382480287866</v>
          </cell>
        </row>
        <row r="41">
          <cell r="B41">
            <v>582</v>
          </cell>
          <cell r="C41" t="str">
            <v>Dist O&amp;M - Station</v>
          </cell>
          <cell r="D41" t="str">
            <v>D362.T</v>
          </cell>
          <cell r="E41">
            <v>1809514.8395264985</v>
          </cell>
          <cell r="F41">
            <v>938393.43115670129</v>
          </cell>
          <cell r="G41">
            <v>226879.08664162952</v>
          </cell>
          <cell r="H41">
            <v>249292.38908507355</v>
          </cell>
          <cell r="I41">
            <v>132646.40464143996</v>
          </cell>
          <cell r="J41">
            <v>134603.56971770572</v>
          </cell>
          <cell r="K41">
            <v>58221.809320955981</v>
          </cell>
          <cell r="L41">
            <v>47286.879057156613</v>
          </cell>
          <cell r="M41">
            <v>20372.782163879376</v>
          </cell>
          <cell r="N41">
            <v>1356.1973556667917</v>
          </cell>
          <cell r="O41">
            <v>462.29038628956772</v>
          </cell>
          <cell r="Q41">
            <v>120607.64718486567</v>
          </cell>
          <cell r="R41">
            <v>434.22819154588501</v>
          </cell>
          <cell r="S41">
            <v>13561.694341294169</v>
          </cell>
          <cell r="T41">
            <v>134603.56971770572</v>
          </cell>
          <cell r="U41">
            <v>121041.87537641154</v>
          </cell>
        </row>
        <row r="42">
          <cell r="B42">
            <v>583</v>
          </cell>
          <cell r="C42" t="str">
            <v>Dist O&amp;M - OVHD Lines</v>
          </cell>
          <cell r="D42" t="str">
            <v>D364.T</v>
          </cell>
          <cell r="E42">
            <v>2676079.5362708503</v>
          </cell>
          <cell r="F42">
            <v>1844232.13549301</v>
          </cell>
          <cell r="G42">
            <v>336972.99991922121</v>
          </cell>
          <cell r="H42">
            <v>261972.7481745024</v>
          </cell>
          <cell r="I42">
            <v>103632.31344823039</v>
          </cell>
          <cell r="J42">
            <v>125574.69134623735</v>
          </cell>
          <cell r="K42">
            <v>227.51566421619049</v>
          </cell>
          <cell r="L42">
            <v>0</v>
          </cell>
          <cell r="M42">
            <v>0</v>
          </cell>
          <cell r="N42">
            <v>1620.6827379346159</v>
          </cell>
          <cell r="O42">
            <v>1846.4494874976469</v>
          </cell>
          <cell r="Q42">
            <v>97004.446728915675</v>
          </cell>
          <cell r="R42">
            <v>2429.6802572021438</v>
          </cell>
          <cell r="S42">
            <v>26140.564360119526</v>
          </cell>
          <cell r="T42">
            <v>125574.69134623735</v>
          </cell>
          <cell r="U42">
            <v>99434.12698611783</v>
          </cell>
        </row>
        <row r="43">
          <cell r="B43">
            <v>584</v>
          </cell>
          <cell r="C43" t="str">
            <v>Dist O&amp;M - UNGD Lines</v>
          </cell>
          <cell r="D43" t="str">
            <v>D366.T</v>
          </cell>
          <cell r="E43">
            <v>4739504.3435808057</v>
          </cell>
          <cell r="F43">
            <v>3136767.6051570675</v>
          </cell>
          <cell r="G43">
            <v>558933.61255447543</v>
          </cell>
          <cell r="H43">
            <v>521585.08799741167</v>
          </cell>
          <cell r="I43">
            <v>226457.78652223671</v>
          </cell>
          <cell r="J43">
            <v>213741.72327267204</v>
          </cell>
          <cell r="K43">
            <v>63166.979152309745</v>
          </cell>
          <cell r="L43">
            <v>15334.243327640608</v>
          </cell>
          <cell r="M43">
            <v>92.150065211651153</v>
          </cell>
          <cell r="N43">
            <v>2149.3890988904327</v>
          </cell>
          <cell r="O43">
            <v>1275.7664328898049</v>
          </cell>
          <cell r="Q43">
            <v>161527.74636715307</v>
          </cell>
          <cell r="R43">
            <v>1918.2719914828592</v>
          </cell>
          <cell r="S43">
            <v>50295.70491403612</v>
          </cell>
          <cell r="T43">
            <v>213741.72327267204</v>
          </cell>
          <cell r="U43">
            <v>163446.01835863592</v>
          </cell>
        </row>
        <row r="44">
          <cell r="B44">
            <v>585</v>
          </cell>
          <cell r="C44" t="str">
            <v>Dist O&amp;M - Street Lighting</v>
          </cell>
          <cell r="D44" t="str">
            <v>DIR373.00</v>
          </cell>
          <cell r="E44">
            <v>145300.63335813151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145300.63335813151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586</v>
          </cell>
          <cell r="C45" t="str">
            <v>Dist O&amp;M - Meter</v>
          </cell>
          <cell r="D45" t="str">
            <v>D370.T</v>
          </cell>
          <cell r="E45">
            <v>1730550.5930792508</v>
          </cell>
          <cell r="F45">
            <v>1123518.3804611764</v>
          </cell>
          <cell r="G45">
            <v>315355.25486030173</v>
          </cell>
          <cell r="H45">
            <v>93198.861507729729</v>
          </cell>
          <cell r="I45">
            <v>10474.752615772622</v>
          </cell>
          <cell r="J45">
            <v>166419.12869394882</v>
          </cell>
          <cell r="K45">
            <v>8200.857536918249</v>
          </cell>
          <cell r="L45">
            <v>5092.712994621379</v>
          </cell>
          <cell r="M45">
            <v>8199.2240260751933</v>
          </cell>
          <cell r="N45">
            <v>0</v>
          </cell>
          <cell r="O45">
            <v>91.420382706517884</v>
          </cell>
          <cell r="Q45">
            <v>125464.50330648165</v>
          </cell>
          <cell r="R45">
            <v>406.79545126035157</v>
          </cell>
          <cell r="S45">
            <v>40547.829936206821</v>
          </cell>
          <cell r="T45">
            <v>166419.12869394882</v>
          </cell>
          <cell r="U45">
            <v>125871.298757742</v>
          </cell>
        </row>
        <row r="46">
          <cell r="B46">
            <v>587</v>
          </cell>
          <cell r="C46" t="str">
            <v>Dist O&amp;M - Cust Installations - Meters</v>
          </cell>
          <cell r="D46" t="str">
            <v>D370.T</v>
          </cell>
          <cell r="E46">
            <v>3412779.0851301313</v>
          </cell>
          <cell r="F46">
            <v>2215664.7982042483</v>
          </cell>
          <cell r="G46">
            <v>621904.85645271954</v>
          </cell>
          <cell r="H46">
            <v>183795.33460825766</v>
          </cell>
          <cell r="I46">
            <v>20657.019096686912</v>
          </cell>
          <cell r="J46">
            <v>328191.34213331772</v>
          </cell>
          <cell r="K46">
            <v>16172.722828245394</v>
          </cell>
          <cell r="L46">
            <v>10043.222350228249</v>
          </cell>
          <cell r="M46">
            <v>16169.501419022914</v>
          </cell>
          <cell r="N46">
            <v>0</v>
          </cell>
          <cell r="O46">
            <v>180.28803740446821</v>
          </cell>
          <cell r="Q46">
            <v>247425.66586782946</v>
          </cell>
          <cell r="R46">
            <v>802.23196798721051</v>
          </cell>
          <cell r="S46">
            <v>79963.444297501046</v>
          </cell>
          <cell r="T46">
            <v>328191.34213331772</v>
          </cell>
          <cell r="U46">
            <v>248227.89783581666</v>
          </cell>
        </row>
        <row r="47">
          <cell r="B47">
            <v>589</v>
          </cell>
          <cell r="C47" t="str">
            <v>Dist O&amp;M - Rents</v>
          </cell>
          <cell r="D47" t="str">
            <v>DES3.T</v>
          </cell>
          <cell r="E47">
            <v>1318379.920159139</v>
          </cell>
          <cell r="F47">
            <v>841018.94996778155</v>
          </cell>
          <cell r="G47">
            <v>187127.85840812491</v>
          </cell>
          <cell r="H47">
            <v>118982.00524404297</v>
          </cell>
          <cell r="I47">
            <v>44861.38726452618</v>
          </cell>
          <cell r="J47">
            <v>87978.155126646627</v>
          </cell>
          <cell r="K47">
            <v>13261.246083915557</v>
          </cell>
          <cell r="L47">
            <v>7063.1981169585006</v>
          </cell>
          <cell r="M47">
            <v>4072.5435826252542</v>
          </cell>
          <cell r="N47">
            <v>13664.290366151025</v>
          </cell>
          <cell r="O47">
            <v>350.28599836605963</v>
          </cell>
          <cell r="Q47">
            <v>68311.959091211058</v>
          </cell>
          <cell r="R47">
            <v>544.22182766363471</v>
          </cell>
          <cell r="S47">
            <v>19121.974207771924</v>
          </cell>
          <cell r="T47">
            <v>87978.155126646627</v>
          </cell>
          <cell r="U47">
            <v>68856.180918874699</v>
          </cell>
        </row>
        <row r="48">
          <cell r="B48">
            <v>580</v>
          </cell>
          <cell r="C48" t="str">
            <v>Dist O&amp;M - Supr &amp; Eng</v>
          </cell>
          <cell r="D48" t="str">
            <v>DES1.T</v>
          </cell>
          <cell r="E48">
            <v>2736810.1071949545</v>
          </cell>
          <cell r="F48">
            <v>1745861.8167792466</v>
          </cell>
          <cell r="G48">
            <v>388456.62498203403</v>
          </cell>
          <cell r="H48">
            <v>246993.41179810569</v>
          </cell>
          <cell r="I48">
            <v>93127.251265721716</v>
          </cell>
          <cell r="J48">
            <v>182632.86665797222</v>
          </cell>
          <cell r="K48">
            <v>27528.872187372734</v>
          </cell>
          <cell r="L48">
            <v>14662.413845986852</v>
          </cell>
          <cell r="M48">
            <v>8454.1476007730489</v>
          </cell>
          <cell r="N48">
            <v>28365.547297788573</v>
          </cell>
          <cell r="O48">
            <v>727.15477995249546</v>
          </cell>
          <cell r="Q48">
            <v>141808.03061726512</v>
          </cell>
          <cell r="R48">
            <v>1129.7439954380977</v>
          </cell>
          <cell r="S48">
            <v>39695.092045269012</v>
          </cell>
          <cell r="T48">
            <v>182632.86665797222</v>
          </cell>
          <cell r="U48">
            <v>142937.77461270322</v>
          </cell>
        </row>
        <row r="49">
          <cell r="B49">
            <v>588</v>
          </cell>
          <cell r="C49" t="str">
            <v>Dist O&amp;M - Miscellaneous</v>
          </cell>
          <cell r="D49" t="str">
            <v>DES1.T</v>
          </cell>
          <cell r="E49">
            <v>12333410.01394878</v>
          </cell>
          <cell r="F49">
            <v>7867710.4989594091</v>
          </cell>
          <cell r="G49">
            <v>1750576.2697758414</v>
          </cell>
          <cell r="H49">
            <v>1113073.5780467987</v>
          </cell>
          <cell r="I49">
            <v>419677.11618450203</v>
          </cell>
          <cell r="J49">
            <v>823033.36303601018</v>
          </cell>
          <cell r="K49">
            <v>124058.61371816146</v>
          </cell>
          <cell r="L49">
            <v>66076.035484282009</v>
          </cell>
          <cell r="M49">
            <v>38098.539757894818</v>
          </cell>
          <cell r="N49">
            <v>127829.08254173679</v>
          </cell>
          <cell r="O49">
            <v>3276.9164441404114</v>
          </cell>
          <cell r="Q49">
            <v>639056.60837606143</v>
          </cell>
          <cell r="R49">
            <v>5091.1811052962439</v>
          </cell>
          <cell r="S49">
            <v>178885.57355465248</v>
          </cell>
          <cell r="T49">
            <v>823033.36303601018</v>
          </cell>
          <cell r="U49">
            <v>644147.78948135767</v>
          </cell>
        </row>
        <row r="50">
          <cell r="C50" t="str">
            <v>Sub-total</v>
          </cell>
          <cell r="E50">
            <v>32659118.59287579</v>
          </cell>
          <cell r="F50">
            <v>20833856.163812153</v>
          </cell>
          <cell r="G50">
            <v>4635561.2872533146</v>
          </cell>
          <cell r="H50">
            <v>2947441.2953849565</v>
          </cell>
          <cell r="I50">
            <v>1111313.472323088</v>
          </cell>
          <cell r="J50">
            <v>2179408.9533135081</v>
          </cell>
          <cell r="K50">
            <v>328509.71250504872</v>
          </cell>
          <cell r="L50">
            <v>174970.67531101353</v>
          </cell>
          <cell r="M50">
            <v>100885.70206952073</v>
          </cell>
          <cell r="N50">
            <v>338493.99003418454</v>
          </cell>
          <cell r="O50">
            <v>8677.3408689963453</v>
          </cell>
          <cell r="Q50">
            <v>1692234.7945061554</v>
          </cell>
          <cell r="R50">
            <v>13481.550301792229</v>
          </cell>
          <cell r="S50">
            <v>473692.60850556067</v>
          </cell>
          <cell r="T50">
            <v>2179408.9533135081</v>
          </cell>
          <cell r="U50">
            <v>1705716.3448079473</v>
          </cell>
        </row>
        <row r="53">
          <cell r="B53">
            <v>901</v>
          </cell>
          <cell r="C53" t="str">
            <v>CAE - Suprv</v>
          </cell>
          <cell r="D53" t="str">
            <v>CAES1.T</v>
          </cell>
          <cell r="E53">
            <v>134621.92638556895</v>
          </cell>
          <cell r="F53">
            <v>117096.12757406002</v>
          </cell>
          <cell r="G53">
            <v>12266.034859929381</v>
          </cell>
          <cell r="H53">
            <v>1234.1147826003657</v>
          </cell>
          <cell r="I53">
            <v>1309.5115746087858</v>
          </cell>
          <cell r="J53">
            <v>1455.1315629762987</v>
          </cell>
          <cell r="K53">
            <v>160.74239463472423</v>
          </cell>
          <cell r="L53">
            <v>256.40347828505998</v>
          </cell>
          <cell r="M53">
            <v>457.8237563005523</v>
          </cell>
          <cell r="N53">
            <v>385.78311716064832</v>
          </cell>
          <cell r="O53">
            <v>0.25328501306495393</v>
          </cell>
          <cell r="Q53">
            <v>1415.3972782132566</v>
          </cell>
          <cell r="R53">
            <v>0.11948284628148363</v>
          </cell>
          <cell r="S53">
            <v>39.614801916760626</v>
          </cell>
          <cell r="T53">
            <v>1455.1315629762987</v>
          </cell>
          <cell r="U53">
            <v>1415.5167610595381</v>
          </cell>
        </row>
        <row r="54">
          <cell r="B54">
            <v>902</v>
          </cell>
          <cell r="C54" t="str">
            <v>CAE - Meter Reading</v>
          </cell>
          <cell r="D54" t="str">
            <v>CUST_4</v>
          </cell>
          <cell r="E54">
            <v>11371141.862653149</v>
          </cell>
          <cell r="F54">
            <v>9996632.4211208429</v>
          </cell>
          <cell r="G54">
            <v>1272599.4674878372</v>
          </cell>
          <cell r="H54">
            <v>84726.18167537573</v>
          </cell>
          <cell r="I54">
            <v>8562.8039852760412</v>
          </cell>
          <cell r="J54">
            <v>6700.9032319657363</v>
          </cell>
          <cell r="K54">
            <v>960.04257592562647</v>
          </cell>
          <cell r="L54">
            <v>349.10639124568235</v>
          </cell>
          <cell r="M54">
            <v>533.35698662534799</v>
          </cell>
          <cell r="N54">
            <v>0</v>
          </cell>
          <cell r="O54">
            <v>77.579198054596077</v>
          </cell>
          <cell r="Q54">
            <v>5139.6218711169904</v>
          </cell>
          <cell r="R54">
            <v>19.394799513649019</v>
          </cell>
          <cell r="S54">
            <v>1541.886561335097</v>
          </cell>
          <cell r="T54">
            <v>6700.9032319657363</v>
          </cell>
          <cell r="U54">
            <v>5159.0166706306391</v>
          </cell>
        </row>
        <row r="55">
          <cell r="B55">
            <v>903</v>
          </cell>
          <cell r="C55" t="str">
            <v>CAE - Records &amp; Collections</v>
          </cell>
          <cell r="D55" t="str">
            <v>CUST_3</v>
          </cell>
          <cell r="E55">
            <v>23622828.61329595</v>
          </cell>
          <cell r="F55">
            <v>20177622.519180335</v>
          </cell>
          <cell r="G55">
            <v>2381005.4371652394</v>
          </cell>
          <cell r="H55">
            <v>216910.05295143303</v>
          </cell>
          <cell r="I55">
            <v>224156.19862806523</v>
          </cell>
          <cell r="J55">
            <v>181617.4301552223</v>
          </cell>
          <cell r="K55">
            <v>61073.219929349732</v>
          </cell>
          <cell r="L55">
            <v>98601.418215949743</v>
          </cell>
          <cell r="M55">
            <v>176148.726917133</v>
          </cell>
          <cell r="N55">
            <v>105673.44229617827</v>
          </cell>
          <cell r="O55">
            <v>20.167857038212635</v>
          </cell>
          <cell r="Q55">
            <v>167844.56570614738</v>
          </cell>
          <cell r="R55">
            <v>26.715691655154234</v>
          </cell>
          <cell r="S55">
            <v>13746.148757419774</v>
          </cell>
          <cell r="T55">
            <v>181617.4301552223</v>
          </cell>
          <cell r="U55">
            <v>167871.28139780252</v>
          </cell>
        </row>
        <row r="56">
          <cell r="B56">
            <v>904</v>
          </cell>
          <cell r="C56" t="str">
            <v xml:space="preserve">CAE - Uncollect Accts </v>
          </cell>
          <cell r="D56" t="str">
            <v>DIR904.00</v>
          </cell>
          <cell r="E56">
            <v>16958952.817367498</v>
          </cell>
          <cell r="F56">
            <v>15015160.314208854</v>
          </cell>
          <cell r="G56">
            <v>1080069.5070909716</v>
          </cell>
          <cell r="H56">
            <v>174629.9454600178</v>
          </cell>
          <cell r="I56">
            <v>272644.09992099757</v>
          </cell>
          <cell r="J56">
            <v>373242.03424914565</v>
          </cell>
          <cell r="K56">
            <v>0</v>
          </cell>
          <cell r="L56">
            <v>0</v>
          </cell>
          <cell r="M56">
            <v>0</v>
          </cell>
          <cell r="N56">
            <v>43206.916437510416</v>
          </cell>
          <cell r="O56">
            <v>0</v>
          </cell>
          <cell r="Q56">
            <v>373242.03424914565</v>
          </cell>
          <cell r="R56">
            <v>0</v>
          </cell>
          <cell r="S56">
            <v>0</v>
          </cell>
          <cell r="T56">
            <v>373242.03424914565</v>
          </cell>
          <cell r="U56">
            <v>373242.03424914565</v>
          </cell>
        </row>
        <row r="57">
          <cell r="B57">
            <v>905</v>
          </cell>
          <cell r="C57" t="str">
            <v>CAE - Miscellaneous</v>
          </cell>
          <cell r="D57" t="str">
            <v>CUST_1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C58" t="str">
            <v>Sub-total</v>
          </cell>
          <cell r="E58">
            <v>52087545.219702169</v>
          </cell>
          <cell r="F58">
            <v>45306511.382084087</v>
          </cell>
          <cell r="G58">
            <v>4745940.4466039781</v>
          </cell>
          <cell r="H58">
            <v>477500.29486942687</v>
          </cell>
          <cell r="I58">
            <v>506672.61410894763</v>
          </cell>
          <cell r="J58">
            <v>563015.49919930997</v>
          </cell>
          <cell r="K58">
            <v>62194.004899910084</v>
          </cell>
          <cell r="L58">
            <v>99206.928085480482</v>
          </cell>
          <cell r="M58">
            <v>177139.9076600589</v>
          </cell>
          <cell r="N58">
            <v>149266.14185084932</v>
          </cell>
          <cell r="O58">
            <v>98.000340105873661</v>
          </cell>
          <cell r="Q58">
            <v>547641.61910462333</v>
          </cell>
          <cell r="R58">
            <v>46.229974015084736</v>
          </cell>
          <cell r="S58">
            <v>15327.650120671631</v>
          </cell>
          <cell r="T58">
            <v>563015.49919930997</v>
          </cell>
          <cell r="U58">
            <v>547687.84907863836</v>
          </cell>
        </row>
        <row r="61">
          <cell r="B61">
            <v>908.01</v>
          </cell>
          <cell r="C61" t="str">
            <v>Cust Svc Exp - Cust Assistance</v>
          </cell>
          <cell r="D61" t="str">
            <v>RESID</v>
          </cell>
          <cell r="E61">
            <v>181452.77413573861</v>
          </cell>
          <cell r="F61">
            <v>181452.77413573861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>
            <v>908.02</v>
          </cell>
          <cell r="C62" t="str">
            <v>Cust Svc Exp - Weatherization</v>
          </cell>
          <cell r="D62" t="str">
            <v>PC4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>
            <v>909</v>
          </cell>
          <cell r="C63" t="str">
            <v>Cust Svc Exp - Info &amp; Instruct</v>
          </cell>
          <cell r="D63" t="str">
            <v>CUST_1</v>
          </cell>
          <cell r="E63">
            <v>3077574.695869219</v>
          </cell>
          <cell r="F63">
            <v>2704935.780114776</v>
          </cell>
          <cell r="G63">
            <v>325473.87122381834</v>
          </cell>
          <cell r="H63">
            <v>21852.075565973559</v>
          </cell>
          <cell r="I63">
            <v>2253.7294985974686</v>
          </cell>
          <cell r="J63">
            <v>1723.7551034403446</v>
          </cell>
          <cell r="K63">
            <v>248.92736742228576</v>
          </cell>
          <cell r="L63">
            <v>66.915958984485414</v>
          </cell>
          <cell r="M63">
            <v>42.826213750070671</v>
          </cell>
          <cell r="N63">
            <v>20955.401715581454</v>
          </cell>
          <cell r="O63">
            <v>21.413106875035336</v>
          </cell>
          <cell r="Q63">
            <v>1303.5228810177759</v>
          </cell>
          <cell r="R63">
            <v>5.3532767187588339</v>
          </cell>
          <cell r="S63">
            <v>414.87894570380962</v>
          </cell>
          <cell r="T63">
            <v>1723.7551034403446</v>
          </cell>
          <cell r="U63">
            <v>1308.8761577365349</v>
          </cell>
        </row>
        <row r="64">
          <cell r="B64">
            <v>910</v>
          </cell>
          <cell r="C64" t="str">
            <v>Cust Svc Exp - Misc</v>
          </cell>
          <cell r="D64" t="str">
            <v>CUST_1</v>
          </cell>
          <cell r="E64">
            <v>892.81</v>
          </cell>
          <cell r="F64">
            <v>784.70677481385746</v>
          </cell>
          <cell r="G64">
            <v>94.420560240948134</v>
          </cell>
          <cell r="H64">
            <v>6.3393267472088404</v>
          </cell>
          <cell r="I64">
            <v>0.65381101434956435</v>
          </cell>
          <cell r="J64">
            <v>0.50006448128398984</v>
          </cell>
          <cell r="K64">
            <v>7.2214280682315307E-2</v>
          </cell>
          <cell r="L64">
            <v>1.9412441043633145E-2</v>
          </cell>
          <cell r="M64">
            <v>1.2423962267925213E-2</v>
          </cell>
          <cell r="N64">
            <v>6.0792000372241555</v>
          </cell>
          <cell r="O64">
            <v>6.2119811339626067E-3</v>
          </cell>
          <cell r="Q64">
            <v>0.37815435152997368</v>
          </cell>
          <cell r="R64">
            <v>1.5529952834906517E-3</v>
          </cell>
          <cell r="S64">
            <v>0.12035713447052551</v>
          </cell>
          <cell r="T64">
            <v>0.50006448128398984</v>
          </cell>
          <cell r="U64">
            <v>0.3797073468134643</v>
          </cell>
        </row>
        <row r="65">
          <cell r="B65">
            <v>911</v>
          </cell>
          <cell r="C65" t="str">
            <v>Cust Svc Exp - Demonstration</v>
          </cell>
          <cell r="D65" t="str">
            <v>DIR373.00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>
            <v>912</v>
          </cell>
          <cell r="C66" t="str">
            <v>Cust Svc Exp - Demonstration &amp; Selling</v>
          </cell>
          <cell r="D66" t="str">
            <v>CUST_1</v>
          </cell>
          <cell r="E66">
            <v>823619.80694727926</v>
          </cell>
          <cell r="F66">
            <v>723894.26908570854</v>
          </cell>
          <cell r="G66">
            <v>87103.239880269772</v>
          </cell>
          <cell r="H66">
            <v>5848.0472572124745</v>
          </cell>
          <cell r="I66">
            <v>603.14255151554426</v>
          </cell>
          <cell r="J66">
            <v>461.31093013777968</v>
          </cell>
          <cell r="K66">
            <v>66.617882768343961</v>
          </cell>
          <cell r="L66">
            <v>17.908033002242998</v>
          </cell>
          <cell r="M66">
            <v>11.461141121435521</v>
          </cell>
          <cell r="N66">
            <v>5608.0796149824182</v>
          </cell>
          <cell r="O66">
            <v>5.7305705607177604</v>
          </cell>
          <cell r="Q66">
            <v>348.84848288369363</v>
          </cell>
          <cell r="R66">
            <v>1.4326426401794401</v>
          </cell>
          <cell r="S66">
            <v>111.02980461390661</v>
          </cell>
          <cell r="T66">
            <v>461.31093013777968</v>
          </cell>
          <cell r="U66">
            <v>350.28112552387307</v>
          </cell>
        </row>
        <row r="67">
          <cell r="B67">
            <v>913</v>
          </cell>
          <cell r="C67" t="str">
            <v>Cust Svc Exp - Advertising</v>
          </cell>
          <cell r="D67" t="str">
            <v>CUST_1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>
            <v>916</v>
          </cell>
          <cell r="C68" t="str">
            <v>Cust Svc Exp - Misc Selling</v>
          </cell>
          <cell r="D68" t="str">
            <v>CUST_1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C69" t="str">
            <v>Sub-total</v>
          </cell>
          <cell r="E69">
            <v>4083540.0869522369</v>
          </cell>
          <cell r="F69">
            <v>3611067.5301110372</v>
          </cell>
          <cell r="G69">
            <v>412671.531664329</v>
          </cell>
          <cell r="H69">
            <v>27706.462149933242</v>
          </cell>
          <cell r="I69">
            <v>2857.5258611273625</v>
          </cell>
          <cell r="J69">
            <v>2185.5660980594084</v>
          </cell>
          <cell r="K69">
            <v>315.61746447131202</v>
          </cell>
          <cell r="L69">
            <v>84.843404427772043</v>
          </cell>
          <cell r="M69">
            <v>54.299778833774113</v>
          </cell>
          <cell r="N69">
            <v>26569.560530601098</v>
          </cell>
          <cell r="O69">
            <v>27.149889416887056</v>
          </cell>
          <cell r="Q69">
            <v>1652.7495182529995</v>
          </cell>
          <cell r="R69">
            <v>6.7874723542217641</v>
          </cell>
          <cell r="S69">
            <v>526.02910745218674</v>
          </cell>
          <cell r="T69">
            <v>2185.5660980594084</v>
          </cell>
          <cell r="U69">
            <v>1659.5369906072215</v>
          </cell>
        </row>
        <row r="72">
          <cell r="B72">
            <v>920</v>
          </cell>
          <cell r="C72" t="str">
            <v>A&amp;G Exp - Salaries</v>
          </cell>
          <cell r="D72" t="str">
            <v>ADJPTDCE.T</v>
          </cell>
          <cell r="E72">
            <v>49509441.614050545</v>
          </cell>
          <cell r="F72">
            <v>31220292.851923116</v>
          </cell>
          <cell r="G72">
            <v>6039085.9974123407</v>
          </cell>
          <cell r="H72">
            <v>5026920.5149264634</v>
          </cell>
          <cell r="I72">
            <v>2871945.0419867761</v>
          </cell>
          <cell r="J72">
            <v>2588172.9591381992</v>
          </cell>
          <cell r="K72">
            <v>158581.76534709267</v>
          </cell>
          <cell r="L72">
            <v>714897.76784717385</v>
          </cell>
          <cell r="M72">
            <v>334763.93190071417</v>
          </cell>
          <cell r="N72">
            <v>539954.56722775486</v>
          </cell>
          <cell r="O72">
            <v>14826.216340909808</v>
          </cell>
          <cell r="Q72">
            <v>2273395.8594292947</v>
          </cell>
          <cell r="R72">
            <v>13733.327528843549</v>
          </cell>
          <cell r="S72">
            <v>301043.77218006097</v>
          </cell>
          <cell r="T72">
            <v>2588172.9591381992</v>
          </cell>
          <cell r="U72">
            <v>2287129.1869581384</v>
          </cell>
        </row>
        <row r="73">
          <cell r="B73">
            <v>921</v>
          </cell>
          <cell r="C73" t="str">
            <v>A&amp;G Exp - Office Supplies</v>
          </cell>
          <cell r="D73" t="str">
            <v>ADJPTDCE.T</v>
          </cell>
          <cell r="E73">
            <v>8619180.191495249</v>
          </cell>
          <cell r="F73">
            <v>5435192.1764677921</v>
          </cell>
          <cell r="G73">
            <v>1051354.4226453297</v>
          </cell>
          <cell r="H73">
            <v>875144.86760398059</v>
          </cell>
          <cell r="I73">
            <v>499981.64006621309</v>
          </cell>
          <cell r="J73">
            <v>450579.2910263146</v>
          </cell>
          <cell r="K73">
            <v>27607.760581652466</v>
          </cell>
          <cell r="L73">
            <v>124457.7292470176</v>
          </cell>
          <cell r="M73">
            <v>58279.603982583394</v>
          </cell>
          <cell r="N73">
            <v>94001.579465119255</v>
          </cell>
          <cell r="O73">
            <v>2581.120409245877</v>
          </cell>
          <cell r="Q73">
            <v>395779.22756170575</v>
          </cell>
          <cell r="R73">
            <v>2390.8575968736409</v>
          </cell>
          <cell r="S73">
            <v>52409.205867735182</v>
          </cell>
          <cell r="T73">
            <v>450579.2910263146</v>
          </cell>
          <cell r="U73">
            <v>398170.0851585794</v>
          </cell>
        </row>
        <row r="74">
          <cell r="B74">
            <v>922</v>
          </cell>
          <cell r="C74" t="str">
            <v>A&amp;G Exp - Transf (credit)</v>
          </cell>
          <cell r="D74" t="str">
            <v>ADJPTDCE.T</v>
          </cell>
          <cell r="E74">
            <v>-21557751.289999999</v>
          </cell>
          <cell r="F74">
            <v>-13594160.761282306</v>
          </cell>
          <cell r="G74">
            <v>-2629581.5445874422</v>
          </cell>
          <cell r="H74">
            <v>-2188857.2902956912</v>
          </cell>
          <cell r="I74">
            <v>-1250522.6258930175</v>
          </cell>
          <cell r="J74">
            <v>-1126960.5782176752</v>
          </cell>
          <cell r="K74">
            <v>-69050.794051200995</v>
          </cell>
          <cell r="L74">
            <v>-311285.84315626364</v>
          </cell>
          <cell r="M74">
            <v>-145765.2792983634</v>
          </cell>
          <cell r="N74">
            <v>-235110.83722043212</v>
          </cell>
          <cell r="O74">
            <v>-6455.7359976033522</v>
          </cell>
          <cell r="Q74">
            <v>-989898.10677614133</v>
          </cell>
          <cell r="R74">
            <v>-5979.8626201209108</v>
          </cell>
          <cell r="S74">
            <v>-131082.60882141304</v>
          </cell>
          <cell r="T74">
            <v>-1126960.5782176752</v>
          </cell>
          <cell r="U74">
            <v>-995877.9693962622</v>
          </cell>
        </row>
        <row r="75">
          <cell r="B75">
            <v>923</v>
          </cell>
          <cell r="C75" t="str">
            <v>A&amp;G Exp - Outside Svcs</v>
          </cell>
          <cell r="D75" t="str">
            <v>ADJPTDCE.T</v>
          </cell>
          <cell r="E75">
            <v>11082001.521692986</v>
          </cell>
          <cell r="F75">
            <v>6988229.3480467014</v>
          </cell>
          <cell r="G75">
            <v>1351765.603310002</v>
          </cell>
          <cell r="H75">
            <v>1125206.4046716089</v>
          </cell>
          <cell r="I75">
            <v>642845.04708458995</v>
          </cell>
          <cell r="J75">
            <v>579326.60390648211</v>
          </cell>
          <cell r="K75">
            <v>35496.327722478258</v>
          </cell>
          <cell r="L75">
            <v>160019.94554689003</v>
          </cell>
          <cell r="M75">
            <v>74932.261035212388</v>
          </cell>
          <cell r="N75">
            <v>120861.33756687108</v>
          </cell>
          <cell r="O75">
            <v>3318.6428021495431</v>
          </cell>
          <cell r="Q75">
            <v>508868.11792391737</v>
          </cell>
          <cell r="R75">
            <v>3074.0148062861772</v>
          </cell>
          <cell r="S75">
            <v>67384.471176278501</v>
          </cell>
          <cell r="T75">
            <v>579326.60390648211</v>
          </cell>
          <cell r="U75">
            <v>511942.13273020362</v>
          </cell>
        </row>
        <row r="76">
          <cell r="B76">
            <v>924</v>
          </cell>
          <cell r="C76" t="str">
            <v>A&amp;G Exp - Prop Insurance - Other</v>
          </cell>
          <cell r="D76" t="str">
            <v>PTDGP.T</v>
          </cell>
          <cell r="E76">
            <v>4733023.9572393717</v>
          </cell>
          <cell r="F76">
            <v>2744825.9592610616</v>
          </cell>
          <cell r="G76">
            <v>590728.80790788063</v>
          </cell>
          <cell r="H76">
            <v>578530.39580988861</v>
          </cell>
          <cell r="I76">
            <v>327716.89059505687</v>
          </cell>
          <cell r="J76">
            <v>275185.34766374464</v>
          </cell>
          <cell r="K76">
            <v>32037.015207818749</v>
          </cell>
          <cell r="L76">
            <v>82573.463116655505</v>
          </cell>
          <cell r="M76">
            <v>51691.081867574016</v>
          </cell>
          <cell r="N76">
            <v>48218.163283488087</v>
          </cell>
          <cell r="O76">
            <v>1516.832526205081</v>
          </cell>
          <cell r="Q76">
            <v>242961.67214867973</v>
          </cell>
          <cell r="R76">
            <v>1290.7160753658461</v>
          </cell>
          <cell r="S76">
            <v>30932.959439699069</v>
          </cell>
          <cell r="T76">
            <v>275185.34766374464</v>
          </cell>
          <cell r="U76">
            <v>244252.38822404557</v>
          </cell>
        </row>
        <row r="77">
          <cell r="B77">
            <v>925</v>
          </cell>
          <cell r="C77" t="str">
            <v>A&amp;G Exp - Injuries &amp; Damages - Other</v>
          </cell>
          <cell r="D77" t="str">
            <v>SW.T</v>
          </cell>
          <cell r="E77">
            <v>5028619.8614668231</v>
          </cell>
          <cell r="F77">
            <v>3069153.5181260738</v>
          </cell>
          <cell r="G77">
            <v>607393.01849078364</v>
          </cell>
          <cell r="H77">
            <v>548856.55606868293</v>
          </cell>
          <cell r="I77">
            <v>312340.55295882007</v>
          </cell>
          <cell r="J77">
            <v>264037.75157892704</v>
          </cell>
          <cell r="K77">
            <v>30469.741238017556</v>
          </cell>
          <cell r="L77">
            <v>78179.455507512612</v>
          </cell>
          <cell r="M77">
            <v>46817.87931535735</v>
          </cell>
          <cell r="N77">
            <v>69941.248982826131</v>
          </cell>
          <cell r="O77">
            <v>1430.139199822502</v>
          </cell>
          <cell r="Q77">
            <v>233415.56517435881</v>
          </cell>
          <cell r="R77">
            <v>1222.6107319829996</v>
          </cell>
          <cell r="S77">
            <v>29399.575672585222</v>
          </cell>
          <cell r="T77">
            <v>264037.75157892704</v>
          </cell>
          <cell r="U77">
            <v>234638.17590634181</v>
          </cell>
        </row>
        <row r="78">
          <cell r="B78">
            <v>926</v>
          </cell>
          <cell r="C78" t="str">
            <v>A&amp;G Exp - Pensions &amp; Benefits</v>
          </cell>
          <cell r="D78" t="str">
            <v>SW.T</v>
          </cell>
          <cell r="E78">
            <v>35454127.155340493</v>
          </cell>
          <cell r="F78">
            <v>21638970.948017113</v>
          </cell>
          <cell r="G78">
            <v>4282405.4917837428</v>
          </cell>
          <cell r="H78">
            <v>3869695.9931318401</v>
          </cell>
          <cell r="I78">
            <v>2202147.3059093403</v>
          </cell>
          <cell r="J78">
            <v>1861589.9145653178</v>
          </cell>
          <cell r="K78">
            <v>214825.95821587607</v>
          </cell>
          <cell r="L78">
            <v>551201.80742596858</v>
          </cell>
          <cell r="M78">
            <v>330087.99474173901</v>
          </cell>
          <cell r="N78">
            <v>493118.5898226017</v>
          </cell>
          <cell r="O78">
            <v>10083.1517269539</v>
          </cell>
          <cell r="Q78">
            <v>1645689.1464676051</v>
          </cell>
          <cell r="R78">
            <v>8619.9787511011436</v>
          </cell>
          <cell r="S78">
            <v>207280.78934661156</v>
          </cell>
          <cell r="T78">
            <v>1861589.9145653178</v>
          </cell>
          <cell r="U78">
            <v>1654309.1252187062</v>
          </cell>
        </row>
        <row r="79">
          <cell r="B79">
            <v>928</v>
          </cell>
          <cell r="C79" t="str">
            <v xml:space="preserve">A&amp;G Exp - Reg Comm Exp </v>
          </cell>
          <cell r="D79" t="str">
            <v>PTDE.T</v>
          </cell>
          <cell r="E79">
            <v>7659023.8861585967</v>
          </cell>
          <cell r="F79">
            <v>4110717.3352914727</v>
          </cell>
          <cell r="G79">
            <v>1009517.4153417379</v>
          </cell>
          <cell r="H79">
            <v>1085722.3352739869</v>
          </cell>
          <cell r="I79">
            <v>671579.82005542796</v>
          </cell>
          <cell r="J79">
            <v>523696.30553544941</v>
          </cell>
          <cell r="K79">
            <v>6552.4685282178107</v>
          </cell>
          <cell r="L79">
            <v>193033.61837833369</v>
          </cell>
          <cell r="M79">
            <v>13470.975433954372</v>
          </cell>
          <cell r="N79">
            <v>42063.856141213008</v>
          </cell>
          <cell r="O79">
            <v>2669.7561788048511</v>
          </cell>
          <cell r="Q79">
            <v>478450.20459706447</v>
          </cell>
          <cell r="R79">
            <v>1708.4655055571241</v>
          </cell>
          <cell r="S79">
            <v>43537.635432827781</v>
          </cell>
          <cell r="T79">
            <v>523696.30553544941</v>
          </cell>
          <cell r="U79">
            <v>480158.67010262166</v>
          </cell>
        </row>
        <row r="80">
          <cell r="B80">
            <v>930</v>
          </cell>
          <cell r="C80" t="str">
            <v>A&amp;G Exp - Miscellaneous</v>
          </cell>
          <cell r="D80" t="str">
            <v>ADJPTDCE.T</v>
          </cell>
          <cell r="E80">
            <v>5458093.0235263202</v>
          </cell>
          <cell r="F80">
            <v>3441833.6594442739</v>
          </cell>
          <cell r="G80">
            <v>665769.84260709886</v>
          </cell>
          <cell r="H80">
            <v>554185.1997893441</v>
          </cell>
          <cell r="I80">
            <v>316613.20925038343</v>
          </cell>
          <cell r="J80">
            <v>285329.18795720465</v>
          </cell>
          <cell r="K80">
            <v>17482.60531489845</v>
          </cell>
          <cell r="L80">
            <v>78812.816141998963</v>
          </cell>
          <cell r="M80">
            <v>36905.54006807835</v>
          </cell>
          <cell r="N80">
            <v>59526.469302182617</v>
          </cell>
          <cell r="O80">
            <v>1634.4936508564099</v>
          </cell>
          <cell r="Q80">
            <v>250627.06577856475</v>
          </cell>
          <cell r="R80">
            <v>1514.0097874525466</v>
          </cell>
          <cell r="S80">
            <v>33188.112391187351</v>
          </cell>
          <cell r="T80">
            <v>285329.18795720465</v>
          </cell>
          <cell r="U80">
            <v>252141.0755660173</v>
          </cell>
        </row>
        <row r="81">
          <cell r="B81">
            <v>931</v>
          </cell>
          <cell r="C81" t="str">
            <v>A&amp;G Exp - Rents</v>
          </cell>
          <cell r="D81" t="str">
            <v>ADJPTDCE.T</v>
          </cell>
          <cell r="E81">
            <v>5083694.1010779496</v>
          </cell>
          <cell r="F81">
            <v>3205740.4291185783</v>
          </cell>
          <cell r="G81">
            <v>620101.23443272279</v>
          </cell>
          <cell r="H81">
            <v>516170.76127691387</v>
          </cell>
          <cell r="I81">
            <v>294895.06632659747</v>
          </cell>
          <cell r="J81">
            <v>265756.97838624578</v>
          </cell>
          <cell r="K81">
            <v>16283.382699366826</v>
          </cell>
          <cell r="L81">
            <v>73406.636124271448</v>
          </cell>
          <cell r="M81">
            <v>34373.997572502369</v>
          </cell>
          <cell r="N81">
            <v>55443.23989076919</v>
          </cell>
          <cell r="O81">
            <v>1522.375249980571</v>
          </cell>
          <cell r="Q81">
            <v>233435.25483664213</v>
          </cell>
          <cell r="R81">
            <v>1410.15599995658</v>
          </cell>
          <cell r="S81">
            <v>30911.56754964705</v>
          </cell>
          <cell r="T81">
            <v>265756.97838624578</v>
          </cell>
          <cell r="U81">
            <v>234845.41083659872</v>
          </cell>
        </row>
        <row r="82">
          <cell r="C82" t="str">
            <v>Sub-total</v>
          </cell>
          <cell r="E82">
            <v>111069454.02204834</v>
          </cell>
          <cell r="F82">
            <v>68260795.464413866</v>
          </cell>
          <cell r="G82">
            <v>13588540.289344199</v>
          </cell>
          <cell r="H82">
            <v>11991575.738257019</v>
          </cell>
          <cell r="I82">
            <v>6889541.9483401878</v>
          </cell>
          <cell r="J82">
            <v>5966713.7615402108</v>
          </cell>
          <cell r="K82">
            <v>470286.23080421792</v>
          </cell>
          <cell r="L82">
            <v>1745297.3961795587</v>
          </cell>
          <cell r="M82">
            <v>835557.98661935201</v>
          </cell>
          <cell r="N82">
            <v>1288018.2144623939</v>
          </cell>
          <cell r="O82">
            <v>33126.99208732519</v>
          </cell>
          <cell r="Q82">
            <v>5272724.0071416916</v>
          </cell>
          <cell r="R82">
            <v>28984.274163298694</v>
          </cell>
          <cell r="S82">
            <v>665005.4802352197</v>
          </cell>
          <cell r="T82">
            <v>5966713.7615402108</v>
          </cell>
          <cell r="U82">
            <v>5301708.2813049899</v>
          </cell>
        </row>
        <row r="84">
          <cell r="C84" t="str">
            <v>TOTAL OPERATING EXPENSES</v>
          </cell>
          <cell r="E84">
            <v>1073570191.6756256</v>
          </cell>
          <cell r="F84">
            <v>597556805.61814559</v>
          </cell>
          <cell r="G84">
            <v>138845226.55149624</v>
          </cell>
          <cell r="H84">
            <v>143314875.07305697</v>
          </cell>
          <cell r="I84">
            <v>89395784.838742748</v>
          </cell>
          <cell r="J84">
            <v>69694775.83103618</v>
          </cell>
          <cell r="K84">
            <v>1130664.0052808342</v>
          </cell>
          <cell r="L84">
            <v>25938727.565156728</v>
          </cell>
          <cell r="M84">
            <v>2679841.9215660598</v>
          </cell>
          <cell r="N84">
            <v>4674627.2205144204</v>
          </cell>
          <cell r="O84">
            <v>338863.05063005432</v>
          </cell>
          <cell r="Q84">
            <v>63866312.56048505</v>
          </cell>
          <cell r="R84">
            <v>204625.55064710253</v>
          </cell>
          <cell r="S84">
            <v>5623837.7199040363</v>
          </cell>
          <cell r="T84">
            <v>69694775.83103618</v>
          </cell>
          <cell r="U84">
            <v>64070938.111132145</v>
          </cell>
        </row>
        <row r="87">
          <cell r="B87">
            <v>591</v>
          </cell>
          <cell r="C87" t="str">
            <v>Dist O&amp;M - Structure</v>
          </cell>
          <cell r="D87" t="str">
            <v>D361.T</v>
          </cell>
          <cell r="E87">
            <v>-4.9500000000000401</v>
          </cell>
          <cell r="F87">
            <v>-2.3170248352909941</v>
          </cell>
          <cell r="G87">
            <v>-0.63784048762427237</v>
          </cell>
          <cell r="H87">
            <v>-0.79218455723725789</v>
          </cell>
          <cell r="I87">
            <v>-0.46072244973031051</v>
          </cell>
          <cell r="J87">
            <v>-0.33965101424853572</v>
          </cell>
          <cell r="K87">
            <v>-0.21934799521229181</v>
          </cell>
          <cell r="L87">
            <v>-8.1998327530696677E-2</v>
          </cell>
          <cell r="M87">
            <v>-9.7191625756441219E-2</v>
          </cell>
          <cell r="N87">
            <v>-3.5207135494880826E-3</v>
          </cell>
          <cell r="O87">
            <v>-5.1799381975186644E-4</v>
          </cell>
          <cell r="Q87">
            <v>-0.30246432014979047</v>
          </cell>
          <cell r="R87">
            <v>-6.5776992984363989E-7</v>
          </cell>
          <cell r="S87">
            <v>-3.7186036328815418E-2</v>
          </cell>
          <cell r="T87">
            <v>-0.33965101424853572</v>
          </cell>
          <cell r="U87">
            <v>-0.30246497791972032</v>
          </cell>
        </row>
        <row r="88">
          <cell r="B88">
            <v>592</v>
          </cell>
          <cell r="C88" t="str">
            <v>Dist O&amp;M - Station Eqpt</v>
          </cell>
          <cell r="D88" t="str">
            <v>D362.T</v>
          </cell>
          <cell r="E88">
            <v>1517580.5299129421</v>
          </cell>
          <cell r="F88">
            <v>786999.68047471566</v>
          </cell>
          <cell r="G88">
            <v>190276.02151185693</v>
          </cell>
          <cell r="H88">
            <v>209073.32046527221</v>
          </cell>
          <cell r="I88">
            <v>111246.17308995278</v>
          </cell>
          <cell r="J88">
            <v>112887.58301303675</v>
          </cell>
          <cell r="K88">
            <v>48828.714919468206</v>
          </cell>
          <cell r="L88">
            <v>39657.94886560148</v>
          </cell>
          <cell r="M88">
            <v>17085.981765228982</v>
          </cell>
          <cell r="N88">
            <v>1137.3980786020525</v>
          </cell>
          <cell r="O88">
            <v>387.70772920688563</v>
          </cell>
          <cell r="Q88">
            <v>101149.6635055262</v>
          </cell>
          <cell r="R88">
            <v>364.17289023270962</v>
          </cell>
          <cell r="S88">
            <v>11373.746617277831</v>
          </cell>
          <cell r="T88">
            <v>112887.58301303675</v>
          </cell>
          <cell r="U88">
            <v>101513.83639575892</v>
          </cell>
        </row>
        <row r="89">
          <cell r="B89">
            <v>593</v>
          </cell>
          <cell r="C89" t="str">
            <v>Dist O&amp;M - OVHD Lines</v>
          </cell>
          <cell r="D89" t="str">
            <v>D364.T</v>
          </cell>
          <cell r="E89">
            <v>35807045.891251087</v>
          </cell>
          <cell r="F89">
            <v>24676585.211566947</v>
          </cell>
          <cell r="G89">
            <v>4508837.4649111638</v>
          </cell>
          <cell r="H89">
            <v>3505303.220252329</v>
          </cell>
          <cell r="I89">
            <v>1386643.0175794782</v>
          </cell>
          <cell r="J89">
            <v>1680241.067154634</v>
          </cell>
          <cell r="K89">
            <v>3044.2532515009179</v>
          </cell>
          <cell r="L89">
            <v>0</v>
          </cell>
          <cell r="M89">
            <v>0</v>
          </cell>
          <cell r="N89">
            <v>21685.402240791154</v>
          </cell>
          <cell r="O89">
            <v>24706.254294234699</v>
          </cell>
          <cell r="Q89">
            <v>1297959.4322962426</v>
          </cell>
          <cell r="R89">
            <v>32510.12209896385</v>
          </cell>
          <cell r="S89">
            <v>349771.51275942748</v>
          </cell>
          <cell r="T89">
            <v>1680241.067154634</v>
          </cell>
          <cell r="U89">
            <v>1330469.5543952065</v>
          </cell>
        </row>
        <row r="90">
          <cell r="B90">
            <v>594</v>
          </cell>
          <cell r="C90" t="str">
            <v>Dist O&amp;M - UNGD Lines</v>
          </cell>
          <cell r="D90" t="str">
            <v>D366.T</v>
          </cell>
          <cell r="E90">
            <v>12335802.999784056</v>
          </cell>
          <cell r="F90">
            <v>8164260.3167417655</v>
          </cell>
          <cell r="G90">
            <v>1454771.3082630881</v>
          </cell>
          <cell r="H90">
            <v>1357561.9783692267</v>
          </cell>
          <cell r="I90">
            <v>589415.77848515729</v>
          </cell>
          <cell r="J90">
            <v>556318.88906213583</v>
          </cell>
          <cell r="K90">
            <v>164408.62892545512</v>
          </cell>
          <cell r="L90">
            <v>39911.389699795633</v>
          </cell>
          <cell r="M90">
            <v>239.844711274037</v>
          </cell>
          <cell r="N90">
            <v>5594.3488119610984</v>
          </cell>
          <cell r="O90">
            <v>3320.5167141962643</v>
          </cell>
          <cell r="Q90">
            <v>420418.32093329163</v>
          </cell>
          <cell r="R90">
            <v>4992.805928954529</v>
          </cell>
          <cell r="S90">
            <v>130907.76219988969</v>
          </cell>
          <cell r="T90">
            <v>556318.88906213583</v>
          </cell>
          <cell r="U90">
            <v>425411.12686224614</v>
          </cell>
        </row>
        <row r="91">
          <cell r="B91">
            <v>595</v>
          </cell>
          <cell r="C91" t="str">
            <v>Dist O&amp;M - Lines Transformers</v>
          </cell>
          <cell r="D91" t="str">
            <v>D368.T</v>
          </cell>
          <cell r="E91">
            <v>174095.19128056592</v>
          </cell>
          <cell r="F91">
            <v>133811.12333256874</v>
          </cell>
          <cell r="G91">
            <v>21101.428452788619</v>
          </cell>
          <cell r="H91">
            <v>7612.5851484937684</v>
          </cell>
          <cell r="I91">
            <v>1816.8313499204371</v>
          </cell>
          <cell r="J91">
            <v>924.04711255704001</v>
          </cell>
          <cell r="K91">
            <v>1696.3875406277702</v>
          </cell>
          <cell r="L91">
            <v>0</v>
          </cell>
          <cell r="M91">
            <v>0</v>
          </cell>
          <cell r="N91">
            <v>7112.2259756132007</v>
          </cell>
          <cell r="O91">
            <v>20.562367996360308</v>
          </cell>
          <cell r="Q91">
            <v>873.95922458193297</v>
          </cell>
          <cell r="R91">
            <v>0</v>
          </cell>
          <cell r="S91">
            <v>50.087887975107023</v>
          </cell>
          <cell r="T91">
            <v>924.04711255704001</v>
          </cell>
          <cell r="U91">
            <v>873.95922458193297</v>
          </cell>
        </row>
        <row r="92">
          <cell r="B92">
            <v>596</v>
          </cell>
          <cell r="C92" t="str">
            <v>Dist O&amp;M - Street Lighting</v>
          </cell>
          <cell r="D92" t="str">
            <v>DIR373.00</v>
          </cell>
          <cell r="E92">
            <v>2000850.553615283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2000850.553615283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597</v>
          </cell>
          <cell r="C93" t="str">
            <v>Dist O&amp;M - Meters</v>
          </cell>
          <cell r="D93" t="str">
            <v>D370.T</v>
          </cell>
          <cell r="E93">
            <v>532950.46671577066</v>
          </cell>
          <cell r="F93">
            <v>346005.28157058597</v>
          </cell>
          <cell r="G93">
            <v>97118.645898711315</v>
          </cell>
          <cell r="H93">
            <v>28702.065652725109</v>
          </cell>
          <cell r="I93">
            <v>3225.865986024141</v>
          </cell>
          <cell r="J93">
            <v>51251.406727182701</v>
          </cell>
          <cell r="K93">
            <v>2525.5839784453915</v>
          </cell>
          <cell r="L93">
            <v>1568.3816342540404</v>
          </cell>
          <cell r="M93">
            <v>2525.0809129067861</v>
          </cell>
          <cell r="N93">
            <v>0</v>
          </cell>
          <cell r="O93">
            <v>28.15435493514163</v>
          </cell>
          <cell r="Q93">
            <v>38638.781125996007</v>
          </cell>
          <cell r="R93">
            <v>125.27910277462107</v>
          </cell>
          <cell r="S93">
            <v>12487.346498412075</v>
          </cell>
          <cell r="T93">
            <v>51251.406727182701</v>
          </cell>
          <cell r="U93">
            <v>38764.060228770628</v>
          </cell>
        </row>
        <row r="94">
          <cell r="B94">
            <v>590</v>
          </cell>
          <cell r="C94" t="str">
            <v>Dist O&amp;M - Supervision &amp; Maintenance</v>
          </cell>
          <cell r="D94" t="str">
            <v>DES2.T</v>
          </cell>
          <cell r="E94">
            <v>541367.62414587464</v>
          </cell>
          <cell r="F94">
            <v>352594.51206271123</v>
          </cell>
          <cell r="G94">
            <v>64839.088246136685</v>
          </cell>
          <cell r="H94">
            <v>52807.545042700462</v>
          </cell>
          <cell r="I94">
            <v>21630.043142707862</v>
          </cell>
          <cell r="J94">
            <v>24827.237784791076</v>
          </cell>
          <cell r="K94">
            <v>2279.4959386373976</v>
          </cell>
          <cell r="L94">
            <v>838.77599757531732</v>
          </cell>
          <cell r="M94">
            <v>205.21158238560821</v>
          </cell>
          <cell r="N94">
            <v>21051.470576024298</v>
          </cell>
          <cell r="O94">
            <v>294.24377220472314</v>
          </cell>
          <cell r="Q94">
            <v>19218.183362981243</v>
          </cell>
          <cell r="R94">
            <v>392.75356244274974</v>
          </cell>
          <cell r="S94">
            <v>5216.3008593670829</v>
          </cell>
          <cell r="T94">
            <v>24827.237784791076</v>
          </cell>
          <cell r="U94">
            <v>19610.936925423994</v>
          </cell>
        </row>
        <row r="95">
          <cell r="C95" t="str">
            <v>Sub-total</v>
          </cell>
          <cell r="E95">
            <v>52909688.306705572</v>
          </cell>
          <cell r="F95">
            <v>34460253.808724456</v>
          </cell>
          <cell r="G95">
            <v>6336943.3194432585</v>
          </cell>
          <cell r="H95">
            <v>5161059.9227461899</v>
          </cell>
          <cell r="I95">
            <v>2113977.2489107908</v>
          </cell>
          <cell r="J95">
            <v>2426449.8912033234</v>
          </cell>
          <cell r="K95">
            <v>222782.84520613958</v>
          </cell>
          <cell r="L95">
            <v>81976.414198898943</v>
          </cell>
          <cell r="M95">
            <v>20056.021780169656</v>
          </cell>
          <cell r="N95">
            <v>2057431.3957775612</v>
          </cell>
          <cell r="O95">
            <v>28757.438714780252</v>
          </cell>
          <cell r="Q95">
            <v>1878258.0379842995</v>
          </cell>
          <cell r="R95">
            <v>38385.133582710681</v>
          </cell>
          <cell r="S95">
            <v>509806.71963631292</v>
          </cell>
          <cell r="T95">
            <v>2426449.8912033234</v>
          </cell>
          <cell r="U95">
            <v>1916643.1715670102</v>
          </cell>
        </row>
        <row r="98">
          <cell r="B98">
            <v>935</v>
          </cell>
          <cell r="C98" t="str">
            <v>A&amp;G Exp - Maint of Gen Plant</v>
          </cell>
          <cell r="D98" t="str">
            <v>GP.T</v>
          </cell>
          <cell r="E98">
            <v>16720545.192083759</v>
          </cell>
          <cell r="F98">
            <v>10179552.997723313</v>
          </cell>
          <cell r="G98">
            <v>2023294.6079321103</v>
          </cell>
          <cell r="H98">
            <v>1836517.1622617072</v>
          </cell>
          <cell r="I98">
            <v>1044662.0661556247</v>
          </cell>
          <cell r="J98">
            <v>882895.22045288049</v>
          </cell>
          <cell r="K98">
            <v>101869.63834053196</v>
          </cell>
          <cell r="L98">
            <v>261513.94112024296</v>
          </cell>
          <cell r="M98">
            <v>156105.89803091186</v>
          </cell>
          <cell r="N98">
            <v>229345.76312693337</v>
          </cell>
          <cell r="O98">
            <v>4787.8969395083759</v>
          </cell>
          <cell r="Q98">
            <v>780391.48038896522</v>
          </cell>
          <cell r="R98">
            <v>4093.7894060250042</v>
          </cell>
          <cell r="S98">
            <v>98409.950657890236</v>
          </cell>
          <cell r="T98">
            <v>882895.22045288049</v>
          </cell>
          <cell r="U98">
            <v>784485.26979499031</v>
          </cell>
        </row>
        <row r="99">
          <cell r="C99" t="str">
            <v>Sub-total</v>
          </cell>
          <cell r="E99">
            <v>16720545.192083759</v>
          </cell>
          <cell r="F99">
            <v>10179552.997723313</v>
          </cell>
          <cell r="G99">
            <v>2023294.6079321103</v>
          </cell>
          <cell r="H99">
            <v>1836517.1622617072</v>
          </cell>
          <cell r="I99">
            <v>1044662.0661556247</v>
          </cell>
          <cell r="J99">
            <v>882895.22045288049</v>
          </cell>
          <cell r="K99">
            <v>101869.63834053196</v>
          </cell>
          <cell r="L99">
            <v>261513.94112024296</v>
          </cell>
          <cell r="M99">
            <v>156105.89803091186</v>
          </cell>
          <cell r="N99">
            <v>229345.76312693337</v>
          </cell>
          <cell r="O99">
            <v>4787.8969395083759</v>
          </cell>
          <cell r="Q99">
            <v>780391.48038896522</v>
          </cell>
          <cell r="R99">
            <v>4093.7894060250042</v>
          </cell>
          <cell r="S99">
            <v>98409.950657890236</v>
          </cell>
          <cell r="T99">
            <v>882895.22045288049</v>
          </cell>
          <cell r="U99">
            <v>784485.26979499031</v>
          </cell>
        </row>
        <row r="101">
          <cell r="C101" t="str">
            <v>TOTAL MAINTENANCE EXPENSES</v>
          </cell>
          <cell r="E101">
            <v>69630233.498789325</v>
          </cell>
          <cell r="F101">
            <v>44639806.806447767</v>
          </cell>
          <cell r="G101">
            <v>8360237.9273753688</v>
          </cell>
          <cell r="H101">
            <v>6997577.0850078966</v>
          </cell>
          <cell r="I101">
            <v>3158639.3150664154</v>
          </cell>
          <cell r="J101">
            <v>3309345.1116562039</v>
          </cell>
          <cell r="K101">
            <v>324652.48354667157</v>
          </cell>
          <cell r="L101">
            <v>343490.35531914188</v>
          </cell>
          <cell r="M101">
            <v>176161.91981108152</v>
          </cell>
          <cell r="N101">
            <v>2286777.1589044947</v>
          </cell>
          <cell r="O101">
            <v>33545.335654288625</v>
          </cell>
          <cell r="Q101">
            <v>2658649.5183732649</v>
          </cell>
          <cell r="R101">
            <v>42478.922988735685</v>
          </cell>
          <cell r="S101">
            <v>608216.6702942031</v>
          </cell>
          <cell r="T101">
            <v>3309345.1116562039</v>
          </cell>
          <cell r="U101">
            <v>2701128.4413620005</v>
          </cell>
        </row>
        <row r="103">
          <cell r="C103" t="str">
            <v>TOTAL O &amp; M EXPENSES</v>
          </cell>
          <cell r="E103">
            <v>1143200425.1744149</v>
          </cell>
          <cell r="F103">
            <v>642196612.42459333</v>
          </cell>
          <cell r="G103">
            <v>147205464.47887161</v>
          </cell>
          <cell r="H103">
            <v>150312452.15806487</v>
          </cell>
          <cell r="I103">
            <v>92554424.15380916</v>
          </cell>
          <cell r="J103">
            <v>73004120.942692384</v>
          </cell>
          <cell r="K103">
            <v>1455316.4888275056</v>
          </cell>
          <cell r="L103">
            <v>26282217.92047587</v>
          </cell>
          <cell r="M103">
            <v>2856003.8413771414</v>
          </cell>
          <cell r="N103">
            <v>6961404.3794189151</v>
          </cell>
          <cell r="O103">
            <v>372408.38628434297</v>
          </cell>
          <cell r="Q103">
            <v>66524962.078858316</v>
          </cell>
          <cell r="R103">
            <v>247104.47363583822</v>
          </cell>
          <cell r="S103">
            <v>6232054.3901982391</v>
          </cell>
          <cell r="T103">
            <v>73004120.942692384</v>
          </cell>
          <cell r="U103">
            <v>66772066.552494146</v>
          </cell>
        </row>
        <row r="106">
          <cell r="B106">
            <v>403.01</v>
          </cell>
          <cell r="C106" t="str">
            <v>Depr Exp - Production Steam Baseload</v>
          </cell>
          <cell r="D106" t="str">
            <v>PP.T</v>
          </cell>
          <cell r="E106">
            <v>42426879.411666438</v>
          </cell>
          <cell r="F106">
            <v>22363094.068959527</v>
          </cell>
          <cell r="G106">
            <v>5618853.3975953488</v>
          </cell>
          <cell r="H106">
            <v>6222694.5970253134</v>
          </cell>
          <cell r="I106">
            <v>3936245.7713479181</v>
          </cell>
          <cell r="J106">
            <v>2967737.3138457621</v>
          </cell>
          <cell r="K106">
            <v>0</v>
          </cell>
          <cell r="L106">
            <v>1164024.8886745321</v>
          </cell>
          <cell r="M106">
            <v>0</v>
          </cell>
          <cell r="N106">
            <v>139779.50601105634</v>
          </cell>
          <cell r="O106">
            <v>14449.868206988915</v>
          </cell>
          <cell r="Q106">
            <v>2742341.649686248</v>
          </cell>
          <cell r="R106">
            <v>7889.2312852764089</v>
          </cell>
          <cell r="S106">
            <v>217506.43287423786</v>
          </cell>
          <cell r="T106">
            <v>2967737.3138457621</v>
          </cell>
          <cell r="U106">
            <v>2750230.8809715244</v>
          </cell>
        </row>
        <row r="107">
          <cell r="B107">
            <v>403.02</v>
          </cell>
          <cell r="C107" t="str">
            <v>Depr Exp - Production Hydro</v>
          </cell>
          <cell r="D107" t="str">
            <v>PP.T</v>
          </cell>
          <cell r="E107">
            <v>19269085.490000002</v>
          </cell>
          <cell r="F107">
            <v>10156683.15490582</v>
          </cell>
          <cell r="G107">
            <v>2551923.8740964266</v>
          </cell>
          <cell r="H107">
            <v>2826171.4231867483</v>
          </cell>
          <cell r="I107">
            <v>1787731.2055361201</v>
          </cell>
          <cell r="J107">
            <v>1347862.1290405865</v>
          </cell>
          <cell r="K107">
            <v>0</v>
          </cell>
          <cell r="L107">
            <v>528667.095091364</v>
          </cell>
          <cell r="M107">
            <v>0</v>
          </cell>
          <cell r="N107">
            <v>63483.887771778529</v>
          </cell>
          <cell r="O107">
            <v>6562.7203711602424</v>
          </cell>
          <cell r="Q107">
            <v>1245493.8101354083</v>
          </cell>
          <cell r="R107">
            <v>3583.0651274477682</v>
          </cell>
          <cell r="S107">
            <v>98785.253777730439</v>
          </cell>
          <cell r="T107">
            <v>1347862.1290405865</v>
          </cell>
          <cell r="U107">
            <v>1249076.875262856</v>
          </cell>
        </row>
        <row r="108">
          <cell r="B108">
            <v>403.03</v>
          </cell>
          <cell r="C108" t="str">
            <v>Depr Exp - Production Other</v>
          </cell>
          <cell r="D108" t="str">
            <v>PP.T</v>
          </cell>
          <cell r="E108">
            <v>74989413.669999972</v>
          </cell>
          <cell r="F108">
            <v>39526718.32888075</v>
          </cell>
          <cell r="G108">
            <v>9931310.7074167561</v>
          </cell>
          <cell r="H108">
            <v>10998598.665498141</v>
          </cell>
          <cell r="I108">
            <v>6957305.5229989449</v>
          </cell>
          <cell r="J108">
            <v>5245469.0087501099</v>
          </cell>
          <cell r="K108">
            <v>0</v>
          </cell>
          <cell r="L108">
            <v>2057411.3653757786</v>
          </cell>
          <cell r="M108">
            <v>0</v>
          </cell>
          <cell r="N108">
            <v>247059.96161407622</v>
          </cell>
          <cell r="O108">
            <v>25540.109465437385</v>
          </cell>
          <cell r="Q108">
            <v>4847082.6807084</v>
          </cell>
          <cell r="R108">
            <v>13944.198503254025</v>
          </cell>
          <cell r="S108">
            <v>384442.12953845557</v>
          </cell>
          <cell r="T108">
            <v>5245469.0087501099</v>
          </cell>
          <cell r="U108">
            <v>4861026.879211654</v>
          </cell>
        </row>
        <row r="109">
          <cell r="B109" t="str">
            <v>403.04a</v>
          </cell>
          <cell r="C109" t="str">
            <v>Depr Exp - Transmission - Washington</v>
          </cell>
          <cell r="D109" t="str">
            <v>PC3</v>
          </cell>
          <cell r="E109">
            <v>28661894.716571223</v>
          </cell>
          <cell r="F109">
            <v>13661604.619655773</v>
          </cell>
          <cell r="G109">
            <v>3431576.0908129783</v>
          </cell>
          <cell r="H109">
            <v>3799952.3849299494</v>
          </cell>
          <cell r="I109">
            <v>2402458.5356350271</v>
          </cell>
          <cell r="J109">
            <v>1811045.2716178382</v>
          </cell>
          <cell r="K109">
            <v>405119.17388867284</v>
          </cell>
          <cell r="L109">
            <v>710111.98580070399</v>
          </cell>
          <cell r="M109">
            <v>2345933.5225884616</v>
          </cell>
          <cell r="N109">
            <v>85266.066013048825</v>
          </cell>
          <cell r="O109">
            <v>8827.0656287773181</v>
          </cell>
          <cell r="Q109">
            <v>1673827.6515720226</v>
          </cell>
          <cell r="R109">
            <v>4802.9927362448225</v>
          </cell>
          <cell r="S109">
            <v>132414.6273095709</v>
          </cell>
          <cell r="T109">
            <v>1811045.2716178382</v>
          </cell>
          <cell r="U109">
            <v>1678630.6443082672</v>
          </cell>
        </row>
        <row r="110">
          <cell r="B110" t="str">
            <v>403.04b</v>
          </cell>
          <cell r="C110" t="str">
            <v>Depr Exp - Transmission - Washington GIF</v>
          </cell>
          <cell r="D110" t="str">
            <v>PC4</v>
          </cell>
          <cell r="E110">
            <v>3536313.4800000051</v>
          </cell>
          <cell r="F110">
            <v>1863981.3275737581</v>
          </cell>
          <cell r="G110">
            <v>468335.8118154796</v>
          </cell>
          <cell r="H110">
            <v>518666.44661433261</v>
          </cell>
          <cell r="I110">
            <v>328089.15420687362</v>
          </cell>
          <cell r="J110">
            <v>247363.2191097686</v>
          </cell>
          <cell r="K110">
            <v>0</v>
          </cell>
          <cell r="L110">
            <v>97022.382083169374</v>
          </cell>
          <cell r="M110">
            <v>0</v>
          </cell>
          <cell r="N110">
            <v>11650.730814737171</v>
          </cell>
          <cell r="O110">
            <v>1204.4077818871415</v>
          </cell>
          <cell r="Q110">
            <v>228576.31475682513</v>
          </cell>
          <cell r="R110">
            <v>657.57357901013086</v>
          </cell>
          <cell r="S110">
            <v>18129.33077393335</v>
          </cell>
          <cell r="T110">
            <v>247363.2191097686</v>
          </cell>
          <cell r="U110">
            <v>229233.88833583525</v>
          </cell>
        </row>
        <row r="111">
          <cell r="B111" t="str">
            <v>403.04c</v>
          </cell>
          <cell r="C111" t="str">
            <v>Depr Exp - Transmission - Washington LIF</v>
          </cell>
          <cell r="D111" t="str">
            <v>DIR_449</v>
          </cell>
          <cell r="E111">
            <v>9969.1200000000008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9969.1200000000008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B112" t="str">
            <v>403.04d</v>
          </cell>
          <cell r="C112" t="str">
            <v>Depr Exp - Transmission - Non-Washington</v>
          </cell>
          <cell r="D112" t="str">
            <v>PC4</v>
          </cell>
          <cell r="E112">
            <v>3010267.3200000003</v>
          </cell>
          <cell r="F112">
            <v>1586703.8109657322</v>
          </cell>
          <cell r="G112">
            <v>398668.2733493995</v>
          </cell>
          <cell r="H112">
            <v>441511.94826303917</v>
          </cell>
          <cell r="I112">
            <v>279284.08059440221</v>
          </cell>
          <cell r="J112">
            <v>210566.57416472444</v>
          </cell>
          <cell r="K112">
            <v>0</v>
          </cell>
          <cell r="L112">
            <v>82589.766926861324</v>
          </cell>
          <cell r="M112">
            <v>0</v>
          </cell>
          <cell r="N112">
            <v>9917.6202630430362</v>
          </cell>
          <cell r="O112">
            <v>1025.2454727991324</v>
          </cell>
          <cell r="Q112">
            <v>194574.32558792931</v>
          </cell>
          <cell r="R112">
            <v>559.75587757837354</v>
          </cell>
          <cell r="S112">
            <v>15432.492699216755</v>
          </cell>
          <cell r="T112">
            <v>210566.57416472444</v>
          </cell>
          <cell r="U112">
            <v>195134.08146550768</v>
          </cell>
        </row>
        <row r="113">
          <cell r="B113" t="str">
            <v>403.05a</v>
          </cell>
          <cell r="C113" t="str">
            <v>Depr Exp - Distribution - Easements</v>
          </cell>
          <cell r="D113" t="str">
            <v>D360.T</v>
          </cell>
          <cell r="E113">
            <v>71582.14</v>
          </cell>
          <cell r="F113">
            <v>29713.45009938669</v>
          </cell>
          <cell r="G113">
            <v>9578.9042275408283</v>
          </cell>
          <cell r="H113">
            <v>12462.470301047517</v>
          </cell>
          <cell r="I113">
            <v>7324.296776331299</v>
          </cell>
          <cell r="J113">
            <v>6342.5083580582914</v>
          </cell>
          <cell r="K113">
            <v>6092.0196687522339</v>
          </cell>
          <cell r="L113">
            <v>22.309030880357984</v>
          </cell>
          <cell r="M113">
            <v>0</v>
          </cell>
          <cell r="N113">
            <v>42.173194815993277</v>
          </cell>
          <cell r="O113">
            <v>4.0083431867810164</v>
          </cell>
          <cell r="Q113">
            <v>6032.7788113126835</v>
          </cell>
          <cell r="R113">
            <v>1.3205523310859257</v>
          </cell>
          <cell r="S113">
            <v>308.40899441452206</v>
          </cell>
          <cell r="T113">
            <v>6342.5083580582914</v>
          </cell>
          <cell r="U113">
            <v>6034.0993636437697</v>
          </cell>
        </row>
        <row r="114">
          <cell r="B114" t="str">
            <v>403.05b</v>
          </cell>
          <cell r="C114" t="str">
            <v>Depr Exp - Distribution - Structures</v>
          </cell>
          <cell r="D114" t="str">
            <v>D361.T</v>
          </cell>
          <cell r="E114">
            <v>142607.19</v>
          </cell>
          <cell r="F114">
            <v>66752.40422647653</v>
          </cell>
          <cell r="G114">
            <v>18375.886789560911</v>
          </cell>
          <cell r="H114">
            <v>22822.467407878503</v>
          </cell>
          <cell r="I114">
            <v>13273.198772920263</v>
          </cell>
          <cell r="J114">
            <v>9785.1872166935846</v>
          </cell>
          <cell r="K114">
            <v>6319.3133796683096</v>
          </cell>
          <cell r="L114">
            <v>2362.3335502731711</v>
          </cell>
          <cell r="M114">
            <v>2800.045381951029</v>
          </cell>
          <cell r="N114">
            <v>101.4301143610944</v>
          </cell>
          <cell r="O114">
            <v>14.92316021660193</v>
          </cell>
          <cell r="Q114">
            <v>8713.8559134993211</v>
          </cell>
          <cell r="R114">
            <v>1.8950044719494515E-2</v>
          </cell>
          <cell r="S114">
            <v>1071.3123531495432</v>
          </cell>
          <cell r="T114">
            <v>9785.1872166935846</v>
          </cell>
          <cell r="U114">
            <v>8713.8748635440406</v>
          </cell>
        </row>
        <row r="115">
          <cell r="B115" t="str">
            <v>403.05c</v>
          </cell>
          <cell r="C115" t="str">
            <v>Depr Exp - Distribution - Station Equipment</v>
          </cell>
          <cell r="D115" t="str">
            <v>D362.T</v>
          </cell>
          <cell r="E115">
            <v>9552274.1199999992</v>
          </cell>
          <cell r="F115">
            <v>4953698.6881863559</v>
          </cell>
          <cell r="G115">
            <v>1197675.2996748986</v>
          </cell>
          <cell r="H115">
            <v>1315993.206882704</v>
          </cell>
          <cell r="I115">
            <v>700229.02851630352</v>
          </cell>
          <cell r="J115">
            <v>710560.73561160045</v>
          </cell>
          <cell r="K115">
            <v>307347.95330093685</v>
          </cell>
          <cell r="L115">
            <v>249623.39140111397</v>
          </cell>
          <cell r="M115">
            <v>107546.17512136335</v>
          </cell>
          <cell r="N115">
            <v>7159.2498824371323</v>
          </cell>
          <cell r="O115">
            <v>2440.3914222854173</v>
          </cell>
          <cell r="Q115">
            <v>636677.45724569506</v>
          </cell>
          <cell r="R115">
            <v>2292.2534956184973</v>
          </cell>
          <cell r="S115">
            <v>71591.024870286885</v>
          </cell>
          <cell r="T115">
            <v>710560.73561160045</v>
          </cell>
          <cell r="U115">
            <v>638969.71074131352</v>
          </cell>
        </row>
        <row r="116">
          <cell r="B116" t="str">
            <v>403.05d</v>
          </cell>
          <cell r="C116" t="str">
            <v>Depr Exp - Distribution - Batteries</v>
          </cell>
          <cell r="D116" t="str">
            <v>NCP_362</v>
          </cell>
          <cell r="E116">
            <v>54950.929999999986</v>
          </cell>
          <cell r="F116">
            <v>30673.375654063973</v>
          </cell>
          <cell r="G116">
            <v>7416.0231961891568</v>
          </cell>
          <cell r="H116">
            <v>8148.6494302075253</v>
          </cell>
          <cell r="I116">
            <v>4335.8285167369559</v>
          </cell>
          <cell r="J116">
            <v>4317.6120816485491</v>
          </cell>
          <cell r="K116">
            <v>0</v>
          </cell>
          <cell r="L116">
            <v>0</v>
          </cell>
          <cell r="M116">
            <v>0</v>
          </cell>
          <cell r="N116">
            <v>44.330181318659626</v>
          </cell>
          <cell r="O116">
            <v>15.110939835164247</v>
          </cell>
          <cell r="Q116">
            <v>3860.1257276085316</v>
          </cell>
          <cell r="R116">
            <v>14.193667598945087</v>
          </cell>
          <cell r="S116">
            <v>443.29268644107248</v>
          </cell>
          <cell r="T116">
            <v>4317.6120816485491</v>
          </cell>
          <cell r="U116">
            <v>3874.3193952074766</v>
          </cell>
        </row>
        <row r="117">
          <cell r="B117" t="str">
            <v>403.05e</v>
          </cell>
          <cell r="C117" t="str">
            <v>Depr Exp - Distribution - OH Poles</v>
          </cell>
          <cell r="D117" t="str">
            <v>OH_NCP</v>
          </cell>
          <cell r="E117">
            <v>12015090.43</v>
          </cell>
          <cell r="F117">
            <v>8280957.1348556913</v>
          </cell>
          <cell r="G117">
            <v>1513073.6062078436</v>
          </cell>
          <cell r="H117">
            <v>1176308.0451656198</v>
          </cell>
          <cell r="I117">
            <v>465329.02715162426</v>
          </cell>
          <cell r="J117">
            <v>563854.52582027565</v>
          </cell>
          <cell r="K117">
            <v>0</v>
          </cell>
          <cell r="L117">
            <v>0</v>
          </cell>
          <cell r="M117">
            <v>0</v>
          </cell>
          <cell r="N117">
            <v>7277.1773269471823</v>
          </cell>
          <cell r="O117">
            <v>8290.9134719945505</v>
          </cell>
          <cell r="Q117">
            <v>435568.63032201934</v>
          </cell>
          <cell r="R117">
            <v>10909.731846700251</v>
          </cell>
          <cell r="S117">
            <v>117376.16365155604</v>
          </cell>
          <cell r="T117">
            <v>563854.52582027565</v>
          </cell>
          <cell r="U117">
            <v>446478.36216871964</v>
          </cell>
        </row>
        <row r="118">
          <cell r="B118" t="str">
            <v>403.05f</v>
          </cell>
          <cell r="C118" t="str">
            <v>Depr Exp - Distribution - OH Conductors</v>
          </cell>
          <cell r="D118" t="str">
            <v>OH_NCP</v>
          </cell>
          <cell r="E118">
            <v>17443235.939999998</v>
          </cell>
          <cell r="F118">
            <v>12022105.863777025</v>
          </cell>
          <cell r="G118">
            <v>2196645.9646255085</v>
          </cell>
          <cell r="H118">
            <v>1707737.3565755244</v>
          </cell>
          <cell r="I118">
            <v>675554.13399717933</v>
          </cell>
          <cell r="J118">
            <v>818591.21968505147</v>
          </cell>
          <cell r="K118">
            <v>0</v>
          </cell>
          <cell r="L118">
            <v>0</v>
          </cell>
          <cell r="M118">
            <v>0</v>
          </cell>
          <cell r="N118">
            <v>10564.84109135067</v>
          </cell>
          <cell r="O118">
            <v>12036.560248354743</v>
          </cell>
          <cell r="Q118">
            <v>632348.66445941688</v>
          </cell>
          <cell r="R118">
            <v>15838.5014039486</v>
          </cell>
          <cell r="S118">
            <v>170404.05382168596</v>
          </cell>
          <cell r="T118">
            <v>818591.21968505147</v>
          </cell>
          <cell r="U118">
            <v>648187.16586336552</v>
          </cell>
        </row>
        <row r="119">
          <cell r="B119" t="str">
            <v>403.05g</v>
          </cell>
          <cell r="C119" t="str">
            <v>Depr Exp - Distribution - UG Conductors</v>
          </cell>
          <cell r="D119" t="str">
            <v>UG_NCP</v>
          </cell>
          <cell r="E119">
            <v>13080710</v>
          </cell>
          <cell r="F119">
            <v>8803246.325757876</v>
          </cell>
          <cell r="G119">
            <v>1568630.7978229651</v>
          </cell>
          <cell r="H119">
            <v>1463813.2585704878</v>
          </cell>
          <cell r="I119">
            <v>635547.13899224869</v>
          </cell>
          <cell r="J119">
            <v>599859.88026903523</v>
          </cell>
          <cell r="K119">
            <v>0</v>
          </cell>
          <cell r="L119">
            <v>0</v>
          </cell>
          <cell r="M119">
            <v>0</v>
          </cell>
          <cell r="N119">
            <v>6032.1974941091539</v>
          </cell>
          <cell r="O119">
            <v>3580.4010932776905</v>
          </cell>
          <cell r="Q119">
            <v>453322.88479923527</v>
          </cell>
          <cell r="R119">
            <v>5383.5741076458035</v>
          </cell>
          <cell r="S119">
            <v>141153.42136215419</v>
          </cell>
          <cell r="T119">
            <v>599859.88026903523</v>
          </cell>
          <cell r="U119">
            <v>458706.45890688105</v>
          </cell>
        </row>
        <row r="120">
          <cell r="B120" t="str">
            <v>403.05h</v>
          </cell>
          <cell r="C120" t="str">
            <v>Depr Exp - Distribution - UG Conduit</v>
          </cell>
          <cell r="D120" t="str">
            <v>UG_NCP</v>
          </cell>
          <cell r="E120">
            <v>38836748.5598768</v>
          </cell>
          <cell r="F120">
            <v>26136919.48404314</v>
          </cell>
          <cell r="G120">
            <v>4657279.297402774</v>
          </cell>
          <cell r="H120">
            <v>4346075.0572190629</v>
          </cell>
          <cell r="I120">
            <v>1886945.3137475743</v>
          </cell>
          <cell r="J120">
            <v>1780989.5136553233</v>
          </cell>
          <cell r="K120">
            <v>0</v>
          </cell>
          <cell r="L120">
            <v>0</v>
          </cell>
          <cell r="M120">
            <v>0</v>
          </cell>
          <cell r="N120">
            <v>17909.649961067564</v>
          </cell>
          <cell r="O120">
            <v>10630.243847859456</v>
          </cell>
          <cell r="Q120">
            <v>1345919.8234182927</v>
          </cell>
          <cell r="R120">
            <v>15983.881148049548</v>
          </cell>
          <cell r="S120">
            <v>419085.80908898101</v>
          </cell>
          <cell r="T120">
            <v>1780989.5136553233</v>
          </cell>
          <cell r="U120">
            <v>1361903.7045663423</v>
          </cell>
        </row>
        <row r="121">
          <cell r="B121" t="str">
            <v>403.05i</v>
          </cell>
          <cell r="C121" t="str">
            <v>Depr Exp - Distribution - Line Transformers</v>
          </cell>
          <cell r="D121" t="str">
            <v>D368.T</v>
          </cell>
          <cell r="E121">
            <v>20242879.390000001</v>
          </cell>
          <cell r="F121">
            <v>15558858.408078132</v>
          </cell>
          <cell r="G121">
            <v>2453563.8691945719</v>
          </cell>
          <cell r="H121">
            <v>885151.63384795154</v>
          </cell>
          <cell r="I121">
            <v>211251.65846275602</v>
          </cell>
          <cell r="J121">
            <v>107443.37113840765</v>
          </cell>
          <cell r="K121">
            <v>197247.081502015</v>
          </cell>
          <cell r="L121">
            <v>0</v>
          </cell>
          <cell r="M121">
            <v>0</v>
          </cell>
          <cell r="N121">
            <v>826972.48304086004</v>
          </cell>
          <cell r="O121">
            <v>2390.8847353073461</v>
          </cell>
          <cell r="Q121">
            <v>101619.41317769684</v>
          </cell>
          <cell r="R121">
            <v>0</v>
          </cell>
          <cell r="S121">
            <v>5823.957960710808</v>
          </cell>
          <cell r="T121">
            <v>107443.37113840765</v>
          </cell>
          <cell r="U121">
            <v>101619.41317769684</v>
          </cell>
        </row>
        <row r="122">
          <cell r="B122" t="str">
            <v>403.05j</v>
          </cell>
          <cell r="C122" t="str">
            <v>Depr Exp - Distribution - Services</v>
          </cell>
          <cell r="D122" t="str">
            <v>D369.T</v>
          </cell>
          <cell r="E122">
            <v>5946476.4000000004</v>
          </cell>
          <cell r="F122">
            <v>5770232.7534907376</v>
          </cell>
          <cell r="G122">
            <v>169604.63106701686</v>
          </cell>
          <cell r="H122">
            <v>6498.2257651022683</v>
          </cell>
          <cell r="I122">
            <v>140.78967714472898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403.05k</v>
          </cell>
          <cell r="C123" t="str">
            <v>Depr Exp - Distribution - Meters</v>
          </cell>
          <cell r="D123" t="str">
            <v>METER</v>
          </cell>
          <cell r="E123">
            <v>15485581.179727737</v>
          </cell>
          <cell r="F123">
            <v>10053641.400099199</v>
          </cell>
          <cell r="G123">
            <v>2821910.7948202551</v>
          </cell>
          <cell r="H123">
            <v>833976.50522781222</v>
          </cell>
          <cell r="I123">
            <v>93731.805714208371</v>
          </cell>
          <cell r="J123">
            <v>1489177.4545950438</v>
          </cell>
          <cell r="K123">
            <v>73384.185148474222</v>
          </cell>
          <cell r="L123">
            <v>45571.404163884014</v>
          </cell>
          <cell r="M123">
            <v>73369.567913433959</v>
          </cell>
          <cell r="N123">
            <v>0</v>
          </cell>
          <cell r="O123">
            <v>818.06204542367198</v>
          </cell>
          <cell r="Q123">
            <v>1122700.9247211104</v>
          </cell>
          <cell r="R123">
            <v>3640.1501402089707</v>
          </cell>
          <cell r="S123">
            <v>362836.37973372452</v>
          </cell>
          <cell r="T123">
            <v>1489177.4545950438</v>
          </cell>
          <cell r="U123">
            <v>1126341.0748613193</v>
          </cell>
        </row>
        <row r="124">
          <cell r="B124" t="str">
            <v>403.05l</v>
          </cell>
          <cell r="C124" t="str">
            <v>Depr Exp - Distribution - Lighting</v>
          </cell>
          <cell r="D124" t="str">
            <v>DIR373.00</v>
          </cell>
          <cell r="E124">
            <v>2670044.1300000004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2670044.1300000004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>
            <v>403.06</v>
          </cell>
          <cell r="C125" t="str">
            <v>Depr Exp - General</v>
          </cell>
          <cell r="D125" t="str">
            <v>GP.T</v>
          </cell>
          <cell r="E125">
            <v>31544118.98686849</v>
          </cell>
          <cell r="F125">
            <v>19204220.155772388</v>
          </cell>
          <cell r="G125">
            <v>3817043.3514522328</v>
          </cell>
          <cell r="H125">
            <v>3464678.646676938</v>
          </cell>
          <cell r="I125">
            <v>1970805.6248956688</v>
          </cell>
          <cell r="J125">
            <v>1665624.6292787532</v>
          </cell>
          <cell r="K125">
            <v>192182.01057728429</v>
          </cell>
          <cell r="L125">
            <v>493358.72608552326</v>
          </cell>
          <cell r="M125">
            <v>294501.34343528392</v>
          </cell>
          <cell r="N125">
            <v>432671.89903803356</v>
          </cell>
          <cell r="O125">
            <v>9032.5996563927765</v>
          </cell>
          <cell r="Q125">
            <v>1472246.3550639858</v>
          </cell>
          <cell r="R125">
            <v>7723.1321495409484</v>
          </cell>
          <cell r="S125">
            <v>185655.14206522625</v>
          </cell>
          <cell r="T125">
            <v>1665624.6292787532</v>
          </cell>
          <cell r="U125">
            <v>1479969.4872135269</v>
          </cell>
        </row>
        <row r="126">
          <cell r="B126" t="str">
            <v>403.07a</v>
          </cell>
          <cell r="C126" t="str">
            <v>Depr Exp - FAS 143 - Prod</v>
          </cell>
          <cell r="D126" t="str">
            <v>PP.T</v>
          </cell>
          <cell r="E126">
            <v>7651253.0900000008</v>
          </cell>
          <cell r="F126">
            <v>4032954.9325759993</v>
          </cell>
          <cell r="G126">
            <v>1013302.6519218093</v>
          </cell>
          <cell r="H126">
            <v>1122199.2266186841</v>
          </cell>
          <cell r="I126">
            <v>709861.60280135146</v>
          </cell>
          <cell r="J126">
            <v>535201.02368468791</v>
          </cell>
          <cell r="K126">
            <v>0</v>
          </cell>
          <cell r="L126">
            <v>209919.96465002568</v>
          </cell>
          <cell r="M126">
            <v>0</v>
          </cell>
          <cell r="N126">
            <v>25207.802037679045</v>
          </cell>
          <cell r="O126">
            <v>2605.8857097657601</v>
          </cell>
          <cell r="Q126">
            <v>494553.22455857851</v>
          </cell>
          <cell r="R126">
            <v>1422.7420466987603</v>
          </cell>
          <cell r="S126">
            <v>39225.057079410682</v>
          </cell>
          <cell r="T126">
            <v>535201.02368468791</v>
          </cell>
          <cell r="U126">
            <v>495975.96660527721</v>
          </cell>
        </row>
        <row r="127">
          <cell r="B127" t="str">
            <v>403.07b</v>
          </cell>
          <cell r="C127" t="str">
            <v>Depr Exp - FAS 143 - Trans</v>
          </cell>
          <cell r="D127" t="str">
            <v>TP.T</v>
          </cell>
          <cell r="E127">
            <v>88906.44</v>
          </cell>
          <cell r="F127">
            <v>43386.323738282743</v>
          </cell>
          <cell r="G127">
            <v>10898.712853841056</v>
          </cell>
          <cell r="H127">
            <v>12068.994789190316</v>
          </cell>
          <cell r="I127">
            <v>7631.402925595251</v>
          </cell>
          <cell r="J127">
            <v>5753.0077661606538</v>
          </cell>
          <cell r="K127">
            <v>970.52268084914999</v>
          </cell>
          <cell r="L127">
            <v>2255.9358253249052</v>
          </cell>
          <cell r="M127">
            <v>5642.6219036800976</v>
          </cell>
          <cell r="N127">
            <v>270.88437626702137</v>
          </cell>
          <cell r="O127">
            <v>28.033140808833657</v>
          </cell>
          <cell r="Q127">
            <v>5316.8623275433038</v>
          </cell>
          <cell r="R127">
            <v>15.266173749344105</v>
          </cell>
          <cell r="S127">
            <v>420.87926486800558</v>
          </cell>
          <cell r="T127">
            <v>5753.0077661606538</v>
          </cell>
          <cell r="U127">
            <v>5332.1285012926483</v>
          </cell>
        </row>
        <row r="128">
          <cell r="B128" t="str">
            <v>403.07c</v>
          </cell>
          <cell r="C128" t="str">
            <v>Depr Exp - FAS 143 - Dist</v>
          </cell>
          <cell r="D128" t="str">
            <v>DP.T</v>
          </cell>
          <cell r="E128">
            <v>52744.2</v>
          </cell>
          <cell r="F128">
            <v>35070.275070259799</v>
          </cell>
          <cell r="G128">
            <v>6252.162704503141</v>
          </cell>
          <cell r="H128">
            <v>4963.8433462669764</v>
          </cell>
          <cell r="I128">
            <v>2113.7587402921895</v>
          </cell>
          <cell r="J128">
            <v>2344.6374651228321</v>
          </cell>
          <cell r="K128">
            <v>634.18256529725932</v>
          </cell>
          <cell r="L128">
            <v>241.68901694500363</v>
          </cell>
          <cell r="M128">
            <v>83.504604579257091</v>
          </cell>
          <cell r="N128">
            <v>1023.961656822574</v>
          </cell>
          <cell r="O128">
            <v>16.18482991095474</v>
          </cell>
          <cell r="Q128">
            <v>1862.6297935550667</v>
          </cell>
          <cell r="R128">
            <v>21.240486102670747</v>
          </cell>
          <cell r="S128">
            <v>460.76718546509449</v>
          </cell>
          <cell r="T128">
            <v>2344.6374651228321</v>
          </cell>
          <cell r="U128">
            <v>1883.8702796577377</v>
          </cell>
        </row>
        <row r="129">
          <cell r="B129" t="str">
            <v>403.07d</v>
          </cell>
          <cell r="C129" t="str">
            <v>Depr Exp - FAS 143 - Other</v>
          </cell>
          <cell r="D129" t="str">
            <v>GP.T</v>
          </cell>
          <cell r="E129">
            <v>15331.973602</v>
          </cell>
          <cell r="F129">
            <v>9334.1835477437326</v>
          </cell>
          <cell r="G129">
            <v>1855.2684234585131</v>
          </cell>
          <cell r="H129">
            <v>1684.0020661974233</v>
          </cell>
          <cell r="I129">
            <v>957.90723551836345</v>
          </cell>
          <cell r="J129">
            <v>809.57445213714198</v>
          </cell>
          <cell r="K129">
            <v>93.409789450034054</v>
          </cell>
          <cell r="L129">
            <v>239.79629825161641</v>
          </cell>
          <cell r="M129">
            <v>143.14195381975887</v>
          </cell>
          <cell r="N129">
            <v>210.29955336967538</v>
          </cell>
          <cell r="O129">
            <v>4.3902820537450857</v>
          </cell>
          <cell r="Q129">
            <v>715.58322046903379</v>
          </cell>
          <cell r="R129">
            <v>3.7538172580065599</v>
          </cell>
          <cell r="S129">
            <v>90.237414410101707</v>
          </cell>
          <cell r="T129">
            <v>809.57445213714198</v>
          </cell>
          <cell r="U129">
            <v>719.3370377270403</v>
          </cell>
        </row>
        <row r="130">
          <cell r="B130">
            <v>403.08</v>
          </cell>
          <cell r="C130" t="str">
            <v>Depr Exp - VROW</v>
          </cell>
          <cell r="D130" t="str">
            <v>DP.T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B131">
            <v>404</v>
          </cell>
          <cell r="C131" t="str">
            <v>Amort Exp - Limited Term Plant - Prod</v>
          </cell>
          <cell r="D131" t="str">
            <v>PP.T</v>
          </cell>
          <cell r="E131">
            <v>1210780.8199999998</v>
          </cell>
          <cell r="F131">
            <v>638199.31491606322</v>
          </cell>
          <cell r="G131">
            <v>160351.17403260051</v>
          </cell>
          <cell r="H131">
            <v>177583.63026633795</v>
          </cell>
          <cell r="I131">
            <v>112332.81704531019</v>
          </cell>
          <cell r="J131">
            <v>84693.464808884761</v>
          </cell>
          <cell r="K131">
            <v>0</v>
          </cell>
          <cell r="L131">
            <v>33219.0118329139</v>
          </cell>
          <cell r="M131">
            <v>0</v>
          </cell>
          <cell r="N131">
            <v>3989.0358955017518</v>
          </cell>
          <cell r="O131">
            <v>412.37120238777356</v>
          </cell>
          <cell r="Q131">
            <v>78261.109875883049</v>
          </cell>
          <cell r="R131">
            <v>225.14335386472004</v>
          </cell>
          <cell r="S131">
            <v>6207.2115791369879</v>
          </cell>
          <cell r="T131">
            <v>84693.464808884761</v>
          </cell>
          <cell r="U131">
            <v>78486.253229747774</v>
          </cell>
        </row>
        <row r="132">
          <cell r="B132">
            <v>404.01</v>
          </cell>
          <cell r="C132" t="str">
            <v>Amort Exp - Limited Term Plant - Transmission</v>
          </cell>
          <cell r="D132" t="str">
            <v>PC4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B133">
            <v>404.02</v>
          </cell>
          <cell r="C133" t="str">
            <v>Amort Exp - Limited Term Plant - General</v>
          </cell>
          <cell r="D133" t="str">
            <v>GP.T</v>
          </cell>
          <cell r="E133">
            <v>77938784.204467431</v>
          </cell>
          <cell r="F133">
            <v>47449528.425850533</v>
          </cell>
          <cell r="G133">
            <v>9431099.2864241134</v>
          </cell>
          <cell r="H133">
            <v>8560481.3212121185</v>
          </cell>
          <cell r="I133">
            <v>4869439.9856796516</v>
          </cell>
          <cell r="J133">
            <v>4115402.8933584811</v>
          </cell>
          <cell r="K133">
            <v>474840.72250041319</v>
          </cell>
          <cell r="L133">
            <v>1218984.0934780159</v>
          </cell>
          <cell r="M133">
            <v>727649.95159584226</v>
          </cell>
          <cell r="N133">
            <v>1069039.8988318718</v>
          </cell>
          <cell r="O133">
            <v>22317.625536411637</v>
          </cell>
          <cell r="Q133">
            <v>3637606.4587796219</v>
          </cell>
          <cell r="R133">
            <v>19082.210862704233</v>
          </cell>
          <cell r="S133">
            <v>458714.22371615539</v>
          </cell>
          <cell r="T133">
            <v>4115402.8933584811</v>
          </cell>
          <cell r="U133">
            <v>3656688.6696423255</v>
          </cell>
        </row>
        <row r="134">
          <cell r="B134">
            <v>405</v>
          </cell>
          <cell r="C134" t="str">
            <v>Amort Exp - WUTC AFUDC</v>
          </cell>
          <cell r="D134" t="str">
            <v>PTDP.T</v>
          </cell>
          <cell r="E134">
            <v>2500924.8299999996</v>
          </cell>
          <cell r="F134">
            <v>1446376.0980899078</v>
          </cell>
          <cell r="G134">
            <v>312665.67102773936</v>
          </cell>
          <cell r="H134">
            <v>307406.61176838458</v>
          </cell>
          <cell r="I134">
            <v>174099.06687869286</v>
          </cell>
          <cell r="J134">
            <v>146144.79897969155</v>
          </cell>
          <cell r="K134">
            <v>17021.715353724936</v>
          </cell>
          <cell r="L134">
            <v>43881.100468316108</v>
          </cell>
          <cell r="M134">
            <v>27532.398740159737</v>
          </cell>
          <cell r="N134">
            <v>24991.163216948869</v>
          </cell>
          <cell r="O134">
            <v>806.20547643490477</v>
          </cell>
          <cell r="Q134">
            <v>129024.24341447576</v>
          </cell>
          <cell r="R134">
            <v>685.86112363780205</v>
          </cell>
          <cell r="S134">
            <v>16434.694441577976</v>
          </cell>
          <cell r="T134">
            <v>146144.79897969155</v>
          </cell>
          <cell r="U134">
            <v>129710.10453811358</v>
          </cell>
        </row>
        <row r="135">
          <cell r="B135">
            <v>406</v>
          </cell>
          <cell r="C135" t="str">
            <v>Amort Exp - Acq Adjustment - Transmission</v>
          </cell>
          <cell r="D135" t="str">
            <v>PC4</v>
          </cell>
          <cell r="E135">
            <v>25800</v>
          </cell>
          <cell r="F135">
            <v>13599.110634106702</v>
          </cell>
          <cell r="G135">
            <v>3416.8531758217759</v>
          </cell>
          <cell r="H135">
            <v>3784.0520639165061</v>
          </cell>
          <cell r="I135">
            <v>2393.6509662987587</v>
          </cell>
          <cell r="J135">
            <v>1804.6960737858624</v>
          </cell>
          <cell r="K135">
            <v>0</v>
          </cell>
          <cell r="L135">
            <v>707.84942339041902</v>
          </cell>
          <cell r="M135">
            <v>0</v>
          </cell>
          <cell r="N135">
            <v>85.000624724089391</v>
          </cell>
          <cell r="O135">
            <v>8.7870379558907779</v>
          </cell>
          <cell r="Q135">
            <v>1667.6318301753267</v>
          </cell>
          <cell r="R135">
            <v>4.7974814547440374</v>
          </cell>
          <cell r="S135">
            <v>132.26676215579161</v>
          </cell>
          <cell r="T135">
            <v>1804.6960737858624</v>
          </cell>
          <cell r="U135">
            <v>1672.4293116300707</v>
          </cell>
        </row>
        <row r="136">
          <cell r="B136">
            <v>406.01</v>
          </cell>
          <cell r="C136" t="str">
            <v>Amort Exp - Acq Adjustment - Distribution</v>
          </cell>
          <cell r="D136" t="str">
            <v>DP.T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B137">
            <v>406.02</v>
          </cell>
          <cell r="C137" t="str">
            <v>Amort Exp - FERC Colstrip</v>
          </cell>
          <cell r="D137" t="str">
            <v>PC4</v>
          </cell>
          <cell r="E137">
            <v>715282.68</v>
          </cell>
          <cell r="F137">
            <v>377023.57751861797</v>
          </cell>
          <cell r="G137">
            <v>94729.298324353163</v>
          </cell>
          <cell r="H137">
            <v>104909.5698270438</v>
          </cell>
          <cell r="I137">
            <v>66361.902254215747</v>
          </cell>
          <cell r="J137">
            <v>50033.637373760837</v>
          </cell>
          <cell r="K137">
            <v>0</v>
          </cell>
          <cell r="L137">
            <v>19624.512891440067</v>
          </cell>
          <cell r="M137">
            <v>0</v>
          </cell>
          <cell r="N137">
            <v>2356.5687850511986</v>
          </cell>
          <cell r="O137">
            <v>243.61302551749139</v>
          </cell>
          <cell r="Q137">
            <v>46233.649796167163</v>
          </cell>
          <cell r="R137">
            <v>133.0060229534734</v>
          </cell>
          <cell r="S137">
            <v>3666.9815546402019</v>
          </cell>
          <cell r="T137">
            <v>50033.637373760837</v>
          </cell>
          <cell r="U137">
            <v>46366.655819120635</v>
          </cell>
        </row>
        <row r="138">
          <cell r="B138">
            <v>406.03</v>
          </cell>
          <cell r="C138" t="str">
            <v>Amort Exp - Acq Adjustment - Production</v>
          </cell>
          <cell r="D138" t="str">
            <v>PP.T</v>
          </cell>
          <cell r="E138">
            <v>8414393.160000002</v>
          </cell>
          <cell r="F138">
            <v>4435204.0116942143</v>
          </cell>
          <cell r="G138">
            <v>1114369.9996650789</v>
          </cell>
          <cell r="H138">
            <v>1234127.9768877109</v>
          </cell>
          <cell r="I138">
            <v>780663.57822680904</v>
          </cell>
          <cell r="J138">
            <v>588582.25965669064</v>
          </cell>
          <cell r="K138">
            <v>0</v>
          </cell>
          <cell r="L138">
            <v>230857.49404985609</v>
          </cell>
          <cell r="M138">
            <v>0</v>
          </cell>
          <cell r="N138">
            <v>27722.041677290883</v>
          </cell>
          <cell r="O138">
            <v>2865.7981423530136</v>
          </cell>
          <cell r="Q138">
            <v>543880.2273343238</v>
          </cell>
          <cell r="R138">
            <v>1564.6470983730653</v>
          </cell>
          <cell r="S138">
            <v>43137.385223993799</v>
          </cell>
          <cell r="T138">
            <v>588582.25965669064</v>
          </cell>
          <cell r="U138">
            <v>545444.87443269684</v>
          </cell>
        </row>
        <row r="139">
          <cell r="B139">
            <v>407</v>
          </cell>
          <cell r="C139" t="str">
            <v>Amort Exp - Property Losses - Production</v>
          </cell>
          <cell r="D139" t="str">
            <v>PP.T</v>
          </cell>
          <cell r="E139">
            <v>10322245.039999999</v>
          </cell>
          <cell r="F139">
            <v>5440827.608190666</v>
          </cell>
          <cell r="G139">
            <v>1367038.5948269214</v>
          </cell>
          <cell r="H139">
            <v>1513950.1026303843</v>
          </cell>
          <cell r="I139">
            <v>957668.67497552605</v>
          </cell>
          <cell r="J139">
            <v>722035.46885052673</v>
          </cell>
          <cell r="K139">
            <v>0</v>
          </cell>
          <cell r="L139">
            <v>283201.3643278532</v>
          </cell>
          <cell r="M139">
            <v>0</v>
          </cell>
          <cell r="N139">
            <v>34007.646393609808</v>
          </cell>
          <cell r="O139">
            <v>3515.5798045149349</v>
          </cell>
          <cell r="Q139">
            <v>667197.84447958868</v>
          </cell>
          <cell r="R139">
            <v>1919.4100446016907</v>
          </cell>
          <cell r="S139">
            <v>52918.21432633642</v>
          </cell>
          <cell r="T139">
            <v>722035.46885052673</v>
          </cell>
          <cell r="U139">
            <v>669117.25452419033</v>
          </cell>
        </row>
        <row r="140">
          <cell r="B140">
            <v>407.01</v>
          </cell>
          <cell r="C140" t="str">
            <v>Amort Exp - Storm T&amp;D</v>
          </cell>
          <cell r="D140" t="str">
            <v>TDP.T</v>
          </cell>
          <cell r="E140">
            <v>32828154.283406239</v>
          </cell>
          <cell r="F140">
            <v>20198404.662394237</v>
          </cell>
          <cell r="G140">
            <v>3928657.4119423325</v>
          </cell>
          <cell r="H140">
            <v>3473013.5626360574</v>
          </cell>
          <cell r="I140">
            <v>1737086.0202150384</v>
          </cell>
          <cell r="J140">
            <v>1645872.3957739794</v>
          </cell>
          <cell r="K140">
            <v>384516.49533341121</v>
          </cell>
          <cell r="L140">
            <v>341931.32981774828</v>
          </cell>
          <cell r="M140">
            <v>621950.32942855079</v>
          </cell>
          <cell r="N140">
            <v>486570.70922292734</v>
          </cell>
          <cell r="O140">
            <v>10151.366641962532</v>
          </cell>
          <cell r="Q140">
            <v>1384856.4145011271</v>
          </cell>
          <cell r="R140">
            <v>11092.560559736185</v>
          </cell>
          <cell r="S140">
            <v>249923.42071311607</v>
          </cell>
          <cell r="T140">
            <v>1645872.3957739794</v>
          </cell>
          <cell r="U140">
            <v>1395948.9750608634</v>
          </cell>
        </row>
        <row r="141">
          <cell r="B141">
            <v>407.02</v>
          </cell>
          <cell r="C141" t="str">
            <v>Regulatory Debit / Credit - Production</v>
          </cell>
          <cell r="D141" t="str">
            <v>PP.T</v>
          </cell>
          <cell r="E141">
            <v>17023692.917146448</v>
          </cell>
          <cell r="F141">
            <v>8973142.7667183429</v>
          </cell>
          <cell r="G141">
            <v>2254552.6824870743</v>
          </cell>
          <cell r="H141">
            <v>2496842.6480080942</v>
          </cell>
          <cell r="I141">
            <v>1579410.0388023618</v>
          </cell>
          <cell r="J141">
            <v>1190798.1305779221</v>
          </cell>
          <cell r="K141">
            <v>0</v>
          </cell>
          <cell r="L141">
            <v>467062.45020843693</v>
          </cell>
          <cell r="M141">
            <v>0</v>
          </cell>
          <cell r="N141">
            <v>56086.222211957509</v>
          </cell>
          <cell r="O141">
            <v>5797.9781322633662</v>
          </cell>
          <cell r="Q141">
            <v>1100358.6114637086</v>
          </cell>
          <cell r="R141">
            <v>3165.536862839826</v>
          </cell>
          <cell r="S141">
            <v>87273.982251373774</v>
          </cell>
          <cell r="T141">
            <v>1190798.1305779221</v>
          </cell>
          <cell r="U141">
            <v>1103524.1483265483</v>
          </cell>
        </row>
        <row r="142">
          <cell r="B142">
            <v>411</v>
          </cell>
          <cell r="C142" t="str">
            <v>Accretion Exp - FAS 143</v>
          </cell>
          <cell r="D142" t="str">
            <v>PP.T</v>
          </cell>
          <cell r="E142">
            <v>3537694.08</v>
          </cell>
          <cell r="F142">
            <v>1864709.0381218735</v>
          </cell>
          <cell r="G142">
            <v>468518.65319123631</v>
          </cell>
          <cell r="H142">
            <v>518868.93740035681</v>
          </cell>
          <cell r="I142">
            <v>328217.24236672092</v>
          </cell>
          <cell r="J142">
            <v>247459.79133455383</v>
          </cell>
          <cell r="K142">
            <v>0</v>
          </cell>
          <cell r="L142">
            <v>97060.260258127877</v>
          </cell>
          <cell r="M142">
            <v>0</v>
          </cell>
          <cell r="N142">
            <v>11655.279336539252</v>
          </cell>
          <cell r="O142">
            <v>1204.8779905926399</v>
          </cell>
          <cell r="Q142">
            <v>228665.55245080695</v>
          </cell>
          <cell r="R142">
            <v>657.83030005262674</v>
          </cell>
          <cell r="S142">
            <v>18136.408583694265</v>
          </cell>
          <cell r="T142">
            <v>247459.79133455383</v>
          </cell>
          <cell r="U142">
            <v>229323.38275085957</v>
          </cell>
        </row>
        <row r="143">
          <cell r="B143">
            <v>411.01</v>
          </cell>
          <cell r="C143" t="str">
            <v>Gain/Loss on Utility Plant</v>
          </cell>
          <cell r="D143" t="str">
            <v>PTDP.T</v>
          </cell>
          <cell r="E143">
            <v>-244707.35333333293</v>
          </cell>
          <cell r="F143">
            <v>-141523.19279751182</v>
          </cell>
          <cell r="G143">
            <v>-30593.318086808977</v>
          </cell>
          <cell r="H143">
            <v>-30078.736258142075</v>
          </cell>
          <cell r="I143">
            <v>-17035.026947886257</v>
          </cell>
          <cell r="J143">
            <v>-14299.792833738351</v>
          </cell>
          <cell r="K143">
            <v>-1665.5194364251993</v>
          </cell>
          <cell r="L143">
            <v>-4293.6228342999466</v>
          </cell>
          <cell r="M143">
            <v>-2693.9555902695724</v>
          </cell>
          <cell r="N143">
            <v>-2445.3039668293036</v>
          </cell>
          <cell r="O143">
            <v>-78.884581421515293</v>
          </cell>
          <cell r="Q143">
            <v>-12624.602204374165</v>
          </cell>
          <cell r="R143">
            <v>-67.109278258328303</v>
          </cell>
          <cell r="S143">
            <v>-1608.0813511058566</v>
          </cell>
          <cell r="T143">
            <v>-14299.792833738351</v>
          </cell>
          <cell r="U143">
            <v>-12691.711482632494</v>
          </cell>
        </row>
        <row r="144">
          <cell r="B144">
            <v>411.02</v>
          </cell>
          <cell r="C144" t="str">
            <v>Gain/Loss Disp Allowance</v>
          </cell>
          <cell r="D144" t="str">
            <v>PTDP.T</v>
          </cell>
          <cell r="E144">
            <v>-4419.1099999999997</v>
          </cell>
          <cell r="F144">
            <v>-2555.7325842656742</v>
          </cell>
          <cell r="G144">
            <v>-552.47721839580174</v>
          </cell>
          <cell r="H144">
            <v>-543.18451151999886</v>
          </cell>
          <cell r="I144">
            <v>-307.63136828638721</v>
          </cell>
          <cell r="J144">
            <v>-258.23644712230106</v>
          </cell>
          <cell r="K144">
            <v>-30.077206493567189</v>
          </cell>
          <cell r="L144">
            <v>-77.537480361031257</v>
          </cell>
          <cell r="M144">
            <v>-48.649482438313548</v>
          </cell>
          <cell r="N144">
            <v>-44.159143833063922</v>
          </cell>
          <cell r="O144">
            <v>-1.424557283862167</v>
          </cell>
          <cell r="Q144">
            <v>-227.98459093044553</v>
          </cell>
          <cell r="R144">
            <v>-1.2119099757504699</v>
          </cell>
          <cell r="S144">
            <v>-29.039946216105044</v>
          </cell>
          <cell r="T144">
            <v>-258.23644712230106</v>
          </cell>
          <cell r="U144">
            <v>-229.19650090619601</v>
          </cell>
        </row>
        <row r="145">
          <cell r="C145" t="str">
            <v>TOTAL DEPRECIATION EXPENSES</v>
          </cell>
          <cell r="E145">
            <v>501066983.85999936</v>
          </cell>
          <cell r="F145">
            <v>294883486.15866089</v>
          </cell>
          <cell r="G145">
            <v>62968029.207263425</v>
          </cell>
          <cell r="H145">
            <v>59552523.54733894</v>
          </cell>
          <cell r="I145">
            <v>33666477.10633719</v>
          </cell>
          <cell r="J145">
            <v>28908967.905114204</v>
          </cell>
          <cell r="K145">
            <v>2064073.1890460306</v>
          </cell>
          <cell r="L145">
            <v>8375581.3404160691</v>
          </cell>
          <cell r="M145">
            <v>4214379.1175944181</v>
          </cell>
          <cell r="N145">
            <v>6276704.3845229391</v>
          </cell>
          <cell r="O145">
            <v>156761.90370541249</v>
          </cell>
          <cell r="Q145">
            <v>25458254.803137422</v>
          </cell>
          <cell r="R145">
            <v>133149.25961629202</v>
          </cell>
          <cell r="S145">
            <v>3317563.8423604867</v>
          </cell>
          <cell r="T145">
            <v>28908967.905114204</v>
          </cell>
          <cell r="U145">
            <v>25591404.062753722</v>
          </cell>
        </row>
        <row r="148">
          <cell r="B148">
            <v>236</v>
          </cell>
          <cell r="C148" t="str">
            <v>Property Taxes</v>
          </cell>
          <cell r="D148" t="str">
            <v>PTDGP.T</v>
          </cell>
          <cell r="E148">
            <v>1.6871670037508011</v>
          </cell>
          <cell r="F148">
            <v>0.97843996382494791</v>
          </cell>
          <cell r="G148">
            <v>0.21057534503766628</v>
          </cell>
          <cell r="H148">
            <v>0.20622701327855747</v>
          </cell>
          <cell r="I148">
            <v>0.11682026741869453</v>
          </cell>
          <cell r="J148">
            <v>9.809450420884093E-2</v>
          </cell>
          <cell r="K148">
            <v>1.1420139734264343E-2</v>
          </cell>
          <cell r="L148">
            <v>2.9434717342337994E-2</v>
          </cell>
          <cell r="M148">
            <v>1.8426166548715296E-2</v>
          </cell>
          <cell r="N148">
            <v>1.7188185567693529E-2</v>
          </cell>
          <cell r="O148">
            <v>5.4070078908323514E-4</v>
          </cell>
          <cell r="Q148">
            <v>8.660782622880793E-2</v>
          </cell>
          <cell r="R148">
            <v>4.600977289027175E-4</v>
          </cell>
          <cell r="S148">
            <v>1.1026580251130277E-2</v>
          </cell>
          <cell r="T148">
            <v>9.809450420884093E-2</v>
          </cell>
          <cell r="U148">
            <v>8.7067923957710652E-2</v>
          </cell>
        </row>
        <row r="149">
          <cell r="B149">
            <v>236.01</v>
          </cell>
          <cell r="C149" t="str">
            <v>Payroll Taxes</v>
          </cell>
          <cell r="D149" t="str">
            <v>SW.T</v>
          </cell>
          <cell r="E149">
            <v>7271650.778474519</v>
          </cell>
          <cell r="F149">
            <v>4438158.6169110974</v>
          </cell>
          <cell r="G149">
            <v>878322.48955484794</v>
          </cell>
          <cell r="H149">
            <v>793675.66313582915</v>
          </cell>
          <cell r="I149">
            <v>451660.99002155603</v>
          </cell>
          <cell r="J149">
            <v>381812.57973544946</v>
          </cell>
          <cell r="K149">
            <v>44060.86037466312</v>
          </cell>
          <cell r="L149">
            <v>113051.63527236505</v>
          </cell>
          <cell r="M149">
            <v>67701.134297063138</v>
          </cell>
          <cell r="N149">
            <v>101138.75210783882</v>
          </cell>
          <cell r="O149">
            <v>2068.0570638089052</v>
          </cell>
          <cell r="Q149">
            <v>337531.27557212033</v>
          </cell>
          <cell r="R149">
            <v>1767.9599027002603</v>
          </cell>
          <cell r="S149">
            <v>42513.344260628866</v>
          </cell>
          <cell r="T149">
            <v>381812.57973544946</v>
          </cell>
          <cell r="U149">
            <v>339299.2354748206</v>
          </cell>
        </row>
        <row r="150">
          <cell r="B150">
            <v>236.02</v>
          </cell>
          <cell r="C150" t="str">
            <v>Other Taxes - Wash Excise - Allocated</v>
          </cell>
          <cell r="D150" t="str">
            <v>REVFAC1.T</v>
          </cell>
          <cell r="E150">
            <v>78476383.807139233</v>
          </cell>
          <cell r="F150">
            <v>44836727.996464066</v>
          </cell>
          <cell r="G150">
            <v>9908741.0799795203</v>
          </cell>
          <cell r="H150">
            <v>9963923.695887493</v>
          </cell>
          <cell r="I150">
            <v>5925330.9823050192</v>
          </cell>
          <cell r="J150">
            <v>4835400.3030083366</v>
          </cell>
          <cell r="K150">
            <v>245122.65962459461</v>
          </cell>
          <cell r="L150">
            <v>1599415.2281320756</v>
          </cell>
          <cell r="M150">
            <v>463966.23966692039</v>
          </cell>
          <cell r="N150">
            <v>672356.62378297723</v>
          </cell>
          <cell r="O150">
            <v>25398.998288223491</v>
          </cell>
          <cell r="Q150">
            <v>4344207.5965262037</v>
          </cell>
          <cell r="R150">
            <v>18964.251067026955</v>
          </cell>
          <cell r="S150">
            <v>472228.45541510667</v>
          </cell>
          <cell r="T150">
            <v>4835400.3030083366</v>
          </cell>
          <cell r="U150">
            <v>4363171.8475932302</v>
          </cell>
        </row>
        <row r="151">
          <cell r="B151">
            <v>236.03</v>
          </cell>
          <cell r="C151" t="str">
            <v>Other Taxes - Muni</v>
          </cell>
          <cell r="D151" t="str">
            <v>REVFAC1.T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B152">
            <v>236.04</v>
          </cell>
          <cell r="C152" t="str">
            <v>Other Taxes - Montana</v>
          </cell>
          <cell r="D152" t="str">
            <v>ENERGY_2</v>
          </cell>
          <cell r="E152">
            <v>747526.2321675783</v>
          </cell>
          <cell r="F152">
            <v>389433.90493976098</v>
          </cell>
          <cell r="G152">
            <v>98950.585681266166</v>
          </cell>
          <cell r="H152">
            <v>110040.62889680151</v>
          </cell>
          <cell r="I152">
            <v>71016.460487840945</v>
          </cell>
          <cell r="J152">
            <v>53871.139943114053</v>
          </cell>
          <cell r="K152">
            <v>0</v>
          </cell>
          <cell r="L152">
            <v>21386.306468412899</v>
          </cell>
          <cell r="M152">
            <v>0</v>
          </cell>
          <cell r="N152">
            <v>2575.1764315864129</v>
          </cell>
          <cell r="O152">
            <v>252.02931879550664</v>
          </cell>
          <cell r="Q152">
            <v>49409.190293366635</v>
          </cell>
          <cell r="R152">
            <v>156.01487249263829</v>
          </cell>
          <cell r="S152">
            <v>4305.9347772547744</v>
          </cell>
          <cell r="T152">
            <v>53871.139943114053</v>
          </cell>
          <cell r="U152">
            <v>49565.205165859275</v>
          </cell>
        </row>
        <row r="153">
          <cell r="C153" t="str">
            <v>TOTAL TAXES OTHER THAN INCOME</v>
          </cell>
          <cell r="E153">
            <v>86495562.504948333</v>
          </cell>
          <cell r="F153">
            <v>49664321.496754892</v>
          </cell>
          <cell r="G153">
            <v>10886014.36579098</v>
          </cell>
          <cell r="H153">
            <v>10867640.194147136</v>
          </cell>
          <cell r="I153">
            <v>6448008.5496346829</v>
          </cell>
          <cell r="J153">
            <v>5271084.1207814049</v>
          </cell>
          <cell r="K153">
            <v>289183.53141939745</v>
          </cell>
          <cell r="L153">
            <v>1733853.1993075709</v>
          </cell>
          <cell r="M153">
            <v>531667.39239015011</v>
          </cell>
          <cell r="N153">
            <v>776070.56951058796</v>
          </cell>
          <cell r="O153">
            <v>27719.085211528691</v>
          </cell>
          <cell r="Q153">
            <v>4731148.1489995169</v>
          </cell>
          <cell r="R153">
            <v>20888.22630231758</v>
          </cell>
          <cell r="S153">
            <v>519047.74547957053</v>
          </cell>
          <cell r="T153">
            <v>5271084.1207814049</v>
          </cell>
          <cell r="U153">
            <v>4752036.3753018342</v>
          </cell>
        </row>
        <row r="156">
          <cell r="B156" t="str">
            <v>409.10</v>
          </cell>
          <cell r="C156" t="str">
            <v>Current Federal Income Tax @ Rate</v>
          </cell>
          <cell r="D156" t="str">
            <v>RB.T</v>
          </cell>
          <cell r="E156">
            <v>74218132.81078124</v>
          </cell>
          <cell r="F156">
            <v>42826580.085002027</v>
          </cell>
          <cell r="G156">
            <v>8911453.60387755</v>
          </cell>
          <cell r="H156">
            <v>9226441.3287920058</v>
          </cell>
          <cell r="I156">
            <v>5232221.4906988218</v>
          </cell>
          <cell r="J156">
            <v>4465386.9706069753</v>
          </cell>
          <cell r="K156">
            <v>521855.1877097885</v>
          </cell>
          <cell r="L156">
            <v>1306972.1476525906</v>
          </cell>
          <cell r="M156">
            <v>914397.23041310057</v>
          </cell>
          <cell r="N156">
            <v>788265.82567263837</v>
          </cell>
          <cell r="O156">
            <v>24558.94035574275</v>
          </cell>
          <cell r="Q156">
            <v>3935935.7709835945</v>
          </cell>
          <cell r="R156">
            <v>21001.948789466918</v>
          </cell>
          <cell r="S156">
            <v>508449.25083391357</v>
          </cell>
          <cell r="T156">
            <v>4465386.9706069753</v>
          </cell>
          <cell r="U156">
            <v>3956937.7197730616</v>
          </cell>
        </row>
        <row r="157">
          <cell r="B157" t="str">
            <v>410.10</v>
          </cell>
          <cell r="C157" t="str">
            <v>Provision for Def Inc Tax</v>
          </cell>
          <cell r="D157" t="str">
            <v>RB.T</v>
          </cell>
          <cell r="E157">
            <v>-60815173.145295307</v>
          </cell>
          <cell r="F157">
            <v>-35092581.616549537</v>
          </cell>
          <cell r="G157">
            <v>-7302145.3568197666</v>
          </cell>
          <cell r="H157">
            <v>-7560249.8429317176</v>
          </cell>
          <cell r="I157">
            <v>-4287341.1636833996</v>
          </cell>
          <cell r="J157">
            <v>-3658988.3293151297</v>
          </cell>
          <cell r="K157">
            <v>-427614.0128485036</v>
          </cell>
          <cell r="L157">
            <v>-1070947.6841490227</v>
          </cell>
          <cell r="M157">
            <v>-749267.37961633503</v>
          </cell>
          <cell r="N157">
            <v>-645913.88731133507</v>
          </cell>
          <cell r="O157">
            <v>-20123.872070553029</v>
          </cell>
          <cell r="Q157">
            <v>-3225150.0588324899</v>
          </cell>
          <cell r="R157">
            <v>-17209.233157028695</v>
          </cell>
          <cell r="S157">
            <v>-416629.03732561111</v>
          </cell>
          <cell r="T157">
            <v>-3658988.3293151297</v>
          </cell>
          <cell r="U157">
            <v>-3242359.2919895183</v>
          </cell>
        </row>
        <row r="158">
          <cell r="C158" t="str">
            <v>TOTAL FIT</v>
          </cell>
          <cell r="E158">
            <v>13402959.665485933</v>
          </cell>
          <cell r="F158">
            <v>7733998.4684524909</v>
          </cell>
          <cell r="G158">
            <v>1609308.2470577834</v>
          </cell>
          <cell r="H158">
            <v>1666191.4858602881</v>
          </cell>
          <cell r="I158">
            <v>944880.32701542228</v>
          </cell>
          <cell r="J158">
            <v>806398.64129184559</v>
          </cell>
          <cell r="K158">
            <v>94241.174861284904</v>
          </cell>
          <cell r="L158">
            <v>236024.46350356797</v>
          </cell>
          <cell r="M158">
            <v>165129.85079676553</v>
          </cell>
          <cell r="N158">
            <v>142351.9383613033</v>
          </cell>
          <cell r="O158">
            <v>4435.0682851897218</v>
          </cell>
          <cell r="Q158">
            <v>710785.71215110458</v>
          </cell>
          <cell r="R158">
            <v>3792.7156324382231</v>
          </cell>
          <cell r="S158">
            <v>91820.213508302462</v>
          </cell>
          <cell r="T158">
            <v>806398.64129184559</v>
          </cell>
          <cell r="U158">
            <v>714578.42778354324</v>
          </cell>
        </row>
        <row r="160">
          <cell r="C160" t="str">
            <v>TOTAL OPERATING EXPENSES</v>
          </cell>
          <cell r="E160">
            <v>1744165931.2048485</v>
          </cell>
          <cell r="F160">
            <v>994478418.54846168</v>
          </cell>
          <cell r="G160">
            <v>222668816.29898381</v>
          </cell>
          <cell r="H160">
            <v>222398807.38541123</v>
          </cell>
          <cell r="I160">
            <v>133613790.13679644</v>
          </cell>
          <cell r="J160">
            <v>107990571.60987984</v>
          </cell>
          <cell r="K160">
            <v>3902814.3841542187</v>
          </cell>
          <cell r="L160">
            <v>36627676.923703074</v>
          </cell>
          <cell r="M160">
            <v>7767180.2021584753</v>
          </cell>
          <cell r="N160">
            <v>14156531.271813747</v>
          </cell>
          <cell r="O160">
            <v>561324.44348647387</v>
          </cell>
          <cell r="Q160">
            <v>97425150.74314636</v>
          </cell>
          <cell r="R160">
            <v>404934.67518688604</v>
          </cell>
          <cell r="S160">
            <v>10160486.191546598</v>
          </cell>
          <cell r="T160">
            <v>107990571.60987984</v>
          </cell>
          <cell r="U160">
            <v>97830085.418333247</v>
          </cell>
        </row>
      </sheetData>
      <sheetData sheetId="29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3135</v>
          </cell>
        </row>
        <row r="11">
          <cell r="B11">
            <v>300</v>
          </cell>
          <cell r="C11" t="str">
            <v>Generation/Transmission</v>
          </cell>
          <cell r="D11" t="str">
            <v>PC4</v>
          </cell>
          <cell r="E11">
            <v>77723700.535854891</v>
          </cell>
          <cell r="F11">
            <v>40967953.584467798</v>
          </cell>
          <cell r="G11">
            <v>10293429.186533198</v>
          </cell>
          <cell r="H11">
            <v>11399632.923563184</v>
          </cell>
          <cell r="I11">
            <v>7210984.9182931948</v>
          </cell>
          <cell r="J11">
            <v>5436730.8991149403</v>
          </cell>
          <cell r="K11">
            <v>0</v>
          </cell>
          <cell r="L11">
            <v>2132429.3258943604</v>
          </cell>
          <cell r="M11">
            <v>0</v>
          </cell>
          <cell r="N11">
            <v>256068.33726417471</v>
          </cell>
          <cell r="O11">
            <v>26471.360724063776</v>
          </cell>
          <cell r="Q11">
            <v>5023818.4873103388</v>
          </cell>
          <cell r="R11">
            <v>14452.636120730351</v>
          </cell>
          <cell r="S11">
            <v>398459.77568387176</v>
          </cell>
          <cell r="T11">
            <v>5436730.8991149403</v>
          </cell>
          <cell r="U11">
            <v>5038271.1234310688</v>
          </cell>
        </row>
        <row r="12">
          <cell r="B12">
            <v>300.01</v>
          </cell>
          <cell r="C12" t="str">
            <v>Distribution</v>
          </cell>
          <cell r="D12" t="str">
            <v>DP.T</v>
          </cell>
          <cell r="E12">
            <v>48660476.437339872</v>
          </cell>
          <cell r="F12">
            <v>32354956.444640446</v>
          </cell>
          <cell r="G12">
            <v>5768088.5474590622</v>
          </cell>
          <cell r="H12">
            <v>4579517.4102492891</v>
          </cell>
          <cell r="I12">
            <v>1950100.8144252701</v>
          </cell>
          <cell r="J12">
            <v>2163103.7370121046</v>
          </cell>
          <cell r="K12">
            <v>585080.93355514063</v>
          </cell>
          <cell r="L12">
            <v>222976.22703948841</v>
          </cell>
          <cell r="M12">
            <v>77039.254430597561</v>
          </cell>
          <cell r="N12">
            <v>944681.35026323958</v>
          </cell>
          <cell r="O12">
            <v>14931.718265219053</v>
          </cell>
          <cell r="Q12">
            <v>1718415.5448518235</v>
          </cell>
          <cell r="R12">
            <v>19595.939904608564</v>
          </cell>
          <cell r="S12">
            <v>425092.25225567259</v>
          </cell>
          <cell r="T12">
            <v>2163103.7370121046</v>
          </cell>
          <cell r="U12">
            <v>1738011.484756432</v>
          </cell>
        </row>
        <row r="13">
          <cell r="B13">
            <v>300.02</v>
          </cell>
          <cell r="C13" t="str">
            <v>Other</v>
          </cell>
          <cell r="D13" t="str">
            <v>GP.T</v>
          </cell>
          <cell r="E13">
            <v>306106347.0642063</v>
          </cell>
          <cell r="F13">
            <v>186359101.75673202</v>
          </cell>
          <cell r="G13">
            <v>37040856.883185126</v>
          </cell>
          <cell r="H13">
            <v>33621485.02949588</v>
          </cell>
          <cell r="I13">
            <v>19124836.260652632</v>
          </cell>
          <cell r="J13">
            <v>16163338.435951915</v>
          </cell>
          <cell r="K13">
            <v>1864947.7341166744</v>
          </cell>
          <cell r="L13">
            <v>4787587.7432860984</v>
          </cell>
          <cell r="M13">
            <v>2857861.7295351969</v>
          </cell>
          <cell r="N13">
            <v>4198678.5095187007</v>
          </cell>
          <cell r="O13">
            <v>87652.98173211985</v>
          </cell>
          <cell r="Q13">
            <v>14286782.075442851</v>
          </cell>
          <cell r="R13">
            <v>74945.817037218992</v>
          </cell>
          <cell r="S13">
            <v>1801610.5434718451</v>
          </cell>
          <cell r="T13">
            <v>16163338.435951915</v>
          </cell>
          <cell r="U13">
            <v>14361727.89248007</v>
          </cell>
        </row>
        <row r="14">
          <cell r="C14" t="str">
            <v>Sub-total</v>
          </cell>
          <cell r="E14">
            <v>432490524.03740108</v>
          </cell>
          <cell r="F14">
            <v>259682011.78584027</v>
          </cell>
          <cell r="G14">
            <v>53102374.617177382</v>
          </cell>
          <cell r="H14">
            <v>49600635.363308355</v>
          </cell>
          <cell r="I14">
            <v>28285921.993371096</v>
          </cell>
          <cell r="J14">
            <v>23763173.072078958</v>
          </cell>
          <cell r="K14">
            <v>2450028.667671815</v>
          </cell>
          <cell r="L14">
            <v>7142993.2962199468</v>
          </cell>
          <cell r="M14">
            <v>2934900.9839657946</v>
          </cell>
          <cell r="N14">
            <v>5399428.1970461151</v>
          </cell>
          <cell r="O14">
            <v>129056.06072140268</v>
          </cell>
          <cell r="Q14">
            <v>21029016.107605014</v>
          </cell>
          <cell r="R14">
            <v>108994.39306255791</v>
          </cell>
          <cell r="S14">
            <v>2625162.5714113894</v>
          </cell>
          <cell r="T14">
            <v>23763173.072078958</v>
          </cell>
          <cell r="U14">
            <v>21138010.500667572</v>
          </cell>
        </row>
        <row r="17">
          <cell r="B17">
            <v>310</v>
          </cell>
          <cell r="C17" t="str">
            <v>Thermal Baseload Generation</v>
          </cell>
          <cell r="D17" t="str">
            <v>PC4</v>
          </cell>
          <cell r="E17">
            <v>1396510000</v>
          </cell>
          <cell r="F17">
            <v>736096666.34249425</v>
          </cell>
          <cell r="G17">
            <v>184948435.2157701</v>
          </cell>
          <cell r="H17">
            <v>204824284.79767597</v>
          </cell>
          <cell r="I17">
            <v>129564244.61030541</v>
          </cell>
          <cell r="J17">
            <v>97685120.697778881</v>
          </cell>
          <cell r="K17">
            <v>0</v>
          </cell>
          <cell r="L17">
            <v>38314682.103060238</v>
          </cell>
          <cell r="M17">
            <v>0</v>
          </cell>
          <cell r="N17">
            <v>4600938.8540092278</v>
          </cell>
          <cell r="O17">
            <v>475627.3789062415</v>
          </cell>
          <cell r="Q17">
            <v>90266066.944114178</v>
          </cell>
          <cell r="R17">
            <v>259679.48939397655</v>
          </cell>
          <cell r="S17">
            <v>7159374.2642707182</v>
          </cell>
          <cell r="T17">
            <v>97685120.697778881</v>
          </cell>
          <cell r="U17">
            <v>90525746.433508158</v>
          </cell>
        </row>
        <row r="18">
          <cell r="B18">
            <v>330</v>
          </cell>
          <cell r="C18" t="str">
            <v>Hydro Baseload Generation</v>
          </cell>
          <cell r="D18" t="str">
            <v>PC4</v>
          </cell>
          <cell r="E18">
            <v>729618000</v>
          </cell>
          <cell r="F18">
            <v>384579686.14866918</v>
          </cell>
          <cell r="G18">
            <v>96627813.195222199</v>
          </cell>
          <cell r="H18">
            <v>107012112.3554509</v>
          </cell>
          <cell r="I18">
            <v>67691892.663913488</v>
          </cell>
          <cell r="J18">
            <v>51036385.26990284</v>
          </cell>
          <cell r="K18">
            <v>0</v>
          </cell>
          <cell r="L18">
            <v>20017817.077336077</v>
          </cell>
          <cell r="M18">
            <v>0</v>
          </cell>
          <cell r="N18">
            <v>2403797.8996101026</v>
          </cell>
          <cell r="O18">
            <v>248495.38989539215</v>
          </cell>
          <cell r="Q18">
            <v>47160240.336002387</v>
          </cell>
          <cell r="R18">
            <v>135671.65984679983</v>
          </cell>
          <cell r="S18">
            <v>3740473.2740536574</v>
          </cell>
          <cell r="T18">
            <v>51036385.26990284</v>
          </cell>
          <cell r="U18">
            <v>47295911.995849185</v>
          </cell>
        </row>
        <row r="19">
          <cell r="B19">
            <v>340</v>
          </cell>
          <cell r="C19" t="str">
            <v>Other Production Generation</v>
          </cell>
          <cell r="D19" t="str">
            <v>PC4</v>
          </cell>
          <cell r="E19">
            <v>1971707000</v>
          </cell>
          <cell r="F19">
            <v>1039281458.5675436</v>
          </cell>
          <cell r="G19">
            <v>261125322.66434211</v>
          </cell>
          <cell r="H19">
            <v>289187672.20110941</v>
          </cell>
          <cell r="I19">
            <v>182929394.02356693</v>
          </cell>
          <cell r="J19">
            <v>137919840.37039155</v>
          </cell>
          <cell r="K19">
            <v>0</v>
          </cell>
          <cell r="L19">
            <v>54095800.893211357</v>
          </cell>
          <cell r="M19">
            <v>0</v>
          </cell>
          <cell r="N19">
            <v>6495981.6578627955</v>
          </cell>
          <cell r="O19">
            <v>671529.62197269534</v>
          </cell>
          <cell r="Q19">
            <v>127445013.68137608</v>
          </cell>
          <cell r="R19">
            <v>366636.73514298454</v>
          </cell>
          <cell r="S19">
            <v>10108189.953872457</v>
          </cell>
          <cell r="T19">
            <v>137919840.37039155</v>
          </cell>
          <cell r="U19">
            <v>127811650.41651908</v>
          </cell>
        </row>
        <row r="20">
          <cell r="C20" t="str">
            <v>Sub-total</v>
          </cell>
          <cell r="E20">
            <v>4097835000</v>
          </cell>
          <cell r="F20">
            <v>2159957811.0587072</v>
          </cell>
          <cell r="G20">
            <v>542701571.07533431</v>
          </cell>
          <cell r="H20">
            <v>601024069.35423625</v>
          </cell>
          <cell r="I20">
            <v>380185531.29778588</v>
          </cell>
          <cell r="J20">
            <v>286641346.33807325</v>
          </cell>
          <cell r="K20">
            <v>0</v>
          </cell>
          <cell r="L20">
            <v>112428300.07360768</v>
          </cell>
          <cell r="M20">
            <v>0</v>
          </cell>
          <cell r="N20">
            <v>13500718.411482126</v>
          </cell>
          <cell r="O20">
            <v>1395652.390774329</v>
          </cell>
          <cell r="Q20">
            <v>264871320.96149266</v>
          </cell>
          <cell r="R20">
            <v>761987.88438376086</v>
          </cell>
          <cell r="S20">
            <v>21008037.492196832</v>
          </cell>
          <cell r="T20">
            <v>286641346.33807325</v>
          </cell>
          <cell r="U20">
            <v>265633308.84587643</v>
          </cell>
        </row>
        <row r="23">
          <cell r="B23">
            <v>350</v>
          </cell>
          <cell r="C23" t="str">
            <v>Washington Transmission Plant</v>
          </cell>
          <cell r="D23" t="str">
            <v>PC3</v>
          </cell>
          <cell r="E23">
            <v>1231639678.3700972</v>
          </cell>
          <cell r="F23">
            <v>587057292.8329128</v>
          </cell>
          <cell r="G23">
            <v>147459381.68378764</v>
          </cell>
          <cell r="H23">
            <v>163289000.23803759</v>
          </cell>
          <cell r="I23">
            <v>103236833.69111878</v>
          </cell>
          <cell r="J23">
            <v>77823020.351807266</v>
          </cell>
          <cell r="K23">
            <v>17408508.891818799</v>
          </cell>
          <cell r="L23">
            <v>30514455.043778673</v>
          </cell>
          <cell r="M23">
            <v>100807878.81646819</v>
          </cell>
          <cell r="N23">
            <v>3663996.0881399107</v>
          </cell>
          <cell r="O23">
            <v>379310.73222781019</v>
          </cell>
          <cell r="Q23">
            <v>71926596.996297985</v>
          </cell>
          <cell r="R23">
            <v>206390.97615072655</v>
          </cell>
          <cell r="S23">
            <v>5690032.3793585561</v>
          </cell>
          <cell r="T23">
            <v>77823020.351807266</v>
          </cell>
          <cell r="U23">
            <v>72132987.972448707</v>
          </cell>
        </row>
        <row r="24">
          <cell r="B24">
            <v>350.01</v>
          </cell>
          <cell r="C24" t="str">
            <v>Washington Integrated Generation (GIF) Transmission Plant</v>
          </cell>
          <cell r="D24" t="str">
            <v>PC4</v>
          </cell>
          <cell r="E24">
            <v>176912910.8499999</v>
          </cell>
          <cell r="F24">
            <v>93250319.660891667</v>
          </cell>
          <cell r="G24">
            <v>23429668.266732439</v>
          </cell>
          <cell r="H24">
            <v>25947583.931605387</v>
          </cell>
          <cell r="I24">
            <v>16413479.070032112</v>
          </cell>
          <cell r="J24">
            <v>12374962.620659813</v>
          </cell>
          <cell r="K24">
            <v>0</v>
          </cell>
          <cell r="L24">
            <v>4853786.8967245361</v>
          </cell>
          <cell r="M24">
            <v>0</v>
          </cell>
          <cell r="N24">
            <v>582856.89705453976</v>
          </cell>
          <cell r="O24">
            <v>60253.50629946011</v>
          </cell>
          <cell r="Q24">
            <v>11435100.825675573</v>
          </cell>
          <cell r="R24">
            <v>32896.76003518061</v>
          </cell>
          <cell r="S24">
            <v>906965.0349490582</v>
          </cell>
          <cell r="T24">
            <v>12374962.620659813</v>
          </cell>
          <cell r="U24">
            <v>11467997.585710755</v>
          </cell>
        </row>
        <row r="25">
          <cell r="B25">
            <v>350.02</v>
          </cell>
          <cell r="C25" t="str">
            <v>Washington Integrated Lease Facilities (LIF) Transmission Plant</v>
          </cell>
          <cell r="D25" t="str">
            <v>DIR_449</v>
          </cell>
          <cell r="E25">
            <v>405246.36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405246.36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>
            <v>350.03</v>
          </cell>
          <cell r="C26" t="str">
            <v>Non-Washington Transmission Plant</v>
          </cell>
          <cell r="D26" t="str">
            <v>PC4</v>
          </cell>
          <cell r="E26">
            <v>185779290.94</v>
          </cell>
          <cell r="F26">
            <v>97923764.76817663</v>
          </cell>
          <cell r="G26">
            <v>24603897.684118476</v>
          </cell>
          <cell r="H26">
            <v>27248004.236994267</v>
          </cell>
          <cell r="I26">
            <v>17236076.716156173</v>
          </cell>
          <cell r="J26">
            <v>12995161.122098427</v>
          </cell>
          <cell r="K26">
            <v>0</v>
          </cell>
          <cell r="L26">
            <v>5097045.1151069729</v>
          </cell>
          <cell r="M26">
            <v>0</v>
          </cell>
          <cell r="N26">
            <v>612068.05390303722</v>
          </cell>
          <cell r="O26">
            <v>63273.243446056425</v>
          </cell>
          <cell r="Q26">
            <v>12008196.083680104</v>
          </cell>
          <cell r="R26">
            <v>34545.453603106464</v>
          </cell>
          <cell r="S26">
            <v>952419.5848152166</v>
          </cell>
          <cell r="T26">
            <v>12995161.122098427</v>
          </cell>
          <cell r="U26">
            <v>12042741.53728321</v>
          </cell>
        </row>
        <row r="27">
          <cell r="C27" t="str">
            <v>Sub-total</v>
          </cell>
          <cell r="E27">
            <v>1594737126.520097</v>
          </cell>
          <cell r="F27">
            <v>778231377.26198113</v>
          </cell>
          <cell r="G27">
            <v>195492947.63463858</v>
          </cell>
          <cell r="H27">
            <v>216484588.40663725</v>
          </cell>
          <cell r="I27">
            <v>136886389.47730708</v>
          </cell>
          <cell r="J27">
            <v>103193144.09456551</v>
          </cell>
          <cell r="K27">
            <v>17408508.891818799</v>
          </cell>
          <cell r="L27">
            <v>40465287.05561018</v>
          </cell>
          <cell r="M27">
            <v>101213125.17646819</v>
          </cell>
          <cell r="N27">
            <v>4858921.0390974879</v>
          </cell>
          <cell r="O27">
            <v>502837.48197332677</v>
          </cell>
          <cell r="Q27">
            <v>95369893.90565367</v>
          </cell>
          <cell r="R27">
            <v>273833.18978901359</v>
          </cell>
          <cell r="S27">
            <v>7549416.999122831</v>
          </cell>
          <cell r="T27">
            <v>103193144.09456551</v>
          </cell>
          <cell r="U27">
            <v>95643727.095442668</v>
          </cell>
        </row>
        <row r="30">
          <cell r="B30">
            <v>360.01</v>
          </cell>
          <cell r="C30" t="str">
            <v>Land &amp; Land Rights - Assigned</v>
          </cell>
          <cell r="D30" t="str">
            <v>DIR360.01</v>
          </cell>
          <cell r="E30">
            <v>4397948.3721314128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4381901.8082543351</v>
          </cell>
          <cell r="L30">
            <v>16046.563877077044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>
            <v>360.02</v>
          </cell>
          <cell r="C31" t="str">
            <v>Land &amp; Land Rights - Allocated</v>
          </cell>
          <cell r="D31" t="str">
            <v>NCP_360</v>
          </cell>
          <cell r="E31">
            <v>47090051.627868585</v>
          </cell>
          <cell r="F31">
            <v>21372455.737104561</v>
          </cell>
          <cell r="G31">
            <v>6889967.5375397019</v>
          </cell>
          <cell r="H31">
            <v>8964074.9893805142</v>
          </cell>
          <cell r="I31">
            <v>5268260.9435781874</v>
          </cell>
          <cell r="J31">
            <v>4562074.7066196306</v>
          </cell>
          <cell r="K31">
            <v>0</v>
          </cell>
          <cell r="L31">
            <v>0</v>
          </cell>
          <cell r="M31">
            <v>0</v>
          </cell>
          <cell r="N31">
            <v>30334.570252941056</v>
          </cell>
          <cell r="O31">
            <v>2883.1433930444241</v>
          </cell>
          <cell r="Q31">
            <v>4339290.7146512726</v>
          </cell>
          <cell r="R31">
            <v>949.85422932245592</v>
          </cell>
          <cell r="S31">
            <v>221834.13773903536</v>
          </cell>
          <cell r="T31">
            <v>4562074.7066196306</v>
          </cell>
          <cell r="U31">
            <v>4340240.5688805953</v>
          </cell>
        </row>
        <row r="32">
          <cell r="B32">
            <v>361.01</v>
          </cell>
          <cell r="C32" t="str">
            <v>Structures &amp; Improve - Assigned</v>
          </cell>
          <cell r="D32" t="str">
            <v>DIR361.01</v>
          </cell>
          <cell r="E32">
            <v>652394.54478603089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359066.02125357295</v>
          </cell>
          <cell r="L32">
            <v>134228.77736994543</v>
          </cell>
          <cell r="M32">
            <v>159099.74616251249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>
            <v>361.02</v>
          </cell>
          <cell r="C33" t="str">
            <v>Structures &amp; Improve - Allocated</v>
          </cell>
          <cell r="D33" t="str">
            <v>NCP_361</v>
          </cell>
          <cell r="E33">
            <v>7450605.4552139696</v>
          </cell>
          <cell r="F33">
            <v>3792899.44249753</v>
          </cell>
          <cell r="G33">
            <v>1044125.5497413003</v>
          </cell>
          <cell r="H33">
            <v>1296782.1146047371</v>
          </cell>
          <cell r="I33">
            <v>754188.6889221567</v>
          </cell>
          <cell r="J33">
            <v>555998.41786987113</v>
          </cell>
          <cell r="K33">
            <v>0</v>
          </cell>
          <cell r="L33">
            <v>0</v>
          </cell>
          <cell r="M33">
            <v>0</v>
          </cell>
          <cell r="N33">
            <v>5763.3013922225664</v>
          </cell>
          <cell r="O33">
            <v>847.94018615138168</v>
          </cell>
          <cell r="Q33">
            <v>495124.92649974383</v>
          </cell>
          <cell r="R33">
            <v>1.0767494427319133</v>
          </cell>
          <cell r="S33">
            <v>60872.41462068462</v>
          </cell>
          <cell r="T33">
            <v>555998.41786987113</v>
          </cell>
          <cell r="U33">
            <v>495126.00324918656</v>
          </cell>
        </row>
        <row r="34">
          <cell r="B34">
            <v>362.01</v>
          </cell>
          <cell r="C34" t="str">
            <v>Station Equipment - Assigned</v>
          </cell>
          <cell r="D34" t="str">
            <v>DIR362.01</v>
          </cell>
          <cell r="E34">
            <v>33433473.231653392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654749.74004621</v>
          </cell>
          <cell r="K34">
            <v>15160583.846818591</v>
          </cell>
          <cell r="L34">
            <v>12313198.493169427</v>
          </cell>
          <cell r="M34">
            <v>5304941.1516191633</v>
          </cell>
          <cell r="N34">
            <v>0</v>
          </cell>
          <cell r="O34">
            <v>0</v>
          </cell>
          <cell r="Q34">
            <v>654749.74004621</v>
          </cell>
          <cell r="R34">
            <v>0</v>
          </cell>
          <cell r="S34">
            <v>0</v>
          </cell>
          <cell r="T34">
            <v>654749.74004621</v>
          </cell>
          <cell r="U34">
            <v>654749.74004621</v>
          </cell>
        </row>
        <row r="35">
          <cell r="B35">
            <v>362.02</v>
          </cell>
          <cell r="C35" t="str">
            <v>Station Equipment - Allocated</v>
          </cell>
          <cell r="D35" t="str">
            <v>NCP_362</v>
          </cell>
          <cell r="E35">
            <v>437752526.76834661</v>
          </cell>
          <cell r="F35">
            <v>244351600.54763758</v>
          </cell>
          <cell r="G35">
            <v>59077851.688851751</v>
          </cell>
          <cell r="H35">
            <v>64914131.167985559</v>
          </cell>
          <cell r="I35">
            <v>34540268.724038981</v>
          </cell>
          <cell r="J35">
            <v>34395152.153879717</v>
          </cell>
          <cell r="K35">
            <v>0</v>
          </cell>
          <cell r="L35">
            <v>0</v>
          </cell>
          <cell r="M35">
            <v>0</v>
          </cell>
          <cell r="N35">
            <v>353145.04930748604</v>
          </cell>
          <cell r="O35">
            <v>120377.43664552382</v>
          </cell>
          <cell r="Q35">
            <v>30750704.14466393</v>
          </cell>
          <cell r="R35">
            <v>113070.2220244175</v>
          </cell>
          <cell r="S35">
            <v>3531377.7871913705</v>
          </cell>
          <cell r="T35">
            <v>34395152.153879717</v>
          </cell>
          <cell r="U35">
            <v>30863774.366688348</v>
          </cell>
        </row>
        <row r="36">
          <cell r="B36">
            <v>363.01</v>
          </cell>
          <cell r="C36" t="str">
            <v>Battery Storage</v>
          </cell>
          <cell r="D36" t="str">
            <v>DEM</v>
          </cell>
          <cell r="E36">
            <v>1101000</v>
          </cell>
          <cell r="F36">
            <v>614573.52214283624</v>
          </cell>
          <cell r="G36">
            <v>148587.86810349277</v>
          </cell>
          <cell r="H36">
            <v>163266.80954550701</v>
          </cell>
          <cell r="I36">
            <v>86872.910011302622</v>
          </cell>
          <cell r="J36">
            <v>86507.924468158293</v>
          </cell>
          <cell r="K36">
            <v>0</v>
          </cell>
          <cell r="L36">
            <v>0</v>
          </cell>
          <cell r="M36">
            <v>0</v>
          </cell>
          <cell r="N36">
            <v>888.20206740530625</v>
          </cell>
          <cell r="O36">
            <v>302.76366129774038</v>
          </cell>
          <cell r="Q36">
            <v>77341.701516188972</v>
          </cell>
          <cell r="R36">
            <v>284.38514191549706</v>
          </cell>
          <cell r="S36">
            <v>8881.837810053823</v>
          </cell>
          <cell r="T36">
            <v>86507.924468158293</v>
          </cell>
          <cell r="U36">
            <v>77626.086658104468</v>
          </cell>
        </row>
        <row r="37">
          <cell r="B37">
            <v>364.01</v>
          </cell>
          <cell r="C37" t="str">
            <v xml:space="preserve">Poles Towers &amp; Fixtures </v>
          </cell>
          <cell r="D37" t="str">
            <v>OH_NCP</v>
          </cell>
          <cell r="E37">
            <v>372360470.93214625</v>
          </cell>
          <cell r="F37">
            <v>256635696.29111663</v>
          </cell>
          <cell r="G37">
            <v>46891765.305053428</v>
          </cell>
          <cell r="H37">
            <v>36455041.284208007</v>
          </cell>
          <cell r="I37">
            <v>14421042.995726857</v>
          </cell>
          <cell r="J37">
            <v>17474453.31309586</v>
          </cell>
          <cell r="K37">
            <v>0</v>
          </cell>
          <cell r="L37">
            <v>0</v>
          </cell>
          <cell r="M37">
            <v>0</v>
          </cell>
          <cell r="N37">
            <v>225527.48914423192</v>
          </cell>
          <cell r="O37">
            <v>256944.25380113986</v>
          </cell>
          <cell r="Q37">
            <v>13498736.547584774</v>
          </cell>
          <cell r="R37">
            <v>338104.22916481865</v>
          </cell>
          <cell r="S37">
            <v>3637612.5363462684</v>
          </cell>
          <cell r="T37">
            <v>17474453.31309586</v>
          </cell>
          <cell r="U37">
            <v>13836840.776749592</v>
          </cell>
        </row>
        <row r="38">
          <cell r="B38">
            <v>365.01</v>
          </cell>
          <cell r="C38" t="str">
            <v>OH Lines Direct Assignment</v>
          </cell>
          <cell r="D38" t="str">
            <v>DIR364.01</v>
          </cell>
          <cell r="E38">
            <v>71791.370995891833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71791.370995891833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>
            <v>365.02</v>
          </cell>
          <cell r="C39" t="str">
            <v xml:space="preserve">OVHD Cond &amp; Devices </v>
          </cell>
          <cell r="D39" t="str">
            <v>OH_NCP</v>
          </cell>
          <cell r="E39">
            <v>471990557.83454573</v>
          </cell>
          <cell r="F39">
            <v>325302052.46940446</v>
          </cell>
          <cell r="G39">
            <v>59438292.170953557</v>
          </cell>
          <cell r="H39">
            <v>46209081.293030679</v>
          </cell>
          <cell r="I39">
            <v>18279588.354450829</v>
          </cell>
          <cell r="J39">
            <v>22149979.954786338</v>
          </cell>
          <cell r="K39">
            <v>0</v>
          </cell>
          <cell r="L39">
            <v>0</v>
          </cell>
          <cell r="M39">
            <v>0</v>
          </cell>
          <cell r="N39">
            <v>285870.4231996953</v>
          </cell>
          <cell r="O39">
            <v>325693.16872005083</v>
          </cell>
          <cell r="Q39">
            <v>17110506.325246107</v>
          </cell>
          <cell r="R39">
            <v>428568.594647636</v>
          </cell>
          <cell r="S39">
            <v>4610905.0348925982</v>
          </cell>
          <cell r="T39">
            <v>22149979.954786338</v>
          </cell>
          <cell r="U39">
            <v>17539074.919893742</v>
          </cell>
        </row>
        <row r="40">
          <cell r="B40">
            <v>366.01</v>
          </cell>
          <cell r="C40" t="str">
            <v>UG Conduit Direct Assignment</v>
          </cell>
          <cell r="D40" t="str">
            <v>DIR366.01</v>
          </cell>
          <cell r="E40">
            <v>28743419.414837807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23101629.51589638</v>
          </cell>
          <cell r="L40">
            <v>5608088.4825534066</v>
          </cell>
          <cell r="M40">
            <v>33701.416388018217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>
            <v>366.02</v>
          </cell>
          <cell r="C41" t="str">
            <v xml:space="preserve">UG Conduit </v>
          </cell>
          <cell r="D41" t="str">
            <v>UG_NCP</v>
          </cell>
          <cell r="E41">
            <v>718024871.41305971</v>
          </cell>
          <cell r="F41">
            <v>483226813.4581219</v>
          </cell>
          <cell r="G41">
            <v>86105106.443105906</v>
          </cell>
          <cell r="H41">
            <v>80351473.792921528</v>
          </cell>
          <cell r="I41">
            <v>34886382.524484321</v>
          </cell>
          <cell r="J41">
            <v>32927441.507076252</v>
          </cell>
          <cell r="K41">
            <v>0</v>
          </cell>
          <cell r="L41">
            <v>0</v>
          </cell>
          <cell r="M41">
            <v>0</v>
          </cell>
          <cell r="N41">
            <v>331118.71068511618</v>
          </cell>
          <cell r="O41">
            <v>196534.97666471408</v>
          </cell>
          <cell r="Q41">
            <v>24883749.128798679</v>
          </cell>
          <cell r="R41">
            <v>295514.54824585636</v>
          </cell>
          <cell r="S41">
            <v>7748177.8300317181</v>
          </cell>
          <cell r="T41">
            <v>32927441.507076252</v>
          </cell>
          <cell r="U41">
            <v>25179263.677044533</v>
          </cell>
        </row>
        <row r="42">
          <cell r="B42">
            <v>367.01</v>
          </cell>
          <cell r="C42" t="str">
            <v xml:space="preserve">UG Conductor &amp; Devices </v>
          </cell>
          <cell r="D42" t="str">
            <v>UG_NCP</v>
          </cell>
          <cell r="E42">
            <v>986578386.56156349</v>
          </cell>
          <cell r="F42">
            <v>663961861.13523018</v>
          </cell>
          <cell r="G42">
            <v>118309880.85715218</v>
          </cell>
          <cell r="H42">
            <v>110404291.72941658</v>
          </cell>
          <cell r="I42">
            <v>47934482.988369167</v>
          </cell>
          <cell r="J42">
            <v>45242864.709854238</v>
          </cell>
          <cell r="K42">
            <v>0</v>
          </cell>
          <cell r="L42">
            <v>0</v>
          </cell>
          <cell r="M42">
            <v>0</v>
          </cell>
          <cell r="N42">
            <v>454962.74064320017</v>
          </cell>
          <cell r="O42">
            <v>270042.40089789941</v>
          </cell>
          <cell r="Q42">
            <v>34190694.562960498</v>
          </cell>
          <cell r="R42">
            <v>406042.01584285608</v>
          </cell>
          <cell r="S42">
            <v>10646128.131050883</v>
          </cell>
          <cell r="T42">
            <v>45242864.709854238</v>
          </cell>
          <cell r="U42">
            <v>34596736.578803353</v>
          </cell>
        </row>
        <row r="43">
          <cell r="B43" t="str">
            <v>368.01</v>
          </cell>
          <cell r="C43" t="str">
            <v>Line Transf  OVHD</v>
          </cell>
          <cell r="D43" t="str">
            <v>OH_TFMR</v>
          </cell>
          <cell r="E43">
            <v>173605063.30048591</v>
          </cell>
          <cell r="F43">
            <v>129622783.85526644</v>
          </cell>
          <cell r="G43">
            <v>21229564.703891553</v>
          </cell>
          <cell r="H43">
            <v>3103642.0998950875</v>
          </cell>
          <cell r="I43">
            <v>34997.8638195979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19614074.777613256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368.02</v>
          </cell>
          <cell r="C44" t="str">
            <v>Line Transf  UNGD</v>
          </cell>
          <cell r="D44" t="str">
            <v>UG_TFMR</v>
          </cell>
          <cell r="E44">
            <v>318350548.27234882</v>
          </cell>
          <cell r="F44">
            <v>254323105.00839216</v>
          </cell>
          <cell r="G44">
            <v>39317021.423054866</v>
          </cell>
          <cell r="H44">
            <v>18739241.351015534</v>
          </cell>
          <cell r="I44">
            <v>5178058.4964268021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793121.9934594743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368.03</v>
          </cell>
          <cell r="C45" t="str">
            <v>Line Transf  Assigned</v>
          </cell>
          <cell r="D45" t="str">
            <v>DIR368.03</v>
          </cell>
          <cell r="E45">
            <v>7577844.9767851122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2651379.6547454726</v>
          </cell>
          <cell r="K45">
            <v>4867465.4686576258</v>
          </cell>
          <cell r="L45">
            <v>0</v>
          </cell>
          <cell r="M45">
            <v>0</v>
          </cell>
          <cell r="N45">
            <v>0</v>
          </cell>
          <cell r="O45">
            <v>58999.853382014429</v>
          </cell>
          <cell r="Q45">
            <v>2507661.8666352136</v>
          </cell>
          <cell r="R45">
            <v>0</v>
          </cell>
          <cell r="S45">
            <v>143717.78811025881</v>
          </cell>
          <cell r="T45">
            <v>2651379.6547454726</v>
          </cell>
          <cell r="U45">
            <v>2507661.8666352136</v>
          </cell>
        </row>
        <row r="46">
          <cell r="B46" t="str">
            <v>369.01</v>
          </cell>
          <cell r="C46" t="str">
            <v>Services - OVHD</v>
          </cell>
          <cell r="D46" t="str">
            <v>OH_SVC</v>
          </cell>
          <cell r="E46">
            <v>40889975.452172115</v>
          </cell>
          <cell r="F46">
            <v>35287388.224718876</v>
          </cell>
          <cell r="G46">
            <v>5391540.3962266576</v>
          </cell>
          <cell r="H46">
            <v>206571.28579529174</v>
          </cell>
          <cell r="I46">
            <v>4475.5454312894217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369.02</v>
          </cell>
          <cell r="C47" t="str">
            <v>Services - UNGD</v>
          </cell>
          <cell r="D47" t="str">
            <v>RESID</v>
          </cell>
          <cell r="E47">
            <v>148141818.81021541</v>
          </cell>
          <cell r="F47">
            <v>148141818.81021541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>
            <v>370.01</v>
          </cell>
          <cell r="C48" t="str">
            <v>Meters</v>
          </cell>
          <cell r="D48" t="str">
            <v>METER</v>
          </cell>
          <cell r="E48">
            <v>206004867.61000001</v>
          </cell>
          <cell r="F48">
            <v>133743709.16973646</v>
          </cell>
          <cell r="G48">
            <v>37539912.318899311</v>
          </cell>
          <cell r="H48">
            <v>11094399.206289688</v>
          </cell>
          <cell r="I48">
            <v>1246915.3080466578</v>
          </cell>
          <cell r="J48">
            <v>19810545.101352308</v>
          </cell>
          <cell r="K48">
            <v>976230.67360039195</v>
          </cell>
          <cell r="L48">
            <v>606236.92276222247</v>
          </cell>
          <cell r="M48">
            <v>976036.22035163466</v>
          </cell>
          <cell r="N48">
            <v>0</v>
          </cell>
          <cell r="O48">
            <v>10882.688961321393</v>
          </cell>
          <cell r="Q48">
            <v>14935303.536787456</v>
          </cell>
          <cell r="R48">
            <v>48424.959903730029</v>
          </cell>
          <cell r="S48">
            <v>4826816.6046611229</v>
          </cell>
          <cell r="T48">
            <v>19810545.101352308</v>
          </cell>
          <cell r="U48">
            <v>14983728.496691186</v>
          </cell>
        </row>
        <row r="49">
          <cell r="B49">
            <v>373</v>
          </cell>
          <cell r="C49" t="str">
            <v xml:space="preserve">Str &amp; Area Lighting Sys </v>
          </cell>
          <cell r="D49" t="str">
            <v>DIR373.00</v>
          </cell>
          <cell r="E49">
            <v>57279322.090746596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57279322.090746596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>
            <v>374</v>
          </cell>
          <cell r="C50" t="str">
            <v>Asset Retirement Obligation</v>
          </cell>
          <cell r="D50" t="str">
            <v>LINE.T</v>
          </cell>
          <cell r="E50">
            <v>27779665.853999924</v>
          </cell>
          <cell r="F50">
            <v>18634154.181036007</v>
          </cell>
          <cell r="G50">
            <v>3348784.1011199537</v>
          </cell>
          <cell r="H50">
            <v>2946544.7304464811</v>
          </cell>
          <cell r="I50">
            <v>1244932.3280795428</v>
          </cell>
          <cell r="J50">
            <v>1269430.220733925</v>
          </cell>
          <cell r="K50">
            <v>249731.36254017998</v>
          </cell>
          <cell r="L50">
            <v>60436.289697138964</v>
          </cell>
          <cell r="M50">
            <v>363.18766552392373</v>
          </cell>
          <cell r="N50">
            <v>13982.453904374266</v>
          </cell>
          <cell r="O50">
            <v>11306.998776795186</v>
          </cell>
          <cell r="Q50">
            <v>966487.82899679535</v>
          </cell>
          <cell r="R50">
            <v>15822.5635891976</v>
          </cell>
          <cell r="S50">
            <v>287119.82814793213</v>
          </cell>
          <cell r="T50">
            <v>1269430.220733925</v>
          </cell>
          <cell r="U50">
            <v>982310.39258599293</v>
          </cell>
        </row>
        <row r="51">
          <cell r="C51" t="str">
            <v>Sub-total</v>
          </cell>
          <cell r="E51">
            <v>4089276603.8939037</v>
          </cell>
          <cell r="F51">
            <v>2719010911.8526211</v>
          </cell>
          <cell r="G51">
            <v>484732400.36369371</v>
          </cell>
          <cell r="H51">
            <v>384848541.8545351</v>
          </cell>
          <cell r="I51">
            <v>163880467.67138571</v>
          </cell>
          <cell r="J51">
            <v>181780577.40452793</v>
          </cell>
          <cell r="K51">
            <v>49168400.068016969</v>
          </cell>
          <cell r="L51">
            <v>18738235.52942922</v>
          </cell>
          <cell r="M51">
            <v>6474141.7221868522</v>
          </cell>
          <cell r="N51">
            <v>79388111.802415997</v>
          </cell>
          <cell r="O51">
            <v>1254815.6250899525</v>
          </cell>
          <cell r="Q51">
            <v>144410351.02438688</v>
          </cell>
          <cell r="R51">
            <v>1646782.449539193</v>
          </cell>
          <cell r="S51">
            <v>35723443.930601932</v>
          </cell>
          <cell r="T51">
            <v>181780577.40452793</v>
          </cell>
          <cell r="U51">
            <v>146057133.47392607</v>
          </cell>
        </row>
        <row r="54">
          <cell r="B54">
            <v>389</v>
          </cell>
          <cell r="C54" t="str">
            <v>Land &amp; Land Rights</v>
          </cell>
          <cell r="D54" t="str">
            <v>SW.T</v>
          </cell>
          <cell r="E54">
            <v>36039223.299999997</v>
          </cell>
          <cell r="F54">
            <v>21996076.861825421</v>
          </cell>
          <cell r="G54">
            <v>4353077.6291101836</v>
          </cell>
          <cell r="H54">
            <v>3933557.2241999614</v>
          </cell>
          <cell r="I54">
            <v>2238489.1369467964</v>
          </cell>
          <cell r="J54">
            <v>1892311.5588234565</v>
          </cell>
          <cell r="K54">
            <v>218371.21091309155</v>
          </cell>
          <cell r="L54">
            <v>560298.23930373671</v>
          </cell>
          <cell r="M54">
            <v>335535.40604806098</v>
          </cell>
          <cell r="N54">
            <v>501256.47979239258</v>
          </cell>
          <cell r="O54">
            <v>10249.553036894735</v>
          </cell>
          <cell r="Q54">
            <v>1672847.8005415681</v>
          </cell>
          <cell r="R54">
            <v>8762.2334542621647</v>
          </cell>
          <cell r="S54">
            <v>210701.5248276263</v>
          </cell>
          <cell r="T54">
            <v>1892311.5588234565</v>
          </cell>
          <cell r="U54">
            <v>1681610.0339958302</v>
          </cell>
        </row>
        <row r="55">
          <cell r="B55">
            <v>390</v>
          </cell>
          <cell r="C55" t="str">
            <v>Structures &amp; Improvements</v>
          </cell>
          <cell r="D55" t="str">
            <v>SW.T</v>
          </cell>
          <cell r="E55">
            <v>202454183.79999998</v>
          </cell>
          <cell r="F55">
            <v>123565309.68476591</v>
          </cell>
          <cell r="G55">
            <v>24453878.239366539</v>
          </cell>
          <cell r="H55">
            <v>22097177.584179427</v>
          </cell>
          <cell r="I55">
            <v>12574951.668443147</v>
          </cell>
          <cell r="J55">
            <v>10630262.171518791</v>
          </cell>
          <cell r="K55">
            <v>1226723.586765745</v>
          </cell>
          <cell r="L55">
            <v>3147535.1668529194</v>
          </cell>
          <cell r="M55">
            <v>1884905.959320765</v>
          </cell>
          <cell r="N55">
            <v>2815861.7805403713</v>
          </cell>
          <cell r="O55">
            <v>57577.958246379152</v>
          </cell>
          <cell r="Q55">
            <v>9397401.0832877308</v>
          </cell>
          <cell r="R55">
            <v>49222.781730917639</v>
          </cell>
          <cell r="S55">
            <v>1183638.3065001434</v>
          </cell>
          <cell r="T55">
            <v>10630262.171518791</v>
          </cell>
          <cell r="U55">
            <v>9446623.865018649</v>
          </cell>
        </row>
        <row r="56">
          <cell r="B56">
            <v>391</v>
          </cell>
          <cell r="C56" t="str">
            <v>Office Furniture &amp; Equip</v>
          </cell>
          <cell r="D56" t="str">
            <v>SW.T</v>
          </cell>
          <cell r="E56">
            <v>109384337.50000001</v>
          </cell>
          <cell r="F56">
            <v>66761324.879325397</v>
          </cell>
          <cell r="G56">
            <v>13212230.146654915</v>
          </cell>
          <cell r="H56">
            <v>11938924.082957467</v>
          </cell>
          <cell r="I56">
            <v>6794143.4033588674</v>
          </cell>
          <cell r="J56">
            <v>5743443.5942878965</v>
          </cell>
          <cell r="K56">
            <v>662788.70762459782</v>
          </cell>
          <cell r="L56">
            <v>1700587.473777653</v>
          </cell>
          <cell r="M56">
            <v>1018399.2533035708</v>
          </cell>
          <cell r="N56">
            <v>1521387.0594062721</v>
          </cell>
          <cell r="O56">
            <v>31108.899303383263</v>
          </cell>
          <cell r="Q56">
            <v>5077338.8448849181</v>
          </cell>
          <cell r="R56">
            <v>26594.665857152468</v>
          </cell>
          <cell r="S56">
            <v>639510.08354582684</v>
          </cell>
          <cell r="T56">
            <v>5743443.5942878965</v>
          </cell>
          <cell r="U56">
            <v>5103933.5107420702</v>
          </cell>
        </row>
        <row r="57">
          <cell r="B57">
            <v>392</v>
          </cell>
          <cell r="C57" t="str">
            <v>Transportation Equip</v>
          </cell>
          <cell r="D57" t="str">
            <v>SW.T</v>
          </cell>
          <cell r="E57">
            <v>15439498.100000001</v>
          </cell>
          <cell r="F57">
            <v>9423299.2783617415</v>
          </cell>
          <cell r="G57">
            <v>1864894.0690072866</v>
          </cell>
          <cell r="H57">
            <v>1685168.0954310854</v>
          </cell>
          <cell r="I57">
            <v>958987.05943423347</v>
          </cell>
          <cell r="J57">
            <v>810681.7528740362</v>
          </cell>
          <cell r="K57">
            <v>93552.013258492647</v>
          </cell>
          <cell r="L57">
            <v>240036.3495392919</v>
          </cell>
          <cell r="M57">
            <v>143746.11297912648</v>
          </cell>
          <cell r="N57">
            <v>214742.37674171338</v>
          </cell>
          <cell r="O57">
            <v>4390.9923729956063</v>
          </cell>
          <cell r="Q57">
            <v>716661.68338457868</v>
          </cell>
          <cell r="R57">
            <v>3753.8124959767702</v>
          </cell>
          <cell r="S57">
            <v>90266.256993480754</v>
          </cell>
          <cell r="T57">
            <v>810681.7528740362</v>
          </cell>
          <cell r="U57">
            <v>720415.49588055548</v>
          </cell>
        </row>
        <row r="58">
          <cell r="B58">
            <v>393</v>
          </cell>
          <cell r="C58" t="str">
            <v>Stores Equip</v>
          </cell>
          <cell r="D58" t="str">
            <v>PTDP.T</v>
          </cell>
          <cell r="E58">
            <v>232556.7</v>
          </cell>
          <cell r="F58">
            <v>134496.0265481731</v>
          </cell>
          <cell r="G58">
            <v>29074.243170074285</v>
          </cell>
          <cell r="H58">
            <v>28585.212291661206</v>
          </cell>
          <cell r="I58">
            <v>16189.172893448425</v>
          </cell>
          <cell r="J58">
            <v>13589.753584429182</v>
          </cell>
          <cell r="K58">
            <v>1582.8200446158969</v>
          </cell>
          <cell r="L58">
            <v>4080.4280859893138</v>
          </cell>
          <cell r="M58">
            <v>2560.1904212753593</v>
          </cell>
          <cell r="N58">
            <v>2323.8852992214943</v>
          </cell>
          <cell r="O58">
            <v>74.967661111841252</v>
          </cell>
          <cell r="Q58">
            <v>11997.742558486743</v>
          </cell>
          <cell r="R58">
            <v>63.777046658175365</v>
          </cell>
          <cell r="S58">
            <v>1528.2339792842627</v>
          </cell>
          <cell r="T58">
            <v>13589.753584429182</v>
          </cell>
          <cell r="U58">
            <v>12061.519605144918</v>
          </cell>
        </row>
        <row r="59">
          <cell r="B59">
            <v>394</v>
          </cell>
          <cell r="C59" t="str">
            <v>Tools &amp; Shop &amp; Garage Equip</v>
          </cell>
          <cell r="D59" t="str">
            <v>SWPTD.T</v>
          </cell>
          <cell r="E59">
            <v>14232778.5</v>
          </cell>
          <cell r="F59">
            <v>8260230.7448238051</v>
          </cell>
          <cell r="G59">
            <v>1780231.5690167374</v>
          </cell>
          <cell r="H59">
            <v>1745481.0453963545</v>
          </cell>
          <cell r="I59">
            <v>985722.34152021946</v>
          </cell>
          <cell r="J59">
            <v>829768.76187847671</v>
          </cell>
          <cell r="K59">
            <v>95482.411038719831</v>
          </cell>
          <cell r="L59">
            <v>247267.51325907154</v>
          </cell>
          <cell r="M59">
            <v>139579.162689027</v>
          </cell>
          <cell r="N59">
            <v>144424.39526969715</v>
          </cell>
          <cell r="O59">
            <v>4590.5551078905164</v>
          </cell>
          <cell r="Q59">
            <v>731718.51701992331</v>
          </cell>
          <cell r="R59">
            <v>3935.7935674968271</v>
          </cell>
          <cell r="S59">
            <v>94114.451291056597</v>
          </cell>
          <cell r="T59">
            <v>829768.76187847671</v>
          </cell>
          <cell r="U59">
            <v>735654.31058742013</v>
          </cell>
        </row>
        <row r="60">
          <cell r="B60">
            <v>395</v>
          </cell>
          <cell r="C60" t="str">
            <v>Lab Equip</v>
          </cell>
          <cell r="D60" t="str">
            <v>SWPTD.T</v>
          </cell>
          <cell r="E60">
            <v>7820000</v>
          </cell>
          <cell r="F60">
            <v>4538467.6241903258</v>
          </cell>
          <cell r="G60">
            <v>978123.20129276824</v>
          </cell>
          <cell r="H60">
            <v>959030.01476482546</v>
          </cell>
          <cell r="I60">
            <v>541591.27894023759</v>
          </cell>
          <cell r="J60">
            <v>455904.7776855157</v>
          </cell>
          <cell r="K60">
            <v>52461.468034705169</v>
          </cell>
          <cell r="L60">
            <v>135857.65798898222</v>
          </cell>
          <cell r="M60">
            <v>76689.808123423776</v>
          </cell>
          <cell r="N60">
            <v>79351.953029342214</v>
          </cell>
          <cell r="O60">
            <v>2522.215949872601</v>
          </cell>
          <cell r="Q60">
            <v>402032.44946837326</v>
          </cell>
          <cell r="R60">
            <v>2162.4664290128021</v>
          </cell>
          <cell r="S60">
            <v>51709.861788129609</v>
          </cell>
          <cell r="T60">
            <v>455904.7776855157</v>
          </cell>
          <cell r="U60">
            <v>404194.91589738609</v>
          </cell>
        </row>
        <row r="61">
          <cell r="B61">
            <v>396</v>
          </cell>
          <cell r="C61" t="str">
            <v>Power Operated Equip</v>
          </cell>
          <cell r="D61" t="str">
            <v>SWPTD.T</v>
          </cell>
          <cell r="E61">
            <v>5307201.3</v>
          </cell>
          <cell r="F61">
            <v>3080122.925205986</v>
          </cell>
          <cell r="G61">
            <v>663823.1106727802</v>
          </cell>
          <cell r="H61">
            <v>650865.1331328518</v>
          </cell>
          <cell r="I61">
            <v>367561.88486704498</v>
          </cell>
          <cell r="J61">
            <v>309409.00624153193</v>
          </cell>
          <cell r="K61">
            <v>35604.03725750585</v>
          </cell>
          <cell r="L61">
            <v>92202.549756276436</v>
          </cell>
          <cell r="M61">
            <v>52047.090712197591</v>
          </cell>
          <cell r="N61">
            <v>53853.809242309973</v>
          </cell>
          <cell r="O61">
            <v>1711.7529115146551</v>
          </cell>
          <cell r="Q61">
            <v>272847.46016121929</v>
          </cell>
          <cell r="R61">
            <v>1467.601616785563</v>
          </cell>
          <cell r="S61">
            <v>35093.944463527085</v>
          </cell>
          <cell r="T61">
            <v>309409.00624153193</v>
          </cell>
          <cell r="U61">
            <v>274315.06177800486</v>
          </cell>
        </row>
        <row r="62">
          <cell r="B62">
            <v>397</v>
          </cell>
          <cell r="C62" t="str">
            <v>Communication Equip</v>
          </cell>
          <cell r="D62" t="str">
            <v>SW.T</v>
          </cell>
          <cell r="E62">
            <v>146940395.59999999</v>
          </cell>
          <cell r="F62">
            <v>89683182.371042788</v>
          </cell>
          <cell r="G62">
            <v>17748522.035960764</v>
          </cell>
          <cell r="H62">
            <v>16038038.60665278</v>
          </cell>
          <cell r="I62">
            <v>9126847.063023828</v>
          </cell>
          <cell r="J62">
            <v>7715399.6005227827</v>
          </cell>
          <cell r="K62">
            <v>890350.82282754721</v>
          </cell>
          <cell r="L62">
            <v>2284467.7936573219</v>
          </cell>
          <cell r="M62">
            <v>1368056.8222042874</v>
          </cell>
          <cell r="N62">
            <v>2043740.6440376197</v>
          </cell>
          <cell r="O62">
            <v>41789.840070290695</v>
          </cell>
          <cell r="Q62">
            <v>6820594.2049302682</v>
          </cell>
          <cell r="R62">
            <v>35725.688075770413</v>
          </cell>
          <cell r="S62">
            <v>859079.70751674415</v>
          </cell>
          <cell r="T62">
            <v>7715399.6005227827</v>
          </cell>
          <cell r="U62">
            <v>6856319.8930060389</v>
          </cell>
        </row>
        <row r="63">
          <cell r="B63">
            <v>398</v>
          </cell>
          <cell r="C63" t="str">
            <v>Miscellaneous Equip</v>
          </cell>
          <cell r="D63" t="str">
            <v>SW.T</v>
          </cell>
          <cell r="E63">
            <v>977290.20000000007</v>
          </cell>
          <cell r="F63">
            <v>596476.51606045419</v>
          </cell>
          <cell r="G63">
            <v>118044.16736052738</v>
          </cell>
          <cell r="H63">
            <v>106667.86279908053</v>
          </cell>
          <cell r="I63">
            <v>60702.01563818282</v>
          </cell>
          <cell r="J63">
            <v>51314.578185842533</v>
          </cell>
          <cell r="K63">
            <v>5921.6604811651823</v>
          </cell>
          <cell r="L63">
            <v>15193.83405659569</v>
          </cell>
          <cell r="M63">
            <v>9098.8493662623077</v>
          </cell>
          <cell r="N63">
            <v>13592.774775132388</v>
          </cell>
          <cell r="O63">
            <v>277.94127675713435</v>
          </cell>
          <cell r="Q63">
            <v>45363.290655623801</v>
          </cell>
          <cell r="R63">
            <v>237.60902985283155</v>
          </cell>
          <cell r="S63">
            <v>5713.6785003659024</v>
          </cell>
          <cell r="T63">
            <v>51314.578185842533</v>
          </cell>
          <cell r="U63">
            <v>45600.89968547663</v>
          </cell>
        </row>
        <row r="64">
          <cell r="B64">
            <v>399</v>
          </cell>
          <cell r="C64" t="str">
            <v>Other Tangible Property</v>
          </cell>
          <cell r="D64" t="str">
            <v>SW.T</v>
          </cell>
          <cell r="E64">
            <v>1250391.3638000034</v>
          </cell>
          <cell r="F64">
            <v>763160.30222292815</v>
          </cell>
          <cell r="G64">
            <v>151031.29798555811</v>
          </cell>
          <cell r="H64">
            <v>136475.91517747127</v>
          </cell>
          <cell r="I64">
            <v>77665.033496945471</v>
          </cell>
          <cell r="J64">
            <v>65654.301455818902</v>
          </cell>
          <cell r="K64">
            <v>7576.4528540291494</v>
          </cell>
          <cell r="L64">
            <v>19439.710832440171</v>
          </cell>
          <cell r="M64">
            <v>11641.498777017841</v>
          </cell>
          <cell r="N64">
            <v>17391.23976573598</v>
          </cell>
          <cell r="O64">
            <v>355.61123205846883</v>
          </cell>
          <cell r="Q64">
            <v>58039.942352170714</v>
          </cell>
          <cell r="R64">
            <v>304.00824533887459</v>
          </cell>
          <cell r="S64">
            <v>7310.3508583093117</v>
          </cell>
          <cell r="T64">
            <v>65654.301455818902</v>
          </cell>
          <cell r="U64">
            <v>58343.950597509589</v>
          </cell>
        </row>
        <row r="65">
          <cell r="C65" t="str">
            <v>Sub-total</v>
          </cell>
          <cell r="E65">
            <v>540077856.36380005</v>
          </cell>
          <cell r="F65">
            <v>328802147.21437293</v>
          </cell>
          <cell r="G65">
            <v>65352929.709598139</v>
          </cell>
          <cell r="H65">
            <v>59319970.776982963</v>
          </cell>
          <cell r="I65">
            <v>33742850.058562957</v>
          </cell>
          <cell r="J65">
            <v>28517739.857058574</v>
          </cell>
          <cell r="K65">
            <v>3290415.191100216</v>
          </cell>
          <cell r="L65">
            <v>8446966.7171102781</v>
          </cell>
          <cell r="M65">
            <v>5042260.1539450148</v>
          </cell>
          <cell r="N65">
            <v>7407926.3978998093</v>
          </cell>
          <cell r="O65">
            <v>154650.28716914868</v>
          </cell>
          <cell r="Q65">
            <v>25206843.019244865</v>
          </cell>
          <cell r="R65">
            <v>132230.4375492245</v>
          </cell>
          <cell r="S65">
            <v>3178666.4002644946</v>
          </cell>
          <cell r="T65">
            <v>28517739.857058574</v>
          </cell>
          <cell r="U65">
            <v>25339073.456794083</v>
          </cell>
        </row>
        <row r="67">
          <cell r="C67" t="str">
            <v>TOTAL PLANT-IN-SERVICE</v>
          </cell>
          <cell r="E67">
            <v>10754417110.815203</v>
          </cell>
          <cell r="F67">
            <v>6245684259.173522</v>
          </cell>
          <cell r="G67">
            <v>1341382223.4004421</v>
          </cell>
          <cell r="H67">
            <v>1311277805.7557001</v>
          </cell>
          <cell r="I67">
            <v>742981160.49841273</v>
          </cell>
          <cell r="J67">
            <v>623895980.76630425</v>
          </cell>
          <cell r="K67">
            <v>72317352.818607792</v>
          </cell>
          <cell r="L67">
            <v>187221782.67197731</v>
          </cell>
          <cell r="M67">
            <v>115664428.03656586</v>
          </cell>
          <cell r="N67">
            <v>110555105.84794153</v>
          </cell>
          <cell r="O67">
            <v>3437011.8457281594</v>
          </cell>
          <cell r="Q67">
            <v>550887425.01838303</v>
          </cell>
          <cell r="R67">
            <v>2923828.3543237499</v>
          </cell>
          <cell r="S67">
            <v>70084727.393597469</v>
          </cell>
          <cell r="T67">
            <v>623895980.76630425</v>
          </cell>
          <cell r="U67">
            <v>553811253.37270677</v>
          </cell>
        </row>
        <row r="71">
          <cell r="B71">
            <v>111</v>
          </cell>
          <cell r="C71" t="str">
            <v>Accum Amortization - Generation/Transmission</v>
          </cell>
          <cell r="D71" t="str">
            <v>PC4</v>
          </cell>
          <cell r="E71">
            <v>-11848339.393578827</v>
          </cell>
          <cell r="F71">
            <v>-6245227.8389040008</v>
          </cell>
          <cell r="G71">
            <v>-1569148.6854714756</v>
          </cell>
          <cell r="H71">
            <v>-1737780.3541184189</v>
          </cell>
          <cell r="I71">
            <v>-1099255.389088202</v>
          </cell>
          <cell r="J71">
            <v>-828784.94513465418</v>
          </cell>
          <cell r="K71">
            <v>0</v>
          </cell>
          <cell r="L71">
            <v>-325071.32588677364</v>
          </cell>
          <cell r="M71">
            <v>0</v>
          </cell>
          <cell r="N71">
            <v>-39035.513581288324</v>
          </cell>
          <cell r="O71">
            <v>-4035.3413940175615</v>
          </cell>
          <cell r="Q71">
            <v>-765839.84137411951</v>
          </cell>
          <cell r="R71">
            <v>-2203.1856011708387</v>
          </cell>
          <cell r="S71">
            <v>-60741.918159363835</v>
          </cell>
          <cell r="T71">
            <v>-828784.94513465418</v>
          </cell>
          <cell r="U71">
            <v>-768043.02697529038</v>
          </cell>
        </row>
        <row r="72">
          <cell r="B72">
            <v>111.01</v>
          </cell>
          <cell r="C72" t="str">
            <v>Accum Amortization - Distribution</v>
          </cell>
          <cell r="D72" t="str">
            <v>DP.T</v>
          </cell>
          <cell r="E72">
            <v>-15836820.280835493</v>
          </cell>
          <cell r="F72">
            <v>-10530098.920585955</v>
          </cell>
          <cell r="G72">
            <v>-1877256.212394133</v>
          </cell>
          <cell r="H72">
            <v>-1490429.1841956307</v>
          </cell>
          <cell r="I72">
            <v>-634671.05932126439</v>
          </cell>
          <cell r="J72">
            <v>-703994.03458321455</v>
          </cell>
          <cell r="K72">
            <v>-190417.81488489575</v>
          </cell>
          <cell r="L72">
            <v>-72568.842170510252</v>
          </cell>
          <cell r="M72">
            <v>-25072.850007089448</v>
          </cell>
          <cell r="N72">
            <v>-307451.75267736835</v>
          </cell>
          <cell r="O72">
            <v>-4859.610015426927</v>
          </cell>
          <cell r="Q72">
            <v>-559267.81125244685</v>
          </cell>
          <cell r="R72">
            <v>-6377.6066578994569</v>
          </cell>
          <cell r="S72">
            <v>-138348.61667286826</v>
          </cell>
          <cell r="T72">
            <v>-703994.03458321455</v>
          </cell>
          <cell r="U72">
            <v>-565645.4179103463</v>
          </cell>
        </row>
        <row r="73">
          <cell r="B73">
            <v>111.02</v>
          </cell>
          <cell r="C73" t="str">
            <v>Accum Amortization - Other</v>
          </cell>
          <cell r="D73" t="str">
            <v>GP.T</v>
          </cell>
          <cell r="E73">
            <v>-157655053.77670544</v>
          </cell>
          <cell r="F73">
            <v>-95981198.988577381</v>
          </cell>
          <cell r="G73">
            <v>-19077285.851341456</v>
          </cell>
          <cell r="H73">
            <v>-17316194.457301013</v>
          </cell>
          <cell r="I73">
            <v>-9849933.2603235748</v>
          </cell>
          <cell r="J73">
            <v>-8324662.3755782256</v>
          </cell>
          <cell r="K73">
            <v>-960510.7444937703</v>
          </cell>
          <cell r="L73">
            <v>-2465768.5486349873</v>
          </cell>
          <cell r="M73">
            <v>-1471894.8136078834</v>
          </cell>
          <cell r="N73">
            <v>-2162460.5061535183</v>
          </cell>
          <cell r="O73">
            <v>-45144.230693679114</v>
          </cell>
          <cell r="Q73">
            <v>-7358172.7984476332</v>
          </cell>
          <cell r="R73">
            <v>-38599.613920659889</v>
          </cell>
          <cell r="S73">
            <v>-927889.96320993255</v>
          </cell>
          <cell r="T73">
            <v>-8324662.3755782256</v>
          </cell>
          <cell r="U73">
            <v>-7396772.4123682929</v>
          </cell>
        </row>
        <row r="74">
          <cell r="C74" t="str">
            <v>Sub-total</v>
          </cell>
          <cell r="E74">
            <v>-185340213.45111978</v>
          </cell>
          <cell r="F74">
            <v>-112756525.74806733</v>
          </cell>
          <cell r="G74">
            <v>-22523690.749207065</v>
          </cell>
          <cell r="H74">
            <v>-20544403.995615061</v>
          </cell>
          <cell r="I74">
            <v>-11583859.708733041</v>
          </cell>
          <cell r="J74">
            <v>-9857441.355296094</v>
          </cell>
          <cell r="K74">
            <v>-1150928.5593786661</v>
          </cell>
          <cell r="L74">
            <v>-2863408.7166922712</v>
          </cell>
          <cell r="M74">
            <v>-1496967.663614973</v>
          </cell>
          <cell r="N74">
            <v>-2508947.7724121748</v>
          </cell>
          <cell r="O74">
            <v>-54039.182103123603</v>
          </cell>
          <cell r="Q74">
            <v>-8683280.4510741998</v>
          </cell>
          <cell r="R74">
            <v>-47180.406179730184</v>
          </cell>
          <cell r="S74">
            <v>-1126980.4980421646</v>
          </cell>
          <cell r="T74">
            <v>-9857441.355296094</v>
          </cell>
          <cell r="U74">
            <v>-8730460.8572539296</v>
          </cell>
        </row>
        <row r="77">
          <cell r="B77">
            <v>108.01</v>
          </cell>
          <cell r="C77" t="str">
            <v>Accum Depreciation Thermal Baseload Generation</v>
          </cell>
          <cell r="D77" t="str">
            <v>PP.T</v>
          </cell>
          <cell r="E77">
            <v>-945433620.17765331</v>
          </cell>
          <cell r="F77">
            <v>-498335519.30232257</v>
          </cell>
          <cell r="G77">
            <v>-125209607.272585</v>
          </cell>
          <cell r="H77">
            <v>-138665505.49338382</v>
          </cell>
          <cell r="I77">
            <v>-87714654.980991215</v>
          </cell>
          <cell r="J77">
            <v>-66132571.409293227</v>
          </cell>
          <cell r="K77">
            <v>0</v>
          </cell>
          <cell r="L77">
            <v>-25938939.647157684</v>
          </cell>
          <cell r="M77">
            <v>0</v>
          </cell>
          <cell r="N77">
            <v>-3114823.5794673632</v>
          </cell>
          <cell r="O77">
            <v>-321998.49245256837</v>
          </cell>
          <cell r="Q77">
            <v>-61109891.407990105</v>
          </cell>
          <cell r="R77">
            <v>-175802.33563929494</v>
          </cell>
          <cell r="S77">
            <v>-4846877.6656638244</v>
          </cell>
          <cell r="T77">
            <v>-66132571.409293227</v>
          </cell>
          <cell r="U77">
            <v>-61285693.743629403</v>
          </cell>
        </row>
        <row r="78">
          <cell r="B78">
            <v>108.02</v>
          </cell>
          <cell r="C78" t="str">
            <v>Accum Depreciation Hydro Baseload Generation</v>
          </cell>
          <cell r="D78" t="str">
            <v>PP.T</v>
          </cell>
          <cell r="E78">
            <v>-183522621.94999999</v>
          </cell>
          <cell r="F78">
            <v>-96734280.610829026</v>
          </cell>
          <cell r="G78">
            <v>-24305033.087015375</v>
          </cell>
          <cell r="H78">
            <v>-26917021.564545196</v>
          </cell>
          <cell r="I78">
            <v>-17026709.355360437</v>
          </cell>
          <cell r="J78">
            <v>-12837308.344343105</v>
          </cell>
          <cell r="K78">
            <v>0</v>
          </cell>
          <cell r="L78">
            <v>-5035131.0901707495</v>
          </cell>
          <cell r="M78">
            <v>0</v>
          </cell>
          <cell r="N78">
            <v>-604633.23708344495</v>
          </cell>
          <cell r="O78">
            <v>-62504.660652683873</v>
          </cell>
          <cell r="Q78">
            <v>-11862332.012443919</v>
          </cell>
          <cell r="R78">
            <v>-34125.82850120643</v>
          </cell>
          <cell r="S78">
            <v>-940850.50339798094</v>
          </cell>
          <cell r="T78">
            <v>-12837308.344343105</v>
          </cell>
          <cell r="U78">
            <v>-11896457.840945125</v>
          </cell>
        </row>
        <row r="79">
          <cell r="B79">
            <v>108.03</v>
          </cell>
          <cell r="C79" t="str">
            <v>Accum Depreciation Other Production Generation</v>
          </cell>
          <cell r="D79" t="str">
            <v>PP.T</v>
          </cell>
          <cell r="E79">
            <v>-789161667.84000003</v>
          </cell>
          <cell r="F79">
            <v>-415964993.37799716</v>
          </cell>
          <cell r="G79">
            <v>-104513548.4882137</v>
          </cell>
          <cell r="H79">
            <v>-115745303.79665677</v>
          </cell>
          <cell r="I79">
            <v>-73216185.612060323</v>
          </cell>
          <cell r="J79">
            <v>-55201432.695083372</v>
          </cell>
          <cell r="K79">
            <v>0</v>
          </cell>
          <cell r="L79">
            <v>-21651458.586913388</v>
          </cell>
          <cell r="M79">
            <v>0</v>
          </cell>
          <cell r="N79">
            <v>-2599970.3401048193</v>
          </cell>
          <cell r="O79">
            <v>-268774.94297070353</v>
          </cell>
          <cell r="Q79">
            <v>-51008958.001714446</v>
          </cell>
          <cell r="R79">
            <v>-146743.73900221995</v>
          </cell>
          <cell r="S79">
            <v>-4045730.9543667096</v>
          </cell>
          <cell r="T79">
            <v>-55201432.695083372</v>
          </cell>
          <cell r="U79">
            <v>-51155701.740716666</v>
          </cell>
        </row>
        <row r="80">
          <cell r="C80" t="str">
            <v>Sub-total</v>
          </cell>
          <cell r="E80">
            <v>-1918117909.9676533</v>
          </cell>
          <cell r="F80">
            <v>-1011034793.2911488</v>
          </cell>
          <cell r="G80">
            <v>-254028188.84781408</v>
          </cell>
          <cell r="H80">
            <v>-281327830.85458577</v>
          </cell>
          <cell r="I80">
            <v>-177957549.94841197</v>
          </cell>
          <cell r="J80">
            <v>-134171312.44871971</v>
          </cell>
          <cell r="K80">
            <v>0</v>
          </cell>
          <cell r="L80">
            <v>-52625529.324241817</v>
          </cell>
          <cell r="M80">
            <v>0</v>
          </cell>
          <cell r="N80">
            <v>-6319427.1566556273</v>
          </cell>
          <cell r="O80">
            <v>-653278.09607595578</v>
          </cell>
          <cell r="Q80">
            <v>-123981181.42214847</v>
          </cell>
          <cell r="R80">
            <v>-356671.90314272128</v>
          </cell>
          <cell r="S80">
            <v>-9833459.1234285142</v>
          </cell>
          <cell r="T80">
            <v>-134171312.44871971</v>
          </cell>
          <cell r="U80">
            <v>-124337853.32529119</v>
          </cell>
        </row>
        <row r="83">
          <cell r="B83" t="str">
            <v>108.04a</v>
          </cell>
          <cell r="C83" t="str">
            <v>Accum Depreciation Washington Transmisson Plant</v>
          </cell>
          <cell r="D83" t="str">
            <v>PC3</v>
          </cell>
          <cell r="E83">
            <v>-348915488.81225431</v>
          </cell>
          <cell r="F83">
            <v>-166309502.59792119</v>
          </cell>
          <cell r="G83">
            <v>-41774281.182820909</v>
          </cell>
          <cell r="H83">
            <v>-46258708.887258641</v>
          </cell>
          <cell r="I83">
            <v>-29246321.731396943</v>
          </cell>
          <cell r="J83">
            <v>-22046754.147147089</v>
          </cell>
          <cell r="K83">
            <v>-4931717.0404250473</v>
          </cell>
          <cell r="L83">
            <v>-8644546.1155728307</v>
          </cell>
          <cell r="M83">
            <v>-28558214.655703209</v>
          </cell>
          <cell r="N83">
            <v>-1037986.1972223411</v>
          </cell>
          <cell r="O83">
            <v>-107456.25678619233</v>
          </cell>
          <cell r="Q83">
            <v>-20376335.863729872</v>
          </cell>
          <cell r="R83">
            <v>-58469.217576173098</v>
          </cell>
          <cell r="S83">
            <v>-1611949.0658410464</v>
          </cell>
          <cell r="T83">
            <v>-22046754.147147089</v>
          </cell>
          <cell r="U83">
            <v>-20434805.081306044</v>
          </cell>
        </row>
        <row r="84">
          <cell r="B84" t="str">
            <v>108.04b</v>
          </cell>
          <cell r="C84" t="str">
            <v>Accum Depreciation Washington GIF Transmisson Plant</v>
          </cell>
          <cell r="D84" t="str">
            <v>PC4</v>
          </cell>
          <cell r="E84">
            <v>-54709537.547322765</v>
          </cell>
          <cell r="F84">
            <v>-28837250.149102986</v>
          </cell>
          <cell r="G84">
            <v>-7245521.5936554447</v>
          </cell>
          <cell r="H84">
            <v>-8024175.9097621813</v>
          </cell>
          <cell r="I84">
            <v>-5075796.0238723792</v>
          </cell>
          <cell r="J84">
            <v>-3826902.620554016</v>
          </cell>
          <cell r="K84">
            <v>0</v>
          </cell>
          <cell r="L84">
            <v>-1501012.1940631357</v>
          </cell>
          <cell r="M84">
            <v>0</v>
          </cell>
          <cell r="N84">
            <v>-180245.92518947521</v>
          </cell>
          <cell r="O84">
            <v>-18633.131123161114</v>
          </cell>
          <cell r="Q84">
            <v>-3536254.5049646366</v>
          </cell>
          <cell r="R84">
            <v>-10173.177976004014</v>
          </cell>
          <cell r="S84">
            <v>-280474.9376133756</v>
          </cell>
          <cell r="T84">
            <v>-3826902.620554016</v>
          </cell>
          <cell r="U84">
            <v>-3546427.6829406405</v>
          </cell>
        </row>
        <row r="85">
          <cell r="B85" t="str">
            <v>108.04c</v>
          </cell>
          <cell r="C85" t="str">
            <v>Accum Depreciation Washington LIF Transmisson Plant</v>
          </cell>
          <cell r="D85" t="str">
            <v>DIR_449</v>
          </cell>
          <cell r="E85">
            <v>-290302.21785940375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-290302.21785940375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108.04d</v>
          </cell>
          <cell r="C86" t="str">
            <v>Accum Depreciation Non-Washington Transmisson Plant</v>
          </cell>
          <cell r="D86" t="str">
            <v>PC4</v>
          </cell>
          <cell r="E86">
            <v>-115786862.48999999</v>
          </cell>
          <cell r="F86">
            <v>-61030943.913860835</v>
          </cell>
          <cell r="G86">
            <v>-15334368.55881379</v>
          </cell>
          <cell r="H86">
            <v>-16982306.820918649</v>
          </cell>
          <cell r="I86">
            <v>-10742377.336584883</v>
          </cell>
          <cell r="J86">
            <v>-8099228.532235913</v>
          </cell>
          <cell r="K86">
            <v>0</v>
          </cell>
          <cell r="L86">
            <v>-3176731.1569663654</v>
          </cell>
          <cell r="M86">
            <v>0</v>
          </cell>
          <cell r="N86">
            <v>-381471.14908884623</v>
          </cell>
          <cell r="O86">
            <v>-39435.021530741709</v>
          </cell>
          <cell r="Q86">
            <v>-7484103.0001727752</v>
          </cell>
          <cell r="R86">
            <v>-21530.438972820655</v>
          </cell>
          <cell r="S86">
            <v>-593595.09309031698</v>
          </cell>
          <cell r="T86">
            <v>-8099228.532235913</v>
          </cell>
          <cell r="U86">
            <v>-7505633.4391455958</v>
          </cell>
        </row>
        <row r="87">
          <cell r="C87" t="str">
            <v>Sub-total</v>
          </cell>
          <cell r="E87">
            <v>-519702191.06743646</v>
          </cell>
          <cell r="F87">
            <v>-256177696.66088501</v>
          </cell>
          <cell r="G87">
            <v>-64354171.335290141</v>
          </cell>
          <cell r="H87">
            <v>-71265191.617939472</v>
          </cell>
          <cell r="I87">
            <v>-45064495.0918542</v>
          </cell>
          <cell r="J87">
            <v>-33972885.299937017</v>
          </cell>
          <cell r="K87">
            <v>-4931717.0404250473</v>
          </cell>
          <cell r="L87">
            <v>-13322289.466602333</v>
          </cell>
          <cell r="M87">
            <v>-28848516.873562612</v>
          </cell>
          <cell r="N87">
            <v>-1599703.2715006627</v>
          </cell>
          <cell r="O87">
            <v>-165524.40944009516</v>
          </cell>
          <cell r="Q87">
            <v>-31396693.368867282</v>
          </cell>
          <cell r="R87">
            <v>-90172.834524997772</v>
          </cell>
          <cell r="S87">
            <v>-2486019.0965447389</v>
          </cell>
          <cell r="T87">
            <v>-33972885.299937017</v>
          </cell>
          <cell r="U87">
            <v>-31486866.203392278</v>
          </cell>
        </row>
        <row r="90">
          <cell r="B90" t="str">
            <v>108.05_360a</v>
          </cell>
          <cell r="C90" t="str">
            <v>Land Rights - Assigned</v>
          </cell>
          <cell r="D90" t="str">
            <v>DIR108.360</v>
          </cell>
          <cell r="E90">
            <v>-12148.752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-12148.752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108.05_360b</v>
          </cell>
          <cell r="C91" t="str">
            <v>Land Rights</v>
          </cell>
          <cell r="D91" t="str">
            <v>NCP_360</v>
          </cell>
          <cell r="E91">
            <v>-3385851.2480000001</v>
          </cell>
          <cell r="F91">
            <v>-1536714.3043749435</v>
          </cell>
          <cell r="G91">
            <v>-495399.86428581859</v>
          </cell>
          <cell r="H91">
            <v>-644531.56114183192</v>
          </cell>
          <cell r="I91">
            <v>-378796.5244031999</v>
          </cell>
          <cell r="J91">
            <v>-328020.58619396033</v>
          </cell>
          <cell r="K91">
            <v>0</v>
          </cell>
          <cell r="L91">
            <v>0</v>
          </cell>
          <cell r="M91">
            <v>0</v>
          </cell>
          <cell r="N91">
            <v>-2181.1049042825821</v>
          </cell>
          <cell r="O91">
            <v>-207.30269596317845</v>
          </cell>
          <cell r="Q91">
            <v>-312002.0550782698</v>
          </cell>
          <cell r="R91">
            <v>-68.296062896354968</v>
          </cell>
          <cell r="S91">
            <v>-15950.235052794173</v>
          </cell>
          <cell r="T91">
            <v>-328020.58619396033</v>
          </cell>
          <cell r="U91">
            <v>-312070.35114116617</v>
          </cell>
        </row>
        <row r="92">
          <cell r="B92" t="str">
            <v>108.05_361a</v>
          </cell>
          <cell r="C92" t="str">
            <v>Structures &amp; Improve - Assigned</v>
          </cell>
          <cell r="D92" t="str">
            <v>DIR108.361</v>
          </cell>
          <cell r="E92">
            <v>-233909.65067088912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-10967.308000000001</v>
          </cell>
          <cell r="K92">
            <v>-64314.79908808913</v>
          </cell>
          <cell r="L92">
            <v>-57917.228582800002</v>
          </cell>
          <cell r="M92">
            <v>-100710.315</v>
          </cell>
          <cell r="N92">
            <v>0</v>
          </cell>
          <cell r="O92">
            <v>0</v>
          </cell>
          <cell r="Q92">
            <v>-10967.308000000001</v>
          </cell>
          <cell r="R92">
            <v>0</v>
          </cell>
          <cell r="S92">
            <v>0</v>
          </cell>
          <cell r="T92">
            <v>-10967.308000000001</v>
          </cell>
          <cell r="U92">
            <v>-10967.308000000001</v>
          </cell>
        </row>
        <row r="93">
          <cell r="B93" t="str">
            <v>108.05_361b</v>
          </cell>
          <cell r="C93" t="str">
            <v>Structures &amp; Improve - Allocated</v>
          </cell>
          <cell r="D93" t="str">
            <v>NCP_361</v>
          </cell>
          <cell r="E93">
            <v>-2350398.6893291106</v>
          </cell>
          <cell r="F93">
            <v>-1196523.6828054921</v>
          </cell>
          <cell r="G93">
            <v>-329384.14714868448</v>
          </cell>
          <cell r="H93">
            <v>-409088.22790763038</v>
          </cell>
          <cell r="I93">
            <v>-237919.47065308262</v>
          </cell>
          <cell r="J93">
            <v>-175397.55131120072</v>
          </cell>
          <cell r="K93">
            <v>0</v>
          </cell>
          <cell r="L93">
            <v>0</v>
          </cell>
          <cell r="M93">
            <v>0</v>
          </cell>
          <cell r="N93">
            <v>-1818.1147988461746</v>
          </cell>
          <cell r="O93">
            <v>-267.49470417400511</v>
          </cell>
          <cell r="Q93">
            <v>-156194.14895802576</v>
          </cell>
          <cell r="R93">
            <v>-0.33967581482413345</v>
          </cell>
          <cell r="S93">
            <v>-19203.062677360151</v>
          </cell>
          <cell r="T93">
            <v>-175397.55131120072</v>
          </cell>
          <cell r="U93">
            <v>-156194.48863384058</v>
          </cell>
        </row>
        <row r="94">
          <cell r="B94" t="str">
            <v>108.05_362a</v>
          </cell>
          <cell r="C94" t="str">
            <v>Station Equipment - Assigned</v>
          </cell>
          <cell r="D94" t="str">
            <v>DIR108.362</v>
          </cell>
          <cell r="E94">
            <v>-11586662.121254718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-698898.21200000006</v>
          </cell>
          <cell r="K94">
            <v>-3115650.3046919182</v>
          </cell>
          <cell r="L94">
            <v>-4407970.1745627997</v>
          </cell>
          <cell r="M94">
            <v>-3364143.4299999997</v>
          </cell>
          <cell r="N94">
            <v>0</v>
          </cell>
          <cell r="O94">
            <v>0</v>
          </cell>
          <cell r="Q94">
            <v>-698898.21200000006</v>
          </cell>
          <cell r="R94">
            <v>0</v>
          </cell>
          <cell r="S94">
            <v>0</v>
          </cell>
          <cell r="T94">
            <v>-698898.21200000006</v>
          </cell>
          <cell r="U94">
            <v>-698898.21200000006</v>
          </cell>
        </row>
        <row r="95">
          <cell r="B95" t="str">
            <v>108.05_362b</v>
          </cell>
          <cell r="C95" t="str">
            <v>Station Equipment - Allocated</v>
          </cell>
          <cell r="D95" t="str">
            <v>NCP_362</v>
          </cell>
          <cell r="E95">
            <v>-125501319.31874529</v>
          </cell>
          <cell r="F95">
            <v>-70054303.221883804</v>
          </cell>
          <cell r="G95">
            <v>-16937305.614666715</v>
          </cell>
          <cell r="H95">
            <v>-18610535.875498135</v>
          </cell>
          <cell r="I95">
            <v>-9902511.1893525105</v>
          </cell>
          <cell r="J95">
            <v>-9860907.0411264598</v>
          </cell>
          <cell r="K95">
            <v>0</v>
          </cell>
          <cell r="L95">
            <v>0</v>
          </cell>
          <cell r="M95">
            <v>0</v>
          </cell>
          <cell r="N95">
            <v>-101244.80588646964</v>
          </cell>
          <cell r="O95">
            <v>-34511.570331189971</v>
          </cell>
          <cell r="Q95">
            <v>-8816063.1958567835</v>
          </cell>
          <cell r="R95">
            <v>-32416.630794771561</v>
          </cell>
          <cell r="S95">
            <v>-1012427.2144749047</v>
          </cell>
          <cell r="T95">
            <v>-9860907.0411264598</v>
          </cell>
          <cell r="U95">
            <v>-8848479.8266515546</v>
          </cell>
        </row>
        <row r="96">
          <cell r="B96" t="str">
            <v>108.10_363</v>
          </cell>
          <cell r="C96" t="str">
            <v>Battery Storage</v>
          </cell>
          <cell r="D96" t="str">
            <v>NCP_362</v>
          </cell>
          <cell r="E96">
            <v>-124550.5</v>
          </cell>
          <cell r="F96">
            <v>-69523.559917939448</v>
          </cell>
          <cell r="G96">
            <v>-16808.985709558652</v>
          </cell>
          <cell r="H96">
            <v>-18469.539293640028</v>
          </cell>
          <cell r="I96">
            <v>-9827.4880820733397</v>
          </cell>
          <cell r="J96">
            <v>-9786.199133943097</v>
          </cell>
          <cell r="K96">
            <v>0</v>
          </cell>
          <cell r="L96">
            <v>0</v>
          </cell>
          <cell r="M96">
            <v>0</v>
          </cell>
          <cell r="N96">
            <v>-100.47775803484522</v>
          </cell>
          <cell r="O96">
            <v>-34.250104810594202</v>
          </cell>
          <cell r="Q96">
            <v>-8749.2712031717492</v>
          </cell>
          <cell r="R96">
            <v>-32.171036892049152</v>
          </cell>
          <cell r="S96">
            <v>-1004.7568938792994</v>
          </cell>
          <cell r="T96">
            <v>-9786.199133943097</v>
          </cell>
          <cell r="U96">
            <v>-8781.4422400637977</v>
          </cell>
        </row>
        <row r="97">
          <cell r="B97" t="str">
            <v>108.10_364a</v>
          </cell>
          <cell r="C97" t="str">
            <v xml:space="preserve">Poles Towers &amp; Fixtures </v>
          </cell>
          <cell r="D97" t="str">
            <v>OH_NCP</v>
          </cell>
          <cell r="E97">
            <v>-149346565.32902548</v>
          </cell>
          <cell r="F97">
            <v>-102931601.96611065</v>
          </cell>
          <cell r="G97">
            <v>-18807377.896459486</v>
          </cell>
          <cell r="H97">
            <v>-14621410.245547814</v>
          </cell>
          <cell r="I97">
            <v>-5784000.7412238782</v>
          </cell>
          <cell r="J97">
            <v>-7008664.4180575246</v>
          </cell>
          <cell r="K97">
            <v>0</v>
          </cell>
          <cell r="L97">
            <v>0</v>
          </cell>
          <cell r="M97">
            <v>0</v>
          </cell>
          <cell r="N97">
            <v>-90454.703225219113</v>
          </cell>
          <cell r="O97">
            <v>-103055.35840087153</v>
          </cell>
          <cell r="Q97">
            <v>-5414081.5071386537</v>
          </cell>
          <cell r="R97">
            <v>-135607.05093797357</v>
          </cell>
          <cell r="S97">
            <v>-1458975.8599808973</v>
          </cell>
          <cell r="T97">
            <v>-7008664.4180575246</v>
          </cell>
          <cell r="U97">
            <v>-5549688.5580766276</v>
          </cell>
        </row>
        <row r="98">
          <cell r="B98" t="str">
            <v>108.10_364b</v>
          </cell>
          <cell r="C98" t="str">
            <v>Poles &amp; OH Conductor - Assigned</v>
          </cell>
          <cell r="D98" t="str">
            <v>DIR108.364</v>
          </cell>
          <cell r="E98">
            <v>-55883.055832029437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-55883.055832029437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108.10_365a</v>
          </cell>
          <cell r="C99" t="str">
            <v xml:space="preserve">OVHD Cond &amp; Devices </v>
          </cell>
          <cell r="D99" t="str">
            <v>OH_NCP</v>
          </cell>
          <cell r="E99">
            <v>-132596941.81008512</v>
          </cell>
          <cell r="F99">
            <v>-91387542.835353374</v>
          </cell>
          <cell r="G99">
            <v>-16698079.309979618</v>
          </cell>
          <cell r="H99">
            <v>-12981579.316799255</v>
          </cell>
          <cell r="I99">
            <v>-5135309.3258214826</v>
          </cell>
          <cell r="J99">
            <v>-6222623.6402570484</v>
          </cell>
          <cell r="K99">
            <v>0</v>
          </cell>
          <cell r="L99">
            <v>0</v>
          </cell>
          <cell r="M99">
            <v>0</v>
          </cell>
          <cell r="N99">
            <v>-80309.962224968986</v>
          </cell>
          <cell r="O99">
            <v>-91497.419649342759</v>
          </cell>
          <cell r="Q99">
            <v>-4806877.5400059372</v>
          </cell>
          <cell r="R99">
            <v>-120398.35132897504</v>
          </cell>
          <cell r="S99">
            <v>-1295347.7489221364</v>
          </cell>
          <cell r="T99">
            <v>-6222623.6402570484</v>
          </cell>
          <cell r="U99">
            <v>-4927275.8913349118</v>
          </cell>
        </row>
        <row r="100">
          <cell r="B100" t="str">
            <v>108.10_366a</v>
          </cell>
          <cell r="C100" t="str">
            <v>UG Conduit &amp; Conductor - Assigned</v>
          </cell>
          <cell r="D100" t="str">
            <v>DIR108.366</v>
          </cell>
          <cell r="E100">
            <v>-16526870.952044467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-14546761.500330182</v>
          </cell>
          <cell r="L100">
            <v>-1954966.5945714284</v>
          </cell>
          <cell r="M100">
            <v>-25142.857142857145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108.10_366b</v>
          </cell>
          <cell r="C101" t="str">
            <v>UG Conduit &amp; Conductor</v>
          </cell>
          <cell r="D101" t="str">
            <v>UG_NCP</v>
          </cell>
          <cell r="E101">
            <v>-274285943.71102428</v>
          </cell>
          <cell r="F101">
            <v>-184592940.76400334</v>
          </cell>
          <cell r="G101">
            <v>-32892203.765319232</v>
          </cell>
          <cell r="H101">
            <v>-30694312.544480834</v>
          </cell>
          <cell r="I101">
            <v>-13326619.640014224</v>
          </cell>
          <cell r="J101">
            <v>-12578302.963216398</v>
          </cell>
          <cell r="K101">
            <v>0</v>
          </cell>
          <cell r="L101">
            <v>0</v>
          </cell>
          <cell r="M101">
            <v>0</v>
          </cell>
          <cell r="N101">
            <v>-126487.55169428916</v>
          </cell>
          <cell r="O101">
            <v>-75076.482295965165</v>
          </cell>
          <cell r="Q101">
            <v>-9505607.5138858818</v>
          </cell>
          <cell r="R101">
            <v>-112886.73968415053</v>
          </cell>
          <cell r="S101">
            <v>-2959808.7096463661</v>
          </cell>
          <cell r="T101">
            <v>-12578302.963216398</v>
          </cell>
          <cell r="U101">
            <v>-9618494.2535700314</v>
          </cell>
        </row>
        <row r="102">
          <cell r="B102" t="str">
            <v>108.10_367a</v>
          </cell>
          <cell r="C102" t="str">
            <v xml:space="preserve">UNGDCond &amp; Devices </v>
          </cell>
          <cell r="D102" t="str">
            <v>UG_NCP</v>
          </cell>
          <cell r="E102">
            <v>-387170816.60218024</v>
          </cell>
          <cell r="F102">
            <v>-260563843.14718542</v>
          </cell>
          <cell r="G102">
            <v>-46429289.154827751</v>
          </cell>
          <cell r="H102">
            <v>-43326835.827247471</v>
          </cell>
          <cell r="I102">
            <v>-18811311.0674274</v>
          </cell>
          <cell r="J102">
            <v>-17755017.86146535</v>
          </cell>
          <cell r="K102">
            <v>0</v>
          </cell>
          <cell r="L102">
            <v>0</v>
          </cell>
          <cell r="M102">
            <v>0</v>
          </cell>
          <cell r="N102">
            <v>-178544.65313426155</v>
          </cell>
          <cell r="O102">
            <v>-105974.89089259393</v>
          </cell>
          <cell r="Q102">
            <v>-13417726.674788753</v>
          </cell>
          <cell r="R102">
            <v>-159346.30333487858</v>
          </cell>
          <cell r="S102">
            <v>-4177944.8833417199</v>
          </cell>
          <cell r="T102">
            <v>-17755017.86146535</v>
          </cell>
          <cell r="U102">
            <v>-13577072.978123631</v>
          </cell>
        </row>
        <row r="103">
          <cell r="B103" t="str">
            <v>108.10_368a</v>
          </cell>
          <cell r="C103" t="str">
            <v>Line Transformers - Assigned</v>
          </cell>
          <cell r="D103" t="str">
            <v>DIR368.03</v>
          </cell>
          <cell r="E103">
            <v>-1245672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-435842.82964406698</v>
          </cell>
          <cell r="K103">
            <v>-800130.57324986497</v>
          </cell>
          <cell r="L103">
            <v>0</v>
          </cell>
          <cell r="M103">
            <v>0</v>
          </cell>
          <cell r="N103">
            <v>0</v>
          </cell>
          <cell r="O103">
            <v>-9698.5971060680858</v>
          </cell>
          <cell r="Q103">
            <v>-412218.0095138941</v>
          </cell>
          <cell r="R103">
            <v>0</v>
          </cell>
          <cell r="S103">
            <v>-23624.820130172873</v>
          </cell>
          <cell r="T103">
            <v>-435842.82964406698</v>
          </cell>
          <cell r="U103">
            <v>-412218.0095138941</v>
          </cell>
        </row>
        <row r="104">
          <cell r="B104" t="str">
            <v>108.10_368b</v>
          </cell>
          <cell r="C104" t="str">
            <v>Line Transformers - OH</v>
          </cell>
          <cell r="D104" t="str">
            <v>OH_TFMR</v>
          </cell>
          <cell r="E104">
            <v>-72954566.067123711</v>
          </cell>
          <cell r="F104">
            <v>-54471763.488865152</v>
          </cell>
          <cell r="G104">
            <v>-8921362.3803448081</v>
          </cell>
          <cell r="H104">
            <v>-1304252.6428713268</v>
          </cell>
          <cell r="I104">
            <v>-14707.255189992533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-8242480.2998524411</v>
          </cell>
          <cell r="O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 t="str">
            <v>108.10_368c</v>
          </cell>
          <cell r="C105" t="str">
            <v>Line Transformers - UG</v>
          </cell>
          <cell r="D105" t="str">
            <v>UG_TFMR</v>
          </cell>
          <cell r="E105">
            <v>-134960859.27036494</v>
          </cell>
          <cell r="F105">
            <v>-107817200.16035898</v>
          </cell>
          <cell r="G105">
            <v>-16667975.048270775</v>
          </cell>
          <cell r="H105">
            <v>-7944274.4123820299</v>
          </cell>
          <cell r="I105">
            <v>-2195175.1860408979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-336234.46331225522</v>
          </cell>
          <cell r="O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 t="str">
            <v>108.10_369a</v>
          </cell>
          <cell r="C106" t="str">
            <v>Services - OH</v>
          </cell>
          <cell r="D106" t="str">
            <v>OH_SVC</v>
          </cell>
          <cell r="E106">
            <v>-33106913.110664558</v>
          </cell>
          <cell r="F106">
            <v>-28570731.161835331</v>
          </cell>
          <cell r="G106">
            <v>-4365306.1039201962</v>
          </cell>
          <cell r="H106">
            <v>-167252.18184545738</v>
          </cell>
          <cell r="I106">
            <v>-3623.6630635751485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 t="str">
            <v>108.10_369b</v>
          </cell>
          <cell r="C107" t="str">
            <v>Services - UG</v>
          </cell>
          <cell r="D107" t="str">
            <v>RESID</v>
          </cell>
          <cell r="E107">
            <v>-93641215.226628304</v>
          </cell>
          <cell r="F107">
            <v>-93641215.226628304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 t="str">
            <v>108.10_370</v>
          </cell>
          <cell r="C108" t="str">
            <v>Meters</v>
          </cell>
          <cell r="D108" t="str">
            <v>D370.T</v>
          </cell>
          <cell r="E108">
            <v>-39213863.239287503</v>
          </cell>
          <cell r="F108">
            <v>-25458658.24115362</v>
          </cell>
          <cell r="G108">
            <v>-7145874.7784302495</v>
          </cell>
          <cell r="H108">
            <v>-2111863.9488710072</v>
          </cell>
          <cell r="I108">
            <v>-237355.39323898061</v>
          </cell>
          <cell r="J108">
            <v>-3771017.7206631023</v>
          </cell>
          <cell r="K108">
            <v>-185829.47368523726</v>
          </cell>
          <cell r="L108">
            <v>-115399.66048185888</v>
          </cell>
          <cell r="M108">
            <v>-185792.45871956355</v>
          </cell>
          <cell r="N108">
            <v>0</v>
          </cell>
          <cell r="O108">
            <v>-2071.5640438791515</v>
          </cell>
          <cell r="Q108">
            <v>-2842995.6880319864</v>
          </cell>
          <cell r="R108">
            <v>-9217.8877958739613</v>
          </cell>
          <cell r="S108">
            <v>-918804.14483524207</v>
          </cell>
          <cell r="T108">
            <v>-3771017.7206631023</v>
          </cell>
          <cell r="U108">
            <v>-2852213.5758278603</v>
          </cell>
        </row>
        <row r="109">
          <cell r="B109" t="str">
            <v>108.10_373</v>
          </cell>
          <cell r="C109" t="str">
            <v xml:space="preserve">Str &amp; Area Lighting Sys </v>
          </cell>
          <cell r="D109" t="str">
            <v>DIR373.00</v>
          </cell>
          <cell r="E109">
            <v>-20006963.143007282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-20006963.143007282</v>
          </cell>
          <cell r="O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B110" t="str">
            <v>108.10_374</v>
          </cell>
          <cell r="C110" t="str">
            <v>Asset Retirement Obligation</v>
          </cell>
          <cell r="D110" t="str">
            <v>LINE.T</v>
          </cell>
          <cell r="E110">
            <v>-444030</v>
          </cell>
          <cell r="F110">
            <v>-297848.20035241888</v>
          </cell>
          <cell r="G110">
            <v>-53526.943492957435</v>
          </cell>
          <cell r="H110">
            <v>-47097.551984116624</v>
          </cell>
          <cell r="I110">
            <v>-19898.99030976159</v>
          </cell>
          <cell r="J110">
            <v>-20290.564468086432</v>
          </cell>
          <cell r="K110">
            <v>-3991.7044895898052</v>
          </cell>
          <cell r="L110">
            <v>-966.013265071604</v>
          </cell>
          <cell r="M110">
            <v>-5.8051893053770316</v>
          </cell>
          <cell r="N110">
            <v>-223.49545310550741</v>
          </cell>
          <cell r="O110">
            <v>-180.73099558673977</v>
          </cell>
          <cell r="Q110">
            <v>-15448.335230700945</v>
          </cell>
          <cell r="R110">
            <v>-252.90775445017812</v>
          </cell>
          <cell r="S110">
            <v>-4589.3214829353092</v>
          </cell>
          <cell r="T110">
            <v>-20290.564468086432</v>
          </cell>
          <cell r="U110">
            <v>-15701.242985151122</v>
          </cell>
        </row>
        <row r="111">
          <cell r="C111" t="str">
            <v>Sub-total</v>
          </cell>
          <cell r="E111">
            <v>-1498751943.7972682</v>
          </cell>
          <cell r="F111">
            <v>-1022590409.9608288</v>
          </cell>
          <cell r="G111">
            <v>-169759893.99285582</v>
          </cell>
          <cell r="H111">
            <v>-132881503.87587054</v>
          </cell>
          <cell r="I111">
            <v>-56057055.934821069</v>
          </cell>
          <cell r="J111">
            <v>-58875736.895537138</v>
          </cell>
          <cell r="K111">
            <v>-18772561.41136691</v>
          </cell>
          <cell r="L111">
            <v>-6549368.4234639583</v>
          </cell>
          <cell r="M111">
            <v>-3675794.866051726</v>
          </cell>
          <cell r="N111">
            <v>-29167042.775251456</v>
          </cell>
          <cell r="O111">
            <v>-422575.66122044518</v>
          </cell>
          <cell r="Q111">
            <v>-46417829.459692053</v>
          </cell>
          <cell r="R111">
            <v>-570226.67840667663</v>
          </cell>
          <cell r="S111">
            <v>-11887680.757438408</v>
          </cell>
          <cell r="T111">
            <v>-58875736.895537138</v>
          </cell>
          <cell r="U111">
            <v>-46988056.138098732</v>
          </cell>
        </row>
        <row r="114">
          <cell r="B114">
            <v>108.06</v>
          </cell>
          <cell r="C114" t="str">
            <v>Accum Depreciation General Plant</v>
          </cell>
          <cell r="D114" t="str">
            <v>GP.T</v>
          </cell>
          <cell r="E114">
            <v>-185099491.55969805</v>
          </cell>
          <cell r="F114">
            <v>-112689512.36564121</v>
          </cell>
          <cell r="G114">
            <v>-22398241.139949314</v>
          </cell>
          <cell r="H114">
            <v>-20330580.676056139</v>
          </cell>
          <cell r="I114">
            <v>-11564600.022052985</v>
          </cell>
          <cell r="J114">
            <v>-9773811.4713919461</v>
          </cell>
          <cell r="K114">
            <v>-1127715.5167841092</v>
          </cell>
          <cell r="L114">
            <v>-2895007.1293158168</v>
          </cell>
          <cell r="M114">
            <v>-1728120.8251912792</v>
          </cell>
          <cell r="N114">
            <v>-2538899.5190339158</v>
          </cell>
          <cell r="O114">
            <v>-53002.894281390916</v>
          </cell>
          <cell r="Q114">
            <v>-8639076.3326249998</v>
          </cell>
          <cell r="R114">
            <v>-45318.997012517422</v>
          </cell>
          <cell r="S114">
            <v>-1089416.1417544289</v>
          </cell>
          <cell r="T114">
            <v>-9773811.4713919461</v>
          </cell>
          <cell r="U114">
            <v>-8684395.3296375182</v>
          </cell>
        </row>
        <row r="115">
          <cell r="B115">
            <v>108.07</v>
          </cell>
          <cell r="C115" t="str">
            <v>RWIP</v>
          </cell>
          <cell r="D115" t="str">
            <v>PTDGP.T</v>
          </cell>
          <cell r="E115">
            <v>14858618.090523999</v>
          </cell>
          <cell r="F115">
            <v>8616968.9868640639</v>
          </cell>
          <cell r="G115">
            <v>1854504.3995283952</v>
          </cell>
          <cell r="H115">
            <v>1816209.3162344138</v>
          </cell>
          <cell r="I115">
            <v>1028817.974123708</v>
          </cell>
          <cell r="J115">
            <v>863903.08225453552</v>
          </cell>
          <cell r="K115">
            <v>100575.3991600202</v>
          </cell>
          <cell r="L115">
            <v>259226.98975265338</v>
          </cell>
          <cell r="M115">
            <v>162276.39054763564</v>
          </cell>
          <cell r="N115">
            <v>151373.68408203934</v>
          </cell>
          <cell r="O115">
            <v>4761.8679765381485</v>
          </cell>
          <cell r="Q115">
            <v>762741.69108537096</v>
          </cell>
          <cell r="R115">
            <v>4052.0093285872963</v>
          </cell>
          <cell r="S115">
            <v>97109.381840577174</v>
          </cell>
          <cell r="T115">
            <v>863903.08225453552</v>
          </cell>
          <cell r="U115">
            <v>766793.70041395829</v>
          </cell>
        </row>
        <row r="116">
          <cell r="C116" t="str">
            <v>Sub-total</v>
          </cell>
          <cell r="E116">
            <v>-170240873.46917406</v>
          </cell>
          <cell r="F116">
            <v>-104072543.37877715</v>
          </cell>
          <cell r="G116">
            <v>-20543736.740420919</v>
          </cell>
          <cell r="H116">
            <v>-18514371.359821726</v>
          </cell>
          <cell r="I116">
            <v>-10535782.047929276</v>
          </cell>
          <cell r="J116">
            <v>-8909908.3891374096</v>
          </cell>
          <cell r="K116">
            <v>-1027140.117624089</v>
          </cell>
          <cell r="L116">
            <v>-2635780.1395631633</v>
          </cell>
          <cell r="M116">
            <v>-1565844.4346436434</v>
          </cell>
          <cell r="N116">
            <v>-2387525.8349518767</v>
          </cell>
          <cell r="O116">
            <v>-48241.02630485277</v>
          </cell>
          <cell r="Q116">
            <v>-7876334.6415396286</v>
          </cell>
          <cell r="R116">
            <v>-41266.987683930129</v>
          </cell>
          <cell r="S116">
            <v>-992306.75991385174</v>
          </cell>
          <cell r="T116">
            <v>-8909908.3891374096</v>
          </cell>
          <cell r="U116">
            <v>-7917601.62922356</v>
          </cell>
        </row>
        <row r="121">
          <cell r="C121" t="str">
            <v>Working Capital Assets</v>
          </cell>
        </row>
        <row r="122">
          <cell r="B122" t="str">
            <v>WC</v>
          </cell>
          <cell r="C122" t="str">
            <v>Working Capital</v>
          </cell>
          <cell r="D122" t="str">
            <v>EPIS.T</v>
          </cell>
          <cell r="E122">
            <v>137375215.95577019</v>
          </cell>
          <cell r="F122">
            <v>79781378.670227051</v>
          </cell>
          <cell r="G122">
            <v>17134603.458289959</v>
          </cell>
          <cell r="H122">
            <v>16750054.409043005</v>
          </cell>
          <cell r="I122">
            <v>9490723.3300346974</v>
          </cell>
          <cell r="J122">
            <v>7969548.1594735421</v>
          </cell>
          <cell r="K122">
            <v>923770.37810957758</v>
          </cell>
          <cell r="L122">
            <v>2391541.3137846538</v>
          </cell>
          <cell r="M122">
            <v>1477479.0317500923</v>
          </cell>
          <cell r="N122">
            <v>1412213.3616707711</v>
          </cell>
          <cell r="O122">
            <v>43903.843386790082</v>
          </cell>
          <cell r="Q122">
            <v>7036948.4649346992</v>
          </cell>
          <cell r="R122">
            <v>37348.518980995956</v>
          </cell>
          <cell r="S122">
            <v>895251.17555784702</v>
          </cell>
          <cell r="T122">
            <v>7969548.1594735421</v>
          </cell>
          <cell r="U122">
            <v>7074296.983915695</v>
          </cell>
        </row>
        <row r="123">
          <cell r="C123" t="str">
            <v>Sub-total</v>
          </cell>
          <cell r="E123">
            <v>137375215.95577019</v>
          </cell>
          <cell r="F123">
            <v>79781378.670227051</v>
          </cell>
          <cell r="G123">
            <v>17134603.458289959</v>
          </cell>
          <cell r="H123">
            <v>16750054.409043005</v>
          </cell>
          <cell r="I123">
            <v>9490723.3300346974</v>
          </cell>
          <cell r="J123">
            <v>7969548.1594735421</v>
          </cell>
          <cell r="K123">
            <v>923770.37810957758</v>
          </cell>
          <cell r="L123">
            <v>2391541.3137846538</v>
          </cell>
          <cell r="M123">
            <v>1477479.0317500923</v>
          </cell>
          <cell r="N123">
            <v>1412213.3616707711</v>
          </cell>
          <cell r="O123">
            <v>43903.843386790082</v>
          </cell>
          <cell r="Q123">
            <v>7036948.4649346992</v>
          </cell>
          <cell r="R123">
            <v>37348.518980995956</v>
          </cell>
          <cell r="S123">
            <v>895251.17555784702</v>
          </cell>
          <cell r="T123">
            <v>7969548.1594735421</v>
          </cell>
          <cell r="U123">
            <v>7074296.983915695</v>
          </cell>
        </row>
        <row r="126">
          <cell r="B126">
            <v>182.01</v>
          </cell>
          <cell r="C126" t="str">
            <v>Misc Def Debits - Production</v>
          </cell>
          <cell r="D126" t="str">
            <v>PC4</v>
          </cell>
          <cell r="E126">
            <v>189792533.49183738</v>
          </cell>
          <cell r="F126">
            <v>100039134.12724411</v>
          </cell>
          <cell r="G126">
            <v>25135396.155381601</v>
          </cell>
          <cell r="H126">
            <v>27836621.243245341</v>
          </cell>
          <cell r="I126">
            <v>17608413.999574654</v>
          </cell>
          <cell r="J126">
            <v>13275885.272348478</v>
          </cell>
          <cell r="K126">
            <v>0</v>
          </cell>
          <cell r="L126">
            <v>5207152.5347288325</v>
          </cell>
          <cell r="M126">
            <v>0</v>
          </cell>
          <cell r="N126">
            <v>625290.07421604008</v>
          </cell>
          <cell r="O126">
            <v>64640.085098350646</v>
          </cell>
          <cell r="Q126">
            <v>12267599.611651348</v>
          </cell>
          <cell r="R126">
            <v>35291.711615347922</v>
          </cell>
          <cell r="S126">
            <v>972993.94908178167</v>
          </cell>
          <cell r="T126">
            <v>13275885.272348478</v>
          </cell>
          <cell r="U126">
            <v>12302891.323266696</v>
          </cell>
        </row>
        <row r="127">
          <cell r="B127">
            <v>182.02</v>
          </cell>
          <cell r="C127" t="str">
            <v>Misc Def Debits - Transmission</v>
          </cell>
          <cell r="D127" t="str">
            <v>PC4</v>
          </cell>
          <cell r="E127">
            <v>282930</v>
          </cell>
          <cell r="F127">
            <v>149131.6423142562</v>
          </cell>
          <cell r="G127">
            <v>37470.165466482758</v>
          </cell>
          <cell r="H127">
            <v>41496.970947437869</v>
          </cell>
          <cell r="I127">
            <v>26249.444492050694</v>
          </cell>
          <cell r="J127">
            <v>19790.800781249385</v>
          </cell>
          <cell r="K127">
            <v>0</v>
          </cell>
          <cell r="L127">
            <v>7762.4743162733048</v>
          </cell>
          <cell r="M127">
            <v>0</v>
          </cell>
          <cell r="N127">
            <v>932.14057182893839</v>
          </cell>
          <cell r="O127">
            <v>96.361110420937123</v>
          </cell>
          <cell r="Q127">
            <v>18287.71603532966</v>
          </cell>
          <cell r="R127">
            <v>52.610520464756995</v>
          </cell>
          <cell r="S127">
            <v>1450.4742254549658</v>
          </cell>
          <cell r="T127">
            <v>19790.800781249385</v>
          </cell>
          <cell r="U127">
            <v>18340.326555794418</v>
          </cell>
        </row>
        <row r="128">
          <cell r="B128">
            <v>182.03</v>
          </cell>
          <cell r="C128" t="str">
            <v>Misc Def Debits - Distribution</v>
          </cell>
          <cell r="D128" t="str">
            <v>DP.T</v>
          </cell>
          <cell r="E128">
            <v>-3679667.3302051304</v>
          </cell>
          <cell r="F128">
            <v>-2446656.6075007757</v>
          </cell>
          <cell r="G128">
            <v>-436178.36362836417</v>
          </cell>
          <cell r="H128">
            <v>-346299.53992125602</v>
          </cell>
          <cell r="I128">
            <v>-147465.10479993484</v>
          </cell>
          <cell r="J128">
            <v>-163572.21991398971</v>
          </cell>
          <cell r="K128">
            <v>-44243.364519890485</v>
          </cell>
          <cell r="L128">
            <v>-16861.288629307564</v>
          </cell>
          <cell r="M128">
            <v>-5825.648419958784</v>
          </cell>
          <cell r="N128">
            <v>-71436.067965629263</v>
          </cell>
          <cell r="O128">
            <v>-1129.1249060231639</v>
          </cell>
          <cell r="Q128">
            <v>-129945.24515702781</v>
          </cell>
          <cell r="R128">
            <v>-1481.8297137822483</v>
          </cell>
          <cell r="S128">
            <v>-32145.145043179658</v>
          </cell>
          <cell r="T128">
            <v>-163572.21991398971</v>
          </cell>
          <cell r="U128">
            <v>-131427.07487081006</v>
          </cell>
        </row>
        <row r="129">
          <cell r="B129">
            <v>182.04</v>
          </cell>
          <cell r="C129" t="str">
            <v>Misc Def Debits - Other</v>
          </cell>
          <cell r="D129" t="str">
            <v>GP.T</v>
          </cell>
          <cell r="E129">
            <v>68510052.721862912</v>
          </cell>
          <cell r="F129">
            <v>41709268.719850264</v>
          </cell>
          <cell r="G129">
            <v>8290161.5150035135</v>
          </cell>
          <cell r="H129">
            <v>7524867.5306786224</v>
          </cell>
          <cell r="I129">
            <v>4280354.0438822778</v>
          </cell>
          <cell r="J129">
            <v>3617537.4311206625</v>
          </cell>
          <cell r="K129">
            <v>417396.33566321526</v>
          </cell>
          <cell r="L129">
            <v>1071516.1310728302</v>
          </cell>
          <cell r="M129">
            <v>639621.68586194969</v>
          </cell>
          <cell r="N129">
            <v>939711.60287291766</v>
          </cell>
          <cell r="O129">
            <v>19617.725856682206</v>
          </cell>
          <cell r="Q129">
            <v>3197542.9539494431</v>
          </cell>
          <cell r="R129">
            <v>16773.71908732747</v>
          </cell>
          <cell r="S129">
            <v>403220.75808389194</v>
          </cell>
          <cell r="T129">
            <v>3617537.4311206625</v>
          </cell>
          <cell r="U129">
            <v>3214316.6730367704</v>
          </cell>
        </row>
        <row r="130">
          <cell r="B130">
            <v>282</v>
          </cell>
          <cell r="C130" t="str">
            <v xml:space="preserve">Accum Deferred Income Tax - Prod </v>
          </cell>
          <cell r="D130">
            <v>0</v>
          </cell>
          <cell r="E130">
            <v>-14559444.715643</v>
          </cell>
          <cell r="F130">
            <v>-7674244.1650848594</v>
          </cell>
          <cell r="G130">
            <v>-1928197.0897227272</v>
          </cell>
          <cell r="H130">
            <v>-2135414.6056475644</v>
          </cell>
          <cell r="I130">
            <v>-1350784.0663710164</v>
          </cell>
          <cell r="J130">
            <v>-1018425.2990241568</v>
          </cell>
          <cell r="K130">
            <v>0</v>
          </cell>
          <cell r="L130">
            <v>-399453.27700978995</v>
          </cell>
          <cell r="M130">
            <v>0</v>
          </cell>
          <cell r="N130">
            <v>-47967.515366879728</v>
          </cell>
          <cell r="O130">
            <v>-4958.6974160096306</v>
          </cell>
          <cell r="Q130">
            <v>-941077.26501876849</v>
          </cell>
          <cell r="R130">
            <v>-2707.3126362274561</v>
          </cell>
          <cell r="S130">
            <v>-74640.721369160834</v>
          </cell>
          <cell r="T130">
            <v>-1018425.2990241568</v>
          </cell>
          <cell r="U130">
            <v>-943784.57765499596</v>
          </cell>
        </row>
        <row r="131">
          <cell r="B131">
            <v>282.01</v>
          </cell>
          <cell r="C131" t="str">
            <v>Accum Deferred Income Tax - Trans</v>
          </cell>
          <cell r="D131">
            <v>0</v>
          </cell>
          <cell r="E131">
            <v>10200176.612901218</v>
          </cell>
          <cell r="F131">
            <v>5376485.6684601344</v>
          </cell>
          <cell r="G131">
            <v>1350872.3199121912</v>
          </cell>
          <cell r="H131">
            <v>1496046.4869907647</v>
          </cell>
          <cell r="I131">
            <v>946343.51185616292</v>
          </cell>
          <cell r="J131">
            <v>713496.84826454287</v>
          </cell>
          <cell r="K131">
            <v>0</v>
          </cell>
          <cell r="L131">
            <v>279852.2920125025</v>
          </cell>
          <cell r="M131">
            <v>0</v>
          </cell>
          <cell r="N131">
            <v>33605.480015218985</v>
          </cell>
          <cell r="O131">
            <v>3474.0053897035832</v>
          </cell>
          <cell r="Q131">
            <v>659307.72066217149</v>
          </cell>
          <cell r="R131">
            <v>1896.7115556398235</v>
          </cell>
          <cell r="S131">
            <v>52292.416046731531</v>
          </cell>
          <cell r="T131">
            <v>713496.84826454287</v>
          </cell>
          <cell r="U131">
            <v>661204.43221781135</v>
          </cell>
        </row>
        <row r="132">
          <cell r="B132">
            <v>282.02</v>
          </cell>
          <cell r="C132" t="str">
            <v>Accum Deferred Income Tax - General</v>
          </cell>
          <cell r="D132">
            <v>0</v>
          </cell>
          <cell r="E132">
            <v>-1386885625.7545435</v>
          </cell>
          <cell r="F132">
            <v>-802086570.46115088</v>
          </cell>
          <cell r="G132">
            <v>-173388467.98337024</v>
          </cell>
          <cell r="H132">
            <v>-170472061.37878209</v>
          </cell>
          <cell r="I132">
            <v>-96546481.691470146</v>
          </cell>
          <cell r="J132">
            <v>-81044467.451555312</v>
          </cell>
          <cell r="K132">
            <v>-9439377.0122897048</v>
          </cell>
          <cell r="L132">
            <v>-24334224.984202579</v>
          </cell>
          <cell r="M132">
            <v>-15268067.075518638</v>
          </cell>
          <cell r="N132">
            <v>-13858827.190928433</v>
          </cell>
          <cell r="O132">
            <v>-447080.5252759888</v>
          </cell>
          <cell r="Q132">
            <v>-71550278.688460931</v>
          </cell>
          <cell r="R132">
            <v>-380343.67215952178</v>
          </cell>
          <cell r="S132">
            <v>-9113845.0909348559</v>
          </cell>
          <cell r="T132">
            <v>-81044467.451555312</v>
          </cell>
          <cell r="U132">
            <v>-71930622.360620454</v>
          </cell>
        </row>
        <row r="133">
          <cell r="B133">
            <v>235</v>
          </cell>
          <cell r="C133" t="str">
            <v>Customer Deposits</v>
          </cell>
          <cell r="D133" t="str">
            <v>CUS</v>
          </cell>
          <cell r="E133">
            <v>-25836611.384475</v>
          </cell>
          <cell r="F133">
            <v>-23095250.799047243</v>
          </cell>
          <cell r="G133">
            <v>-1864887.860734801</v>
          </cell>
          <cell r="H133">
            <v>-638245.470833336</v>
          </cell>
          <cell r="I133">
            <v>-169525.96587746224</v>
          </cell>
          <cell r="J133">
            <v>-57586.220566097596</v>
          </cell>
          <cell r="K133">
            <v>0</v>
          </cell>
          <cell r="L133">
            <v>0</v>
          </cell>
          <cell r="M133">
            <v>0</v>
          </cell>
          <cell r="N133">
            <v>-11115.0674160617</v>
          </cell>
          <cell r="O133">
            <v>0</v>
          </cell>
          <cell r="Q133">
            <v>-57586.220566097596</v>
          </cell>
          <cell r="R133">
            <v>0</v>
          </cell>
          <cell r="S133">
            <v>0</v>
          </cell>
          <cell r="T133">
            <v>-57586.220566097596</v>
          </cell>
          <cell r="U133">
            <v>-57586.220566097596</v>
          </cell>
        </row>
        <row r="134">
          <cell r="B134">
            <v>235.01</v>
          </cell>
          <cell r="C134" t="str">
            <v>Customer Deposits - Transmission</v>
          </cell>
          <cell r="D134">
            <v>0</v>
          </cell>
          <cell r="E134">
            <v>-2995643.46</v>
          </cell>
          <cell r="F134">
            <v>-1578995.6136774495</v>
          </cell>
          <cell r="G134">
            <v>-396731.54534615244</v>
          </cell>
          <cell r="H134">
            <v>-439367.08595236362</v>
          </cell>
          <cell r="I134">
            <v>-277927.32026029291</v>
          </cell>
          <cell r="J134">
            <v>-209543.6430513293</v>
          </cell>
          <cell r="K134">
            <v>0</v>
          </cell>
          <cell r="L134">
            <v>-82188.546350553472</v>
          </cell>
          <cell r="M134">
            <v>0</v>
          </cell>
          <cell r="N134">
            <v>-9869.4405252183205</v>
          </cell>
          <cell r="O134">
            <v>-1020.2648366409294</v>
          </cell>
          <cell r="Q134">
            <v>-193629.08471909101</v>
          </cell>
          <cell r="R134">
            <v>-557.03658699128914</v>
          </cell>
          <cell r="S134">
            <v>-15357.521745246999</v>
          </cell>
          <cell r="T134">
            <v>-209543.6430513293</v>
          </cell>
          <cell r="U134">
            <v>-194186.12130608229</v>
          </cell>
        </row>
        <row r="135">
          <cell r="B135">
            <v>252</v>
          </cell>
          <cell r="C135" t="str">
            <v>Customer Advances</v>
          </cell>
          <cell r="D135">
            <v>0</v>
          </cell>
          <cell r="E135">
            <v>-79258524.650000006</v>
          </cell>
          <cell r="F135">
            <v>-33974849.983845964</v>
          </cell>
          <cell r="G135">
            <v>-42161069.125409625</v>
          </cell>
          <cell r="H135">
            <v>-2830663.0729111028</v>
          </cell>
          <cell r="I135">
            <v>-291942.46783331066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B136">
            <v>253</v>
          </cell>
          <cell r="C136" t="str">
            <v>Landlord Incentive</v>
          </cell>
          <cell r="D136" t="str">
            <v>SW.T</v>
          </cell>
          <cell r="E136">
            <v>-2132461.9750080002</v>
          </cell>
          <cell r="F136">
            <v>-1301520.7657706658</v>
          </cell>
          <cell r="G136">
            <v>-257574.15583191678</v>
          </cell>
          <cell r="H136">
            <v>-232750.88747887744</v>
          </cell>
          <cell r="I136">
            <v>-132452.71481773359</v>
          </cell>
          <cell r="J136">
            <v>-111969.18453176366</v>
          </cell>
          <cell r="K136">
            <v>-12921.152596222011</v>
          </cell>
          <cell r="L136">
            <v>-33153.175362110313</v>
          </cell>
          <cell r="M136">
            <v>-19853.826724017094</v>
          </cell>
          <cell r="N136">
            <v>-29659.639831462275</v>
          </cell>
          <cell r="O136">
            <v>-606.4720632313348</v>
          </cell>
          <cell r="Q136">
            <v>-98983.38526709209</v>
          </cell>
          <cell r="R136">
            <v>-518.46649140624163</v>
          </cell>
          <cell r="S136">
            <v>-12467.332773265322</v>
          </cell>
          <cell r="T136">
            <v>-111969.18453176366</v>
          </cell>
          <cell r="U136">
            <v>-99501.851758498335</v>
          </cell>
        </row>
        <row r="137">
          <cell r="B137">
            <v>114.01</v>
          </cell>
          <cell r="C137" t="str">
            <v>Acquisition Adjustment - Production</v>
          </cell>
          <cell r="D137">
            <v>0</v>
          </cell>
          <cell r="E137">
            <v>380941956.83829999</v>
          </cell>
          <cell r="F137">
            <v>200793481.24872646</v>
          </cell>
          <cell r="G137">
            <v>50450493.605686329</v>
          </cell>
          <cell r="H137">
            <v>55872255.736680686</v>
          </cell>
          <cell r="I137">
            <v>35342716.398827009</v>
          </cell>
          <cell r="J137">
            <v>26646684.257611763</v>
          </cell>
          <cell r="K137">
            <v>0</v>
          </cell>
          <cell r="L137">
            <v>10451532.732294904</v>
          </cell>
          <cell r="M137">
            <v>0</v>
          </cell>
          <cell r="N137">
            <v>1255050.5548400232</v>
          </cell>
          <cell r="O137">
            <v>129742.30363292436</v>
          </cell>
          <cell r="Q137">
            <v>24622904.367163744</v>
          </cell>
          <cell r="R137">
            <v>70835.735397893324</v>
          </cell>
          <cell r="S137">
            <v>1952944.1550501261</v>
          </cell>
          <cell r="T137">
            <v>26646684.257611763</v>
          </cell>
          <cell r="U137">
            <v>24693740.102561638</v>
          </cell>
        </row>
        <row r="138">
          <cell r="B138">
            <v>114.02</v>
          </cell>
          <cell r="C138" t="str">
            <v>Acquisition Adjustment - Transmission</v>
          </cell>
          <cell r="D138">
            <v>0</v>
          </cell>
          <cell r="E138">
            <v>946172.25</v>
          </cell>
          <cell r="F138">
            <v>498724.84909580101</v>
          </cell>
          <cell r="G138">
            <v>125307.42857701299</v>
          </cell>
          <cell r="H138">
            <v>138773.83935786915</v>
          </cell>
          <cell r="I138">
            <v>87783.182965022119</v>
          </cell>
          <cell r="J138">
            <v>66184.238166671916</v>
          </cell>
          <cell r="K138">
            <v>0</v>
          </cell>
          <cell r="L138">
            <v>25959.204712810675</v>
          </cell>
          <cell r="M138">
            <v>0</v>
          </cell>
          <cell r="N138">
            <v>3117.2570676975693</v>
          </cell>
          <cell r="O138">
            <v>322.25005711475109</v>
          </cell>
          <cell r="Q138">
            <v>61157.634144519645</v>
          </cell>
          <cell r="R138">
            <v>175.93968303753638</v>
          </cell>
          <cell r="S138">
            <v>4850.6643391147363</v>
          </cell>
          <cell r="T138">
            <v>66184.238166671916</v>
          </cell>
          <cell r="U138">
            <v>61333.573827557178</v>
          </cell>
        </row>
        <row r="139">
          <cell r="B139">
            <v>114.03</v>
          </cell>
          <cell r="C139" t="str">
            <v>Acquisition Adjustment - Distribution</v>
          </cell>
          <cell r="D139" t="str">
            <v>DP.T</v>
          </cell>
          <cell r="E139">
            <v>302358.00999999995</v>
          </cell>
          <cell r="F139">
            <v>201041.60420285759</v>
          </cell>
          <cell r="G139">
            <v>35840.745968841838</v>
          </cell>
          <cell r="H139">
            <v>28455.409241755944</v>
          </cell>
          <cell r="I139">
            <v>12117.19746123466</v>
          </cell>
          <cell r="J139">
            <v>13440.717996025796</v>
          </cell>
          <cell r="K139">
            <v>3635.4742022814721</v>
          </cell>
          <cell r="L139">
            <v>1385.4909203731893</v>
          </cell>
          <cell r="M139">
            <v>478.693127707332</v>
          </cell>
          <cell r="N139">
            <v>5869.8967634958226</v>
          </cell>
          <cell r="O139">
            <v>92.780115426241224</v>
          </cell>
          <cell r="Q139">
            <v>10677.591806227429</v>
          </cell>
          <cell r="R139">
            <v>121.76184508317847</v>
          </cell>
          <cell r="S139">
            <v>2641.364344715189</v>
          </cell>
          <cell r="T139">
            <v>13440.717996025796</v>
          </cell>
          <cell r="U139">
            <v>10799.353651310606</v>
          </cell>
        </row>
        <row r="140">
          <cell r="B140">
            <v>115.01</v>
          </cell>
          <cell r="C140" t="str">
            <v>Accum Amort Acquition Adj - Production</v>
          </cell>
          <cell r="D140">
            <v>0</v>
          </cell>
          <cell r="E140">
            <v>-136832371.41</v>
          </cell>
          <cell r="F140">
            <v>-72123975.0826267</v>
          </cell>
          <cell r="G140">
            <v>-18121555.147576872</v>
          </cell>
          <cell r="H140">
            <v>-20069023.931961257</v>
          </cell>
          <cell r="I140">
            <v>-12694920.079321597</v>
          </cell>
          <cell r="J140">
            <v>-9571350.5213347264</v>
          </cell>
          <cell r="K140">
            <v>0</v>
          </cell>
          <cell r="L140">
            <v>-3754136.2482058979</v>
          </cell>
          <cell r="M140">
            <v>0</v>
          </cell>
          <cell r="N140">
            <v>-450807.63768715615</v>
          </cell>
          <cell r="O140">
            <v>-46602.761285822256</v>
          </cell>
          <cell r="Q140">
            <v>-8844419.3008406349</v>
          </cell>
          <cell r="R140">
            <v>-25443.828071632684</v>
          </cell>
          <cell r="S140">
            <v>-701487.39242245769</v>
          </cell>
          <cell r="T140">
            <v>-9571350.5213347264</v>
          </cell>
          <cell r="U140">
            <v>-8869863.1289122682</v>
          </cell>
        </row>
        <row r="141">
          <cell r="B141">
            <v>115.02</v>
          </cell>
          <cell r="C141" t="str">
            <v>Accum Amort Acquition Adj - Transmission</v>
          </cell>
          <cell r="D141">
            <v>0</v>
          </cell>
          <cell r="E141">
            <v>-951189</v>
          </cell>
          <cell r="F141">
            <v>-501369.16453276435</v>
          </cell>
          <cell r="G141">
            <v>-125971.82773088136</v>
          </cell>
          <cell r="H141">
            <v>-139509.63948157665</v>
          </cell>
          <cell r="I141">
            <v>-88248.622828788764</v>
          </cell>
          <cell r="J141">
            <v>-66535.157121251963</v>
          </cell>
          <cell r="K141">
            <v>0</v>
          </cell>
          <cell r="L141">
            <v>-26096.844387027493</v>
          </cell>
          <cell r="M141">
            <v>0</v>
          </cell>
          <cell r="N141">
            <v>-3133.7852414992967</v>
          </cell>
          <cell r="O141">
            <v>-323.95867621030203</v>
          </cell>
          <cell r="Q141">
            <v>-61481.901275683675</v>
          </cell>
          <cell r="R141">
            <v>-176.87254214947774</v>
          </cell>
          <cell r="S141">
            <v>-4876.3833034188083</v>
          </cell>
          <cell r="T141">
            <v>-66535.157121251963</v>
          </cell>
          <cell r="U141">
            <v>-61658.773817833149</v>
          </cell>
        </row>
        <row r="142">
          <cell r="B142">
            <v>115.03</v>
          </cell>
          <cell r="C142" t="str">
            <v>Accum Amort Acquition Adj - Distribution</v>
          </cell>
          <cell r="D142" t="str">
            <v>DP.T</v>
          </cell>
          <cell r="E142">
            <v>-302358.00999999995</v>
          </cell>
          <cell r="F142">
            <v>-201041.60420285759</v>
          </cell>
          <cell r="G142">
            <v>-35840.745968841838</v>
          </cell>
          <cell r="H142">
            <v>-28455.409241755944</v>
          </cell>
          <cell r="I142">
            <v>-12117.19746123466</v>
          </cell>
          <cell r="J142">
            <v>-13440.717996025796</v>
          </cell>
          <cell r="K142">
            <v>-3635.4742022814721</v>
          </cell>
          <cell r="L142">
            <v>-1385.4909203731893</v>
          </cell>
          <cell r="M142">
            <v>-478.693127707332</v>
          </cell>
          <cell r="N142">
            <v>-5869.8967634958226</v>
          </cell>
          <cell r="O142">
            <v>-92.780115426241224</v>
          </cell>
          <cell r="Q142">
            <v>-10677.591806227429</v>
          </cell>
          <cell r="R142">
            <v>-121.76184508317847</v>
          </cell>
          <cell r="S142">
            <v>-2641.364344715189</v>
          </cell>
          <cell r="T142">
            <v>-13440.717996025796</v>
          </cell>
          <cell r="U142">
            <v>-10799.353651310606</v>
          </cell>
        </row>
        <row r="143">
          <cell r="B143">
            <v>230</v>
          </cell>
          <cell r="C143" t="str">
            <v>ARO - Production</v>
          </cell>
          <cell r="D143">
            <v>0</v>
          </cell>
          <cell r="E143">
            <v>-154752983.34</v>
          </cell>
          <cell r="F143">
            <v>-81569881.449563235</v>
          </cell>
          <cell r="G143">
            <v>-20494892.348572612</v>
          </cell>
          <cell r="H143">
            <v>-22697416.511820298</v>
          </cell>
          <cell r="I143">
            <v>-14357543.725170804</v>
          </cell>
          <cell r="J143">
            <v>-10824887.652726628</v>
          </cell>
          <cell r="K143">
            <v>0</v>
          </cell>
          <cell r="L143">
            <v>-4245806.5901227184</v>
          </cell>
          <cell r="M143">
            <v>0</v>
          </cell>
          <cell r="N143">
            <v>-509848.84735723247</v>
          </cell>
          <cell r="O143">
            <v>-52706.214666508269</v>
          </cell>
          <cell r="Q143">
            <v>-10002751.970247135</v>
          </cell>
          <cell r="R143">
            <v>-28776.146032556706</v>
          </cell>
          <cell r="S143">
            <v>-793359.53644693643</v>
          </cell>
          <cell r="T143">
            <v>-10824887.652726628</v>
          </cell>
          <cell r="U143">
            <v>-10031528.116279691</v>
          </cell>
        </row>
        <row r="144">
          <cell r="B144">
            <v>230.01</v>
          </cell>
          <cell r="C144" t="str">
            <v>ARO - Transmission</v>
          </cell>
          <cell r="D144">
            <v>0</v>
          </cell>
          <cell r="E144">
            <v>-4532108.43</v>
          </cell>
          <cell r="F144">
            <v>-2388862.1684239395</v>
          </cell>
          <cell r="G144">
            <v>-600215.08070597448</v>
          </cell>
          <cell r="H144">
            <v>-664718.38210987963</v>
          </cell>
          <cell r="I144">
            <v>-420476.19080776162</v>
          </cell>
          <cell r="J144">
            <v>-317018.5383563104</v>
          </cell>
          <cell r="K144">
            <v>0</v>
          </cell>
          <cell r="L144">
            <v>-124343.03639218438</v>
          </cell>
          <cell r="M144">
            <v>0</v>
          </cell>
          <cell r="N144">
            <v>-14931.474723539221</v>
          </cell>
          <cell r="O144">
            <v>-1543.5584804117273</v>
          </cell>
          <cell r="Q144">
            <v>-292941.40603387309</v>
          </cell>
          <cell r="R144">
            <v>-842.74054820984929</v>
          </cell>
          <cell r="S144">
            <v>-23234.391774227443</v>
          </cell>
          <cell r="T144">
            <v>-317018.5383563104</v>
          </cell>
          <cell r="U144">
            <v>-293784.14658208296</v>
          </cell>
        </row>
        <row r="145">
          <cell r="B145">
            <v>230.02</v>
          </cell>
          <cell r="C145" t="str">
            <v>ARO - Distribution</v>
          </cell>
          <cell r="D145" t="str">
            <v>DP.T</v>
          </cell>
          <cell r="E145">
            <v>-8852463.3499999996</v>
          </cell>
          <cell r="F145">
            <v>-5886113.0652070474</v>
          </cell>
          <cell r="G145">
            <v>-1049348.3871184119</v>
          </cell>
          <cell r="H145">
            <v>-833119.87475342839</v>
          </cell>
          <cell r="I145">
            <v>-354768.33053072711</v>
          </cell>
          <cell r="J145">
            <v>-393518.47651565052</v>
          </cell>
          <cell r="K145">
            <v>-106439.72069920426</v>
          </cell>
          <cell r="L145">
            <v>-40564.520167206509</v>
          </cell>
          <cell r="M145">
            <v>-14015.217817202945</v>
          </cell>
          <cell r="N145">
            <v>-171859.33313666933</v>
          </cell>
          <cell r="O145">
            <v>-2716.4240544497898</v>
          </cell>
          <cell r="Q145">
            <v>-312619.43459307932</v>
          </cell>
          <cell r="R145">
            <v>-3564.9535827650648</v>
          </cell>
          <cell r="S145">
            <v>-77334.088339806127</v>
          </cell>
          <cell r="T145">
            <v>-393518.47651565052</v>
          </cell>
          <cell r="U145">
            <v>-316184.38817584439</v>
          </cell>
        </row>
        <row r="146">
          <cell r="B146">
            <v>230.03</v>
          </cell>
          <cell r="C146" t="str">
            <v>ARO - General</v>
          </cell>
          <cell r="D146" t="str">
            <v>GP.T</v>
          </cell>
          <cell r="E146">
            <v>-455842.46420599998</v>
          </cell>
          <cell r="F146">
            <v>-277519.21182538226</v>
          </cell>
          <cell r="G146">
            <v>-55159.899949383514</v>
          </cell>
          <cell r="H146">
            <v>-50067.895465414389</v>
          </cell>
          <cell r="I146">
            <v>-28480.012166371584</v>
          </cell>
          <cell r="J146">
            <v>-24069.857071256469</v>
          </cell>
          <cell r="K146">
            <v>-2777.212491307233</v>
          </cell>
          <cell r="L146">
            <v>-7129.5019375871298</v>
          </cell>
          <cell r="M146">
            <v>-4255.8239828921114</v>
          </cell>
          <cell r="N146">
            <v>-6252.5196767198322</v>
          </cell>
          <cell r="O146">
            <v>-130.52963968562267</v>
          </cell>
          <cell r="Q146">
            <v>-21275.357434774021</v>
          </cell>
          <cell r="R146">
            <v>-111.60659113354507</v>
          </cell>
          <cell r="S146">
            <v>-2682.8930453489029</v>
          </cell>
          <cell r="T146">
            <v>-24069.857071256469</v>
          </cell>
          <cell r="U146">
            <v>-21386.964025907568</v>
          </cell>
        </row>
        <row r="147">
          <cell r="C147" t="str">
            <v>Sub-total</v>
          </cell>
          <cell r="E147">
            <v>-1171051115.3491793</v>
          </cell>
          <cell r="F147">
            <v>-686339582.28256583</v>
          </cell>
          <cell r="G147">
            <v>-175490547.62567079</v>
          </cell>
          <cell r="H147">
            <v>-128638596.46921776</v>
          </cell>
          <cell r="I147">
            <v>-68569155.710658744</v>
          </cell>
          <cell r="J147">
            <v>-59463365.373475097</v>
          </cell>
          <cell r="K147">
            <v>-9188362.1269331146</v>
          </cell>
          <cell r="L147">
            <v>-16020182.64362881</v>
          </cell>
          <cell r="M147">
            <v>-14672395.906600758</v>
          </cell>
          <cell r="N147">
            <v>-12328001.410272777</v>
          </cell>
          <cell r="O147">
            <v>-340925.80015578534</v>
          </cell>
          <cell r="Q147">
            <v>-51680189.256007634</v>
          </cell>
          <cell r="R147">
            <v>-319498.03709666553</v>
          </cell>
          <cell r="S147">
            <v>-7463678.0803708043</v>
          </cell>
          <cell r="T147">
            <v>-59463365.373475097</v>
          </cell>
          <cell r="U147">
            <v>-51999687.293104284</v>
          </cell>
        </row>
        <row r="149">
          <cell r="C149" t="str">
            <v>TOTAL OTHER RATE BASE</v>
          </cell>
          <cell r="E149">
            <v>-1033675899.393409</v>
          </cell>
          <cell r="F149">
            <v>-606558203.61233878</v>
          </cell>
          <cell r="G149">
            <v>-158355944.16738084</v>
          </cell>
          <cell r="H149">
            <v>-111888542.06017476</v>
          </cell>
          <cell r="I149">
            <v>-59078432.380624048</v>
          </cell>
          <cell r="J149">
            <v>-51493817.214001551</v>
          </cell>
          <cell r="K149">
            <v>-8264591.7488235366</v>
          </cell>
          <cell r="L149">
            <v>-13628641.329844156</v>
          </cell>
          <cell r="M149">
            <v>-13194916.874850666</v>
          </cell>
          <cell r="N149">
            <v>-10915788.048602005</v>
          </cell>
          <cell r="O149">
            <v>-297021.95676899527</v>
          </cell>
          <cell r="Q149">
            <v>-44643240.791072935</v>
          </cell>
          <cell r="R149">
            <v>-282149.51811566961</v>
          </cell>
          <cell r="S149">
            <v>-6568426.9048129572</v>
          </cell>
          <cell r="T149">
            <v>-51493817.214001551</v>
          </cell>
          <cell r="U149">
            <v>-44925390.309188589</v>
          </cell>
        </row>
        <row r="151">
          <cell r="C151" t="str">
            <v>TOTAL RATE BASE</v>
          </cell>
          <cell r="E151">
            <v>5428588079.6691418</v>
          </cell>
          <cell r="F151">
            <v>3132494086.5214758</v>
          </cell>
          <cell r="G151">
            <v>651816597.56747317</v>
          </cell>
          <cell r="H151">
            <v>674855961.99169278</v>
          </cell>
          <cell r="I151">
            <v>382703985.38603908</v>
          </cell>
          <cell r="J151">
            <v>326614879.16367531</v>
          </cell>
          <cell r="K151">
            <v>38170413.940989546</v>
          </cell>
          <cell r="L151">
            <v>95596765.271569595</v>
          </cell>
          <cell r="M151">
            <v>66882387.323842227</v>
          </cell>
          <cell r="N151">
            <v>57656670.988567725</v>
          </cell>
          <cell r="O151">
            <v>1796331.5138146919</v>
          </cell>
          <cell r="Q151">
            <v>287888864.88398844</v>
          </cell>
          <cell r="R151">
            <v>1536160.026270024</v>
          </cell>
          <cell r="S151">
            <v>37189854.253416836</v>
          </cell>
          <cell r="T151">
            <v>326614879.16367531</v>
          </cell>
          <cell r="U151">
            <v>289425024.91025847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9.bin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" style="161" bestFit="1" customWidth="1"/>
    <col min="2" max="2" width="20" style="96" bestFit="1" customWidth="1"/>
    <col min="3" max="3" width="18.140625" style="96" bestFit="1" customWidth="1"/>
    <col min="4" max="4" width="13.28515625" style="96" customWidth="1"/>
    <col min="5" max="5" width="10" style="96" bestFit="1" customWidth="1"/>
    <col min="6" max="6" width="13.42578125" style="96" bestFit="1" customWidth="1"/>
    <col min="7" max="7" width="14.28515625" style="96" bestFit="1" customWidth="1"/>
    <col min="8" max="8" width="8.28515625" style="96" bestFit="1" customWidth="1"/>
    <col min="9" max="16384" width="9.140625" style="96"/>
  </cols>
  <sheetData>
    <row r="1" spans="1:8">
      <c r="A1" s="1115" t="str">
        <f>'O&amp;M Charge'!A1:H1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599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'O&amp;M Charge'!A3:H3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'O&amp;M Charge'!A4:H4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s="339" customFormat="1" ht="33.7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581</v>
      </c>
      <c r="H6" s="69" t="s">
        <v>608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2">
        <f>'WP7 Condensed Sch. Level Costs'!R8</f>
        <v>2.3347618049905056E-2</v>
      </c>
      <c r="H10" s="951">
        <f>'WP7 Condensed Sch. Level Costs'!W8</f>
        <v>0.17977665898426895</v>
      </c>
    </row>
    <row r="11" spans="1:8">
      <c r="A11" s="161">
        <f t="shared" ref="A11:A77" si="0">A10+1</f>
        <v>3</v>
      </c>
      <c r="B11" s="949"/>
      <c r="C11" s="950"/>
      <c r="D11" s="367"/>
      <c r="E11" s="91"/>
      <c r="F11" s="203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2">
        <f>'WP7 Condensed Sch. Level Costs'!R10</f>
        <v>2.3347618049905056E-2</v>
      </c>
      <c r="H12" s="951">
        <f>'WP7 Condensed Sch. Level Costs'!W10</f>
        <v>0.81716663174667692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2">
        <f>'WP7 Condensed Sch. Level Costs'!R11</f>
        <v>2.3347618049905056E-2</v>
      </c>
      <c r="H13" s="951">
        <f>'WP7 Condensed Sch. Level Costs'!W11</f>
        <v>1.4300416055566847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2">
        <f>'WP7 Condensed Sch. Level Costs'!R12</f>
        <v>2.3347618049905056E-2</v>
      </c>
      <c r="H14" s="951">
        <f>'WP7 Condensed Sch. Level Costs'!W12</f>
        <v>3.2686665269867077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2">
        <f>'WP7 Condensed Sch. Level Costs'!R14</f>
        <v>2.3347618049905056E-2</v>
      </c>
      <c r="H16" s="951">
        <f>'WP7 Condensed Sch. Level Costs'!W14</f>
        <v>0.81716663174667692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2">
        <f>'WP7 Condensed Sch. Level Costs'!R15</f>
        <v>2.3347618049905056E-2</v>
      </c>
      <c r="H17" s="951">
        <f>'WP7 Condensed Sch. Level Costs'!W15</f>
        <v>1.4300416055566847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2">
        <f>'WP7 Condensed Sch. Level Costs'!R16</f>
        <v>2.3347618049905056E-2</v>
      </c>
      <c r="H18" s="951">
        <f>'WP7 Condensed Sch. Level Costs'!W16</f>
        <v>3.2686665269867077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2">
        <f>'WP7 Condensed Sch. Level Costs'!R17</f>
        <v>2.3347618049905056E-2</v>
      </c>
      <c r="H19" s="951">
        <f>'WP7 Condensed Sch. Level Costs'!W17</f>
        <v>5.7201664222267388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2">
        <f>'WP7 Condensed Sch. Level Costs'!R19</f>
        <v>2.3347618049905056E-2</v>
      </c>
      <c r="H22" s="951">
        <f>'WP7 Condensed Sch. Level Costs'!W19</f>
        <v>0.36772498428600464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2">
        <f>'WP7 Condensed Sch. Level Costs'!R20</f>
        <v>2.3347618049905056E-2</v>
      </c>
      <c r="H23" s="951">
        <f>'WP7 Condensed Sch. Level Costs'!W20</f>
        <v>0.61287497381000777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2">
        <f>'WP7 Condensed Sch. Level Costs'!R21</f>
        <v>2.3347618049905056E-2</v>
      </c>
      <c r="H24" s="951">
        <f>'WP7 Condensed Sch. Level Costs'!W21</f>
        <v>0.85802496333401079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2">
        <f>'WP7 Condensed Sch. Level Costs'!R22</f>
        <v>2.3347618049905056E-2</v>
      </c>
      <c r="H25" s="951">
        <f>'WP7 Condensed Sch. Level Costs'!W22</f>
        <v>1.1031749528580139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2">
        <f>'WP7 Condensed Sch. Level Costs'!R23</f>
        <v>2.3347618049905056E-2</v>
      </c>
      <c r="H26" s="951">
        <f>'WP7 Condensed Sch. Level Costs'!W23</f>
        <v>1.3483249423820169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2">
        <f>'WP7 Condensed Sch. Level Costs'!R24</f>
        <v>2.3347618049905056E-2</v>
      </c>
      <c r="H27" s="951">
        <f>'WP7 Condensed Sch. Level Costs'!W24</f>
        <v>1.5934749319060202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2">
        <f>'WP7 Condensed Sch. Level Costs'!R25</f>
        <v>2.3347618049905056E-2</v>
      </c>
      <c r="H28" s="951">
        <f>'WP7 Condensed Sch. Level Costs'!W25</f>
        <v>1.8386249214300232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2">
        <f>'WP7 Condensed Sch. Level Costs'!R26</f>
        <v>2.3347618049905056E-2</v>
      </c>
      <c r="H29" s="951">
        <f>'WP7 Condensed Sch. Level Costs'!W26</f>
        <v>2.0837749109540264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2">
        <f>'WP7 Condensed Sch. Level Costs'!R27</f>
        <v>2.3347618049905056E-2</v>
      </c>
      <c r="H30" s="951">
        <f>'WP7 Condensed Sch. Level Costs'!W27</f>
        <v>2.3289249004780292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2">
        <f>'WP7 Condensed Sch. Level Costs'!R29</f>
        <v>2.3347618049905056E-2</v>
      </c>
      <c r="H33" s="951">
        <f>'WP7 Condensed Sch. Level Costs'!W29</f>
        <v>0.40858331587333846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2">
        <f>'WP7 Condensed Sch. Level Costs'!R30</f>
        <v>2.3347618049905056E-2</v>
      </c>
      <c r="H34" s="951">
        <f>'WP7 Condensed Sch. Level Costs'!W30</f>
        <v>0.5720166422226739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2">
        <f>'WP7 Condensed Sch. Level Costs'!R31</f>
        <v>2.3347618049905056E-2</v>
      </c>
      <c r="H35" s="951">
        <f>'WP7 Condensed Sch. Level Costs'!W31</f>
        <v>0.81716663174667692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2">
        <f>'WP7 Condensed Sch. Level Costs'!R32</f>
        <v>2.3347618049905056E-2</v>
      </c>
      <c r="H36" s="951">
        <f>'WP7 Condensed Sch. Level Costs'!W32</f>
        <v>1.2257499476200155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2">
        <f>'WP7 Condensed Sch. Level Costs'!R33</f>
        <v>2.3347618049905056E-2</v>
      </c>
      <c r="H37" s="951">
        <f>'WP7 Condensed Sch. Level Costs'!W33</f>
        <v>1.6343332634933538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2">
        <f>'WP7 Condensed Sch. Level Costs'!R34</f>
        <v>2.3347618049905056E-2</v>
      </c>
      <c r="H38" s="951">
        <f>'WP7 Condensed Sch. Level Costs'!W34</f>
        <v>2.0429165793666924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2">
        <f>'WP7 Condensed Sch. Level Costs'!R35</f>
        <v>2.3347618049905056E-2</v>
      </c>
      <c r="H39" s="951">
        <f>'WP7 Condensed Sch. Level Costs'!W35</f>
        <v>2.5332165584146984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2">
        <f>'WP7 Condensed Sch. Level Costs'!R36</f>
        <v>2.3347618049905056E-2</v>
      </c>
      <c r="H40" s="951">
        <f>'WP7 Condensed Sch. Level Costs'!W36</f>
        <v>3.2686665269867077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2">
        <f>'WP7 Condensed Sch. Level Costs'!R38</f>
        <v>2.3347618049905056E-2</v>
      </c>
      <c r="H42" s="951">
        <f>'WP7 Condensed Sch. Level Costs'!W38</f>
        <v>0.5720166422226739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2">
        <f>'WP7 Condensed Sch. Level Costs'!R39</f>
        <v>2.3347618049905056E-2</v>
      </c>
      <c r="H43" s="951">
        <f>'WP7 Condensed Sch. Level Costs'!W39</f>
        <v>0.81716663174667692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2">
        <f>'WP7 Condensed Sch. Level Costs'!R40</f>
        <v>2.3347618049905056E-2</v>
      </c>
      <c r="H44" s="951">
        <f>'WP7 Condensed Sch. Level Costs'!W40</f>
        <v>1.2257499476200155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2">
        <f>'WP7 Condensed Sch. Level Costs'!R41</f>
        <v>2.3347618049905056E-2</v>
      </c>
      <c r="H45" s="951">
        <f>'WP7 Condensed Sch. Level Costs'!W41</f>
        <v>1.4300416055566847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2">
        <f>'WP7 Condensed Sch. Level Costs'!R42</f>
        <v>2.3347618049905056E-2</v>
      </c>
      <c r="H46" s="951">
        <f>'WP7 Condensed Sch. Level Costs'!W42</f>
        <v>2.0429165793666924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2">
        <f>'WP7 Condensed Sch. Level Costs'!R43</f>
        <v>2.3347618049905056E-2</v>
      </c>
      <c r="H47" s="951">
        <f>'WP7 Condensed Sch. Level Costs'!W43</f>
        <v>3.2686665269867077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2">
        <f>'WP7 Condensed Sch. Level Costs'!R44</f>
        <v>2.3347618049905056E-2</v>
      </c>
      <c r="H48" s="951">
        <f>'WP7 Condensed Sch. Level Costs'!W44</f>
        <v>8.1716663174667694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2">
        <f>'WP7 Condensed Sch. Level Costs'!R46</f>
        <v>2.3347618049905056E-2</v>
      </c>
      <c r="H51" s="951">
        <f>'WP7 Condensed Sch. Level Costs'!W46</f>
        <v>0.40858331587333846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2">
        <f>'WP7 Condensed Sch. Level Costs'!R47</f>
        <v>2.3347618049905056E-2</v>
      </c>
      <c r="H52" s="951">
        <f>'WP7 Condensed Sch. Level Costs'!W47</f>
        <v>0.5720166422226739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2">
        <f>'WP7 Condensed Sch. Level Costs'!R48</f>
        <v>2.3347618049905056E-2</v>
      </c>
      <c r="H53" s="951">
        <f>'WP7 Condensed Sch. Level Costs'!W48</f>
        <v>0.81716663174667692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2">
        <f>'WP7 Condensed Sch. Level Costs'!R49</f>
        <v>2.3347618049905056E-2</v>
      </c>
      <c r="H54" s="951">
        <f>'WP7 Condensed Sch. Level Costs'!W49</f>
        <v>1.2257499476200155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2">
        <f>'WP7 Condensed Sch. Level Costs'!R50</f>
        <v>2.3347618049905056E-2</v>
      </c>
      <c r="H55" s="951">
        <f>'WP7 Condensed Sch. Level Costs'!W50</f>
        <v>1.6343332634933538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2">
        <f>'WP7 Condensed Sch. Level Costs'!R51</f>
        <v>2.3347618049905056E-2</v>
      </c>
      <c r="H56" s="951">
        <f>'WP7 Condensed Sch. Level Costs'!W51</f>
        <v>2.0429165793666924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2">
        <f>'WP7 Condensed Sch. Level Costs'!R52</f>
        <v>2.3347618049905056E-2</v>
      </c>
      <c r="H57" s="951">
        <f>'WP7 Condensed Sch. Level Costs'!W52</f>
        <v>2.5332165584146984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2">
        <f>'WP7 Condensed Sch. Level Costs'!R53</f>
        <v>2.3347618049905056E-2</v>
      </c>
      <c r="H58" s="951">
        <f>'WP7 Condensed Sch. Level Costs'!W53</f>
        <v>3.2686665269867077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2">
        <f>'WP7 Condensed Sch. Level Costs'!R54</f>
        <v>2.3347618049905056E-2</v>
      </c>
      <c r="H59" s="951">
        <f>'WP7 Condensed Sch. Level Costs'!W54</f>
        <v>8.1716663174667694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2">
        <f>'WP7 Condensed Sch. Level Costs'!R56</f>
        <v>2.3347618049905056E-2</v>
      </c>
      <c r="H61" s="951">
        <f>'WP7 Condensed Sch. Level Costs'!W56</f>
        <v>0.5720166422226739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2">
        <f>'WP7 Condensed Sch. Level Costs'!R57</f>
        <v>2.3347618049905056E-2</v>
      </c>
      <c r="H62" s="951">
        <f>'WP7 Condensed Sch. Level Costs'!W57</f>
        <v>0.81716663174667692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2">
        <f>'WP7 Condensed Sch. Level Costs'!R58</f>
        <v>2.3347618049905056E-2</v>
      </c>
      <c r="H63" s="951">
        <f>'WP7 Condensed Sch. Level Costs'!W58</f>
        <v>1.2257499476200155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2">
        <f>'WP7 Condensed Sch. Level Costs'!R59</f>
        <v>2.3347618049905056E-2</v>
      </c>
      <c r="H64" s="951">
        <f>'WP7 Condensed Sch. Level Costs'!W59</f>
        <v>2.0429165793666924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2">
        <f>'WP7 Condensed Sch. Level Costs'!R60</f>
        <v>2.3347618049905056E-2</v>
      </c>
      <c r="H65" s="951">
        <f>'WP7 Condensed Sch. Level Costs'!W60</f>
        <v>3.2686665269867077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2">
        <f>'WP7 Condensed Sch. Level Costs'!R62</f>
        <v>2.3347618049905056E-2</v>
      </c>
      <c r="H67" s="951">
        <f>'WP7 Condensed Sch. Level Costs'!W62</f>
        <v>0.36772498428600464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2">
        <f>'WP7 Condensed Sch. Level Costs'!R63</f>
        <v>2.3347618049905056E-2</v>
      </c>
      <c r="H68" s="951">
        <f>'WP7 Condensed Sch. Level Costs'!W63</f>
        <v>0.61287497381000777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2">
        <f>'WP7 Condensed Sch. Level Costs'!R64</f>
        <v>2.3347618049905056E-2</v>
      </c>
      <c r="H69" s="951">
        <f>'WP7 Condensed Sch. Level Costs'!W64</f>
        <v>0.85802496333401079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2">
        <f>'WP7 Condensed Sch. Level Costs'!R65</f>
        <v>2.3347618049905056E-2</v>
      </c>
      <c r="H70" s="951">
        <f>'WP7 Condensed Sch. Level Costs'!W65</f>
        <v>1.1031749528580139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2">
        <f>'WP7 Condensed Sch. Level Costs'!R66</f>
        <v>2.3347618049905056E-2</v>
      </c>
      <c r="H71" s="951">
        <f>'WP7 Condensed Sch. Level Costs'!W66</f>
        <v>1.3483249423820169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2">
        <f>'WP7 Condensed Sch. Level Costs'!R67</f>
        <v>2.3347618049905056E-2</v>
      </c>
      <c r="H72" s="951">
        <f>'WP7 Condensed Sch. Level Costs'!W67</f>
        <v>1.5934749319060202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2">
        <f>'WP7 Condensed Sch. Level Costs'!R68</f>
        <v>2.3347618049905056E-2</v>
      </c>
      <c r="H73" s="951">
        <f>'WP7 Condensed Sch. Level Costs'!W68</f>
        <v>1.8386249214300232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2">
        <f>'WP7 Condensed Sch. Level Costs'!R69</f>
        <v>2.3347618049905056E-2</v>
      </c>
      <c r="H74" s="951">
        <f>'WP7 Condensed Sch. Level Costs'!W69</f>
        <v>2.0837749109540264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2">
        <f>'WP7 Condensed Sch. Level Costs'!R70</f>
        <v>2.3347618049905056E-2</v>
      </c>
      <c r="H75" s="951">
        <f>'WP7 Condensed Sch. Level Costs'!W70</f>
        <v>2.3289249004780292</v>
      </c>
    </row>
    <row r="76" spans="1:8">
      <c r="A76" s="161">
        <f t="shared" si="0"/>
        <v>68</v>
      </c>
      <c r="B76" s="949"/>
      <c r="C76" s="950"/>
      <c r="D76" s="367"/>
      <c r="E76" s="91"/>
      <c r="F76" s="203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2">
        <f>'WP7 Condensed Sch. Level Costs'!R72</f>
        <v>2.3347618049905056E-2</v>
      </c>
      <c r="H77" s="951">
        <f>'WP7 Condensed Sch. Level Costs'!W72</f>
        <v>0.40858331587333846</v>
      </c>
    </row>
    <row r="78" spans="1:8">
      <c r="A78" s="161">
        <f t="shared" ref="A78:A141" si="2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2">
        <f>'WP7 Condensed Sch. Level Costs'!R73</f>
        <v>2.3347618049905056E-2</v>
      </c>
      <c r="H78" s="951">
        <f>'WP7 Condensed Sch. Level Costs'!W73</f>
        <v>0.5720166422226739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2">
        <f>'WP7 Condensed Sch. Level Costs'!R74</f>
        <v>2.3347618049905056E-2</v>
      </c>
      <c r="H79" s="951">
        <f>'WP7 Condensed Sch. Level Costs'!W74</f>
        <v>0.81716663174667692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2">
        <f>'WP7 Condensed Sch. Level Costs'!R75</f>
        <v>2.3347618049905056E-2</v>
      </c>
      <c r="H80" s="951">
        <f>'WP7 Condensed Sch. Level Costs'!W75</f>
        <v>1.2257499476200155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2">
        <f>'WP7 Condensed Sch. Level Costs'!R76</f>
        <v>2.3347618049905056E-2</v>
      </c>
      <c r="H81" s="951">
        <f>'WP7 Condensed Sch. Level Costs'!W76</f>
        <v>1.6343332634933538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2">
        <f>'WP7 Condensed Sch. Level Costs'!R77</f>
        <v>2.3347618049905056E-2</v>
      </c>
      <c r="H82" s="951">
        <f>'WP7 Condensed Sch. Level Costs'!W77</f>
        <v>2.0429165793666924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2">
        <f>'WP7 Condensed Sch. Level Costs'!R78</f>
        <v>2.3347618049905056E-2</v>
      </c>
      <c r="H83" s="951">
        <f>'WP7 Condensed Sch. Level Costs'!W78</f>
        <v>2.5332165584146984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2">
        <f>'WP7 Condensed Sch. Level Costs'!R79</f>
        <v>2.3347618049905056E-2</v>
      </c>
      <c r="H84" s="951">
        <f>'WP7 Condensed Sch. Level Costs'!W79</f>
        <v>3.2686665269867077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2">
        <f>'WP7 Condensed Sch. Level Costs'!R80</f>
        <v>2.3347618049905056E-2</v>
      </c>
      <c r="H85" s="951">
        <f>'WP7 Condensed Sch. Level Costs'!W80</f>
        <v>8.1716663174667694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1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2">
        <f>'WP7 Condensed Sch. Level Costs'!R82</f>
        <v>2.3347618049905056E-2</v>
      </c>
      <c r="H87" s="951">
        <f>'WP7 Condensed Sch. Level Costs'!W82</f>
        <v>0.5720166422226739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2">
        <f>'WP7 Condensed Sch. Level Costs'!R83</f>
        <v>2.3347618049905056E-2</v>
      </c>
      <c r="H88" s="951">
        <f>'WP7 Condensed Sch. Level Costs'!W83</f>
        <v>0.81716663174667692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2">
        <f>'WP7 Condensed Sch. Level Costs'!R84</f>
        <v>2.3347618049905056E-2</v>
      </c>
      <c r="H89" s="951">
        <f>'WP7 Condensed Sch. Level Costs'!W84</f>
        <v>1.2257499476200155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2">
        <f>'WP7 Condensed Sch. Level Costs'!R85</f>
        <v>2.3347618049905056E-2</v>
      </c>
      <c r="H90" s="951">
        <f>'WP7 Condensed Sch. Level Costs'!W85</f>
        <v>1.4300416055566847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2">
        <f>'WP7 Condensed Sch. Level Costs'!R86</f>
        <v>2.3347618049905056E-2</v>
      </c>
      <c r="H91" s="951">
        <f>'WP7 Condensed Sch. Level Costs'!W86</f>
        <v>2.0429165793666924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2">
        <f>'WP7 Condensed Sch. Level Costs'!R87</f>
        <v>2.3347618049905056E-2</v>
      </c>
      <c r="H92" s="951">
        <f>'WP7 Condensed Sch. Level Costs'!W87</f>
        <v>3.2686665269867077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1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2">
        <f>'WP7 Condensed Sch. Level Costs'!R89</f>
        <v>2.3347618049905056E-2</v>
      </c>
      <c r="H94" s="951">
        <f>'WP7 Condensed Sch. Level Costs'!W89</f>
        <v>0.36772498428600464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2">
        <f>'WP7 Condensed Sch. Level Costs'!R90</f>
        <v>2.3347618049905056E-2</v>
      </c>
      <c r="H95" s="951">
        <f>'WP7 Condensed Sch. Level Costs'!W90</f>
        <v>0.61287497381000777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2">
        <f>'WP7 Condensed Sch. Level Costs'!R91</f>
        <v>2.3347618049905056E-2</v>
      </c>
      <c r="H96" s="951">
        <f>'WP7 Condensed Sch. Level Costs'!W91</f>
        <v>0.85802496333401079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2">
        <f>'WP7 Condensed Sch. Level Costs'!R92</f>
        <v>2.3347618049905056E-2</v>
      </c>
      <c r="H97" s="951">
        <f>'WP7 Condensed Sch. Level Costs'!W92</f>
        <v>1.1031749528580139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2">
        <f>'WP7 Condensed Sch. Level Costs'!R93</f>
        <v>2.3347618049905056E-2</v>
      </c>
      <c r="H98" s="951">
        <f>'WP7 Condensed Sch. Level Costs'!W93</f>
        <v>1.3483249423820169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2">
        <f>'WP7 Condensed Sch. Level Costs'!R94</f>
        <v>2.3347618049905056E-2</v>
      </c>
      <c r="H99" s="951">
        <f>'WP7 Condensed Sch. Level Costs'!W94</f>
        <v>1.5934749319060202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2">
        <f>'WP7 Condensed Sch. Level Costs'!R95</f>
        <v>2.3347618049905056E-2</v>
      </c>
      <c r="H100" s="951">
        <f>'WP7 Condensed Sch. Level Costs'!W95</f>
        <v>1.8386249214300232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2">
        <f>'WP7 Condensed Sch. Level Costs'!R96</f>
        <v>2.3347618049905056E-2</v>
      </c>
      <c r="H101" s="951">
        <f>'WP7 Condensed Sch. Level Costs'!W96</f>
        <v>2.0837749109540264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2">
        <f>'WP7 Condensed Sch. Level Costs'!R97</f>
        <v>2.3347618049905056E-2</v>
      </c>
      <c r="H102" s="951">
        <f>'WP7 Condensed Sch. Level Costs'!W97</f>
        <v>2.3289249004780292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1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1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2">
        <f>'WP7 Condensed Sch. Level Costs'!R99</f>
        <v>2.3347618049905056E-2</v>
      </c>
      <c r="H105" s="951">
        <f>'WP7 Condensed Sch. Level Costs'!W99</f>
        <v>0.40858331587333846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2">
        <f>'WP7 Condensed Sch. Level Costs'!R100</f>
        <v>2.3347618049905056E-2</v>
      </c>
      <c r="H106" s="951">
        <f>'WP7 Condensed Sch. Level Costs'!W100</f>
        <v>0.5720166422226739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2">
        <f>'WP7 Condensed Sch. Level Costs'!R101</f>
        <v>2.3347618049905056E-2</v>
      </c>
      <c r="H107" s="951">
        <f>'WP7 Condensed Sch. Level Costs'!W101</f>
        <v>0.81716663174667692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2">
        <f>'WP7 Condensed Sch. Level Costs'!R102</f>
        <v>2.3347618049905056E-2</v>
      </c>
      <c r="H108" s="951">
        <f>'WP7 Condensed Sch. Level Costs'!W102</f>
        <v>1.2257499476200155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2">
        <f>'WP7 Condensed Sch. Level Costs'!R103</f>
        <v>2.3347618049905056E-2</v>
      </c>
      <c r="H109" s="951">
        <f>'WP7 Condensed Sch. Level Costs'!W103</f>
        <v>1.6343332634933538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2">
        <f>'WP7 Condensed Sch. Level Costs'!R104</f>
        <v>2.3347618049905056E-2</v>
      </c>
      <c r="H110" s="951">
        <f>'WP7 Condensed Sch. Level Costs'!W104</f>
        <v>2.0429165793666924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2">
        <f>'WP7 Condensed Sch. Level Costs'!R105</f>
        <v>2.3347618049905056E-2</v>
      </c>
      <c r="H111" s="951">
        <f>'WP7 Condensed Sch. Level Costs'!W105</f>
        <v>2.5332165584146984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2">
        <f>'WP7 Condensed Sch. Level Costs'!R106</f>
        <v>2.3347618049905056E-2</v>
      </c>
      <c r="H112" s="951">
        <f>'WP7 Condensed Sch. Level Costs'!W106</f>
        <v>3.2686665269867077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2">
        <f>'WP7 Condensed Sch. Level Costs'!R107</f>
        <v>2.3347618049905056E-2</v>
      </c>
      <c r="H113" s="951">
        <f>'WP7 Condensed Sch. Level Costs'!W107</f>
        <v>8.1716663174667694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1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2">
        <f>'WP7 Condensed Sch. Level Costs'!R109</f>
        <v>2.3347618049905056E-2</v>
      </c>
      <c r="H115" s="951">
        <f>'WP7 Condensed Sch. Level Costs'!W109</f>
        <v>0.36772498428600464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2">
        <f>'WP7 Condensed Sch. Level Costs'!R110</f>
        <v>2.3347618049905056E-2</v>
      </c>
      <c r="H116" s="951">
        <f>'WP7 Condensed Sch. Level Costs'!W110</f>
        <v>0.61287497381000777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2">
        <f>'WP7 Condensed Sch. Level Costs'!R111</f>
        <v>2.3347618049905056E-2</v>
      </c>
      <c r="H117" s="951">
        <f>'WP7 Condensed Sch. Level Costs'!W111</f>
        <v>0.85802496333401079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2">
        <f>'WP7 Condensed Sch. Level Costs'!R112</f>
        <v>2.3347618049905056E-2</v>
      </c>
      <c r="H118" s="951">
        <f>'WP7 Condensed Sch. Level Costs'!W112</f>
        <v>1.1031749528580139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2">
        <f>'WP7 Condensed Sch. Level Costs'!R113</f>
        <v>2.3347618049905056E-2</v>
      </c>
      <c r="H119" s="951">
        <f>'WP7 Condensed Sch. Level Costs'!W113</f>
        <v>1.3483249423820169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2">
        <f>'WP7 Condensed Sch. Level Costs'!R114</f>
        <v>2.3347618049905056E-2</v>
      </c>
      <c r="H120" s="951">
        <f>'WP7 Condensed Sch. Level Costs'!W114</f>
        <v>1.5934749319060202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2">
        <f>'WP7 Condensed Sch. Level Costs'!R115</f>
        <v>2.3347618049905056E-2</v>
      </c>
      <c r="H121" s="951">
        <f>'WP7 Condensed Sch. Level Costs'!W115</f>
        <v>1.8386249214300232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2">
        <f>'WP7 Condensed Sch. Level Costs'!R116</f>
        <v>2.3347618049905056E-2</v>
      </c>
      <c r="H122" s="951">
        <f>'WP7 Condensed Sch. Level Costs'!W116</f>
        <v>2.0837749109540264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2">
        <f>'WP7 Condensed Sch. Level Costs'!R117</f>
        <v>2.3347618049905056E-2</v>
      </c>
      <c r="H123" s="951">
        <f>'WP7 Condensed Sch. Level Costs'!W117</f>
        <v>2.3289249004780292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1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1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2">
        <f>'WP7 Condensed Sch. Level Costs'!R119</f>
        <v>2.3347618049905056E-2</v>
      </c>
      <c r="H126" s="951">
        <f>'WP7 Condensed Sch. Level Costs'!W119</f>
        <v>0.5720166422226739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2">
        <f>'WP7 Condensed Sch. Level Costs'!R120</f>
        <v>2.3347618049905056E-2</v>
      </c>
      <c r="H127" s="951">
        <f>'WP7 Condensed Sch. Level Costs'!W120</f>
        <v>0.81716663174667692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2">
        <f>'WP7 Condensed Sch. Level Costs'!R121</f>
        <v>2.3347618049905056E-2</v>
      </c>
      <c r="H128" s="951">
        <f>'WP7 Condensed Sch. Level Costs'!W121</f>
        <v>1.2257499476200155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2">
        <f>'WP7 Condensed Sch. Level Costs'!R122</f>
        <v>2.3347618049905056E-2</v>
      </c>
      <c r="H129" s="951">
        <f>'WP7 Condensed Sch. Level Costs'!W122</f>
        <v>1.6343332634933538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2">
        <f>'WP7 Condensed Sch. Level Costs'!R123</f>
        <v>2.3347618049905056E-2</v>
      </c>
      <c r="H130" s="951">
        <f>'WP7 Condensed Sch. Level Costs'!W123</f>
        <v>2.0429165793666924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2">
        <f>'WP7 Condensed Sch. Level Costs'!R124</f>
        <v>2.3347618049905056E-2</v>
      </c>
      <c r="H131" s="951">
        <f>'WP7 Condensed Sch. Level Costs'!W124</f>
        <v>3.2686665269867077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1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2">
        <f>'WP7 Condensed Sch. Level Costs'!R126</f>
        <v>2.3347618049905056E-2</v>
      </c>
      <c r="H133" s="951">
        <f>'WP7 Condensed Sch. Level Costs'!W126</f>
        <v>2.0429165793666924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1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2">
        <f>'WP7 Condensed Sch. Level Costs'!R128</f>
        <v>2.3347618049905056E-2</v>
      </c>
      <c r="H135" s="951">
        <f>'WP7 Condensed Sch. Level Costs'!W128</f>
        <v>0.36772498428600464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2">
        <f>'WP7 Condensed Sch. Level Costs'!R129</f>
        <v>2.3347618049905056E-2</v>
      </c>
      <c r="H136" s="951">
        <f>'WP7 Condensed Sch. Level Costs'!W129</f>
        <v>0.61287497381000777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2">
        <f>'WP7 Condensed Sch. Level Costs'!R130</f>
        <v>2.3347618049905056E-2</v>
      </c>
      <c r="H137" s="951">
        <f>'WP7 Condensed Sch. Level Costs'!W130</f>
        <v>0.85802496333401079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2">
        <f>'WP7 Condensed Sch. Level Costs'!R131</f>
        <v>2.3347618049905056E-2</v>
      </c>
      <c r="H138" s="951">
        <f>'WP7 Condensed Sch. Level Costs'!W131</f>
        <v>1.1031749528580139</v>
      </c>
    </row>
    <row r="139" spans="1:8">
      <c r="A139" s="161">
        <f t="shared" si="2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2">
        <f>'WP7 Condensed Sch. Level Costs'!R132</f>
        <v>2.3347618049905056E-2</v>
      </c>
      <c r="H139" s="951">
        <f>'WP7 Condensed Sch. Level Costs'!W132</f>
        <v>1.3483249423820169</v>
      </c>
    </row>
    <row r="140" spans="1:8">
      <c r="A140" s="161">
        <f t="shared" si="2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2">
        <f>'WP7 Condensed Sch. Level Costs'!R133</f>
        <v>2.3347618049905056E-2</v>
      </c>
      <c r="H140" s="951">
        <f>'WP7 Condensed Sch. Level Costs'!W133</f>
        <v>1.5934749319060202</v>
      </c>
    </row>
    <row r="141" spans="1:8">
      <c r="A141" s="161">
        <f t="shared" si="2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2">
        <f>'WP7 Condensed Sch. Level Costs'!R134</f>
        <v>2.3347618049905056E-2</v>
      </c>
      <c r="H141" s="951">
        <f>'WP7 Condensed Sch. Level Costs'!W134</f>
        <v>1.8386249214300232</v>
      </c>
    </row>
    <row r="142" spans="1:8">
      <c r="A142" s="161">
        <f t="shared" ref="A142:A190" si="4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2">
        <f>'WP7 Condensed Sch. Level Costs'!R135</f>
        <v>2.3347618049905056E-2</v>
      </c>
      <c r="H142" s="951">
        <f>'WP7 Condensed Sch. Level Costs'!W135</f>
        <v>2.0837749109540264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2">
        <f>'WP7 Condensed Sch. Level Costs'!R136</f>
        <v>2.3347618049905056E-2</v>
      </c>
      <c r="H143" s="951">
        <f>'WP7 Condensed Sch. Level Costs'!W136</f>
        <v>2.3289249004780292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1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1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81" si="5">4200/12</f>
        <v>350</v>
      </c>
      <c r="F146" s="203">
        <f>'WP7 Condensed Sch. Level Costs'!O138</f>
        <v>24.5</v>
      </c>
      <c r="G146" s="952">
        <f>'WP7 Condensed Sch. Level Costs'!R138</f>
        <v>2.3347618049905056E-2</v>
      </c>
      <c r="H146" s="951">
        <f>'WP7 Condensed Sch. Level Costs'!W138</f>
        <v>0.5720166422226739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2">
        <f>'WP7 Condensed Sch. Level Costs'!R139</f>
        <v>2.3347618049905056E-2</v>
      </c>
      <c r="H147" s="951">
        <f>'WP7 Condensed Sch. Level Costs'!W139</f>
        <v>0.81716663174667692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2">
        <f>'WP7 Condensed Sch. Level Costs'!R140</f>
        <v>2.3347618049905056E-2</v>
      </c>
      <c r="H148" s="951">
        <f>'WP7 Condensed Sch. Level Costs'!W140</f>
        <v>1.2257499476200155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2">
        <f>'WP7 Condensed Sch. Level Costs'!R141</f>
        <v>2.3347618049905056E-2</v>
      </c>
      <c r="H149" s="951">
        <f>'WP7 Condensed Sch. Level Costs'!W141</f>
        <v>1.6343332634933538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2">
        <f>'WP7 Condensed Sch. Level Costs'!R142</f>
        <v>2.3347618049905056E-2</v>
      </c>
      <c r="H150" s="951">
        <f>'WP7 Condensed Sch. Level Costs'!W142</f>
        <v>2.0429165793666924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2">
        <f>'WP7 Condensed Sch. Level Costs'!R143</f>
        <v>2.3347618049905056E-2</v>
      </c>
      <c r="H151" s="951">
        <f>'WP7 Condensed Sch. Level Costs'!W143</f>
        <v>3.2686665269867077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1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2">
        <f>'WP7 Condensed Sch. Level Costs'!R145</f>
        <v>2.3347618049905056E-2</v>
      </c>
      <c r="H153" s="951">
        <f>'WP7 Condensed Sch. Level Costs'!W145</f>
        <v>0.81716663174667692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2">
        <f>'WP7 Condensed Sch. Level Costs'!R146</f>
        <v>2.3347618049905056E-2</v>
      </c>
      <c r="H154" s="951">
        <f>'WP7 Condensed Sch. Level Costs'!W146</f>
        <v>1.2257499476200155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2">
        <f>'WP7 Condensed Sch. Level Costs'!R147</f>
        <v>2.3347618049905056E-2</v>
      </c>
      <c r="H155" s="951">
        <f>'WP7 Condensed Sch. Level Costs'!W147</f>
        <v>1.6343332634933538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2">
        <f>'WP7 Condensed Sch. Level Costs'!R148</f>
        <v>2.3347618049905056E-2</v>
      </c>
      <c r="H156" s="951">
        <f>'WP7 Condensed Sch. Level Costs'!W148</f>
        <v>2.0429165793666924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2">
        <f>'WP7 Condensed Sch. Level Costs'!R149</f>
        <v>2.3347618049905056E-2</v>
      </c>
      <c r="H157" s="951">
        <f>'WP7 Condensed Sch. Level Costs'!W149</f>
        <v>3.2686665269867077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1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2">
        <f>'WP7 Condensed Sch. Level Costs'!R151</f>
        <v>2.3347618049905056E-2</v>
      </c>
      <c r="H159" s="951">
        <f>'WP7 Condensed Sch. Level Costs'!W151</f>
        <v>1.4300416055566847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2">
        <f>'WP7 Condensed Sch. Level Costs'!R152</f>
        <v>2.3347618049905056E-2</v>
      </c>
      <c r="H160" s="951">
        <f>'WP7 Condensed Sch. Level Costs'!W152</f>
        <v>2.0429165793666924</v>
      </c>
    </row>
    <row r="161" spans="1:8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2">
        <f>'WP7 Condensed Sch. Level Costs'!R153</f>
        <v>2.3347618049905056E-2</v>
      </c>
      <c r="H161" s="951">
        <f>'WP7 Condensed Sch. Level Costs'!W153</f>
        <v>3.2686665269867077</v>
      </c>
    </row>
    <row r="162" spans="1:8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2">
        <f>'WP7 Condensed Sch. Level Costs'!R154</f>
        <v>2.3347618049905056E-2</v>
      </c>
      <c r="H162" s="951">
        <f>'WP7 Condensed Sch. Level Costs'!W154</f>
        <v>8.1716663174667694</v>
      </c>
    </row>
    <row r="163" spans="1:8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1"/>
    </row>
    <row r="164" spans="1:8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2">
        <f>'WP7 Condensed Sch. Level Costs'!R156</f>
        <v>2.3347618049905056E-2</v>
      </c>
      <c r="H164" s="951">
        <f>'WP7 Condensed Sch. Level Costs'!W156</f>
        <v>2.0429165793666924</v>
      </c>
    </row>
    <row r="165" spans="1:8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2">
        <f>'WP7 Condensed Sch. Level Costs'!R157</f>
        <v>2.3347618049905056E-2</v>
      </c>
      <c r="H165" s="951">
        <f>'WP7 Condensed Sch. Level Costs'!W157</f>
        <v>3.2686665269867077</v>
      </c>
    </row>
    <row r="166" spans="1:8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1"/>
    </row>
    <row r="167" spans="1:8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2">
        <f>'WP7 Condensed Sch. Level Costs'!R159</f>
        <v>2.3347618049905056E-2</v>
      </c>
      <c r="H167" s="951">
        <f>'WP7 Condensed Sch. Level Costs'!W159</f>
        <v>0.36772498428600464</v>
      </c>
    </row>
    <row r="168" spans="1:8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2">
        <f>'WP7 Condensed Sch. Level Costs'!R160</f>
        <v>2.3347618049905056E-2</v>
      </c>
      <c r="H168" s="951">
        <f>'WP7 Condensed Sch. Level Costs'!W160</f>
        <v>0.61287497381000777</v>
      </c>
    </row>
    <row r="169" spans="1:8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2">
        <f>'WP7 Condensed Sch. Level Costs'!R161</f>
        <v>2.3347618049905056E-2</v>
      </c>
      <c r="H169" s="951">
        <f>'WP7 Condensed Sch. Level Costs'!W161</f>
        <v>0.85802496333401079</v>
      </c>
    </row>
    <row r="170" spans="1:8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2">
        <f>'WP7 Condensed Sch. Level Costs'!R162</f>
        <v>2.3347618049905056E-2</v>
      </c>
      <c r="H170" s="951">
        <f>'WP7 Condensed Sch. Level Costs'!W162</f>
        <v>1.1031749528580139</v>
      </c>
    </row>
    <row r="171" spans="1:8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2">
        <f>'WP7 Condensed Sch. Level Costs'!R163</f>
        <v>2.3347618049905056E-2</v>
      </c>
      <c r="H171" s="951">
        <f>'WP7 Condensed Sch. Level Costs'!W163</f>
        <v>1.3483249423820169</v>
      </c>
    </row>
    <row r="172" spans="1:8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2">
        <f>'WP7 Condensed Sch. Level Costs'!R164</f>
        <v>2.3347618049905056E-2</v>
      </c>
      <c r="H172" s="951">
        <f>'WP7 Condensed Sch. Level Costs'!W164</f>
        <v>1.5934749319060202</v>
      </c>
    </row>
    <row r="173" spans="1:8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2">
        <f>'WP7 Condensed Sch. Level Costs'!R165</f>
        <v>2.3347618049905056E-2</v>
      </c>
      <c r="H173" s="951">
        <f>'WP7 Condensed Sch. Level Costs'!W165</f>
        <v>1.8386249214300232</v>
      </c>
    </row>
    <row r="174" spans="1:8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2">
        <f>'WP7 Condensed Sch. Level Costs'!R166</f>
        <v>2.3347618049905056E-2</v>
      </c>
      <c r="H174" s="951">
        <f>'WP7 Condensed Sch. Level Costs'!W166</f>
        <v>2.0837749109540264</v>
      </c>
    </row>
    <row r="175" spans="1:8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2">
        <f>'WP7 Condensed Sch. Level Costs'!R167</f>
        <v>2.3347618049905056E-2</v>
      </c>
      <c r="H175" s="951">
        <f>'WP7 Condensed Sch. Level Costs'!W167</f>
        <v>2.3289249004780292</v>
      </c>
    </row>
    <row r="176" spans="1:8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2">
        <f>'WP7 Condensed Sch. Level Costs'!R168</f>
        <v>2.3347618049905056E-2</v>
      </c>
      <c r="H176" s="951">
        <f>'WP7 Condensed Sch. Level Costs'!W168</f>
        <v>2.8600832111133694</v>
      </c>
    </row>
    <row r="177" spans="1:8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2">
        <f>'WP7 Condensed Sch. Level Costs'!R169</f>
        <v>2.3347618049905056E-2</v>
      </c>
      <c r="H177" s="951">
        <f>'WP7 Condensed Sch. Level Costs'!W169</f>
        <v>3.6772498428600464</v>
      </c>
    </row>
    <row r="178" spans="1:8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2">
        <f>'WP7 Condensed Sch. Level Costs'!R170</f>
        <v>2.3347618049905056E-2</v>
      </c>
      <c r="H178" s="951">
        <f>'WP7 Condensed Sch. Level Costs'!W170</f>
        <v>4.494416474606723</v>
      </c>
    </row>
    <row r="179" spans="1:8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2">
        <f>'WP7 Condensed Sch. Level Costs'!R171</f>
        <v>2.3347618049905056E-2</v>
      </c>
      <c r="H179" s="951">
        <f>'WP7 Condensed Sch. Level Costs'!W171</f>
        <v>5.3115831063534005</v>
      </c>
    </row>
    <row r="180" spans="1:8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2">
        <f>'WP7 Condensed Sch. Level Costs'!R172</f>
        <v>2.3347618049905056E-2</v>
      </c>
      <c r="H180" s="951">
        <f>'WP7 Condensed Sch. Level Costs'!W172</f>
        <v>6.1287497381000771</v>
      </c>
    </row>
    <row r="181" spans="1:8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2">
        <f>'WP7 Condensed Sch. Level Costs'!R173</f>
        <v>2.3347618049905056E-2</v>
      </c>
      <c r="H181" s="951">
        <f>'WP7 Condensed Sch. Level Costs'!W173</f>
        <v>6.9459163698467545</v>
      </c>
    </row>
    <row r="182" spans="1:8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1"/>
    </row>
    <row r="183" spans="1:8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1"/>
    </row>
    <row r="184" spans="1:8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203">
        <f>'WP7 Condensed Sch. Level Costs'!O175</f>
        <v>796167.07833333325</v>
      </c>
      <c r="G184" s="952">
        <f>'WP7 Condensed Sch. Level Costs'!R175</f>
        <v>1.4496700081135759E-3</v>
      </c>
      <c r="H184" s="951">
        <f>'WP7 Condensed Sch. Level Costs'!W175</f>
        <v>1581.0678560373224</v>
      </c>
    </row>
    <row r="185" spans="1:8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1"/>
    </row>
    <row r="186" spans="1:8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1"/>
    </row>
    <row r="187" spans="1:8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/>
      <c r="F187" s="954">
        <f>'WP7 Condensed Sch. Level Costs'!O177</f>
        <v>0</v>
      </c>
      <c r="G187" s="952">
        <f>'WP7 Condensed Sch. Level Costs'!R177</f>
        <v>2.3347618049905056E-2</v>
      </c>
      <c r="H187" s="951">
        <f>'WP7 Condensed Sch. Level Costs'!W177</f>
        <v>0</v>
      </c>
    </row>
    <row r="188" spans="1:8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/>
      <c r="F188" s="954">
        <f>'WP7 Condensed Sch. Level Costs'!O178</f>
        <v>0</v>
      </c>
      <c r="G188" s="952">
        <f>'WP7 Condensed Sch. Level Costs'!R178</f>
        <v>2.3347618049905056E-2</v>
      </c>
      <c r="H188" s="951">
        <f>'WP7 Condensed Sch. Level Costs'!W178</f>
        <v>0</v>
      </c>
    </row>
    <row r="189" spans="1:8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1"/>
    </row>
    <row r="190" spans="1:8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/>
      <c r="F190" s="954">
        <f>'WP7 Condensed Sch. Level Costs'!O180</f>
        <v>0</v>
      </c>
      <c r="G190" s="952">
        <f>'WP7 Condensed Sch. Level Costs'!R180</f>
        <v>2.3347618049905056E-2</v>
      </c>
      <c r="H190" s="951">
        <f>'WP7 Condensed Sch. Level Costs'!W180</f>
        <v>0</v>
      </c>
    </row>
    <row r="191" spans="1:8">
      <c r="B191" s="949"/>
      <c r="C191" s="950"/>
      <c r="D191" s="367"/>
      <c r="E191" s="91"/>
      <c r="F191" s="203"/>
      <c r="G191" s="952"/>
      <c r="H191" s="951"/>
    </row>
    <row r="192" spans="1:8">
      <c r="B192" s="949"/>
      <c r="C192" s="950"/>
      <c r="D192" s="367"/>
      <c r="E192" s="91"/>
      <c r="F192" s="203"/>
      <c r="G192" s="952"/>
      <c r="H192" s="951"/>
    </row>
    <row r="193" spans="2:8">
      <c r="B193" s="949"/>
      <c r="C193" s="950"/>
      <c r="D193" s="367"/>
      <c r="E193" s="91"/>
      <c r="F193" s="203"/>
      <c r="G193" s="952"/>
      <c r="H193" s="951"/>
    </row>
    <row r="194" spans="2:8">
      <c r="B194" s="949"/>
      <c r="C194" s="950"/>
      <c r="D194" s="367"/>
      <c r="E194" s="91"/>
      <c r="F194" s="203"/>
      <c r="G194" s="952"/>
      <c r="H194" s="951"/>
    </row>
    <row r="195" spans="2:8">
      <c r="B195" s="949"/>
      <c r="C195" s="950"/>
      <c r="D195" s="367"/>
      <c r="E195" s="91"/>
      <c r="F195" s="203"/>
      <c r="G195" s="952"/>
      <c r="H195" s="951"/>
    </row>
    <row r="196" spans="2:8">
      <c r="B196" s="949"/>
      <c r="C196" s="950"/>
      <c r="D196" s="367"/>
      <c r="E196" s="91"/>
      <c r="F196" s="203"/>
      <c r="G196" s="952"/>
      <c r="H196" s="951"/>
    </row>
    <row r="197" spans="2:8">
      <c r="B197" s="949"/>
      <c r="C197" s="950"/>
      <c r="D197" s="367"/>
      <c r="E197" s="91"/>
      <c r="F197" s="203"/>
      <c r="G197" s="952"/>
      <c r="H197" s="951"/>
    </row>
    <row r="198" spans="2:8">
      <c r="B198" s="949"/>
      <c r="C198" s="950"/>
      <c r="D198" s="367"/>
      <c r="E198" s="91"/>
      <c r="F198" s="203"/>
      <c r="G198" s="952"/>
      <c r="H198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F202"/>
  <sheetViews>
    <sheetView zoomScaleNormal="100" workbookViewId="0">
      <pane ySplit="6" topLeftCell="A85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20" style="96" bestFit="1" customWidth="1"/>
    <col min="3" max="3" width="18.140625" style="96" bestFit="1" customWidth="1"/>
    <col min="4" max="4" width="14.28515625" style="96" customWidth="1"/>
    <col min="5" max="5" width="9.5703125" style="96" bestFit="1" customWidth="1"/>
    <col min="6" max="6" width="11.28515625" style="96" customWidth="1"/>
    <col min="7" max="16384" width="9.140625" style="96"/>
  </cols>
  <sheetData>
    <row r="1" spans="1:6">
      <c r="A1" s="1115" t="str">
        <f>'Customer Charge'!A1:H1</f>
        <v>Puget Sound Energy</v>
      </c>
      <c r="B1" s="1115"/>
      <c r="C1" s="1115"/>
      <c r="D1" s="1115"/>
      <c r="E1" s="1115"/>
      <c r="F1" s="1115"/>
    </row>
    <row r="2" spans="1:6">
      <c r="A2" s="1115" t="s">
        <v>598</v>
      </c>
      <c r="B2" s="1115"/>
      <c r="C2" s="1115"/>
      <c r="D2" s="1115"/>
      <c r="E2" s="1115"/>
      <c r="F2" s="1115"/>
    </row>
    <row r="3" spans="1:6">
      <c r="A3" s="1117" t="str">
        <f>'Customer Charge'!A3:H3</f>
        <v>2019 Greneral Rate Case (GRC)</v>
      </c>
      <c r="B3" s="1117"/>
      <c r="C3" s="1117"/>
      <c r="D3" s="1117"/>
      <c r="E3" s="1117"/>
      <c r="F3" s="1117"/>
    </row>
    <row r="4" spans="1:6">
      <c r="A4" s="1117" t="str">
        <f>'Customer Charge'!A4:H4</f>
        <v>Test Year Ending December 31, 2018</v>
      </c>
      <c r="B4" s="1117"/>
      <c r="C4" s="1117"/>
      <c r="D4" s="1117"/>
      <c r="E4" s="1117"/>
      <c r="F4" s="1117"/>
    </row>
    <row r="6" spans="1:6" s="339" customFormat="1" ht="22.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198</v>
      </c>
      <c r="F6" s="69" t="s">
        <v>609</v>
      </c>
    </row>
    <row r="7" spans="1:6">
      <c r="B7" s="91" t="s">
        <v>3</v>
      </c>
      <c r="C7" s="162" t="s">
        <v>4</v>
      </c>
      <c r="D7" s="953" t="s">
        <v>5</v>
      </c>
      <c r="E7" s="91" t="s">
        <v>6</v>
      </c>
      <c r="F7" s="91" t="s">
        <v>7</v>
      </c>
    </row>
    <row r="8" spans="1:6">
      <c r="A8" s="161" t="s">
        <v>507</v>
      </c>
      <c r="B8" s="91"/>
      <c r="C8" s="91"/>
      <c r="D8" s="99"/>
      <c r="E8" s="93" t="s">
        <v>605</v>
      </c>
      <c r="F8" s="99" t="s">
        <v>527</v>
      </c>
    </row>
    <row r="9" spans="1:6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</row>
    <row r="10" spans="1:6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>ROUND('WP7 Condensed Sch. Level Costs'!S8,2)</f>
        <v>6.74</v>
      </c>
      <c r="F10" s="951">
        <f>ROUND('WP7 Condensed Sch. Level Costs'!X8,2)</f>
        <v>0.15</v>
      </c>
    </row>
    <row r="11" spans="1:6">
      <c r="A11" s="161">
        <f t="shared" ref="A11:A77" si="0">A10+1</f>
        <v>3</v>
      </c>
      <c r="B11" s="949"/>
      <c r="C11" s="950"/>
      <c r="D11" s="367"/>
      <c r="E11" s="952"/>
      <c r="F11" s="951"/>
    </row>
    <row r="12" spans="1:6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>ROUND('WP7 Condensed Sch. Level Costs'!S10,2)</f>
        <v>6.74</v>
      </c>
      <c r="F12" s="951">
        <f>ROUND('WP7 Condensed Sch. Level Costs'!X10,2)</f>
        <v>0.67</v>
      </c>
    </row>
    <row r="13" spans="1:6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>ROUND('WP7 Condensed Sch. Level Costs'!S11,2)</f>
        <v>6.74</v>
      </c>
      <c r="F13" s="951">
        <f>ROUND('WP7 Condensed Sch. Level Costs'!X11,2)</f>
        <v>1.18</v>
      </c>
    </row>
    <row r="14" spans="1:6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>ROUND('WP7 Condensed Sch. Level Costs'!S12,2)</f>
        <v>6.74</v>
      </c>
      <c r="F14" s="951">
        <f>ROUND('WP7 Condensed Sch. Level Costs'!X12,2)</f>
        <v>2.7</v>
      </c>
    </row>
    <row r="15" spans="1:6">
      <c r="A15" s="161">
        <f t="shared" si="0"/>
        <v>7</v>
      </c>
      <c r="B15" s="949"/>
      <c r="C15" s="950"/>
      <c r="D15" s="367"/>
      <c r="E15" s="952"/>
      <c r="F15" s="951"/>
    </row>
    <row r="16" spans="1:6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>ROUND('WP7 Condensed Sch. Level Costs'!S14,2)</f>
        <v>6.74</v>
      </c>
      <c r="F16" s="951">
        <f>ROUND('WP7 Condensed Sch. Level Costs'!X14,2)</f>
        <v>0.67</v>
      </c>
    </row>
    <row r="17" spans="1:6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>ROUND('WP7 Condensed Sch. Level Costs'!S15,2)</f>
        <v>6.74</v>
      </c>
      <c r="F17" s="951">
        <f>ROUND('WP7 Condensed Sch. Level Costs'!X15,2)</f>
        <v>1.18</v>
      </c>
    </row>
    <row r="18" spans="1:6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>ROUND('WP7 Condensed Sch. Level Costs'!S16,2)</f>
        <v>6.74</v>
      </c>
      <c r="F18" s="951">
        <f>ROUND('WP7 Condensed Sch. Level Costs'!X16,2)</f>
        <v>2.7</v>
      </c>
    </row>
    <row r="19" spans="1:6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>ROUND('WP7 Condensed Sch. Level Costs'!S17,2)</f>
        <v>6.74</v>
      </c>
      <c r="F19" s="951">
        <f>ROUND('WP7 Condensed Sch. Level Costs'!X17,2)</f>
        <v>4.72</v>
      </c>
    </row>
    <row r="20" spans="1:6">
      <c r="A20" s="161">
        <f t="shared" si="0"/>
        <v>12</v>
      </c>
      <c r="B20" s="949"/>
      <c r="C20" s="950"/>
      <c r="D20" s="367"/>
      <c r="E20" s="952"/>
      <c r="F20" s="951"/>
    </row>
    <row r="21" spans="1:6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2"/>
      <c r="F21" s="951"/>
    </row>
    <row r="22" spans="1:6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>ROUND('WP7 Condensed Sch. Level Costs'!S19,2)</f>
        <v>6.74</v>
      </c>
      <c r="F22" s="951">
        <f>ROUND('WP7 Condensed Sch. Level Costs'!X19,2)</f>
        <v>0.3</v>
      </c>
    </row>
    <row r="23" spans="1:6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>ROUND('WP7 Condensed Sch. Level Costs'!S20,2)</f>
        <v>6.74</v>
      </c>
      <c r="F23" s="951">
        <f>ROUND('WP7 Condensed Sch. Level Costs'!X20,2)</f>
        <v>0.51</v>
      </c>
    </row>
    <row r="24" spans="1:6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>ROUND('WP7 Condensed Sch. Level Costs'!S21,2)</f>
        <v>6.74</v>
      </c>
      <c r="F24" s="951">
        <f>ROUND('WP7 Condensed Sch. Level Costs'!X21,2)</f>
        <v>0.71</v>
      </c>
    </row>
    <row r="25" spans="1:6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>ROUND('WP7 Condensed Sch. Level Costs'!S22,2)</f>
        <v>6.74</v>
      </c>
      <c r="F25" s="951">
        <f>ROUND('WP7 Condensed Sch. Level Costs'!X22,2)</f>
        <v>0.91</v>
      </c>
    </row>
    <row r="26" spans="1:6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>ROUND('WP7 Condensed Sch. Level Costs'!S23,2)</f>
        <v>6.74</v>
      </c>
      <c r="F26" s="951">
        <f>ROUND('WP7 Condensed Sch. Level Costs'!X23,2)</f>
        <v>1.1100000000000001</v>
      </c>
    </row>
    <row r="27" spans="1:6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>ROUND('WP7 Condensed Sch. Level Costs'!S24,2)</f>
        <v>6.74</v>
      </c>
      <c r="F27" s="951">
        <f>ROUND('WP7 Condensed Sch. Level Costs'!X24,2)</f>
        <v>1.31</v>
      </c>
    </row>
    <row r="28" spans="1:6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>ROUND('WP7 Condensed Sch. Level Costs'!S25,2)</f>
        <v>6.74</v>
      </c>
      <c r="F28" s="951">
        <f>ROUND('WP7 Condensed Sch. Level Costs'!X25,2)</f>
        <v>1.52</v>
      </c>
    </row>
    <row r="29" spans="1:6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>ROUND('WP7 Condensed Sch. Level Costs'!S26,2)</f>
        <v>6.74</v>
      </c>
      <c r="F29" s="951">
        <f>ROUND('WP7 Condensed Sch. Level Costs'!X26,2)</f>
        <v>1.72</v>
      </c>
    </row>
    <row r="30" spans="1:6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>ROUND('WP7 Condensed Sch. Level Costs'!S27,2)</f>
        <v>6.74</v>
      </c>
      <c r="F30" s="951">
        <f>ROUND('WP7 Condensed Sch. Level Costs'!X27,2)</f>
        <v>1.92</v>
      </c>
    </row>
    <row r="31" spans="1:6">
      <c r="A31" s="161">
        <f t="shared" si="0"/>
        <v>23</v>
      </c>
      <c r="B31" s="949"/>
      <c r="C31" s="950"/>
      <c r="D31" s="367"/>
      <c r="E31" s="952"/>
      <c r="F31" s="951"/>
    </row>
    <row r="32" spans="1:6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2"/>
      <c r="F32" s="951"/>
    </row>
    <row r="33" spans="1:6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>ROUND('WP7 Condensed Sch. Level Costs'!S29,2)</f>
        <v>6.74</v>
      </c>
      <c r="F33" s="951">
        <f>ROUND('WP7 Condensed Sch. Level Costs'!X29,2)</f>
        <v>0.34</v>
      </c>
    </row>
    <row r="34" spans="1:6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>ROUND('WP7 Condensed Sch. Level Costs'!S30,2)</f>
        <v>6.74</v>
      </c>
      <c r="F34" s="951">
        <f>ROUND('WP7 Condensed Sch. Level Costs'!X30,2)</f>
        <v>0.47</v>
      </c>
    </row>
    <row r="35" spans="1:6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>ROUND('WP7 Condensed Sch. Level Costs'!S31,2)</f>
        <v>6.74</v>
      </c>
      <c r="F35" s="951">
        <f>ROUND('WP7 Condensed Sch. Level Costs'!X31,2)</f>
        <v>0.67</v>
      </c>
    </row>
    <row r="36" spans="1:6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>ROUND('WP7 Condensed Sch. Level Costs'!S32,2)</f>
        <v>6.74</v>
      </c>
      <c r="F36" s="951">
        <f>ROUND('WP7 Condensed Sch. Level Costs'!X32,2)</f>
        <v>1.01</v>
      </c>
    </row>
    <row r="37" spans="1:6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>ROUND('WP7 Condensed Sch. Level Costs'!S33,2)</f>
        <v>6.74</v>
      </c>
      <c r="F37" s="951">
        <f>ROUND('WP7 Condensed Sch. Level Costs'!X33,2)</f>
        <v>1.35</v>
      </c>
    </row>
    <row r="38" spans="1:6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>ROUND('WP7 Condensed Sch. Level Costs'!S34,2)</f>
        <v>6.74</v>
      </c>
      <c r="F38" s="951">
        <f>ROUND('WP7 Condensed Sch. Level Costs'!X34,2)</f>
        <v>1.69</v>
      </c>
    </row>
    <row r="39" spans="1:6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>ROUND('WP7 Condensed Sch. Level Costs'!S35,2)</f>
        <v>6.74</v>
      </c>
      <c r="F39" s="951">
        <f>ROUND('WP7 Condensed Sch. Level Costs'!X35,2)</f>
        <v>2.09</v>
      </c>
    </row>
    <row r="40" spans="1:6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>ROUND('WP7 Condensed Sch. Level Costs'!S36,2)</f>
        <v>6.74</v>
      </c>
      <c r="F40" s="951">
        <f>ROUND('WP7 Condensed Sch. Level Costs'!X36,2)</f>
        <v>2.7</v>
      </c>
    </row>
    <row r="41" spans="1:6">
      <c r="A41" s="161">
        <f t="shared" si="0"/>
        <v>33</v>
      </c>
      <c r="B41" s="949"/>
      <c r="C41" s="950"/>
      <c r="D41" s="367"/>
      <c r="E41" s="951"/>
      <c r="F41" s="951"/>
    </row>
    <row r="42" spans="1:6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>ROUND('WP7 Condensed Sch. Level Costs'!S38,2)</f>
        <v>6.74</v>
      </c>
      <c r="F42" s="951">
        <f>ROUND('WP7 Condensed Sch. Level Costs'!X38,2)</f>
        <v>0.47</v>
      </c>
    </row>
    <row r="43" spans="1:6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>ROUND('WP7 Condensed Sch. Level Costs'!S39,2)</f>
        <v>6.74</v>
      </c>
      <c r="F43" s="951">
        <f>ROUND('WP7 Condensed Sch. Level Costs'!X39,2)</f>
        <v>0.67</v>
      </c>
    </row>
    <row r="44" spans="1:6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>ROUND('WP7 Condensed Sch. Level Costs'!S40,2)</f>
        <v>6.74</v>
      </c>
      <c r="F44" s="951">
        <f>ROUND('WP7 Condensed Sch. Level Costs'!X40,2)</f>
        <v>1.01</v>
      </c>
    </row>
    <row r="45" spans="1:6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>ROUND('WP7 Condensed Sch. Level Costs'!S41,2)</f>
        <v>6.74</v>
      </c>
      <c r="F45" s="951">
        <f>ROUND('WP7 Condensed Sch. Level Costs'!X41,2)</f>
        <v>1.18</v>
      </c>
    </row>
    <row r="46" spans="1:6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>ROUND('WP7 Condensed Sch. Level Costs'!S42,2)</f>
        <v>6.74</v>
      </c>
      <c r="F46" s="951">
        <f>ROUND('WP7 Condensed Sch. Level Costs'!X42,2)</f>
        <v>1.69</v>
      </c>
    </row>
    <row r="47" spans="1:6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>ROUND('WP7 Condensed Sch. Level Costs'!S43,2)</f>
        <v>6.74</v>
      </c>
      <c r="F47" s="951">
        <f>ROUND('WP7 Condensed Sch. Level Costs'!X43,2)</f>
        <v>2.7</v>
      </c>
    </row>
    <row r="48" spans="1:6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>ROUND('WP7 Condensed Sch. Level Costs'!S44,2)</f>
        <v>6.74</v>
      </c>
      <c r="F48" s="951">
        <f>ROUND('WP7 Condensed Sch. Level Costs'!X44,2)</f>
        <v>6.74</v>
      </c>
    </row>
    <row r="49" spans="1:6">
      <c r="A49" s="161">
        <f t="shared" si="0"/>
        <v>41</v>
      </c>
      <c r="B49" s="949"/>
      <c r="C49" s="950"/>
      <c r="D49" s="367"/>
      <c r="E49" s="952"/>
      <c r="F49" s="951"/>
    </row>
    <row r="50" spans="1:6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2"/>
      <c r="F50" s="951"/>
    </row>
    <row r="51" spans="1:6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>ROUND('WP7 Condensed Sch. Level Costs'!S46,2)</f>
        <v>6.74</v>
      </c>
      <c r="F51" s="951">
        <f>ROUND('WP7 Condensed Sch. Level Costs'!X46,2)</f>
        <v>0.34</v>
      </c>
    </row>
    <row r="52" spans="1:6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>ROUND('WP7 Condensed Sch. Level Costs'!S47,2)</f>
        <v>6.74</v>
      </c>
      <c r="F52" s="951">
        <f>ROUND('WP7 Condensed Sch. Level Costs'!X47,2)</f>
        <v>0.47</v>
      </c>
    </row>
    <row r="53" spans="1:6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>ROUND('WP7 Condensed Sch. Level Costs'!S48,2)</f>
        <v>6.74</v>
      </c>
      <c r="F53" s="951">
        <f>ROUND('WP7 Condensed Sch. Level Costs'!X48,2)</f>
        <v>0.67</v>
      </c>
    </row>
    <row r="54" spans="1:6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>ROUND('WP7 Condensed Sch. Level Costs'!S49,2)</f>
        <v>6.74</v>
      </c>
      <c r="F54" s="951">
        <f>ROUND('WP7 Condensed Sch. Level Costs'!X49,2)</f>
        <v>1.01</v>
      </c>
    </row>
    <row r="55" spans="1:6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>ROUND('WP7 Condensed Sch. Level Costs'!S50,2)</f>
        <v>6.74</v>
      </c>
      <c r="F55" s="951">
        <f>ROUND('WP7 Condensed Sch. Level Costs'!X50,2)</f>
        <v>1.35</v>
      </c>
    </row>
    <row r="56" spans="1:6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>ROUND('WP7 Condensed Sch. Level Costs'!S51,2)</f>
        <v>6.74</v>
      </c>
      <c r="F56" s="951">
        <f>ROUND('WP7 Condensed Sch. Level Costs'!X51,2)</f>
        <v>1.69</v>
      </c>
    </row>
    <row r="57" spans="1:6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>ROUND('WP7 Condensed Sch. Level Costs'!S52,2)</f>
        <v>6.74</v>
      </c>
      <c r="F57" s="951">
        <f>ROUND('WP7 Condensed Sch. Level Costs'!X52,2)</f>
        <v>2.09</v>
      </c>
    </row>
    <row r="58" spans="1:6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>ROUND('WP7 Condensed Sch. Level Costs'!S53,2)</f>
        <v>6.74</v>
      </c>
      <c r="F58" s="951">
        <f>ROUND('WP7 Condensed Sch. Level Costs'!X53,2)</f>
        <v>2.7</v>
      </c>
    </row>
    <row r="59" spans="1:6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>ROUND('WP7 Condensed Sch. Level Costs'!S54,2)</f>
        <v>6.74</v>
      </c>
      <c r="F59" s="951">
        <f>ROUND('WP7 Condensed Sch. Level Costs'!X54,2)</f>
        <v>6.74</v>
      </c>
    </row>
    <row r="60" spans="1:6">
      <c r="A60" s="161">
        <f t="shared" si="0"/>
        <v>52</v>
      </c>
      <c r="B60" s="949"/>
      <c r="C60" s="950"/>
      <c r="D60" s="367"/>
      <c r="E60" s="951"/>
      <c r="F60" s="951"/>
    </row>
    <row r="61" spans="1:6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>ROUND('WP7 Condensed Sch. Level Costs'!S56,2)</f>
        <v>6.74</v>
      </c>
      <c r="F61" s="951">
        <f>ROUND('WP7 Condensed Sch. Level Costs'!X56,2)</f>
        <v>0.47</v>
      </c>
    </row>
    <row r="62" spans="1:6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>ROUND('WP7 Condensed Sch. Level Costs'!S57,2)</f>
        <v>6.74</v>
      </c>
      <c r="F62" s="951">
        <f>ROUND('WP7 Condensed Sch. Level Costs'!X57,2)</f>
        <v>0.67</v>
      </c>
    </row>
    <row r="63" spans="1:6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>ROUND('WP7 Condensed Sch. Level Costs'!S58,2)</f>
        <v>6.74</v>
      </c>
      <c r="F63" s="951">
        <f>ROUND('WP7 Condensed Sch. Level Costs'!X58,2)</f>
        <v>1.01</v>
      </c>
    </row>
    <row r="64" spans="1:6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>ROUND('WP7 Condensed Sch. Level Costs'!S59,2)</f>
        <v>6.74</v>
      </c>
      <c r="F64" s="951">
        <f>ROUND('WP7 Condensed Sch. Level Costs'!X59,2)</f>
        <v>1.69</v>
      </c>
    </row>
    <row r="65" spans="1:6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>ROUND('WP7 Condensed Sch. Level Costs'!S60,2)</f>
        <v>6.74</v>
      </c>
      <c r="F65" s="951">
        <f>ROUND('WP7 Condensed Sch. Level Costs'!X60,2)</f>
        <v>2.7</v>
      </c>
    </row>
    <row r="66" spans="1:6">
      <c r="A66" s="161">
        <f t="shared" si="0"/>
        <v>58</v>
      </c>
      <c r="B66" s="949"/>
      <c r="C66" s="950"/>
      <c r="D66" s="367"/>
      <c r="E66" s="951"/>
      <c r="F66" s="951"/>
    </row>
    <row r="67" spans="1:6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>ROUND('WP7 Condensed Sch. Level Costs'!S62,2)</f>
        <v>6.74</v>
      </c>
      <c r="F67" s="951">
        <f>ROUND('WP7 Condensed Sch. Level Costs'!X62,2)</f>
        <v>0.3</v>
      </c>
    </row>
    <row r="68" spans="1:6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>ROUND('WP7 Condensed Sch. Level Costs'!S63,2)</f>
        <v>6.74</v>
      </c>
      <c r="F68" s="951">
        <f>ROUND('WP7 Condensed Sch. Level Costs'!X63,2)</f>
        <v>0.51</v>
      </c>
    </row>
    <row r="69" spans="1:6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>ROUND('WP7 Condensed Sch. Level Costs'!S64,2)</f>
        <v>6.74</v>
      </c>
      <c r="F69" s="951">
        <f>ROUND('WP7 Condensed Sch. Level Costs'!X64,2)</f>
        <v>0.71</v>
      </c>
    </row>
    <row r="70" spans="1:6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>ROUND('WP7 Condensed Sch. Level Costs'!S65,2)</f>
        <v>6.74</v>
      </c>
      <c r="F70" s="951">
        <f>ROUND('WP7 Condensed Sch. Level Costs'!X65,2)</f>
        <v>0.91</v>
      </c>
    </row>
    <row r="71" spans="1:6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>ROUND('WP7 Condensed Sch. Level Costs'!S66,2)</f>
        <v>6.74</v>
      </c>
      <c r="F71" s="951">
        <f>ROUND('WP7 Condensed Sch. Level Costs'!X66,2)</f>
        <v>1.1100000000000001</v>
      </c>
    </row>
    <row r="72" spans="1:6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>ROUND('WP7 Condensed Sch. Level Costs'!S67,2)</f>
        <v>6.74</v>
      </c>
      <c r="F72" s="951">
        <f>ROUND('WP7 Condensed Sch. Level Costs'!X67,2)</f>
        <v>1.31</v>
      </c>
    </row>
    <row r="73" spans="1:6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>ROUND('WP7 Condensed Sch. Level Costs'!S68,2)</f>
        <v>6.74</v>
      </c>
      <c r="F73" s="951">
        <f>ROUND('WP7 Condensed Sch. Level Costs'!X68,2)</f>
        <v>1.52</v>
      </c>
    </row>
    <row r="74" spans="1:6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>ROUND('WP7 Condensed Sch. Level Costs'!S69,2)</f>
        <v>6.74</v>
      </c>
      <c r="F74" s="951">
        <f>ROUND('WP7 Condensed Sch. Level Costs'!X69,2)</f>
        <v>1.72</v>
      </c>
    </row>
    <row r="75" spans="1:6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>ROUND('WP7 Condensed Sch. Level Costs'!S70,2)</f>
        <v>6.74</v>
      </c>
      <c r="F75" s="951">
        <f>ROUND('WP7 Condensed Sch. Level Costs'!X70,2)</f>
        <v>1.92</v>
      </c>
    </row>
    <row r="76" spans="1:6">
      <c r="A76" s="161">
        <f t="shared" si="0"/>
        <v>68</v>
      </c>
      <c r="B76" s="949"/>
      <c r="C76" s="950"/>
      <c r="D76" s="367"/>
      <c r="E76" s="951"/>
      <c r="F76" s="951"/>
    </row>
    <row r="77" spans="1:6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>ROUND('WP7 Condensed Sch. Level Costs'!S72,2)</f>
        <v>6.74</v>
      </c>
      <c r="F77" s="951">
        <f>ROUND('WP7 Condensed Sch. Level Costs'!X72,2)</f>
        <v>0.34</v>
      </c>
    </row>
    <row r="78" spans="1:6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>ROUND('WP7 Condensed Sch. Level Costs'!S73,2)</f>
        <v>6.74</v>
      </c>
      <c r="F78" s="951">
        <f>ROUND('WP7 Condensed Sch. Level Costs'!X73,2)</f>
        <v>0.47</v>
      </c>
    </row>
    <row r="79" spans="1:6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>ROUND('WP7 Condensed Sch. Level Costs'!S74,2)</f>
        <v>6.74</v>
      </c>
      <c r="F79" s="951">
        <f>ROUND('WP7 Condensed Sch. Level Costs'!X74,2)</f>
        <v>0.67</v>
      </c>
    </row>
    <row r="80" spans="1:6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>ROUND('WP7 Condensed Sch. Level Costs'!S75,2)</f>
        <v>6.74</v>
      </c>
      <c r="F80" s="951">
        <f>ROUND('WP7 Condensed Sch. Level Costs'!X75,2)</f>
        <v>1.01</v>
      </c>
    </row>
    <row r="81" spans="1:6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>ROUND('WP7 Condensed Sch. Level Costs'!S76,2)</f>
        <v>6.74</v>
      </c>
      <c r="F81" s="951">
        <f>ROUND('WP7 Condensed Sch. Level Costs'!X76,2)</f>
        <v>1.35</v>
      </c>
    </row>
    <row r="82" spans="1:6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>ROUND('WP7 Condensed Sch. Level Costs'!S77,2)</f>
        <v>6.74</v>
      </c>
      <c r="F82" s="951">
        <f>ROUND('WP7 Condensed Sch. Level Costs'!X77,2)</f>
        <v>1.69</v>
      </c>
    </row>
    <row r="83" spans="1:6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>ROUND('WP7 Condensed Sch. Level Costs'!S78,2)</f>
        <v>6.74</v>
      </c>
      <c r="F83" s="951">
        <f>ROUND('WP7 Condensed Sch. Level Costs'!X78,2)</f>
        <v>2.09</v>
      </c>
    </row>
    <row r="84" spans="1:6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>ROUND('WP7 Condensed Sch. Level Costs'!S79,2)</f>
        <v>6.74</v>
      </c>
      <c r="F84" s="951">
        <f>ROUND('WP7 Condensed Sch. Level Costs'!X79,2)</f>
        <v>2.7</v>
      </c>
    </row>
    <row r="85" spans="1:6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>ROUND('WP7 Condensed Sch. Level Costs'!S80,2)</f>
        <v>6.74</v>
      </c>
      <c r="F85" s="951">
        <f>ROUND('WP7 Condensed Sch. Level Costs'!X80,2)</f>
        <v>6.74</v>
      </c>
    </row>
    <row r="86" spans="1:6">
      <c r="A86" s="161">
        <f t="shared" si="1"/>
        <v>78</v>
      </c>
      <c r="B86" s="949"/>
      <c r="C86" s="950"/>
      <c r="D86" s="367"/>
      <c r="E86" s="951"/>
      <c r="F86" s="951"/>
    </row>
    <row r="87" spans="1:6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>ROUND('WP7 Condensed Sch. Level Costs'!S82,2)</f>
        <v>6.74</v>
      </c>
      <c r="F87" s="951">
        <f>ROUND('WP7 Condensed Sch. Level Costs'!X82,2)</f>
        <v>0.47</v>
      </c>
    </row>
    <row r="88" spans="1:6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>ROUND('WP7 Condensed Sch. Level Costs'!S83,2)</f>
        <v>6.74</v>
      </c>
      <c r="F88" s="951">
        <f>ROUND('WP7 Condensed Sch. Level Costs'!X83,2)</f>
        <v>0.67</v>
      </c>
    </row>
    <row r="89" spans="1:6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>ROUND('WP7 Condensed Sch. Level Costs'!S84,2)</f>
        <v>6.74</v>
      </c>
      <c r="F89" s="951">
        <f>ROUND('WP7 Condensed Sch. Level Costs'!X84,2)</f>
        <v>1.01</v>
      </c>
    </row>
    <row r="90" spans="1:6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>ROUND('WP7 Condensed Sch. Level Costs'!S85,2)</f>
        <v>6.74</v>
      </c>
      <c r="F90" s="951">
        <f>ROUND('WP7 Condensed Sch. Level Costs'!X85,2)</f>
        <v>1.18</v>
      </c>
    </row>
    <row r="91" spans="1:6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>ROUND('WP7 Condensed Sch. Level Costs'!S86,2)</f>
        <v>6.74</v>
      </c>
      <c r="F91" s="951">
        <f>ROUND('WP7 Condensed Sch. Level Costs'!X86,2)</f>
        <v>1.69</v>
      </c>
    </row>
    <row r="92" spans="1:6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>ROUND('WP7 Condensed Sch. Level Costs'!S87,2)</f>
        <v>6.74</v>
      </c>
      <c r="F92" s="951">
        <f>ROUND('WP7 Condensed Sch. Level Costs'!X87,2)</f>
        <v>2.7</v>
      </c>
    </row>
    <row r="93" spans="1:6">
      <c r="A93" s="161">
        <f t="shared" si="1"/>
        <v>85</v>
      </c>
      <c r="B93" s="949"/>
      <c r="C93" s="950"/>
      <c r="D93" s="367"/>
      <c r="E93" s="951"/>
      <c r="F93" s="951"/>
    </row>
    <row r="94" spans="1:6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>ROUND('WP7 Condensed Sch. Level Costs'!S89,2)</f>
        <v>6.74</v>
      </c>
      <c r="F94" s="951">
        <f>ROUND('WP7 Condensed Sch. Level Costs'!X89,2)</f>
        <v>0.3</v>
      </c>
    </row>
    <row r="95" spans="1:6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>ROUND('WP7 Condensed Sch. Level Costs'!S90,2)</f>
        <v>6.74</v>
      </c>
      <c r="F95" s="951">
        <f>ROUND('WP7 Condensed Sch. Level Costs'!X90,2)</f>
        <v>0.51</v>
      </c>
    </row>
    <row r="96" spans="1:6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>ROUND('WP7 Condensed Sch. Level Costs'!S91,2)</f>
        <v>6.74</v>
      </c>
      <c r="F96" s="951">
        <f>ROUND('WP7 Condensed Sch. Level Costs'!X91,2)</f>
        <v>0.71</v>
      </c>
    </row>
    <row r="97" spans="1:6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>ROUND('WP7 Condensed Sch. Level Costs'!S92,2)</f>
        <v>6.74</v>
      </c>
      <c r="F97" s="951">
        <f>ROUND('WP7 Condensed Sch. Level Costs'!X92,2)</f>
        <v>0.91</v>
      </c>
    </row>
    <row r="98" spans="1:6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>ROUND('WP7 Condensed Sch. Level Costs'!S93,2)</f>
        <v>6.74</v>
      </c>
      <c r="F98" s="951">
        <f>ROUND('WP7 Condensed Sch. Level Costs'!X93,2)</f>
        <v>1.1100000000000001</v>
      </c>
    </row>
    <row r="99" spans="1:6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>ROUND('WP7 Condensed Sch. Level Costs'!S94,2)</f>
        <v>6.74</v>
      </c>
      <c r="F99" s="951">
        <f>ROUND('WP7 Condensed Sch. Level Costs'!X94,2)</f>
        <v>1.31</v>
      </c>
    </row>
    <row r="100" spans="1:6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>ROUND('WP7 Condensed Sch. Level Costs'!S95,2)</f>
        <v>6.74</v>
      </c>
      <c r="F100" s="951">
        <f>ROUND('WP7 Condensed Sch. Level Costs'!X95,2)</f>
        <v>1.52</v>
      </c>
    </row>
    <row r="101" spans="1:6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>ROUND('WP7 Condensed Sch. Level Costs'!S96,2)</f>
        <v>6.74</v>
      </c>
      <c r="F101" s="951">
        <f>ROUND('WP7 Condensed Sch. Level Costs'!X96,2)</f>
        <v>1.72</v>
      </c>
    </row>
    <row r="102" spans="1:6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>ROUND('WP7 Condensed Sch. Level Costs'!S97,2)</f>
        <v>6.74</v>
      </c>
      <c r="F102" s="951">
        <f>ROUND('WP7 Condensed Sch. Level Costs'!X97,2)</f>
        <v>1.92</v>
      </c>
    </row>
    <row r="103" spans="1:6">
      <c r="A103" s="161">
        <f t="shared" si="1"/>
        <v>95</v>
      </c>
      <c r="B103" s="949"/>
      <c r="C103" s="950"/>
      <c r="D103" s="367"/>
      <c r="E103" s="952"/>
      <c r="F103" s="951"/>
    </row>
    <row r="104" spans="1:6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952"/>
      <c r="F104" s="951"/>
    </row>
    <row r="105" spans="1:6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>ROUND('WP7 Condensed Sch. Level Costs'!S99,2)</f>
        <v>6.74</v>
      </c>
      <c r="F105" s="951">
        <f>ROUND('WP7 Condensed Sch. Level Costs'!X99,2)</f>
        <v>0.34</v>
      </c>
    </row>
    <row r="106" spans="1:6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>ROUND('WP7 Condensed Sch. Level Costs'!S100,2)</f>
        <v>6.74</v>
      </c>
      <c r="F106" s="951">
        <f>ROUND('WP7 Condensed Sch. Level Costs'!X100,2)</f>
        <v>0.47</v>
      </c>
    </row>
    <row r="107" spans="1:6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>ROUND('WP7 Condensed Sch. Level Costs'!S101,2)</f>
        <v>6.74</v>
      </c>
      <c r="F107" s="951">
        <f>ROUND('WP7 Condensed Sch. Level Costs'!X101,2)</f>
        <v>0.67</v>
      </c>
    </row>
    <row r="108" spans="1:6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>ROUND('WP7 Condensed Sch. Level Costs'!S102,2)</f>
        <v>6.74</v>
      </c>
      <c r="F108" s="951">
        <f>ROUND('WP7 Condensed Sch. Level Costs'!X102,2)</f>
        <v>1.01</v>
      </c>
    </row>
    <row r="109" spans="1:6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>ROUND('WP7 Condensed Sch. Level Costs'!S103,2)</f>
        <v>6.74</v>
      </c>
      <c r="F109" s="951">
        <f>ROUND('WP7 Condensed Sch. Level Costs'!X103,2)</f>
        <v>1.35</v>
      </c>
    </row>
    <row r="110" spans="1:6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>ROUND('WP7 Condensed Sch. Level Costs'!S104,2)</f>
        <v>6.74</v>
      </c>
      <c r="F110" s="951">
        <f>ROUND('WP7 Condensed Sch. Level Costs'!X104,2)</f>
        <v>1.69</v>
      </c>
    </row>
    <row r="111" spans="1:6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>ROUND('WP7 Condensed Sch. Level Costs'!S105,2)</f>
        <v>6.74</v>
      </c>
      <c r="F111" s="951">
        <f>ROUND('WP7 Condensed Sch. Level Costs'!X105,2)</f>
        <v>2.09</v>
      </c>
    </row>
    <row r="112" spans="1:6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>ROUND('WP7 Condensed Sch. Level Costs'!S106,2)</f>
        <v>6.74</v>
      </c>
      <c r="F112" s="951">
        <f>ROUND('WP7 Condensed Sch. Level Costs'!X106,2)</f>
        <v>2.7</v>
      </c>
    </row>
    <row r="113" spans="1:6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>ROUND('WP7 Condensed Sch. Level Costs'!S107,2)</f>
        <v>6.74</v>
      </c>
      <c r="F113" s="951">
        <f>ROUND('WP7 Condensed Sch. Level Costs'!X107,2)</f>
        <v>6.74</v>
      </c>
    </row>
    <row r="114" spans="1:6">
      <c r="A114" s="161">
        <f t="shared" si="1"/>
        <v>106</v>
      </c>
      <c r="B114" s="949"/>
      <c r="C114" s="950"/>
      <c r="D114" s="367"/>
      <c r="E114" s="951"/>
      <c r="F114" s="951"/>
    </row>
    <row r="115" spans="1:6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>ROUND('WP7 Condensed Sch. Level Costs'!S109,2)</f>
        <v>6.74</v>
      </c>
      <c r="F115" s="951">
        <f>ROUND('WP7 Condensed Sch. Level Costs'!X109,2)</f>
        <v>0.3</v>
      </c>
    </row>
    <row r="116" spans="1:6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>ROUND('WP7 Condensed Sch. Level Costs'!S110,2)</f>
        <v>6.74</v>
      </c>
      <c r="F116" s="951">
        <f>ROUND('WP7 Condensed Sch. Level Costs'!X110,2)</f>
        <v>0.51</v>
      </c>
    </row>
    <row r="117" spans="1:6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>ROUND('WP7 Condensed Sch. Level Costs'!S111,2)</f>
        <v>6.74</v>
      </c>
      <c r="F117" s="951">
        <f>ROUND('WP7 Condensed Sch. Level Costs'!X111,2)</f>
        <v>0.71</v>
      </c>
    </row>
    <row r="118" spans="1:6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>ROUND('WP7 Condensed Sch. Level Costs'!S112,2)</f>
        <v>6.74</v>
      </c>
      <c r="F118" s="951">
        <f>ROUND('WP7 Condensed Sch. Level Costs'!X112,2)</f>
        <v>0.91</v>
      </c>
    </row>
    <row r="119" spans="1:6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>ROUND('WP7 Condensed Sch. Level Costs'!S113,2)</f>
        <v>6.74</v>
      </c>
      <c r="F119" s="951">
        <f>ROUND('WP7 Condensed Sch. Level Costs'!X113,2)</f>
        <v>1.1100000000000001</v>
      </c>
    </row>
    <row r="120" spans="1:6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>ROUND('WP7 Condensed Sch. Level Costs'!S114,2)</f>
        <v>6.74</v>
      </c>
      <c r="F120" s="951">
        <f>ROUND('WP7 Condensed Sch. Level Costs'!X114,2)</f>
        <v>1.31</v>
      </c>
    </row>
    <row r="121" spans="1:6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>ROUND('WP7 Condensed Sch. Level Costs'!S115,2)</f>
        <v>6.74</v>
      </c>
      <c r="F121" s="951">
        <f>ROUND('WP7 Condensed Sch. Level Costs'!X115,2)</f>
        <v>1.52</v>
      </c>
    </row>
    <row r="122" spans="1:6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>ROUND('WP7 Condensed Sch. Level Costs'!S116,2)</f>
        <v>6.74</v>
      </c>
      <c r="F122" s="951">
        <f>ROUND('WP7 Condensed Sch. Level Costs'!X116,2)</f>
        <v>1.72</v>
      </c>
    </row>
    <row r="123" spans="1:6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>ROUND('WP7 Condensed Sch. Level Costs'!S117,2)</f>
        <v>6.74</v>
      </c>
      <c r="F123" s="951">
        <f>ROUND('WP7 Condensed Sch. Level Costs'!X117,2)</f>
        <v>1.92</v>
      </c>
    </row>
    <row r="124" spans="1:6">
      <c r="A124" s="161">
        <f t="shared" si="1"/>
        <v>116</v>
      </c>
      <c r="B124" s="949"/>
      <c r="C124" s="950"/>
      <c r="D124" s="367"/>
      <c r="E124" s="952"/>
      <c r="F124" s="951"/>
    </row>
    <row r="125" spans="1:6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952"/>
      <c r="F125" s="951"/>
    </row>
    <row r="126" spans="1:6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>ROUND('WP7 Condensed Sch. Level Costs'!S119,2)</f>
        <v>6.9</v>
      </c>
      <c r="F126" s="951">
        <f>ROUND('WP7 Condensed Sch. Level Costs'!X119,2)</f>
        <v>0.48</v>
      </c>
    </row>
    <row r="127" spans="1:6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>ROUND('WP7 Condensed Sch. Level Costs'!S120,2)</f>
        <v>6.9</v>
      </c>
      <c r="F127" s="951">
        <f>ROUND('WP7 Condensed Sch. Level Costs'!X120,2)</f>
        <v>0.69</v>
      </c>
    </row>
    <row r="128" spans="1:6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>ROUND('WP7 Condensed Sch. Level Costs'!S121,2)</f>
        <v>6.9</v>
      </c>
      <c r="F128" s="951">
        <f>ROUND('WP7 Condensed Sch. Level Costs'!X121,2)</f>
        <v>1.04</v>
      </c>
    </row>
    <row r="129" spans="1:6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>ROUND('WP7 Condensed Sch. Level Costs'!S122,2)</f>
        <v>6.9</v>
      </c>
      <c r="F129" s="951">
        <f>ROUND('WP7 Condensed Sch. Level Costs'!X122,2)</f>
        <v>1.38</v>
      </c>
    </row>
    <row r="130" spans="1:6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>ROUND('WP7 Condensed Sch. Level Costs'!S123,2)</f>
        <v>6.9</v>
      </c>
      <c r="F130" s="951">
        <f>ROUND('WP7 Condensed Sch. Level Costs'!X123,2)</f>
        <v>1.73</v>
      </c>
    </row>
    <row r="131" spans="1:6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>ROUND('WP7 Condensed Sch. Level Costs'!S124,2)</f>
        <v>6.9</v>
      </c>
      <c r="F131" s="951">
        <f>ROUND('WP7 Condensed Sch. Level Costs'!X124,2)</f>
        <v>2.76</v>
      </c>
    </row>
    <row r="132" spans="1:6">
      <c r="A132" s="161">
        <f t="shared" si="1"/>
        <v>124</v>
      </c>
      <c r="B132" s="949"/>
      <c r="C132" s="950"/>
      <c r="D132" s="367"/>
      <c r="E132" s="952"/>
      <c r="F132" s="951"/>
    </row>
    <row r="133" spans="1:6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>ROUND('WP7 Condensed Sch. Level Costs'!S126,2)</f>
        <v>6.9</v>
      </c>
      <c r="F133" s="951">
        <f>ROUND('WP7 Condensed Sch. Level Costs'!X126,2)</f>
        <v>1.73</v>
      </c>
    </row>
    <row r="134" spans="1:6">
      <c r="A134" s="161">
        <f t="shared" si="1"/>
        <v>126</v>
      </c>
      <c r="B134" s="949"/>
      <c r="C134" s="950"/>
      <c r="D134" s="367"/>
      <c r="E134" s="952"/>
      <c r="F134" s="951"/>
    </row>
    <row r="135" spans="1:6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>ROUND('WP7 Condensed Sch. Level Costs'!S128,2)</f>
        <v>6.9</v>
      </c>
      <c r="F135" s="951">
        <f>ROUND('WP7 Condensed Sch. Level Costs'!X128,2)</f>
        <v>0.31</v>
      </c>
    </row>
    <row r="136" spans="1:6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>ROUND('WP7 Condensed Sch. Level Costs'!S129,2)</f>
        <v>6.9</v>
      </c>
      <c r="F136" s="951">
        <f>ROUND('WP7 Condensed Sch. Level Costs'!X129,2)</f>
        <v>0.52</v>
      </c>
    </row>
    <row r="137" spans="1:6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>ROUND('WP7 Condensed Sch. Level Costs'!S130,2)</f>
        <v>6.9</v>
      </c>
      <c r="F137" s="951">
        <f>ROUND('WP7 Condensed Sch. Level Costs'!X130,2)</f>
        <v>0.72</v>
      </c>
    </row>
    <row r="138" spans="1:6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>ROUND('WP7 Condensed Sch. Level Costs'!S131,2)</f>
        <v>6.9</v>
      </c>
      <c r="F138" s="951">
        <f>ROUND('WP7 Condensed Sch. Level Costs'!X131,2)</f>
        <v>0.93</v>
      </c>
    </row>
    <row r="139" spans="1:6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>ROUND('WP7 Condensed Sch. Level Costs'!S132,2)</f>
        <v>6.9</v>
      </c>
      <c r="F139" s="951">
        <f>ROUND('WP7 Condensed Sch. Level Costs'!X132,2)</f>
        <v>1.1399999999999999</v>
      </c>
    </row>
    <row r="140" spans="1:6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>ROUND('WP7 Condensed Sch. Level Costs'!S133,2)</f>
        <v>6.9</v>
      </c>
      <c r="F140" s="951">
        <f>ROUND('WP7 Condensed Sch. Level Costs'!X133,2)</f>
        <v>1.35</v>
      </c>
    </row>
    <row r="141" spans="1:6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>ROUND('WP7 Condensed Sch. Level Costs'!S134,2)</f>
        <v>6.9</v>
      </c>
      <c r="F141" s="951">
        <f>ROUND('WP7 Condensed Sch. Level Costs'!X134,2)</f>
        <v>1.55</v>
      </c>
    </row>
    <row r="142" spans="1:6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>ROUND('WP7 Condensed Sch. Level Costs'!S135,2)</f>
        <v>6.9</v>
      </c>
      <c r="F142" s="951">
        <f>ROUND('WP7 Condensed Sch. Level Costs'!X135,2)</f>
        <v>1.76</v>
      </c>
    </row>
    <row r="143" spans="1:6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>ROUND('WP7 Condensed Sch. Level Costs'!S136,2)</f>
        <v>6.9</v>
      </c>
      <c r="F143" s="951">
        <f>ROUND('WP7 Condensed Sch. Level Costs'!X136,2)</f>
        <v>1.97</v>
      </c>
    </row>
    <row r="144" spans="1:6">
      <c r="A144" s="161">
        <f t="shared" si="2"/>
        <v>136</v>
      </c>
      <c r="B144" s="949"/>
      <c r="C144" s="950"/>
      <c r="D144" s="367"/>
      <c r="E144" s="952"/>
      <c r="F144" s="951"/>
    </row>
    <row r="145" spans="1:6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952"/>
      <c r="F145" s="951"/>
    </row>
    <row r="146" spans="1:6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>ROUND('WP7 Condensed Sch. Level Costs'!S138,2)</f>
        <v>6.9</v>
      </c>
      <c r="F146" s="951">
        <f>ROUND('WP7 Condensed Sch. Level Costs'!X138,2)</f>
        <v>0.48</v>
      </c>
    </row>
    <row r="147" spans="1:6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>ROUND('WP7 Condensed Sch. Level Costs'!S139,2)</f>
        <v>6.9</v>
      </c>
      <c r="F147" s="951">
        <f>ROUND('WP7 Condensed Sch. Level Costs'!X139,2)</f>
        <v>0.69</v>
      </c>
    </row>
    <row r="148" spans="1:6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>ROUND('WP7 Condensed Sch. Level Costs'!S140,2)</f>
        <v>6.9</v>
      </c>
      <c r="F148" s="951">
        <f>ROUND('WP7 Condensed Sch. Level Costs'!X140,2)</f>
        <v>1.04</v>
      </c>
    </row>
    <row r="149" spans="1:6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>ROUND('WP7 Condensed Sch. Level Costs'!S141,2)</f>
        <v>6.9</v>
      </c>
      <c r="F149" s="951">
        <f>ROUND('WP7 Condensed Sch. Level Costs'!X141,2)</f>
        <v>1.38</v>
      </c>
    </row>
    <row r="150" spans="1:6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>ROUND('WP7 Condensed Sch. Level Costs'!S142,2)</f>
        <v>6.9</v>
      </c>
      <c r="F150" s="951">
        <f>ROUND('WP7 Condensed Sch. Level Costs'!X142,2)</f>
        <v>1.73</v>
      </c>
    </row>
    <row r="151" spans="1:6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>ROUND('WP7 Condensed Sch. Level Costs'!S143,2)</f>
        <v>6.9</v>
      </c>
      <c r="F151" s="951">
        <f>ROUND('WP7 Condensed Sch. Level Costs'!X143,2)</f>
        <v>2.76</v>
      </c>
    </row>
    <row r="152" spans="1:6">
      <c r="A152" s="161">
        <f t="shared" si="2"/>
        <v>144</v>
      </c>
      <c r="B152" s="949"/>
      <c r="C152" s="950"/>
      <c r="D152" s="367"/>
      <c r="E152" s="952"/>
      <c r="F152" s="951"/>
    </row>
    <row r="153" spans="1:6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>ROUND('WP7 Condensed Sch. Level Costs'!S145,2)</f>
        <v>6.9</v>
      </c>
      <c r="F153" s="951">
        <f>ROUND('WP7 Condensed Sch. Level Costs'!X145,2)</f>
        <v>0.69</v>
      </c>
    </row>
    <row r="154" spans="1:6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>ROUND('WP7 Condensed Sch. Level Costs'!S146,2)</f>
        <v>6.9</v>
      </c>
      <c r="F154" s="951">
        <f>ROUND('WP7 Condensed Sch. Level Costs'!X146,2)</f>
        <v>1.04</v>
      </c>
    </row>
    <row r="155" spans="1:6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>ROUND('WP7 Condensed Sch. Level Costs'!S147,2)</f>
        <v>6.9</v>
      </c>
      <c r="F155" s="951">
        <f>ROUND('WP7 Condensed Sch. Level Costs'!X147,2)</f>
        <v>1.38</v>
      </c>
    </row>
    <row r="156" spans="1:6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>ROUND('WP7 Condensed Sch. Level Costs'!S148,2)</f>
        <v>6.9</v>
      </c>
      <c r="F156" s="951">
        <f>ROUND('WP7 Condensed Sch. Level Costs'!X148,2)</f>
        <v>1.73</v>
      </c>
    </row>
    <row r="157" spans="1:6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>ROUND('WP7 Condensed Sch. Level Costs'!S149,2)</f>
        <v>6.9</v>
      </c>
      <c r="F157" s="951">
        <f>ROUND('WP7 Condensed Sch. Level Costs'!X149,2)</f>
        <v>2.76</v>
      </c>
    </row>
    <row r="158" spans="1:6">
      <c r="A158" s="161">
        <f t="shared" si="2"/>
        <v>150</v>
      </c>
      <c r="B158" s="949"/>
      <c r="C158" s="950"/>
      <c r="D158" s="367"/>
      <c r="E158" s="952"/>
      <c r="F158" s="951"/>
    </row>
    <row r="159" spans="1:6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>ROUND('WP7 Condensed Sch. Level Costs'!S151,2)</f>
        <v>6.9</v>
      </c>
      <c r="F159" s="951">
        <f>ROUND('WP7 Condensed Sch. Level Costs'!X151,2)</f>
        <v>1.21</v>
      </c>
    </row>
    <row r="160" spans="1:6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>ROUND('WP7 Condensed Sch. Level Costs'!S152,2)</f>
        <v>6.9</v>
      </c>
      <c r="F160" s="951">
        <f>ROUND('WP7 Condensed Sch. Level Costs'!X152,2)</f>
        <v>1.73</v>
      </c>
    </row>
    <row r="161" spans="1:6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>ROUND('WP7 Condensed Sch. Level Costs'!S153,2)</f>
        <v>6.9</v>
      </c>
      <c r="F161" s="951">
        <f>ROUND('WP7 Condensed Sch. Level Costs'!X153,2)</f>
        <v>2.76</v>
      </c>
    </row>
    <row r="162" spans="1:6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>ROUND('WP7 Condensed Sch. Level Costs'!S154,2)</f>
        <v>6.9</v>
      </c>
      <c r="F162" s="951">
        <f>ROUND('WP7 Condensed Sch. Level Costs'!X154,2)</f>
        <v>6.9</v>
      </c>
    </row>
    <row r="163" spans="1:6">
      <c r="A163" s="161">
        <f t="shared" si="2"/>
        <v>155</v>
      </c>
      <c r="B163" s="949"/>
      <c r="C163" s="950"/>
      <c r="D163" s="367"/>
      <c r="E163" s="952"/>
      <c r="F163" s="951"/>
    </row>
    <row r="164" spans="1:6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>ROUND('WP7 Condensed Sch. Level Costs'!S156,2)</f>
        <v>6.9</v>
      </c>
      <c r="F164" s="951">
        <f>ROUND('WP7 Condensed Sch. Level Costs'!X156,2)</f>
        <v>1.73</v>
      </c>
    </row>
    <row r="165" spans="1:6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>ROUND('WP7 Condensed Sch. Level Costs'!S157,2)</f>
        <v>6.9</v>
      </c>
      <c r="F165" s="951">
        <f>ROUND('WP7 Condensed Sch. Level Costs'!X157,2)</f>
        <v>2.76</v>
      </c>
    </row>
    <row r="166" spans="1:6">
      <c r="A166" s="161">
        <f t="shared" si="2"/>
        <v>158</v>
      </c>
      <c r="B166" s="949"/>
      <c r="C166" s="950"/>
      <c r="D166" s="367"/>
      <c r="E166" s="952"/>
      <c r="F166" s="951"/>
    </row>
    <row r="167" spans="1:6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>ROUND('WP7 Condensed Sch. Level Costs'!S159,2)</f>
        <v>6.9</v>
      </c>
      <c r="F167" s="951">
        <f>ROUND('WP7 Condensed Sch. Level Costs'!X159,2)</f>
        <v>0.31</v>
      </c>
    </row>
    <row r="168" spans="1:6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>ROUND('WP7 Condensed Sch. Level Costs'!S160,2)</f>
        <v>6.9</v>
      </c>
      <c r="F168" s="951">
        <f>ROUND('WP7 Condensed Sch. Level Costs'!X160,2)</f>
        <v>0.52</v>
      </c>
    </row>
    <row r="169" spans="1:6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>ROUND('WP7 Condensed Sch. Level Costs'!S161,2)</f>
        <v>6.9</v>
      </c>
      <c r="F169" s="951">
        <f>ROUND('WP7 Condensed Sch. Level Costs'!X161,2)</f>
        <v>0.72</v>
      </c>
    </row>
    <row r="170" spans="1:6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>ROUND('WP7 Condensed Sch. Level Costs'!S162,2)</f>
        <v>6.9</v>
      </c>
      <c r="F170" s="951">
        <f>ROUND('WP7 Condensed Sch. Level Costs'!X162,2)</f>
        <v>0.93</v>
      </c>
    </row>
    <row r="171" spans="1:6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>ROUND('WP7 Condensed Sch. Level Costs'!S163,2)</f>
        <v>6.9</v>
      </c>
      <c r="F171" s="951">
        <f>ROUND('WP7 Condensed Sch. Level Costs'!X163,2)</f>
        <v>1.1399999999999999</v>
      </c>
    </row>
    <row r="172" spans="1:6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>ROUND('WP7 Condensed Sch. Level Costs'!S164,2)</f>
        <v>6.9</v>
      </c>
      <c r="F172" s="951">
        <f>ROUND('WP7 Condensed Sch. Level Costs'!X164,2)</f>
        <v>1.35</v>
      </c>
    </row>
    <row r="173" spans="1:6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>ROUND('WP7 Condensed Sch. Level Costs'!S165,2)</f>
        <v>6.9</v>
      </c>
      <c r="F173" s="951">
        <f>ROUND('WP7 Condensed Sch. Level Costs'!X165,2)</f>
        <v>1.55</v>
      </c>
    </row>
    <row r="174" spans="1:6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>ROUND('WP7 Condensed Sch. Level Costs'!S166,2)</f>
        <v>6.9</v>
      </c>
      <c r="F174" s="951">
        <f>ROUND('WP7 Condensed Sch. Level Costs'!X166,2)</f>
        <v>1.76</v>
      </c>
    </row>
    <row r="175" spans="1:6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>ROUND('WP7 Condensed Sch. Level Costs'!S167,2)</f>
        <v>6.9</v>
      </c>
      <c r="F175" s="951">
        <f>ROUND('WP7 Condensed Sch. Level Costs'!X167,2)</f>
        <v>1.97</v>
      </c>
    </row>
    <row r="176" spans="1:6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>ROUND('WP7 Condensed Sch. Level Costs'!S168,2)</f>
        <v>6.9</v>
      </c>
      <c r="F176" s="951">
        <f>ROUND('WP7 Condensed Sch. Level Costs'!X168,2)</f>
        <v>2.42</v>
      </c>
    </row>
    <row r="177" spans="1:6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>ROUND('WP7 Condensed Sch. Level Costs'!S169,2)</f>
        <v>6.9</v>
      </c>
      <c r="F177" s="951">
        <f>ROUND('WP7 Condensed Sch. Level Costs'!X169,2)</f>
        <v>3.11</v>
      </c>
    </row>
    <row r="178" spans="1:6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>ROUND('WP7 Condensed Sch. Level Costs'!S170,2)</f>
        <v>6.9</v>
      </c>
      <c r="F178" s="951">
        <f>ROUND('WP7 Condensed Sch. Level Costs'!X170,2)</f>
        <v>3.8</v>
      </c>
    </row>
    <row r="179" spans="1:6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>ROUND('WP7 Condensed Sch. Level Costs'!S171,2)</f>
        <v>6.9</v>
      </c>
      <c r="F179" s="951">
        <f>ROUND('WP7 Condensed Sch. Level Costs'!X171,2)</f>
        <v>4.49</v>
      </c>
    </row>
    <row r="180" spans="1:6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>ROUND('WP7 Condensed Sch. Level Costs'!S172,2)</f>
        <v>6.9</v>
      </c>
      <c r="F180" s="951">
        <f>ROUND('WP7 Condensed Sch. Level Costs'!X172,2)</f>
        <v>5.18</v>
      </c>
    </row>
    <row r="181" spans="1:6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>ROUND('WP7 Condensed Sch. Level Costs'!S173,2)</f>
        <v>6.9</v>
      </c>
      <c r="F181" s="951">
        <f>ROUND('WP7 Condensed Sch. Level Costs'!X173,2)</f>
        <v>5.87</v>
      </c>
    </row>
    <row r="182" spans="1:6">
      <c r="A182" s="161">
        <f t="shared" si="2"/>
        <v>174</v>
      </c>
      <c r="B182" s="949"/>
      <c r="C182" s="950"/>
      <c r="D182" s="367"/>
      <c r="E182" s="952"/>
      <c r="F182" s="951"/>
    </row>
    <row r="183" spans="1:6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952"/>
      <c r="F183" s="951"/>
    </row>
    <row r="184" spans="1:6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>ROUND('WP7 Condensed Sch. Level Costs'!S175,2)</f>
        <v>6.45</v>
      </c>
      <c r="F184" s="951">
        <f>ROUND('WP7 Condensed Sch. Level Costs'!X175,2)</f>
        <v>7036.27</v>
      </c>
    </row>
    <row r="185" spans="1:6">
      <c r="A185" s="161">
        <f t="shared" si="2"/>
        <v>177</v>
      </c>
      <c r="B185" s="949"/>
      <c r="C185" s="950"/>
      <c r="D185" s="367"/>
      <c r="E185" s="952"/>
      <c r="F185" s="951"/>
    </row>
    <row r="186" spans="1:6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952"/>
      <c r="F186" s="951"/>
    </row>
    <row r="187" spans="1:6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>ROUND('WP7 Condensed Sch. Level Costs'!S177,2)</f>
        <v>6.9</v>
      </c>
      <c r="F187" s="951">
        <f>ROUND('WP7 Condensed Sch. Level Costs'!X177,2)</f>
        <v>0</v>
      </c>
    </row>
    <row r="188" spans="1:6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>ROUND('WP7 Condensed Sch. Level Costs'!S178,2)</f>
        <v>6.9</v>
      </c>
      <c r="F188" s="951">
        <f>ROUND('WP7 Condensed Sch. Level Costs'!X178,2)</f>
        <v>0</v>
      </c>
    </row>
    <row r="189" spans="1:6">
      <c r="A189" s="161">
        <f t="shared" si="2"/>
        <v>181</v>
      </c>
      <c r="B189" s="949"/>
      <c r="C189" s="950"/>
      <c r="D189" s="367"/>
      <c r="E189" s="951"/>
      <c r="F189" s="951"/>
    </row>
    <row r="190" spans="1:6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>ROUND('WP7 Condensed Sch. Level Costs'!S180,2)</f>
        <v>6.9</v>
      </c>
      <c r="F190" s="951">
        <f>ROUND('WP7 Condensed Sch. Level Costs'!X180,2)</f>
        <v>0</v>
      </c>
    </row>
    <row r="191" spans="1:6">
      <c r="B191" s="949"/>
      <c r="C191" s="950"/>
      <c r="D191" s="367"/>
      <c r="E191" s="952"/>
      <c r="F191" s="951"/>
    </row>
    <row r="192" spans="1:6">
      <c r="B192" s="949"/>
      <c r="C192" s="950"/>
      <c r="D192" s="367"/>
      <c r="E192" s="952"/>
      <c r="F192" s="951"/>
    </row>
    <row r="193" spans="2:6">
      <c r="B193" s="949"/>
      <c r="C193" s="950"/>
      <c r="D193" s="367"/>
      <c r="E193" s="952"/>
      <c r="F193" s="951"/>
    </row>
    <row r="194" spans="2:6">
      <c r="B194" s="949"/>
      <c r="C194" s="950"/>
      <c r="D194" s="367"/>
      <c r="E194" s="952"/>
      <c r="F194" s="951"/>
    </row>
    <row r="195" spans="2:6">
      <c r="B195" s="949"/>
      <c r="C195" s="950"/>
      <c r="D195" s="367"/>
      <c r="E195" s="952"/>
      <c r="F195" s="951"/>
    </row>
    <row r="196" spans="2:6">
      <c r="B196" s="949"/>
      <c r="C196" s="950"/>
      <c r="D196" s="367"/>
      <c r="E196" s="952"/>
      <c r="F196" s="951"/>
    </row>
    <row r="197" spans="2:6">
      <c r="B197" s="949"/>
      <c r="C197" s="950"/>
      <c r="D197" s="367"/>
      <c r="E197" s="952"/>
      <c r="F197" s="951"/>
    </row>
    <row r="198" spans="2:6">
      <c r="B198" s="949"/>
      <c r="C198" s="950"/>
      <c r="D198" s="367"/>
      <c r="E198" s="952"/>
      <c r="F198" s="951"/>
    </row>
    <row r="199" spans="2:6">
      <c r="B199" s="98"/>
    </row>
    <row r="201" spans="2:6">
      <c r="B201" s="98"/>
    </row>
    <row r="202" spans="2:6">
      <c r="B202" s="98"/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61" fitToHeight="2" orientation="portrait" r:id="rId1"/>
  <headerFooter>
    <oddFooter>&amp;R&amp;F&amp;A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K202"/>
  <sheetViews>
    <sheetView zoomScaleNormal="100" workbookViewId="0">
      <pane ySplit="6" topLeftCell="A113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17.28515625" style="96" bestFit="1" customWidth="1"/>
    <col min="3" max="3" width="14.7109375" style="96" bestFit="1" customWidth="1"/>
    <col min="4" max="4" width="14.28515625" style="96" customWidth="1"/>
    <col min="5" max="5" width="10.85546875" style="96" bestFit="1" customWidth="1"/>
    <col min="6" max="6" width="13.85546875" style="96" bestFit="1" customWidth="1"/>
    <col min="7" max="7" width="9.28515625" style="96" customWidth="1"/>
    <col min="8" max="8" width="8.5703125" style="96" customWidth="1"/>
    <col min="9" max="16384" width="9.140625" style="96"/>
  </cols>
  <sheetData>
    <row r="1" spans="1:8">
      <c r="A1" s="1115" t="str">
        <f>'Demand Charge'!A1:F1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602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'Demand Charge'!A3:F3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'Demand Charge'!A4:F4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s="339" customFormat="1" ht="33.7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611</v>
      </c>
      <c r="H6" s="69" t="s">
        <v>610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 ht="22.5">
      <c r="A8" s="161" t="s">
        <v>507</v>
      </c>
      <c r="B8" s="91"/>
      <c r="C8" s="91"/>
      <c r="D8" s="99"/>
      <c r="E8" s="99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1">
        <f>ROUND('WP7 Condensed Sch. Level Costs'!T8,2)</f>
        <v>0.05</v>
      </c>
      <c r="H10" s="951">
        <f>ROUND('WP7 Condensed Sch. Level Costs'!Y8,2)</f>
        <v>0.42</v>
      </c>
    </row>
    <row r="11" spans="1:8">
      <c r="A11" s="161">
        <f t="shared" ref="A11:A74" si="0">A10+1</f>
        <v>3</v>
      </c>
      <c r="B11" s="949"/>
      <c r="C11" s="950"/>
      <c r="D11" s="367"/>
      <c r="E11" s="91"/>
      <c r="F11" s="203"/>
      <c r="G11" s="952"/>
      <c r="H11" s="952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1">
        <f>ROUND('WP7 Condensed Sch. Level Costs'!T10,2)</f>
        <v>0.05</v>
      </c>
      <c r="H12" s="951">
        <f>ROUND('WP7 Condensed Sch. Level Costs'!Y10,2)</f>
        <v>1.89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1">
        <f>ROUND('WP7 Condensed Sch. Level Costs'!T11,2)</f>
        <v>0.05</v>
      </c>
      <c r="H13" s="951">
        <f>ROUND('WP7 Condensed Sch. Level Costs'!Y11,2)</f>
        <v>3.31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1">
        <f>ROUND('WP7 Condensed Sch. Level Costs'!T12,2)</f>
        <v>0.05</v>
      </c>
      <c r="H14" s="951">
        <f>ROUND('WP7 Condensed Sch. Level Costs'!Y12,2)</f>
        <v>7.56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2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1">
        <f>ROUND('WP7 Condensed Sch. Level Costs'!T14,2)</f>
        <v>0.05</v>
      </c>
      <c r="H16" s="951">
        <f>ROUND('WP7 Condensed Sch. Level Costs'!Y14,2)</f>
        <v>1.89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1">
        <f>ROUND('WP7 Condensed Sch. Level Costs'!T15,2)</f>
        <v>0.05</v>
      </c>
      <c r="H17" s="951">
        <f>ROUND('WP7 Condensed Sch. Level Costs'!Y15,2)</f>
        <v>3.31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1">
        <f>ROUND('WP7 Condensed Sch. Level Costs'!T16,2)</f>
        <v>0.05</v>
      </c>
      <c r="H18" s="951">
        <f>ROUND('WP7 Condensed Sch. Level Costs'!Y16,2)</f>
        <v>7.56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1">
        <f>ROUND('WP7 Condensed Sch. Level Costs'!T17,2)</f>
        <v>0.05</v>
      </c>
      <c r="H19" s="951">
        <f>ROUND('WP7 Condensed Sch. Level Costs'!Y17,2)</f>
        <v>13.23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2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2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1">
        <f>ROUND('WP7 Condensed Sch. Level Costs'!T19,2)</f>
        <v>0.05</v>
      </c>
      <c r="H22" s="951">
        <f>ROUND('WP7 Condensed Sch. Level Costs'!Y19,2)</f>
        <v>0.85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1">
        <f>ROUND('WP7 Condensed Sch. Level Costs'!T20,2)</f>
        <v>0.05</v>
      </c>
      <c r="H23" s="951">
        <f>ROUND('WP7 Condensed Sch. Level Costs'!Y20,2)</f>
        <v>1.42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1">
        <f>ROUND('WP7 Condensed Sch. Level Costs'!T21,2)</f>
        <v>0.05</v>
      </c>
      <c r="H24" s="951">
        <f>ROUND('WP7 Condensed Sch. Level Costs'!Y21,2)</f>
        <v>1.98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1">
        <f>ROUND('WP7 Condensed Sch. Level Costs'!T22,2)</f>
        <v>0.05</v>
      </c>
      <c r="H25" s="951">
        <f>ROUND('WP7 Condensed Sch. Level Costs'!Y22,2)</f>
        <v>2.5499999999999998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1">
        <f>ROUND('WP7 Condensed Sch. Level Costs'!T23,2)</f>
        <v>0.05</v>
      </c>
      <c r="H26" s="951">
        <f>ROUND('WP7 Condensed Sch. Level Costs'!Y23,2)</f>
        <v>3.12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1">
        <f>ROUND('WP7 Condensed Sch. Level Costs'!T24,2)</f>
        <v>0.05</v>
      </c>
      <c r="H27" s="951">
        <f>ROUND('WP7 Condensed Sch. Level Costs'!Y24,2)</f>
        <v>3.69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1">
        <f>ROUND('WP7 Condensed Sch. Level Costs'!T25,2)</f>
        <v>0.05</v>
      </c>
      <c r="H28" s="951">
        <f>ROUND('WP7 Condensed Sch. Level Costs'!Y25,2)</f>
        <v>4.25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1">
        <f>ROUND('WP7 Condensed Sch. Level Costs'!T26,2)</f>
        <v>0.05</v>
      </c>
      <c r="H29" s="951">
        <f>ROUND('WP7 Condensed Sch. Level Costs'!Y26,2)</f>
        <v>4.82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1">
        <f>ROUND('WP7 Condensed Sch. Level Costs'!T27,2)</f>
        <v>0.05</v>
      </c>
      <c r="H30" s="951">
        <f>ROUND('WP7 Condensed Sch. Level Costs'!Y27,2)</f>
        <v>5.39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2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2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1">
        <f>ROUND('WP7 Condensed Sch. Level Costs'!T29,2)</f>
        <v>0.05</v>
      </c>
      <c r="H33" s="951">
        <f>ROUND('WP7 Condensed Sch. Level Costs'!Y29,2)</f>
        <v>0.94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1">
        <f>ROUND('WP7 Condensed Sch. Level Costs'!T30,2)</f>
        <v>0.05</v>
      </c>
      <c r="H34" s="951">
        <f>ROUND('WP7 Condensed Sch. Level Costs'!Y30,2)</f>
        <v>1.32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1">
        <f>ROUND('WP7 Condensed Sch. Level Costs'!T31,2)</f>
        <v>0.05</v>
      </c>
      <c r="H35" s="951">
        <f>ROUND('WP7 Condensed Sch. Level Costs'!Y31,2)</f>
        <v>1.89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1">
        <f>ROUND('WP7 Condensed Sch. Level Costs'!T32,2)</f>
        <v>0.05</v>
      </c>
      <c r="H36" s="951">
        <f>ROUND('WP7 Condensed Sch. Level Costs'!Y32,2)</f>
        <v>2.83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1">
        <f>ROUND('WP7 Condensed Sch. Level Costs'!T33,2)</f>
        <v>0.05</v>
      </c>
      <c r="H37" s="951">
        <f>ROUND('WP7 Condensed Sch. Level Costs'!Y33,2)</f>
        <v>3.78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1">
        <f>ROUND('WP7 Condensed Sch. Level Costs'!T34,2)</f>
        <v>0.05</v>
      </c>
      <c r="H38" s="951">
        <f>ROUND('WP7 Condensed Sch. Level Costs'!Y34,2)</f>
        <v>4.72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1">
        <f>ROUND('WP7 Condensed Sch. Level Costs'!T35,2)</f>
        <v>0.05</v>
      </c>
      <c r="H39" s="951">
        <f>ROUND('WP7 Condensed Sch. Level Costs'!Y35,2)</f>
        <v>5.86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1">
        <f>ROUND('WP7 Condensed Sch. Level Costs'!T36,2)</f>
        <v>0.05</v>
      </c>
      <c r="H40" s="951">
        <f>ROUND('WP7 Condensed Sch. Level Costs'!Y36,2)</f>
        <v>7.56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2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1">
        <f>ROUND('WP7 Condensed Sch. Level Costs'!T38,2)</f>
        <v>0.05</v>
      </c>
      <c r="H42" s="951">
        <f>ROUND('WP7 Condensed Sch. Level Costs'!Y38,2)</f>
        <v>1.32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1">
        <f>ROUND('WP7 Condensed Sch. Level Costs'!T39,2)</f>
        <v>0.05</v>
      </c>
      <c r="H43" s="951">
        <f>ROUND('WP7 Condensed Sch. Level Costs'!Y39,2)</f>
        <v>1.89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1">
        <f>ROUND('WP7 Condensed Sch. Level Costs'!T40,2)</f>
        <v>0.05</v>
      </c>
      <c r="H44" s="951">
        <f>ROUND('WP7 Condensed Sch. Level Costs'!Y40,2)</f>
        <v>2.83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1">
        <f>ROUND('WP7 Condensed Sch. Level Costs'!T41,2)</f>
        <v>0.05</v>
      </c>
      <c r="H45" s="951">
        <f>ROUND('WP7 Condensed Sch. Level Costs'!Y41,2)</f>
        <v>3.31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1">
        <f>ROUND('WP7 Condensed Sch. Level Costs'!T42,2)</f>
        <v>0.05</v>
      </c>
      <c r="H46" s="951">
        <f>ROUND('WP7 Condensed Sch. Level Costs'!Y42,2)</f>
        <v>4.72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1">
        <f>ROUND('WP7 Condensed Sch. Level Costs'!T43,2)</f>
        <v>0.05</v>
      </c>
      <c r="H47" s="951">
        <f>ROUND('WP7 Condensed Sch. Level Costs'!Y43,2)</f>
        <v>7.56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1">
        <f>ROUND('WP7 Condensed Sch. Level Costs'!T44,2)</f>
        <v>0.05</v>
      </c>
      <c r="H48" s="951">
        <f>ROUND('WP7 Condensed Sch. Level Costs'!Y44,2)</f>
        <v>18.899999999999999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2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2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1">
        <f>ROUND('WP7 Condensed Sch. Level Costs'!T46,2)</f>
        <v>0.05</v>
      </c>
      <c r="H51" s="951">
        <f>ROUND('WP7 Condensed Sch. Level Costs'!Y46,2)</f>
        <v>0.94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1">
        <f>ROUND('WP7 Condensed Sch. Level Costs'!T47,2)</f>
        <v>0.05</v>
      </c>
      <c r="H52" s="951">
        <f>ROUND('WP7 Condensed Sch. Level Costs'!Y47,2)</f>
        <v>1.32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1">
        <f>ROUND('WP7 Condensed Sch. Level Costs'!T48,2)</f>
        <v>0.05</v>
      </c>
      <c r="H53" s="951">
        <f>ROUND('WP7 Condensed Sch. Level Costs'!Y48,2)</f>
        <v>1.89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1">
        <f>ROUND('WP7 Condensed Sch. Level Costs'!T49,2)</f>
        <v>0.05</v>
      </c>
      <c r="H54" s="951">
        <f>ROUND('WP7 Condensed Sch. Level Costs'!Y49,2)</f>
        <v>2.83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1">
        <f>ROUND('WP7 Condensed Sch. Level Costs'!T50,2)</f>
        <v>0.05</v>
      </c>
      <c r="H55" s="951">
        <f>ROUND('WP7 Condensed Sch. Level Costs'!Y50,2)</f>
        <v>3.78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1">
        <f>ROUND('WP7 Condensed Sch. Level Costs'!T51,2)</f>
        <v>0.05</v>
      </c>
      <c r="H56" s="951">
        <f>ROUND('WP7 Condensed Sch. Level Costs'!Y51,2)</f>
        <v>4.72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1">
        <f>ROUND('WP7 Condensed Sch. Level Costs'!T52,2)</f>
        <v>0.05</v>
      </c>
      <c r="H57" s="951">
        <f>ROUND('WP7 Condensed Sch. Level Costs'!Y52,2)</f>
        <v>5.86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1">
        <f>ROUND('WP7 Condensed Sch. Level Costs'!T53,2)</f>
        <v>0.05</v>
      </c>
      <c r="H58" s="951">
        <f>ROUND('WP7 Condensed Sch. Level Costs'!Y53,2)</f>
        <v>7.56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1">
        <f>ROUND('WP7 Condensed Sch. Level Costs'!T54,2)</f>
        <v>0.05</v>
      </c>
      <c r="H59" s="951">
        <f>ROUND('WP7 Condensed Sch. Level Costs'!Y54,2)</f>
        <v>18.899999999999999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2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1">
        <f>ROUND('WP7 Condensed Sch. Level Costs'!T56,2)</f>
        <v>0.05</v>
      </c>
      <c r="H61" s="951">
        <f>ROUND('WP7 Condensed Sch. Level Costs'!Y56,2)</f>
        <v>1.32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1">
        <f>ROUND('WP7 Condensed Sch. Level Costs'!T57,2)</f>
        <v>0.05</v>
      </c>
      <c r="H62" s="951">
        <f>ROUND('WP7 Condensed Sch. Level Costs'!Y57,2)</f>
        <v>1.89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1">
        <f>ROUND('WP7 Condensed Sch. Level Costs'!T58,2)</f>
        <v>0.05</v>
      </c>
      <c r="H63" s="951">
        <f>ROUND('WP7 Condensed Sch. Level Costs'!Y58,2)</f>
        <v>2.83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1">
        <f>ROUND('WP7 Condensed Sch. Level Costs'!T59,2)</f>
        <v>0.05</v>
      </c>
      <c r="H64" s="951">
        <f>ROUND('WP7 Condensed Sch. Level Costs'!Y59,2)</f>
        <v>4.72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1">
        <f>ROUND('WP7 Condensed Sch. Level Costs'!T60,2)</f>
        <v>0.05</v>
      </c>
      <c r="H65" s="951">
        <f>ROUND('WP7 Condensed Sch. Level Costs'!Y60,2)</f>
        <v>7.56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2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1">
        <f>ROUND('WP7 Condensed Sch. Level Costs'!T62,2)</f>
        <v>0.05</v>
      </c>
      <c r="H67" s="951">
        <f>ROUND('WP7 Condensed Sch. Level Costs'!Y62,2)</f>
        <v>0.85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1">
        <f>ROUND('WP7 Condensed Sch. Level Costs'!T63,2)</f>
        <v>0.05</v>
      </c>
      <c r="H68" s="951">
        <f>ROUND('WP7 Condensed Sch. Level Costs'!Y63,2)</f>
        <v>1.42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1">
        <f>ROUND('WP7 Condensed Sch. Level Costs'!T64,2)</f>
        <v>0.05</v>
      </c>
      <c r="H69" s="951">
        <f>ROUND('WP7 Condensed Sch. Level Costs'!Y64,2)</f>
        <v>1.98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1">
        <f>ROUND('WP7 Condensed Sch. Level Costs'!T65,2)</f>
        <v>0.05</v>
      </c>
      <c r="H70" s="951">
        <f>ROUND('WP7 Condensed Sch. Level Costs'!Y65,2)</f>
        <v>2.5499999999999998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1">
        <f>ROUND('WP7 Condensed Sch. Level Costs'!T66,2)</f>
        <v>0.05</v>
      </c>
      <c r="H71" s="951">
        <f>ROUND('WP7 Condensed Sch. Level Costs'!Y66,2)</f>
        <v>3.12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1">
        <f>ROUND('WP7 Condensed Sch. Level Costs'!T67,2)</f>
        <v>0.05</v>
      </c>
      <c r="H72" s="951">
        <f>ROUND('WP7 Condensed Sch. Level Costs'!Y67,2)</f>
        <v>3.69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1">
        <f>ROUND('WP7 Condensed Sch. Level Costs'!T68,2)</f>
        <v>0.05</v>
      </c>
      <c r="H73" s="951">
        <f>ROUND('WP7 Condensed Sch. Level Costs'!Y68,2)</f>
        <v>4.25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1">
        <f>ROUND('WP7 Condensed Sch. Level Costs'!T69,2)</f>
        <v>0.05</v>
      </c>
      <c r="H74" s="951">
        <f>ROUND('WP7 Condensed Sch. Level Costs'!Y69,2)</f>
        <v>4.82</v>
      </c>
    </row>
    <row r="75" spans="1:8">
      <c r="A75" s="161">
        <f t="shared" ref="A75:A138" si="2">A74+1</f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1">
        <f>ROUND('WP7 Condensed Sch. Level Costs'!T70,2)</f>
        <v>0.05</v>
      </c>
      <c r="H75" s="951">
        <f>ROUND('WP7 Condensed Sch. Level Costs'!Y70,2)</f>
        <v>5.39</v>
      </c>
    </row>
    <row r="76" spans="1:8">
      <c r="A76" s="161">
        <f t="shared" si="2"/>
        <v>68</v>
      </c>
      <c r="B76" s="949"/>
      <c r="C76" s="950"/>
      <c r="D76" s="367"/>
      <c r="E76" s="91"/>
      <c r="F76" s="203"/>
      <c r="G76" s="952"/>
      <c r="H76" s="952"/>
    </row>
    <row r="77" spans="1:8">
      <c r="A77" s="161">
        <f t="shared" si="2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1">
        <f>ROUND('WP7 Condensed Sch. Level Costs'!T72,2)</f>
        <v>0.05</v>
      </c>
      <c r="H77" s="951">
        <f>ROUND('WP7 Condensed Sch. Level Costs'!Y72,2)</f>
        <v>0.94</v>
      </c>
    </row>
    <row r="78" spans="1:8">
      <c r="A78" s="161">
        <f t="shared" si="2"/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1">
        <f>ROUND('WP7 Condensed Sch. Level Costs'!T73,2)</f>
        <v>0.05</v>
      </c>
      <c r="H78" s="951">
        <f>ROUND('WP7 Condensed Sch. Level Costs'!Y73,2)</f>
        <v>1.32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1">
        <f>ROUND('WP7 Condensed Sch. Level Costs'!T74,2)</f>
        <v>0.05</v>
      </c>
      <c r="H79" s="951">
        <f>ROUND('WP7 Condensed Sch. Level Costs'!Y74,2)</f>
        <v>1.89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1">
        <f>ROUND('WP7 Condensed Sch. Level Costs'!T75,2)</f>
        <v>0.05</v>
      </c>
      <c r="H80" s="951">
        <f>ROUND('WP7 Condensed Sch. Level Costs'!Y75,2)</f>
        <v>2.83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1">
        <f>ROUND('WP7 Condensed Sch. Level Costs'!T76,2)</f>
        <v>0.05</v>
      </c>
      <c r="H81" s="951">
        <f>ROUND('WP7 Condensed Sch. Level Costs'!Y76,2)</f>
        <v>3.78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1">
        <f>ROUND('WP7 Condensed Sch. Level Costs'!T77,2)</f>
        <v>0.05</v>
      </c>
      <c r="H82" s="951">
        <f>ROUND('WP7 Condensed Sch. Level Costs'!Y77,2)</f>
        <v>4.72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1">
        <f>ROUND('WP7 Condensed Sch. Level Costs'!T78,2)</f>
        <v>0.05</v>
      </c>
      <c r="H83" s="951">
        <f>ROUND('WP7 Condensed Sch. Level Costs'!Y78,2)</f>
        <v>5.86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1">
        <f>ROUND('WP7 Condensed Sch. Level Costs'!T79,2)</f>
        <v>0.05</v>
      </c>
      <c r="H84" s="951">
        <f>ROUND('WP7 Condensed Sch. Level Costs'!Y79,2)</f>
        <v>7.56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1">
        <f>ROUND('WP7 Condensed Sch. Level Costs'!T80,2)</f>
        <v>0.05</v>
      </c>
      <c r="H85" s="951">
        <f>ROUND('WP7 Condensed Sch. Level Costs'!Y80,2)</f>
        <v>18.899999999999999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2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1">
        <f>ROUND('WP7 Condensed Sch. Level Costs'!T82,2)</f>
        <v>0.05</v>
      </c>
      <c r="H87" s="951">
        <f>ROUND('WP7 Condensed Sch. Level Costs'!Y82,2)</f>
        <v>1.32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1">
        <f>ROUND('WP7 Condensed Sch. Level Costs'!T83,2)</f>
        <v>0.05</v>
      </c>
      <c r="H88" s="951">
        <f>ROUND('WP7 Condensed Sch. Level Costs'!Y83,2)</f>
        <v>1.89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1">
        <f>ROUND('WP7 Condensed Sch. Level Costs'!T84,2)</f>
        <v>0.05</v>
      </c>
      <c r="H89" s="951">
        <f>ROUND('WP7 Condensed Sch. Level Costs'!Y84,2)</f>
        <v>2.83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1">
        <f>ROUND('WP7 Condensed Sch. Level Costs'!T85,2)</f>
        <v>0.05</v>
      </c>
      <c r="H90" s="951">
        <f>ROUND('WP7 Condensed Sch. Level Costs'!Y85,2)</f>
        <v>3.31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1">
        <f>ROUND('WP7 Condensed Sch. Level Costs'!T86,2)</f>
        <v>0.05</v>
      </c>
      <c r="H91" s="951">
        <f>ROUND('WP7 Condensed Sch. Level Costs'!Y86,2)</f>
        <v>4.72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1">
        <f>ROUND('WP7 Condensed Sch. Level Costs'!T87,2)</f>
        <v>0.05</v>
      </c>
      <c r="H92" s="951">
        <f>ROUND('WP7 Condensed Sch. Level Costs'!Y87,2)</f>
        <v>7.56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2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1">
        <f>ROUND('WP7 Condensed Sch. Level Costs'!T89,2)</f>
        <v>0.05</v>
      </c>
      <c r="H94" s="951">
        <f>ROUND('WP7 Condensed Sch. Level Costs'!Y89,2)</f>
        <v>0.85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1">
        <f>ROUND('WP7 Condensed Sch. Level Costs'!T90,2)</f>
        <v>0.05</v>
      </c>
      <c r="H95" s="951">
        <f>ROUND('WP7 Condensed Sch. Level Costs'!Y90,2)</f>
        <v>1.42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1">
        <f>ROUND('WP7 Condensed Sch. Level Costs'!T91,2)</f>
        <v>0.05</v>
      </c>
      <c r="H96" s="951">
        <f>ROUND('WP7 Condensed Sch. Level Costs'!Y91,2)</f>
        <v>1.98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1">
        <f>ROUND('WP7 Condensed Sch. Level Costs'!T92,2)</f>
        <v>0.05</v>
      </c>
      <c r="H97" s="951">
        <f>ROUND('WP7 Condensed Sch. Level Costs'!Y92,2)</f>
        <v>2.5499999999999998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1">
        <f>ROUND('WP7 Condensed Sch. Level Costs'!T93,2)</f>
        <v>0.05</v>
      </c>
      <c r="H98" s="951">
        <f>ROUND('WP7 Condensed Sch. Level Costs'!Y93,2)</f>
        <v>3.12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1">
        <f>ROUND('WP7 Condensed Sch. Level Costs'!T94,2)</f>
        <v>0.05</v>
      </c>
      <c r="H99" s="951">
        <f>ROUND('WP7 Condensed Sch. Level Costs'!Y94,2)</f>
        <v>3.69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1">
        <f>ROUND('WP7 Condensed Sch. Level Costs'!T95,2)</f>
        <v>0.05</v>
      </c>
      <c r="H100" s="951">
        <f>ROUND('WP7 Condensed Sch. Level Costs'!Y95,2)</f>
        <v>4.25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1">
        <f>ROUND('WP7 Condensed Sch. Level Costs'!T96,2)</f>
        <v>0.05</v>
      </c>
      <c r="H101" s="951">
        <f>ROUND('WP7 Condensed Sch. Level Costs'!Y96,2)</f>
        <v>4.82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1">
        <f>ROUND('WP7 Condensed Sch. Level Costs'!T97,2)</f>
        <v>0.05</v>
      </c>
      <c r="H102" s="951">
        <f>ROUND('WP7 Condensed Sch. Level Costs'!Y97,2)</f>
        <v>5.39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2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2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1">
        <f>ROUND('WP7 Condensed Sch. Level Costs'!T99,2)</f>
        <v>0.05</v>
      </c>
      <c r="H105" s="951">
        <f>ROUND('WP7 Condensed Sch. Level Costs'!Y99,2)</f>
        <v>0.94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1">
        <f>ROUND('WP7 Condensed Sch. Level Costs'!T100,2)</f>
        <v>0.05</v>
      </c>
      <c r="H106" s="951">
        <f>ROUND('WP7 Condensed Sch. Level Costs'!Y100,2)</f>
        <v>1.32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1">
        <f>ROUND('WP7 Condensed Sch. Level Costs'!T101,2)</f>
        <v>0.05</v>
      </c>
      <c r="H107" s="951">
        <f>ROUND('WP7 Condensed Sch. Level Costs'!Y101,2)</f>
        <v>1.89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1">
        <f>ROUND('WP7 Condensed Sch. Level Costs'!T102,2)</f>
        <v>0.05</v>
      </c>
      <c r="H108" s="951">
        <f>ROUND('WP7 Condensed Sch. Level Costs'!Y102,2)</f>
        <v>2.83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1">
        <f>ROUND('WP7 Condensed Sch. Level Costs'!T103,2)</f>
        <v>0.05</v>
      </c>
      <c r="H109" s="951">
        <f>ROUND('WP7 Condensed Sch. Level Costs'!Y103,2)</f>
        <v>3.78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1">
        <f>ROUND('WP7 Condensed Sch. Level Costs'!T104,2)</f>
        <v>0.05</v>
      </c>
      <c r="H110" s="951">
        <f>ROUND('WP7 Condensed Sch. Level Costs'!Y104,2)</f>
        <v>4.72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1">
        <f>ROUND('WP7 Condensed Sch. Level Costs'!T105,2)</f>
        <v>0.05</v>
      </c>
      <c r="H111" s="951">
        <f>ROUND('WP7 Condensed Sch. Level Costs'!Y105,2)</f>
        <v>5.86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1">
        <f>ROUND('WP7 Condensed Sch. Level Costs'!T106,2)</f>
        <v>0.05</v>
      </c>
      <c r="H112" s="951">
        <f>ROUND('WP7 Condensed Sch. Level Costs'!Y106,2)</f>
        <v>7.56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1">
        <f>ROUND('WP7 Condensed Sch. Level Costs'!T107,2)</f>
        <v>0.05</v>
      </c>
      <c r="H113" s="951">
        <f>ROUND('WP7 Condensed Sch. Level Costs'!Y107,2)</f>
        <v>18.899999999999999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2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1">
        <f>ROUND('WP7 Condensed Sch. Level Costs'!T109,2)</f>
        <v>0.05</v>
      </c>
      <c r="H115" s="951">
        <f>ROUND('WP7 Condensed Sch. Level Costs'!Y109,2)</f>
        <v>0.85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1">
        <f>ROUND('WP7 Condensed Sch. Level Costs'!T110,2)</f>
        <v>0.05</v>
      </c>
      <c r="H116" s="951">
        <f>ROUND('WP7 Condensed Sch. Level Costs'!Y110,2)</f>
        <v>1.42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1">
        <f>ROUND('WP7 Condensed Sch. Level Costs'!T111,2)</f>
        <v>0.05</v>
      </c>
      <c r="H117" s="951">
        <f>ROUND('WP7 Condensed Sch. Level Costs'!Y111,2)</f>
        <v>1.98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1">
        <f>ROUND('WP7 Condensed Sch. Level Costs'!T112,2)</f>
        <v>0.05</v>
      </c>
      <c r="H118" s="951">
        <f>ROUND('WP7 Condensed Sch. Level Costs'!Y112,2)</f>
        <v>2.5499999999999998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1">
        <f>ROUND('WP7 Condensed Sch. Level Costs'!T113,2)</f>
        <v>0.05</v>
      </c>
      <c r="H119" s="951">
        <f>ROUND('WP7 Condensed Sch. Level Costs'!Y113,2)</f>
        <v>3.12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1">
        <f>ROUND('WP7 Condensed Sch. Level Costs'!T114,2)</f>
        <v>0.05</v>
      </c>
      <c r="H120" s="951">
        <f>ROUND('WP7 Condensed Sch. Level Costs'!Y114,2)</f>
        <v>3.69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1">
        <f>ROUND('WP7 Condensed Sch. Level Costs'!T115,2)</f>
        <v>0.05</v>
      </c>
      <c r="H121" s="951">
        <f>ROUND('WP7 Condensed Sch. Level Costs'!Y115,2)</f>
        <v>4.25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1">
        <f>ROUND('WP7 Condensed Sch. Level Costs'!T116,2)</f>
        <v>0.05</v>
      </c>
      <c r="H122" s="951">
        <f>ROUND('WP7 Condensed Sch. Level Costs'!Y116,2)</f>
        <v>4.82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1">
        <f>ROUND('WP7 Condensed Sch. Level Costs'!T117,2)</f>
        <v>0.05</v>
      </c>
      <c r="H123" s="951">
        <f>ROUND('WP7 Condensed Sch. Level Costs'!Y117,2)</f>
        <v>5.39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2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2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1">
        <f>ROUND('WP7 Condensed Sch. Level Costs'!T119,2)</f>
        <v>0.05</v>
      </c>
      <c r="H126" s="951">
        <f>ROUND('WP7 Condensed Sch. Level Costs'!Y119,2)</f>
        <v>1.32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1">
        <f>ROUND('WP7 Condensed Sch. Level Costs'!T120,2)</f>
        <v>0.05</v>
      </c>
      <c r="H127" s="951">
        <f>ROUND('WP7 Condensed Sch. Level Costs'!Y120,2)</f>
        <v>1.89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1">
        <f>ROUND('WP7 Condensed Sch. Level Costs'!T121,2)</f>
        <v>0.05</v>
      </c>
      <c r="H128" s="951">
        <f>ROUND('WP7 Condensed Sch. Level Costs'!Y121,2)</f>
        <v>2.83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1">
        <f>ROUND('WP7 Condensed Sch. Level Costs'!T122,2)</f>
        <v>0.05</v>
      </c>
      <c r="H129" s="951">
        <f>ROUND('WP7 Condensed Sch. Level Costs'!Y122,2)</f>
        <v>3.78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1">
        <f>ROUND('WP7 Condensed Sch. Level Costs'!T123,2)</f>
        <v>0.05</v>
      </c>
      <c r="H130" s="951">
        <f>ROUND('WP7 Condensed Sch. Level Costs'!Y123,2)</f>
        <v>4.72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1">
        <f>ROUND('WP7 Condensed Sch. Level Costs'!T124,2)</f>
        <v>0.05</v>
      </c>
      <c r="H131" s="951">
        <f>ROUND('WP7 Condensed Sch. Level Costs'!Y124,2)</f>
        <v>7.56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2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1">
        <f>ROUND('WP7 Condensed Sch. Level Costs'!T126,2)</f>
        <v>0.05</v>
      </c>
      <c r="H133" s="951">
        <f>ROUND('WP7 Condensed Sch. Level Costs'!Y126,2)</f>
        <v>4.72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2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1">
        <f>ROUND('WP7 Condensed Sch. Level Costs'!T128,2)</f>
        <v>0.05</v>
      </c>
      <c r="H135" s="951">
        <f>ROUND('WP7 Condensed Sch. Level Costs'!Y128,2)</f>
        <v>0.85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1">
        <f>ROUND('WP7 Condensed Sch. Level Costs'!T129,2)</f>
        <v>0.05</v>
      </c>
      <c r="H136" s="951">
        <f>ROUND('WP7 Condensed Sch. Level Costs'!Y129,2)</f>
        <v>1.42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1">
        <f>ROUND('WP7 Condensed Sch. Level Costs'!T130,2)</f>
        <v>0.05</v>
      </c>
      <c r="H137" s="951">
        <f>ROUND('WP7 Condensed Sch. Level Costs'!Y130,2)</f>
        <v>1.98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1">
        <f>ROUND('WP7 Condensed Sch. Level Costs'!T131,2)</f>
        <v>0.05</v>
      </c>
      <c r="H138" s="951">
        <f>ROUND('WP7 Condensed Sch. Level Costs'!Y131,2)</f>
        <v>2.5499999999999998</v>
      </c>
    </row>
    <row r="139" spans="1:8">
      <c r="A139" s="161">
        <f t="shared" ref="A139:A190" si="4">A138+1</f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1">
        <f>ROUND('WP7 Condensed Sch. Level Costs'!T132,2)</f>
        <v>0.05</v>
      </c>
      <c r="H139" s="951">
        <f>ROUND('WP7 Condensed Sch. Level Costs'!Y132,2)</f>
        <v>3.12</v>
      </c>
    </row>
    <row r="140" spans="1:8">
      <c r="A140" s="161">
        <f t="shared" si="4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1">
        <f>ROUND('WP7 Condensed Sch. Level Costs'!T133,2)</f>
        <v>0.05</v>
      </c>
      <c r="H140" s="951">
        <f>ROUND('WP7 Condensed Sch. Level Costs'!Y133,2)</f>
        <v>3.69</v>
      </c>
    </row>
    <row r="141" spans="1:8">
      <c r="A141" s="161">
        <f t="shared" si="4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1">
        <f>ROUND('WP7 Condensed Sch. Level Costs'!T134,2)</f>
        <v>0.05</v>
      </c>
      <c r="H141" s="951">
        <f>ROUND('WP7 Condensed Sch. Level Costs'!Y134,2)</f>
        <v>4.25</v>
      </c>
    </row>
    <row r="142" spans="1:8">
      <c r="A142" s="161">
        <f t="shared" si="4"/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1">
        <f>ROUND('WP7 Condensed Sch. Level Costs'!T135,2)</f>
        <v>0.05</v>
      </c>
      <c r="H142" s="951">
        <f>ROUND('WP7 Condensed Sch. Level Costs'!Y135,2)</f>
        <v>4.82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1">
        <f>ROUND('WP7 Condensed Sch. Level Costs'!T136,2)</f>
        <v>0.05</v>
      </c>
      <c r="H143" s="951">
        <f>ROUND('WP7 Condensed Sch. Level Costs'!Y136,2)</f>
        <v>5.39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2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2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90" si="5">4200/12</f>
        <v>350</v>
      </c>
      <c r="F146" s="203">
        <f>'WP7 Condensed Sch. Level Costs'!O138</f>
        <v>24.5</v>
      </c>
      <c r="G146" s="951">
        <f>ROUND('WP7 Condensed Sch. Level Costs'!T138,2)</f>
        <v>0.05</v>
      </c>
      <c r="H146" s="951">
        <f>ROUND('WP7 Condensed Sch. Level Costs'!Y138,2)</f>
        <v>1.32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1">
        <f>ROUND('WP7 Condensed Sch. Level Costs'!T139,2)</f>
        <v>0.05</v>
      </c>
      <c r="H147" s="951">
        <f>ROUND('WP7 Condensed Sch. Level Costs'!Y139,2)</f>
        <v>1.89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1">
        <f>ROUND('WP7 Condensed Sch. Level Costs'!T140,2)</f>
        <v>0.05</v>
      </c>
      <c r="H148" s="951">
        <f>ROUND('WP7 Condensed Sch. Level Costs'!Y140,2)</f>
        <v>2.83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1">
        <f>ROUND('WP7 Condensed Sch. Level Costs'!T141,2)</f>
        <v>0.05</v>
      </c>
      <c r="H149" s="951">
        <f>ROUND('WP7 Condensed Sch. Level Costs'!Y141,2)</f>
        <v>3.78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1">
        <f>ROUND('WP7 Condensed Sch. Level Costs'!T142,2)</f>
        <v>0.05</v>
      </c>
      <c r="H150" s="951">
        <f>ROUND('WP7 Condensed Sch. Level Costs'!Y142,2)</f>
        <v>4.72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1">
        <f>ROUND('WP7 Condensed Sch. Level Costs'!T143,2)</f>
        <v>0.05</v>
      </c>
      <c r="H151" s="951">
        <f>ROUND('WP7 Condensed Sch. Level Costs'!Y143,2)</f>
        <v>7.56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2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1">
        <f>ROUND('WP7 Condensed Sch. Level Costs'!T145,2)</f>
        <v>0.05</v>
      </c>
      <c r="H153" s="951">
        <f>ROUND('WP7 Condensed Sch. Level Costs'!Y145,2)</f>
        <v>1.89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1">
        <f>ROUND('WP7 Condensed Sch. Level Costs'!T146,2)</f>
        <v>0.05</v>
      </c>
      <c r="H154" s="951">
        <f>ROUND('WP7 Condensed Sch. Level Costs'!Y146,2)</f>
        <v>2.83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1">
        <f>ROUND('WP7 Condensed Sch. Level Costs'!T147,2)</f>
        <v>0.05</v>
      </c>
      <c r="H155" s="951">
        <f>ROUND('WP7 Condensed Sch. Level Costs'!Y147,2)</f>
        <v>3.78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1">
        <f>ROUND('WP7 Condensed Sch. Level Costs'!T148,2)</f>
        <v>0.05</v>
      </c>
      <c r="H156" s="951">
        <f>ROUND('WP7 Condensed Sch. Level Costs'!Y148,2)</f>
        <v>4.72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1">
        <f>ROUND('WP7 Condensed Sch. Level Costs'!T149,2)</f>
        <v>0.05</v>
      </c>
      <c r="H157" s="951">
        <f>ROUND('WP7 Condensed Sch. Level Costs'!Y149,2)</f>
        <v>7.56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2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1">
        <f>ROUND('WP7 Condensed Sch. Level Costs'!T151,2)</f>
        <v>0.05</v>
      </c>
      <c r="H159" s="951">
        <f>ROUND('WP7 Condensed Sch. Level Costs'!Y151,2)</f>
        <v>3.31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1">
        <f>ROUND('WP7 Condensed Sch. Level Costs'!T152,2)</f>
        <v>0.05</v>
      </c>
      <c r="H160" s="951">
        <f>ROUND('WP7 Condensed Sch. Level Costs'!Y152,2)</f>
        <v>4.72</v>
      </c>
    </row>
    <row r="161" spans="1:9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1">
        <f>ROUND('WP7 Condensed Sch. Level Costs'!T153,2)</f>
        <v>0.05</v>
      </c>
      <c r="H161" s="951">
        <f>ROUND('WP7 Condensed Sch. Level Costs'!Y153,2)</f>
        <v>7.56</v>
      </c>
    </row>
    <row r="162" spans="1:9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1">
        <f>ROUND('WP7 Condensed Sch. Level Costs'!T154,2)</f>
        <v>0.05</v>
      </c>
      <c r="H162" s="951">
        <f>ROUND('WP7 Condensed Sch. Level Costs'!Y154,2)</f>
        <v>18.899999999999999</v>
      </c>
    </row>
    <row r="163" spans="1:9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2"/>
    </row>
    <row r="164" spans="1:9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1">
        <f>ROUND('WP7 Condensed Sch. Level Costs'!T156,2)</f>
        <v>0.05</v>
      </c>
      <c r="H164" s="951">
        <f>ROUND('WP7 Condensed Sch. Level Costs'!Y156,2)</f>
        <v>4.72</v>
      </c>
    </row>
    <row r="165" spans="1:9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1">
        <f>ROUND('WP7 Condensed Sch. Level Costs'!T157,2)</f>
        <v>0.05</v>
      </c>
      <c r="H165" s="951">
        <f>ROUND('WP7 Condensed Sch. Level Costs'!Y157,2)</f>
        <v>7.56</v>
      </c>
    </row>
    <row r="166" spans="1:9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2"/>
    </row>
    <row r="167" spans="1:9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1">
        <f>ROUND('WP7 Condensed Sch. Level Costs'!T159,2)</f>
        <v>0.05</v>
      </c>
      <c r="H167" s="951">
        <f>ROUND('WP7 Condensed Sch. Level Costs'!Y159,2)</f>
        <v>0.85</v>
      </c>
    </row>
    <row r="168" spans="1:9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1">
        <f>ROUND('WP7 Condensed Sch. Level Costs'!T160,2)</f>
        <v>0.05</v>
      </c>
      <c r="H168" s="951">
        <f>ROUND('WP7 Condensed Sch. Level Costs'!Y160,2)</f>
        <v>1.42</v>
      </c>
    </row>
    <row r="169" spans="1:9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1">
        <f>ROUND('WP7 Condensed Sch. Level Costs'!T161,2)</f>
        <v>0.05</v>
      </c>
      <c r="H169" s="951">
        <f>ROUND('WP7 Condensed Sch. Level Costs'!Y161,2)</f>
        <v>1.98</v>
      </c>
    </row>
    <row r="170" spans="1:9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1">
        <f>ROUND('WP7 Condensed Sch. Level Costs'!T162,2)</f>
        <v>0.05</v>
      </c>
      <c r="H170" s="951">
        <f>ROUND('WP7 Condensed Sch. Level Costs'!Y162,2)</f>
        <v>2.5499999999999998</v>
      </c>
    </row>
    <row r="171" spans="1:9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1">
        <f>ROUND('WP7 Condensed Sch. Level Costs'!T163,2)</f>
        <v>0.05</v>
      </c>
      <c r="H171" s="951">
        <f>ROUND('WP7 Condensed Sch. Level Costs'!Y163,2)</f>
        <v>3.12</v>
      </c>
    </row>
    <row r="172" spans="1:9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1">
        <f>ROUND('WP7 Condensed Sch. Level Costs'!T164,2)</f>
        <v>0.05</v>
      </c>
      <c r="H172" s="951">
        <f>ROUND('WP7 Condensed Sch. Level Costs'!Y164,2)</f>
        <v>3.69</v>
      </c>
      <c r="I172" s="366"/>
    </row>
    <row r="173" spans="1:9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1">
        <f>ROUND('WP7 Condensed Sch. Level Costs'!T165,2)</f>
        <v>0.05</v>
      </c>
      <c r="H173" s="951">
        <f>ROUND('WP7 Condensed Sch. Level Costs'!Y165,2)</f>
        <v>4.25</v>
      </c>
      <c r="I173" s="366"/>
    </row>
    <row r="174" spans="1:9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1">
        <f>ROUND('WP7 Condensed Sch. Level Costs'!T166,2)</f>
        <v>0.05</v>
      </c>
      <c r="H174" s="951">
        <f>ROUND('WP7 Condensed Sch. Level Costs'!Y166,2)</f>
        <v>4.82</v>
      </c>
      <c r="I174" s="366"/>
    </row>
    <row r="175" spans="1:9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1">
        <f>ROUND('WP7 Condensed Sch. Level Costs'!T167,2)</f>
        <v>0.05</v>
      </c>
      <c r="H175" s="951">
        <f>ROUND('WP7 Condensed Sch. Level Costs'!Y167,2)</f>
        <v>5.39</v>
      </c>
      <c r="I175" s="366"/>
    </row>
    <row r="176" spans="1:9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1">
        <f>ROUND('WP7 Condensed Sch. Level Costs'!T168,2)</f>
        <v>0.05</v>
      </c>
      <c r="H176" s="951">
        <f>ROUND('WP7 Condensed Sch. Level Costs'!Y168,2)</f>
        <v>6.61</v>
      </c>
      <c r="I176" s="366"/>
    </row>
    <row r="177" spans="1:11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1">
        <f>ROUND('WP7 Condensed Sch. Level Costs'!T169,2)</f>
        <v>0.05</v>
      </c>
      <c r="H177" s="951">
        <f>ROUND('WP7 Condensed Sch. Level Costs'!Y169,2)</f>
        <v>8.5</v>
      </c>
      <c r="I177" s="366"/>
    </row>
    <row r="178" spans="1:11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1">
        <f>ROUND('WP7 Condensed Sch. Level Costs'!T170,2)</f>
        <v>0.05</v>
      </c>
      <c r="H178" s="951">
        <f>ROUND('WP7 Condensed Sch. Level Costs'!Y170,2)</f>
        <v>10.39</v>
      </c>
      <c r="I178" s="366"/>
    </row>
    <row r="179" spans="1:11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1">
        <f>ROUND('WP7 Condensed Sch. Level Costs'!T171,2)</f>
        <v>0.05</v>
      </c>
      <c r="H179" s="951">
        <f>ROUND('WP7 Condensed Sch. Level Costs'!Y171,2)</f>
        <v>12.28</v>
      </c>
      <c r="I179" s="366"/>
    </row>
    <row r="180" spans="1:11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1">
        <f>ROUND('WP7 Condensed Sch. Level Costs'!T172,2)</f>
        <v>0.05</v>
      </c>
      <c r="H180" s="951">
        <f>ROUND('WP7 Condensed Sch. Level Costs'!Y172,2)</f>
        <v>14.17</v>
      </c>
      <c r="I180" s="366"/>
    </row>
    <row r="181" spans="1:11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1">
        <f>ROUND('WP7 Condensed Sch. Level Costs'!T173,2)</f>
        <v>0.05</v>
      </c>
      <c r="H181" s="951">
        <f>ROUND('WP7 Condensed Sch. Level Costs'!Y173,2)</f>
        <v>16.059999999999999</v>
      </c>
      <c r="I181" s="366"/>
    </row>
    <row r="182" spans="1:11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2"/>
      <c r="I182" s="366"/>
    </row>
    <row r="183" spans="1:11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2"/>
      <c r="I183" s="366"/>
    </row>
    <row r="184" spans="1:11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984">
        <f>'WP7 Condensed Sch. Level Costs'!O175</f>
        <v>796167.07833333325</v>
      </c>
      <c r="G184" s="951">
        <f>ROUND('WP7 Condensed Sch. Level Costs'!T175,2)</f>
        <v>0.05</v>
      </c>
      <c r="H184" s="951">
        <f>ROUND('WP7 Condensed Sch. Level Costs'!Y175,2)</f>
        <v>42989.88</v>
      </c>
      <c r="I184" s="366"/>
    </row>
    <row r="185" spans="1:11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2"/>
      <c r="I185" s="366"/>
    </row>
    <row r="186" spans="1:11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2"/>
      <c r="I186" s="366"/>
    </row>
    <row r="187" spans="1:11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>
        <f t="shared" si="5"/>
        <v>350</v>
      </c>
      <c r="F187" s="203">
        <f>'WP7 Condensed Sch. Level Costs'!O177</f>
        <v>0</v>
      </c>
      <c r="G187" s="951">
        <f>ROUND('WP7 Condensed Sch. Level Costs'!T177,2)</f>
        <v>0.05</v>
      </c>
      <c r="H187" s="951">
        <f>ROUND('WP7 Condensed Sch. Level Costs'!Y177,2)</f>
        <v>0</v>
      </c>
      <c r="I187" s="366"/>
    </row>
    <row r="188" spans="1:11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>
        <f t="shared" si="5"/>
        <v>350</v>
      </c>
      <c r="F188" s="203">
        <f>'WP7 Condensed Sch. Level Costs'!O178</f>
        <v>0</v>
      </c>
      <c r="G188" s="951">
        <f>ROUND('WP7 Condensed Sch. Level Costs'!T178,2)</f>
        <v>0.05</v>
      </c>
      <c r="H188" s="951">
        <f>ROUND('WP7 Condensed Sch. Level Costs'!Y178,2)</f>
        <v>0</v>
      </c>
    </row>
    <row r="189" spans="1:11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2"/>
    </row>
    <row r="190" spans="1:11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>
        <f t="shared" si="5"/>
        <v>350</v>
      </c>
      <c r="F190" s="203">
        <f>'WP7 Condensed Sch. Level Costs'!O180</f>
        <v>0</v>
      </c>
      <c r="G190" s="951">
        <f>ROUND('WP7 Condensed Sch. Level Costs'!T180,2)</f>
        <v>0.05</v>
      </c>
      <c r="H190" s="951">
        <f>ROUND('WP7 Condensed Sch. Level Costs'!Y180,2)</f>
        <v>0</v>
      </c>
    </row>
    <row r="191" spans="1:11">
      <c r="B191" s="949"/>
      <c r="C191" s="950"/>
      <c r="D191" s="367"/>
      <c r="E191" s="91"/>
      <c r="F191" s="203"/>
      <c r="G191" s="952"/>
      <c r="H191" s="952"/>
      <c r="J191" s="340"/>
      <c r="K191" s="340"/>
    </row>
    <row r="192" spans="1:11">
      <c r="B192" s="949"/>
      <c r="C192" s="950"/>
      <c r="D192" s="367"/>
      <c r="E192" s="91"/>
      <c r="F192" s="203"/>
      <c r="G192" s="952"/>
      <c r="H192" s="952"/>
    </row>
    <row r="193" spans="2:8">
      <c r="B193" s="949"/>
      <c r="C193" s="950"/>
      <c r="D193" s="367"/>
      <c r="E193" s="91"/>
      <c r="F193" s="203"/>
      <c r="G193" s="952"/>
      <c r="H193" s="952"/>
    </row>
    <row r="194" spans="2:8">
      <c r="B194" s="949"/>
      <c r="C194" s="950"/>
      <c r="D194" s="367"/>
      <c r="E194" s="91"/>
      <c r="F194" s="203"/>
      <c r="G194" s="952"/>
      <c r="H194" s="952"/>
    </row>
    <row r="195" spans="2:8">
      <c r="B195" s="949"/>
      <c r="C195" s="950"/>
      <c r="D195" s="367"/>
      <c r="E195" s="91"/>
      <c r="F195" s="203"/>
      <c r="G195" s="952"/>
      <c r="H195" s="952"/>
    </row>
    <row r="196" spans="2:8">
      <c r="B196" s="949"/>
      <c r="C196" s="950"/>
      <c r="D196" s="367"/>
      <c r="E196" s="91"/>
      <c r="F196" s="203"/>
      <c r="G196" s="952"/>
      <c r="H196" s="952"/>
    </row>
    <row r="197" spans="2:8">
      <c r="B197" s="949"/>
      <c r="C197" s="950"/>
      <c r="D197" s="367"/>
      <c r="E197" s="91"/>
      <c r="F197" s="203"/>
      <c r="G197" s="952"/>
      <c r="H197" s="952"/>
    </row>
    <row r="198" spans="2:8">
      <c r="E198" s="70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O26" sqref="O26"/>
    </sheetView>
  </sheetViews>
  <sheetFormatPr defaultRowHeight="15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8"/>
  <sheetViews>
    <sheetView zoomScaleNormal="100" workbookViewId="0">
      <selection activeCell="E15" sqref="E15"/>
    </sheetView>
  </sheetViews>
  <sheetFormatPr defaultColWidth="9.140625" defaultRowHeight="11.25"/>
  <cols>
    <col min="1" max="1" width="8.28515625" style="109" customWidth="1"/>
    <col min="2" max="2" width="21.5703125" style="109" bestFit="1" customWidth="1"/>
    <col min="3" max="3" width="12.5703125" style="109" bestFit="1" customWidth="1"/>
    <col min="4" max="4" width="14.7109375" style="109" customWidth="1"/>
    <col min="5" max="5" width="13.140625" style="109" bestFit="1" customWidth="1"/>
    <col min="6" max="6" width="11.5703125" style="109" bestFit="1" customWidth="1"/>
    <col min="7" max="7" width="10.7109375" style="109" bestFit="1" customWidth="1"/>
    <col min="8" max="8" width="6.7109375" style="108" bestFit="1" customWidth="1"/>
    <col min="9" max="10" width="9.140625" style="109"/>
    <col min="11" max="11" width="10.5703125" style="109" bestFit="1" customWidth="1"/>
    <col min="12" max="16384" width="9.140625" style="109"/>
  </cols>
  <sheetData>
    <row r="1" spans="1:12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</row>
    <row r="2" spans="1:12">
      <c r="A2" s="1096" t="str">
        <f>'JAP-5 Summary (Base Revenue)'!A2:G2</f>
        <v>Lighting Revenues Sumamry</v>
      </c>
      <c r="B2" s="1096"/>
      <c r="C2" s="1096"/>
      <c r="D2" s="1096"/>
      <c r="E2" s="1096"/>
      <c r="F2" s="1096"/>
      <c r="G2" s="1096"/>
    </row>
    <row r="3" spans="1:12">
      <c r="A3" s="1096" t="s">
        <v>624</v>
      </c>
      <c r="B3" s="1096"/>
      <c r="C3" s="1096"/>
      <c r="D3" s="1096"/>
      <c r="E3" s="1096"/>
      <c r="F3" s="1096"/>
      <c r="G3" s="1096"/>
    </row>
    <row r="4" spans="1:12">
      <c r="A4" s="1117" t="str">
        <f>'JAP-5 Summary (Base Revenue)'!A4:G4</f>
        <v>2019 Greneral Rate Case (GRC)</v>
      </c>
      <c r="B4" s="1117"/>
      <c r="C4" s="1117"/>
      <c r="D4" s="1117"/>
      <c r="E4" s="1117"/>
      <c r="F4" s="1117"/>
      <c r="G4" s="1117"/>
    </row>
    <row r="5" spans="1:12">
      <c r="A5" s="1117" t="str">
        <f>'JAP-5 Summary (Base Revenue)'!A5:G5</f>
        <v>Test Year Ending December 31, 2018</v>
      </c>
      <c r="B5" s="1117"/>
      <c r="C5" s="1117"/>
      <c r="D5" s="1117"/>
      <c r="E5" s="1117"/>
      <c r="F5" s="1117"/>
      <c r="G5" s="1117"/>
    </row>
    <row r="6" spans="1:12">
      <c r="A6" s="157"/>
      <c r="B6" s="157"/>
      <c r="C6" s="157"/>
      <c r="D6" s="157"/>
      <c r="E6" s="157"/>
      <c r="F6" s="157"/>
      <c r="G6" s="157"/>
    </row>
    <row r="7" spans="1:12">
      <c r="A7" s="110"/>
      <c r="B7" s="110"/>
      <c r="C7" s="110"/>
      <c r="D7" s="110"/>
      <c r="E7" s="110"/>
      <c r="F7" s="110"/>
      <c r="G7" s="110"/>
    </row>
    <row r="8" spans="1:12" s="113" customFormat="1" ht="33.75">
      <c r="A8" s="69" t="s">
        <v>1</v>
      </c>
      <c r="B8" s="69" t="s">
        <v>123</v>
      </c>
      <c r="C8" s="69" t="s">
        <v>536</v>
      </c>
      <c r="D8" s="111" t="s">
        <v>835</v>
      </c>
      <c r="E8" s="111" t="s">
        <v>836</v>
      </c>
      <c r="F8" s="69" t="s">
        <v>505</v>
      </c>
      <c r="G8" s="69" t="s">
        <v>504</v>
      </c>
      <c r="H8" s="112"/>
    </row>
    <row r="9" spans="1:12" s="113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112"/>
    </row>
    <row r="10" spans="1:12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  <c r="I10" s="93"/>
      <c r="J10" s="93"/>
      <c r="K10" s="93"/>
      <c r="L10" s="93"/>
    </row>
    <row r="11" spans="1:12" s="113" customFormat="1">
      <c r="A11" s="70"/>
      <c r="B11" s="70"/>
      <c r="C11" s="93"/>
      <c r="D11" s="198"/>
      <c r="E11" s="198"/>
      <c r="F11" s="93"/>
      <c r="G11" s="93"/>
      <c r="H11" s="112"/>
    </row>
    <row r="12" spans="1:12" s="113" customFormat="1">
      <c r="A12" s="116">
        <v>1</v>
      </c>
      <c r="B12" s="117" t="s">
        <v>125</v>
      </c>
      <c r="C12" s="529">
        <f>'Schedule 50E'!E12</f>
        <v>59</v>
      </c>
      <c r="D12" s="530">
        <f>'Schedule 50E'!J12</f>
        <v>481.44000000000005</v>
      </c>
      <c r="E12" s="530">
        <f>'Schedule 50E'!K12</f>
        <v>523.91999999999996</v>
      </c>
      <c r="F12" s="118">
        <f t="shared" ref="F12:F25" si="0">+E12-D12</f>
        <v>42.479999999999905</v>
      </c>
      <c r="G12" s="119">
        <f t="shared" ref="G12:G25" si="1">+F12/D12</f>
        <v>8.8235294117646856E-2</v>
      </c>
      <c r="H12" s="120"/>
    </row>
    <row r="13" spans="1:12">
      <c r="A13" s="121">
        <f>+A12+1</f>
        <v>2</v>
      </c>
      <c r="B13" s="122" t="s">
        <v>126</v>
      </c>
      <c r="C13" s="529">
        <f>'Schedule 50E'!E17</f>
        <v>42</v>
      </c>
      <c r="D13" s="531">
        <f>'Schedule 50E'!J17</f>
        <v>5364.84</v>
      </c>
      <c r="E13" s="531">
        <f>'Schedule 50E'!K17</f>
        <v>5568</v>
      </c>
      <c r="F13" s="118">
        <f t="shared" si="0"/>
        <v>203.15999999999985</v>
      </c>
      <c r="G13" s="119">
        <f t="shared" si="1"/>
        <v>3.7868790122352176E-2</v>
      </c>
      <c r="H13" s="120"/>
    </row>
    <row r="14" spans="1:12">
      <c r="A14" s="121">
        <f t="shared" ref="A14:A27" si="2">+A13+1</f>
        <v>3</v>
      </c>
      <c r="B14" s="122" t="s">
        <v>127</v>
      </c>
      <c r="C14" s="529">
        <f>'Schedule 50E'!E23</f>
        <v>1</v>
      </c>
      <c r="D14" s="531">
        <f>'Schedule 50E'!J23</f>
        <v>64.800000000000011</v>
      </c>
      <c r="E14" s="531">
        <f>'Schedule 50E'!K23</f>
        <v>71.039999999999992</v>
      </c>
      <c r="F14" s="118">
        <f t="shared" si="0"/>
        <v>6.2399999999999807</v>
      </c>
      <c r="G14" s="119">
        <f t="shared" si="1"/>
        <v>9.6296296296295977E-2</v>
      </c>
      <c r="H14" s="120"/>
    </row>
    <row r="15" spans="1:12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51E'!J20</f>
        <v>131305.28999999995</v>
      </c>
      <c r="E15" s="531">
        <f>'Schedule 51E'!K20</f>
        <v>143721.79999999999</v>
      </c>
      <c r="F15" s="118">
        <f t="shared" si="0"/>
        <v>12416.510000000038</v>
      </c>
      <c r="G15" s="119">
        <f t="shared" si="1"/>
        <v>9.4562145972946279E-2</v>
      </c>
      <c r="H15" s="120"/>
    </row>
    <row r="16" spans="1:12">
      <c r="A16" s="121">
        <f t="shared" si="2"/>
        <v>5</v>
      </c>
      <c r="B16" s="122" t="s">
        <v>472</v>
      </c>
      <c r="C16" s="529"/>
      <c r="D16" s="531">
        <f>'Sch. 51E&amp;52E Facilities Charge'!H13</f>
        <v>183859.96932</v>
      </c>
      <c r="E16" s="531">
        <f>'Sch. 51E&amp;52E Facilities Charge'!I13</f>
        <v>337904.80848000001</v>
      </c>
      <c r="F16" s="118">
        <f t="shared" si="0"/>
        <v>154044.83916</v>
      </c>
      <c r="G16" s="119">
        <f t="shared" si="1"/>
        <v>0.83783783783783783</v>
      </c>
      <c r="H16" s="120"/>
    </row>
    <row r="17" spans="1:8">
      <c r="A17" s="121">
        <f t="shared" si="2"/>
        <v>6</v>
      </c>
      <c r="B17" s="123" t="s">
        <v>471</v>
      </c>
      <c r="C17" s="529"/>
      <c r="D17" s="531">
        <f>'Sch. 51E&amp;52E Facilities Charge'!H17</f>
        <v>1537815.9524300001</v>
      </c>
      <c r="E17" s="531">
        <f>'Sch. 51E&amp;52E Facilities Charge'!I17</f>
        <v>875075.1863200001</v>
      </c>
      <c r="F17" s="118">
        <f t="shared" si="0"/>
        <v>-662740.76610999997</v>
      </c>
      <c r="G17" s="119">
        <f t="shared" si="1"/>
        <v>-0.43096234309623427</v>
      </c>
      <c r="H17" s="120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52E'!J30</f>
        <v>1020552.8799999999</v>
      </c>
      <c r="E18" s="531">
        <f>'Schedule 52E'!K30</f>
        <v>1117178.8499999999</v>
      </c>
      <c r="F18" s="118">
        <f t="shared" si="0"/>
        <v>96625.969999999972</v>
      </c>
      <c r="G18" s="119">
        <f t="shared" si="1"/>
        <v>9.4680022851927073E-2</v>
      </c>
      <c r="H18" s="120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53E'!J70</f>
        <v>11000314.830000002</v>
      </c>
      <c r="E19" s="531">
        <f>'Schedule 53E'!K70</f>
        <v>12652632.200000001</v>
      </c>
      <c r="F19" s="118">
        <f t="shared" si="0"/>
        <v>1652317.3699999992</v>
      </c>
      <c r="G19" s="119">
        <f t="shared" si="1"/>
        <v>0.15020637095711187</v>
      </c>
      <c r="H19" s="120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54E'!J33</f>
        <v>576318.02</v>
      </c>
      <c r="E20" s="531">
        <f>'Schedule 54E'!K33</f>
        <v>631047.52</v>
      </c>
      <c r="F20" s="118">
        <f t="shared" si="0"/>
        <v>54729.5</v>
      </c>
      <c r="G20" s="119">
        <f t="shared" si="1"/>
        <v>9.4964061682471762E-2</v>
      </c>
      <c r="H20" s="120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56E'!J32</f>
        <v>1033899.48</v>
      </c>
      <c r="E21" s="531">
        <f>'Schedules 55E &amp; 56E'!K32</f>
        <v>1165845.6740411157</v>
      </c>
      <c r="F21" s="118">
        <f t="shared" si="0"/>
        <v>131946.1940411157</v>
      </c>
      <c r="G21" s="119">
        <f t="shared" si="1"/>
        <v>0.12761994429198834</v>
      </c>
      <c r="H21" s="120"/>
    </row>
    <row r="22" spans="1:8">
      <c r="A22" s="121">
        <f t="shared" si="2"/>
        <v>11</v>
      </c>
      <c r="B22" s="123" t="s">
        <v>133</v>
      </c>
      <c r="C22" s="529"/>
      <c r="D22" s="531">
        <f>'Schedule 57E'!I13</f>
        <v>513953.11505999998</v>
      </c>
      <c r="E22" s="531">
        <f>'Schedule 57E'!J13</f>
        <v>619308.92296</v>
      </c>
      <c r="F22" s="118">
        <f t="shared" si="0"/>
        <v>105355.80790000001</v>
      </c>
      <c r="G22" s="119">
        <f t="shared" si="1"/>
        <v>0.20499108734402854</v>
      </c>
      <c r="H22" s="120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59E'!K53</f>
        <v>404970.5</v>
      </c>
      <c r="E23" s="531">
        <f>'Schedules 58E &amp; 59E'!L53</f>
        <v>430899.19</v>
      </c>
      <c r="F23" s="118">
        <f t="shared" si="0"/>
        <v>25928.690000000002</v>
      </c>
      <c r="G23" s="119">
        <f t="shared" si="1"/>
        <v>6.4026120421117105E-2</v>
      </c>
      <c r="H23" s="120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Pole'!H17</f>
        <v>45951.569999999992</v>
      </c>
      <c r="E24" s="531">
        <f>'Schedules 55E &amp; 58E Pole'!I17</f>
        <v>51763.319999999992</v>
      </c>
      <c r="F24" s="118">
        <f t="shared" si="0"/>
        <v>5811.75</v>
      </c>
      <c r="G24" s="119">
        <f t="shared" si="1"/>
        <v>0.12647554806070829</v>
      </c>
      <c r="H24" s="120"/>
    </row>
    <row r="25" spans="1:8">
      <c r="A25" s="121">
        <f t="shared" si="2"/>
        <v>14</v>
      </c>
      <c r="B25" s="110" t="s">
        <v>136</v>
      </c>
      <c r="C25" s="401">
        <f>'Schedules 55E &amp; 58E Pole'!C16</f>
        <v>496.08333333333331</v>
      </c>
      <c r="D25" s="531">
        <f>'Schedules 55E &amp; 58E Pole'!H16</f>
        <v>58041.75</v>
      </c>
      <c r="E25" s="531">
        <f>'Schedules 55E &amp; 58E Pole'!I16</f>
        <v>69531.039999999994</v>
      </c>
      <c r="F25" s="118">
        <f t="shared" si="0"/>
        <v>11489.289999999994</v>
      </c>
      <c r="G25" s="119">
        <f t="shared" si="1"/>
        <v>0.19794871794871785</v>
      </c>
      <c r="H25" s="120"/>
    </row>
    <row r="26" spans="1:8">
      <c r="A26" s="121">
        <f t="shared" si="2"/>
        <v>15</v>
      </c>
      <c r="B26" s="122"/>
      <c r="C26" s="124"/>
      <c r="D26" s="118"/>
      <c r="E26" s="118"/>
      <c r="F26" s="118"/>
      <c r="G26" s="119"/>
    </row>
    <row r="27" spans="1:8" ht="12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>SUM(E12:E26)</f>
        <v>18101071.471801113</v>
      </c>
      <c r="F27" s="128">
        <f>SUM(F12:F26)</f>
        <v>1588177.0349911149</v>
      </c>
      <c r="G27" s="129">
        <f>+F27/D27</f>
        <v>9.6177992360370376E-2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selection activeCell="H6" sqref="H1:H1048576"/>
    </sheetView>
  </sheetViews>
  <sheetFormatPr defaultColWidth="9.140625" defaultRowHeight="11.25"/>
  <cols>
    <col min="1" max="1" width="6.140625" style="130" bestFit="1" customWidth="1"/>
    <col min="2" max="2" width="7.85546875" style="146" customWidth="1"/>
    <col min="3" max="3" width="8.7109375" style="130" bestFit="1" customWidth="1"/>
    <col min="4" max="4" width="16.28515625" style="130" customWidth="1"/>
    <col min="5" max="5" width="9.85546875" style="130" bestFit="1" customWidth="1"/>
    <col min="6" max="8" width="10.7109375" style="130" customWidth="1"/>
    <col min="9" max="9" width="7.85546875" style="130" customWidth="1"/>
    <col min="10" max="10" width="11.42578125" style="130" bestFit="1" customWidth="1"/>
    <col min="11" max="11" width="9.85546875" style="130" bestFit="1" customWidth="1"/>
    <col min="12" max="15" width="10.7109375" style="130" customWidth="1"/>
    <col min="16" max="16384" width="9.140625" style="130"/>
  </cols>
  <sheetData>
    <row r="1" spans="1:15">
      <c r="A1" s="1120" t="str">
        <f>'JAP-5 Summary (Base Revenue)'!A1:G1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>
      <c r="A2" s="1120" t="s">
        <v>612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>
      <c r="A3" s="1121" t="str">
        <f>'JAP-5 Summary (Base Revenue)'!A4:G4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>
      <c r="A4" s="1121" t="str">
        <f>'JAP-5 Summary (Base Revenue)'!A5:G5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>
      <c r="A5" s="1120" t="s">
        <v>613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5" s="447" customFormat="1" ht="67.5">
      <c r="A7" s="107" t="s">
        <v>1</v>
      </c>
      <c r="B7" s="107" t="s">
        <v>123</v>
      </c>
      <c r="C7" s="443" t="s">
        <v>137</v>
      </c>
      <c r="D7" s="107" t="s">
        <v>138</v>
      </c>
      <c r="E7" s="107" t="s">
        <v>587</v>
      </c>
      <c r="F7" s="444" t="str">
        <f>'WP2 Current Lighting Rates'!E8</f>
        <v>Base Rates
Effective
5-1-2018</v>
      </c>
      <c r="G7" s="445" t="str">
        <f>'WP2 Current Lighting Rates'!R8</f>
        <v>Base Rate + Sch 141/141X + Sch 142</v>
      </c>
      <c r="H7" s="443" t="s">
        <v>143</v>
      </c>
      <c r="I7" s="443" t="s">
        <v>499</v>
      </c>
      <c r="J7" s="446" t="s">
        <v>754</v>
      </c>
      <c r="K7" s="443" t="s">
        <v>529</v>
      </c>
      <c r="L7" s="107" t="s">
        <v>500</v>
      </c>
      <c r="M7" s="107" t="s">
        <v>501</v>
      </c>
      <c r="N7" s="107" t="s">
        <v>503</v>
      </c>
      <c r="O7" s="107" t="s">
        <v>502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s="115" customFormat="1">
      <c r="A11" s="121">
        <v>1</v>
      </c>
      <c r="B11" s="408" t="s">
        <v>577</v>
      </c>
      <c r="C11" s="133">
        <v>22</v>
      </c>
      <c r="D11" s="99" t="s">
        <v>188</v>
      </c>
      <c r="E11" s="401">
        <f>'WP1 Lighting Invetory'!H9</f>
        <v>59</v>
      </c>
      <c r="F11" s="263">
        <f>'WP2 Current Lighting Rates'!E11</f>
        <v>0.68</v>
      </c>
      <c r="G11" s="263">
        <f>'WP2 Current Lighting Rates'!R11</f>
        <v>0.68</v>
      </c>
      <c r="H11" s="1071">
        <f>ROUND('WP7 Condensed Sch. Level Costs'!Z8,2)</f>
        <v>0.74</v>
      </c>
      <c r="I11" s="844">
        <f>(+F11*$E11*12)</f>
        <v>481.44000000000005</v>
      </c>
      <c r="J11" s="844">
        <f>(+G11*$E11*12)</f>
        <v>481.44000000000005</v>
      </c>
      <c r="K11" s="844">
        <f>(H11)*E11*12</f>
        <v>523.91999999999996</v>
      </c>
      <c r="L11" s="844">
        <f>+K11-I11</f>
        <v>42.479999999999905</v>
      </c>
      <c r="M11" s="844">
        <f>+K11-J11</f>
        <v>42.479999999999905</v>
      </c>
      <c r="N11" s="119">
        <f>IF(+L11=0,"na",L11/I11)</f>
        <v>8.8235294117646856E-2</v>
      </c>
      <c r="O11" s="119">
        <f>IF(+M11=0,"na",M11/J11)</f>
        <v>8.8235294117646856E-2</v>
      </c>
    </row>
    <row r="12" spans="1:15" s="115" customFormat="1">
      <c r="A12" s="121">
        <f>+A11+1</f>
        <v>2</v>
      </c>
      <c r="B12" s="121" t="str">
        <f>B11</f>
        <v>003E</v>
      </c>
      <c r="C12" s="135"/>
      <c r="D12" s="135" t="str">
        <f>D11</f>
        <v>Compact Flourescent</v>
      </c>
      <c r="E12" s="135">
        <f>SUM(E10:E11)</f>
        <v>59</v>
      </c>
      <c r="F12" s="136"/>
      <c r="G12" s="136"/>
      <c r="H12" s="136"/>
      <c r="I12" s="897">
        <f>SUM(I10:I11)</f>
        <v>481.44000000000005</v>
      </c>
      <c r="J12" s="897">
        <f>SUM(J10:J11)</f>
        <v>481.44000000000005</v>
      </c>
      <c r="K12" s="897">
        <f>SUM(K10:K11)</f>
        <v>523.91999999999996</v>
      </c>
      <c r="L12" s="897">
        <f>SUM(L10:L11)</f>
        <v>42.479999999999905</v>
      </c>
      <c r="M12" s="897">
        <f>SUM(M10:M11)</f>
        <v>42.479999999999905</v>
      </c>
      <c r="N12" s="137">
        <f>+L12/I12</f>
        <v>8.8235294117646856E-2</v>
      </c>
      <c r="O12" s="137">
        <f>+M12/J12</f>
        <v>8.8235294117646856E-2</v>
      </c>
    </row>
    <row r="13" spans="1:15" s="115" customFormat="1">
      <c r="A13" s="121">
        <f>+A12+1</f>
        <v>3</v>
      </c>
      <c r="B13" s="70"/>
      <c r="C13" s="93"/>
      <c r="D13" s="93"/>
      <c r="E13" s="95"/>
      <c r="F13" s="138"/>
      <c r="G13" s="134"/>
      <c r="H13" s="134"/>
      <c r="I13" s="843"/>
      <c r="J13" s="843"/>
      <c r="K13" s="843"/>
      <c r="L13" s="843"/>
      <c r="M13" s="843"/>
      <c r="N13" s="139"/>
      <c r="O13" s="140"/>
    </row>
    <row r="14" spans="1:15">
      <c r="A14" s="121">
        <f>+A13+1</f>
        <v>4</v>
      </c>
      <c r="B14" s="121" t="s">
        <v>126</v>
      </c>
      <c r="C14" s="141">
        <v>100</v>
      </c>
      <c r="D14" s="141" t="s">
        <v>145</v>
      </c>
      <c r="E14" s="402">
        <f>'WP1 Lighting Invetory'!H11</f>
        <v>3</v>
      </c>
      <c r="F14" s="263">
        <f>'WP2 Current Lighting Rates'!E13</f>
        <v>5.19</v>
      </c>
      <c r="G14" s="263">
        <f>'WP2 Current Lighting Rates'!R13</f>
        <v>5.19</v>
      </c>
      <c r="H14" s="263">
        <f>ROUND('WP7 Condensed Sch. Level Costs'!Z10,2)</f>
        <v>5.07</v>
      </c>
      <c r="I14" s="844">
        <f t="shared" ref="I14:J16" si="0">(+F14*$E14*12)</f>
        <v>186.84</v>
      </c>
      <c r="J14" s="844">
        <f t="shared" si="0"/>
        <v>186.84</v>
      </c>
      <c r="K14" s="844">
        <f>(H14)*E14*12</f>
        <v>182.52</v>
      </c>
      <c r="L14" s="844">
        <f>+K14-I14</f>
        <v>-4.3199999999999932</v>
      </c>
      <c r="M14" s="844">
        <f>+K14-J14</f>
        <v>-4.3199999999999932</v>
      </c>
      <c r="N14" s="119">
        <f t="shared" ref="N14:O16" si="1">IF(+L14=0,"na",L14/I14)</f>
        <v>-2.3121387283236958E-2</v>
      </c>
      <c r="O14" s="119">
        <f t="shared" si="1"/>
        <v>-2.3121387283236958E-2</v>
      </c>
    </row>
    <row r="15" spans="1:15">
      <c r="A15" s="121">
        <f>+A14+1</f>
        <v>5</v>
      </c>
      <c r="B15" s="121" t="str">
        <f>+B14</f>
        <v>50E-A</v>
      </c>
      <c r="C15" s="141">
        <v>175</v>
      </c>
      <c r="D15" s="141" t="str">
        <f>+D14</f>
        <v>Mercury Vapor</v>
      </c>
      <c r="E15" s="402">
        <f>'WP1 Lighting Invetory'!H12</f>
        <v>19</v>
      </c>
      <c r="F15" s="263">
        <f>'WP2 Current Lighting Rates'!E14</f>
        <v>7.5</v>
      </c>
      <c r="G15" s="263">
        <f>'WP2 Current Lighting Rates'!R14</f>
        <v>7.5</v>
      </c>
      <c r="H15" s="263">
        <f>ROUND('WP7 Condensed Sch. Level Costs'!Z11,2)</f>
        <v>7.61</v>
      </c>
      <c r="I15" s="844">
        <f t="shared" si="0"/>
        <v>1710</v>
      </c>
      <c r="J15" s="844">
        <f t="shared" si="0"/>
        <v>1710</v>
      </c>
      <c r="K15" s="844">
        <f>(H15)*E15*12</f>
        <v>1735.08</v>
      </c>
      <c r="L15" s="844">
        <f>+K15-I15</f>
        <v>25.079999999999927</v>
      </c>
      <c r="M15" s="844">
        <f>+K15-J15</f>
        <v>25.079999999999927</v>
      </c>
      <c r="N15" s="119">
        <f t="shared" si="1"/>
        <v>1.4666666666666625E-2</v>
      </c>
      <c r="O15" s="119">
        <f t="shared" si="1"/>
        <v>1.4666666666666625E-2</v>
      </c>
    </row>
    <row r="16" spans="1:15">
      <c r="A16" s="121">
        <f>+A15+1</f>
        <v>6</v>
      </c>
      <c r="B16" s="121" t="str">
        <f>+B15</f>
        <v>50E-A</v>
      </c>
      <c r="C16" s="141">
        <v>400</v>
      </c>
      <c r="D16" s="141" t="str">
        <f>+D15</f>
        <v>Mercury Vapor</v>
      </c>
      <c r="E16" s="402">
        <f>'WP1 Lighting Invetory'!H13</f>
        <v>20</v>
      </c>
      <c r="F16" s="263">
        <f>'WP2 Current Lighting Rates'!E15</f>
        <v>14.45</v>
      </c>
      <c r="G16" s="263">
        <f>'WP2 Current Lighting Rates'!R15</f>
        <v>14.45</v>
      </c>
      <c r="H16" s="263">
        <f>ROUND('WP7 Condensed Sch. Level Costs'!Z12,2)</f>
        <v>15.21</v>
      </c>
      <c r="I16" s="844">
        <f t="shared" si="0"/>
        <v>3468</v>
      </c>
      <c r="J16" s="844">
        <f t="shared" si="0"/>
        <v>3468</v>
      </c>
      <c r="K16" s="844">
        <f>(H16)*E16*12</f>
        <v>3650.4000000000005</v>
      </c>
      <c r="L16" s="844">
        <f>+K16-I16</f>
        <v>182.40000000000055</v>
      </c>
      <c r="M16" s="844">
        <f>+K16-J16</f>
        <v>182.40000000000055</v>
      </c>
      <c r="N16" s="119">
        <f t="shared" si="1"/>
        <v>5.2595155709342721E-2</v>
      </c>
      <c r="O16" s="119">
        <f t="shared" si="1"/>
        <v>5.2595155709342721E-2</v>
      </c>
    </row>
    <row r="17" spans="1:15">
      <c r="A17" s="121">
        <f>A16+1</f>
        <v>7</v>
      </c>
      <c r="B17" s="121" t="str">
        <f>B16</f>
        <v>50E-A</v>
      </c>
      <c r="C17" s="135"/>
      <c r="D17" s="135" t="str">
        <f>D16</f>
        <v>Mercury Vapor</v>
      </c>
      <c r="E17" s="135">
        <f>SUM(E14:E16)</f>
        <v>42</v>
      </c>
      <c r="F17" s="136"/>
      <c r="G17" s="136"/>
      <c r="H17" s="136"/>
      <c r="I17" s="897">
        <f>SUM(I14:I16)</f>
        <v>5364.84</v>
      </c>
      <c r="J17" s="897">
        <f>SUM(J14:J16)</f>
        <v>5364.84</v>
      </c>
      <c r="K17" s="897">
        <f>SUM(K14:K16)</f>
        <v>5568</v>
      </c>
      <c r="L17" s="897">
        <f>SUM(L14:L16)</f>
        <v>203.16000000000048</v>
      </c>
      <c r="M17" s="897">
        <f>SUM(M14:M16)</f>
        <v>203.16000000000048</v>
      </c>
      <c r="N17" s="137">
        <f>+L17/I17</f>
        <v>3.7868790122352294E-2</v>
      </c>
      <c r="O17" s="137">
        <f>+M17/J17</f>
        <v>3.7868790122352294E-2</v>
      </c>
    </row>
    <row r="18" spans="1:15">
      <c r="A18" s="121">
        <f t="shared" ref="A18:A25" si="2">A17+1</f>
        <v>8</v>
      </c>
      <c r="B18" s="121"/>
      <c r="C18" s="141"/>
      <c r="D18" s="141"/>
      <c r="E18" s="141"/>
      <c r="F18" s="134"/>
      <c r="G18" s="134"/>
      <c r="H18" s="134"/>
      <c r="I18" s="844"/>
      <c r="J18" s="844"/>
      <c r="K18" s="844"/>
      <c r="L18" s="844"/>
      <c r="M18" s="844"/>
      <c r="N18" s="142"/>
      <c r="O18" s="119"/>
    </row>
    <row r="19" spans="1:15">
      <c r="A19" s="121">
        <f t="shared" si="2"/>
        <v>9</v>
      </c>
      <c r="B19" s="121" t="s">
        <v>127</v>
      </c>
      <c r="C19" s="141">
        <v>100</v>
      </c>
      <c r="D19" s="141" t="str">
        <f>+D16</f>
        <v>Mercury Vapor</v>
      </c>
      <c r="E19" s="402">
        <f>'WP1 Lighting Invetory'!H15</f>
        <v>0</v>
      </c>
      <c r="F19" s="263">
        <f>'WP2 Current Lighting Rates'!E18</f>
        <v>3.09</v>
      </c>
      <c r="G19" s="263">
        <f>'WP2 Current Lighting Rates'!R18</f>
        <v>3.09</v>
      </c>
      <c r="H19" s="263">
        <f>ROUND('WP7 Condensed Sch. Level Costs'!Z14,2)</f>
        <v>3.38</v>
      </c>
      <c r="I19" s="844">
        <f t="shared" ref="I19:J22" si="3">(+F19*$E19*12)</f>
        <v>0</v>
      </c>
      <c r="J19" s="844">
        <f t="shared" si="3"/>
        <v>0</v>
      </c>
      <c r="K19" s="844">
        <f>(H19)*E19*12</f>
        <v>0</v>
      </c>
      <c r="L19" s="844">
        <f>+K19-I19</f>
        <v>0</v>
      </c>
      <c r="M19" s="844">
        <f>+K19-J19</f>
        <v>0</v>
      </c>
      <c r="N19" s="119" t="str">
        <f t="shared" ref="N19:O22" si="4">IF(+L19=0,"na",L19/I19)</f>
        <v>na</v>
      </c>
      <c r="O19" s="119" t="str">
        <f t="shared" si="4"/>
        <v>na</v>
      </c>
    </row>
    <row r="20" spans="1:15">
      <c r="A20" s="121">
        <f t="shared" si="2"/>
        <v>10</v>
      </c>
      <c r="B20" s="121" t="str">
        <f>+B19</f>
        <v>50E-B</v>
      </c>
      <c r="C20" s="141">
        <v>175</v>
      </c>
      <c r="D20" s="141" t="str">
        <f>+D19</f>
        <v>Mercury Vapor</v>
      </c>
      <c r="E20" s="402">
        <f>'WP1 Lighting Invetory'!H16</f>
        <v>1</v>
      </c>
      <c r="F20" s="263">
        <f>'WP2 Current Lighting Rates'!E19</f>
        <v>5.4</v>
      </c>
      <c r="G20" s="263">
        <f>'WP2 Current Lighting Rates'!R19</f>
        <v>5.4</v>
      </c>
      <c r="H20" s="263">
        <f>ROUND('WP7 Condensed Sch. Level Costs'!Z15,2)</f>
        <v>5.92</v>
      </c>
      <c r="I20" s="844">
        <f t="shared" si="3"/>
        <v>64.800000000000011</v>
      </c>
      <c r="J20" s="844">
        <f t="shared" si="3"/>
        <v>64.800000000000011</v>
      </c>
      <c r="K20" s="844">
        <f>(H20)*E20*12</f>
        <v>71.039999999999992</v>
      </c>
      <c r="L20" s="844">
        <f>+K20-I20</f>
        <v>6.2399999999999807</v>
      </c>
      <c r="M20" s="844">
        <f>+K20-J20</f>
        <v>6.2399999999999807</v>
      </c>
      <c r="N20" s="119">
        <f t="shared" si="4"/>
        <v>9.6296296296295977E-2</v>
      </c>
      <c r="O20" s="119">
        <f t="shared" si="4"/>
        <v>9.6296296296295977E-2</v>
      </c>
    </row>
    <row r="21" spans="1:15">
      <c r="A21" s="121">
        <f t="shared" si="2"/>
        <v>11</v>
      </c>
      <c r="B21" s="121" t="str">
        <f>+B20</f>
        <v>50E-B</v>
      </c>
      <c r="C21" s="141">
        <v>400</v>
      </c>
      <c r="D21" s="141" t="str">
        <f>+D20</f>
        <v>Mercury Vapor</v>
      </c>
      <c r="E21" s="402">
        <f>'WP1 Lighting Invetory'!H17</f>
        <v>0</v>
      </c>
      <c r="F21" s="263">
        <f>'WP2 Current Lighting Rates'!E20</f>
        <v>12.35</v>
      </c>
      <c r="G21" s="263">
        <f>'WP2 Current Lighting Rates'!R20</f>
        <v>12.35</v>
      </c>
      <c r="H21" s="263">
        <f>ROUND('WP7 Condensed Sch. Level Costs'!Z16,2)</f>
        <v>13.53</v>
      </c>
      <c r="I21" s="844">
        <f t="shared" si="3"/>
        <v>0</v>
      </c>
      <c r="J21" s="844">
        <f t="shared" si="3"/>
        <v>0</v>
      </c>
      <c r="K21" s="844">
        <f>(H21)*E21*12</f>
        <v>0</v>
      </c>
      <c r="L21" s="844">
        <f>+K21-I21</f>
        <v>0</v>
      </c>
      <c r="M21" s="844">
        <f>+K21-J21</f>
        <v>0</v>
      </c>
      <c r="N21" s="119" t="str">
        <f t="shared" si="4"/>
        <v>na</v>
      </c>
      <c r="O21" s="119" t="str">
        <f t="shared" si="4"/>
        <v>na</v>
      </c>
    </row>
    <row r="22" spans="1:15">
      <c r="A22" s="121">
        <f t="shared" si="2"/>
        <v>12</v>
      </c>
      <c r="B22" s="121" t="str">
        <f>+B21</f>
        <v>50E-B</v>
      </c>
      <c r="C22" s="141">
        <v>700</v>
      </c>
      <c r="D22" s="141" t="str">
        <f>+D21</f>
        <v>Mercury Vapor</v>
      </c>
      <c r="E22" s="402">
        <f>'WP1 Lighting Invetory'!H18</f>
        <v>0</v>
      </c>
      <c r="F22" s="263">
        <f>'WP2 Current Lighting Rates'!E21</f>
        <v>21.61</v>
      </c>
      <c r="G22" s="263">
        <f>'WP2 Current Lighting Rates'!R21</f>
        <v>21.61</v>
      </c>
      <c r="H22" s="263">
        <f>ROUND('WP7 Condensed Sch. Level Costs'!Z17,2)</f>
        <v>23.67</v>
      </c>
      <c r="I22" s="844">
        <f t="shared" si="3"/>
        <v>0</v>
      </c>
      <c r="J22" s="844">
        <f t="shared" si="3"/>
        <v>0</v>
      </c>
      <c r="K22" s="844">
        <f>(H22)*E22*12</f>
        <v>0</v>
      </c>
      <c r="L22" s="844">
        <f>+K22-I22</f>
        <v>0</v>
      </c>
      <c r="M22" s="844">
        <f>+K22-J22</f>
        <v>0</v>
      </c>
      <c r="N22" s="119" t="str">
        <f t="shared" si="4"/>
        <v>na</v>
      </c>
      <c r="O22" s="119" t="str">
        <f t="shared" si="4"/>
        <v>na</v>
      </c>
    </row>
    <row r="23" spans="1:15">
      <c r="A23" s="121">
        <f>A22+1</f>
        <v>13</v>
      </c>
      <c r="B23" s="121" t="str">
        <f>B22</f>
        <v>50E-B</v>
      </c>
      <c r="C23" s="135"/>
      <c r="D23" s="135" t="str">
        <f>D22</f>
        <v>Mercury Vapor</v>
      </c>
      <c r="E23" s="135">
        <f>SUM(E19:E22)</f>
        <v>1</v>
      </c>
      <c r="F23" s="136"/>
      <c r="G23" s="136"/>
      <c r="H23" s="136"/>
      <c r="I23" s="897">
        <f>SUM(I19:I22)</f>
        <v>64.800000000000011</v>
      </c>
      <c r="J23" s="897">
        <f>SUM(J19:J22)</f>
        <v>64.800000000000011</v>
      </c>
      <c r="K23" s="897">
        <f>SUM(K19:K22)</f>
        <v>71.039999999999992</v>
      </c>
      <c r="L23" s="897">
        <f>SUM(L19:L22)</f>
        <v>6.2399999999999807</v>
      </c>
      <c r="M23" s="897">
        <f>SUM(M19:M22)</f>
        <v>6.2399999999999807</v>
      </c>
      <c r="N23" s="137">
        <f>+L23/I23</f>
        <v>9.6296296296295977E-2</v>
      </c>
      <c r="O23" s="137">
        <f>+M23/J23</f>
        <v>9.6296296296295977E-2</v>
      </c>
    </row>
    <row r="24" spans="1:15">
      <c r="A24" s="121">
        <f t="shared" si="2"/>
        <v>14</v>
      </c>
      <c r="B24" s="121"/>
      <c r="C24" s="141"/>
      <c r="D24" s="141"/>
      <c r="E24" s="141"/>
      <c r="F24" s="134"/>
      <c r="G24" s="134"/>
      <c r="H24" s="134"/>
      <c r="I24" s="844"/>
      <c r="J24" s="844"/>
      <c r="K24" s="844"/>
      <c r="L24" s="844"/>
      <c r="M24" s="844"/>
      <c r="N24" s="142"/>
      <c r="O24" s="119"/>
    </row>
    <row r="25" spans="1:15" ht="12" thickBot="1">
      <c r="A25" s="121">
        <f t="shared" si="2"/>
        <v>15</v>
      </c>
      <c r="B25" s="121" t="s">
        <v>50</v>
      </c>
      <c r="C25" s="143"/>
      <c r="D25" s="143"/>
      <c r="E25" s="143">
        <f>SUM(E12,E23,E17)</f>
        <v>102</v>
      </c>
      <c r="F25" s="144"/>
      <c r="G25" s="144"/>
      <c r="H25" s="144"/>
      <c r="I25" s="845">
        <f>SUM(I12,I23,I17)</f>
        <v>5911.08</v>
      </c>
      <c r="J25" s="845">
        <f>SUM(J12,J23,J17)</f>
        <v>5911.08</v>
      </c>
      <c r="K25" s="845">
        <f>SUM(K12,K23,K17)</f>
        <v>6162.96</v>
      </c>
      <c r="L25" s="845">
        <f>SUM(L12,L23,L17)</f>
        <v>251.88000000000036</v>
      </c>
      <c r="M25" s="845">
        <f>SUM(M12,M23,M17)</f>
        <v>251.88000000000036</v>
      </c>
      <c r="N25" s="129">
        <f>+L25/I25</f>
        <v>4.2611502466554395E-2</v>
      </c>
      <c r="O25" s="129">
        <f>+M25/J25</f>
        <v>4.2611502466554395E-2</v>
      </c>
    </row>
    <row r="26" spans="1:15" s="156" customFormat="1" ht="12" thickTop="1">
      <c r="A26" s="150"/>
      <c r="B26" s="150"/>
      <c r="C26" s="152"/>
      <c r="D26" s="152"/>
      <c r="E26" s="152"/>
      <c r="F26" s="152"/>
      <c r="G26" s="153"/>
      <c r="H26" s="153"/>
      <c r="I26" s="153"/>
      <c r="J26" s="151"/>
      <c r="K26" s="154"/>
      <c r="L26" s="154"/>
      <c r="M26" s="151"/>
      <c r="N26" s="151"/>
      <c r="O26" s="155"/>
    </row>
    <row r="27" spans="1:15">
      <c r="A27" s="146"/>
      <c r="J27" s="147"/>
    </row>
    <row r="28" spans="1:15">
      <c r="K28" s="625"/>
    </row>
    <row r="29" spans="1:15">
      <c r="F29" s="148"/>
    </row>
    <row r="32" spans="1:15">
      <c r="G32" s="149"/>
    </row>
    <row r="33" spans="7:10">
      <c r="G33" s="149"/>
      <c r="J33" s="149"/>
    </row>
    <row r="34" spans="7:10">
      <c r="G34" s="149"/>
      <c r="J34" s="149"/>
    </row>
    <row r="36" spans="7:10">
      <c r="G36" s="149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7"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22"/>
  <sheetViews>
    <sheetView zoomScaleNormal="100" zoomScalePageLayoutView="85" workbookViewId="0">
      <selection activeCell="A21" sqref="A21:XFD21"/>
    </sheetView>
  </sheetViews>
  <sheetFormatPr defaultColWidth="9.140625" defaultRowHeight="11.25"/>
  <cols>
    <col min="1" max="1" width="8.42578125" style="130" bestFit="1" customWidth="1"/>
    <col min="2" max="2" width="6.7109375" style="146" bestFit="1" customWidth="1"/>
    <col min="3" max="3" width="13" style="130" bestFit="1" customWidth="1"/>
    <col min="4" max="4" width="14.7109375" style="130" bestFit="1" customWidth="1"/>
    <col min="5" max="5" width="9.28515625" style="130" bestFit="1" customWidth="1"/>
    <col min="6" max="6" width="8.28515625" style="130" customWidth="1"/>
    <col min="7" max="7" width="8" style="130" customWidth="1"/>
    <col min="8" max="8" width="8.85546875" style="130" customWidth="1"/>
    <col min="9" max="9" width="11.5703125" style="130" customWidth="1"/>
    <col min="10" max="10" width="13.42578125" style="130" bestFit="1" customWidth="1"/>
    <col min="11" max="11" width="12.28515625" style="130" bestFit="1" customWidth="1"/>
    <col min="12" max="13" width="12.28515625" style="130" customWidth="1"/>
    <col min="14" max="15" width="10.7109375" style="130" customWidth="1"/>
    <col min="16" max="16384" width="9.140625" style="130"/>
  </cols>
  <sheetData>
    <row r="1" spans="1:23">
      <c r="A1" s="1120" t="str">
        <f>'Schedule 50E'!A1:O1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23">
      <c r="A2" s="1120" t="str">
        <f>'Schedule 50E'!A2:O2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23">
      <c r="A3" s="1121" t="str">
        <f>'Schedule 50E'!A3:O3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23">
      <c r="A4" s="1121" t="str">
        <f>'Schedule 50E'!A4:O4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23">
      <c r="A5" s="1120" t="s">
        <v>614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23" s="115" customForma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23" s="115" customFormat="1" ht="67.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P7" s="403"/>
    </row>
    <row r="8" spans="1:2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23" ht="12.75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W9" s="158"/>
    </row>
    <row r="10" spans="1:23">
      <c r="A10" s="121"/>
      <c r="B10" s="121"/>
      <c r="C10" s="266"/>
      <c r="D10" s="266"/>
      <c r="F10" s="93"/>
      <c r="R10" s="268"/>
    </row>
    <row r="11" spans="1:23">
      <c r="A11" s="121">
        <v>1</v>
      </c>
      <c r="B11" s="121" t="s">
        <v>147</v>
      </c>
      <c r="C11" s="265" t="s">
        <v>693</v>
      </c>
      <c r="D11" s="266" t="s">
        <v>189</v>
      </c>
      <c r="E11" s="404">
        <f>'WP1 Lighting Invetory'!H20</f>
        <v>2068.0833333333335</v>
      </c>
      <c r="F11" s="263">
        <f>'WP2 Current Lighting Rates'!E26</f>
        <v>1.39</v>
      </c>
      <c r="G11" s="263">
        <f>'WP2 Current Lighting Rates'!R26</f>
        <v>1.39</v>
      </c>
      <c r="H11" s="263">
        <f>ROUND('WP7 Condensed Sch. Level Costs'!$Z19,2)</f>
        <v>1.52</v>
      </c>
      <c r="I11" s="844">
        <f t="shared" ref="I11:I19" si="0">(+F11*$E11*12)</f>
        <v>34495.629999999997</v>
      </c>
      <c r="J11" s="844">
        <f t="shared" ref="J11:J19" si="1">(+G11*$E11*12)</f>
        <v>34495.629999999997</v>
      </c>
      <c r="K11" s="844">
        <f t="shared" ref="K11:K19" si="2">(H11)*E11*12</f>
        <v>37721.840000000004</v>
      </c>
      <c r="L11" s="844">
        <f>+K11-I11</f>
        <v>3226.2100000000064</v>
      </c>
      <c r="M11" s="844">
        <f>+K11-J11</f>
        <v>3226.2100000000064</v>
      </c>
      <c r="N11" s="119">
        <f>IF(+L11=0,"na",L11/I11)</f>
        <v>9.3525179856115304E-2</v>
      </c>
      <c r="O11" s="119">
        <f>IF(+M11=0,"na",M11/J11)</f>
        <v>9.3525179856115304E-2</v>
      </c>
      <c r="R11" s="268"/>
    </row>
    <row r="12" spans="1:23">
      <c r="A12" s="121">
        <f t="shared" ref="A12:A20" si="3">A11+1</f>
        <v>2</v>
      </c>
      <c r="B12" s="121" t="s">
        <v>147</v>
      </c>
      <c r="C12" s="265" t="s">
        <v>702</v>
      </c>
      <c r="D12" s="266" t="s">
        <v>189</v>
      </c>
      <c r="E12" s="404">
        <f>'WP1 Lighting Invetory'!H21</f>
        <v>1137.25</v>
      </c>
      <c r="F12" s="263">
        <f>'WP2 Current Lighting Rates'!E27</f>
        <v>2.3199999999999998</v>
      </c>
      <c r="G12" s="263">
        <f>'WP2 Current Lighting Rates'!R27</f>
        <v>2.3199999999999998</v>
      </c>
      <c r="H12" s="263">
        <f>ROUND('WP7 Condensed Sch. Level Costs'!$Z20,2)</f>
        <v>2.54</v>
      </c>
      <c r="I12" s="844">
        <f t="shared" si="0"/>
        <v>31661.039999999994</v>
      </c>
      <c r="J12" s="844">
        <f t="shared" si="1"/>
        <v>31661.039999999994</v>
      </c>
      <c r="K12" s="844">
        <f t="shared" si="2"/>
        <v>34663.380000000005</v>
      </c>
      <c r="L12" s="844">
        <f t="shared" ref="L12:L19" si="4">+K12-I12</f>
        <v>3002.3400000000111</v>
      </c>
      <c r="M12" s="844">
        <f t="shared" ref="M12:M19" si="5">+K12-J12</f>
        <v>3002.3400000000111</v>
      </c>
      <c r="N12" s="119">
        <f t="shared" ref="N12:N19" si="6">IF(+L12=0,"na",L12/I12)</f>
        <v>9.4827586206896922E-2</v>
      </c>
      <c r="O12" s="119">
        <f t="shared" ref="O12:O19" si="7">IF(+M12=0,"na",M12/J12)</f>
        <v>9.4827586206896922E-2</v>
      </c>
      <c r="R12" s="268"/>
    </row>
    <row r="13" spans="1:23">
      <c r="A13" s="121">
        <f t="shared" si="3"/>
        <v>3</v>
      </c>
      <c r="B13" s="121" t="s">
        <v>147</v>
      </c>
      <c r="C13" s="265" t="s">
        <v>703</v>
      </c>
      <c r="D13" s="266" t="s">
        <v>189</v>
      </c>
      <c r="E13" s="404">
        <f>'WP1 Lighting Invetory'!H22</f>
        <v>638.58333333333337</v>
      </c>
      <c r="F13" s="263">
        <f>'WP2 Current Lighting Rates'!E28</f>
        <v>3.24</v>
      </c>
      <c r="G13" s="263">
        <f>'WP2 Current Lighting Rates'!R28</f>
        <v>3.24</v>
      </c>
      <c r="H13" s="263">
        <f>ROUND('WP7 Condensed Sch. Level Costs'!$Z21,2)</f>
        <v>3.55</v>
      </c>
      <c r="I13" s="844">
        <f t="shared" si="0"/>
        <v>24828.120000000003</v>
      </c>
      <c r="J13" s="844">
        <f t="shared" si="1"/>
        <v>24828.120000000003</v>
      </c>
      <c r="K13" s="844">
        <f t="shared" si="2"/>
        <v>27203.65</v>
      </c>
      <c r="L13" s="844">
        <f t="shared" si="4"/>
        <v>2375.5299999999988</v>
      </c>
      <c r="M13" s="844">
        <f t="shared" si="5"/>
        <v>2375.5299999999988</v>
      </c>
      <c r="N13" s="119">
        <f t="shared" si="6"/>
        <v>9.5679012345678952E-2</v>
      </c>
      <c r="O13" s="119">
        <f t="shared" si="7"/>
        <v>9.5679012345678952E-2</v>
      </c>
      <c r="R13" s="268"/>
    </row>
    <row r="14" spans="1:23">
      <c r="A14" s="121">
        <f t="shared" si="3"/>
        <v>4</v>
      </c>
      <c r="B14" s="121" t="s">
        <v>147</v>
      </c>
      <c r="C14" s="265" t="s">
        <v>704</v>
      </c>
      <c r="D14" s="266" t="s">
        <v>189</v>
      </c>
      <c r="E14" s="404">
        <f>'WP1 Lighting Invetory'!H23</f>
        <v>291.83333333333331</v>
      </c>
      <c r="F14" s="263">
        <f>'WP2 Current Lighting Rates'!E29</f>
        <v>4.17</v>
      </c>
      <c r="G14" s="263">
        <f>'WP2 Current Lighting Rates'!R29</f>
        <v>4.17</v>
      </c>
      <c r="H14" s="263">
        <f>ROUND('WP7 Condensed Sch. Level Costs'!$Z22,2)</f>
        <v>4.5599999999999996</v>
      </c>
      <c r="I14" s="844">
        <f t="shared" si="0"/>
        <v>14603.34</v>
      </c>
      <c r="J14" s="844">
        <f t="shared" si="1"/>
        <v>14603.34</v>
      </c>
      <c r="K14" s="844">
        <f t="shared" si="2"/>
        <v>15969.119999999997</v>
      </c>
      <c r="L14" s="844">
        <f t="shared" si="4"/>
        <v>1365.779999999997</v>
      </c>
      <c r="M14" s="844">
        <f t="shared" si="5"/>
        <v>1365.779999999997</v>
      </c>
      <c r="N14" s="119">
        <f t="shared" si="6"/>
        <v>9.3525179856114901E-2</v>
      </c>
      <c r="O14" s="119">
        <f t="shared" si="7"/>
        <v>9.3525179856114901E-2</v>
      </c>
      <c r="R14" s="268"/>
    </row>
    <row r="15" spans="1:23">
      <c r="A15" s="121">
        <f t="shared" si="3"/>
        <v>5</v>
      </c>
      <c r="B15" s="121" t="s">
        <v>147</v>
      </c>
      <c r="C15" s="265" t="s">
        <v>705</v>
      </c>
      <c r="D15" s="266" t="s">
        <v>189</v>
      </c>
      <c r="E15" s="404">
        <f>'WP1 Lighting Invetory'!H24</f>
        <v>50.5</v>
      </c>
      <c r="F15" s="263">
        <f>'WP2 Current Lighting Rates'!E30</f>
        <v>5.09</v>
      </c>
      <c r="G15" s="263">
        <f>'WP2 Current Lighting Rates'!R30</f>
        <v>5.09</v>
      </c>
      <c r="H15" s="263">
        <f>ROUND('WP7 Condensed Sch. Level Costs'!$Z23,2)</f>
        <v>5.58</v>
      </c>
      <c r="I15" s="844">
        <f t="shared" si="0"/>
        <v>3084.54</v>
      </c>
      <c r="J15" s="844">
        <f t="shared" si="1"/>
        <v>3084.54</v>
      </c>
      <c r="K15" s="844">
        <f t="shared" si="2"/>
        <v>3381.4800000000005</v>
      </c>
      <c r="L15" s="844">
        <f t="shared" si="4"/>
        <v>296.94000000000051</v>
      </c>
      <c r="M15" s="844">
        <f t="shared" si="5"/>
        <v>296.94000000000051</v>
      </c>
      <c r="N15" s="119">
        <f t="shared" si="6"/>
        <v>9.6267190569744768E-2</v>
      </c>
      <c r="O15" s="119">
        <f t="shared" si="7"/>
        <v>9.6267190569744768E-2</v>
      </c>
      <c r="R15" s="268"/>
    </row>
    <row r="16" spans="1:23">
      <c r="A16" s="121">
        <f t="shared" si="3"/>
        <v>6</v>
      </c>
      <c r="B16" s="121" t="s">
        <v>147</v>
      </c>
      <c r="C16" s="265" t="s">
        <v>706</v>
      </c>
      <c r="D16" s="266" t="s">
        <v>189</v>
      </c>
      <c r="E16" s="404">
        <f>'WP1 Lighting Invetory'!H25</f>
        <v>189.25</v>
      </c>
      <c r="F16" s="263">
        <f>'WP2 Current Lighting Rates'!E31</f>
        <v>6.02</v>
      </c>
      <c r="G16" s="263">
        <f>'WP2 Current Lighting Rates'!R31</f>
        <v>6.02</v>
      </c>
      <c r="H16" s="263">
        <f>ROUND('WP7 Condensed Sch. Level Costs'!$Z24,2)</f>
        <v>6.59</v>
      </c>
      <c r="I16" s="844">
        <f t="shared" si="0"/>
        <v>13671.419999999998</v>
      </c>
      <c r="J16" s="844">
        <f t="shared" si="1"/>
        <v>13671.419999999998</v>
      </c>
      <c r="K16" s="844">
        <f t="shared" si="2"/>
        <v>14965.89</v>
      </c>
      <c r="L16" s="844">
        <f t="shared" si="4"/>
        <v>1294.4700000000012</v>
      </c>
      <c r="M16" s="844">
        <f t="shared" si="5"/>
        <v>1294.4700000000012</v>
      </c>
      <c r="N16" s="119">
        <f t="shared" si="6"/>
        <v>9.4684385382059894E-2</v>
      </c>
      <c r="O16" s="119">
        <f t="shared" si="7"/>
        <v>9.4684385382059894E-2</v>
      </c>
      <c r="R16" s="268"/>
    </row>
    <row r="17" spans="1:18">
      <c r="A17" s="121">
        <f t="shared" si="3"/>
        <v>7</v>
      </c>
      <c r="B17" s="121" t="s">
        <v>147</v>
      </c>
      <c r="C17" s="265" t="s">
        <v>736</v>
      </c>
      <c r="D17" s="266" t="s">
        <v>189</v>
      </c>
      <c r="E17" s="404">
        <f>'WP1 Lighting Invetory'!H26</f>
        <v>0</v>
      </c>
      <c r="F17" s="263">
        <f>'WP2 Current Lighting Rates'!E32</f>
        <v>6.95</v>
      </c>
      <c r="G17" s="263">
        <f>'WP2 Current Lighting Rates'!R32</f>
        <v>6.95</v>
      </c>
      <c r="H17" s="263">
        <f>ROUND('WP7 Condensed Sch. Level Costs'!$Z25,2)</f>
        <v>7.61</v>
      </c>
      <c r="I17" s="844">
        <f t="shared" si="0"/>
        <v>0</v>
      </c>
      <c r="J17" s="844">
        <f t="shared" si="1"/>
        <v>0</v>
      </c>
      <c r="K17" s="844">
        <f t="shared" si="2"/>
        <v>0</v>
      </c>
      <c r="L17" s="844">
        <f t="shared" si="4"/>
        <v>0</v>
      </c>
      <c r="M17" s="844">
        <f t="shared" si="5"/>
        <v>0</v>
      </c>
      <c r="N17" s="119" t="str">
        <f t="shared" si="6"/>
        <v>na</v>
      </c>
      <c r="O17" s="119" t="str">
        <f t="shared" si="7"/>
        <v>na</v>
      </c>
      <c r="R17" s="268"/>
    </row>
    <row r="18" spans="1:18">
      <c r="A18" s="121">
        <f t="shared" si="3"/>
        <v>8</v>
      </c>
      <c r="B18" s="121" t="s">
        <v>147</v>
      </c>
      <c r="C18" s="265" t="s">
        <v>707</v>
      </c>
      <c r="D18" s="266" t="s">
        <v>189</v>
      </c>
      <c r="E18" s="404">
        <f>'WP1 Lighting Invetory'!H27</f>
        <v>10</v>
      </c>
      <c r="F18" s="263">
        <f>'WP2 Current Lighting Rates'!E33</f>
        <v>7.87</v>
      </c>
      <c r="G18" s="263">
        <f>'WP2 Current Lighting Rates'!R33</f>
        <v>7.87</v>
      </c>
      <c r="H18" s="263">
        <f>ROUND('WP7 Condensed Sch. Level Costs'!$Z26,2)</f>
        <v>8.6199999999999992</v>
      </c>
      <c r="I18" s="844">
        <f t="shared" si="0"/>
        <v>944.40000000000009</v>
      </c>
      <c r="J18" s="844">
        <f t="shared" si="1"/>
        <v>944.40000000000009</v>
      </c>
      <c r="K18" s="844">
        <f t="shared" si="2"/>
        <v>1034.3999999999999</v>
      </c>
      <c r="L18" s="844">
        <f t="shared" si="4"/>
        <v>89.999999999999773</v>
      </c>
      <c r="M18" s="844">
        <f t="shared" si="5"/>
        <v>89.999999999999773</v>
      </c>
      <c r="N18" s="119">
        <f t="shared" si="6"/>
        <v>9.5298602287166204E-2</v>
      </c>
      <c r="O18" s="119">
        <f t="shared" si="7"/>
        <v>9.5298602287166204E-2</v>
      </c>
      <c r="R18" s="268"/>
    </row>
    <row r="19" spans="1:18">
      <c r="A19" s="121">
        <f t="shared" si="3"/>
        <v>9</v>
      </c>
      <c r="B19" s="121" t="s">
        <v>147</v>
      </c>
      <c r="C19" s="265" t="s">
        <v>708</v>
      </c>
      <c r="D19" s="266" t="s">
        <v>189</v>
      </c>
      <c r="E19" s="404">
        <f>'WP1 Lighting Invetory'!H28</f>
        <v>75.916666666666671</v>
      </c>
      <c r="F19" s="263">
        <f>'WP2 Current Lighting Rates'!E34</f>
        <v>8.8000000000000007</v>
      </c>
      <c r="G19" s="263">
        <f>'WP2 Current Lighting Rates'!R34</f>
        <v>8.8000000000000007</v>
      </c>
      <c r="H19" s="263">
        <f>ROUND('WP7 Condensed Sch. Level Costs'!$Z27,2)</f>
        <v>9.64</v>
      </c>
      <c r="I19" s="844">
        <f t="shared" si="0"/>
        <v>8016.8000000000011</v>
      </c>
      <c r="J19" s="844">
        <f t="shared" si="1"/>
        <v>8016.8000000000011</v>
      </c>
      <c r="K19" s="844">
        <f t="shared" si="2"/>
        <v>8782.0400000000009</v>
      </c>
      <c r="L19" s="844">
        <f t="shared" si="4"/>
        <v>765.23999999999978</v>
      </c>
      <c r="M19" s="844">
        <f t="shared" si="5"/>
        <v>765.23999999999978</v>
      </c>
      <c r="N19" s="119">
        <f t="shared" si="6"/>
        <v>9.5454545454545417E-2</v>
      </c>
      <c r="O19" s="119">
        <f t="shared" si="7"/>
        <v>9.5454545454545417E-2</v>
      </c>
      <c r="R19" s="268"/>
    </row>
    <row r="20" spans="1:18" ht="12" thickBot="1">
      <c r="A20" s="121">
        <f t="shared" si="3"/>
        <v>10</v>
      </c>
      <c r="B20" s="146" t="s">
        <v>50</v>
      </c>
      <c r="C20" s="143"/>
      <c r="D20" s="270"/>
      <c r="E20" s="143">
        <f>SUM(E11:E19)</f>
        <v>4461.416666666667</v>
      </c>
      <c r="F20" s="144"/>
      <c r="G20" s="144"/>
      <c r="H20" s="144"/>
      <c r="I20" s="845">
        <f>SUM(I11:I19)</f>
        <v>131305.28999999995</v>
      </c>
      <c r="J20" s="845">
        <f>SUM(J11:J19)</f>
        <v>131305.28999999995</v>
      </c>
      <c r="K20" s="845">
        <f>SUM(K11:K19)</f>
        <v>143721.79999999999</v>
      </c>
      <c r="L20" s="845">
        <f>SUM(L11:L19)</f>
        <v>12416.510000000015</v>
      </c>
      <c r="M20" s="845">
        <f>SUM(M11:M19)</f>
        <v>12416.510000000015</v>
      </c>
      <c r="N20" s="129">
        <f>IF(+L20=0,"na",L20/I20)</f>
        <v>9.4562145972946099E-2</v>
      </c>
      <c r="O20" s="129">
        <f>IF(+M20=0,"na",M20/J20)</f>
        <v>9.4562145972946099E-2</v>
      </c>
    </row>
    <row r="21" spans="1:18" ht="12" thickTop="1">
      <c r="A21" s="121"/>
      <c r="B21" s="150"/>
      <c r="C21" s="152"/>
      <c r="D21" s="152"/>
      <c r="E21" s="152"/>
      <c r="F21" s="156"/>
      <c r="G21" s="153"/>
      <c r="H21" s="153"/>
      <c r="I21" s="153"/>
      <c r="J21" s="151"/>
      <c r="K21" s="154"/>
      <c r="L21" s="154"/>
      <c r="M21" s="156"/>
      <c r="N21" s="406"/>
      <c r="O21" s="406"/>
    </row>
    <row r="22" spans="1:18">
      <c r="N22" s="142"/>
      <c r="O22" s="142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31"/>
  <sheetViews>
    <sheetView zoomScaleNormal="100" workbookViewId="0">
      <selection activeCell="A31" sqref="A31:XFD31"/>
    </sheetView>
  </sheetViews>
  <sheetFormatPr defaultColWidth="9.140625" defaultRowHeight="11.25"/>
  <cols>
    <col min="1" max="1" width="6.42578125" style="130" customWidth="1"/>
    <col min="2" max="2" width="6.7109375" style="146" bestFit="1" customWidth="1"/>
    <col min="3" max="3" width="10" style="130" bestFit="1" customWidth="1"/>
    <col min="4" max="4" width="13.85546875" style="130" bestFit="1" customWidth="1"/>
    <col min="5" max="5" width="8.7109375" style="130" bestFit="1" customWidth="1"/>
    <col min="6" max="6" width="9.5703125" style="130" bestFit="1" customWidth="1"/>
    <col min="7" max="7" width="11.42578125" style="130" customWidth="1"/>
    <col min="8" max="8" width="10.7109375" style="130" customWidth="1"/>
    <col min="9" max="9" width="9.140625" style="130" customWidth="1"/>
    <col min="10" max="10" width="12.140625" style="130" customWidth="1"/>
    <col min="11" max="11" width="10.140625" style="130" customWidth="1"/>
    <col min="12" max="12" width="10.28515625" style="130" customWidth="1"/>
    <col min="13" max="13" width="11.42578125" style="130" customWidth="1"/>
    <col min="14" max="15" width="10.7109375" style="130" customWidth="1"/>
    <col min="16" max="16384" width="9.140625" style="130"/>
  </cols>
  <sheetData>
    <row r="1" spans="1:17">
      <c r="A1" s="1120" t="str">
        <f>'Schedule 51E'!A1:O1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7">
      <c r="A2" s="1120" t="str">
        <f>'Schedule 51E'!A2:O2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7">
      <c r="A3" s="1121" t="str">
        <f>'Schedule 51E'!A3:O3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7">
      <c r="A4" s="1121" t="str">
        <f>'Schedule 51E'!A4:O4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7">
      <c r="A5" s="1120" t="s">
        <v>615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17" s="115" customFormat="1">
      <c r="A6" s="130"/>
      <c r="B6" s="146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15" customFormat="1" ht="56.2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7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7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7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Q10" s="158"/>
    </row>
    <row r="11" spans="1:17">
      <c r="A11" s="121">
        <v>1</v>
      </c>
      <c r="B11" s="408" t="s">
        <v>148</v>
      </c>
      <c r="C11" s="141">
        <v>50</v>
      </c>
      <c r="D11" s="141" t="s">
        <v>140</v>
      </c>
      <c r="E11" s="409">
        <v>0</v>
      </c>
      <c r="F11" s="263">
        <f>'WP2 Current Lighting Rates'!E39</f>
        <v>1.54</v>
      </c>
      <c r="G11" s="263">
        <f>'WP2 Current Lighting Rates'!R39</f>
        <v>1.54</v>
      </c>
      <c r="H11" s="263">
        <f>ROUND('WP7 Condensed Sch. Level Costs'!Z29,2)</f>
        <v>1.69</v>
      </c>
      <c r="I11" s="844">
        <f t="shared" ref="I11:J18" si="0">(+F11*$E11*12)</f>
        <v>0</v>
      </c>
      <c r="J11" s="844">
        <f t="shared" si="0"/>
        <v>0</v>
      </c>
      <c r="K11" s="844">
        <f t="shared" ref="K11:K18" si="1">(H11)*E11*12</f>
        <v>0</v>
      </c>
      <c r="L11" s="844">
        <f>+K11-I11</f>
        <v>0</v>
      </c>
      <c r="M11" s="844">
        <f>+K11-J11</f>
        <v>0</v>
      </c>
      <c r="N11" s="119" t="str">
        <f>IF(+L11=0,"na",L11/I11)</f>
        <v>na</v>
      </c>
      <c r="O11" s="119" t="str">
        <f>IF(+M11=0,"na",M11/J11)</f>
        <v>na</v>
      </c>
      <c r="Q11" s="158"/>
    </row>
    <row r="12" spans="1:17">
      <c r="A12" s="121">
        <f t="shared" ref="A12:A30" si="2">A11+1</f>
        <v>2</v>
      </c>
      <c r="B12" s="121" t="str">
        <f t="shared" ref="B12:B18" si="3">+B11</f>
        <v xml:space="preserve">52E </v>
      </c>
      <c r="C12" s="141">
        <v>70</v>
      </c>
      <c r="D12" s="141" t="s">
        <v>140</v>
      </c>
      <c r="E12" s="402">
        <f>'WP1 Lighting Invetory'!H31</f>
        <v>710</v>
      </c>
      <c r="F12" s="263">
        <f>'WP2 Current Lighting Rates'!E40</f>
        <v>2.16</v>
      </c>
      <c r="G12" s="263">
        <f>'WP2 Current Lighting Rates'!R40</f>
        <v>2.16</v>
      </c>
      <c r="H12" s="263">
        <f>ROUND('WP7 Condensed Sch. Level Costs'!Z30,2)</f>
        <v>2.37</v>
      </c>
      <c r="I12" s="844">
        <f t="shared" si="0"/>
        <v>18403.2</v>
      </c>
      <c r="J12" s="844">
        <f t="shared" si="0"/>
        <v>18403.2</v>
      </c>
      <c r="K12" s="844">
        <f t="shared" si="1"/>
        <v>20192.400000000001</v>
      </c>
      <c r="L12" s="844">
        <f>+K12-I12</f>
        <v>1789.2000000000007</v>
      </c>
      <c r="M12" s="844">
        <f t="shared" ref="M12:M18" si="4">+K12-J12</f>
        <v>1789.2000000000007</v>
      </c>
      <c r="N12" s="119">
        <f>IF(+L12=0,"na",L12/I12)</f>
        <v>9.7222222222222252E-2</v>
      </c>
      <c r="O12" s="119">
        <f>IF(+M12=0,"na",M12/J12)</f>
        <v>9.7222222222222252E-2</v>
      </c>
      <c r="Q12" s="158"/>
    </row>
    <row r="13" spans="1:17">
      <c r="A13" s="121">
        <f t="shared" si="2"/>
        <v>3</v>
      </c>
      <c r="B13" s="121" t="str">
        <f t="shared" si="3"/>
        <v xml:space="preserve">52E </v>
      </c>
      <c r="C13" s="141">
        <v>100</v>
      </c>
      <c r="D13" s="141" t="s">
        <v>140</v>
      </c>
      <c r="E13" s="402">
        <f>'WP1 Lighting Invetory'!H32</f>
        <v>10308.666666666666</v>
      </c>
      <c r="F13" s="263">
        <f>'WP2 Current Lighting Rates'!E41</f>
        <v>3.09</v>
      </c>
      <c r="G13" s="263">
        <f>'WP2 Current Lighting Rates'!R41</f>
        <v>3.09</v>
      </c>
      <c r="H13" s="263">
        <f>ROUND('WP7 Condensed Sch. Level Costs'!Z31,2)</f>
        <v>3.38</v>
      </c>
      <c r="I13" s="844">
        <f t="shared" si="0"/>
        <v>382245.35999999993</v>
      </c>
      <c r="J13" s="844">
        <f t="shared" si="0"/>
        <v>382245.35999999993</v>
      </c>
      <c r="K13" s="844">
        <f t="shared" si="1"/>
        <v>418119.5199999999</v>
      </c>
      <c r="L13" s="844">
        <f t="shared" ref="L13:L18" si="5">+K13-I13</f>
        <v>35874.159999999974</v>
      </c>
      <c r="M13" s="844">
        <f t="shared" si="4"/>
        <v>35874.159999999974</v>
      </c>
      <c r="N13" s="119">
        <f t="shared" ref="N13:O18" si="6">IF(+L13=0,"na",L13/I13)</f>
        <v>9.3851132686084096E-2</v>
      </c>
      <c r="O13" s="119">
        <f t="shared" si="6"/>
        <v>9.3851132686084096E-2</v>
      </c>
      <c r="Q13" s="158"/>
    </row>
    <row r="14" spans="1:17">
      <c r="A14" s="121">
        <f t="shared" si="2"/>
        <v>4</v>
      </c>
      <c r="B14" s="121" t="str">
        <f t="shared" si="3"/>
        <v xml:space="preserve">52E </v>
      </c>
      <c r="C14" s="141">
        <v>150</v>
      </c>
      <c r="D14" s="141" t="s">
        <v>140</v>
      </c>
      <c r="E14" s="402">
        <f>'WP1 Lighting Invetory'!H33</f>
        <v>4589.833333333333</v>
      </c>
      <c r="F14" s="263">
        <f>'WP2 Current Lighting Rates'!E42</f>
        <v>4.63</v>
      </c>
      <c r="G14" s="263">
        <f>'WP2 Current Lighting Rates'!R42</f>
        <v>4.63</v>
      </c>
      <c r="H14" s="263">
        <f>ROUND('WP7 Condensed Sch. Level Costs'!Z32,2)</f>
        <v>5.07</v>
      </c>
      <c r="I14" s="844">
        <f t="shared" si="0"/>
        <v>255011.13999999996</v>
      </c>
      <c r="J14" s="844">
        <f t="shared" si="0"/>
        <v>255011.13999999996</v>
      </c>
      <c r="K14" s="844">
        <f t="shared" si="1"/>
        <v>279245.45999999996</v>
      </c>
      <c r="L14" s="844">
        <f t="shared" si="5"/>
        <v>24234.320000000007</v>
      </c>
      <c r="M14" s="844">
        <f t="shared" si="4"/>
        <v>24234.320000000007</v>
      </c>
      <c r="N14" s="119">
        <f t="shared" si="6"/>
        <v>9.5032397408207389E-2</v>
      </c>
      <c r="O14" s="119">
        <f>IF(+M14=0,"na",M14/J14)</f>
        <v>9.5032397408207389E-2</v>
      </c>
      <c r="Q14" s="158"/>
    </row>
    <row r="15" spans="1:17">
      <c r="A15" s="121">
        <f t="shared" si="2"/>
        <v>5</v>
      </c>
      <c r="B15" s="121" t="str">
        <f t="shared" si="3"/>
        <v xml:space="preserve">52E </v>
      </c>
      <c r="C15" s="141">
        <v>200</v>
      </c>
      <c r="D15" s="141" t="s">
        <v>140</v>
      </c>
      <c r="E15" s="402">
        <f>'WP1 Lighting Invetory'!H34</f>
        <v>994.5</v>
      </c>
      <c r="F15" s="263">
        <f>'WP2 Current Lighting Rates'!E43</f>
        <v>6.17</v>
      </c>
      <c r="G15" s="263">
        <f>'WP2 Current Lighting Rates'!R43</f>
        <v>6.17</v>
      </c>
      <c r="H15" s="263">
        <f>ROUND('WP7 Condensed Sch. Level Costs'!Z33,2)</f>
        <v>6.76</v>
      </c>
      <c r="I15" s="844">
        <f t="shared" si="0"/>
        <v>73632.78</v>
      </c>
      <c r="J15" s="844">
        <f t="shared" si="0"/>
        <v>73632.78</v>
      </c>
      <c r="K15" s="844">
        <f t="shared" si="1"/>
        <v>80673.84</v>
      </c>
      <c r="L15" s="844">
        <f t="shared" si="5"/>
        <v>7041.0599999999977</v>
      </c>
      <c r="M15" s="844">
        <f t="shared" si="4"/>
        <v>7041.0599999999977</v>
      </c>
      <c r="N15" s="119">
        <f t="shared" si="6"/>
        <v>9.5623987034035629E-2</v>
      </c>
      <c r="O15" s="119">
        <f t="shared" si="6"/>
        <v>9.5623987034035629E-2</v>
      </c>
      <c r="Q15" s="158"/>
    </row>
    <row r="16" spans="1:17">
      <c r="A16" s="121">
        <f t="shared" si="2"/>
        <v>6</v>
      </c>
      <c r="B16" s="121" t="str">
        <f t="shared" si="3"/>
        <v xml:space="preserve">52E </v>
      </c>
      <c r="C16" s="141">
        <v>250</v>
      </c>
      <c r="D16" s="141" t="s">
        <v>140</v>
      </c>
      <c r="E16" s="402">
        <f>'WP1 Lighting Invetory'!H35</f>
        <v>1464</v>
      </c>
      <c r="F16" s="263">
        <f>'WP2 Current Lighting Rates'!E44</f>
        <v>7.72</v>
      </c>
      <c r="G16" s="263">
        <f>'WP2 Current Lighting Rates'!R44</f>
        <v>7.72</v>
      </c>
      <c r="H16" s="263">
        <f>ROUND('WP7 Condensed Sch. Level Costs'!Z34,2)</f>
        <v>8.4499999999999993</v>
      </c>
      <c r="I16" s="844">
        <f t="shared" si="0"/>
        <v>135624.95999999999</v>
      </c>
      <c r="J16" s="844">
        <f t="shared" si="0"/>
        <v>135624.95999999999</v>
      </c>
      <c r="K16" s="844">
        <f t="shared" si="1"/>
        <v>148449.59999999998</v>
      </c>
      <c r="L16" s="844">
        <f t="shared" si="5"/>
        <v>12824.639999999985</v>
      </c>
      <c r="M16" s="844">
        <f t="shared" si="4"/>
        <v>12824.639999999985</v>
      </c>
      <c r="N16" s="119">
        <f t="shared" si="6"/>
        <v>9.4559585492227871E-2</v>
      </c>
      <c r="O16" s="119">
        <f t="shared" si="6"/>
        <v>9.4559585492227871E-2</v>
      </c>
      <c r="Q16" s="158"/>
    </row>
    <row r="17" spans="1:17">
      <c r="A17" s="121">
        <f t="shared" si="2"/>
        <v>7</v>
      </c>
      <c r="B17" s="121" t="str">
        <f t="shared" si="3"/>
        <v xml:space="preserve">52E </v>
      </c>
      <c r="C17" s="141">
        <v>310</v>
      </c>
      <c r="D17" s="141" t="s">
        <v>140</v>
      </c>
      <c r="E17" s="402">
        <f>'WP1 Lighting Invetory'!H36</f>
        <v>149</v>
      </c>
      <c r="F17" s="263">
        <f>'WP2 Current Lighting Rates'!E45</f>
        <v>9.57</v>
      </c>
      <c r="G17" s="263">
        <f>'WP2 Current Lighting Rates'!R45</f>
        <v>9.57</v>
      </c>
      <c r="H17" s="263">
        <f>ROUND('WP7 Condensed Sch. Level Costs'!Z35,2)</f>
        <v>10.48</v>
      </c>
      <c r="I17" s="844">
        <f t="shared" si="0"/>
        <v>17111.16</v>
      </c>
      <c r="J17" s="844">
        <f t="shared" si="0"/>
        <v>17111.16</v>
      </c>
      <c r="K17" s="844">
        <f t="shared" si="1"/>
        <v>18738.239999999998</v>
      </c>
      <c r="L17" s="844">
        <f t="shared" si="5"/>
        <v>1627.0799999999981</v>
      </c>
      <c r="M17" s="844">
        <f t="shared" si="4"/>
        <v>1627.0799999999981</v>
      </c>
      <c r="N17" s="119">
        <f t="shared" si="6"/>
        <v>9.5088819226750151E-2</v>
      </c>
      <c r="O17" s="119">
        <f t="shared" si="6"/>
        <v>9.5088819226750151E-2</v>
      </c>
      <c r="Q17" s="158"/>
    </row>
    <row r="18" spans="1:17">
      <c r="A18" s="121">
        <f t="shared" si="2"/>
        <v>8</v>
      </c>
      <c r="B18" s="121" t="str">
        <f t="shared" si="3"/>
        <v xml:space="preserve">52E </v>
      </c>
      <c r="C18" s="141">
        <v>400</v>
      </c>
      <c r="D18" s="141" t="s">
        <v>140</v>
      </c>
      <c r="E18" s="402">
        <f>'WP1 Lighting Invetory'!H37</f>
        <v>607.75</v>
      </c>
      <c r="F18" s="263">
        <f>'WP2 Current Lighting Rates'!E46</f>
        <v>12.35</v>
      </c>
      <c r="G18" s="263">
        <f>'WP2 Current Lighting Rates'!R46</f>
        <v>12.35</v>
      </c>
      <c r="H18" s="263">
        <f>ROUND('WP7 Condensed Sch. Level Costs'!Z36,2)</f>
        <v>13.53</v>
      </c>
      <c r="I18" s="844">
        <f t="shared" si="0"/>
        <v>90068.549999999988</v>
      </c>
      <c r="J18" s="844">
        <f t="shared" si="0"/>
        <v>90068.549999999988</v>
      </c>
      <c r="K18" s="844">
        <f t="shared" si="1"/>
        <v>98674.290000000008</v>
      </c>
      <c r="L18" s="844">
        <f t="shared" si="5"/>
        <v>8605.7400000000198</v>
      </c>
      <c r="M18" s="844">
        <f t="shared" si="4"/>
        <v>8605.7400000000198</v>
      </c>
      <c r="N18" s="119">
        <f t="shared" si="6"/>
        <v>9.554655870445368E-2</v>
      </c>
      <c r="O18" s="119">
        <f t="shared" si="6"/>
        <v>9.554655870445368E-2</v>
      </c>
      <c r="Q18" s="158"/>
    </row>
    <row r="19" spans="1:17">
      <c r="A19" s="121"/>
      <c r="B19" s="121"/>
      <c r="C19" s="141"/>
      <c r="D19" s="141" t="str">
        <f>D18</f>
        <v>Sodium Vapor</v>
      </c>
      <c r="E19" s="135">
        <f>SUM(E10:E18)</f>
        <v>18823.75</v>
      </c>
      <c r="F19" s="136"/>
      <c r="G19" s="136"/>
      <c r="H19" s="136"/>
      <c r="I19" s="897">
        <f>SUM(I11:I18)</f>
        <v>972097.14999999991</v>
      </c>
      <c r="J19" s="897">
        <f>SUM(J11:J18)</f>
        <v>972097.14999999991</v>
      </c>
      <c r="K19" s="897">
        <f>SUM(K11:K18)</f>
        <v>1064093.3499999999</v>
      </c>
      <c r="L19" s="897">
        <f>SUM(L11:L18)</f>
        <v>91996.199999999983</v>
      </c>
      <c r="M19" s="897">
        <f>SUM(M11:M18)</f>
        <v>91996.199999999983</v>
      </c>
      <c r="N19" s="269">
        <f>+L19/I19</f>
        <v>9.4636837480698288E-2</v>
      </c>
      <c r="O19" s="269">
        <f>+M19/J19</f>
        <v>9.4636837480698288E-2</v>
      </c>
      <c r="Q19" s="158"/>
    </row>
    <row r="20" spans="1:17">
      <c r="A20" s="121">
        <f>A18+1</f>
        <v>9</v>
      </c>
      <c r="B20" s="121"/>
      <c r="C20" s="141"/>
      <c r="D20" s="141"/>
      <c r="E20" s="141"/>
      <c r="F20" s="134"/>
      <c r="G20" s="134"/>
      <c r="H20" s="134"/>
      <c r="I20" s="844"/>
      <c r="J20" s="844"/>
      <c r="K20" s="844"/>
      <c r="L20" s="844"/>
      <c r="M20" s="844"/>
      <c r="N20" s="142"/>
      <c r="O20" s="142"/>
      <c r="Q20" s="158"/>
    </row>
    <row r="21" spans="1:17">
      <c r="A21" s="121">
        <f t="shared" si="2"/>
        <v>10</v>
      </c>
      <c r="B21" s="408" t="str">
        <f>+B15</f>
        <v xml:space="preserve">52E </v>
      </c>
      <c r="C21" s="141">
        <v>70</v>
      </c>
      <c r="D21" s="141" t="s">
        <v>149</v>
      </c>
      <c r="E21" s="402">
        <f>'WP1 Lighting Invetory'!H39</f>
        <v>68</v>
      </c>
      <c r="F21" s="263">
        <f>'WP2 Current Lighting Rates'!E48</f>
        <v>2.16</v>
      </c>
      <c r="G21" s="263">
        <f>'WP2 Current Lighting Rates'!R48</f>
        <v>2.16</v>
      </c>
      <c r="H21" s="263">
        <f>ROUND('WP7 Condensed Sch. Level Costs'!Z38,2)</f>
        <v>2.37</v>
      </c>
      <c r="I21" s="844">
        <f t="shared" ref="I21:J27" si="7">(+F21*$E21*12)</f>
        <v>1762.56</v>
      </c>
      <c r="J21" s="844">
        <f t="shared" si="7"/>
        <v>1762.56</v>
      </c>
      <c r="K21" s="844">
        <f t="shared" ref="K21:K27" si="8">(H21)*E21*12</f>
        <v>1933.92</v>
      </c>
      <c r="L21" s="844">
        <f t="shared" ref="L21:L27" si="9">+K21-I21</f>
        <v>171.36000000000013</v>
      </c>
      <c r="M21" s="844">
        <f t="shared" ref="M21:M27" si="10">+K21-J21</f>
        <v>171.36000000000013</v>
      </c>
      <c r="N21" s="119">
        <f t="shared" ref="N21:O27" si="11">IF(+L21=0,"na",L21/I21)</f>
        <v>9.7222222222222293E-2</v>
      </c>
      <c r="O21" s="119">
        <f t="shared" si="11"/>
        <v>9.7222222222222293E-2</v>
      </c>
      <c r="Q21" s="158"/>
    </row>
    <row r="22" spans="1:17">
      <c r="A22" s="121">
        <f t="shared" si="2"/>
        <v>11</v>
      </c>
      <c r="B22" s="408" t="str">
        <f>+B16</f>
        <v xml:space="preserve">52E </v>
      </c>
      <c r="C22" s="141">
        <v>100</v>
      </c>
      <c r="D22" s="141" t="s">
        <v>149</v>
      </c>
      <c r="E22" s="402">
        <f>'WP1 Lighting Invetory'!H40</f>
        <v>4.083333333333333</v>
      </c>
      <c r="F22" s="263">
        <f>'WP2 Current Lighting Rates'!E49</f>
        <v>3.09</v>
      </c>
      <c r="G22" s="263">
        <f>'WP2 Current Lighting Rates'!R49</f>
        <v>3.09</v>
      </c>
      <c r="H22" s="263">
        <f>ROUND('WP7 Condensed Sch. Level Costs'!Z39,2)</f>
        <v>3.38</v>
      </c>
      <c r="I22" s="844">
        <f t="shared" si="7"/>
        <v>151.40999999999997</v>
      </c>
      <c r="J22" s="844">
        <f t="shared" si="7"/>
        <v>151.40999999999997</v>
      </c>
      <c r="K22" s="844">
        <f t="shared" si="8"/>
        <v>165.62</v>
      </c>
      <c r="L22" s="844">
        <f t="shared" si="9"/>
        <v>14.210000000000036</v>
      </c>
      <c r="M22" s="844">
        <f t="shared" si="10"/>
        <v>14.210000000000036</v>
      </c>
      <c r="N22" s="119">
        <f t="shared" si="11"/>
        <v>9.3851132686084401E-2</v>
      </c>
      <c r="O22" s="119">
        <f t="shared" si="11"/>
        <v>9.3851132686084401E-2</v>
      </c>
      <c r="Q22" s="158"/>
    </row>
    <row r="23" spans="1:17">
      <c r="A23" s="121">
        <f t="shared" si="2"/>
        <v>12</v>
      </c>
      <c r="B23" s="408" t="str">
        <f>+B17</f>
        <v xml:space="preserve">52E </v>
      </c>
      <c r="C23" s="141">
        <v>150</v>
      </c>
      <c r="D23" s="141" t="s">
        <v>149</v>
      </c>
      <c r="E23" s="402">
        <f>'WP1 Lighting Invetory'!H41</f>
        <v>205</v>
      </c>
      <c r="F23" s="263">
        <f>'WP2 Current Lighting Rates'!E50</f>
        <v>4.63</v>
      </c>
      <c r="G23" s="263">
        <f>'WP2 Current Lighting Rates'!R50</f>
        <v>4.63</v>
      </c>
      <c r="H23" s="263">
        <f>ROUND('WP7 Condensed Sch. Level Costs'!Z40,2)</f>
        <v>5.07</v>
      </c>
      <c r="I23" s="844">
        <f t="shared" si="7"/>
        <v>11389.8</v>
      </c>
      <c r="J23" s="844">
        <f t="shared" si="7"/>
        <v>11389.8</v>
      </c>
      <c r="K23" s="844">
        <f t="shared" si="8"/>
        <v>12472.2</v>
      </c>
      <c r="L23" s="844">
        <f t="shared" si="9"/>
        <v>1082.4000000000015</v>
      </c>
      <c r="M23" s="844">
        <f t="shared" si="10"/>
        <v>1082.4000000000015</v>
      </c>
      <c r="N23" s="119">
        <f t="shared" si="11"/>
        <v>9.5032397408207472E-2</v>
      </c>
      <c r="O23" s="119">
        <f t="shared" si="11"/>
        <v>9.5032397408207472E-2</v>
      </c>
      <c r="Q23" s="158"/>
    </row>
    <row r="24" spans="1:17">
      <c r="A24" s="121">
        <f t="shared" si="2"/>
        <v>13</v>
      </c>
      <c r="B24" s="408" t="str">
        <f>+B18</f>
        <v xml:space="preserve">52E </v>
      </c>
      <c r="C24" s="141">
        <v>175</v>
      </c>
      <c r="D24" s="141" t="s">
        <v>149</v>
      </c>
      <c r="E24" s="402">
        <f>'WP1 Lighting Invetory'!H42</f>
        <v>222</v>
      </c>
      <c r="F24" s="263">
        <f>'WP2 Current Lighting Rates'!E51</f>
        <v>5.4</v>
      </c>
      <c r="G24" s="263">
        <f>'WP2 Current Lighting Rates'!R51</f>
        <v>5.4</v>
      </c>
      <c r="H24" s="263">
        <f>ROUND('WP7 Condensed Sch. Level Costs'!Z41,2)</f>
        <v>5.92</v>
      </c>
      <c r="I24" s="844">
        <f t="shared" si="7"/>
        <v>14385.600000000002</v>
      </c>
      <c r="J24" s="844">
        <f t="shared" si="7"/>
        <v>14385.600000000002</v>
      </c>
      <c r="K24" s="844">
        <f t="shared" si="8"/>
        <v>15770.880000000001</v>
      </c>
      <c r="L24" s="844">
        <f t="shared" si="9"/>
        <v>1385.2799999999988</v>
      </c>
      <c r="M24" s="844">
        <f t="shared" si="10"/>
        <v>1385.2799999999988</v>
      </c>
      <c r="N24" s="119">
        <f t="shared" si="11"/>
        <v>9.6296296296296199E-2</v>
      </c>
      <c r="O24" s="119">
        <f t="shared" si="11"/>
        <v>9.6296296296296199E-2</v>
      </c>
      <c r="Q24" s="158"/>
    </row>
    <row r="25" spans="1:17">
      <c r="A25" s="121">
        <f t="shared" si="2"/>
        <v>14</v>
      </c>
      <c r="B25" s="121" t="str">
        <f>+B24</f>
        <v xml:space="preserve">52E </v>
      </c>
      <c r="C25" s="141">
        <v>250</v>
      </c>
      <c r="D25" s="141" t="str">
        <f>+D24</f>
        <v>Metal Halide</v>
      </c>
      <c r="E25" s="402">
        <f>'WP1 Lighting Invetory'!H43</f>
        <v>61</v>
      </c>
      <c r="F25" s="263">
        <f>'WP2 Current Lighting Rates'!E52</f>
        <v>7.72</v>
      </c>
      <c r="G25" s="263">
        <f>'WP2 Current Lighting Rates'!R52</f>
        <v>7.72</v>
      </c>
      <c r="H25" s="263">
        <f>ROUND('WP7 Condensed Sch. Level Costs'!Z42,2)</f>
        <v>8.4499999999999993</v>
      </c>
      <c r="I25" s="844">
        <f t="shared" si="7"/>
        <v>5651.0399999999991</v>
      </c>
      <c r="J25" s="844">
        <f t="shared" si="7"/>
        <v>5651.0399999999991</v>
      </c>
      <c r="K25" s="844">
        <f t="shared" si="8"/>
        <v>6185.4</v>
      </c>
      <c r="L25" s="844">
        <f t="shared" si="9"/>
        <v>534.36000000000058</v>
      </c>
      <c r="M25" s="844">
        <f t="shared" si="10"/>
        <v>534.36000000000058</v>
      </c>
      <c r="N25" s="119">
        <f t="shared" si="11"/>
        <v>9.4559585492228093E-2</v>
      </c>
      <c r="O25" s="119">
        <f t="shared" si="11"/>
        <v>9.4559585492228093E-2</v>
      </c>
      <c r="Q25" s="158"/>
    </row>
    <row r="26" spans="1:17">
      <c r="A26" s="121">
        <f t="shared" si="2"/>
        <v>15</v>
      </c>
      <c r="B26" s="121" t="str">
        <f>+B25</f>
        <v xml:space="preserve">52E </v>
      </c>
      <c r="C26" s="141">
        <v>400</v>
      </c>
      <c r="D26" s="141" t="str">
        <f>+D25</f>
        <v>Metal Halide</v>
      </c>
      <c r="E26" s="402">
        <f>'WP1 Lighting Invetory'!H44</f>
        <v>57</v>
      </c>
      <c r="F26" s="263">
        <f>'WP2 Current Lighting Rates'!E53</f>
        <v>12.35</v>
      </c>
      <c r="G26" s="263">
        <f>'WP2 Current Lighting Rates'!R53</f>
        <v>12.35</v>
      </c>
      <c r="H26" s="263">
        <f>ROUND('WP7 Condensed Sch. Level Costs'!Z43,2)</f>
        <v>13.53</v>
      </c>
      <c r="I26" s="844">
        <f t="shared" si="7"/>
        <v>8447.4</v>
      </c>
      <c r="J26" s="844">
        <f t="shared" si="7"/>
        <v>8447.4</v>
      </c>
      <c r="K26" s="844">
        <f t="shared" si="8"/>
        <v>9254.5199999999986</v>
      </c>
      <c r="L26" s="844">
        <f t="shared" si="9"/>
        <v>807.11999999999898</v>
      </c>
      <c r="M26" s="844">
        <f t="shared" si="10"/>
        <v>807.11999999999898</v>
      </c>
      <c r="N26" s="119">
        <f t="shared" si="11"/>
        <v>9.5546558704453319E-2</v>
      </c>
      <c r="O26" s="119">
        <f t="shared" si="11"/>
        <v>9.5546558704453319E-2</v>
      </c>
      <c r="Q26" s="158"/>
    </row>
    <row r="27" spans="1:17">
      <c r="A27" s="121">
        <f t="shared" si="2"/>
        <v>16</v>
      </c>
      <c r="B27" s="121" t="str">
        <f>+B26</f>
        <v xml:space="preserve">52E </v>
      </c>
      <c r="C27" s="141">
        <v>1000</v>
      </c>
      <c r="D27" s="141" t="str">
        <f>+D26</f>
        <v>Metal Halide</v>
      </c>
      <c r="E27" s="402">
        <f>'WP1 Lighting Invetory'!H45</f>
        <v>18</v>
      </c>
      <c r="F27" s="263">
        <f>'WP2 Current Lighting Rates'!E54</f>
        <v>30.87</v>
      </c>
      <c r="G27" s="263">
        <f>'WP2 Current Lighting Rates'!R54</f>
        <v>30.87</v>
      </c>
      <c r="H27" s="263">
        <f>ROUND('WP7 Condensed Sch. Level Costs'!Z44,2)</f>
        <v>33.81</v>
      </c>
      <c r="I27" s="844">
        <f t="shared" si="7"/>
        <v>6667.92</v>
      </c>
      <c r="J27" s="844">
        <f t="shared" si="7"/>
        <v>6667.92</v>
      </c>
      <c r="K27" s="844">
        <f t="shared" si="8"/>
        <v>7302.9600000000009</v>
      </c>
      <c r="L27" s="844">
        <f t="shared" si="9"/>
        <v>635.04000000000087</v>
      </c>
      <c r="M27" s="844">
        <f t="shared" si="10"/>
        <v>635.04000000000087</v>
      </c>
      <c r="N27" s="119">
        <f t="shared" si="11"/>
        <v>9.5238095238095372E-2</v>
      </c>
      <c r="O27" s="119">
        <f t="shared" si="11"/>
        <v>9.5238095238095372E-2</v>
      </c>
      <c r="Q27" s="147"/>
    </row>
    <row r="28" spans="1:17">
      <c r="A28" s="121">
        <f t="shared" si="2"/>
        <v>17</v>
      </c>
      <c r="B28" s="121" t="str">
        <f>B27</f>
        <v xml:space="preserve">52E </v>
      </c>
      <c r="C28" s="95"/>
      <c r="D28" s="95" t="str">
        <f>D27</f>
        <v>Metal Halide</v>
      </c>
      <c r="E28" s="135">
        <f>SUM(E21:E27)</f>
        <v>635.08333333333326</v>
      </c>
      <c r="F28" s="136"/>
      <c r="G28" s="136"/>
      <c r="H28" s="136"/>
      <c r="I28" s="897">
        <f>SUM(I21:I27)</f>
        <v>48455.73</v>
      </c>
      <c r="J28" s="897">
        <f>SUM(J21:J27)</f>
        <v>48455.73</v>
      </c>
      <c r="K28" s="897">
        <f>SUM(K21:K27)</f>
        <v>53085.5</v>
      </c>
      <c r="L28" s="897">
        <f>SUM(L21:L27)</f>
        <v>4629.7700000000004</v>
      </c>
      <c r="M28" s="897">
        <f>SUM(M21:M27)</f>
        <v>4629.7700000000004</v>
      </c>
      <c r="N28" s="269">
        <f>+L28/I28</f>
        <v>9.5546388425063453E-2</v>
      </c>
      <c r="O28" s="269">
        <f>+M28/J28</f>
        <v>9.5546388425063453E-2</v>
      </c>
    </row>
    <row r="29" spans="1:17">
      <c r="A29" s="121">
        <f t="shared" si="2"/>
        <v>18</v>
      </c>
      <c r="B29" s="121"/>
      <c r="C29" s="141"/>
      <c r="D29" s="141"/>
      <c r="E29" s="141"/>
      <c r="F29" s="134"/>
      <c r="G29" s="134"/>
      <c r="H29" s="134"/>
      <c r="I29" s="844"/>
      <c r="J29" s="844"/>
      <c r="K29" s="844"/>
      <c r="L29" s="844"/>
      <c r="M29" s="844"/>
      <c r="N29" s="142"/>
      <c r="O29" s="142"/>
    </row>
    <row r="30" spans="1:17" ht="12" thickBot="1">
      <c r="A30" s="121">
        <f t="shared" si="2"/>
        <v>19</v>
      </c>
      <c r="B30" s="121" t="s">
        <v>50</v>
      </c>
      <c r="C30" s="160"/>
      <c r="D30" s="160"/>
      <c r="E30" s="143">
        <f>E19+E28</f>
        <v>19458.833333333332</v>
      </c>
      <c r="F30" s="144"/>
      <c r="G30" s="144"/>
      <c r="H30" s="144"/>
      <c r="I30" s="845">
        <f>I19+I28</f>
        <v>1020552.8799999999</v>
      </c>
      <c r="J30" s="845">
        <f>J19+J28</f>
        <v>1020552.8799999999</v>
      </c>
      <c r="K30" s="845">
        <f>K19+K28</f>
        <v>1117178.8499999999</v>
      </c>
      <c r="L30" s="845">
        <f>L19+L28</f>
        <v>96625.969999999987</v>
      </c>
      <c r="M30" s="845">
        <f>M19+M28</f>
        <v>96625.969999999987</v>
      </c>
      <c r="N30" s="159">
        <f>+L30/I30</f>
        <v>9.4680022851927087E-2</v>
      </c>
      <c r="O30" s="159">
        <f>+M30/J30</f>
        <v>9.4680022851927087E-2</v>
      </c>
    </row>
    <row r="31" spans="1:17" s="156" customFormat="1" ht="12" thickTop="1">
      <c r="B31" s="150"/>
      <c r="C31" s="152"/>
      <c r="D31" s="152"/>
      <c r="E31" s="152"/>
      <c r="F31" s="501"/>
      <c r="G31" s="153"/>
      <c r="H31" s="153"/>
      <c r="I31" s="153"/>
      <c r="J31" s="151"/>
      <c r="K31" s="154"/>
      <c r="L31" s="154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7"/>
  <sheetViews>
    <sheetView zoomScaleNormal="100" workbookViewId="0">
      <selection activeCell="F6" sqref="F1:F1048576"/>
    </sheetView>
  </sheetViews>
  <sheetFormatPr defaultColWidth="9.140625" defaultRowHeight="11.25"/>
  <cols>
    <col min="1" max="1" width="9.140625" style="67"/>
    <col min="2" max="2" width="21.85546875" style="67" customWidth="1"/>
    <col min="3" max="4" width="9.140625" style="67"/>
    <col min="5" max="5" width="9.85546875" style="67" bestFit="1" customWidth="1"/>
    <col min="6" max="6" width="9" style="264" customWidth="1"/>
    <col min="7" max="7" width="10.140625" style="67" customWidth="1"/>
    <col min="8" max="8" width="12.5703125" style="67" customWidth="1"/>
    <col min="9" max="9" width="11.28515625" style="67" customWidth="1"/>
    <col min="10" max="10" width="9.140625" style="67" customWidth="1"/>
    <col min="11" max="11" width="12.85546875" style="67" bestFit="1" customWidth="1"/>
    <col min="12" max="12" width="9.85546875" style="67" customWidth="1"/>
    <col min="13" max="16384" width="9.140625" style="67"/>
  </cols>
  <sheetData>
    <row r="1" spans="1:13">
      <c r="A1" s="1100" t="str">
        <f>'Schedule 52E'!A1:O1</f>
        <v>Puget Sound Energy</v>
      </c>
      <c r="B1" s="1100"/>
      <c r="C1" s="1100"/>
      <c r="D1" s="1100"/>
      <c r="E1" s="1100"/>
      <c r="F1" s="1100"/>
      <c r="G1" s="1100"/>
      <c r="H1" s="1100"/>
      <c r="I1" s="1100"/>
      <c r="J1" s="1100"/>
      <c r="K1" s="1100"/>
      <c r="L1" s="1100"/>
      <c r="M1" s="1100"/>
    </row>
    <row r="2" spans="1:13">
      <c r="A2" s="1100" t="str">
        <f>'Schedule 52E'!A2:O2</f>
        <v>Proforma Proposed Revenue</v>
      </c>
      <c r="B2" s="1100"/>
      <c r="C2" s="1100"/>
      <c r="D2" s="1100"/>
      <c r="E2" s="1100"/>
      <c r="F2" s="1100"/>
      <c r="G2" s="1100"/>
      <c r="H2" s="1100"/>
      <c r="I2" s="1100"/>
      <c r="J2" s="1100"/>
      <c r="K2" s="1100"/>
      <c r="L2" s="1100"/>
      <c r="M2" s="1100"/>
    </row>
    <row r="3" spans="1:13">
      <c r="A3" s="1101" t="str">
        <f>'Schedule 52E'!A3:O3</f>
        <v>2019 Greneral Rate Case (GRC)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  <c r="L3" s="1101"/>
      <c r="M3" s="1101"/>
    </row>
    <row r="4" spans="1:13">
      <c r="A4" s="1101" t="str">
        <f>'Schedule 52E'!A4:O4</f>
        <v>Test Year Ending December 31, 2018</v>
      </c>
      <c r="B4" s="1101"/>
      <c r="C4" s="1101"/>
      <c r="D4" s="1101"/>
      <c r="E4" s="1101"/>
      <c r="F4" s="1101"/>
      <c r="G4" s="1101"/>
      <c r="H4" s="1101"/>
      <c r="I4" s="1101"/>
      <c r="J4" s="1101"/>
      <c r="K4" s="1101"/>
      <c r="L4" s="1101"/>
      <c r="M4" s="1101"/>
    </row>
    <row r="5" spans="1:13">
      <c r="A5" s="1100" t="s">
        <v>616</v>
      </c>
      <c r="B5" s="1100"/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</row>
    <row r="7" spans="1:13" s="71" customFormat="1" ht="56.25">
      <c r="A7" s="107" t="str">
        <f>'Schedule 50E'!A7</f>
        <v>Line No.</v>
      </c>
      <c r="B7" s="107" t="s">
        <v>123</v>
      </c>
      <c r="C7" s="107" t="s">
        <v>383</v>
      </c>
      <c r="D7" s="448" t="str">
        <f>'Schedule 50E'!F7</f>
        <v>Base Rates
Effective
5-1-2018</v>
      </c>
      <c r="E7" s="448" t="str">
        <f>'Schedule 50E'!G7</f>
        <v>Base Rate + Sch 141/141X + Sch 142</v>
      </c>
      <c r="F7" s="448" t="str">
        <f>'Schedule 50E'!H7</f>
        <v>Proposed Lamp Charge</v>
      </c>
      <c r="G7" s="448" t="str">
        <f>'Schedule 50E'!I7</f>
        <v>Annual Base Rate Revenue</v>
      </c>
      <c r="H7" s="448" t="str">
        <f>'Schedule 50E'!J7</f>
        <v>Annual Proforma Revenue (Base+ 141/141X+142)</v>
      </c>
      <c r="I7" s="448" t="str">
        <f>'Schedule 50E'!K7</f>
        <v>Annual Proposed Revenue (Base)</v>
      </c>
      <c r="J7" s="448" t="str">
        <f>'Schedule 50E'!L7</f>
        <v>Revenue Change (Proposed - Base)</v>
      </c>
      <c r="K7" s="448" t="str">
        <f>'Schedule 50E'!M7</f>
        <v>Revenue Change (Proposed - Proforma)</v>
      </c>
      <c r="L7" s="448" t="str">
        <f>'Schedule 50E'!N7</f>
        <v>Base % Change</v>
      </c>
      <c r="M7" s="448" t="str">
        <f>'Schedule 50E'!O7</f>
        <v>Proforma % Change</v>
      </c>
    </row>
    <row r="8" spans="1:1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3" ht="22.5">
      <c r="A9" s="70" t="s">
        <v>507</v>
      </c>
      <c r="B9" s="70"/>
      <c r="C9" s="93"/>
      <c r="D9" s="93" t="s">
        <v>508</v>
      </c>
      <c r="E9" s="93" t="s">
        <v>508</v>
      </c>
      <c r="F9" s="93" t="s">
        <v>605</v>
      </c>
      <c r="G9" s="93" t="s">
        <v>508</v>
      </c>
      <c r="H9" s="93" t="s">
        <v>508</v>
      </c>
      <c r="I9" s="93" t="s">
        <v>508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3">
      <c r="A10" s="121"/>
      <c r="B10" s="110"/>
      <c r="C10" s="266"/>
      <c r="D10" s="93"/>
      <c r="E10" s="130"/>
      <c r="F10" s="130"/>
      <c r="G10" s="130"/>
      <c r="H10" s="130"/>
      <c r="I10" s="130"/>
      <c r="J10" s="130"/>
      <c r="K10" s="130"/>
      <c r="L10" s="130"/>
      <c r="M10" s="130"/>
    </row>
    <row r="11" spans="1:13">
      <c r="A11" s="121">
        <v>1</v>
      </c>
      <c r="B11" s="110" t="s">
        <v>496</v>
      </c>
      <c r="C11" s="266" t="s">
        <v>381</v>
      </c>
      <c r="D11" s="421">
        <f>('WP2 Current Lighting Rates'!E23)</f>
        <v>1.328E-2</v>
      </c>
      <c r="E11" s="421">
        <f>('WP2 Current Lighting Rates'!R23)</f>
        <v>1.328E-2</v>
      </c>
      <c r="F11" s="1072">
        <f>ROUND('WP4 Facilities Charge (51 &amp; 52)'!C39+'WP4 Facilities Charge (51 &amp; 52)'!D24,5)</f>
        <v>1.485E-2</v>
      </c>
      <c r="G11" s="898">
        <f>(SUM('WP4 Facilities Charge (51 &amp; 52)'!C8)*'Sch. 51E&amp;52E Facilities Charge'!D11*12)</f>
        <v>0</v>
      </c>
      <c r="H11" s="898">
        <f>(SUM('WP4 Facilities Charge (51 &amp; 52)'!C8)*'Sch. 51E&amp;52E Facilities Charge'!E11*12)</f>
        <v>0</v>
      </c>
      <c r="I11" s="898">
        <f>(SUM('WP4 Facilities Charge (51 &amp; 52)'!C8)*'Sch. 51E&amp;52E Facilities Charge'!F11*12)</f>
        <v>0</v>
      </c>
      <c r="J11" s="844">
        <f>+I11-G11</f>
        <v>0</v>
      </c>
      <c r="K11" s="844">
        <f>+I11-H11</f>
        <v>0</v>
      </c>
      <c r="L11" s="119" t="str">
        <f>IF(+J11=0,"na",J11/G11)</f>
        <v>na</v>
      </c>
      <c r="M11" s="119" t="str">
        <f>IF(+K11=0,"na",K11/H11)</f>
        <v>na</v>
      </c>
    </row>
    <row r="12" spans="1:13">
      <c r="A12" s="121">
        <f>A11+1</f>
        <v>2</v>
      </c>
      <c r="B12" s="110" t="s">
        <v>496</v>
      </c>
      <c r="C12" s="266" t="s">
        <v>382</v>
      </c>
      <c r="D12" s="421">
        <f>('WP2 Current Lighting Rates'!E24)</f>
        <v>7.3999999999999999E-4</v>
      </c>
      <c r="E12" s="421">
        <f>('WP2 Current Lighting Rates'!R24)</f>
        <v>7.3999999999999999E-4</v>
      </c>
      <c r="F12" s="1072">
        <f>ROUND('WP4 Facilities Charge (51 &amp; 52)'!D24,5)</f>
        <v>1.3600000000000001E-3</v>
      </c>
      <c r="G12" s="898">
        <f>(SUM('WP4 Facilities Charge (51 &amp; 52)'!C9)*'Sch. 51E&amp;52E Facilities Charge'!D12*12)</f>
        <v>183859.96932</v>
      </c>
      <c r="H12" s="898">
        <f>(SUM('WP4 Facilities Charge (51 &amp; 52)'!C9)*'Sch. 51E&amp;52E Facilities Charge'!E12*12)</f>
        <v>183859.96932</v>
      </c>
      <c r="I12" s="898">
        <f>(SUM('WP4 Facilities Charge (51 &amp; 52)'!C9)*'Sch. 51E&amp;52E Facilities Charge'!F12*12)</f>
        <v>337904.80848000001</v>
      </c>
      <c r="J12" s="844">
        <f>+I12-G12</f>
        <v>154044.83916</v>
      </c>
      <c r="K12" s="844">
        <f>+I12-H12</f>
        <v>154044.83916</v>
      </c>
      <c r="L12" s="119">
        <f>IF(+J12=0,"na",J12/G12)</f>
        <v>0.83783783783783783</v>
      </c>
      <c r="M12" s="119">
        <f>IF(+K12=0,"na",K12/H12)</f>
        <v>0.83783783783783783</v>
      </c>
    </row>
    <row r="13" spans="1:13">
      <c r="A13" s="121">
        <f t="shared" ref="A13:A19" si="0">A12+1</f>
        <v>3</v>
      </c>
      <c r="B13" s="110" t="str">
        <f>B12</f>
        <v>51E - Facilities Charge</v>
      </c>
      <c r="C13" s="136"/>
      <c r="D13" s="136"/>
      <c r="E13" s="136"/>
      <c r="F13" s="136"/>
      <c r="G13" s="897">
        <f>SUM(G11:G12)</f>
        <v>183859.96932</v>
      </c>
      <c r="H13" s="897">
        <f>SUM(H11:H12)</f>
        <v>183859.96932</v>
      </c>
      <c r="I13" s="897">
        <f>SUM(I11:I12)</f>
        <v>337904.80848000001</v>
      </c>
      <c r="J13" s="897">
        <f>SUM(J11:J12)</f>
        <v>154044.83916</v>
      </c>
      <c r="K13" s="897">
        <f>SUM(K11:K12)</f>
        <v>154044.83916</v>
      </c>
      <c r="L13" s="269">
        <f>+J13/G13</f>
        <v>0.83783783783783783</v>
      </c>
      <c r="M13" s="269">
        <f>+K13/H13</f>
        <v>0.83783783783783783</v>
      </c>
    </row>
    <row r="14" spans="1:13">
      <c r="A14" s="121">
        <f t="shared" si="0"/>
        <v>4</v>
      </c>
      <c r="B14" s="264"/>
      <c r="C14" s="264"/>
      <c r="D14" s="422"/>
      <c r="E14" s="422"/>
      <c r="F14" s="422"/>
      <c r="G14" s="899"/>
      <c r="H14" s="899"/>
      <c r="I14" s="899"/>
      <c r="J14" s="899"/>
      <c r="K14" s="899"/>
      <c r="L14" s="424"/>
      <c r="M14" s="424"/>
    </row>
    <row r="15" spans="1:13">
      <c r="A15" s="121">
        <f t="shared" si="0"/>
        <v>5</v>
      </c>
      <c r="B15" s="110" t="s">
        <v>497</v>
      </c>
      <c r="C15" s="266" t="s">
        <v>381</v>
      </c>
      <c r="D15" s="421">
        <f>('WP2 Current Lighting Rates'!E36)</f>
        <v>1.4930000000000001E-2</v>
      </c>
      <c r="E15" s="421">
        <f>('WP2 Current Lighting Rates'!R36)</f>
        <v>1.4930000000000001E-2</v>
      </c>
      <c r="F15" s="1072">
        <f>ROUND('WP4 Facilities Charge (51 &amp; 52)'!C39+'WP4 Facilities Charge (51 &amp; 52)'!E24,5)</f>
        <v>1.485E-2</v>
      </c>
      <c r="G15" s="898">
        <f>(SUM('WP4 Facilities Charge (51 &amp; 52)'!C12)*'Sch. 51E&amp;52E Facilities Charge'!D15*12)</f>
        <v>0</v>
      </c>
      <c r="H15" s="898">
        <f>(SUM('WP4 Facilities Charge (51 &amp; 52)'!C12)*'Sch. 51E&amp;52E Facilities Charge'!E15*12)</f>
        <v>0</v>
      </c>
      <c r="I15" s="898">
        <f>(SUM('WP4 Facilities Charge (51 &amp; 52)'!C12)*'Sch. 51E&amp;52E Facilities Charge'!F15*12)</f>
        <v>0</v>
      </c>
      <c r="J15" s="844">
        <f>+I15-G15</f>
        <v>0</v>
      </c>
      <c r="K15" s="844">
        <f>+I15-H15</f>
        <v>0</v>
      </c>
      <c r="L15" s="119" t="str">
        <f>IF(+J15=0,"na",J15/G15)</f>
        <v>na</v>
      </c>
      <c r="M15" s="119" t="str">
        <f>IF(+K15=0,"na",K15/H15)</f>
        <v>na</v>
      </c>
    </row>
    <row r="16" spans="1:13">
      <c r="A16" s="121">
        <f t="shared" si="0"/>
        <v>6</v>
      </c>
      <c r="B16" s="110" t="s">
        <v>497</v>
      </c>
      <c r="C16" s="266" t="s">
        <v>382</v>
      </c>
      <c r="D16" s="421">
        <f>('WP2 Current Lighting Rates'!E37)</f>
        <v>2.3900000000000002E-3</v>
      </c>
      <c r="E16" s="421">
        <f>('WP2 Current Lighting Rates'!R37)</f>
        <v>2.3900000000000002E-3</v>
      </c>
      <c r="F16" s="1072">
        <f>ROUND('WP4 Facilities Charge (51 &amp; 52)'!E24,5)</f>
        <v>1.3600000000000001E-3</v>
      </c>
      <c r="G16" s="898">
        <f>(SUM('WP4 Facilities Charge (51 &amp; 52)'!C13)*'Sch. 51E&amp;52E Facilities Charge'!D16*12)</f>
        <v>1537815.9524300001</v>
      </c>
      <c r="H16" s="898">
        <f>(SUM('WP4 Facilities Charge (51 &amp; 52)'!C13)*'Sch. 51E&amp;52E Facilities Charge'!E16*12)</f>
        <v>1537815.9524300001</v>
      </c>
      <c r="I16" s="898">
        <f>(SUM('WP4 Facilities Charge (51 &amp; 52)'!C13)*'Sch. 51E&amp;52E Facilities Charge'!F16*12)</f>
        <v>875075.1863200001</v>
      </c>
      <c r="J16" s="844">
        <f>+I16-G16</f>
        <v>-662740.76610999997</v>
      </c>
      <c r="K16" s="844">
        <f>+I16-H16</f>
        <v>-662740.76610999997</v>
      </c>
      <c r="L16" s="119">
        <f>IF(+J16=0,"na",J16/G16)</f>
        <v>-0.43096234309623427</v>
      </c>
      <c r="M16" s="119">
        <f>IF(+K16=0,"na",K16/H16)</f>
        <v>-0.43096234309623427</v>
      </c>
    </row>
    <row r="17" spans="1:14">
      <c r="A17" s="121">
        <f t="shared" si="0"/>
        <v>7</v>
      </c>
      <c r="B17" s="110" t="s">
        <v>497</v>
      </c>
      <c r="C17" s="136"/>
      <c r="D17" s="136"/>
      <c r="E17" s="136"/>
      <c r="F17" s="136"/>
      <c r="G17" s="897">
        <f>SUM(G15:G16)</f>
        <v>1537815.9524300001</v>
      </c>
      <c r="H17" s="897">
        <f>SUM(H15:H16)</f>
        <v>1537815.9524300001</v>
      </c>
      <c r="I17" s="897">
        <f>SUM(I15:I16)</f>
        <v>875075.1863200001</v>
      </c>
      <c r="J17" s="897">
        <f>SUM(J15:J16)</f>
        <v>-662740.76610999997</v>
      </c>
      <c r="K17" s="897">
        <f>SUM(K15:K16)</f>
        <v>-662740.76610999997</v>
      </c>
      <c r="L17" s="269">
        <f>+J17/G17</f>
        <v>-0.43096234309623427</v>
      </c>
      <c r="M17" s="269">
        <f>+K17/H17</f>
        <v>-0.43096234309623427</v>
      </c>
      <c r="N17" s="145"/>
    </row>
    <row r="18" spans="1:14">
      <c r="A18" s="121">
        <f t="shared" si="0"/>
        <v>8</v>
      </c>
      <c r="B18" s="110"/>
      <c r="C18" s="266"/>
      <c r="D18" s="130"/>
      <c r="E18" s="145"/>
      <c r="F18" s="145"/>
      <c r="G18" s="844"/>
      <c r="H18" s="844"/>
      <c r="I18" s="844"/>
      <c r="J18" s="844"/>
      <c r="K18" s="844"/>
      <c r="L18" s="142"/>
      <c r="M18" s="142"/>
    </row>
    <row r="19" spans="1:14" ht="12" thickBot="1">
      <c r="A19" s="121">
        <f t="shared" si="0"/>
        <v>9</v>
      </c>
      <c r="B19" s="264" t="s">
        <v>50</v>
      </c>
      <c r="C19" s="144"/>
      <c r="D19" s="144"/>
      <c r="E19" s="144"/>
      <c r="F19" s="144"/>
      <c r="G19" s="845">
        <f>G13+G17</f>
        <v>1721675.92175</v>
      </c>
      <c r="H19" s="845">
        <f>H13+H17</f>
        <v>1721675.92175</v>
      </c>
      <c r="I19" s="845">
        <f>I13+I17</f>
        <v>1212979.9948</v>
      </c>
      <c r="J19" s="845">
        <f>J13+J17</f>
        <v>-508695.92694999999</v>
      </c>
      <c r="K19" s="845">
        <f>K13+K17</f>
        <v>-508695.92694999999</v>
      </c>
      <c r="L19" s="159">
        <f>+J19/G19</f>
        <v>-0.29546555221201865</v>
      </c>
      <c r="M19" s="159">
        <f>+K19/H19</f>
        <v>-0.29546555221201865</v>
      </c>
    </row>
    <row r="20" spans="1:14" ht="12" thickTop="1">
      <c r="A20" s="264"/>
      <c r="B20" s="151"/>
      <c r="C20" s="264"/>
      <c r="D20" s="264"/>
      <c r="E20" s="264"/>
      <c r="G20" s="264"/>
      <c r="H20" s="264"/>
      <c r="I20" s="502"/>
      <c r="J20" s="154"/>
      <c r="K20" s="264"/>
      <c r="L20" s="264"/>
      <c r="M20" s="264"/>
    </row>
    <row r="21" spans="1:14">
      <c r="G21" s="253"/>
      <c r="H21" s="276"/>
      <c r="I21" s="276"/>
    </row>
    <row r="22" spans="1:14">
      <c r="G22" s="253"/>
      <c r="H22" s="276"/>
      <c r="I22" s="276"/>
    </row>
    <row r="27" spans="1:14">
      <c r="B27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74"/>
  <sheetViews>
    <sheetView topLeftCell="A43" zoomScaleNormal="100" zoomScaleSheetLayoutView="55" zoomScalePageLayoutView="70" workbookViewId="0">
      <selection activeCell="A71" sqref="A71:XFD71"/>
    </sheetView>
  </sheetViews>
  <sheetFormatPr defaultColWidth="5.7109375" defaultRowHeight="11.25"/>
  <cols>
    <col min="1" max="1" width="8.140625" style="264" customWidth="1"/>
    <col min="2" max="2" width="15.85546875" style="264" bestFit="1" customWidth="1"/>
    <col min="3" max="3" width="8.7109375" style="264" bestFit="1" customWidth="1"/>
    <col min="4" max="4" width="14.7109375" style="264" bestFit="1" customWidth="1"/>
    <col min="5" max="5" width="11.7109375" style="264" customWidth="1"/>
    <col min="6" max="7" width="10.85546875" style="264" bestFit="1" customWidth="1"/>
    <col min="8" max="8" width="10.140625" style="264" customWidth="1"/>
    <col min="9" max="9" width="9.85546875" style="264" customWidth="1"/>
    <col min="10" max="10" width="14.7109375" style="264" customWidth="1"/>
    <col min="11" max="11" width="10.140625" style="264" customWidth="1"/>
    <col min="12" max="12" width="11.7109375" style="264" customWidth="1"/>
    <col min="13" max="13" width="11" style="264" customWidth="1"/>
    <col min="14" max="14" width="7.7109375" style="264" customWidth="1"/>
    <col min="15" max="15" width="8.42578125" style="264" bestFit="1" customWidth="1"/>
    <col min="16" max="16" width="5.7109375" style="264"/>
    <col min="17" max="17" width="14.28515625" style="264" bestFit="1" customWidth="1"/>
    <col min="18" max="18" width="11.5703125" style="423" bestFit="1" customWidth="1"/>
    <col min="19" max="19" width="8.28515625" style="264" bestFit="1" customWidth="1"/>
    <col min="20" max="16384" width="5.7109375" style="264"/>
  </cols>
  <sheetData>
    <row r="1" spans="1:18">
      <c r="A1" s="1120" t="str">
        <f>'Sch. 51E&amp;52E Facilities Charge'!A1:M1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8">
      <c r="A2" s="1120" t="str">
        <f>'Sch. 51E&amp;52E Facilities Charge'!A2:M2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8" s="67" customFormat="1">
      <c r="A3" s="1121" t="str">
        <f>'Sch. 51E&amp;52E Facilities Charge'!A3:M3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R3" s="253"/>
    </row>
    <row r="4" spans="1:18">
      <c r="A4" s="1121" t="str">
        <f>'Sch. 51E&amp;52E Facilities Charge'!A4:M4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8">
      <c r="A5" s="1120" t="s">
        <v>617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8" s="115" customFormat="1" ht="41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R7" s="457"/>
    </row>
    <row r="8" spans="1:18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  <c r="R8" s="457"/>
    </row>
    <row r="9" spans="1:18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R9" s="457"/>
    </row>
    <row r="10" spans="1:18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R10" s="457"/>
    </row>
    <row r="11" spans="1:18">
      <c r="A11" s="121">
        <v>1</v>
      </c>
      <c r="B11" s="123" t="s">
        <v>139</v>
      </c>
      <c r="C11" s="141">
        <v>50</v>
      </c>
      <c r="D11" s="141" t="s">
        <v>140</v>
      </c>
      <c r="E11" s="402">
        <f>'WP1 Lighting Invetory'!H47</f>
        <v>0</v>
      </c>
      <c r="F11" s="263">
        <f>'WP2 Current Lighting Rates'!E56</f>
        <v>10.72</v>
      </c>
      <c r="G11" s="263">
        <f>'WP2 Current Lighting Rates'!R56</f>
        <v>10.72</v>
      </c>
      <c r="H11" s="263">
        <f>ROUND('WP7 Condensed Sch. Level Costs'!Z46,2)</f>
        <v>13.62</v>
      </c>
      <c r="I11" s="844">
        <f>(+F11*$E11*12)</f>
        <v>0</v>
      </c>
      <c r="J11" s="844">
        <f>(+G11*$E11*12)</f>
        <v>0</v>
      </c>
      <c r="K11" s="844">
        <f>(H11)*E11*12</f>
        <v>0</v>
      </c>
      <c r="L11" s="844">
        <f>+K11-I11</f>
        <v>0</v>
      </c>
      <c r="M11" s="844">
        <f>+K11-J11</f>
        <v>0</v>
      </c>
      <c r="N11" s="119" t="str">
        <f>IF(+L11=0,"na",L11/I11)</f>
        <v>na</v>
      </c>
      <c r="O11" s="119" t="str">
        <f>IF(+M11=0,"na",M11/J11)</f>
        <v>na</v>
      </c>
      <c r="P11" s="130"/>
      <c r="Q11" s="272"/>
    </row>
    <row r="12" spans="1:18">
      <c r="A12" s="121">
        <f t="shared" ref="A12:A44" si="0">A11+1</f>
        <v>2</v>
      </c>
      <c r="B12" s="122" t="str">
        <f t="shared" ref="B12:B19" si="1">+B11</f>
        <v>53E - Company Owned</v>
      </c>
      <c r="C12" s="141">
        <v>70</v>
      </c>
      <c r="D12" s="141" t="s">
        <v>140</v>
      </c>
      <c r="E12" s="402">
        <f>'WP1 Lighting Invetory'!H48</f>
        <v>4553.083333333333</v>
      </c>
      <c r="F12" s="263">
        <f>'WP2 Current Lighting Rates'!E57</f>
        <v>11.5</v>
      </c>
      <c r="G12" s="263">
        <f>'WP2 Current Lighting Rates'!R57</f>
        <v>11.5</v>
      </c>
      <c r="H12" s="263">
        <f>ROUND('WP7 Condensed Sch. Level Costs'!Z47,2)</f>
        <v>14.29</v>
      </c>
      <c r="I12" s="844">
        <f t="shared" ref="I12:I19" si="2">(+F12*$E12*12)</f>
        <v>628325.5</v>
      </c>
      <c r="J12" s="844">
        <f t="shared" ref="J12:J19" si="3">(+G12*$E12*12)</f>
        <v>628325.5</v>
      </c>
      <c r="K12" s="844">
        <f t="shared" ref="K12:K19" si="4">(H12)*E12*12</f>
        <v>780762.72999999986</v>
      </c>
      <c r="L12" s="844">
        <f t="shared" ref="L12:L18" si="5">+K12-I12</f>
        <v>152437.22999999986</v>
      </c>
      <c r="M12" s="844">
        <f t="shared" ref="M12:M18" si="6">+K12-J12</f>
        <v>152437.22999999986</v>
      </c>
      <c r="N12" s="119">
        <f t="shared" ref="N12:O20" si="7">IF(+L12=0,"na",L12/I12)</f>
        <v>0.24260869565217369</v>
      </c>
      <c r="O12" s="119">
        <f>IF(+M12=0,"na",M12/J12)</f>
        <v>0.24260869565217369</v>
      </c>
      <c r="P12" s="130"/>
      <c r="Q12" s="272"/>
    </row>
    <row r="13" spans="1:18">
      <c r="A13" s="121">
        <f t="shared" si="0"/>
        <v>3</v>
      </c>
      <c r="B13" s="122" t="str">
        <f t="shared" si="1"/>
        <v>53E - Company Owned</v>
      </c>
      <c r="C13" s="141">
        <v>100</v>
      </c>
      <c r="D13" s="141" t="s">
        <v>140</v>
      </c>
      <c r="E13" s="402">
        <f>'WP1 Lighting Invetory'!H49</f>
        <v>31915.416666666668</v>
      </c>
      <c r="F13" s="263">
        <f>'WP2 Current Lighting Rates'!E58</f>
        <v>12.68</v>
      </c>
      <c r="G13" s="263">
        <f>'WP2 Current Lighting Rates'!R58</f>
        <v>12.68</v>
      </c>
      <c r="H13" s="263">
        <f>ROUND('WP7 Condensed Sch. Level Costs'!Z48,2)</f>
        <v>14.73</v>
      </c>
      <c r="I13" s="844">
        <f t="shared" si="2"/>
        <v>4856249.8</v>
      </c>
      <c r="J13" s="844">
        <f t="shared" si="3"/>
        <v>4856249.8</v>
      </c>
      <c r="K13" s="844">
        <f t="shared" si="4"/>
        <v>5641369.0500000007</v>
      </c>
      <c r="L13" s="844">
        <f t="shared" si="5"/>
        <v>785119.25000000093</v>
      </c>
      <c r="M13" s="844">
        <f t="shared" si="6"/>
        <v>785119.25000000093</v>
      </c>
      <c r="N13" s="119">
        <f t="shared" si="7"/>
        <v>0.16167192429022101</v>
      </c>
      <c r="O13" s="119">
        <f t="shared" si="7"/>
        <v>0.16167192429022101</v>
      </c>
      <c r="P13" s="130"/>
      <c r="Q13" s="272"/>
    </row>
    <row r="14" spans="1:18">
      <c r="A14" s="121">
        <f t="shared" si="0"/>
        <v>4</v>
      </c>
      <c r="B14" s="122" t="str">
        <f t="shared" si="1"/>
        <v>53E - Company Owned</v>
      </c>
      <c r="C14" s="141">
        <v>150</v>
      </c>
      <c r="D14" s="141" t="s">
        <v>140</v>
      </c>
      <c r="E14" s="402">
        <f>'WP1 Lighting Invetory'!H50</f>
        <v>3831.6666666666665</v>
      </c>
      <c r="F14" s="263">
        <f>'WP2 Current Lighting Rates'!E59</f>
        <v>14.64</v>
      </c>
      <c r="G14" s="263">
        <f>'WP2 Current Lighting Rates'!R59</f>
        <v>14.64</v>
      </c>
      <c r="H14" s="263">
        <f>ROUND('WP7 Condensed Sch. Level Costs'!Z49,2)</f>
        <v>16.43</v>
      </c>
      <c r="I14" s="844">
        <f t="shared" si="2"/>
        <v>673147.2</v>
      </c>
      <c r="J14" s="844">
        <f t="shared" si="3"/>
        <v>673147.2</v>
      </c>
      <c r="K14" s="844">
        <f t="shared" si="4"/>
        <v>755451.4</v>
      </c>
      <c r="L14" s="844">
        <f t="shared" si="5"/>
        <v>82304.20000000007</v>
      </c>
      <c r="M14" s="844">
        <f t="shared" si="6"/>
        <v>82304.20000000007</v>
      </c>
      <c r="N14" s="119">
        <f t="shared" si="7"/>
        <v>0.12226775956284164</v>
      </c>
      <c r="O14" s="119">
        <f t="shared" si="7"/>
        <v>0.12226775956284164</v>
      </c>
      <c r="P14" s="130"/>
      <c r="Q14" s="272"/>
    </row>
    <row r="15" spans="1:18">
      <c r="A15" s="121">
        <f t="shared" si="0"/>
        <v>5</v>
      </c>
      <c r="B15" s="122" t="str">
        <f t="shared" si="1"/>
        <v>53E - Company Owned</v>
      </c>
      <c r="C15" s="141">
        <v>200</v>
      </c>
      <c r="D15" s="141" t="s">
        <v>140</v>
      </c>
      <c r="E15" s="402">
        <f>'WP1 Lighting Invetory'!H51</f>
        <v>5052.583333333333</v>
      </c>
      <c r="F15" s="263">
        <f>'WP2 Current Lighting Rates'!E60</f>
        <v>16.61</v>
      </c>
      <c r="G15" s="263">
        <f>'WP2 Current Lighting Rates'!R60</f>
        <v>16.61</v>
      </c>
      <c r="H15" s="263">
        <f>ROUND('WP7 Condensed Sch. Level Costs'!Z50,2)</f>
        <v>18.670000000000002</v>
      </c>
      <c r="I15" s="844">
        <f t="shared" si="2"/>
        <v>1007080.9099999999</v>
      </c>
      <c r="J15" s="844">
        <f t="shared" si="3"/>
        <v>1007080.9099999999</v>
      </c>
      <c r="K15" s="844">
        <f t="shared" si="4"/>
        <v>1131980.77</v>
      </c>
      <c r="L15" s="844">
        <f t="shared" si="5"/>
        <v>124899.8600000001</v>
      </c>
      <c r="M15" s="844">
        <f t="shared" si="6"/>
        <v>124899.8600000001</v>
      </c>
      <c r="N15" s="119">
        <f t="shared" si="7"/>
        <v>0.12402167369054798</v>
      </c>
      <c r="O15" s="119">
        <f t="shared" si="7"/>
        <v>0.12402167369054798</v>
      </c>
      <c r="P15" s="130"/>
      <c r="Q15" s="272"/>
    </row>
    <row r="16" spans="1:18">
      <c r="A16" s="121">
        <f t="shared" si="0"/>
        <v>6</v>
      </c>
      <c r="B16" s="122" t="str">
        <f t="shared" si="1"/>
        <v>53E - Company Owned</v>
      </c>
      <c r="C16" s="141">
        <v>250</v>
      </c>
      <c r="D16" s="141" t="s">
        <v>140</v>
      </c>
      <c r="E16" s="402">
        <f>'WP1 Lighting Invetory'!H52</f>
        <v>1737.8333333333333</v>
      </c>
      <c r="F16" s="263">
        <f>'WP2 Current Lighting Rates'!E61</f>
        <v>18.57</v>
      </c>
      <c r="G16" s="263">
        <f>'WP2 Current Lighting Rates'!R61</f>
        <v>18.57</v>
      </c>
      <c r="H16" s="263">
        <f>ROUND('WP7 Condensed Sch. Level Costs'!Z51,2)</f>
        <v>20.54</v>
      </c>
      <c r="I16" s="844">
        <f t="shared" si="2"/>
        <v>387258.77999999997</v>
      </c>
      <c r="J16" s="844">
        <f t="shared" si="3"/>
        <v>387258.77999999997</v>
      </c>
      <c r="K16" s="844">
        <f t="shared" si="4"/>
        <v>428341.16</v>
      </c>
      <c r="L16" s="844">
        <f t="shared" si="5"/>
        <v>41082.380000000005</v>
      </c>
      <c r="M16" s="844">
        <f t="shared" si="6"/>
        <v>41082.380000000005</v>
      </c>
      <c r="N16" s="119">
        <f t="shared" si="7"/>
        <v>0.1060850834679591</v>
      </c>
      <c r="O16" s="119">
        <f t="shared" si="7"/>
        <v>0.1060850834679591</v>
      </c>
      <c r="P16" s="130"/>
      <c r="Q16" s="272"/>
    </row>
    <row r="17" spans="1:18">
      <c r="A17" s="121">
        <f t="shared" si="0"/>
        <v>7</v>
      </c>
      <c r="B17" s="122" t="str">
        <f t="shared" si="1"/>
        <v>53E - Company Owned</v>
      </c>
      <c r="C17" s="141">
        <v>310</v>
      </c>
      <c r="D17" s="141" t="s">
        <v>140</v>
      </c>
      <c r="E17" s="402">
        <f>'WP1 Lighting Invetory'!H53</f>
        <v>16.583333333333332</v>
      </c>
      <c r="F17" s="263">
        <f>'WP2 Current Lighting Rates'!E62</f>
        <v>20.93</v>
      </c>
      <c r="G17" s="263">
        <f>'WP2 Current Lighting Rates'!R62</f>
        <v>20.93</v>
      </c>
      <c r="H17" s="263">
        <f>ROUND('WP7 Condensed Sch. Level Costs'!Z52,2)</f>
        <v>22.98</v>
      </c>
      <c r="I17" s="844">
        <f t="shared" si="2"/>
        <v>4165.07</v>
      </c>
      <c r="J17" s="844">
        <f t="shared" si="3"/>
        <v>4165.07</v>
      </c>
      <c r="K17" s="844">
        <f t="shared" si="4"/>
        <v>4573.0199999999995</v>
      </c>
      <c r="L17" s="844">
        <f t="shared" si="5"/>
        <v>407.94999999999982</v>
      </c>
      <c r="M17" s="844">
        <f t="shared" si="6"/>
        <v>407.94999999999982</v>
      </c>
      <c r="N17" s="119">
        <f t="shared" si="7"/>
        <v>9.7945532728141382E-2</v>
      </c>
      <c r="O17" s="119">
        <f t="shared" si="7"/>
        <v>9.7945532728141382E-2</v>
      </c>
      <c r="P17" s="130"/>
      <c r="Q17" s="272"/>
    </row>
    <row r="18" spans="1:18">
      <c r="A18" s="121">
        <f t="shared" si="0"/>
        <v>8</v>
      </c>
      <c r="B18" s="122" t="str">
        <f t="shared" si="1"/>
        <v>53E - Company Owned</v>
      </c>
      <c r="C18" s="141">
        <v>400</v>
      </c>
      <c r="D18" s="141" t="s">
        <v>140</v>
      </c>
      <c r="E18" s="402">
        <f>'WP1 Lighting Invetory'!H54</f>
        <v>1004.5833333333334</v>
      </c>
      <c r="F18" s="263">
        <f>'WP2 Current Lighting Rates'!E63</f>
        <v>24.46</v>
      </c>
      <c r="G18" s="263">
        <f>'WP2 Current Lighting Rates'!R63</f>
        <v>24.46</v>
      </c>
      <c r="H18" s="263">
        <f>ROUND('WP7 Condensed Sch. Level Costs'!Z53,2)</f>
        <v>26.79</v>
      </c>
      <c r="I18" s="844">
        <f t="shared" si="2"/>
        <v>294865.3</v>
      </c>
      <c r="J18" s="844">
        <f t="shared" si="3"/>
        <v>294865.3</v>
      </c>
      <c r="K18" s="844">
        <f t="shared" si="4"/>
        <v>322953.44999999995</v>
      </c>
      <c r="L18" s="844">
        <f t="shared" si="5"/>
        <v>28088.149999999965</v>
      </c>
      <c r="M18" s="844">
        <f t="shared" si="6"/>
        <v>28088.149999999965</v>
      </c>
      <c r="N18" s="119">
        <f t="shared" si="7"/>
        <v>9.5257563368765216E-2</v>
      </c>
      <c r="O18" s="119">
        <f t="shared" si="7"/>
        <v>9.5257563368765216E-2</v>
      </c>
      <c r="P18" s="130"/>
      <c r="Q18" s="272"/>
    </row>
    <row r="19" spans="1:18">
      <c r="A19" s="121">
        <f t="shared" si="0"/>
        <v>9</v>
      </c>
      <c r="B19" s="122" t="str">
        <f t="shared" si="1"/>
        <v>53E - Company Owned</v>
      </c>
      <c r="C19" s="141">
        <v>1000</v>
      </c>
      <c r="D19" s="141" t="s">
        <v>140</v>
      </c>
      <c r="E19" s="402">
        <f>'WP1 Lighting Invetory'!H55</f>
        <v>0</v>
      </c>
      <c r="F19" s="263">
        <f>'WP2 Current Lighting Rates'!E64</f>
        <v>48.03</v>
      </c>
      <c r="G19" s="263">
        <f>'WP2 Current Lighting Rates'!R64</f>
        <v>48.03</v>
      </c>
      <c r="H19" s="263">
        <f>ROUND('WP7 Condensed Sch. Level Costs'!Z54,2)</f>
        <v>49.17</v>
      </c>
      <c r="I19" s="844">
        <f t="shared" si="2"/>
        <v>0</v>
      </c>
      <c r="J19" s="844">
        <f t="shared" si="3"/>
        <v>0</v>
      </c>
      <c r="K19" s="844">
        <f t="shared" si="4"/>
        <v>0</v>
      </c>
      <c r="L19" s="844">
        <f>+K19-I19</f>
        <v>0</v>
      </c>
      <c r="M19" s="844">
        <f>+K19-J19</f>
        <v>0</v>
      </c>
      <c r="N19" s="119" t="str">
        <f>IF(+L19=0,"na",L19/I19)</f>
        <v>na</v>
      </c>
      <c r="O19" s="119" t="str">
        <f>IF(+M19=0,"na",M19/J19)</f>
        <v>na</v>
      </c>
      <c r="P19" s="130"/>
      <c r="Q19" s="272"/>
    </row>
    <row r="20" spans="1:18">
      <c r="A20" s="121">
        <f t="shared" si="0"/>
        <v>10</v>
      </c>
      <c r="B20" s="101"/>
      <c r="C20" s="95"/>
      <c r="D20" s="95" t="str">
        <f>D19</f>
        <v>Sodium Vapor</v>
      </c>
      <c r="E20" s="135">
        <f>SUM(E11:E19)</f>
        <v>48111.750000000007</v>
      </c>
      <c r="F20" s="136"/>
      <c r="G20" s="136"/>
      <c r="H20" s="136"/>
      <c r="I20" s="897">
        <f>SUM(I11:I19)</f>
        <v>7851092.5600000005</v>
      </c>
      <c r="J20" s="897">
        <f>SUM(J11:J19)</f>
        <v>7851092.5600000005</v>
      </c>
      <c r="K20" s="897">
        <f>SUM(K11:K19)</f>
        <v>9065431.5800000001</v>
      </c>
      <c r="L20" s="897">
        <f>SUM(L11:L19)</f>
        <v>1214339.0200000007</v>
      </c>
      <c r="M20" s="897">
        <f>SUM(M11:M19)</f>
        <v>1214339.0200000007</v>
      </c>
      <c r="N20" s="137">
        <f t="shared" si="7"/>
        <v>0.15467134169158242</v>
      </c>
      <c r="O20" s="137">
        <f t="shared" si="7"/>
        <v>0.15467134169158242</v>
      </c>
      <c r="P20" s="130"/>
      <c r="Q20" s="272"/>
    </row>
    <row r="21" spans="1:18">
      <c r="A21" s="121">
        <f t="shared" si="0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30"/>
      <c r="Q21" s="272"/>
    </row>
    <row r="22" spans="1:18">
      <c r="A22" s="121">
        <f t="shared" si="0"/>
        <v>12</v>
      </c>
      <c r="B22" s="122" t="str">
        <f>+B19</f>
        <v>53E - Company Owned</v>
      </c>
      <c r="C22" s="141">
        <v>70</v>
      </c>
      <c r="D22" s="141" t="s">
        <v>142</v>
      </c>
      <c r="E22" s="402">
        <f>'WP1 Lighting Invetory'!H57</f>
        <v>0</v>
      </c>
      <c r="F22" s="263">
        <f>'WP2 Current Lighting Rates'!E66</f>
        <v>14.18</v>
      </c>
      <c r="G22" s="263">
        <f>'WP2 Current Lighting Rates'!R66</f>
        <v>14.18</v>
      </c>
      <c r="H22" s="263">
        <f>ROUND('WP7 Condensed Sch. Level Costs'!Z56,2)</f>
        <v>14.79</v>
      </c>
      <c r="I22" s="844">
        <f t="shared" ref="I22:J26" si="8">(+F22*$E22*12)</f>
        <v>0</v>
      </c>
      <c r="J22" s="844">
        <f t="shared" si="8"/>
        <v>0</v>
      </c>
      <c r="K22" s="844">
        <f>(H22)*E22*12</f>
        <v>0</v>
      </c>
      <c r="L22" s="844">
        <f>+K22-I22</f>
        <v>0</v>
      </c>
      <c r="M22" s="844">
        <f>+K22-J22</f>
        <v>0</v>
      </c>
      <c r="N22" s="119" t="str">
        <f t="shared" ref="N22:O27" si="9">IF(+L22=0,"na",L22/I22)</f>
        <v>na</v>
      </c>
      <c r="O22" s="119" t="str">
        <f t="shared" si="9"/>
        <v>na</v>
      </c>
      <c r="P22" s="130"/>
      <c r="Q22" s="272"/>
    </row>
    <row r="23" spans="1:18">
      <c r="A23" s="121">
        <f t="shared" si="0"/>
        <v>13</v>
      </c>
      <c r="B23" s="122" t="str">
        <f>+B22</f>
        <v>53E - Company Owned</v>
      </c>
      <c r="C23" s="141">
        <v>100</v>
      </c>
      <c r="D23" s="141" t="s">
        <v>142</v>
      </c>
      <c r="E23" s="402">
        <f>'WP1 Lighting Invetory'!H58</f>
        <v>0</v>
      </c>
      <c r="F23" s="263">
        <f>'WP2 Current Lighting Rates'!E67</f>
        <v>15.44</v>
      </c>
      <c r="G23" s="263">
        <f>'WP2 Current Lighting Rates'!R67</f>
        <v>15.44</v>
      </c>
      <c r="H23" s="263">
        <f>ROUND('WP7 Condensed Sch. Level Costs'!Z57,2)</f>
        <v>15.96</v>
      </c>
      <c r="I23" s="844">
        <f t="shared" si="8"/>
        <v>0</v>
      </c>
      <c r="J23" s="844">
        <f t="shared" si="8"/>
        <v>0</v>
      </c>
      <c r="K23" s="844">
        <f>(H23)*E23*12</f>
        <v>0</v>
      </c>
      <c r="L23" s="844">
        <f>+K23-I23</f>
        <v>0</v>
      </c>
      <c r="M23" s="844">
        <f>+K23-J23</f>
        <v>0</v>
      </c>
      <c r="N23" s="119" t="str">
        <f t="shared" si="9"/>
        <v>na</v>
      </c>
      <c r="O23" s="119" t="str">
        <f t="shared" si="9"/>
        <v>na</v>
      </c>
      <c r="P23" s="130"/>
      <c r="Q23" s="272"/>
    </row>
    <row r="24" spans="1:18">
      <c r="A24" s="121">
        <f t="shared" si="0"/>
        <v>14</v>
      </c>
      <c r="B24" s="122" t="str">
        <f>+B23</f>
        <v>53E - Company Owned</v>
      </c>
      <c r="C24" s="141">
        <v>150</v>
      </c>
      <c r="D24" s="141" t="s">
        <v>142</v>
      </c>
      <c r="E24" s="402">
        <f>'WP1 Lighting Invetory'!H59</f>
        <v>0</v>
      </c>
      <c r="F24" s="263">
        <f>'WP2 Current Lighting Rates'!E68</f>
        <v>17.52</v>
      </c>
      <c r="G24" s="263">
        <f>'WP2 Current Lighting Rates'!R68</f>
        <v>17.52</v>
      </c>
      <c r="H24" s="263">
        <f>ROUND('WP7 Condensed Sch. Level Costs'!Z58,2)</f>
        <v>17.91</v>
      </c>
      <c r="I24" s="844">
        <f t="shared" si="8"/>
        <v>0</v>
      </c>
      <c r="J24" s="844">
        <f t="shared" si="8"/>
        <v>0</v>
      </c>
      <c r="K24" s="844">
        <f>(H24)*E24*12</f>
        <v>0</v>
      </c>
      <c r="L24" s="844">
        <f>+K24-I24</f>
        <v>0</v>
      </c>
      <c r="M24" s="844">
        <f>+K24-J24</f>
        <v>0</v>
      </c>
      <c r="N24" s="119" t="str">
        <f t="shared" si="9"/>
        <v>na</v>
      </c>
      <c r="O24" s="119" t="str">
        <f t="shared" si="9"/>
        <v>na</v>
      </c>
      <c r="P24" s="130"/>
      <c r="Q24" s="272"/>
    </row>
    <row r="25" spans="1:18">
      <c r="A25" s="121">
        <f>A24+1</f>
        <v>15</v>
      </c>
      <c r="B25" s="122" t="str">
        <f>B24</f>
        <v>53E - Company Owned</v>
      </c>
      <c r="C25" s="141">
        <v>250</v>
      </c>
      <c r="D25" s="141" t="s">
        <v>142</v>
      </c>
      <c r="E25" s="402">
        <f>'WP1 Lighting Invetory'!H60</f>
        <v>0</v>
      </c>
      <c r="F25" s="263">
        <f>'WP2 Current Lighting Rates'!E69</f>
        <v>21.69</v>
      </c>
      <c r="G25" s="263">
        <f>'WP2 Current Lighting Rates'!R69</f>
        <v>21.69</v>
      </c>
      <c r="H25" s="263">
        <f>ROUND('WP7 Condensed Sch. Level Costs'!Z59,2)</f>
        <v>22.13</v>
      </c>
      <c r="I25" s="844">
        <f t="shared" si="8"/>
        <v>0</v>
      </c>
      <c r="J25" s="844">
        <f t="shared" si="8"/>
        <v>0</v>
      </c>
      <c r="K25" s="844">
        <f>(H25)*E25*12</f>
        <v>0</v>
      </c>
      <c r="L25" s="844">
        <f>+K25-I25</f>
        <v>0</v>
      </c>
      <c r="M25" s="844">
        <f>+K25-J25</f>
        <v>0</v>
      </c>
      <c r="N25" s="119" t="str">
        <f t="shared" si="9"/>
        <v>na</v>
      </c>
      <c r="O25" s="119" t="str">
        <f t="shared" si="9"/>
        <v>na</v>
      </c>
      <c r="P25" s="130"/>
      <c r="Q25" s="272"/>
    </row>
    <row r="26" spans="1:18">
      <c r="A26" s="121">
        <f t="shared" si="0"/>
        <v>16</v>
      </c>
      <c r="B26" s="122" t="str">
        <f>B25</f>
        <v>53E - Company Owned</v>
      </c>
      <c r="C26" s="141">
        <v>400</v>
      </c>
      <c r="D26" s="141" t="s">
        <v>142</v>
      </c>
      <c r="E26" s="402">
        <f>'WP1 Lighting Invetory'!H61</f>
        <v>0</v>
      </c>
      <c r="F26" s="263">
        <f>'WP2 Current Lighting Rates'!E70</f>
        <v>27.95</v>
      </c>
      <c r="G26" s="263">
        <f>'WP2 Current Lighting Rates'!R70</f>
        <v>27.95</v>
      </c>
      <c r="H26" s="263">
        <f>ROUND('WP7 Condensed Sch. Level Costs'!Z60,2)</f>
        <v>27.24</v>
      </c>
      <c r="I26" s="844">
        <f t="shared" si="8"/>
        <v>0</v>
      </c>
      <c r="J26" s="844">
        <f t="shared" si="8"/>
        <v>0</v>
      </c>
      <c r="K26" s="844">
        <f>(H26)*E26*12</f>
        <v>0</v>
      </c>
      <c r="L26" s="844">
        <f>+K26-I26</f>
        <v>0</v>
      </c>
      <c r="M26" s="844">
        <f>+K26-J26</f>
        <v>0</v>
      </c>
      <c r="N26" s="119" t="str">
        <f>IF(+L26=0,"na",L26/I26)</f>
        <v>na</v>
      </c>
      <c r="O26" s="119" t="str">
        <f t="shared" si="9"/>
        <v>na</v>
      </c>
      <c r="P26" s="130"/>
      <c r="Q26" s="272"/>
    </row>
    <row r="27" spans="1:18">
      <c r="A27" s="121">
        <f t="shared" si="0"/>
        <v>17</v>
      </c>
      <c r="B27" s="101"/>
      <c r="C27" s="95"/>
      <c r="D27" s="95" t="str">
        <f>D26</f>
        <v>Metal Hallide</v>
      </c>
      <c r="E27" s="135">
        <f>SUM(E22:E26)</f>
        <v>0</v>
      </c>
      <c r="F27" s="136"/>
      <c r="G27" s="136"/>
      <c r="H27" s="136"/>
      <c r="I27" s="897">
        <f>SUM(I22:I26)</f>
        <v>0</v>
      </c>
      <c r="J27" s="897">
        <f>SUM(J22:J26)</f>
        <v>0</v>
      </c>
      <c r="K27" s="897">
        <f>SUM(K22:K26)</f>
        <v>0</v>
      </c>
      <c r="L27" s="897">
        <f>SUM(L22:L26)</f>
        <v>0</v>
      </c>
      <c r="M27" s="897">
        <f>SUM(M22:M26)</f>
        <v>0</v>
      </c>
      <c r="N27" s="137" t="str">
        <f>IF(+L27=0,"na",L27/I27)</f>
        <v>na</v>
      </c>
      <c r="O27" s="137" t="str">
        <f t="shared" si="9"/>
        <v>na</v>
      </c>
      <c r="P27" s="130"/>
      <c r="Q27" s="272"/>
    </row>
    <row r="28" spans="1:18">
      <c r="A28" s="121">
        <f t="shared" si="0"/>
        <v>18</v>
      </c>
      <c r="B28" s="122"/>
      <c r="C28" s="141"/>
      <c r="D28" s="141"/>
      <c r="E28" s="141"/>
      <c r="F28" s="134"/>
      <c r="G28" s="134"/>
      <c r="H28" s="134"/>
      <c r="I28" s="844"/>
      <c r="J28" s="844"/>
      <c r="K28" s="844"/>
      <c r="L28" s="844"/>
      <c r="M28" s="844"/>
      <c r="N28" s="142"/>
      <c r="O28" s="142"/>
      <c r="P28" s="130"/>
      <c r="Q28" s="272"/>
    </row>
    <row r="29" spans="1:18" s="130" customFormat="1">
      <c r="A29" s="121">
        <f t="shared" si="0"/>
        <v>19</v>
      </c>
      <c r="B29" s="122" t="str">
        <f>+B26</f>
        <v>53E - Company Owned</v>
      </c>
      <c r="C29" s="265" t="s">
        <v>728</v>
      </c>
      <c r="D29" s="266" t="s">
        <v>189</v>
      </c>
      <c r="E29" s="402">
        <f>'WP1 Lighting Invetory'!H63</f>
        <v>17614.75</v>
      </c>
      <c r="F29" s="263">
        <f>'WP2 Current Lighting Rates'!E72</f>
        <v>9.9700000000000006</v>
      </c>
      <c r="G29" s="263">
        <f>'WP2 Current Lighting Rates'!R72</f>
        <v>9.9700000000000006</v>
      </c>
      <c r="H29" s="263">
        <f>ROUND('WP7 Condensed Sch. Level Costs'!Z62,2)</f>
        <v>11.52</v>
      </c>
      <c r="I29" s="844">
        <f t="shared" ref="I29:I37" si="10">(+F29*$E29*12)</f>
        <v>2107428.6900000004</v>
      </c>
      <c r="J29" s="844">
        <f t="shared" ref="J29:J37" si="11">(+G29*$E29*12)</f>
        <v>2107428.6900000004</v>
      </c>
      <c r="K29" s="844">
        <f t="shared" ref="K29:K37" si="12">(H29)*E29*12</f>
        <v>2435063.04</v>
      </c>
      <c r="L29" s="844">
        <f t="shared" ref="L29:L37" si="13">+K29-I29</f>
        <v>327634.34999999963</v>
      </c>
      <c r="M29" s="844">
        <f t="shared" ref="M29:M37" si="14">+K29-J29</f>
        <v>327634.34999999963</v>
      </c>
      <c r="N29" s="119">
        <f t="shared" ref="N29:O33" si="15">IF(+L29=0,"na",L29/I29)</f>
        <v>0.15546639919759256</v>
      </c>
      <c r="O29" s="119">
        <f t="shared" si="15"/>
        <v>0.15546639919759256</v>
      </c>
      <c r="Q29" s="272"/>
      <c r="R29" s="423"/>
    </row>
    <row r="30" spans="1:18" s="130" customFormat="1">
      <c r="A30" s="121">
        <f t="shared" si="0"/>
        <v>20</v>
      </c>
      <c r="B30" s="122" t="str">
        <f>+B29</f>
        <v>53E - Company Owned</v>
      </c>
      <c r="C30" s="265" t="s">
        <v>729</v>
      </c>
      <c r="D30" s="266" t="s">
        <v>189</v>
      </c>
      <c r="E30" s="402">
        <f>'WP1 Lighting Invetory'!H64</f>
        <v>40.083333333333336</v>
      </c>
      <c r="F30" s="263">
        <f>'WP2 Current Lighting Rates'!E73</f>
        <v>11.03</v>
      </c>
      <c r="G30" s="263">
        <f>'WP2 Current Lighting Rates'!R73</f>
        <v>11.03</v>
      </c>
      <c r="H30" s="263">
        <f>ROUND('WP7 Condensed Sch. Level Costs'!Z63,2)</f>
        <v>12.55</v>
      </c>
      <c r="I30" s="844">
        <f t="shared" si="10"/>
        <v>5305.43</v>
      </c>
      <c r="J30" s="844">
        <f t="shared" si="11"/>
        <v>5305.43</v>
      </c>
      <c r="K30" s="844">
        <f t="shared" si="12"/>
        <v>6036.5500000000011</v>
      </c>
      <c r="L30" s="844">
        <f t="shared" si="13"/>
        <v>731.1200000000008</v>
      </c>
      <c r="M30" s="844">
        <f t="shared" si="14"/>
        <v>731.1200000000008</v>
      </c>
      <c r="N30" s="119">
        <f t="shared" si="15"/>
        <v>0.13780598368087049</v>
      </c>
      <c r="O30" s="119">
        <f t="shared" si="15"/>
        <v>0.13780598368087049</v>
      </c>
      <c r="Q30" s="272"/>
      <c r="R30" s="423"/>
    </row>
    <row r="31" spans="1:18" s="130" customFormat="1">
      <c r="A31" s="121">
        <f t="shared" si="0"/>
        <v>21</v>
      </c>
      <c r="B31" s="122" t="str">
        <f t="shared" ref="B31:B37" si="16">+B30</f>
        <v>53E - Company Owned</v>
      </c>
      <c r="C31" s="265" t="s">
        <v>730</v>
      </c>
      <c r="D31" s="266" t="s">
        <v>189</v>
      </c>
      <c r="E31" s="402">
        <f>'WP1 Lighting Invetory'!H65</f>
        <v>1955.9166666666667</v>
      </c>
      <c r="F31" s="263">
        <f>'WP2 Current Lighting Rates'!E74</f>
        <v>12.1</v>
      </c>
      <c r="G31" s="263">
        <f>'WP2 Current Lighting Rates'!R74</f>
        <v>12.1</v>
      </c>
      <c r="H31" s="263">
        <f>ROUND('WP7 Condensed Sch. Level Costs'!Z64,2)</f>
        <v>14.11</v>
      </c>
      <c r="I31" s="844">
        <f t="shared" si="10"/>
        <v>283999.09999999998</v>
      </c>
      <c r="J31" s="844">
        <f t="shared" si="11"/>
        <v>283999.09999999998</v>
      </c>
      <c r="K31" s="844">
        <f t="shared" si="12"/>
        <v>331175.81</v>
      </c>
      <c r="L31" s="844">
        <f t="shared" si="13"/>
        <v>47176.710000000021</v>
      </c>
      <c r="M31" s="844">
        <f t="shared" si="14"/>
        <v>47176.710000000021</v>
      </c>
      <c r="N31" s="119">
        <f t="shared" si="15"/>
        <v>0.16611570247933893</v>
      </c>
      <c r="O31" s="119">
        <f t="shared" si="15"/>
        <v>0.16611570247933893</v>
      </c>
      <c r="Q31" s="272"/>
      <c r="R31" s="423"/>
    </row>
    <row r="32" spans="1:18" s="130" customFormat="1">
      <c r="A32" s="121">
        <f t="shared" si="0"/>
        <v>22</v>
      </c>
      <c r="B32" s="122" t="str">
        <f t="shared" si="16"/>
        <v>53E - Company Owned</v>
      </c>
      <c r="C32" s="265" t="s">
        <v>731</v>
      </c>
      <c r="D32" s="266" t="s">
        <v>189</v>
      </c>
      <c r="E32" s="402">
        <f>'WP1 Lighting Invetory'!H66</f>
        <v>1762.4166666666667</v>
      </c>
      <c r="F32" s="263">
        <f>'WP2 Current Lighting Rates'!E75</f>
        <v>13.16</v>
      </c>
      <c r="G32" s="263">
        <f>'WP2 Current Lighting Rates'!R75</f>
        <v>13.16</v>
      </c>
      <c r="H32" s="263">
        <f>ROUND('WP7 Condensed Sch. Level Costs'!Z65,2)</f>
        <v>14.56</v>
      </c>
      <c r="I32" s="844">
        <f t="shared" si="10"/>
        <v>278320.84000000003</v>
      </c>
      <c r="J32" s="844">
        <f t="shared" si="11"/>
        <v>278320.84000000003</v>
      </c>
      <c r="K32" s="844">
        <f t="shared" si="12"/>
        <v>307929.44</v>
      </c>
      <c r="L32" s="844">
        <f t="shared" si="13"/>
        <v>29608.599999999977</v>
      </c>
      <c r="M32" s="844">
        <f t="shared" si="14"/>
        <v>29608.599999999977</v>
      </c>
      <c r="N32" s="119">
        <f t="shared" si="15"/>
        <v>0.10638297872340416</v>
      </c>
      <c r="O32" s="119">
        <f t="shared" si="15"/>
        <v>0.10638297872340416</v>
      </c>
      <c r="Q32" s="272"/>
      <c r="R32" s="423"/>
    </row>
    <row r="33" spans="1:18" s="130" customFormat="1">
      <c r="A33" s="121">
        <f t="shared" si="0"/>
        <v>23</v>
      </c>
      <c r="B33" s="122" t="str">
        <f t="shared" si="16"/>
        <v>53E - Company Owned</v>
      </c>
      <c r="C33" s="265" t="s">
        <v>732</v>
      </c>
      <c r="D33" s="266" t="s">
        <v>189</v>
      </c>
      <c r="E33" s="402">
        <f>'WP1 Lighting Invetory'!H67</f>
        <v>74.666666666666671</v>
      </c>
      <c r="F33" s="263">
        <f>'WP2 Current Lighting Rates'!E76</f>
        <v>14.23</v>
      </c>
      <c r="G33" s="263">
        <f>'WP2 Current Lighting Rates'!R76</f>
        <v>14.23</v>
      </c>
      <c r="H33" s="263">
        <f>ROUND('WP7 Condensed Sch. Level Costs'!Z66,2)</f>
        <v>16.32</v>
      </c>
      <c r="I33" s="844">
        <f t="shared" si="10"/>
        <v>12750.08</v>
      </c>
      <c r="J33" s="844">
        <f t="shared" si="11"/>
        <v>12750.08</v>
      </c>
      <c r="K33" s="844">
        <f t="shared" si="12"/>
        <v>14622.720000000001</v>
      </c>
      <c r="L33" s="844">
        <f t="shared" si="13"/>
        <v>1872.6400000000012</v>
      </c>
      <c r="M33" s="844">
        <f t="shared" si="14"/>
        <v>1872.6400000000012</v>
      </c>
      <c r="N33" s="119">
        <f t="shared" si="15"/>
        <v>0.14687280393534796</v>
      </c>
      <c r="O33" s="119">
        <f t="shared" si="15"/>
        <v>0.14687280393534796</v>
      </c>
      <c r="Q33" s="272"/>
      <c r="R33" s="423"/>
    </row>
    <row r="34" spans="1:18" s="130" customFormat="1">
      <c r="A34" s="121">
        <f t="shared" si="0"/>
        <v>24</v>
      </c>
      <c r="B34" s="122" t="str">
        <f t="shared" si="16"/>
        <v>53E - Company Owned</v>
      </c>
      <c r="C34" s="265" t="s">
        <v>756</v>
      </c>
      <c r="D34" s="266" t="s">
        <v>189</v>
      </c>
      <c r="E34" s="402">
        <f>'WP1 Lighting Invetory'!H68</f>
        <v>413</v>
      </c>
      <c r="F34" s="263">
        <f>'WP2 Current Lighting Rates'!E77</f>
        <v>15.29</v>
      </c>
      <c r="G34" s="263">
        <f>'WP2 Current Lighting Rates'!R77</f>
        <v>15.29</v>
      </c>
      <c r="H34" s="263">
        <f>ROUND('WP7 Condensed Sch. Level Costs'!Z67,2)</f>
        <v>17.149999999999999</v>
      </c>
      <c r="I34" s="844">
        <f t="shared" si="10"/>
        <v>75777.239999999991</v>
      </c>
      <c r="J34" s="844">
        <f t="shared" si="11"/>
        <v>75777.239999999991</v>
      </c>
      <c r="K34" s="844">
        <f t="shared" si="12"/>
        <v>84995.4</v>
      </c>
      <c r="L34" s="844">
        <f t="shared" si="13"/>
        <v>9218.1600000000035</v>
      </c>
      <c r="M34" s="844">
        <f t="shared" si="14"/>
        <v>9218.1600000000035</v>
      </c>
      <c r="N34" s="119">
        <f t="shared" ref="N34:O38" si="17">IF(+L34=0,"na",L34/I34)</f>
        <v>0.1216481360366253</v>
      </c>
      <c r="O34" s="119">
        <f t="shared" si="17"/>
        <v>0.1216481360366253</v>
      </c>
      <c r="Q34" s="272"/>
      <c r="R34" s="423"/>
    </row>
    <row r="35" spans="1:18" s="130" customFormat="1">
      <c r="A35" s="121">
        <f t="shared" si="0"/>
        <v>25</v>
      </c>
      <c r="B35" s="122" t="str">
        <f t="shared" si="16"/>
        <v>53E - Company Owned</v>
      </c>
      <c r="C35" s="265" t="s">
        <v>755</v>
      </c>
      <c r="D35" s="266" t="s">
        <v>189</v>
      </c>
      <c r="E35" s="402">
        <f>'WP1 Lighting Invetory'!H69</f>
        <v>0</v>
      </c>
      <c r="F35" s="263">
        <f>'WP2 Current Lighting Rates'!E78</f>
        <v>16.36</v>
      </c>
      <c r="G35" s="263">
        <f>'WP2 Current Lighting Rates'!R78</f>
        <v>16.36</v>
      </c>
      <c r="H35" s="263">
        <f>ROUND('WP7 Condensed Sch. Level Costs'!Z68,2)</f>
        <v>18.760000000000002</v>
      </c>
      <c r="I35" s="844">
        <f t="shared" si="10"/>
        <v>0</v>
      </c>
      <c r="J35" s="844">
        <f t="shared" si="11"/>
        <v>0</v>
      </c>
      <c r="K35" s="844">
        <f t="shared" si="12"/>
        <v>0</v>
      </c>
      <c r="L35" s="844">
        <f t="shared" si="13"/>
        <v>0</v>
      </c>
      <c r="M35" s="844">
        <f t="shared" si="14"/>
        <v>0</v>
      </c>
      <c r="N35" s="119" t="str">
        <f t="shared" si="17"/>
        <v>na</v>
      </c>
      <c r="O35" s="119" t="str">
        <f t="shared" si="17"/>
        <v>na</v>
      </c>
      <c r="Q35" s="272"/>
      <c r="R35" s="423"/>
    </row>
    <row r="36" spans="1:18" s="130" customFormat="1">
      <c r="A36" s="121">
        <f t="shared" si="0"/>
        <v>26</v>
      </c>
      <c r="B36" s="122" t="str">
        <f t="shared" si="16"/>
        <v>53E - Company Owned</v>
      </c>
      <c r="C36" s="265" t="s">
        <v>733</v>
      </c>
      <c r="D36" s="266" t="s">
        <v>189</v>
      </c>
      <c r="E36" s="402">
        <f>'WP1 Lighting Invetory'!H70</f>
        <v>24</v>
      </c>
      <c r="F36" s="263">
        <f>'WP2 Current Lighting Rates'!E79</f>
        <v>17.420000000000002</v>
      </c>
      <c r="G36" s="263">
        <f>'WP2 Current Lighting Rates'!R79</f>
        <v>17.420000000000002</v>
      </c>
      <c r="H36" s="263">
        <f>ROUND('WP7 Condensed Sch. Level Costs'!Z69,2)</f>
        <v>20.54</v>
      </c>
      <c r="I36" s="844">
        <f t="shared" si="10"/>
        <v>5016.9600000000009</v>
      </c>
      <c r="J36" s="844">
        <f t="shared" si="11"/>
        <v>5016.9600000000009</v>
      </c>
      <c r="K36" s="844">
        <f t="shared" si="12"/>
        <v>5915.5199999999995</v>
      </c>
      <c r="L36" s="844">
        <f t="shared" si="13"/>
        <v>898.55999999999858</v>
      </c>
      <c r="M36" s="844">
        <f t="shared" si="14"/>
        <v>898.55999999999858</v>
      </c>
      <c r="N36" s="119">
        <f t="shared" si="17"/>
        <v>0.17910447761193998</v>
      </c>
      <c r="O36" s="119">
        <f t="shared" si="17"/>
        <v>0.17910447761193998</v>
      </c>
      <c r="Q36" s="272"/>
      <c r="R36" s="423"/>
    </row>
    <row r="37" spans="1:18" s="130" customFormat="1">
      <c r="A37" s="121">
        <f t="shared" si="0"/>
        <v>27</v>
      </c>
      <c r="B37" s="122" t="str">
        <f t="shared" si="16"/>
        <v>53E - Company Owned</v>
      </c>
      <c r="C37" s="265" t="s">
        <v>734</v>
      </c>
      <c r="D37" s="266" t="s">
        <v>189</v>
      </c>
      <c r="E37" s="402">
        <f>'WP1 Lighting Invetory'!H71</f>
        <v>109</v>
      </c>
      <c r="F37" s="263">
        <f>'WP2 Current Lighting Rates'!E80</f>
        <v>18.489999999999998</v>
      </c>
      <c r="G37" s="263">
        <f>'WP2 Current Lighting Rates'!R80</f>
        <v>18.489999999999998</v>
      </c>
      <c r="H37" s="263">
        <f>ROUND('WP7 Condensed Sch. Level Costs'!Z70,2)</f>
        <v>21.55</v>
      </c>
      <c r="I37" s="844">
        <f t="shared" si="10"/>
        <v>24184.92</v>
      </c>
      <c r="J37" s="844">
        <f t="shared" si="11"/>
        <v>24184.92</v>
      </c>
      <c r="K37" s="844">
        <f t="shared" si="12"/>
        <v>28187.4</v>
      </c>
      <c r="L37" s="844">
        <f t="shared" si="13"/>
        <v>4002.4800000000032</v>
      </c>
      <c r="M37" s="844">
        <f t="shared" si="14"/>
        <v>4002.4800000000032</v>
      </c>
      <c r="N37" s="119">
        <f t="shared" si="17"/>
        <v>0.16549486208761507</v>
      </c>
      <c r="O37" s="119">
        <f t="shared" si="17"/>
        <v>0.16549486208761507</v>
      </c>
      <c r="Q37" s="272"/>
      <c r="R37" s="423"/>
    </row>
    <row r="38" spans="1:18" s="130" customFormat="1">
      <c r="A38" s="121">
        <f t="shared" si="0"/>
        <v>28</v>
      </c>
      <c r="B38" s="122"/>
      <c r="C38" s="265"/>
      <c r="D38" s="266" t="s">
        <v>189</v>
      </c>
      <c r="E38" s="267">
        <f>SUM(E29:E37)</f>
        <v>21993.833333333336</v>
      </c>
      <c r="F38" s="136"/>
      <c r="G38" s="136"/>
      <c r="H38" s="136"/>
      <c r="I38" s="897">
        <f>SUM(I29:I37)</f>
        <v>2792783.2600000007</v>
      </c>
      <c r="J38" s="897">
        <f>SUM(J29:J37)</f>
        <v>2792783.2600000007</v>
      </c>
      <c r="K38" s="897">
        <f>SUM(K29:K37)</f>
        <v>3213925.88</v>
      </c>
      <c r="L38" s="897">
        <f>SUM(L29:L37)</f>
        <v>421142.61999999959</v>
      </c>
      <c r="M38" s="897">
        <f>SUM(M29:M37)</f>
        <v>421142.61999999959</v>
      </c>
      <c r="N38" s="137">
        <f t="shared" si="17"/>
        <v>0.1507967431744057</v>
      </c>
      <c r="O38" s="137">
        <f t="shared" si="17"/>
        <v>0.1507967431744057</v>
      </c>
      <c r="Q38" s="272"/>
      <c r="R38" s="423"/>
    </row>
    <row r="39" spans="1:18" s="130" customFormat="1">
      <c r="A39" s="121">
        <f t="shared" si="0"/>
        <v>29</v>
      </c>
      <c r="B39" s="122"/>
      <c r="C39" s="266"/>
      <c r="D39" s="266"/>
      <c r="E39" s="268"/>
      <c r="F39" s="134"/>
      <c r="G39" s="134"/>
      <c r="H39" s="134"/>
      <c r="I39" s="844"/>
      <c r="J39" s="844"/>
      <c r="K39" s="844"/>
      <c r="L39" s="844"/>
      <c r="M39" s="844"/>
      <c r="N39" s="119"/>
      <c r="O39" s="119"/>
      <c r="Q39" s="272"/>
      <c r="R39" s="423"/>
    </row>
    <row r="40" spans="1:18">
      <c r="A40" s="121">
        <f t="shared" si="0"/>
        <v>30</v>
      </c>
      <c r="B40" s="123" t="s">
        <v>141</v>
      </c>
      <c r="C40" s="141">
        <v>50</v>
      </c>
      <c r="D40" s="141" t="s">
        <v>140</v>
      </c>
      <c r="E40" s="402">
        <f>'WP1 Lighting Invetory'!H73</f>
        <v>0</v>
      </c>
      <c r="F40" s="263">
        <f>'WP2 Current Lighting Rates'!E82</f>
        <v>3.64</v>
      </c>
      <c r="G40" s="263">
        <f>'WP2 Current Lighting Rates'!R82</f>
        <v>3.64</v>
      </c>
      <c r="H40" s="263">
        <f>ROUND('WP7 Condensed Sch. Level Costs'!Z72,2)</f>
        <v>3.38</v>
      </c>
      <c r="I40" s="844">
        <f t="shared" ref="I40:I48" si="18">(+F40*$E40*12)</f>
        <v>0</v>
      </c>
      <c r="J40" s="844">
        <f t="shared" ref="J40:J48" si="19">(+G40*$E40*12)</f>
        <v>0</v>
      </c>
      <c r="K40" s="844">
        <f t="shared" ref="K40:K48" si="20">(H40)*E40*12</f>
        <v>0</v>
      </c>
      <c r="L40" s="844">
        <f t="shared" ref="L40:L48" si="21">+K40-I40</f>
        <v>0</v>
      </c>
      <c r="M40" s="844">
        <f t="shared" ref="M40:M48" si="22">+K40-J40</f>
        <v>0</v>
      </c>
      <c r="N40" s="119" t="str">
        <f t="shared" ref="N40:O48" si="23">IF(+L40=0,"na",L40/I40)</f>
        <v>na</v>
      </c>
      <c r="O40" s="119" t="str">
        <f t="shared" si="23"/>
        <v>na</v>
      </c>
      <c r="P40" s="130"/>
      <c r="Q40" s="272"/>
    </row>
    <row r="41" spans="1:18">
      <c r="A41" s="121">
        <f t="shared" si="0"/>
        <v>31</v>
      </c>
      <c r="B41" s="122" t="str">
        <f t="shared" ref="B41:B48" si="24">+B40</f>
        <v>53E - Customer Owned</v>
      </c>
      <c r="C41" s="141">
        <v>70</v>
      </c>
      <c r="D41" s="141" t="s">
        <v>140</v>
      </c>
      <c r="E41" s="402">
        <f>'WP1 Lighting Invetory'!H74</f>
        <v>57</v>
      </c>
      <c r="F41" s="263">
        <f>'WP2 Current Lighting Rates'!E83</f>
        <v>4.26</v>
      </c>
      <c r="G41" s="263">
        <f>'WP2 Current Lighting Rates'!R83</f>
        <v>4.26</v>
      </c>
      <c r="H41" s="263">
        <f>ROUND('WP7 Condensed Sch. Level Costs'!Z73,2)</f>
        <v>4.0599999999999996</v>
      </c>
      <c r="I41" s="844">
        <f t="shared" si="18"/>
        <v>2913.84</v>
      </c>
      <c r="J41" s="844">
        <f t="shared" si="19"/>
        <v>2913.84</v>
      </c>
      <c r="K41" s="844">
        <f t="shared" si="20"/>
        <v>2777.04</v>
      </c>
      <c r="L41" s="844">
        <f t="shared" si="21"/>
        <v>-136.80000000000018</v>
      </c>
      <c r="M41" s="844">
        <f t="shared" si="22"/>
        <v>-136.80000000000018</v>
      </c>
      <c r="N41" s="119">
        <f t="shared" si="23"/>
        <v>-4.6948356807511797E-2</v>
      </c>
      <c r="O41" s="119">
        <f t="shared" si="23"/>
        <v>-4.6948356807511797E-2</v>
      </c>
      <c r="P41" s="130"/>
      <c r="Q41" s="272"/>
    </row>
    <row r="42" spans="1:18">
      <c r="A42" s="121">
        <f t="shared" si="0"/>
        <v>32</v>
      </c>
      <c r="B42" s="122" t="str">
        <f t="shared" si="24"/>
        <v>53E - Customer Owned</v>
      </c>
      <c r="C42" s="141">
        <v>100</v>
      </c>
      <c r="D42" s="141" t="s">
        <v>140</v>
      </c>
      <c r="E42" s="402">
        <f>'WP1 Lighting Invetory'!H75</f>
        <v>255.5</v>
      </c>
      <c r="F42" s="263">
        <f>'WP2 Current Lighting Rates'!E84</f>
        <v>5.19</v>
      </c>
      <c r="G42" s="263">
        <f>'WP2 Current Lighting Rates'!R84</f>
        <v>5.19</v>
      </c>
      <c r="H42" s="263">
        <f>ROUND('WP7 Condensed Sch. Level Costs'!Z74,2)</f>
        <v>5.07</v>
      </c>
      <c r="I42" s="844">
        <f t="shared" si="18"/>
        <v>15912.54</v>
      </c>
      <c r="J42" s="844">
        <f t="shared" si="19"/>
        <v>15912.54</v>
      </c>
      <c r="K42" s="844">
        <f t="shared" si="20"/>
        <v>15544.619999999999</v>
      </c>
      <c r="L42" s="844">
        <f t="shared" si="21"/>
        <v>-367.92000000000189</v>
      </c>
      <c r="M42" s="844">
        <f t="shared" si="22"/>
        <v>-367.92000000000189</v>
      </c>
      <c r="N42" s="119">
        <f t="shared" si="23"/>
        <v>-2.3121387283237111E-2</v>
      </c>
      <c r="O42" s="119">
        <f t="shared" si="23"/>
        <v>-2.3121387283237111E-2</v>
      </c>
      <c r="P42" s="130"/>
      <c r="Q42" s="272"/>
    </row>
    <row r="43" spans="1:18">
      <c r="A43" s="121">
        <f t="shared" si="0"/>
        <v>33</v>
      </c>
      <c r="B43" s="122" t="str">
        <f t="shared" si="24"/>
        <v>53E - Customer Owned</v>
      </c>
      <c r="C43" s="141">
        <v>150</v>
      </c>
      <c r="D43" s="141" t="s">
        <v>140</v>
      </c>
      <c r="E43" s="402">
        <f>'WP1 Lighting Invetory'!H76</f>
        <v>148.25</v>
      </c>
      <c r="F43" s="263">
        <f>'WP2 Current Lighting Rates'!E85</f>
        <v>6.73</v>
      </c>
      <c r="G43" s="263">
        <f>'WP2 Current Lighting Rates'!R85</f>
        <v>6.73</v>
      </c>
      <c r="H43" s="263">
        <f>ROUND('WP7 Condensed Sch. Level Costs'!Z75,2)</f>
        <v>6.76</v>
      </c>
      <c r="I43" s="844">
        <f t="shared" si="18"/>
        <v>11972.670000000002</v>
      </c>
      <c r="J43" s="844">
        <f t="shared" si="19"/>
        <v>11972.670000000002</v>
      </c>
      <c r="K43" s="844">
        <f t="shared" si="20"/>
        <v>12026.039999999999</v>
      </c>
      <c r="L43" s="844">
        <f t="shared" si="21"/>
        <v>53.369999999997162</v>
      </c>
      <c r="M43" s="844">
        <f t="shared" si="22"/>
        <v>53.369999999997162</v>
      </c>
      <c r="N43" s="119">
        <f t="shared" si="23"/>
        <v>4.4576523031201187E-3</v>
      </c>
      <c r="O43" s="119">
        <f t="shared" si="23"/>
        <v>4.4576523031201187E-3</v>
      </c>
      <c r="P43" s="130"/>
      <c r="Q43" s="272"/>
    </row>
    <row r="44" spans="1:18">
      <c r="A44" s="121">
        <f t="shared" si="0"/>
        <v>34</v>
      </c>
      <c r="B44" s="122" t="str">
        <f t="shared" si="24"/>
        <v>53E - Customer Owned</v>
      </c>
      <c r="C44" s="141">
        <v>200</v>
      </c>
      <c r="D44" s="141" t="s">
        <v>140</v>
      </c>
      <c r="E44" s="402">
        <f>'WP1 Lighting Invetory'!H77</f>
        <v>425.91666666666669</v>
      </c>
      <c r="F44" s="263">
        <f>'WP2 Current Lighting Rates'!E86</f>
        <v>8.27</v>
      </c>
      <c r="G44" s="263">
        <f>'WP2 Current Lighting Rates'!R86</f>
        <v>8.27</v>
      </c>
      <c r="H44" s="263">
        <f>ROUND('WP7 Condensed Sch. Level Costs'!Z76,2)</f>
        <v>8.4499999999999993</v>
      </c>
      <c r="I44" s="844">
        <f t="shared" si="18"/>
        <v>42267.97</v>
      </c>
      <c r="J44" s="844">
        <f t="shared" si="19"/>
        <v>42267.97</v>
      </c>
      <c r="K44" s="844">
        <f t="shared" si="20"/>
        <v>43187.95</v>
      </c>
      <c r="L44" s="844">
        <f t="shared" si="21"/>
        <v>919.97999999999593</v>
      </c>
      <c r="M44" s="844">
        <f t="shared" si="22"/>
        <v>919.97999999999593</v>
      </c>
      <c r="N44" s="119">
        <f t="shared" si="23"/>
        <v>2.1765417170495672E-2</v>
      </c>
      <c r="O44" s="119">
        <f t="shared" si="23"/>
        <v>2.1765417170495672E-2</v>
      </c>
      <c r="P44" s="130"/>
      <c r="Q44" s="272"/>
    </row>
    <row r="45" spans="1:18">
      <c r="A45" s="121">
        <f t="shared" ref="A45:A70" si="25">A44+1</f>
        <v>35</v>
      </c>
      <c r="B45" s="122" t="str">
        <f t="shared" si="24"/>
        <v>53E - Customer Owned</v>
      </c>
      <c r="C45" s="141">
        <v>250</v>
      </c>
      <c r="D45" s="141" t="s">
        <v>140</v>
      </c>
      <c r="E45" s="402">
        <f>'WP1 Lighting Invetory'!H78</f>
        <v>280.33333333333331</v>
      </c>
      <c r="F45" s="263">
        <f>'WP2 Current Lighting Rates'!E87</f>
        <v>9.82</v>
      </c>
      <c r="G45" s="263">
        <f>'WP2 Current Lighting Rates'!R87</f>
        <v>9.82</v>
      </c>
      <c r="H45" s="263">
        <f>ROUND('WP7 Condensed Sch. Level Costs'!Z77,2)</f>
        <v>10.14</v>
      </c>
      <c r="I45" s="844">
        <f t="shared" si="18"/>
        <v>33034.480000000003</v>
      </c>
      <c r="J45" s="844">
        <f t="shared" si="19"/>
        <v>33034.480000000003</v>
      </c>
      <c r="K45" s="844">
        <f t="shared" si="20"/>
        <v>34110.959999999999</v>
      </c>
      <c r="L45" s="844">
        <f t="shared" si="21"/>
        <v>1076.4799999999959</v>
      </c>
      <c r="M45" s="844">
        <f t="shared" si="22"/>
        <v>1076.4799999999959</v>
      </c>
      <c r="N45" s="119">
        <f t="shared" si="23"/>
        <v>3.2586558044806389E-2</v>
      </c>
      <c r="O45" s="119">
        <f t="shared" si="23"/>
        <v>3.2586558044806389E-2</v>
      </c>
      <c r="P45" s="130"/>
      <c r="Q45" s="272"/>
    </row>
    <row r="46" spans="1:18">
      <c r="A46" s="121">
        <f t="shared" si="25"/>
        <v>36</v>
      </c>
      <c r="B46" s="122" t="str">
        <f t="shared" si="24"/>
        <v>53E - Customer Owned</v>
      </c>
      <c r="C46" s="141">
        <v>310</v>
      </c>
      <c r="D46" s="141" t="s">
        <v>140</v>
      </c>
      <c r="E46" s="402">
        <f>'WP1 Lighting Invetory'!H79</f>
        <v>7</v>
      </c>
      <c r="F46" s="263">
        <f>'WP2 Current Lighting Rates'!E88</f>
        <v>11.67</v>
      </c>
      <c r="G46" s="263">
        <f>'WP2 Current Lighting Rates'!R88</f>
        <v>11.67</v>
      </c>
      <c r="H46" s="263">
        <f>ROUND('WP7 Condensed Sch. Level Costs'!Z78,2)</f>
        <v>12.17</v>
      </c>
      <c r="I46" s="844">
        <f t="shared" si="18"/>
        <v>980.28</v>
      </c>
      <c r="J46" s="844">
        <f t="shared" si="19"/>
        <v>980.28</v>
      </c>
      <c r="K46" s="844">
        <f t="shared" si="20"/>
        <v>1022.28</v>
      </c>
      <c r="L46" s="844">
        <f t="shared" si="21"/>
        <v>42</v>
      </c>
      <c r="M46" s="844">
        <f t="shared" si="22"/>
        <v>42</v>
      </c>
      <c r="N46" s="119">
        <f t="shared" si="23"/>
        <v>4.2844901456726647E-2</v>
      </c>
      <c r="O46" s="119">
        <f t="shared" si="23"/>
        <v>4.2844901456726647E-2</v>
      </c>
      <c r="P46" s="130"/>
      <c r="Q46" s="272"/>
    </row>
    <row r="47" spans="1:18">
      <c r="A47" s="121">
        <f t="shared" si="25"/>
        <v>37</v>
      </c>
      <c r="B47" s="122" t="str">
        <f t="shared" si="24"/>
        <v>53E - Customer Owned</v>
      </c>
      <c r="C47" s="141">
        <v>400</v>
      </c>
      <c r="D47" s="141" t="s">
        <v>140</v>
      </c>
      <c r="E47" s="402">
        <f>'WP1 Lighting Invetory'!H80</f>
        <v>431.16666666666669</v>
      </c>
      <c r="F47" s="263">
        <f>'WP2 Current Lighting Rates'!E89</f>
        <v>14.45</v>
      </c>
      <c r="G47" s="263">
        <f>'WP2 Current Lighting Rates'!R89</f>
        <v>14.45</v>
      </c>
      <c r="H47" s="263">
        <f>ROUND('WP7 Condensed Sch. Level Costs'!Z79,2)</f>
        <v>15.21</v>
      </c>
      <c r="I47" s="844">
        <f t="shared" si="18"/>
        <v>74764.3</v>
      </c>
      <c r="J47" s="844">
        <f t="shared" si="19"/>
        <v>74764.3</v>
      </c>
      <c r="K47" s="844">
        <f t="shared" si="20"/>
        <v>78696.540000000008</v>
      </c>
      <c r="L47" s="844">
        <f t="shared" si="21"/>
        <v>3932.2400000000052</v>
      </c>
      <c r="M47" s="844">
        <f t="shared" si="22"/>
        <v>3932.2400000000052</v>
      </c>
      <c r="N47" s="119">
        <f t="shared" si="23"/>
        <v>5.2595155709342631E-2</v>
      </c>
      <c r="O47" s="119">
        <f t="shared" si="23"/>
        <v>5.2595155709342631E-2</v>
      </c>
      <c r="P47" s="130"/>
      <c r="Q47" s="272"/>
    </row>
    <row r="48" spans="1:18">
      <c r="A48" s="121">
        <f t="shared" si="25"/>
        <v>38</v>
      </c>
      <c r="B48" s="122" t="str">
        <f t="shared" si="24"/>
        <v>53E - Customer Owned</v>
      </c>
      <c r="C48" s="265">
        <v>1000</v>
      </c>
      <c r="D48" s="266" t="s">
        <v>140</v>
      </c>
      <c r="E48" s="402">
        <f>'WP1 Lighting Invetory'!H81</f>
        <v>0</v>
      </c>
      <c r="F48" s="263">
        <f>'WP2 Current Lighting Rates'!E90</f>
        <v>32.97</v>
      </c>
      <c r="G48" s="263">
        <f>'WP2 Current Lighting Rates'!R90</f>
        <v>32.97</v>
      </c>
      <c r="H48" s="263">
        <f>ROUND('WP7 Condensed Sch. Level Costs'!Z80,2)</f>
        <v>35.5</v>
      </c>
      <c r="I48" s="844">
        <f t="shared" si="18"/>
        <v>0</v>
      </c>
      <c r="J48" s="844">
        <f t="shared" si="19"/>
        <v>0</v>
      </c>
      <c r="K48" s="844">
        <f t="shared" si="20"/>
        <v>0</v>
      </c>
      <c r="L48" s="844">
        <f t="shared" si="21"/>
        <v>0</v>
      </c>
      <c r="M48" s="844">
        <f t="shared" si="22"/>
        <v>0</v>
      </c>
      <c r="N48" s="119" t="str">
        <f t="shared" si="23"/>
        <v>na</v>
      </c>
      <c r="O48" s="119" t="str">
        <f t="shared" si="23"/>
        <v>na</v>
      </c>
      <c r="P48" s="130"/>
      <c r="Q48" s="272"/>
    </row>
    <row r="49" spans="1:18">
      <c r="A49" s="121">
        <f t="shared" si="25"/>
        <v>39</v>
      </c>
      <c r="B49" s="122" t="str">
        <f>B48</f>
        <v>53E - Customer Owned</v>
      </c>
      <c r="C49" s="265"/>
      <c r="D49" s="266" t="str">
        <f>D48</f>
        <v>Sodium Vapor</v>
      </c>
      <c r="E49" s="135">
        <f>SUM(E40:E48)</f>
        <v>1605.1666666666667</v>
      </c>
      <c r="F49" s="136"/>
      <c r="G49" s="136"/>
      <c r="H49" s="136"/>
      <c r="I49" s="897">
        <f>SUM(I40:I48)</f>
        <v>181846.08000000002</v>
      </c>
      <c r="J49" s="897">
        <f>SUM(J40:J48)</f>
        <v>181846.08000000002</v>
      </c>
      <c r="K49" s="897">
        <f>SUM(K40:K48)</f>
        <v>187365.43</v>
      </c>
      <c r="L49" s="897">
        <f>SUM(L40:L48)</f>
        <v>5519.3499999999922</v>
      </c>
      <c r="M49" s="897">
        <f>SUM(M40:M48)</f>
        <v>5519.3499999999922</v>
      </c>
      <c r="N49" s="137">
        <f>IF(+L49=0,"na",L49/I49)</f>
        <v>3.0351767824744927E-2</v>
      </c>
      <c r="O49" s="137">
        <f>IF(+M49=0,"na",M49/J49)</f>
        <v>3.0351767824744927E-2</v>
      </c>
      <c r="P49" s="130"/>
      <c r="Q49" s="272"/>
    </row>
    <row r="50" spans="1:18">
      <c r="A50" s="121">
        <f t="shared" si="25"/>
        <v>40</v>
      </c>
      <c r="B50" s="122"/>
      <c r="C50" s="141"/>
      <c r="D50" s="141"/>
      <c r="E50" s="141"/>
      <c r="F50" s="134"/>
      <c r="G50" s="134"/>
      <c r="H50" s="134"/>
      <c r="I50" s="844"/>
      <c r="J50" s="844"/>
      <c r="K50" s="844"/>
      <c r="L50" s="844"/>
      <c r="M50" s="844"/>
      <c r="N50" s="142"/>
      <c r="O50" s="142"/>
      <c r="P50" s="130"/>
      <c r="Q50" s="272"/>
    </row>
    <row r="51" spans="1:18">
      <c r="A51" s="121">
        <f t="shared" si="25"/>
        <v>41</v>
      </c>
      <c r="B51" s="122" t="str">
        <f>+B48</f>
        <v>53E - Customer Owned</v>
      </c>
      <c r="C51" s="141">
        <v>70</v>
      </c>
      <c r="D51" s="141" t="s">
        <v>142</v>
      </c>
      <c r="E51" s="402">
        <f>'WP1 Lighting Invetory'!H83</f>
        <v>0</v>
      </c>
      <c r="F51" s="263">
        <f>'WP2 Current Lighting Rates'!E92</f>
        <v>6.36</v>
      </c>
      <c r="G51" s="263">
        <f>'WP2 Current Lighting Rates'!R92</f>
        <v>6.36</v>
      </c>
      <c r="H51" s="263">
        <f>ROUND('WP7 Condensed Sch. Level Costs'!Z82,2)</f>
        <v>5.74</v>
      </c>
      <c r="I51" s="844">
        <f t="shared" ref="I51:I56" si="26">(+F51*$E51*12)</f>
        <v>0</v>
      </c>
      <c r="J51" s="844">
        <f t="shared" ref="J51:J56" si="27">(+G51*$E51*12)</f>
        <v>0</v>
      </c>
      <c r="K51" s="844">
        <f t="shared" ref="K51:K56" si="28">(H51)*E51*12</f>
        <v>0</v>
      </c>
      <c r="L51" s="844">
        <f t="shared" ref="L51:L56" si="29">+K51-I51</f>
        <v>0</v>
      </c>
      <c r="M51" s="844">
        <f t="shared" ref="M51:M56" si="30">+K51-J51</f>
        <v>0</v>
      </c>
      <c r="N51" s="119" t="str">
        <f t="shared" ref="N51:O56" si="31">IF(+L51=0,"na",L51/I51)</f>
        <v>na</v>
      </c>
      <c r="O51" s="119" t="str">
        <f t="shared" si="31"/>
        <v>na</v>
      </c>
      <c r="P51" s="130"/>
      <c r="Q51" s="272"/>
    </row>
    <row r="52" spans="1:18">
      <c r="A52" s="121">
        <f t="shared" si="25"/>
        <v>42</v>
      </c>
      <c r="B52" s="122" t="str">
        <f>+B51</f>
        <v>53E - Customer Owned</v>
      </c>
      <c r="C52" s="141">
        <v>100</v>
      </c>
      <c r="D52" s="141" t="s">
        <v>142</v>
      </c>
      <c r="E52" s="402">
        <f>'WP1 Lighting Invetory'!H84</f>
        <v>0</v>
      </c>
      <c r="F52" s="263">
        <f>'WP2 Current Lighting Rates'!E93</f>
        <v>7.28</v>
      </c>
      <c r="G52" s="263">
        <f>'WP2 Current Lighting Rates'!R93</f>
        <v>7.28</v>
      </c>
      <c r="H52" s="263">
        <f>ROUND('WP7 Condensed Sch. Level Costs'!Z83,2)</f>
        <v>6.76</v>
      </c>
      <c r="I52" s="844">
        <f t="shared" si="26"/>
        <v>0</v>
      </c>
      <c r="J52" s="844">
        <f t="shared" si="27"/>
        <v>0</v>
      </c>
      <c r="K52" s="844">
        <f t="shared" si="28"/>
        <v>0</v>
      </c>
      <c r="L52" s="844">
        <f t="shared" si="29"/>
        <v>0</v>
      </c>
      <c r="M52" s="844">
        <f t="shared" si="30"/>
        <v>0</v>
      </c>
      <c r="N52" s="119" t="str">
        <f t="shared" si="31"/>
        <v>na</v>
      </c>
      <c r="O52" s="119" t="str">
        <f t="shared" si="31"/>
        <v>na</v>
      </c>
      <c r="P52" s="130"/>
      <c r="Q52" s="272"/>
    </row>
    <row r="53" spans="1:18">
      <c r="A53" s="121">
        <f t="shared" si="25"/>
        <v>43</v>
      </c>
      <c r="B53" s="122" t="str">
        <f>+B52</f>
        <v>53E - Customer Owned</v>
      </c>
      <c r="C53" s="141">
        <v>150</v>
      </c>
      <c r="D53" s="141" t="s">
        <v>142</v>
      </c>
      <c r="E53" s="402">
        <f>'WP1 Lighting Invetory'!H85</f>
        <v>0</v>
      </c>
      <c r="F53" s="263">
        <f>'WP2 Current Lighting Rates'!E94</f>
        <v>8.83</v>
      </c>
      <c r="G53" s="263">
        <f>'WP2 Current Lighting Rates'!R94</f>
        <v>8.83</v>
      </c>
      <c r="H53" s="263">
        <f>ROUND('WP7 Condensed Sch. Level Costs'!Z84,2)</f>
        <v>8.4499999999999993</v>
      </c>
      <c r="I53" s="844">
        <f t="shared" si="26"/>
        <v>0</v>
      </c>
      <c r="J53" s="844">
        <f t="shared" si="27"/>
        <v>0</v>
      </c>
      <c r="K53" s="844">
        <f t="shared" si="28"/>
        <v>0</v>
      </c>
      <c r="L53" s="844">
        <f t="shared" si="29"/>
        <v>0</v>
      </c>
      <c r="M53" s="844">
        <f t="shared" si="30"/>
        <v>0</v>
      </c>
      <c r="N53" s="119" t="str">
        <f t="shared" si="31"/>
        <v>na</v>
      </c>
      <c r="O53" s="119" t="str">
        <f t="shared" si="31"/>
        <v>na</v>
      </c>
      <c r="P53" s="130"/>
      <c r="Q53" s="272"/>
    </row>
    <row r="54" spans="1:18">
      <c r="A54" s="121">
        <f t="shared" si="25"/>
        <v>44</v>
      </c>
      <c r="B54" s="122" t="str">
        <f>+B53</f>
        <v>53E - Customer Owned</v>
      </c>
      <c r="C54" s="141">
        <v>175</v>
      </c>
      <c r="D54" s="141" t="s">
        <v>142</v>
      </c>
      <c r="E54" s="402">
        <f>'WP1 Lighting Invetory'!H86</f>
        <v>4</v>
      </c>
      <c r="F54" s="263">
        <f>'WP2 Current Lighting Rates'!E95</f>
        <v>9.6</v>
      </c>
      <c r="G54" s="263">
        <f>'WP2 Current Lighting Rates'!R95</f>
        <v>9.6</v>
      </c>
      <c r="H54" s="263">
        <f>ROUND('WP7 Condensed Sch. Level Costs'!Z85,2)</f>
        <v>9.2899999999999991</v>
      </c>
      <c r="I54" s="844">
        <f t="shared" si="26"/>
        <v>460.79999999999995</v>
      </c>
      <c r="J54" s="844">
        <f t="shared" si="27"/>
        <v>460.79999999999995</v>
      </c>
      <c r="K54" s="844">
        <f t="shared" si="28"/>
        <v>445.91999999999996</v>
      </c>
      <c r="L54" s="844">
        <f t="shared" si="29"/>
        <v>-14.879999999999995</v>
      </c>
      <c r="M54" s="844">
        <f t="shared" si="30"/>
        <v>-14.879999999999995</v>
      </c>
      <c r="N54" s="119">
        <f t="shared" si="31"/>
        <v>-3.2291666666666663E-2</v>
      </c>
      <c r="O54" s="119">
        <f t="shared" si="31"/>
        <v>-3.2291666666666663E-2</v>
      </c>
      <c r="P54" s="130"/>
      <c r="Q54" s="272"/>
    </row>
    <row r="55" spans="1:18">
      <c r="A55" s="121">
        <f t="shared" si="25"/>
        <v>45</v>
      </c>
      <c r="B55" s="122" t="str">
        <f>+B54</f>
        <v>53E - Customer Owned</v>
      </c>
      <c r="C55" s="141">
        <v>250</v>
      </c>
      <c r="D55" s="141" t="s">
        <v>142</v>
      </c>
      <c r="E55" s="402">
        <f>'WP1 Lighting Invetory'!H87</f>
        <v>0</v>
      </c>
      <c r="F55" s="263">
        <f>'WP2 Current Lighting Rates'!E96</f>
        <v>11.91</v>
      </c>
      <c r="G55" s="263">
        <f>'WP2 Current Lighting Rates'!R96</f>
        <v>11.91</v>
      </c>
      <c r="H55" s="263">
        <f>ROUND('WP7 Condensed Sch. Level Costs'!Z86,2)</f>
        <v>11.83</v>
      </c>
      <c r="I55" s="844">
        <f t="shared" si="26"/>
        <v>0</v>
      </c>
      <c r="J55" s="844">
        <f t="shared" si="27"/>
        <v>0</v>
      </c>
      <c r="K55" s="844">
        <f t="shared" si="28"/>
        <v>0</v>
      </c>
      <c r="L55" s="844">
        <f t="shared" si="29"/>
        <v>0</v>
      </c>
      <c r="M55" s="844">
        <f t="shared" si="30"/>
        <v>0</v>
      </c>
      <c r="N55" s="119" t="str">
        <f t="shared" si="31"/>
        <v>na</v>
      </c>
      <c r="O55" s="119" t="str">
        <f t="shared" si="31"/>
        <v>na</v>
      </c>
      <c r="P55" s="130"/>
      <c r="Q55" s="272"/>
    </row>
    <row r="56" spans="1:18">
      <c r="A56" s="121">
        <f t="shared" si="25"/>
        <v>46</v>
      </c>
      <c r="B56" s="122" t="str">
        <f>+B55</f>
        <v>53E - Customer Owned</v>
      </c>
      <c r="C56" s="265">
        <v>400</v>
      </c>
      <c r="D56" s="266" t="s">
        <v>142</v>
      </c>
      <c r="E56" s="402">
        <f>'WP1 Lighting Invetory'!H88</f>
        <v>0</v>
      </c>
      <c r="F56" s="263">
        <f>'WP2 Current Lighting Rates'!E97</f>
        <v>16.55</v>
      </c>
      <c r="G56" s="263">
        <f>'WP2 Current Lighting Rates'!R97</f>
        <v>16.55</v>
      </c>
      <c r="H56" s="263">
        <f>ROUND('WP7 Condensed Sch. Level Costs'!Z87,2)</f>
        <v>16.899999999999999</v>
      </c>
      <c r="I56" s="844">
        <f t="shared" si="26"/>
        <v>0</v>
      </c>
      <c r="J56" s="844">
        <f t="shared" si="27"/>
        <v>0</v>
      </c>
      <c r="K56" s="844">
        <f t="shared" si="28"/>
        <v>0</v>
      </c>
      <c r="L56" s="844">
        <f t="shared" si="29"/>
        <v>0</v>
      </c>
      <c r="M56" s="844">
        <f t="shared" si="30"/>
        <v>0</v>
      </c>
      <c r="N56" s="119" t="str">
        <f t="shared" si="31"/>
        <v>na</v>
      </c>
      <c r="O56" s="119" t="str">
        <f t="shared" si="31"/>
        <v>na</v>
      </c>
      <c r="P56" s="130"/>
      <c r="Q56" s="272"/>
    </row>
    <row r="57" spans="1:18">
      <c r="A57" s="121">
        <f>A58+1</f>
        <v>48</v>
      </c>
      <c r="B57" s="122" t="str">
        <f>B56</f>
        <v>53E - Customer Owned</v>
      </c>
      <c r="C57" s="265"/>
      <c r="D57" s="266" t="str">
        <f>D56</f>
        <v>Metal Hallide</v>
      </c>
      <c r="E57" s="135">
        <f>SUM(E51:E56)</f>
        <v>4</v>
      </c>
      <c r="F57" s="136"/>
      <c r="G57" s="136"/>
      <c r="H57" s="136"/>
      <c r="I57" s="897">
        <f>SUM(I51:I56)</f>
        <v>460.79999999999995</v>
      </c>
      <c r="J57" s="897">
        <f>SUM(J51:J56)</f>
        <v>460.79999999999995</v>
      </c>
      <c r="K57" s="897">
        <f>SUM(K51:K56)</f>
        <v>445.91999999999996</v>
      </c>
      <c r="L57" s="897">
        <f>SUM(L51:L56)</f>
        <v>-14.879999999999995</v>
      </c>
      <c r="M57" s="897">
        <f>SUM(M51:M56)</f>
        <v>-14.879999999999995</v>
      </c>
      <c r="N57" s="137">
        <f>IF(+L57=0,"na",L57/I57)</f>
        <v>-3.2291666666666663E-2</v>
      </c>
      <c r="O57" s="137">
        <f>IF(+M57=0,"na",M57/J57)</f>
        <v>-3.2291666666666663E-2</v>
      </c>
      <c r="P57" s="130"/>
      <c r="Q57" s="272"/>
    </row>
    <row r="58" spans="1:18">
      <c r="A58" s="121">
        <f>A56+1</f>
        <v>47</v>
      </c>
      <c r="B58" s="122"/>
      <c r="C58" s="141"/>
      <c r="D58" s="141"/>
      <c r="E58" s="141"/>
      <c r="F58" s="134"/>
      <c r="G58" s="134"/>
      <c r="H58" s="134"/>
      <c r="I58" s="844"/>
      <c r="J58" s="844"/>
      <c r="K58" s="844"/>
      <c r="L58" s="844"/>
      <c r="M58" s="844"/>
      <c r="N58" s="142"/>
      <c r="O58" s="142"/>
      <c r="P58" s="130"/>
      <c r="Q58" s="272"/>
    </row>
    <row r="59" spans="1:18" s="130" customFormat="1">
      <c r="A59" s="121">
        <f>A58+1</f>
        <v>48</v>
      </c>
      <c r="B59" s="122" t="str">
        <f>+B56</f>
        <v>53E - Customer Owned</v>
      </c>
      <c r="C59" s="265" t="s">
        <v>728</v>
      </c>
      <c r="D59" s="266" t="s">
        <v>189</v>
      </c>
      <c r="E59" s="402">
        <f>'WP1 Lighting Invetory'!H90</f>
        <v>591.91666666666663</v>
      </c>
      <c r="F59" s="263">
        <f>'WP2 Current Lighting Rates'!E99</f>
        <v>1.81</v>
      </c>
      <c r="G59" s="263">
        <f>'WP2 Current Lighting Rates'!R99</f>
        <v>1.81</v>
      </c>
      <c r="H59" s="263">
        <f>ROUND('WP7 Condensed Sch. Level Costs'!Z89,2)</f>
        <v>1.86</v>
      </c>
      <c r="I59" s="844">
        <f t="shared" ref="I59:I67" si="32">(+F59*$E59*12)</f>
        <v>12856.43</v>
      </c>
      <c r="J59" s="844">
        <f t="shared" ref="J59:J67" si="33">(+G59*$E59*12)</f>
        <v>12856.43</v>
      </c>
      <c r="K59" s="844">
        <f t="shared" ref="K59:K67" si="34">(H59)*E59*12</f>
        <v>13211.579999999998</v>
      </c>
      <c r="L59" s="844">
        <f t="shared" ref="L59:L67" si="35">+K59-I59</f>
        <v>355.14999999999782</v>
      </c>
      <c r="M59" s="844">
        <f t="shared" ref="M59:M67" si="36">+K59-J59</f>
        <v>355.14999999999782</v>
      </c>
      <c r="N59" s="119">
        <f t="shared" ref="N59:O63" si="37">IF(+L59=0,"na",L59/I59)</f>
        <v>2.7624309392265022E-2</v>
      </c>
      <c r="O59" s="119">
        <f t="shared" si="37"/>
        <v>2.7624309392265022E-2</v>
      </c>
      <c r="Q59" s="272"/>
      <c r="R59" s="423"/>
    </row>
    <row r="60" spans="1:18" s="130" customFormat="1">
      <c r="A60" s="121">
        <f t="shared" si="25"/>
        <v>49</v>
      </c>
      <c r="B60" s="122" t="str">
        <f>+B59</f>
        <v>53E - Customer Owned</v>
      </c>
      <c r="C60" s="265" t="s">
        <v>729</v>
      </c>
      <c r="D60" s="266" t="s">
        <v>189</v>
      </c>
      <c r="E60" s="402">
        <f>'WP1 Lighting Invetory'!H91</f>
        <v>614.08333333333337</v>
      </c>
      <c r="F60" s="263">
        <f>'WP2 Current Lighting Rates'!E100</f>
        <v>2.74</v>
      </c>
      <c r="G60" s="263">
        <f>'WP2 Current Lighting Rates'!R100</f>
        <v>2.74</v>
      </c>
      <c r="H60" s="263">
        <f>ROUND('WP7 Condensed Sch. Level Costs'!Z90,2)</f>
        <v>2.87</v>
      </c>
      <c r="I60" s="844">
        <f t="shared" si="32"/>
        <v>20191.060000000005</v>
      </c>
      <c r="J60" s="844">
        <f t="shared" si="33"/>
        <v>20191.060000000005</v>
      </c>
      <c r="K60" s="844">
        <f t="shared" si="34"/>
        <v>21149.030000000002</v>
      </c>
      <c r="L60" s="844">
        <f t="shared" si="35"/>
        <v>957.96999999999753</v>
      </c>
      <c r="M60" s="844">
        <f t="shared" si="36"/>
        <v>957.96999999999753</v>
      </c>
      <c r="N60" s="119">
        <f t="shared" si="37"/>
        <v>4.744525547445242E-2</v>
      </c>
      <c r="O60" s="119">
        <f t="shared" si="37"/>
        <v>4.744525547445242E-2</v>
      </c>
      <c r="Q60" s="272"/>
      <c r="R60" s="423"/>
    </row>
    <row r="61" spans="1:18" s="130" customFormat="1">
      <c r="A61" s="121">
        <f t="shared" si="25"/>
        <v>50</v>
      </c>
      <c r="B61" s="122" t="str">
        <f t="shared" ref="B61:B67" si="38">+B60</f>
        <v>53E - Customer Owned</v>
      </c>
      <c r="C61" s="265" t="s">
        <v>730</v>
      </c>
      <c r="D61" s="266" t="s">
        <v>189</v>
      </c>
      <c r="E61" s="402">
        <f>'WP1 Lighting Invetory'!H92</f>
        <v>867.33333333333337</v>
      </c>
      <c r="F61" s="263">
        <f>'WP2 Current Lighting Rates'!E101</f>
        <v>3.66</v>
      </c>
      <c r="G61" s="263">
        <f>'WP2 Current Lighting Rates'!R101</f>
        <v>3.66</v>
      </c>
      <c r="H61" s="263">
        <f>ROUND('WP7 Condensed Sch. Level Costs'!Z91,2)</f>
        <v>3.89</v>
      </c>
      <c r="I61" s="844">
        <f t="shared" si="32"/>
        <v>38093.279999999999</v>
      </c>
      <c r="J61" s="844">
        <f t="shared" si="33"/>
        <v>38093.279999999999</v>
      </c>
      <c r="K61" s="844">
        <f t="shared" si="34"/>
        <v>40487.120000000003</v>
      </c>
      <c r="L61" s="844">
        <f t="shared" si="35"/>
        <v>2393.8400000000038</v>
      </c>
      <c r="M61" s="844">
        <f t="shared" si="36"/>
        <v>2393.8400000000038</v>
      </c>
      <c r="N61" s="119">
        <f t="shared" si="37"/>
        <v>6.2841530054644906E-2</v>
      </c>
      <c r="O61" s="119">
        <f t="shared" si="37"/>
        <v>6.2841530054644906E-2</v>
      </c>
      <c r="Q61" s="272"/>
      <c r="R61" s="423"/>
    </row>
    <row r="62" spans="1:18" s="130" customFormat="1">
      <c r="A62" s="121">
        <f t="shared" si="25"/>
        <v>51</v>
      </c>
      <c r="B62" s="122" t="str">
        <f t="shared" si="38"/>
        <v>53E - Customer Owned</v>
      </c>
      <c r="C62" s="265" t="s">
        <v>731</v>
      </c>
      <c r="D62" s="266" t="s">
        <v>189</v>
      </c>
      <c r="E62" s="402">
        <f>'WP1 Lighting Invetory'!H93</f>
        <v>140.58333333333334</v>
      </c>
      <c r="F62" s="263">
        <f>'WP2 Current Lighting Rates'!E102</f>
        <v>4.59</v>
      </c>
      <c r="G62" s="263">
        <f>'WP2 Current Lighting Rates'!R102</f>
        <v>4.59</v>
      </c>
      <c r="H62" s="263">
        <f>ROUND('WP7 Condensed Sch. Level Costs'!Z92,2)</f>
        <v>4.9000000000000004</v>
      </c>
      <c r="I62" s="844">
        <f t="shared" si="32"/>
        <v>7743.33</v>
      </c>
      <c r="J62" s="844">
        <f t="shared" si="33"/>
        <v>7743.33</v>
      </c>
      <c r="K62" s="844">
        <f t="shared" si="34"/>
        <v>8266.3000000000011</v>
      </c>
      <c r="L62" s="844">
        <f t="shared" si="35"/>
        <v>522.97000000000116</v>
      </c>
      <c r="M62" s="844">
        <f t="shared" si="36"/>
        <v>522.97000000000116</v>
      </c>
      <c r="N62" s="119">
        <f t="shared" si="37"/>
        <v>6.7538126361655931E-2</v>
      </c>
      <c r="O62" s="119">
        <f t="shared" si="37"/>
        <v>6.7538126361655931E-2</v>
      </c>
      <c r="Q62" s="272"/>
      <c r="R62" s="423"/>
    </row>
    <row r="63" spans="1:18" s="130" customFormat="1">
      <c r="A63" s="121">
        <f t="shared" si="25"/>
        <v>52</v>
      </c>
      <c r="B63" s="122" t="str">
        <f t="shared" si="38"/>
        <v>53E - Customer Owned</v>
      </c>
      <c r="C63" s="265" t="s">
        <v>732</v>
      </c>
      <c r="D63" s="266" t="s">
        <v>189</v>
      </c>
      <c r="E63" s="402">
        <f>'WP1 Lighting Invetory'!H94</f>
        <v>1315.0833333333333</v>
      </c>
      <c r="F63" s="263">
        <f>'WP2 Current Lighting Rates'!E103</f>
        <v>5.51</v>
      </c>
      <c r="G63" s="263">
        <f>'WP2 Current Lighting Rates'!R103</f>
        <v>5.51</v>
      </c>
      <c r="H63" s="263">
        <f>ROUND('WP7 Condensed Sch. Level Costs'!Z93,2)</f>
        <v>5.92</v>
      </c>
      <c r="I63" s="844">
        <f t="shared" si="32"/>
        <v>86953.31</v>
      </c>
      <c r="J63" s="844">
        <f t="shared" si="33"/>
        <v>86953.31</v>
      </c>
      <c r="K63" s="844">
        <f t="shared" si="34"/>
        <v>93423.51999999999</v>
      </c>
      <c r="L63" s="844">
        <f t="shared" si="35"/>
        <v>6470.2099999999919</v>
      </c>
      <c r="M63" s="844">
        <f t="shared" si="36"/>
        <v>6470.2099999999919</v>
      </c>
      <c r="N63" s="119">
        <f t="shared" si="37"/>
        <v>7.4410163339382843E-2</v>
      </c>
      <c r="O63" s="119">
        <f t="shared" si="37"/>
        <v>7.4410163339382843E-2</v>
      </c>
      <c r="Q63" s="272"/>
      <c r="R63" s="423"/>
    </row>
    <row r="64" spans="1:18" s="130" customFormat="1">
      <c r="A64" s="121">
        <f t="shared" si="25"/>
        <v>53</v>
      </c>
      <c r="B64" s="122" t="str">
        <f t="shared" si="38"/>
        <v>53E - Customer Owned</v>
      </c>
      <c r="C64" s="265" t="s">
        <v>756</v>
      </c>
      <c r="D64" s="266" t="s">
        <v>189</v>
      </c>
      <c r="E64" s="402">
        <f>'WP1 Lighting Invetory'!H95</f>
        <v>107.33333333333333</v>
      </c>
      <c r="F64" s="263">
        <f>'WP2 Current Lighting Rates'!E104</f>
        <v>6.44</v>
      </c>
      <c r="G64" s="263">
        <f>'WP2 Current Lighting Rates'!R104</f>
        <v>6.44</v>
      </c>
      <c r="H64" s="263">
        <f>ROUND('WP7 Condensed Sch. Level Costs'!Z94,2)</f>
        <v>6.93</v>
      </c>
      <c r="I64" s="844">
        <f t="shared" si="32"/>
        <v>8294.7200000000012</v>
      </c>
      <c r="J64" s="844">
        <f t="shared" si="33"/>
        <v>8294.7200000000012</v>
      </c>
      <c r="K64" s="844">
        <f t="shared" si="34"/>
        <v>8925.84</v>
      </c>
      <c r="L64" s="844">
        <f t="shared" si="35"/>
        <v>631.11999999999898</v>
      </c>
      <c r="M64" s="844">
        <f t="shared" si="36"/>
        <v>631.11999999999898</v>
      </c>
      <c r="N64" s="119">
        <f t="shared" ref="N64:O68" si="39">IF(+L64=0,"na",L64/I64)</f>
        <v>7.6086956521738996E-2</v>
      </c>
      <c r="O64" s="119">
        <f t="shared" si="39"/>
        <v>7.6086956521738996E-2</v>
      </c>
      <c r="Q64" s="272"/>
      <c r="R64" s="423"/>
    </row>
    <row r="65" spans="1:19" s="130" customFormat="1">
      <c r="A65" s="121">
        <f t="shared" si="25"/>
        <v>54</v>
      </c>
      <c r="B65" s="122" t="str">
        <f t="shared" si="38"/>
        <v>53E - Customer Owned</v>
      </c>
      <c r="C65" s="265" t="s">
        <v>755</v>
      </c>
      <c r="D65" s="266" t="s">
        <v>189</v>
      </c>
      <c r="E65" s="402">
        <f>'WP1 Lighting Invetory'!H96</f>
        <v>0</v>
      </c>
      <c r="F65" s="263">
        <f>'WP2 Current Lighting Rates'!E105</f>
        <v>7.37</v>
      </c>
      <c r="G65" s="263">
        <f>'WP2 Current Lighting Rates'!R105</f>
        <v>7.37</v>
      </c>
      <c r="H65" s="263">
        <f>ROUND('WP7 Condensed Sch. Level Costs'!Z95,2)</f>
        <v>7.95</v>
      </c>
      <c r="I65" s="844">
        <f t="shared" si="32"/>
        <v>0</v>
      </c>
      <c r="J65" s="844">
        <f t="shared" si="33"/>
        <v>0</v>
      </c>
      <c r="K65" s="844">
        <f t="shared" si="34"/>
        <v>0</v>
      </c>
      <c r="L65" s="844">
        <f t="shared" si="35"/>
        <v>0</v>
      </c>
      <c r="M65" s="844">
        <f t="shared" si="36"/>
        <v>0</v>
      </c>
      <c r="N65" s="119" t="str">
        <f t="shared" si="39"/>
        <v>na</v>
      </c>
      <c r="O65" s="119" t="str">
        <f t="shared" si="39"/>
        <v>na</v>
      </c>
      <c r="Q65" s="272"/>
      <c r="R65" s="423"/>
    </row>
    <row r="66" spans="1:19" s="130" customFormat="1">
      <c r="A66" s="121">
        <f t="shared" si="25"/>
        <v>55</v>
      </c>
      <c r="B66" s="122" t="str">
        <f t="shared" si="38"/>
        <v>53E - Customer Owned</v>
      </c>
      <c r="C66" s="265" t="s">
        <v>733</v>
      </c>
      <c r="D66" s="266" t="s">
        <v>189</v>
      </c>
      <c r="E66" s="402">
        <f>'WP1 Lighting Invetory'!H97</f>
        <v>0</v>
      </c>
      <c r="F66" s="263">
        <f>'WP2 Current Lighting Rates'!E106</f>
        <v>8.2899999999999991</v>
      </c>
      <c r="G66" s="263">
        <f>'WP2 Current Lighting Rates'!R106</f>
        <v>8.2899999999999991</v>
      </c>
      <c r="H66" s="263">
        <f>ROUND('WP7 Condensed Sch. Level Costs'!Z96,2)</f>
        <v>8.9600000000000009</v>
      </c>
      <c r="I66" s="844">
        <f t="shared" si="32"/>
        <v>0</v>
      </c>
      <c r="J66" s="844">
        <f t="shared" si="33"/>
        <v>0</v>
      </c>
      <c r="K66" s="844">
        <f t="shared" si="34"/>
        <v>0</v>
      </c>
      <c r="L66" s="844">
        <f t="shared" si="35"/>
        <v>0</v>
      </c>
      <c r="M66" s="844">
        <f t="shared" si="36"/>
        <v>0</v>
      </c>
      <c r="N66" s="119" t="str">
        <f t="shared" si="39"/>
        <v>na</v>
      </c>
      <c r="O66" s="119" t="str">
        <f t="shared" si="39"/>
        <v>na</v>
      </c>
      <c r="Q66" s="272"/>
      <c r="R66" s="423"/>
    </row>
    <row r="67" spans="1:19" s="130" customFormat="1">
      <c r="A67" s="121">
        <f t="shared" si="25"/>
        <v>56</v>
      </c>
      <c r="B67" s="122" t="str">
        <f t="shared" si="38"/>
        <v>53E - Customer Owned</v>
      </c>
      <c r="C67" s="265" t="s">
        <v>734</v>
      </c>
      <c r="D67" s="266" t="s">
        <v>189</v>
      </c>
      <c r="E67" s="402">
        <f>'WP1 Lighting Invetory'!H98</f>
        <v>0</v>
      </c>
      <c r="F67" s="263">
        <f>'WP2 Current Lighting Rates'!E107</f>
        <v>9.2200000000000006</v>
      </c>
      <c r="G67" s="263">
        <f>'WP2 Current Lighting Rates'!R107</f>
        <v>9.2200000000000006</v>
      </c>
      <c r="H67" s="263">
        <f>ROUND('WP7 Condensed Sch. Level Costs'!Z97,2)</f>
        <v>9.9700000000000006</v>
      </c>
      <c r="I67" s="844">
        <f t="shared" si="32"/>
        <v>0</v>
      </c>
      <c r="J67" s="844">
        <f t="shared" si="33"/>
        <v>0</v>
      </c>
      <c r="K67" s="844">
        <f t="shared" si="34"/>
        <v>0</v>
      </c>
      <c r="L67" s="844">
        <f t="shared" si="35"/>
        <v>0</v>
      </c>
      <c r="M67" s="844">
        <f t="shared" si="36"/>
        <v>0</v>
      </c>
      <c r="N67" s="119" t="str">
        <f t="shared" si="39"/>
        <v>na</v>
      </c>
      <c r="O67" s="119" t="str">
        <f t="shared" si="39"/>
        <v>na</v>
      </c>
      <c r="Q67" s="272"/>
      <c r="R67" s="423"/>
    </row>
    <row r="68" spans="1:19">
      <c r="A68" s="121">
        <f t="shared" si="25"/>
        <v>57</v>
      </c>
      <c r="B68" s="122"/>
      <c r="C68" s="265"/>
      <c r="D68" s="266" t="s">
        <v>189</v>
      </c>
      <c r="E68" s="267">
        <f>SUM(E59:E67)</f>
        <v>3636.3333333333335</v>
      </c>
      <c r="F68" s="136"/>
      <c r="G68" s="136"/>
      <c r="H68" s="136"/>
      <c r="I68" s="897">
        <f>SUM(I59:I67)</f>
        <v>174132.13</v>
      </c>
      <c r="J68" s="897">
        <f>SUM(J59:J67)</f>
        <v>174132.13</v>
      </c>
      <c r="K68" s="897">
        <f>SUM(K59:K67)</f>
        <v>185463.38999999998</v>
      </c>
      <c r="L68" s="897">
        <f>SUM(L59:L67)</f>
        <v>11331.259999999991</v>
      </c>
      <c r="M68" s="897">
        <f>SUM(M59:M67)</f>
        <v>11331.259999999991</v>
      </c>
      <c r="N68" s="137">
        <f t="shared" si="39"/>
        <v>6.5072769741000652E-2</v>
      </c>
      <c r="O68" s="137">
        <f t="shared" si="39"/>
        <v>6.5072769741000652E-2</v>
      </c>
      <c r="P68" s="130"/>
      <c r="Q68" s="272"/>
    </row>
    <row r="69" spans="1:19">
      <c r="A69" s="121">
        <f t="shared" si="25"/>
        <v>58</v>
      </c>
      <c r="B69" s="122"/>
      <c r="C69" s="265"/>
      <c r="D69" s="266"/>
      <c r="E69" s="425"/>
      <c r="F69" s="426"/>
      <c r="G69" s="426"/>
      <c r="H69" s="426"/>
      <c r="I69" s="900"/>
      <c r="J69" s="900"/>
      <c r="K69" s="900"/>
      <c r="L69" s="900"/>
      <c r="M69" s="900"/>
      <c r="N69" s="427"/>
      <c r="O69" s="427"/>
      <c r="P69" s="130"/>
      <c r="Q69" s="272"/>
    </row>
    <row r="70" spans="1:19" ht="12" thickBot="1">
      <c r="A70" s="121">
        <f t="shared" si="25"/>
        <v>59</v>
      </c>
      <c r="B70" s="110" t="s">
        <v>50</v>
      </c>
      <c r="C70" s="270"/>
      <c r="D70" s="270"/>
      <c r="E70" s="143">
        <f>E20+E27+E38+E49+E57+E68</f>
        <v>75351.083333333343</v>
      </c>
      <c r="F70" s="144"/>
      <c r="G70" s="144"/>
      <c r="H70" s="144"/>
      <c r="I70" s="845">
        <f>SUM(I20,I27,I38,I49,I57,I68)</f>
        <v>11000314.830000002</v>
      </c>
      <c r="J70" s="845">
        <f>SUM(J20,J27,J38,J49,J57,J68)</f>
        <v>11000314.830000002</v>
      </c>
      <c r="K70" s="845">
        <f>SUM(K20,K27,K38,K49,K57,K68)</f>
        <v>12652632.200000001</v>
      </c>
      <c r="L70" s="845">
        <f>SUM(L20,L27,L38,L49,L57,L68)</f>
        <v>1652317.3700000006</v>
      </c>
      <c r="M70" s="845">
        <f>SUM(M20,M27,M38,M49,M57,M68)</f>
        <v>1652317.3700000006</v>
      </c>
      <c r="N70" s="159">
        <f>+L70/I70</f>
        <v>0.15020637095711198</v>
      </c>
      <c r="O70" s="159">
        <f>+M70/J70</f>
        <v>0.15020637095711198</v>
      </c>
      <c r="P70" s="130"/>
      <c r="Q70" s="272"/>
      <c r="S70" s="271"/>
    </row>
    <row r="71" spans="1:19" ht="12" thickTop="1">
      <c r="A71" s="121"/>
      <c r="B71" s="151"/>
      <c r="C71" s="151"/>
      <c r="D71" s="151"/>
      <c r="E71" s="151"/>
      <c r="F71" s="151"/>
      <c r="G71" s="151"/>
      <c r="H71" s="151"/>
      <c r="I71" s="151"/>
      <c r="J71" s="151"/>
      <c r="K71" s="154"/>
      <c r="L71" s="154"/>
    </row>
    <row r="72" spans="1:19">
      <c r="B72" s="151"/>
      <c r="C72" s="151"/>
      <c r="D72" s="151"/>
      <c r="E72" s="151"/>
      <c r="F72" s="151"/>
      <c r="G72" s="151"/>
      <c r="H72" s="151"/>
      <c r="I72" s="151"/>
      <c r="J72" s="151"/>
      <c r="K72" s="151"/>
    </row>
    <row r="74" spans="1:19">
      <c r="C74" s="272"/>
      <c r="G74" s="273"/>
      <c r="H74" s="273"/>
      <c r="I74" s="273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53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28"/>
  <sheetViews>
    <sheetView tabSelected="1" zoomScaleNormal="100" workbookViewId="0">
      <selection activeCell="F12" sqref="F12"/>
    </sheetView>
  </sheetViews>
  <sheetFormatPr defaultColWidth="9.140625" defaultRowHeight="11.25"/>
  <cols>
    <col min="1" max="1" width="8.28515625" style="780" customWidth="1"/>
    <col min="2" max="2" width="21.5703125" style="780" bestFit="1" customWidth="1"/>
    <col min="3" max="3" width="12.7109375" style="780" bestFit="1" customWidth="1"/>
    <col min="4" max="4" width="13" style="780" customWidth="1"/>
    <col min="5" max="5" width="14.140625" style="780" customWidth="1"/>
    <col min="6" max="6" width="13.28515625" style="780" customWidth="1"/>
    <col min="7" max="7" width="12.28515625" style="780" customWidth="1"/>
    <col min="8" max="8" width="4.7109375" style="781" bestFit="1" customWidth="1"/>
    <col min="9" max="16384" width="9.140625" style="780"/>
  </cols>
  <sheetData>
    <row r="1" spans="1:8">
      <c r="A1" s="1096" t="s">
        <v>0</v>
      </c>
      <c r="B1" s="1096"/>
      <c r="C1" s="1096"/>
      <c r="D1" s="1096"/>
      <c r="E1" s="1096"/>
      <c r="F1" s="1096"/>
      <c r="G1" s="1096"/>
    </row>
    <row r="2" spans="1:8">
      <c r="A2" s="1096" t="s">
        <v>591</v>
      </c>
      <c r="B2" s="1096"/>
      <c r="C2" s="1096"/>
      <c r="D2" s="1096"/>
      <c r="E2" s="1096"/>
      <c r="F2" s="1096"/>
      <c r="G2" s="1096"/>
    </row>
    <row r="3" spans="1:8">
      <c r="A3" s="1096" t="s">
        <v>592</v>
      </c>
      <c r="B3" s="1096"/>
      <c r="C3" s="1096"/>
      <c r="D3" s="1096"/>
      <c r="E3" s="1096"/>
      <c r="F3" s="1096"/>
      <c r="G3" s="1096"/>
    </row>
    <row r="4" spans="1:8">
      <c r="A4" s="1099" t="s">
        <v>834</v>
      </c>
      <c r="B4" s="1099"/>
      <c r="C4" s="1099"/>
      <c r="D4" s="1099"/>
      <c r="E4" s="1099"/>
      <c r="F4" s="1099"/>
      <c r="G4" s="1099"/>
    </row>
    <row r="5" spans="1:8">
      <c r="A5" s="1097" t="s">
        <v>666</v>
      </c>
      <c r="B5" s="1098"/>
      <c r="C5" s="1098"/>
      <c r="D5" s="1098"/>
      <c r="E5" s="1098"/>
      <c r="F5" s="1098"/>
      <c r="G5" s="1098"/>
    </row>
    <row r="6" spans="1:8">
      <c r="A6" s="110"/>
      <c r="B6" s="110"/>
      <c r="C6" s="110"/>
      <c r="D6" s="110"/>
      <c r="E6" s="110"/>
      <c r="F6" s="110"/>
      <c r="G6" s="110"/>
    </row>
    <row r="7" spans="1:8">
      <c r="A7" s="110"/>
      <c r="B7" s="110"/>
      <c r="C7" s="110"/>
      <c r="D7" s="110"/>
      <c r="E7" s="110"/>
      <c r="F7" s="110"/>
      <c r="G7" s="110"/>
    </row>
    <row r="8" spans="1:8" s="896" customFormat="1" ht="33.75">
      <c r="A8" s="69" t="s">
        <v>1</v>
      </c>
      <c r="B8" s="69" t="s">
        <v>123</v>
      </c>
      <c r="C8" s="69" t="s">
        <v>536</v>
      </c>
      <c r="D8" s="69" t="s">
        <v>815</v>
      </c>
      <c r="E8" s="111" t="s">
        <v>578</v>
      </c>
      <c r="F8" s="69" t="s">
        <v>579</v>
      </c>
      <c r="G8" s="69" t="s">
        <v>580</v>
      </c>
      <c r="H8" s="827"/>
    </row>
    <row r="9" spans="1:8" s="896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827"/>
    </row>
    <row r="10" spans="1:8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</row>
    <row r="11" spans="1:8" s="896" customFormat="1">
      <c r="A11" s="70"/>
      <c r="B11" s="70"/>
      <c r="C11" s="93"/>
      <c r="D11" s="93"/>
      <c r="E11" s="93"/>
      <c r="F11" s="93"/>
      <c r="G11" s="93"/>
      <c r="H11" s="827"/>
    </row>
    <row r="12" spans="1:8" s="896" customFormat="1">
      <c r="A12" s="116">
        <v>1</v>
      </c>
      <c r="B12" s="117" t="s">
        <v>125</v>
      </c>
      <c r="C12" s="529">
        <f>'Schedule 50E'!E12</f>
        <v>59</v>
      </c>
      <c r="D12" s="530">
        <f>'Schedule 50E'!I12</f>
        <v>481.44000000000005</v>
      </c>
      <c r="E12" s="530">
        <f>'Schedule 50E'!K12</f>
        <v>523.91999999999996</v>
      </c>
      <c r="F12" s="118">
        <f t="shared" ref="F12:F25" si="0">+E12-D12</f>
        <v>42.479999999999905</v>
      </c>
      <c r="G12" s="119">
        <f t="shared" ref="G12:G25" si="1">+F12/D12</f>
        <v>8.8235294117646856E-2</v>
      </c>
      <c r="H12" s="959"/>
    </row>
    <row r="13" spans="1:8">
      <c r="A13" s="121">
        <f t="shared" ref="A13:A27" si="2">+A12+1</f>
        <v>2</v>
      </c>
      <c r="B13" s="122" t="s">
        <v>126</v>
      </c>
      <c r="C13" s="529">
        <f>'Schedule 50E'!E17</f>
        <v>42</v>
      </c>
      <c r="D13" s="531">
        <f>'Schedule 50E'!I17</f>
        <v>5364.84</v>
      </c>
      <c r="E13" s="531">
        <f>'Schedule 50E'!K17</f>
        <v>5568</v>
      </c>
      <c r="F13" s="118">
        <f t="shared" si="0"/>
        <v>203.15999999999985</v>
      </c>
      <c r="G13" s="119">
        <f t="shared" si="1"/>
        <v>3.7868790122352176E-2</v>
      </c>
      <c r="H13" s="959"/>
    </row>
    <row r="14" spans="1:8">
      <c r="A14" s="121">
        <f t="shared" si="2"/>
        <v>3</v>
      </c>
      <c r="B14" s="122" t="s">
        <v>127</v>
      </c>
      <c r="C14" s="529">
        <f>'Schedule 50E'!E23</f>
        <v>1</v>
      </c>
      <c r="D14" s="531">
        <f>'Schedule 50E'!I23</f>
        <v>64.800000000000011</v>
      </c>
      <c r="E14" s="531">
        <f>'Schedule 50E'!K23</f>
        <v>71.039999999999992</v>
      </c>
      <c r="F14" s="118">
        <f t="shared" si="0"/>
        <v>6.2399999999999807</v>
      </c>
      <c r="G14" s="119">
        <f t="shared" si="1"/>
        <v>9.6296296296295977E-2</v>
      </c>
      <c r="H14" s="959"/>
    </row>
    <row r="15" spans="1:8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51E'!I20</f>
        <v>131305.28999999995</v>
      </c>
      <c r="E15" s="531">
        <f>'Schedule 51E'!K20</f>
        <v>143721.79999999999</v>
      </c>
      <c r="F15" s="118">
        <f t="shared" si="0"/>
        <v>12416.510000000038</v>
      </c>
      <c r="G15" s="119">
        <f t="shared" si="1"/>
        <v>9.4562145972946279E-2</v>
      </c>
      <c r="H15" s="959"/>
    </row>
    <row r="16" spans="1:8">
      <c r="A16" s="121">
        <f t="shared" si="2"/>
        <v>5</v>
      </c>
      <c r="B16" s="122" t="s">
        <v>472</v>
      </c>
      <c r="C16" s="532"/>
      <c r="D16" s="531">
        <f>'Sch. 51E&amp;52E Facilities Charge'!G13</f>
        <v>183859.96932</v>
      </c>
      <c r="E16" s="531">
        <f>'Sch. 51E&amp;52E Facilities Charge'!I13</f>
        <v>337904.80848000001</v>
      </c>
      <c r="F16" s="118">
        <f t="shared" si="0"/>
        <v>154044.83916</v>
      </c>
      <c r="G16" s="119">
        <f t="shared" si="1"/>
        <v>0.83783783783783783</v>
      </c>
      <c r="H16" s="959"/>
    </row>
    <row r="17" spans="1:8">
      <c r="A17" s="121">
        <f t="shared" si="2"/>
        <v>6</v>
      </c>
      <c r="B17" s="123" t="s">
        <v>471</v>
      </c>
      <c r="C17" s="532"/>
      <c r="D17" s="531">
        <f>'Sch. 51E&amp;52E Facilities Charge'!G17</f>
        <v>1537815.9524300001</v>
      </c>
      <c r="E17" s="531">
        <f>'Sch. 51E&amp;52E Facilities Charge'!I17</f>
        <v>875075.1863200001</v>
      </c>
      <c r="F17" s="118">
        <f t="shared" si="0"/>
        <v>-662740.76610999997</v>
      </c>
      <c r="G17" s="119">
        <f t="shared" si="1"/>
        <v>-0.43096234309623427</v>
      </c>
      <c r="H17" s="959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52E'!I30</f>
        <v>1020552.8799999999</v>
      </c>
      <c r="E18" s="531">
        <f>'Schedule 52E'!K30</f>
        <v>1117178.8499999999</v>
      </c>
      <c r="F18" s="118">
        <f t="shared" si="0"/>
        <v>96625.969999999972</v>
      </c>
      <c r="G18" s="119">
        <f t="shared" si="1"/>
        <v>9.4680022851927073E-2</v>
      </c>
      <c r="H18" s="959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53E'!I70</f>
        <v>11000314.830000002</v>
      </c>
      <c r="E19" s="531">
        <f>'Schedule 53E'!K70</f>
        <v>12652632.200000001</v>
      </c>
      <c r="F19" s="118">
        <f t="shared" si="0"/>
        <v>1652317.3699999992</v>
      </c>
      <c r="G19" s="119">
        <f t="shared" si="1"/>
        <v>0.15020637095711187</v>
      </c>
      <c r="H19" s="959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54E'!I33</f>
        <v>576318.02</v>
      </c>
      <c r="E20" s="531">
        <f>'Schedule 54E'!K33</f>
        <v>631047.52</v>
      </c>
      <c r="F20" s="118">
        <f t="shared" si="0"/>
        <v>54729.5</v>
      </c>
      <c r="G20" s="119">
        <f t="shared" si="1"/>
        <v>9.4964061682471762E-2</v>
      </c>
      <c r="H20" s="959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56E'!I32</f>
        <v>1033899.48</v>
      </c>
      <c r="E21" s="531">
        <f>'Schedules 55E &amp; 56E'!K32</f>
        <v>1165845.6740411157</v>
      </c>
      <c r="F21" s="118">
        <f t="shared" si="0"/>
        <v>131946.1940411157</v>
      </c>
      <c r="G21" s="119">
        <f t="shared" si="1"/>
        <v>0.12761994429198834</v>
      </c>
      <c r="H21" s="959"/>
    </row>
    <row r="22" spans="1:8">
      <c r="A22" s="121">
        <f t="shared" si="2"/>
        <v>11</v>
      </c>
      <c r="B22" s="123" t="s">
        <v>133</v>
      </c>
      <c r="C22" s="529"/>
      <c r="D22" s="531">
        <f>'Schedule 57E'!H13</f>
        <v>513953.11505999998</v>
      </c>
      <c r="E22" s="531">
        <f>'Schedule 57E'!J13</f>
        <v>619308.92296</v>
      </c>
      <c r="F22" s="118">
        <f t="shared" si="0"/>
        <v>105355.80790000001</v>
      </c>
      <c r="G22" s="119">
        <f t="shared" si="1"/>
        <v>0.20499108734402854</v>
      </c>
      <c r="H22" s="959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59E'!J53</f>
        <v>404970.5</v>
      </c>
      <c r="E23" s="531">
        <f>'Schedules 58E &amp; 59E'!L53</f>
        <v>430899.19</v>
      </c>
      <c r="F23" s="118">
        <f t="shared" si="0"/>
        <v>25928.690000000002</v>
      </c>
      <c r="G23" s="119">
        <f t="shared" si="1"/>
        <v>6.4026120421117105E-2</v>
      </c>
      <c r="H23" s="959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Pole'!G17</f>
        <v>45951.569999999992</v>
      </c>
      <c r="E24" s="531">
        <f>'Schedules 55E &amp; 58E Pole'!I17</f>
        <v>51763.319999999992</v>
      </c>
      <c r="F24" s="118">
        <f t="shared" si="0"/>
        <v>5811.75</v>
      </c>
      <c r="G24" s="119">
        <f t="shared" si="1"/>
        <v>0.12647554806070829</v>
      </c>
      <c r="H24" s="959"/>
    </row>
    <row r="25" spans="1:8">
      <c r="A25" s="121">
        <f t="shared" si="2"/>
        <v>14</v>
      </c>
      <c r="B25" s="122" t="s">
        <v>136</v>
      </c>
      <c r="C25" s="401">
        <f>'Schedules 55E &amp; 58E Pole'!C16</f>
        <v>496.08333333333331</v>
      </c>
      <c r="D25" s="531">
        <f>'Schedules 55E &amp; 58E Pole'!G16</f>
        <v>58041.75</v>
      </c>
      <c r="E25" s="531">
        <f>'Schedules 55E &amp; 58E Pole'!I16</f>
        <v>69531.039999999994</v>
      </c>
      <c r="F25" s="118">
        <f t="shared" si="0"/>
        <v>11489.289999999994</v>
      </c>
      <c r="G25" s="119">
        <f t="shared" si="1"/>
        <v>0.19794871794871785</v>
      </c>
      <c r="H25" s="959"/>
    </row>
    <row r="26" spans="1:8">
      <c r="A26" s="121">
        <f t="shared" si="2"/>
        <v>15</v>
      </c>
      <c r="B26" s="122"/>
      <c r="C26" s="124"/>
      <c r="D26" s="125"/>
      <c r="E26" s="125"/>
      <c r="F26" s="125"/>
      <c r="G26" s="126"/>
    </row>
    <row r="27" spans="1:8" ht="12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>SUM(E12:E26)</f>
        <v>18101071.471801113</v>
      </c>
      <c r="F27" s="128">
        <f>SUM(F12:F26)</f>
        <v>1588177.0349911149</v>
      </c>
      <c r="G27" s="129">
        <f>+F27/D27</f>
        <v>9.6177992360370376E-2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Roman,Regular"&amp;F
&amp;A
&amp;D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4"/>
  <sheetViews>
    <sheetView zoomScaleNormal="100" zoomScaleSheetLayoutView="85" workbookViewId="0">
      <selection activeCell="A34" sqref="A34:XFD34"/>
    </sheetView>
  </sheetViews>
  <sheetFormatPr defaultColWidth="9.140625" defaultRowHeight="11.25"/>
  <cols>
    <col min="1" max="1" width="9.28515625" style="264" bestFit="1" customWidth="1"/>
    <col min="2" max="2" width="9.140625" style="264"/>
    <col min="3" max="3" width="11.5703125" style="264" bestFit="1" customWidth="1"/>
    <col min="4" max="4" width="18.140625" style="264" bestFit="1" customWidth="1"/>
    <col min="5" max="5" width="9.28515625" style="264" bestFit="1" customWidth="1"/>
    <col min="6" max="6" width="9.85546875" style="264" customWidth="1"/>
    <col min="7" max="7" width="11.140625" style="264" customWidth="1"/>
    <col min="8" max="8" width="9.5703125" style="264" bestFit="1" customWidth="1"/>
    <col min="9" max="9" width="9.28515625" style="264" customWidth="1"/>
    <col min="10" max="10" width="10.7109375" style="264" customWidth="1"/>
    <col min="11" max="11" width="11.140625" style="264" bestFit="1" customWidth="1"/>
    <col min="12" max="12" width="9.7109375" style="264" customWidth="1"/>
    <col min="13" max="13" width="11" style="264" customWidth="1"/>
    <col min="14" max="14" width="9.140625" style="264" customWidth="1"/>
    <col min="15" max="15" width="9.28515625" style="264" bestFit="1" customWidth="1"/>
    <col min="16" max="16384" width="9.140625" style="264"/>
  </cols>
  <sheetData>
    <row r="1" spans="1:15" s="450" customFormat="1">
      <c r="A1" s="1120" t="str">
        <f>'Schedule 53E'!A1:O1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 s="450" customFormat="1">
      <c r="A2" s="1120" t="str">
        <f>'Schedule 53E'!A2:O2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 s="71" customFormat="1">
      <c r="A3" s="1121" t="str">
        <f>'Schedule 53E'!A3:O3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 s="450" customFormat="1">
      <c r="A4" s="1121" t="str">
        <f>'Schedule 53E'!A4:O4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 s="450" customFormat="1">
      <c r="A5" s="1120" t="s">
        <v>618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5" s="115" customFormat="1" ht="77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</row>
    <row r="11" spans="1:15" s="130" customFormat="1">
      <c r="A11" s="121">
        <v>1</v>
      </c>
      <c r="B11" s="123" t="s">
        <v>131</v>
      </c>
      <c r="C11" s="141">
        <v>50</v>
      </c>
      <c r="D11" s="141" t="s">
        <v>140</v>
      </c>
      <c r="E11" s="402">
        <f>'WP1 Lighting Invetory'!H100</f>
        <v>38</v>
      </c>
      <c r="F11" s="263">
        <f>'WP2 Current Lighting Rates'!E109</f>
        <v>1.54</v>
      </c>
      <c r="G11" s="263">
        <f>'WP2 Current Lighting Rates'!R109</f>
        <v>1.54</v>
      </c>
      <c r="H11" s="263">
        <f>ROUND('WP7 Condensed Sch. Level Costs'!Z99,2)</f>
        <v>1.69</v>
      </c>
      <c r="I11" s="844">
        <f t="shared" ref="I11:I19" si="0">(+F11*$E11*12)</f>
        <v>702.24</v>
      </c>
      <c r="J11" s="844">
        <f t="shared" ref="J11:J19" si="1">(+G11*$E11*12)</f>
        <v>702.24</v>
      </c>
      <c r="K11" s="844">
        <f t="shared" ref="K11:K19" si="2">(H11)*E11*12</f>
        <v>770.64</v>
      </c>
      <c r="L11" s="844">
        <f>+K11-I11</f>
        <v>68.399999999999977</v>
      </c>
      <c r="M11" s="844">
        <f>+K11-J11</f>
        <v>68.399999999999977</v>
      </c>
      <c r="N11" s="119">
        <f>IF(+L11=0,"na",L11/I11)</f>
        <v>9.7402597402597366E-2</v>
      </c>
      <c r="O11" s="119">
        <f>IF(+M11=0,"na",M11/J11)</f>
        <v>9.7402597402597366E-2</v>
      </c>
    </row>
    <row r="12" spans="1:15" s="130" customFormat="1">
      <c r="A12" s="121">
        <f t="shared" ref="A12:A33" si="3">A11+1</f>
        <v>2</v>
      </c>
      <c r="B12" s="122" t="str">
        <f t="shared" ref="B12:B19" si="4">+B11</f>
        <v>54E</v>
      </c>
      <c r="C12" s="141">
        <v>70</v>
      </c>
      <c r="D12" s="141" t="s">
        <v>140</v>
      </c>
      <c r="E12" s="402">
        <f>'WP1 Lighting Invetory'!H101</f>
        <v>730.58333333333337</v>
      </c>
      <c r="F12" s="263">
        <f>'WP2 Current Lighting Rates'!E110</f>
        <v>2.16</v>
      </c>
      <c r="G12" s="263">
        <f>'WP2 Current Lighting Rates'!R110</f>
        <v>2.16</v>
      </c>
      <c r="H12" s="263">
        <f>ROUND('WP7 Condensed Sch. Level Costs'!Z100,2)</f>
        <v>2.37</v>
      </c>
      <c r="I12" s="844">
        <f t="shared" si="0"/>
        <v>18936.72</v>
      </c>
      <c r="J12" s="844">
        <f t="shared" si="1"/>
        <v>18936.72</v>
      </c>
      <c r="K12" s="844">
        <f t="shared" si="2"/>
        <v>20777.79</v>
      </c>
      <c r="L12" s="844">
        <f t="shared" ref="L12:L19" si="5">+K12-I12</f>
        <v>1841.0699999999997</v>
      </c>
      <c r="M12" s="844">
        <f t="shared" ref="M12:M19" si="6">+K12-J12</f>
        <v>1841.0699999999997</v>
      </c>
      <c r="N12" s="119">
        <f t="shared" ref="N12:O19" si="7">IF(+L12=0,"na",L12/I12)</f>
        <v>9.7222222222222196E-2</v>
      </c>
      <c r="O12" s="119">
        <f t="shared" si="7"/>
        <v>9.7222222222222196E-2</v>
      </c>
    </row>
    <row r="13" spans="1:15" s="130" customFormat="1">
      <c r="A13" s="121">
        <f t="shared" si="3"/>
        <v>3</v>
      </c>
      <c r="B13" s="122" t="str">
        <f t="shared" si="4"/>
        <v>54E</v>
      </c>
      <c r="C13" s="141">
        <v>100</v>
      </c>
      <c r="D13" s="141" t="s">
        <v>140</v>
      </c>
      <c r="E13" s="402">
        <f>'WP1 Lighting Invetory'!H102</f>
        <v>1711.3333333333333</v>
      </c>
      <c r="F13" s="263">
        <f>'WP2 Current Lighting Rates'!E111</f>
        <v>3.09</v>
      </c>
      <c r="G13" s="263">
        <f>'WP2 Current Lighting Rates'!R111</f>
        <v>3.09</v>
      </c>
      <c r="H13" s="263">
        <f>ROUND('WP7 Condensed Sch. Level Costs'!Z101,2)</f>
        <v>3.38</v>
      </c>
      <c r="I13" s="844">
        <f t="shared" si="0"/>
        <v>63456.239999999991</v>
      </c>
      <c r="J13" s="844">
        <f t="shared" si="1"/>
        <v>63456.239999999991</v>
      </c>
      <c r="K13" s="844">
        <f t="shared" si="2"/>
        <v>69411.679999999993</v>
      </c>
      <c r="L13" s="844">
        <f t="shared" si="5"/>
        <v>5955.4400000000023</v>
      </c>
      <c r="M13" s="844">
        <f t="shared" si="6"/>
        <v>5955.4400000000023</v>
      </c>
      <c r="N13" s="119">
        <f t="shared" si="7"/>
        <v>9.3851132686084193E-2</v>
      </c>
      <c r="O13" s="119">
        <f>IF(+M13=0,"na",M13/J13)</f>
        <v>9.3851132686084193E-2</v>
      </c>
    </row>
    <row r="14" spans="1:15" s="130" customFormat="1">
      <c r="A14" s="121">
        <f t="shared" si="3"/>
        <v>4</v>
      </c>
      <c r="B14" s="122" t="str">
        <f t="shared" si="4"/>
        <v>54E</v>
      </c>
      <c r="C14" s="141">
        <v>150</v>
      </c>
      <c r="D14" s="141" t="s">
        <v>140</v>
      </c>
      <c r="E14" s="402">
        <f>'WP1 Lighting Invetory'!H103</f>
        <v>503.58333333333331</v>
      </c>
      <c r="F14" s="263">
        <f>'WP2 Current Lighting Rates'!E112</f>
        <v>4.63</v>
      </c>
      <c r="G14" s="263">
        <f>'WP2 Current Lighting Rates'!R112</f>
        <v>4.63</v>
      </c>
      <c r="H14" s="263">
        <f>ROUND('WP7 Condensed Sch. Level Costs'!Z102,2)</f>
        <v>5.07</v>
      </c>
      <c r="I14" s="844">
        <f t="shared" si="0"/>
        <v>27979.089999999997</v>
      </c>
      <c r="J14" s="844">
        <f t="shared" si="1"/>
        <v>27979.089999999997</v>
      </c>
      <c r="K14" s="844">
        <f t="shared" si="2"/>
        <v>30638.010000000002</v>
      </c>
      <c r="L14" s="844">
        <f t="shared" si="5"/>
        <v>2658.9200000000055</v>
      </c>
      <c r="M14" s="844">
        <f t="shared" si="6"/>
        <v>2658.9200000000055</v>
      </c>
      <c r="N14" s="119">
        <f t="shared" si="7"/>
        <v>9.5032397408207556E-2</v>
      </c>
      <c r="O14" s="119">
        <f t="shared" si="7"/>
        <v>9.5032397408207556E-2</v>
      </c>
    </row>
    <row r="15" spans="1:15" s="130" customFormat="1">
      <c r="A15" s="121">
        <f t="shared" si="3"/>
        <v>5</v>
      </c>
      <c r="B15" s="122" t="str">
        <f t="shared" si="4"/>
        <v>54E</v>
      </c>
      <c r="C15" s="141">
        <v>200</v>
      </c>
      <c r="D15" s="141" t="s">
        <v>140</v>
      </c>
      <c r="E15" s="402">
        <f>'WP1 Lighting Invetory'!H104</f>
        <v>671.41666666666663</v>
      </c>
      <c r="F15" s="263">
        <f>'WP2 Current Lighting Rates'!E113</f>
        <v>6.17</v>
      </c>
      <c r="G15" s="263">
        <f>'WP2 Current Lighting Rates'!R113</f>
        <v>6.17</v>
      </c>
      <c r="H15" s="263">
        <f>ROUND('WP7 Condensed Sch. Level Costs'!Z103,2)</f>
        <v>6.76</v>
      </c>
      <c r="I15" s="844">
        <f t="shared" si="0"/>
        <v>49711.689999999995</v>
      </c>
      <c r="J15" s="844">
        <f t="shared" si="1"/>
        <v>49711.689999999995</v>
      </c>
      <c r="K15" s="844">
        <f t="shared" si="2"/>
        <v>54465.32</v>
      </c>
      <c r="L15" s="844">
        <f t="shared" si="5"/>
        <v>4753.6300000000047</v>
      </c>
      <c r="M15" s="844">
        <f t="shared" si="6"/>
        <v>4753.6300000000047</v>
      </c>
      <c r="N15" s="119">
        <f t="shared" si="7"/>
        <v>9.5623987034035754E-2</v>
      </c>
      <c r="O15" s="119">
        <f t="shared" si="7"/>
        <v>9.5623987034035754E-2</v>
      </c>
    </row>
    <row r="16" spans="1:15" s="130" customFormat="1">
      <c r="A16" s="121">
        <f t="shared" si="3"/>
        <v>6</v>
      </c>
      <c r="B16" s="122" t="str">
        <f t="shared" si="4"/>
        <v>54E</v>
      </c>
      <c r="C16" s="141">
        <v>250</v>
      </c>
      <c r="D16" s="141" t="s">
        <v>140</v>
      </c>
      <c r="E16" s="402">
        <f>'WP1 Lighting Invetory'!H105</f>
        <v>1514.0833333333333</v>
      </c>
      <c r="F16" s="263">
        <f>'WP2 Current Lighting Rates'!E114</f>
        <v>7.72</v>
      </c>
      <c r="G16" s="263">
        <f>'WP2 Current Lighting Rates'!R114</f>
        <v>7.72</v>
      </c>
      <c r="H16" s="263">
        <f>ROUND('WP7 Condensed Sch. Level Costs'!Z104,2)</f>
        <v>8.4499999999999993</v>
      </c>
      <c r="I16" s="844">
        <f t="shared" si="0"/>
        <v>140264.68</v>
      </c>
      <c r="J16" s="844">
        <f t="shared" si="1"/>
        <v>140264.68</v>
      </c>
      <c r="K16" s="844">
        <f t="shared" si="2"/>
        <v>153528.04999999999</v>
      </c>
      <c r="L16" s="844">
        <f t="shared" si="5"/>
        <v>13263.369999999995</v>
      </c>
      <c r="M16" s="844">
        <f t="shared" si="6"/>
        <v>13263.369999999995</v>
      </c>
      <c r="N16" s="119">
        <f t="shared" si="7"/>
        <v>9.4559585492227954E-2</v>
      </c>
      <c r="O16" s="119">
        <f t="shared" si="7"/>
        <v>9.4559585492227954E-2</v>
      </c>
    </row>
    <row r="17" spans="1:19" s="130" customFormat="1">
      <c r="A17" s="121">
        <f t="shared" si="3"/>
        <v>7</v>
      </c>
      <c r="B17" s="122" t="str">
        <f t="shared" si="4"/>
        <v>54E</v>
      </c>
      <c r="C17" s="141">
        <v>310</v>
      </c>
      <c r="D17" s="141" t="s">
        <v>140</v>
      </c>
      <c r="E17" s="402">
        <f>'WP1 Lighting Invetory'!H106</f>
        <v>75.25</v>
      </c>
      <c r="F17" s="263">
        <f>'WP2 Current Lighting Rates'!E115</f>
        <v>9.57</v>
      </c>
      <c r="G17" s="263">
        <f>'WP2 Current Lighting Rates'!R115</f>
        <v>9.57</v>
      </c>
      <c r="H17" s="263">
        <f>ROUND('WP7 Condensed Sch. Level Costs'!Z105,2)</f>
        <v>10.48</v>
      </c>
      <c r="I17" s="844">
        <f t="shared" si="0"/>
        <v>8641.7100000000009</v>
      </c>
      <c r="J17" s="844">
        <f t="shared" si="1"/>
        <v>8641.7100000000009</v>
      </c>
      <c r="K17" s="844">
        <f t="shared" si="2"/>
        <v>9463.44</v>
      </c>
      <c r="L17" s="844">
        <f t="shared" si="5"/>
        <v>821.72999999999956</v>
      </c>
      <c r="M17" s="844">
        <f t="shared" si="6"/>
        <v>821.72999999999956</v>
      </c>
      <c r="N17" s="119">
        <f t="shared" si="7"/>
        <v>9.5088819226750207E-2</v>
      </c>
      <c r="O17" s="119">
        <f t="shared" si="7"/>
        <v>9.5088819226750207E-2</v>
      </c>
    </row>
    <row r="18" spans="1:19" s="130" customFormat="1">
      <c r="A18" s="121">
        <f t="shared" si="3"/>
        <v>8</v>
      </c>
      <c r="B18" s="122" t="str">
        <f t="shared" si="4"/>
        <v>54E</v>
      </c>
      <c r="C18" s="141">
        <v>400</v>
      </c>
      <c r="D18" s="141" t="s">
        <v>140</v>
      </c>
      <c r="E18" s="402">
        <f>'WP1 Lighting Invetory'!H107</f>
        <v>750.16666666666663</v>
      </c>
      <c r="F18" s="263">
        <f>'WP2 Current Lighting Rates'!E116</f>
        <v>12.35</v>
      </c>
      <c r="G18" s="263">
        <f>'WP2 Current Lighting Rates'!R116</f>
        <v>12.35</v>
      </c>
      <c r="H18" s="263">
        <f>ROUND('WP7 Condensed Sch. Level Costs'!Z106,2)</f>
        <v>13.53</v>
      </c>
      <c r="I18" s="844">
        <f t="shared" si="0"/>
        <v>111174.69999999998</v>
      </c>
      <c r="J18" s="844">
        <f t="shared" si="1"/>
        <v>111174.69999999998</v>
      </c>
      <c r="K18" s="844">
        <f t="shared" si="2"/>
        <v>121797.06</v>
      </c>
      <c r="L18" s="844">
        <f t="shared" si="5"/>
        <v>10622.360000000015</v>
      </c>
      <c r="M18" s="844">
        <f t="shared" si="6"/>
        <v>10622.360000000015</v>
      </c>
      <c r="N18" s="119">
        <f t="shared" si="7"/>
        <v>9.5546558704453596E-2</v>
      </c>
      <c r="O18" s="119">
        <f t="shared" si="7"/>
        <v>9.5546558704453596E-2</v>
      </c>
    </row>
    <row r="19" spans="1:19" s="130" customFormat="1">
      <c r="A19" s="121">
        <f t="shared" si="3"/>
        <v>9</v>
      </c>
      <c r="B19" s="122" t="str">
        <f t="shared" si="4"/>
        <v>54E</v>
      </c>
      <c r="C19" s="141">
        <v>1000</v>
      </c>
      <c r="D19" s="141" t="s">
        <v>140</v>
      </c>
      <c r="E19" s="402">
        <f>'WP1 Lighting Invetory'!H108</f>
        <v>11</v>
      </c>
      <c r="F19" s="263">
        <f>'WP2 Current Lighting Rates'!E117</f>
        <v>30.87</v>
      </c>
      <c r="G19" s="263">
        <f>'WP2 Current Lighting Rates'!R117</f>
        <v>30.87</v>
      </c>
      <c r="H19" s="263">
        <f>ROUND('WP7 Condensed Sch. Level Costs'!Z107,2)</f>
        <v>33.81</v>
      </c>
      <c r="I19" s="844">
        <f t="shared" si="0"/>
        <v>4074.84</v>
      </c>
      <c r="J19" s="844">
        <f t="shared" si="1"/>
        <v>4074.84</v>
      </c>
      <c r="K19" s="844">
        <f t="shared" si="2"/>
        <v>4462.92</v>
      </c>
      <c r="L19" s="844">
        <f t="shared" si="5"/>
        <v>388.07999999999993</v>
      </c>
      <c r="M19" s="844">
        <f t="shared" si="6"/>
        <v>388.07999999999993</v>
      </c>
      <c r="N19" s="119">
        <f t="shared" si="7"/>
        <v>9.5238095238095219E-2</v>
      </c>
      <c r="O19" s="119">
        <f t="shared" si="7"/>
        <v>9.5238095238095219E-2</v>
      </c>
      <c r="S19" s="264"/>
    </row>
    <row r="20" spans="1:19" s="130" customFormat="1">
      <c r="A20" s="121">
        <f t="shared" si="3"/>
        <v>10</v>
      </c>
      <c r="B20" s="122" t="str">
        <f>B19</f>
        <v>54E</v>
      </c>
      <c r="C20" s="95"/>
      <c r="D20" s="95" t="str">
        <f>D19</f>
        <v>Sodium Vapor</v>
      </c>
      <c r="E20" s="135">
        <f>SUM(E11:E19)</f>
        <v>6005.416666666667</v>
      </c>
      <c r="F20" s="135"/>
      <c r="G20" s="135"/>
      <c r="H20" s="135"/>
      <c r="I20" s="897">
        <f>SUM(I11:I19)</f>
        <v>424941.91</v>
      </c>
      <c r="J20" s="897">
        <f>SUM(J11:J19)</f>
        <v>424941.91</v>
      </c>
      <c r="K20" s="897">
        <f>SUM(K11:K19)</f>
        <v>465314.91</v>
      </c>
      <c r="L20" s="897">
        <f>SUM(L11:L19)</f>
        <v>40373.000000000029</v>
      </c>
      <c r="M20" s="897">
        <f>SUM(M11:M19)</f>
        <v>40373.000000000029</v>
      </c>
      <c r="N20" s="269">
        <f>+L20/I20</f>
        <v>9.5008280072916396E-2</v>
      </c>
      <c r="O20" s="269">
        <f>+M20/J20</f>
        <v>9.5008280072916396E-2</v>
      </c>
      <c r="P20" s="141"/>
      <c r="Q20" s="141"/>
      <c r="R20" s="141"/>
      <c r="S20" s="264"/>
    </row>
    <row r="21" spans="1:19" s="130" customFormat="1">
      <c r="A21" s="121">
        <f t="shared" si="3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41"/>
      <c r="Q21" s="141"/>
      <c r="R21" s="141"/>
      <c r="S21" s="264"/>
    </row>
    <row r="22" spans="1:19" s="130" customFormat="1">
      <c r="A22" s="121">
        <f t="shared" si="3"/>
        <v>12</v>
      </c>
      <c r="B22" s="122" t="str">
        <f>+B19</f>
        <v>54E</v>
      </c>
      <c r="C22" s="265" t="s">
        <v>728</v>
      </c>
      <c r="D22" s="266" t="s">
        <v>189</v>
      </c>
      <c r="E22" s="402">
        <f>'WP1 Lighting Invetory'!H110</f>
        <v>1390</v>
      </c>
      <c r="F22" s="263">
        <f>'WP2 Current Lighting Rates'!E119</f>
        <v>1.39</v>
      </c>
      <c r="G22" s="263">
        <f>'WP2 Current Lighting Rates'!R119</f>
        <v>1.39</v>
      </c>
      <c r="H22" s="263">
        <f>ROUND('WP7 Condensed Sch. Level Costs'!Z109,2)</f>
        <v>1.52</v>
      </c>
      <c r="I22" s="844">
        <f t="shared" ref="I22:I30" si="8">(+F22*$E22*12)</f>
        <v>23185.199999999997</v>
      </c>
      <c r="J22" s="844">
        <f t="shared" ref="J22:J30" si="9">(+G22*$E22*12)</f>
        <v>23185.199999999997</v>
      </c>
      <c r="K22" s="844">
        <f t="shared" ref="K22:K30" si="10">(H22)*E22*12</f>
        <v>25353.600000000002</v>
      </c>
      <c r="L22" s="844">
        <f>+K22-I22</f>
        <v>2168.4000000000051</v>
      </c>
      <c r="M22" s="844">
        <f>+K22-J22</f>
        <v>2168.4000000000051</v>
      </c>
      <c r="N22" s="119">
        <f>IF(+L22=0,"na",L22/I22)</f>
        <v>9.3525179856115345E-2</v>
      </c>
      <c r="O22" s="119">
        <f>IF(+M22=0,"na",M22/J22)</f>
        <v>9.3525179856115345E-2</v>
      </c>
    </row>
    <row r="23" spans="1:19" s="130" customFormat="1">
      <c r="A23" s="121">
        <f t="shared" si="3"/>
        <v>13</v>
      </c>
      <c r="B23" s="122" t="str">
        <f>+B22</f>
        <v>54E</v>
      </c>
      <c r="C23" s="265" t="s">
        <v>729</v>
      </c>
      <c r="D23" s="266" t="s">
        <v>189</v>
      </c>
      <c r="E23" s="402">
        <f>'WP1 Lighting Invetory'!H111</f>
        <v>17.833333333333332</v>
      </c>
      <c r="F23" s="263">
        <f>'WP2 Current Lighting Rates'!E120</f>
        <v>2.3199999999999998</v>
      </c>
      <c r="G23" s="263">
        <f>'WP2 Current Lighting Rates'!R120</f>
        <v>2.3199999999999998</v>
      </c>
      <c r="H23" s="263">
        <f>ROUND('WP7 Condensed Sch. Level Costs'!Z110,2)</f>
        <v>2.54</v>
      </c>
      <c r="I23" s="844">
        <f t="shared" si="8"/>
        <v>496.4799999999999</v>
      </c>
      <c r="J23" s="844">
        <f t="shared" si="9"/>
        <v>496.4799999999999</v>
      </c>
      <c r="K23" s="844">
        <f t="shared" si="10"/>
        <v>543.55999999999995</v>
      </c>
      <c r="L23" s="844">
        <f t="shared" ref="L23:L30" si="11">+K23-I23</f>
        <v>47.080000000000041</v>
      </c>
      <c r="M23" s="844">
        <f t="shared" ref="M23:M30" si="12">+K23-J23</f>
        <v>47.080000000000041</v>
      </c>
      <c r="N23" s="119">
        <f t="shared" ref="N23:N30" si="13">IF(+L23=0,"na",L23/I23)</f>
        <v>9.4827586206896658E-2</v>
      </c>
      <c r="O23" s="119">
        <f t="shared" ref="O23:O30" si="14">IF(+M23=0,"na",M23/J23)</f>
        <v>9.4827586206896658E-2</v>
      </c>
    </row>
    <row r="24" spans="1:19" s="130" customFormat="1">
      <c r="A24" s="121">
        <f t="shared" si="3"/>
        <v>14</v>
      </c>
      <c r="B24" s="122" t="str">
        <f t="shared" ref="B24:B31" si="15">+B23</f>
        <v>54E</v>
      </c>
      <c r="C24" s="265" t="s">
        <v>730</v>
      </c>
      <c r="D24" s="266" t="s">
        <v>189</v>
      </c>
      <c r="E24" s="402">
        <f>'WP1 Lighting Invetory'!H112</f>
        <v>1697.1666666666667</v>
      </c>
      <c r="F24" s="263">
        <f>'WP2 Current Lighting Rates'!E121</f>
        <v>3.24</v>
      </c>
      <c r="G24" s="263">
        <f>'WP2 Current Lighting Rates'!R121</f>
        <v>3.24</v>
      </c>
      <c r="H24" s="263">
        <f>ROUND('WP7 Condensed Sch. Level Costs'!Z111,2)</f>
        <v>3.55</v>
      </c>
      <c r="I24" s="844">
        <f t="shared" si="8"/>
        <v>65985.840000000011</v>
      </c>
      <c r="J24" s="844">
        <f t="shared" si="9"/>
        <v>65985.840000000011</v>
      </c>
      <c r="K24" s="844">
        <f t="shared" si="10"/>
        <v>72299.3</v>
      </c>
      <c r="L24" s="844">
        <f t="shared" si="11"/>
        <v>6313.4599999999919</v>
      </c>
      <c r="M24" s="844">
        <f t="shared" si="12"/>
        <v>6313.4599999999919</v>
      </c>
      <c r="N24" s="119">
        <f t="shared" si="13"/>
        <v>9.5679012345678868E-2</v>
      </c>
      <c r="O24" s="119">
        <f t="shared" si="14"/>
        <v>9.5679012345678868E-2</v>
      </c>
    </row>
    <row r="25" spans="1:19" s="130" customFormat="1">
      <c r="A25" s="121">
        <f t="shared" si="3"/>
        <v>15</v>
      </c>
      <c r="B25" s="122" t="str">
        <f t="shared" si="15"/>
        <v>54E</v>
      </c>
      <c r="C25" s="265" t="s">
        <v>731</v>
      </c>
      <c r="D25" s="266" t="s">
        <v>189</v>
      </c>
      <c r="E25" s="402">
        <f>'WP1 Lighting Invetory'!H113</f>
        <v>800.66666666666663</v>
      </c>
      <c r="F25" s="263">
        <f>'WP2 Current Lighting Rates'!E122</f>
        <v>4.17</v>
      </c>
      <c r="G25" s="263">
        <f>'WP2 Current Lighting Rates'!R122</f>
        <v>4.17</v>
      </c>
      <c r="H25" s="263">
        <f>ROUND('WP7 Condensed Sch. Level Costs'!Z112,2)</f>
        <v>4.5599999999999996</v>
      </c>
      <c r="I25" s="844">
        <f t="shared" si="8"/>
        <v>40065.360000000001</v>
      </c>
      <c r="J25" s="844">
        <f t="shared" si="9"/>
        <v>40065.360000000001</v>
      </c>
      <c r="K25" s="844">
        <f t="shared" si="10"/>
        <v>43812.479999999996</v>
      </c>
      <c r="L25" s="844">
        <f t="shared" si="11"/>
        <v>3747.1199999999953</v>
      </c>
      <c r="M25" s="844">
        <f t="shared" si="12"/>
        <v>3747.1199999999953</v>
      </c>
      <c r="N25" s="119">
        <f t="shared" si="13"/>
        <v>9.3525179856114984E-2</v>
      </c>
      <c r="O25" s="119">
        <f t="shared" si="14"/>
        <v>9.3525179856114984E-2</v>
      </c>
    </row>
    <row r="26" spans="1:19" s="130" customFormat="1">
      <c r="A26" s="121">
        <f t="shared" si="3"/>
        <v>16</v>
      </c>
      <c r="B26" s="122" t="str">
        <f t="shared" si="15"/>
        <v>54E</v>
      </c>
      <c r="C26" s="265" t="s">
        <v>732</v>
      </c>
      <c r="D26" s="266" t="s">
        <v>189</v>
      </c>
      <c r="E26" s="402">
        <f>'WP1 Lighting Invetory'!H114</f>
        <v>316</v>
      </c>
      <c r="F26" s="263">
        <f>'WP2 Current Lighting Rates'!E123</f>
        <v>5.09</v>
      </c>
      <c r="G26" s="263">
        <f>'WP2 Current Lighting Rates'!R123</f>
        <v>5.09</v>
      </c>
      <c r="H26" s="263">
        <f>ROUND('WP7 Condensed Sch. Level Costs'!Z113,2)</f>
        <v>5.58</v>
      </c>
      <c r="I26" s="844">
        <f t="shared" si="8"/>
        <v>19301.28</v>
      </c>
      <c r="J26" s="844">
        <f t="shared" si="9"/>
        <v>19301.28</v>
      </c>
      <c r="K26" s="844">
        <f t="shared" si="10"/>
        <v>21159.360000000001</v>
      </c>
      <c r="L26" s="844">
        <f t="shared" si="11"/>
        <v>1858.0800000000017</v>
      </c>
      <c r="M26" s="844">
        <f t="shared" si="12"/>
        <v>1858.0800000000017</v>
      </c>
      <c r="N26" s="119">
        <f t="shared" si="13"/>
        <v>9.6267190569744698E-2</v>
      </c>
      <c r="O26" s="119">
        <f t="shared" si="14"/>
        <v>9.6267190569744698E-2</v>
      </c>
    </row>
    <row r="27" spans="1:19" s="130" customFormat="1">
      <c r="A27" s="121">
        <f t="shared" si="3"/>
        <v>17</v>
      </c>
      <c r="B27" s="122" t="str">
        <f t="shared" si="15"/>
        <v>54E</v>
      </c>
      <c r="C27" s="265" t="s">
        <v>756</v>
      </c>
      <c r="D27" s="266" t="s">
        <v>189</v>
      </c>
      <c r="E27" s="402">
        <f>'WP1 Lighting Invetory'!H115</f>
        <v>18.583333333333332</v>
      </c>
      <c r="F27" s="263">
        <f>'WP2 Current Lighting Rates'!E124</f>
        <v>6.02</v>
      </c>
      <c r="G27" s="263">
        <f>'WP2 Current Lighting Rates'!R124</f>
        <v>6.02</v>
      </c>
      <c r="H27" s="263">
        <f>ROUND('WP7 Condensed Sch. Level Costs'!Z114,2)</f>
        <v>6.59</v>
      </c>
      <c r="I27" s="844">
        <f t="shared" si="8"/>
        <v>1342.4599999999998</v>
      </c>
      <c r="J27" s="844">
        <f t="shared" si="9"/>
        <v>1342.4599999999998</v>
      </c>
      <c r="K27" s="844">
        <f t="shared" si="10"/>
        <v>1469.57</v>
      </c>
      <c r="L27" s="844">
        <f t="shared" si="11"/>
        <v>127.11000000000013</v>
      </c>
      <c r="M27" s="844">
        <f t="shared" si="12"/>
        <v>127.11000000000013</v>
      </c>
      <c r="N27" s="119">
        <f t="shared" si="13"/>
        <v>9.4684385382059907E-2</v>
      </c>
      <c r="O27" s="119">
        <f t="shared" si="14"/>
        <v>9.4684385382059907E-2</v>
      </c>
    </row>
    <row r="28" spans="1:19" s="130" customFormat="1">
      <c r="A28" s="121">
        <f t="shared" si="3"/>
        <v>18</v>
      </c>
      <c r="B28" s="122" t="str">
        <f t="shared" si="15"/>
        <v>54E</v>
      </c>
      <c r="C28" s="265" t="s">
        <v>755</v>
      </c>
      <c r="D28" s="266" t="s">
        <v>189</v>
      </c>
      <c r="E28" s="402">
        <f>'WP1 Lighting Invetory'!H116</f>
        <v>0</v>
      </c>
      <c r="F28" s="263">
        <f>'WP2 Current Lighting Rates'!E125</f>
        <v>6.95</v>
      </c>
      <c r="G28" s="263">
        <f>'WP2 Current Lighting Rates'!R125</f>
        <v>6.95</v>
      </c>
      <c r="H28" s="263">
        <f>ROUND('WP7 Condensed Sch. Level Costs'!Z115,2)</f>
        <v>7.61</v>
      </c>
      <c r="I28" s="844">
        <f t="shared" si="8"/>
        <v>0</v>
      </c>
      <c r="J28" s="844">
        <f t="shared" si="9"/>
        <v>0</v>
      </c>
      <c r="K28" s="844">
        <f t="shared" si="10"/>
        <v>0</v>
      </c>
      <c r="L28" s="844">
        <f t="shared" si="11"/>
        <v>0</v>
      </c>
      <c r="M28" s="844">
        <f t="shared" si="12"/>
        <v>0</v>
      </c>
      <c r="N28" s="119" t="str">
        <f t="shared" si="13"/>
        <v>na</v>
      </c>
      <c r="O28" s="119" t="str">
        <f t="shared" si="14"/>
        <v>na</v>
      </c>
    </row>
    <row r="29" spans="1:19" s="130" customFormat="1">
      <c r="A29" s="121">
        <f t="shared" si="3"/>
        <v>19</v>
      </c>
      <c r="B29" s="122" t="str">
        <f t="shared" si="15"/>
        <v>54E</v>
      </c>
      <c r="C29" s="265" t="s">
        <v>733</v>
      </c>
      <c r="D29" s="266" t="s">
        <v>189</v>
      </c>
      <c r="E29" s="402">
        <f>'WP1 Lighting Invetory'!H117</f>
        <v>10.583333333333334</v>
      </c>
      <c r="F29" s="263">
        <f>'WP2 Current Lighting Rates'!E126</f>
        <v>7.87</v>
      </c>
      <c r="G29" s="263">
        <f>'WP2 Current Lighting Rates'!R126</f>
        <v>7.87</v>
      </c>
      <c r="H29" s="263">
        <f>ROUND('WP7 Condensed Sch. Level Costs'!Z116,2)</f>
        <v>8.6199999999999992</v>
      </c>
      <c r="I29" s="844">
        <f t="shared" si="8"/>
        <v>999.49</v>
      </c>
      <c r="J29" s="844">
        <f t="shared" si="9"/>
        <v>999.49</v>
      </c>
      <c r="K29" s="844">
        <f t="shared" si="10"/>
        <v>1094.7399999999998</v>
      </c>
      <c r="L29" s="844">
        <f t="shared" si="11"/>
        <v>95.249999999999773</v>
      </c>
      <c r="M29" s="844">
        <f t="shared" si="12"/>
        <v>95.249999999999773</v>
      </c>
      <c r="N29" s="119">
        <f t="shared" si="13"/>
        <v>9.5298602287166231E-2</v>
      </c>
      <c r="O29" s="119">
        <f t="shared" si="14"/>
        <v>9.5298602287166231E-2</v>
      </c>
    </row>
    <row r="30" spans="1:19" s="130" customFormat="1">
      <c r="A30" s="121">
        <f t="shared" si="3"/>
        <v>20</v>
      </c>
      <c r="B30" s="122" t="str">
        <f t="shared" si="15"/>
        <v>54E</v>
      </c>
      <c r="C30" s="265" t="s">
        <v>734</v>
      </c>
      <c r="D30" s="266" t="s">
        <v>189</v>
      </c>
      <c r="E30" s="402">
        <f>'WP1 Lighting Invetory'!H118</f>
        <v>0</v>
      </c>
      <c r="F30" s="263">
        <f>'WP2 Current Lighting Rates'!E127</f>
        <v>8.8000000000000007</v>
      </c>
      <c r="G30" s="263">
        <f>'WP2 Current Lighting Rates'!R127</f>
        <v>8.8000000000000007</v>
      </c>
      <c r="H30" s="263">
        <f>ROUND('WP7 Condensed Sch. Level Costs'!Z117,2)</f>
        <v>9.64</v>
      </c>
      <c r="I30" s="844">
        <f t="shared" si="8"/>
        <v>0</v>
      </c>
      <c r="J30" s="844">
        <f t="shared" si="9"/>
        <v>0</v>
      </c>
      <c r="K30" s="844">
        <f t="shared" si="10"/>
        <v>0</v>
      </c>
      <c r="L30" s="844">
        <f t="shared" si="11"/>
        <v>0</v>
      </c>
      <c r="M30" s="844">
        <f t="shared" si="12"/>
        <v>0</v>
      </c>
      <c r="N30" s="119" t="str">
        <f t="shared" si="13"/>
        <v>na</v>
      </c>
      <c r="O30" s="119" t="str">
        <f t="shared" si="14"/>
        <v>na</v>
      </c>
    </row>
    <row r="31" spans="1:19" s="130" customFormat="1">
      <c r="A31" s="121">
        <f t="shared" si="3"/>
        <v>21</v>
      </c>
      <c r="B31" s="122" t="str">
        <f t="shared" si="15"/>
        <v>54E</v>
      </c>
      <c r="C31" s="95"/>
      <c r="D31" s="95" t="s">
        <v>189</v>
      </c>
      <c r="E31" s="267">
        <f>SUM(E22:E30)</f>
        <v>4250.8333333333321</v>
      </c>
      <c r="F31" s="136"/>
      <c r="G31" s="136"/>
      <c r="H31" s="136"/>
      <c r="I31" s="897">
        <f>SUM(I22:I30)</f>
        <v>151376.10999999999</v>
      </c>
      <c r="J31" s="897">
        <f>SUM(J22:J30)</f>
        <v>151376.10999999999</v>
      </c>
      <c r="K31" s="897">
        <f>SUM(K22:K30)</f>
        <v>165732.60999999999</v>
      </c>
      <c r="L31" s="897">
        <f>SUM(L22:L30)</f>
        <v>14356.499999999995</v>
      </c>
      <c r="M31" s="897">
        <f>SUM(M22:M30)</f>
        <v>14356.499999999995</v>
      </c>
      <c r="N31" s="137">
        <f>IF(+L31=0,"na",L31/I31)</f>
        <v>9.4839932139886507E-2</v>
      </c>
      <c r="O31" s="137">
        <f>IF(+M31=0,"na",M31/J31)</f>
        <v>9.4839932139886507E-2</v>
      </c>
      <c r="R31" s="268"/>
    </row>
    <row r="32" spans="1:19" s="130" customFormat="1">
      <c r="A32" s="121">
        <f t="shared" si="3"/>
        <v>22</v>
      </c>
      <c r="B32" s="122"/>
      <c r="C32" s="266"/>
      <c r="D32" s="266"/>
      <c r="E32" s="266"/>
      <c r="F32" s="134"/>
      <c r="G32" s="134"/>
      <c r="H32" s="134"/>
      <c r="I32" s="844"/>
      <c r="J32" s="844"/>
      <c r="K32" s="844"/>
      <c r="L32" s="844"/>
      <c r="M32" s="844"/>
      <c r="N32" s="142"/>
      <c r="O32" s="142"/>
      <c r="P32" s="266"/>
      <c r="Q32" s="266"/>
      <c r="R32" s="266"/>
      <c r="S32" s="264"/>
    </row>
    <row r="33" spans="1:19" s="130" customFormat="1" ht="12" thickBot="1">
      <c r="A33" s="121">
        <f t="shared" si="3"/>
        <v>23</v>
      </c>
      <c r="B33" s="122" t="s">
        <v>50</v>
      </c>
      <c r="C33" s="449"/>
      <c r="D33" s="449"/>
      <c r="E33" s="449">
        <f>E20+E31</f>
        <v>10256.25</v>
      </c>
      <c r="F33" s="144"/>
      <c r="G33" s="144"/>
      <c r="H33" s="144"/>
      <c r="I33" s="845">
        <f>I20+I31</f>
        <v>576318.02</v>
      </c>
      <c r="J33" s="845">
        <f>J20+J31</f>
        <v>576318.02</v>
      </c>
      <c r="K33" s="845">
        <f>K20+K31</f>
        <v>631047.52</v>
      </c>
      <c r="L33" s="845">
        <f>L20+L31</f>
        <v>54729.500000000022</v>
      </c>
      <c r="M33" s="845">
        <f>M20+M31</f>
        <v>54729.500000000022</v>
      </c>
      <c r="N33" s="159">
        <f>+L33/I33</f>
        <v>9.4964061682471804E-2</v>
      </c>
      <c r="O33" s="159">
        <f>+M33/J33</f>
        <v>9.4964061682471804E-2</v>
      </c>
      <c r="S33" s="264"/>
    </row>
    <row r="34" spans="1:19" ht="12" thickTop="1">
      <c r="B34" s="151"/>
      <c r="C34" s="151"/>
      <c r="D34" s="151"/>
      <c r="E34" s="151"/>
      <c r="F34" s="151"/>
      <c r="G34" s="151"/>
      <c r="H34" s="151"/>
      <c r="I34" s="151"/>
      <c r="J34" s="151"/>
      <c r="K34" s="502"/>
      <c r="L34" s="151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pane ySplit="7" topLeftCell="A8" activePane="bottomLeft" state="frozen"/>
      <selection activeCell="I25" sqref="I25"/>
      <selection pane="bottomLeft" activeCell="A33" sqref="A33:XFD33"/>
    </sheetView>
  </sheetViews>
  <sheetFormatPr defaultColWidth="9.140625" defaultRowHeight="11.25"/>
  <cols>
    <col min="1" max="1" width="6.28515625" style="264" bestFit="1" customWidth="1"/>
    <col min="2" max="2" width="12" style="264" customWidth="1"/>
    <col min="3" max="3" width="10.85546875" style="264" bestFit="1" customWidth="1"/>
    <col min="4" max="4" width="18.140625" style="264" bestFit="1" customWidth="1"/>
    <col min="5" max="7" width="10.85546875" style="264" bestFit="1" customWidth="1"/>
    <col min="8" max="8" width="10.140625" style="264" bestFit="1" customWidth="1"/>
    <col min="9" max="9" width="11.85546875" style="264" customWidth="1"/>
    <col min="10" max="10" width="14.5703125" style="264" bestFit="1" customWidth="1"/>
    <col min="11" max="11" width="12.5703125" style="264" customWidth="1"/>
    <col min="12" max="13" width="12.28515625" style="264" customWidth="1"/>
    <col min="14" max="14" width="8.7109375" style="264" bestFit="1" customWidth="1"/>
    <col min="15" max="15" width="10.7109375" style="264" customWidth="1"/>
    <col min="16" max="16384" width="9.140625" style="264"/>
  </cols>
  <sheetData>
    <row r="1" spans="1:15" s="67" customFormat="1">
      <c r="A1" s="1120" t="str">
        <f>'Schedule 54E'!A1:O1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 s="67" customFormat="1" ht="15.75" customHeight="1">
      <c r="A2" s="1120" t="str">
        <f>'Schedule 54E'!A2:O2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 s="67" customFormat="1">
      <c r="A3" s="1121" t="str">
        <f>'Schedule 54E'!A3:O3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 s="67" customFormat="1">
      <c r="A4" s="1121" t="str">
        <f>'Schedule 54E'!A4:O4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 s="67" customFormat="1">
      <c r="A5" s="1120" t="s">
        <v>619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15" s="67" customFormat="1">
      <c r="H6" s="264"/>
    </row>
    <row r="7" spans="1:15" s="115" customFormat="1" ht="4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18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>
      <c r="A10" s="121">
        <v>1</v>
      </c>
      <c r="B10" s="451" t="s">
        <v>150</v>
      </c>
      <c r="C10" s="141">
        <v>70</v>
      </c>
      <c r="D10" s="141" t="s">
        <v>140</v>
      </c>
      <c r="E10" s="402">
        <f>'WP1 Lighting Invetory'!H120</f>
        <v>17.75</v>
      </c>
      <c r="F10" s="263">
        <f>'WP2 Current Lighting Rates'!E129</f>
        <v>11.53</v>
      </c>
      <c r="G10" s="263">
        <f>'WP2 Current Lighting Rates'!R129</f>
        <v>11.53</v>
      </c>
      <c r="H10" s="263">
        <f>('WP7 Condensed Sch. Level Costs'!Z119)</f>
        <v>14.302424975565238</v>
      </c>
      <c r="I10" s="844">
        <f t="shared" ref="I10:J15" si="0">(+F10*$E10*12)</f>
        <v>2455.89</v>
      </c>
      <c r="J10" s="844">
        <f t="shared" si="0"/>
        <v>2455.89</v>
      </c>
      <c r="K10" s="844">
        <f t="shared" ref="K10:K15" si="1">(H10)*E10*12</f>
        <v>3046.4165197953957</v>
      </c>
      <c r="L10" s="844">
        <f t="shared" ref="L10:L15" si="2">+K10-I10</f>
        <v>590.52651979539587</v>
      </c>
      <c r="M10" s="844">
        <f t="shared" ref="M10:M15" si="3">+K10-J10</f>
        <v>590.52651979539587</v>
      </c>
      <c r="N10" s="119">
        <f t="shared" ref="N10:O16" si="4">IF(+L10=0,"na",L10/I10)</f>
        <v>0.24045316353558013</v>
      </c>
      <c r="O10" s="119">
        <f>IF(+M10=0,"na",M10/J10)</f>
        <v>0.24045316353558013</v>
      </c>
    </row>
    <row r="11" spans="1:15">
      <c r="A11" s="121">
        <f t="shared" ref="A11:A32" si="5">A10+1</f>
        <v>2</v>
      </c>
      <c r="B11" s="170" t="str">
        <f>+B10</f>
        <v>55E &amp; 56E</v>
      </c>
      <c r="C11" s="141">
        <v>100</v>
      </c>
      <c r="D11" s="141" t="s">
        <v>140</v>
      </c>
      <c r="E11" s="402">
        <f>'WP1 Lighting Invetory'!H121</f>
        <v>3896.6666666666665</v>
      </c>
      <c r="F11" s="263">
        <f>'WP2 Current Lighting Rates'!E130</f>
        <v>12.72</v>
      </c>
      <c r="G11" s="263">
        <f>'WP2 Current Lighting Rates'!R130</f>
        <v>12.72</v>
      </c>
      <c r="H11" s="263">
        <f>('WP7 Condensed Sch. Level Costs'!Z120)</f>
        <v>14.741783094852433</v>
      </c>
      <c r="I11" s="844">
        <f t="shared" si="0"/>
        <v>594787.19999999995</v>
      </c>
      <c r="J11" s="844">
        <f t="shared" si="0"/>
        <v>594787.19999999995</v>
      </c>
      <c r="K11" s="844">
        <f t="shared" si="1"/>
        <v>689325.77751529973</v>
      </c>
      <c r="L11" s="844">
        <f t="shared" si="2"/>
        <v>94538.577515299781</v>
      </c>
      <c r="M11" s="844">
        <f t="shared" si="3"/>
        <v>94538.577515299781</v>
      </c>
      <c r="N11" s="119">
        <f t="shared" si="4"/>
        <v>0.15894521185946803</v>
      </c>
      <c r="O11" s="119">
        <f t="shared" si="4"/>
        <v>0.15894521185946803</v>
      </c>
    </row>
    <row r="12" spans="1:15">
      <c r="A12" s="121">
        <f t="shared" si="5"/>
        <v>3</v>
      </c>
      <c r="B12" s="170" t="str">
        <f>+B11</f>
        <v>55E &amp; 56E</v>
      </c>
      <c r="C12" s="141">
        <v>150</v>
      </c>
      <c r="D12" s="141" t="s">
        <v>140</v>
      </c>
      <c r="E12" s="402">
        <f>'WP1 Lighting Invetory'!H122</f>
        <v>520.33333333333337</v>
      </c>
      <c r="F12" s="263">
        <f>'WP2 Current Lighting Rates'!E131</f>
        <v>14.71</v>
      </c>
      <c r="G12" s="263">
        <f>'WP2 Current Lighting Rates'!R131</f>
        <v>14.71</v>
      </c>
      <c r="H12" s="263">
        <f>('WP7 Condensed Sch. Level Costs'!Z121)</f>
        <v>16.456366145867111</v>
      </c>
      <c r="I12" s="844">
        <f t="shared" si="0"/>
        <v>91849.24000000002</v>
      </c>
      <c r="J12" s="844">
        <f t="shared" si="0"/>
        <v>91849.24000000002</v>
      </c>
      <c r="K12" s="844">
        <f t="shared" si="1"/>
        <v>102753.55021479426</v>
      </c>
      <c r="L12" s="844">
        <f t="shared" si="2"/>
        <v>10904.310214794241</v>
      </c>
      <c r="M12" s="844">
        <f t="shared" si="3"/>
        <v>10904.310214794241</v>
      </c>
      <c r="N12" s="119">
        <f t="shared" si="4"/>
        <v>0.11871965641516727</v>
      </c>
      <c r="O12" s="119">
        <f t="shared" si="4"/>
        <v>0.11871965641516727</v>
      </c>
    </row>
    <row r="13" spans="1:15">
      <c r="A13" s="121">
        <f t="shared" si="5"/>
        <v>4</v>
      </c>
      <c r="B13" s="170" t="str">
        <f>+B12</f>
        <v>55E &amp; 56E</v>
      </c>
      <c r="C13" s="141">
        <v>200</v>
      </c>
      <c r="D13" s="141" t="s">
        <v>140</v>
      </c>
      <c r="E13" s="402">
        <f>'WP1 Lighting Invetory'!H123</f>
        <v>1121.3333333333333</v>
      </c>
      <c r="F13" s="263">
        <f>'WP2 Current Lighting Rates'!E132</f>
        <v>16.690000000000001</v>
      </c>
      <c r="G13" s="263">
        <f>'WP2 Current Lighting Rates'!R132</f>
        <v>16.690000000000001</v>
      </c>
      <c r="H13" s="263">
        <f>('WP7 Condensed Sch. Level Costs'!Z122)</f>
        <v>18.703114073114996</v>
      </c>
      <c r="I13" s="844">
        <f t="shared" si="0"/>
        <v>224580.64</v>
      </c>
      <c r="J13" s="844">
        <f t="shared" si="0"/>
        <v>224580.64</v>
      </c>
      <c r="K13" s="844">
        <f t="shared" si="1"/>
        <v>251669.10296783538</v>
      </c>
      <c r="L13" s="844">
        <f t="shared" si="2"/>
        <v>27088.462967835367</v>
      </c>
      <c r="M13" s="844">
        <f t="shared" si="3"/>
        <v>27088.462967835367</v>
      </c>
      <c r="N13" s="119">
        <f t="shared" si="4"/>
        <v>0.12061797921599728</v>
      </c>
      <c r="O13" s="119">
        <f t="shared" si="4"/>
        <v>0.12061797921599728</v>
      </c>
    </row>
    <row r="14" spans="1:15">
      <c r="A14" s="121">
        <f t="shared" si="5"/>
        <v>5</v>
      </c>
      <c r="B14" s="170" t="str">
        <f>+B13</f>
        <v>55E &amp; 56E</v>
      </c>
      <c r="C14" s="141">
        <v>250</v>
      </c>
      <c r="D14" s="141" t="s">
        <v>140</v>
      </c>
      <c r="E14" s="402">
        <f>'WP1 Lighting Invetory'!H124</f>
        <v>118.08333333333333</v>
      </c>
      <c r="F14" s="263">
        <f>'WP2 Current Lighting Rates'!E133</f>
        <v>18.68</v>
      </c>
      <c r="G14" s="263">
        <f>'WP2 Current Lighting Rates'!R133</f>
        <v>18.68</v>
      </c>
      <c r="H14" s="263">
        <f>('WP7 Condensed Sch. Level Costs'!Z123)</f>
        <v>20.580110316191121</v>
      </c>
      <c r="I14" s="844">
        <f t="shared" si="0"/>
        <v>26469.559999999998</v>
      </c>
      <c r="J14" s="844">
        <f t="shared" si="0"/>
        <v>26469.559999999998</v>
      </c>
      <c r="K14" s="844">
        <f t="shared" si="1"/>
        <v>29162.016318042814</v>
      </c>
      <c r="L14" s="844">
        <f t="shared" si="2"/>
        <v>2692.4563180428158</v>
      </c>
      <c r="M14" s="844">
        <f t="shared" si="3"/>
        <v>2692.4563180428158</v>
      </c>
      <c r="N14" s="119">
        <f t="shared" si="4"/>
        <v>0.10171896767618412</v>
      </c>
      <c r="O14" s="119">
        <f t="shared" si="4"/>
        <v>0.10171896767618412</v>
      </c>
    </row>
    <row r="15" spans="1:15">
      <c r="A15" s="121">
        <f t="shared" si="5"/>
        <v>6</v>
      </c>
      <c r="B15" s="170" t="str">
        <f>+B14</f>
        <v>55E &amp; 56E</v>
      </c>
      <c r="C15" s="141">
        <v>400</v>
      </c>
      <c r="D15" s="141" t="s">
        <v>140</v>
      </c>
      <c r="E15" s="402">
        <f>'WP1 Lighting Invetory'!H125</f>
        <v>49</v>
      </c>
      <c r="F15" s="263">
        <f>'WP2 Current Lighting Rates'!E134</f>
        <v>24.63</v>
      </c>
      <c r="G15" s="263">
        <f>'WP2 Current Lighting Rates'!R134</f>
        <v>24.63</v>
      </c>
      <c r="H15" s="263">
        <f>('WP7 Condensed Sch. Level Costs'!Z124)</f>
        <v>26.857576465232523</v>
      </c>
      <c r="I15" s="844">
        <f t="shared" si="0"/>
        <v>14482.439999999999</v>
      </c>
      <c r="J15" s="844">
        <f t="shared" si="0"/>
        <v>14482.439999999999</v>
      </c>
      <c r="K15" s="844">
        <f t="shared" si="1"/>
        <v>15792.254961556722</v>
      </c>
      <c r="L15" s="844">
        <f t="shared" si="2"/>
        <v>1309.8149615567236</v>
      </c>
      <c r="M15" s="844">
        <f t="shared" si="3"/>
        <v>1309.8149615567236</v>
      </c>
      <c r="N15" s="119">
        <f t="shared" si="4"/>
        <v>9.0441594203512929E-2</v>
      </c>
      <c r="O15" s="119">
        <f t="shared" si="4"/>
        <v>9.0441594203512929E-2</v>
      </c>
    </row>
    <row r="16" spans="1:15">
      <c r="A16" s="121">
        <f t="shared" si="5"/>
        <v>7</v>
      </c>
      <c r="B16" s="170"/>
      <c r="C16" s="452"/>
      <c r="D16" s="105" t="str">
        <f>D15</f>
        <v>Sodium Vapor</v>
      </c>
      <c r="E16" s="267">
        <f>SUM(E10:E15)</f>
        <v>5723.1666666666661</v>
      </c>
      <c r="F16" s="136"/>
      <c r="G16" s="136"/>
      <c r="H16" s="136"/>
      <c r="I16" s="897">
        <f>SUM(I10:I15)</f>
        <v>954624.97</v>
      </c>
      <c r="J16" s="897">
        <f>SUM(J10:J15)</f>
        <v>954624.97</v>
      </c>
      <c r="K16" s="897">
        <f>SUM(K10:K15)</f>
        <v>1091749.1184973244</v>
      </c>
      <c r="L16" s="897">
        <f>SUM(L10:L15)</f>
        <v>137124.14849732435</v>
      </c>
      <c r="M16" s="897">
        <f>SUM(M10:M15)</f>
        <v>137124.14849732435</v>
      </c>
      <c r="N16" s="137">
        <f>IF(+L16=0,"na",L16/I16)</f>
        <v>0.14364190421011547</v>
      </c>
      <c r="O16" s="137">
        <f t="shared" si="4"/>
        <v>0.14364190421011547</v>
      </c>
    </row>
    <row r="17" spans="1:15">
      <c r="A17" s="121">
        <f t="shared" si="5"/>
        <v>8</v>
      </c>
      <c r="B17" s="170"/>
      <c r="C17" s="452"/>
      <c r="D17" s="105"/>
      <c r="E17" s="405"/>
      <c r="F17" s="138"/>
      <c r="G17" s="138"/>
      <c r="H17" s="138"/>
      <c r="I17" s="843"/>
      <c r="J17" s="843"/>
      <c r="K17" s="843"/>
      <c r="L17" s="843"/>
      <c r="M17" s="843"/>
      <c r="N17" s="140"/>
      <c r="O17" s="140"/>
    </row>
    <row r="18" spans="1:15">
      <c r="A18" s="121">
        <f t="shared" si="5"/>
        <v>9</v>
      </c>
      <c r="B18" s="170" t="str">
        <f>+B15</f>
        <v>55E &amp; 56E</v>
      </c>
      <c r="C18" s="95">
        <v>250</v>
      </c>
      <c r="D18" s="95" t="s">
        <v>149</v>
      </c>
      <c r="E18" s="402">
        <f>'WP1 Lighting Invetory'!H127</f>
        <v>6</v>
      </c>
      <c r="F18" s="263">
        <f>'WP2 Current Lighting Rates'!E136</f>
        <v>21.8</v>
      </c>
      <c r="G18" s="263">
        <f>'WP2 Current Lighting Rates'!R136</f>
        <v>21.8</v>
      </c>
      <c r="H18" s="263">
        <f>('WP7 Condensed Sch. Level Costs'!Z126)</f>
        <v>22.169104774879184</v>
      </c>
      <c r="I18" s="844">
        <f>(+F18*$E18*12)</f>
        <v>1569.6000000000001</v>
      </c>
      <c r="J18" s="844">
        <f>(+G18*$E18*12)</f>
        <v>1569.6000000000001</v>
      </c>
      <c r="K18" s="844">
        <f>(H18)*E18*12</f>
        <v>1596.1755437913012</v>
      </c>
      <c r="L18" s="844">
        <f>+K18-I18</f>
        <v>26.575543791301016</v>
      </c>
      <c r="M18" s="844">
        <f>+K18-J18</f>
        <v>26.575543791301016</v>
      </c>
      <c r="N18" s="119">
        <f>IF(+L18=0,"na",L18/I18)</f>
        <v>1.6931411691705537E-2</v>
      </c>
      <c r="O18" s="119">
        <f>IF(+M18=0,"na",M18/J18)</f>
        <v>1.6931411691705537E-2</v>
      </c>
    </row>
    <row r="19" spans="1:15">
      <c r="A19" s="121">
        <f t="shared" si="5"/>
        <v>10</v>
      </c>
      <c r="B19" s="170"/>
      <c r="C19" s="452"/>
      <c r="D19" s="105" t="str">
        <f>D18</f>
        <v>Metal Halide</v>
      </c>
      <c r="E19" s="267">
        <f>SUM(E18)</f>
        <v>6</v>
      </c>
      <c r="F19" s="136"/>
      <c r="G19" s="136"/>
      <c r="H19" s="136"/>
      <c r="I19" s="897">
        <f>SUM(I18)</f>
        <v>1569.6000000000001</v>
      </c>
      <c r="J19" s="897">
        <f>SUM(J18)</f>
        <v>1569.6000000000001</v>
      </c>
      <c r="K19" s="897">
        <f>SUM(K18)</f>
        <v>1596.1755437913012</v>
      </c>
      <c r="L19" s="897">
        <f>SUM(L18)</f>
        <v>26.575543791301016</v>
      </c>
      <c r="M19" s="897">
        <f>SUM(M18)</f>
        <v>26.575543791301016</v>
      </c>
      <c r="N19" s="137">
        <f>IF(+L19=0,"na",L19/I19)</f>
        <v>1.6931411691705537E-2</v>
      </c>
      <c r="O19" s="137">
        <f>IF(+M19=0,"na",M19/J19)</f>
        <v>1.6931411691705537E-2</v>
      </c>
    </row>
    <row r="20" spans="1:15">
      <c r="A20" s="121">
        <f t="shared" si="5"/>
        <v>11</v>
      </c>
      <c r="B20" s="170"/>
      <c r="C20" s="452"/>
      <c r="D20" s="105"/>
      <c r="E20" s="405"/>
      <c r="F20" s="138"/>
      <c r="G20" s="138"/>
      <c r="H20" s="138"/>
      <c r="I20" s="843"/>
      <c r="J20" s="843"/>
      <c r="K20" s="843"/>
      <c r="L20" s="843"/>
      <c r="M20" s="843"/>
      <c r="N20" s="140"/>
      <c r="O20" s="140"/>
    </row>
    <row r="21" spans="1:15">
      <c r="A21" s="121">
        <f t="shared" si="5"/>
        <v>12</v>
      </c>
      <c r="B21" s="170" t="s">
        <v>150</v>
      </c>
      <c r="C21" s="265" t="s">
        <v>728</v>
      </c>
      <c r="D21" s="95" t="s">
        <v>189</v>
      </c>
      <c r="E21" s="402">
        <f>'WP1 Lighting Invetory'!H129</f>
        <v>401.41666666666669</v>
      </c>
      <c r="F21" s="263">
        <f>'WP2 Current Lighting Rates'!E138</f>
        <v>12.31</v>
      </c>
      <c r="G21" s="263">
        <f>'WP2 Current Lighting Rates'!R138</f>
        <v>12.31</v>
      </c>
      <c r="H21" s="263">
        <f>ROUND('WP7 Condensed Sch. Level Costs'!Z128,2)</f>
        <v>10.88</v>
      </c>
      <c r="I21" s="844">
        <f t="shared" ref="I21:I29" si="6">(+F21*$E21*12)</f>
        <v>59297.270000000004</v>
      </c>
      <c r="J21" s="844">
        <f t="shared" ref="J21:J29" si="7">(+G21*$E21*12)</f>
        <v>59297.270000000004</v>
      </c>
      <c r="K21" s="844">
        <f t="shared" ref="K21:K29" si="8">(H21)*E21*12</f>
        <v>52408.960000000006</v>
      </c>
      <c r="L21" s="844">
        <f t="shared" ref="L21:L29" si="9">+K21-I21</f>
        <v>-6888.3099999999977</v>
      </c>
      <c r="M21" s="844">
        <f t="shared" ref="M21:M29" si="10">+K21-J21</f>
        <v>-6888.3099999999977</v>
      </c>
      <c r="N21" s="119">
        <f t="shared" ref="N21:N30" si="11">IF(+L21=0,"na",L21/I21)</f>
        <v>-0.11616571892770101</v>
      </c>
      <c r="O21" s="119">
        <f t="shared" ref="O21:O30" si="12">IF(+M21=0,"na",M21/J21)</f>
        <v>-0.11616571892770101</v>
      </c>
    </row>
    <row r="22" spans="1:15">
      <c r="A22" s="121">
        <f t="shared" si="5"/>
        <v>13</v>
      </c>
      <c r="B22" s="170" t="s">
        <v>150</v>
      </c>
      <c r="C22" s="265" t="s">
        <v>729</v>
      </c>
      <c r="D22" s="95" t="s">
        <v>189</v>
      </c>
      <c r="E22" s="402">
        <f>'WP1 Lighting Invetory'!H130</f>
        <v>0</v>
      </c>
      <c r="F22" s="263">
        <f>'WP2 Current Lighting Rates'!E139</f>
        <v>13.42</v>
      </c>
      <c r="G22" s="263">
        <f>'WP2 Current Lighting Rates'!R139</f>
        <v>13.42</v>
      </c>
      <c r="H22" s="263">
        <f>ROUND('WP7 Condensed Sch. Level Costs'!Z129,2)</f>
        <v>13.38</v>
      </c>
      <c r="I22" s="844">
        <f t="shared" si="6"/>
        <v>0</v>
      </c>
      <c r="J22" s="844">
        <f t="shared" si="7"/>
        <v>0</v>
      </c>
      <c r="K22" s="844">
        <f t="shared" si="8"/>
        <v>0</v>
      </c>
      <c r="L22" s="844">
        <f t="shared" si="9"/>
        <v>0</v>
      </c>
      <c r="M22" s="844">
        <f t="shared" si="10"/>
        <v>0</v>
      </c>
      <c r="N22" s="119" t="str">
        <f t="shared" si="11"/>
        <v>na</v>
      </c>
      <c r="O22" s="119" t="str">
        <f t="shared" si="12"/>
        <v>na</v>
      </c>
    </row>
    <row r="23" spans="1:15">
      <c r="A23" s="121">
        <f t="shared" si="5"/>
        <v>14</v>
      </c>
      <c r="B23" s="170" t="s">
        <v>150</v>
      </c>
      <c r="C23" s="265" t="s">
        <v>730</v>
      </c>
      <c r="D23" s="95" t="s">
        <v>189</v>
      </c>
      <c r="E23" s="402">
        <f>'WP1 Lighting Invetory'!H131</f>
        <v>105.5</v>
      </c>
      <c r="F23" s="263">
        <f>'WP2 Current Lighting Rates'!E140</f>
        <v>14.54</v>
      </c>
      <c r="G23" s="263">
        <f>'WP2 Current Lighting Rates'!R140</f>
        <v>14.54</v>
      </c>
      <c r="H23" s="263">
        <f>ROUND('WP7 Condensed Sch. Level Costs'!Z130,2)</f>
        <v>15.87</v>
      </c>
      <c r="I23" s="844">
        <f t="shared" si="6"/>
        <v>18407.64</v>
      </c>
      <c r="J23" s="844">
        <f t="shared" si="7"/>
        <v>18407.64</v>
      </c>
      <c r="K23" s="844">
        <f t="shared" si="8"/>
        <v>20091.419999999998</v>
      </c>
      <c r="L23" s="844">
        <f t="shared" si="9"/>
        <v>1683.7799999999988</v>
      </c>
      <c r="M23" s="844">
        <f t="shared" si="10"/>
        <v>1683.7799999999988</v>
      </c>
      <c r="N23" s="119">
        <f t="shared" si="11"/>
        <v>9.1471801925722088E-2</v>
      </c>
      <c r="O23" s="119">
        <f t="shared" si="12"/>
        <v>9.1471801925722088E-2</v>
      </c>
    </row>
    <row r="24" spans="1:15">
      <c r="A24" s="121">
        <f t="shared" si="5"/>
        <v>15</v>
      </c>
      <c r="B24" s="170" t="s">
        <v>150</v>
      </c>
      <c r="C24" s="265" t="s">
        <v>731</v>
      </c>
      <c r="D24" s="95" t="s">
        <v>189</v>
      </c>
      <c r="E24" s="402">
        <f>'WP1 Lighting Invetory'!H132</f>
        <v>0</v>
      </c>
      <c r="F24" s="263">
        <f>'WP2 Current Lighting Rates'!E141</f>
        <v>15.66</v>
      </c>
      <c r="G24" s="263">
        <f>'WP2 Current Lighting Rates'!R141</f>
        <v>15.66</v>
      </c>
      <c r="H24" s="263">
        <f>ROUND('WP7 Condensed Sch. Level Costs'!Z131,2)</f>
        <v>17.25</v>
      </c>
      <c r="I24" s="844">
        <f t="shared" si="6"/>
        <v>0</v>
      </c>
      <c r="J24" s="844">
        <f t="shared" si="7"/>
        <v>0</v>
      </c>
      <c r="K24" s="844">
        <f t="shared" si="8"/>
        <v>0</v>
      </c>
      <c r="L24" s="844">
        <f t="shared" si="9"/>
        <v>0</v>
      </c>
      <c r="M24" s="844">
        <f t="shared" si="10"/>
        <v>0</v>
      </c>
      <c r="N24" s="119" t="str">
        <f t="shared" si="11"/>
        <v>na</v>
      </c>
      <c r="O24" s="119" t="str">
        <f t="shared" si="12"/>
        <v>na</v>
      </c>
    </row>
    <row r="25" spans="1:15">
      <c r="A25" s="121">
        <f t="shared" si="5"/>
        <v>16</v>
      </c>
      <c r="B25" s="170" t="s">
        <v>150</v>
      </c>
      <c r="C25" s="265" t="s">
        <v>732</v>
      </c>
      <c r="D25" s="95" t="s">
        <v>189</v>
      </c>
      <c r="E25" s="402">
        <f>'WP1 Lighting Invetory'!H133</f>
        <v>0</v>
      </c>
      <c r="F25" s="263">
        <f>'WP2 Current Lighting Rates'!E142</f>
        <v>16.77</v>
      </c>
      <c r="G25" s="263">
        <f>'WP2 Current Lighting Rates'!R142</f>
        <v>16.77</v>
      </c>
      <c r="H25" s="263">
        <f>ROUND('WP7 Condensed Sch. Level Costs'!Z132,2)</f>
        <v>19.739999999999998</v>
      </c>
      <c r="I25" s="844">
        <f t="shared" si="6"/>
        <v>0</v>
      </c>
      <c r="J25" s="844">
        <f t="shared" si="7"/>
        <v>0</v>
      </c>
      <c r="K25" s="844">
        <f t="shared" si="8"/>
        <v>0</v>
      </c>
      <c r="L25" s="844">
        <f t="shared" si="9"/>
        <v>0</v>
      </c>
      <c r="M25" s="844">
        <f t="shared" si="10"/>
        <v>0</v>
      </c>
      <c r="N25" s="119" t="str">
        <f t="shared" si="11"/>
        <v>na</v>
      </c>
      <c r="O25" s="119" t="str">
        <f t="shared" si="12"/>
        <v>na</v>
      </c>
    </row>
    <row r="26" spans="1:15">
      <c r="A26" s="121">
        <f t="shared" si="5"/>
        <v>17</v>
      </c>
      <c r="B26" s="170" t="s">
        <v>150</v>
      </c>
      <c r="C26" s="265" t="s">
        <v>756</v>
      </c>
      <c r="D26" s="95" t="s">
        <v>189</v>
      </c>
      <c r="E26" s="402">
        <f>'WP1 Lighting Invetory'!H134</f>
        <v>0</v>
      </c>
      <c r="F26" s="263">
        <f>'WP2 Current Lighting Rates'!E143</f>
        <v>17.89</v>
      </c>
      <c r="G26" s="263">
        <f>'WP2 Current Lighting Rates'!R143</f>
        <v>17.89</v>
      </c>
      <c r="H26" s="263">
        <f>ROUND('WP7 Condensed Sch. Level Costs'!Z133,2)</f>
        <v>21.9</v>
      </c>
      <c r="I26" s="844">
        <f t="shared" si="6"/>
        <v>0</v>
      </c>
      <c r="J26" s="844">
        <f t="shared" si="7"/>
        <v>0</v>
      </c>
      <c r="K26" s="844">
        <f t="shared" si="8"/>
        <v>0</v>
      </c>
      <c r="L26" s="844">
        <f t="shared" si="9"/>
        <v>0</v>
      </c>
      <c r="M26" s="844">
        <f t="shared" si="10"/>
        <v>0</v>
      </c>
      <c r="N26" s="119" t="str">
        <f t="shared" si="11"/>
        <v>na</v>
      </c>
      <c r="O26" s="119" t="str">
        <f t="shared" si="12"/>
        <v>na</v>
      </c>
    </row>
    <row r="27" spans="1:15">
      <c r="A27" s="121">
        <f t="shared" si="5"/>
        <v>18</v>
      </c>
      <c r="B27" s="170" t="s">
        <v>150</v>
      </c>
      <c r="C27" s="265" t="s">
        <v>755</v>
      </c>
      <c r="D27" s="95" t="s">
        <v>189</v>
      </c>
      <c r="E27" s="402">
        <f>'WP1 Lighting Invetory'!H135</f>
        <v>0</v>
      </c>
      <c r="F27" s="263">
        <f>'WP2 Current Lighting Rates'!E144</f>
        <v>19</v>
      </c>
      <c r="G27" s="263">
        <f>'WP2 Current Lighting Rates'!R144</f>
        <v>19</v>
      </c>
      <c r="H27" s="263">
        <f>ROUND('WP7 Condensed Sch. Level Costs'!Z134,2)</f>
        <v>24.06</v>
      </c>
      <c r="I27" s="844">
        <f t="shared" si="6"/>
        <v>0</v>
      </c>
      <c r="J27" s="844">
        <f t="shared" si="7"/>
        <v>0</v>
      </c>
      <c r="K27" s="844">
        <f t="shared" si="8"/>
        <v>0</v>
      </c>
      <c r="L27" s="844">
        <f t="shared" si="9"/>
        <v>0</v>
      </c>
      <c r="M27" s="844">
        <f t="shared" si="10"/>
        <v>0</v>
      </c>
      <c r="N27" s="119" t="str">
        <f t="shared" si="11"/>
        <v>na</v>
      </c>
      <c r="O27" s="119" t="str">
        <f t="shared" si="12"/>
        <v>na</v>
      </c>
    </row>
    <row r="28" spans="1:15">
      <c r="A28" s="121">
        <f t="shared" si="5"/>
        <v>19</v>
      </c>
      <c r="B28" s="170" t="s">
        <v>150</v>
      </c>
      <c r="C28" s="265" t="s">
        <v>733</v>
      </c>
      <c r="D28" s="95" t="s">
        <v>189</v>
      </c>
      <c r="E28" s="402">
        <f>'WP1 Lighting Invetory'!H136</f>
        <v>0</v>
      </c>
      <c r="F28" s="263">
        <f>'WP2 Current Lighting Rates'!E145</f>
        <v>20.12</v>
      </c>
      <c r="G28" s="263">
        <f>'WP2 Current Lighting Rates'!R145</f>
        <v>20.12</v>
      </c>
      <c r="H28" s="263">
        <f>ROUND('WP7 Condensed Sch. Level Costs'!Z135,2)</f>
        <v>26.22</v>
      </c>
      <c r="I28" s="844">
        <f t="shared" si="6"/>
        <v>0</v>
      </c>
      <c r="J28" s="844">
        <f t="shared" si="7"/>
        <v>0</v>
      </c>
      <c r="K28" s="844">
        <f t="shared" si="8"/>
        <v>0</v>
      </c>
      <c r="L28" s="844">
        <f t="shared" si="9"/>
        <v>0</v>
      </c>
      <c r="M28" s="844">
        <f t="shared" si="10"/>
        <v>0</v>
      </c>
      <c r="N28" s="119" t="str">
        <f t="shared" si="11"/>
        <v>na</v>
      </c>
      <c r="O28" s="119" t="str">
        <f t="shared" si="12"/>
        <v>na</v>
      </c>
    </row>
    <row r="29" spans="1:15">
      <c r="A29" s="121">
        <f t="shared" si="5"/>
        <v>20</v>
      </c>
      <c r="B29" s="170" t="s">
        <v>150</v>
      </c>
      <c r="C29" s="265" t="s">
        <v>734</v>
      </c>
      <c r="D29" s="95" t="s">
        <v>189</v>
      </c>
      <c r="E29" s="402">
        <f>'WP1 Lighting Invetory'!H137</f>
        <v>0</v>
      </c>
      <c r="F29" s="263">
        <f>'WP2 Current Lighting Rates'!E146</f>
        <v>21.24</v>
      </c>
      <c r="G29" s="263">
        <f>'WP2 Current Lighting Rates'!R146</f>
        <v>21.24</v>
      </c>
      <c r="H29" s="263">
        <f>ROUND('WP7 Condensed Sch. Level Costs'!Z136,2)</f>
        <v>28.38</v>
      </c>
      <c r="I29" s="844">
        <f t="shared" si="6"/>
        <v>0</v>
      </c>
      <c r="J29" s="844">
        <f t="shared" si="7"/>
        <v>0</v>
      </c>
      <c r="K29" s="844">
        <f t="shared" si="8"/>
        <v>0</v>
      </c>
      <c r="L29" s="844">
        <f t="shared" si="9"/>
        <v>0</v>
      </c>
      <c r="M29" s="844">
        <f t="shared" si="10"/>
        <v>0</v>
      </c>
      <c r="N29" s="119" t="str">
        <f t="shared" si="11"/>
        <v>na</v>
      </c>
      <c r="O29" s="119" t="str">
        <f t="shared" si="12"/>
        <v>na</v>
      </c>
    </row>
    <row r="30" spans="1:15">
      <c r="A30" s="121">
        <f t="shared" si="5"/>
        <v>21</v>
      </c>
      <c r="B30" s="170"/>
      <c r="C30" s="452"/>
      <c r="D30" s="105"/>
      <c r="E30" s="267">
        <f>SUM(E21:E29)</f>
        <v>506.91666666666669</v>
      </c>
      <c r="F30" s="136"/>
      <c r="G30" s="136"/>
      <c r="H30" s="136"/>
      <c r="I30" s="897">
        <f>SUM(I21:I29)</f>
        <v>77704.91</v>
      </c>
      <c r="J30" s="897">
        <f>SUM(J21:J29)</f>
        <v>77704.91</v>
      </c>
      <c r="K30" s="897">
        <f>SUM(K21:K29)</f>
        <v>72500.38</v>
      </c>
      <c r="L30" s="897">
        <f>SUM(L21:L29)</f>
        <v>-5204.5299999999988</v>
      </c>
      <c r="M30" s="897">
        <f>SUM(M21:M29)</f>
        <v>-5204.5299999999988</v>
      </c>
      <c r="N30" s="137">
        <f t="shared" si="11"/>
        <v>-6.69781356158832E-2</v>
      </c>
      <c r="O30" s="137">
        <f t="shared" si="12"/>
        <v>-6.69781356158832E-2</v>
      </c>
    </row>
    <row r="31" spans="1:15">
      <c r="A31" s="121">
        <f t="shared" si="5"/>
        <v>22</v>
      </c>
      <c r="B31" s="170"/>
      <c r="C31" s="141"/>
      <c r="D31" s="141"/>
      <c r="E31" s="141"/>
      <c r="F31" s="134"/>
      <c r="G31" s="134"/>
      <c r="H31" s="134"/>
      <c r="I31" s="844"/>
      <c r="J31" s="844"/>
      <c r="K31" s="844"/>
      <c r="L31" s="844"/>
      <c r="M31" s="844"/>
      <c r="N31" s="119"/>
      <c r="O31" s="119"/>
    </row>
    <row r="32" spans="1:15" ht="12" thickBot="1">
      <c r="A32" s="121">
        <f t="shared" si="5"/>
        <v>23</v>
      </c>
      <c r="B32" s="123" t="s">
        <v>50</v>
      </c>
      <c r="C32" s="143"/>
      <c r="D32" s="143"/>
      <c r="E32" s="143">
        <f>SUM(E16,E19,E30)</f>
        <v>6236.083333333333</v>
      </c>
      <c r="F32" s="144"/>
      <c r="G32" s="144"/>
      <c r="H32" s="144"/>
      <c r="I32" s="845">
        <f>SUM(I16,I19,I30)</f>
        <v>1033899.48</v>
      </c>
      <c r="J32" s="845">
        <f>SUM(J16,J19,J30)</f>
        <v>1033899.48</v>
      </c>
      <c r="K32" s="845">
        <f>SUM(K16,K19,K30)</f>
        <v>1165845.6740411157</v>
      </c>
      <c r="L32" s="845">
        <f>SUM(L16,L19,L30)</f>
        <v>131946.19404111564</v>
      </c>
      <c r="M32" s="845">
        <f>SUM(M16,M19,M30)</f>
        <v>131946.19404111564</v>
      </c>
      <c r="N32" s="159">
        <f>+L32/I32</f>
        <v>0.12761994429198828</v>
      </c>
      <c r="O32" s="159">
        <f>+M32/J32</f>
        <v>0.12761994429198828</v>
      </c>
    </row>
    <row r="33" spans="1:15" ht="12" thickTop="1">
      <c r="C33" s="151"/>
      <c r="D33" s="151"/>
      <c r="E33" s="151"/>
      <c r="F33" s="151"/>
      <c r="G33" s="151"/>
      <c r="H33" s="151"/>
      <c r="I33" s="151"/>
      <c r="J33" s="151"/>
      <c r="K33" s="502"/>
      <c r="L33" s="502"/>
      <c r="N33" s="424"/>
      <c r="O33" s="424"/>
    </row>
    <row r="34" spans="1:15">
      <c r="A34" s="130"/>
      <c r="B34" s="130"/>
      <c r="C34" s="156"/>
      <c r="D34" s="156"/>
      <c r="E34" s="503"/>
      <c r="F34" s="156"/>
      <c r="G34" s="156"/>
      <c r="H34" s="156"/>
      <c r="I34" s="156"/>
      <c r="J34" s="156"/>
      <c r="K34" s="156"/>
      <c r="L34" s="156"/>
      <c r="M34" s="130"/>
      <c r="N34" s="142"/>
      <c r="O34" s="142"/>
    </row>
    <row r="35" spans="1:15" hidden="1">
      <c r="A35" s="130"/>
      <c r="B35" s="453">
        <v>0</v>
      </c>
      <c r="C35" s="130"/>
      <c r="D35" s="130"/>
      <c r="E35" s="130"/>
      <c r="F35" s="130"/>
      <c r="G35" s="130"/>
      <c r="H35" s="130"/>
      <c r="I35" s="130"/>
      <c r="J35" s="400" t="e">
        <f>(SUMPRODUCT(E18:E18,#REF!)+SUMPRODUCT(E10:E15,#REF!))*12</f>
        <v>#REF!</v>
      </c>
      <c r="K35" s="130"/>
      <c r="L35" s="130"/>
      <c r="M35" s="130"/>
      <c r="N35" s="130"/>
      <c r="O35" s="130"/>
    </row>
    <row r="36" spans="1:15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7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29"/>
  <sheetViews>
    <sheetView zoomScaleNormal="100" workbookViewId="0">
      <selection activeCell="G16" sqref="G16"/>
    </sheetView>
  </sheetViews>
  <sheetFormatPr defaultColWidth="9.140625" defaultRowHeight="11.25"/>
  <cols>
    <col min="1" max="2" width="9.140625" style="264"/>
    <col min="3" max="3" width="11.28515625" style="264" customWidth="1"/>
    <col min="4" max="4" width="11.140625" style="264" bestFit="1" customWidth="1"/>
    <col min="5" max="5" width="9.28515625" style="264" bestFit="1" customWidth="1"/>
    <col min="6" max="6" width="12.7109375" style="264" customWidth="1"/>
    <col min="7" max="7" width="9.5703125" style="264" bestFit="1" customWidth="1"/>
    <col min="8" max="8" width="9.85546875" style="264" customWidth="1"/>
    <col min="9" max="9" width="14" style="264" customWidth="1"/>
    <col min="10" max="10" width="9.85546875" style="264" customWidth="1"/>
    <col min="11" max="11" width="9.42578125" style="264" customWidth="1"/>
    <col min="12" max="12" width="11.5703125" style="264" customWidth="1"/>
    <col min="13" max="13" width="7.28515625" style="264" customWidth="1"/>
    <col min="14" max="14" width="8.85546875" style="264" customWidth="1"/>
    <col min="15" max="16384" width="9.140625" style="264"/>
  </cols>
  <sheetData>
    <row r="1" spans="1:15">
      <c r="A1" s="1120" t="str">
        <f>'Schedules 55E &amp; 56E'!A1:O1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</row>
    <row r="2" spans="1:15">
      <c r="A2" s="1120" t="str">
        <f>'Schedules 55E &amp; 56E'!A2:O2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</row>
    <row r="3" spans="1:15" s="67" customFormat="1">
      <c r="A3" s="1121" t="str">
        <f>'Schedules 55E &amp; 56E'!A3:O3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</row>
    <row r="4" spans="1:15">
      <c r="A4" s="1121" t="str">
        <f>'Schedules 55E &amp; 56E'!A4:O4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</row>
    <row r="5" spans="1:15">
      <c r="A5" s="1120" t="s">
        <v>620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</row>
    <row r="7" spans="1:15" s="450" customFormat="1" ht="45">
      <c r="A7" s="107" t="str">
        <f>'Schedule 50E'!A7</f>
        <v>Line No.</v>
      </c>
      <c r="B7" s="107" t="str">
        <f>'Schedule 50E'!B7</f>
        <v>Schedule</v>
      </c>
      <c r="C7" s="443" t="s">
        <v>588</v>
      </c>
      <c r="D7" s="107" t="str">
        <f>'Schedule 50E'!D7</f>
        <v>Lamp Type</v>
      </c>
      <c r="E7" s="454" t="str">
        <f>'Schedule 50E'!F7</f>
        <v>Base Rates
Effective
5-1-2018</v>
      </c>
      <c r="F7" s="245" t="s">
        <v>625</v>
      </c>
      <c r="G7" s="443" t="s">
        <v>358</v>
      </c>
      <c r="H7" s="443" t="s">
        <v>499</v>
      </c>
      <c r="I7" s="446" t="str">
        <f>'Schedule 50E'!J7</f>
        <v>Annual Proforma Revenue (Base+ 141/141X+142)</v>
      </c>
      <c r="J7" s="443" t="s">
        <v>124</v>
      </c>
      <c r="K7" s="107" t="s">
        <v>500</v>
      </c>
      <c r="L7" s="107" t="s">
        <v>501</v>
      </c>
      <c r="M7" s="107" t="s">
        <v>503</v>
      </c>
      <c r="N7" s="107" t="s">
        <v>502</v>
      </c>
    </row>
    <row r="8" spans="1:15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</row>
    <row r="9" spans="1:15" s="115" customFormat="1" ht="22.5">
      <c r="A9" s="70" t="s">
        <v>507</v>
      </c>
      <c r="B9" s="70"/>
      <c r="C9" s="93" t="s">
        <v>508</v>
      </c>
      <c r="D9" s="93"/>
      <c r="E9" s="93" t="s">
        <v>508</v>
      </c>
      <c r="F9" s="93" t="s">
        <v>508</v>
      </c>
      <c r="G9" s="93" t="s">
        <v>623</v>
      </c>
      <c r="H9" s="93" t="s">
        <v>632</v>
      </c>
      <c r="I9" s="93" t="s">
        <v>535</v>
      </c>
      <c r="J9" s="93" t="s">
        <v>633</v>
      </c>
      <c r="K9" s="93" t="s">
        <v>634</v>
      </c>
      <c r="L9" s="93" t="s">
        <v>635</v>
      </c>
      <c r="M9" s="93" t="s">
        <v>631</v>
      </c>
      <c r="N9" s="93" t="s">
        <v>511</v>
      </c>
    </row>
    <row r="10" spans="1:15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116"/>
      <c r="M10" s="116"/>
      <c r="N10" s="116"/>
    </row>
    <row r="11" spans="1:15">
      <c r="A11" s="121">
        <v>1</v>
      </c>
      <c r="B11" s="106" t="s">
        <v>133</v>
      </c>
      <c r="C11" s="402">
        <f>'WP1 Lighting Invetory'!E176</f>
        <v>1090639.8333333333</v>
      </c>
      <c r="D11" s="95" t="s">
        <v>344</v>
      </c>
      <c r="E11" s="456">
        <f>'WP2 Current Lighting Rates'!E151</f>
        <v>3.9269999999999999E-2</v>
      </c>
      <c r="F11" s="456">
        <f>'WP2 Current Lighting Rates'!R151</f>
        <v>3.9269999999999999E-2</v>
      </c>
      <c r="G11" s="456">
        <f>ROUND('WP7 Condensed Sch. Level Costs'!Z175,5)</f>
        <v>4.7320000000000001E-2</v>
      </c>
      <c r="H11" s="844">
        <f>(E11*$C11*12)</f>
        <v>513953.11505999998</v>
      </c>
      <c r="I11" s="844">
        <f>(F11*$C11*12)</f>
        <v>513953.11505999998</v>
      </c>
      <c r="J11" s="844">
        <f>(G11*C11*12)</f>
        <v>619308.92296</v>
      </c>
      <c r="K11" s="844">
        <f>J11-H11</f>
        <v>105355.80790000001</v>
      </c>
      <c r="L11" s="844">
        <f>+J11-I11</f>
        <v>105355.80790000001</v>
      </c>
      <c r="M11" s="119">
        <f>IF(+K11=0,"na",K11/H11)</f>
        <v>0.20499108734402854</v>
      </c>
      <c r="N11" s="119">
        <f>IF(+L11=0,"na",L11/I11)</f>
        <v>0.20499108734402854</v>
      </c>
    </row>
    <row r="12" spans="1:15">
      <c r="A12" s="121">
        <f>A11+1</f>
        <v>2</v>
      </c>
      <c r="C12" s="455"/>
      <c r="H12" s="899"/>
      <c r="I12" s="899"/>
      <c r="J12" s="899"/>
      <c r="K12" s="899"/>
      <c r="L12" s="899"/>
      <c r="M12" s="424"/>
      <c r="N12" s="424"/>
    </row>
    <row r="13" spans="1:15" s="130" customFormat="1" ht="12" thickBot="1">
      <c r="A13" s="121">
        <f>A12+1</f>
        <v>3</v>
      </c>
      <c r="B13" s="123" t="s">
        <v>50</v>
      </c>
      <c r="C13" s="160">
        <f>C11</f>
        <v>1090639.8333333333</v>
      </c>
      <c r="D13" s="160"/>
      <c r="E13" s="160"/>
      <c r="F13" s="160"/>
      <c r="G13" s="160"/>
      <c r="H13" s="845">
        <f>H11</f>
        <v>513953.11505999998</v>
      </c>
      <c r="I13" s="845">
        <f>SUM(I11:I11)</f>
        <v>513953.11505999998</v>
      </c>
      <c r="J13" s="845">
        <f>SUM(J11:J11)</f>
        <v>619308.92296</v>
      </c>
      <c r="K13" s="845">
        <f>SUM(K11:K11)</f>
        <v>105355.80790000001</v>
      </c>
      <c r="L13" s="845">
        <f>SUM(L11:L11)</f>
        <v>105355.80790000001</v>
      </c>
      <c r="M13" s="129">
        <f>M11</f>
        <v>0.20499108734402854</v>
      </c>
      <c r="N13" s="129">
        <f>IF(L13=0,"na",+L13/I13)</f>
        <v>0.20499108734402854</v>
      </c>
    </row>
    <row r="14" spans="1:15" ht="12" thickTop="1">
      <c r="C14" s="151"/>
      <c r="D14" s="151"/>
      <c r="E14" s="151"/>
      <c r="F14" s="151"/>
      <c r="G14" s="151"/>
      <c r="H14" s="151"/>
      <c r="I14" s="151"/>
      <c r="J14" s="502"/>
      <c r="K14" s="502"/>
      <c r="L14" s="502"/>
      <c r="N14" s="424"/>
      <c r="O14" s="424"/>
    </row>
    <row r="29" spans="2:2">
      <c r="B29" s="110"/>
    </row>
  </sheetData>
  <mergeCells count="5">
    <mergeCell ref="A3:N3"/>
    <mergeCell ref="A4:N4"/>
    <mergeCell ref="A1:N1"/>
    <mergeCell ref="A2:N2"/>
    <mergeCell ref="A5:N5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4"/>
  <sheetViews>
    <sheetView zoomScaleNormal="100" zoomScalePageLayoutView="85" workbookViewId="0">
      <selection activeCell="O80" sqref="O80"/>
    </sheetView>
  </sheetViews>
  <sheetFormatPr defaultColWidth="9.140625" defaultRowHeight="11.25"/>
  <cols>
    <col min="1" max="1" width="8.5703125" style="130" customWidth="1"/>
    <col min="2" max="2" width="17" style="130" customWidth="1"/>
    <col min="3" max="3" width="11" style="130" bestFit="1" customWidth="1"/>
    <col min="4" max="4" width="10.5703125" style="130" bestFit="1" customWidth="1"/>
    <col min="5" max="5" width="14.7109375" style="130" bestFit="1" customWidth="1"/>
    <col min="6" max="6" width="8.7109375" style="130" bestFit="1" customWidth="1"/>
    <col min="7" max="7" width="10" style="130" bestFit="1" customWidth="1"/>
    <col min="8" max="8" width="9.5703125" style="130" bestFit="1" customWidth="1"/>
    <col min="9" max="9" width="11.140625" style="130" bestFit="1" customWidth="1"/>
    <col min="10" max="10" width="10.28515625" style="147" customWidth="1"/>
    <col min="11" max="11" width="14.7109375" style="147" bestFit="1" customWidth="1"/>
    <col min="12" max="12" width="12.140625" style="147" bestFit="1" customWidth="1"/>
    <col min="13" max="13" width="11.85546875" style="147" customWidth="1"/>
    <col min="14" max="14" width="11.7109375" style="147" customWidth="1"/>
    <col min="15" max="15" width="7.5703125" style="130" bestFit="1" customWidth="1"/>
    <col min="16" max="16" width="10" style="130" bestFit="1" customWidth="1"/>
    <col min="17" max="17" width="12.5703125" style="130" bestFit="1" customWidth="1"/>
    <col min="18" max="18" width="9.140625" style="130"/>
    <col min="19" max="19" width="12.5703125" style="130" bestFit="1" customWidth="1"/>
    <col min="20" max="16384" width="9.140625" style="130"/>
  </cols>
  <sheetData>
    <row r="1" spans="1:19">
      <c r="A1" s="1120" t="str">
        <f>'Schedule 57E'!A1:N1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</row>
    <row r="2" spans="1:19">
      <c r="A2" s="1120" t="str">
        <f>'Schedule 57E'!A2:N2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  <c r="P2" s="1120"/>
    </row>
    <row r="3" spans="1:19" s="67" customFormat="1">
      <c r="A3" s="1121" t="str">
        <f>'Schedule 57E'!A3:N3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121"/>
    </row>
    <row r="4" spans="1:19">
      <c r="A4" s="1121" t="str">
        <f>'Schedule 57E'!A4:N4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</row>
    <row r="5" spans="1:19">
      <c r="A5" s="1120" t="s">
        <v>621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</row>
    <row r="7" spans="1:19" s="447" customFormat="1" ht="4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/>
      <c r="E7" s="107" t="str">
        <f>'Schedule 50E'!D7</f>
        <v>Lamp Type</v>
      </c>
      <c r="F7" s="107" t="str">
        <f>'Schedule 50E'!E7</f>
        <v>Average Test Year Inventory</v>
      </c>
      <c r="G7" s="107" t="str">
        <f>'Schedule 50E'!F7</f>
        <v>Base Rates
Effective
5-1-2018</v>
      </c>
      <c r="H7" s="107" t="str">
        <f>'Schedule 50E'!G7</f>
        <v>Base Rate + Sch 141/141X + Sch 142</v>
      </c>
      <c r="I7" s="107" t="str">
        <f>'Schedule 50E'!H7</f>
        <v>Proposed Lamp Charge</v>
      </c>
      <c r="J7" s="902" t="str">
        <f>'Schedule 50E'!I7</f>
        <v>Annual Base Rate Revenue</v>
      </c>
      <c r="K7" s="902" t="str">
        <f>'Schedule 50E'!J7</f>
        <v>Annual Proforma Revenue (Base+ 141/141X+142)</v>
      </c>
      <c r="L7" s="902" t="str">
        <f>'Schedule 50E'!K7</f>
        <v>Annual Proposed Revenue (Base)</v>
      </c>
      <c r="M7" s="902" t="str">
        <f>'Schedule 50E'!L7</f>
        <v>Revenue Change (Proposed - Base)</v>
      </c>
      <c r="N7" s="902" t="str">
        <f>'Schedule 50E'!M7</f>
        <v>Revenue Change (Proposed - Proforma)</v>
      </c>
      <c r="O7" s="107" t="str">
        <f>'Schedule 50E'!N7</f>
        <v>Base % Change</v>
      </c>
      <c r="P7" s="107" t="str">
        <f>'Schedule 50E'!O7</f>
        <v>Proforma % Change</v>
      </c>
    </row>
    <row r="8" spans="1:19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03" t="s">
        <v>60</v>
      </c>
      <c r="K8" s="903" t="s">
        <v>61</v>
      </c>
      <c r="L8" s="903" t="s">
        <v>10</v>
      </c>
      <c r="M8" s="903" t="s">
        <v>11</v>
      </c>
      <c r="N8" s="903" t="s">
        <v>12</v>
      </c>
      <c r="O8" s="93" t="s">
        <v>13</v>
      </c>
      <c r="P8" s="115" t="s">
        <v>14</v>
      </c>
    </row>
    <row r="9" spans="1:19" s="115" customFormat="1" ht="22.5">
      <c r="A9" s="70" t="s">
        <v>507</v>
      </c>
      <c r="B9" s="70"/>
      <c r="C9" s="93"/>
      <c r="D9" s="93"/>
      <c r="F9" s="93" t="s">
        <v>508</v>
      </c>
      <c r="G9" s="413" t="s">
        <v>508</v>
      </c>
      <c r="H9" s="413" t="s">
        <v>508</v>
      </c>
      <c r="I9" s="93" t="s">
        <v>623</v>
      </c>
      <c r="J9" s="904" t="s">
        <v>538</v>
      </c>
      <c r="K9" s="904" t="s">
        <v>636</v>
      </c>
      <c r="L9" s="904" t="s">
        <v>637</v>
      </c>
      <c r="M9" s="904" t="s">
        <v>638</v>
      </c>
      <c r="N9" s="904" t="s">
        <v>639</v>
      </c>
      <c r="O9" s="93" t="s">
        <v>512</v>
      </c>
      <c r="P9" s="93" t="s">
        <v>530</v>
      </c>
    </row>
    <row r="10" spans="1:19" s="115" customFormat="1">
      <c r="A10" s="70"/>
      <c r="B10" s="70"/>
      <c r="C10" s="93"/>
      <c r="D10" s="93"/>
      <c r="E10" s="93"/>
      <c r="F10" s="93"/>
      <c r="G10" s="413"/>
      <c r="H10" s="413"/>
      <c r="I10" s="413"/>
      <c r="J10" s="904"/>
      <c r="K10" s="904"/>
      <c r="L10" s="904"/>
      <c r="M10" s="904"/>
      <c r="N10" s="905"/>
      <c r="O10" s="116"/>
      <c r="P10" s="116"/>
    </row>
    <row r="11" spans="1:19">
      <c r="A11" s="121">
        <v>1</v>
      </c>
      <c r="B11" s="106" t="s">
        <v>151</v>
      </c>
      <c r="C11" s="95">
        <v>70</v>
      </c>
      <c r="D11" s="95" t="s">
        <v>152</v>
      </c>
      <c r="E11" s="95" t="s">
        <v>140</v>
      </c>
      <c r="F11" s="402">
        <f>'WP1 Lighting Invetory'!H139</f>
        <v>57.166666666666664</v>
      </c>
      <c r="G11" s="263">
        <f>'WP2 Current Lighting Rates'!E154</f>
        <v>11.53</v>
      </c>
      <c r="H11" s="263">
        <f>'WP2 Current Lighting Rates'!R154</f>
        <v>11.53</v>
      </c>
      <c r="I11" s="263">
        <f>ROUND('WP7 Condensed Sch. Level Costs'!Z138,2)</f>
        <v>14.3</v>
      </c>
      <c r="J11" s="844">
        <f t="shared" ref="J11:K16" si="0">(+G11*$F11*12)</f>
        <v>7909.5799999999981</v>
      </c>
      <c r="K11" s="844">
        <f t="shared" si="0"/>
        <v>7909.5799999999981</v>
      </c>
      <c r="L11" s="844">
        <f t="shared" ref="L11:L16" si="1">(I11*$F11*12)</f>
        <v>9809.7999999999993</v>
      </c>
      <c r="M11" s="844">
        <f t="shared" ref="M11:M16" si="2">+L11-J11</f>
        <v>1900.2200000000012</v>
      </c>
      <c r="N11" s="844">
        <f t="shared" ref="N11:N16" si="3">+L11-K11</f>
        <v>1900.2200000000012</v>
      </c>
      <c r="O11" s="119">
        <f>IF(+M11=0,"na",M11/J11)</f>
        <v>0.24024284475281893</v>
      </c>
      <c r="P11" s="119">
        <f>IF(+N11=0,"na",N11/K11)</f>
        <v>0.24024284475281893</v>
      </c>
      <c r="Q11" s="264"/>
      <c r="S11" s="147"/>
    </row>
    <row r="12" spans="1:19">
      <c r="A12" s="91">
        <f t="shared" ref="A12:A53" si="4">A11+1</f>
        <v>2</v>
      </c>
      <c r="B12" s="94" t="str">
        <f>+B11</f>
        <v>58E &amp; 59E</v>
      </c>
      <c r="C12" s="95">
        <v>100</v>
      </c>
      <c r="D12" s="95" t="s">
        <v>152</v>
      </c>
      <c r="E12" s="95" t="s">
        <v>140</v>
      </c>
      <c r="F12" s="402">
        <f>'WP1 Lighting Invetory'!H140</f>
        <v>7.416666666666667</v>
      </c>
      <c r="G12" s="263">
        <f>'WP2 Current Lighting Rates'!E155</f>
        <v>12.72</v>
      </c>
      <c r="H12" s="263">
        <f>'WP2 Current Lighting Rates'!R155</f>
        <v>12.72</v>
      </c>
      <c r="I12" s="263">
        <f>ROUND('WP7 Condensed Sch. Level Costs'!Z139,2)</f>
        <v>14.74</v>
      </c>
      <c r="J12" s="844">
        <f t="shared" si="0"/>
        <v>1132.08</v>
      </c>
      <c r="K12" s="844">
        <f t="shared" si="0"/>
        <v>1132.08</v>
      </c>
      <c r="L12" s="844">
        <f t="shared" si="1"/>
        <v>1311.8600000000001</v>
      </c>
      <c r="M12" s="844">
        <f t="shared" si="2"/>
        <v>179.7800000000002</v>
      </c>
      <c r="N12" s="844">
        <f t="shared" si="3"/>
        <v>179.7800000000002</v>
      </c>
      <c r="O12" s="119">
        <f t="shared" ref="O12:P17" si="5">IF(+M12=0,"na",M12/J12)</f>
        <v>0.15880503144654107</v>
      </c>
      <c r="P12" s="119">
        <f t="shared" si="5"/>
        <v>0.15880503144654107</v>
      </c>
      <c r="Q12" s="264"/>
      <c r="S12" s="147"/>
    </row>
    <row r="13" spans="1:19">
      <c r="A13" s="91">
        <f t="shared" si="4"/>
        <v>3</v>
      </c>
      <c r="B13" s="94" t="str">
        <f>+B12</f>
        <v>58E &amp; 59E</v>
      </c>
      <c r="C13" s="95">
        <v>150</v>
      </c>
      <c r="D13" s="95" t="s">
        <v>152</v>
      </c>
      <c r="E13" s="95" t="s">
        <v>140</v>
      </c>
      <c r="F13" s="402">
        <f>'WP1 Lighting Invetory'!H141</f>
        <v>166.16666666666666</v>
      </c>
      <c r="G13" s="263">
        <f>'WP2 Current Lighting Rates'!E156</f>
        <v>14.71</v>
      </c>
      <c r="H13" s="263">
        <f>'WP2 Current Lighting Rates'!R156</f>
        <v>14.71</v>
      </c>
      <c r="I13" s="263">
        <f>ROUND('WP7 Condensed Sch. Level Costs'!Z140,2)</f>
        <v>16.46</v>
      </c>
      <c r="J13" s="844">
        <f t="shared" si="0"/>
        <v>29331.739999999998</v>
      </c>
      <c r="K13" s="844">
        <f t="shared" si="0"/>
        <v>29331.739999999998</v>
      </c>
      <c r="L13" s="844">
        <f t="shared" si="1"/>
        <v>32821.240000000005</v>
      </c>
      <c r="M13" s="844">
        <f t="shared" si="2"/>
        <v>3489.5000000000073</v>
      </c>
      <c r="N13" s="844">
        <f t="shared" si="3"/>
        <v>3489.5000000000073</v>
      </c>
      <c r="O13" s="119">
        <f t="shared" si="5"/>
        <v>0.1189666893269887</v>
      </c>
      <c r="P13" s="119">
        <f t="shared" si="5"/>
        <v>0.1189666893269887</v>
      </c>
      <c r="Q13" s="264"/>
      <c r="S13" s="147"/>
    </row>
    <row r="14" spans="1:19">
      <c r="A14" s="91">
        <f t="shared" si="4"/>
        <v>4</v>
      </c>
      <c r="B14" s="94" t="str">
        <f>+B13</f>
        <v>58E &amp; 59E</v>
      </c>
      <c r="C14" s="95">
        <v>200</v>
      </c>
      <c r="D14" s="95" t="s">
        <v>152</v>
      </c>
      <c r="E14" s="95" t="s">
        <v>140</v>
      </c>
      <c r="F14" s="402">
        <f>'WP1 Lighting Invetory'!H142</f>
        <v>285.41666666666669</v>
      </c>
      <c r="G14" s="263">
        <f>'WP2 Current Lighting Rates'!E157</f>
        <v>16.690000000000001</v>
      </c>
      <c r="H14" s="263">
        <f>'WP2 Current Lighting Rates'!R157</f>
        <v>16.690000000000001</v>
      </c>
      <c r="I14" s="263">
        <f>ROUND('WP7 Condensed Sch. Level Costs'!Z141,2)</f>
        <v>18.7</v>
      </c>
      <c r="J14" s="844">
        <f t="shared" si="0"/>
        <v>57163.25</v>
      </c>
      <c r="K14" s="844">
        <f t="shared" si="0"/>
        <v>57163.25</v>
      </c>
      <c r="L14" s="844">
        <f t="shared" si="1"/>
        <v>64047.5</v>
      </c>
      <c r="M14" s="844">
        <f t="shared" si="2"/>
        <v>6884.25</v>
      </c>
      <c r="N14" s="844">
        <f t="shared" si="3"/>
        <v>6884.25</v>
      </c>
      <c r="O14" s="119">
        <f t="shared" si="5"/>
        <v>0.12043139604553625</v>
      </c>
      <c r="P14" s="119">
        <f t="shared" si="5"/>
        <v>0.12043139604553625</v>
      </c>
      <c r="Q14" s="264"/>
      <c r="S14" s="147"/>
    </row>
    <row r="15" spans="1:19">
      <c r="A15" s="91">
        <f t="shared" si="4"/>
        <v>5</v>
      </c>
      <c r="B15" s="94" t="str">
        <f>+B14</f>
        <v>58E &amp; 59E</v>
      </c>
      <c r="C15" s="95">
        <v>250</v>
      </c>
      <c r="D15" s="95" t="s">
        <v>152</v>
      </c>
      <c r="E15" s="95" t="s">
        <v>140</v>
      </c>
      <c r="F15" s="402">
        <f>'WP1 Lighting Invetory'!H143</f>
        <v>39.083333333333336</v>
      </c>
      <c r="G15" s="263">
        <f>'WP2 Current Lighting Rates'!E158</f>
        <v>18.68</v>
      </c>
      <c r="H15" s="263">
        <f>'WP2 Current Lighting Rates'!R158</f>
        <v>18.68</v>
      </c>
      <c r="I15" s="263">
        <f>ROUND('WP7 Condensed Sch. Level Costs'!Z142,2)</f>
        <v>20.58</v>
      </c>
      <c r="J15" s="844">
        <f t="shared" si="0"/>
        <v>8760.92</v>
      </c>
      <c r="K15" s="844">
        <f t="shared" si="0"/>
        <v>8760.92</v>
      </c>
      <c r="L15" s="844">
        <f t="shared" si="1"/>
        <v>9652.02</v>
      </c>
      <c r="M15" s="844">
        <f t="shared" si="2"/>
        <v>891.10000000000036</v>
      </c>
      <c r="N15" s="844">
        <f t="shared" si="3"/>
        <v>891.10000000000036</v>
      </c>
      <c r="O15" s="119">
        <f t="shared" si="5"/>
        <v>0.10171306209850112</v>
      </c>
      <c r="P15" s="119">
        <f t="shared" si="5"/>
        <v>0.10171306209850112</v>
      </c>
      <c r="Q15" s="264"/>
      <c r="S15" s="147"/>
    </row>
    <row r="16" spans="1:19">
      <c r="A16" s="91">
        <f t="shared" si="4"/>
        <v>6</v>
      </c>
      <c r="B16" s="94" t="str">
        <f>+B15</f>
        <v>58E &amp; 59E</v>
      </c>
      <c r="C16" s="95">
        <v>400</v>
      </c>
      <c r="D16" s="95" t="s">
        <v>152</v>
      </c>
      <c r="E16" s="95" t="s">
        <v>140</v>
      </c>
      <c r="F16" s="402">
        <f>'WP1 Lighting Invetory'!H144</f>
        <v>379</v>
      </c>
      <c r="G16" s="263">
        <f>'WP2 Current Lighting Rates'!E159</f>
        <v>24.63</v>
      </c>
      <c r="H16" s="263">
        <f>'WP2 Current Lighting Rates'!R159</f>
        <v>24.63</v>
      </c>
      <c r="I16" s="263">
        <f>ROUND('WP7 Condensed Sch. Level Costs'!Z143,2)</f>
        <v>26.86</v>
      </c>
      <c r="J16" s="844">
        <f t="shared" si="0"/>
        <v>112017.24</v>
      </c>
      <c r="K16" s="844">
        <f t="shared" si="0"/>
        <v>112017.24</v>
      </c>
      <c r="L16" s="844">
        <f t="shared" si="1"/>
        <v>122159.28</v>
      </c>
      <c r="M16" s="844">
        <f t="shared" si="2"/>
        <v>10142.039999999994</v>
      </c>
      <c r="N16" s="844">
        <f t="shared" si="3"/>
        <v>10142.039999999994</v>
      </c>
      <c r="O16" s="119">
        <f t="shared" si="5"/>
        <v>9.0539991879821299E-2</v>
      </c>
      <c r="P16" s="119">
        <f t="shared" si="5"/>
        <v>9.0539991879821299E-2</v>
      </c>
      <c r="Q16" s="264"/>
      <c r="S16" s="147"/>
    </row>
    <row r="17" spans="1:19">
      <c r="A17" s="91">
        <f t="shared" si="4"/>
        <v>7</v>
      </c>
      <c r="B17" s="94"/>
      <c r="C17" s="95"/>
      <c r="D17" s="95"/>
      <c r="E17" s="95" t="str">
        <f>E16</f>
        <v>Sodium Vapor</v>
      </c>
      <c r="F17" s="267">
        <f>SUM(F11:F16)</f>
        <v>934.25000000000011</v>
      </c>
      <c r="G17" s="136"/>
      <c r="H17" s="136"/>
      <c r="I17" s="136"/>
      <c r="J17" s="897">
        <f>SUM(J11:J16)</f>
        <v>216314.81</v>
      </c>
      <c r="K17" s="897">
        <f>SUM(K11:K16)</f>
        <v>216314.81</v>
      </c>
      <c r="L17" s="897">
        <f>SUM(L11:L16)</f>
        <v>239801.7</v>
      </c>
      <c r="M17" s="897">
        <f>SUM(M11:M16)</f>
        <v>23486.890000000003</v>
      </c>
      <c r="N17" s="897">
        <f>SUM(N11:N16)</f>
        <v>23486.890000000003</v>
      </c>
      <c r="O17" s="137">
        <f>IF(+M17=0,"na",M17/J17)</f>
        <v>0.1085773553831104</v>
      </c>
      <c r="P17" s="137">
        <f t="shared" si="5"/>
        <v>0.1085773553831104</v>
      </c>
      <c r="Q17" s="264"/>
      <c r="S17" s="147"/>
    </row>
    <row r="18" spans="1:19">
      <c r="A18" s="91">
        <f t="shared" si="4"/>
        <v>8</v>
      </c>
      <c r="B18" s="94"/>
      <c r="C18" s="95"/>
      <c r="D18" s="95"/>
      <c r="E18" s="95"/>
      <c r="F18" s="141"/>
      <c r="G18" s="138"/>
      <c r="H18" s="138"/>
      <c r="I18" s="138"/>
      <c r="J18" s="844"/>
      <c r="K18" s="844"/>
      <c r="L18" s="844"/>
      <c r="M18" s="844"/>
      <c r="N18" s="844"/>
      <c r="O18" s="142"/>
      <c r="P18" s="142"/>
    </row>
    <row r="19" spans="1:19">
      <c r="A19" s="91">
        <f t="shared" si="4"/>
        <v>9</v>
      </c>
      <c r="B19" s="94" t="str">
        <f>+B12</f>
        <v>58E &amp; 59E</v>
      </c>
      <c r="C19" s="95">
        <v>100</v>
      </c>
      <c r="D19" s="95" t="s">
        <v>153</v>
      </c>
      <c r="E19" s="95" t="s">
        <v>140</v>
      </c>
      <c r="F19" s="402">
        <f>'WP1 Lighting Invetory'!H146</f>
        <v>1.0833333333333333</v>
      </c>
      <c r="G19" s="263">
        <f>'WP2 Current Lighting Rates'!E166</f>
        <v>12.72</v>
      </c>
      <c r="H19" s="263">
        <f>'WP2 Current Lighting Rates'!R166</f>
        <v>12.72</v>
      </c>
      <c r="I19" s="263">
        <f>ROUND('WP7 Condensed Sch. Level Costs'!Z145,2)</f>
        <v>14.74</v>
      </c>
      <c r="J19" s="844">
        <f t="shared" ref="J19:K23" si="6">(+G19*$F19*12)</f>
        <v>165.35999999999999</v>
      </c>
      <c r="K19" s="844">
        <f t="shared" si="6"/>
        <v>165.35999999999999</v>
      </c>
      <c r="L19" s="844">
        <f>(I19*$F19*12)</f>
        <v>191.61999999999998</v>
      </c>
      <c r="M19" s="844">
        <f>+L19-J19</f>
        <v>26.259999999999991</v>
      </c>
      <c r="N19" s="844">
        <f>+L19-K19</f>
        <v>26.259999999999991</v>
      </c>
      <c r="O19" s="119">
        <f t="shared" ref="O19:P24" si="7">IF(+M19=0,"na",M19/J19)</f>
        <v>0.15880503144654085</v>
      </c>
      <c r="P19" s="119">
        <f t="shared" si="7"/>
        <v>0.15880503144654085</v>
      </c>
      <c r="Q19" s="264"/>
      <c r="S19" s="147"/>
    </row>
    <row r="20" spans="1:19">
      <c r="A20" s="91">
        <f t="shared" si="4"/>
        <v>10</v>
      </c>
      <c r="B20" s="94" t="str">
        <f>+B13</f>
        <v>58E &amp; 59E</v>
      </c>
      <c r="C20" s="95">
        <v>150</v>
      </c>
      <c r="D20" s="95" t="s">
        <v>153</v>
      </c>
      <c r="E20" s="95" t="s">
        <v>140</v>
      </c>
      <c r="F20" s="402">
        <f>'WP1 Lighting Invetory'!H147</f>
        <v>20</v>
      </c>
      <c r="G20" s="263">
        <f>'WP2 Current Lighting Rates'!E167</f>
        <v>14.71</v>
      </c>
      <c r="H20" s="263">
        <f>'WP2 Current Lighting Rates'!R167</f>
        <v>14.71</v>
      </c>
      <c r="I20" s="263">
        <f>ROUND('WP7 Condensed Sch. Level Costs'!Z146,2)</f>
        <v>16.46</v>
      </c>
      <c r="J20" s="844">
        <f t="shared" si="6"/>
        <v>3530.4000000000005</v>
      </c>
      <c r="K20" s="844">
        <f t="shared" si="6"/>
        <v>3530.4000000000005</v>
      </c>
      <c r="L20" s="844">
        <f>(I20*$F20*12)</f>
        <v>3950.4000000000005</v>
      </c>
      <c r="M20" s="844">
        <f>+L20-J20</f>
        <v>420</v>
      </c>
      <c r="N20" s="844">
        <f>+L20-K20</f>
        <v>420</v>
      </c>
      <c r="O20" s="119">
        <f t="shared" si="7"/>
        <v>0.11896668932698842</v>
      </c>
      <c r="P20" s="119">
        <f t="shared" si="7"/>
        <v>0.11896668932698842</v>
      </c>
      <c r="Q20" s="264"/>
      <c r="S20" s="147"/>
    </row>
    <row r="21" spans="1:19">
      <c r="A21" s="91">
        <f t="shared" si="4"/>
        <v>11</v>
      </c>
      <c r="B21" s="94" t="str">
        <f>+B14</f>
        <v>58E &amp; 59E</v>
      </c>
      <c r="C21" s="95">
        <v>200</v>
      </c>
      <c r="D21" s="95" t="s">
        <v>153</v>
      </c>
      <c r="E21" s="95" t="s">
        <v>140</v>
      </c>
      <c r="F21" s="402">
        <f>'WP1 Lighting Invetory'!H148</f>
        <v>13</v>
      </c>
      <c r="G21" s="263">
        <f>'WP2 Current Lighting Rates'!E168</f>
        <v>16.690000000000001</v>
      </c>
      <c r="H21" s="263">
        <f>'WP2 Current Lighting Rates'!R168</f>
        <v>16.690000000000001</v>
      </c>
      <c r="I21" s="263">
        <f>ROUND('WP7 Condensed Sch. Level Costs'!Z147,2)</f>
        <v>18.7</v>
      </c>
      <c r="J21" s="844">
        <f t="shared" si="6"/>
        <v>2603.6400000000003</v>
      </c>
      <c r="K21" s="844">
        <f t="shared" si="6"/>
        <v>2603.6400000000003</v>
      </c>
      <c r="L21" s="844">
        <f>(I21*$F21*12)</f>
        <v>2917.2</v>
      </c>
      <c r="M21" s="844">
        <f>+L21-J21</f>
        <v>313.55999999999949</v>
      </c>
      <c r="N21" s="844">
        <f>+L21-K21</f>
        <v>313.55999999999949</v>
      </c>
      <c r="O21" s="119">
        <f t="shared" si="7"/>
        <v>0.12043139604553604</v>
      </c>
      <c r="P21" s="119">
        <f t="shared" si="7"/>
        <v>0.12043139604553604</v>
      </c>
      <c r="Q21" s="264"/>
      <c r="S21" s="147"/>
    </row>
    <row r="22" spans="1:19">
      <c r="A22" s="91">
        <f t="shared" si="4"/>
        <v>12</v>
      </c>
      <c r="B22" s="94" t="str">
        <f>+B15</f>
        <v>58E &amp; 59E</v>
      </c>
      <c r="C22" s="95">
        <v>250</v>
      </c>
      <c r="D22" s="95" t="s">
        <v>153</v>
      </c>
      <c r="E22" s="95" t="s">
        <v>140</v>
      </c>
      <c r="F22" s="402">
        <f>'WP1 Lighting Invetory'!H149</f>
        <v>35</v>
      </c>
      <c r="G22" s="263">
        <f>'WP2 Current Lighting Rates'!E169</f>
        <v>18.68</v>
      </c>
      <c r="H22" s="263">
        <f>'WP2 Current Lighting Rates'!R169</f>
        <v>18.68</v>
      </c>
      <c r="I22" s="263">
        <f>ROUND('WP7 Condensed Sch. Level Costs'!Z148,2)</f>
        <v>20.58</v>
      </c>
      <c r="J22" s="844">
        <f t="shared" si="6"/>
        <v>7845.5999999999995</v>
      </c>
      <c r="K22" s="844">
        <f t="shared" si="6"/>
        <v>7845.5999999999995</v>
      </c>
      <c r="L22" s="844">
        <f>(I22*$F22*12)</f>
        <v>8643.5999999999985</v>
      </c>
      <c r="M22" s="844">
        <f>+L22-J22</f>
        <v>797.99999999999909</v>
      </c>
      <c r="N22" s="844">
        <f>+L22-K22</f>
        <v>797.99999999999909</v>
      </c>
      <c r="O22" s="119">
        <f t="shared" si="7"/>
        <v>0.10171306209850096</v>
      </c>
      <c r="P22" s="119">
        <f t="shared" si="7"/>
        <v>0.10171306209850096</v>
      </c>
      <c r="Q22" s="264"/>
      <c r="S22" s="147"/>
    </row>
    <row r="23" spans="1:19">
      <c r="A23" s="91">
        <f t="shared" si="4"/>
        <v>13</v>
      </c>
      <c r="B23" s="94" t="str">
        <f>+B14</f>
        <v>58E &amp; 59E</v>
      </c>
      <c r="C23" s="95">
        <v>400</v>
      </c>
      <c r="D23" s="95" t="s">
        <v>153</v>
      </c>
      <c r="E23" s="95" t="s">
        <v>140</v>
      </c>
      <c r="F23" s="402">
        <f>'WP1 Lighting Invetory'!H150</f>
        <v>47.833333333333336</v>
      </c>
      <c r="G23" s="263">
        <f>'WP2 Current Lighting Rates'!E170</f>
        <v>24.63</v>
      </c>
      <c r="H23" s="263">
        <f>'WP2 Current Lighting Rates'!R170</f>
        <v>24.63</v>
      </c>
      <c r="I23" s="263">
        <f>ROUND('WP7 Condensed Sch. Level Costs'!Z149,2)</f>
        <v>26.86</v>
      </c>
      <c r="J23" s="844">
        <f t="shared" si="6"/>
        <v>14137.619999999999</v>
      </c>
      <c r="K23" s="844">
        <f t="shared" si="6"/>
        <v>14137.619999999999</v>
      </c>
      <c r="L23" s="844">
        <f>(I23*$F23*12)</f>
        <v>15417.64</v>
      </c>
      <c r="M23" s="844">
        <f>+L23-J23</f>
        <v>1280.0200000000004</v>
      </c>
      <c r="N23" s="844">
        <f>+L23-K23</f>
        <v>1280.0200000000004</v>
      </c>
      <c r="O23" s="119">
        <f t="shared" si="7"/>
        <v>9.0539991879821397E-2</v>
      </c>
      <c r="P23" s="119">
        <f t="shared" si="7"/>
        <v>9.0539991879821397E-2</v>
      </c>
      <c r="Q23" s="264"/>
      <c r="S23" s="147"/>
    </row>
    <row r="24" spans="1:19">
      <c r="A24" s="91">
        <f t="shared" si="4"/>
        <v>14</v>
      </c>
      <c r="B24" s="94"/>
      <c r="C24" s="95"/>
      <c r="D24" s="95"/>
      <c r="E24" s="95" t="str">
        <f>E23</f>
        <v>Sodium Vapor</v>
      </c>
      <c r="F24" s="267">
        <f>SUM(F19:F23)</f>
        <v>116.91666666666666</v>
      </c>
      <c r="G24" s="136"/>
      <c r="H24" s="136"/>
      <c r="I24" s="136"/>
      <c r="J24" s="897">
        <f>SUM(J19:J23)</f>
        <v>28282.62</v>
      </c>
      <c r="K24" s="897">
        <f>SUM(K19:K23)</f>
        <v>28282.62</v>
      </c>
      <c r="L24" s="897">
        <f>SUM(L19:L23)</f>
        <v>31120.46</v>
      </c>
      <c r="M24" s="897">
        <f>SUM(M19:M23)</f>
        <v>2837.8399999999992</v>
      </c>
      <c r="N24" s="897">
        <f>SUM(N19:N23)</f>
        <v>2837.8399999999992</v>
      </c>
      <c r="O24" s="137">
        <f>IF(+M24=0,"na",M24/J24)</f>
        <v>0.10033865320822467</v>
      </c>
      <c r="P24" s="137">
        <f t="shared" si="7"/>
        <v>0.10033865320822467</v>
      </c>
      <c r="Q24" s="264"/>
      <c r="S24" s="147"/>
    </row>
    <row r="25" spans="1:19">
      <c r="A25" s="91">
        <f t="shared" si="4"/>
        <v>15</v>
      </c>
      <c r="B25" s="94"/>
      <c r="C25" s="95"/>
      <c r="D25" s="95"/>
      <c r="E25" s="95"/>
      <c r="F25" s="141"/>
      <c r="G25" s="138"/>
      <c r="H25" s="138"/>
      <c r="I25" s="138"/>
      <c r="J25" s="844"/>
      <c r="K25" s="844"/>
      <c r="L25" s="844"/>
      <c r="M25" s="844"/>
      <c r="N25" s="844"/>
      <c r="O25" s="142"/>
      <c r="P25" s="142"/>
    </row>
    <row r="26" spans="1:19">
      <c r="A26" s="91">
        <f t="shared" si="4"/>
        <v>16</v>
      </c>
      <c r="B26" s="94" t="str">
        <f>+B15</f>
        <v>58E &amp; 59E</v>
      </c>
      <c r="C26" s="95">
        <v>175</v>
      </c>
      <c r="D26" s="95" t="s">
        <v>152</v>
      </c>
      <c r="E26" s="95" t="s">
        <v>149</v>
      </c>
      <c r="F26" s="402">
        <f>'WP1 Lighting Invetory'!H152</f>
        <v>3</v>
      </c>
      <c r="G26" s="263">
        <f>'WP2 Current Lighting Rates'!E161</f>
        <v>18.64</v>
      </c>
      <c r="H26" s="263">
        <f>'WP2 Current Lighting Rates'!R161</f>
        <v>18.64</v>
      </c>
      <c r="I26" s="263">
        <f>ROUND('WP7 Condensed Sch. Level Costs'!Z151,2)</f>
        <v>18.91</v>
      </c>
      <c r="J26" s="844">
        <f t="shared" ref="J26:K29" si="8">(+G26*$F26*12)</f>
        <v>671.04</v>
      </c>
      <c r="K26" s="844">
        <f t="shared" si="8"/>
        <v>671.04</v>
      </c>
      <c r="L26" s="844">
        <f>(I26*$F26*12)</f>
        <v>680.76</v>
      </c>
      <c r="M26" s="844">
        <f>+L26-J26</f>
        <v>9.7200000000000273</v>
      </c>
      <c r="N26" s="844">
        <f>+L26-K26</f>
        <v>9.7200000000000273</v>
      </c>
      <c r="O26" s="119">
        <f t="shared" ref="O26:P30" si="9">IF(+M26=0,"na",M26/J26)</f>
        <v>1.4484978540772573E-2</v>
      </c>
      <c r="P26" s="119">
        <f t="shared" si="9"/>
        <v>1.4484978540772573E-2</v>
      </c>
      <c r="Q26" s="264"/>
      <c r="S26" s="147"/>
    </row>
    <row r="27" spans="1:19">
      <c r="A27" s="91">
        <f t="shared" si="4"/>
        <v>17</v>
      </c>
      <c r="B27" s="94" t="str">
        <f>+B16</f>
        <v>58E &amp; 59E</v>
      </c>
      <c r="C27" s="95">
        <v>250</v>
      </c>
      <c r="D27" s="95" t="s">
        <v>152</v>
      </c>
      <c r="E27" s="95" t="s">
        <v>149</v>
      </c>
      <c r="F27" s="402">
        <f>'WP1 Lighting Invetory'!H153</f>
        <v>22.583333333333332</v>
      </c>
      <c r="G27" s="263">
        <f>'WP2 Current Lighting Rates'!E162</f>
        <v>21.8</v>
      </c>
      <c r="H27" s="263">
        <f>'WP2 Current Lighting Rates'!R162</f>
        <v>21.8</v>
      </c>
      <c r="I27" s="263">
        <f>ROUND('WP7 Condensed Sch. Level Costs'!Z152,2)</f>
        <v>22.17</v>
      </c>
      <c r="J27" s="844">
        <f t="shared" si="8"/>
        <v>5907.8</v>
      </c>
      <c r="K27" s="844">
        <f t="shared" si="8"/>
        <v>5907.8</v>
      </c>
      <c r="L27" s="844">
        <f>(I27*$F27*12)</f>
        <v>6008.07</v>
      </c>
      <c r="M27" s="844">
        <f>+L27-J27</f>
        <v>100.26999999999953</v>
      </c>
      <c r="N27" s="844">
        <f>+L27-K27</f>
        <v>100.26999999999953</v>
      </c>
      <c r="O27" s="119">
        <f t="shared" si="9"/>
        <v>1.6972477064220105E-2</v>
      </c>
      <c r="P27" s="119">
        <f t="shared" si="9"/>
        <v>1.6972477064220105E-2</v>
      </c>
      <c r="Q27" s="264"/>
      <c r="S27" s="147"/>
    </row>
    <row r="28" spans="1:19">
      <c r="A28" s="91">
        <f t="shared" si="4"/>
        <v>18</v>
      </c>
      <c r="B28" s="94" t="str">
        <f>+B16</f>
        <v>58E &amp; 59E</v>
      </c>
      <c r="C28" s="95">
        <v>400</v>
      </c>
      <c r="D28" s="95" t="s">
        <v>152</v>
      </c>
      <c r="E28" s="95" t="s">
        <v>149</v>
      </c>
      <c r="F28" s="402">
        <f>'WP1 Lighting Invetory'!H154</f>
        <v>87.666666666666671</v>
      </c>
      <c r="G28" s="263">
        <f>'WP2 Current Lighting Rates'!E163</f>
        <v>28.12</v>
      </c>
      <c r="H28" s="263">
        <f>'WP2 Current Lighting Rates'!R163</f>
        <v>28.12</v>
      </c>
      <c r="I28" s="263">
        <f>ROUND('WP7 Condensed Sch. Level Costs'!Z153,2)</f>
        <v>27.31</v>
      </c>
      <c r="J28" s="844">
        <f t="shared" si="8"/>
        <v>29582.240000000005</v>
      </c>
      <c r="K28" s="844">
        <f t="shared" si="8"/>
        <v>29582.240000000005</v>
      </c>
      <c r="L28" s="844">
        <f>(I28*$F28*12)</f>
        <v>28730.120000000003</v>
      </c>
      <c r="M28" s="844">
        <f>+L28-J28</f>
        <v>-852.12000000000262</v>
      </c>
      <c r="N28" s="844">
        <f>+L28-K28</f>
        <v>-852.12000000000262</v>
      </c>
      <c r="O28" s="119">
        <f t="shared" si="9"/>
        <v>-2.880512091038415E-2</v>
      </c>
      <c r="P28" s="119">
        <f t="shared" si="9"/>
        <v>-2.880512091038415E-2</v>
      </c>
      <c r="Q28" s="264"/>
      <c r="S28" s="147"/>
    </row>
    <row r="29" spans="1:19">
      <c r="A29" s="91">
        <f t="shared" si="4"/>
        <v>19</v>
      </c>
      <c r="B29" s="94" t="str">
        <f>+B33</f>
        <v>58E &amp; 59E</v>
      </c>
      <c r="C29" s="95">
        <v>1000</v>
      </c>
      <c r="D29" s="95" t="s">
        <v>152</v>
      </c>
      <c r="E29" s="95" t="s">
        <v>149</v>
      </c>
      <c r="F29" s="402">
        <f>'WP1 Lighting Invetory'!H155</f>
        <v>134.33333333333334</v>
      </c>
      <c r="G29" s="263">
        <f>'WP2 Current Lighting Rates'!E164</f>
        <v>53.4</v>
      </c>
      <c r="H29" s="263">
        <f>'WP2 Current Lighting Rates'!R164</f>
        <v>53.4</v>
      </c>
      <c r="I29" s="263">
        <f>ROUND('WP7 Condensed Sch. Level Costs'!Z154,2)</f>
        <v>51.28</v>
      </c>
      <c r="J29" s="844">
        <f t="shared" si="8"/>
        <v>86080.8</v>
      </c>
      <c r="K29" s="844">
        <f t="shared" si="8"/>
        <v>86080.8</v>
      </c>
      <c r="L29" s="844">
        <f>(I29*$F29*12)</f>
        <v>82663.360000000001</v>
      </c>
      <c r="M29" s="844">
        <f>+L29-J29</f>
        <v>-3417.4400000000023</v>
      </c>
      <c r="N29" s="844">
        <f>+L29-K29</f>
        <v>-3417.4400000000023</v>
      </c>
      <c r="O29" s="119">
        <f t="shared" si="9"/>
        <v>-3.9700374531835232E-2</v>
      </c>
      <c r="P29" s="119">
        <f t="shared" si="9"/>
        <v>-3.9700374531835232E-2</v>
      </c>
      <c r="Q29" s="264"/>
      <c r="S29" s="147"/>
    </row>
    <row r="30" spans="1:19">
      <c r="A30" s="91">
        <f t="shared" si="4"/>
        <v>20</v>
      </c>
      <c r="B30" s="94"/>
      <c r="C30" s="95"/>
      <c r="D30" s="95"/>
      <c r="E30" s="95" t="str">
        <f>E29</f>
        <v>Metal Halide</v>
      </c>
      <c r="F30" s="267">
        <f>SUM(F26:F29)</f>
        <v>247.58333333333334</v>
      </c>
      <c r="G30" s="136"/>
      <c r="H30" s="136"/>
      <c r="I30" s="136"/>
      <c r="J30" s="897">
        <f>SUM(J26:J29)</f>
        <v>122241.88</v>
      </c>
      <c r="K30" s="897">
        <f>SUM(K26:K29)</f>
        <v>122241.88</v>
      </c>
      <c r="L30" s="897">
        <f>SUM(L26:L29)</f>
        <v>118082.31</v>
      </c>
      <c r="M30" s="897">
        <f>SUM(M26:M29)</f>
        <v>-4159.5700000000052</v>
      </c>
      <c r="N30" s="897">
        <f>SUM(N26:N29)</f>
        <v>-4159.5700000000052</v>
      </c>
      <c r="O30" s="137">
        <f>IF(+M30=0,"na",M30/J30)</f>
        <v>-3.402737261566989E-2</v>
      </c>
      <c r="P30" s="137">
        <f t="shared" si="9"/>
        <v>-3.402737261566989E-2</v>
      </c>
      <c r="Q30" s="264"/>
      <c r="S30" s="147"/>
    </row>
    <row r="31" spans="1:19">
      <c r="A31" s="91">
        <f t="shared" si="4"/>
        <v>21</v>
      </c>
      <c r="B31" s="94"/>
      <c r="C31" s="95"/>
      <c r="D31" s="95"/>
      <c r="E31" s="95"/>
      <c r="F31" s="141"/>
      <c r="G31" s="138"/>
      <c r="H31" s="138"/>
      <c r="I31" s="138"/>
      <c r="J31" s="843"/>
      <c r="K31" s="843"/>
      <c r="L31" s="844"/>
      <c r="M31" s="844"/>
      <c r="N31" s="844"/>
      <c r="O31" s="119"/>
      <c r="P31" s="119"/>
    </row>
    <row r="32" spans="1:19">
      <c r="A32" s="91">
        <f t="shared" si="4"/>
        <v>22</v>
      </c>
      <c r="B32" s="94" t="str">
        <f>+B27</f>
        <v>58E &amp; 59E</v>
      </c>
      <c r="C32" s="95">
        <v>250</v>
      </c>
      <c r="D32" s="95" t="s">
        <v>153</v>
      </c>
      <c r="E32" s="95" t="s">
        <v>149</v>
      </c>
      <c r="F32" s="402">
        <f>'WP1 Lighting Invetory'!H157</f>
        <v>11</v>
      </c>
      <c r="G32" s="263">
        <f>'WP2 Current Lighting Rates'!E172</f>
        <v>21.8</v>
      </c>
      <c r="H32" s="263">
        <f>'WP2 Current Lighting Rates'!R172</f>
        <v>21.8</v>
      </c>
      <c r="I32" s="263">
        <f>ROUND('WP7 Condensed Sch. Level Costs'!Z156,2)</f>
        <v>22.17</v>
      </c>
      <c r="J32" s="844">
        <f>(+G32*$F32*12)</f>
        <v>2877.6000000000004</v>
      </c>
      <c r="K32" s="844">
        <f>(+H32*$F32*12)</f>
        <v>2877.6000000000004</v>
      </c>
      <c r="L32" s="844">
        <f>(I32*$F32*12)</f>
        <v>2926.44</v>
      </c>
      <c r="M32" s="844">
        <f>+L32-J32</f>
        <v>48.839999999999691</v>
      </c>
      <c r="N32" s="844">
        <f>+L32-K32</f>
        <v>48.839999999999691</v>
      </c>
      <c r="O32" s="119">
        <f t="shared" ref="O32:P34" si="10">IF(+M32=0,"na",M32/J32)</f>
        <v>1.6972477064220073E-2</v>
      </c>
      <c r="P32" s="119">
        <f t="shared" si="10"/>
        <v>1.6972477064220073E-2</v>
      </c>
      <c r="Q32" s="264"/>
      <c r="S32" s="147"/>
    </row>
    <row r="33" spans="1:19">
      <c r="A33" s="91">
        <f t="shared" si="4"/>
        <v>23</v>
      </c>
      <c r="B33" s="94" t="str">
        <f>+B28</f>
        <v>58E &amp; 59E</v>
      </c>
      <c r="C33" s="95">
        <v>400</v>
      </c>
      <c r="D33" s="95" t="s">
        <v>153</v>
      </c>
      <c r="E33" s="95" t="s">
        <v>149</v>
      </c>
      <c r="F33" s="402">
        <f>'WP1 Lighting Invetory'!H158</f>
        <v>40.5</v>
      </c>
      <c r="G33" s="263">
        <f>'WP2 Current Lighting Rates'!E173</f>
        <v>28.12</v>
      </c>
      <c r="H33" s="263">
        <f>'WP2 Current Lighting Rates'!R173</f>
        <v>28.12</v>
      </c>
      <c r="I33" s="263">
        <f>ROUND('WP7 Condensed Sch. Level Costs'!Z157,2)</f>
        <v>27.31</v>
      </c>
      <c r="J33" s="844">
        <f>(+G33*$F33*12)</f>
        <v>13666.320000000002</v>
      </c>
      <c r="K33" s="844">
        <f>(+H33*$F33*12)</f>
        <v>13666.320000000002</v>
      </c>
      <c r="L33" s="844">
        <f>(I33*$F33*12)</f>
        <v>13272.659999999998</v>
      </c>
      <c r="M33" s="844">
        <f>+L33-J33</f>
        <v>-393.66000000000349</v>
      </c>
      <c r="N33" s="844">
        <f>+L33-K33</f>
        <v>-393.66000000000349</v>
      </c>
      <c r="O33" s="119">
        <f t="shared" si="10"/>
        <v>-2.880512091038432E-2</v>
      </c>
      <c r="P33" s="119">
        <f t="shared" si="10"/>
        <v>-2.880512091038432E-2</v>
      </c>
      <c r="Q33" s="264"/>
      <c r="S33" s="147"/>
    </row>
    <row r="34" spans="1:19">
      <c r="A34" s="91">
        <f t="shared" si="4"/>
        <v>24</v>
      </c>
      <c r="B34" s="94"/>
      <c r="C34" s="95"/>
      <c r="D34" s="95"/>
      <c r="E34" s="95" t="str">
        <f>E33</f>
        <v>Metal Halide</v>
      </c>
      <c r="F34" s="267">
        <f>SUM(F32:F33)</f>
        <v>51.5</v>
      </c>
      <c r="G34" s="136"/>
      <c r="H34" s="136"/>
      <c r="I34" s="136"/>
      <c r="J34" s="897">
        <f>SUM(J32:J33)</f>
        <v>16543.920000000002</v>
      </c>
      <c r="K34" s="897">
        <f>SUM(K32:K33)</f>
        <v>16543.920000000002</v>
      </c>
      <c r="L34" s="897">
        <f>SUM(L32:L33)</f>
        <v>16199.099999999999</v>
      </c>
      <c r="M34" s="897">
        <f>SUM(M32:M33)</f>
        <v>-344.8200000000038</v>
      </c>
      <c r="N34" s="897">
        <f>SUM(N32:N33)</f>
        <v>-344.8200000000038</v>
      </c>
      <c r="O34" s="137">
        <f t="shared" si="10"/>
        <v>-2.0842702334150781E-2</v>
      </c>
      <c r="P34" s="137">
        <f t="shared" si="10"/>
        <v>-2.0842702334150781E-2</v>
      </c>
      <c r="Q34" s="264"/>
      <c r="S34" s="147"/>
    </row>
    <row r="35" spans="1:19">
      <c r="A35" s="91">
        <f t="shared" si="4"/>
        <v>25</v>
      </c>
      <c r="B35" s="94"/>
      <c r="C35" s="95"/>
      <c r="D35" s="95"/>
      <c r="G35" s="134"/>
      <c r="H35" s="134"/>
      <c r="I35" s="134"/>
      <c r="J35" s="844"/>
      <c r="K35" s="844"/>
      <c r="L35" s="844"/>
      <c r="M35" s="844"/>
      <c r="N35" s="844"/>
      <c r="O35" s="142"/>
      <c r="P35" s="142"/>
    </row>
    <row r="36" spans="1:19">
      <c r="A36" s="91">
        <f t="shared" si="4"/>
        <v>26</v>
      </c>
      <c r="B36" s="94" t="s">
        <v>151</v>
      </c>
      <c r="C36" s="265" t="s">
        <v>757</v>
      </c>
      <c r="D36" s="354"/>
      <c r="E36" s="95" t="s">
        <v>189</v>
      </c>
      <c r="F36" s="402">
        <f>'WP1 Lighting Invetory'!H160</f>
        <v>1.6666666666666667</v>
      </c>
      <c r="G36" s="263">
        <f>'WP2 Current Lighting Rates'!E175</f>
        <v>12.31</v>
      </c>
      <c r="H36" s="263">
        <f>'WP2 Current Lighting Rates'!R175</f>
        <v>12.31</v>
      </c>
      <c r="I36" s="263">
        <f>ROUND('WP7 Condensed Sch. Level Costs'!Z159,2)</f>
        <v>12.79</v>
      </c>
      <c r="J36" s="844">
        <f t="shared" ref="J36:J50" si="11">(+G36*$F36*12)</f>
        <v>246.20000000000005</v>
      </c>
      <c r="K36" s="844">
        <f t="shared" ref="K36:K50" si="12">(+H36*$F36*12)</f>
        <v>246.20000000000005</v>
      </c>
      <c r="L36" s="844">
        <f t="shared" ref="L36:L50" si="13">(I36*$F36*12)</f>
        <v>255.8</v>
      </c>
      <c r="M36" s="844">
        <f t="shared" ref="M36:M50" si="14">+L36-J36</f>
        <v>9.5999999999999659</v>
      </c>
      <c r="N36" s="844">
        <f t="shared" ref="N36:N50" si="15">+L36-K36</f>
        <v>9.5999999999999659</v>
      </c>
      <c r="O36" s="119">
        <f t="shared" ref="O36:P50" si="16">IF(+M36=0,"na",M36/J36)</f>
        <v>3.8992688870836574E-2</v>
      </c>
      <c r="P36" s="119">
        <f t="shared" si="16"/>
        <v>3.8992688870836574E-2</v>
      </c>
    </row>
    <row r="37" spans="1:19">
      <c r="A37" s="91">
        <f t="shared" si="4"/>
        <v>27</v>
      </c>
      <c r="B37" s="94" t="str">
        <f>B36</f>
        <v>58E &amp; 59E</v>
      </c>
      <c r="C37" s="265" t="s">
        <v>758</v>
      </c>
      <c r="D37" s="354"/>
      <c r="E37" s="95" t="s">
        <v>189</v>
      </c>
      <c r="F37" s="402">
        <f>'WP1 Lighting Invetory'!H161</f>
        <v>16.5</v>
      </c>
      <c r="G37" s="263">
        <f>'WP2 Current Lighting Rates'!E176</f>
        <v>13.42</v>
      </c>
      <c r="H37" s="263">
        <f>'WP2 Current Lighting Rates'!R176</f>
        <v>13.42</v>
      </c>
      <c r="I37" s="263">
        <f>ROUND('WP7 Condensed Sch. Level Costs'!Z160,2)</f>
        <v>14.76</v>
      </c>
      <c r="J37" s="844">
        <f t="shared" si="11"/>
        <v>2657.16</v>
      </c>
      <c r="K37" s="844">
        <f t="shared" si="12"/>
        <v>2657.16</v>
      </c>
      <c r="L37" s="844">
        <f t="shared" si="13"/>
        <v>2922.48</v>
      </c>
      <c r="M37" s="844">
        <f t="shared" si="14"/>
        <v>265.32000000000016</v>
      </c>
      <c r="N37" s="844">
        <f t="shared" si="15"/>
        <v>265.32000000000016</v>
      </c>
      <c r="O37" s="119">
        <f t="shared" si="16"/>
        <v>9.9850968703427787E-2</v>
      </c>
      <c r="P37" s="119">
        <f t="shared" si="16"/>
        <v>9.9850968703427787E-2</v>
      </c>
    </row>
    <row r="38" spans="1:19">
      <c r="A38" s="91">
        <f t="shared" si="4"/>
        <v>28</v>
      </c>
      <c r="B38" s="94" t="str">
        <f>B37</f>
        <v>58E &amp; 59E</v>
      </c>
      <c r="C38" s="265" t="s">
        <v>759</v>
      </c>
      <c r="D38" s="354"/>
      <c r="E38" s="95" t="s">
        <v>189</v>
      </c>
      <c r="F38" s="402">
        <f>'WP1 Lighting Invetory'!H162</f>
        <v>21</v>
      </c>
      <c r="G38" s="263">
        <f>'WP2 Current Lighting Rates'!E177</f>
        <v>14.54</v>
      </c>
      <c r="H38" s="263">
        <f>'WP2 Current Lighting Rates'!R177</f>
        <v>14.54</v>
      </c>
      <c r="I38" s="263">
        <f>ROUND('WP7 Condensed Sch. Level Costs'!Z161,2)</f>
        <v>16.72</v>
      </c>
      <c r="J38" s="844">
        <f t="shared" si="11"/>
        <v>3664.08</v>
      </c>
      <c r="K38" s="844">
        <f t="shared" si="12"/>
        <v>3664.08</v>
      </c>
      <c r="L38" s="844">
        <f t="shared" si="13"/>
        <v>4213.4400000000005</v>
      </c>
      <c r="M38" s="844">
        <f t="shared" si="14"/>
        <v>549.36000000000058</v>
      </c>
      <c r="N38" s="844">
        <f t="shared" si="15"/>
        <v>549.36000000000058</v>
      </c>
      <c r="O38" s="119">
        <f t="shared" si="16"/>
        <v>0.14993122420907856</v>
      </c>
      <c r="P38" s="119">
        <f t="shared" si="16"/>
        <v>0.14993122420907856</v>
      </c>
    </row>
    <row r="39" spans="1:19">
      <c r="A39" s="91">
        <f t="shared" si="4"/>
        <v>29</v>
      </c>
      <c r="B39" s="94" t="str">
        <f t="shared" ref="B39:B50" si="17">B38</f>
        <v>58E &amp; 59E</v>
      </c>
      <c r="C39" s="265" t="s">
        <v>731</v>
      </c>
      <c r="D39" s="354"/>
      <c r="E39" s="95" t="s">
        <v>189</v>
      </c>
      <c r="F39" s="402">
        <f>'WP1 Lighting Invetory'!H163</f>
        <v>59.666666666666664</v>
      </c>
      <c r="G39" s="263">
        <f>'WP2 Current Lighting Rates'!E178</f>
        <v>15.66</v>
      </c>
      <c r="H39" s="263">
        <f>'WP2 Current Lighting Rates'!R178</f>
        <v>15.66</v>
      </c>
      <c r="I39" s="263">
        <f>ROUND('WP7 Condensed Sch. Level Costs'!Z162,2)</f>
        <v>18.690000000000001</v>
      </c>
      <c r="J39" s="844">
        <f t="shared" si="11"/>
        <v>11212.56</v>
      </c>
      <c r="K39" s="844">
        <f t="shared" si="12"/>
        <v>11212.56</v>
      </c>
      <c r="L39" s="844">
        <f t="shared" si="13"/>
        <v>13382.04</v>
      </c>
      <c r="M39" s="844">
        <f t="shared" si="14"/>
        <v>2169.4800000000014</v>
      </c>
      <c r="N39" s="844">
        <f t="shared" si="15"/>
        <v>2169.4800000000014</v>
      </c>
      <c r="O39" s="119">
        <f t="shared" si="16"/>
        <v>0.19348659003831431</v>
      </c>
      <c r="P39" s="119">
        <f t="shared" si="16"/>
        <v>0.19348659003831431</v>
      </c>
    </row>
    <row r="40" spans="1:19">
      <c r="A40" s="91">
        <f t="shared" si="4"/>
        <v>30</v>
      </c>
      <c r="B40" s="94" t="str">
        <f t="shared" si="17"/>
        <v>58E &amp; 59E</v>
      </c>
      <c r="C40" s="265" t="s">
        <v>732</v>
      </c>
      <c r="D40" s="354"/>
      <c r="E40" s="95" t="s">
        <v>189</v>
      </c>
      <c r="F40" s="402">
        <f>'WP1 Lighting Invetory'!H164</f>
        <v>4.916666666666667</v>
      </c>
      <c r="G40" s="263">
        <f>'WP2 Current Lighting Rates'!E179</f>
        <v>16.77</v>
      </c>
      <c r="H40" s="263">
        <f>'WP2 Current Lighting Rates'!R179</f>
        <v>16.77</v>
      </c>
      <c r="I40" s="263">
        <f>ROUND('WP7 Condensed Sch. Level Costs'!Z163,2)</f>
        <v>20.66</v>
      </c>
      <c r="J40" s="844">
        <f t="shared" si="11"/>
        <v>989.43000000000006</v>
      </c>
      <c r="K40" s="844">
        <f t="shared" si="12"/>
        <v>989.43000000000006</v>
      </c>
      <c r="L40" s="844">
        <f t="shared" si="13"/>
        <v>1218.94</v>
      </c>
      <c r="M40" s="844">
        <f t="shared" si="14"/>
        <v>229.51</v>
      </c>
      <c r="N40" s="844">
        <f t="shared" si="15"/>
        <v>229.51</v>
      </c>
      <c r="O40" s="119">
        <f t="shared" si="16"/>
        <v>0.23196183661299938</v>
      </c>
      <c r="P40" s="119">
        <f t="shared" si="16"/>
        <v>0.23196183661299938</v>
      </c>
    </row>
    <row r="41" spans="1:19">
      <c r="A41" s="91">
        <f t="shared" si="4"/>
        <v>31</v>
      </c>
      <c r="B41" s="94" t="str">
        <f t="shared" si="17"/>
        <v>58E &amp; 59E</v>
      </c>
      <c r="C41" s="265" t="s">
        <v>756</v>
      </c>
      <c r="D41" s="354"/>
      <c r="E41" s="95" t="s">
        <v>189</v>
      </c>
      <c r="F41" s="402">
        <f>'WP1 Lighting Invetory'!H165</f>
        <v>0</v>
      </c>
      <c r="G41" s="263">
        <f>'WP2 Current Lighting Rates'!E180</f>
        <v>17.89</v>
      </c>
      <c r="H41" s="263">
        <f>'WP2 Current Lighting Rates'!R180</f>
        <v>17.89</v>
      </c>
      <c r="I41" s="263">
        <f>ROUND('WP7 Condensed Sch. Level Costs'!Z164,2)</f>
        <v>22.63</v>
      </c>
      <c r="J41" s="844">
        <f t="shared" si="11"/>
        <v>0</v>
      </c>
      <c r="K41" s="844">
        <f t="shared" si="12"/>
        <v>0</v>
      </c>
      <c r="L41" s="844">
        <f t="shared" si="13"/>
        <v>0</v>
      </c>
      <c r="M41" s="844">
        <f t="shared" si="14"/>
        <v>0</v>
      </c>
      <c r="N41" s="844">
        <f t="shared" si="15"/>
        <v>0</v>
      </c>
      <c r="O41" s="119" t="str">
        <f t="shared" si="16"/>
        <v>na</v>
      </c>
      <c r="P41" s="119" t="str">
        <f t="shared" si="16"/>
        <v>na</v>
      </c>
    </row>
    <row r="42" spans="1:19">
      <c r="A42" s="91">
        <f t="shared" si="4"/>
        <v>32</v>
      </c>
      <c r="B42" s="94" t="str">
        <f t="shared" si="17"/>
        <v>58E &amp; 59E</v>
      </c>
      <c r="C42" s="265" t="s">
        <v>755</v>
      </c>
      <c r="D42" s="354"/>
      <c r="E42" s="95" t="s">
        <v>189</v>
      </c>
      <c r="F42" s="402">
        <f>'WP1 Lighting Invetory'!H166</f>
        <v>2.9166666666666665</v>
      </c>
      <c r="G42" s="263">
        <f>'WP2 Current Lighting Rates'!E181</f>
        <v>19</v>
      </c>
      <c r="H42" s="263">
        <f>'WP2 Current Lighting Rates'!R181</f>
        <v>19</v>
      </c>
      <c r="I42" s="263">
        <f>ROUND('WP7 Condensed Sch. Level Costs'!Z165,2)</f>
        <v>24.6</v>
      </c>
      <c r="J42" s="844">
        <f t="shared" si="11"/>
        <v>665</v>
      </c>
      <c r="K42" s="844">
        <f t="shared" si="12"/>
        <v>665</v>
      </c>
      <c r="L42" s="844">
        <f t="shared" si="13"/>
        <v>861</v>
      </c>
      <c r="M42" s="844">
        <f t="shared" si="14"/>
        <v>196</v>
      </c>
      <c r="N42" s="844">
        <f t="shared" si="15"/>
        <v>196</v>
      </c>
      <c r="O42" s="119">
        <f t="shared" si="16"/>
        <v>0.29473684210526313</v>
      </c>
      <c r="P42" s="119">
        <f t="shared" si="16"/>
        <v>0.29473684210526313</v>
      </c>
      <c r="Q42" s="264"/>
      <c r="S42" s="147"/>
    </row>
    <row r="43" spans="1:19">
      <c r="A43" s="91">
        <f t="shared" si="4"/>
        <v>33</v>
      </c>
      <c r="B43" s="94" t="str">
        <f t="shared" si="17"/>
        <v>58E &amp; 59E</v>
      </c>
      <c r="C43" s="162" t="s">
        <v>733</v>
      </c>
      <c r="D43" s="354"/>
      <c r="E43" s="95" t="s">
        <v>189</v>
      </c>
      <c r="F43" s="402">
        <f>'WP1 Lighting Invetory'!H167</f>
        <v>8.9166666666666661</v>
      </c>
      <c r="G43" s="263">
        <f>'WP2 Current Lighting Rates'!E182</f>
        <v>20.12</v>
      </c>
      <c r="H43" s="263">
        <f>'WP2 Current Lighting Rates'!R182</f>
        <v>20.12</v>
      </c>
      <c r="I43" s="263">
        <f>ROUND('WP7 Condensed Sch. Level Costs'!Z166,2)</f>
        <v>26.56</v>
      </c>
      <c r="J43" s="844">
        <f t="shared" si="11"/>
        <v>2152.84</v>
      </c>
      <c r="K43" s="844">
        <f t="shared" si="12"/>
        <v>2152.84</v>
      </c>
      <c r="L43" s="844">
        <f t="shared" si="13"/>
        <v>2841.9199999999996</v>
      </c>
      <c r="M43" s="844">
        <f t="shared" si="14"/>
        <v>689.07999999999947</v>
      </c>
      <c r="N43" s="844">
        <f t="shared" si="15"/>
        <v>689.07999999999947</v>
      </c>
      <c r="O43" s="119">
        <f t="shared" si="16"/>
        <v>0.32007952286282282</v>
      </c>
      <c r="P43" s="119">
        <f t="shared" si="16"/>
        <v>0.32007952286282282</v>
      </c>
    </row>
    <row r="44" spans="1:19">
      <c r="A44" s="91">
        <f t="shared" si="4"/>
        <v>34</v>
      </c>
      <c r="B44" s="94" t="str">
        <f t="shared" si="17"/>
        <v>58E &amp; 59E</v>
      </c>
      <c r="C44" s="162" t="s">
        <v>734</v>
      </c>
      <c r="D44" s="354"/>
      <c r="E44" s="95" t="s">
        <v>189</v>
      </c>
      <c r="F44" s="402">
        <f>'WP1 Lighting Invetory'!H168</f>
        <v>0</v>
      </c>
      <c r="G44" s="263">
        <f>'WP2 Current Lighting Rates'!E183</f>
        <v>21.24</v>
      </c>
      <c r="H44" s="263">
        <f>'WP2 Current Lighting Rates'!R183</f>
        <v>21.24</v>
      </c>
      <c r="I44" s="263">
        <f>ROUND('WP7 Condensed Sch. Level Costs'!Z167,2)</f>
        <v>28.53</v>
      </c>
      <c r="J44" s="844">
        <f t="shared" si="11"/>
        <v>0</v>
      </c>
      <c r="K44" s="844">
        <f t="shared" si="12"/>
        <v>0</v>
      </c>
      <c r="L44" s="844">
        <f t="shared" si="13"/>
        <v>0</v>
      </c>
      <c r="M44" s="844">
        <f t="shared" si="14"/>
        <v>0</v>
      </c>
      <c r="N44" s="844">
        <f t="shared" si="15"/>
        <v>0</v>
      </c>
      <c r="O44" s="119" t="str">
        <f t="shared" si="16"/>
        <v>na</v>
      </c>
      <c r="P44" s="119" t="str">
        <f t="shared" si="16"/>
        <v>na</v>
      </c>
    </row>
    <row r="45" spans="1:19">
      <c r="A45" s="91">
        <f t="shared" si="4"/>
        <v>35</v>
      </c>
      <c r="B45" s="94" t="str">
        <f t="shared" si="17"/>
        <v>58E &amp; 59E</v>
      </c>
      <c r="C45" s="162" t="s">
        <v>760</v>
      </c>
      <c r="D45" s="354"/>
      <c r="E45" s="95" t="s">
        <v>189</v>
      </c>
      <c r="F45" s="402">
        <f>'WP1 Lighting Invetory'!H169</f>
        <v>0</v>
      </c>
      <c r="G45" s="263">
        <f>'WP2 Current Lighting Rates'!E184</f>
        <v>23.66</v>
      </c>
      <c r="H45" s="263">
        <f>'WP2 Current Lighting Rates'!R184</f>
        <v>23.66</v>
      </c>
      <c r="I45" s="263">
        <f>ROUND('WP7 Condensed Sch. Level Costs'!Z168,2)</f>
        <v>32.799999999999997</v>
      </c>
      <c r="J45" s="844">
        <f t="shared" si="11"/>
        <v>0</v>
      </c>
      <c r="K45" s="844">
        <f t="shared" si="12"/>
        <v>0</v>
      </c>
      <c r="L45" s="844">
        <f t="shared" si="13"/>
        <v>0</v>
      </c>
      <c r="M45" s="844">
        <f t="shared" si="14"/>
        <v>0</v>
      </c>
      <c r="N45" s="844">
        <f t="shared" si="15"/>
        <v>0</v>
      </c>
      <c r="O45" s="119" t="str">
        <f t="shared" si="16"/>
        <v>na</v>
      </c>
      <c r="P45" s="119" t="str">
        <f t="shared" si="16"/>
        <v>na</v>
      </c>
    </row>
    <row r="46" spans="1:19">
      <c r="A46" s="91">
        <f t="shared" si="4"/>
        <v>36</v>
      </c>
      <c r="B46" s="94" t="str">
        <f t="shared" si="17"/>
        <v>58E &amp; 59E</v>
      </c>
      <c r="C46" s="162" t="s">
        <v>761</v>
      </c>
      <c r="D46" s="354"/>
      <c r="E46" s="95" t="s">
        <v>189</v>
      </c>
      <c r="F46" s="402">
        <f>'WP1 Lighting Invetory'!H170</f>
        <v>0</v>
      </c>
      <c r="G46" s="263">
        <f>'WP2 Current Lighting Rates'!E185</f>
        <v>27.38</v>
      </c>
      <c r="H46" s="263">
        <f>'WP2 Current Lighting Rates'!R185</f>
        <v>27.38</v>
      </c>
      <c r="I46" s="263">
        <f>ROUND('WP7 Condensed Sch. Level Costs'!Z169,2)</f>
        <v>39.36</v>
      </c>
      <c r="J46" s="844">
        <f t="shared" si="11"/>
        <v>0</v>
      </c>
      <c r="K46" s="844">
        <f t="shared" si="12"/>
        <v>0</v>
      </c>
      <c r="L46" s="844">
        <f t="shared" si="13"/>
        <v>0</v>
      </c>
      <c r="M46" s="844">
        <f t="shared" si="14"/>
        <v>0</v>
      </c>
      <c r="N46" s="844">
        <f t="shared" si="15"/>
        <v>0</v>
      </c>
      <c r="O46" s="119" t="str">
        <f t="shared" si="16"/>
        <v>na</v>
      </c>
      <c r="P46" s="119" t="str">
        <f t="shared" si="16"/>
        <v>na</v>
      </c>
    </row>
    <row r="47" spans="1:19">
      <c r="A47" s="91">
        <f t="shared" si="4"/>
        <v>37</v>
      </c>
      <c r="B47" s="94" t="str">
        <f t="shared" si="17"/>
        <v>58E &amp; 59E</v>
      </c>
      <c r="C47" s="162" t="s">
        <v>762</v>
      </c>
      <c r="D47" s="354"/>
      <c r="E47" s="95" t="s">
        <v>189</v>
      </c>
      <c r="F47" s="402">
        <f>'WP1 Lighting Invetory'!H171</f>
        <v>0</v>
      </c>
      <c r="G47" s="263">
        <f>'WP2 Current Lighting Rates'!E186</f>
        <v>31.1</v>
      </c>
      <c r="H47" s="263">
        <f>'WP2 Current Lighting Rates'!R186</f>
        <v>31.1</v>
      </c>
      <c r="I47" s="263">
        <f>ROUND('WP7 Condensed Sch. Level Costs'!Z170,2)</f>
        <v>45.92</v>
      </c>
      <c r="J47" s="844">
        <f t="shared" si="11"/>
        <v>0</v>
      </c>
      <c r="K47" s="844">
        <f t="shared" si="12"/>
        <v>0</v>
      </c>
      <c r="L47" s="844">
        <f t="shared" si="13"/>
        <v>0</v>
      </c>
      <c r="M47" s="844">
        <f t="shared" si="14"/>
        <v>0</v>
      </c>
      <c r="N47" s="844">
        <f t="shared" si="15"/>
        <v>0</v>
      </c>
      <c r="O47" s="119" t="str">
        <f t="shared" si="16"/>
        <v>na</v>
      </c>
      <c r="P47" s="119" t="str">
        <f t="shared" si="16"/>
        <v>na</v>
      </c>
    </row>
    <row r="48" spans="1:19">
      <c r="A48" s="91">
        <f t="shared" si="4"/>
        <v>38</v>
      </c>
      <c r="B48" s="94" t="str">
        <f t="shared" si="17"/>
        <v>58E &amp; 59E</v>
      </c>
      <c r="C48" s="162" t="s">
        <v>763</v>
      </c>
      <c r="D48" s="354"/>
      <c r="E48" s="95" t="s">
        <v>189</v>
      </c>
      <c r="F48" s="402">
        <f>'WP1 Lighting Invetory'!H172</f>
        <v>0</v>
      </c>
      <c r="G48" s="263">
        <f>'WP2 Current Lighting Rates'!E187</f>
        <v>34.82</v>
      </c>
      <c r="H48" s="263">
        <f>'WP2 Current Lighting Rates'!R187</f>
        <v>34.82</v>
      </c>
      <c r="I48" s="263">
        <f>ROUND('WP7 Condensed Sch. Level Costs'!Z171,2)</f>
        <v>52.48</v>
      </c>
      <c r="J48" s="844">
        <f t="shared" si="11"/>
        <v>0</v>
      </c>
      <c r="K48" s="844">
        <f t="shared" si="12"/>
        <v>0</v>
      </c>
      <c r="L48" s="844">
        <f t="shared" si="13"/>
        <v>0</v>
      </c>
      <c r="M48" s="844">
        <f t="shared" si="14"/>
        <v>0</v>
      </c>
      <c r="N48" s="844">
        <f t="shared" si="15"/>
        <v>0</v>
      </c>
      <c r="O48" s="119" t="str">
        <f t="shared" si="16"/>
        <v>na</v>
      </c>
      <c r="P48" s="119" t="str">
        <f t="shared" si="16"/>
        <v>na</v>
      </c>
    </row>
    <row r="49" spans="1:16">
      <c r="A49" s="91">
        <f t="shared" si="4"/>
        <v>39</v>
      </c>
      <c r="B49" s="94" t="str">
        <f t="shared" si="17"/>
        <v>58E &amp; 59E</v>
      </c>
      <c r="C49" s="162" t="s">
        <v>764</v>
      </c>
      <c r="D49" s="354"/>
      <c r="E49" s="95" t="s">
        <v>189</v>
      </c>
      <c r="F49" s="402">
        <f>'WP1 Lighting Invetory'!H173</f>
        <v>0</v>
      </c>
      <c r="G49" s="263">
        <f>'WP2 Current Lighting Rates'!E188</f>
        <v>38.54</v>
      </c>
      <c r="H49" s="263">
        <f>'WP2 Current Lighting Rates'!R188</f>
        <v>38.54</v>
      </c>
      <c r="I49" s="263">
        <f>ROUND('WP7 Condensed Sch. Level Costs'!Z172,2)</f>
        <v>59.04</v>
      </c>
      <c r="J49" s="844">
        <f t="shared" si="11"/>
        <v>0</v>
      </c>
      <c r="K49" s="844">
        <f t="shared" si="12"/>
        <v>0</v>
      </c>
      <c r="L49" s="844">
        <f t="shared" si="13"/>
        <v>0</v>
      </c>
      <c r="M49" s="844">
        <f t="shared" si="14"/>
        <v>0</v>
      </c>
      <c r="N49" s="844">
        <f t="shared" si="15"/>
        <v>0</v>
      </c>
      <c r="O49" s="119" t="str">
        <f t="shared" si="16"/>
        <v>na</v>
      </c>
      <c r="P49" s="119" t="str">
        <f t="shared" si="16"/>
        <v>na</v>
      </c>
    </row>
    <row r="50" spans="1:16">
      <c r="A50" s="91">
        <f t="shared" si="4"/>
        <v>40</v>
      </c>
      <c r="B50" s="94" t="str">
        <f t="shared" si="17"/>
        <v>58E &amp; 59E</v>
      </c>
      <c r="C50" s="162" t="s">
        <v>765</v>
      </c>
      <c r="D50" s="354"/>
      <c r="E50" s="95" t="s">
        <v>189</v>
      </c>
      <c r="F50" s="402">
        <f>'WP1 Lighting Invetory'!H174</f>
        <v>0</v>
      </c>
      <c r="G50" s="263">
        <f>'WP2 Current Lighting Rates'!E189</f>
        <v>42.26</v>
      </c>
      <c r="H50" s="263">
        <f>'WP2 Current Lighting Rates'!R189</f>
        <v>42.26</v>
      </c>
      <c r="I50" s="263">
        <f>ROUND('WP7 Condensed Sch. Level Costs'!Z173,2)</f>
        <v>65.599999999999994</v>
      </c>
      <c r="J50" s="844">
        <f t="shared" si="11"/>
        <v>0</v>
      </c>
      <c r="K50" s="844">
        <f t="shared" si="12"/>
        <v>0</v>
      </c>
      <c r="L50" s="844">
        <f t="shared" si="13"/>
        <v>0</v>
      </c>
      <c r="M50" s="844">
        <f t="shared" si="14"/>
        <v>0</v>
      </c>
      <c r="N50" s="844">
        <f t="shared" si="15"/>
        <v>0</v>
      </c>
      <c r="O50" s="119" t="str">
        <f t="shared" si="16"/>
        <v>na</v>
      </c>
      <c r="P50" s="119" t="str">
        <f t="shared" si="16"/>
        <v>na</v>
      </c>
    </row>
    <row r="51" spans="1:16">
      <c r="A51" s="91">
        <f t="shared" si="4"/>
        <v>41</v>
      </c>
      <c r="B51" s="94"/>
      <c r="C51" s="104"/>
      <c r="D51" s="354"/>
      <c r="E51" s="95" t="str">
        <f>E50</f>
        <v>Light Emitting Diode</v>
      </c>
      <c r="F51" s="267">
        <f>SUM(F36:F50)</f>
        <v>115.58333333333336</v>
      </c>
      <c r="G51" s="136"/>
      <c r="H51" s="136"/>
      <c r="I51" s="136"/>
      <c r="J51" s="897">
        <f>SUM(J36:J50)</f>
        <v>21587.27</v>
      </c>
      <c r="K51" s="897">
        <f>SUM(K36:K50)</f>
        <v>21587.27</v>
      </c>
      <c r="L51" s="897">
        <f>SUM(L36:L50)</f>
        <v>25695.62</v>
      </c>
      <c r="M51" s="897">
        <f>SUM(M36:M50)</f>
        <v>4108.3500000000022</v>
      </c>
      <c r="N51" s="897">
        <f>SUM(N36:N50)</f>
        <v>4108.3500000000022</v>
      </c>
      <c r="O51" s="137">
        <f>IF(+M51=0,"na",M51/J51)</f>
        <v>0.19031355053232771</v>
      </c>
      <c r="P51" s="137">
        <f>IF(+N51=0,"na",N51/K51)</f>
        <v>0.19031355053232771</v>
      </c>
    </row>
    <row r="52" spans="1:16">
      <c r="A52" s="91">
        <f t="shared" si="4"/>
        <v>42</v>
      </c>
      <c r="B52" s="94"/>
      <c r="C52" s="95"/>
      <c r="D52" s="95"/>
      <c r="E52" s="95"/>
      <c r="F52" s="141"/>
      <c r="G52" s="134"/>
      <c r="H52" s="134"/>
      <c r="I52" s="134"/>
      <c r="J52" s="844"/>
      <c r="K52" s="844"/>
      <c r="L52" s="844"/>
      <c r="M52" s="844"/>
      <c r="N52" s="844"/>
      <c r="O52" s="119"/>
      <c r="P52" s="119"/>
    </row>
    <row r="53" spans="1:16" ht="12" thickBot="1">
      <c r="A53" s="91">
        <f t="shared" si="4"/>
        <v>43</v>
      </c>
      <c r="B53" s="123" t="s">
        <v>50</v>
      </c>
      <c r="C53" s="143"/>
      <c r="D53" s="143"/>
      <c r="E53" s="143"/>
      <c r="F53" s="143">
        <f>SUM(F17+F24+F30+F34+F51)</f>
        <v>1465.8333333333333</v>
      </c>
      <c r="G53" s="144"/>
      <c r="H53" s="144"/>
      <c r="I53" s="144"/>
      <c r="J53" s="845">
        <f>SUM(J17+J24+J30+J34+J51)</f>
        <v>404970.5</v>
      </c>
      <c r="K53" s="845">
        <f>SUM(K17+K24+K30+K34+K51)</f>
        <v>404970.5</v>
      </c>
      <c r="L53" s="845">
        <f>SUM(L17+L24+L30+L34+L51)</f>
        <v>430899.19</v>
      </c>
      <c r="M53" s="845">
        <f>SUM(M17+M24+M30+M34+M51)</f>
        <v>25928.689999999995</v>
      </c>
      <c r="N53" s="845">
        <f>SUM(N17+N24+N30+N34+N51)</f>
        <v>25928.689999999995</v>
      </c>
      <c r="O53" s="129">
        <f>IF(M53=0,"na",+M53/J53)</f>
        <v>6.4026120421117078E-2</v>
      </c>
      <c r="P53" s="129">
        <f>IF(N53=0,"na",+N53/K53)</f>
        <v>6.4026120421117078E-2</v>
      </c>
    </row>
    <row r="54" spans="1:16" ht="12" customHeight="1" thickTop="1">
      <c r="A54" s="91"/>
      <c r="C54" s="156"/>
      <c r="D54" s="156"/>
      <c r="E54" s="156"/>
      <c r="F54" s="156"/>
      <c r="G54" s="156"/>
      <c r="H54" s="156"/>
      <c r="I54" s="156"/>
      <c r="J54" s="504"/>
      <c r="K54" s="504"/>
      <c r="L54" s="504"/>
      <c r="M54" s="504"/>
      <c r="N54" s="459"/>
      <c r="O54" s="458"/>
    </row>
  </sheetData>
  <mergeCells count="5">
    <mergeCell ref="A1:P1"/>
    <mergeCell ref="A2:P2"/>
    <mergeCell ref="A4:P4"/>
    <mergeCell ref="A5:P5"/>
    <mergeCell ref="A3:P3"/>
  </mergeCells>
  <printOptions horizontalCentered="1"/>
  <pageMargins left="0.25" right="0.25" top="1" bottom="1" header="0.5" footer="0.5"/>
  <pageSetup scale="7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9"/>
  <sheetViews>
    <sheetView zoomScaleNormal="100" workbookViewId="0">
      <selection activeCell="Q41" sqref="Q41"/>
    </sheetView>
  </sheetViews>
  <sheetFormatPr defaultColWidth="9.140625" defaultRowHeight="11.25"/>
  <cols>
    <col min="1" max="1" width="7.7109375" style="67" bestFit="1" customWidth="1"/>
    <col min="2" max="2" width="19.85546875" style="67" bestFit="1" customWidth="1"/>
    <col min="3" max="3" width="10.85546875" style="67" customWidth="1"/>
    <col min="4" max="4" width="11.140625" style="67" bestFit="1" customWidth="1"/>
    <col min="5" max="5" width="12.7109375" style="67" bestFit="1" customWidth="1"/>
    <col min="6" max="6" width="12.42578125" style="264" customWidth="1"/>
    <col min="7" max="7" width="7.85546875" style="67" customWidth="1"/>
    <col min="8" max="8" width="11.42578125" style="67" bestFit="1" customWidth="1"/>
    <col min="9" max="9" width="8.7109375" style="67" customWidth="1"/>
    <col min="10" max="10" width="8.28515625" style="67" customWidth="1"/>
    <col min="11" max="11" width="7.7109375" style="67" customWidth="1"/>
    <col min="12" max="12" width="8.5703125" style="67" customWidth="1"/>
    <col min="13" max="13" width="8.7109375" style="67" bestFit="1" customWidth="1"/>
    <col min="14" max="16384" width="9.140625" style="67"/>
  </cols>
  <sheetData>
    <row r="1" spans="1:14">
      <c r="A1" s="1120" t="str">
        <f>'Schedules 58E &amp; 59E'!A1:P1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407"/>
    </row>
    <row r="2" spans="1:14">
      <c r="A2" s="1120" t="str">
        <f>'Schedules 58E &amp; 59E'!A2:P2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407"/>
    </row>
    <row r="3" spans="1:14">
      <c r="A3" s="1121" t="str">
        <f>'Schedules 58E &amp; 59E'!A3:P3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407"/>
    </row>
    <row r="4" spans="1:14">
      <c r="A4" s="1121" t="str">
        <f>'Schedules 58E &amp; 59E'!A4:P4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407"/>
    </row>
    <row r="5" spans="1:14">
      <c r="A5" s="1120" t="s">
        <v>622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407"/>
    </row>
    <row r="7" spans="1:14" ht="75.75" customHeight="1">
      <c r="A7" s="69" t="s">
        <v>1</v>
      </c>
      <c r="B7" s="69" t="s">
        <v>123</v>
      </c>
      <c r="C7" s="69" t="s">
        <v>587</v>
      </c>
      <c r="D7" s="69" t="s">
        <v>298</v>
      </c>
      <c r="E7" s="131" t="s">
        <v>625</v>
      </c>
      <c r="F7" s="69" t="s">
        <v>154</v>
      </c>
      <c r="G7" s="69" t="s">
        <v>499</v>
      </c>
      <c r="H7" s="132" t="s">
        <v>642</v>
      </c>
      <c r="I7" s="69" t="s">
        <v>124</v>
      </c>
      <c r="J7" s="69" t="s">
        <v>500</v>
      </c>
      <c r="K7" s="69" t="s">
        <v>501</v>
      </c>
      <c r="L7" s="69" t="s">
        <v>503</v>
      </c>
      <c r="M7" s="69" t="s">
        <v>502</v>
      </c>
    </row>
    <row r="8" spans="1:14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4" s="115" customFormat="1">
      <c r="A9" s="70" t="s">
        <v>507</v>
      </c>
      <c r="B9" s="70"/>
      <c r="C9" s="93" t="s">
        <v>508</v>
      </c>
      <c r="D9" s="93" t="s">
        <v>508</v>
      </c>
      <c r="E9" s="413" t="s">
        <v>508</v>
      </c>
      <c r="F9" s="93" t="s">
        <v>623</v>
      </c>
      <c r="G9" s="93" t="s">
        <v>531</v>
      </c>
      <c r="H9" s="93" t="s">
        <v>640</v>
      </c>
      <c r="I9" s="93" t="s">
        <v>641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4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</row>
    <row r="11" spans="1:14">
      <c r="A11" s="121">
        <v>1</v>
      </c>
      <c r="B11" s="98" t="s">
        <v>155</v>
      </c>
      <c r="C11" s="371">
        <f>'WP1 Lighting Invetory'!H178</f>
        <v>645.75</v>
      </c>
      <c r="D11" s="546">
        <f>'WP2 Current Lighting Rates'!E148</f>
        <v>5.93</v>
      </c>
      <c r="E11" s="546">
        <f>'WP2 Current Lighting Rates'!R148</f>
        <v>5.93</v>
      </c>
      <c r="F11" s="546">
        <f>ROUND('WP7 Condensed Sch. Level Costs'!Z177,2)</f>
        <v>6.68</v>
      </c>
      <c r="G11" s="843">
        <f>(+D11*$C11*12)</f>
        <v>45951.569999999992</v>
      </c>
      <c r="H11" s="843">
        <f>(+E11*$C11*12)</f>
        <v>45951.569999999992</v>
      </c>
      <c r="I11" s="843">
        <f>(F11*$C11*12)</f>
        <v>51763.319999999992</v>
      </c>
      <c r="J11" s="843">
        <f>+I11-G11</f>
        <v>5811.75</v>
      </c>
      <c r="K11" s="843">
        <f>+I11-H11</f>
        <v>5811.75</v>
      </c>
      <c r="L11" s="119">
        <f t="shared" ref="L11:M14" si="0">IF(+J11=0,"na",J11/G11)</f>
        <v>0.12647554806070829</v>
      </c>
      <c r="M11" s="119">
        <f t="shared" si="0"/>
        <v>0.12647554806070829</v>
      </c>
    </row>
    <row r="12" spans="1:14">
      <c r="A12" s="121">
        <f t="shared" ref="A12:A17" si="1">+A11+1</f>
        <v>2</v>
      </c>
      <c r="B12" s="96" t="s">
        <v>156</v>
      </c>
      <c r="C12" s="371">
        <f>'WP1 Lighting Invetory'!H179</f>
        <v>337.33333333333331</v>
      </c>
      <c r="D12" s="546">
        <f>'WP2 Current Lighting Rates'!E149</f>
        <v>9.75</v>
      </c>
      <c r="E12" s="546">
        <f>'WP2 Current Lighting Rates'!R149</f>
        <v>9.75</v>
      </c>
      <c r="F12" s="546">
        <f>ROUND('WP7 Condensed Sch. Level Costs'!Z178,2)</f>
        <v>11.68</v>
      </c>
      <c r="G12" s="843">
        <f>(+D12*$C12*12)</f>
        <v>39468</v>
      </c>
      <c r="H12" s="843">
        <f>(+E12*$C12*12)</f>
        <v>39468</v>
      </c>
      <c r="I12" s="843">
        <f>(F12*$C12*12)</f>
        <v>47280.639999999992</v>
      </c>
      <c r="J12" s="843">
        <f>+I12-G12</f>
        <v>7812.6399999999921</v>
      </c>
      <c r="K12" s="843">
        <f>+I12-H12</f>
        <v>7812.6399999999921</v>
      </c>
      <c r="L12" s="119">
        <f t="shared" si="0"/>
        <v>0.19794871794871774</v>
      </c>
      <c r="M12" s="119">
        <f t="shared" si="0"/>
        <v>0.19794871794871774</v>
      </c>
    </row>
    <row r="13" spans="1:14">
      <c r="A13" s="121">
        <f t="shared" si="1"/>
        <v>3</v>
      </c>
      <c r="B13" s="98"/>
      <c r="C13" s="371"/>
      <c r="D13" s="546"/>
      <c r="E13" s="546"/>
      <c r="F13" s="546"/>
      <c r="G13" s="843"/>
      <c r="H13" s="843"/>
      <c r="I13" s="843"/>
      <c r="J13" s="843"/>
      <c r="K13" s="843"/>
      <c r="L13" s="119"/>
      <c r="M13" s="119"/>
    </row>
    <row r="14" spans="1:14">
      <c r="A14" s="121">
        <f t="shared" si="1"/>
        <v>4</v>
      </c>
      <c r="B14" s="98" t="s">
        <v>157</v>
      </c>
      <c r="C14" s="371">
        <f>'WP1 Lighting Invetory'!H181</f>
        <v>158.75</v>
      </c>
      <c r="D14" s="546">
        <f>'WP2 Current Lighting Rates'!E191</f>
        <v>9.75</v>
      </c>
      <c r="E14" s="546">
        <f>'WP2 Current Lighting Rates'!R191</f>
        <v>9.75</v>
      </c>
      <c r="F14" s="546">
        <f>ROUND('WP7 Condensed Sch. Level Costs'!Z180,2)</f>
        <v>11.68</v>
      </c>
      <c r="G14" s="843">
        <f>(+D14*$C14*12)</f>
        <v>18573.75</v>
      </c>
      <c r="H14" s="843">
        <f>(+E14*$C14*12)</f>
        <v>18573.75</v>
      </c>
      <c r="I14" s="843">
        <f>(F14*$C14*12)</f>
        <v>22250.400000000001</v>
      </c>
      <c r="J14" s="843">
        <f>+I14-G14</f>
        <v>3676.6500000000015</v>
      </c>
      <c r="K14" s="843">
        <f>+I14-H14</f>
        <v>3676.6500000000015</v>
      </c>
      <c r="L14" s="119">
        <f t="shared" si="0"/>
        <v>0.19794871794871802</v>
      </c>
      <c r="M14" s="119">
        <f t="shared" si="0"/>
        <v>0.19794871794871802</v>
      </c>
    </row>
    <row r="15" spans="1:14">
      <c r="A15" s="121">
        <f t="shared" si="1"/>
        <v>5</v>
      </c>
      <c r="B15" s="96"/>
      <c r="C15" s="96"/>
      <c r="D15" s="138"/>
      <c r="E15" s="138"/>
      <c r="F15" s="138"/>
      <c r="G15" s="138"/>
      <c r="H15" s="138"/>
      <c r="I15" s="138"/>
      <c r="J15" s="138"/>
      <c r="K15" s="138"/>
      <c r="L15" s="139"/>
      <c r="M15" s="139"/>
    </row>
    <row r="16" spans="1:14" ht="12" thickBot="1">
      <c r="A16" s="121">
        <f t="shared" si="1"/>
        <v>6</v>
      </c>
      <c r="B16" s="143" t="s">
        <v>158</v>
      </c>
      <c r="C16" s="143">
        <f>C12+C14</f>
        <v>496.08333333333331</v>
      </c>
      <c r="D16" s="144"/>
      <c r="E16" s="144"/>
      <c r="F16" s="144"/>
      <c r="G16" s="845">
        <f>G12+G14</f>
        <v>58041.75</v>
      </c>
      <c r="H16" s="845">
        <f>H12+H14</f>
        <v>58041.75</v>
      </c>
      <c r="I16" s="845">
        <f>I12+I14</f>
        <v>69531.039999999994</v>
      </c>
      <c r="J16" s="845">
        <f>J12+J14</f>
        <v>11489.289999999994</v>
      </c>
      <c r="K16" s="845">
        <f>K12+K14</f>
        <v>11489.289999999994</v>
      </c>
      <c r="L16" s="129">
        <f>IF(+J16=0,"na",J16/G16)</f>
        <v>0.19794871794871785</v>
      </c>
      <c r="M16" s="129">
        <f>IF(+K16=0,"na",K16/H16)</f>
        <v>0.19794871794871785</v>
      </c>
    </row>
    <row r="17" spans="1:13" ht="12.75" thickTop="1" thickBot="1">
      <c r="A17" s="121">
        <f t="shared" si="1"/>
        <v>7</v>
      </c>
      <c r="B17" s="143" t="s">
        <v>345</v>
      </c>
      <c r="C17" s="143">
        <f>C11+C13</f>
        <v>645.75</v>
      </c>
      <c r="D17" s="144"/>
      <c r="E17" s="144"/>
      <c r="F17" s="144"/>
      <c r="G17" s="845">
        <f>G11+G13</f>
        <v>45951.569999999992</v>
      </c>
      <c r="H17" s="845">
        <f>H11+H13</f>
        <v>45951.569999999992</v>
      </c>
      <c r="I17" s="845">
        <f>I11+I13</f>
        <v>51763.319999999992</v>
      </c>
      <c r="J17" s="845">
        <f>J11+J13</f>
        <v>5811.75</v>
      </c>
      <c r="K17" s="845">
        <f>K11+K13</f>
        <v>5811.75</v>
      </c>
      <c r="L17" s="129">
        <f>IF(+J17=0,"na",J17/G17)</f>
        <v>0.12647554806070829</v>
      </c>
      <c r="M17" s="129">
        <f>IF(+K17=0,"na",K17/H17)</f>
        <v>0.12647554806070829</v>
      </c>
    </row>
    <row r="18" spans="1:13" ht="12" thickTop="1">
      <c r="A18" s="110"/>
      <c r="B18" s="151"/>
      <c r="C18" s="151"/>
      <c r="D18" s="151"/>
      <c r="E18" s="505"/>
      <c r="F18" s="151"/>
      <c r="G18" s="151"/>
      <c r="H18" s="151"/>
      <c r="I18" s="507"/>
      <c r="J18" s="506"/>
      <c r="K18" s="110"/>
      <c r="L18" s="110"/>
      <c r="M18" s="110"/>
    </row>
    <row r="19" spans="1:13">
      <c r="A19" s="264"/>
      <c r="B19" s="264"/>
      <c r="C19" s="264"/>
      <c r="D19" s="264"/>
      <c r="E19" s="264"/>
      <c r="G19" s="264"/>
      <c r="H19" s="264"/>
      <c r="I19" s="264"/>
      <c r="J19" s="264"/>
      <c r="K19" s="264"/>
      <c r="L19" s="264"/>
      <c r="M19" s="264"/>
    </row>
    <row r="20" spans="1:13">
      <c r="A20" s="264"/>
      <c r="B20" s="264"/>
      <c r="C20" s="264"/>
      <c r="D20" s="264"/>
      <c r="E20" s="264"/>
      <c r="G20" s="264"/>
      <c r="H20" s="264"/>
      <c r="I20" s="264"/>
      <c r="J20" s="264"/>
      <c r="K20" s="264"/>
      <c r="L20" s="264"/>
      <c r="M20" s="264"/>
    </row>
    <row r="21" spans="1:13">
      <c r="A21" s="264"/>
      <c r="B21" s="264"/>
      <c r="C21" s="264"/>
      <c r="D21" s="264"/>
      <c r="E21" s="264"/>
      <c r="G21" s="264"/>
      <c r="H21" s="264"/>
      <c r="I21" s="264"/>
      <c r="J21" s="264"/>
      <c r="K21" s="264"/>
      <c r="L21" s="264"/>
      <c r="M21" s="264"/>
    </row>
    <row r="22" spans="1:13">
      <c r="A22" s="264"/>
      <c r="B22" s="264"/>
      <c r="C22" s="264"/>
      <c r="D22" s="264"/>
      <c r="E22" s="264"/>
      <c r="G22" s="264"/>
      <c r="H22" s="264"/>
      <c r="I22" s="264"/>
      <c r="J22" s="264"/>
      <c r="K22" s="264"/>
      <c r="L22" s="264"/>
      <c r="M22" s="264"/>
    </row>
    <row r="29" spans="1:13">
      <c r="B29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5"/>
  <sheetData/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40"/>
  <sheetViews>
    <sheetView zoomScaleNormal="100" workbookViewId="0">
      <selection activeCell="E13" sqref="E13"/>
    </sheetView>
  </sheetViews>
  <sheetFormatPr defaultColWidth="10" defaultRowHeight="11.25"/>
  <cols>
    <col min="1" max="1" width="7.7109375" style="906" customWidth="1"/>
    <col min="2" max="2" width="29.28515625" style="906" customWidth="1"/>
    <col min="3" max="3" width="12" style="906" bestFit="1" customWidth="1"/>
    <col min="4" max="5" width="11.5703125" style="906" bestFit="1" customWidth="1"/>
    <col min="6" max="7" width="10.28515625" style="906" bestFit="1" customWidth="1"/>
    <col min="8" max="8" width="8.7109375" style="906" bestFit="1" customWidth="1"/>
    <col min="9" max="9" width="11" style="906" bestFit="1" customWidth="1"/>
    <col min="10" max="10" width="8.7109375" style="906" bestFit="1" customWidth="1"/>
    <col min="11" max="11" width="10" style="906" bestFit="1" customWidth="1"/>
    <col min="12" max="12" width="1.5703125" style="906" customWidth="1"/>
    <col min="13" max="13" width="11.28515625" style="906" customWidth="1"/>
    <col min="14" max="14" width="10.140625" style="906" customWidth="1"/>
    <col min="15" max="15" width="8.7109375" style="906" bestFit="1" customWidth="1"/>
    <col min="16" max="16" width="9.5703125" style="906" bestFit="1" customWidth="1"/>
    <col min="17" max="17" width="14.28515625" style="906" bestFit="1" customWidth="1"/>
    <col min="18" max="16384" width="10" style="906"/>
  </cols>
  <sheetData>
    <row r="1" spans="1:15">
      <c r="A1" s="1122" t="str">
        <f>'JAP-5 Summary (Base Revenue)'!A1:G1</f>
        <v>Puget Sound Energy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</row>
    <row r="2" spans="1:15">
      <c r="A2" s="1124" t="str">
        <f>'JAP-5 Summary (Base Revenue)'!A4:G4</f>
        <v>2019 Greneral Rate Case (GRC)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</row>
    <row r="3" spans="1:15">
      <c r="A3" s="1122" t="s">
        <v>539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3"/>
    </row>
    <row r="4" spans="1:15">
      <c r="A4" s="1124" t="str">
        <f>'JAP-5 Summary (Base Revenue)'!A5:G5</f>
        <v>Test Year Ending December 31, 2018</v>
      </c>
      <c r="B4" s="1125"/>
      <c r="C4" s="1125"/>
      <c r="D4" s="1125"/>
      <c r="E4" s="1125"/>
      <c r="F4" s="1125"/>
      <c r="G4" s="1125"/>
      <c r="H4" s="1125"/>
      <c r="I4" s="1125"/>
      <c r="J4" s="1125"/>
      <c r="K4" s="1125"/>
    </row>
    <row r="5" spans="1:15">
      <c r="B5" s="939"/>
      <c r="C5" s="939"/>
      <c r="D5" s="939"/>
      <c r="E5" s="939"/>
      <c r="F5" s="939"/>
      <c r="G5" s="939"/>
      <c r="H5" s="939"/>
      <c r="I5" s="939"/>
      <c r="J5" s="939"/>
      <c r="K5" s="939"/>
    </row>
    <row r="6" spans="1:15" ht="56.25">
      <c r="A6" s="938" t="s">
        <v>1</v>
      </c>
      <c r="B6" s="938" t="s">
        <v>540</v>
      </c>
      <c r="C6" s="938" t="s">
        <v>123</v>
      </c>
      <c r="D6" s="937" t="s">
        <v>541</v>
      </c>
      <c r="E6" s="937" t="s">
        <v>542</v>
      </c>
      <c r="F6" s="937" t="s">
        <v>543</v>
      </c>
      <c r="G6" s="937" t="s">
        <v>664</v>
      </c>
      <c r="H6" s="937" t="s">
        <v>665</v>
      </c>
      <c r="I6" s="937" t="s">
        <v>544</v>
      </c>
      <c r="J6" s="937" t="s">
        <v>545</v>
      </c>
      <c r="K6" s="937" t="s">
        <v>546</v>
      </c>
      <c r="M6" s="936" t="s">
        <v>574</v>
      </c>
      <c r="N6" s="936" t="s">
        <v>575</v>
      </c>
      <c r="O6" s="936" t="s">
        <v>576</v>
      </c>
    </row>
    <row r="7" spans="1:15">
      <c r="A7" s="932"/>
      <c r="B7" s="934"/>
      <c r="C7" s="933"/>
      <c r="D7" s="933" t="s">
        <v>299</v>
      </c>
      <c r="E7" s="933" t="s">
        <v>547</v>
      </c>
      <c r="F7" s="932" t="s">
        <v>300</v>
      </c>
      <c r="G7" s="933" t="s">
        <v>301</v>
      </c>
      <c r="H7" s="932" t="s">
        <v>548</v>
      </c>
      <c r="I7" s="932" t="s">
        <v>178</v>
      </c>
      <c r="J7" s="935" t="s">
        <v>549</v>
      </c>
      <c r="K7" s="935" t="s">
        <v>550</v>
      </c>
    </row>
    <row r="8" spans="1:15">
      <c r="A8" s="932"/>
      <c r="B8" s="934"/>
      <c r="C8" s="933"/>
      <c r="D8" s="933"/>
      <c r="E8" s="933"/>
      <c r="F8" s="932"/>
      <c r="G8" s="933"/>
      <c r="H8" s="932"/>
      <c r="I8" s="932"/>
      <c r="J8" s="932"/>
      <c r="K8" s="932"/>
    </row>
    <row r="9" spans="1:15">
      <c r="A9" s="908">
        <v>1</v>
      </c>
      <c r="B9" s="929" t="s">
        <v>551</v>
      </c>
      <c r="C9" s="922">
        <v>7</v>
      </c>
      <c r="D9" s="848">
        <f>'[51]Exhibit No.__(JAP-Rate Spread)'!D8</f>
        <v>10623030.235689331</v>
      </c>
      <c r="E9" s="849">
        <f>'[51]Exhibit No.__(JAP-Rate Spread)'!E8</f>
        <v>1105896.514</v>
      </c>
      <c r="F9" s="910"/>
      <c r="G9" s="74">
        <f>E9/(E$33-E$31-$E$25)</f>
        <v>0.55823273170692511</v>
      </c>
      <c r="H9" s="853">
        <f>'[51]Exhibit No.__(JAP-Rate Spread)'!H8</f>
        <v>1</v>
      </c>
      <c r="I9" s="75">
        <f>+$I$39*H9</f>
        <v>7.6805746094331134E-2</v>
      </c>
      <c r="J9" s="73">
        <f>+E9*I9</f>
        <v>84939.206860889914</v>
      </c>
      <c r="K9" s="73">
        <f>+E9+J9</f>
        <v>1190835.7208608899</v>
      </c>
    </row>
    <row r="10" spans="1:15">
      <c r="A10" s="908">
        <v>2</v>
      </c>
      <c r="B10" s="910"/>
      <c r="C10" s="922"/>
      <c r="D10" s="76"/>
      <c r="E10" s="843"/>
      <c r="F10" s="910"/>
      <c r="G10" s="78"/>
      <c r="H10" s="928"/>
      <c r="I10" s="910"/>
      <c r="J10" s="77"/>
      <c r="K10" s="77"/>
    </row>
    <row r="11" spans="1:15">
      <c r="A11" s="908">
        <v>3</v>
      </c>
      <c r="B11" s="910" t="s">
        <v>552</v>
      </c>
      <c r="C11" s="922"/>
      <c r="D11" s="76"/>
      <c r="E11" s="843"/>
      <c r="F11" s="910"/>
      <c r="G11" s="78"/>
      <c r="H11" s="928"/>
      <c r="I11" s="910"/>
      <c r="J11" s="77"/>
      <c r="K11" s="77"/>
    </row>
    <row r="12" spans="1:15">
      <c r="A12" s="908">
        <v>4</v>
      </c>
      <c r="B12" s="931" t="s">
        <v>553</v>
      </c>
      <c r="C12" s="924" t="s">
        <v>554</v>
      </c>
      <c r="D12" s="846">
        <f>'[51]Exhibit No.__(JAP-Rate Spread)'!D11</f>
        <v>2700129.1967702867</v>
      </c>
      <c r="E12" s="847">
        <f>'[51]Exhibit No.__(JAP-Rate Spread)'!E11</f>
        <v>263390.397</v>
      </c>
      <c r="F12" s="910"/>
      <c r="G12" s="74">
        <f>E12/(E$33-E$31-$E$25)</f>
        <v>0.13295379717842343</v>
      </c>
      <c r="H12" s="853">
        <f>'[51]Exhibit No.__(JAP-Rate Spread)'!H11</f>
        <v>1</v>
      </c>
      <c r="I12" s="75">
        <f>+$I$39*H12</f>
        <v>7.6805746094331134E-2</v>
      </c>
      <c r="J12" s="77">
        <f>+E12*I12</f>
        <v>20229.895955667078</v>
      </c>
      <c r="K12" s="77">
        <f>+E12+J12</f>
        <v>283620.29295566707</v>
      </c>
    </row>
    <row r="13" spans="1:15">
      <c r="A13" s="908">
        <v>5</v>
      </c>
      <c r="B13" s="931" t="s">
        <v>555</v>
      </c>
      <c r="C13" s="924" t="s">
        <v>556</v>
      </c>
      <c r="D13" s="846">
        <f>'[51]Exhibit No.__(JAP-Rate Spread)'!D12</f>
        <v>3006173.6873569316</v>
      </c>
      <c r="E13" s="847">
        <f>'[51]Exhibit No.__(JAP-Rate Spread)'!E12</f>
        <v>270703.24200000003</v>
      </c>
      <c r="F13" s="910"/>
      <c r="G13" s="74">
        <f>E13/(E$33-E$31-$E$25)</f>
        <v>0.13664516376582128</v>
      </c>
      <c r="H13" s="853">
        <f>'[51]Exhibit No.__(JAP-Rate Spread)'!H12</f>
        <v>0.75</v>
      </c>
      <c r="I13" s="75">
        <f>+$I$39*H13</f>
        <v>5.7604309570748351E-2</v>
      </c>
      <c r="J13" s="77">
        <f>+E13*I13</f>
        <v>15593.673353973209</v>
      </c>
      <c r="K13" s="77">
        <f>+E13+J13</f>
        <v>286296.91535397322</v>
      </c>
    </row>
    <row r="14" spans="1:15">
      <c r="A14" s="908">
        <v>6</v>
      </c>
      <c r="B14" s="931" t="s">
        <v>557</v>
      </c>
      <c r="C14" s="924" t="s">
        <v>558</v>
      </c>
      <c r="D14" s="846">
        <f>'[51]Exhibit No.__(JAP-Rate Spread)'!D13</f>
        <v>1941301.3639308119</v>
      </c>
      <c r="E14" s="847">
        <f>'[51]Exhibit No.__(JAP-Rate Spread)'!E13</f>
        <v>160280.84099999999</v>
      </c>
      <c r="F14" s="910"/>
      <c r="G14" s="74">
        <f>E14/(E$33-E$31-$E$25)</f>
        <v>8.0906314993333381E-2</v>
      </c>
      <c r="H14" s="853">
        <f>'[51]Exhibit No.__(JAP-Rate Spread)'!H13</f>
        <v>0.75</v>
      </c>
      <c r="I14" s="75">
        <f>+$I$39*H14</f>
        <v>5.7604309570748351E-2</v>
      </c>
      <c r="J14" s="77">
        <f>+E14*I14</f>
        <v>9232.8671832238942</v>
      </c>
      <c r="K14" s="77">
        <f>+E14+J14</f>
        <v>169513.70818322388</v>
      </c>
      <c r="M14" s="1073"/>
    </row>
    <row r="15" spans="1:15">
      <c r="A15" s="908">
        <v>7</v>
      </c>
      <c r="B15" s="925" t="s">
        <v>559</v>
      </c>
      <c r="C15" s="922"/>
      <c r="D15" s="79">
        <f>SUM(D12:D14)</f>
        <v>7647604.2480580304</v>
      </c>
      <c r="E15" s="79">
        <f>SUM(E12:E14)</f>
        <v>694374.48</v>
      </c>
      <c r="F15" s="910"/>
      <c r="G15" s="78"/>
      <c r="H15" s="928"/>
      <c r="I15" s="910"/>
      <c r="J15" s="73">
        <f>SUM(J12:J14)</f>
        <v>45056.436492864173</v>
      </c>
      <c r="K15" s="73">
        <f>SUM(K12:K14)</f>
        <v>739430.91649286414</v>
      </c>
    </row>
    <row r="16" spans="1:15">
      <c r="A16" s="908">
        <v>8</v>
      </c>
      <c r="B16" s="910"/>
      <c r="C16" s="922"/>
      <c r="D16" s="80"/>
      <c r="E16" s="843"/>
      <c r="F16" s="910"/>
      <c r="G16" s="78"/>
      <c r="H16" s="928"/>
      <c r="I16" s="910"/>
      <c r="J16" s="77"/>
      <c r="K16" s="77"/>
    </row>
    <row r="17" spans="1:16">
      <c r="A17" s="908">
        <v>9</v>
      </c>
      <c r="B17" s="910" t="s">
        <v>560</v>
      </c>
      <c r="C17" s="922"/>
      <c r="D17" s="80"/>
      <c r="E17" s="843"/>
      <c r="F17" s="910"/>
      <c r="G17" s="78"/>
      <c r="H17" s="928"/>
      <c r="I17" s="910"/>
      <c r="J17" s="77"/>
      <c r="K17" s="77"/>
    </row>
    <row r="18" spans="1:16">
      <c r="A18" s="908">
        <v>10</v>
      </c>
      <c r="B18" s="931" t="s">
        <v>656</v>
      </c>
      <c r="C18" s="924" t="s">
        <v>657</v>
      </c>
      <c r="D18" s="846">
        <f>'[51]Exhibit No.__(JAP-Rate Spread)'!D17</f>
        <v>1407978.352242965</v>
      </c>
      <c r="E18" s="847">
        <f>'[51]Exhibit No.__(JAP-Rate Spread)'!E17</f>
        <v>113255.217</v>
      </c>
      <c r="F18" s="910"/>
      <c r="G18" s="74">
        <f>E18/(E$33-E$31-$E$25)</f>
        <v>5.7168793251093107E-2</v>
      </c>
      <c r="H18" s="853">
        <f>'[51]Exhibit No.__(JAP-Rate Spread)'!H17</f>
        <v>1</v>
      </c>
      <c r="I18" s="75">
        <f>+$I$39*H18</f>
        <v>7.6805746094331134E-2</v>
      </c>
      <c r="J18" s="77">
        <f>+E18*I18</f>
        <v>8698.6514407603754</v>
      </c>
      <c r="K18" s="77">
        <f>+E18+J18</f>
        <v>121953.86844076039</v>
      </c>
    </row>
    <row r="19" spans="1:16">
      <c r="A19" s="908">
        <v>11</v>
      </c>
      <c r="B19" s="931" t="s">
        <v>658</v>
      </c>
      <c r="C19" s="924">
        <v>35</v>
      </c>
      <c r="D19" s="846">
        <f>'[51]Exhibit No.__(JAP-Rate Spread)'!D18</f>
        <v>4443.66</v>
      </c>
      <c r="E19" s="847">
        <f>'[51]Exhibit No.__(JAP-Rate Spread)'!E18</f>
        <v>268.01499999999999</v>
      </c>
      <c r="F19" s="910"/>
      <c r="G19" s="74">
        <f>E19/(E$33-E$31-$E$25)</f>
        <v>1.3528819712730513E-4</v>
      </c>
      <c r="H19" s="853">
        <f>'[51]Exhibit No.__(JAP-Rate Spread)'!H18</f>
        <v>1.5</v>
      </c>
      <c r="I19" s="75">
        <f>+$I$39*H19</f>
        <v>0.1152086191414967</v>
      </c>
      <c r="J19" s="77">
        <f>+E19*I19</f>
        <v>30.877638059208238</v>
      </c>
      <c r="K19" s="77">
        <f>+E19+J19</f>
        <v>298.89263805920825</v>
      </c>
    </row>
    <row r="20" spans="1:16">
      <c r="A20" s="908">
        <f t="shared" ref="A20:A39" si="0">A19+1</f>
        <v>12</v>
      </c>
      <c r="B20" s="930" t="s">
        <v>561</v>
      </c>
      <c r="C20" s="922">
        <v>43</v>
      </c>
      <c r="D20" s="846">
        <f>'[51]Exhibit No.__(JAP-Rate Spread)'!D19</f>
        <v>122500.71332397975</v>
      </c>
      <c r="E20" s="847">
        <f>'[51]Exhibit No.__(JAP-Rate Spread)'!E19</f>
        <v>10687.148999999999</v>
      </c>
      <c r="F20" s="910"/>
      <c r="G20" s="74">
        <f>E20/(E$33-E$31-$E$25)</f>
        <v>5.3946425410550964E-3</v>
      </c>
      <c r="H20" s="853">
        <f>'[51]Exhibit No.__(JAP-Rate Spread)'!H19</f>
        <v>1.25</v>
      </c>
      <c r="I20" s="75">
        <f>+$I$39*H20</f>
        <v>9.6007182617913911E-2</v>
      </c>
      <c r="J20" s="77">
        <f>+E20*I20</f>
        <v>1026.0430657078559</v>
      </c>
      <c r="K20" s="77">
        <f>+E20+J20</f>
        <v>11713.192065707855</v>
      </c>
    </row>
    <row r="21" spans="1:16">
      <c r="A21" s="908">
        <f t="shared" si="0"/>
        <v>13</v>
      </c>
      <c r="B21" s="929" t="s">
        <v>562</v>
      </c>
      <c r="C21" s="922"/>
      <c r="D21" s="79">
        <f>SUM(D18:D20)</f>
        <v>1534922.7255669446</v>
      </c>
      <c r="E21" s="79">
        <f>SUM(E18:E20)</f>
        <v>124210.38100000001</v>
      </c>
      <c r="F21" s="910"/>
      <c r="G21" s="78"/>
      <c r="H21" s="928"/>
      <c r="I21" s="910"/>
      <c r="J21" s="73">
        <f>SUM(J18:J20)</f>
        <v>9755.5721445274394</v>
      </c>
      <c r="K21" s="73">
        <f>SUM(K18:K20)</f>
        <v>133965.95314452745</v>
      </c>
    </row>
    <row r="22" spans="1:16">
      <c r="A22" s="908">
        <f t="shared" si="0"/>
        <v>14</v>
      </c>
      <c r="B22" s="910"/>
      <c r="C22" s="922"/>
      <c r="D22" s="81"/>
      <c r="E22" s="844"/>
      <c r="F22" s="910"/>
      <c r="G22" s="83"/>
      <c r="H22" s="928"/>
      <c r="I22" s="910"/>
      <c r="J22" s="910"/>
      <c r="K22" s="910"/>
    </row>
    <row r="23" spans="1:16">
      <c r="A23" s="908">
        <f t="shared" si="0"/>
        <v>15</v>
      </c>
      <c r="B23" s="925" t="s">
        <v>563</v>
      </c>
      <c r="C23" s="922" t="s">
        <v>564</v>
      </c>
      <c r="D23" s="848">
        <f>'[51]Exhibit No.__(JAP-Rate Spread)'!D22</f>
        <v>620610.81340199988</v>
      </c>
      <c r="E23" s="849">
        <f>'[51]Exhibit No.__(JAP-Rate Spread)'!E22</f>
        <v>40128.248</v>
      </c>
      <c r="F23" s="910"/>
      <c r="G23" s="74">
        <f>E23/(E$33-E$31-$E$25)</f>
        <v>2.0255874954004022E-2</v>
      </c>
      <c r="H23" s="853">
        <f>'[51]Exhibit No.__(JAP-Rate Spread)'!H22</f>
        <v>0.75</v>
      </c>
      <c r="I23" s="75">
        <f>+$I$39*H23</f>
        <v>5.7604309570748351E-2</v>
      </c>
      <c r="J23" s="73">
        <f>+E23*I23</f>
        <v>2311.5600203237632</v>
      </c>
      <c r="K23" s="73">
        <f>+E23+J23</f>
        <v>42439.808020323762</v>
      </c>
    </row>
    <row r="24" spans="1:16">
      <c r="A24" s="908">
        <f t="shared" si="0"/>
        <v>16</v>
      </c>
      <c r="B24" s="910"/>
      <c r="C24" s="922"/>
      <c r="D24" s="81"/>
      <c r="E24" s="844"/>
      <c r="F24" s="910"/>
      <c r="G24" s="83"/>
      <c r="H24" s="928"/>
      <c r="I24" s="910"/>
      <c r="J24" s="914"/>
      <c r="K24" s="914"/>
    </row>
    <row r="25" spans="1:16">
      <c r="A25" s="908">
        <f t="shared" si="0"/>
        <v>17</v>
      </c>
      <c r="B25" s="929" t="s">
        <v>812</v>
      </c>
      <c r="C25" s="924" t="s">
        <v>813</v>
      </c>
      <c r="D25" s="850">
        <f>'[51]Exhibit No.__(JAP-Rate Spread)'!D24</f>
        <v>2364947.5421700003</v>
      </c>
      <c r="E25" s="849">
        <f>'[51]Exhibit No.__(JAP-Rate Spread)'!E24</f>
        <v>15608.262999999999</v>
      </c>
      <c r="F25" s="910"/>
      <c r="G25" s="74"/>
      <c r="H25" s="853"/>
      <c r="I25" s="75">
        <f>((J25)/E25)</f>
        <v>-6.3922950298825679E-2</v>
      </c>
      <c r="J25" s="854">
        <f>'[51]Exhibit No.__(JAP-Rate Spread)'!$J$24</f>
        <v>-997.72621999999967</v>
      </c>
      <c r="K25" s="73">
        <f>+E25+J25</f>
        <v>14610.536779999999</v>
      </c>
    </row>
    <row r="26" spans="1:16">
      <c r="A26" s="908">
        <f t="shared" si="0"/>
        <v>18</v>
      </c>
      <c r="B26" s="910"/>
      <c r="C26" s="922"/>
      <c r="D26" s="81"/>
      <c r="E26" s="844"/>
      <c r="F26" s="910"/>
      <c r="G26" s="83"/>
      <c r="H26" s="928"/>
      <c r="I26" s="910"/>
      <c r="J26" s="910"/>
      <c r="K26" s="910"/>
      <c r="P26" s="927"/>
    </row>
    <row r="27" spans="1:16">
      <c r="A27" s="908">
        <f t="shared" si="0"/>
        <v>19</v>
      </c>
      <c r="B27" s="910" t="s">
        <v>565</v>
      </c>
      <c r="C27" s="922" t="s">
        <v>566</v>
      </c>
      <c r="D27" s="850">
        <f>'[51]Exhibit No.__(JAP-Rate Spread)'!D26</f>
        <v>69969.105296000009</v>
      </c>
      <c r="E27" s="849">
        <f>'[51]Exhibit No.__(JAP-Rate Spread)'!E26</f>
        <v>16457.504000000001</v>
      </c>
      <c r="F27" s="910"/>
      <c r="G27" s="74">
        <f>E27/(E$33-E$31-$E$25)</f>
        <v>8.3073934122172739E-3</v>
      </c>
      <c r="H27" s="853">
        <f>'[51]Exhibit No.__(JAP-Rate Spread)'!H26</f>
        <v>1.25</v>
      </c>
      <c r="I27" s="75">
        <f>+$I$39*H27</f>
        <v>9.6007182617913911E-2</v>
      </c>
      <c r="J27" s="73">
        <f>+E27*I27</f>
        <v>1580.0385919630487</v>
      </c>
      <c r="K27" s="73">
        <f>+E27+J27</f>
        <v>18037.542591963051</v>
      </c>
      <c r="M27" s="894">
        <f>K27*1000</f>
        <v>18037542.591963049</v>
      </c>
      <c r="N27" s="948">
        <f>'[51]Exhibit No.__(JAP-LIGHT RD) '!$O$22</f>
        <v>16512894</v>
      </c>
      <c r="O27" s="400">
        <f>M27-N27</f>
        <v>1524648.591963049</v>
      </c>
      <c r="P27" s="1066"/>
    </row>
    <row r="28" spans="1:16">
      <c r="A28" s="908">
        <f t="shared" si="0"/>
        <v>20</v>
      </c>
      <c r="B28" s="910"/>
      <c r="C28" s="922"/>
      <c r="D28" s="84"/>
      <c r="E28" s="844"/>
      <c r="F28" s="910"/>
      <c r="G28" s="82"/>
      <c r="H28" s="910"/>
      <c r="I28" s="910"/>
      <c r="J28" s="910"/>
      <c r="K28" s="910"/>
      <c r="P28" s="901"/>
    </row>
    <row r="29" spans="1:16" ht="12" thickBot="1">
      <c r="A29" s="908">
        <f t="shared" si="0"/>
        <v>21</v>
      </c>
      <c r="B29" s="925" t="s">
        <v>567</v>
      </c>
      <c r="C29" s="922"/>
      <c r="D29" s="851">
        <f>SUM(D27,D25,D23,D21,D15,D9)</f>
        <v>22861084.670182306</v>
      </c>
      <c r="E29" s="852">
        <f>SUM(E27,E25,E23,E21,E15,E9)</f>
        <v>1996675.39</v>
      </c>
      <c r="F29" s="910"/>
      <c r="G29" s="910"/>
      <c r="H29" s="910"/>
      <c r="I29" s="75">
        <f>((J29)/E29)</f>
        <v>7.1441301177437938E-2</v>
      </c>
      <c r="J29" s="86">
        <f>SUM(J27,J25,J23,J21,J15,J9)</f>
        <v>142645.08789056833</v>
      </c>
      <c r="K29" s="86">
        <f>SUM(K27,K25,K23,K21,K15,K9)</f>
        <v>2139320.4778905683</v>
      </c>
      <c r="P29" s="926"/>
    </row>
    <row r="30" spans="1:16" ht="12" thickTop="1">
      <c r="A30" s="908">
        <f t="shared" si="0"/>
        <v>22</v>
      </c>
      <c r="B30" s="910"/>
      <c r="C30" s="922"/>
      <c r="D30" s="81"/>
      <c r="E30" s="844"/>
      <c r="F30" s="910"/>
      <c r="G30" s="83"/>
      <c r="H30" s="910"/>
      <c r="I30" s="910"/>
      <c r="J30" s="914"/>
      <c r="K30" s="914"/>
      <c r="N30" s="134"/>
    </row>
    <row r="31" spans="1:16">
      <c r="A31" s="908">
        <f t="shared" si="0"/>
        <v>23</v>
      </c>
      <c r="B31" s="925" t="s">
        <v>443</v>
      </c>
      <c r="C31" s="924"/>
      <c r="D31" s="850">
        <f>'[51]Exhibit No.__(JAP-Rate Spread)'!D30</f>
        <v>7170.0662345252713</v>
      </c>
      <c r="E31" s="849">
        <f>'[51]Exhibit No.__(JAP-Rate Spread)'!E30</f>
        <v>327.36</v>
      </c>
      <c r="F31" s="910"/>
      <c r="G31" s="74"/>
      <c r="H31" s="75"/>
      <c r="I31" s="75">
        <f>((J31)/E31)</f>
        <v>1.084164557159349</v>
      </c>
      <c r="J31" s="854">
        <f>'[51]Exhibit No.__(JAP-Rate Spread)'!$J$30</f>
        <v>354.91210943168454</v>
      </c>
      <c r="K31" s="73">
        <f>+E31+J31</f>
        <v>682.27210943168461</v>
      </c>
      <c r="M31" s="923"/>
      <c r="N31" s="923"/>
    </row>
    <row r="32" spans="1:16">
      <c r="A32" s="908">
        <f t="shared" si="0"/>
        <v>24</v>
      </c>
      <c r="B32" s="910"/>
      <c r="C32" s="922"/>
      <c r="D32" s="84"/>
      <c r="E32" s="844"/>
      <c r="F32" s="910"/>
      <c r="G32" s="82"/>
      <c r="H32" s="910"/>
      <c r="I32" s="910"/>
      <c r="J32" s="910"/>
      <c r="K32" s="910"/>
    </row>
    <row r="33" spans="1:11" ht="12" thickBot="1">
      <c r="A33" s="908">
        <f t="shared" si="0"/>
        <v>25</v>
      </c>
      <c r="B33" s="910" t="s">
        <v>568</v>
      </c>
      <c r="C33" s="922"/>
      <c r="D33" s="85">
        <f>SUM(D31,D29)</f>
        <v>22868254.736416832</v>
      </c>
      <c r="E33" s="845">
        <f>SUM(E31,E29)</f>
        <v>1997002.75</v>
      </c>
      <c r="F33" s="1074">
        <f>'[51]Exhibit No.__(JAP-Rate Spread)'!$F$32</f>
        <v>143000000</v>
      </c>
      <c r="G33" s="87">
        <f>SUM(G9:G31)</f>
        <v>1</v>
      </c>
      <c r="H33" s="910"/>
      <c r="I33" s="87">
        <f>(+F33/1000)/E33</f>
        <v>7.160731250870836E-2</v>
      </c>
      <c r="J33" s="86">
        <f>SUM(J31,J29)</f>
        <v>143000.00000000003</v>
      </c>
      <c r="K33" s="86">
        <f>SUM(K31,K29)</f>
        <v>2140002.75</v>
      </c>
    </row>
    <row r="34" spans="1:11" ht="12" thickTop="1">
      <c r="A34" s="908">
        <f t="shared" si="0"/>
        <v>26</v>
      </c>
      <c r="B34" s="910"/>
      <c r="C34" s="922"/>
      <c r="D34" s="76"/>
      <c r="E34" s="77"/>
      <c r="F34" s="77"/>
      <c r="G34" s="88"/>
      <c r="H34" s="77"/>
      <c r="I34" s="88"/>
      <c r="J34" s="89"/>
      <c r="K34" s="77"/>
    </row>
    <row r="35" spans="1:11" ht="12" thickBot="1">
      <c r="A35" s="908">
        <f t="shared" si="0"/>
        <v>27</v>
      </c>
      <c r="B35" s="910"/>
      <c r="C35" s="922"/>
      <c r="D35" s="922"/>
      <c r="E35" s="910"/>
      <c r="F35" s="910"/>
      <c r="G35" s="910"/>
      <c r="H35" s="910"/>
      <c r="I35" s="910"/>
      <c r="J35" s="909"/>
      <c r="K35" s="909"/>
    </row>
    <row r="36" spans="1:11">
      <c r="A36" s="908">
        <f t="shared" si="0"/>
        <v>28</v>
      </c>
      <c r="B36" s="921" t="s">
        <v>569</v>
      </c>
      <c r="C36" s="920"/>
      <c r="D36" s="920"/>
      <c r="E36" s="920"/>
      <c r="F36" s="90">
        <f>G33</f>
        <v>1</v>
      </c>
      <c r="G36" s="919"/>
      <c r="H36" s="90"/>
      <c r="I36" s="1075">
        <f>'[51]Exhibit No.__(JAP-Rate Spread)'!I35</f>
        <v>7.160731250870836E-2</v>
      </c>
      <c r="J36" s="910"/>
      <c r="K36" s="910"/>
    </row>
    <row r="37" spans="1:11">
      <c r="A37" s="908">
        <f t="shared" si="0"/>
        <v>29</v>
      </c>
      <c r="B37" s="918" t="s">
        <v>570</v>
      </c>
      <c r="C37" s="917"/>
      <c r="D37" s="917"/>
      <c r="E37" s="917"/>
      <c r="F37" s="914"/>
      <c r="G37" s="914"/>
      <c r="H37" s="914"/>
      <c r="I37" s="1076">
        <f>'[51]Exhibit No.__(JAP-Rate Spread)'!I36</f>
        <v>7.250779751622638E-2</v>
      </c>
      <c r="J37" s="910"/>
      <c r="K37" s="909"/>
    </row>
    <row r="38" spans="1:11">
      <c r="A38" s="908">
        <f t="shared" si="0"/>
        <v>30</v>
      </c>
      <c r="B38" s="916" t="s">
        <v>571</v>
      </c>
      <c r="C38" s="915"/>
      <c r="D38" s="915"/>
      <c r="E38" s="915"/>
      <c r="F38" s="914"/>
      <c r="G38" s="914"/>
      <c r="H38" s="914"/>
      <c r="I38" s="1077">
        <f>'[51]Exhibit No.__(JAP-Rate Spread)'!I37</f>
        <v>1.0592756741389493</v>
      </c>
      <c r="J38" s="910"/>
      <c r="K38" s="909"/>
    </row>
    <row r="39" spans="1:11" ht="12" thickBot="1">
      <c r="A39" s="908">
        <f t="shared" si="0"/>
        <v>31</v>
      </c>
      <c r="B39" s="913" t="s">
        <v>572</v>
      </c>
      <c r="C39" s="912"/>
      <c r="D39" s="912"/>
      <c r="E39" s="912"/>
      <c r="F39" s="911"/>
      <c r="G39" s="911"/>
      <c r="H39" s="911"/>
      <c r="I39" s="1078">
        <f>'[51]Exhibit No.__(JAP-Rate Spread)'!I38</f>
        <v>7.6805746094331134E-2</v>
      </c>
      <c r="J39" s="910"/>
      <c r="K39" s="909"/>
    </row>
    <row r="40" spans="1:11">
      <c r="A40" s="908"/>
      <c r="B40" s="907"/>
      <c r="C40" s="907"/>
      <c r="D40" s="907"/>
      <c r="E40" s="907"/>
      <c r="F40" s="907"/>
      <c r="G40" s="907"/>
    </row>
  </sheetData>
  <mergeCells count="4">
    <mergeCell ref="A1:K1"/>
    <mergeCell ref="A4:K4"/>
    <mergeCell ref="A3:K3"/>
    <mergeCell ref="A2:K2"/>
  </mergeCells>
  <printOptions horizontalCentered="1"/>
  <pageMargins left="0.7" right="0.7" top="0.75" bottom="0.82" header="0.3" footer="0.3"/>
  <pageSetup scale="93" fitToHeight="10" orientation="landscape" r:id="rId1"/>
  <headerFooter alignWithMargins="0">
    <oddFooter>&amp;C
&amp;RElectric Rate Design Workpapers
Docket No. UE-16xxxx
Page &amp;P of &amp;N</oddFooter>
  </headerFooter>
  <customProperties>
    <customPr name="_pios_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59999389629810485"/>
    <pageSetUpPr fitToPage="1"/>
  </sheetPr>
  <dimension ref="A1:AA397"/>
  <sheetViews>
    <sheetView showGridLines="0" zoomScaleNormal="100" workbookViewId="0">
      <pane xSplit="6" ySplit="6" topLeftCell="G367" activePane="bottomRight" state="frozen"/>
      <selection activeCell="F30" sqref="F30"/>
      <selection pane="topRight" activeCell="F30" sqref="F30"/>
      <selection pane="bottomLeft" activeCell="F30" sqref="F30"/>
      <selection pane="bottomRight" activeCell="P384" sqref="G378:P384"/>
    </sheetView>
  </sheetViews>
  <sheetFormatPr defaultRowHeight="11.25"/>
  <cols>
    <col min="1" max="1" width="4.7109375" style="2" bestFit="1" customWidth="1"/>
    <col min="2" max="2" width="2.140625" style="2" bestFit="1" customWidth="1"/>
    <col min="3" max="3" width="58.7109375" style="2" bestFit="1" customWidth="1"/>
    <col min="4" max="4" width="1.7109375" style="2" customWidth="1"/>
    <col min="5" max="5" width="13.7109375" style="658" bestFit="1" customWidth="1"/>
    <col min="6" max="6" width="1" style="658" customWidth="1"/>
    <col min="7" max="7" width="13.7109375" style="658" bestFit="1" customWidth="1"/>
    <col min="8" max="8" width="12.7109375" style="658" bestFit="1" customWidth="1"/>
    <col min="9" max="9" width="13.28515625" style="658" bestFit="1" customWidth="1"/>
    <col min="10" max="16" width="12.7109375" style="658" bestFit="1" customWidth="1"/>
    <col min="17" max="17" width="1.28515625" style="658" customWidth="1"/>
    <col min="18" max="20" width="11.28515625" style="658" bestFit="1" customWidth="1"/>
    <col min="21" max="21" width="6.7109375" style="658" bestFit="1" customWidth="1"/>
    <col min="22" max="22" width="1.42578125" style="658" customWidth="1"/>
    <col min="23" max="23" width="10.7109375" style="658" bestFit="1" customWidth="1"/>
    <col min="24" max="24" width="9.140625" style="2"/>
    <col min="25" max="25" width="7" style="2" bestFit="1" customWidth="1"/>
    <col min="26" max="26" width="8.7109375" style="2" bestFit="1" customWidth="1"/>
    <col min="27" max="27" width="3.7109375" style="2" bestFit="1" customWidth="1"/>
    <col min="28" max="256" width="9.140625" style="2"/>
    <col min="257" max="257" width="4.7109375" style="2" bestFit="1" customWidth="1"/>
    <col min="258" max="258" width="2.140625" style="2" bestFit="1" customWidth="1"/>
    <col min="259" max="259" width="35.5703125" style="2" bestFit="1" customWidth="1"/>
    <col min="260" max="260" width="1.7109375" style="2" customWidth="1"/>
    <col min="261" max="261" width="15.7109375" style="2" bestFit="1" customWidth="1"/>
    <col min="262" max="262" width="6" style="2" bestFit="1" customWidth="1"/>
    <col min="263" max="263" width="15.7109375" style="2" bestFit="1" customWidth="1"/>
    <col min="264" max="264" width="15.140625" style="2" bestFit="1" customWidth="1"/>
    <col min="265" max="265" width="16.7109375" style="2" bestFit="1" customWidth="1"/>
    <col min="266" max="267" width="14.28515625" style="2" bestFit="1" customWidth="1"/>
    <col min="268" max="269" width="13.5703125" style="2" bestFit="1" customWidth="1"/>
    <col min="270" max="270" width="14.7109375" style="2" bestFit="1" customWidth="1"/>
    <col min="271" max="271" width="13.5703125" style="2" bestFit="1" customWidth="1"/>
    <col min="272" max="272" width="13" style="2" customWidth="1"/>
    <col min="273" max="273" width="9.140625" style="2"/>
    <col min="274" max="274" width="13.5703125" style="2" bestFit="1" customWidth="1"/>
    <col min="275" max="275" width="11.42578125" style="2" bestFit="1" customWidth="1"/>
    <col min="276" max="276" width="14" style="2" bestFit="1" customWidth="1"/>
    <col min="277" max="277" width="6.140625" style="2" bestFit="1" customWidth="1"/>
    <col min="278" max="512" width="9.140625" style="2"/>
    <col min="513" max="513" width="4.7109375" style="2" bestFit="1" customWidth="1"/>
    <col min="514" max="514" width="2.140625" style="2" bestFit="1" customWidth="1"/>
    <col min="515" max="515" width="35.5703125" style="2" bestFit="1" customWidth="1"/>
    <col min="516" max="516" width="1.7109375" style="2" customWidth="1"/>
    <col min="517" max="517" width="15.7109375" style="2" bestFit="1" customWidth="1"/>
    <col min="518" max="518" width="6" style="2" bestFit="1" customWidth="1"/>
    <col min="519" max="519" width="15.7109375" style="2" bestFit="1" customWidth="1"/>
    <col min="520" max="520" width="15.140625" style="2" bestFit="1" customWidth="1"/>
    <col min="521" max="521" width="16.7109375" style="2" bestFit="1" customWidth="1"/>
    <col min="522" max="523" width="14.28515625" style="2" bestFit="1" customWidth="1"/>
    <col min="524" max="525" width="13.5703125" style="2" bestFit="1" customWidth="1"/>
    <col min="526" max="526" width="14.7109375" style="2" bestFit="1" customWidth="1"/>
    <col min="527" max="527" width="13.5703125" style="2" bestFit="1" customWidth="1"/>
    <col min="528" max="528" width="13" style="2" customWidth="1"/>
    <col min="529" max="529" width="9.140625" style="2"/>
    <col min="530" max="530" width="13.5703125" style="2" bestFit="1" customWidth="1"/>
    <col min="531" max="531" width="11.42578125" style="2" bestFit="1" customWidth="1"/>
    <col min="532" max="532" width="14" style="2" bestFit="1" customWidth="1"/>
    <col min="533" max="533" width="6.140625" style="2" bestFit="1" customWidth="1"/>
    <col min="534" max="768" width="9.140625" style="2"/>
    <col min="769" max="769" width="4.7109375" style="2" bestFit="1" customWidth="1"/>
    <col min="770" max="770" width="2.140625" style="2" bestFit="1" customWidth="1"/>
    <col min="771" max="771" width="35.5703125" style="2" bestFit="1" customWidth="1"/>
    <col min="772" max="772" width="1.7109375" style="2" customWidth="1"/>
    <col min="773" max="773" width="15.7109375" style="2" bestFit="1" customWidth="1"/>
    <col min="774" max="774" width="6" style="2" bestFit="1" customWidth="1"/>
    <col min="775" max="775" width="15.7109375" style="2" bestFit="1" customWidth="1"/>
    <col min="776" max="776" width="15.140625" style="2" bestFit="1" customWidth="1"/>
    <col min="777" max="777" width="16.7109375" style="2" bestFit="1" customWidth="1"/>
    <col min="778" max="779" width="14.28515625" style="2" bestFit="1" customWidth="1"/>
    <col min="780" max="781" width="13.5703125" style="2" bestFit="1" customWidth="1"/>
    <col min="782" max="782" width="14.7109375" style="2" bestFit="1" customWidth="1"/>
    <col min="783" max="783" width="13.5703125" style="2" bestFit="1" customWidth="1"/>
    <col min="784" max="784" width="13" style="2" customWidth="1"/>
    <col min="785" max="785" width="9.140625" style="2"/>
    <col min="786" max="786" width="13.5703125" style="2" bestFit="1" customWidth="1"/>
    <col min="787" max="787" width="11.42578125" style="2" bestFit="1" customWidth="1"/>
    <col min="788" max="788" width="14" style="2" bestFit="1" customWidth="1"/>
    <col min="789" max="789" width="6.140625" style="2" bestFit="1" customWidth="1"/>
    <col min="790" max="1024" width="9.140625" style="2"/>
    <col min="1025" max="1025" width="4.7109375" style="2" bestFit="1" customWidth="1"/>
    <col min="1026" max="1026" width="2.140625" style="2" bestFit="1" customWidth="1"/>
    <col min="1027" max="1027" width="35.5703125" style="2" bestFit="1" customWidth="1"/>
    <col min="1028" max="1028" width="1.7109375" style="2" customWidth="1"/>
    <col min="1029" max="1029" width="15.7109375" style="2" bestFit="1" customWidth="1"/>
    <col min="1030" max="1030" width="6" style="2" bestFit="1" customWidth="1"/>
    <col min="1031" max="1031" width="15.7109375" style="2" bestFit="1" customWidth="1"/>
    <col min="1032" max="1032" width="15.140625" style="2" bestFit="1" customWidth="1"/>
    <col min="1033" max="1033" width="16.7109375" style="2" bestFit="1" customWidth="1"/>
    <col min="1034" max="1035" width="14.28515625" style="2" bestFit="1" customWidth="1"/>
    <col min="1036" max="1037" width="13.5703125" style="2" bestFit="1" customWidth="1"/>
    <col min="1038" max="1038" width="14.7109375" style="2" bestFit="1" customWidth="1"/>
    <col min="1039" max="1039" width="13.5703125" style="2" bestFit="1" customWidth="1"/>
    <col min="1040" max="1040" width="13" style="2" customWidth="1"/>
    <col min="1041" max="1041" width="9.140625" style="2"/>
    <col min="1042" max="1042" width="13.5703125" style="2" bestFit="1" customWidth="1"/>
    <col min="1043" max="1043" width="11.42578125" style="2" bestFit="1" customWidth="1"/>
    <col min="1044" max="1044" width="14" style="2" bestFit="1" customWidth="1"/>
    <col min="1045" max="1045" width="6.140625" style="2" bestFit="1" customWidth="1"/>
    <col min="1046" max="1280" width="9.140625" style="2"/>
    <col min="1281" max="1281" width="4.7109375" style="2" bestFit="1" customWidth="1"/>
    <col min="1282" max="1282" width="2.140625" style="2" bestFit="1" customWidth="1"/>
    <col min="1283" max="1283" width="35.5703125" style="2" bestFit="1" customWidth="1"/>
    <col min="1284" max="1284" width="1.7109375" style="2" customWidth="1"/>
    <col min="1285" max="1285" width="15.7109375" style="2" bestFit="1" customWidth="1"/>
    <col min="1286" max="1286" width="6" style="2" bestFit="1" customWidth="1"/>
    <col min="1287" max="1287" width="15.7109375" style="2" bestFit="1" customWidth="1"/>
    <col min="1288" max="1288" width="15.140625" style="2" bestFit="1" customWidth="1"/>
    <col min="1289" max="1289" width="16.7109375" style="2" bestFit="1" customWidth="1"/>
    <col min="1290" max="1291" width="14.28515625" style="2" bestFit="1" customWidth="1"/>
    <col min="1292" max="1293" width="13.5703125" style="2" bestFit="1" customWidth="1"/>
    <col min="1294" max="1294" width="14.7109375" style="2" bestFit="1" customWidth="1"/>
    <col min="1295" max="1295" width="13.5703125" style="2" bestFit="1" customWidth="1"/>
    <col min="1296" max="1296" width="13" style="2" customWidth="1"/>
    <col min="1297" max="1297" width="9.140625" style="2"/>
    <col min="1298" max="1298" width="13.5703125" style="2" bestFit="1" customWidth="1"/>
    <col min="1299" max="1299" width="11.42578125" style="2" bestFit="1" customWidth="1"/>
    <col min="1300" max="1300" width="14" style="2" bestFit="1" customWidth="1"/>
    <col min="1301" max="1301" width="6.140625" style="2" bestFit="1" customWidth="1"/>
    <col min="1302" max="1536" width="9.140625" style="2"/>
    <col min="1537" max="1537" width="4.7109375" style="2" bestFit="1" customWidth="1"/>
    <col min="1538" max="1538" width="2.140625" style="2" bestFit="1" customWidth="1"/>
    <col min="1539" max="1539" width="35.5703125" style="2" bestFit="1" customWidth="1"/>
    <col min="1540" max="1540" width="1.7109375" style="2" customWidth="1"/>
    <col min="1541" max="1541" width="15.7109375" style="2" bestFit="1" customWidth="1"/>
    <col min="1542" max="1542" width="6" style="2" bestFit="1" customWidth="1"/>
    <col min="1543" max="1543" width="15.7109375" style="2" bestFit="1" customWidth="1"/>
    <col min="1544" max="1544" width="15.140625" style="2" bestFit="1" customWidth="1"/>
    <col min="1545" max="1545" width="16.7109375" style="2" bestFit="1" customWidth="1"/>
    <col min="1546" max="1547" width="14.28515625" style="2" bestFit="1" customWidth="1"/>
    <col min="1548" max="1549" width="13.5703125" style="2" bestFit="1" customWidth="1"/>
    <col min="1550" max="1550" width="14.7109375" style="2" bestFit="1" customWidth="1"/>
    <col min="1551" max="1551" width="13.5703125" style="2" bestFit="1" customWidth="1"/>
    <col min="1552" max="1552" width="13" style="2" customWidth="1"/>
    <col min="1553" max="1553" width="9.140625" style="2"/>
    <col min="1554" max="1554" width="13.5703125" style="2" bestFit="1" customWidth="1"/>
    <col min="1555" max="1555" width="11.42578125" style="2" bestFit="1" customWidth="1"/>
    <col min="1556" max="1556" width="14" style="2" bestFit="1" customWidth="1"/>
    <col min="1557" max="1557" width="6.140625" style="2" bestFit="1" customWidth="1"/>
    <col min="1558" max="1792" width="9.140625" style="2"/>
    <col min="1793" max="1793" width="4.7109375" style="2" bestFit="1" customWidth="1"/>
    <col min="1794" max="1794" width="2.140625" style="2" bestFit="1" customWidth="1"/>
    <col min="1795" max="1795" width="35.5703125" style="2" bestFit="1" customWidth="1"/>
    <col min="1796" max="1796" width="1.7109375" style="2" customWidth="1"/>
    <col min="1797" max="1797" width="15.7109375" style="2" bestFit="1" customWidth="1"/>
    <col min="1798" max="1798" width="6" style="2" bestFit="1" customWidth="1"/>
    <col min="1799" max="1799" width="15.7109375" style="2" bestFit="1" customWidth="1"/>
    <col min="1800" max="1800" width="15.140625" style="2" bestFit="1" customWidth="1"/>
    <col min="1801" max="1801" width="16.7109375" style="2" bestFit="1" customWidth="1"/>
    <col min="1802" max="1803" width="14.28515625" style="2" bestFit="1" customWidth="1"/>
    <col min="1804" max="1805" width="13.5703125" style="2" bestFit="1" customWidth="1"/>
    <col min="1806" max="1806" width="14.7109375" style="2" bestFit="1" customWidth="1"/>
    <col min="1807" max="1807" width="13.5703125" style="2" bestFit="1" customWidth="1"/>
    <col min="1808" max="1808" width="13" style="2" customWidth="1"/>
    <col min="1809" max="1809" width="9.140625" style="2"/>
    <col min="1810" max="1810" width="13.5703125" style="2" bestFit="1" customWidth="1"/>
    <col min="1811" max="1811" width="11.42578125" style="2" bestFit="1" customWidth="1"/>
    <col min="1812" max="1812" width="14" style="2" bestFit="1" customWidth="1"/>
    <col min="1813" max="1813" width="6.140625" style="2" bestFit="1" customWidth="1"/>
    <col min="1814" max="2048" width="9.140625" style="2"/>
    <col min="2049" max="2049" width="4.7109375" style="2" bestFit="1" customWidth="1"/>
    <col min="2050" max="2050" width="2.140625" style="2" bestFit="1" customWidth="1"/>
    <col min="2051" max="2051" width="35.5703125" style="2" bestFit="1" customWidth="1"/>
    <col min="2052" max="2052" width="1.7109375" style="2" customWidth="1"/>
    <col min="2053" max="2053" width="15.7109375" style="2" bestFit="1" customWidth="1"/>
    <col min="2054" max="2054" width="6" style="2" bestFit="1" customWidth="1"/>
    <col min="2055" max="2055" width="15.7109375" style="2" bestFit="1" customWidth="1"/>
    <col min="2056" max="2056" width="15.140625" style="2" bestFit="1" customWidth="1"/>
    <col min="2057" max="2057" width="16.7109375" style="2" bestFit="1" customWidth="1"/>
    <col min="2058" max="2059" width="14.28515625" style="2" bestFit="1" customWidth="1"/>
    <col min="2060" max="2061" width="13.5703125" style="2" bestFit="1" customWidth="1"/>
    <col min="2062" max="2062" width="14.7109375" style="2" bestFit="1" customWidth="1"/>
    <col min="2063" max="2063" width="13.5703125" style="2" bestFit="1" customWidth="1"/>
    <col min="2064" max="2064" width="13" style="2" customWidth="1"/>
    <col min="2065" max="2065" width="9.140625" style="2"/>
    <col min="2066" max="2066" width="13.5703125" style="2" bestFit="1" customWidth="1"/>
    <col min="2067" max="2067" width="11.42578125" style="2" bestFit="1" customWidth="1"/>
    <col min="2068" max="2068" width="14" style="2" bestFit="1" customWidth="1"/>
    <col min="2069" max="2069" width="6.140625" style="2" bestFit="1" customWidth="1"/>
    <col min="2070" max="2304" width="9.140625" style="2"/>
    <col min="2305" max="2305" width="4.7109375" style="2" bestFit="1" customWidth="1"/>
    <col min="2306" max="2306" width="2.140625" style="2" bestFit="1" customWidth="1"/>
    <col min="2307" max="2307" width="35.5703125" style="2" bestFit="1" customWidth="1"/>
    <col min="2308" max="2308" width="1.7109375" style="2" customWidth="1"/>
    <col min="2309" max="2309" width="15.7109375" style="2" bestFit="1" customWidth="1"/>
    <col min="2310" max="2310" width="6" style="2" bestFit="1" customWidth="1"/>
    <col min="2311" max="2311" width="15.7109375" style="2" bestFit="1" customWidth="1"/>
    <col min="2312" max="2312" width="15.140625" style="2" bestFit="1" customWidth="1"/>
    <col min="2313" max="2313" width="16.7109375" style="2" bestFit="1" customWidth="1"/>
    <col min="2314" max="2315" width="14.28515625" style="2" bestFit="1" customWidth="1"/>
    <col min="2316" max="2317" width="13.5703125" style="2" bestFit="1" customWidth="1"/>
    <col min="2318" max="2318" width="14.7109375" style="2" bestFit="1" customWidth="1"/>
    <col min="2319" max="2319" width="13.5703125" style="2" bestFit="1" customWidth="1"/>
    <col min="2320" max="2320" width="13" style="2" customWidth="1"/>
    <col min="2321" max="2321" width="9.140625" style="2"/>
    <col min="2322" max="2322" width="13.5703125" style="2" bestFit="1" customWidth="1"/>
    <col min="2323" max="2323" width="11.42578125" style="2" bestFit="1" customWidth="1"/>
    <col min="2324" max="2324" width="14" style="2" bestFit="1" customWidth="1"/>
    <col min="2325" max="2325" width="6.140625" style="2" bestFit="1" customWidth="1"/>
    <col min="2326" max="2560" width="9.140625" style="2"/>
    <col min="2561" max="2561" width="4.7109375" style="2" bestFit="1" customWidth="1"/>
    <col min="2562" max="2562" width="2.140625" style="2" bestFit="1" customWidth="1"/>
    <col min="2563" max="2563" width="35.5703125" style="2" bestFit="1" customWidth="1"/>
    <col min="2564" max="2564" width="1.7109375" style="2" customWidth="1"/>
    <col min="2565" max="2565" width="15.7109375" style="2" bestFit="1" customWidth="1"/>
    <col min="2566" max="2566" width="6" style="2" bestFit="1" customWidth="1"/>
    <col min="2567" max="2567" width="15.7109375" style="2" bestFit="1" customWidth="1"/>
    <col min="2568" max="2568" width="15.140625" style="2" bestFit="1" customWidth="1"/>
    <col min="2569" max="2569" width="16.7109375" style="2" bestFit="1" customWidth="1"/>
    <col min="2570" max="2571" width="14.28515625" style="2" bestFit="1" customWidth="1"/>
    <col min="2572" max="2573" width="13.5703125" style="2" bestFit="1" customWidth="1"/>
    <col min="2574" max="2574" width="14.7109375" style="2" bestFit="1" customWidth="1"/>
    <col min="2575" max="2575" width="13.5703125" style="2" bestFit="1" customWidth="1"/>
    <col min="2576" max="2576" width="13" style="2" customWidth="1"/>
    <col min="2577" max="2577" width="9.140625" style="2"/>
    <col min="2578" max="2578" width="13.5703125" style="2" bestFit="1" customWidth="1"/>
    <col min="2579" max="2579" width="11.42578125" style="2" bestFit="1" customWidth="1"/>
    <col min="2580" max="2580" width="14" style="2" bestFit="1" customWidth="1"/>
    <col min="2581" max="2581" width="6.140625" style="2" bestFit="1" customWidth="1"/>
    <col min="2582" max="2816" width="9.140625" style="2"/>
    <col min="2817" max="2817" width="4.7109375" style="2" bestFit="1" customWidth="1"/>
    <col min="2818" max="2818" width="2.140625" style="2" bestFit="1" customWidth="1"/>
    <col min="2819" max="2819" width="35.5703125" style="2" bestFit="1" customWidth="1"/>
    <col min="2820" max="2820" width="1.7109375" style="2" customWidth="1"/>
    <col min="2821" max="2821" width="15.7109375" style="2" bestFit="1" customWidth="1"/>
    <col min="2822" max="2822" width="6" style="2" bestFit="1" customWidth="1"/>
    <col min="2823" max="2823" width="15.7109375" style="2" bestFit="1" customWidth="1"/>
    <col min="2824" max="2824" width="15.140625" style="2" bestFit="1" customWidth="1"/>
    <col min="2825" max="2825" width="16.7109375" style="2" bestFit="1" customWidth="1"/>
    <col min="2826" max="2827" width="14.28515625" style="2" bestFit="1" customWidth="1"/>
    <col min="2828" max="2829" width="13.5703125" style="2" bestFit="1" customWidth="1"/>
    <col min="2830" max="2830" width="14.7109375" style="2" bestFit="1" customWidth="1"/>
    <col min="2831" max="2831" width="13.5703125" style="2" bestFit="1" customWidth="1"/>
    <col min="2832" max="2832" width="13" style="2" customWidth="1"/>
    <col min="2833" max="2833" width="9.140625" style="2"/>
    <col min="2834" max="2834" width="13.5703125" style="2" bestFit="1" customWidth="1"/>
    <col min="2835" max="2835" width="11.42578125" style="2" bestFit="1" customWidth="1"/>
    <col min="2836" max="2836" width="14" style="2" bestFit="1" customWidth="1"/>
    <col min="2837" max="2837" width="6.140625" style="2" bestFit="1" customWidth="1"/>
    <col min="2838" max="3072" width="9.140625" style="2"/>
    <col min="3073" max="3073" width="4.7109375" style="2" bestFit="1" customWidth="1"/>
    <col min="3074" max="3074" width="2.140625" style="2" bestFit="1" customWidth="1"/>
    <col min="3075" max="3075" width="35.5703125" style="2" bestFit="1" customWidth="1"/>
    <col min="3076" max="3076" width="1.7109375" style="2" customWidth="1"/>
    <col min="3077" max="3077" width="15.7109375" style="2" bestFit="1" customWidth="1"/>
    <col min="3078" max="3078" width="6" style="2" bestFit="1" customWidth="1"/>
    <col min="3079" max="3079" width="15.7109375" style="2" bestFit="1" customWidth="1"/>
    <col min="3080" max="3080" width="15.140625" style="2" bestFit="1" customWidth="1"/>
    <col min="3081" max="3081" width="16.7109375" style="2" bestFit="1" customWidth="1"/>
    <col min="3082" max="3083" width="14.28515625" style="2" bestFit="1" customWidth="1"/>
    <col min="3084" max="3085" width="13.5703125" style="2" bestFit="1" customWidth="1"/>
    <col min="3086" max="3086" width="14.7109375" style="2" bestFit="1" customWidth="1"/>
    <col min="3087" max="3087" width="13.5703125" style="2" bestFit="1" customWidth="1"/>
    <col min="3088" max="3088" width="13" style="2" customWidth="1"/>
    <col min="3089" max="3089" width="9.140625" style="2"/>
    <col min="3090" max="3090" width="13.5703125" style="2" bestFit="1" customWidth="1"/>
    <col min="3091" max="3091" width="11.42578125" style="2" bestFit="1" customWidth="1"/>
    <col min="3092" max="3092" width="14" style="2" bestFit="1" customWidth="1"/>
    <col min="3093" max="3093" width="6.140625" style="2" bestFit="1" customWidth="1"/>
    <col min="3094" max="3328" width="9.140625" style="2"/>
    <col min="3329" max="3329" width="4.7109375" style="2" bestFit="1" customWidth="1"/>
    <col min="3330" max="3330" width="2.140625" style="2" bestFit="1" customWidth="1"/>
    <col min="3331" max="3331" width="35.5703125" style="2" bestFit="1" customWidth="1"/>
    <col min="3332" max="3332" width="1.7109375" style="2" customWidth="1"/>
    <col min="3333" max="3333" width="15.7109375" style="2" bestFit="1" customWidth="1"/>
    <col min="3334" max="3334" width="6" style="2" bestFit="1" customWidth="1"/>
    <col min="3335" max="3335" width="15.7109375" style="2" bestFit="1" customWidth="1"/>
    <col min="3336" max="3336" width="15.140625" style="2" bestFit="1" customWidth="1"/>
    <col min="3337" max="3337" width="16.7109375" style="2" bestFit="1" customWidth="1"/>
    <col min="3338" max="3339" width="14.28515625" style="2" bestFit="1" customWidth="1"/>
    <col min="3340" max="3341" width="13.5703125" style="2" bestFit="1" customWidth="1"/>
    <col min="3342" max="3342" width="14.7109375" style="2" bestFit="1" customWidth="1"/>
    <col min="3343" max="3343" width="13.5703125" style="2" bestFit="1" customWidth="1"/>
    <col min="3344" max="3344" width="13" style="2" customWidth="1"/>
    <col min="3345" max="3345" width="9.140625" style="2"/>
    <col min="3346" max="3346" width="13.5703125" style="2" bestFit="1" customWidth="1"/>
    <col min="3347" max="3347" width="11.42578125" style="2" bestFit="1" customWidth="1"/>
    <col min="3348" max="3348" width="14" style="2" bestFit="1" customWidth="1"/>
    <col min="3349" max="3349" width="6.140625" style="2" bestFit="1" customWidth="1"/>
    <col min="3350" max="3584" width="9.140625" style="2"/>
    <col min="3585" max="3585" width="4.7109375" style="2" bestFit="1" customWidth="1"/>
    <col min="3586" max="3586" width="2.140625" style="2" bestFit="1" customWidth="1"/>
    <col min="3587" max="3587" width="35.5703125" style="2" bestFit="1" customWidth="1"/>
    <col min="3588" max="3588" width="1.7109375" style="2" customWidth="1"/>
    <col min="3589" max="3589" width="15.7109375" style="2" bestFit="1" customWidth="1"/>
    <col min="3590" max="3590" width="6" style="2" bestFit="1" customWidth="1"/>
    <col min="3591" max="3591" width="15.7109375" style="2" bestFit="1" customWidth="1"/>
    <col min="3592" max="3592" width="15.140625" style="2" bestFit="1" customWidth="1"/>
    <col min="3593" max="3593" width="16.7109375" style="2" bestFit="1" customWidth="1"/>
    <col min="3594" max="3595" width="14.28515625" style="2" bestFit="1" customWidth="1"/>
    <col min="3596" max="3597" width="13.5703125" style="2" bestFit="1" customWidth="1"/>
    <col min="3598" max="3598" width="14.7109375" style="2" bestFit="1" customWidth="1"/>
    <col min="3599" max="3599" width="13.5703125" style="2" bestFit="1" customWidth="1"/>
    <col min="3600" max="3600" width="13" style="2" customWidth="1"/>
    <col min="3601" max="3601" width="9.140625" style="2"/>
    <col min="3602" max="3602" width="13.5703125" style="2" bestFit="1" customWidth="1"/>
    <col min="3603" max="3603" width="11.42578125" style="2" bestFit="1" customWidth="1"/>
    <col min="3604" max="3604" width="14" style="2" bestFit="1" customWidth="1"/>
    <col min="3605" max="3605" width="6.140625" style="2" bestFit="1" customWidth="1"/>
    <col min="3606" max="3840" width="9.140625" style="2"/>
    <col min="3841" max="3841" width="4.7109375" style="2" bestFit="1" customWidth="1"/>
    <col min="3842" max="3842" width="2.140625" style="2" bestFit="1" customWidth="1"/>
    <col min="3843" max="3843" width="35.5703125" style="2" bestFit="1" customWidth="1"/>
    <col min="3844" max="3844" width="1.7109375" style="2" customWidth="1"/>
    <col min="3845" max="3845" width="15.7109375" style="2" bestFit="1" customWidth="1"/>
    <col min="3846" max="3846" width="6" style="2" bestFit="1" customWidth="1"/>
    <col min="3847" max="3847" width="15.7109375" style="2" bestFit="1" customWidth="1"/>
    <col min="3848" max="3848" width="15.140625" style="2" bestFit="1" customWidth="1"/>
    <col min="3849" max="3849" width="16.7109375" style="2" bestFit="1" customWidth="1"/>
    <col min="3850" max="3851" width="14.28515625" style="2" bestFit="1" customWidth="1"/>
    <col min="3852" max="3853" width="13.5703125" style="2" bestFit="1" customWidth="1"/>
    <col min="3854" max="3854" width="14.7109375" style="2" bestFit="1" customWidth="1"/>
    <col min="3855" max="3855" width="13.5703125" style="2" bestFit="1" customWidth="1"/>
    <col min="3856" max="3856" width="13" style="2" customWidth="1"/>
    <col min="3857" max="3857" width="9.140625" style="2"/>
    <col min="3858" max="3858" width="13.5703125" style="2" bestFit="1" customWidth="1"/>
    <col min="3859" max="3859" width="11.42578125" style="2" bestFit="1" customWidth="1"/>
    <col min="3860" max="3860" width="14" style="2" bestFit="1" customWidth="1"/>
    <col min="3861" max="3861" width="6.140625" style="2" bestFit="1" customWidth="1"/>
    <col min="3862" max="4096" width="9.140625" style="2"/>
    <col min="4097" max="4097" width="4.7109375" style="2" bestFit="1" customWidth="1"/>
    <col min="4098" max="4098" width="2.140625" style="2" bestFit="1" customWidth="1"/>
    <col min="4099" max="4099" width="35.5703125" style="2" bestFit="1" customWidth="1"/>
    <col min="4100" max="4100" width="1.7109375" style="2" customWidth="1"/>
    <col min="4101" max="4101" width="15.7109375" style="2" bestFit="1" customWidth="1"/>
    <col min="4102" max="4102" width="6" style="2" bestFit="1" customWidth="1"/>
    <col min="4103" max="4103" width="15.7109375" style="2" bestFit="1" customWidth="1"/>
    <col min="4104" max="4104" width="15.140625" style="2" bestFit="1" customWidth="1"/>
    <col min="4105" max="4105" width="16.7109375" style="2" bestFit="1" customWidth="1"/>
    <col min="4106" max="4107" width="14.28515625" style="2" bestFit="1" customWidth="1"/>
    <col min="4108" max="4109" width="13.5703125" style="2" bestFit="1" customWidth="1"/>
    <col min="4110" max="4110" width="14.7109375" style="2" bestFit="1" customWidth="1"/>
    <col min="4111" max="4111" width="13.5703125" style="2" bestFit="1" customWidth="1"/>
    <col min="4112" max="4112" width="13" style="2" customWidth="1"/>
    <col min="4113" max="4113" width="9.140625" style="2"/>
    <col min="4114" max="4114" width="13.5703125" style="2" bestFit="1" customWidth="1"/>
    <col min="4115" max="4115" width="11.42578125" style="2" bestFit="1" customWidth="1"/>
    <col min="4116" max="4116" width="14" style="2" bestFit="1" customWidth="1"/>
    <col min="4117" max="4117" width="6.140625" style="2" bestFit="1" customWidth="1"/>
    <col min="4118" max="4352" width="9.140625" style="2"/>
    <col min="4353" max="4353" width="4.7109375" style="2" bestFit="1" customWidth="1"/>
    <col min="4354" max="4354" width="2.140625" style="2" bestFit="1" customWidth="1"/>
    <col min="4355" max="4355" width="35.5703125" style="2" bestFit="1" customWidth="1"/>
    <col min="4356" max="4356" width="1.7109375" style="2" customWidth="1"/>
    <col min="4357" max="4357" width="15.7109375" style="2" bestFit="1" customWidth="1"/>
    <col min="4358" max="4358" width="6" style="2" bestFit="1" customWidth="1"/>
    <col min="4359" max="4359" width="15.7109375" style="2" bestFit="1" customWidth="1"/>
    <col min="4360" max="4360" width="15.140625" style="2" bestFit="1" customWidth="1"/>
    <col min="4361" max="4361" width="16.7109375" style="2" bestFit="1" customWidth="1"/>
    <col min="4362" max="4363" width="14.28515625" style="2" bestFit="1" customWidth="1"/>
    <col min="4364" max="4365" width="13.5703125" style="2" bestFit="1" customWidth="1"/>
    <col min="4366" max="4366" width="14.7109375" style="2" bestFit="1" customWidth="1"/>
    <col min="4367" max="4367" width="13.5703125" style="2" bestFit="1" customWidth="1"/>
    <col min="4368" max="4368" width="13" style="2" customWidth="1"/>
    <col min="4369" max="4369" width="9.140625" style="2"/>
    <col min="4370" max="4370" width="13.5703125" style="2" bestFit="1" customWidth="1"/>
    <col min="4371" max="4371" width="11.42578125" style="2" bestFit="1" customWidth="1"/>
    <col min="4372" max="4372" width="14" style="2" bestFit="1" customWidth="1"/>
    <col min="4373" max="4373" width="6.140625" style="2" bestFit="1" customWidth="1"/>
    <col min="4374" max="4608" width="9.140625" style="2"/>
    <col min="4609" max="4609" width="4.7109375" style="2" bestFit="1" customWidth="1"/>
    <col min="4610" max="4610" width="2.140625" style="2" bestFit="1" customWidth="1"/>
    <col min="4611" max="4611" width="35.5703125" style="2" bestFit="1" customWidth="1"/>
    <col min="4612" max="4612" width="1.7109375" style="2" customWidth="1"/>
    <col min="4613" max="4613" width="15.7109375" style="2" bestFit="1" customWidth="1"/>
    <col min="4614" max="4614" width="6" style="2" bestFit="1" customWidth="1"/>
    <col min="4615" max="4615" width="15.7109375" style="2" bestFit="1" customWidth="1"/>
    <col min="4616" max="4616" width="15.140625" style="2" bestFit="1" customWidth="1"/>
    <col min="4617" max="4617" width="16.7109375" style="2" bestFit="1" customWidth="1"/>
    <col min="4618" max="4619" width="14.28515625" style="2" bestFit="1" customWidth="1"/>
    <col min="4620" max="4621" width="13.5703125" style="2" bestFit="1" customWidth="1"/>
    <col min="4622" max="4622" width="14.7109375" style="2" bestFit="1" customWidth="1"/>
    <col min="4623" max="4623" width="13.5703125" style="2" bestFit="1" customWidth="1"/>
    <col min="4624" max="4624" width="13" style="2" customWidth="1"/>
    <col min="4625" max="4625" width="9.140625" style="2"/>
    <col min="4626" max="4626" width="13.5703125" style="2" bestFit="1" customWidth="1"/>
    <col min="4627" max="4627" width="11.42578125" style="2" bestFit="1" customWidth="1"/>
    <col min="4628" max="4628" width="14" style="2" bestFit="1" customWidth="1"/>
    <col min="4629" max="4629" width="6.140625" style="2" bestFit="1" customWidth="1"/>
    <col min="4630" max="4864" width="9.140625" style="2"/>
    <col min="4865" max="4865" width="4.7109375" style="2" bestFit="1" customWidth="1"/>
    <col min="4866" max="4866" width="2.140625" style="2" bestFit="1" customWidth="1"/>
    <col min="4867" max="4867" width="35.5703125" style="2" bestFit="1" customWidth="1"/>
    <col min="4868" max="4868" width="1.7109375" style="2" customWidth="1"/>
    <col min="4869" max="4869" width="15.7109375" style="2" bestFit="1" customWidth="1"/>
    <col min="4870" max="4870" width="6" style="2" bestFit="1" customWidth="1"/>
    <col min="4871" max="4871" width="15.7109375" style="2" bestFit="1" customWidth="1"/>
    <col min="4872" max="4872" width="15.140625" style="2" bestFit="1" customWidth="1"/>
    <col min="4873" max="4873" width="16.7109375" style="2" bestFit="1" customWidth="1"/>
    <col min="4874" max="4875" width="14.28515625" style="2" bestFit="1" customWidth="1"/>
    <col min="4876" max="4877" width="13.5703125" style="2" bestFit="1" customWidth="1"/>
    <col min="4878" max="4878" width="14.7109375" style="2" bestFit="1" customWidth="1"/>
    <col min="4879" max="4879" width="13.5703125" style="2" bestFit="1" customWidth="1"/>
    <col min="4880" max="4880" width="13" style="2" customWidth="1"/>
    <col min="4881" max="4881" width="9.140625" style="2"/>
    <col min="4882" max="4882" width="13.5703125" style="2" bestFit="1" customWidth="1"/>
    <col min="4883" max="4883" width="11.42578125" style="2" bestFit="1" customWidth="1"/>
    <col min="4884" max="4884" width="14" style="2" bestFit="1" customWidth="1"/>
    <col min="4885" max="4885" width="6.140625" style="2" bestFit="1" customWidth="1"/>
    <col min="4886" max="5120" width="9.140625" style="2"/>
    <col min="5121" max="5121" width="4.7109375" style="2" bestFit="1" customWidth="1"/>
    <col min="5122" max="5122" width="2.140625" style="2" bestFit="1" customWidth="1"/>
    <col min="5123" max="5123" width="35.5703125" style="2" bestFit="1" customWidth="1"/>
    <col min="5124" max="5124" width="1.7109375" style="2" customWidth="1"/>
    <col min="5125" max="5125" width="15.7109375" style="2" bestFit="1" customWidth="1"/>
    <col min="5126" max="5126" width="6" style="2" bestFit="1" customWidth="1"/>
    <col min="5127" max="5127" width="15.7109375" style="2" bestFit="1" customWidth="1"/>
    <col min="5128" max="5128" width="15.140625" style="2" bestFit="1" customWidth="1"/>
    <col min="5129" max="5129" width="16.7109375" style="2" bestFit="1" customWidth="1"/>
    <col min="5130" max="5131" width="14.28515625" style="2" bestFit="1" customWidth="1"/>
    <col min="5132" max="5133" width="13.5703125" style="2" bestFit="1" customWidth="1"/>
    <col min="5134" max="5134" width="14.7109375" style="2" bestFit="1" customWidth="1"/>
    <col min="5135" max="5135" width="13.5703125" style="2" bestFit="1" customWidth="1"/>
    <col min="5136" max="5136" width="13" style="2" customWidth="1"/>
    <col min="5137" max="5137" width="9.140625" style="2"/>
    <col min="5138" max="5138" width="13.5703125" style="2" bestFit="1" customWidth="1"/>
    <col min="5139" max="5139" width="11.42578125" style="2" bestFit="1" customWidth="1"/>
    <col min="5140" max="5140" width="14" style="2" bestFit="1" customWidth="1"/>
    <col min="5141" max="5141" width="6.140625" style="2" bestFit="1" customWidth="1"/>
    <col min="5142" max="5376" width="9.140625" style="2"/>
    <col min="5377" max="5377" width="4.7109375" style="2" bestFit="1" customWidth="1"/>
    <col min="5378" max="5378" width="2.140625" style="2" bestFit="1" customWidth="1"/>
    <col min="5379" max="5379" width="35.5703125" style="2" bestFit="1" customWidth="1"/>
    <col min="5380" max="5380" width="1.7109375" style="2" customWidth="1"/>
    <col min="5381" max="5381" width="15.7109375" style="2" bestFit="1" customWidth="1"/>
    <col min="5382" max="5382" width="6" style="2" bestFit="1" customWidth="1"/>
    <col min="5383" max="5383" width="15.7109375" style="2" bestFit="1" customWidth="1"/>
    <col min="5384" max="5384" width="15.140625" style="2" bestFit="1" customWidth="1"/>
    <col min="5385" max="5385" width="16.7109375" style="2" bestFit="1" customWidth="1"/>
    <col min="5386" max="5387" width="14.28515625" style="2" bestFit="1" customWidth="1"/>
    <col min="5388" max="5389" width="13.5703125" style="2" bestFit="1" customWidth="1"/>
    <col min="5390" max="5390" width="14.7109375" style="2" bestFit="1" customWidth="1"/>
    <col min="5391" max="5391" width="13.5703125" style="2" bestFit="1" customWidth="1"/>
    <col min="5392" max="5392" width="13" style="2" customWidth="1"/>
    <col min="5393" max="5393" width="9.140625" style="2"/>
    <col min="5394" max="5394" width="13.5703125" style="2" bestFit="1" customWidth="1"/>
    <col min="5395" max="5395" width="11.42578125" style="2" bestFit="1" customWidth="1"/>
    <col min="5396" max="5396" width="14" style="2" bestFit="1" customWidth="1"/>
    <col min="5397" max="5397" width="6.140625" style="2" bestFit="1" customWidth="1"/>
    <col min="5398" max="5632" width="9.140625" style="2"/>
    <col min="5633" max="5633" width="4.7109375" style="2" bestFit="1" customWidth="1"/>
    <col min="5634" max="5634" width="2.140625" style="2" bestFit="1" customWidth="1"/>
    <col min="5635" max="5635" width="35.5703125" style="2" bestFit="1" customWidth="1"/>
    <col min="5636" max="5636" width="1.7109375" style="2" customWidth="1"/>
    <col min="5637" max="5637" width="15.7109375" style="2" bestFit="1" customWidth="1"/>
    <col min="5638" max="5638" width="6" style="2" bestFit="1" customWidth="1"/>
    <col min="5639" max="5639" width="15.7109375" style="2" bestFit="1" customWidth="1"/>
    <col min="5640" max="5640" width="15.140625" style="2" bestFit="1" customWidth="1"/>
    <col min="5641" max="5641" width="16.7109375" style="2" bestFit="1" customWidth="1"/>
    <col min="5642" max="5643" width="14.28515625" style="2" bestFit="1" customWidth="1"/>
    <col min="5644" max="5645" width="13.5703125" style="2" bestFit="1" customWidth="1"/>
    <col min="5646" max="5646" width="14.7109375" style="2" bestFit="1" customWidth="1"/>
    <col min="5647" max="5647" width="13.5703125" style="2" bestFit="1" customWidth="1"/>
    <col min="5648" max="5648" width="13" style="2" customWidth="1"/>
    <col min="5649" max="5649" width="9.140625" style="2"/>
    <col min="5650" max="5650" width="13.5703125" style="2" bestFit="1" customWidth="1"/>
    <col min="5651" max="5651" width="11.42578125" style="2" bestFit="1" customWidth="1"/>
    <col min="5652" max="5652" width="14" style="2" bestFit="1" customWidth="1"/>
    <col min="5653" max="5653" width="6.140625" style="2" bestFit="1" customWidth="1"/>
    <col min="5654" max="5888" width="9.140625" style="2"/>
    <col min="5889" max="5889" width="4.7109375" style="2" bestFit="1" customWidth="1"/>
    <col min="5890" max="5890" width="2.140625" style="2" bestFit="1" customWidth="1"/>
    <col min="5891" max="5891" width="35.5703125" style="2" bestFit="1" customWidth="1"/>
    <col min="5892" max="5892" width="1.7109375" style="2" customWidth="1"/>
    <col min="5893" max="5893" width="15.7109375" style="2" bestFit="1" customWidth="1"/>
    <col min="5894" max="5894" width="6" style="2" bestFit="1" customWidth="1"/>
    <col min="5895" max="5895" width="15.7109375" style="2" bestFit="1" customWidth="1"/>
    <col min="5896" max="5896" width="15.140625" style="2" bestFit="1" customWidth="1"/>
    <col min="5897" max="5897" width="16.7109375" style="2" bestFit="1" customWidth="1"/>
    <col min="5898" max="5899" width="14.28515625" style="2" bestFit="1" customWidth="1"/>
    <col min="5900" max="5901" width="13.5703125" style="2" bestFit="1" customWidth="1"/>
    <col min="5902" max="5902" width="14.7109375" style="2" bestFit="1" customWidth="1"/>
    <col min="5903" max="5903" width="13.5703125" style="2" bestFit="1" customWidth="1"/>
    <col min="5904" max="5904" width="13" style="2" customWidth="1"/>
    <col min="5905" max="5905" width="9.140625" style="2"/>
    <col min="5906" max="5906" width="13.5703125" style="2" bestFit="1" customWidth="1"/>
    <col min="5907" max="5907" width="11.42578125" style="2" bestFit="1" customWidth="1"/>
    <col min="5908" max="5908" width="14" style="2" bestFit="1" customWidth="1"/>
    <col min="5909" max="5909" width="6.140625" style="2" bestFit="1" customWidth="1"/>
    <col min="5910" max="6144" width="9.140625" style="2"/>
    <col min="6145" max="6145" width="4.7109375" style="2" bestFit="1" customWidth="1"/>
    <col min="6146" max="6146" width="2.140625" style="2" bestFit="1" customWidth="1"/>
    <col min="6147" max="6147" width="35.5703125" style="2" bestFit="1" customWidth="1"/>
    <col min="6148" max="6148" width="1.7109375" style="2" customWidth="1"/>
    <col min="6149" max="6149" width="15.7109375" style="2" bestFit="1" customWidth="1"/>
    <col min="6150" max="6150" width="6" style="2" bestFit="1" customWidth="1"/>
    <col min="6151" max="6151" width="15.7109375" style="2" bestFit="1" customWidth="1"/>
    <col min="6152" max="6152" width="15.140625" style="2" bestFit="1" customWidth="1"/>
    <col min="6153" max="6153" width="16.7109375" style="2" bestFit="1" customWidth="1"/>
    <col min="6154" max="6155" width="14.28515625" style="2" bestFit="1" customWidth="1"/>
    <col min="6156" max="6157" width="13.5703125" style="2" bestFit="1" customWidth="1"/>
    <col min="6158" max="6158" width="14.7109375" style="2" bestFit="1" customWidth="1"/>
    <col min="6159" max="6159" width="13.5703125" style="2" bestFit="1" customWidth="1"/>
    <col min="6160" max="6160" width="13" style="2" customWidth="1"/>
    <col min="6161" max="6161" width="9.140625" style="2"/>
    <col min="6162" max="6162" width="13.5703125" style="2" bestFit="1" customWidth="1"/>
    <col min="6163" max="6163" width="11.42578125" style="2" bestFit="1" customWidth="1"/>
    <col min="6164" max="6164" width="14" style="2" bestFit="1" customWidth="1"/>
    <col min="6165" max="6165" width="6.140625" style="2" bestFit="1" customWidth="1"/>
    <col min="6166" max="6400" width="9.140625" style="2"/>
    <col min="6401" max="6401" width="4.7109375" style="2" bestFit="1" customWidth="1"/>
    <col min="6402" max="6402" width="2.140625" style="2" bestFit="1" customWidth="1"/>
    <col min="6403" max="6403" width="35.5703125" style="2" bestFit="1" customWidth="1"/>
    <col min="6404" max="6404" width="1.7109375" style="2" customWidth="1"/>
    <col min="6405" max="6405" width="15.7109375" style="2" bestFit="1" customWidth="1"/>
    <col min="6406" max="6406" width="6" style="2" bestFit="1" customWidth="1"/>
    <col min="6407" max="6407" width="15.7109375" style="2" bestFit="1" customWidth="1"/>
    <col min="6408" max="6408" width="15.140625" style="2" bestFit="1" customWidth="1"/>
    <col min="6409" max="6409" width="16.7109375" style="2" bestFit="1" customWidth="1"/>
    <col min="6410" max="6411" width="14.28515625" style="2" bestFit="1" customWidth="1"/>
    <col min="6412" max="6413" width="13.5703125" style="2" bestFit="1" customWidth="1"/>
    <col min="6414" max="6414" width="14.7109375" style="2" bestFit="1" customWidth="1"/>
    <col min="6415" max="6415" width="13.5703125" style="2" bestFit="1" customWidth="1"/>
    <col min="6416" max="6416" width="13" style="2" customWidth="1"/>
    <col min="6417" max="6417" width="9.140625" style="2"/>
    <col min="6418" max="6418" width="13.5703125" style="2" bestFit="1" customWidth="1"/>
    <col min="6419" max="6419" width="11.42578125" style="2" bestFit="1" customWidth="1"/>
    <col min="6420" max="6420" width="14" style="2" bestFit="1" customWidth="1"/>
    <col min="6421" max="6421" width="6.140625" style="2" bestFit="1" customWidth="1"/>
    <col min="6422" max="6656" width="9.140625" style="2"/>
    <col min="6657" max="6657" width="4.7109375" style="2" bestFit="1" customWidth="1"/>
    <col min="6658" max="6658" width="2.140625" style="2" bestFit="1" customWidth="1"/>
    <col min="6659" max="6659" width="35.5703125" style="2" bestFit="1" customWidth="1"/>
    <col min="6660" max="6660" width="1.7109375" style="2" customWidth="1"/>
    <col min="6661" max="6661" width="15.7109375" style="2" bestFit="1" customWidth="1"/>
    <col min="6662" max="6662" width="6" style="2" bestFit="1" customWidth="1"/>
    <col min="6663" max="6663" width="15.7109375" style="2" bestFit="1" customWidth="1"/>
    <col min="6664" max="6664" width="15.140625" style="2" bestFit="1" customWidth="1"/>
    <col min="6665" max="6665" width="16.7109375" style="2" bestFit="1" customWidth="1"/>
    <col min="6666" max="6667" width="14.28515625" style="2" bestFit="1" customWidth="1"/>
    <col min="6668" max="6669" width="13.5703125" style="2" bestFit="1" customWidth="1"/>
    <col min="6670" max="6670" width="14.7109375" style="2" bestFit="1" customWidth="1"/>
    <col min="6671" max="6671" width="13.5703125" style="2" bestFit="1" customWidth="1"/>
    <col min="6672" max="6672" width="13" style="2" customWidth="1"/>
    <col min="6673" max="6673" width="9.140625" style="2"/>
    <col min="6674" max="6674" width="13.5703125" style="2" bestFit="1" customWidth="1"/>
    <col min="6675" max="6675" width="11.42578125" style="2" bestFit="1" customWidth="1"/>
    <col min="6676" max="6676" width="14" style="2" bestFit="1" customWidth="1"/>
    <col min="6677" max="6677" width="6.140625" style="2" bestFit="1" customWidth="1"/>
    <col min="6678" max="6912" width="9.140625" style="2"/>
    <col min="6913" max="6913" width="4.7109375" style="2" bestFit="1" customWidth="1"/>
    <col min="6914" max="6914" width="2.140625" style="2" bestFit="1" customWidth="1"/>
    <col min="6915" max="6915" width="35.5703125" style="2" bestFit="1" customWidth="1"/>
    <col min="6916" max="6916" width="1.7109375" style="2" customWidth="1"/>
    <col min="6917" max="6917" width="15.7109375" style="2" bestFit="1" customWidth="1"/>
    <col min="6918" max="6918" width="6" style="2" bestFit="1" customWidth="1"/>
    <col min="6919" max="6919" width="15.7109375" style="2" bestFit="1" customWidth="1"/>
    <col min="6920" max="6920" width="15.140625" style="2" bestFit="1" customWidth="1"/>
    <col min="6921" max="6921" width="16.7109375" style="2" bestFit="1" customWidth="1"/>
    <col min="6922" max="6923" width="14.28515625" style="2" bestFit="1" customWidth="1"/>
    <col min="6924" max="6925" width="13.5703125" style="2" bestFit="1" customWidth="1"/>
    <col min="6926" max="6926" width="14.7109375" style="2" bestFit="1" customWidth="1"/>
    <col min="6927" max="6927" width="13.5703125" style="2" bestFit="1" customWidth="1"/>
    <col min="6928" max="6928" width="13" style="2" customWidth="1"/>
    <col min="6929" max="6929" width="9.140625" style="2"/>
    <col min="6930" max="6930" width="13.5703125" style="2" bestFit="1" customWidth="1"/>
    <col min="6931" max="6931" width="11.42578125" style="2" bestFit="1" customWidth="1"/>
    <col min="6932" max="6932" width="14" style="2" bestFit="1" customWidth="1"/>
    <col min="6933" max="6933" width="6.140625" style="2" bestFit="1" customWidth="1"/>
    <col min="6934" max="7168" width="9.140625" style="2"/>
    <col min="7169" max="7169" width="4.7109375" style="2" bestFit="1" customWidth="1"/>
    <col min="7170" max="7170" width="2.140625" style="2" bestFit="1" customWidth="1"/>
    <col min="7171" max="7171" width="35.5703125" style="2" bestFit="1" customWidth="1"/>
    <col min="7172" max="7172" width="1.7109375" style="2" customWidth="1"/>
    <col min="7173" max="7173" width="15.7109375" style="2" bestFit="1" customWidth="1"/>
    <col min="7174" max="7174" width="6" style="2" bestFit="1" customWidth="1"/>
    <col min="7175" max="7175" width="15.7109375" style="2" bestFit="1" customWidth="1"/>
    <col min="7176" max="7176" width="15.140625" style="2" bestFit="1" customWidth="1"/>
    <col min="7177" max="7177" width="16.7109375" style="2" bestFit="1" customWidth="1"/>
    <col min="7178" max="7179" width="14.28515625" style="2" bestFit="1" customWidth="1"/>
    <col min="7180" max="7181" width="13.5703125" style="2" bestFit="1" customWidth="1"/>
    <col min="7182" max="7182" width="14.7109375" style="2" bestFit="1" customWidth="1"/>
    <col min="7183" max="7183" width="13.5703125" style="2" bestFit="1" customWidth="1"/>
    <col min="7184" max="7184" width="13" style="2" customWidth="1"/>
    <col min="7185" max="7185" width="9.140625" style="2"/>
    <col min="7186" max="7186" width="13.5703125" style="2" bestFit="1" customWidth="1"/>
    <col min="7187" max="7187" width="11.42578125" style="2" bestFit="1" customWidth="1"/>
    <col min="7188" max="7188" width="14" style="2" bestFit="1" customWidth="1"/>
    <col min="7189" max="7189" width="6.140625" style="2" bestFit="1" customWidth="1"/>
    <col min="7190" max="7424" width="9.140625" style="2"/>
    <col min="7425" max="7425" width="4.7109375" style="2" bestFit="1" customWidth="1"/>
    <col min="7426" max="7426" width="2.140625" style="2" bestFit="1" customWidth="1"/>
    <col min="7427" max="7427" width="35.5703125" style="2" bestFit="1" customWidth="1"/>
    <col min="7428" max="7428" width="1.7109375" style="2" customWidth="1"/>
    <col min="7429" max="7429" width="15.7109375" style="2" bestFit="1" customWidth="1"/>
    <col min="7430" max="7430" width="6" style="2" bestFit="1" customWidth="1"/>
    <col min="7431" max="7431" width="15.7109375" style="2" bestFit="1" customWidth="1"/>
    <col min="7432" max="7432" width="15.140625" style="2" bestFit="1" customWidth="1"/>
    <col min="7433" max="7433" width="16.7109375" style="2" bestFit="1" customWidth="1"/>
    <col min="7434" max="7435" width="14.28515625" style="2" bestFit="1" customWidth="1"/>
    <col min="7436" max="7437" width="13.5703125" style="2" bestFit="1" customWidth="1"/>
    <col min="7438" max="7438" width="14.7109375" style="2" bestFit="1" customWidth="1"/>
    <col min="7439" max="7439" width="13.5703125" style="2" bestFit="1" customWidth="1"/>
    <col min="7440" max="7440" width="13" style="2" customWidth="1"/>
    <col min="7441" max="7441" width="9.140625" style="2"/>
    <col min="7442" max="7442" width="13.5703125" style="2" bestFit="1" customWidth="1"/>
    <col min="7443" max="7443" width="11.42578125" style="2" bestFit="1" customWidth="1"/>
    <col min="7444" max="7444" width="14" style="2" bestFit="1" customWidth="1"/>
    <col min="7445" max="7445" width="6.140625" style="2" bestFit="1" customWidth="1"/>
    <col min="7446" max="7680" width="9.140625" style="2"/>
    <col min="7681" max="7681" width="4.7109375" style="2" bestFit="1" customWidth="1"/>
    <col min="7682" max="7682" width="2.140625" style="2" bestFit="1" customWidth="1"/>
    <col min="7683" max="7683" width="35.5703125" style="2" bestFit="1" customWidth="1"/>
    <col min="7684" max="7684" width="1.7109375" style="2" customWidth="1"/>
    <col min="7685" max="7685" width="15.7109375" style="2" bestFit="1" customWidth="1"/>
    <col min="7686" max="7686" width="6" style="2" bestFit="1" customWidth="1"/>
    <col min="7687" max="7687" width="15.7109375" style="2" bestFit="1" customWidth="1"/>
    <col min="7688" max="7688" width="15.140625" style="2" bestFit="1" customWidth="1"/>
    <col min="7689" max="7689" width="16.7109375" style="2" bestFit="1" customWidth="1"/>
    <col min="7690" max="7691" width="14.28515625" style="2" bestFit="1" customWidth="1"/>
    <col min="7692" max="7693" width="13.5703125" style="2" bestFit="1" customWidth="1"/>
    <col min="7694" max="7694" width="14.7109375" style="2" bestFit="1" customWidth="1"/>
    <col min="7695" max="7695" width="13.5703125" style="2" bestFit="1" customWidth="1"/>
    <col min="7696" max="7696" width="13" style="2" customWidth="1"/>
    <col min="7697" max="7697" width="9.140625" style="2"/>
    <col min="7698" max="7698" width="13.5703125" style="2" bestFit="1" customWidth="1"/>
    <col min="7699" max="7699" width="11.42578125" style="2" bestFit="1" customWidth="1"/>
    <col min="7700" max="7700" width="14" style="2" bestFit="1" customWidth="1"/>
    <col min="7701" max="7701" width="6.140625" style="2" bestFit="1" customWidth="1"/>
    <col min="7702" max="7936" width="9.140625" style="2"/>
    <col min="7937" max="7937" width="4.7109375" style="2" bestFit="1" customWidth="1"/>
    <col min="7938" max="7938" width="2.140625" style="2" bestFit="1" customWidth="1"/>
    <col min="7939" max="7939" width="35.5703125" style="2" bestFit="1" customWidth="1"/>
    <col min="7940" max="7940" width="1.7109375" style="2" customWidth="1"/>
    <col min="7941" max="7941" width="15.7109375" style="2" bestFit="1" customWidth="1"/>
    <col min="7942" max="7942" width="6" style="2" bestFit="1" customWidth="1"/>
    <col min="7943" max="7943" width="15.7109375" style="2" bestFit="1" customWidth="1"/>
    <col min="7944" max="7944" width="15.140625" style="2" bestFit="1" customWidth="1"/>
    <col min="7945" max="7945" width="16.7109375" style="2" bestFit="1" customWidth="1"/>
    <col min="7946" max="7947" width="14.28515625" style="2" bestFit="1" customWidth="1"/>
    <col min="7948" max="7949" width="13.5703125" style="2" bestFit="1" customWidth="1"/>
    <col min="7950" max="7950" width="14.7109375" style="2" bestFit="1" customWidth="1"/>
    <col min="7951" max="7951" width="13.5703125" style="2" bestFit="1" customWidth="1"/>
    <col min="7952" max="7952" width="13" style="2" customWidth="1"/>
    <col min="7953" max="7953" width="9.140625" style="2"/>
    <col min="7954" max="7954" width="13.5703125" style="2" bestFit="1" customWidth="1"/>
    <col min="7955" max="7955" width="11.42578125" style="2" bestFit="1" customWidth="1"/>
    <col min="7956" max="7956" width="14" style="2" bestFit="1" customWidth="1"/>
    <col min="7957" max="7957" width="6.140625" style="2" bestFit="1" customWidth="1"/>
    <col min="7958" max="8192" width="9.140625" style="2"/>
    <col min="8193" max="8193" width="4.7109375" style="2" bestFit="1" customWidth="1"/>
    <col min="8194" max="8194" width="2.140625" style="2" bestFit="1" customWidth="1"/>
    <col min="8195" max="8195" width="35.5703125" style="2" bestFit="1" customWidth="1"/>
    <col min="8196" max="8196" width="1.7109375" style="2" customWidth="1"/>
    <col min="8197" max="8197" width="15.7109375" style="2" bestFit="1" customWidth="1"/>
    <col min="8198" max="8198" width="6" style="2" bestFit="1" customWidth="1"/>
    <col min="8199" max="8199" width="15.7109375" style="2" bestFit="1" customWidth="1"/>
    <col min="8200" max="8200" width="15.140625" style="2" bestFit="1" customWidth="1"/>
    <col min="8201" max="8201" width="16.7109375" style="2" bestFit="1" customWidth="1"/>
    <col min="8202" max="8203" width="14.28515625" style="2" bestFit="1" customWidth="1"/>
    <col min="8204" max="8205" width="13.5703125" style="2" bestFit="1" customWidth="1"/>
    <col min="8206" max="8206" width="14.7109375" style="2" bestFit="1" customWidth="1"/>
    <col min="8207" max="8207" width="13.5703125" style="2" bestFit="1" customWidth="1"/>
    <col min="8208" max="8208" width="13" style="2" customWidth="1"/>
    <col min="8209" max="8209" width="9.140625" style="2"/>
    <col min="8210" max="8210" width="13.5703125" style="2" bestFit="1" customWidth="1"/>
    <col min="8211" max="8211" width="11.42578125" style="2" bestFit="1" customWidth="1"/>
    <col min="8212" max="8212" width="14" style="2" bestFit="1" customWidth="1"/>
    <col min="8213" max="8213" width="6.140625" style="2" bestFit="1" customWidth="1"/>
    <col min="8214" max="8448" width="9.140625" style="2"/>
    <col min="8449" max="8449" width="4.7109375" style="2" bestFit="1" customWidth="1"/>
    <col min="8450" max="8450" width="2.140625" style="2" bestFit="1" customWidth="1"/>
    <col min="8451" max="8451" width="35.5703125" style="2" bestFit="1" customWidth="1"/>
    <col min="8452" max="8452" width="1.7109375" style="2" customWidth="1"/>
    <col min="8453" max="8453" width="15.7109375" style="2" bestFit="1" customWidth="1"/>
    <col min="8454" max="8454" width="6" style="2" bestFit="1" customWidth="1"/>
    <col min="8455" max="8455" width="15.7109375" style="2" bestFit="1" customWidth="1"/>
    <col min="8456" max="8456" width="15.140625" style="2" bestFit="1" customWidth="1"/>
    <col min="8457" max="8457" width="16.7109375" style="2" bestFit="1" customWidth="1"/>
    <col min="8458" max="8459" width="14.28515625" style="2" bestFit="1" customWidth="1"/>
    <col min="8460" max="8461" width="13.5703125" style="2" bestFit="1" customWidth="1"/>
    <col min="8462" max="8462" width="14.7109375" style="2" bestFit="1" customWidth="1"/>
    <col min="8463" max="8463" width="13.5703125" style="2" bestFit="1" customWidth="1"/>
    <col min="8464" max="8464" width="13" style="2" customWidth="1"/>
    <col min="8465" max="8465" width="9.140625" style="2"/>
    <col min="8466" max="8466" width="13.5703125" style="2" bestFit="1" customWidth="1"/>
    <col min="8467" max="8467" width="11.42578125" style="2" bestFit="1" customWidth="1"/>
    <col min="8468" max="8468" width="14" style="2" bestFit="1" customWidth="1"/>
    <col min="8469" max="8469" width="6.140625" style="2" bestFit="1" customWidth="1"/>
    <col min="8470" max="8704" width="9.140625" style="2"/>
    <col min="8705" max="8705" width="4.7109375" style="2" bestFit="1" customWidth="1"/>
    <col min="8706" max="8706" width="2.140625" style="2" bestFit="1" customWidth="1"/>
    <col min="8707" max="8707" width="35.5703125" style="2" bestFit="1" customWidth="1"/>
    <col min="8708" max="8708" width="1.7109375" style="2" customWidth="1"/>
    <col min="8709" max="8709" width="15.7109375" style="2" bestFit="1" customWidth="1"/>
    <col min="8710" max="8710" width="6" style="2" bestFit="1" customWidth="1"/>
    <col min="8711" max="8711" width="15.7109375" style="2" bestFit="1" customWidth="1"/>
    <col min="8712" max="8712" width="15.140625" style="2" bestFit="1" customWidth="1"/>
    <col min="8713" max="8713" width="16.7109375" style="2" bestFit="1" customWidth="1"/>
    <col min="8714" max="8715" width="14.28515625" style="2" bestFit="1" customWidth="1"/>
    <col min="8716" max="8717" width="13.5703125" style="2" bestFit="1" customWidth="1"/>
    <col min="8718" max="8718" width="14.7109375" style="2" bestFit="1" customWidth="1"/>
    <col min="8719" max="8719" width="13.5703125" style="2" bestFit="1" customWidth="1"/>
    <col min="8720" max="8720" width="13" style="2" customWidth="1"/>
    <col min="8721" max="8721" width="9.140625" style="2"/>
    <col min="8722" max="8722" width="13.5703125" style="2" bestFit="1" customWidth="1"/>
    <col min="8723" max="8723" width="11.42578125" style="2" bestFit="1" customWidth="1"/>
    <col min="8724" max="8724" width="14" style="2" bestFit="1" customWidth="1"/>
    <col min="8725" max="8725" width="6.140625" style="2" bestFit="1" customWidth="1"/>
    <col min="8726" max="8960" width="9.140625" style="2"/>
    <col min="8961" max="8961" width="4.7109375" style="2" bestFit="1" customWidth="1"/>
    <col min="8962" max="8962" width="2.140625" style="2" bestFit="1" customWidth="1"/>
    <col min="8963" max="8963" width="35.5703125" style="2" bestFit="1" customWidth="1"/>
    <col min="8964" max="8964" width="1.7109375" style="2" customWidth="1"/>
    <col min="8965" max="8965" width="15.7109375" style="2" bestFit="1" customWidth="1"/>
    <col min="8966" max="8966" width="6" style="2" bestFit="1" customWidth="1"/>
    <col min="8967" max="8967" width="15.7109375" style="2" bestFit="1" customWidth="1"/>
    <col min="8968" max="8968" width="15.140625" style="2" bestFit="1" customWidth="1"/>
    <col min="8969" max="8969" width="16.7109375" style="2" bestFit="1" customWidth="1"/>
    <col min="8970" max="8971" width="14.28515625" style="2" bestFit="1" customWidth="1"/>
    <col min="8972" max="8973" width="13.5703125" style="2" bestFit="1" customWidth="1"/>
    <col min="8974" max="8974" width="14.7109375" style="2" bestFit="1" customWidth="1"/>
    <col min="8975" max="8975" width="13.5703125" style="2" bestFit="1" customWidth="1"/>
    <col min="8976" max="8976" width="13" style="2" customWidth="1"/>
    <col min="8977" max="8977" width="9.140625" style="2"/>
    <col min="8978" max="8978" width="13.5703125" style="2" bestFit="1" customWidth="1"/>
    <col min="8979" max="8979" width="11.42578125" style="2" bestFit="1" customWidth="1"/>
    <col min="8980" max="8980" width="14" style="2" bestFit="1" customWidth="1"/>
    <col min="8981" max="8981" width="6.140625" style="2" bestFit="1" customWidth="1"/>
    <col min="8982" max="9216" width="9.140625" style="2"/>
    <col min="9217" max="9217" width="4.7109375" style="2" bestFit="1" customWidth="1"/>
    <col min="9218" max="9218" width="2.140625" style="2" bestFit="1" customWidth="1"/>
    <col min="9219" max="9219" width="35.5703125" style="2" bestFit="1" customWidth="1"/>
    <col min="9220" max="9220" width="1.7109375" style="2" customWidth="1"/>
    <col min="9221" max="9221" width="15.7109375" style="2" bestFit="1" customWidth="1"/>
    <col min="9222" max="9222" width="6" style="2" bestFit="1" customWidth="1"/>
    <col min="9223" max="9223" width="15.7109375" style="2" bestFit="1" customWidth="1"/>
    <col min="9224" max="9224" width="15.140625" style="2" bestFit="1" customWidth="1"/>
    <col min="9225" max="9225" width="16.7109375" style="2" bestFit="1" customWidth="1"/>
    <col min="9226" max="9227" width="14.28515625" style="2" bestFit="1" customWidth="1"/>
    <col min="9228" max="9229" width="13.5703125" style="2" bestFit="1" customWidth="1"/>
    <col min="9230" max="9230" width="14.7109375" style="2" bestFit="1" customWidth="1"/>
    <col min="9231" max="9231" width="13.5703125" style="2" bestFit="1" customWidth="1"/>
    <col min="9232" max="9232" width="13" style="2" customWidth="1"/>
    <col min="9233" max="9233" width="9.140625" style="2"/>
    <col min="9234" max="9234" width="13.5703125" style="2" bestFit="1" customWidth="1"/>
    <col min="9235" max="9235" width="11.42578125" style="2" bestFit="1" customWidth="1"/>
    <col min="9236" max="9236" width="14" style="2" bestFit="1" customWidth="1"/>
    <col min="9237" max="9237" width="6.140625" style="2" bestFit="1" customWidth="1"/>
    <col min="9238" max="9472" width="9.140625" style="2"/>
    <col min="9473" max="9473" width="4.7109375" style="2" bestFit="1" customWidth="1"/>
    <col min="9474" max="9474" width="2.140625" style="2" bestFit="1" customWidth="1"/>
    <col min="9475" max="9475" width="35.5703125" style="2" bestFit="1" customWidth="1"/>
    <col min="9476" max="9476" width="1.7109375" style="2" customWidth="1"/>
    <col min="9477" max="9477" width="15.7109375" style="2" bestFit="1" customWidth="1"/>
    <col min="9478" max="9478" width="6" style="2" bestFit="1" customWidth="1"/>
    <col min="9479" max="9479" width="15.7109375" style="2" bestFit="1" customWidth="1"/>
    <col min="9480" max="9480" width="15.140625" style="2" bestFit="1" customWidth="1"/>
    <col min="9481" max="9481" width="16.7109375" style="2" bestFit="1" customWidth="1"/>
    <col min="9482" max="9483" width="14.28515625" style="2" bestFit="1" customWidth="1"/>
    <col min="9484" max="9485" width="13.5703125" style="2" bestFit="1" customWidth="1"/>
    <col min="9486" max="9486" width="14.7109375" style="2" bestFit="1" customWidth="1"/>
    <col min="9487" max="9487" width="13.5703125" style="2" bestFit="1" customWidth="1"/>
    <col min="9488" max="9488" width="13" style="2" customWidth="1"/>
    <col min="9489" max="9489" width="9.140625" style="2"/>
    <col min="9490" max="9490" width="13.5703125" style="2" bestFit="1" customWidth="1"/>
    <col min="9491" max="9491" width="11.42578125" style="2" bestFit="1" customWidth="1"/>
    <col min="9492" max="9492" width="14" style="2" bestFit="1" customWidth="1"/>
    <col min="9493" max="9493" width="6.140625" style="2" bestFit="1" customWidth="1"/>
    <col min="9494" max="9728" width="9.140625" style="2"/>
    <col min="9729" max="9729" width="4.7109375" style="2" bestFit="1" customWidth="1"/>
    <col min="9730" max="9730" width="2.140625" style="2" bestFit="1" customWidth="1"/>
    <col min="9731" max="9731" width="35.5703125" style="2" bestFit="1" customWidth="1"/>
    <col min="9732" max="9732" width="1.7109375" style="2" customWidth="1"/>
    <col min="9733" max="9733" width="15.7109375" style="2" bestFit="1" customWidth="1"/>
    <col min="9734" max="9734" width="6" style="2" bestFit="1" customWidth="1"/>
    <col min="9735" max="9735" width="15.7109375" style="2" bestFit="1" customWidth="1"/>
    <col min="9736" max="9736" width="15.140625" style="2" bestFit="1" customWidth="1"/>
    <col min="9737" max="9737" width="16.7109375" style="2" bestFit="1" customWidth="1"/>
    <col min="9738" max="9739" width="14.28515625" style="2" bestFit="1" customWidth="1"/>
    <col min="9740" max="9741" width="13.5703125" style="2" bestFit="1" customWidth="1"/>
    <col min="9742" max="9742" width="14.7109375" style="2" bestFit="1" customWidth="1"/>
    <col min="9743" max="9743" width="13.5703125" style="2" bestFit="1" customWidth="1"/>
    <col min="9744" max="9744" width="13" style="2" customWidth="1"/>
    <col min="9745" max="9745" width="9.140625" style="2"/>
    <col min="9746" max="9746" width="13.5703125" style="2" bestFit="1" customWidth="1"/>
    <col min="9747" max="9747" width="11.42578125" style="2" bestFit="1" customWidth="1"/>
    <col min="9748" max="9748" width="14" style="2" bestFit="1" customWidth="1"/>
    <col min="9749" max="9749" width="6.140625" style="2" bestFit="1" customWidth="1"/>
    <col min="9750" max="9984" width="9.140625" style="2"/>
    <col min="9985" max="9985" width="4.7109375" style="2" bestFit="1" customWidth="1"/>
    <col min="9986" max="9986" width="2.140625" style="2" bestFit="1" customWidth="1"/>
    <col min="9987" max="9987" width="35.5703125" style="2" bestFit="1" customWidth="1"/>
    <col min="9988" max="9988" width="1.7109375" style="2" customWidth="1"/>
    <col min="9989" max="9989" width="15.7109375" style="2" bestFit="1" customWidth="1"/>
    <col min="9990" max="9990" width="6" style="2" bestFit="1" customWidth="1"/>
    <col min="9991" max="9991" width="15.7109375" style="2" bestFit="1" customWidth="1"/>
    <col min="9992" max="9992" width="15.140625" style="2" bestFit="1" customWidth="1"/>
    <col min="9993" max="9993" width="16.7109375" style="2" bestFit="1" customWidth="1"/>
    <col min="9994" max="9995" width="14.28515625" style="2" bestFit="1" customWidth="1"/>
    <col min="9996" max="9997" width="13.5703125" style="2" bestFit="1" customWidth="1"/>
    <col min="9998" max="9998" width="14.7109375" style="2" bestFit="1" customWidth="1"/>
    <col min="9999" max="9999" width="13.5703125" style="2" bestFit="1" customWidth="1"/>
    <col min="10000" max="10000" width="13" style="2" customWidth="1"/>
    <col min="10001" max="10001" width="9.140625" style="2"/>
    <col min="10002" max="10002" width="13.5703125" style="2" bestFit="1" customWidth="1"/>
    <col min="10003" max="10003" width="11.42578125" style="2" bestFit="1" customWidth="1"/>
    <col min="10004" max="10004" width="14" style="2" bestFit="1" customWidth="1"/>
    <col min="10005" max="10005" width="6.140625" style="2" bestFit="1" customWidth="1"/>
    <col min="10006" max="10240" width="9.140625" style="2"/>
    <col min="10241" max="10241" width="4.7109375" style="2" bestFit="1" customWidth="1"/>
    <col min="10242" max="10242" width="2.140625" style="2" bestFit="1" customWidth="1"/>
    <col min="10243" max="10243" width="35.5703125" style="2" bestFit="1" customWidth="1"/>
    <col min="10244" max="10244" width="1.7109375" style="2" customWidth="1"/>
    <col min="10245" max="10245" width="15.7109375" style="2" bestFit="1" customWidth="1"/>
    <col min="10246" max="10246" width="6" style="2" bestFit="1" customWidth="1"/>
    <col min="10247" max="10247" width="15.7109375" style="2" bestFit="1" customWidth="1"/>
    <col min="10248" max="10248" width="15.140625" style="2" bestFit="1" customWidth="1"/>
    <col min="10249" max="10249" width="16.7109375" style="2" bestFit="1" customWidth="1"/>
    <col min="10250" max="10251" width="14.28515625" style="2" bestFit="1" customWidth="1"/>
    <col min="10252" max="10253" width="13.5703125" style="2" bestFit="1" customWidth="1"/>
    <col min="10254" max="10254" width="14.7109375" style="2" bestFit="1" customWidth="1"/>
    <col min="10255" max="10255" width="13.5703125" style="2" bestFit="1" customWidth="1"/>
    <col min="10256" max="10256" width="13" style="2" customWidth="1"/>
    <col min="10257" max="10257" width="9.140625" style="2"/>
    <col min="10258" max="10258" width="13.5703125" style="2" bestFit="1" customWidth="1"/>
    <col min="10259" max="10259" width="11.42578125" style="2" bestFit="1" customWidth="1"/>
    <col min="10260" max="10260" width="14" style="2" bestFit="1" customWidth="1"/>
    <col min="10261" max="10261" width="6.140625" style="2" bestFit="1" customWidth="1"/>
    <col min="10262" max="10496" width="9.140625" style="2"/>
    <col min="10497" max="10497" width="4.7109375" style="2" bestFit="1" customWidth="1"/>
    <col min="10498" max="10498" width="2.140625" style="2" bestFit="1" customWidth="1"/>
    <col min="10499" max="10499" width="35.5703125" style="2" bestFit="1" customWidth="1"/>
    <col min="10500" max="10500" width="1.7109375" style="2" customWidth="1"/>
    <col min="10501" max="10501" width="15.7109375" style="2" bestFit="1" customWidth="1"/>
    <col min="10502" max="10502" width="6" style="2" bestFit="1" customWidth="1"/>
    <col min="10503" max="10503" width="15.7109375" style="2" bestFit="1" customWidth="1"/>
    <col min="10504" max="10504" width="15.140625" style="2" bestFit="1" customWidth="1"/>
    <col min="10505" max="10505" width="16.7109375" style="2" bestFit="1" customWidth="1"/>
    <col min="10506" max="10507" width="14.28515625" style="2" bestFit="1" customWidth="1"/>
    <col min="10508" max="10509" width="13.5703125" style="2" bestFit="1" customWidth="1"/>
    <col min="10510" max="10510" width="14.7109375" style="2" bestFit="1" customWidth="1"/>
    <col min="10511" max="10511" width="13.5703125" style="2" bestFit="1" customWidth="1"/>
    <col min="10512" max="10512" width="13" style="2" customWidth="1"/>
    <col min="10513" max="10513" width="9.140625" style="2"/>
    <col min="10514" max="10514" width="13.5703125" style="2" bestFit="1" customWidth="1"/>
    <col min="10515" max="10515" width="11.42578125" style="2" bestFit="1" customWidth="1"/>
    <col min="10516" max="10516" width="14" style="2" bestFit="1" customWidth="1"/>
    <col min="10517" max="10517" width="6.140625" style="2" bestFit="1" customWidth="1"/>
    <col min="10518" max="10752" width="9.140625" style="2"/>
    <col min="10753" max="10753" width="4.7109375" style="2" bestFit="1" customWidth="1"/>
    <col min="10754" max="10754" width="2.140625" style="2" bestFit="1" customWidth="1"/>
    <col min="10755" max="10755" width="35.5703125" style="2" bestFit="1" customWidth="1"/>
    <col min="10756" max="10756" width="1.7109375" style="2" customWidth="1"/>
    <col min="10757" max="10757" width="15.7109375" style="2" bestFit="1" customWidth="1"/>
    <col min="10758" max="10758" width="6" style="2" bestFit="1" customWidth="1"/>
    <col min="10759" max="10759" width="15.7109375" style="2" bestFit="1" customWidth="1"/>
    <col min="10760" max="10760" width="15.140625" style="2" bestFit="1" customWidth="1"/>
    <col min="10761" max="10761" width="16.7109375" style="2" bestFit="1" customWidth="1"/>
    <col min="10762" max="10763" width="14.28515625" style="2" bestFit="1" customWidth="1"/>
    <col min="10764" max="10765" width="13.5703125" style="2" bestFit="1" customWidth="1"/>
    <col min="10766" max="10766" width="14.7109375" style="2" bestFit="1" customWidth="1"/>
    <col min="10767" max="10767" width="13.5703125" style="2" bestFit="1" customWidth="1"/>
    <col min="10768" max="10768" width="13" style="2" customWidth="1"/>
    <col min="10769" max="10769" width="9.140625" style="2"/>
    <col min="10770" max="10770" width="13.5703125" style="2" bestFit="1" customWidth="1"/>
    <col min="10771" max="10771" width="11.42578125" style="2" bestFit="1" customWidth="1"/>
    <col min="10772" max="10772" width="14" style="2" bestFit="1" customWidth="1"/>
    <col min="10773" max="10773" width="6.140625" style="2" bestFit="1" customWidth="1"/>
    <col min="10774" max="11008" width="9.140625" style="2"/>
    <col min="11009" max="11009" width="4.7109375" style="2" bestFit="1" customWidth="1"/>
    <col min="11010" max="11010" width="2.140625" style="2" bestFit="1" customWidth="1"/>
    <col min="11011" max="11011" width="35.5703125" style="2" bestFit="1" customWidth="1"/>
    <col min="11012" max="11012" width="1.7109375" style="2" customWidth="1"/>
    <col min="11013" max="11013" width="15.7109375" style="2" bestFit="1" customWidth="1"/>
    <col min="11014" max="11014" width="6" style="2" bestFit="1" customWidth="1"/>
    <col min="11015" max="11015" width="15.7109375" style="2" bestFit="1" customWidth="1"/>
    <col min="11016" max="11016" width="15.140625" style="2" bestFit="1" customWidth="1"/>
    <col min="11017" max="11017" width="16.7109375" style="2" bestFit="1" customWidth="1"/>
    <col min="11018" max="11019" width="14.28515625" style="2" bestFit="1" customWidth="1"/>
    <col min="11020" max="11021" width="13.5703125" style="2" bestFit="1" customWidth="1"/>
    <col min="11022" max="11022" width="14.7109375" style="2" bestFit="1" customWidth="1"/>
    <col min="11023" max="11023" width="13.5703125" style="2" bestFit="1" customWidth="1"/>
    <col min="11024" max="11024" width="13" style="2" customWidth="1"/>
    <col min="11025" max="11025" width="9.140625" style="2"/>
    <col min="11026" max="11026" width="13.5703125" style="2" bestFit="1" customWidth="1"/>
    <col min="11027" max="11027" width="11.42578125" style="2" bestFit="1" customWidth="1"/>
    <col min="11028" max="11028" width="14" style="2" bestFit="1" customWidth="1"/>
    <col min="11029" max="11029" width="6.140625" style="2" bestFit="1" customWidth="1"/>
    <col min="11030" max="11264" width="9.140625" style="2"/>
    <col min="11265" max="11265" width="4.7109375" style="2" bestFit="1" customWidth="1"/>
    <col min="11266" max="11266" width="2.140625" style="2" bestFit="1" customWidth="1"/>
    <col min="11267" max="11267" width="35.5703125" style="2" bestFit="1" customWidth="1"/>
    <col min="11268" max="11268" width="1.7109375" style="2" customWidth="1"/>
    <col min="11269" max="11269" width="15.7109375" style="2" bestFit="1" customWidth="1"/>
    <col min="11270" max="11270" width="6" style="2" bestFit="1" customWidth="1"/>
    <col min="11271" max="11271" width="15.7109375" style="2" bestFit="1" customWidth="1"/>
    <col min="11272" max="11272" width="15.140625" style="2" bestFit="1" customWidth="1"/>
    <col min="11273" max="11273" width="16.7109375" style="2" bestFit="1" customWidth="1"/>
    <col min="11274" max="11275" width="14.28515625" style="2" bestFit="1" customWidth="1"/>
    <col min="11276" max="11277" width="13.5703125" style="2" bestFit="1" customWidth="1"/>
    <col min="11278" max="11278" width="14.7109375" style="2" bestFit="1" customWidth="1"/>
    <col min="11279" max="11279" width="13.5703125" style="2" bestFit="1" customWidth="1"/>
    <col min="11280" max="11280" width="13" style="2" customWidth="1"/>
    <col min="11281" max="11281" width="9.140625" style="2"/>
    <col min="11282" max="11282" width="13.5703125" style="2" bestFit="1" customWidth="1"/>
    <col min="11283" max="11283" width="11.42578125" style="2" bestFit="1" customWidth="1"/>
    <col min="11284" max="11284" width="14" style="2" bestFit="1" customWidth="1"/>
    <col min="11285" max="11285" width="6.140625" style="2" bestFit="1" customWidth="1"/>
    <col min="11286" max="11520" width="9.140625" style="2"/>
    <col min="11521" max="11521" width="4.7109375" style="2" bestFit="1" customWidth="1"/>
    <col min="11522" max="11522" width="2.140625" style="2" bestFit="1" customWidth="1"/>
    <col min="11523" max="11523" width="35.5703125" style="2" bestFit="1" customWidth="1"/>
    <col min="11524" max="11524" width="1.7109375" style="2" customWidth="1"/>
    <col min="11525" max="11525" width="15.7109375" style="2" bestFit="1" customWidth="1"/>
    <col min="11526" max="11526" width="6" style="2" bestFit="1" customWidth="1"/>
    <col min="11527" max="11527" width="15.7109375" style="2" bestFit="1" customWidth="1"/>
    <col min="11528" max="11528" width="15.140625" style="2" bestFit="1" customWidth="1"/>
    <col min="11529" max="11529" width="16.7109375" style="2" bestFit="1" customWidth="1"/>
    <col min="11530" max="11531" width="14.28515625" style="2" bestFit="1" customWidth="1"/>
    <col min="11532" max="11533" width="13.5703125" style="2" bestFit="1" customWidth="1"/>
    <col min="11534" max="11534" width="14.7109375" style="2" bestFit="1" customWidth="1"/>
    <col min="11535" max="11535" width="13.5703125" style="2" bestFit="1" customWidth="1"/>
    <col min="11536" max="11536" width="13" style="2" customWidth="1"/>
    <col min="11537" max="11537" width="9.140625" style="2"/>
    <col min="11538" max="11538" width="13.5703125" style="2" bestFit="1" customWidth="1"/>
    <col min="11539" max="11539" width="11.42578125" style="2" bestFit="1" customWidth="1"/>
    <col min="11540" max="11540" width="14" style="2" bestFit="1" customWidth="1"/>
    <col min="11541" max="11541" width="6.140625" style="2" bestFit="1" customWidth="1"/>
    <col min="11542" max="11776" width="9.140625" style="2"/>
    <col min="11777" max="11777" width="4.7109375" style="2" bestFit="1" customWidth="1"/>
    <col min="11778" max="11778" width="2.140625" style="2" bestFit="1" customWidth="1"/>
    <col min="11779" max="11779" width="35.5703125" style="2" bestFit="1" customWidth="1"/>
    <col min="11780" max="11780" width="1.7109375" style="2" customWidth="1"/>
    <col min="11781" max="11781" width="15.7109375" style="2" bestFit="1" customWidth="1"/>
    <col min="11782" max="11782" width="6" style="2" bestFit="1" customWidth="1"/>
    <col min="11783" max="11783" width="15.7109375" style="2" bestFit="1" customWidth="1"/>
    <col min="11784" max="11784" width="15.140625" style="2" bestFit="1" customWidth="1"/>
    <col min="11785" max="11785" width="16.7109375" style="2" bestFit="1" customWidth="1"/>
    <col min="11786" max="11787" width="14.28515625" style="2" bestFit="1" customWidth="1"/>
    <col min="11788" max="11789" width="13.5703125" style="2" bestFit="1" customWidth="1"/>
    <col min="11790" max="11790" width="14.7109375" style="2" bestFit="1" customWidth="1"/>
    <col min="11791" max="11791" width="13.5703125" style="2" bestFit="1" customWidth="1"/>
    <col min="11792" max="11792" width="13" style="2" customWidth="1"/>
    <col min="11793" max="11793" width="9.140625" style="2"/>
    <col min="11794" max="11794" width="13.5703125" style="2" bestFit="1" customWidth="1"/>
    <col min="11795" max="11795" width="11.42578125" style="2" bestFit="1" customWidth="1"/>
    <col min="11796" max="11796" width="14" style="2" bestFit="1" customWidth="1"/>
    <col min="11797" max="11797" width="6.140625" style="2" bestFit="1" customWidth="1"/>
    <col min="11798" max="12032" width="9.140625" style="2"/>
    <col min="12033" max="12033" width="4.7109375" style="2" bestFit="1" customWidth="1"/>
    <col min="12034" max="12034" width="2.140625" style="2" bestFit="1" customWidth="1"/>
    <col min="12035" max="12035" width="35.5703125" style="2" bestFit="1" customWidth="1"/>
    <col min="12036" max="12036" width="1.7109375" style="2" customWidth="1"/>
    <col min="12037" max="12037" width="15.7109375" style="2" bestFit="1" customWidth="1"/>
    <col min="12038" max="12038" width="6" style="2" bestFit="1" customWidth="1"/>
    <col min="12039" max="12039" width="15.7109375" style="2" bestFit="1" customWidth="1"/>
    <col min="12040" max="12040" width="15.140625" style="2" bestFit="1" customWidth="1"/>
    <col min="12041" max="12041" width="16.7109375" style="2" bestFit="1" customWidth="1"/>
    <col min="12042" max="12043" width="14.28515625" style="2" bestFit="1" customWidth="1"/>
    <col min="12044" max="12045" width="13.5703125" style="2" bestFit="1" customWidth="1"/>
    <col min="12046" max="12046" width="14.7109375" style="2" bestFit="1" customWidth="1"/>
    <col min="12047" max="12047" width="13.5703125" style="2" bestFit="1" customWidth="1"/>
    <col min="12048" max="12048" width="13" style="2" customWidth="1"/>
    <col min="12049" max="12049" width="9.140625" style="2"/>
    <col min="12050" max="12050" width="13.5703125" style="2" bestFit="1" customWidth="1"/>
    <col min="12051" max="12051" width="11.42578125" style="2" bestFit="1" customWidth="1"/>
    <col min="12052" max="12052" width="14" style="2" bestFit="1" customWidth="1"/>
    <col min="12053" max="12053" width="6.140625" style="2" bestFit="1" customWidth="1"/>
    <col min="12054" max="12288" width="9.140625" style="2"/>
    <col min="12289" max="12289" width="4.7109375" style="2" bestFit="1" customWidth="1"/>
    <col min="12290" max="12290" width="2.140625" style="2" bestFit="1" customWidth="1"/>
    <col min="12291" max="12291" width="35.5703125" style="2" bestFit="1" customWidth="1"/>
    <col min="12292" max="12292" width="1.7109375" style="2" customWidth="1"/>
    <col min="12293" max="12293" width="15.7109375" style="2" bestFit="1" customWidth="1"/>
    <col min="12294" max="12294" width="6" style="2" bestFit="1" customWidth="1"/>
    <col min="12295" max="12295" width="15.7109375" style="2" bestFit="1" customWidth="1"/>
    <col min="12296" max="12296" width="15.140625" style="2" bestFit="1" customWidth="1"/>
    <col min="12297" max="12297" width="16.7109375" style="2" bestFit="1" customWidth="1"/>
    <col min="12298" max="12299" width="14.28515625" style="2" bestFit="1" customWidth="1"/>
    <col min="12300" max="12301" width="13.5703125" style="2" bestFit="1" customWidth="1"/>
    <col min="12302" max="12302" width="14.7109375" style="2" bestFit="1" customWidth="1"/>
    <col min="12303" max="12303" width="13.5703125" style="2" bestFit="1" customWidth="1"/>
    <col min="12304" max="12304" width="13" style="2" customWidth="1"/>
    <col min="12305" max="12305" width="9.140625" style="2"/>
    <col min="12306" max="12306" width="13.5703125" style="2" bestFit="1" customWidth="1"/>
    <col min="12307" max="12307" width="11.42578125" style="2" bestFit="1" customWidth="1"/>
    <col min="12308" max="12308" width="14" style="2" bestFit="1" customWidth="1"/>
    <col min="12309" max="12309" width="6.140625" style="2" bestFit="1" customWidth="1"/>
    <col min="12310" max="12544" width="9.140625" style="2"/>
    <col min="12545" max="12545" width="4.7109375" style="2" bestFit="1" customWidth="1"/>
    <col min="12546" max="12546" width="2.140625" style="2" bestFit="1" customWidth="1"/>
    <col min="12547" max="12547" width="35.5703125" style="2" bestFit="1" customWidth="1"/>
    <col min="12548" max="12548" width="1.7109375" style="2" customWidth="1"/>
    <col min="12549" max="12549" width="15.7109375" style="2" bestFit="1" customWidth="1"/>
    <col min="12550" max="12550" width="6" style="2" bestFit="1" customWidth="1"/>
    <col min="12551" max="12551" width="15.7109375" style="2" bestFit="1" customWidth="1"/>
    <col min="12552" max="12552" width="15.140625" style="2" bestFit="1" customWidth="1"/>
    <col min="12553" max="12553" width="16.7109375" style="2" bestFit="1" customWidth="1"/>
    <col min="12554" max="12555" width="14.28515625" style="2" bestFit="1" customWidth="1"/>
    <col min="12556" max="12557" width="13.5703125" style="2" bestFit="1" customWidth="1"/>
    <col min="12558" max="12558" width="14.7109375" style="2" bestFit="1" customWidth="1"/>
    <col min="12559" max="12559" width="13.5703125" style="2" bestFit="1" customWidth="1"/>
    <col min="12560" max="12560" width="13" style="2" customWidth="1"/>
    <col min="12561" max="12561" width="9.140625" style="2"/>
    <col min="12562" max="12562" width="13.5703125" style="2" bestFit="1" customWidth="1"/>
    <col min="12563" max="12563" width="11.42578125" style="2" bestFit="1" customWidth="1"/>
    <col min="12564" max="12564" width="14" style="2" bestFit="1" customWidth="1"/>
    <col min="12565" max="12565" width="6.140625" style="2" bestFit="1" customWidth="1"/>
    <col min="12566" max="12800" width="9.140625" style="2"/>
    <col min="12801" max="12801" width="4.7109375" style="2" bestFit="1" customWidth="1"/>
    <col min="12802" max="12802" width="2.140625" style="2" bestFit="1" customWidth="1"/>
    <col min="12803" max="12803" width="35.5703125" style="2" bestFit="1" customWidth="1"/>
    <col min="12804" max="12804" width="1.7109375" style="2" customWidth="1"/>
    <col min="12805" max="12805" width="15.7109375" style="2" bestFit="1" customWidth="1"/>
    <col min="12806" max="12806" width="6" style="2" bestFit="1" customWidth="1"/>
    <col min="12807" max="12807" width="15.7109375" style="2" bestFit="1" customWidth="1"/>
    <col min="12808" max="12808" width="15.140625" style="2" bestFit="1" customWidth="1"/>
    <col min="12809" max="12809" width="16.7109375" style="2" bestFit="1" customWidth="1"/>
    <col min="12810" max="12811" width="14.28515625" style="2" bestFit="1" customWidth="1"/>
    <col min="12812" max="12813" width="13.5703125" style="2" bestFit="1" customWidth="1"/>
    <col min="12814" max="12814" width="14.7109375" style="2" bestFit="1" customWidth="1"/>
    <col min="12815" max="12815" width="13.5703125" style="2" bestFit="1" customWidth="1"/>
    <col min="12816" max="12816" width="13" style="2" customWidth="1"/>
    <col min="12817" max="12817" width="9.140625" style="2"/>
    <col min="12818" max="12818" width="13.5703125" style="2" bestFit="1" customWidth="1"/>
    <col min="12819" max="12819" width="11.42578125" style="2" bestFit="1" customWidth="1"/>
    <col min="12820" max="12820" width="14" style="2" bestFit="1" customWidth="1"/>
    <col min="12821" max="12821" width="6.140625" style="2" bestFit="1" customWidth="1"/>
    <col min="12822" max="13056" width="9.140625" style="2"/>
    <col min="13057" max="13057" width="4.7109375" style="2" bestFit="1" customWidth="1"/>
    <col min="13058" max="13058" width="2.140625" style="2" bestFit="1" customWidth="1"/>
    <col min="13059" max="13059" width="35.5703125" style="2" bestFit="1" customWidth="1"/>
    <col min="13060" max="13060" width="1.7109375" style="2" customWidth="1"/>
    <col min="13061" max="13061" width="15.7109375" style="2" bestFit="1" customWidth="1"/>
    <col min="13062" max="13062" width="6" style="2" bestFit="1" customWidth="1"/>
    <col min="13063" max="13063" width="15.7109375" style="2" bestFit="1" customWidth="1"/>
    <col min="13064" max="13064" width="15.140625" style="2" bestFit="1" customWidth="1"/>
    <col min="13065" max="13065" width="16.7109375" style="2" bestFit="1" customWidth="1"/>
    <col min="13066" max="13067" width="14.28515625" style="2" bestFit="1" customWidth="1"/>
    <col min="13068" max="13069" width="13.5703125" style="2" bestFit="1" customWidth="1"/>
    <col min="13070" max="13070" width="14.7109375" style="2" bestFit="1" customWidth="1"/>
    <col min="13071" max="13071" width="13.5703125" style="2" bestFit="1" customWidth="1"/>
    <col min="13072" max="13072" width="13" style="2" customWidth="1"/>
    <col min="13073" max="13073" width="9.140625" style="2"/>
    <col min="13074" max="13074" width="13.5703125" style="2" bestFit="1" customWidth="1"/>
    <col min="13075" max="13075" width="11.42578125" style="2" bestFit="1" customWidth="1"/>
    <col min="13076" max="13076" width="14" style="2" bestFit="1" customWidth="1"/>
    <col min="13077" max="13077" width="6.140625" style="2" bestFit="1" customWidth="1"/>
    <col min="13078" max="13312" width="9.140625" style="2"/>
    <col min="13313" max="13313" width="4.7109375" style="2" bestFit="1" customWidth="1"/>
    <col min="13314" max="13314" width="2.140625" style="2" bestFit="1" customWidth="1"/>
    <col min="13315" max="13315" width="35.5703125" style="2" bestFit="1" customWidth="1"/>
    <col min="13316" max="13316" width="1.7109375" style="2" customWidth="1"/>
    <col min="13317" max="13317" width="15.7109375" style="2" bestFit="1" customWidth="1"/>
    <col min="13318" max="13318" width="6" style="2" bestFit="1" customWidth="1"/>
    <col min="13319" max="13319" width="15.7109375" style="2" bestFit="1" customWidth="1"/>
    <col min="13320" max="13320" width="15.140625" style="2" bestFit="1" customWidth="1"/>
    <col min="13321" max="13321" width="16.7109375" style="2" bestFit="1" customWidth="1"/>
    <col min="13322" max="13323" width="14.28515625" style="2" bestFit="1" customWidth="1"/>
    <col min="13324" max="13325" width="13.5703125" style="2" bestFit="1" customWidth="1"/>
    <col min="13326" max="13326" width="14.7109375" style="2" bestFit="1" customWidth="1"/>
    <col min="13327" max="13327" width="13.5703125" style="2" bestFit="1" customWidth="1"/>
    <col min="13328" max="13328" width="13" style="2" customWidth="1"/>
    <col min="13329" max="13329" width="9.140625" style="2"/>
    <col min="13330" max="13330" width="13.5703125" style="2" bestFit="1" customWidth="1"/>
    <col min="13331" max="13331" width="11.42578125" style="2" bestFit="1" customWidth="1"/>
    <col min="13332" max="13332" width="14" style="2" bestFit="1" customWidth="1"/>
    <col min="13333" max="13333" width="6.140625" style="2" bestFit="1" customWidth="1"/>
    <col min="13334" max="13568" width="9.140625" style="2"/>
    <col min="13569" max="13569" width="4.7109375" style="2" bestFit="1" customWidth="1"/>
    <col min="13570" max="13570" width="2.140625" style="2" bestFit="1" customWidth="1"/>
    <col min="13571" max="13571" width="35.5703125" style="2" bestFit="1" customWidth="1"/>
    <col min="13572" max="13572" width="1.7109375" style="2" customWidth="1"/>
    <col min="13573" max="13573" width="15.7109375" style="2" bestFit="1" customWidth="1"/>
    <col min="13574" max="13574" width="6" style="2" bestFit="1" customWidth="1"/>
    <col min="13575" max="13575" width="15.7109375" style="2" bestFit="1" customWidth="1"/>
    <col min="13576" max="13576" width="15.140625" style="2" bestFit="1" customWidth="1"/>
    <col min="13577" max="13577" width="16.7109375" style="2" bestFit="1" customWidth="1"/>
    <col min="13578" max="13579" width="14.28515625" style="2" bestFit="1" customWidth="1"/>
    <col min="13580" max="13581" width="13.5703125" style="2" bestFit="1" customWidth="1"/>
    <col min="13582" max="13582" width="14.7109375" style="2" bestFit="1" customWidth="1"/>
    <col min="13583" max="13583" width="13.5703125" style="2" bestFit="1" customWidth="1"/>
    <col min="13584" max="13584" width="13" style="2" customWidth="1"/>
    <col min="13585" max="13585" width="9.140625" style="2"/>
    <col min="13586" max="13586" width="13.5703125" style="2" bestFit="1" customWidth="1"/>
    <col min="13587" max="13587" width="11.42578125" style="2" bestFit="1" customWidth="1"/>
    <col min="13588" max="13588" width="14" style="2" bestFit="1" customWidth="1"/>
    <col min="13589" max="13589" width="6.140625" style="2" bestFit="1" customWidth="1"/>
    <col min="13590" max="13824" width="9.140625" style="2"/>
    <col min="13825" max="13825" width="4.7109375" style="2" bestFit="1" customWidth="1"/>
    <col min="13826" max="13826" width="2.140625" style="2" bestFit="1" customWidth="1"/>
    <col min="13827" max="13827" width="35.5703125" style="2" bestFit="1" customWidth="1"/>
    <col min="13828" max="13828" width="1.7109375" style="2" customWidth="1"/>
    <col min="13829" max="13829" width="15.7109375" style="2" bestFit="1" customWidth="1"/>
    <col min="13830" max="13830" width="6" style="2" bestFit="1" customWidth="1"/>
    <col min="13831" max="13831" width="15.7109375" style="2" bestFit="1" customWidth="1"/>
    <col min="13832" max="13832" width="15.140625" style="2" bestFit="1" customWidth="1"/>
    <col min="13833" max="13833" width="16.7109375" style="2" bestFit="1" customWidth="1"/>
    <col min="13834" max="13835" width="14.28515625" style="2" bestFit="1" customWidth="1"/>
    <col min="13836" max="13837" width="13.5703125" style="2" bestFit="1" customWidth="1"/>
    <col min="13838" max="13838" width="14.7109375" style="2" bestFit="1" customWidth="1"/>
    <col min="13839" max="13839" width="13.5703125" style="2" bestFit="1" customWidth="1"/>
    <col min="13840" max="13840" width="13" style="2" customWidth="1"/>
    <col min="13841" max="13841" width="9.140625" style="2"/>
    <col min="13842" max="13842" width="13.5703125" style="2" bestFit="1" customWidth="1"/>
    <col min="13843" max="13843" width="11.42578125" style="2" bestFit="1" customWidth="1"/>
    <col min="13844" max="13844" width="14" style="2" bestFit="1" customWidth="1"/>
    <col min="13845" max="13845" width="6.140625" style="2" bestFit="1" customWidth="1"/>
    <col min="13846" max="14080" width="9.140625" style="2"/>
    <col min="14081" max="14081" width="4.7109375" style="2" bestFit="1" customWidth="1"/>
    <col min="14082" max="14082" width="2.140625" style="2" bestFit="1" customWidth="1"/>
    <col min="14083" max="14083" width="35.5703125" style="2" bestFit="1" customWidth="1"/>
    <col min="14084" max="14084" width="1.7109375" style="2" customWidth="1"/>
    <col min="14085" max="14085" width="15.7109375" style="2" bestFit="1" customWidth="1"/>
    <col min="14086" max="14086" width="6" style="2" bestFit="1" customWidth="1"/>
    <col min="14087" max="14087" width="15.7109375" style="2" bestFit="1" customWidth="1"/>
    <col min="14088" max="14088" width="15.140625" style="2" bestFit="1" customWidth="1"/>
    <col min="14089" max="14089" width="16.7109375" style="2" bestFit="1" customWidth="1"/>
    <col min="14090" max="14091" width="14.28515625" style="2" bestFit="1" customWidth="1"/>
    <col min="14092" max="14093" width="13.5703125" style="2" bestFit="1" customWidth="1"/>
    <col min="14094" max="14094" width="14.7109375" style="2" bestFit="1" customWidth="1"/>
    <col min="14095" max="14095" width="13.5703125" style="2" bestFit="1" customWidth="1"/>
    <col min="14096" max="14096" width="13" style="2" customWidth="1"/>
    <col min="14097" max="14097" width="9.140625" style="2"/>
    <col min="14098" max="14098" width="13.5703125" style="2" bestFit="1" customWidth="1"/>
    <col min="14099" max="14099" width="11.42578125" style="2" bestFit="1" customWidth="1"/>
    <col min="14100" max="14100" width="14" style="2" bestFit="1" customWidth="1"/>
    <col min="14101" max="14101" width="6.140625" style="2" bestFit="1" customWidth="1"/>
    <col min="14102" max="14336" width="9.140625" style="2"/>
    <col min="14337" max="14337" width="4.7109375" style="2" bestFit="1" customWidth="1"/>
    <col min="14338" max="14338" width="2.140625" style="2" bestFit="1" customWidth="1"/>
    <col min="14339" max="14339" width="35.5703125" style="2" bestFit="1" customWidth="1"/>
    <col min="14340" max="14340" width="1.7109375" style="2" customWidth="1"/>
    <col min="14341" max="14341" width="15.7109375" style="2" bestFit="1" customWidth="1"/>
    <col min="14342" max="14342" width="6" style="2" bestFit="1" customWidth="1"/>
    <col min="14343" max="14343" width="15.7109375" style="2" bestFit="1" customWidth="1"/>
    <col min="14344" max="14344" width="15.140625" style="2" bestFit="1" customWidth="1"/>
    <col min="14345" max="14345" width="16.7109375" style="2" bestFit="1" customWidth="1"/>
    <col min="14346" max="14347" width="14.28515625" style="2" bestFit="1" customWidth="1"/>
    <col min="14348" max="14349" width="13.5703125" style="2" bestFit="1" customWidth="1"/>
    <col min="14350" max="14350" width="14.7109375" style="2" bestFit="1" customWidth="1"/>
    <col min="14351" max="14351" width="13.5703125" style="2" bestFit="1" customWidth="1"/>
    <col min="14352" max="14352" width="13" style="2" customWidth="1"/>
    <col min="14353" max="14353" width="9.140625" style="2"/>
    <col min="14354" max="14354" width="13.5703125" style="2" bestFit="1" customWidth="1"/>
    <col min="14355" max="14355" width="11.42578125" style="2" bestFit="1" customWidth="1"/>
    <col min="14356" max="14356" width="14" style="2" bestFit="1" customWidth="1"/>
    <col min="14357" max="14357" width="6.140625" style="2" bestFit="1" customWidth="1"/>
    <col min="14358" max="14592" width="9.140625" style="2"/>
    <col min="14593" max="14593" width="4.7109375" style="2" bestFit="1" customWidth="1"/>
    <col min="14594" max="14594" width="2.140625" style="2" bestFit="1" customWidth="1"/>
    <col min="14595" max="14595" width="35.5703125" style="2" bestFit="1" customWidth="1"/>
    <col min="14596" max="14596" width="1.7109375" style="2" customWidth="1"/>
    <col min="14597" max="14597" width="15.7109375" style="2" bestFit="1" customWidth="1"/>
    <col min="14598" max="14598" width="6" style="2" bestFit="1" customWidth="1"/>
    <col min="14599" max="14599" width="15.7109375" style="2" bestFit="1" customWidth="1"/>
    <col min="14600" max="14600" width="15.140625" style="2" bestFit="1" customWidth="1"/>
    <col min="14601" max="14601" width="16.7109375" style="2" bestFit="1" customWidth="1"/>
    <col min="14602" max="14603" width="14.28515625" style="2" bestFit="1" customWidth="1"/>
    <col min="14604" max="14605" width="13.5703125" style="2" bestFit="1" customWidth="1"/>
    <col min="14606" max="14606" width="14.7109375" style="2" bestFit="1" customWidth="1"/>
    <col min="14607" max="14607" width="13.5703125" style="2" bestFit="1" customWidth="1"/>
    <col min="14608" max="14608" width="13" style="2" customWidth="1"/>
    <col min="14609" max="14609" width="9.140625" style="2"/>
    <col min="14610" max="14610" width="13.5703125" style="2" bestFit="1" customWidth="1"/>
    <col min="14611" max="14611" width="11.42578125" style="2" bestFit="1" customWidth="1"/>
    <col min="14612" max="14612" width="14" style="2" bestFit="1" customWidth="1"/>
    <col min="14613" max="14613" width="6.140625" style="2" bestFit="1" customWidth="1"/>
    <col min="14614" max="14848" width="9.140625" style="2"/>
    <col min="14849" max="14849" width="4.7109375" style="2" bestFit="1" customWidth="1"/>
    <col min="14850" max="14850" width="2.140625" style="2" bestFit="1" customWidth="1"/>
    <col min="14851" max="14851" width="35.5703125" style="2" bestFit="1" customWidth="1"/>
    <col min="14852" max="14852" width="1.7109375" style="2" customWidth="1"/>
    <col min="14853" max="14853" width="15.7109375" style="2" bestFit="1" customWidth="1"/>
    <col min="14854" max="14854" width="6" style="2" bestFit="1" customWidth="1"/>
    <col min="14855" max="14855" width="15.7109375" style="2" bestFit="1" customWidth="1"/>
    <col min="14856" max="14856" width="15.140625" style="2" bestFit="1" customWidth="1"/>
    <col min="14857" max="14857" width="16.7109375" style="2" bestFit="1" customWidth="1"/>
    <col min="14858" max="14859" width="14.28515625" style="2" bestFit="1" customWidth="1"/>
    <col min="14860" max="14861" width="13.5703125" style="2" bestFit="1" customWidth="1"/>
    <col min="14862" max="14862" width="14.7109375" style="2" bestFit="1" customWidth="1"/>
    <col min="14863" max="14863" width="13.5703125" style="2" bestFit="1" customWidth="1"/>
    <col min="14864" max="14864" width="13" style="2" customWidth="1"/>
    <col min="14865" max="14865" width="9.140625" style="2"/>
    <col min="14866" max="14866" width="13.5703125" style="2" bestFit="1" customWidth="1"/>
    <col min="14867" max="14867" width="11.42578125" style="2" bestFit="1" customWidth="1"/>
    <col min="14868" max="14868" width="14" style="2" bestFit="1" customWidth="1"/>
    <col min="14869" max="14869" width="6.140625" style="2" bestFit="1" customWidth="1"/>
    <col min="14870" max="15104" width="9.140625" style="2"/>
    <col min="15105" max="15105" width="4.7109375" style="2" bestFit="1" customWidth="1"/>
    <col min="15106" max="15106" width="2.140625" style="2" bestFit="1" customWidth="1"/>
    <col min="15107" max="15107" width="35.5703125" style="2" bestFit="1" customWidth="1"/>
    <col min="15108" max="15108" width="1.7109375" style="2" customWidth="1"/>
    <col min="15109" max="15109" width="15.7109375" style="2" bestFit="1" customWidth="1"/>
    <col min="15110" max="15110" width="6" style="2" bestFit="1" customWidth="1"/>
    <col min="15111" max="15111" width="15.7109375" style="2" bestFit="1" customWidth="1"/>
    <col min="15112" max="15112" width="15.140625" style="2" bestFit="1" customWidth="1"/>
    <col min="15113" max="15113" width="16.7109375" style="2" bestFit="1" customWidth="1"/>
    <col min="15114" max="15115" width="14.28515625" style="2" bestFit="1" customWidth="1"/>
    <col min="15116" max="15117" width="13.5703125" style="2" bestFit="1" customWidth="1"/>
    <col min="15118" max="15118" width="14.7109375" style="2" bestFit="1" customWidth="1"/>
    <col min="15119" max="15119" width="13.5703125" style="2" bestFit="1" customWidth="1"/>
    <col min="15120" max="15120" width="13" style="2" customWidth="1"/>
    <col min="15121" max="15121" width="9.140625" style="2"/>
    <col min="15122" max="15122" width="13.5703125" style="2" bestFit="1" customWidth="1"/>
    <col min="15123" max="15123" width="11.42578125" style="2" bestFit="1" customWidth="1"/>
    <col min="15124" max="15124" width="14" style="2" bestFit="1" customWidth="1"/>
    <col min="15125" max="15125" width="6.140625" style="2" bestFit="1" customWidth="1"/>
    <col min="15126" max="15360" width="9.140625" style="2"/>
    <col min="15361" max="15361" width="4.7109375" style="2" bestFit="1" customWidth="1"/>
    <col min="15362" max="15362" width="2.140625" style="2" bestFit="1" customWidth="1"/>
    <col min="15363" max="15363" width="35.5703125" style="2" bestFit="1" customWidth="1"/>
    <col min="15364" max="15364" width="1.7109375" style="2" customWidth="1"/>
    <col min="15365" max="15365" width="15.7109375" style="2" bestFit="1" customWidth="1"/>
    <col min="15366" max="15366" width="6" style="2" bestFit="1" customWidth="1"/>
    <col min="15367" max="15367" width="15.7109375" style="2" bestFit="1" customWidth="1"/>
    <col min="15368" max="15368" width="15.140625" style="2" bestFit="1" customWidth="1"/>
    <col min="15369" max="15369" width="16.7109375" style="2" bestFit="1" customWidth="1"/>
    <col min="15370" max="15371" width="14.28515625" style="2" bestFit="1" customWidth="1"/>
    <col min="15372" max="15373" width="13.5703125" style="2" bestFit="1" customWidth="1"/>
    <col min="15374" max="15374" width="14.7109375" style="2" bestFit="1" customWidth="1"/>
    <col min="15375" max="15375" width="13.5703125" style="2" bestFit="1" customWidth="1"/>
    <col min="15376" max="15376" width="13" style="2" customWidth="1"/>
    <col min="15377" max="15377" width="9.140625" style="2"/>
    <col min="15378" max="15378" width="13.5703125" style="2" bestFit="1" customWidth="1"/>
    <col min="15379" max="15379" width="11.42578125" style="2" bestFit="1" customWidth="1"/>
    <col min="15380" max="15380" width="14" style="2" bestFit="1" customWidth="1"/>
    <col min="15381" max="15381" width="6.140625" style="2" bestFit="1" customWidth="1"/>
    <col min="15382" max="15616" width="9.140625" style="2"/>
    <col min="15617" max="15617" width="4.7109375" style="2" bestFit="1" customWidth="1"/>
    <col min="15618" max="15618" width="2.140625" style="2" bestFit="1" customWidth="1"/>
    <col min="15619" max="15619" width="35.5703125" style="2" bestFit="1" customWidth="1"/>
    <col min="15620" max="15620" width="1.7109375" style="2" customWidth="1"/>
    <col min="15621" max="15621" width="15.7109375" style="2" bestFit="1" customWidth="1"/>
    <col min="15622" max="15622" width="6" style="2" bestFit="1" customWidth="1"/>
    <col min="15623" max="15623" width="15.7109375" style="2" bestFit="1" customWidth="1"/>
    <col min="15624" max="15624" width="15.140625" style="2" bestFit="1" customWidth="1"/>
    <col min="15625" max="15625" width="16.7109375" style="2" bestFit="1" customWidth="1"/>
    <col min="15626" max="15627" width="14.28515625" style="2" bestFit="1" customWidth="1"/>
    <col min="15628" max="15629" width="13.5703125" style="2" bestFit="1" customWidth="1"/>
    <col min="15630" max="15630" width="14.7109375" style="2" bestFit="1" customWidth="1"/>
    <col min="15631" max="15631" width="13.5703125" style="2" bestFit="1" customWidth="1"/>
    <col min="15632" max="15632" width="13" style="2" customWidth="1"/>
    <col min="15633" max="15633" width="9.140625" style="2"/>
    <col min="15634" max="15634" width="13.5703125" style="2" bestFit="1" customWidth="1"/>
    <col min="15635" max="15635" width="11.42578125" style="2" bestFit="1" customWidth="1"/>
    <col min="15636" max="15636" width="14" style="2" bestFit="1" customWidth="1"/>
    <col min="15637" max="15637" width="6.140625" style="2" bestFit="1" customWidth="1"/>
    <col min="15638" max="15872" width="9.140625" style="2"/>
    <col min="15873" max="15873" width="4.7109375" style="2" bestFit="1" customWidth="1"/>
    <col min="15874" max="15874" width="2.140625" style="2" bestFit="1" customWidth="1"/>
    <col min="15875" max="15875" width="35.5703125" style="2" bestFit="1" customWidth="1"/>
    <col min="15876" max="15876" width="1.7109375" style="2" customWidth="1"/>
    <col min="15877" max="15877" width="15.7109375" style="2" bestFit="1" customWidth="1"/>
    <col min="15878" max="15878" width="6" style="2" bestFit="1" customWidth="1"/>
    <col min="15879" max="15879" width="15.7109375" style="2" bestFit="1" customWidth="1"/>
    <col min="15880" max="15880" width="15.140625" style="2" bestFit="1" customWidth="1"/>
    <col min="15881" max="15881" width="16.7109375" style="2" bestFit="1" customWidth="1"/>
    <col min="15882" max="15883" width="14.28515625" style="2" bestFit="1" customWidth="1"/>
    <col min="15884" max="15885" width="13.5703125" style="2" bestFit="1" customWidth="1"/>
    <col min="15886" max="15886" width="14.7109375" style="2" bestFit="1" customWidth="1"/>
    <col min="15887" max="15887" width="13.5703125" style="2" bestFit="1" customWidth="1"/>
    <col min="15888" max="15888" width="13" style="2" customWidth="1"/>
    <col min="15889" max="15889" width="9.140625" style="2"/>
    <col min="15890" max="15890" width="13.5703125" style="2" bestFit="1" customWidth="1"/>
    <col min="15891" max="15891" width="11.42578125" style="2" bestFit="1" customWidth="1"/>
    <col min="15892" max="15892" width="14" style="2" bestFit="1" customWidth="1"/>
    <col min="15893" max="15893" width="6.140625" style="2" bestFit="1" customWidth="1"/>
    <col min="15894" max="16128" width="9.140625" style="2"/>
    <col min="16129" max="16129" width="4.7109375" style="2" bestFit="1" customWidth="1"/>
    <col min="16130" max="16130" width="2.140625" style="2" bestFit="1" customWidth="1"/>
    <col min="16131" max="16131" width="35.5703125" style="2" bestFit="1" customWidth="1"/>
    <col min="16132" max="16132" width="1.7109375" style="2" customWidth="1"/>
    <col min="16133" max="16133" width="15.7109375" style="2" bestFit="1" customWidth="1"/>
    <col min="16134" max="16134" width="6" style="2" bestFit="1" customWidth="1"/>
    <col min="16135" max="16135" width="15.7109375" style="2" bestFit="1" customWidth="1"/>
    <col min="16136" max="16136" width="15.140625" style="2" bestFit="1" customWidth="1"/>
    <col min="16137" max="16137" width="16.7109375" style="2" bestFit="1" customWidth="1"/>
    <col min="16138" max="16139" width="14.28515625" style="2" bestFit="1" customWidth="1"/>
    <col min="16140" max="16141" width="13.5703125" style="2" bestFit="1" customWidth="1"/>
    <col min="16142" max="16142" width="14.7109375" style="2" bestFit="1" customWidth="1"/>
    <col min="16143" max="16143" width="13.5703125" style="2" bestFit="1" customWidth="1"/>
    <col min="16144" max="16144" width="13" style="2" customWidth="1"/>
    <col min="16145" max="16145" width="9.140625" style="2"/>
    <col min="16146" max="16146" width="13.5703125" style="2" bestFit="1" customWidth="1"/>
    <col min="16147" max="16147" width="11.42578125" style="2" bestFit="1" customWidth="1"/>
    <col min="16148" max="16148" width="14" style="2" bestFit="1" customWidth="1"/>
    <col min="16149" max="16149" width="6.140625" style="2" bestFit="1" customWidth="1"/>
    <col min="16150" max="16384" width="9.140625" style="2"/>
  </cols>
  <sheetData>
    <row r="1" spans="1:23" s="12" customFormat="1" ht="15">
      <c r="A1" s="1128" t="str">
        <f>[52]SUMMARY!$A$1:$R$1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  <c r="V1" s="1129"/>
      <c r="W1" s="1129"/>
    </row>
    <row r="2" spans="1:23" s="12" customFormat="1" ht="15">
      <c r="A2" s="1128" t="str">
        <f>[52]SUMMARY!$A$2:$R$2</f>
        <v>ELECTRIC COST OF SERVICE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  <c r="V2" s="1129"/>
      <c r="W2" s="1129"/>
    </row>
    <row r="3" spans="1:23" s="12" customFormat="1" ht="15">
      <c r="A3" s="1128" t="str">
        <f>[52]SUMMARY!$A$3:$R$3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  <c r="V3" s="1129"/>
      <c r="W3" s="1129"/>
    </row>
    <row r="6" spans="1:23" s="52" customFormat="1" ht="45">
      <c r="A6" s="50" t="s">
        <v>1</v>
      </c>
      <c r="B6" s="50"/>
      <c r="C6" s="50" t="s">
        <v>2</v>
      </c>
      <c r="D6" s="50"/>
      <c r="E6" s="885" t="str">
        <f>'[52]Class Summary'!E6</f>
        <v>Total Company</v>
      </c>
      <c r="F6" s="986"/>
      <c r="G6" s="885" t="str">
        <f>'[52]Class Summary'!G6</f>
        <v>Residential
Sch 7</v>
      </c>
      <c r="H6" s="885" t="str">
        <f>'[52]Class Summary'!H6</f>
        <v>Sec Volt
Sch 24
(kW&lt; 50)</v>
      </c>
      <c r="I6" s="885" t="str">
        <f>'[52]Class Summary'!I6</f>
        <v>Sec Volt
Sch 25
(kW &gt; 50 &amp; &lt; 350)</v>
      </c>
      <c r="J6" s="885" t="str">
        <f>'[52]Class Summary'!J6</f>
        <v>Sec Volt
Sch 26
(kW &gt; 350)</v>
      </c>
      <c r="K6" s="885" t="str">
        <f>'[52]Class Summary'!K6</f>
        <v>Pri Volt
Sch 31/35/43</v>
      </c>
      <c r="L6" s="885" t="str">
        <f>'[52]Class Summary'!L6</f>
        <v>Special Contract</v>
      </c>
      <c r="M6" s="885" t="str">
        <f>'[52]Class Summary'!M6</f>
        <v>High Volt
Sch 46/49</v>
      </c>
      <c r="N6" s="885" t="str">
        <f>'[52]Class Summary'!N6</f>
        <v>Choice /
Retail Wheeling
Sch 448/449</v>
      </c>
      <c r="O6" s="885" t="str">
        <f>'[52]Class Summary'!O6</f>
        <v>Lighting
Sch 50-59</v>
      </c>
      <c r="P6" s="885" t="str">
        <f>'[52]Class Summary'!P6</f>
        <v>Firm Resale</v>
      </c>
      <c r="Q6" s="656"/>
      <c r="R6" s="885" t="str">
        <f>'[52]Class Summary'!R6</f>
        <v>Pri Volt Sch 31</v>
      </c>
      <c r="S6" s="885" t="str">
        <f>'[52]Class Summary'!S6</f>
        <v>Pri Volt Sch 35</v>
      </c>
      <c r="T6" s="885" t="str">
        <f>'[52]Class Summary'!T6</f>
        <v>Pri Volt Sch 43</v>
      </c>
      <c r="U6" s="885" t="str">
        <f>'[52]Class Summary'!U6</f>
        <v>check</v>
      </c>
      <c r="V6" s="655"/>
      <c r="W6" s="655" t="str">
        <f>'[52]Class Summary'!W6</f>
        <v>Pri Volt
Sch 31/35</v>
      </c>
    </row>
    <row r="7" spans="1:23" s="52" customFormat="1">
      <c r="A7" s="51"/>
      <c r="B7" s="51"/>
      <c r="C7" s="51" t="s">
        <v>3</v>
      </c>
      <c r="D7" s="51"/>
      <c r="E7" s="656" t="s">
        <v>4</v>
      </c>
      <c r="F7" s="656"/>
      <c r="G7" s="656" t="s">
        <v>5</v>
      </c>
      <c r="H7" s="656" t="s">
        <v>6</v>
      </c>
      <c r="I7" s="656" t="s">
        <v>7</v>
      </c>
      <c r="J7" s="656" t="s">
        <v>8</v>
      </c>
      <c r="K7" s="656" t="s">
        <v>9</v>
      </c>
      <c r="L7" s="656" t="s">
        <v>10</v>
      </c>
      <c r="M7" s="656" t="s">
        <v>11</v>
      </c>
      <c r="N7" s="656" t="s">
        <v>12</v>
      </c>
      <c r="O7" s="656" t="s">
        <v>13</v>
      </c>
      <c r="P7" s="656" t="s">
        <v>14</v>
      </c>
      <c r="Q7" s="656"/>
      <c r="R7" s="657" t="s">
        <v>651</v>
      </c>
      <c r="S7" s="657" t="s">
        <v>652</v>
      </c>
      <c r="T7" s="657" t="s">
        <v>653</v>
      </c>
      <c r="U7" s="657" t="s">
        <v>654</v>
      </c>
      <c r="V7" s="656"/>
      <c r="W7" s="657" t="s">
        <v>655</v>
      </c>
    </row>
    <row r="8" spans="1:23">
      <c r="A8" s="22"/>
    </row>
    <row r="9" spans="1:23">
      <c r="A9" s="646">
        <v>1</v>
      </c>
      <c r="B9" s="646"/>
      <c r="C9" s="55" t="s">
        <v>15</v>
      </c>
      <c r="D9" s="54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</row>
    <row r="10" spans="1:23">
      <c r="A10" s="646">
        <f>+A9+1</f>
        <v>2</v>
      </c>
      <c r="B10" s="646"/>
      <c r="C10" s="53" t="s">
        <v>16</v>
      </c>
      <c r="D10" s="54"/>
      <c r="E10" s="682">
        <f>'[52]Class Summary'!E10</f>
        <v>10754417110.815203</v>
      </c>
      <c r="F10" s="682">
        <f>'[52]Class Summary'!F10</f>
        <v>0</v>
      </c>
      <c r="G10" s="682">
        <f>'[52]Class Summary'!G10</f>
        <v>6245684259.173522</v>
      </c>
      <c r="H10" s="682">
        <f>'[52]Class Summary'!H10</f>
        <v>1341382223.4004421</v>
      </c>
      <c r="I10" s="682">
        <f>'[52]Class Summary'!I10</f>
        <v>1311277805.7556999</v>
      </c>
      <c r="J10" s="682">
        <f>'[52]Class Summary'!J10</f>
        <v>742981160.49841261</v>
      </c>
      <c r="K10" s="682">
        <f>'[52]Class Summary'!K10</f>
        <v>623895980.76630425</v>
      </c>
      <c r="L10" s="682">
        <f>'[52]Class Summary'!L10</f>
        <v>72317352.818607792</v>
      </c>
      <c r="M10" s="682">
        <f>'[52]Class Summary'!M10</f>
        <v>187221782.67197728</v>
      </c>
      <c r="N10" s="682">
        <f>'[52]Class Summary'!N10</f>
        <v>115664428.03656584</v>
      </c>
      <c r="O10" s="682">
        <f>'[52]Class Summary'!O10</f>
        <v>110555105.84794155</v>
      </c>
      <c r="P10" s="682">
        <f>'[52]Class Summary'!P10</f>
        <v>3437011.8457281594</v>
      </c>
      <c r="Q10" s="682"/>
      <c r="R10" s="682">
        <f>'[52]Class Summary'!R10</f>
        <v>550887425.01838303</v>
      </c>
      <c r="S10" s="682">
        <f>'[52]Class Summary'!S10</f>
        <v>2923828.3543237494</v>
      </c>
      <c r="T10" s="682">
        <f>'[52]Class Summary'!T10</f>
        <v>70084727.393597469</v>
      </c>
      <c r="U10" s="682">
        <f>'[52]Class Summary'!U10</f>
        <v>0</v>
      </c>
      <c r="V10" s="647">
        <f>'[52]Class Summary'!V10</f>
        <v>0</v>
      </c>
      <c r="W10" s="647">
        <f>'[52]Class Summary'!W10</f>
        <v>553811253.37270677</v>
      </c>
    </row>
    <row r="11" spans="1:23">
      <c r="A11" s="646">
        <f t="shared" ref="A11:A44" si="0">+A10+1</f>
        <v>3</v>
      </c>
      <c r="B11" s="646"/>
      <c r="C11" s="53" t="s">
        <v>17</v>
      </c>
      <c r="D11" s="54"/>
      <c r="E11" s="682">
        <f>'[52]Class Summary'!E11</f>
        <v>-4292153131.7526531</v>
      </c>
      <c r="F11" s="682">
        <f>'[52]Class Summary'!F11</f>
        <v>0</v>
      </c>
      <c r="G11" s="682">
        <f>'[52]Class Summary'!G11</f>
        <v>-2506631969.0397072</v>
      </c>
      <c r="H11" s="682">
        <f>'[52]Class Summary'!H11</f>
        <v>-531209681.6655882</v>
      </c>
      <c r="I11" s="682">
        <f>'[52]Class Summary'!I11</f>
        <v>-524533301.70383263</v>
      </c>
      <c r="J11" s="682">
        <f>'[52]Class Summary'!J11</f>
        <v>-301198742.73174959</v>
      </c>
      <c r="K11" s="682">
        <f>'[52]Class Summary'!K11</f>
        <v>-245787284.38862738</v>
      </c>
      <c r="L11" s="682">
        <f>'[52]Class Summary'!L11</f>
        <v>-25882347.128794711</v>
      </c>
      <c r="M11" s="682">
        <f>'[52]Class Summary'!M11</f>
        <v>-77996376.070563555</v>
      </c>
      <c r="N11" s="682">
        <f>'[52]Class Summary'!N11</f>
        <v>-35587123.83787296</v>
      </c>
      <c r="O11" s="682">
        <f>'[52]Class Summary'!O11</f>
        <v>-41982646.810771801</v>
      </c>
      <c r="P11" s="682">
        <f>'[52]Class Summary'!P11</f>
        <v>-1343658.3751444723</v>
      </c>
      <c r="Q11" s="682"/>
      <c r="R11" s="682">
        <f>'[52]Class Summary'!R11</f>
        <v>-218355319.34332165</v>
      </c>
      <c r="S11" s="682">
        <f>'[52]Class Summary'!S11</f>
        <v>-1105518.8099380562</v>
      </c>
      <c r="T11" s="682">
        <f>'[52]Class Summary'!T11</f>
        <v>-26326446.235367678</v>
      </c>
      <c r="U11" s="682">
        <f>'[52]Class Summary'!U11</f>
        <v>0</v>
      </c>
      <c r="V11" s="647">
        <f>'[52]Class Summary'!V11</f>
        <v>0</v>
      </c>
      <c r="W11" s="647">
        <f>'[52]Class Summary'!W11</f>
        <v>-219460838.15325969</v>
      </c>
    </row>
    <row r="12" spans="1:23">
      <c r="A12" s="646">
        <f t="shared" si="0"/>
        <v>4</v>
      </c>
      <c r="B12" s="646"/>
      <c r="C12" s="53" t="s">
        <v>18</v>
      </c>
      <c r="D12" s="54"/>
      <c r="E12" s="682">
        <f>'[52]Class Summary'!E12</f>
        <v>-1033675899.3934091</v>
      </c>
      <c r="F12" s="682">
        <f>'[52]Class Summary'!F12</f>
        <v>0</v>
      </c>
      <c r="G12" s="682">
        <f>'[52]Class Summary'!G12</f>
        <v>-606558203.61233878</v>
      </c>
      <c r="H12" s="682">
        <f>'[52]Class Summary'!H12</f>
        <v>-158355944.16738087</v>
      </c>
      <c r="I12" s="682">
        <f>'[52]Class Summary'!I12</f>
        <v>-111888542.06017473</v>
      </c>
      <c r="J12" s="682">
        <f>'[52]Class Summary'!J12</f>
        <v>-59078432.380624063</v>
      </c>
      <c r="K12" s="682">
        <f>'[52]Class Summary'!K12</f>
        <v>-51493817.214001559</v>
      </c>
      <c r="L12" s="682">
        <f>'[52]Class Summary'!L12</f>
        <v>-8264591.7488235347</v>
      </c>
      <c r="M12" s="682">
        <f>'[52]Class Summary'!M12</f>
        <v>-13628641.329844154</v>
      </c>
      <c r="N12" s="682">
        <f>'[52]Class Summary'!N12</f>
        <v>-13194916.874850664</v>
      </c>
      <c r="O12" s="682">
        <f>'[52]Class Summary'!O12</f>
        <v>-10915788.048602004</v>
      </c>
      <c r="P12" s="682">
        <f>'[52]Class Summary'!P12</f>
        <v>-297021.95676899527</v>
      </c>
      <c r="Q12" s="682"/>
      <c r="R12" s="682">
        <f>'[52]Class Summary'!R12</f>
        <v>-44643240.791072935</v>
      </c>
      <c r="S12" s="682">
        <f>'[52]Class Summary'!S12</f>
        <v>-282149.51811566961</v>
      </c>
      <c r="T12" s="682">
        <f>'[52]Class Summary'!T12</f>
        <v>-6568426.9048129572</v>
      </c>
      <c r="U12" s="682">
        <f>'[52]Class Summary'!U12</f>
        <v>0</v>
      </c>
      <c r="V12" s="647">
        <f>'[52]Class Summary'!V12</f>
        <v>0</v>
      </c>
      <c r="W12" s="647">
        <f>'[52]Class Summary'!W12</f>
        <v>-44925390.309188604</v>
      </c>
    </row>
    <row r="13" spans="1:23" ht="12" thickBot="1">
      <c r="A13" s="668">
        <f t="shared" si="0"/>
        <v>5</v>
      </c>
      <c r="B13" s="668"/>
      <c r="C13" s="57" t="s">
        <v>19</v>
      </c>
      <c r="D13" s="57"/>
      <c r="E13" s="689">
        <f>'[52]Class Summary'!E13</f>
        <v>5428588079.6691408</v>
      </c>
      <c r="F13" s="689">
        <f>'[52]Class Summary'!F13</f>
        <v>0</v>
      </c>
      <c r="G13" s="689">
        <f>'[52]Class Summary'!G13</f>
        <v>3132494086.5214758</v>
      </c>
      <c r="H13" s="689">
        <f>'[52]Class Summary'!H13</f>
        <v>651816597.56747317</v>
      </c>
      <c r="I13" s="689">
        <f>'[52]Class Summary'!I13</f>
        <v>674855961.99169254</v>
      </c>
      <c r="J13" s="689">
        <f>'[52]Class Summary'!J13</f>
        <v>382703985.38603896</v>
      </c>
      <c r="K13" s="689">
        <f>'[52]Class Summary'!K13</f>
        <v>326614879.16367531</v>
      </c>
      <c r="L13" s="689">
        <f>'[52]Class Summary'!L13</f>
        <v>38170413.940989539</v>
      </c>
      <c r="M13" s="689">
        <f>'[52]Class Summary'!M13</f>
        <v>95596765.27156958</v>
      </c>
      <c r="N13" s="689">
        <f>'[52]Class Summary'!N13</f>
        <v>66882387.323842227</v>
      </c>
      <c r="O13" s="689">
        <f>'[52]Class Summary'!O13</f>
        <v>57656670.988567755</v>
      </c>
      <c r="P13" s="689">
        <f>'[52]Class Summary'!P13</f>
        <v>1796331.5138146919</v>
      </c>
      <c r="Q13" s="689"/>
      <c r="R13" s="689">
        <f>'[52]Class Summary'!R13</f>
        <v>287888864.88398838</v>
      </c>
      <c r="S13" s="689">
        <f>'[52]Class Summary'!S13</f>
        <v>1536160.0262700235</v>
      </c>
      <c r="T13" s="689">
        <f>'[52]Class Summary'!T13</f>
        <v>37189854.253416836</v>
      </c>
      <c r="U13" s="689">
        <f>'[52]Class Summary'!U13</f>
        <v>0</v>
      </c>
      <c r="V13" s="648">
        <f>'[52]Class Summary'!V13</f>
        <v>0</v>
      </c>
      <c r="W13" s="648">
        <f>'[52]Class Summary'!W13</f>
        <v>289425024.91025847</v>
      </c>
    </row>
    <row r="14" spans="1:23" ht="12" thickTop="1">
      <c r="A14" s="646">
        <f t="shared" si="0"/>
        <v>6</v>
      </c>
      <c r="B14" s="646"/>
      <c r="C14" s="54"/>
      <c r="D14" s="54"/>
      <c r="E14" s="660"/>
      <c r="F14" s="660"/>
      <c r="G14" s="660"/>
      <c r="H14" s="660"/>
      <c r="I14" s="660"/>
      <c r="J14" s="660"/>
      <c r="K14" s="660"/>
      <c r="L14" s="660"/>
      <c r="M14" s="660"/>
      <c r="N14" s="660"/>
      <c r="O14" s="660"/>
      <c r="P14" s="660"/>
      <c r="Q14" s="659"/>
      <c r="R14" s="660"/>
      <c r="S14" s="660"/>
      <c r="T14" s="660"/>
      <c r="U14" s="660"/>
      <c r="V14" s="659"/>
      <c r="W14" s="660"/>
    </row>
    <row r="15" spans="1:23">
      <c r="A15" s="646">
        <f t="shared" si="0"/>
        <v>7</v>
      </c>
      <c r="B15" s="646"/>
      <c r="C15" s="55" t="s">
        <v>20</v>
      </c>
      <c r="D15" s="54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660"/>
      <c r="Q15" s="659"/>
      <c r="R15" s="660"/>
      <c r="S15" s="660"/>
      <c r="T15" s="660"/>
      <c r="U15" s="660"/>
      <c r="V15" s="659"/>
      <c r="W15" s="660"/>
    </row>
    <row r="16" spans="1:23">
      <c r="A16" s="646">
        <f t="shared" si="0"/>
        <v>8</v>
      </c>
      <c r="B16" s="646"/>
      <c r="C16" s="53" t="s">
        <v>21</v>
      </c>
      <c r="D16" s="54"/>
      <c r="E16" s="682">
        <f>'[52]Class Summary'!E16</f>
        <v>1997002383.9412317</v>
      </c>
      <c r="F16" s="682">
        <f>'[52]Class Summary'!F16</f>
        <v>0</v>
      </c>
      <c r="G16" s="682">
        <f>'[52]Class Summary'!G16</f>
        <v>1105896513.2900393</v>
      </c>
      <c r="H16" s="682">
        <f>'[52]Class Summary'!H16</f>
        <v>263390391.2140398</v>
      </c>
      <c r="I16" s="682">
        <f>'[52]Class Summary'!I16</f>
        <v>270703257.2199825</v>
      </c>
      <c r="J16" s="682">
        <f>'[52]Class Summary'!J16</f>
        <v>160280839.13024956</v>
      </c>
      <c r="K16" s="682">
        <f>'[52]Class Summary'!K16</f>
        <v>124210379.10093749</v>
      </c>
      <c r="L16" s="682">
        <f>'[52]Class Summary'!L16</f>
        <v>5493553</v>
      </c>
      <c r="M16" s="682">
        <f>'[52]Class Summary'!M16</f>
        <v>40128244.032609545</v>
      </c>
      <c r="N16" s="682">
        <f>'[52]Class Summary'!N16</f>
        <v>10117371.780000001</v>
      </c>
      <c r="O16" s="682">
        <f>'[52]Class Summary'!O16</f>
        <v>16457494.013373908</v>
      </c>
      <c r="P16" s="682">
        <f>'[52]Class Summary'!P16</f>
        <v>324341.16000000003</v>
      </c>
      <c r="Q16" s="682"/>
      <c r="R16" s="682">
        <f>'[52]Class Summary'!R16</f>
        <v>113255219.09203497</v>
      </c>
      <c r="S16" s="682">
        <f>'[52]Class Summary'!S16</f>
        <v>268014.00021779712</v>
      </c>
      <c r="T16" s="682">
        <f>'[52]Class Summary'!T16</f>
        <v>10687146.00868473</v>
      </c>
      <c r="U16" s="682">
        <f>'[52]Class Summary'!U16</f>
        <v>0</v>
      </c>
      <c r="V16" s="647">
        <f>'[52]Class Summary'!V16</f>
        <v>0</v>
      </c>
      <c r="W16" s="647">
        <f>'[52]Class Summary'!W16</f>
        <v>113523233.09225276</v>
      </c>
    </row>
    <row r="17" spans="1:23">
      <c r="A17" s="646">
        <f t="shared" si="0"/>
        <v>9</v>
      </c>
      <c r="B17" s="646"/>
      <c r="C17" s="53" t="s">
        <v>22</v>
      </c>
      <c r="D17" s="54"/>
      <c r="E17" s="682">
        <f>'[52]Class Summary'!E17</f>
        <v>5469488.0226492006</v>
      </c>
      <c r="F17" s="682">
        <f>'[52]Class Summary'!F17</f>
        <v>0</v>
      </c>
      <c r="G17" s="682">
        <f>'[52]Class Summary'!G17</f>
        <v>2882952.4314700766</v>
      </c>
      <c r="H17" s="682">
        <f>'[52]Class Summary'!H17</f>
        <v>724358.04342279385</v>
      </c>
      <c r="I17" s="682">
        <f>'[52]Class Summary'!I17</f>
        <v>802202.61397954705</v>
      </c>
      <c r="J17" s="682">
        <f>'[52]Class Summary'!J17</f>
        <v>507443.61591371102</v>
      </c>
      <c r="K17" s="682">
        <f>'[52]Class Summary'!K17</f>
        <v>382587.73488735699</v>
      </c>
      <c r="L17" s="682">
        <f>'[52]Class Summary'!L17</f>
        <v>0</v>
      </c>
      <c r="M17" s="682">
        <f>'[52]Class Summary'!M17</f>
        <v>150061.00554546661</v>
      </c>
      <c r="N17" s="682">
        <f>'[52]Class Summary'!N17</f>
        <v>0</v>
      </c>
      <c r="O17" s="682">
        <f>'[52]Class Summary'!O17</f>
        <v>18019.763521166911</v>
      </c>
      <c r="P17" s="682">
        <f>'[52]Class Summary'!P17</f>
        <v>1862.8139090817253</v>
      </c>
      <c r="Q17" s="682"/>
      <c r="R17" s="682">
        <f>'[52]Class Summary'!R17</f>
        <v>353530.71012916719</v>
      </c>
      <c r="S17" s="682">
        <f>'[52]Class Summary'!S17</f>
        <v>1017.0452463412468</v>
      </c>
      <c r="T17" s="682">
        <f>'[52]Class Summary'!T17</f>
        <v>28039.979511848549</v>
      </c>
      <c r="U17" s="682">
        <f>'[52]Class Summary'!U17</f>
        <v>0</v>
      </c>
      <c r="V17" s="647">
        <f>'[52]Class Summary'!V17</f>
        <v>0</v>
      </c>
      <c r="W17" s="647">
        <f>'[52]Class Summary'!W17</f>
        <v>354547.75537550845</v>
      </c>
    </row>
    <row r="18" spans="1:23">
      <c r="A18" s="646">
        <f t="shared" si="0"/>
        <v>10</v>
      </c>
      <c r="B18" s="646"/>
      <c r="C18" s="53" t="s">
        <v>23</v>
      </c>
      <c r="D18" s="54"/>
      <c r="E18" s="682">
        <f>'[52]Class Summary'!E18</f>
        <v>76831178.983163431</v>
      </c>
      <c r="F18" s="682">
        <f>'[52]Class Summary'!F18</f>
        <v>0</v>
      </c>
      <c r="G18" s="682">
        <f>'[52]Class Summary'!G18</f>
        <v>41891450.713883169</v>
      </c>
      <c r="H18" s="682">
        <f>'[52]Class Summary'!H18</f>
        <v>10912996.116569305</v>
      </c>
      <c r="I18" s="682">
        <f>'[52]Class Summary'!I18</f>
        <v>8170551.574569691</v>
      </c>
      <c r="J18" s="682">
        <f>'[52]Class Summary'!J18</f>
        <v>4815673.0985493921</v>
      </c>
      <c r="K18" s="682">
        <f>'[52]Class Summary'!K18</f>
        <v>4247015.4452773603</v>
      </c>
      <c r="L18" s="682">
        <f>'[52]Class Summary'!L18</f>
        <v>1110812.9075238416</v>
      </c>
      <c r="M18" s="682">
        <f>'[52]Class Summary'!M18</f>
        <v>4311843.9752027253</v>
      </c>
      <c r="N18" s="682">
        <f>'[52]Class Summary'!N18</f>
        <v>1077072.9172933849</v>
      </c>
      <c r="O18" s="682">
        <f>'[52]Class Summary'!O18</f>
        <v>268394.74314632459</v>
      </c>
      <c r="P18" s="682">
        <f>'[52]Class Summary'!P18</f>
        <v>25367.491148233286</v>
      </c>
      <c r="Q18" s="682"/>
      <c r="R18" s="682">
        <f>'[52]Class Summary'!R18</f>
        <v>3888800.882547779</v>
      </c>
      <c r="S18" s="682">
        <f>'[52]Class Summary'!S18</f>
        <v>16133.569480955719</v>
      </c>
      <c r="T18" s="682">
        <f>'[52]Class Summary'!T18</f>
        <v>342080.99324862583</v>
      </c>
      <c r="U18" s="682">
        <f>'[52]Class Summary'!U18</f>
        <v>0</v>
      </c>
      <c r="V18" s="647">
        <f>'[52]Class Summary'!V18</f>
        <v>0</v>
      </c>
      <c r="W18" s="647">
        <f>'[52]Class Summary'!W18</f>
        <v>3904934.4520287346</v>
      </c>
    </row>
    <row r="19" spans="1:23" ht="12" thickBot="1">
      <c r="A19" s="668">
        <f t="shared" si="0"/>
        <v>11</v>
      </c>
      <c r="B19" s="668"/>
      <c r="C19" s="57" t="s">
        <v>24</v>
      </c>
      <c r="D19" s="57"/>
      <c r="E19" s="689">
        <f>'[52]Class Summary'!E19</f>
        <v>2079303050.9470444</v>
      </c>
      <c r="F19" s="689">
        <f>'[52]Class Summary'!F19</f>
        <v>0</v>
      </c>
      <c r="G19" s="689">
        <f>'[52]Class Summary'!G19</f>
        <v>1150670916.4353926</v>
      </c>
      <c r="H19" s="689">
        <f>'[52]Class Summary'!H19</f>
        <v>275027745.3740319</v>
      </c>
      <c r="I19" s="689">
        <f>'[52]Class Summary'!I19</f>
        <v>279676011.40853173</v>
      </c>
      <c r="J19" s="689">
        <f>'[52]Class Summary'!J19</f>
        <v>165603955.84471267</v>
      </c>
      <c r="K19" s="689">
        <f>'[52]Class Summary'!K19</f>
        <v>128839982.28110221</v>
      </c>
      <c r="L19" s="689">
        <f>'[52]Class Summary'!L19</f>
        <v>6604365.9075238416</v>
      </c>
      <c r="M19" s="689">
        <f>'[52]Class Summary'!M19</f>
        <v>44590149.013357736</v>
      </c>
      <c r="N19" s="689">
        <f>'[52]Class Summary'!N19</f>
        <v>11194444.697293386</v>
      </c>
      <c r="O19" s="689">
        <f>'[52]Class Summary'!O19</f>
        <v>16743908.520041399</v>
      </c>
      <c r="P19" s="689">
        <f>'[52]Class Summary'!P19</f>
        <v>351571.46505731507</v>
      </c>
      <c r="Q19" s="689"/>
      <c r="R19" s="689">
        <f>'[52]Class Summary'!R19</f>
        <v>117497550.68471192</v>
      </c>
      <c r="S19" s="689">
        <f>'[52]Class Summary'!S19</f>
        <v>285164.6149450941</v>
      </c>
      <c r="T19" s="689">
        <f>'[52]Class Summary'!T19</f>
        <v>11057266.981445204</v>
      </c>
      <c r="U19" s="689">
        <f>'[52]Class Summary'!U19</f>
        <v>0</v>
      </c>
      <c r="V19" s="648">
        <f>'[52]Class Summary'!V19</f>
        <v>0</v>
      </c>
      <c r="W19" s="648">
        <f>'[52]Class Summary'!W19</f>
        <v>117782715.299657</v>
      </c>
    </row>
    <row r="20" spans="1:23" ht="12" thickTop="1">
      <c r="A20" s="646">
        <f t="shared" si="0"/>
        <v>12</v>
      </c>
      <c r="B20" s="646"/>
      <c r="C20" s="54"/>
      <c r="D20" s="54"/>
      <c r="E20" s="660"/>
      <c r="F20" s="660"/>
      <c r="G20" s="660"/>
      <c r="H20" s="660"/>
      <c r="I20" s="660"/>
      <c r="J20" s="660"/>
      <c r="K20" s="660"/>
      <c r="L20" s="660"/>
      <c r="M20" s="660"/>
      <c r="N20" s="660"/>
      <c r="O20" s="660"/>
      <c r="P20" s="660"/>
      <c r="Q20" s="659"/>
      <c r="R20" s="660"/>
      <c r="S20" s="660"/>
      <c r="T20" s="660"/>
      <c r="U20" s="660"/>
      <c r="V20" s="659"/>
      <c r="W20" s="660"/>
    </row>
    <row r="21" spans="1:23">
      <c r="A21" s="646">
        <f t="shared" si="0"/>
        <v>13</v>
      </c>
      <c r="B21" s="646"/>
      <c r="C21" s="55" t="s">
        <v>25</v>
      </c>
      <c r="D21" s="54"/>
      <c r="E21" s="660"/>
      <c r="F21" s="660"/>
      <c r="G21" s="660"/>
      <c r="H21" s="660"/>
      <c r="I21" s="660"/>
      <c r="J21" s="660"/>
      <c r="K21" s="660"/>
      <c r="L21" s="660"/>
      <c r="M21" s="660"/>
      <c r="N21" s="660"/>
      <c r="O21" s="660"/>
      <c r="P21" s="660"/>
      <c r="Q21" s="659"/>
      <c r="R21" s="660"/>
      <c r="S21" s="660"/>
      <c r="T21" s="660"/>
      <c r="U21" s="660"/>
      <c r="V21" s="659"/>
      <c r="W21" s="660"/>
    </row>
    <row r="22" spans="1:23">
      <c r="A22" s="646">
        <f t="shared" si="0"/>
        <v>14</v>
      </c>
      <c r="B22" s="646"/>
      <c r="C22" s="53" t="s">
        <v>26</v>
      </c>
      <c r="D22" s="54"/>
      <c r="E22" s="682">
        <f>'[52]Class Summary'!E22</f>
        <v>1143200425.1744153</v>
      </c>
      <c r="F22" s="682">
        <f>'[52]Class Summary'!F22</f>
        <v>0</v>
      </c>
      <c r="G22" s="682">
        <f>'[52]Class Summary'!G22</f>
        <v>642196612.42459345</v>
      </c>
      <c r="H22" s="682">
        <f>'[52]Class Summary'!H22</f>
        <v>147205464.47887158</v>
      </c>
      <c r="I22" s="682">
        <f>'[52]Class Summary'!I22</f>
        <v>150312452.15806487</v>
      </c>
      <c r="J22" s="682">
        <f>'[52]Class Summary'!J22</f>
        <v>92554424.153809175</v>
      </c>
      <c r="K22" s="682">
        <f>'[52]Class Summary'!K22</f>
        <v>73004120.942692384</v>
      </c>
      <c r="L22" s="682">
        <f>'[52]Class Summary'!L22</f>
        <v>1455316.4888275054</v>
      </c>
      <c r="M22" s="682">
        <f>'[52]Class Summary'!M22</f>
        <v>26282217.920475874</v>
      </c>
      <c r="N22" s="682">
        <f>'[52]Class Summary'!N22</f>
        <v>2856003.8413771414</v>
      </c>
      <c r="O22" s="682">
        <f>'[52]Class Summary'!O22</f>
        <v>6961404.3794189142</v>
      </c>
      <c r="P22" s="682">
        <f>'[52]Class Summary'!P22</f>
        <v>372408.38628434297</v>
      </c>
      <c r="Q22" s="682"/>
      <c r="R22" s="682">
        <f>'[52]Class Summary'!R22</f>
        <v>66524962.078858308</v>
      </c>
      <c r="S22" s="682">
        <f>'[52]Class Summary'!S22</f>
        <v>247104.47363583822</v>
      </c>
      <c r="T22" s="682">
        <f>'[52]Class Summary'!T22</f>
        <v>6232054.3901982401</v>
      </c>
      <c r="U22" s="682">
        <f>'[52]Class Summary'!U22</f>
        <v>0</v>
      </c>
      <c r="V22" s="647">
        <f>'[52]Class Summary'!V22</f>
        <v>0</v>
      </c>
      <c r="W22" s="647">
        <f>'[52]Class Summary'!W22</f>
        <v>66772066.552494146</v>
      </c>
    </row>
    <row r="23" spans="1:23">
      <c r="A23" s="646">
        <f t="shared" si="0"/>
        <v>15</v>
      </c>
      <c r="B23" s="646"/>
      <c r="C23" s="53" t="s">
        <v>27</v>
      </c>
      <c r="D23" s="54"/>
      <c r="E23" s="682">
        <f>'[52]Class Summary'!E23</f>
        <v>501066983.85999954</v>
      </c>
      <c r="F23" s="682">
        <f>'[52]Class Summary'!F23</f>
        <v>0</v>
      </c>
      <c r="G23" s="682">
        <f>'[52]Class Summary'!G23</f>
        <v>294883486.15866089</v>
      </c>
      <c r="H23" s="682">
        <f>'[52]Class Summary'!H23</f>
        <v>62968029.207263418</v>
      </c>
      <c r="I23" s="682">
        <f>'[52]Class Summary'!I23</f>
        <v>59552523.54733894</v>
      </c>
      <c r="J23" s="682">
        <f>'[52]Class Summary'!J23</f>
        <v>33666477.106337197</v>
      </c>
      <c r="K23" s="682">
        <f>'[52]Class Summary'!K23</f>
        <v>28908967.905114207</v>
      </c>
      <c r="L23" s="682">
        <f>'[52]Class Summary'!L23</f>
        <v>2064073.1890460306</v>
      </c>
      <c r="M23" s="682">
        <f>'[52]Class Summary'!M23</f>
        <v>8375581.3404160691</v>
      </c>
      <c r="N23" s="682">
        <f>'[52]Class Summary'!N23</f>
        <v>4214379.1175944181</v>
      </c>
      <c r="O23" s="682">
        <f>'[52]Class Summary'!O23</f>
        <v>6276704.38452294</v>
      </c>
      <c r="P23" s="682">
        <f>'[52]Class Summary'!P23</f>
        <v>156761.90370541246</v>
      </c>
      <c r="Q23" s="682"/>
      <c r="R23" s="682">
        <f>'[52]Class Summary'!R23</f>
        <v>25458254.803137425</v>
      </c>
      <c r="S23" s="682">
        <f>'[52]Class Summary'!S23</f>
        <v>133149.25961629199</v>
      </c>
      <c r="T23" s="682">
        <f>'[52]Class Summary'!T23</f>
        <v>3317563.8423604881</v>
      </c>
      <c r="U23" s="682">
        <f>'[52]Class Summary'!U23</f>
        <v>0</v>
      </c>
      <c r="V23" s="647">
        <f>'[52]Class Summary'!V23</f>
        <v>0</v>
      </c>
      <c r="W23" s="647">
        <f>'[52]Class Summary'!W23</f>
        <v>25591404.062753718</v>
      </c>
    </row>
    <row r="24" spans="1:23">
      <c r="A24" s="646">
        <f t="shared" si="0"/>
        <v>16</v>
      </c>
      <c r="B24" s="646"/>
      <c r="C24" s="53" t="s">
        <v>28</v>
      </c>
      <c r="D24" s="54"/>
      <c r="E24" s="682">
        <f>'[52]Class Summary'!E24</f>
        <v>86495562.504948348</v>
      </c>
      <c r="F24" s="682">
        <f>'[52]Class Summary'!F24</f>
        <v>0</v>
      </c>
      <c r="G24" s="682">
        <f>'[52]Class Summary'!G24</f>
        <v>49664321.496754892</v>
      </c>
      <c r="H24" s="682">
        <f>'[52]Class Summary'!H24</f>
        <v>10886014.365790982</v>
      </c>
      <c r="I24" s="682">
        <f>'[52]Class Summary'!I24</f>
        <v>10867640.194147136</v>
      </c>
      <c r="J24" s="682">
        <f>'[52]Class Summary'!J24</f>
        <v>6448008.5496346857</v>
      </c>
      <c r="K24" s="682">
        <f>'[52]Class Summary'!K24</f>
        <v>5271084.1207814049</v>
      </c>
      <c r="L24" s="682">
        <f>'[52]Class Summary'!L24</f>
        <v>289183.53141939751</v>
      </c>
      <c r="M24" s="682">
        <f>'[52]Class Summary'!M24</f>
        <v>1733853.1993075709</v>
      </c>
      <c r="N24" s="682">
        <f>'[52]Class Summary'!N24</f>
        <v>531667.39239015011</v>
      </c>
      <c r="O24" s="682">
        <f>'[52]Class Summary'!O24</f>
        <v>776070.56951058796</v>
      </c>
      <c r="P24" s="682">
        <f>'[52]Class Summary'!P24</f>
        <v>27719.085211528694</v>
      </c>
      <c r="Q24" s="682"/>
      <c r="R24" s="682">
        <f>'[52]Class Summary'!R24</f>
        <v>4731148.1489995169</v>
      </c>
      <c r="S24" s="682">
        <f>'[52]Class Summary'!S24</f>
        <v>20888.226302317587</v>
      </c>
      <c r="T24" s="682">
        <f>'[52]Class Summary'!T24</f>
        <v>519047.74547957053</v>
      </c>
      <c r="U24" s="682">
        <f>'[52]Class Summary'!U24</f>
        <v>0</v>
      </c>
      <c r="V24" s="647">
        <f>'[52]Class Summary'!V24</f>
        <v>0</v>
      </c>
      <c r="W24" s="647">
        <f>'[52]Class Summary'!W24</f>
        <v>4752036.3753018342</v>
      </c>
    </row>
    <row r="25" spans="1:23">
      <c r="A25" s="646">
        <f t="shared" si="0"/>
        <v>17</v>
      </c>
      <c r="B25" s="646"/>
      <c r="C25" s="53" t="s">
        <v>29</v>
      </c>
      <c r="D25" s="54"/>
      <c r="E25" s="682">
        <f>'[52]Class Summary'!E25</f>
        <v>13402959.66548593</v>
      </c>
      <c r="F25" s="682">
        <f>'[52]Class Summary'!F25</f>
        <v>0</v>
      </c>
      <c r="G25" s="682">
        <f>'[52]Class Summary'!G25</f>
        <v>7733998.4684524834</v>
      </c>
      <c r="H25" s="682">
        <f>'[52]Class Summary'!H25</f>
        <v>1609308.2470577823</v>
      </c>
      <c r="I25" s="682">
        <f>'[52]Class Summary'!I25</f>
        <v>1666191.485860286</v>
      </c>
      <c r="J25" s="682">
        <f>'[52]Class Summary'!J25</f>
        <v>944880.3270154217</v>
      </c>
      <c r="K25" s="682">
        <f>'[52]Class Summary'!K25</f>
        <v>806398.64129184512</v>
      </c>
      <c r="L25" s="682">
        <f>'[52]Class Summary'!L25</f>
        <v>94241.1748612847</v>
      </c>
      <c r="M25" s="682">
        <f>'[52]Class Summary'!M25</f>
        <v>236024.463503568</v>
      </c>
      <c r="N25" s="682">
        <f>'[52]Class Summary'!N25</f>
        <v>165129.8507967655</v>
      </c>
      <c r="O25" s="682">
        <f>'[52]Class Summary'!O25</f>
        <v>142351.93836130307</v>
      </c>
      <c r="P25" s="682">
        <f>'[52]Class Summary'!P25</f>
        <v>4435.0682851897245</v>
      </c>
      <c r="Q25" s="682"/>
      <c r="R25" s="682">
        <f>'[52]Class Summary'!R25</f>
        <v>710785.71215110447</v>
      </c>
      <c r="S25" s="682">
        <f>'[52]Class Summary'!S25</f>
        <v>3792.7156324382227</v>
      </c>
      <c r="T25" s="682">
        <f>'[52]Class Summary'!T25</f>
        <v>91820.213508302477</v>
      </c>
      <c r="U25" s="682">
        <f>'[52]Class Summary'!U25</f>
        <v>0</v>
      </c>
      <c r="V25" s="647">
        <f>'[52]Class Summary'!V25</f>
        <v>0</v>
      </c>
      <c r="W25" s="647">
        <f>'[52]Class Summary'!W25</f>
        <v>714578.42778354266</v>
      </c>
    </row>
    <row r="26" spans="1:23" ht="12" thickBot="1">
      <c r="A26" s="668">
        <f t="shared" si="0"/>
        <v>18</v>
      </c>
      <c r="B26" s="668"/>
      <c r="C26" s="57" t="s">
        <v>30</v>
      </c>
      <c r="D26" s="57"/>
      <c r="E26" s="689">
        <f>'[52]Class Summary'!E26</f>
        <v>1744165931.204849</v>
      </c>
      <c r="F26" s="689">
        <f>'[52]Class Summary'!F26</f>
        <v>0</v>
      </c>
      <c r="G26" s="689">
        <f>'[52]Class Summary'!G26</f>
        <v>994478418.54846168</v>
      </c>
      <c r="H26" s="689">
        <f>'[52]Class Summary'!H26</f>
        <v>222668816.29898378</v>
      </c>
      <c r="I26" s="689">
        <f>'[52]Class Summary'!I26</f>
        <v>222398807.38541123</v>
      </c>
      <c r="J26" s="689">
        <f>'[52]Class Summary'!J26</f>
        <v>133613790.13679647</v>
      </c>
      <c r="K26" s="689">
        <f>'[52]Class Summary'!K26</f>
        <v>107990571.60987984</v>
      </c>
      <c r="L26" s="689">
        <f>'[52]Class Summary'!L26</f>
        <v>3902814.3841542182</v>
      </c>
      <c r="M26" s="689">
        <f>'[52]Class Summary'!M26</f>
        <v>36627676.923703082</v>
      </c>
      <c r="N26" s="689">
        <f>'[52]Class Summary'!N26</f>
        <v>7767180.2021584762</v>
      </c>
      <c r="O26" s="689">
        <f>'[52]Class Summary'!O26</f>
        <v>14156531.271813747</v>
      </c>
      <c r="P26" s="689">
        <f>'[52]Class Summary'!P26</f>
        <v>561324.44348647387</v>
      </c>
      <c r="Q26" s="689"/>
      <c r="R26" s="689">
        <f>'[52]Class Summary'!R26</f>
        <v>97425150.74314636</v>
      </c>
      <c r="S26" s="689">
        <f>'[52]Class Summary'!S26</f>
        <v>404934.67518688599</v>
      </c>
      <c r="T26" s="689">
        <f>'[52]Class Summary'!T26</f>
        <v>10160486.1915466</v>
      </c>
      <c r="U26" s="689">
        <f>'[52]Class Summary'!U26</f>
        <v>0</v>
      </c>
      <c r="V26" s="648">
        <f>'[52]Class Summary'!V26</f>
        <v>0</v>
      </c>
      <c r="W26" s="648">
        <f>'[52]Class Summary'!W26</f>
        <v>97830085.418333247</v>
      </c>
    </row>
    <row r="27" spans="1:23" ht="12" thickTop="1">
      <c r="A27" s="646">
        <f t="shared" si="0"/>
        <v>19</v>
      </c>
      <c r="B27" s="646"/>
      <c r="C27" s="54"/>
      <c r="D27" s="54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59"/>
      <c r="R27" s="660"/>
      <c r="S27" s="660"/>
      <c r="T27" s="660"/>
      <c r="U27" s="660"/>
      <c r="V27" s="659"/>
      <c r="W27" s="659"/>
    </row>
    <row r="28" spans="1:23">
      <c r="A28" s="646">
        <f t="shared" si="0"/>
        <v>20</v>
      </c>
      <c r="B28" s="646"/>
      <c r="C28" s="53" t="s">
        <v>31</v>
      </c>
      <c r="D28" s="54"/>
      <c r="E28" s="682">
        <f>'[52]Class Summary'!E28</f>
        <v>335137119.74219579</v>
      </c>
      <c r="F28" s="682">
        <f>'[52]Class Summary'!F28</f>
        <v>0</v>
      </c>
      <c r="G28" s="682">
        <f>'[52]Class Summary'!G28</f>
        <v>156192497.88693094</v>
      </c>
      <c r="H28" s="682">
        <f>'[52]Class Summary'!H28</f>
        <v>52358929.075048119</v>
      </c>
      <c r="I28" s="682">
        <f>'[52]Class Summary'!I28</f>
        <v>57277204.023120493</v>
      </c>
      <c r="J28" s="682">
        <f>'[52]Class Summary'!J28</f>
        <v>31990165.7079162</v>
      </c>
      <c r="K28" s="682">
        <f>'[52]Class Summary'!K28</f>
        <v>20849410.671222374</v>
      </c>
      <c r="L28" s="682">
        <f>'[52]Class Summary'!L28</f>
        <v>2701551.5233696233</v>
      </c>
      <c r="M28" s="682">
        <f>'[52]Class Summary'!M28</f>
        <v>7962472.0896546543</v>
      </c>
      <c r="N28" s="682">
        <f>'[52]Class Summary'!N28</f>
        <v>3427264.4951349096</v>
      </c>
      <c r="O28" s="682">
        <f>'[52]Class Summary'!O28</f>
        <v>2587377.2482276522</v>
      </c>
      <c r="P28" s="682">
        <f>'[52]Class Summary'!P28</f>
        <v>-209752.9784291588</v>
      </c>
      <c r="Q28" s="682"/>
      <c r="R28" s="682">
        <f>'[52]Class Summary'!R28</f>
        <v>20072399.941565558</v>
      </c>
      <c r="S28" s="682">
        <f>'[52]Class Summary'!S28</f>
        <v>-119770.06024179189</v>
      </c>
      <c r="T28" s="682">
        <f>'[52]Class Summary'!T28</f>
        <v>896780.78989860415</v>
      </c>
      <c r="U28" s="682">
        <f>'[52]Class Summary'!U28</f>
        <v>0</v>
      </c>
      <c r="V28" s="647">
        <f>'[52]Class Summary'!V28</f>
        <v>0</v>
      </c>
      <c r="W28" s="647">
        <f>'[52]Class Summary'!W28</f>
        <v>19952629.881323755</v>
      </c>
    </row>
    <row r="29" spans="1:23" s="12" customFormat="1" ht="12" thickBot="1">
      <c r="A29" s="668">
        <f t="shared" si="0"/>
        <v>21</v>
      </c>
      <c r="B29" s="668"/>
      <c r="C29" s="57" t="s">
        <v>32</v>
      </c>
      <c r="D29" s="57"/>
      <c r="E29" s="671">
        <f>'[52]Class Summary'!E29</f>
        <v>6.1735595853613115E-2</v>
      </c>
      <c r="F29" s="671">
        <f>'[52]Class Summary'!F29</f>
        <v>0</v>
      </c>
      <c r="G29" s="671">
        <f>'[52]Class Summary'!G29</f>
        <v>4.986202481881688E-2</v>
      </c>
      <c r="H29" s="671">
        <f>'[52]Class Summary'!H29</f>
        <v>8.0327701489111211E-2</v>
      </c>
      <c r="I29" s="671">
        <f>'[52]Class Summary'!I29</f>
        <v>8.4873228139052251E-2</v>
      </c>
      <c r="J29" s="671">
        <f>'[52]Class Summary'!J29</f>
        <v>8.3589842095966843E-2</v>
      </c>
      <c r="K29" s="671">
        <f>'[52]Class Summary'!K29</f>
        <v>6.3834846485282704E-2</v>
      </c>
      <c r="L29" s="671">
        <f>'[52]Class Summary'!L29</f>
        <v>7.0776060420674275E-2</v>
      </c>
      <c r="M29" s="671">
        <f>'[52]Class Summary'!M29</f>
        <v>8.3292275288133502E-2</v>
      </c>
      <c r="N29" s="671">
        <f>'[52]Class Summary'!N29</f>
        <v>5.1243154323128634E-2</v>
      </c>
      <c r="O29" s="671">
        <f>'[52]Class Summary'!O29</f>
        <v>4.487559208440392E-2</v>
      </c>
      <c r="P29" s="671">
        <f>'[52]Class Summary'!P29</f>
        <v>-0.11676741003319989</v>
      </c>
      <c r="Q29" s="672"/>
      <c r="R29" s="671">
        <f>'[52]Class Summary'!R29</f>
        <v>6.9722738146382301E-2</v>
      </c>
      <c r="S29" s="671">
        <f>'[52]Class Summary'!S29</f>
        <v>-7.7967176722211429E-2</v>
      </c>
      <c r="T29" s="671">
        <f>'[52]Class Summary'!T29</f>
        <v>2.4113587103294764E-2</v>
      </c>
      <c r="U29" s="672"/>
      <c r="V29" s="672"/>
      <c r="W29" s="671">
        <f>'[52]Class Summary'!W29</f>
        <v>6.8938855192326343E-2</v>
      </c>
    </row>
    <row r="30" spans="1:23" ht="12" thickTop="1">
      <c r="A30" s="646">
        <f t="shared" si="0"/>
        <v>22</v>
      </c>
      <c r="B30" s="646"/>
      <c r="C30" s="54"/>
      <c r="D30" s="54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</row>
    <row r="31" spans="1:23">
      <c r="A31" s="646">
        <f t="shared" si="0"/>
        <v>23</v>
      </c>
      <c r="B31" s="646"/>
      <c r="C31" s="1130" t="s">
        <v>33</v>
      </c>
      <c r="D31" s="1130"/>
      <c r="E31" s="1130"/>
      <c r="F31" s="1130"/>
      <c r="G31" s="1130"/>
      <c r="H31" s="1130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46"/>
      <c r="W31" s="646"/>
    </row>
    <row r="32" spans="1:23" s="22" customFormat="1" ht="12.75">
      <c r="A32" s="669">
        <f t="shared" si="0"/>
        <v>24</v>
      </c>
      <c r="B32" s="669"/>
      <c r="C32" s="1084" t="s">
        <v>34</v>
      </c>
      <c r="D32" s="669"/>
      <c r="E32" s="886">
        <f>'[52]Class Summary'!E32</f>
        <v>7.6200000000000004E-2</v>
      </c>
      <c r="F32" s="886">
        <f>'[52]Class Summary'!F32</f>
        <v>0</v>
      </c>
      <c r="G32" s="886">
        <f>'[52]Class Summary'!G32</f>
        <v>7.6200000000000004E-2</v>
      </c>
      <c r="H32" s="886">
        <f>'[52]Class Summary'!H32</f>
        <v>7.6200000000000004E-2</v>
      </c>
      <c r="I32" s="886">
        <f>'[52]Class Summary'!I32</f>
        <v>7.6200000000000004E-2</v>
      </c>
      <c r="J32" s="886">
        <f>'[52]Class Summary'!J32</f>
        <v>7.6200000000000004E-2</v>
      </c>
      <c r="K32" s="886">
        <f>'[52]Class Summary'!K32</f>
        <v>7.6200000000000004E-2</v>
      </c>
      <c r="L32" s="886">
        <f>'[52]Class Summary'!L32</f>
        <v>7.6200000000000004E-2</v>
      </c>
      <c r="M32" s="886">
        <f>'[52]Class Summary'!M32</f>
        <v>7.6200000000000004E-2</v>
      </c>
      <c r="N32" s="886">
        <f>'[52]Class Summary'!N32</f>
        <v>7.6200000000000004E-2</v>
      </c>
      <c r="O32" s="886">
        <f>'[52]Class Summary'!O32</f>
        <v>7.6200000000000004E-2</v>
      </c>
      <c r="P32" s="886">
        <f>'[52]Class Summary'!P32</f>
        <v>7.6200000000000004E-2</v>
      </c>
      <c r="Q32" s="987"/>
      <c r="R32" s="886">
        <f>'[52]Class Summary'!R32</f>
        <v>7.6200000000000004E-2</v>
      </c>
      <c r="S32" s="886">
        <f>'[52]Class Summary'!S32</f>
        <v>7.6200000000000004E-2</v>
      </c>
      <c r="T32" s="886">
        <f>'[52]Class Summary'!T32</f>
        <v>7.6200000000000004E-2</v>
      </c>
      <c r="U32" s="888"/>
      <c r="V32" s="675"/>
      <c r="W32" s="675"/>
    </row>
    <row r="33" spans="1:23" ht="15">
      <c r="A33" s="646">
        <f t="shared" si="0"/>
        <v>25</v>
      </c>
      <c r="B33" s="646"/>
      <c r="C33" s="1085" t="s">
        <v>35</v>
      </c>
      <c r="D33" s="646"/>
      <c r="E33" s="887">
        <f>'[52]Class Summary'!E33</f>
        <v>413658411.67078847</v>
      </c>
      <c r="F33" s="887">
        <f>'[52]Class Summary'!F33</f>
        <v>0</v>
      </c>
      <c r="G33" s="887">
        <f>'[52]Class Summary'!G33</f>
        <v>238696049.39293647</v>
      </c>
      <c r="H33" s="887">
        <f>'[52]Class Summary'!H33</f>
        <v>49668424.734641455</v>
      </c>
      <c r="I33" s="887">
        <f>'[52]Class Summary'!I33</f>
        <v>51424024.303766973</v>
      </c>
      <c r="J33" s="887">
        <f>'[52]Class Summary'!J33</f>
        <v>29162043.686416171</v>
      </c>
      <c r="K33" s="887">
        <f>'[52]Class Summary'!K33</f>
        <v>24888053.792272061</v>
      </c>
      <c r="L33" s="887">
        <f>'[52]Class Summary'!L33</f>
        <v>2908585.5423034029</v>
      </c>
      <c r="M33" s="887">
        <f>'[52]Class Summary'!M33</f>
        <v>7284473.5136936028</v>
      </c>
      <c r="N33" s="887">
        <f>'[52]Class Summary'!N33</f>
        <v>5096437.9140767781</v>
      </c>
      <c r="O33" s="887">
        <f>'[52]Class Summary'!O33</f>
        <v>4393438.329328863</v>
      </c>
      <c r="P33" s="887">
        <f>'[52]Class Summary'!P33</f>
        <v>136880.46135267953</v>
      </c>
      <c r="Q33" s="888"/>
      <c r="R33" s="887">
        <f>'[52]Class Summary'!R33</f>
        <v>21937131.504159916</v>
      </c>
      <c r="S33" s="887">
        <f>'[52]Class Summary'!S33</f>
        <v>117055.3940017758</v>
      </c>
      <c r="T33" s="887">
        <f>'[52]Class Summary'!T33</f>
        <v>2833866.894110363</v>
      </c>
      <c r="U33" s="888"/>
      <c r="V33" s="676"/>
      <c r="W33" s="676"/>
    </row>
    <row r="34" spans="1:23" ht="15">
      <c r="A34" s="646">
        <f t="shared" si="0"/>
        <v>26</v>
      </c>
      <c r="B34" s="646"/>
      <c r="C34" s="1085" t="s">
        <v>36</v>
      </c>
      <c r="D34" s="646"/>
      <c r="E34" s="887">
        <f>'[52]Class Summary'!E34</f>
        <v>78521291.928592652</v>
      </c>
      <c r="F34" s="887">
        <f>'[52]Class Summary'!F34</f>
        <v>0</v>
      </c>
      <c r="G34" s="887">
        <f>'[52]Class Summary'!G34</f>
        <v>82503551.506005526</v>
      </c>
      <c r="H34" s="887">
        <f>'[52]Class Summary'!H34</f>
        <v>-2690504.3404066637</v>
      </c>
      <c r="I34" s="887">
        <f>'[52]Class Summary'!I34</f>
        <v>-5853179.7193535194</v>
      </c>
      <c r="J34" s="887">
        <f>'[52]Class Summary'!J34</f>
        <v>-2828122.0215000287</v>
      </c>
      <c r="K34" s="887">
        <f>'[52]Class Summary'!K34</f>
        <v>4038643.1210496873</v>
      </c>
      <c r="L34" s="887">
        <f>'[52]Class Summary'!L34</f>
        <v>207034.01893377956</v>
      </c>
      <c r="M34" s="887">
        <f>'[52]Class Summary'!M34</f>
        <v>-677998.57596105151</v>
      </c>
      <c r="N34" s="887">
        <f>'[52]Class Summary'!N34</f>
        <v>1669173.4189418685</v>
      </c>
      <c r="O34" s="887">
        <f>'[52]Class Summary'!O34</f>
        <v>1806061.0811012108</v>
      </c>
      <c r="P34" s="887">
        <f>'[52]Class Summary'!P34</f>
        <v>346633.43978183833</v>
      </c>
      <c r="Q34" s="888"/>
      <c r="R34" s="887">
        <f>'[52]Class Summary'!R34</f>
        <v>1864731.5625943579</v>
      </c>
      <c r="S34" s="887">
        <f>'[52]Class Summary'!S34</f>
        <v>236825.45424356768</v>
      </c>
      <c r="T34" s="887">
        <f>'[52]Class Summary'!T34</f>
        <v>1937086.1042117588</v>
      </c>
      <c r="U34" s="888"/>
      <c r="V34" s="676"/>
      <c r="W34" s="676"/>
    </row>
    <row r="35" spans="1:23" ht="15">
      <c r="A35" s="646">
        <f t="shared" si="0"/>
        <v>27</v>
      </c>
      <c r="B35" s="646"/>
      <c r="C35" s="1085" t="s">
        <v>37</v>
      </c>
      <c r="D35" s="646"/>
      <c r="E35" s="988">
        <f>'[52]Class Summary'!E35</f>
        <v>0.75138099950943749</v>
      </c>
      <c r="F35" s="888">
        <f>'[52]Class Summary'!F35</f>
        <v>0</v>
      </c>
      <c r="G35" s="888"/>
      <c r="H35" s="888"/>
      <c r="I35" s="888"/>
      <c r="J35" s="888"/>
      <c r="K35" s="888"/>
      <c r="L35" s="888"/>
      <c r="M35" s="888"/>
      <c r="N35" s="888"/>
      <c r="O35" s="888"/>
      <c r="P35" s="888"/>
      <c r="Q35" s="888"/>
      <c r="R35" s="888"/>
      <c r="S35" s="888"/>
      <c r="T35" s="888"/>
      <c r="U35" s="888"/>
      <c r="V35" s="676"/>
      <c r="W35" s="676"/>
    </row>
    <row r="36" spans="1:23" ht="13.5" thickBot="1">
      <c r="A36" s="668">
        <f t="shared" si="0"/>
        <v>28</v>
      </c>
      <c r="B36" s="668"/>
      <c r="C36" s="1086" t="s">
        <v>869</v>
      </c>
      <c r="D36" s="668"/>
      <c r="E36" s="889">
        <f>'[52]Class Summary'!E36</f>
        <v>104502631.79380065</v>
      </c>
      <c r="F36" s="889">
        <f>'[52]Class Summary'!F36</f>
        <v>0</v>
      </c>
      <c r="G36" s="889">
        <f>'[52]Class Summary'!G36</f>
        <v>97737665.108427182</v>
      </c>
      <c r="H36" s="889">
        <f>'[52]Class Summary'!H36</f>
        <v>406451.78496752912</v>
      </c>
      <c r="I36" s="889">
        <f>'[52]Class Summary'!I36</f>
        <v>-2710044.055595425</v>
      </c>
      <c r="J36" s="889">
        <f>'[52]Class Summary'!J36</f>
        <v>-1021026.9863337849</v>
      </c>
      <c r="K36" s="889">
        <f>'[52]Class Summary'!K36</f>
        <v>5575555.5837970227</v>
      </c>
      <c r="L36" s="889">
        <f>'[52]Class Summary'!L36</f>
        <v>366513.05660144269</v>
      </c>
      <c r="M36" s="889">
        <f>'[52]Class Summary'!M36</f>
        <v>-223365.65001565684</v>
      </c>
      <c r="N36" s="889">
        <f>'[52]Class Summary'!N36</f>
        <v>1950430.1199608278</v>
      </c>
      <c r="O36" s="889">
        <f>'[52]Class Summary'!O36</f>
        <v>2065540.7225598248</v>
      </c>
      <c r="P36" s="889">
        <f>'[52]Class Summary'!P36</f>
        <v>354912.10943168454</v>
      </c>
      <c r="Q36" s="888"/>
      <c r="R36" s="889">
        <f>'[52]Class Summary'!R36</f>
        <v>1864731.5625943579</v>
      </c>
      <c r="S36" s="889">
        <f>'[52]Class Summary'!S36</f>
        <v>236825.45424356768</v>
      </c>
      <c r="T36" s="889">
        <f>'[52]Class Summary'!T36</f>
        <v>1937086.1042117588</v>
      </c>
      <c r="U36" s="888"/>
      <c r="V36" s="676"/>
      <c r="W36" s="677">
        <f>'[52]Class Summary'!W36</f>
        <v>2101557.0168379257</v>
      </c>
    </row>
    <row r="37" spans="1:23" ht="15.75" thickTop="1">
      <c r="A37" s="646">
        <f t="shared" si="0"/>
        <v>29</v>
      </c>
      <c r="B37" s="646"/>
      <c r="C37" s="1085"/>
      <c r="D37" s="646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  <c r="U37" s="678"/>
      <c r="V37" s="646"/>
      <c r="W37" s="646"/>
    </row>
    <row r="38" spans="1:23" ht="15">
      <c r="A38" s="646">
        <f t="shared" si="0"/>
        <v>30</v>
      </c>
      <c r="B38" s="646"/>
      <c r="C38" s="1087" t="s">
        <v>870</v>
      </c>
      <c r="D38" s="646"/>
      <c r="E38" s="682">
        <f>'[52]Class Summary'!E38</f>
        <v>2183805682.7408457</v>
      </c>
      <c r="F38" s="682">
        <f>'[52]Class Summary'!F38</f>
        <v>0</v>
      </c>
      <c r="G38" s="682">
        <f>'[52]Class Summary'!G38</f>
        <v>1248408581.5438199</v>
      </c>
      <c r="H38" s="682">
        <f>'[52]Class Summary'!H38</f>
        <v>275434197.15899944</v>
      </c>
      <c r="I38" s="682">
        <f>'[52]Class Summary'!I38</f>
        <v>276965967.35293633</v>
      </c>
      <c r="J38" s="682">
        <f>'[52]Class Summary'!J38</f>
        <v>164582928.85837889</v>
      </c>
      <c r="K38" s="682">
        <f>'[52]Class Summary'!K38</f>
        <v>134415537.86489922</v>
      </c>
      <c r="L38" s="682">
        <f>'[52]Class Summary'!L38</f>
        <v>6970878.964125284</v>
      </c>
      <c r="M38" s="682">
        <f>'[52]Class Summary'!M38</f>
        <v>44366783.363342077</v>
      </c>
      <c r="N38" s="682">
        <f>'[52]Class Summary'!N38</f>
        <v>13144874.817254214</v>
      </c>
      <c r="O38" s="682">
        <f>'[52]Class Summary'!O38</f>
        <v>18809449.242601223</v>
      </c>
      <c r="P38" s="682">
        <f>'[52]Class Summary'!P38</f>
        <v>706483.57448899955</v>
      </c>
      <c r="Q38" s="682"/>
      <c r="R38" s="682">
        <f>'[52]Class Summary'!R38</f>
        <v>119362282.24730627</v>
      </c>
      <c r="S38" s="682">
        <f>'[52]Class Summary'!S38</f>
        <v>521990.06918866176</v>
      </c>
      <c r="T38" s="682">
        <f>'[52]Class Summary'!T38</f>
        <v>12994353.085656963</v>
      </c>
      <c r="U38" s="678"/>
      <c r="V38" s="646"/>
      <c r="W38" s="677">
        <f>'[52]Class Summary'!W38</f>
        <v>119884272.31649493</v>
      </c>
    </row>
    <row r="39" spans="1:23" s="12" customFormat="1" ht="15">
      <c r="A39" s="646">
        <f t="shared" si="0"/>
        <v>31</v>
      </c>
      <c r="B39" s="646"/>
      <c r="C39" s="1085" t="s">
        <v>38</v>
      </c>
      <c r="D39" s="646"/>
      <c r="E39" s="682">
        <f>'[52]Class Summary'!E39</f>
        <v>82300667.005812615</v>
      </c>
      <c r="F39" s="682">
        <f>'[52]Class Summary'!F39</f>
        <v>0</v>
      </c>
      <c r="G39" s="682">
        <f>'[52]Class Summary'!G39</f>
        <v>44774403.145353243</v>
      </c>
      <c r="H39" s="682">
        <f>'[52]Class Summary'!H39</f>
        <v>11637354.159992099</v>
      </c>
      <c r="I39" s="682">
        <f>'[52]Class Summary'!I39</f>
        <v>8972754.1885492373</v>
      </c>
      <c r="J39" s="682">
        <f>'[52]Class Summary'!J39</f>
        <v>5323116.7144631036</v>
      </c>
      <c r="K39" s="682">
        <f>'[52]Class Summary'!K39</f>
        <v>4629603.1801647171</v>
      </c>
      <c r="L39" s="682">
        <f>'[52]Class Summary'!L39</f>
        <v>1110812.9075238416</v>
      </c>
      <c r="M39" s="682">
        <f>'[52]Class Summary'!M39</f>
        <v>4461904.9807481915</v>
      </c>
      <c r="N39" s="682">
        <f>'[52]Class Summary'!N39</f>
        <v>1077072.9172933849</v>
      </c>
      <c r="O39" s="682">
        <f>'[52]Class Summary'!O39</f>
        <v>286414.50666749151</v>
      </c>
      <c r="P39" s="682">
        <f>'[52]Class Summary'!P39</f>
        <v>27230.30505731501</v>
      </c>
      <c r="Q39" s="682"/>
      <c r="R39" s="682">
        <f>'[52]Class Summary'!R39</f>
        <v>4242331.592676946</v>
      </c>
      <c r="S39" s="682">
        <f>'[52]Class Summary'!S39</f>
        <v>17150.614727296965</v>
      </c>
      <c r="T39" s="682">
        <f>'[52]Class Summary'!T39</f>
        <v>370120.97276047437</v>
      </c>
      <c r="U39" s="678"/>
      <c r="V39" s="646"/>
      <c r="W39" s="677">
        <f>'[52]Class Summary'!W39</f>
        <v>4259482.2074042428</v>
      </c>
    </row>
    <row r="40" spans="1:23" s="22" customFormat="1" ht="13.5" thickBot="1">
      <c r="A40" s="670">
        <f t="shared" si="0"/>
        <v>32</v>
      </c>
      <c r="B40" s="670"/>
      <c r="C40" s="1088" t="s">
        <v>871</v>
      </c>
      <c r="D40" s="670"/>
      <c r="E40" s="689">
        <f>'[52]Class Summary'!E40</f>
        <v>2101505015.7350328</v>
      </c>
      <c r="F40" s="689">
        <f>'[52]Class Summary'!F40</f>
        <v>0</v>
      </c>
      <c r="G40" s="689">
        <f>'[52]Class Summary'!G40</f>
        <v>1203634178.3984666</v>
      </c>
      <c r="H40" s="689">
        <f>'[52]Class Summary'!H40</f>
        <v>263796842.99900734</v>
      </c>
      <c r="I40" s="689">
        <f>'[52]Class Summary'!I40</f>
        <v>267993213.16438708</v>
      </c>
      <c r="J40" s="689">
        <f>'[52]Class Summary'!J40</f>
        <v>159259812.14391577</v>
      </c>
      <c r="K40" s="689">
        <f>'[52]Class Summary'!K40</f>
        <v>129785934.68473449</v>
      </c>
      <c r="L40" s="689">
        <f>'[52]Class Summary'!L40</f>
        <v>5860066.0566014424</v>
      </c>
      <c r="M40" s="689">
        <f>'[52]Class Summary'!M40</f>
        <v>39904878.382593885</v>
      </c>
      <c r="N40" s="689">
        <f>'[52]Class Summary'!N40</f>
        <v>12067801.899960829</v>
      </c>
      <c r="O40" s="689">
        <f>'[52]Class Summary'!O40</f>
        <v>18523034.735933732</v>
      </c>
      <c r="P40" s="689">
        <f>'[52]Class Summary'!P40</f>
        <v>679253.26943168452</v>
      </c>
      <c r="Q40" s="689"/>
      <c r="R40" s="689">
        <f>'[52]Class Summary'!R40</f>
        <v>115119950.65462932</v>
      </c>
      <c r="S40" s="689">
        <f>'[52]Class Summary'!S40</f>
        <v>504839.45446136477</v>
      </c>
      <c r="T40" s="689">
        <f>'[52]Class Summary'!T40</f>
        <v>12624232.112896489</v>
      </c>
      <c r="U40" s="678"/>
      <c r="V40" s="1083"/>
      <c r="W40" s="677">
        <f>'[52]Class Summary'!W40</f>
        <v>115624790.10909069</v>
      </c>
    </row>
    <row r="41" spans="1:23" ht="13.5" thickTop="1">
      <c r="A41" s="669">
        <f t="shared" si="0"/>
        <v>33</v>
      </c>
      <c r="B41" s="669"/>
      <c r="C41" s="1089" t="s">
        <v>872</v>
      </c>
      <c r="D41" s="669"/>
      <c r="E41" s="886">
        <f>'[52]Class Summary'!E41</f>
        <v>5.2329748143593813E-2</v>
      </c>
      <c r="F41" s="886">
        <f>'[52]Class Summary'!F41</f>
        <v>0</v>
      </c>
      <c r="G41" s="886">
        <f>'[52]Class Summary'!G41</f>
        <v>8.8378671904532968E-2</v>
      </c>
      <c r="H41" s="886">
        <f>'[52]Class Summary'!H41</f>
        <v>1.5431534274812364E-3</v>
      </c>
      <c r="I41" s="886">
        <f>'[52]Class Summary'!I41</f>
        <v>-1.0011124666273075E-2</v>
      </c>
      <c r="J41" s="886">
        <f>'[52]Class Summary'!J41</f>
        <v>-6.3702373401230972E-3</v>
      </c>
      <c r="K41" s="886">
        <f>'[52]Class Summary'!K41</f>
        <v>4.4888000698122932E-2</v>
      </c>
      <c r="L41" s="886">
        <f>'[52]Class Summary'!L41</f>
        <v>6.6716941950217379E-2</v>
      </c>
      <c r="M41" s="886">
        <f>'[52]Class Summary'!M41</f>
        <v>-5.5662951469829247E-3</v>
      </c>
      <c r="N41" s="886">
        <f>'[52]Class Summary'!N41</f>
        <v>0.19278031512259286</v>
      </c>
      <c r="O41" s="886">
        <f>'[52]Class Summary'!O41</f>
        <v>0.12550760892765922</v>
      </c>
      <c r="P41" s="886">
        <f>'[52]Class Summary'!P41</f>
        <v>1.0942555346095588</v>
      </c>
      <c r="Q41" s="987"/>
      <c r="R41" s="886">
        <f>'[52]Class Summary'!R41</f>
        <v>1.6464862083565457E-2</v>
      </c>
      <c r="S41" s="886">
        <f>'[52]Class Summary'!S41</f>
        <v>0.88363090753138041</v>
      </c>
      <c r="T41" s="886">
        <f>'[52]Class Summary'!T41</f>
        <v>0.18125382610452023</v>
      </c>
      <c r="U41" s="678"/>
      <c r="V41" s="669"/>
      <c r="W41" s="674">
        <f>'[52]Class Summary'!W41</f>
        <v>1.8512131478233496E-2</v>
      </c>
    </row>
    <row r="42" spans="1:23" ht="15">
      <c r="A42" s="646">
        <f t="shared" si="0"/>
        <v>34</v>
      </c>
      <c r="B42" s="646"/>
      <c r="C42" s="1085"/>
      <c r="D42" s="669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989"/>
      <c r="R42" s="890"/>
      <c r="S42" s="890"/>
      <c r="T42" s="890"/>
      <c r="U42" s="678"/>
      <c r="V42" s="669"/>
      <c r="W42" s="673"/>
    </row>
    <row r="43" spans="1:23" s="679" customFormat="1" ht="12.75">
      <c r="A43" s="680">
        <f>+A42+1</f>
        <v>35</v>
      </c>
      <c r="B43" s="680"/>
      <c r="C43" s="1088" t="s">
        <v>873</v>
      </c>
      <c r="D43" s="681"/>
      <c r="E43" s="1091">
        <f>'[52]Class Summary'!E43</f>
        <v>0.95027248043124479</v>
      </c>
      <c r="F43" s="1091">
        <f>'[52]Class Summary'!F43</f>
        <v>0</v>
      </c>
      <c r="G43" s="1091">
        <f>'[52]Class Summary'!G43</f>
        <v>0.91879786494724236</v>
      </c>
      <c r="H43" s="1091">
        <f>'[52]Class Summary'!H43</f>
        <v>0.99845922422593558</v>
      </c>
      <c r="I43" s="1091">
        <f>'[52]Class Summary'!I43</f>
        <v>1.0101123607706179</v>
      </c>
      <c r="J43" s="1091">
        <f>'[52]Class Summary'!J43</f>
        <v>1.0064110774249257</v>
      </c>
      <c r="K43" s="1091">
        <f>'[52]Class Summary'!K43</f>
        <v>0.95704037115161444</v>
      </c>
      <c r="L43" s="1091">
        <f>'[52]Class Summary'!L43</f>
        <v>0.9374558148216503</v>
      </c>
      <c r="M43" s="1091">
        <f>'[52]Class Summary'!M43</f>
        <v>1.0055974522180999</v>
      </c>
      <c r="N43" s="1091">
        <f>'[52]Class Summary'!N43</f>
        <v>0.83837735023085203</v>
      </c>
      <c r="O43" s="1091">
        <f>'[52]Class Summary'!O43</f>
        <v>0.88848799605429762</v>
      </c>
      <c r="P43" s="1091">
        <f>'[52]Class Summary'!P43</f>
        <v>0.47749664903544559</v>
      </c>
      <c r="Q43" s="1092"/>
      <c r="R43" s="1091">
        <f>'[52]Class Summary'!R43</f>
        <v>0.9838018384129722</v>
      </c>
      <c r="S43" s="1091">
        <f>'[52]Class Summary'!S43</f>
        <v>0.53088956865257875</v>
      </c>
      <c r="T43" s="1091">
        <f>'[52]Class Summary'!T43</f>
        <v>0.84655810453351088</v>
      </c>
      <c r="U43" s="1093"/>
      <c r="V43" s="1094"/>
      <c r="W43" s="1095">
        <f>'[52]Class Summary'!W43</f>
        <v>0.98182433875248443</v>
      </c>
    </row>
    <row r="44" spans="1:23" s="679" customFormat="1" ht="12.75">
      <c r="A44" s="680">
        <f t="shared" si="0"/>
        <v>36</v>
      </c>
      <c r="B44" s="680"/>
      <c r="C44" s="1090" t="s">
        <v>40</v>
      </c>
      <c r="D44" s="681"/>
      <c r="E44" s="1091">
        <f>'[52]Class Summary'!E44</f>
        <v>1</v>
      </c>
      <c r="F44" s="1091">
        <f>'[52]Class Summary'!F44</f>
        <v>0</v>
      </c>
      <c r="G44" s="1091">
        <f>'[52]Class Summary'!G44</f>
        <v>0.97</v>
      </c>
      <c r="H44" s="1091">
        <f>'[52]Class Summary'!H44</f>
        <v>1.05</v>
      </c>
      <c r="I44" s="1091">
        <f>'[52]Class Summary'!I44</f>
        <v>1.06</v>
      </c>
      <c r="J44" s="1091">
        <f>'[52]Class Summary'!J44</f>
        <v>1.06</v>
      </c>
      <c r="K44" s="1091">
        <f>'[52]Class Summary'!K44</f>
        <v>1.01</v>
      </c>
      <c r="L44" s="1091">
        <f>'[52]Class Summary'!L44</f>
        <v>0.99</v>
      </c>
      <c r="M44" s="1091">
        <f>'[52]Class Summary'!M44</f>
        <v>1.06</v>
      </c>
      <c r="N44" s="1091">
        <f>'[52]Class Summary'!N44</f>
        <v>0.88</v>
      </c>
      <c r="O44" s="1091">
        <f>'[52]Class Summary'!O44</f>
        <v>0.93</v>
      </c>
      <c r="P44" s="1091">
        <f>'[52]Class Summary'!P44</f>
        <v>0.5</v>
      </c>
      <c r="Q44" s="1092"/>
      <c r="R44" s="1091">
        <f>'[52]Class Summary'!R44</f>
        <v>1.04</v>
      </c>
      <c r="S44" s="1091">
        <f>'[52]Class Summary'!S44</f>
        <v>0.56000000000000005</v>
      </c>
      <c r="T44" s="1091">
        <f>'[52]Class Summary'!T44</f>
        <v>0.89</v>
      </c>
      <c r="U44" s="1093"/>
      <c r="V44" s="1094"/>
      <c r="W44" s="1095">
        <f>'[52]Class Summary'!W44</f>
        <v>1.0332029591206524</v>
      </c>
    </row>
    <row r="45" spans="1:23">
      <c r="A45" s="650"/>
      <c r="B45" s="60"/>
      <c r="C45" s="54"/>
      <c r="D45" s="54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</row>
    <row r="46" spans="1:23" ht="15">
      <c r="A46" s="1126" t="str">
        <f>A1</f>
        <v>Puget Sound Energy</v>
      </c>
      <c r="B46" s="1127"/>
      <c r="C46" s="1127"/>
      <c r="D46" s="1127"/>
      <c r="E46" s="1127"/>
      <c r="F46" s="1127"/>
      <c r="G46" s="1127"/>
      <c r="H46" s="1127"/>
      <c r="I46" s="1127"/>
      <c r="J46" s="1127"/>
      <c r="K46" s="1127"/>
      <c r="L46" s="1127"/>
      <c r="M46" s="1127"/>
      <c r="N46" s="1127"/>
      <c r="O46" s="1127"/>
      <c r="P46" s="1127"/>
      <c r="Q46" s="1127"/>
      <c r="R46" s="1127"/>
      <c r="S46" s="1127"/>
      <c r="T46" s="1127"/>
      <c r="U46" s="1127"/>
      <c r="V46" s="1127"/>
      <c r="W46" s="1127"/>
    </row>
    <row r="47" spans="1:23" ht="15">
      <c r="A47" s="1126" t="str">
        <f>A2</f>
        <v>ELECTRIC COST OF SERVICE SUMMARY</v>
      </c>
      <c r="B47" s="1127"/>
      <c r="C47" s="1127"/>
      <c r="D47" s="1127"/>
      <c r="E47" s="1127"/>
      <c r="F47" s="1127"/>
      <c r="G47" s="1127"/>
      <c r="H47" s="1127"/>
      <c r="I47" s="1127"/>
      <c r="J47" s="1127"/>
      <c r="K47" s="1127"/>
      <c r="L47" s="1127"/>
      <c r="M47" s="1127"/>
      <c r="N47" s="1127"/>
      <c r="O47" s="1127"/>
      <c r="P47" s="1127"/>
      <c r="Q47" s="1127"/>
      <c r="R47" s="1127"/>
      <c r="S47" s="1127"/>
      <c r="T47" s="1127"/>
      <c r="U47" s="1127"/>
      <c r="V47" s="1127"/>
      <c r="W47" s="1127"/>
    </row>
    <row r="48" spans="1:23" ht="15">
      <c r="A48" s="1126" t="str">
        <f>A3</f>
        <v>Adjusted Test Year Twelve Months ended December 2018 @ Proforma Rev Requirement</v>
      </c>
      <c r="B48" s="1127"/>
      <c r="C48" s="1127"/>
      <c r="D48" s="1127"/>
      <c r="E48" s="1127"/>
      <c r="F48" s="1127"/>
      <c r="G48" s="1127"/>
      <c r="H48" s="1127"/>
      <c r="I48" s="1127"/>
      <c r="J48" s="1127"/>
      <c r="K48" s="1127"/>
      <c r="L48" s="1127"/>
      <c r="M48" s="1127"/>
      <c r="N48" s="1127"/>
      <c r="O48" s="1127"/>
      <c r="P48" s="1127"/>
      <c r="Q48" s="1127"/>
      <c r="R48" s="1127"/>
      <c r="S48" s="1127"/>
      <c r="T48" s="1127"/>
      <c r="U48" s="1127"/>
      <c r="V48" s="1127"/>
      <c r="W48" s="1127"/>
    </row>
    <row r="49" spans="1:27" ht="15">
      <c r="A49" s="1126" t="str">
        <f>[52]SUMMARY!$A$61:$R$61</f>
        <v>Functional Rate Base</v>
      </c>
      <c r="B49" s="1127"/>
      <c r="C49" s="1127"/>
      <c r="D49" s="1127"/>
      <c r="E49" s="1127"/>
      <c r="F49" s="1127"/>
      <c r="G49" s="1127"/>
      <c r="H49" s="1127"/>
      <c r="I49" s="1127"/>
      <c r="J49" s="1127"/>
      <c r="K49" s="1127"/>
      <c r="L49" s="1127"/>
      <c r="M49" s="1127"/>
      <c r="N49" s="1127"/>
      <c r="O49" s="1127"/>
      <c r="P49" s="1127"/>
      <c r="Q49" s="1127"/>
      <c r="R49" s="1127"/>
      <c r="S49" s="1127"/>
      <c r="T49" s="1127"/>
      <c r="U49" s="1127"/>
      <c r="V49" s="1127"/>
      <c r="W49" s="1127"/>
      <c r="X49" s="52"/>
    </row>
    <row r="50" spans="1:27" ht="15">
      <c r="A50" s="22"/>
      <c r="C50" s="554"/>
      <c r="D50" s="554"/>
      <c r="E50" s="891"/>
      <c r="F50" s="891"/>
      <c r="G50" s="891"/>
      <c r="H50" s="891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891"/>
      <c r="U50" s="891"/>
      <c r="V50" s="554"/>
      <c r="W50" s="554"/>
    </row>
    <row r="51" spans="1:27" s="52" customFormat="1" ht="45">
      <c r="A51" s="651"/>
      <c r="B51" s="51"/>
      <c r="C51" s="50"/>
      <c r="D51" s="50"/>
      <c r="E51" s="885" t="str">
        <f>'[52]Class Summary'!E51</f>
        <v>System Total</v>
      </c>
      <c r="F51" s="986">
        <f>'[52]Class Summary'!F51</f>
        <v>0</v>
      </c>
      <c r="G51" s="885" t="str">
        <f>'[52]Class Summary'!G51</f>
        <v>Residential
Sch 7</v>
      </c>
      <c r="H51" s="885" t="str">
        <f>'[52]Class Summary'!H51</f>
        <v>Sec Volt
Sch 24
(kW&lt; 50)</v>
      </c>
      <c r="I51" s="885" t="str">
        <f>'[52]Class Summary'!I51</f>
        <v>Sec Volt
Sch 25
(kW &gt; 50 &amp; &lt; 350)</v>
      </c>
      <c r="J51" s="885" t="str">
        <f>'[52]Class Summary'!J51</f>
        <v>Sec Volt
Sch 26
(kW &gt; 350)</v>
      </c>
      <c r="K51" s="885" t="str">
        <f>'[52]Class Summary'!K51</f>
        <v>Pri Volt
Sch 31/35/43</v>
      </c>
      <c r="L51" s="885" t="str">
        <f>'[52]Class Summary'!L51</f>
        <v>Special Contract</v>
      </c>
      <c r="M51" s="885" t="str">
        <f>'[52]Class Summary'!M51</f>
        <v>High Volt
Sch 46/49</v>
      </c>
      <c r="N51" s="885" t="str">
        <f>'[52]Class Summary'!N51</f>
        <v>Choice /
Retail Wheeling
Sch 448/449</v>
      </c>
      <c r="O51" s="885" t="str">
        <f>'[52]Class Summary'!O51</f>
        <v>Lighting
Sch 50-59</v>
      </c>
      <c r="P51" s="885" t="str">
        <f>'[52]Class Summary'!P51</f>
        <v>Firm Resale</v>
      </c>
      <c r="Q51" s="656"/>
      <c r="R51" s="885" t="str">
        <f>'[52]Class Summary'!R51</f>
        <v>Pri Volt Sch 31</v>
      </c>
      <c r="S51" s="885" t="str">
        <f>'[52]Class Summary'!S51</f>
        <v>Pri Volt Sch 35</v>
      </c>
      <c r="T51" s="885" t="str">
        <f>'[52]Class Summary'!T51</f>
        <v>Pri Volt Sch 43</v>
      </c>
      <c r="U51" s="885" t="str">
        <f>'[52]Class Summary'!U51</f>
        <v>check</v>
      </c>
      <c r="V51" s="655"/>
      <c r="W51" s="655">
        <f>'[52]Class Summary'!W51</f>
        <v>0</v>
      </c>
    </row>
    <row r="52" spans="1:27">
      <c r="A52" s="22"/>
      <c r="C52" s="51" t="s">
        <v>3</v>
      </c>
      <c r="D52" s="51"/>
      <c r="E52" s="656" t="str">
        <f>'[52]Class Summary'!E52</f>
        <v>(b)</v>
      </c>
      <c r="F52" s="656">
        <f>'[52]Class Summary'!F52</f>
        <v>0</v>
      </c>
      <c r="G52" s="656" t="str">
        <f>'[52]Class Summary'!G52</f>
        <v>(c)</v>
      </c>
      <c r="H52" s="656" t="str">
        <f>'[52]Class Summary'!H52</f>
        <v>(d)</v>
      </c>
      <c r="I52" s="656" t="str">
        <f>'[52]Class Summary'!I52</f>
        <v>(e)</v>
      </c>
      <c r="J52" s="656" t="str">
        <f>'[52]Class Summary'!J52</f>
        <v>(g)</v>
      </c>
      <c r="K52" s="656" t="str">
        <f>'[52]Class Summary'!K52</f>
        <v>(h)</v>
      </c>
      <c r="L52" s="656" t="str">
        <f>'[52]Class Summary'!L52</f>
        <v>(k)</v>
      </c>
      <c r="M52" s="656" t="str">
        <f>'[52]Class Summary'!M52</f>
        <v>(l)</v>
      </c>
      <c r="N52" s="656" t="str">
        <f>'[52]Class Summary'!N52</f>
        <v>(m)</v>
      </c>
      <c r="O52" s="656" t="str">
        <f>'[52]Class Summary'!O52</f>
        <v>(n)</v>
      </c>
      <c r="P52" s="656" t="str">
        <f>'[52]Class Summary'!P52</f>
        <v>(o)</v>
      </c>
      <c r="Q52" s="656"/>
      <c r="R52" s="656" t="str">
        <f>'[52]Class Summary'!R52</f>
        <v>(h)</v>
      </c>
      <c r="S52" s="656"/>
      <c r="T52" s="656"/>
      <c r="U52" s="656"/>
      <c r="V52" s="663"/>
      <c r="W52" s="663"/>
    </row>
    <row r="53" spans="1:27">
      <c r="A53" s="652"/>
      <c r="B53" s="54"/>
    </row>
    <row r="54" spans="1:27">
      <c r="A54" s="686">
        <v>1</v>
      </c>
      <c r="B54" s="646"/>
      <c r="C54" s="55" t="s">
        <v>41</v>
      </c>
      <c r="D54" s="54"/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59"/>
      <c r="R54" s="659"/>
      <c r="S54" s="659"/>
      <c r="T54" s="659"/>
      <c r="U54" s="659"/>
    </row>
    <row r="55" spans="1:27">
      <c r="A55" s="686">
        <f t="shared" ref="A55:A79" si="1">+A54+1</f>
        <v>2</v>
      </c>
      <c r="B55" s="646" t="str">
        <f>IF(OR((C54="~"),(C55="~")),"~","")</f>
        <v/>
      </c>
      <c r="C55" s="53" t="s">
        <v>42</v>
      </c>
      <c r="D55" s="54"/>
      <c r="E55" s="892">
        <f>'[52]Class Summary'!E55</f>
        <v>242873801.14655104</v>
      </c>
      <c r="F55" s="892">
        <f>'[52]Class Summary'!F55</f>
        <v>0</v>
      </c>
      <c r="G55" s="892">
        <f>'[52]Class Summary'!G55</f>
        <v>140071435.77249286</v>
      </c>
      <c r="H55" s="892">
        <f>'[52]Class Summary'!H55</f>
        <v>32293888.677441996</v>
      </c>
      <c r="I55" s="892">
        <f>'[52]Class Summary'!I55</f>
        <v>34565376.484509699</v>
      </c>
      <c r="J55" s="892">
        <f>'[52]Class Summary'!J55</f>
        <v>18161265.88594598</v>
      </c>
      <c r="K55" s="892">
        <f>'[52]Class Summary'!K55</f>
        <v>12829967.572942583</v>
      </c>
      <c r="L55" s="892">
        <f>'[52]Class Summary'!L55</f>
        <v>0</v>
      </c>
      <c r="M55" s="892">
        <f>'[52]Class Summary'!M55</f>
        <v>4357648.4998569191</v>
      </c>
      <c r="N55" s="892">
        <f>'[52]Class Summary'!N55</f>
        <v>0</v>
      </c>
      <c r="O55" s="892">
        <f>'[52]Class Summary'!O55</f>
        <v>504756.00895996689</v>
      </c>
      <c r="P55" s="892">
        <f>'[52]Class Summary'!P55</f>
        <v>89462.244401043368</v>
      </c>
      <c r="Q55" s="683"/>
      <c r="R55" s="682">
        <f>'[52]Class Summary'!R55</f>
        <v>12829529.132705055</v>
      </c>
      <c r="S55" s="682">
        <f>'[52]Class Summary'!S55</f>
        <v>438.44023752735785</v>
      </c>
      <c r="T55" s="682">
        <f>'[52]Class Summary'!T55</f>
        <v>0</v>
      </c>
      <c r="U55" s="682">
        <f>'[52]Class Summary'!U55</f>
        <v>0</v>
      </c>
    </row>
    <row r="56" spans="1:27">
      <c r="A56" s="686">
        <f t="shared" si="1"/>
        <v>3</v>
      </c>
      <c r="B56" s="646" t="str">
        <f>IF(OR((C54="~"),(C56="~")),"~","")</f>
        <v/>
      </c>
      <c r="C56" s="53" t="s">
        <v>43</v>
      </c>
      <c r="D56" s="54"/>
      <c r="E56" s="892">
        <f>'[52]Class Summary'!E56</f>
        <v>1965069845.6402762</v>
      </c>
      <c r="F56" s="892">
        <f>'[52]Class Summary'!F56</f>
        <v>0</v>
      </c>
      <c r="G56" s="892">
        <f>'[52]Class Summary'!G56</f>
        <v>1023729724.170417</v>
      </c>
      <c r="H56" s="892">
        <f>'[52]Class Summary'!H56</f>
        <v>260117710.60779378</v>
      </c>
      <c r="I56" s="892">
        <f>'[52]Class Summary'!I56</f>
        <v>289270813.96646041</v>
      </c>
      <c r="J56" s="892">
        <f>'[52]Class Summary'!J56</f>
        <v>186685495.49639875</v>
      </c>
      <c r="K56" s="892">
        <f>'[52]Class Summary'!K56</f>
        <v>141614498.72537625</v>
      </c>
      <c r="L56" s="892">
        <f>'[52]Class Summary'!L56</f>
        <v>0</v>
      </c>
      <c r="M56" s="892">
        <f>'[52]Class Summary'!M56</f>
        <v>56219546.742646746</v>
      </c>
      <c r="N56" s="892">
        <f>'[52]Class Summary'!N56</f>
        <v>0</v>
      </c>
      <c r="O56" s="892">
        <f>'[52]Class Summary'!O56</f>
        <v>6769530.3992750896</v>
      </c>
      <c r="P56" s="892">
        <f>'[52]Class Summary'!P56</f>
        <v>662525.53190840431</v>
      </c>
      <c r="Q56" s="683"/>
      <c r="R56" s="682">
        <f>'[52]Class Summary'!R56</f>
        <v>129885087.32524462</v>
      </c>
      <c r="S56" s="682">
        <f>'[52]Class Summary'!S56</f>
        <v>410126.23800199671</v>
      </c>
      <c r="T56" s="682">
        <f>'[52]Class Summary'!T56</f>
        <v>11319285.162129628</v>
      </c>
      <c r="U56" s="682">
        <f>'[52]Class Summary'!U56</f>
        <v>0</v>
      </c>
    </row>
    <row r="57" spans="1:27" ht="12" thickBot="1">
      <c r="A57" s="686">
        <f t="shared" si="1"/>
        <v>4</v>
      </c>
      <c r="B57" s="646" t="str">
        <f>IF(OR((C54="~"),(C57="~")),"~","")</f>
        <v/>
      </c>
      <c r="C57" s="53" t="s">
        <v>44</v>
      </c>
      <c r="D57" s="54"/>
      <c r="E57" s="892">
        <f>'[52]Class Summary'!E57</f>
        <v>0</v>
      </c>
      <c r="F57" s="892">
        <f>'[52]Class Summary'!F57</f>
        <v>0</v>
      </c>
      <c r="G57" s="892">
        <f>'[52]Class Summary'!G57</f>
        <v>0</v>
      </c>
      <c r="H57" s="892">
        <f>'[52]Class Summary'!H57</f>
        <v>0</v>
      </c>
      <c r="I57" s="892">
        <f>'[52]Class Summary'!I57</f>
        <v>0</v>
      </c>
      <c r="J57" s="892">
        <f>'[52]Class Summary'!J57</f>
        <v>0</v>
      </c>
      <c r="K57" s="892">
        <f>'[52]Class Summary'!K57</f>
        <v>0</v>
      </c>
      <c r="L57" s="892">
        <f>'[52]Class Summary'!L57</f>
        <v>0</v>
      </c>
      <c r="M57" s="892">
        <f>'[52]Class Summary'!M57</f>
        <v>0</v>
      </c>
      <c r="N57" s="892">
        <f>'[52]Class Summary'!N57</f>
        <v>0</v>
      </c>
      <c r="O57" s="892">
        <f>'[52]Class Summary'!O57</f>
        <v>0</v>
      </c>
      <c r="P57" s="892">
        <f>'[52]Class Summary'!P57</f>
        <v>0</v>
      </c>
      <c r="Q57" s="683"/>
      <c r="R57" s="682">
        <f>'[52]Class Summary'!R57</f>
        <v>0</v>
      </c>
      <c r="S57" s="682">
        <f>'[52]Class Summary'!S57</f>
        <v>0</v>
      </c>
      <c r="T57" s="682">
        <f>'[52]Class Summary'!T57</f>
        <v>0</v>
      </c>
      <c r="U57" s="682">
        <f>'[52]Class Summary'!U57</f>
        <v>0</v>
      </c>
    </row>
    <row r="58" spans="1:27">
      <c r="A58" s="686">
        <f t="shared" si="1"/>
        <v>5</v>
      </c>
      <c r="B58" s="646" t="str">
        <f>IF(OR((C54="~"),(C58="~")),"~","")</f>
        <v>~</v>
      </c>
      <c r="C58" s="53" t="s">
        <v>45</v>
      </c>
      <c r="D58" s="54"/>
      <c r="E58" s="892">
        <f>'[52]Class Summary'!E58</f>
        <v>0</v>
      </c>
      <c r="F58" s="892">
        <f>'[52]Class Summary'!F58</f>
        <v>0</v>
      </c>
      <c r="G58" s="892">
        <f>'[52]Class Summary'!G58</f>
        <v>0</v>
      </c>
      <c r="H58" s="892">
        <f>'[52]Class Summary'!H58</f>
        <v>0</v>
      </c>
      <c r="I58" s="892">
        <f>'[52]Class Summary'!I58</f>
        <v>0</v>
      </c>
      <c r="J58" s="892">
        <f>'[52]Class Summary'!J58</f>
        <v>0</v>
      </c>
      <c r="K58" s="892">
        <f>'[52]Class Summary'!K58</f>
        <v>0</v>
      </c>
      <c r="L58" s="892">
        <f>'[52]Class Summary'!L58</f>
        <v>0</v>
      </c>
      <c r="M58" s="892">
        <f>'[52]Class Summary'!M58</f>
        <v>0</v>
      </c>
      <c r="N58" s="892">
        <f>'[52]Class Summary'!N58</f>
        <v>0</v>
      </c>
      <c r="O58" s="892">
        <f>'[52]Class Summary'!O58</f>
        <v>0</v>
      </c>
      <c r="P58" s="892">
        <f>'[52]Class Summary'!P58</f>
        <v>0</v>
      </c>
      <c r="Q58" s="683"/>
      <c r="R58" s="682">
        <f>'[52]Class Summary'!R58</f>
        <v>0</v>
      </c>
      <c r="S58" s="682">
        <f>'[52]Class Summary'!S58</f>
        <v>0</v>
      </c>
      <c r="T58" s="682">
        <f>'[52]Class Summary'!T58</f>
        <v>0</v>
      </c>
      <c r="U58" s="682">
        <f>'[52]Class Summary'!U58</f>
        <v>0</v>
      </c>
      <c r="Y58" s="763"/>
      <c r="Z58" s="764"/>
      <c r="AA58" s="765"/>
    </row>
    <row r="59" spans="1:27">
      <c r="A59" s="686">
        <f t="shared" si="1"/>
        <v>6</v>
      </c>
      <c r="B59" s="646" t="str">
        <f>IF(OR((C54="~"),(C59="~")),"~","")</f>
        <v>~</v>
      </c>
      <c r="C59" s="53" t="s">
        <v>45</v>
      </c>
      <c r="D59" s="54"/>
      <c r="E59" s="892">
        <f>'[52]Class Summary'!E59</f>
        <v>0</v>
      </c>
      <c r="F59" s="892">
        <f>'[52]Class Summary'!F59</f>
        <v>0</v>
      </c>
      <c r="G59" s="892">
        <f>'[52]Class Summary'!G59</f>
        <v>0</v>
      </c>
      <c r="H59" s="892">
        <f>'[52]Class Summary'!H59</f>
        <v>0</v>
      </c>
      <c r="I59" s="892">
        <f>'[52]Class Summary'!I59</f>
        <v>0</v>
      </c>
      <c r="J59" s="892">
        <f>'[52]Class Summary'!J59</f>
        <v>0</v>
      </c>
      <c r="K59" s="892">
        <f>'[52]Class Summary'!K59</f>
        <v>0</v>
      </c>
      <c r="L59" s="892">
        <f>'[52]Class Summary'!L59</f>
        <v>0</v>
      </c>
      <c r="M59" s="892">
        <f>'[52]Class Summary'!M59</f>
        <v>0</v>
      </c>
      <c r="N59" s="892">
        <f>'[52]Class Summary'!N59</f>
        <v>0</v>
      </c>
      <c r="O59" s="892">
        <f>'[52]Class Summary'!O59</f>
        <v>0</v>
      </c>
      <c r="P59" s="892">
        <f>'[52]Class Summary'!P59</f>
        <v>0</v>
      </c>
      <c r="Q59" s="683"/>
      <c r="R59" s="682">
        <f>'[52]Class Summary'!R59</f>
        <v>0</v>
      </c>
      <c r="S59" s="682">
        <f>'[52]Class Summary'!S59</f>
        <v>0</v>
      </c>
      <c r="T59" s="682">
        <f>'[52]Class Summary'!T59</f>
        <v>0</v>
      </c>
      <c r="U59" s="682">
        <f>'[52]Class Summary'!U59</f>
        <v>0</v>
      </c>
      <c r="Y59" s="766" t="s">
        <v>808</v>
      </c>
      <c r="Z59" s="770">
        <f>O55+O64</f>
        <v>709196.59332950413</v>
      </c>
      <c r="AA59" s="771">
        <f>Z59/(O61+O70)</f>
        <v>6.9816714038898248E-2</v>
      </c>
    </row>
    <row r="60" spans="1:27">
      <c r="A60" s="686">
        <f t="shared" si="1"/>
        <v>7</v>
      </c>
      <c r="B60" s="646" t="str">
        <f>IF(OR((C54="~"),(C60="~")),"~","")</f>
        <v>~</v>
      </c>
      <c r="C60" s="53" t="s">
        <v>45</v>
      </c>
      <c r="D60" s="54"/>
      <c r="E60" s="892">
        <f>'[52]Class Summary'!E60</f>
        <v>0</v>
      </c>
      <c r="F60" s="892">
        <f>'[52]Class Summary'!F60</f>
        <v>0</v>
      </c>
      <c r="G60" s="892">
        <f>'[52]Class Summary'!G60</f>
        <v>0</v>
      </c>
      <c r="H60" s="892">
        <f>'[52]Class Summary'!H60</f>
        <v>0</v>
      </c>
      <c r="I60" s="892">
        <f>'[52]Class Summary'!I60</f>
        <v>0</v>
      </c>
      <c r="J60" s="892">
        <f>'[52]Class Summary'!J60</f>
        <v>0</v>
      </c>
      <c r="K60" s="892">
        <f>'[52]Class Summary'!K60</f>
        <v>0</v>
      </c>
      <c r="L60" s="892">
        <f>'[52]Class Summary'!L60</f>
        <v>0</v>
      </c>
      <c r="M60" s="892">
        <f>'[52]Class Summary'!M60</f>
        <v>0</v>
      </c>
      <c r="N60" s="892">
        <f>'[52]Class Summary'!N60</f>
        <v>0</v>
      </c>
      <c r="O60" s="892">
        <f>'[52]Class Summary'!O60</f>
        <v>0</v>
      </c>
      <c r="P60" s="892">
        <f>'[52]Class Summary'!P60</f>
        <v>0</v>
      </c>
      <c r="Q60" s="683"/>
      <c r="R60" s="682">
        <f>'[52]Class Summary'!R60</f>
        <v>0</v>
      </c>
      <c r="S60" s="682">
        <f>'[52]Class Summary'!S60</f>
        <v>0</v>
      </c>
      <c r="T60" s="682">
        <f>'[52]Class Summary'!T60</f>
        <v>0</v>
      </c>
      <c r="U60" s="682">
        <f>'[52]Class Summary'!U60</f>
        <v>0</v>
      </c>
      <c r="Y60" s="766" t="s">
        <v>809</v>
      </c>
      <c r="Z60" s="770">
        <f>O56+O65</f>
        <v>9448780.6631534733</v>
      </c>
      <c r="AA60" s="771">
        <f>Z60/(O61+O70)</f>
        <v>0.93018328596110178</v>
      </c>
    </row>
    <row r="61" spans="1:27" ht="12" thickBot="1">
      <c r="A61" s="687">
        <f t="shared" si="1"/>
        <v>8</v>
      </c>
      <c r="B61" s="670" t="str">
        <f>IF(OR((C54="~"),(C61="~")),"~","")</f>
        <v/>
      </c>
      <c r="C61" s="58" t="s">
        <v>70</v>
      </c>
      <c r="D61" s="58"/>
      <c r="E61" s="893">
        <f>'[52]Class Summary'!E61</f>
        <v>2207943646.7868271</v>
      </c>
      <c r="F61" s="893">
        <f>'[52]Class Summary'!F61</f>
        <v>0</v>
      </c>
      <c r="G61" s="893">
        <f>'[52]Class Summary'!G61</f>
        <v>1163801159.9429097</v>
      </c>
      <c r="H61" s="893">
        <f>'[52]Class Summary'!H61</f>
        <v>292411599.28523576</v>
      </c>
      <c r="I61" s="893">
        <f>'[52]Class Summary'!I61</f>
        <v>323836190.45097011</v>
      </c>
      <c r="J61" s="893">
        <f>'[52]Class Summary'!J61</f>
        <v>204846761.38234472</v>
      </c>
      <c r="K61" s="893">
        <f>'[52]Class Summary'!K61</f>
        <v>154444466.29831883</v>
      </c>
      <c r="L61" s="893">
        <f>'[52]Class Summary'!L61</f>
        <v>0</v>
      </c>
      <c r="M61" s="893">
        <f>'[52]Class Summary'!M61</f>
        <v>60577195.242503665</v>
      </c>
      <c r="N61" s="893">
        <f>'[52]Class Summary'!N61</f>
        <v>0</v>
      </c>
      <c r="O61" s="893">
        <f>'[52]Class Summary'!O61</f>
        <v>7274286.4082350563</v>
      </c>
      <c r="P61" s="893">
        <f>'[52]Class Summary'!P61</f>
        <v>751987.77630944771</v>
      </c>
      <c r="Q61" s="683"/>
      <c r="R61" s="685">
        <f>'[52]Class Summary'!R61</f>
        <v>142714616.45794967</v>
      </c>
      <c r="S61" s="685">
        <f>'[52]Class Summary'!S61</f>
        <v>410564.67823952407</v>
      </c>
      <c r="T61" s="685">
        <f>'[52]Class Summary'!T61</f>
        <v>11319285.162129628</v>
      </c>
      <c r="U61" s="685">
        <f>'[52]Class Summary'!U61</f>
        <v>0</v>
      </c>
      <c r="Y61" s="767"/>
      <c r="Z61" s="768"/>
      <c r="AA61" s="769"/>
    </row>
    <row r="62" spans="1:27">
      <c r="A62" s="686">
        <f t="shared" si="1"/>
        <v>9</v>
      </c>
      <c r="B62" s="646" t="str">
        <f>IF(OR((C54="~"),(C62="~")),"~","")</f>
        <v/>
      </c>
      <c r="C62" s="54"/>
      <c r="D62" s="54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</row>
    <row r="63" spans="1:27">
      <c r="A63" s="686">
        <f t="shared" si="1"/>
        <v>10</v>
      </c>
      <c r="B63" s="646"/>
      <c r="C63" s="55" t="s">
        <v>46</v>
      </c>
      <c r="D63" s="54"/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59"/>
      <c r="R63" s="659"/>
      <c r="S63" s="659"/>
      <c r="T63" s="659"/>
      <c r="U63" s="659"/>
    </row>
    <row r="64" spans="1:27">
      <c r="A64" s="686">
        <f t="shared" si="1"/>
        <v>11</v>
      </c>
      <c r="B64" s="646" t="str">
        <f>IF(OR((C63="~"),(C64="~")),"~","")</f>
        <v/>
      </c>
      <c r="C64" s="53" t="s">
        <v>42</v>
      </c>
      <c r="D64" s="54"/>
      <c r="E64" s="682">
        <f>'[52]Class Summary'!E64</f>
        <v>104743551.21740137</v>
      </c>
      <c r="F64" s="682">
        <f>'[52]Class Summary'!F64</f>
        <v>0</v>
      </c>
      <c r="G64" s="682">
        <f>'[52]Class Summary'!G64</f>
        <v>56732927.74030105</v>
      </c>
      <c r="H64" s="682">
        <f>'[52]Class Summary'!H64</f>
        <v>13079946.262323065</v>
      </c>
      <c r="I64" s="682">
        <f>'[52]Class Summary'!I64</f>
        <v>13999963.629965797</v>
      </c>
      <c r="J64" s="682">
        <f>'[52]Class Summary'!J64</f>
        <v>7355830.8265881706</v>
      </c>
      <c r="K64" s="682">
        <f>'[52]Class Summary'!K64</f>
        <v>5196502.907333646</v>
      </c>
      <c r="L64" s="682">
        <f>'[52]Class Summary'!L64</f>
        <v>1090099.314128001</v>
      </c>
      <c r="M64" s="682">
        <f>'[52]Class Summary'!M64</f>
        <v>1764971.9666010817</v>
      </c>
      <c r="N64" s="682">
        <f>'[52]Class Summary'!N64</f>
        <v>5282633.2244415842</v>
      </c>
      <c r="O64" s="682">
        <f>'[52]Class Summary'!O64</f>
        <v>204440.5843695373</v>
      </c>
      <c r="P64" s="682">
        <f>'[52]Class Summary'!P64</f>
        <v>36234.761349438959</v>
      </c>
      <c r="Q64" s="683"/>
      <c r="R64" s="682">
        <f>'[52]Class Summary'!R64</f>
        <v>5196325.3265287029</v>
      </c>
      <c r="S64" s="682">
        <f>'[52]Class Summary'!S64</f>
        <v>177.58080494356412</v>
      </c>
      <c r="T64" s="682">
        <f>'[52]Class Summary'!T64</f>
        <v>0</v>
      </c>
      <c r="U64" s="682">
        <f>'[52]Class Summary'!U64</f>
        <v>0</v>
      </c>
    </row>
    <row r="65" spans="1:21">
      <c r="A65" s="686">
        <f t="shared" si="1"/>
        <v>12</v>
      </c>
      <c r="B65" s="646" t="str">
        <f>IF(OR((C63="~"),(C65="~")),"~","")</f>
        <v/>
      </c>
      <c r="C65" s="53" t="s">
        <v>43</v>
      </c>
      <c r="D65" s="54"/>
      <c r="E65" s="682">
        <f>'[52]Class Summary'!E65</f>
        <v>846800513.81015563</v>
      </c>
      <c r="F65" s="682">
        <f>'[52]Class Summary'!F65</f>
        <v>0</v>
      </c>
      <c r="G65" s="682">
        <f>'[52]Class Summary'!G65</f>
        <v>405172585.37127614</v>
      </c>
      <c r="H65" s="682">
        <f>'[52]Class Summary'!H65</f>
        <v>102949599.7034007</v>
      </c>
      <c r="I65" s="682">
        <f>'[52]Class Summary'!I65</f>
        <v>114487838.73323733</v>
      </c>
      <c r="J65" s="682">
        <f>'[52]Class Summary'!J65</f>
        <v>73886537.70201762</v>
      </c>
      <c r="K65" s="682">
        <f>'[52]Class Summary'!K65</f>
        <v>56048301.831926107</v>
      </c>
      <c r="L65" s="682">
        <f>'[52]Class Summary'!L65</f>
        <v>10006431.888608154</v>
      </c>
      <c r="M65" s="682">
        <f>'[52]Class Summary'!M65</f>
        <v>22250618.072634578</v>
      </c>
      <c r="N65" s="682">
        <f>'[52]Class Summary'!N65</f>
        <v>59057135.347682245</v>
      </c>
      <c r="O65" s="682">
        <f>'[52]Class Summary'!O65</f>
        <v>2679250.2638783846</v>
      </c>
      <c r="P65" s="682">
        <f>'[52]Class Summary'!P65</f>
        <v>262214.89549435244</v>
      </c>
      <c r="Q65" s="683"/>
      <c r="R65" s="682">
        <f>'[52]Class Summary'!R65</f>
        <v>51406025.819352761</v>
      </c>
      <c r="S65" s="682">
        <f>'[52]Class Summary'!S65</f>
        <v>162320.0970495629</v>
      </c>
      <c r="T65" s="682">
        <f>'[52]Class Summary'!T65</f>
        <v>4479955.9155237786</v>
      </c>
      <c r="U65" s="682">
        <f>'[52]Class Summary'!U65</f>
        <v>0</v>
      </c>
    </row>
    <row r="66" spans="1:21">
      <c r="A66" s="686">
        <f t="shared" si="1"/>
        <v>13</v>
      </c>
      <c r="B66" s="646" t="str">
        <f>IF(OR((C63="~"),(C66="~")),"~","")</f>
        <v/>
      </c>
      <c r="C66" s="53" t="s">
        <v>44</v>
      </c>
      <c r="D66" s="54"/>
      <c r="E66" s="682">
        <f>'[52]Class Summary'!E66</f>
        <v>0</v>
      </c>
      <c r="F66" s="682">
        <f>'[52]Class Summary'!F66</f>
        <v>0</v>
      </c>
      <c r="G66" s="682">
        <f>'[52]Class Summary'!G66</f>
        <v>0</v>
      </c>
      <c r="H66" s="682">
        <f>'[52]Class Summary'!H66</f>
        <v>0</v>
      </c>
      <c r="I66" s="682">
        <f>'[52]Class Summary'!I66</f>
        <v>0</v>
      </c>
      <c r="J66" s="682">
        <f>'[52]Class Summary'!J66</f>
        <v>0</v>
      </c>
      <c r="K66" s="682">
        <f>'[52]Class Summary'!K66</f>
        <v>0</v>
      </c>
      <c r="L66" s="682">
        <f>'[52]Class Summary'!L66</f>
        <v>0</v>
      </c>
      <c r="M66" s="682">
        <f>'[52]Class Summary'!M66</f>
        <v>0</v>
      </c>
      <c r="N66" s="682">
        <f>'[52]Class Summary'!N66</f>
        <v>0</v>
      </c>
      <c r="O66" s="682">
        <f>'[52]Class Summary'!O66</f>
        <v>0</v>
      </c>
      <c r="P66" s="682">
        <f>'[52]Class Summary'!P66</f>
        <v>0</v>
      </c>
      <c r="Q66" s="683"/>
      <c r="R66" s="682">
        <f>'[52]Class Summary'!R66</f>
        <v>0</v>
      </c>
      <c r="S66" s="682">
        <f>'[52]Class Summary'!S66</f>
        <v>0</v>
      </c>
      <c r="T66" s="682">
        <f>'[52]Class Summary'!T66</f>
        <v>0</v>
      </c>
      <c r="U66" s="682">
        <f>'[52]Class Summary'!U66</f>
        <v>0</v>
      </c>
    </row>
    <row r="67" spans="1:21">
      <c r="A67" s="686">
        <f t="shared" si="1"/>
        <v>14</v>
      </c>
      <c r="B67" s="646" t="str">
        <f>IF(OR((C63="~"),(C67="~")),"~","")</f>
        <v>~</v>
      </c>
      <c r="C67" s="53" t="s">
        <v>45</v>
      </c>
      <c r="D67" s="54"/>
      <c r="E67" s="682">
        <f>'[52]Class Summary'!E67</f>
        <v>0</v>
      </c>
      <c r="F67" s="682">
        <f>'[52]Class Summary'!F67</f>
        <v>0</v>
      </c>
      <c r="G67" s="682">
        <f>'[52]Class Summary'!G67</f>
        <v>0</v>
      </c>
      <c r="H67" s="682">
        <f>'[52]Class Summary'!H67</f>
        <v>0</v>
      </c>
      <c r="I67" s="682">
        <f>'[52]Class Summary'!I67</f>
        <v>0</v>
      </c>
      <c r="J67" s="682">
        <f>'[52]Class Summary'!J67</f>
        <v>0</v>
      </c>
      <c r="K67" s="682">
        <f>'[52]Class Summary'!K67</f>
        <v>0</v>
      </c>
      <c r="L67" s="682">
        <f>'[52]Class Summary'!L67</f>
        <v>0</v>
      </c>
      <c r="M67" s="682">
        <f>'[52]Class Summary'!M67</f>
        <v>0</v>
      </c>
      <c r="N67" s="682">
        <f>'[52]Class Summary'!N67</f>
        <v>0</v>
      </c>
      <c r="O67" s="682">
        <f>'[52]Class Summary'!O67</f>
        <v>0</v>
      </c>
      <c r="P67" s="682">
        <f>'[52]Class Summary'!P67</f>
        <v>0</v>
      </c>
      <c r="Q67" s="683"/>
      <c r="R67" s="682">
        <f>'[52]Class Summary'!R67</f>
        <v>0</v>
      </c>
      <c r="S67" s="682">
        <f>'[52]Class Summary'!S67</f>
        <v>0</v>
      </c>
      <c r="T67" s="682">
        <f>'[52]Class Summary'!T67</f>
        <v>0</v>
      </c>
      <c r="U67" s="682">
        <f>'[52]Class Summary'!U67</f>
        <v>0</v>
      </c>
    </row>
    <row r="68" spans="1:21">
      <c r="A68" s="686">
        <f t="shared" si="1"/>
        <v>15</v>
      </c>
      <c r="B68" s="646" t="str">
        <f>IF(OR((C63="~"),(C68="~")),"~","")</f>
        <v>~</v>
      </c>
      <c r="C68" s="53" t="s">
        <v>45</v>
      </c>
      <c r="D68" s="54"/>
      <c r="E68" s="682">
        <f>'[52]Class Summary'!E68</f>
        <v>0</v>
      </c>
      <c r="F68" s="682">
        <f>'[52]Class Summary'!F68</f>
        <v>0</v>
      </c>
      <c r="G68" s="682">
        <f>'[52]Class Summary'!G68</f>
        <v>0</v>
      </c>
      <c r="H68" s="682">
        <f>'[52]Class Summary'!H68</f>
        <v>0</v>
      </c>
      <c r="I68" s="682">
        <f>'[52]Class Summary'!I68</f>
        <v>0</v>
      </c>
      <c r="J68" s="682">
        <f>'[52]Class Summary'!J68</f>
        <v>0</v>
      </c>
      <c r="K68" s="682">
        <f>'[52]Class Summary'!K68</f>
        <v>0</v>
      </c>
      <c r="L68" s="682">
        <f>'[52]Class Summary'!L68</f>
        <v>0</v>
      </c>
      <c r="M68" s="682">
        <f>'[52]Class Summary'!M68</f>
        <v>0</v>
      </c>
      <c r="N68" s="682">
        <f>'[52]Class Summary'!N68</f>
        <v>0</v>
      </c>
      <c r="O68" s="682">
        <f>'[52]Class Summary'!O68</f>
        <v>0</v>
      </c>
      <c r="P68" s="682">
        <f>'[52]Class Summary'!P68</f>
        <v>0</v>
      </c>
      <c r="Q68" s="683"/>
      <c r="R68" s="682">
        <f>'[52]Class Summary'!R68</f>
        <v>0</v>
      </c>
      <c r="S68" s="682">
        <f>'[52]Class Summary'!S68</f>
        <v>0</v>
      </c>
      <c r="T68" s="682">
        <f>'[52]Class Summary'!T68</f>
        <v>0</v>
      </c>
      <c r="U68" s="682">
        <f>'[52]Class Summary'!U68</f>
        <v>0</v>
      </c>
    </row>
    <row r="69" spans="1:21">
      <c r="A69" s="686">
        <f t="shared" si="1"/>
        <v>16</v>
      </c>
      <c r="B69" s="646" t="str">
        <f>IF(OR((C63="~"),(C69="~")),"~","")</f>
        <v>~</v>
      </c>
      <c r="C69" s="53" t="s">
        <v>45</v>
      </c>
      <c r="D69" s="54"/>
      <c r="E69" s="682">
        <f>'[52]Class Summary'!E69</f>
        <v>0</v>
      </c>
      <c r="F69" s="682">
        <f>'[52]Class Summary'!F69</f>
        <v>0</v>
      </c>
      <c r="G69" s="682">
        <f>'[52]Class Summary'!G69</f>
        <v>0</v>
      </c>
      <c r="H69" s="682">
        <f>'[52]Class Summary'!H69</f>
        <v>0</v>
      </c>
      <c r="I69" s="682">
        <f>'[52]Class Summary'!I69</f>
        <v>0</v>
      </c>
      <c r="J69" s="682">
        <f>'[52]Class Summary'!J69</f>
        <v>0</v>
      </c>
      <c r="K69" s="682">
        <f>'[52]Class Summary'!K69</f>
        <v>0</v>
      </c>
      <c r="L69" s="682">
        <f>'[52]Class Summary'!L69</f>
        <v>0</v>
      </c>
      <c r="M69" s="682">
        <f>'[52]Class Summary'!M69</f>
        <v>0</v>
      </c>
      <c r="N69" s="682">
        <f>'[52]Class Summary'!N69</f>
        <v>0</v>
      </c>
      <c r="O69" s="682">
        <f>'[52]Class Summary'!O69</f>
        <v>0</v>
      </c>
      <c r="P69" s="682">
        <f>'[52]Class Summary'!P69</f>
        <v>0</v>
      </c>
      <c r="Q69" s="683"/>
      <c r="R69" s="682">
        <f>'[52]Class Summary'!R69</f>
        <v>0</v>
      </c>
      <c r="S69" s="682">
        <f>'[52]Class Summary'!S69</f>
        <v>0</v>
      </c>
      <c r="T69" s="682">
        <f>'[52]Class Summary'!T69</f>
        <v>0</v>
      </c>
      <c r="U69" s="682">
        <f>'[52]Class Summary'!U69</f>
        <v>0</v>
      </c>
    </row>
    <row r="70" spans="1:21">
      <c r="A70" s="687">
        <f t="shared" si="1"/>
        <v>17</v>
      </c>
      <c r="B70" s="670" t="str">
        <f>IF(OR((C63="~"),(C70="~")),"~","")</f>
        <v/>
      </c>
      <c r="C70" s="58" t="s">
        <v>70</v>
      </c>
      <c r="D70" s="58"/>
      <c r="E70" s="685">
        <f>'[52]Class Summary'!E70</f>
        <v>951544065.02755702</v>
      </c>
      <c r="F70" s="685">
        <f>'[52]Class Summary'!F70</f>
        <v>0</v>
      </c>
      <c r="G70" s="685">
        <f>'[52]Class Summary'!G70</f>
        <v>461905513.11157721</v>
      </c>
      <c r="H70" s="685">
        <f>'[52]Class Summary'!H70</f>
        <v>116029545.96572377</v>
      </c>
      <c r="I70" s="685">
        <f>'[52]Class Summary'!I70</f>
        <v>128487802.36320312</v>
      </c>
      <c r="J70" s="685">
        <f>'[52]Class Summary'!J70</f>
        <v>81242368.528605789</v>
      </c>
      <c r="K70" s="685">
        <f>'[52]Class Summary'!K70</f>
        <v>61244804.73925975</v>
      </c>
      <c r="L70" s="685">
        <f>'[52]Class Summary'!L70</f>
        <v>11096531.202736154</v>
      </c>
      <c r="M70" s="685">
        <f>'[52]Class Summary'!M70</f>
        <v>24015590.039235659</v>
      </c>
      <c r="N70" s="685">
        <f>'[52]Class Summary'!N70</f>
        <v>64339768.572123826</v>
      </c>
      <c r="O70" s="685">
        <f>'[52]Class Summary'!O70</f>
        <v>2883690.848247922</v>
      </c>
      <c r="P70" s="685">
        <f>'[52]Class Summary'!P70</f>
        <v>298449.65684379142</v>
      </c>
      <c r="Q70" s="683"/>
      <c r="R70" s="685">
        <f>'[52]Class Summary'!R70</f>
        <v>56602351.145881467</v>
      </c>
      <c r="S70" s="685">
        <f>'[52]Class Summary'!S70</f>
        <v>162497.67785450647</v>
      </c>
      <c r="T70" s="685">
        <f>'[52]Class Summary'!T70</f>
        <v>4479955.9155237786</v>
      </c>
      <c r="U70" s="685">
        <f>'[52]Class Summary'!U70</f>
        <v>0</v>
      </c>
    </row>
    <row r="71" spans="1:21">
      <c r="A71" s="686">
        <f t="shared" si="1"/>
        <v>18</v>
      </c>
      <c r="B71" s="646" t="str">
        <f>IF(OR((C63="~"),(C71="~")),"~","")</f>
        <v/>
      </c>
      <c r="C71" s="54"/>
      <c r="D71" s="54"/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59"/>
      <c r="R71" s="659"/>
      <c r="S71" s="659"/>
      <c r="T71" s="659"/>
      <c r="U71" s="659"/>
    </row>
    <row r="72" spans="1:21">
      <c r="A72" s="686">
        <f t="shared" si="1"/>
        <v>19</v>
      </c>
      <c r="B72" s="646"/>
      <c r="C72" s="55" t="s">
        <v>47</v>
      </c>
      <c r="D72" s="54"/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59"/>
      <c r="R72" s="659"/>
      <c r="S72" s="659"/>
      <c r="T72" s="659"/>
      <c r="U72" s="659"/>
    </row>
    <row r="73" spans="1:21">
      <c r="A73" s="686">
        <f t="shared" si="1"/>
        <v>20</v>
      </c>
      <c r="B73" s="646" t="str">
        <f>IF(OR((C72="~"),(C73="~")),"~","")</f>
        <v/>
      </c>
      <c r="C73" s="53" t="s">
        <v>42</v>
      </c>
      <c r="D73" s="54"/>
      <c r="E73" s="682">
        <f>'[52]Class Summary'!E73</f>
        <v>2073465863.9769144</v>
      </c>
      <c r="F73" s="682">
        <f>'[52]Class Summary'!F73</f>
        <v>0</v>
      </c>
      <c r="G73" s="682">
        <f>'[52]Class Summary'!G73</f>
        <v>1361348883.8086338</v>
      </c>
      <c r="H73" s="682">
        <f>'[52]Class Summary'!H73</f>
        <v>253096942.94498232</v>
      </c>
      <c r="I73" s="682">
        <f>'[52]Class Summary'!I73</f>
        <v>217194898.8560698</v>
      </c>
      <c r="J73" s="682">
        <f>'[52]Class Summary'!J73</f>
        <v>95602259.03363955</v>
      </c>
      <c r="K73" s="682">
        <f>'[52]Class Summary'!K73</f>
        <v>95700003.073200449</v>
      </c>
      <c r="L73" s="682">
        <f>'[52]Class Summary'!L73</f>
        <v>26283338.264277868</v>
      </c>
      <c r="M73" s="682">
        <f>'[52]Class Summary'!M73</f>
        <v>10448111.05634308</v>
      </c>
      <c r="N73" s="682">
        <f>'[52]Class Summary'!N73</f>
        <v>1629094.3867148042</v>
      </c>
      <c r="O73" s="682">
        <f>'[52]Class Summary'!O73</f>
        <v>11424653.508196278</v>
      </c>
      <c r="P73" s="682">
        <f>'[52]Class Summary'!P73</f>
        <v>737679.0448566284</v>
      </c>
      <c r="Q73" s="683"/>
      <c r="R73" s="682">
        <f>'[52]Class Summary'!R73</f>
        <v>76974926.556077152</v>
      </c>
      <c r="S73" s="682">
        <f>'[52]Class Summary'!S73</f>
        <v>927166.8542913784</v>
      </c>
      <c r="T73" s="682">
        <f>'[52]Class Summary'!T73</f>
        <v>17797909.662831914</v>
      </c>
      <c r="U73" s="682">
        <f>'[52]Class Summary'!U73</f>
        <v>0</v>
      </c>
    </row>
    <row r="74" spans="1:21">
      <c r="A74" s="686">
        <f t="shared" si="1"/>
        <v>21</v>
      </c>
      <c r="B74" s="646" t="str">
        <f>IF(OR((C72="~"),(C74="~")),"~","")</f>
        <v/>
      </c>
      <c r="C74" s="53" t="s">
        <v>43</v>
      </c>
      <c r="D74" s="54"/>
      <c r="E74" s="682">
        <f>'[52]Class Summary'!E74</f>
        <v>0</v>
      </c>
      <c r="F74" s="682">
        <f>'[52]Class Summary'!F74</f>
        <v>0</v>
      </c>
      <c r="G74" s="682">
        <f>'[52]Class Summary'!G74</f>
        <v>0</v>
      </c>
      <c r="H74" s="682">
        <f>'[52]Class Summary'!H74</f>
        <v>0</v>
      </c>
      <c r="I74" s="682">
        <f>'[52]Class Summary'!I74</f>
        <v>0</v>
      </c>
      <c r="J74" s="682">
        <f>'[52]Class Summary'!J74</f>
        <v>0</v>
      </c>
      <c r="K74" s="682">
        <f>'[52]Class Summary'!K74</f>
        <v>0</v>
      </c>
      <c r="L74" s="682">
        <f>'[52]Class Summary'!L74</f>
        <v>0</v>
      </c>
      <c r="M74" s="682">
        <f>'[52]Class Summary'!M74</f>
        <v>0</v>
      </c>
      <c r="N74" s="682">
        <f>'[52]Class Summary'!N74</f>
        <v>0</v>
      </c>
      <c r="O74" s="682">
        <f>'[52]Class Summary'!O74</f>
        <v>0</v>
      </c>
      <c r="P74" s="682">
        <f>'[52]Class Summary'!P74</f>
        <v>0</v>
      </c>
      <c r="Q74" s="683"/>
      <c r="R74" s="682">
        <f>'[52]Class Summary'!R74</f>
        <v>0</v>
      </c>
      <c r="S74" s="682">
        <f>'[52]Class Summary'!S74</f>
        <v>0</v>
      </c>
      <c r="T74" s="682">
        <f>'[52]Class Summary'!T74</f>
        <v>0</v>
      </c>
      <c r="U74" s="682">
        <f>'[52]Class Summary'!U74</f>
        <v>0</v>
      </c>
    </row>
    <row r="75" spans="1:21">
      <c r="A75" s="686">
        <f t="shared" si="1"/>
        <v>22</v>
      </c>
      <c r="B75" s="646" t="str">
        <f>IF(OR((C72="~"),(C75="~")),"~","")</f>
        <v/>
      </c>
      <c r="C75" s="53" t="s">
        <v>44</v>
      </c>
      <c r="D75" s="54"/>
      <c r="E75" s="682">
        <f>'[52]Class Summary'!E75</f>
        <v>195634503.87784091</v>
      </c>
      <c r="F75" s="682">
        <f>'[52]Class Summary'!F75</f>
        <v>0</v>
      </c>
      <c r="G75" s="682">
        <f>'[52]Class Summary'!G75</f>
        <v>145438529.65835547</v>
      </c>
      <c r="H75" s="682">
        <f>'[52]Class Summary'!H75</f>
        <v>-9721490.628468819</v>
      </c>
      <c r="I75" s="682">
        <f>'[52]Class Summary'!I75</f>
        <v>5337070.3214494819</v>
      </c>
      <c r="J75" s="682">
        <f>'[52]Class Summary'!J75</f>
        <v>1012596.4414488765</v>
      </c>
      <c r="K75" s="682">
        <f>'[52]Class Summary'!K75</f>
        <v>15225605.05289628</v>
      </c>
      <c r="L75" s="682">
        <f>'[52]Class Summary'!L75</f>
        <v>790544.47397552687</v>
      </c>
      <c r="M75" s="682">
        <f>'[52]Class Summary'!M75</f>
        <v>555868.93348716432</v>
      </c>
      <c r="N75" s="682">
        <f>'[52]Class Summary'!N75</f>
        <v>913524.3650035914</v>
      </c>
      <c r="O75" s="682">
        <f>'[52]Class Summary'!O75</f>
        <v>36074040.223888464</v>
      </c>
      <c r="P75" s="682">
        <f>'[52]Class Summary'!P75</f>
        <v>8215.0358048241706</v>
      </c>
      <c r="Q75" s="683"/>
      <c r="R75" s="682">
        <f>'[52]Class Summary'!R75</f>
        <v>11596970.724080155</v>
      </c>
      <c r="S75" s="682">
        <f>'[52]Class Summary'!S75</f>
        <v>35930.815884615207</v>
      </c>
      <c r="T75" s="682">
        <f>'[52]Class Summary'!T75</f>
        <v>3592703.5129315108</v>
      </c>
      <c r="U75" s="682">
        <f>'[52]Class Summary'!U75</f>
        <v>0</v>
      </c>
    </row>
    <row r="76" spans="1:21">
      <c r="A76" s="686">
        <f t="shared" si="1"/>
        <v>23</v>
      </c>
      <c r="B76" s="646" t="str">
        <f>IF(OR((C72="~"),(C76="~")),"~","")</f>
        <v>~</v>
      </c>
      <c r="C76" s="53" t="s">
        <v>45</v>
      </c>
      <c r="D76" s="54"/>
      <c r="E76" s="682">
        <f>'[52]Class Summary'!E76</f>
        <v>0</v>
      </c>
      <c r="F76" s="682">
        <f>'[52]Class Summary'!F76</f>
        <v>0</v>
      </c>
      <c r="G76" s="682">
        <f>'[52]Class Summary'!G76</f>
        <v>0</v>
      </c>
      <c r="H76" s="682">
        <f>'[52]Class Summary'!H76</f>
        <v>0</v>
      </c>
      <c r="I76" s="682">
        <f>'[52]Class Summary'!I76</f>
        <v>0</v>
      </c>
      <c r="J76" s="682">
        <f>'[52]Class Summary'!J76</f>
        <v>0</v>
      </c>
      <c r="K76" s="682">
        <f>'[52]Class Summary'!K76</f>
        <v>0</v>
      </c>
      <c r="L76" s="682">
        <f>'[52]Class Summary'!L76</f>
        <v>0</v>
      </c>
      <c r="M76" s="682">
        <f>'[52]Class Summary'!M76</f>
        <v>0</v>
      </c>
      <c r="N76" s="682">
        <f>'[52]Class Summary'!N76</f>
        <v>0</v>
      </c>
      <c r="O76" s="682">
        <f>'[52]Class Summary'!O76</f>
        <v>0</v>
      </c>
      <c r="P76" s="682">
        <f>'[52]Class Summary'!P76</f>
        <v>0</v>
      </c>
      <c r="Q76" s="683"/>
      <c r="R76" s="682">
        <f>'[52]Class Summary'!R76</f>
        <v>0</v>
      </c>
      <c r="S76" s="682">
        <f>'[52]Class Summary'!S76</f>
        <v>0</v>
      </c>
      <c r="T76" s="682">
        <f>'[52]Class Summary'!T76</f>
        <v>0</v>
      </c>
      <c r="U76" s="682">
        <f>'[52]Class Summary'!U76</f>
        <v>0</v>
      </c>
    </row>
    <row r="77" spans="1:21">
      <c r="A77" s="686">
        <f t="shared" si="1"/>
        <v>24</v>
      </c>
      <c r="B77" s="646" t="str">
        <f>IF(OR((C72="~"),(C77="~")),"~","")</f>
        <v>~</v>
      </c>
      <c r="C77" s="53" t="s">
        <v>45</v>
      </c>
      <c r="D77" s="54"/>
      <c r="E77" s="682">
        <f>'[52]Class Summary'!E77</f>
        <v>0</v>
      </c>
      <c r="F77" s="682">
        <f>'[52]Class Summary'!F77</f>
        <v>0</v>
      </c>
      <c r="G77" s="682">
        <f>'[52]Class Summary'!G77</f>
        <v>0</v>
      </c>
      <c r="H77" s="682">
        <f>'[52]Class Summary'!H77</f>
        <v>0</v>
      </c>
      <c r="I77" s="682">
        <f>'[52]Class Summary'!I77</f>
        <v>0</v>
      </c>
      <c r="J77" s="682">
        <f>'[52]Class Summary'!J77</f>
        <v>0</v>
      </c>
      <c r="K77" s="682">
        <f>'[52]Class Summary'!K77</f>
        <v>0</v>
      </c>
      <c r="L77" s="682">
        <f>'[52]Class Summary'!L77</f>
        <v>0</v>
      </c>
      <c r="M77" s="682">
        <f>'[52]Class Summary'!M77</f>
        <v>0</v>
      </c>
      <c r="N77" s="682">
        <f>'[52]Class Summary'!N77</f>
        <v>0</v>
      </c>
      <c r="O77" s="682">
        <f>'[52]Class Summary'!O77</f>
        <v>0</v>
      </c>
      <c r="P77" s="682">
        <f>'[52]Class Summary'!P77</f>
        <v>0</v>
      </c>
      <c r="Q77" s="683"/>
      <c r="R77" s="682">
        <f>'[52]Class Summary'!R77</f>
        <v>0</v>
      </c>
      <c r="S77" s="682">
        <f>'[52]Class Summary'!S77</f>
        <v>0</v>
      </c>
      <c r="T77" s="682">
        <f>'[52]Class Summary'!T77</f>
        <v>0</v>
      </c>
      <c r="U77" s="682">
        <f>'[52]Class Summary'!U77</f>
        <v>0</v>
      </c>
    </row>
    <row r="78" spans="1:21">
      <c r="A78" s="686">
        <f t="shared" si="1"/>
        <v>25</v>
      </c>
      <c r="B78" s="646" t="str">
        <f>IF(OR((C72="~"),(C78="~")),"~","")</f>
        <v>~</v>
      </c>
      <c r="C78" s="53" t="s">
        <v>45</v>
      </c>
      <c r="D78" s="54"/>
      <c r="E78" s="682">
        <f>'[52]Class Summary'!E78</f>
        <v>0</v>
      </c>
      <c r="F78" s="682">
        <f>'[52]Class Summary'!F78</f>
        <v>0</v>
      </c>
      <c r="G78" s="682">
        <f>'[52]Class Summary'!G78</f>
        <v>0</v>
      </c>
      <c r="H78" s="682">
        <f>'[52]Class Summary'!H78</f>
        <v>0</v>
      </c>
      <c r="I78" s="682">
        <f>'[52]Class Summary'!I78</f>
        <v>0</v>
      </c>
      <c r="J78" s="682">
        <f>'[52]Class Summary'!J78</f>
        <v>0</v>
      </c>
      <c r="K78" s="682">
        <f>'[52]Class Summary'!K78</f>
        <v>0</v>
      </c>
      <c r="L78" s="682">
        <f>'[52]Class Summary'!L78</f>
        <v>0</v>
      </c>
      <c r="M78" s="682">
        <f>'[52]Class Summary'!M78</f>
        <v>0</v>
      </c>
      <c r="N78" s="682">
        <f>'[52]Class Summary'!N78</f>
        <v>0</v>
      </c>
      <c r="O78" s="682">
        <f>'[52]Class Summary'!O78</f>
        <v>0</v>
      </c>
      <c r="P78" s="682">
        <f>'[52]Class Summary'!P78</f>
        <v>0</v>
      </c>
      <c r="Q78" s="683"/>
      <c r="R78" s="682">
        <f>'[52]Class Summary'!R78</f>
        <v>0</v>
      </c>
      <c r="S78" s="682">
        <f>'[52]Class Summary'!S78</f>
        <v>0</v>
      </c>
      <c r="T78" s="682">
        <f>'[52]Class Summary'!T78</f>
        <v>0</v>
      </c>
      <c r="U78" s="682">
        <f>'[52]Class Summary'!U78</f>
        <v>0</v>
      </c>
    </row>
    <row r="79" spans="1:21">
      <c r="A79" s="687">
        <f t="shared" si="1"/>
        <v>26</v>
      </c>
      <c r="B79" s="670" t="str">
        <f>IF(OR((C72="~"),(C79="~")),"~","")</f>
        <v/>
      </c>
      <c r="C79" s="58" t="s">
        <v>70</v>
      </c>
      <c r="D79" s="58"/>
      <c r="E79" s="685">
        <f>'[52]Class Summary'!E79</f>
        <v>2269100367.8547554</v>
      </c>
      <c r="F79" s="685">
        <f>'[52]Class Summary'!F79</f>
        <v>0</v>
      </c>
      <c r="G79" s="685">
        <f>'[52]Class Summary'!G79</f>
        <v>1506787413.4669893</v>
      </c>
      <c r="H79" s="685">
        <f>'[52]Class Summary'!H79</f>
        <v>243375452.31651351</v>
      </c>
      <c r="I79" s="685">
        <f>'[52]Class Summary'!I79</f>
        <v>222531969.17751929</v>
      </c>
      <c r="J79" s="685">
        <f>'[52]Class Summary'!J79</f>
        <v>96614855.475088432</v>
      </c>
      <c r="K79" s="685">
        <f>'[52]Class Summary'!K79</f>
        <v>110925608.12609673</v>
      </c>
      <c r="L79" s="685">
        <f>'[52]Class Summary'!L79</f>
        <v>27073882.738253396</v>
      </c>
      <c r="M79" s="685">
        <f>'[52]Class Summary'!M79</f>
        <v>11003979.989830244</v>
      </c>
      <c r="N79" s="685">
        <f>'[52]Class Summary'!N79</f>
        <v>2542618.7517183954</v>
      </c>
      <c r="O79" s="685">
        <f>'[52]Class Summary'!O79</f>
        <v>47498693.732084744</v>
      </c>
      <c r="P79" s="685">
        <f>'[52]Class Summary'!P79</f>
        <v>745894.08066145261</v>
      </c>
      <c r="Q79" s="683"/>
      <c r="R79" s="685">
        <f>'[52]Class Summary'!R79</f>
        <v>88571897.280157313</v>
      </c>
      <c r="S79" s="685">
        <f>'[52]Class Summary'!S79</f>
        <v>963097.67017599358</v>
      </c>
      <c r="T79" s="685">
        <f>'[52]Class Summary'!T79</f>
        <v>21390613.175763424</v>
      </c>
      <c r="U79" s="685">
        <f>'[52]Class Summary'!U79</f>
        <v>0</v>
      </c>
    </row>
    <row r="80" spans="1:21">
      <c r="A80" s="686"/>
      <c r="B80" s="646" t="str">
        <f>IF(OR((C72="~"),(C80="~")),"~","")</f>
        <v/>
      </c>
      <c r="C80" s="54"/>
      <c r="D80" s="54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</row>
    <row r="81" spans="1:21">
      <c r="A81" s="686"/>
      <c r="B81" s="646" t="str">
        <f>[52]INPUTS!$F$14</f>
        <v>~</v>
      </c>
      <c r="C81" s="55"/>
      <c r="D81" s="54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</row>
    <row r="82" spans="1:21">
      <c r="A82" s="686"/>
      <c r="B82" s="646" t="str">
        <f>IF(OR((B81="~"),(C82="~")),"~","")</f>
        <v>~</v>
      </c>
      <c r="C82" s="53" t="s">
        <v>45</v>
      </c>
      <c r="D82" s="54"/>
      <c r="E82" s="660">
        <v>0</v>
      </c>
      <c r="F82" s="660"/>
      <c r="G82" s="660">
        <v>0</v>
      </c>
      <c r="H82" s="660">
        <v>0</v>
      </c>
      <c r="I82" s="660">
        <v>0</v>
      </c>
      <c r="J82" s="660">
        <v>0</v>
      </c>
      <c r="K82" s="660">
        <v>0</v>
      </c>
      <c r="L82" s="660">
        <v>0</v>
      </c>
      <c r="M82" s="660">
        <v>0</v>
      </c>
      <c r="N82" s="660">
        <v>0</v>
      </c>
      <c r="O82" s="660">
        <v>0</v>
      </c>
      <c r="P82" s="660">
        <v>0</v>
      </c>
      <c r="Q82" s="659"/>
      <c r="R82" s="660">
        <v>0</v>
      </c>
      <c r="S82" s="660">
        <v>0</v>
      </c>
      <c r="T82" s="660">
        <v>0</v>
      </c>
      <c r="U82" s="660">
        <v>0</v>
      </c>
    </row>
    <row r="83" spans="1:21">
      <c r="A83" s="686"/>
      <c r="B83" s="646" t="str">
        <f>IF(OR((B81="~"),(C83="~")),"~","")</f>
        <v>~</v>
      </c>
      <c r="C83" s="53" t="s">
        <v>45</v>
      </c>
      <c r="D83" s="54"/>
      <c r="E83" s="660">
        <v>0</v>
      </c>
      <c r="F83" s="660"/>
      <c r="G83" s="660">
        <v>0</v>
      </c>
      <c r="H83" s="660">
        <v>0</v>
      </c>
      <c r="I83" s="660">
        <v>0</v>
      </c>
      <c r="J83" s="660">
        <v>0</v>
      </c>
      <c r="K83" s="660">
        <v>0</v>
      </c>
      <c r="L83" s="660">
        <v>0</v>
      </c>
      <c r="M83" s="660">
        <v>0</v>
      </c>
      <c r="N83" s="660">
        <v>0</v>
      </c>
      <c r="O83" s="660">
        <v>0</v>
      </c>
      <c r="P83" s="660">
        <v>0</v>
      </c>
      <c r="Q83" s="659"/>
      <c r="R83" s="660">
        <v>0</v>
      </c>
      <c r="S83" s="660">
        <v>0</v>
      </c>
      <c r="T83" s="660">
        <v>0</v>
      </c>
      <c r="U83" s="660">
        <v>0</v>
      </c>
    </row>
    <row r="84" spans="1:21">
      <c r="A84" s="686"/>
      <c r="B84" s="646" t="str">
        <f>IF(OR((B81="~"),(C84="~")),"~","")</f>
        <v>~</v>
      </c>
      <c r="C84" s="53" t="s">
        <v>45</v>
      </c>
      <c r="D84" s="54"/>
      <c r="E84" s="660">
        <v>0</v>
      </c>
      <c r="F84" s="660"/>
      <c r="G84" s="660">
        <v>0</v>
      </c>
      <c r="H84" s="660">
        <v>0</v>
      </c>
      <c r="I84" s="660">
        <v>0</v>
      </c>
      <c r="J84" s="660">
        <v>0</v>
      </c>
      <c r="K84" s="660">
        <v>0</v>
      </c>
      <c r="L84" s="660">
        <v>0</v>
      </c>
      <c r="M84" s="660">
        <v>0</v>
      </c>
      <c r="N84" s="660">
        <v>0</v>
      </c>
      <c r="O84" s="660">
        <v>0</v>
      </c>
      <c r="P84" s="660">
        <v>0</v>
      </c>
      <c r="Q84" s="659"/>
      <c r="R84" s="660">
        <v>0</v>
      </c>
      <c r="S84" s="660">
        <v>0</v>
      </c>
      <c r="T84" s="660">
        <v>0</v>
      </c>
      <c r="U84" s="660">
        <v>0</v>
      </c>
    </row>
    <row r="85" spans="1:21">
      <c r="A85" s="686"/>
      <c r="B85" s="646" t="str">
        <f>IF(OR((B81="~"),(C85="~")),"~","")</f>
        <v>~</v>
      </c>
      <c r="C85" s="53" t="s">
        <v>45</v>
      </c>
      <c r="D85" s="54"/>
      <c r="E85" s="660">
        <v>0</v>
      </c>
      <c r="F85" s="660"/>
      <c r="G85" s="660">
        <v>0</v>
      </c>
      <c r="H85" s="660">
        <v>0</v>
      </c>
      <c r="I85" s="660">
        <v>0</v>
      </c>
      <c r="J85" s="660">
        <v>0</v>
      </c>
      <c r="K85" s="660">
        <v>0</v>
      </c>
      <c r="L85" s="660">
        <v>0</v>
      </c>
      <c r="M85" s="660">
        <v>0</v>
      </c>
      <c r="N85" s="660">
        <v>0</v>
      </c>
      <c r="O85" s="660">
        <v>0</v>
      </c>
      <c r="P85" s="660">
        <v>0</v>
      </c>
      <c r="Q85" s="659"/>
      <c r="R85" s="660">
        <v>0</v>
      </c>
      <c r="S85" s="660">
        <v>0</v>
      </c>
      <c r="T85" s="660">
        <v>0</v>
      </c>
      <c r="U85" s="660">
        <v>0</v>
      </c>
    </row>
    <row r="86" spans="1:21">
      <c r="A86" s="686"/>
      <c r="B86" s="646" t="str">
        <f>IF(OR((B81="~"),(C86="~")),"~","")</f>
        <v>~</v>
      </c>
      <c r="C86" s="53" t="s">
        <v>45</v>
      </c>
      <c r="D86" s="54"/>
      <c r="E86" s="660">
        <v>0</v>
      </c>
      <c r="F86" s="660"/>
      <c r="G86" s="660">
        <v>0</v>
      </c>
      <c r="H86" s="660">
        <v>0</v>
      </c>
      <c r="I86" s="660">
        <v>0</v>
      </c>
      <c r="J86" s="660">
        <v>0</v>
      </c>
      <c r="K86" s="660">
        <v>0</v>
      </c>
      <c r="L86" s="660">
        <v>0</v>
      </c>
      <c r="M86" s="660">
        <v>0</v>
      </c>
      <c r="N86" s="660">
        <v>0</v>
      </c>
      <c r="O86" s="660">
        <v>0</v>
      </c>
      <c r="P86" s="660">
        <v>0</v>
      </c>
      <c r="Q86" s="659"/>
      <c r="R86" s="660">
        <v>0</v>
      </c>
      <c r="S86" s="660">
        <v>0</v>
      </c>
      <c r="T86" s="660">
        <v>0</v>
      </c>
      <c r="U86" s="660">
        <v>0</v>
      </c>
    </row>
    <row r="87" spans="1:21">
      <c r="A87" s="686"/>
      <c r="B87" s="646" t="str">
        <f>IF(OR((B81="~"),(C87="~")),"~","")</f>
        <v>~</v>
      </c>
      <c r="C87" s="53" t="s">
        <v>45</v>
      </c>
      <c r="D87" s="54"/>
      <c r="E87" s="660">
        <v>0</v>
      </c>
      <c r="F87" s="660"/>
      <c r="G87" s="660">
        <v>0</v>
      </c>
      <c r="H87" s="660">
        <v>0</v>
      </c>
      <c r="I87" s="660">
        <v>0</v>
      </c>
      <c r="J87" s="660">
        <v>0</v>
      </c>
      <c r="K87" s="660">
        <v>0</v>
      </c>
      <c r="L87" s="660">
        <v>0</v>
      </c>
      <c r="M87" s="660">
        <v>0</v>
      </c>
      <c r="N87" s="660">
        <v>0</v>
      </c>
      <c r="O87" s="660">
        <v>0</v>
      </c>
      <c r="P87" s="660">
        <v>0</v>
      </c>
      <c r="Q87" s="659"/>
      <c r="R87" s="660">
        <v>0</v>
      </c>
      <c r="S87" s="660">
        <v>0</v>
      </c>
      <c r="T87" s="660">
        <v>0</v>
      </c>
      <c r="U87" s="660">
        <v>0</v>
      </c>
    </row>
    <row r="88" spans="1:21">
      <c r="A88" s="687"/>
      <c r="B88" s="670" t="str">
        <f>IF(OR((B81="~"),(C88="~")),"~","")</f>
        <v>~</v>
      </c>
      <c r="C88" s="58" t="s">
        <v>45</v>
      </c>
      <c r="D88" s="58"/>
      <c r="E88" s="662">
        <v>0</v>
      </c>
      <c r="F88" s="662"/>
      <c r="G88" s="662">
        <v>0</v>
      </c>
      <c r="H88" s="662">
        <v>0</v>
      </c>
      <c r="I88" s="662">
        <v>0</v>
      </c>
      <c r="J88" s="662">
        <v>0</v>
      </c>
      <c r="K88" s="662">
        <v>0</v>
      </c>
      <c r="L88" s="662">
        <v>0</v>
      </c>
      <c r="M88" s="662">
        <v>0</v>
      </c>
      <c r="N88" s="662">
        <v>0</v>
      </c>
      <c r="O88" s="662">
        <v>0</v>
      </c>
      <c r="P88" s="662">
        <v>0</v>
      </c>
      <c r="Q88" s="659"/>
      <c r="R88" s="662">
        <v>0</v>
      </c>
      <c r="S88" s="662">
        <v>0</v>
      </c>
      <c r="T88" s="662">
        <v>0</v>
      </c>
      <c r="U88" s="662">
        <v>0</v>
      </c>
    </row>
    <row r="89" spans="1:21">
      <c r="A89" s="686"/>
      <c r="B89" s="646" t="str">
        <f>IF(OR((B81="~"),(C89="~")),"~","")</f>
        <v>~</v>
      </c>
      <c r="C89" s="55"/>
      <c r="D89" s="54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</row>
    <row r="90" spans="1:21">
      <c r="A90" s="686"/>
      <c r="B90" s="646" t="str">
        <f>[52]INPUTS!$F$15</f>
        <v>~</v>
      </c>
      <c r="C90" s="55"/>
      <c r="D90" s="54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</row>
    <row r="91" spans="1:21">
      <c r="A91" s="686"/>
      <c r="B91" s="646" t="str">
        <f>IF(OR((B90="~"),(C91="~")),"~","")</f>
        <v>~</v>
      </c>
      <c r="C91" s="53" t="s">
        <v>45</v>
      </c>
      <c r="D91" s="54"/>
      <c r="E91" s="660">
        <v>0</v>
      </c>
      <c r="F91" s="660"/>
      <c r="G91" s="660">
        <v>0</v>
      </c>
      <c r="H91" s="660">
        <v>0</v>
      </c>
      <c r="I91" s="660">
        <v>0</v>
      </c>
      <c r="J91" s="660">
        <v>0</v>
      </c>
      <c r="K91" s="660">
        <v>0</v>
      </c>
      <c r="L91" s="660">
        <v>0</v>
      </c>
      <c r="M91" s="660">
        <v>0</v>
      </c>
      <c r="N91" s="660">
        <v>0</v>
      </c>
      <c r="O91" s="660">
        <v>0</v>
      </c>
      <c r="P91" s="660">
        <v>0</v>
      </c>
      <c r="Q91" s="659"/>
      <c r="R91" s="660">
        <v>0</v>
      </c>
      <c r="S91" s="660">
        <v>0</v>
      </c>
      <c r="T91" s="660">
        <v>0</v>
      </c>
      <c r="U91" s="660">
        <v>0</v>
      </c>
    </row>
    <row r="92" spans="1:21">
      <c r="A92" s="686"/>
      <c r="B92" s="646" t="str">
        <f>IF(OR((B90="~"),(C92="~")),"~","")</f>
        <v>~</v>
      </c>
      <c r="C92" s="53" t="s">
        <v>45</v>
      </c>
      <c r="D92" s="54"/>
      <c r="E92" s="660">
        <v>0</v>
      </c>
      <c r="F92" s="660"/>
      <c r="G92" s="660">
        <v>0</v>
      </c>
      <c r="H92" s="660">
        <v>0</v>
      </c>
      <c r="I92" s="660">
        <v>0</v>
      </c>
      <c r="J92" s="660">
        <v>0</v>
      </c>
      <c r="K92" s="660">
        <v>0</v>
      </c>
      <c r="L92" s="660">
        <v>0</v>
      </c>
      <c r="M92" s="660">
        <v>0</v>
      </c>
      <c r="N92" s="660">
        <v>0</v>
      </c>
      <c r="O92" s="660">
        <v>0</v>
      </c>
      <c r="P92" s="660">
        <v>0</v>
      </c>
      <c r="Q92" s="659"/>
      <c r="R92" s="660">
        <v>0</v>
      </c>
      <c r="S92" s="660">
        <v>0</v>
      </c>
      <c r="T92" s="660">
        <v>0</v>
      </c>
      <c r="U92" s="660">
        <v>0</v>
      </c>
    </row>
    <row r="93" spans="1:21">
      <c r="A93" s="686"/>
      <c r="B93" s="646" t="str">
        <f>IF(OR((B90="~"),(C93="~")),"~","")</f>
        <v>~</v>
      </c>
      <c r="C93" s="53" t="s">
        <v>45</v>
      </c>
      <c r="D93" s="54"/>
      <c r="E93" s="660">
        <v>0</v>
      </c>
      <c r="F93" s="660"/>
      <c r="G93" s="660">
        <v>0</v>
      </c>
      <c r="H93" s="660">
        <v>0</v>
      </c>
      <c r="I93" s="660">
        <v>0</v>
      </c>
      <c r="J93" s="660">
        <v>0</v>
      </c>
      <c r="K93" s="660">
        <v>0</v>
      </c>
      <c r="L93" s="660">
        <v>0</v>
      </c>
      <c r="M93" s="660">
        <v>0</v>
      </c>
      <c r="N93" s="660">
        <v>0</v>
      </c>
      <c r="O93" s="660">
        <v>0</v>
      </c>
      <c r="P93" s="660">
        <v>0</v>
      </c>
      <c r="Q93" s="659"/>
      <c r="R93" s="660">
        <v>0</v>
      </c>
      <c r="S93" s="660">
        <v>0</v>
      </c>
      <c r="T93" s="660">
        <v>0</v>
      </c>
      <c r="U93" s="660">
        <v>0</v>
      </c>
    </row>
    <row r="94" spans="1:21">
      <c r="A94" s="686"/>
      <c r="B94" s="646" t="str">
        <f>IF(OR((B90="~"),(C94="~")),"~","")</f>
        <v>~</v>
      </c>
      <c r="C94" s="53" t="s">
        <v>45</v>
      </c>
      <c r="D94" s="54"/>
      <c r="E94" s="660">
        <v>0</v>
      </c>
      <c r="F94" s="660"/>
      <c r="G94" s="660">
        <v>0</v>
      </c>
      <c r="H94" s="660">
        <v>0</v>
      </c>
      <c r="I94" s="660">
        <v>0</v>
      </c>
      <c r="J94" s="660">
        <v>0</v>
      </c>
      <c r="K94" s="660">
        <v>0</v>
      </c>
      <c r="L94" s="660">
        <v>0</v>
      </c>
      <c r="M94" s="660">
        <v>0</v>
      </c>
      <c r="N94" s="660">
        <v>0</v>
      </c>
      <c r="O94" s="660">
        <v>0</v>
      </c>
      <c r="P94" s="660">
        <v>0</v>
      </c>
      <c r="Q94" s="659"/>
      <c r="R94" s="660">
        <v>0</v>
      </c>
      <c r="S94" s="660">
        <v>0</v>
      </c>
      <c r="T94" s="660">
        <v>0</v>
      </c>
      <c r="U94" s="660">
        <v>0</v>
      </c>
    </row>
    <row r="95" spans="1:21">
      <c r="A95" s="686"/>
      <c r="B95" s="646" t="str">
        <f>IF(OR((B90="~"),(C95="~")),"~","")</f>
        <v>~</v>
      </c>
      <c r="C95" s="53" t="s">
        <v>45</v>
      </c>
      <c r="D95" s="54"/>
      <c r="E95" s="660">
        <v>0</v>
      </c>
      <c r="F95" s="660"/>
      <c r="G95" s="660">
        <v>0</v>
      </c>
      <c r="H95" s="660">
        <v>0</v>
      </c>
      <c r="I95" s="660">
        <v>0</v>
      </c>
      <c r="J95" s="660">
        <v>0</v>
      </c>
      <c r="K95" s="660">
        <v>0</v>
      </c>
      <c r="L95" s="660">
        <v>0</v>
      </c>
      <c r="M95" s="660">
        <v>0</v>
      </c>
      <c r="N95" s="660">
        <v>0</v>
      </c>
      <c r="O95" s="660">
        <v>0</v>
      </c>
      <c r="P95" s="660">
        <v>0</v>
      </c>
      <c r="Q95" s="659"/>
      <c r="R95" s="660">
        <v>0</v>
      </c>
      <c r="S95" s="660">
        <v>0</v>
      </c>
      <c r="T95" s="660">
        <v>0</v>
      </c>
      <c r="U95" s="660">
        <v>0</v>
      </c>
    </row>
    <row r="96" spans="1:21">
      <c r="A96" s="686"/>
      <c r="B96" s="646" t="str">
        <f>IF(OR((B90="~"),(C96="~")),"~","")</f>
        <v>~</v>
      </c>
      <c r="C96" s="53" t="s">
        <v>45</v>
      </c>
      <c r="D96" s="54"/>
      <c r="E96" s="660">
        <v>0</v>
      </c>
      <c r="F96" s="660"/>
      <c r="G96" s="660">
        <v>0</v>
      </c>
      <c r="H96" s="660">
        <v>0</v>
      </c>
      <c r="I96" s="660">
        <v>0</v>
      </c>
      <c r="J96" s="660">
        <v>0</v>
      </c>
      <c r="K96" s="660">
        <v>0</v>
      </c>
      <c r="L96" s="660">
        <v>0</v>
      </c>
      <c r="M96" s="660">
        <v>0</v>
      </c>
      <c r="N96" s="660">
        <v>0</v>
      </c>
      <c r="O96" s="660">
        <v>0</v>
      </c>
      <c r="P96" s="660">
        <v>0</v>
      </c>
      <c r="Q96" s="659"/>
      <c r="R96" s="660">
        <v>0</v>
      </c>
      <c r="S96" s="660">
        <v>0</v>
      </c>
      <c r="T96" s="660">
        <v>0</v>
      </c>
      <c r="U96" s="660">
        <v>0</v>
      </c>
    </row>
    <row r="97" spans="1:21">
      <c r="A97" s="687"/>
      <c r="B97" s="670" t="str">
        <f>IF(OR((B90="~"),(C97="~")),"~","")</f>
        <v>~</v>
      </c>
      <c r="C97" s="58" t="s">
        <v>45</v>
      </c>
      <c r="D97" s="58"/>
      <c r="E97" s="662">
        <v>0</v>
      </c>
      <c r="F97" s="662"/>
      <c r="G97" s="662">
        <v>0</v>
      </c>
      <c r="H97" s="662">
        <v>0</v>
      </c>
      <c r="I97" s="662">
        <v>0</v>
      </c>
      <c r="J97" s="662">
        <v>0</v>
      </c>
      <c r="K97" s="662">
        <v>0</v>
      </c>
      <c r="L97" s="662">
        <v>0</v>
      </c>
      <c r="M97" s="662">
        <v>0</v>
      </c>
      <c r="N97" s="662">
        <v>0</v>
      </c>
      <c r="O97" s="662">
        <v>0</v>
      </c>
      <c r="P97" s="662">
        <v>0</v>
      </c>
      <c r="Q97" s="659"/>
      <c r="R97" s="662">
        <v>0</v>
      </c>
      <c r="S97" s="662">
        <v>0</v>
      </c>
      <c r="T97" s="662">
        <v>0</v>
      </c>
      <c r="U97" s="662">
        <v>0</v>
      </c>
    </row>
    <row r="98" spans="1:21">
      <c r="A98" s="686"/>
      <c r="B98" s="646" t="str">
        <f>IF(OR((B90="~"),(C98="~")),"~","")</f>
        <v>~</v>
      </c>
      <c r="C98" s="55"/>
      <c r="D98" s="54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</row>
    <row r="99" spans="1:21">
      <c r="A99" s="686"/>
      <c r="B99" s="646" t="str">
        <f>[52]INPUTS!$F$16</f>
        <v>~</v>
      </c>
      <c r="C99" s="55"/>
      <c r="D99" s="54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</row>
    <row r="100" spans="1:21">
      <c r="A100" s="686"/>
      <c r="B100" s="646" t="str">
        <f>IF(OR((B99="~"),(C100="~")),"~","")</f>
        <v>~</v>
      </c>
      <c r="C100" s="53" t="s">
        <v>45</v>
      </c>
      <c r="D100" s="54"/>
      <c r="E100" s="660">
        <v>0</v>
      </c>
      <c r="F100" s="660"/>
      <c r="G100" s="660">
        <v>0</v>
      </c>
      <c r="H100" s="660">
        <v>0</v>
      </c>
      <c r="I100" s="660">
        <v>0</v>
      </c>
      <c r="J100" s="660">
        <v>0</v>
      </c>
      <c r="K100" s="660">
        <v>0</v>
      </c>
      <c r="L100" s="660">
        <v>0</v>
      </c>
      <c r="M100" s="660">
        <v>0</v>
      </c>
      <c r="N100" s="660">
        <v>0</v>
      </c>
      <c r="O100" s="660">
        <v>0</v>
      </c>
      <c r="P100" s="660">
        <v>0</v>
      </c>
      <c r="Q100" s="659"/>
      <c r="R100" s="660">
        <v>0</v>
      </c>
      <c r="S100" s="660">
        <v>0</v>
      </c>
      <c r="T100" s="660">
        <v>0</v>
      </c>
      <c r="U100" s="660">
        <v>0</v>
      </c>
    </row>
    <row r="101" spans="1:21">
      <c r="A101" s="686"/>
      <c r="B101" s="646" t="str">
        <f>IF(OR((B99="~"),(C101="~")),"~","")</f>
        <v>~</v>
      </c>
      <c r="C101" s="53" t="s">
        <v>45</v>
      </c>
      <c r="D101" s="54"/>
      <c r="E101" s="660">
        <v>0</v>
      </c>
      <c r="F101" s="660"/>
      <c r="G101" s="660">
        <v>0</v>
      </c>
      <c r="H101" s="660">
        <v>0</v>
      </c>
      <c r="I101" s="660">
        <v>0</v>
      </c>
      <c r="J101" s="660">
        <v>0</v>
      </c>
      <c r="K101" s="660">
        <v>0</v>
      </c>
      <c r="L101" s="660">
        <v>0</v>
      </c>
      <c r="M101" s="660">
        <v>0</v>
      </c>
      <c r="N101" s="660">
        <v>0</v>
      </c>
      <c r="O101" s="660">
        <v>0</v>
      </c>
      <c r="P101" s="660">
        <v>0</v>
      </c>
      <c r="Q101" s="659"/>
      <c r="R101" s="660">
        <v>0</v>
      </c>
      <c r="S101" s="660">
        <v>0</v>
      </c>
      <c r="T101" s="660">
        <v>0</v>
      </c>
      <c r="U101" s="660">
        <v>0</v>
      </c>
    </row>
    <row r="102" spans="1:21">
      <c r="A102" s="686"/>
      <c r="B102" s="646" t="str">
        <f>IF(OR((B99="~"),(C102="~")),"~","")</f>
        <v>~</v>
      </c>
      <c r="C102" s="53" t="s">
        <v>45</v>
      </c>
      <c r="D102" s="54"/>
      <c r="E102" s="660">
        <v>0</v>
      </c>
      <c r="F102" s="660"/>
      <c r="G102" s="660">
        <v>0</v>
      </c>
      <c r="H102" s="660">
        <v>0</v>
      </c>
      <c r="I102" s="660">
        <v>0</v>
      </c>
      <c r="J102" s="660">
        <v>0</v>
      </c>
      <c r="K102" s="660">
        <v>0</v>
      </c>
      <c r="L102" s="660">
        <v>0</v>
      </c>
      <c r="M102" s="660">
        <v>0</v>
      </c>
      <c r="N102" s="660">
        <v>0</v>
      </c>
      <c r="O102" s="660">
        <v>0</v>
      </c>
      <c r="P102" s="660">
        <v>0</v>
      </c>
      <c r="Q102" s="659"/>
      <c r="R102" s="660">
        <v>0</v>
      </c>
      <c r="S102" s="660">
        <v>0</v>
      </c>
      <c r="T102" s="660">
        <v>0</v>
      </c>
      <c r="U102" s="660">
        <v>0</v>
      </c>
    </row>
    <row r="103" spans="1:21">
      <c r="A103" s="686"/>
      <c r="B103" s="646" t="str">
        <f>IF(OR((B99="~"),(C103="~")),"~","")</f>
        <v>~</v>
      </c>
      <c r="C103" s="53" t="s">
        <v>45</v>
      </c>
      <c r="D103" s="54"/>
      <c r="E103" s="660">
        <v>0</v>
      </c>
      <c r="F103" s="660"/>
      <c r="G103" s="660">
        <v>0</v>
      </c>
      <c r="H103" s="660">
        <v>0</v>
      </c>
      <c r="I103" s="660">
        <v>0</v>
      </c>
      <c r="J103" s="660">
        <v>0</v>
      </c>
      <c r="K103" s="660">
        <v>0</v>
      </c>
      <c r="L103" s="660">
        <v>0</v>
      </c>
      <c r="M103" s="660">
        <v>0</v>
      </c>
      <c r="N103" s="660">
        <v>0</v>
      </c>
      <c r="O103" s="660">
        <v>0</v>
      </c>
      <c r="P103" s="660">
        <v>0</v>
      </c>
      <c r="Q103" s="659"/>
      <c r="R103" s="660">
        <v>0</v>
      </c>
      <c r="S103" s="660">
        <v>0</v>
      </c>
      <c r="T103" s="660">
        <v>0</v>
      </c>
      <c r="U103" s="660">
        <v>0</v>
      </c>
    </row>
    <row r="104" spans="1:21">
      <c r="A104" s="686"/>
      <c r="B104" s="646" t="str">
        <f>IF(OR((B99="~"),(C104="~")),"~","")</f>
        <v>~</v>
      </c>
      <c r="C104" s="53" t="s">
        <v>45</v>
      </c>
      <c r="D104" s="54"/>
      <c r="E104" s="660">
        <v>0</v>
      </c>
      <c r="F104" s="660"/>
      <c r="G104" s="660">
        <v>0</v>
      </c>
      <c r="H104" s="660">
        <v>0</v>
      </c>
      <c r="I104" s="660">
        <v>0</v>
      </c>
      <c r="J104" s="660">
        <v>0</v>
      </c>
      <c r="K104" s="660">
        <v>0</v>
      </c>
      <c r="L104" s="660">
        <v>0</v>
      </c>
      <c r="M104" s="660">
        <v>0</v>
      </c>
      <c r="N104" s="660">
        <v>0</v>
      </c>
      <c r="O104" s="660">
        <v>0</v>
      </c>
      <c r="P104" s="660">
        <v>0</v>
      </c>
      <c r="Q104" s="659"/>
      <c r="R104" s="660">
        <v>0</v>
      </c>
      <c r="S104" s="660">
        <v>0</v>
      </c>
      <c r="T104" s="660">
        <v>0</v>
      </c>
      <c r="U104" s="660">
        <v>0</v>
      </c>
    </row>
    <row r="105" spans="1:21">
      <c r="A105" s="686"/>
      <c r="B105" s="646" t="str">
        <f>IF(OR((B99="~"),(C105="~")),"~","")</f>
        <v>~</v>
      </c>
      <c r="C105" s="53" t="s">
        <v>45</v>
      </c>
      <c r="D105" s="54"/>
      <c r="E105" s="660">
        <v>0</v>
      </c>
      <c r="F105" s="660"/>
      <c r="G105" s="660">
        <v>0</v>
      </c>
      <c r="H105" s="660">
        <v>0</v>
      </c>
      <c r="I105" s="660">
        <v>0</v>
      </c>
      <c r="J105" s="660">
        <v>0</v>
      </c>
      <c r="K105" s="660">
        <v>0</v>
      </c>
      <c r="L105" s="660">
        <v>0</v>
      </c>
      <c r="M105" s="660">
        <v>0</v>
      </c>
      <c r="N105" s="660">
        <v>0</v>
      </c>
      <c r="O105" s="660">
        <v>0</v>
      </c>
      <c r="P105" s="660">
        <v>0</v>
      </c>
      <c r="Q105" s="659"/>
      <c r="R105" s="660">
        <v>0</v>
      </c>
      <c r="S105" s="660">
        <v>0</v>
      </c>
      <c r="T105" s="660">
        <v>0</v>
      </c>
      <c r="U105" s="660">
        <v>0</v>
      </c>
    </row>
    <row r="106" spans="1:21">
      <c r="A106" s="687"/>
      <c r="B106" s="670" t="str">
        <f>IF(OR((B99="~"),(C106="~")),"~","")</f>
        <v>~</v>
      </c>
      <c r="C106" s="58" t="s">
        <v>45</v>
      </c>
      <c r="D106" s="58"/>
      <c r="E106" s="662">
        <v>0</v>
      </c>
      <c r="F106" s="662"/>
      <c r="G106" s="662">
        <v>0</v>
      </c>
      <c r="H106" s="662">
        <v>0</v>
      </c>
      <c r="I106" s="662">
        <v>0</v>
      </c>
      <c r="J106" s="662">
        <v>0</v>
      </c>
      <c r="K106" s="662">
        <v>0</v>
      </c>
      <c r="L106" s="662">
        <v>0</v>
      </c>
      <c r="M106" s="662">
        <v>0</v>
      </c>
      <c r="N106" s="662">
        <v>0</v>
      </c>
      <c r="O106" s="662">
        <v>0</v>
      </c>
      <c r="P106" s="662">
        <v>0</v>
      </c>
      <c r="Q106" s="659"/>
      <c r="R106" s="662">
        <v>0</v>
      </c>
      <c r="S106" s="662">
        <v>0</v>
      </c>
      <c r="T106" s="662">
        <v>0</v>
      </c>
      <c r="U106" s="662">
        <v>0</v>
      </c>
    </row>
    <row r="107" spans="1:21">
      <c r="A107" s="686"/>
      <c r="B107" s="646" t="str">
        <f>IF(OR((B99="~"),(C107="~")),"~","")</f>
        <v>~</v>
      </c>
      <c r="C107" s="55"/>
      <c r="D107" s="54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</row>
    <row r="108" spans="1:21">
      <c r="A108" s="686"/>
      <c r="B108" s="646" t="str">
        <f>[52]INPUTS!$F$17</f>
        <v>~</v>
      </c>
      <c r="C108" s="55"/>
      <c r="D108" s="54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</row>
    <row r="109" spans="1:21">
      <c r="A109" s="686"/>
      <c r="B109" s="646" t="str">
        <f>IF(OR((B108="~"),(C109="~")),"~","")</f>
        <v>~</v>
      </c>
      <c r="C109" s="53" t="s">
        <v>45</v>
      </c>
      <c r="D109" s="54"/>
      <c r="E109" s="660">
        <v>0</v>
      </c>
      <c r="F109" s="660"/>
      <c r="G109" s="660">
        <v>0</v>
      </c>
      <c r="H109" s="660">
        <v>0</v>
      </c>
      <c r="I109" s="660">
        <v>0</v>
      </c>
      <c r="J109" s="660">
        <v>0</v>
      </c>
      <c r="K109" s="660">
        <v>0</v>
      </c>
      <c r="L109" s="660">
        <v>0</v>
      </c>
      <c r="M109" s="660">
        <v>0</v>
      </c>
      <c r="N109" s="660">
        <v>0</v>
      </c>
      <c r="O109" s="660">
        <v>0</v>
      </c>
      <c r="P109" s="660">
        <v>0</v>
      </c>
      <c r="Q109" s="659"/>
      <c r="R109" s="660">
        <v>0</v>
      </c>
      <c r="S109" s="660">
        <v>0</v>
      </c>
      <c r="T109" s="660">
        <v>0</v>
      </c>
      <c r="U109" s="660">
        <v>0</v>
      </c>
    </row>
    <row r="110" spans="1:21">
      <c r="A110" s="686"/>
      <c r="B110" s="646" t="str">
        <f>IF(OR((B108="~"),(C110="~")),"~","")</f>
        <v>~</v>
      </c>
      <c r="C110" s="53" t="s">
        <v>45</v>
      </c>
      <c r="D110" s="54"/>
      <c r="E110" s="660">
        <v>0</v>
      </c>
      <c r="F110" s="660"/>
      <c r="G110" s="660">
        <v>0</v>
      </c>
      <c r="H110" s="660">
        <v>0</v>
      </c>
      <c r="I110" s="660">
        <v>0</v>
      </c>
      <c r="J110" s="660">
        <v>0</v>
      </c>
      <c r="K110" s="660">
        <v>0</v>
      </c>
      <c r="L110" s="660">
        <v>0</v>
      </c>
      <c r="M110" s="660">
        <v>0</v>
      </c>
      <c r="N110" s="660">
        <v>0</v>
      </c>
      <c r="O110" s="660">
        <v>0</v>
      </c>
      <c r="P110" s="660">
        <v>0</v>
      </c>
      <c r="Q110" s="659"/>
      <c r="R110" s="660">
        <v>0</v>
      </c>
      <c r="S110" s="660">
        <v>0</v>
      </c>
      <c r="T110" s="660">
        <v>0</v>
      </c>
      <c r="U110" s="660">
        <v>0</v>
      </c>
    </row>
    <row r="111" spans="1:21">
      <c r="A111" s="686"/>
      <c r="B111" s="646" t="str">
        <f>IF(OR((B108="~"),(C111="~")),"~","")</f>
        <v>~</v>
      </c>
      <c r="C111" s="53" t="s">
        <v>45</v>
      </c>
      <c r="D111" s="54"/>
      <c r="E111" s="660">
        <v>0</v>
      </c>
      <c r="F111" s="660"/>
      <c r="G111" s="660">
        <v>0</v>
      </c>
      <c r="H111" s="660">
        <v>0</v>
      </c>
      <c r="I111" s="660">
        <v>0</v>
      </c>
      <c r="J111" s="660">
        <v>0</v>
      </c>
      <c r="K111" s="660">
        <v>0</v>
      </c>
      <c r="L111" s="660">
        <v>0</v>
      </c>
      <c r="M111" s="660">
        <v>0</v>
      </c>
      <c r="N111" s="660">
        <v>0</v>
      </c>
      <c r="O111" s="660">
        <v>0</v>
      </c>
      <c r="P111" s="660">
        <v>0</v>
      </c>
      <c r="Q111" s="659"/>
      <c r="R111" s="660">
        <v>0</v>
      </c>
      <c r="S111" s="660">
        <v>0</v>
      </c>
      <c r="T111" s="660">
        <v>0</v>
      </c>
      <c r="U111" s="660">
        <v>0</v>
      </c>
    </row>
    <row r="112" spans="1:21">
      <c r="A112" s="686"/>
      <c r="B112" s="646" t="str">
        <f>IF(OR((B108="~"),(C112="~")),"~","")</f>
        <v>~</v>
      </c>
      <c r="C112" s="53" t="s">
        <v>45</v>
      </c>
      <c r="D112" s="54"/>
      <c r="E112" s="660">
        <v>0</v>
      </c>
      <c r="F112" s="660"/>
      <c r="G112" s="660">
        <v>0</v>
      </c>
      <c r="H112" s="660">
        <v>0</v>
      </c>
      <c r="I112" s="660">
        <v>0</v>
      </c>
      <c r="J112" s="660">
        <v>0</v>
      </c>
      <c r="K112" s="660">
        <v>0</v>
      </c>
      <c r="L112" s="660">
        <v>0</v>
      </c>
      <c r="M112" s="660">
        <v>0</v>
      </c>
      <c r="N112" s="660">
        <v>0</v>
      </c>
      <c r="O112" s="660">
        <v>0</v>
      </c>
      <c r="P112" s="660">
        <v>0</v>
      </c>
      <c r="Q112" s="659"/>
      <c r="R112" s="660">
        <v>0</v>
      </c>
      <c r="S112" s="660">
        <v>0</v>
      </c>
      <c r="T112" s="660">
        <v>0</v>
      </c>
      <c r="U112" s="660">
        <v>0</v>
      </c>
    </row>
    <row r="113" spans="1:21">
      <c r="A113" s="686"/>
      <c r="B113" s="646" t="str">
        <f>IF(OR((B108="~"),(C113="~")),"~","")</f>
        <v>~</v>
      </c>
      <c r="C113" s="53" t="s">
        <v>45</v>
      </c>
      <c r="D113" s="54"/>
      <c r="E113" s="660">
        <v>0</v>
      </c>
      <c r="F113" s="660"/>
      <c r="G113" s="660">
        <v>0</v>
      </c>
      <c r="H113" s="660">
        <v>0</v>
      </c>
      <c r="I113" s="660">
        <v>0</v>
      </c>
      <c r="J113" s="660">
        <v>0</v>
      </c>
      <c r="K113" s="660">
        <v>0</v>
      </c>
      <c r="L113" s="660">
        <v>0</v>
      </c>
      <c r="M113" s="660">
        <v>0</v>
      </c>
      <c r="N113" s="660">
        <v>0</v>
      </c>
      <c r="O113" s="660">
        <v>0</v>
      </c>
      <c r="P113" s="660">
        <v>0</v>
      </c>
      <c r="Q113" s="659"/>
      <c r="R113" s="660">
        <v>0</v>
      </c>
      <c r="S113" s="660">
        <v>0</v>
      </c>
      <c r="T113" s="660">
        <v>0</v>
      </c>
      <c r="U113" s="660">
        <v>0</v>
      </c>
    </row>
    <row r="114" spans="1:21">
      <c r="A114" s="686"/>
      <c r="B114" s="646" t="str">
        <f>IF(OR((B108="~"),(C114="~")),"~","")</f>
        <v>~</v>
      </c>
      <c r="C114" s="53" t="s">
        <v>45</v>
      </c>
      <c r="D114" s="54"/>
      <c r="E114" s="660">
        <v>0</v>
      </c>
      <c r="F114" s="660"/>
      <c r="G114" s="660">
        <v>0</v>
      </c>
      <c r="H114" s="660">
        <v>0</v>
      </c>
      <c r="I114" s="660">
        <v>0</v>
      </c>
      <c r="J114" s="660">
        <v>0</v>
      </c>
      <c r="K114" s="660">
        <v>0</v>
      </c>
      <c r="L114" s="660">
        <v>0</v>
      </c>
      <c r="M114" s="660">
        <v>0</v>
      </c>
      <c r="N114" s="660">
        <v>0</v>
      </c>
      <c r="O114" s="660">
        <v>0</v>
      </c>
      <c r="P114" s="660">
        <v>0</v>
      </c>
      <c r="Q114" s="659"/>
      <c r="R114" s="660">
        <v>0</v>
      </c>
      <c r="S114" s="660">
        <v>0</v>
      </c>
      <c r="T114" s="660">
        <v>0</v>
      </c>
      <c r="U114" s="660">
        <v>0</v>
      </c>
    </row>
    <row r="115" spans="1:21">
      <c r="A115" s="687"/>
      <c r="B115" s="670" t="str">
        <f>IF(OR((B108="~"),(C115="~")),"~","")</f>
        <v>~</v>
      </c>
      <c r="C115" s="58" t="s">
        <v>45</v>
      </c>
      <c r="D115" s="58"/>
      <c r="E115" s="662">
        <v>0</v>
      </c>
      <c r="F115" s="662"/>
      <c r="G115" s="662">
        <v>0</v>
      </c>
      <c r="H115" s="662">
        <v>0</v>
      </c>
      <c r="I115" s="662">
        <v>0</v>
      </c>
      <c r="J115" s="662">
        <v>0</v>
      </c>
      <c r="K115" s="662">
        <v>0</v>
      </c>
      <c r="L115" s="662">
        <v>0</v>
      </c>
      <c r="M115" s="662">
        <v>0</v>
      </c>
      <c r="N115" s="662">
        <v>0</v>
      </c>
      <c r="O115" s="662">
        <v>0</v>
      </c>
      <c r="P115" s="662">
        <v>0</v>
      </c>
      <c r="Q115" s="659"/>
      <c r="R115" s="662">
        <v>0</v>
      </c>
      <c r="S115" s="662">
        <v>0</v>
      </c>
      <c r="T115" s="662">
        <v>0</v>
      </c>
      <c r="U115" s="662">
        <v>0</v>
      </c>
    </row>
    <row r="116" spans="1:21">
      <c r="A116" s="686"/>
      <c r="B116" s="646" t="str">
        <f>IF(OR((B108="~"),(C116="~")),"~","")</f>
        <v>~</v>
      </c>
      <c r="C116" s="55"/>
      <c r="D116" s="54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</row>
    <row r="117" spans="1:21">
      <c r="A117" s="686"/>
      <c r="B117" s="646" t="str">
        <f>[52]INPUTS!$F$18</f>
        <v>~</v>
      </c>
      <c r="C117" s="55"/>
      <c r="D117" s="54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</row>
    <row r="118" spans="1:21">
      <c r="A118" s="686"/>
      <c r="B118" s="646" t="str">
        <f>IF(OR((B117="~"),(C118="~")),"~","")</f>
        <v>~</v>
      </c>
      <c r="C118" s="53" t="s">
        <v>45</v>
      </c>
      <c r="D118" s="54"/>
      <c r="E118" s="660">
        <v>0</v>
      </c>
      <c r="F118" s="660"/>
      <c r="G118" s="660">
        <v>0</v>
      </c>
      <c r="H118" s="660">
        <v>0</v>
      </c>
      <c r="I118" s="660">
        <v>0</v>
      </c>
      <c r="J118" s="660">
        <v>0</v>
      </c>
      <c r="K118" s="660">
        <v>0</v>
      </c>
      <c r="L118" s="660">
        <v>0</v>
      </c>
      <c r="M118" s="660">
        <v>0</v>
      </c>
      <c r="N118" s="660">
        <v>0</v>
      </c>
      <c r="O118" s="660">
        <v>0</v>
      </c>
      <c r="P118" s="660">
        <v>0</v>
      </c>
      <c r="Q118" s="659"/>
      <c r="R118" s="660">
        <v>0</v>
      </c>
      <c r="S118" s="660">
        <v>0</v>
      </c>
      <c r="T118" s="660">
        <v>0</v>
      </c>
      <c r="U118" s="660">
        <v>0</v>
      </c>
    </row>
    <row r="119" spans="1:21">
      <c r="A119" s="686"/>
      <c r="B119" s="646" t="str">
        <f>IF(OR((B117="~"),(C119="~")),"~","")</f>
        <v>~</v>
      </c>
      <c r="C119" s="53" t="s">
        <v>45</v>
      </c>
      <c r="D119" s="54"/>
      <c r="E119" s="660">
        <v>0</v>
      </c>
      <c r="F119" s="660"/>
      <c r="G119" s="660">
        <v>0</v>
      </c>
      <c r="H119" s="660">
        <v>0</v>
      </c>
      <c r="I119" s="660">
        <v>0</v>
      </c>
      <c r="J119" s="660">
        <v>0</v>
      </c>
      <c r="K119" s="660">
        <v>0</v>
      </c>
      <c r="L119" s="660">
        <v>0</v>
      </c>
      <c r="M119" s="660">
        <v>0</v>
      </c>
      <c r="N119" s="660">
        <v>0</v>
      </c>
      <c r="O119" s="660">
        <v>0</v>
      </c>
      <c r="P119" s="660">
        <v>0</v>
      </c>
      <c r="Q119" s="659"/>
      <c r="R119" s="660">
        <v>0</v>
      </c>
      <c r="S119" s="660">
        <v>0</v>
      </c>
      <c r="T119" s="660">
        <v>0</v>
      </c>
      <c r="U119" s="660">
        <v>0</v>
      </c>
    </row>
    <row r="120" spans="1:21">
      <c r="A120" s="686"/>
      <c r="B120" s="646" t="str">
        <f>IF(OR((B117="~"),(C120="~")),"~","")</f>
        <v>~</v>
      </c>
      <c r="C120" s="53" t="s">
        <v>45</v>
      </c>
      <c r="D120" s="54"/>
      <c r="E120" s="660">
        <v>0</v>
      </c>
      <c r="F120" s="660"/>
      <c r="G120" s="660">
        <v>0</v>
      </c>
      <c r="H120" s="660">
        <v>0</v>
      </c>
      <c r="I120" s="660">
        <v>0</v>
      </c>
      <c r="J120" s="660">
        <v>0</v>
      </c>
      <c r="K120" s="660">
        <v>0</v>
      </c>
      <c r="L120" s="660">
        <v>0</v>
      </c>
      <c r="M120" s="660">
        <v>0</v>
      </c>
      <c r="N120" s="660">
        <v>0</v>
      </c>
      <c r="O120" s="660">
        <v>0</v>
      </c>
      <c r="P120" s="660">
        <v>0</v>
      </c>
      <c r="Q120" s="659"/>
      <c r="R120" s="660">
        <v>0</v>
      </c>
      <c r="S120" s="660">
        <v>0</v>
      </c>
      <c r="T120" s="660">
        <v>0</v>
      </c>
      <c r="U120" s="660">
        <v>0</v>
      </c>
    </row>
    <row r="121" spans="1:21">
      <c r="A121" s="686"/>
      <c r="B121" s="646" t="str">
        <f>IF(OR((B117="~"),(C121="~")),"~","")</f>
        <v>~</v>
      </c>
      <c r="C121" s="53" t="s">
        <v>45</v>
      </c>
      <c r="D121" s="54"/>
      <c r="E121" s="660">
        <v>0</v>
      </c>
      <c r="F121" s="660"/>
      <c r="G121" s="660">
        <v>0</v>
      </c>
      <c r="H121" s="660">
        <v>0</v>
      </c>
      <c r="I121" s="660">
        <v>0</v>
      </c>
      <c r="J121" s="660">
        <v>0</v>
      </c>
      <c r="K121" s="660">
        <v>0</v>
      </c>
      <c r="L121" s="660">
        <v>0</v>
      </c>
      <c r="M121" s="660">
        <v>0</v>
      </c>
      <c r="N121" s="660">
        <v>0</v>
      </c>
      <c r="O121" s="660">
        <v>0</v>
      </c>
      <c r="P121" s="660">
        <v>0</v>
      </c>
      <c r="Q121" s="659"/>
      <c r="R121" s="660">
        <v>0</v>
      </c>
      <c r="S121" s="660">
        <v>0</v>
      </c>
      <c r="T121" s="660">
        <v>0</v>
      </c>
      <c r="U121" s="660">
        <v>0</v>
      </c>
    </row>
    <row r="122" spans="1:21">
      <c r="A122" s="686"/>
      <c r="B122" s="646" t="str">
        <f>IF(OR((B117="~"),(C122="~")),"~","")</f>
        <v>~</v>
      </c>
      <c r="C122" s="53" t="s">
        <v>45</v>
      </c>
      <c r="D122" s="54"/>
      <c r="E122" s="660">
        <v>0</v>
      </c>
      <c r="F122" s="660"/>
      <c r="G122" s="660">
        <v>0</v>
      </c>
      <c r="H122" s="660">
        <v>0</v>
      </c>
      <c r="I122" s="660">
        <v>0</v>
      </c>
      <c r="J122" s="660">
        <v>0</v>
      </c>
      <c r="K122" s="660">
        <v>0</v>
      </c>
      <c r="L122" s="660">
        <v>0</v>
      </c>
      <c r="M122" s="660">
        <v>0</v>
      </c>
      <c r="N122" s="660">
        <v>0</v>
      </c>
      <c r="O122" s="660">
        <v>0</v>
      </c>
      <c r="P122" s="660">
        <v>0</v>
      </c>
      <c r="Q122" s="659"/>
      <c r="R122" s="660">
        <v>0</v>
      </c>
      <c r="S122" s="660">
        <v>0</v>
      </c>
      <c r="T122" s="660">
        <v>0</v>
      </c>
      <c r="U122" s="660">
        <v>0</v>
      </c>
    </row>
    <row r="123" spans="1:21">
      <c r="A123" s="686"/>
      <c r="B123" s="646" t="str">
        <f>IF(OR((B117="~"),(C123="~")),"~","")</f>
        <v>~</v>
      </c>
      <c r="C123" s="53" t="s">
        <v>45</v>
      </c>
      <c r="D123" s="54"/>
      <c r="E123" s="660">
        <v>0</v>
      </c>
      <c r="F123" s="660"/>
      <c r="G123" s="660">
        <v>0</v>
      </c>
      <c r="H123" s="660">
        <v>0</v>
      </c>
      <c r="I123" s="660">
        <v>0</v>
      </c>
      <c r="J123" s="660">
        <v>0</v>
      </c>
      <c r="K123" s="660">
        <v>0</v>
      </c>
      <c r="L123" s="660">
        <v>0</v>
      </c>
      <c r="M123" s="660">
        <v>0</v>
      </c>
      <c r="N123" s="660">
        <v>0</v>
      </c>
      <c r="O123" s="660">
        <v>0</v>
      </c>
      <c r="P123" s="660">
        <v>0</v>
      </c>
      <c r="Q123" s="659"/>
      <c r="R123" s="660">
        <v>0</v>
      </c>
      <c r="S123" s="660">
        <v>0</v>
      </c>
      <c r="T123" s="660">
        <v>0</v>
      </c>
      <c r="U123" s="660">
        <v>0</v>
      </c>
    </row>
    <row r="124" spans="1:21">
      <c r="A124" s="687"/>
      <c r="B124" s="670" t="str">
        <f>IF(OR((B117="~"),(C124="~")),"~","")</f>
        <v>~</v>
      </c>
      <c r="C124" s="58" t="s">
        <v>45</v>
      </c>
      <c r="D124" s="58"/>
      <c r="E124" s="662">
        <v>0</v>
      </c>
      <c r="F124" s="662"/>
      <c r="G124" s="662">
        <v>0</v>
      </c>
      <c r="H124" s="662">
        <v>0</v>
      </c>
      <c r="I124" s="662">
        <v>0</v>
      </c>
      <c r="J124" s="662">
        <v>0</v>
      </c>
      <c r="K124" s="662">
        <v>0</v>
      </c>
      <c r="L124" s="662">
        <v>0</v>
      </c>
      <c r="M124" s="662">
        <v>0</v>
      </c>
      <c r="N124" s="662">
        <v>0</v>
      </c>
      <c r="O124" s="662">
        <v>0</v>
      </c>
      <c r="P124" s="662">
        <v>0</v>
      </c>
      <c r="Q124" s="659"/>
      <c r="R124" s="662">
        <v>0</v>
      </c>
      <c r="S124" s="662">
        <v>0</v>
      </c>
      <c r="T124" s="662">
        <v>0</v>
      </c>
      <c r="U124" s="662">
        <v>0</v>
      </c>
    </row>
    <row r="125" spans="1:21">
      <c r="A125" s="686"/>
      <c r="B125" s="646" t="str">
        <f>IF(OR((B117="~"),(C125="~")),"~","")</f>
        <v>~</v>
      </c>
      <c r="C125" s="55"/>
      <c r="D125" s="54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</row>
    <row r="126" spans="1:21">
      <c r="A126" s="686"/>
      <c r="B126" s="646" t="str">
        <f>[52]INPUTS!$F$19</f>
        <v>~</v>
      </c>
      <c r="C126" s="55"/>
      <c r="D126" s="54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</row>
    <row r="127" spans="1:21">
      <c r="A127" s="686"/>
      <c r="B127" s="646" t="str">
        <f>IF(OR((B126="~"),(C127="~")),"~","")</f>
        <v>~</v>
      </c>
      <c r="C127" s="53" t="s">
        <v>45</v>
      </c>
      <c r="D127" s="54"/>
      <c r="E127" s="660">
        <v>0</v>
      </c>
      <c r="F127" s="660"/>
      <c r="G127" s="660">
        <v>0</v>
      </c>
      <c r="H127" s="660">
        <v>0</v>
      </c>
      <c r="I127" s="660">
        <v>0</v>
      </c>
      <c r="J127" s="660">
        <v>0</v>
      </c>
      <c r="K127" s="660">
        <v>0</v>
      </c>
      <c r="L127" s="660">
        <v>0</v>
      </c>
      <c r="M127" s="660">
        <v>0</v>
      </c>
      <c r="N127" s="660">
        <v>0</v>
      </c>
      <c r="O127" s="660">
        <v>0</v>
      </c>
      <c r="P127" s="660">
        <v>0</v>
      </c>
      <c r="Q127" s="659"/>
      <c r="R127" s="660">
        <v>0</v>
      </c>
      <c r="S127" s="660">
        <v>0</v>
      </c>
      <c r="T127" s="660">
        <v>0</v>
      </c>
      <c r="U127" s="660">
        <v>0</v>
      </c>
    </row>
    <row r="128" spans="1:21">
      <c r="A128" s="686"/>
      <c r="B128" s="646" t="str">
        <f>IF(OR((B126="~"),(C128="~")),"~","")</f>
        <v>~</v>
      </c>
      <c r="C128" s="53" t="s">
        <v>45</v>
      </c>
      <c r="D128" s="54"/>
      <c r="E128" s="660">
        <v>0</v>
      </c>
      <c r="F128" s="660"/>
      <c r="G128" s="660">
        <v>0</v>
      </c>
      <c r="H128" s="660">
        <v>0</v>
      </c>
      <c r="I128" s="660">
        <v>0</v>
      </c>
      <c r="J128" s="660">
        <v>0</v>
      </c>
      <c r="K128" s="660">
        <v>0</v>
      </c>
      <c r="L128" s="660">
        <v>0</v>
      </c>
      <c r="M128" s="660">
        <v>0</v>
      </c>
      <c r="N128" s="660">
        <v>0</v>
      </c>
      <c r="O128" s="660">
        <v>0</v>
      </c>
      <c r="P128" s="660">
        <v>0</v>
      </c>
      <c r="Q128" s="659"/>
      <c r="R128" s="660">
        <v>0</v>
      </c>
      <c r="S128" s="660">
        <v>0</v>
      </c>
      <c r="T128" s="660">
        <v>0</v>
      </c>
      <c r="U128" s="660">
        <v>0</v>
      </c>
    </row>
    <row r="129" spans="1:21">
      <c r="A129" s="686"/>
      <c r="B129" s="646" t="str">
        <f>IF(OR((B126="~"),(C129="~")),"~","")</f>
        <v>~</v>
      </c>
      <c r="C129" s="53" t="s">
        <v>45</v>
      </c>
      <c r="D129" s="54"/>
      <c r="E129" s="660">
        <v>0</v>
      </c>
      <c r="F129" s="660"/>
      <c r="G129" s="660">
        <v>0</v>
      </c>
      <c r="H129" s="660">
        <v>0</v>
      </c>
      <c r="I129" s="660">
        <v>0</v>
      </c>
      <c r="J129" s="660">
        <v>0</v>
      </c>
      <c r="K129" s="660">
        <v>0</v>
      </c>
      <c r="L129" s="660">
        <v>0</v>
      </c>
      <c r="M129" s="660">
        <v>0</v>
      </c>
      <c r="N129" s="660">
        <v>0</v>
      </c>
      <c r="O129" s="660">
        <v>0</v>
      </c>
      <c r="P129" s="660">
        <v>0</v>
      </c>
      <c r="Q129" s="659"/>
      <c r="R129" s="660">
        <v>0</v>
      </c>
      <c r="S129" s="660">
        <v>0</v>
      </c>
      <c r="T129" s="660">
        <v>0</v>
      </c>
      <c r="U129" s="660">
        <v>0</v>
      </c>
    </row>
    <row r="130" spans="1:21">
      <c r="A130" s="686"/>
      <c r="B130" s="646" t="str">
        <f>IF(OR((B126="~"),(C130="~")),"~","")</f>
        <v>~</v>
      </c>
      <c r="C130" s="53" t="s">
        <v>45</v>
      </c>
      <c r="D130" s="54"/>
      <c r="E130" s="660">
        <v>0</v>
      </c>
      <c r="F130" s="660"/>
      <c r="G130" s="660">
        <v>0</v>
      </c>
      <c r="H130" s="660">
        <v>0</v>
      </c>
      <c r="I130" s="660">
        <v>0</v>
      </c>
      <c r="J130" s="660">
        <v>0</v>
      </c>
      <c r="K130" s="660">
        <v>0</v>
      </c>
      <c r="L130" s="660">
        <v>0</v>
      </c>
      <c r="M130" s="660">
        <v>0</v>
      </c>
      <c r="N130" s="660">
        <v>0</v>
      </c>
      <c r="O130" s="660">
        <v>0</v>
      </c>
      <c r="P130" s="660">
        <v>0</v>
      </c>
      <c r="Q130" s="659"/>
      <c r="R130" s="660">
        <v>0</v>
      </c>
      <c r="S130" s="660">
        <v>0</v>
      </c>
      <c r="T130" s="660">
        <v>0</v>
      </c>
      <c r="U130" s="660">
        <v>0</v>
      </c>
    </row>
    <row r="131" spans="1:21">
      <c r="A131" s="686"/>
      <c r="B131" s="646" t="str">
        <f>IF(OR((B126="~"),(C131="~")),"~","")</f>
        <v>~</v>
      </c>
      <c r="C131" s="53" t="s">
        <v>45</v>
      </c>
      <c r="D131" s="54"/>
      <c r="E131" s="660">
        <v>0</v>
      </c>
      <c r="F131" s="660"/>
      <c r="G131" s="660">
        <v>0</v>
      </c>
      <c r="H131" s="660">
        <v>0</v>
      </c>
      <c r="I131" s="660">
        <v>0</v>
      </c>
      <c r="J131" s="660">
        <v>0</v>
      </c>
      <c r="K131" s="660">
        <v>0</v>
      </c>
      <c r="L131" s="660">
        <v>0</v>
      </c>
      <c r="M131" s="660">
        <v>0</v>
      </c>
      <c r="N131" s="660">
        <v>0</v>
      </c>
      <c r="O131" s="660">
        <v>0</v>
      </c>
      <c r="P131" s="660">
        <v>0</v>
      </c>
      <c r="Q131" s="659"/>
      <c r="R131" s="660">
        <v>0</v>
      </c>
      <c r="S131" s="660">
        <v>0</v>
      </c>
      <c r="T131" s="660">
        <v>0</v>
      </c>
      <c r="U131" s="660">
        <v>0</v>
      </c>
    </row>
    <row r="132" spans="1:21">
      <c r="A132" s="686"/>
      <c r="B132" s="646" t="str">
        <f>IF(OR((B126="~"),(C132="~")),"~","")</f>
        <v>~</v>
      </c>
      <c r="C132" s="53" t="s">
        <v>45</v>
      </c>
      <c r="D132" s="54"/>
      <c r="E132" s="660">
        <v>0</v>
      </c>
      <c r="F132" s="660"/>
      <c r="G132" s="660">
        <v>0</v>
      </c>
      <c r="H132" s="660">
        <v>0</v>
      </c>
      <c r="I132" s="660">
        <v>0</v>
      </c>
      <c r="J132" s="660">
        <v>0</v>
      </c>
      <c r="K132" s="660">
        <v>0</v>
      </c>
      <c r="L132" s="660">
        <v>0</v>
      </c>
      <c r="M132" s="660">
        <v>0</v>
      </c>
      <c r="N132" s="660">
        <v>0</v>
      </c>
      <c r="O132" s="660">
        <v>0</v>
      </c>
      <c r="P132" s="660">
        <v>0</v>
      </c>
      <c r="Q132" s="659"/>
      <c r="R132" s="660">
        <v>0</v>
      </c>
      <c r="S132" s="660">
        <v>0</v>
      </c>
      <c r="T132" s="660">
        <v>0</v>
      </c>
      <c r="U132" s="660">
        <v>0</v>
      </c>
    </row>
    <row r="133" spans="1:21">
      <c r="A133" s="687"/>
      <c r="B133" s="670" t="str">
        <f>IF(OR((B126="~"),(C133="~")),"~","")</f>
        <v>~</v>
      </c>
      <c r="C133" s="58" t="s">
        <v>45</v>
      </c>
      <c r="D133" s="58"/>
      <c r="E133" s="662">
        <v>0</v>
      </c>
      <c r="F133" s="662"/>
      <c r="G133" s="662">
        <v>0</v>
      </c>
      <c r="H133" s="662">
        <v>0</v>
      </c>
      <c r="I133" s="662">
        <v>0</v>
      </c>
      <c r="J133" s="662">
        <v>0</v>
      </c>
      <c r="K133" s="662">
        <v>0</v>
      </c>
      <c r="L133" s="662">
        <v>0</v>
      </c>
      <c r="M133" s="662">
        <v>0</v>
      </c>
      <c r="N133" s="662">
        <v>0</v>
      </c>
      <c r="O133" s="662">
        <v>0</v>
      </c>
      <c r="P133" s="662">
        <v>0</v>
      </c>
      <c r="Q133" s="659"/>
      <c r="R133" s="662">
        <v>0</v>
      </c>
      <c r="S133" s="662">
        <v>0</v>
      </c>
      <c r="T133" s="662">
        <v>0</v>
      </c>
      <c r="U133" s="662">
        <v>0</v>
      </c>
    </row>
    <row r="134" spans="1:21">
      <c r="A134" s="686"/>
      <c r="B134" s="646" t="str">
        <f>IF(OR((B126="~"),(C134="~")),"~","")</f>
        <v>~</v>
      </c>
      <c r="C134" s="55"/>
      <c r="D134" s="54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</row>
    <row r="135" spans="1:21">
      <c r="A135" s="686"/>
      <c r="B135" s="646" t="str">
        <f>[52]INPUTS!$F$20</f>
        <v>~</v>
      </c>
      <c r="C135" s="55"/>
      <c r="D135" s="54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</row>
    <row r="136" spans="1:21">
      <c r="A136" s="686"/>
      <c r="B136" s="646" t="str">
        <f>IF(OR((B135="~"),(C136="~")),"~","")</f>
        <v>~</v>
      </c>
      <c r="C136" s="53" t="s">
        <v>45</v>
      </c>
      <c r="D136" s="54"/>
      <c r="E136" s="660">
        <v>0</v>
      </c>
      <c r="F136" s="660"/>
      <c r="G136" s="660">
        <v>0</v>
      </c>
      <c r="H136" s="660">
        <v>0</v>
      </c>
      <c r="I136" s="660">
        <v>0</v>
      </c>
      <c r="J136" s="660">
        <v>0</v>
      </c>
      <c r="K136" s="660">
        <v>0</v>
      </c>
      <c r="L136" s="660">
        <v>0</v>
      </c>
      <c r="M136" s="660">
        <v>0</v>
      </c>
      <c r="N136" s="660">
        <v>0</v>
      </c>
      <c r="O136" s="660">
        <v>0</v>
      </c>
      <c r="P136" s="660">
        <v>0</v>
      </c>
      <c r="Q136" s="659"/>
      <c r="R136" s="660">
        <v>0</v>
      </c>
      <c r="S136" s="660">
        <v>0</v>
      </c>
      <c r="T136" s="660">
        <v>0</v>
      </c>
      <c r="U136" s="660">
        <v>0</v>
      </c>
    </row>
    <row r="137" spans="1:21">
      <c r="A137" s="686"/>
      <c r="B137" s="646" t="str">
        <f>IF(OR((B135="~"),(C137="~")),"~","")</f>
        <v>~</v>
      </c>
      <c r="C137" s="53" t="s">
        <v>45</v>
      </c>
      <c r="D137" s="54"/>
      <c r="E137" s="660">
        <v>0</v>
      </c>
      <c r="F137" s="660"/>
      <c r="G137" s="660">
        <v>0</v>
      </c>
      <c r="H137" s="660">
        <v>0</v>
      </c>
      <c r="I137" s="660">
        <v>0</v>
      </c>
      <c r="J137" s="660">
        <v>0</v>
      </c>
      <c r="K137" s="660">
        <v>0</v>
      </c>
      <c r="L137" s="660">
        <v>0</v>
      </c>
      <c r="M137" s="660">
        <v>0</v>
      </c>
      <c r="N137" s="660">
        <v>0</v>
      </c>
      <c r="O137" s="660">
        <v>0</v>
      </c>
      <c r="P137" s="660">
        <v>0</v>
      </c>
      <c r="Q137" s="659"/>
      <c r="R137" s="660">
        <v>0</v>
      </c>
      <c r="S137" s="660">
        <v>0</v>
      </c>
      <c r="T137" s="660">
        <v>0</v>
      </c>
      <c r="U137" s="660">
        <v>0</v>
      </c>
    </row>
    <row r="138" spans="1:21">
      <c r="A138" s="686"/>
      <c r="B138" s="646" t="str">
        <f>IF(OR((B135="~"),(C138="~")),"~","")</f>
        <v>~</v>
      </c>
      <c r="C138" s="53" t="s">
        <v>45</v>
      </c>
      <c r="D138" s="54"/>
      <c r="E138" s="660">
        <v>0</v>
      </c>
      <c r="F138" s="660"/>
      <c r="G138" s="660">
        <v>0</v>
      </c>
      <c r="H138" s="660">
        <v>0</v>
      </c>
      <c r="I138" s="660">
        <v>0</v>
      </c>
      <c r="J138" s="660">
        <v>0</v>
      </c>
      <c r="K138" s="660">
        <v>0</v>
      </c>
      <c r="L138" s="660">
        <v>0</v>
      </c>
      <c r="M138" s="660">
        <v>0</v>
      </c>
      <c r="N138" s="660">
        <v>0</v>
      </c>
      <c r="O138" s="660">
        <v>0</v>
      </c>
      <c r="P138" s="660">
        <v>0</v>
      </c>
      <c r="Q138" s="659"/>
      <c r="R138" s="660">
        <v>0</v>
      </c>
      <c r="S138" s="660">
        <v>0</v>
      </c>
      <c r="T138" s="660">
        <v>0</v>
      </c>
      <c r="U138" s="660">
        <v>0</v>
      </c>
    </row>
    <row r="139" spans="1:21">
      <c r="A139" s="686"/>
      <c r="B139" s="646" t="str">
        <f>IF(OR((B135="~"),(C139="~")),"~","")</f>
        <v>~</v>
      </c>
      <c r="C139" s="53" t="s">
        <v>45</v>
      </c>
      <c r="D139" s="54"/>
      <c r="E139" s="660">
        <v>0</v>
      </c>
      <c r="F139" s="660"/>
      <c r="G139" s="660">
        <v>0</v>
      </c>
      <c r="H139" s="660">
        <v>0</v>
      </c>
      <c r="I139" s="660">
        <v>0</v>
      </c>
      <c r="J139" s="660">
        <v>0</v>
      </c>
      <c r="K139" s="660">
        <v>0</v>
      </c>
      <c r="L139" s="660">
        <v>0</v>
      </c>
      <c r="M139" s="660">
        <v>0</v>
      </c>
      <c r="N139" s="660">
        <v>0</v>
      </c>
      <c r="O139" s="660">
        <v>0</v>
      </c>
      <c r="P139" s="660">
        <v>0</v>
      </c>
      <c r="Q139" s="659"/>
      <c r="R139" s="660">
        <v>0</v>
      </c>
      <c r="S139" s="660">
        <v>0</v>
      </c>
      <c r="T139" s="660">
        <v>0</v>
      </c>
      <c r="U139" s="660">
        <v>0</v>
      </c>
    </row>
    <row r="140" spans="1:21">
      <c r="A140" s="686"/>
      <c r="B140" s="646" t="str">
        <f>IF(OR((B135="~"),(C140="~")),"~","")</f>
        <v>~</v>
      </c>
      <c r="C140" s="53" t="s">
        <v>45</v>
      </c>
      <c r="D140" s="54"/>
      <c r="E140" s="660">
        <v>0</v>
      </c>
      <c r="F140" s="660"/>
      <c r="G140" s="660">
        <v>0</v>
      </c>
      <c r="H140" s="660">
        <v>0</v>
      </c>
      <c r="I140" s="660">
        <v>0</v>
      </c>
      <c r="J140" s="660">
        <v>0</v>
      </c>
      <c r="K140" s="660">
        <v>0</v>
      </c>
      <c r="L140" s="660">
        <v>0</v>
      </c>
      <c r="M140" s="660">
        <v>0</v>
      </c>
      <c r="N140" s="660">
        <v>0</v>
      </c>
      <c r="O140" s="660">
        <v>0</v>
      </c>
      <c r="P140" s="660">
        <v>0</v>
      </c>
      <c r="Q140" s="659"/>
      <c r="R140" s="660">
        <v>0</v>
      </c>
      <c r="S140" s="660">
        <v>0</v>
      </c>
      <c r="T140" s="660">
        <v>0</v>
      </c>
      <c r="U140" s="660">
        <v>0</v>
      </c>
    </row>
    <row r="141" spans="1:21">
      <c r="A141" s="686"/>
      <c r="B141" s="646" t="str">
        <f>IF(OR((B135="~"),(C141="~")),"~","")</f>
        <v>~</v>
      </c>
      <c r="C141" s="53" t="s">
        <v>45</v>
      </c>
      <c r="D141" s="54"/>
      <c r="E141" s="660">
        <v>0</v>
      </c>
      <c r="F141" s="660"/>
      <c r="G141" s="660">
        <v>0</v>
      </c>
      <c r="H141" s="660">
        <v>0</v>
      </c>
      <c r="I141" s="660">
        <v>0</v>
      </c>
      <c r="J141" s="660">
        <v>0</v>
      </c>
      <c r="K141" s="660">
        <v>0</v>
      </c>
      <c r="L141" s="660">
        <v>0</v>
      </c>
      <c r="M141" s="660">
        <v>0</v>
      </c>
      <c r="N141" s="660">
        <v>0</v>
      </c>
      <c r="O141" s="660">
        <v>0</v>
      </c>
      <c r="P141" s="660">
        <v>0</v>
      </c>
      <c r="Q141" s="659"/>
      <c r="R141" s="660">
        <v>0</v>
      </c>
      <c r="S141" s="660">
        <v>0</v>
      </c>
      <c r="T141" s="660">
        <v>0</v>
      </c>
      <c r="U141" s="660">
        <v>0</v>
      </c>
    </row>
    <row r="142" spans="1:21">
      <c r="A142" s="687"/>
      <c r="B142" s="670" t="str">
        <f>IF(OR((B135="~"),(C142="~")),"~","")</f>
        <v>~</v>
      </c>
      <c r="C142" s="58" t="s">
        <v>45</v>
      </c>
      <c r="D142" s="58"/>
      <c r="E142" s="662">
        <v>0</v>
      </c>
      <c r="F142" s="662"/>
      <c r="G142" s="662">
        <v>0</v>
      </c>
      <c r="H142" s="662">
        <v>0</v>
      </c>
      <c r="I142" s="662">
        <v>0</v>
      </c>
      <c r="J142" s="662">
        <v>0</v>
      </c>
      <c r="K142" s="662">
        <v>0</v>
      </c>
      <c r="L142" s="662">
        <v>0</v>
      </c>
      <c r="M142" s="662">
        <v>0</v>
      </c>
      <c r="N142" s="662">
        <v>0</v>
      </c>
      <c r="O142" s="662">
        <v>0</v>
      </c>
      <c r="P142" s="662">
        <v>0</v>
      </c>
      <c r="Q142" s="659"/>
      <c r="R142" s="662">
        <v>0</v>
      </c>
      <c r="S142" s="662">
        <v>0</v>
      </c>
      <c r="T142" s="662">
        <v>0</v>
      </c>
      <c r="U142" s="662">
        <v>0</v>
      </c>
    </row>
    <row r="143" spans="1:21">
      <c r="A143" s="686"/>
      <c r="B143" s="646" t="str">
        <f>IF(OR((B135="~"),(C143="~")),"~","")</f>
        <v>~</v>
      </c>
      <c r="C143" s="55"/>
      <c r="D143" s="54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</row>
    <row r="144" spans="1:21">
      <c r="A144" s="686">
        <f>+A79+1</f>
        <v>27</v>
      </c>
      <c r="B144" s="646"/>
      <c r="C144" s="54"/>
      <c r="D144" s="54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</row>
    <row r="145" spans="1:23">
      <c r="A145" s="686">
        <f>+A144+1</f>
        <v>28</v>
      </c>
      <c r="B145" s="646"/>
      <c r="C145" s="55" t="s">
        <v>48</v>
      </c>
      <c r="D145" s="54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</row>
    <row r="146" spans="1:23">
      <c r="A146" s="686">
        <f>+A145+1</f>
        <v>29</v>
      </c>
      <c r="B146" s="646" t="str">
        <f>IF(OR((C145="~"),(C146="~")),"~","")</f>
        <v/>
      </c>
      <c r="C146" s="53" t="s">
        <v>42</v>
      </c>
      <c r="D146" s="54"/>
      <c r="E146" s="682">
        <f>'[52]Class Summary'!E146</f>
        <v>2421083216.3408675</v>
      </c>
      <c r="F146" s="682">
        <f>'[52]Class Summary'!F146</f>
        <v>0</v>
      </c>
      <c r="G146" s="682">
        <f>'[52]Class Summary'!G146</f>
        <v>1558153247.3214278</v>
      </c>
      <c r="H146" s="682">
        <f>'[52]Class Summary'!H146</f>
        <v>298470777.88474739</v>
      </c>
      <c r="I146" s="682">
        <f>'[52]Class Summary'!I146</f>
        <v>265760238.97054529</v>
      </c>
      <c r="J146" s="682">
        <f>'[52]Class Summary'!J146</f>
        <v>121119355.74617371</v>
      </c>
      <c r="K146" s="682">
        <f>'[52]Class Summary'!K146</f>
        <v>113726473.55347668</v>
      </c>
      <c r="L146" s="682">
        <f>'[52]Class Summary'!L146</f>
        <v>27373437.578405868</v>
      </c>
      <c r="M146" s="682">
        <f>'[52]Class Summary'!M146</f>
        <v>16570731.522801081</v>
      </c>
      <c r="N146" s="682">
        <f>'[52]Class Summary'!N146</f>
        <v>6911727.6111563882</v>
      </c>
      <c r="O146" s="682">
        <f>'[52]Class Summary'!O146</f>
        <v>12133850.101525782</v>
      </c>
      <c r="P146" s="682">
        <f>'[52]Class Summary'!P146</f>
        <v>863376.05060711072</v>
      </c>
      <c r="Q146" s="683">
        <f>'[52]Class Summary'!Q146</f>
        <v>0</v>
      </c>
      <c r="R146" s="682">
        <f>'[52]Class Summary'!R146</f>
        <v>95000781.015310913</v>
      </c>
      <c r="S146" s="682">
        <f>'[52]Class Summary'!S146</f>
        <v>927782.87533384934</v>
      </c>
      <c r="T146" s="682">
        <f>'[52]Class Summary'!T146</f>
        <v>17797909.662831914</v>
      </c>
      <c r="U146" s="682">
        <f>'[52]Class Summary'!U146</f>
        <v>0</v>
      </c>
    </row>
    <row r="147" spans="1:23">
      <c r="A147" s="686">
        <f t="shared" ref="A147:A154" si="2">+A146+1</f>
        <v>30</v>
      </c>
      <c r="B147" s="646" t="str">
        <f>IF(OR((C145="~"),(C147="~")),"~","")</f>
        <v/>
      </c>
      <c r="C147" s="53" t="s">
        <v>43</v>
      </c>
      <c r="D147" s="54"/>
      <c r="E147" s="682">
        <f>'[52]Class Summary'!E147</f>
        <v>2811870359.4504328</v>
      </c>
      <c r="F147" s="682">
        <f>'[52]Class Summary'!F147</f>
        <v>0</v>
      </c>
      <c r="G147" s="682">
        <f>'[52]Class Summary'!G147</f>
        <v>1428902309.5416932</v>
      </c>
      <c r="H147" s="682">
        <f>'[52]Class Summary'!H147</f>
        <v>363067310.31119448</v>
      </c>
      <c r="I147" s="682">
        <f>'[52]Class Summary'!I147</f>
        <v>403758652.69969773</v>
      </c>
      <c r="J147" s="682">
        <f>'[52]Class Summary'!J147</f>
        <v>260572033.19841635</v>
      </c>
      <c r="K147" s="682">
        <f>'[52]Class Summary'!K147</f>
        <v>197662800.55730236</v>
      </c>
      <c r="L147" s="682">
        <f>'[52]Class Summary'!L147</f>
        <v>10006431.888608154</v>
      </c>
      <c r="M147" s="682">
        <f>'[52]Class Summary'!M147</f>
        <v>78470164.815281332</v>
      </c>
      <c r="N147" s="682">
        <f>'[52]Class Summary'!N147</f>
        <v>59057135.347682245</v>
      </c>
      <c r="O147" s="682">
        <f>'[52]Class Summary'!O147</f>
        <v>9448780.6631534733</v>
      </c>
      <c r="P147" s="682">
        <f>'[52]Class Summary'!P147</f>
        <v>924740.42740275676</v>
      </c>
      <c r="Q147" s="683">
        <f>'[52]Class Summary'!Q147</f>
        <v>0</v>
      </c>
      <c r="R147" s="682">
        <f>'[52]Class Summary'!R147</f>
        <v>181291113.14459738</v>
      </c>
      <c r="S147" s="682">
        <f>'[52]Class Summary'!S147</f>
        <v>572446.33505155961</v>
      </c>
      <c r="T147" s="682">
        <f>'[52]Class Summary'!T147</f>
        <v>15799241.077653406</v>
      </c>
      <c r="U147" s="682">
        <f>'[52]Class Summary'!U147</f>
        <v>0</v>
      </c>
      <c r="V147" s="659"/>
      <c r="W147" s="659"/>
    </row>
    <row r="148" spans="1:23">
      <c r="A148" s="686">
        <f t="shared" si="2"/>
        <v>31</v>
      </c>
      <c r="B148" s="646" t="str">
        <f>IF(OR((C145="~"),(C148="~")),"~","")</f>
        <v/>
      </c>
      <c r="C148" s="53" t="s">
        <v>44</v>
      </c>
      <c r="D148" s="54"/>
      <c r="E148" s="682">
        <f>'[52]Class Summary'!E148</f>
        <v>195634503.87784091</v>
      </c>
      <c r="F148" s="682">
        <f>'[52]Class Summary'!F148</f>
        <v>0</v>
      </c>
      <c r="G148" s="682">
        <f>'[52]Class Summary'!G148</f>
        <v>145438529.65835547</v>
      </c>
      <c r="H148" s="682">
        <f>'[52]Class Summary'!H148</f>
        <v>-9721490.628468819</v>
      </c>
      <c r="I148" s="682">
        <f>'[52]Class Summary'!I148</f>
        <v>5337070.3214494819</v>
      </c>
      <c r="J148" s="682">
        <f>'[52]Class Summary'!J148</f>
        <v>1012596.4414488765</v>
      </c>
      <c r="K148" s="682">
        <f>'[52]Class Summary'!K148</f>
        <v>15225605.05289628</v>
      </c>
      <c r="L148" s="682">
        <f>'[52]Class Summary'!L148</f>
        <v>790544.47397552687</v>
      </c>
      <c r="M148" s="682">
        <f>'[52]Class Summary'!M148</f>
        <v>555868.93348716432</v>
      </c>
      <c r="N148" s="682">
        <f>'[52]Class Summary'!N148</f>
        <v>913524.3650035914</v>
      </c>
      <c r="O148" s="682">
        <f>'[52]Class Summary'!O148</f>
        <v>36074040.223888464</v>
      </c>
      <c r="P148" s="682">
        <f>'[52]Class Summary'!P148</f>
        <v>8215.0358048241706</v>
      </c>
      <c r="Q148" s="683">
        <f>'[52]Class Summary'!Q148</f>
        <v>0</v>
      </c>
      <c r="R148" s="682">
        <f>'[52]Class Summary'!R148</f>
        <v>11596970.724080155</v>
      </c>
      <c r="S148" s="682">
        <f>'[52]Class Summary'!S148</f>
        <v>35930.815884615207</v>
      </c>
      <c r="T148" s="682">
        <f>'[52]Class Summary'!T148</f>
        <v>3592703.5129315108</v>
      </c>
      <c r="U148" s="682">
        <f>'[52]Class Summary'!U148</f>
        <v>0</v>
      </c>
      <c r="V148" s="659"/>
      <c r="W148" s="659"/>
    </row>
    <row r="149" spans="1:23">
      <c r="A149" s="686">
        <f t="shared" si="2"/>
        <v>32</v>
      </c>
      <c r="B149" s="646" t="str">
        <f>IF(OR((C145="~"),(C149="~")),"~","")</f>
        <v>~</v>
      </c>
      <c r="C149" s="53" t="s">
        <v>45</v>
      </c>
      <c r="D149" s="54"/>
      <c r="E149" s="682">
        <f>'[52]Class Summary'!E149</f>
        <v>0</v>
      </c>
      <c r="F149" s="682">
        <f>'[52]Class Summary'!F149</f>
        <v>0</v>
      </c>
      <c r="G149" s="682">
        <f>'[52]Class Summary'!G149</f>
        <v>0</v>
      </c>
      <c r="H149" s="682">
        <f>'[52]Class Summary'!H149</f>
        <v>0</v>
      </c>
      <c r="I149" s="682">
        <f>'[52]Class Summary'!I149</f>
        <v>0</v>
      </c>
      <c r="J149" s="682">
        <f>'[52]Class Summary'!J149</f>
        <v>0</v>
      </c>
      <c r="K149" s="682">
        <f>'[52]Class Summary'!K149</f>
        <v>0</v>
      </c>
      <c r="L149" s="682">
        <f>'[52]Class Summary'!L149</f>
        <v>0</v>
      </c>
      <c r="M149" s="682">
        <f>'[52]Class Summary'!M149</f>
        <v>0</v>
      </c>
      <c r="N149" s="682">
        <f>'[52]Class Summary'!N149</f>
        <v>0</v>
      </c>
      <c r="O149" s="682">
        <f>'[52]Class Summary'!O149</f>
        <v>0</v>
      </c>
      <c r="P149" s="682">
        <f>'[52]Class Summary'!P149</f>
        <v>0</v>
      </c>
      <c r="Q149" s="683">
        <f>'[52]Class Summary'!Q149</f>
        <v>0</v>
      </c>
      <c r="R149" s="682">
        <f>'[52]Class Summary'!R149</f>
        <v>0</v>
      </c>
      <c r="S149" s="682">
        <f>'[52]Class Summary'!S149</f>
        <v>0</v>
      </c>
      <c r="T149" s="682">
        <f>'[52]Class Summary'!T149</f>
        <v>0</v>
      </c>
      <c r="U149" s="682">
        <f>'[52]Class Summary'!U149</f>
        <v>0</v>
      </c>
      <c r="V149" s="659"/>
      <c r="W149" s="659"/>
    </row>
    <row r="150" spans="1:23">
      <c r="A150" s="686">
        <f t="shared" si="2"/>
        <v>33</v>
      </c>
      <c r="B150" s="646" t="str">
        <f>IF(OR((C145="~"),(C150="~")),"~","")</f>
        <v>~</v>
      </c>
      <c r="C150" s="53" t="s">
        <v>45</v>
      </c>
      <c r="D150" s="54"/>
      <c r="E150" s="682">
        <f>'[52]Class Summary'!E150</f>
        <v>0</v>
      </c>
      <c r="F150" s="682">
        <f>'[52]Class Summary'!F150</f>
        <v>0</v>
      </c>
      <c r="G150" s="682">
        <f>'[52]Class Summary'!G150</f>
        <v>0</v>
      </c>
      <c r="H150" s="682">
        <f>'[52]Class Summary'!H150</f>
        <v>0</v>
      </c>
      <c r="I150" s="682">
        <f>'[52]Class Summary'!I150</f>
        <v>0</v>
      </c>
      <c r="J150" s="682">
        <f>'[52]Class Summary'!J150</f>
        <v>0</v>
      </c>
      <c r="K150" s="682">
        <f>'[52]Class Summary'!K150</f>
        <v>0</v>
      </c>
      <c r="L150" s="682">
        <f>'[52]Class Summary'!L150</f>
        <v>0</v>
      </c>
      <c r="M150" s="682">
        <f>'[52]Class Summary'!M150</f>
        <v>0</v>
      </c>
      <c r="N150" s="682">
        <f>'[52]Class Summary'!N150</f>
        <v>0</v>
      </c>
      <c r="O150" s="682">
        <f>'[52]Class Summary'!O150</f>
        <v>0</v>
      </c>
      <c r="P150" s="682">
        <f>'[52]Class Summary'!P150</f>
        <v>0</v>
      </c>
      <c r="Q150" s="683">
        <f>'[52]Class Summary'!Q150</f>
        <v>0</v>
      </c>
      <c r="R150" s="682">
        <f>'[52]Class Summary'!R150</f>
        <v>0</v>
      </c>
      <c r="S150" s="682">
        <f>'[52]Class Summary'!S150</f>
        <v>0</v>
      </c>
      <c r="T150" s="682">
        <f>'[52]Class Summary'!T150</f>
        <v>0</v>
      </c>
      <c r="U150" s="682">
        <f>'[52]Class Summary'!U150</f>
        <v>0</v>
      </c>
      <c r="V150" s="659"/>
      <c r="W150" s="659"/>
    </row>
    <row r="151" spans="1:23">
      <c r="A151" s="686">
        <f t="shared" si="2"/>
        <v>34</v>
      </c>
      <c r="B151" s="646" t="str">
        <f>IF(OR((C145="~"),(C151="~")),"~","")</f>
        <v>~</v>
      </c>
      <c r="C151" s="53" t="s">
        <v>45</v>
      </c>
      <c r="D151" s="54"/>
      <c r="E151" s="682">
        <f>'[52]Class Summary'!E151</f>
        <v>0</v>
      </c>
      <c r="F151" s="682">
        <f>'[52]Class Summary'!F151</f>
        <v>0</v>
      </c>
      <c r="G151" s="682">
        <f>'[52]Class Summary'!G151</f>
        <v>0</v>
      </c>
      <c r="H151" s="682">
        <f>'[52]Class Summary'!H151</f>
        <v>0</v>
      </c>
      <c r="I151" s="682">
        <f>'[52]Class Summary'!I151</f>
        <v>0</v>
      </c>
      <c r="J151" s="682">
        <f>'[52]Class Summary'!J151</f>
        <v>0</v>
      </c>
      <c r="K151" s="682">
        <f>'[52]Class Summary'!K151</f>
        <v>0</v>
      </c>
      <c r="L151" s="682">
        <f>'[52]Class Summary'!L151</f>
        <v>0</v>
      </c>
      <c r="M151" s="682">
        <f>'[52]Class Summary'!M151</f>
        <v>0</v>
      </c>
      <c r="N151" s="682">
        <f>'[52]Class Summary'!N151</f>
        <v>0</v>
      </c>
      <c r="O151" s="682">
        <f>'[52]Class Summary'!O151</f>
        <v>0</v>
      </c>
      <c r="P151" s="682">
        <f>'[52]Class Summary'!P151</f>
        <v>0</v>
      </c>
      <c r="Q151" s="683">
        <f>'[52]Class Summary'!Q151</f>
        <v>0</v>
      </c>
      <c r="R151" s="682">
        <f>'[52]Class Summary'!R151</f>
        <v>0</v>
      </c>
      <c r="S151" s="682">
        <f>'[52]Class Summary'!S151</f>
        <v>0</v>
      </c>
      <c r="T151" s="682">
        <f>'[52]Class Summary'!T151</f>
        <v>0</v>
      </c>
      <c r="U151" s="682">
        <f>'[52]Class Summary'!U151</f>
        <v>0</v>
      </c>
      <c r="V151" s="659"/>
      <c r="W151" s="659"/>
    </row>
    <row r="152" spans="1:23">
      <c r="A152" s="687">
        <f t="shared" si="2"/>
        <v>35</v>
      </c>
      <c r="B152" s="670"/>
      <c r="C152" s="58" t="s">
        <v>70</v>
      </c>
      <c r="D152" s="58"/>
      <c r="E152" s="685">
        <f>'[52]Class Summary'!E152</f>
        <v>5428588079.6691408</v>
      </c>
      <c r="F152" s="685">
        <f>'[52]Class Summary'!F152</f>
        <v>0</v>
      </c>
      <c r="G152" s="685">
        <f>'[52]Class Summary'!G152</f>
        <v>3132494086.5214767</v>
      </c>
      <c r="H152" s="685">
        <f>'[52]Class Summary'!H152</f>
        <v>651816597.56747305</v>
      </c>
      <c r="I152" s="685">
        <f>'[52]Class Summary'!I152</f>
        <v>674855961.99169254</v>
      </c>
      <c r="J152" s="685">
        <f>'[52]Class Summary'!J152</f>
        <v>382703985.38603896</v>
      </c>
      <c r="K152" s="685">
        <f>'[52]Class Summary'!K152</f>
        <v>326614879.16367531</v>
      </c>
      <c r="L152" s="685">
        <f>'[52]Class Summary'!L152</f>
        <v>38170413.940989546</v>
      </c>
      <c r="M152" s="685">
        <f>'[52]Class Summary'!M152</f>
        <v>95596765.27156958</v>
      </c>
      <c r="N152" s="685">
        <f>'[52]Class Summary'!N152</f>
        <v>66882387.323842227</v>
      </c>
      <c r="O152" s="685">
        <f>'[52]Class Summary'!O152</f>
        <v>57656670.988567717</v>
      </c>
      <c r="P152" s="685">
        <f>'[52]Class Summary'!P152</f>
        <v>1796331.5138146917</v>
      </c>
      <c r="Q152" s="683">
        <f>'[52]Class Summary'!Q152</f>
        <v>0</v>
      </c>
      <c r="R152" s="685">
        <f>'[52]Class Summary'!R152</f>
        <v>287888864.88398844</v>
      </c>
      <c r="S152" s="685">
        <f>'[52]Class Summary'!S152</f>
        <v>1536160.0262700242</v>
      </c>
      <c r="T152" s="685">
        <f>'[52]Class Summary'!T152</f>
        <v>37189854.253416829</v>
      </c>
      <c r="U152" s="685">
        <f>'[52]Class Summary'!U152</f>
        <v>0</v>
      </c>
      <c r="V152" s="659"/>
      <c r="W152" s="659"/>
    </row>
    <row r="153" spans="1:23">
      <c r="A153" s="686">
        <f t="shared" si="2"/>
        <v>36</v>
      </c>
      <c r="B153" s="646" t="str">
        <f>IF(OR((C145="~"),(C153="~")),"~","")</f>
        <v/>
      </c>
      <c r="C153" s="55"/>
      <c r="D153" s="54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59"/>
      <c r="W153" s="659"/>
    </row>
    <row r="154" spans="1:23" ht="12" thickBot="1">
      <c r="A154" s="688">
        <f t="shared" si="2"/>
        <v>37</v>
      </c>
      <c r="B154" s="668"/>
      <c r="C154" s="57" t="s">
        <v>19</v>
      </c>
      <c r="D154" s="57"/>
      <c r="E154" s="689">
        <f>'[52]Class Summary'!E154</f>
        <v>5428588079.6691399</v>
      </c>
      <c r="F154" s="689">
        <f>'[52]Class Summary'!F154</f>
        <v>0</v>
      </c>
      <c r="G154" s="689">
        <f>'[52]Class Summary'!G154</f>
        <v>3132494086.5214767</v>
      </c>
      <c r="H154" s="689">
        <f>'[52]Class Summary'!H154</f>
        <v>651816597.56747305</v>
      </c>
      <c r="I154" s="689">
        <f>'[52]Class Summary'!I154</f>
        <v>674855961.99169254</v>
      </c>
      <c r="J154" s="689">
        <f>'[52]Class Summary'!J154</f>
        <v>382703985.38603896</v>
      </c>
      <c r="K154" s="689">
        <f>'[52]Class Summary'!K154</f>
        <v>326614879.16367531</v>
      </c>
      <c r="L154" s="689">
        <f>'[52]Class Summary'!L154</f>
        <v>38170413.940989546</v>
      </c>
      <c r="M154" s="689">
        <f>'[52]Class Summary'!M154</f>
        <v>95596765.27156958</v>
      </c>
      <c r="N154" s="689">
        <f>'[52]Class Summary'!N154</f>
        <v>66882387.323842227</v>
      </c>
      <c r="O154" s="689">
        <f>'[52]Class Summary'!O154</f>
        <v>57656670.988567717</v>
      </c>
      <c r="P154" s="689">
        <f>'[52]Class Summary'!P154</f>
        <v>1796331.5138146917</v>
      </c>
      <c r="Q154" s="683">
        <f>'[52]Class Summary'!Q154</f>
        <v>0</v>
      </c>
      <c r="R154" s="689">
        <f>'[52]Class Summary'!R154</f>
        <v>287888864.88398844</v>
      </c>
      <c r="S154" s="689">
        <f>'[52]Class Summary'!S154</f>
        <v>1536160.0262700242</v>
      </c>
      <c r="T154" s="689">
        <f>'[52]Class Summary'!T154</f>
        <v>37189854.253416829</v>
      </c>
      <c r="U154" s="689">
        <f>'[52]Class Summary'!U154</f>
        <v>0</v>
      </c>
      <c r="V154" s="659"/>
      <c r="W154" s="659"/>
    </row>
    <row r="155" spans="1:23" ht="12" thickTop="1">
      <c r="A155" s="650"/>
      <c r="B155" s="60"/>
      <c r="C155" s="54"/>
      <c r="D155" s="54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</row>
    <row r="156" spans="1:23" ht="15">
      <c r="A156" s="1126">
        <f>'[52]Class Summary'!$A$170:$P$170</f>
        <v>7</v>
      </c>
      <c r="B156" s="1127"/>
      <c r="C156" s="1127"/>
      <c r="D156" s="1127"/>
      <c r="E156" s="1127"/>
      <c r="F156" s="1127"/>
      <c r="G156" s="1127"/>
      <c r="H156" s="1127"/>
      <c r="I156" s="1127"/>
      <c r="J156" s="1127"/>
      <c r="K156" s="1127"/>
      <c r="L156" s="1127"/>
      <c r="M156" s="1127"/>
      <c r="N156" s="1127"/>
      <c r="O156" s="1127"/>
      <c r="P156" s="1127"/>
      <c r="Q156" s="1127"/>
      <c r="R156" s="1127"/>
      <c r="S156" s="1127"/>
      <c r="T156" s="1127"/>
      <c r="U156" s="1127"/>
      <c r="V156" s="1127"/>
      <c r="W156" s="1127"/>
    </row>
    <row r="157" spans="1:23" ht="15">
      <c r="A157" s="1126">
        <f>'[52]Class Summary'!$A$171:$P$171</f>
        <v>8</v>
      </c>
      <c r="B157" s="1127"/>
      <c r="C157" s="1127"/>
      <c r="D157" s="1127"/>
      <c r="E157" s="1127"/>
      <c r="F157" s="1127"/>
      <c r="G157" s="1127"/>
      <c r="H157" s="1127"/>
      <c r="I157" s="1127"/>
      <c r="J157" s="1127"/>
      <c r="K157" s="1127"/>
      <c r="L157" s="1127"/>
      <c r="M157" s="1127"/>
      <c r="N157" s="1127"/>
      <c r="O157" s="1127"/>
      <c r="P157" s="1127"/>
      <c r="Q157" s="1127"/>
      <c r="R157" s="1127"/>
      <c r="S157" s="1127"/>
      <c r="T157" s="1127"/>
      <c r="U157" s="1127"/>
      <c r="V157" s="1127"/>
      <c r="W157" s="1127"/>
    </row>
    <row r="158" spans="1:23" ht="15">
      <c r="A158" s="1126">
        <f>'[52]Class Summary'!$A$172:$P$172</f>
        <v>9</v>
      </c>
      <c r="B158" s="1127"/>
      <c r="C158" s="1127"/>
      <c r="D158" s="1127"/>
      <c r="E158" s="1127"/>
      <c r="F158" s="1127"/>
      <c r="G158" s="1127"/>
      <c r="H158" s="1127"/>
      <c r="I158" s="1127"/>
      <c r="J158" s="1127"/>
      <c r="K158" s="1127"/>
      <c r="L158" s="1127"/>
      <c r="M158" s="1127"/>
      <c r="N158" s="1127"/>
      <c r="O158" s="1127"/>
      <c r="P158" s="1127"/>
      <c r="Q158" s="1127"/>
      <c r="R158" s="1127"/>
      <c r="S158" s="1127"/>
      <c r="T158" s="1127"/>
      <c r="U158" s="1127"/>
      <c r="V158" s="1127"/>
      <c r="W158" s="1127"/>
    </row>
    <row r="159" spans="1:23" ht="15">
      <c r="A159" s="1126">
        <f>'[52]Class Summary'!$A$173:$P$173</f>
        <v>10</v>
      </c>
      <c r="B159" s="1127"/>
      <c r="C159" s="1127"/>
      <c r="D159" s="1127"/>
      <c r="E159" s="1127"/>
      <c r="F159" s="1127"/>
      <c r="G159" s="1127"/>
      <c r="H159" s="1127"/>
      <c r="I159" s="1127"/>
      <c r="J159" s="1127"/>
      <c r="K159" s="1127"/>
      <c r="L159" s="1127"/>
      <c r="M159" s="1127"/>
      <c r="N159" s="1127"/>
      <c r="O159" s="1127"/>
      <c r="P159" s="1127"/>
      <c r="Q159" s="1127"/>
      <c r="R159" s="1127"/>
      <c r="S159" s="1127"/>
      <c r="T159" s="1127"/>
      <c r="U159" s="1127"/>
      <c r="V159" s="1127"/>
      <c r="W159" s="1127"/>
    </row>
    <row r="160" spans="1:23" s="25" customFormat="1">
      <c r="A160" s="651"/>
      <c r="B160" s="50"/>
      <c r="C160" s="2"/>
      <c r="D160" s="2"/>
      <c r="E160" s="658"/>
      <c r="F160" s="658"/>
      <c r="G160" s="658"/>
      <c r="H160" s="658"/>
      <c r="I160" s="658"/>
      <c r="J160" s="658"/>
      <c r="K160" s="658"/>
      <c r="L160" s="658"/>
      <c r="M160" s="658"/>
      <c r="N160" s="658"/>
      <c r="O160" s="658"/>
      <c r="P160" s="658"/>
      <c r="Q160" s="658"/>
      <c r="R160" s="658"/>
      <c r="S160" s="658"/>
      <c r="T160" s="658"/>
      <c r="U160" s="658"/>
      <c r="V160" s="658"/>
      <c r="W160" s="658"/>
    </row>
    <row r="161" spans="1:23" s="63" customFormat="1" ht="45">
      <c r="A161" s="653"/>
      <c r="B161" s="62"/>
      <c r="C161" s="50"/>
      <c r="D161" s="50"/>
      <c r="E161" s="885" t="str">
        <f>'[52]Class Summary'!E161</f>
        <v>System Total</v>
      </c>
      <c r="F161" s="986">
        <f>'[52]Class Summary'!F161</f>
        <v>0</v>
      </c>
      <c r="G161" s="885" t="str">
        <f>'[52]Class Summary'!G161</f>
        <v>Residential
Sch 7</v>
      </c>
      <c r="H161" s="885" t="str">
        <f>'[52]Class Summary'!H161</f>
        <v>Sec Volt
Sch 24
(kW&lt; 50)</v>
      </c>
      <c r="I161" s="885" t="str">
        <f>'[52]Class Summary'!I161</f>
        <v>Sec Volt
Sch 25
(kW &gt; 50 &amp; &lt; 350)</v>
      </c>
      <c r="J161" s="885" t="str">
        <f>'[52]Class Summary'!J161</f>
        <v>Sec Volt
Sch 26
(kW &gt; 350)</v>
      </c>
      <c r="K161" s="885" t="str">
        <f>'[52]Class Summary'!K161</f>
        <v>Pri Volt
Sch 31/35/43</v>
      </c>
      <c r="L161" s="885" t="str">
        <f>'[52]Class Summary'!L161</f>
        <v>Special Contract</v>
      </c>
      <c r="M161" s="885" t="str">
        <f>'[52]Class Summary'!M161</f>
        <v>High Volt
Sch 46/49</v>
      </c>
      <c r="N161" s="885" t="str">
        <f>'[52]Class Summary'!N161</f>
        <v>Choice /
Retail Wheeling
Sch 448/449</v>
      </c>
      <c r="O161" s="885" t="str">
        <f>'[52]Class Summary'!O161</f>
        <v>Lighting
Sch 50-59</v>
      </c>
      <c r="P161" s="885" t="str">
        <f>'[52]Class Summary'!P161</f>
        <v>Firm Resale</v>
      </c>
      <c r="Q161" s="656">
        <f>'[52]Class Summary'!Q161</f>
        <v>0</v>
      </c>
      <c r="R161" s="885" t="str">
        <f>'[52]Class Summary'!R161</f>
        <v>Pri Volt Sch 31</v>
      </c>
      <c r="S161" s="885" t="str">
        <f>'[52]Class Summary'!S161</f>
        <v>Pri Volt Sch 35</v>
      </c>
      <c r="T161" s="885" t="str">
        <f>'[52]Class Summary'!T161</f>
        <v>Pri Volt Sch 43</v>
      </c>
      <c r="U161" s="885" t="str">
        <f>'[52]Class Summary'!U161</f>
        <v>check</v>
      </c>
      <c r="V161" s="655"/>
      <c r="W161" s="655" t="str">
        <f>'[52]Class Summary'!W161</f>
        <v>Pri Volt
Sch 31/35</v>
      </c>
    </row>
    <row r="162" spans="1:23">
      <c r="A162" s="22"/>
      <c r="C162" s="62" t="s">
        <v>3</v>
      </c>
      <c r="D162" s="62"/>
      <c r="E162" s="665" t="s">
        <v>4</v>
      </c>
      <c r="F162" s="665"/>
      <c r="G162" s="665" t="s">
        <v>5</v>
      </c>
      <c r="H162" s="665" t="s">
        <v>6</v>
      </c>
      <c r="I162" s="665" t="s">
        <v>7</v>
      </c>
      <c r="J162" s="665" t="s">
        <v>8</v>
      </c>
      <c r="K162" s="665" t="s">
        <v>9</v>
      </c>
      <c r="L162" s="665" t="s">
        <v>10</v>
      </c>
      <c r="M162" s="665" t="s">
        <v>11</v>
      </c>
      <c r="N162" s="665" t="s">
        <v>12</v>
      </c>
      <c r="O162" s="665" t="s">
        <v>13</v>
      </c>
      <c r="P162" s="665" t="s">
        <v>14</v>
      </c>
      <c r="Q162" s="665"/>
      <c r="R162" s="665"/>
      <c r="S162" s="665"/>
      <c r="T162" s="665"/>
      <c r="U162" s="665"/>
      <c r="V162" s="665"/>
      <c r="W162" s="665"/>
    </row>
    <row r="163" spans="1:23">
      <c r="A163" s="652"/>
      <c r="B163" s="54"/>
    </row>
    <row r="164" spans="1:23">
      <c r="A164" s="686">
        <v>1</v>
      </c>
      <c r="B164" s="646"/>
      <c r="C164" s="55" t="s">
        <v>41</v>
      </c>
      <c r="D164" s="54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</row>
    <row r="165" spans="1:23">
      <c r="A165" s="686">
        <f t="shared" ref="A165:A189" si="3">+A164+1</f>
        <v>2</v>
      </c>
      <c r="B165" s="646" t="str">
        <f>IF(OR((C164="~"),(C165="~")),"~","")</f>
        <v/>
      </c>
      <c r="C165" s="53" t="s">
        <v>42</v>
      </c>
      <c r="D165" s="54"/>
      <c r="E165" s="682">
        <f>'[52]Class Summary'!E165</f>
        <v>146121686.07318318</v>
      </c>
      <c r="F165" s="682">
        <f>'[52]Class Summary'!F165</f>
        <v>0</v>
      </c>
      <c r="G165" s="682">
        <f>'[52]Class Summary'!G165</f>
        <v>84272055.154347762</v>
      </c>
      <c r="H165" s="682">
        <f>'[52]Class Summary'!H165</f>
        <v>19429174.497747239</v>
      </c>
      <c r="I165" s="682">
        <f>'[52]Class Summary'!I165</f>
        <v>20795783.933168121</v>
      </c>
      <c r="J165" s="682">
        <f>'[52]Class Summary'!J165</f>
        <v>10926476.136783987</v>
      </c>
      <c r="K165" s="682">
        <f>'[52]Class Summary'!K165</f>
        <v>7718973.7434521085</v>
      </c>
      <c r="L165" s="682">
        <f>'[52]Class Summary'!L165</f>
        <v>0</v>
      </c>
      <c r="M165" s="682">
        <f>'[52]Class Summary'!M165</f>
        <v>2621719.3583969758</v>
      </c>
      <c r="N165" s="682">
        <f>'[52]Class Summary'!N165</f>
        <v>0</v>
      </c>
      <c r="O165" s="682">
        <f>'[52]Class Summary'!O165</f>
        <v>303679.51889671531</v>
      </c>
      <c r="P165" s="682">
        <f>'[52]Class Summary'!P165</f>
        <v>53823.730390268509</v>
      </c>
      <c r="Q165" s="683">
        <f>'[52]Class Summary'!Q165</f>
        <v>0</v>
      </c>
      <c r="R165" s="682">
        <f>'[52]Class Summary'!R165</f>
        <v>7718709.9619061062</v>
      </c>
      <c r="S165" s="682">
        <f>'[52]Class Summary'!S165</f>
        <v>263.78154600202026</v>
      </c>
      <c r="T165" s="682">
        <f>'[52]Class Summary'!T165</f>
        <v>0</v>
      </c>
      <c r="U165" s="682">
        <f>'[52]Class Summary'!U165</f>
        <v>0</v>
      </c>
      <c r="V165" s="683"/>
      <c r="W165" s="682">
        <f>'[52]Class Summary'!W165</f>
        <v>7718973.7434521085</v>
      </c>
    </row>
    <row r="166" spans="1:23">
      <c r="A166" s="686">
        <f t="shared" si="3"/>
        <v>3</v>
      </c>
      <c r="B166" s="646" t="str">
        <f>IF(OR((C164="~"),(C166="~")),"~","")</f>
        <v/>
      </c>
      <c r="C166" s="53" t="s">
        <v>43</v>
      </c>
      <c r="D166" s="54"/>
      <c r="E166" s="682">
        <f>'[52]Class Summary'!E166</f>
        <v>1183004804.4606497</v>
      </c>
      <c r="F166" s="682">
        <f>'[52]Class Summary'!F166</f>
        <v>0</v>
      </c>
      <c r="G166" s="682">
        <f>'[52]Class Summary'!G166</f>
        <v>616302359.35363162</v>
      </c>
      <c r="H166" s="682">
        <f>'[52]Class Summary'!H166</f>
        <v>156595197.9045614</v>
      </c>
      <c r="I166" s="682">
        <f>'[52]Class Summary'!I166</f>
        <v>174145852.10382894</v>
      </c>
      <c r="J166" s="682">
        <f>'[52]Class Summary'!J166</f>
        <v>112387780.30477458</v>
      </c>
      <c r="K166" s="682">
        <f>'[52]Class Summary'!K166</f>
        <v>85254288.922651678</v>
      </c>
      <c r="L166" s="682">
        <f>'[52]Class Summary'!L166</f>
        <v>0</v>
      </c>
      <c r="M166" s="682">
        <f>'[52]Class Summary'!M166</f>
        <v>33845104.309501499</v>
      </c>
      <c r="N166" s="682">
        <f>'[52]Class Summary'!N166</f>
        <v>0</v>
      </c>
      <c r="O166" s="682">
        <f>'[52]Class Summary'!O166</f>
        <v>4075370.1473015528</v>
      </c>
      <c r="P166" s="682">
        <f>'[52]Class Summary'!P166</f>
        <v>398851.41439851199</v>
      </c>
      <c r="Q166" s="683">
        <f>'[52]Class Summary'!Q166</f>
        <v>0</v>
      </c>
      <c r="R166" s="682">
        <f>'[52]Class Summary'!R166</f>
        <v>78192987.732448936</v>
      </c>
      <c r="S166" s="682">
        <f>'[52]Class Summary'!S166</f>
        <v>246902.83201289878</v>
      </c>
      <c r="T166" s="682">
        <f>'[52]Class Summary'!T166</f>
        <v>6814398.3581898576</v>
      </c>
      <c r="U166" s="682">
        <f>'[52]Class Summary'!U166</f>
        <v>0</v>
      </c>
      <c r="V166" s="683"/>
      <c r="W166" s="682">
        <f>'[52]Class Summary'!W166</f>
        <v>78439890.564461827</v>
      </c>
    </row>
    <row r="167" spans="1:23">
      <c r="A167" s="686">
        <f t="shared" si="3"/>
        <v>4</v>
      </c>
      <c r="B167" s="646" t="str">
        <f>IF(OR((C164="~"),(C167="~")),"~","")</f>
        <v/>
      </c>
      <c r="C167" s="53" t="s">
        <v>44</v>
      </c>
      <c r="D167" s="54"/>
      <c r="E167" s="682">
        <f>'[52]Class Summary'!E167</f>
        <v>0</v>
      </c>
      <c r="F167" s="682">
        <f>'[52]Class Summary'!F167</f>
        <v>0</v>
      </c>
      <c r="G167" s="682">
        <f>'[52]Class Summary'!G167</f>
        <v>0</v>
      </c>
      <c r="H167" s="682">
        <f>'[52]Class Summary'!H167</f>
        <v>0</v>
      </c>
      <c r="I167" s="682">
        <f>'[52]Class Summary'!I167</f>
        <v>0</v>
      </c>
      <c r="J167" s="682">
        <f>'[52]Class Summary'!J167</f>
        <v>0</v>
      </c>
      <c r="K167" s="682">
        <f>'[52]Class Summary'!K167</f>
        <v>0</v>
      </c>
      <c r="L167" s="682">
        <f>'[52]Class Summary'!L167</f>
        <v>0</v>
      </c>
      <c r="M167" s="682">
        <f>'[52]Class Summary'!M167</f>
        <v>0</v>
      </c>
      <c r="N167" s="682">
        <f>'[52]Class Summary'!N167</f>
        <v>0</v>
      </c>
      <c r="O167" s="682">
        <f>'[52]Class Summary'!O167</f>
        <v>0</v>
      </c>
      <c r="P167" s="682">
        <f>'[52]Class Summary'!P167</f>
        <v>0</v>
      </c>
      <c r="Q167" s="683">
        <f>'[52]Class Summary'!Q167</f>
        <v>0</v>
      </c>
      <c r="R167" s="682">
        <f>'[52]Class Summary'!R167</f>
        <v>0</v>
      </c>
      <c r="S167" s="682">
        <f>'[52]Class Summary'!S167</f>
        <v>0</v>
      </c>
      <c r="T167" s="682">
        <f>'[52]Class Summary'!T167</f>
        <v>0</v>
      </c>
      <c r="U167" s="682">
        <f>'[52]Class Summary'!U167</f>
        <v>0</v>
      </c>
      <c r="V167" s="683"/>
      <c r="W167" s="682">
        <f>'[52]Class Summary'!W167</f>
        <v>0</v>
      </c>
    </row>
    <row r="168" spans="1:23">
      <c r="A168" s="686">
        <f t="shared" si="3"/>
        <v>5</v>
      </c>
      <c r="B168" s="646" t="str">
        <f>IF(OR((C164="~"),(C168="~")),"~","")</f>
        <v>~</v>
      </c>
      <c r="C168" s="53" t="s">
        <v>45</v>
      </c>
      <c r="D168" s="54"/>
      <c r="E168" s="682">
        <f>'[52]Class Summary'!E168</f>
        <v>0</v>
      </c>
      <c r="F168" s="682">
        <f>'[52]Class Summary'!F168</f>
        <v>0</v>
      </c>
      <c r="G168" s="682">
        <f>'[52]Class Summary'!G168</f>
        <v>0</v>
      </c>
      <c r="H168" s="682">
        <f>'[52]Class Summary'!H168</f>
        <v>0</v>
      </c>
      <c r="I168" s="682">
        <f>'[52]Class Summary'!I168</f>
        <v>0</v>
      </c>
      <c r="J168" s="682">
        <f>'[52]Class Summary'!J168</f>
        <v>0</v>
      </c>
      <c r="K168" s="682">
        <f>'[52]Class Summary'!K168</f>
        <v>0</v>
      </c>
      <c r="L168" s="682">
        <f>'[52]Class Summary'!L168</f>
        <v>0</v>
      </c>
      <c r="M168" s="682">
        <f>'[52]Class Summary'!M168</f>
        <v>0</v>
      </c>
      <c r="N168" s="682">
        <f>'[52]Class Summary'!N168</f>
        <v>0</v>
      </c>
      <c r="O168" s="682">
        <f>'[52]Class Summary'!O168</f>
        <v>0</v>
      </c>
      <c r="P168" s="682">
        <f>'[52]Class Summary'!P168</f>
        <v>0</v>
      </c>
      <c r="Q168" s="683">
        <f>'[52]Class Summary'!Q168</f>
        <v>0</v>
      </c>
      <c r="R168" s="682">
        <f>'[52]Class Summary'!R168</f>
        <v>0</v>
      </c>
      <c r="S168" s="682">
        <f>'[52]Class Summary'!S168</f>
        <v>0</v>
      </c>
      <c r="T168" s="682">
        <f>'[52]Class Summary'!T168</f>
        <v>0</v>
      </c>
      <c r="U168" s="682">
        <f>'[52]Class Summary'!U168</f>
        <v>0</v>
      </c>
      <c r="V168" s="683"/>
      <c r="W168" s="682">
        <f>'[52]Class Summary'!W168</f>
        <v>0</v>
      </c>
    </row>
    <row r="169" spans="1:23">
      <c r="A169" s="686">
        <f t="shared" si="3"/>
        <v>6</v>
      </c>
      <c r="B169" s="646" t="str">
        <f>IF(OR((C164="~"),(C169="~")),"~","")</f>
        <v>~</v>
      </c>
      <c r="C169" s="53" t="s">
        <v>45</v>
      </c>
      <c r="D169" s="54"/>
      <c r="E169" s="682">
        <f>'[52]Class Summary'!E169</f>
        <v>0</v>
      </c>
      <c r="F169" s="682">
        <f>'[52]Class Summary'!F169</f>
        <v>0</v>
      </c>
      <c r="G169" s="682">
        <f>'[52]Class Summary'!G169</f>
        <v>0</v>
      </c>
      <c r="H169" s="682">
        <f>'[52]Class Summary'!H169</f>
        <v>0</v>
      </c>
      <c r="I169" s="682">
        <f>'[52]Class Summary'!I169</f>
        <v>0</v>
      </c>
      <c r="J169" s="682">
        <f>'[52]Class Summary'!J169</f>
        <v>0</v>
      </c>
      <c r="K169" s="682">
        <f>'[52]Class Summary'!K169</f>
        <v>0</v>
      </c>
      <c r="L169" s="682">
        <f>'[52]Class Summary'!L169</f>
        <v>0</v>
      </c>
      <c r="M169" s="682">
        <f>'[52]Class Summary'!M169</f>
        <v>0</v>
      </c>
      <c r="N169" s="682">
        <f>'[52]Class Summary'!N169</f>
        <v>0</v>
      </c>
      <c r="O169" s="682">
        <f>'[52]Class Summary'!O169</f>
        <v>0</v>
      </c>
      <c r="P169" s="682">
        <f>'[52]Class Summary'!P169</f>
        <v>0</v>
      </c>
      <c r="Q169" s="683">
        <f>'[52]Class Summary'!Q169</f>
        <v>0</v>
      </c>
      <c r="R169" s="682">
        <f>'[52]Class Summary'!R169</f>
        <v>0</v>
      </c>
      <c r="S169" s="682">
        <f>'[52]Class Summary'!S169</f>
        <v>0</v>
      </c>
      <c r="T169" s="682">
        <f>'[52]Class Summary'!T169</f>
        <v>0</v>
      </c>
      <c r="U169" s="682">
        <f>'[52]Class Summary'!U169</f>
        <v>0</v>
      </c>
      <c r="V169" s="683"/>
      <c r="W169" s="682">
        <f>'[52]Class Summary'!W169</f>
        <v>0</v>
      </c>
    </row>
    <row r="170" spans="1:23">
      <c r="A170" s="686">
        <f t="shared" si="3"/>
        <v>7</v>
      </c>
      <c r="B170" s="646" t="str">
        <f>IF(OR((C164="~"),(C170="~")),"~","")</f>
        <v>~</v>
      </c>
      <c r="C170" s="53" t="s">
        <v>45</v>
      </c>
      <c r="D170" s="54"/>
      <c r="E170" s="682">
        <f>'[52]Class Summary'!E170</f>
        <v>0</v>
      </c>
      <c r="F170" s="682">
        <f>'[52]Class Summary'!F170</f>
        <v>0</v>
      </c>
      <c r="G170" s="682">
        <f>'[52]Class Summary'!G170</f>
        <v>0</v>
      </c>
      <c r="H170" s="682">
        <f>'[52]Class Summary'!H170</f>
        <v>0</v>
      </c>
      <c r="I170" s="682">
        <f>'[52]Class Summary'!I170</f>
        <v>0</v>
      </c>
      <c r="J170" s="682">
        <f>'[52]Class Summary'!J170</f>
        <v>0</v>
      </c>
      <c r="K170" s="682">
        <f>'[52]Class Summary'!K170</f>
        <v>0</v>
      </c>
      <c r="L170" s="682">
        <f>'[52]Class Summary'!L170</f>
        <v>0</v>
      </c>
      <c r="M170" s="682">
        <f>'[52]Class Summary'!M170</f>
        <v>0</v>
      </c>
      <c r="N170" s="682">
        <f>'[52]Class Summary'!N170</f>
        <v>0</v>
      </c>
      <c r="O170" s="682">
        <f>'[52]Class Summary'!O170</f>
        <v>0</v>
      </c>
      <c r="P170" s="682">
        <f>'[52]Class Summary'!P170</f>
        <v>0</v>
      </c>
      <c r="Q170" s="683">
        <f>'[52]Class Summary'!Q170</f>
        <v>0</v>
      </c>
      <c r="R170" s="682">
        <f>'[52]Class Summary'!R170</f>
        <v>0</v>
      </c>
      <c r="S170" s="682">
        <f>'[52]Class Summary'!S170</f>
        <v>0</v>
      </c>
      <c r="T170" s="682">
        <f>'[52]Class Summary'!T170</f>
        <v>0</v>
      </c>
      <c r="U170" s="682">
        <f>'[52]Class Summary'!U170</f>
        <v>0</v>
      </c>
      <c r="V170" s="683"/>
      <c r="W170" s="682">
        <f>'[52]Class Summary'!W170</f>
        <v>0</v>
      </c>
    </row>
    <row r="171" spans="1:23">
      <c r="A171" s="687">
        <f t="shared" si="3"/>
        <v>8</v>
      </c>
      <c r="B171" s="670" t="str">
        <f>IF(OR((C164="~"),(C171="~")),"~","")</f>
        <v/>
      </c>
      <c r="C171" s="58" t="s">
        <v>70</v>
      </c>
      <c r="D171" s="58"/>
      <c r="E171" s="685">
        <f>'[52]Class Summary'!E171</f>
        <v>1329126490.533833</v>
      </c>
      <c r="F171" s="685">
        <f>'[52]Class Summary'!F171</f>
        <v>0</v>
      </c>
      <c r="G171" s="685">
        <f>'[52]Class Summary'!G171</f>
        <v>700574414.50797939</v>
      </c>
      <c r="H171" s="685">
        <f>'[52]Class Summary'!H171</f>
        <v>176024372.40230864</v>
      </c>
      <c r="I171" s="685">
        <f>'[52]Class Summary'!I171</f>
        <v>194941636.03699705</v>
      </c>
      <c r="J171" s="685">
        <f>'[52]Class Summary'!J171</f>
        <v>123314256.44155857</v>
      </c>
      <c r="K171" s="685">
        <f>'[52]Class Summary'!K171</f>
        <v>92973262.66610378</v>
      </c>
      <c r="L171" s="685">
        <f>'[52]Class Summary'!L171</f>
        <v>0</v>
      </c>
      <c r="M171" s="685">
        <f>'[52]Class Summary'!M171</f>
        <v>36466823.667898476</v>
      </c>
      <c r="N171" s="685">
        <f>'[52]Class Summary'!N171</f>
        <v>0</v>
      </c>
      <c r="O171" s="685">
        <f>'[52]Class Summary'!O171</f>
        <v>4379049.6661982685</v>
      </c>
      <c r="P171" s="685">
        <f>'[52]Class Summary'!P171</f>
        <v>452675.14478878048</v>
      </c>
      <c r="Q171" s="683">
        <f>'[52]Class Summary'!Q171</f>
        <v>0</v>
      </c>
      <c r="R171" s="685">
        <f>'[52]Class Summary'!R171</f>
        <v>85911697.694355041</v>
      </c>
      <c r="S171" s="685">
        <f>'[52]Class Summary'!S171</f>
        <v>247166.6135589008</v>
      </c>
      <c r="T171" s="685">
        <f>'[52]Class Summary'!T171</f>
        <v>6814398.3581898576</v>
      </c>
      <c r="U171" s="685">
        <f>'[52]Class Summary'!U171</f>
        <v>0</v>
      </c>
      <c r="V171" s="683"/>
      <c r="W171" s="685">
        <f>'[52]Class Summary'!W171</f>
        <v>86158864.307913944</v>
      </c>
    </row>
    <row r="172" spans="1:23">
      <c r="A172" s="686">
        <f t="shared" si="3"/>
        <v>9</v>
      </c>
      <c r="B172" s="646" t="str">
        <f>IF(OR((C164="~"),(C172="~")),"~","")</f>
        <v/>
      </c>
      <c r="C172" s="54"/>
      <c r="D172" s="54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</row>
    <row r="173" spans="1:23">
      <c r="A173" s="686">
        <f t="shared" si="3"/>
        <v>10</v>
      </c>
      <c r="B173" s="646"/>
      <c r="C173" s="55" t="s">
        <v>46</v>
      </c>
      <c r="D173" s="54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</row>
    <row r="174" spans="1:23">
      <c r="A174" s="686">
        <f t="shared" si="3"/>
        <v>11</v>
      </c>
      <c r="B174" s="646" t="str">
        <f>IF(OR((C173="~"),(C174="~")),"~","")</f>
        <v/>
      </c>
      <c r="C174" s="53" t="s">
        <v>42</v>
      </c>
      <c r="D174" s="54"/>
      <c r="E174" s="682">
        <f>'[52]Class Summary'!E174</f>
        <v>17044382.35082024</v>
      </c>
      <c r="F174" s="682">
        <f>'[52]Class Summary'!F174</f>
        <v>0</v>
      </c>
      <c r="G174" s="682">
        <f>'[52]Class Summary'!G174</f>
        <v>9142560.2588180229</v>
      </c>
      <c r="H174" s="682">
        <f>'[52]Class Summary'!H174</f>
        <v>2107844.6265420187</v>
      </c>
      <c r="I174" s="682">
        <f>'[52]Class Summary'!I174</f>
        <v>2256106.2191983359</v>
      </c>
      <c r="J174" s="682">
        <f>'[52]Class Summary'!J174</f>
        <v>1185398.4848728464</v>
      </c>
      <c r="K174" s="682">
        <f>'[52]Class Summary'!K174</f>
        <v>837420.92745324632</v>
      </c>
      <c r="L174" s="682">
        <f>'[52]Class Summary'!L174</f>
        <v>200666.3104013034</v>
      </c>
      <c r="M174" s="682">
        <f>'[52]Class Summary'!M174</f>
        <v>284426.75536930282</v>
      </c>
      <c r="N174" s="682">
        <f>'[52]Class Summary'!N174</f>
        <v>991173.72852962662</v>
      </c>
      <c r="O174" s="682">
        <f>'[52]Class Summary'!O174</f>
        <v>32945.776577976874</v>
      </c>
      <c r="P174" s="682">
        <f>'[52]Class Summary'!P174</f>
        <v>5839.2630575595604</v>
      </c>
      <c r="Q174" s="683">
        <f>'[52]Class Summary'!Q174</f>
        <v>0</v>
      </c>
      <c r="R174" s="682">
        <f>'[52]Class Summary'!R174</f>
        <v>837392.31015329948</v>
      </c>
      <c r="S174" s="682">
        <f>'[52]Class Summary'!S174</f>
        <v>28.617299946828538</v>
      </c>
      <c r="T174" s="682">
        <f>'[52]Class Summary'!T174</f>
        <v>0</v>
      </c>
      <c r="U174" s="682">
        <f>'[52]Class Summary'!U174</f>
        <v>0</v>
      </c>
      <c r="V174" s="683"/>
      <c r="W174" s="682">
        <f>'[52]Class Summary'!W174</f>
        <v>837420.92745324632</v>
      </c>
    </row>
    <row r="175" spans="1:23">
      <c r="A175" s="686">
        <f t="shared" si="3"/>
        <v>12</v>
      </c>
      <c r="B175" s="646" t="str">
        <f>IF(OR((C173="~"),(C175="~")),"~","")</f>
        <v/>
      </c>
      <c r="C175" s="53" t="s">
        <v>43</v>
      </c>
      <c r="D175" s="54"/>
      <c r="E175" s="682">
        <f>'[52]Class Summary'!E175</f>
        <v>137629562.61742333</v>
      </c>
      <c r="F175" s="682">
        <f>'[52]Class Summary'!F175</f>
        <v>0</v>
      </c>
      <c r="G175" s="682">
        <f>'[52]Class Summary'!G175</f>
        <v>65076830.739023879</v>
      </c>
      <c r="H175" s="682">
        <f>'[52]Class Summary'!H175</f>
        <v>16535259.088196512</v>
      </c>
      <c r="I175" s="682">
        <f>'[52]Class Summary'!I175</f>
        <v>18388474.373438537</v>
      </c>
      <c r="J175" s="682">
        <f>'[52]Class Summary'!J175</f>
        <v>11867292.806892809</v>
      </c>
      <c r="K175" s="682">
        <f>'[52]Class Summary'!K175</f>
        <v>9002202.9703309648</v>
      </c>
      <c r="L175" s="682">
        <f>'[52]Class Summary'!L175</f>
        <v>1841991.5886059974</v>
      </c>
      <c r="M175" s="682">
        <f>'[52]Class Summary'!M175</f>
        <v>3573784.9954104009</v>
      </c>
      <c r="N175" s="682">
        <f>'[52]Class Summary'!N175</f>
        <v>10871282.36803776</v>
      </c>
      <c r="O175" s="682">
        <f>'[52]Class Summary'!O175</f>
        <v>430328.01878766849</v>
      </c>
      <c r="P175" s="682">
        <f>'[52]Class Summary'!P175</f>
        <v>42115.66869880959</v>
      </c>
      <c r="Q175" s="683">
        <f>'[52]Class Summary'!Q175</f>
        <v>0</v>
      </c>
      <c r="R175" s="682">
        <f>'[52]Class Summary'!R175</f>
        <v>8256583.3967923578</v>
      </c>
      <c r="S175" s="682">
        <f>'[52]Class Summary'!S175</f>
        <v>26071.056785731871</v>
      </c>
      <c r="T175" s="682">
        <f>'[52]Class Summary'!T175</f>
        <v>719548.51675287611</v>
      </c>
      <c r="U175" s="682">
        <f>'[52]Class Summary'!U175</f>
        <v>0</v>
      </c>
      <c r="V175" s="683"/>
      <c r="W175" s="682">
        <f>'[52]Class Summary'!W175</f>
        <v>8282654.4535780894</v>
      </c>
    </row>
    <row r="176" spans="1:23">
      <c r="A176" s="686">
        <f t="shared" si="3"/>
        <v>13</v>
      </c>
      <c r="B176" s="646" t="str">
        <f>IF(OR((C173="~"),(C176="~")),"~","")</f>
        <v/>
      </c>
      <c r="C176" s="53" t="s">
        <v>44</v>
      </c>
      <c r="D176" s="54"/>
      <c r="E176" s="682">
        <f>'[52]Class Summary'!E176</f>
        <v>-1010226.96</v>
      </c>
      <c r="F176" s="682">
        <f>'[52]Class Summary'!F176</f>
        <v>0</v>
      </c>
      <c r="G176" s="682">
        <f>'[52]Class Summary'!G176</f>
        <v>0</v>
      </c>
      <c r="H176" s="682">
        <f>'[52]Class Summary'!H176</f>
        <v>0</v>
      </c>
      <c r="I176" s="682">
        <f>'[52]Class Summary'!I176</f>
        <v>0</v>
      </c>
      <c r="J176" s="682">
        <f>'[52]Class Summary'!J176</f>
        <v>0</v>
      </c>
      <c r="K176" s="682">
        <f>'[52]Class Summary'!K176</f>
        <v>0</v>
      </c>
      <c r="L176" s="682">
        <f>'[52]Class Summary'!L176</f>
        <v>-1010226.96</v>
      </c>
      <c r="M176" s="682">
        <f>'[52]Class Summary'!M176</f>
        <v>0</v>
      </c>
      <c r="N176" s="682">
        <f>'[52]Class Summary'!N176</f>
        <v>0</v>
      </c>
      <c r="O176" s="682">
        <f>'[52]Class Summary'!O176</f>
        <v>0</v>
      </c>
      <c r="P176" s="682">
        <f>'[52]Class Summary'!P176</f>
        <v>0</v>
      </c>
      <c r="Q176" s="683">
        <f>'[52]Class Summary'!Q176</f>
        <v>0</v>
      </c>
      <c r="R176" s="682">
        <f>'[52]Class Summary'!R176</f>
        <v>0</v>
      </c>
      <c r="S176" s="682">
        <f>'[52]Class Summary'!S176</f>
        <v>0</v>
      </c>
      <c r="T176" s="682">
        <f>'[52]Class Summary'!T176</f>
        <v>0</v>
      </c>
      <c r="U176" s="682">
        <f>'[52]Class Summary'!U176</f>
        <v>0</v>
      </c>
      <c r="V176" s="683"/>
      <c r="W176" s="682">
        <f>'[52]Class Summary'!W176</f>
        <v>0</v>
      </c>
    </row>
    <row r="177" spans="1:23">
      <c r="A177" s="686">
        <f t="shared" si="3"/>
        <v>14</v>
      </c>
      <c r="B177" s="646" t="str">
        <f>IF(OR((C173="~"),(C177="~")),"~","")</f>
        <v>~</v>
      </c>
      <c r="C177" s="53" t="s">
        <v>45</v>
      </c>
      <c r="D177" s="54"/>
      <c r="E177" s="682">
        <f>'[52]Class Summary'!E177</f>
        <v>0</v>
      </c>
      <c r="F177" s="682">
        <f>'[52]Class Summary'!F177</f>
        <v>0</v>
      </c>
      <c r="G177" s="682">
        <f>'[52]Class Summary'!G177</f>
        <v>0</v>
      </c>
      <c r="H177" s="682">
        <f>'[52]Class Summary'!H177</f>
        <v>0</v>
      </c>
      <c r="I177" s="682">
        <f>'[52]Class Summary'!I177</f>
        <v>0</v>
      </c>
      <c r="J177" s="682">
        <f>'[52]Class Summary'!J177</f>
        <v>0</v>
      </c>
      <c r="K177" s="682">
        <f>'[52]Class Summary'!K177</f>
        <v>0</v>
      </c>
      <c r="L177" s="682">
        <f>'[52]Class Summary'!L177</f>
        <v>0</v>
      </c>
      <c r="M177" s="682">
        <f>'[52]Class Summary'!M177</f>
        <v>0</v>
      </c>
      <c r="N177" s="682">
        <f>'[52]Class Summary'!N177</f>
        <v>0</v>
      </c>
      <c r="O177" s="682">
        <f>'[52]Class Summary'!O177</f>
        <v>0</v>
      </c>
      <c r="P177" s="682">
        <f>'[52]Class Summary'!P177</f>
        <v>0</v>
      </c>
      <c r="Q177" s="683">
        <f>'[52]Class Summary'!Q177</f>
        <v>0</v>
      </c>
      <c r="R177" s="682">
        <f>'[52]Class Summary'!R177</f>
        <v>0</v>
      </c>
      <c r="S177" s="682">
        <f>'[52]Class Summary'!S177</f>
        <v>0</v>
      </c>
      <c r="T177" s="682">
        <f>'[52]Class Summary'!T177</f>
        <v>0</v>
      </c>
      <c r="U177" s="682">
        <f>'[52]Class Summary'!U177</f>
        <v>0</v>
      </c>
      <c r="V177" s="683"/>
      <c r="W177" s="682">
        <f>'[52]Class Summary'!W177</f>
        <v>0</v>
      </c>
    </row>
    <row r="178" spans="1:23">
      <c r="A178" s="686">
        <f t="shared" si="3"/>
        <v>15</v>
      </c>
      <c r="B178" s="646" t="str">
        <f>IF(OR((C173="~"),(C178="~")),"~","")</f>
        <v>~</v>
      </c>
      <c r="C178" s="53" t="s">
        <v>45</v>
      </c>
      <c r="D178" s="54"/>
      <c r="E178" s="682">
        <f>'[52]Class Summary'!E178</f>
        <v>0</v>
      </c>
      <c r="F178" s="682">
        <f>'[52]Class Summary'!F178</f>
        <v>0</v>
      </c>
      <c r="G178" s="682">
        <f>'[52]Class Summary'!G178</f>
        <v>0</v>
      </c>
      <c r="H178" s="682">
        <f>'[52]Class Summary'!H178</f>
        <v>0</v>
      </c>
      <c r="I178" s="682">
        <f>'[52]Class Summary'!I178</f>
        <v>0</v>
      </c>
      <c r="J178" s="682">
        <f>'[52]Class Summary'!J178</f>
        <v>0</v>
      </c>
      <c r="K178" s="682">
        <f>'[52]Class Summary'!K178</f>
        <v>0</v>
      </c>
      <c r="L178" s="682">
        <f>'[52]Class Summary'!L178</f>
        <v>0</v>
      </c>
      <c r="M178" s="682">
        <f>'[52]Class Summary'!M178</f>
        <v>0</v>
      </c>
      <c r="N178" s="682">
        <f>'[52]Class Summary'!N178</f>
        <v>0</v>
      </c>
      <c r="O178" s="682">
        <f>'[52]Class Summary'!O178</f>
        <v>0</v>
      </c>
      <c r="P178" s="682">
        <f>'[52]Class Summary'!P178</f>
        <v>0</v>
      </c>
      <c r="Q178" s="683">
        <f>'[52]Class Summary'!Q178</f>
        <v>0</v>
      </c>
      <c r="R178" s="682">
        <f>'[52]Class Summary'!R178</f>
        <v>0</v>
      </c>
      <c r="S178" s="682">
        <f>'[52]Class Summary'!S178</f>
        <v>0</v>
      </c>
      <c r="T178" s="682">
        <f>'[52]Class Summary'!T178</f>
        <v>0</v>
      </c>
      <c r="U178" s="682">
        <f>'[52]Class Summary'!U178</f>
        <v>0</v>
      </c>
      <c r="V178" s="683"/>
      <c r="W178" s="682">
        <f>'[52]Class Summary'!W178</f>
        <v>0</v>
      </c>
    </row>
    <row r="179" spans="1:23">
      <c r="A179" s="686">
        <f t="shared" si="3"/>
        <v>16</v>
      </c>
      <c r="B179" s="646" t="str">
        <f>IF(OR((C173="~"),(C179="~")),"~","")</f>
        <v>~</v>
      </c>
      <c r="C179" s="53" t="s">
        <v>45</v>
      </c>
      <c r="D179" s="54"/>
      <c r="E179" s="682">
        <f>'[52]Class Summary'!E179</f>
        <v>0</v>
      </c>
      <c r="F179" s="682">
        <f>'[52]Class Summary'!F179</f>
        <v>0</v>
      </c>
      <c r="G179" s="682">
        <f>'[52]Class Summary'!G179</f>
        <v>0</v>
      </c>
      <c r="H179" s="682">
        <f>'[52]Class Summary'!H179</f>
        <v>0</v>
      </c>
      <c r="I179" s="682">
        <f>'[52]Class Summary'!I179</f>
        <v>0</v>
      </c>
      <c r="J179" s="682">
        <f>'[52]Class Summary'!J179</f>
        <v>0</v>
      </c>
      <c r="K179" s="682">
        <f>'[52]Class Summary'!K179</f>
        <v>0</v>
      </c>
      <c r="L179" s="682">
        <f>'[52]Class Summary'!L179</f>
        <v>0</v>
      </c>
      <c r="M179" s="682">
        <f>'[52]Class Summary'!M179</f>
        <v>0</v>
      </c>
      <c r="N179" s="682">
        <f>'[52]Class Summary'!N179</f>
        <v>0</v>
      </c>
      <c r="O179" s="682">
        <f>'[52]Class Summary'!O179</f>
        <v>0</v>
      </c>
      <c r="P179" s="682">
        <f>'[52]Class Summary'!P179</f>
        <v>0</v>
      </c>
      <c r="Q179" s="683">
        <f>'[52]Class Summary'!Q179</f>
        <v>0</v>
      </c>
      <c r="R179" s="682">
        <f>'[52]Class Summary'!R179</f>
        <v>0</v>
      </c>
      <c r="S179" s="682">
        <f>'[52]Class Summary'!S179</f>
        <v>0</v>
      </c>
      <c r="T179" s="682">
        <f>'[52]Class Summary'!T179</f>
        <v>0</v>
      </c>
      <c r="U179" s="682">
        <f>'[52]Class Summary'!U179</f>
        <v>0</v>
      </c>
      <c r="V179" s="683"/>
      <c r="W179" s="682">
        <f>'[52]Class Summary'!W179</f>
        <v>0</v>
      </c>
    </row>
    <row r="180" spans="1:23">
      <c r="A180" s="687">
        <f t="shared" si="3"/>
        <v>17</v>
      </c>
      <c r="B180" s="670" t="str">
        <f>IF(OR((C173="~"),(C180="~")),"~","")</f>
        <v/>
      </c>
      <c r="C180" s="58" t="s">
        <v>70</v>
      </c>
      <c r="D180" s="58"/>
      <c r="E180" s="685">
        <f>'[52]Class Summary'!E180</f>
        <v>153663718.00824356</v>
      </c>
      <c r="F180" s="685">
        <f>'[52]Class Summary'!F180</f>
        <v>0</v>
      </c>
      <c r="G180" s="685">
        <f>'[52]Class Summary'!G180</f>
        <v>74219390.997841895</v>
      </c>
      <c r="H180" s="685">
        <f>'[52]Class Summary'!H180</f>
        <v>18643103.714738533</v>
      </c>
      <c r="I180" s="685">
        <f>'[52]Class Summary'!I180</f>
        <v>20644580.592636872</v>
      </c>
      <c r="J180" s="685">
        <f>'[52]Class Summary'!J180</f>
        <v>13052691.291765654</v>
      </c>
      <c r="K180" s="685">
        <f>'[52]Class Summary'!K180</f>
        <v>9839623.8977842107</v>
      </c>
      <c r="L180" s="685">
        <f>'[52]Class Summary'!L180</f>
        <v>1032430.9390073009</v>
      </c>
      <c r="M180" s="685">
        <f>'[52]Class Summary'!M180</f>
        <v>3858211.7507797037</v>
      </c>
      <c r="N180" s="685">
        <f>'[52]Class Summary'!N180</f>
        <v>11862456.096567387</v>
      </c>
      <c r="O180" s="685">
        <f>'[52]Class Summary'!O180</f>
        <v>463273.79536564538</v>
      </c>
      <c r="P180" s="685">
        <f>'[52]Class Summary'!P180</f>
        <v>47954.931756369151</v>
      </c>
      <c r="Q180" s="683">
        <f>'[52]Class Summary'!Q180</f>
        <v>0</v>
      </c>
      <c r="R180" s="685">
        <f>'[52]Class Summary'!R180</f>
        <v>9093975.7069456577</v>
      </c>
      <c r="S180" s="685">
        <f>'[52]Class Summary'!S180</f>
        <v>26099.6740856787</v>
      </c>
      <c r="T180" s="685">
        <f>'[52]Class Summary'!T180</f>
        <v>719548.51675287611</v>
      </c>
      <c r="U180" s="685">
        <f>'[52]Class Summary'!U180</f>
        <v>0</v>
      </c>
      <c r="V180" s="683"/>
      <c r="W180" s="685">
        <f>'[52]Class Summary'!W180</f>
        <v>9120075.3810313363</v>
      </c>
    </row>
    <row r="181" spans="1:23">
      <c r="A181" s="686">
        <f t="shared" si="3"/>
        <v>18</v>
      </c>
      <c r="B181" s="646" t="str">
        <f>IF(OR((C173="~"),(C181="~")),"~","")</f>
        <v/>
      </c>
      <c r="C181" s="54"/>
      <c r="D181" s="54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</row>
    <row r="182" spans="1:23">
      <c r="A182" s="686">
        <f t="shared" si="3"/>
        <v>19</v>
      </c>
      <c r="B182" s="646"/>
      <c r="C182" s="55" t="s">
        <v>47</v>
      </c>
      <c r="D182" s="54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</row>
    <row r="183" spans="1:23">
      <c r="A183" s="686">
        <f t="shared" si="3"/>
        <v>20</v>
      </c>
      <c r="B183" s="646" t="str">
        <f>IF(OR((C182="~"),(C183="~")),"~","")</f>
        <v/>
      </c>
      <c r="C183" s="53" t="s">
        <v>42</v>
      </c>
      <c r="D183" s="54"/>
      <c r="E183" s="682">
        <f>'[52]Class Summary'!E183</f>
        <v>446446613.29694486</v>
      </c>
      <c r="F183" s="682">
        <f>'[52]Class Summary'!F183</f>
        <v>0</v>
      </c>
      <c r="G183" s="682">
        <f>'[52]Class Summary'!G183</f>
        <v>299989472.98886418</v>
      </c>
      <c r="H183" s="682">
        <f>'[52]Class Summary'!H183</f>
        <v>55110330.619902931</v>
      </c>
      <c r="I183" s="682">
        <f>'[52]Class Summary'!I183</f>
        <v>46373756.500041164</v>
      </c>
      <c r="J183" s="682">
        <f>'[52]Class Summary'!J183</f>
        <v>20015668.865560837</v>
      </c>
      <c r="K183" s="682">
        <f>'[52]Class Summary'!K183</f>
        <v>19834949.640114561</v>
      </c>
      <c r="L183" s="682">
        <f>'[52]Class Summary'!L183</f>
        <v>4332498.8437439222</v>
      </c>
      <c r="M183" s="682">
        <f>'[52]Class Summary'!M183</f>
        <v>-1182232.7175594606</v>
      </c>
      <c r="N183" s="682">
        <f>'[52]Class Summary'!N183</f>
        <v>-602518.28675829363</v>
      </c>
      <c r="O183" s="682">
        <f>'[52]Class Summary'!O183</f>
        <v>2407093.012201583</v>
      </c>
      <c r="P183" s="682">
        <f>'[52]Class Summary'!P183</f>
        <v>167593.83083331076</v>
      </c>
      <c r="Q183" s="683">
        <f>'[52]Class Summary'!Q183</f>
        <v>0</v>
      </c>
      <c r="R183" s="682">
        <f>'[52]Class Summary'!R183</f>
        <v>15690167.362305526</v>
      </c>
      <c r="S183" s="682">
        <f>'[52]Class Summary'!S183</f>
        <v>220056.34614460508</v>
      </c>
      <c r="T183" s="682">
        <f>'[52]Class Summary'!T183</f>
        <v>3924725.931664431</v>
      </c>
      <c r="U183" s="682">
        <f>'[52]Class Summary'!U183</f>
        <v>0</v>
      </c>
      <c r="V183" s="683"/>
      <c r="W183" s="682">
        <f>'[52]Class Summary'!W183</f>
        <v>15910223.708450131</v>
      </c>
    </row>
    <row r="184" spans="1:23">
      <c r="A184" s="686">
        <f t="shared" si="3"/>
        <v>21</v>
      </c>
      <c r="B184" s="646" t="str">
        <f>IF(OR((C182="~"),(C184="~")),"~","")</f>
        <v/>
      </c>
      <c r="C184" s="53" t="s">
        <v>43</v>
      </c>
      <c r="D184" s="54"/>
      <c r="E184" s="682">
        <f>'[52]Class Summary'!E184</f>
        <v>0</v>
      </c>
      <c r="F184" s="682">
        <f>'[52]Class Summary'!F184</f>
        <v>0</v>
      </c>
      <c r="G184" s="682">
        <f>'[52]Class Summary'!G184</f>
        <v>0</v>
      </c>
      <c r="H184" s="682">
        <f>'[52]Class Summary'!H184</f>
        <v>0</v>
      </c>
      <c r="I184" s="682">
        <f>'[52]Class Summary'!I184</f>
        <v>0</v>
      </c>
      <c r="J184" s="682">
        <f>'[52]Class Summary'!J184</f>
        <v>0</v>
      </c>
      <c r="K184" s="682">
        <f>'[52]Class Summary'!K184</f>
        <v>0</v>
      </c>
      <c r="L184" s="682">
        <f>'[52]Class Summary'!L184</f>
        <v>0</v>
      </c>
      <c r="M184" s="682">
        <f>'[52]Class Summary'!M184</f>
        <v>0</v>
      </c>
      <c r="N184" s="682">
        <f>'[52]Class Summary'!N184</f>
        <v>0</v>
      </c>
      <c r="O184" s="682">
        <f>'[52]Class Summary'!O184</f>
        <v>0</v>
      </c>
      <c r="P184" s="682">
        <f>'[52]Class Summary'!P184</f>
        <v>0</v>
      </c>
      <c r="Q184" s="683">
        <f>'[52]Class Summary'!Q184</f>
        <v>0</v>
      </c>
      <c r="R184" s="682">
        <f>'[52]Class Summary'!R184</f>
        <v>0</v>
      </c>
      <c r="S184" s="682">
        <f>'[52]Class Summary'!S184</f>
        <v>0</v>
      </c>
      <c r="T184" s="682">
        <f>'[52]Class Summary'!T184</f>
        <v>0</v>
      </c>
      <c r="U184" s="682">
        <f>'[52]Class Summary'!U184</f>
        <v>0</v>
      </c>
      <c r="V184" s="683"/>
      <c r="W184" s="682">
        <f>'[52]Class Summary'!W184</f>
        <v>0</v>
      </c>
    </row>
    <row r="185" spans="1:23">
      <c r="A185" s="686">
        <f t="shared" si="3"/>
        <v>22</v>
      </c>
      <c r="B185" s="646" t="str">
        <f>IF(OR((C182="~"),(C185="~")),"~","")</f>
        <v/>
      </c>
      <c r="C185" s="53" t="s">
        <v>44</v>
      </c>
      <c r="D185" s="54"/>
      <c r="E185" s="682">
        <f>'[52]Class Summary'!E185</f>
        <v>146286854.03080344</v>
      </c>
      <c r="F185" s="682">
        <f>'[52]Class Summary'!F185</f>
        <v>0</v>
      </c>
      <c r="G185" s="682">
        <f>'[52]Class Summary'!G185</f>
        <v>113616786.30135942</v>
      </c>
      <c r="H185" s="682">
        <f>'[52]Class Summary'!H185</f>
        <v>10922080.136683011</v>
      </c>
      <c r="I185" s="682">
        <f>'[52]Class Summary'!I185</f>
        <v>2890104.3709538393</v>
      </c>
      <c r="J185" s="682">
        <f>'[52]Class Summary'!J185</f>
        <v>1070100.5098644602</v>
      </c>
      <c r="K185" s="682">
        <f>'[52]Class Summary'!K185</f>
        <v>5601186.0179846268</v>
      </c>
      <c r="L185" s="682">
        <f>'[52]Class Summary'!L185</f>
        <v>335657.23618255754</v>
      </c>
      <c r="M185" s="682">
        <f>'[52]Class Summary'!M185</f>
        <v>307442.75552976632</v>
      </c>
      <c r="N185" s="682">
        <f>'[52]Class Summary'!N185</f>
        <v>526607.38913277211</v>
      </c>
      <c r="O185" s="682">
        <f>'[52]Class Summary'!O185</f>
        <v>11014138.620709617</v>
      </c>
      <c r="P185" s="682">
        <f>'[52]Class Summary'!P185</f>
        <v>2750.6924033779351</v>
      </c>
      <c r="Q185" s="683">
        <f>'[52]Class Summary'!Q185</f>
        <v>0</v>
      </c>
      <c r="R185" s="682">
        <f>'[52]Class Summary'!R185</f>
        <v>4424109.8910231208</v>
      </c>
      <c r="S185" s="682">
        <f>'[52]Class Summary'!S185</f>
        <v>11516.820672180291</v>
      </c>
      <c r="T185" s="682">
        <f>'[52]Class Summary'!T185</f>
        <v>1165559.3062893252</v>
      </c>
      <c r="U185" s="682">
        <f>'[52]Class Summary'!U185</f>
        <v>0</v>
      </c>
      <c r="V185" s="683"/>
      <c r="W185" s="682">
        <f>'[52]Class Summary'!W185</f>
        <v>4435626.7116953013</v>
      </c>
    </row>
    <row r="186" spans="1:23">
      <c r="A186" s="686">
        <f t="shared" si="3"/>
        <v>23</v>
      </c>
      <c r="B186" s="646" t="str">
        <f>IF(OR((C182="~"),(C186="~")),"~","")</f>
        <v>~</v>
      </c>
      <c r="C186" s="53" t="s">
        <v>45</v>
      </c>
      <c r="D186" s="54"/>
      <c r="E186" s="682">
        <f>'[52]Class Summary'!E186</f>
        <v>0</v>
      </c>
      <c r="F186" s="682">
        <f>'[52]Class Summary'!F186</f>
        <v>0</v>
      </c>
      <c r="G186" s="682">
        <f>'[52]Class Summary'!G186</f>
        <v>0</v>
      </c>
      <c r="H186" s="682">
        <f>'[52]Class Summary'!H186</f>
        <v>0</v>
      </c>
      <c r="I186" s="682">
        <f>'[52]Class Summary'!I186</f>
        <v>0</v>
      </c>
      <c r="J186" s="682">
        <f>'[52]Class Summary'!J186</f>
        <v>0</v>
      </c>
      <c r="K186" s="682">
        <f>'[52]Class Summary'!K186</f>
        <v>0</v>
      </c>
      <c r="L186" s="682">
        <f>'[52]Class Summary'!L186</f>
        <v>0</v>
      </c>
      <c r="M186" s="682">
        <f>'[52]Class Summary'!M186</f>
        <v>0</v>
      </c>
      <c r="N186" s="682">
        <f>'[52]Class Summary'!N186</f>
        <v>0</v>
      </c>
      <c r="O186" s="682">
        <f>'[52]Class Summary'!O186</f>
        <v>0</v>
      </c>
      <c r="P186" s="682">
        <f>'[52]Class Summary'!P186</f>
        <v>0</v>
      </c>
      <c r="Q186" s="683">
        <f>'[52]Class Summary'!Q186</f>
        <v>0</v>
      </c>
      <c r="R186" s="682">
        <f>'[52]Class Summary'!R186</f>
        <v>0</v>
      </c>
      <c r="S186" s="682">
        <f>'[52]Class Summary'!S186</f>
        <v>0</v>
      </c>
      <c r="T186" s="682">
        <f>'[52]Class Summary'!T186</f>
        <v>0</v>
      </c>
      <c r="U186" s="682">
        <f>'[52]Class Summary'!U186</f>
        <v>0</v>
      </c>
      <c r="V186" s="683"/>
      <c r="W186" s="682">
        <f>'[52]Class Summary'!W186</f>
        <v>0</v>
      </c>
    </row>
    <row r="187" spans="1:23">
      <c r="A187" s="686">
        <f t="shared" si="3"/>
        <v>24</v>
      </c>
      <c r="B187" s="646" t="str">
        <f>IF(OR((C182="~"),(C187="~")),"~","")</f>
        <v>~</v>
      </c>
      <c r="C187" s="53" t="s">
        <v>45</v>
      </c>
      <c r="D187" s="54"/>
      <c r="E187" s="682">
        <f>'[52]Class Summary'!E187</f>
        <v>0</v>
      </c>
      <c r="F187" s="682">
        <f>'[52]Class Summary'!F187</f>
        <v>0</v>
      </c>
      <c r="G187" s="682">
        <f>'[52]Class Summary'!G187</f>
        <v>0</v>
      </c>
      <c r="H187" s="682">
        <f>'[52]Class Summary'!H187</f>
        <v>0</v>
      </c>
      <c r="I187" s="682">
        <f>'[52]Class Summary'!I187</f>
        <v>0</v>
      </c>
      <c r="J187" s="682">
        <f>'[52]Class Summary'!J187</f>
        <v>0</v>
      </c>
      <c r="K187" s="682">
        <f>'[52]Class Summary'!K187</f>
        <v>0</v>
      </c>
      <c r="L187" s="682">
        <f>'[52]Class Summary'!L187</f>
        <v>0</v>
      </c>
      <c r="M187" s="682">
        <f>'[52]Class Summary'!M187</f>
        <v>0</v>
      </c>
      <c r="N187" s="682">
        <f>'[52]Class Summary'!N187</f>
        <v>0</v>
      </c>
      <c r="O187" s="682">
        <f>'[52]Class Summary'!O187</f>
        <v>0</v>
      </c>
      <c r="P187" s="682">
        <f>'[52]Class Summary'!P187</f>
        <v>0</v>
      </c>
      <c r="Q187" s="683">
        <f>'[52]Class Summary'!Q187</f>
        <v>0</v>
      </c>
      <c r="R187" s="682">
        <f>'[52]Class Summary'!R187</f>
        <v>0</v>
      </c>
      <c r="S187" s="682">
        <f>'[52]Class Summary'!S187</f>
        <v>0</v>
      </c>
      <c r="T187" s="682">
        <f>'[52]Class Summary'!T187</f>
        <v>0</v>
      </c>
      <c r="U187" s="682">
        <f>'[52]Class Summary'!U187</f>
        <v>0</v>
      </c>
      <c r="V187" s="683"/>
      <c r="W187" s="682">
        <f>'[52]Class Summary'!W187</f>
        <v>0</v>
      </c>
    </row>
    <row r="188" spans="1:23">
      <c r="A188" s="686">
        <f t="shared" si="3"/>
        <v>25</v>
      </c>
      <c r="B188" s="646" t="str">
        <f>IF(OR((C182="~"),(C188="~")),"~","")</f>
        <v>~</v>
      </c>
      <c r="C188" s="53" t="s">
        <v>45</v>
      </c>
      <c r="D188" s="54"/>
      <c r="E188" s="682">
        <f>'[52]Class Summary'!E188</f>
        <v>0</v>
      </c>
      <c r="F188" s="682">
        <f>'[52]Class Summary'!F188</f>
        <v>0</v>
      </c>
      <c r="G188" s="682">
        <f>'[52]Class Summary'!G188</f>
        <v>0</v>
      </c>
      <c r="H188" s="682">
        <f>'[52]Class Summary'!H188</f>
        <v>0</v>
      </c>
      <c r="I188" s="682">
        <f>'[52]Class Summary'!I188</f>
        <v>0</v>
      </c>
      <c r="J188" s="682">
        <f>'[52]Class Summary'!J188</f>
        <v>0</v>
      </c>
      <c r="K188" s="682">
        <f>'[52]Class Summary'!K188</f>
        <v>0</v>
      </c>
      <c r="L188" s="682">
        <f>'[52]Class Summary'!L188</f>
        <v>0</v>
      </c>
      <c r="M188" s="682">
        <f>'[52]Class Summary'!M188</f>
        <v>0</v>
      </c>
      <c r="N188" s="682">
        <f>'[52]Class Summary'!N188</f>
        <v>0</v>
      </c>
      <c r="O188" s="682">
        <f>'[52]Class Summary'!O188</f>
        <v>0</v>
      </c>
      <c r="P188" s="682">
        <f>'[52]Class Summary'!P188</f>
        <v>0</v>
      </c>
      <c r="Q188" s="683">
        <f>'[52]Class Summary'!Q188</f>
        <v>0</v>
      </c>
      <c r="R188" s="682">
        <f>'[52]Class Summary'!R188</f>
        <v>0</v>
      </c>
      <c r="S188" s="682">
        <f>'[52]Class Summary'!S188</f>
        <v>0</v>
      </c>
      <c r="T188" s="682">
        <f>'[52]Class Summary'!T188</f>
        <v>0</v>
      </c>
      <c r="U188" s="682">
        <f>'[52]Class Summary'!U188</f>
        <v>0</v>
      </c>
      <c r="V188" s="683"/>
      <c r="W188" s="682">
        <f>'[52]Class Summary'!W188</f>
        <v>0</v>
      </c>
    </row>
    <row r="189" spans="1:23">
      <c r="A189" s="687">
        <f t="shared" si="3"/>
        <v>26</v>
      </c>
      <c r="B189" s="670" t="str">
        <f>IF(OR((C182="~"),(C189="~")),"~","")</f>
        <v/>
      </c>
      <c r="C189" s="58" t="s">
        <v>70</v>
      </c>
      <c r="D189" s="58"/>
      <c r="E189" s="685">
        <f>'[52]Class Summary'!E189</f>
        <v>592733467.3277483</v>
      </c>
      <c r="F189" s="685">
        <f>'[52]Class Summary'!F189</f>
        <v>0</v>
      </c>
      <c r="G189" s="685">
        <f>'[52]Class Summary'!G189</f>
        <v>413606259.2902236</v>
      </c>
      <c r="H189" s="685">
        <f>'[52]Class Summary'!H189</f>
        <v>66032410.756585941</v>
      </c>
      <c r="I189" s="685">
        <f>'[52]Class Summary'!I189</f>
        <v>49263860.870995</v>
      </c>
      <c r="J189" s="685">
        <f>'[52]Class Summary'!J189</f>
        <v>21085769.375425298</v>
      </c>
      <c r="K189" s="685">
        <f>'[52]Class Summary'!K189</f>
        <v>25436135.658099189</v>
      </c>
      <c r="L189" s="685">
        <f>'[52]Class Summary'!L189</f>
        <v>4668156.0799264796</v>
      </c>
      <c r="M189" s="685">
        <f>'[52]Class Summary'!M189</f>
        <v>-874789.96202969423</v>
      </c>
      <c r="N189" s="685">
        <f>'[52]Class Summary'!N189</f>
        <v>-75910.897625521524</v>
      </c>
      <c r="O189" s="685">
        <f>'[52]Class Summary'!O189</f>
        <v>13421231.6329112</v>
      </c>
      <c r="P189" s="685">
        <f>'[52]Class Summary'!P189</f>
        <v>170344.52323668869</v>
      </c>
      <c r="Q189" s="683">
        <f>'[52]Class Summary'!Q189</f>
        <v>0</v>
      </c>
      <c r="R189" s="685">
        <f>'[52]Class Summary'!R189</f>
        <v>20114277.253328647</v>
      </c>
      <c r="S189" s="685">
        <f>'[52]Class Summary'!S189</f>
        <v>231573.16681678538</v>
      </c>
      <c r="T189" s="685">
        <f>'[52]Class Summary'!T189</f>
        <v>5090285.237953756</v>
      </c>
      <c r="U189" s="685">
        <f>'[52]Class Summary'!U189</f>
        <v>0</v>
      </c>
      <c r="V189" s="683"/>
      <c r="W189" s="685">
        <f>'[52]Class Summary'!W189</f>
        <v>20345850.420145433</v>
      </c>
    </row>
    <row r="190" spans="1:23">
      <c r="A190" s="686"/>
      <c r="B190" s="646" t="str">
        <f>IF(OR((C182="~"),(C190="~")),"~","")</f>
        <v/>
      </c>
      <c r="C190" s="54"/>
      <c r="D190" s="54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61">
        <v>0</v>
      </c>
    </row>
    <row r="191" spans="1:23">
      <c r="A191" s="686"/>
      <c r="B191" s="646" t="str">
        <f>[52]INPUTS!$F$14</f>
        <v>~</v>
      </c>
      <c r="C191" s="55"/>
      <c r="D191" s="54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61">
        <v>0</v>
      </c>
    </row>
    <row r="192" spans="1:23">
      <c r="A192" s="686"/>
      <c r="B192" s="646" t="str">
        <f>IF(OR((B191="~"),(C192="~")),"~","")</f>
        <v>~</v>
      </c>
      <c r="C192" s="53" t="s">
        <v>45</v>
      </c>
      <c r="D192" s="54"/>
      <c r="E192" s="660">
        <v>0</v>
      </c>
      <c r="F192" s="660"/>
      <c r="G192" s="660">
        <v>0</v>
      </c>
      <c r="H192" s="660">
        <v>0</v>
      </c>
      <c r="I192" s="660">
        <v>0</v>
      </c>
      <c r="J192" s="660">
        <v>0</v>
      </c>
      <c r="K192" s="660">
        <v>0</v>
      </c>
      <c r="L192" s="660">
        <v>0</v>
      </c>
      <c r="M192" s="660">
        <v>0</v>
      </c>
      <c r="N192" s="660">
        <v>0</v>
      </c>
      <c r="O192" s="660">
        <v>0</v>
      </c>
      <c r="P192" s="660">
        <v>0</v>
      </c>
      <c r="Q192" s="659"/>
      <c r="R192" s="660">
        <v>0</v>
      </c>
      <c r="S192" s="660">
        <v>0</v>
      </c>
      <c r="T192" s="660">
        <v>0</v>
      </c>
      <c r="U192" s="660">
        <v>0</v>
      </c>
      <c r="V192" s="659"/>
      <c r="W192" s="660">
        <v>0</v>
      </c>
    </row>
    <row r="193" spans="1:23">
      <c r="A193" s="686"/>
      <c r="B193" s="646" t="str">
        <f>IF(OR((B191="~"),(C193="~")),"~","")</f>
        <v>~</v>
      </c>
      <c r="C193" s="53" t="s">
        <v>45</v>
      </c>
      <c r="D193" s="54"/>
      <c r="E193" s="660">
        <v>0</v>
      </c>
      <c r="F193" s="660"/>
      <c r="G193" s="660">
        <v>0</v>
      </c>
      <c r="H193" s="660">
        <v>0</v>
      </c>
      <c r="I193" s="660">
        <v>0</v>
      </c>
      <c r="J193" s="660">
        <v>0</v>
      </c>
      <c r="K193" s="660">
        <v>0</v>
      </c>
      <c r="L193" s="660">
        <v>0</v>
      </c>
      <c r="M193" s="660">
        <v>0</v>
      </c>
      <c r="N193" s="660">
        <v>0</v>
      </c>
      <c r="O193" s="660">
        <v>0</v>
      </c>
      <c r="P193" s="660">
        <v>0</v>
      </c>
      <c r="Q193" s="659"/>
      <c r="R193" s="660">
        <v>0</v>
      </c>
      <c r="S193" s="660">
        <v>0</v>
      </c>
      <c r="T193" s="660">
        <v>0</v>
      </c>
      <c r="U193" s="660">
        <v>0</v>
      </c>
      <c r="V193" s="659"/>
      <c r="W193" s="660">
        <v>0</v>
      </c>
    </row>
    <row r="194" spans="1:23">
      <c r="A194" s="686"/>
      <c r="B194" s="646" t="str">
        <f>IF(OR((B191="~"),(C194="~")),"~","")</f>
        <v>~</v>
      </c>
      <c r="C194" s="53" t="s">
        <v>45</v>
      </c>
      <c r="D194" s="54"/>
      <c r="E194" s="660">
        <v>0</v>
      </c>
      <c r="F194" s="660"/>
      <c r="G194" s="660">
        <v>0</v>
      </c>
      <c r="H194" s="660">
        <v>0</v>
      </c>
      <c r="I194" s="660">
        <v>0</v>
      </c>
      <c r="J194" s="660">
        <v>0</v>
      </c>
      <c r="K194" s="660">
        <v>0</v>
      </c>
      <c r="L194" s="660">
        <v>0</v>
      </c>
      <c r="M194" s="660">
        <v>0</v>
      </c>
      <c r="N194" s="660">
        <v>0</v>
      </c>
      <c r="O194" s="660">
        <v>0</v>
      </c>
      <c r="P194" s="660">
        <v>0</v>
      </c>
      <c r="Q194" s="659"/>
      <c r="R194" s="660">
        <v>0</v>
      </c>
      <c r="S194" s="660">
        <v>0</v>
      </c>
      <c r="T194" s="660">
        <v>0</v>
      </c>
      <c r="U194" s="660">
        <v>0</v>
      </c>
      <c r="V194" s="659"/>
      <c r="W194" s="660">
        <v>0</v>
      </c>
    </row>
    <row r="195" spans="1:23">
      <c r="A195" s="686"/>
      <c r="B195" s="646" t="str">
        <f>IF(OR((B191="~"),(C195="~")),"~","")</f>
        <v>~</v>
      </c>
      <c r="C195" s="53" t="s">
        <v>45</v>
      </c>
      <c r="D195" s="54"/>
      <c r="E195" s="660">
        <v>0</v>
      </c>
      <c r="F195" s="660"/>
      <c r="G195" s="660">
        <v>0</v>
      </c>
      <c r="H195" s="660">
        <v>0</v>
      </c>
      <c r="I195" s="660">
        <v>0</v>
      </c>
      <c r="J195" s="660">
        <v>0</v>
      </c>
      <c r="K195" s="660">
        <v>0</v>
      </c>
      <c r="L195" s="660">
        <v>0</v>
      </c>
      <c r="M195" s="660">
        <v>0</v>
      </c>
      <c r="N195" s="660">
        <v>0</v>
      </c>
      <c r="O195" s="660">
        <v>0</v>
      </c>
      <c r="P195" s="660">
        <v>0</v>
      </c>
      <c r="Q195" s="659"/>
      <c r="R195" s="660">
        <v>0</v>
      </c>
      <c r="S195" s="660">
        <v>0</v>
      </c>
      <c r="T195" s="660">
        <v>0</v>
      </c>
      <c r="U195" s="660">
        <v>0</v>
      </c>
      <c r="V195" s="659"/>
      <c r="W195" s="660">
        <v>0</v>
      </c>
    </row>
    <row r="196" spans="1:23">
      <c r="A196" s="686"/>
      <c r="B196" s="646" t="str">
        <f>IF(OR((B191="~"),(C196="~")),"~","")</f>
        <v>~</v>
      </c>
      <c r="C196" s="53" t="s">
        <v>45</v>
      </c>
      <c r="D196" s="54"/>
      <c r="E196" s="660">
        <v>0</v>
      </c>
      <c r="F196" s="660"/>
      <c r="G196" s="660">
        <v>0</v>
      </c>
      <c r="H196" s="660">
        <v>0</v>
      </c>
      <c r="I196" s="660">
        <v>0</v>
      </c>
      <c r="J196" s="660">
        <v>0</v>
      </c>
      <c r="K196" s="660">
        <v>0</v>
      </c>
      <c r="L196" s="660">
        <v>0</v>
      </c>
      <c r="M196" s="660">
        <v>0</v>
      </c>
      <c r="N196" s="660">
        <v>0</v>
      </c>
      <c r="O196" s="660">
        <v>0</v>
      </c>
      <c r="P196" s="660">
        <v>0</v>
      </c>
      <c r="Q196" s="659"/>
      <c r="R196" s="660">
        <v>0</v>
      </c>
      <c r="S196" s="660">
        <v>0</v>
      </c>
      <c r="T196" s="660">
        <v>0</v>
      </c>
      <c r="U196" s="660">
        <v>0</v>
      </c>
      <c r="V196" s="659"/>
      <c r="W196" s="660">
        <v>0</v>
      </c>
    </row>
    <row r="197" spans="1:23">
      <c r="A197" s="686"/>
      <c r="B197" s="646" t="str">
        <f>IF(OR((B191="~"),(C197="~")),"~","")</f>
        <v>~</v>
      </c>
      <c r="C197" s="53" t="s">
        <v>45</v>
      </c>
      <c r="D197" s="54"/>
      <c r="E197" s="660">
        <v>0</v>
      </c>
      <c r="F197" s="660"/>
      <c r="G197" s="660">
        <v>0</v>
      </c>
      <c r="H197" s="660">
        <v>0</v>
      </c>
      <c r="I197" s="660">
        <v>0</v>
      </c>
      <c r="J197" s="660">
        <v>0</v>
      </c>
      <c r="K197" s="660">
        <v>0</v>
      </c>
      <c r="L197" s="660">
        <v>0</v>
      </c>
      <c r="M197" s="660">
        <v>0</v>
      </c>
      <c r="N197" s="660">
        <v>0</v>
      </c>
      <c r="O197" s="660">
        <v>0</v>
      </c>
      <c r="P197" s="660">
        <v>0</v>
      </c>
      <c r="Q197" s="659"/>
      <c r="R197" s="660">
        <v>0</v>
      </c>
      <c r="S197" s="660">
        <v>0</v>
      </c>
      <c r="T197" s="660">
        <v>0</v>
      </c>
      <c r="U197" s="660">
        <v>0</v>
      </c>
      <c r="V197" s="659"/>
      <c r="W197" s="660">
        <v>0</v>
      </c>
    </row>
    <row r="198" spans="1:23">
      <c r="A198" s="687"/>
      <c r="B198" s="670" t="str">
        <f>IF(OR((B191="~"),(C198="~")),"~","")</f>
        <v>~</v>
      </c>
      <c r="C198" s="58" t="s">
        <v>45</v>
      </c>
      <c r="D198" s="58"/>
      <c r="E198" s="662">
        <v>0</v>
      </c>
      <c r="F198" s="662"/>
      <c r="G198" s="662">
        <v>0</v>
      </c>
      <c r="H198" s="662">
        <v>0</v>
      </c>
      <c r="I198" s="662">
        <v>0</v>
      </c>
      <c r="J198" s="662">
        <v>0</v>
      </c>
      <c r="K198" s="662">
        <v>0</v>
      </c>
      <c r="L198" s="662">
        <v>0</v>
      </c>
      <c r="M198" s="662">
        <v>0</v>
      </c>
      <c r="N198" s="662">
        <v>0</v>
      </c>
      <c r="O198" s="662">
        <v>0</v>
      </c>
      <c r="P198" s="662">
        <v>0</v>
      </c>
      <c r="Q198" s="659"/>
      <c r="R198" s="662">
        <v>0</v>
      </c>
      <c r="S198" s="662">
        <v>0</v>
      </c>
      <c r="T198" s="662">
        <v>0</v>
      </c>
      <c r="U198" s="662">
        <v>0</v>
      </c>
      <c r="V198" s="659"/>
      <c r="W198" s="662">
        <v>0</v>
      </c>
    </row>
    <row r="199" spans="1:23">
      <c r="A199" s="686"/>
      <c r="B199" s="646" t="str">
        <f>IF(OR((B191="~"),(C199="~")),"~","")</f>
        <v>~</v>
      </c>
      <c r="C199" s="54"/>
      <c r="D199" s="54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61">
        <v>0</v>
      </c>
    </row>
    <row r="200" spans="1:23">
      <c r="A200" s="686"/>
      <c r="B200" s="646" t="str">
        <f>[52]INPUTS!$F$15</f>
        <v>~</v>
      </c>
      <c r="C200" s="55"/>
      <c r="D200" s="54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61">
        <v>0</v>
      </c>
    </row>
    <row r="201" spans="1:23">
      <c r="A201" s="686"/>
      <c r="B201" s="646" t="str">
        <f>IF(OR((B200="~"),(C201="~")),"~","")</f>
        <v>~</v>
      </c>
      <c r="C201" s="53" t="s">
        <v>45</v>
      </c>
      <c r="D201" s="54"/>
      <c r="E201" s="660">
        <v>0</v>
      </c>
      <c r="F201" s="660"/>
      <c r="G201" s="660">
        <v>0</v>
      </c>
      <c r="H201" s="660">
        <v>0</v>
      </c>
      <c r="I201" s="660">
        <v>0</v>
      </c>
      <c r="J201" s="660">
        <v>0</v>
      </c>
      <c r="K201" s="660">
        <v>0</v>
      </c>
      <c r="L201" s="660">
        <v>0</v>
      </c>
      <c r="M201" s="660">
        <v>0</v>
      </c>
      <c r="N201" s="660">
        <v>0</v>
      </c>
      <c r="O201" s="660">
        <v>0</v>
      </c>
      <c r="P201" s="660">
        <v>0</v>
      </c>
      <c r="Q201" s="659"/>
      <c r="R201" s="660">
        <v>0</v>
      </c>
      <c r="S201" s="660">
        <v>0</v>
      </c>
      <c r="T201" s="660">
        <v>0</v>
      </c>
      <c r="U201" s="660">
        <v>0</v>
      </c>
      <c r="V201" s="659"/>
      <c r="W201" s="660">
        <v>0</v>
      </c>
    </row>
    <row r="202" spans="1:23">
      <c r="A202" s="686"/>
      <c r="B202" s="646" t="str">
        <f>IF(OR((B200="~"),(C202="~")),"~","")</f>
        <v>~</v>
      </c>
      <c r="C202" s="53" t="s">
        <v>45</v>
      </c>
      <c r="D202" s="54"/>
      <c r="E202" s="660">
        <v>0</v>
      </c>
      <c r="F202" s="660"/>
      <c r="G202" s="660">
        <v>0</v>
      </c>
      <c r="H202" s="660">
        <v>0</v>
      </c>
      <c r="I202" s="660">
        <v>0</v>
      </c>
      <c r="J202" s="660">
        <v>0</v>
      </c>
      <c r="K202" s="660">
        <v>0</v>
      </c>
      <c r="L202" s="660">
        <v>0</v>
      </c>
      <c r="M202" s="660">
        <v>0</v>
      </c>
      <c r="N202" s="660">
        <v>0</v>
      </c>
      <c r="O202" s="660">
        <v>0</v>
      </c>
      <c r="P202" s="660">
        <v>0</v>
      </c>
      <c r="Q202" s="659"/>
      <c r="R202" s="660">
        <v>0</v>
      </c>
      <c r="S202" s="660">
        <v>0</v>
      </c>
      <c r="T202" s="660">
        <v>0</v>
      </c>
      <c r="U202" s="660">
        <v>0</v>
      </c>
      <c r="V202" s="659"/>
      <c r="W202" s="660">
        <v>0</v>
      </c>
    </row>
    <row r="203" spans="1:23">
      <c r="A203" s="686"/>
      <c r="B203" s="646" t="str">
        <f>IF(OR((B200="~"),(C203="~")),"~","")</f>
        <v>~</v>
      </c>
      <c r="C203" s="53" t="s">
        <v>45</v>
      </c>
      <c r="D203" s="54"/>
      <c r="E203" s="660">
        <v>0</v>
      </c>
      <c r="F203" s="660"/>
      <c r="G203" s="660">
        <v>0</v>
      </c>
      <c r="H203" s="660">
        <v>0</v>
      </c>
      <c r="I203" s="660">
        <v>0</v>
      </c>
      <c r="J203" s="660">
        <v>0</v>
      </c>
      <c r="K203" s="660">
        <v>0</v>
      </c>
      <c r="L203" s="660">
        <v>0</v>
      </c>
      <c r="M203" s="660">
        <v>0</v>
      </c>
      <c r="N203" s="660">
        <v>0</v>
      </c>
      <c r="O203" s="660">
        <v>0</v>
      </c>
      <c r="P203" s="660">
        <v>0</v>
      </c>
      <c r="Q203" s="659"/>
      <c r="R203" s="660">
        <v>0</v>
      </c>
      <c r="S203" s="660">
        <v>0</v>
      </c>
      <c r="T203" s="660">
        <v>0</v>
      </c>
      <c r="U203" s="660">
        <v>0</v>
      </c>
      <c r="V203" s="659"/>
      <c r="W203" s="660">
        <v>0</v>
      </c>
    </row>
    <row r="204" spans="1:23">
      <c r="A204" s="686"/>
      <c r="B204" s="646" t="str">
        <f>IF(OR((B200="~"),(C204="~")),"~","")</f>
        <v>~</v>
      </c>
      <c r="C204" s="53" t="s">
        <v>45</v>
      </c>
      <c r="D204" s="54"/>
      <c r="E204" s="660">
        <v>0</v>
      </c>
      <c r="F204" s="660"/>
      <c r="G204" s="660">
        <v>0</v>
      </c>
      <c r="H204" s="660">
        <v>0</v>
      </c>
      <c r="I204" s="660">
        <v>0</v>
      </c>
      <c r="J204" s="660">
        <v>0</v>
      </c>
      <c r="K204" s="660">
        <v>0</v>
      </c>
      <c r="L204" s="660">
        <v>0</v>
      </c>
      <c r="M204" s="660">
        <v>0</v>
      </c>
      <c r="N204" s="660">
        <v>0</v>
      </c>
      <c r="O204" s="660">
        <v>0</v>
      </c>
      <c r="P204" s="660">
        <v>0</v>
      </c>
      <c r="Q204" s="659"/>
      <c r="R204" s="660">
        <v>0</v>
      </c>
      <c r="S204" s="660">
        <v>0</v>
      </c>
      <c r="T204" s="660">
        <v>0</v>
      </c>
      <c r="U204" s="660">
        <v>0</v>
      </c>
      <c r="V204" s="659"/>
      <c r="W204" s="660">
        <v>0</v>
      </c>
    </row>
    <row r="205" spans="1:23">
      <c r="A205" s="686"/>
      <c r="B205" s="646" t="str">
        <f>IF(OR((B200="~"),(C205="~")),"~","")</f>
        <v>~</v>
      </c>
      <c r="C205" s="53" t="s">
        <v>45</v>
      </c>
      <c r="D205" s="54"/>
      <c r="E205" s="660">
        <v>0</v>
      </c>
      <c r="F205" s="660"/>
      <c r="G205" s="660">
        <v>0</v>
      </c>
      <c r="H205" s="660">
        <v>0</v>
      </c>
      <c r="I205" s="660">
        <v>0</v>
      </c>
      <c r="J205" s="660">
        <v>0</v>
      </c>
      <c r="K205" s="660">
        <v>0</v>
      </c>
      <c r="L205" s="660">
        <v>0</v>
      </c>
      <c r="M205" s="660">
        <v>0</v>
      </c>
      <c r="N205" s="660">
        <v>0</v>
      </c>
      <c r="O205" s="660">
        <v>0</v>
      </c>
      <c r="P205" s="660">
        <v>0</v>
      </c>
      <c r="Q205" s="659"/>
      <c r="R205" s="660">
        <v>0</v>
      </c>
      <c r="S205" s="660">
        <v>0</v>
      </c>
      <c r="T205" s="660">
        <v>0</v>
      </c>
      <c r="U205" s="660">
        <v>0</v>
      </c>
      <c r="V205" s="659"/>
      <c r="W205" s="660">
        <v>0</v>
      </c>
    </row>
    <row r="206" spans="1:23">
      <c r="A206" s="686"/>
      <c r="B206" s="646" t="str">
        <f>IF(OR((B200="~"),(C206="~")),"~","")</f>
        <v>~</v>
      </c>
      <c r="C206" s="53" t="s">
        <v>45</v>
      </c>
      <c r="D206" s="54"/>
      <c r="E206" s="660">
        <v>0</v>
      </c>
      <c r="F206" s="660"/>
      <c r="G206" s="660">
        <v>0</v>
      </c>
      <c r="H206" s="660">
        <v>0</v>
      </c>
      <c r="I206" s="660">
        <v>0</v>
      </c>
      <c r="J206" s="660">
        <v>0</v>
      </c>
      <c r="K206" s="660">
        <v>0</v>
      </c>
      <c r="L206" s="660">
        <v>0</v>
      </c>
      <c r="M206" s="660">
        <v>0</v>
      </c>
      <c r="N206" s="660">
        <v>0</v>
      </c>
      <c r="O206" s="660">
        <v>0</v>
      </c>
      <c r="P206" s="660">
        <v>0</v>
      </c>
      <c r="Q206" s="659"/>
      <c r="R206" s="660">
        <v>0</v>
      </c>
      <c r="S206" s="660">
        <v>0</v>
      </c>
      <c r="T206" s="660">
        <v>0</v>
      </c>
      <c r="U206" s="660">
        <v>0</v>
      </c>
      <c r="V206" s="659"/>
      <c r="W206" s="660">
        <v>0</v>
      </c>
    </row>
    <row r="207" spans="1:23">
      <c r="A207" s="687"/>
      <c r="B207" s="670" t="str">
        <f>IF(OR((B200="~"),(C207="~")),"~","")</f>
        <v>~</v>
      </c>
      <c r="C207" s="58" t="s">
        <v>45</v>
      </c>
      <c r="D207" s="58"/>
      <c r="E207" s="662">
        <v>0</v>
      </c>
      <c r="F207" s="662"/>
      <c r="G207" s="662">
        <v>0</v>
      </c>
      <c r="H207" s="662">
        <v>0</v>
      </c>
      <c r="I207" s="662">
        <v>0</v>
      </c>
      <c r="J207" s="662">
        <v>0</v>
      </c>
      <c r="K207" s="662">
        <v>0</v>
      </c>
      <c r="L207" s="662">
        <v>0</v>
      </c>
      <c r="M207" s="662">
        <v>0</v>
      </c>
      <c r="N207" s="662">
        <v>0</v>
      </c>
      <c r="O207" s="662">
        <v>0</v>
      </c>
      <c r="P207" s="662">
        <v>0</v>
      </c>
      <c r="Q207" s="659"/>
      <c r="R207" s="662">
        <v>0</v>
      </c>
      <c r="S207" s="662">
        <v>0</v>
      </c>
      <c r="T207" s="662">
        <v>0</v>
      </c>
      <c r="U207" s="662">
        <v>0</v>
      </c>
      <c r="V207" s="659"/>
      <c r="W207" s="662">
        <v>0</v>
      </c>
    </row>
    <row r="208" spans="1:23">
      <c r="A208" s="686"/>
      <c r="B208" s="646" t="str">
        <f>IF(OR((B200="~"),(C208="~")),"~","")</f>
        <v>~</v>
      </c>
      <c r="C208" s="54"/>
      <c r="D208" s="54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61">
        <v>0</v>
      </c>
    </row>
    <row r="209" spans="1:23">
      <c r="A209" s="686"/>
      <c r="B209" s="646" t="str">
        <f>[52]INPUTS!$F$16</f>
        <v>~</v>
      </c>
      <c r="C209" s="55"/>
      <c r="D209" s="54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61">
        <v>0</v>
      </c>
    </row>
    <row r="210" spans="1:23">
      <c r="A210" s="686"/>
      <c r="B210" s="646" t="str">
        <f>IF(OR((B209="~"),(C210="~")),"~","")</f>
        <v>~</v>
      </c>
      <c r="C210" s="53" t="s">
        <v>45</v>
      </c>
      <c r="D210" s="54"/>
      <c r="E210" s="660">
        <v>0</v>
      </c>
      <c r="F210" s="660"/>
      <c r="G210" s="660">
        <v>0</v>
      </c>
      <c r="H210" s="660">
        <v>0</v>
      </c>
      <c r="I210" s="660">
        <v>0</v>
      </c>
      <c r="J210" s="660">
        <v>0</v>
      </c>
      <c r="K210" s="660">
        <v>0</v>
      </c>
      <c r="L210" s="660">
        <v>0</v>
      </c>
      <c r="M210" s="660">
        <v>0</v>
      </c>
      <c r="N210" s="660">
        <v>0</v>
      </c>
      <c r="O210" s="660">
        <v>0</v>
      </c>
      <c r="P210" s="660">
        <v>0</v>
      </c>
      <c r="Q210" s="659"/>
      <c r="R210" s="660">
        <v>0</v>
      </c>
      <c r="S210" s="660">
        <v>0</v>
      </c>
      <c r="T210" s="660">
        <v>0</v>
      </c>
      <c r="U210" s="660">
        <v>0</v>
      </c>
      <c r="V210" s="659"/>
      <c r="W210" s="660">
        <v>0</v>
      </c>
    </row>
    <row r="211" spans="1:23">
      <c r="A211" s="686"/>
      <c r="B211" s="646" t="str">
        <f>IF(OR((B209="~"),(C211="~")),"~","")</f>
        <v>~</v>
      </c>
      <c r="C211" s="53" t="s">
        <v>45</v>
      </c>
      <c r="D211" s="54"/>
      <c r="E211" s="660">
        <v>0</v>
      </c>
      <c r="F211" s="660"/>
      <c r="G211" s="660">
        <v>0</v>
      </c>
      <c r="H211" s="660">
        <v>0</v>
      </c>
      <c r="I211" s="660">
        <v>0</v>
      </c>
      <c r="J211" s="660">
        <v>0</v>
      </c>
      <c r="K211" s="660">
        <v>0</v>
      </c>
      <c r="L211" s="660">
        <v>0</v>
      </c>
      <c r="M211" s="660">
        <v>0</v>
      </c>
      <c r="N211" s="660">
        <v>0</v>
      </c>
      <c r="O211" s="660">
        <v>0</v>
      </c>
      <c r="P211" s="660">
        <v>0</v>
      </c>
      <c r="Q211" s="659"/>
      <c r="R211" s="660">
        <v>0</v>
      </c>
      <c r="S211" s="660">
        <v>0</v>
      </c>
      <c r="T211" s="660">
        <v>0</v>
      </c>
      <c r="U211" s="660">
        <v>0</v>
      </c>
      <c r="V211" s="659"/>
      <c r="W211" s="660">
        <v>0</v>
      </c>
    </row>
    <row r="212" spans="1:23">
      <c r="A212" s="686"/>
      <c r="B212" s="646" t="str">
        <f>IF(OR((B209="~"),(C212="~")),"~","")</f>
        <v>~</v>
      </c>
      <c r="C212" s="53" t="s">
        <v>45</v>
      </c>
      <c r="D212" s="54"/>
      <c r="E212" s="660">
        <v>0</v>
      </c>
      <c r="F212" s="660"/>
      <c r="G212" s="660">
        <v>0</v>
      </c>
      <c r="H212" s="660">
        <v>0</v>
      </c>
      <c r="I212" s="660">
        <v>0</v>
      </c>
      <c r="J212" s="660">
        <v>0</v>
      </c>
      <c r="K212" s="660">
        <v>0</v>
      </c>
      <c r="L212" s="660">
        <v>0</v>
      </c>
      <c r="M212" s="660">
        <v>0</v>
      </c>
      <c r="N212" s="660">
        <v>0</v>
      </c>
      <c r="O212" s="660">
        <v>0</v>
      </c>
      <c r="P212" s="660">
        <v>0</v>
      </c>
      <c r="Q212" s="659"/>
      <c r="R212" s="660">
        <v>0</v>
      </c>
      <c r="S212" s="660">
        <v>0</v>
      </c>
      <c r="T212" s="660">
        <v>0</v>
      </c>
      <c r="U212" s="660">
        <v>0</v>
      </c>
      <c r="V212" s="659"/>
      <c r="W212" s="660">
        <v>0</v>
      </c>
    </row>
    <row r="213" spans="1:23">
      <c r="A213" s="686"/>
      <c r="B213" s="646" t="str">
        <f>IF(OR((B209="~"),(C213="~")),"~","")</f>
        <v>~</v>
      </c>
      <c r="C213" s="53" t="s">
        <v>45</v>
      </c>
      <c r="D213" s="54"/>
      <c r="E213" s="660">
        <v>0</v>
      </c>
      <c r="F213" s="660"/>
      <c r="G213" s="660">
        <v>0</v>
      </c>
      <c r="H213" s="660">
        <v>0</v>
      </c>
      <c r="I213" s="660">
        <v>0</v>
      </c>
      <c r="J213" s="660">
        <v>0</v>
      </c>
      <c r="K213" s="660">
        <v>0</v>
      </c>
      <c r="L213" s="660">
        <v>0</v>
      </c>
      <c r="M213" s="660">
        <v>0</v>
      </c>
      <c r="N213" s="660">
        <v>0</v>
      </c>
      <c r="O213" s="660">
        <v>0</v>
      </c>
      <c r="P213" s="660">
        <v>0</v>
      </c>
      <c r="Q213" s="659"/>
      <c r="R213" s="660">
        <v>0</v>
      </c>
      <c r="S213" s="660">
        <v>0</v>
      </c>
      <c r="T213" s="660">
        <v>0</v>
      </c>
      <c r="U213" s="660">
        <v>0</v>
      </c>
      <c r="V213" s="659"/>
      <c r="W213" s="660">
        <v>0</v>
      </c>
    </row>
    <row r="214" spans="1:23">
      <c r="A214" s="686"/>
      <c r="B214" s="646" t="str">
        <f>IF(OR((B209="~"),(C214="~")),"~","")</f>
        <v>~</v>
      </c>
      <c r="C214" s="53" t="s">
        <v>45</v>
      </c>
      <c r="D214" s="54"/>
      <c r="E214" s="660">
        <v>0</v>
      </c>
      <c r="F214" s="660"/>
      <c r="G214" s="660">
        <v>0</v>
      </c>
      <c r="H214" s="660">
        <v>0</v>
      </c>
      <c r="I214" s="660">
        <v>0</v>
      </c>
      <c r="J214" s="660">
        <v>0</v>
      </c>
      <c r="K214" s="660">
        <v>0</v>
      </c>
      <c r="L214" s="660">
        <v>0</v>
      </c>
      <c r="M214" s="660">
        <v>0</v>
      </c>
      <c r="N214" s="660">
        <v>0</v>
      </c>
      <c r="O214" s="660">
        <v>0</v>
      </c>
      <c r="P214" s="660">
        <v>0</v>
      </c>
      <c r="Q214" s="659"/>
      <c r="R214" s="660">
        <v>0</v>
      </c>
      <c r="S214" s="660">
        <v>0</v>
      </c>
      <c r="T214" s="660">
        <v>0</v>
      </c>
      <c r="U214" s="660">
        <v>0</v>
      </c>
      <c r="V214" s="659"/>
      <c r="W214" s="660">
        <v>0</v>
      </c>
    </row>
    <row r="215" spans="1:23">
      <c r="A215" s="686"/>
      <c r="B215" s="646" t="str">
        <f>IF(OR((B209="~"),(C215="~")),"~","")</f>
        <v>~</v>
      </c>
      <c r="C215" s="53" t="s">
        <v>45</v>
      </c>
      <c r="D215" s="54"/>
      <c r="E215" s="660">
        <v>0</v>
      </c>
      <c r="F215" s="660"/>
      <c r="G215" s="660">
        <v>0</v>
      </c>
      <c r="H215" s="660">
        <v>0</v>
      </c>
      <c r="I215" s="660">
        <v>0</v>
      </c>
      <c r="J215" s="660">
        <v>0</v>
      </c>
      <c r="K215" s="660">
        <v>0</v>
      </c>
      <c r="L215" s="660">
        <v>0</v>
      </c>
      <c r="M215" s="660">
        <v>0</v>
      </c>
      <c r="N215" s="660">
        <v>0</v>
      </c>
      <c r="O215" s="660">
        <v>0</v>
      </c>
      <c r="P215" s="660">
        <v>0</v>
      </c>
      <c r="Q215" s="659"/>
      <c r="R215" s="660">
        <v>0</v>
      </c>
      <c r="S215" s="660">
        <v>0</v>
      </c>
      <c r="T215" s="660">
        <v>0</v>
      </c>
      <c r="U215" s="660">
        <v>0</v>
      </c>
      <c r="V215" s="659"/>
      <c r="W215" s="660">
        <v>0</v>
      </c>
    </row>
    <row r="216" spans="1:23">
      <c r="A216" s="687"/>
      <c r="B216" s="670" t="str">
        <f>IF(OR((B209="~"),(C216="~")),"~","")</f>
        <v>~</v>
      </c>
      <c r="C216" s="58" t="s">
        <v>45</v>
      </c>
      <c r="D216" s="58"/>
      <c r="E216" s="662">
        <v>0</v>
      </c>
      <c r="F216" s="662"/>
      <c r="G216" s="662">
        <v>0</v>
      </c>
      <c r="H216" s="662">
        <v>0</v>
      </c>
      <c r="I216" s="662">
        <v>0</v>
      </c>
      <c r="J216" s="662">
        <v>0</v>
      </c>
      <c r="K216" s="662">
        <v>0</v>
      </c>
      <c r="L216" s="662">
        <v>0</v>
      </c>
      <c r="M216" s="662">
        <v>0</v>
      </c>
      <c r="N216" s="662">
        <v>0</v>
      </c>
      <c r="O216" s="662">
        <v>0</v>
      </c>
      <c r="P216" s="662">
        <v>0</v>
      </c>
      <c r="Q216" s="659"/>
      <c r="R216" s="662">
        <v>0</v>
      </c>
      <c r="S216" s="662">
        <v>0</v>
      </c>
      <c r="T216" s="662">
        <v>0</v>
      </c>
      <c r="U216" s="662">
        <v>0</v>
      </c>
      <c r="V216" s="659"/>
      <c r="W216" s="662">
        <v>0</v>
      </c>
    </row>
    <row r="217" spans="1:23">
      <c r="A217" s="686"/>
      <c r="B217" s="646" t="str">
        <f>IF(OR((B209="~"),(C217="~")),"~","")</f>
        <v>~</v>
      </c>
      <c r="C217" s="54"/>
      <c r="D217" s="54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61">
        <v>0</v>
      </c>
    </row>
    <row r="218" spans="1:23">
      <c r="A218" s="686"/>
      <c r="B218" s="646" t="str">
        <f>[52]INPUTS!$F$17</f>
        <v>~</v>
      </c>
      <c r="C218" s="55"/>
      <c r="D218" s="54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61">
        <v>0</v>
      </c>
    </row>
    <row r="219" spans="1:23">
      <c r="A219" s="686"/>
      <c r="B219" s="646" t="str">
        <f>IF(OR((B218="~"),(C219="~")),"~","")</f>
        <v>~</v>
      </c>
      <c r="C219" s="53" t="s">
        <v>45</v>
      </c>
      <c r="D219" s="54"/>
      <c r="E219" s="660">
        <v>0</v>
      </c>
      <c r="F219" s="660"/>
      <c r="G219" s="660">
        <v>0</v>
      </c>
      <c r="H219" s="660">
        <v>0</v>
      </c>
      <c r="I219" s="660">
        <v>0</v>
      </c>
      <c r="J219" s="660">
        <v>0</v>
      </c>
      <c r="K219" s="660">
        <v>0</v>
      </c>
      <c r="L219" s="660">
        <v>0</v>
      </c>
      <c r="M219" s="660">
        <v>0</v>
      </c>
      <c r="N219" s="660">
        <v>0</v>
      </c>
      <c r="O219" s="660">
        <v>0</v>
      </c>
      <c r="P219" s="660">
        <v>0</v>
      </c>
      <c r="Q219" s="659"/>
      <c r="R219" s="660">
        <v>0</v>
      </c>
      <c r="S219" s="660">
        <v>0</v>
      </c>
      <c r="T219" s="660">
        <v>0</v>
      </c>
      <c r="U219" s="660">
        <v>0</v>
      </c>
      <c r="V219" s="659"/>
      <c r="W219" s="660">
        <v>0</v>
      </c>
    </row>
    <row r="220" spans="1:23">
      <c r="A220" s="686"/>
      <c r="B220" s="646" t="str">
        <f>IF(OR((B218="~"),(C220="~")),"~","")</f>
        <v>~</v>
      </c>
      <c r="C220" s="53" t="s">
        <v>45</v>
      </c>
      <c r="D220" s="54"/>
      <c r="E220" s="660">
        <v>0</v>
      </c>
      <c r="F220" s="660"/>
      <c r="G220" s="660">
        <v>0</v>
      </c>
      <c r="H220" s="660">
        <v>0</v>
      </c>
      <c r="I220" s="660">
        <v>0</v>
      </c>
      <c r="J220" s="660">
        <v>0</v>
      </c>
      <c r="K220" s="660">
        <v>0</v>
      </c>
      <c r="L220" s="660">
        <v>0</v>
      </c>
      <c r="M220" s="660">
        <v>0</v>
      </c>
      <c r="N220" s="660">
        <v>0</v>
      </c>
      <c r="O220" s="660">
        <v>0</v>
      </c>
      <c r="P220" s="660">
        <v>0</v>
      </c>
      <c r="Q220" s="659"/>
      <c r="R220" s="660">
        <v>0</v>
      </c>
      <c r="S220" s="660">
        <v>0</v>
      </c>
      <c r="T220" s="660">
        <v>0</v>
      </c>
      <c r="U220" s="660">
        <v>0</v>
      </c>
      <c r="V220" s="659"/>
      <c r="W220" s="660">
        <v>0</v>
      </c>
    </row>
    <row r="221" spans="1:23">
      <c r="A221" s="686"/>
      <c r="B221" s="646" t="str">
        <f>IF(OR((B218="~"),(C221="~")),"~","")</f>
        <v>~</v>
      </c>
      <c r="C221" s="53" t="s">
        <v>45</v>
      </c>
      <c r="D221" s="54"/>
      <c r="E221" s="660">
        <v>0</v>
      </c>
      <c r="F221" s="660"/>
      <c r="G221" s="660">
        <v>0</v>
      </c>
      <c r="H221" s="660">
        <v>0</v>
      </c>
      <c r="I221" s="660">
        <v>0</v>
      </c>
      <c r="J221" s="660">
        <v>0</v>
      </c>
      <c r="K221" s="660">
        <v>0</v>
      </c>
      <c r="L221" s="660">
        <v>0</v>
      </c>
      <c r="M221" s="660">
        <v>0</v>
      </c>
      <c r="N221" s="660">
        <v>0</v>
      </c>
      <c r="O221" s="660">
        <v>0</v>
      </c>
      <c r="P221" s="660">
        <v>0</v>
      </c>
      <c r="Q221" s="659"/>
      <c r="R221" s="660">
        <v>0</v>
      </c>
      <c r="S221" s="660">
        <v>0</v>
      </c>
      <c r="T221" s="660">
        <v>0</v>
      </c>
      <c r="U221" s="660">
        <v>0</v>
      </c>
      <c r="V221" s="659"/>
      <c r="W221" s="660">
        <v>0</v>
      </c>
    </row>
    <row r="222" spans="1:23">
      <c r="A222" s="686"/>
      <c r="B222" s="646" t="str">
        <f>IF(OR((B218="~"),(C222="~")),"~","")</f>
        <v>~</v>
      </c>
      <c r="C222" s="53" t="s">
        <v>45</v>
      </c>
      <c r="D222" s="54"/>
      <c r="E222" s="660">
        <v>0</v>
      </c>
      <c r="F222" s="660"/>
      <c r="G222" s="660">
        <v>0</v>
      </c>
      <c r="H222" s="660">
        <v>0</v>
      </c>
      <c r="I222" s="660">
        <v>0</v>
      </c>
      <c r="J222" s="660">
        <v>0</v>
      </c>
      <c r="K222" s="660">
        <v>0</v>
      </c>
      <c r="L222" s="660">
        <v>0</v>
      </c>
      <c r="M222" s="660">
        <v>0</v>
      </c>
      <c r="N222" s="660">
        <v>0</v>
      </c>
      <c r="O222" s="660">
        <v>0</v>
      </c>
      <c r="P222" s="660">
        <v>0</v>
      </c>
      <c r="Q222" s="659"/>
      <c r="R222" s="660">
        <v>0</v>
      </c>
      <c r="S222" s="660">
        <v>0</v>
      </c>
      <c r="T222" s="660">
        <v>0</v>
      </c>
      <c r="U222" s="660">
        <v>0</v>
      </c>
      <c r="V222" s="659"/>
      <c r="W222" s="660">
        <v>0</v>
      </c>
    </row>
    <row r="223" spans="1:23">
      <c r="A223" s="686"/>
      <c r="B223" s="646" t="str">
        <f>IF(OR((B218="~"),(C223="~")),"~","")</f>
        <v>~</v>
      </c>
      <c r="C223" s="53" t="s">
        <v>45</v>
      </c>
      <c r="D223" s="54"/>
      <c r="E223" s="660">
        <v>0</v>
      </c>
      <c r="F223" s="660"/>
      <c r="G223" s="660">
        <v>0</v>
      </c>
      <c r="H223" s="660">
        <v>0</v>
      </c>
      <c r="I223" s="660">
        <v>0</v>
      </c>
      <c r="J223" s="660">
        <v>0</v>
      </c>
      <c r="K223" s="660">
        <v>0</v>
      </c>
      <c r="L223" s="660">
        <v>0</v>
      </c>
      <c r="M223" s="660">
        <v>0</v>
      </c>
      <c r="N223" s="660">
        <v>0</v>
      </c>
      <c r="O223" s="660">
        <v>0</v>
      </c>
      <c r="P223" s="660">
        <v>0</v>
      </c>
      <c r="Q223" s="659"/>
      <c r="R223" s="660">
        <v>0</v>
      </c>
      <c r="S223" s="660">
        <v>0</v>
      </c>
      <c r="T223" s="660">
        <v>0</v>
      </c>
      <c r="U223" s="660">
        <v>0</v>
      </c>
      <c r="V223" s="659"/>
      <c r="W223" s="660">
        <v>0</v>
      </c>
    </row>
    <row r="224" spans="1:23">
      <c r="A224" s="686"/>
      <c r="B224" s="646" t="str">
        <f>IF(OR((B218="~"),(C224="~")),"~","")</f>
        <v>~</v>
      </c>
      <c r="C224" s="53" t="s">
        <v>45</v>
      </c>
      <c r="D224" s="54"/>
      <c r="E224" s="660">
        <v>0</v>
      </c>
      <c r="F224" s="660"/>
      <c r="G224" s="660">
        <v>0</v>
      </c>
      <c r="H224" s="660">
        <v>0</v>
      </c>
      <c r="I224" s="660">
        <v>0</v>
      </c>
      <c r="J224" s="660">
        <v>0</v>
      </c>
      <c r="K224" s="660">
        <v>0</v>
      </c>
      <c r="L224" s="660">
        <v>0</v>
      </c>
      <c r="M224" s="660">
        <v>0</v>
      </c>
      <c r="N224" s="660">
        <v>0</v>
      </c>
      <c r="O224" s="660">
        <v>0</v>
      </c>
      <c r="P224" s="660">
        <v>0</v>
      </c>
      <c r="Q224" s="659"/>
      <c r="R224" s="660">
        <v>0</v>
      </c>
      <c r="S224" s="660">
        <v>0</v>
      </c>
      <c r="T224" s="660">
        <v>0</v>
      </c>
      <c r="U224" s="660">
        <v>0</v>
      </c>
      <c r="V224" s="659"/>
      <c r="W224" s="660">
        <v>0</v>
      </c>
    </row>
    <row r="225" spans="1:23">
      <c r="A225" s="687"/>
      <c r="B225" s="670" t="str">
        <f>IF(OR((B218="~"),(C225="~")),"~","")</f>
        <v>~</v>
      </c>
      <c r="C225" s="58" t="s">
        <v>45</v>
      </c>
      <c r="D225" s="58"/>
      <c r="E225" s="662">
        <v>0</v>
      </c>
      <c r="F225" s="662"/>
      <c r="G225" s="662">
        <v>0</v>
      </c>
      <c r="H225" s="662">
        <v>0</v>
      </c>
      <c r="I225" s="662">
        <v>0</v>
      </c>
      <c r="J225" s="662">
        <v>0</v>
      </c>
      <c r="K225" s="662">
        <v>0</v>
      </c>
      <c r="L225" s="662">
        <v>0</v>
      </c>
      <c r="M225" s="662">
        <v>0</v>
      </c>
      <c r="N225" s="662">
        <v>0</v>
      </c>
      <c r="O225" s="662">
        <v>0</v>
      </c>
      <c r="P225" s="662">
        <v>0</v>
      </c>
      <c r="Q225" s="659"/>
      <c r="R225" s="662">
        <v>0</v>
      </c>
      <c r="S225" s="662">
        <v>0</v>
      </c>
      <c r="T225" s="662">
        <v>0</v>
      </c>
      <c r="U225" s="662">
        <v>0</v>
      </c>
      <c r="V225" s="659"/>
      <c r="W225" s="662">
        <v>0</v>
      </c>
    </row>
    <row r="226" spans="1:23">
      <c r="A226" s="686"/>
      <c r="B226" s="646" t="str">
        <f>IF(OR((B218="~"),(C226="~")),"~","")</f>
        <v>~</v>
      </c>
      <c r="C226" s="54"/>
      <c r="D226" s="54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61">
        <v>0</v>
      </c>
    </row>
    <row r="227" spans="1:23">
      <c r="A227" s="686"/>
      <c r="B227" s="646" t="str">
        <f>[52]INPUTS!$F$18</f>
        <v>~</v>
      </c>
      <c r="C227" s="55"/>
      <c r="D227" s="54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61">
        <v>0</v>
      </c>
    </row>
    <row r="228" spans="1:23">
      <c r="A228" s="686"/>
      <c r="B228" s="646" t="str">
        <f>IF(OR((B227="~"),(C228="~")),"~","")</f>
        <v>~</v>
      </c>
      <c r="C228" s="53" t="s">
        <v>45</v>
      </c>
      <c r="D228" s="54"/>
      <c r="E228" s="660">
        <v>0</v>
      </c>
      <c r="F228" s="660"/>
      <c r="G228" s="660">
        <v>0</v>
      </c>
      <c r="H228" s="660">
        <v>0</v>
      </c>
      <c r="I228" s="660">
        <v>0</v>
      </c>
      <c r="J228" s="660">
        <v>0</v>
      </c>
      <c r="K228" s="660">
        <v>0</v>
      </c>
      <c r="L228" s="660">
        <v>0</v>
      </c>
      <c r="M228" s="660">
        <v>0</v>
      </c>
      <c r="N228" s="660">
        <v>0</v>
      </c>
      <c r="O228" s="660">
        <v>0</v>
      </c>
      <c r="P228" s="660">
        <v>0</v>
      </c>
      <c r="Q228" s="659"/>
      <c r="R228" s="660">
        <v>0</v>
      </c>
      <c r="S228" s="660">
        <v>0</v>
      </c>
      <c r="T228" s="660">
        <v>0</v>
      </c>
      <c r="U228" s="660">
        <v>0</v>
      </c>
      <c r="V228" s="659"/>
      <c r="W228" s="660">
        <v>0</v>
      </c>
    </row>
    <row r="229" spans="1:23">
      <c r="A229" s="686"/>
      <c r="B229" s="646" t="str">
        <f>IF(OR((B227="~"),(C229="~")),"~","")</f>
        <v>~</v>
      </c>
      <c r="C229" s="53" t="s">
        <v>45</v>
      </c>
      <c r="D229" s="54"/>
      <c r="E229" s="660">
        <v>0</v>
      </c>
      <c r="F229" s="660"/>
      <c r="G229" s="660">
        <v>0</v>
      </c>
      <c r="H229" s="660">
        <v>0</v>
      </c>
      <c r="I229" s="660">
        <v>0</v>
      </c>
      <c r="J229" s="660">
        <v>0</v>
      </c>
      <c r="K229" s="660">
        <v>0</v>
      </c>
      <c r="L229" s="660">
        <v>0</v>
      </c>
      <c r="M229" s="660">
        <v>0</v>
      </c>
      <c r="N229" s="660">
        <v>0</v>
      </c>
      <c r="O229" s="660">
        <v>0</v>
      </c>
      <c r="P229" s="660">
        <v>0</v>
      </c>
      <c r="Q229" s="659"/>
      <c r="R229" s="660">
        <v>0</v>
      </c>
      <c r="S229" s="660">
        <v>0</v>
      </c>
      <c r="T229" s="660">
        <v>0</v>
      </c>
      <c r="U229" s="660">
        <v>0</v>
      </c>
      <c r="V229" s="659"/>
      <c r="W229" s="660">
        <v>0</v>
      </c>
    </row>
    <row r="230" spans="1:23">
      <c r="A230" s="686"/>
      <c r="B230" s="646" t="str">
        <f>IF(OR((B227="~"),(C230="~")),"~","")</f>
        <v>~</v>
      </c>
      <c r="C230" s="53" t="s">
        <v>45</v>
      </c>
      <c r="D230" s="54"/>
      <c r="E230" s="660">
        <v>0</v>
      </c>
      <c r="F230" s="660"/>
      <c r="G230" s="660">
        <v>0</v>
      </c>
      <c r="H230" s="660">
        <v>0</v>
      </c>
      <c r="I230" s="660">
        <v>0</v>
      </c>
      <c r="J230" s="660">
        <v>0</v>
      </c>
      <c r="K230" s="660">
        <v>0</v>
      </c>
      <c r="L230" s="660">
        <v>0</v>
      </c>
      <c r="M230" s="660">
        <v>0</v>
      </c>
      <c r="N230" s="660">
        <v>0</v>
      </c>
      <c r="O230" s="660">
        <v>0</v>
      </c>
      <c r="P230" s="660">
        <v>0</v>
      </c>
      <c r="Q230" s="659"/>
      <c r="R230" s="660">
        <v>0</v>
      </c>
      <c r="S230" s="660">
        <v>0</v>
      </c>
      <c r="T230" s="660">
        <v>0</v>
      </c>
      <c r="U230" s="660">
        <v>0</v>
      </c>
      <c r="V230" s="659"/>
      <c r="W230" s="660">
        <v>0</v>
      </c>
    </row>
    <row r="231" spans="1:23">
      <c r="A231" s="686"/>
      <c r="B231" s="646" t="str">
        <f>IF(OR((B227="~"),(C231="~")),"~","")</f>
        <v>~</v>
      </c>
      <c r="C231" s="53" t="s">
        <v>45</v>
      </c>
      <c r="D231" s="54"/>
      <c r="E231" s="660">
        <v>0</v>
      </c>
      <c r="F231" s="660"/>
      <c r="G231" s="660">
        <v>0</v>
      </c>
      <c r="H231" s="660">
        <v>0</v>
      </c>
      <c r="I231" s="660">
        <v>0</v>
      </c>
      <c r="J231" s="660">
        <v>0</v>
      </c>
      <c r="K231" s="660">
        <v>0</v>
      </c>
      <c r="L231" s="660">
        <v>0</v>
      </c>
      <c r="M231" s="660">
        <v>0</v>
      </c>
      <c r="N231" s="660">
        <v>0</v>
      </c>
      <c r="O231" s="660">
        <v>0</v>
      </c>
      <c r="P231" s="660">
        <v>0</v>
      </c>
      <c r="Q231" s="659"/>
      <c r="R231" s="660">
        <v>0</v>
      </c>
      <c r="S231" s="660">
        <v>0</v>
      </c>
      <c r="T231" s="660">
        <v>0</v>
      </c>
      <c r="U231" s="660">
        <v>0</v>
      </c>
      <c r="V231" s="659"/>
      <c r="W231" s="660">
        <v>0</v>
      </c>
    </row>
    <row r="232" spans="1:23">
      <c r="A232" s="686"/>
      <c r="B232" s="646" t="str">
        <f>IF(OR((B227="~"),(C232="~")),"~","")</f>
        <v>~</v>
      </c>
      <c r="C232" s="53" t="s">
        <v>45</v>
      </c>
      <c r="D232" s="54"/>
      <c r="E232" s="660">
        <v>0</v>
      </c>
      <c r="F232" s="660"/>
      <c r="G232" s="660">
        <v>0</v>
      </c>
      <c r="H232" s="660">
        <v>0</v>
      </c>
      <c r="I232" s="660">
        <v>0</v>
      </c>
      <c r="J232" s="660">
        <v>0</v>
      </c>
      <c r="K232" s="660">
        <v>0</v>
      </c>
      <c r="L232" s="660">
        <v>0</v>
      </c>
      <c r="M232" s="660">
        <v>0</v>
      </c>
      <c r="N232" s="660">
        <v>0</v>
      </c>
      <c r="O232" s="660">
        <v>0</v>
      </c>
      <c r="P232" s="660">
        <v>0</v>
      </c>
      <c r="Q232" s="659"/>
      <c r="R232" s="660">
        <v>0</v>
      </c>
      <c r="S232" s="660">
        <v>0</v>
      </c>
      <c r="T232" s="660">
        <v>0</v>
      </c>
      <c r="U232" s="660">
        <v>0</v>
      </c>
      <c r="V232" s="659"/>
      <c r="W232" s="660">
        <v>0</v>
      </c>
    </row>
    <row r="233" spans="1:23">
      <c r="A233" s="686"/>
      <c r="B233" s="646" t="str">
        <f>IF(OR((B227="~"),(C233="~")),"~","")</f>
        <v>~</v>
      </c>
      <c r="C233" s="53" t="s">
        <v>45</v>
      </c>
      <c r="D233" s="54"/>
      <c r="E233" s="660">
        <v>0</v>
      </c>
      <c r="F233" s="660"/>
      <c r="G233" s="660">
        <v>0</v>
      </c>
      <c r="H233" s="660">
        <v>0</v>
      </c>
      <c r="I233" s="660">
        <v>0</v>
      </c>
      <c r="J233" s="660">
        <v>0</v>
      </c>
      <c r="K233" s="660">
        <v>0</v>
      </c>
      <c r="L233" s="660">
        <v>0</v>
      </c>
      <c r="M233" s="660">
        <v>0</v>
      </c>
      <c r="N233" s="660">
        <v>0</v>
      </c>
      <c r="O233" s="660">
        <v>0</v>
      </c>
      <c r="P233" s="660">
        <v>0</v>
      </c>
      <c r="Q233" s="659"/>
      <c r="R233" s="660">
        <v>0</v>
      </c>
      <c r="S233" s="660">
        <v>0</v>
      </c>
      <c r="T233" s="660">
        <v>0</v>
      </c>
      <c r="U233" s="660">
        <v>0</v>
      </c>
      <c r="V233" s="659"/>
      <c r="W233" s="660">
        <v>0</v>
      </c>
    </row>
    <row r="234" spans="1:23">
      <c r="A234" s="687"/>
      <c r="B234" s="670" t="str">
        <f>IF(OR((B227="~"),(C234="~")),"~","")</f>
        <v>~</v>
      </c>
      <c r="C234" s="58" t="s">
        <v>45</v>
      </c>
      <c r="D234" s="58"/>
      <c r="E234" s="662">
        <v>0</v>
      </c>
      <c r="F234" s="662"/>
      <c r="G234" s="662">
        <v>0</v>
      </c>
      <c r="H234" s="662">
        <v>0</v>
      </c>
      <c r="I234" s="662">
        <v>0</v>
      </c>
      <c r="J234" s="662">
        <v>0</v>
      </c>
      <c r="K234" s="662">
        <v>0</v>
      </c>
      <c r="L234" s="662">
        <v>0</v>
      </c>
      <c r="M234" s="662">
        <v>0</v>
      </c>
      <c r="N234" s="662">
        <v>0</v>
      </c>
      <c r="O234" s="662">
        <v>0</v>
      </c>
      <c r="P234" s="662">
        <v>0</v>
      </c>
      <c r="Q234" s="659"/>
      <c r="R234" s="662">
        <v>0</v>
      </c>
      <c r="S234" s="662">
        <v>0</v>
      </c>
      <c r="T234" s="662">
        <v>0</v>
      </c>
      <c r="U234" s="662">
        <v>0</v>
      </c>
      <c r="V234" s="659"/>
      <c r="W234" s="662">
        <v>0</v>
      </c>
    </row>
    <row r="235" spans="1:23">
      <c r="A235" s="686"/>
      <c r="B235" s="646" t="str">
        <f>IF(OR((B227="~"),(C235="~")),"~","")</f>
        <v>~</v>
      </c>
      <c r="C235" s="54"/>
      <c r="D235" s="54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61">
        <v>0</v>
      </c>
    </row>
    <row r="236" spans="1:23">
      <c r="A236" s="686"/>
      <c r="B236" s="646" t="str">
        <f>[52]INPUTS!$F$19</f>
        <v>~</v>
      </c>
      <c r="C236" s="55"/>
      <c r="D236" s="54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61">
        <v>0</v>
      </c>
    </row>
    <row r="237" spans="1:23">
      <c r="A237" s="686"/>
      <c r="B237" s="646" t="str">
        <f>IF(OR((B236="~"),(C237="~")),"~","")</f>
        <v>~</v>
      </c>
      <c r="C237" s="53" t="s">
        <v>45</v>
      </c>
      <c r="D237" s="54"/>
      <c r="E237" s="660">
        <v>0</v>
      </c>
      <c r="F237" s="660"/>
      <c r="G237" s="660">
        <v>0</v>
      </c>
      <c r="H237" s="660">
        <v>0</v>
      </c>
      <c r="I237" s="660">
        <v>0</v>
      </c>
      <c r="J237" s="660">
        <v>0</v>
      </c>
      <c r="K237" s="660">
        <v>0</v>
      </c>
      <c r="L237" s="660">
        <v>0</v>
      </c>
      <c r="M237" s="660">
        <v>0</v>
      </c>
      <c r="N237" s="660">
        <v>0</v>
      </c>
      <c r="O237" s="660">
        <v>0</v>
      </c>
      <c r="P237" s="660">
        <v>0</v>
      </c>
      <c r="Q237" s="659"/>
      <c r="R237" s="660">
        <v>0</v>
      </c>
      <c r="S237" s="660">
        <v>0</v>
      </c>
      <c r="T237" s="660">
        <v>0</v>
      </c>
      <c r="U237" s="660">
        <v>0</v>
      </c>
      <c r="V237" s="659"/>
      <c r="W237" s="660">
        <v>0</v>
      </c>
    </row>
    <row r="238" spans="1:23">
      <c r="A238" s="686"/>
      <c r="B238" s="646" t="str">
        <f>IF(OR((B236="~"),(C238="~")),"~","")</f>
        <v>~</v>
      </c>
      <c r="C238" s="53" t="s">
        <v>45</v>
      </c>
      <c r="D238" s="54"/>
      <c r="E238" s="660">
        <v>0</v>
      </c>
      <c r="F238" s="660"/>
      <c r="G238" s="660">
        <v>0</v>
      </c>
      <c r="H238" s="660">
        <v>0</v>
      </c>
      <c r="I238" s="660">
        <v>0</v>
      </c>
      <c r="J238" s="660">
        <v>0</v>
      </c>
      <c r="K238" s="660">
        <v>0</v>
      </c>
      <c r="L238" s="660">
        <v>0</v>
      </c>
      <c r="M238" s="660">
        <v>0</v>
      </c>
      <c r="N238" s="660">
        <v>0</v>
      </c>
      <c r="O238" s="660">
        <v>0</v>
      </c>
      <c r="P238" s="660">
        <v>0</v>
      </c>
      <c r="Q238" s="659"/>
      <c r="R238" s="660">
        <v>0</v>
      </c>
      <c r="S238" s="660">
        <v>0</v>
      </c>
      <c r="T238" s="660">
        <v>0</v>
      </c>
      <c r="U238" s="660">
        <v>0</v>
      </c>
      <c r="V238" s="659"/>
      <c r="W238" s="660">
        <v>0</v>
      </c>
    </row>
    <row r="239" spans="1:23">
      <c r="A239" s="686"/>
      <c r="B239" s="646" t="str">
        <f>IF(OR((B236="~"),(C239="~")),"~","")</f>
        <v>~</v>
      </c>
      <c r="C239" s="53" t="s">
        <v>45</v>
      </c>
      <c r="D239" s="54"/>
      <c r="E239" s="660">
        <v>0</v>
      </c>
      <c r="F239" s="660"/>
      <c r="G239" s="660">
        <v>0</v>
      </c>
      <c r="H239" s="660">
        <v>0</v>
      </c>
      <c r="I239" s="660">
        <v>0</v>
      </c>
      <c r="J239" s="660">
        <v>0</v>
      </c>
      <c r="K239" s="660">
        <v>0</v>
      </c>
      <c r="L239" s="660">
        <v>0</v>
      </c>
      <c r="M239" s="660">
        <v>0</v>
      </c>
      <c r="N239" s="660">
        <v>0</v>
      </c>
      <c r="O239" s="660">
        <v>0</v>
      </c>
      <c r="P239" s="660">
        <v>0</v>
      </c>
      <c r="Q239" s="659"/>
      <c r="R239" s="660">
        <v>0</v>
      </c>
      <c r="S239" s="660">
        <v>0</v>
      </c>
      <c r="T239" s="660">
        <v>0</v>
      </c>
      <c r="U239" s="660">
        <v>0</v>
      </c>
      <c r="V239" s="659"/>
      <c r="W239" s="660">
        <v>0</v>
      </c>
    </row>
    <row r="240" spans="1:23">
      <c r="A240" s="686"/>
      <c r="B240" s="646" t="str">
        <f>IF(OR((B236="~"),(C240="~")),"~","")</f>
        <v>~</v>
      </c>
      <c r="C240" s="53" t="s">
        <v>45</v>
      </c>
      <c r="D240" s="54"/>
      <c r="E240" s="660">
        <v>0</v>
      </c>
      <c r="F240" s="660"/>
      <c r="G240" s="660">
        <v>0</v>
      </c>
      <c r="H240" s="660">
        <v>0</v>
      </c>
      <c r="I240" s="660">
        <v>0</v>
      </c>
      <c r="J240" s="660">
        <v>0</v>
      </c>
      <c r="K240" s="660">
        <v>0</v>
      </c>
      <c r="L240" s="660">
        <v>0</v>
      </c>
      <c r="M240" s="660">
        <v>0</v>
      </c>
      <c r="N240" s="660">
        <v>0</v>
      </c>
      <c r="O240" s="660">
        <v>0</v>
      </c>
      <c r="P240" s="660">
        <v>0</v>
      </c>
      <c r="Q240" s="659"/>
      <c r="R240" s="660">
        <v>0</v>
      </c>
      <c r="S240" s="660">
        <v>0</v>
      </c>
      <c r="T240" s="660">
        <v>0</v>
      </c>
      <c r="U240" s="660">
        <v>0</v>
      </c>
      <c r="V240" s="659"/>
      <c r="W240" s="660">
        <v>0</v>
      </c>
    </row>
    <row r="241" spans="1:23">
      <c r="A241" s="686"/>
      <c r="B241" s="646" t="str">
        <f>IF(OR((B236="~"),(C241="~")),"~","")</f>
        <v>~</v>
      </c>
      <c r="C241" s="53" t="s">
        <v>45</v>
      </c>
      <c r="D241" s="54"/>
      <c r="E241" s="660">
        <v>0</v>
      </c>
      <c r="F241" s="660"/>
      <c r="G241" s="660">
        <v>0</v>
      </c>
      <c r="H241" s="660">
        <v>0</v>
      </c>
      <c r="I241" s="660">
        <v>0</v>
      </c>
      <c r="J241" s="660">
        <v>0</v>
      </c>
      <c r="K241" s="660">
        <v>0</v>
      </c>
      <c r="L241" s="660">
        <v>0</v>
      </c>
      <c r="M241" s="660">
        <v>0</v>
      </c>
      <c r="N241" s="660">
        <v>0</v>
      </c>
      <c r="O241" s="660">
        <v>0</v>
      </c>
      <c r="P241" s="660">
        <v>0</v>
      </c>
      <c r="Q241" s="659"/>
      <c r="R241" s="660">
        <v>0</v>
      </c>
      <c r="S241" s="660">
        <v>0</v>
      </c>
      <c r="T241" s="660">
        <v>0</v>
      </c>
      <c r="U241" s="660">
        <v>0</v>
      </c>
      <c r="V241" s="659"/>
      <c r="W241" s="660">
        <v>0</v>
      </c>
    </row>
    <row r="242" spans="1:23">
      <c r="A242" s="686"/>
      <c r="B242" s="646" t="str">
        <f>IF(OR((B236="~"),(C242="~")),"~","")</f>
        <v>~</v>
      </c>
      <c r="C242" s="53" t="s">
        <v>45</v>
      </c>
      <c r="D242" s="54"/>
      <c r="E242" s="660">
        <v>0</v>
      </c>
      <c r="F242" s="660"/>
      <c r="G242" s="660">
        <v>0</v>
      </c>
      <c r="H242" s="660">
        <v>0</v>
      </c>
      <c r="I242" s="660">
        <v>0</v>
      </c>
      <c r="J242" s="660">
        <v>0</v>
      </c>
      <c r="K242" s="660">
        <v>0</v>
      </c>
      <c r="L242" s="660">
        <v>0</v>
      </c>
      <c r="M242" s="660">
        <v>0</v>
      </c>
      <c r="N242" s="660">
        <v>0</v>
      </c>
      <c r="O242" s="660">
        <v>0</v>
      </c>
      <c r="P242" s="660">
        <v>0</v>
      </c>
      <c r="Q242" s="659"/>
      <c r="R242" s="660">
        <v>0</v>
      </c>
      <c r="S242" s="660">
        <v>0</v>
      </c>
      <c r="T242" s="660">
        <v>0</v>
      </c>
      <c r="U242" s="660">
        <v>0</v>
      </c>
      <c r="V242" s="659"/>
      <c r="W242" s="660">
        <v>0</v>
      </c>
    </row>
    <row r="243" spans="1:23">
      <c r="A243" s="687"/>
      <c r="B243" s="670" t="str">
        <f>IF(OR((B236="~"),(C243="~")),"~","")</f>
        <v>~</v>
      </c>
      <c r="C243" s="58" t="s">
        <v>45</v>
      </c>
      <c r="D243" s="58"/>
      <c r="E243" s="662">
        <v>0</v>
      </c>
      <c r="F243" s="662"/>
      <c r="G243" s="662">
        <v>0</v>
      </c>
      <c r="H243" s="662">
        <v>0</v>
      </c>
      <c r="I243" s="662">
        <v>0</v>
      </c>
      <c r="J243" s="662">
        <v>0</v>
      </c>
      <c r="K243" s="662">
        <v>0</v>
      </c>
      <c r="L243" s="662">
        <v>0</v>
      </c>
      <c r="M243" s="662">
        <v>0</v>
      </c>
      <c r="N243" s="662">
        <v>0</v>
      </c>
      <c r="O243" s="662">
        <v>0</v>
      </c>
      <c r="P243" s="662">
        <v>0</v>
      </c>
      <c r="Q243" s="659"/>
      <c r="R243" s="662">
        <v>0</v>
      </c>
      <c r="S243" s="662">
        <v>0</v>
      </c>
      <c r="T243" s="662">
        <v>0</v>
      </c>
      <c r="U243" s="662">
        <v>0</v>
      </c>
      <c r="V243" s="659"/>
      <c r="W243" s="662">
        <v>0</v>
      </c>
    </row>
    <row r="244" spans="1:23">
      <c r="A244" s="686"/>
      <c r="B244" s="646" t="str">
        <f>IF(OR((B236="~"),(C244="~")),"~","")</f>
        <v>~</v>
      </c>
      <c r="C244" s="54"/>
      <c r="D244" s="54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61">
        <v>0</v>
      </c>
    </row>
    <row r="245" spans="1:23">
      <c r="A245" s="686"/>
      <c r="B245" s="646" t="str">
        <f>[52]INPUTS!$F$20</f>
        <v>~</v>
      </c>
      <c r="C245" s="55"/>
      <c r="D245" s="54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61">
        <v>0</v>
      </c>
    </row>
    <row r="246" spans="1:23">
      <c r="A246" s="686"/>
      <c r="B246" s="646" t="str">
        <f>IF(OR((B245="~"),(C246="~")),"~","")</f>
        <v>~</v>
      </c>
      <c r="C246" s="53" t="s">
        <v>45</v>
      </c>
      <c r="D246" s="54"/>
      <c r="E246" s="660">
        <v>0</v>
      </c>
      <c r="F246" s="660"/>
      <c r="G246" s="660">
        <v>0</v>
      </c>
      <c r="H246" s="660">
        <v>0</v>
      </c>
      <c r="I246" s="660">
        <v>0</v>
      </c>
      <c r="J246" s="660">
        <v>0</v>
      </c>
      <c r="K246" s="660">
        <v>0</v>
      </c>
      <c r="L246" s="660">
        <v>0</v>
      </c>
      <c r="M246" s="660">
        <v>0</v>
      </c>
      <c r="N246" s="660">
        <v>0</v>
      </c>
      <c r="O246" s="660">
        <v>0</v>
      </c>
      <c r="P246" s="660">
        <v>0</v>
      </c>
      <c r="Q246" s="659"/>
      <c r="R246" s="660">
        <v>0</v>
      </c>
      <c r="S246" s="660">
        <v>0</v>
      </c>
      <c r="T246" s="660">
        <v>0</v>
      </c>
      <c r="U246" s="660">
        <v>0</v>
      </c>
      <c r="V246" s="659"/>
      <c r="W246" s="660">
        <v>0</v>
      </c>
    </row>
    <row r="247" spans="1:23">
      <c r="A247" s="686"/>
      <c r="B247" s="646" t="str">
        <f>IF(OR((B245="~"),(C247="~")),"~","")</f>
        <v>~</v>
      </c>
      <c r="C247" s="53" t="s">
        <v>45</v>
      </c>
      <c r="D247" s="54"/>
      <c r="E247" s="660">
        <v>0</v>
      </c>
      <c r="F247" s="660"/>
      <c r="G247" s="660">
        <v>0</v>
      </c>
      <c r="H247" s="660">
        <v>0</v>
      </c>
      <c r="I247" s="660">
        <v>0</v>
      </c>
      <c r="J247" s="660">
        <v>0</v>
      </c>
      <c r="K247" s="660">
        <v>0</v>
      </c>
      <c r="L247" s="660">
        <v>0</v>
      </c>
      <c r="M247" s="660">
        <v>0</v>
      </c>
      <c r="N247" s="660">
        <v>0</v>
      </c>
      <c r="O247" s="660">
        <v>0</v>
      </c>
      <c r="P247" s="660">
        <v>0</v>
      </c>
      <c r="Q247" s="659"/>
      <c r="R247" s="660">
        <v>0</v>
      </c>
      <c r="S247" s="660">
        <v>0</v>
      </c>
      <c r="T247" s="660">
        <v>0</v>
      </c>
      <c r="U247" s="660">
        <v>0</v>
      </c>
      <c r="V247" s="659"/>
      <c r="W247" s="660">
        <v>0</v>
      </c>
    </row>
    <row r="248" spans="1:23">
      <c r="A248" s="686"/>
      <c r="B248" s="646" t="str">
        <f>IF(OR((B245="~"),(C248="~")),"~","")</f>
        <v>~</v>
      </c>
      <c r="C248" s="53" t="s">
        <v>45</v>
      </c>
      <c r="D248" s="54"/>
      <c r="E248" s="660">
        <v>0</v>
      </c>
      <c r="F248" s="660"/>
      <c r="G248" s="660">
        <v>0</v>
      </c>
      <c r="H248" s="660">
        <v>0</v>
      </c>
      <c r="I248" s="660">
        <v>0</v>
      </c>
      <c r="J248" s="660">
        <v>0</v>
      </c>
      <c r="K248" s="660">
        <v>0</v>
      </c>
      <c r="L248" s="660">
        <v>0</v>
      </c>
      <c r="M248" s="660">
        <v>0</v>
      </c>
      <c r="N248" s="660">
        <v>0</v>
      </c>
      <c r="O248" s="660">
        <v>0</v>
      </c>
      <c r="P248" s="660">
        <v>0</v>
      </c>
      <c r="Q248" s="659"/>
      <c r="R248" s="660">
        <v>0</v>
      </c>
      <c r="S248" s="660">
        <v>0</v>
      </c>
      <c r="T248" s="660">
        <v>0</v>
      </c>
      <c r="U248" s="660">
        <v>0</v>
      </c>
      <c r="V248" s="659"/>
      <c r="W248" s="660">
        <v>0</v>
      </c>
    </row>
    <row r="249" spans="1:23">
      <c r="A249" s="686"/>
      <c r="B249" s="646" t="str">
        <f>IF(OR((B245="~"),(C249="~")),"~","")</f>
        <v>~</v>
      </c>
      <c r="C249" s="53" t="s">
        <v>45</v>
      </c>
      <c r="D249" s="54"/>
      <c r="E249" s="660">
        <v>0</v>
      </c>
      <c r="F249" s="660"/>
      <c r="G249" s="660">
        <v>0</v>
      </c>
      <c r="H249" s="660">
        <v>0</v>
      </c>
      <c r="I249" s="660">
        <v>0</v>
      </c>
      <c r="J249" s="660">
        <v>0</v>
      </c>
      <c r="K249" s="660">
        <v>0</v>
      </c>
      <c r="L249" s="660">
        <v>0</v>
      </c>
      <c r="M249" s="660">
        <v>0</v>
      </c>
      <c r="N249" s="660">
        <v>0</v>
      </c>
      <c r="O249" s="660">
        <v>0</v>
      </c>
      <c r="P249" s="660">
        <v>0</v>
      </c>
      <c r="Q249" s="659"/>
      <c r="R249" s="660">
        <v>0</v>
      </c>
      <c r="S249" s="660">
        <v>0</v>
      </c>
      <c r="T249" s="660">
        <v>0</v>
      </c>
      <c r="U249" s="660">
        <v>0</v>
      </c>
      <c r="V249" s="659"/>
      <c r="W249" s="660">
        <v>0</v>
      </c>
    </row>
    <row r="250" spans="1:23">
      <c r="A250" s="686"/>
      <c r="B250" s="646" t="str">
        <f>IF(OR((B245="~"),(C250="~")),"~","")</f>
        <v>~</v>
      </c>
      <c r="C250" s="53" t="s">
        <v>45</v>
      </c>
      <c r="D250" s="54"/>
      <c r="E250" s="660">
        <v>0</v>
      </c>
      <c r="F250" s="660"/>
      <c r="G250" s="660">
        <v>0</v>
      </c>
      <c r="H250" s="660">
        <v>0</v>
      </c>
      <c r="I250" s="660">
        <v>0</v>
      </c>
      <c r="J250" s="660">
        <v>0</v>
      </c>
      <c r="K250" s="660">
        <v>0</v>
      </c>
      <c r="L250" s="660">
        <v>0</v>
      </c>
      <c r="M250" s="660">
        <v>0</v>
      </c>
      <c r="N250" s="660">
        <v>0</v>
      </c>
      <c r="O250" s="660">
        <v>0</v>
      </c>
      <c r="P250" s="660">
        <v>0</v>
      </c>
      <c r="Q250" s="659"/>
      <c r="R250" s="660">
        <v>0</v>
      </c>
      <c r="S250" s="660">
        <v>0</v>
      </c>
      <c r="T250" s="660">
        <v>0</v>
      </c>
      <c r="U250" s="660">
        <v>0</v>
      </c>
      <c r="V250" s="659"/>
      <c r="W250" s="660">
        <v>0</v>
      </c>
    </row>
    <row r="251" spans="1:23">
      <c r="A251" s="686"/>
      <c r="B251" s="646" t="str">
        <f>IF(OR((B245="~"),(C251="~")),"~","")</f>
        <v>~</v>
      </c>
      <c r="C251" s="53" t="s">
        <v>45</v>
      </c>
      <c r="D251" s="54"/>
      <c r="E251" s="660">
        <v>0</v>
      </c>
      <c r="F251" s="660"/>
      <c r="G251" s="660">
        <v>0</v>
      </c>
      <c r="H251" s="660">
        <v>0</v>
      </c>
      <c r="I251" s="660">
        <v>0</v>
      </c>
      <c r="J251" s="660">
        <v>0</v>
      </c>
      <c r="K251" s="660">
        <v>0</v>
      </c>
      <c r="L251" s="660">
        <v>0</v>
      </c>
      <c r="M251" s="660">
        <v>0</v>
      </c>
      <c r="N251" s="660">
        <v>0</v>
      </c>
      <c r="O251" s="660">
        <v>0</v>
      </c>
      <c r="P251" s="660">
        <v>0</v>
      </c>
      <c r="Q251" s="659"/>
      <c r="R251" s="660">
        <v>0</v>
      </c>
      <c r="S251" s="660">
        <v>0</v>
      </c>
      <c r="T251" s="660">
        <v>0</v>
      </c>
      <c r="U251" s="660">
        <v>0</v>
      </c>
      <c r="V251" s="659"/>
      <c r="W251" s="660">
        <v>0</v>
      </c>
    </row>
    <row r="252" spans="1:23">
      <c r="A252" s="687"/>
      <c r="B252" s="670" t="str">
        <f>IF(OR((B245="~"),(C252="~")),"~","")</f>
        <v>~</v>
      </c>
      <c r="C252" s="58" t="s">
        <v>45</v>
      </c>
      <c r="D252" s="58"/>
      <c r="E252" s="662">
        <v>0</v>
      </c>
      <c r="F252" s="662"/>
      <c r="G252" s="662">
        <v>0</v>
      </c>
      <c r="H252" s="662">
        <v>0</v>
      </c>
      <c r="I252" s="662">
        <v>0</v>
      </c>
      <c r="J252" s="662">
        <v>0</v>
      </c>
      <c r="K252" s="662">
        <v>0</v>
      </c>
      <c r="L252" s="662">
        <v>0</v>
      </c>
      <c r="M252" s="662">
        <v>0</v>
      </c>
      <c r="N252" s="662">
        <v>0</v>
      </c>
      <c r="O252" s="662">
        <v>0</v>
      </c>
      <c r="P252" s="662">
        <v>0</v>
      </c>
      <c r="Q252" s="659"/>
      <c r="R252" s="662">
        <v>0</v>
      </c>
      <c r="S252" s="662">
        <v>0</v>
      </c>
      <c r="T252" s="662">
        <v>0</v>
      </c>
      <c r="U252" s="662">
        <v>0</v>
      </c>
      <c r="V252" s="659"/>
      <c r="W252" s="662">
        <v>0</v>
      </c>
    </row>
    <row r="253" spans="1:23">
      <c r="A253" s="686"/>
      <c r="B253" s="646" t="str">
        <f>IF(OR((B245="~"),(C253="~")),"~","")</f>
        <v>~</v>
      </c>
      <c r="C253" s="54"/>
      <c r="D253" s="54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61">
        <v>0</v>
      </c>
    </row>
    <row r="254" spans="1:23">
      <c r="A254" s="686">
        <f>+A189+1</f>
        <v>27</v>
      </c>
      <c r="B254" s="646"/>
      <c r="C254" s="54"/>
      <c r="D254" s="54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</row>
    <row r="255" spans="1:23">
      <c r="A255" s="686">
        <f>+A254+1</f>
        <v>28</v>
      </c>
      <c r="B255" s="646"/>
      <c r="C255" s="55" t="s">
        <v>48</v>
      </c>
      <c r="D255" s="54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</row>
    <row r="256" spans="1:23">
      <c r="A256" s="686">
        <f t="shared" ref="A256:A262" si="4">+A255+1</f>
        <v>29</v>
      </c>
      <c r="B256" s="646" t="str">
        <f>IF(OR((C255="~"),(C256="~")),"~","")</f>
        <v/>
      </c>
      <c r="C256" s="53" t="s">
        <v>42</v>
      </c>
      <c r="D256" s="54"/>
      <c r="E256" s="682">
        <f>'[52]Class Summary'!E256</f>
        <v>609612681.72094834</v>
      </c>
      <c r="F256" s="682">
        <f>'[52]Class Summary'!F256</f>
        <v>0</v>
      </c>
      <c r="G256" s="682">
        <f>'[52]Class Summary'!G256</f>
        <v>393404088.40202999</v>
      </c>
      <c r="H256" s="682">
        <f>'[52]Class Summary'!H256</f>
        <v>76647349.744192198</v>
      </c>
      <c r="I256" s="682">
        <f>'[52]Class Summary'!I256</f>
        <v>69425646.652407616</v>
      </c>
      <c r="J256" s="682">
        <f>'[52]Class Summary'!J256</f>
        <v>32127543.487217672</v>
      </c>
      <c r="K256" s="682">
        <f>'[52]Class Summary'!K256</f>
        <v>28391344.311019912</v>
      </c>
      <c r="L256" s="682">
        <f>'[52]Class Summary'!L256</f>
        <v>4533165.1541452259</v>
      </c>
      <c r="M256" s="682">
        <f>'[52]Class Summary'!M256</f>
        <v>1723913.3962068181</v>
      </c>
      <c r="N256" s="682">
        <f>'[52]Class Summary'!N256</f>
        <v>388655.44177133311</v>
      </c>
      <c r="O256" s="682">
        <f>'[52]Class Summary'!O256</f>
        <v>2743718.3076762762</v>
      </c>
      <c r="P256" s="682">
        <f>'[52]Class Summary'!P256</f>
        <v>227256.82428113883</v>
      </c>
      <c r="Q256" s="683">
        <f>'[52]Class Summary'!Q256</f>
        <v>0</v>
      </c>
      <c r="R256" s="682">
        <f>'[52]Class Summary'!R256</f>
        <v>24246269.634364929</v>
      </c>
      <c r="S256" s="682">
        <f>'[52]Class Summary'!S256</f>
        <v>220348.74499055394</v>
      </c>
      <c r="T256" s="682">
        <f>'[52]Class Summary'!T256</f>
        <v>3924725.931664431</v>
      </c>
      <c r="U256" s="682">
        <f>'[52]Class Summary'!U256</f>
        <v>0</v>
      </c>
      <c r="V256" s="683"/>
      <c r="W256" s="682">
        <f>'[52]Class Summary'!W256</f>
        <v>24466618.379355483</v>
      </c>
    </row>
    <row r="257" spans="1:23">
      <c r="A257" s="686">
        <f t="shared" si="4"/>
        <v>30</v>
      </c>
      <c r="B257" s="646" t="str">
        <f>IF(OR((C255="~"),(C257="~")),"~","")</f>
        <v/>
      </c>
      <c r="C257" s="53" t="s">
        <v>43</v>
      </c>
      <c r="D257" s="54"/>
      <c r="E257" s="682">
        <f>'[52]Class Summary'!E257</f>
        <v>1320634367.078073</v>
      </c>
      <c r="F257" s="682">
        <f>'[52]Class Summary'!F257</f>
        <v>0</v>
      </c>
      <c r="G257" s="682">
        <f>'[52]Class Summary'!G257</f>
        <v>681379190.09265554</v>
      </c>
      <c r="H257" s="682">
        <f>'[52]Class Summary'!H257</f>
        <v>173130456.99275789</v>
      </c>
      <c r="I257" s="682">
        <f>'[52]Class Summary'!I257</f>
        <v>192534326.47726747</v>
      </c>
      <c r="J257" s="682">
        <f>'[52]Class Summary'!J257</f>
        <v>124255073.11166741</v>
      </c>
      <c r="K257" s="682">
        <f>'[52]Class Summary'!K257</f>
        <v>94256491.892982647</v>
      </c>
      <c r="L257" s="682">
        <f>'[52]Class Summary'!L257</f>
        <v>1841991.5886059974</v>
      </c>
      <c r="M257" s="682">
        <f>'[52]Class Summary'!M257</f>
        <v>37418889.304911904</v>
      </c>
      <c r="N257" s="682">
        <f>'[52]Class Summary'!N257</f>
        <v>10871282.36803776</v>
      </c>
      <c r="O257" s="682">
        <f>'[52]Class Summary'!O257</f>
        <v>4505698.1660892218</v>
      </c>
      <c r="P257" s="682">
        <f>'[52]Class Summary'!P257</f>
        <v>440967.08309732151</v>
      </c>
      <c r="Q257" s="683">
        <f>'[52]Class Summary'!Q257</f>
        <v>0</v>
      </c>
      <c r="R257" s="682">
        <f>'[52]Class Summary'!R257</f>
        <v>86449571.129241288</v>
      </c>
      <c r="S257" s="682">
        <f>'[52]Class Summary'!S257</f>
        <v>272973.88879863062</v>
      </c>
      <c r="T257" s="682">
        <f>'[52]Class Summary'!T257</f>
        <v>7533946.874942733</v>
      </c>
      <c r="U257" s="682">
        <f>'[52]Class Summary'!U257</f>
        <v>0</v>
      </c>
      <c r="V257" s="683"/>
      <c r="W257" s="682">
        <f>'[52]Class Summary'!W257</f>
        <v>86722545.018039912</v>
      </c>
    </row>
    <row r="258" spans="1:23">
      <c r="A258" s="686">
        <f t="shared" si="4"/>
        <v>31</v>
      </c>
      <c r="B258" s="646" t="str">
        <f>IF(OR((C255="~"),(C258="~")),"~","")</f>
        <v/>
      </c>
      <c r="C258" s="53" t="s">
        <v>44</v>
      </c>
      <c r="D258" s="54"/>
      <c r="E258" s="682">
        <f>'[52]Class Summary'!E258</f>
        <v>145276627.07080346</v>
      </c>
      <c r="F258" s="682">
        <f>'[52]Class Summary'!F258</f>
        <v>0</v>
      </c>
      <c r="G258" s="682">
        <f>'[52]Class Summary'!G258</f>
        <v>113616786.30135942</v>
      </c>
      <c r="H258" s="682">
        <f>'[52]Class Summary'!H258</f>
        <v>10922080.136683011</v>
      </c>
      <c r="I258" s="682">
        <f>'[52]Class Summary'!I258</f>
        <v>2890104.3709538393</v>
      </c>
      <c r="J258" s="682">
        <f>'[52]Class Summary'!J258</f>
        <v>1070100.5098644602</v>
      </c>
      <c r="K258" s="682">
        <f>'[52]Class Summary'!K258</f>
        <v>5601186.0179846268</v>
      </c>
      <c r="L258" s="682">
        <f>'[52]Class Summary'!L258</f>
        <v>-674569.72381744231</v>
      </c>
      <c r="M258" s="682">
        <f>'[52]Class Summary'!M258</f>
        <v>307442.75552976632</v>
      </c>
      <c r="N258" s="682">
        <f>'[52]Class Summary'!N258</f>
        <v>526607.38913277211</v>
      </c>
      <c r="O258" s="682">
        <f>'[52]Class Summary'!O258</f>
        <v>11014138.620709617</v>
      </c>
      <c r="P258" s="682">
        <f>'[52]Class Summary'!P258</f>
        <v>2750.6924033779351</v>
      </c>
      <c r="Q258" s="683">
        <f>'[52]Class Summary'!Q258</f>
        <v>0</v>
      </c>
      <c r="R258" s="682">
        <f>'[52]Class Summary'!R258</f>
        <v>4424109.8910231208</v>
      </c>
      <c r="S258" s="682">
        <f>'[52]Class Summary'!S258</f>
        <v>11516.820672180291</v>
      </c>
      <c r="T258" s="682">
        <f>'[52]Class Summary'!T258</f>
        <v>1165559.3062893252</v>
      </c>
      <c r="U258" s="682">
        <f>'[52]Class Summary'!U258</f>
        <v>0</v>
      </c>
      <c r="V258" s="683"/>
      <c r="W258" s="682">
        <f>'[52]Class Summary'!W258</f>
        <v>4435626.7116953013</v>
      </c>
    </row>
    <row r="259" spans="1:23">
      <c r="A259" s="686">
        <f t="shared" si="4"/>
        <v>32</v>
      </c>
      <c r="B259" s="646" t="str">
        <f>IF(OR((C255="~"),(C259="~")),"~","")</f>
        <v>~</v>
      </c>
      <c r="C259" s="53" t="s">
        <v>45</v>
      </c>
      <c r="D259" s="54"/>
      <c r="E259" s="682">
        <f>'[52]Class Summary'!E259</f>
        <v>0</v>
      </c>
      <c r="F259" s="682">
        <f>'[52]Class Summary'!F259</f>
        <v>0</v>
      </c>
      <c r="G259" s="682">
        <f>'[52]Class Summary'!G259</f>
        <v>0</v>
      </c>
      <c r="H259" s="682">
        <f>'[52]Class Summary'!H259</f>
        <v>0</v>
      </c>
      <c r="I259" s="682">
        <f>'[52]Class Summary'!I259</f>
        <v>0</v>
      </c>
      <c r="J259" s="682">
        <f>'[52]Class Summary'!J259</f>
        <v>0</v>
      </c>
      <c r="K259" s="682">
        <f>'[52]Class Summary'!K259</f>
        <v>0</v>
      </c>
      <c r="L259" s="682">
        <f>'[52]Class Summary'!L259</f>
        <v>0</v>
      </c>
      <c r="M259" s="682">
        <f>'[52]Class Summary'!M259</f>
        <v>0</v>
      </c>
      <c r="N259" s="682">
        <f>'[52]Class Summary'!N259</f>
        <v>0</v>
      </c>
      <c r="O259" s="682">
        <f>'[52]Class Summary'!O259</f>
        <v>0</v>
      </c>
      <c r="P259" s="682">
        <f>'[52]Class Summary'!P259</f>
        <v>0</v>
      </c>
      <c r="Q259" s="683">
        <f>'[52]Class Summary'!Q259</f>
        <v>0</v>
      </c>
      <c r="R259" s="682">
        <f>'[52]Class Summary'!R259</f>
        <v>0</v>
      </c>
      <c r="S259" s="682">
        <f>'[52]Class Summary'!S259</f>
        <v>0</v>
      </c>
      <c r="T259" s="682">
        <f>'[52]Class Summary'!T259</f>
        <v>0</v>
      </c>
      <c r="U259" s="682">
        <f>'[52]Class Summary'!U259</f>
        <v>0</v>
      </c>
      <c r="V259" s="683"/>
      <c r="W259" s="682">
        <f>'[52]Class Summary'!W259</f>
        <v>0</v>
      </c>
    </row>
    <row r="260" spans="1:23">
      <c r="A260" s="686">
        <f t="shared" si="4"/>
        <v>33</v>
      </c>
      <c r="B260" s="646" t="str">
        <f>IF(OR((C255="~"),(C260="~")),"~","")</f>
        <v>~</v>
      </c>
      <c r="C260" s="53" t="s">
        <v>45</v>
      </c>
      <c r="D260" s="54"/>
      <c r="E260" s="682">
        <f>'[52]Class Summary'!E260</f>
        <v>0</v>
      </c>
      <c r="F260" s="682">
        <f>'[52]Class Summary'!F260</f>
        <v>0</v>
      </c>
      <c r="G260" s="682">
        <f>'[52]Class Summary'!G260</f>
        <v>0</v>
      </c>
      <c r="H260" s="682">
        <f>'[52]Class Summary'!H260</f>
        <v>0</v>
      </c>
      <c r="I260" s="682">
        <f>'[52]Class Summary'!I260</f>
        <v>0</v>
      </c>
      <c r="J260" s="682">
        <f>'[52]Class Summary'!J260</f>
        <v>0</v>
      </c>
      <c r="K260" s="682">
        <f>'[52]Class Summary'!K260</f>
        <v>0</v>
      </c>
      <c r="L260" s="682">
        <f>'[52]Class Summary'!L260</f>
        <v>0</v>
      </c>
      <c r="M260" s="682">
        <f>'[52]Class Summary'!M260</f>
        <v>0</v>
      </c>
      <c r="N260" s="682">
        <f>'[52]Class Summary'!N260</f>
        <v>0</v>
      </c>
      <c r="O260" s="682">
        <f>'[52]Class Summary'!O260</f>
        <v>0</v>
      </c>
      <c r="P260" s="682">
        <f>'[52]Class Summary'!P260</f>
        <v>0</v>
      </c>
      <c r="Q260" s="683">
        <f>'[52]Class Summary'!Q260</f>
        <v>0</v>
      </c>
      <c r="R260" s="682">
        <f>'[52]Class Summary'!R260</f>
        <v>0</v>
      </c>
      <c r="S260" s="682">
        <f>'[52]Class Summary'!S260</f>
        <v>0</v>
      </c>
      <c r="T260" s="682">
        <f>'[52]Class Summary'!T260</f>
        <v>0</v>
      </c>
      <c r="U260" s="682">
        <f>'[52]Class Summary'!U260</f>
        <v>0</v>
      </c>
      <c r="V260" s="683"/>
      <c r="W260" s="682">
        <f>'[52]Class Summary'!W260</f>
        <v>0</v>
      </c>
    </row>
    <row r="261" spans="1:23">
      <c r="A261" s="686">
        <f t="shared" si="4"/>
        <v>34</v>
      </c>
      <c r="B261" s="646" t="str">
        <f>IF(OR((C255="~"),(C261="~")),"~","")</f>
        <v>~</v>
      </c>
      <c r="C261" s="53" t="s">
        <v>45</v>
      </c>
      <c r="D261" s="54"/>
      <c r="E261" s="682">
        <f>'[52]Class Summary'!E261</f>
        <v>0</v>
      </c>
      <c r="F261" s="682">
        <f>'[52]Class Summary'!F261</f>
        <v>0</v>
      </c>
      <c r="G261" s="682">
        <f>'[52]Class Summary'!G261</f>
        <v>0</v>
      </c>
      <c r="H261" s="682">
        <f>'[52]Class Summary'!H261</f>
        <v>0</v>
      </c>
      <c r="I261" s="682">
        <f>'[52]Class Summary'!I261</f>
        <v>0</v>
      </c>
      <c r="J261" s="682">
        <f>'[52]Class Summary'!J261</f>
        <v>0</v>
      </c>
      <c r="K261" s="682">
        <f>'[52]Class Summary'!K261</f>
        <v>0</v>
      </c>
      <c r="L261" s="682">
        <f>'[52]Class Summary'!L261</f>
        <v>0</v>
      </c>
      <c r="M261" s="682">
        <f>'[52]Class Summary'!M261</f>
        <v>0</v>
      </c>
      <c r="N261" s="682">
        <f>'[52]Class Summary'!N261</f>
        <v>0</v>
      </c>
      <c r="O261" s="682">
        <f>'[52]Class Summary'!O261</f>
        <v>0</v>
      </c>
      <c r="P261" s="682">
        <f>'[52]Class Summary'!P261</f>
        <v>0</v>
      </c>
      <c r="Q261" s="683">
        <f>'[52]Class Summary'!Q261</f>
        <v>0</v>
      </c>
      <c r="R261" s="682">
        <f>'[52]Class Summary'!R261</f>
        <v>0</v>
      </c>
      <c r="S261" s="682">
        <f>'[52]Class Summary'!S261</f>
        <v>0</v>
      </c>
      <c r="T261" s="682">
        <f>'[52]Class Summary'!T261</f>
        <v>0</v>
      </c>
      <c r="U261" s="682">
        <f>'[52]Class Summary'!U261</f>
        <v>0</v>
      </c>
      <c r="V261" s="683"/>
      <c r="W261" s="682">
        <f>'[52]Class Summary'!W261</f>
        <v>0</v>
      </c>
    </row>
    <row r="262" spans="1:23" ht="12" thickBot="1">
      <c r="A262" s="688">
        <f t="shared" si="4"/>
        <v>35</v>
      </c>
      <c r="B262" s="668"/>
      <c r="C262" s="57" t="s">
        <v>49</v>
      </c>
      <c r="D262" s="57"/>
      <c r="E262" s="689">
        <f>'[52]Class Summary'!E262</f>
        <v>2075523675.8698246</v>
      </c>
      <c r="F262" s="689">
        <f>'[52]Class Summary'!F262</f>
        <v>0</v>
      </c>
      <c r="G262" s="689">
        <f>'[52]Class Summary'!G262</f>
        <v>1188400064.7960451</v>
      </c>
      <c r="H262" s="689">
        <f>'[52]Class Summary'!H262</f>
        <v>260699886.87363312</v>
      </c>
      <c r="I262" s="689">
        <f>'[52]Class Summary'!I262</f>
        <v>264850077.50062892</v>
      </c>
      <c r="J262" s="689">
        <f>'[52]Class Summary'!J262</f>
        <v>157452717.10874954</v>
      </c>
      <c r="K262" s="689">
        <f>'[52]Class Summary'!K262</f>
        <v>128249022.22198719</v>
      </c>
      <c r="L262" s="689">
        <f>'[52]Class Summary'!L262</f>
        <v>5700587.0189337805</v>
      </c>
      <c r="M262" s="689">
        <f>'[52]Class Summary'!M262</f>
        <v>39450245.456648491</v>
      </c>
      <c r="N262" s="689">
        <f>'[52]Class Summary'!N262</f>
        <v>11786545.198941864</v>
      </c>
      <c r="O262" s="689">
        <f>'[52]Class Summary'!O262</f>
        <v>18263555.094475113</v>
      </c>
      <c r="P262" s="689">
        <f>'[52]Class Summary'!P262</f>
        <v>670974.59978183825</v>
      </c>
      <c r="Q262" s="683">
        <f>'[52]Class Summary'!Q262</f>
        <v>0</v>
      </c>
      <c r="R262" s="689">
        <f>'[52]Class Summary'!R262</f>
        <v>115119950.65462933</v>
      </c>
      <c r="S262" s="689">
        <f>'[52]Class Summary'!S262</f>
        <v>504839.45446136483</v>
      </c>
      <c r="T262" s="689">
        <f>'[52]Class Summary'!T262</f>
        <v>12624232.112896489</v>
      </c>
      <c r="U262" s="689">
        <f>'[52]Class Summary'!U262</f>
        <v>0</v>
      </c>
      <c r="V262" s="683"/>
      <c r="W262" s="689">
        <f>'[52]Class Summary'!W262</f>
        <v>115624790.1090907</v>
      </c>
    </row>
    <row r="263" spans="1:23" ht="12" thickTop="1">
      <c r="A263" s="650"/>
      <c r="B263" s="60"/>
      <c r="C263" s="56"/>
      <c r="D263" s="54"/>
      <c r="E263" s="990"/>
      <c r="F263" s="659"/>
      <c r="G263" s="991"/>
      <c r="H263" s="991"/>
      <c r="I263" s="991"/>
      <c r="J263" s="991"/>
      <c r="K263" s="991"/>
      <c r="L263" s="991"/>
      <c r="M263" s="991"/>
      <c r="N263" s="991"/>
      <c r="O263" s="659"/>
      <c r="P263" s="659"/>
      <c r="Q263" s="659"/>
      <c r="R263" s="659"/>
      <c r="S263" s="659"/>
      <c r="T263" s="659"/>
      <c r="U263" s="659"/>
      <c r="V263" s="659"/>
      <c r="W263" s="659"/>
    </row>
    <row r="264" spans="1:23" ht="15">
      <c r="A264" s="1126">
        <f>'[52]Class Summary'!$A$278:$P$278</f>
        <v>7</v>
      </c>
      <c r="B264" s="1127"/>
      <c r="C264" s="1127"/>
      <c r="D264" s="1127"/>
      <c r="E264" s="1127"/>
      <c r="F264" s="1127"/>
      <c r="G264" s="1127"/>
      <c r="H264" s="1127"/>
      <c r="I264" s="1127"/>
      <c r="J264" s="1127"/>
      <c r="K264" s="1127"/>
      <c r="L264" s="1127"/>
      <c r="M264" s="1127"/>
      <c r="N264" s="1127"/>
      <c r="O264" s="1127"/>
      <c r="P264" s="1127"/>
      <c r="Q264" s="1127"/>
      <c r="R264" s="1127"/>
      <c r="S264" s="1127"/>
      <c r="T264" s="1127"/>
      <c r="U264" s="1127"/>
      <c r="V264" s="1127"/>
      <c r="W264" s="1127"/>
    </row>
    <row r="265" spans="1:23" ht="15">
      <c r="A265" s="1126">
        <f>'[52]Class Summary'!$A$279:$P$279</f>
        <v>8</v>
      </c>
      <c r="B265" s="1127"/>
      <c r="C265" s="1127"/>
      <c r="D265" s="1127"/>
      <c r="E265" s="1127"/>
      <c r="F265" s="1127"/>
      <c r="G265" s="1127"/>
      <c r="H265" s="1127"/>
      <c r="I265" s="1127"/>
      <c r="J265" s="1127"/>
      <c r="K265" s="1127"/>
      <c r="L265" s="1127"/>
      <c r="M265" s="1127"/>
      <c r="N265" s="1127"/>
      <c r="O265" s="1127"/>
      <c r="P265" s="1127"/>
      <c r="Q265" s="1127"/>
      <c r="R265" s="1127"/>
      <c r="S265" s="1127"/>
      <c r="T265" s="1127"/>
      <c r="U265" s="1127"/>
      <c r="V265" s="1127"/>
      <c r="W265" s="1127"/>
    </row>
    <row r="266" spans="1:23" ht="15">
      <c r="A266" s="1126">
        <f>'[52]Class Summary'!$A$280:$P$280</f>
        <v>9</v>
      </c>
      <c r="B266" s="1127"/>
      <c r="C266" s="1127"/>
      <c r="D266" s="1127"/>
      <c r="E266" s="1127"/>
      <c r="F266" s="1127"/>
      <c r="G266" s="1127"/>
      <c r="H266" s="1127"/>
      <c r="I266" s="1127"/>
      <c r="J266" s="1127"/>
      <c r="K266" s="1127"/>
      <c r="L266" s="1127"/>
      <c r="M266" s="1127"/>
      <c r="N266" s="1127"/>
      <c r="O266" s="1127"/>
      <c r="P266" s="1127"/>
      <c r="Q266" s="1127"/>
      <c r="R266" s="1127"/>
      <c r="S266" s="1127"/>
      <c r="T266" s="1127"/>
      <c r="U266" s="1127"/>
      <c r="V266" s="1127"/>
      <c r="W266" s="1127"/>
    </row>
    <row r="267" spans="1:23" ht="15">
      <c r="A267" s="1126">
        <f>'[52]Class Summary'!$A$281:$P$281</f>
        <v>10</v>
      </c>
      <c r="B267" s="1127"/>
      <c r="C267" s="1127"/>
      <c r="D267" s="1127"/>
      <c r="E267" s="1127"/>
      <c r="F267" s="1127"/>
      <c r="G267" s="1127"/>
      <c r="H267" s="1127"/>
      <c r="I267" s="1127"/>
      <c r="J267" s="1127"/>
      <c r="K267" s="1127"/>
      <c r="L267" s="1127"/>
      <c r="M267" s="1127"/>
      <c r="N267" s="1127"/>
      <c r="O267" s="1127"/>
      <c r="P267" s="1127"/>
      <c r="Q267" s="1127"/>
      <c r="R267" s="1127"/>
      <c r="S267" s="1127"/>
      <c r="T267" s="1127"/>
      <c r="U267" s="1127"/>
      <c r="V267" s="1127"/>
      <c r="W267" s="1127"/>
    </row>
    <row r="268" spans="1:23" s="25" customFormat="1">
      <c r="A268" s="651"/>
      <c r="B268" s="50"/>
      <c r="C268" s="2"/>
      <c r="D268" s="2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</row>
    <row r="269" spans="1:23" s="25" customFormat="1" ht="45">
      <c r="A269" s="654"/>
      <c r="B269" s="61"/>
      <c r="C269" s="50"/>
      <c r="D269" s="50"/>
      <c r="E269" s="885" t="str">
        <f>'[52]Class Summary'!E269</f>
        <v>System Total</v>
      </c>
      <c r="F269" s="986">
        <f>'[52]Class Summary'!F269</f>
        <v>0</v>
      </c>
      <c r="G269" s="885" t="str">
        <f>'[52]Class Summary'!G269</f>
        <v>Residential
Sch 7</v>
      </c>
      <c r="H269" s="885" t="str">
        <f>'[52]Class Summary'!H269</f>
        <v>Sec Volt
Sch 24
(kW&lt; 50)</v>
      </c>
      <c r="I269" s="885" t="str">
        <f>'[52]Class Summary'!I269</f>
        <v>Sec Volt
Sch 25
(kW &gt; 50 &amp; &lt; 350)</v>
      </c>
      <c r="J269" s="885" t="str">
        <f>'[52]Class Summary'!J269</f>
        <v>Sec Volt
Sch 26
(kW &gt; 350)</v>
      </c>
      <c r="K269" s="885" t="str">
        <f>'[52]Class Summary'!K269</f>
        <v>Pri Volt
Sch 31/35/43</v>
      </c>
      <c r="L269" s="885" t="str">
        <f>'[52]Class Summary'!L269</f>
        <v>Special Contract</v>
      </c>
      <c r="M269" s="885" t="str">
        <f>'[52]Class Summary'!M269</f>
        <v>High Volt
Sch 46/49</v>
      </c>
      <c r="N269" s="885" t="str">
        <f>'[52]Class Summary'!N269</f>
        <v>Choice /
Retail Wheeling
Sch 448/449</v>
      </c>
      <c r="O269" s="885" t="str">
        <f>'[52]Class Summary'!O269</f>
        <v>Lighting
Sch 50-59</v>
      </c>
      <c r="P269" s="885" t="str">
        <f>'[52]Class Summary'!P269</f>
        <v>Firm Resale</v>
      </c>
      <c r="Q269" s="656">
        <f>'[52]Class Summary'!Q269</f>
        <v>0</v>
      </c>
      <c r="R269" s="885" t="str">
        <f>'[52]Class Summary'!R269</f>
        <v>Pri Volt Sch 31</v>
      </c>
      <c r="S269" s="885" t="str">
        <f>'[52]Class Summary'!S269</f>
        <v>Pri Volt Sch 35</v>
      </c>
      <c r="T269" s="885" t="str">
        <f>'[52]Class Summary'!T269</f>
        <v>Pri Volt Sch 43</v>
      </c>
      <c r="U269" s="885" t="str">
        <f>'[52]Class Summary'!U269</f>
        <v>check</v>
      </c>
      <c r="V269" s="655"/>
      <c r="W269" s="655" t="str">
        <f>'[52]Class Summary'!W269</f>
        <v>Pri Volt
Sch 31/35</v>
      </c>
    </row>
    <row r="270" spans="1:23">
      <c r="A270" s="22"/>
      <c r="C270" s="61" t="s">
        <v>3</v>
      </c>
      <c r="D270" s="61"/>
      <c r="E270" s="664" t="s">
        <v>4</v>
      </c>
      <c r="F270" s="664"/>
      <c r="G270" s="664" t="s">
        <v>5</v>
      </c>
      <c r="H270" s="664" t="s">
        <v>6</v>
      </c>
      <c r="I270" s="664" t="s">
        <v>7</v>
      </c>
      <c r="J270" s="664" t="s">
        <v>8</v>
      </c>
      <c r="K270" s="664" t="s">
        <v>9</v>
      </c>
      <c r="L270" s="664" t="s">
        <v>10</v>
      </c>
      <c r="M270" s="664" t="s">
        <v>11</v>
      </c>
      <c r="N270" s="664" t="s">
        <v>12</v>
      </c>
      <c r="O270" s="664" t="s">
        <v>13</v>
      </c>
      <c r="P270" s="664" t="s">
        <v>14</v>
      </c>
      <c r="Q270" s="664"/>
      <c r="R270" s="664"/>
      <c r="S270" s="664"/>
      <c r="T270" s="664"/>
      <c r="U270" s="664"/>
      <c r="V270" s="664"/>
      <c r="W270" s="664"/>
    </row>
    <row r="271" spans="1:23">
      <c r="A271" s="652"/>
      <c r="B271" s="54"/>
    </row>
    <row r="272" spans="1:23">
      <c r="A272" s="686">
        <v>1</v>
      </c>
      <c r="B272" s="646"/>
      <c r="C272" s="55" t="s">
        <v>41</v>
      </c>
      <c r="D272" s="54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</row>
    <row r="273" spans="1:23">
      <c r="A273" s="686">
        <f t="shared" ref="A273:A297" si="5">+A272+1</f>
        <v>2</v>
      </c>
      <c r="B273" s="646" t="str">
        <f>IF(OR((C272="~"),(C273="~")),"~","")</f>
        <v/>
      </c>
      <c r="C273" s="53" t="s">
        <v>42</v>
      </c>
      <c r="D273" s="54"/>
      <c r="E273" s="690">
        <f>'[52]Class Summary'!E273</f>
        <v>5.9779999999999998E-3</v>
      </c>
      <c r="F273" s="690">
        <f>'[52]Class Summary'!F273</f>
        <v>0</v>
      </c>
      <c r="G273" s="690">
        <f>'[52]Class Summary'!G273</f>
        <v>7.3429999999999997E-3</v>
      </c>
      <c r="H273" s="690">
        <f>'[52]Class Summary'!H273</f>
        <v>6.6629999999999997E-3</v>
      </c>
      <c r="I273" s="690">
        <f>'[52]Class Summary'!I273</f>
        <v>6.4130000000000003E-3</v>
      </c>
      <c r="J273" s="690">
        <f>'[52]Class Summary'!J273</f>
        <v>5.2209999999999999E-3</v>
      </c>
      <c r="K273" s="690">
        <f>'[52]Class Summary'!K273</f>
        <v>4.862E-3</v>
      </c>
      <c r="L273" s="690">
        <f>'[52]Class Summary'!L273</f>
        <v>0</v>
      </c>
      <c r="M273" s="690">
        <f>'[52]Class Summary'!M273</f>
        <v>4.1599999999999996E-3</v>
      </c>
      <c r="N273" s="690">
        <f>'[52]Class Summary'!N273</f>
        <v>0</v>
      </c>
      <c r="O273" s="690">
        <f>'[52]Class Summary'!O273</f>
        <v>4.0020000000000003E-3</v>
      </c>
      <c r="P273" s="690">
        <f>'[52]Class Summary'!P273</f>
        <v>7.247E-3</v>
      </c>
      <c r="Q273" s="683">
        <f>'[52]Class Summary'!Q273</f>
        <v>0</v>
      </c>
      <c r="R273" s="690">
        <f>'[52]Class Summary'!R273</f>
        <v>5.3010000000000002E-3</v>
      </c>
      <c r="S273" s="690">
        <f>'[52]Class Summary'!S273</f>
        <v>5.7000000000000003E-5</v>
      </c>
      <c r="T273" s="690">
        <f>'[52]Class Summary'!T273</f>
        <v>0</v>
      </c>
      <c r="U273" s="683"/>
      <c r="V273" s="683"/>
      <c r="W273" s="690">
        <f>'[52]Class Summary'!W273</f>
        <v>5.2849999999999998E-3</v>
      </c>
    </row>
    <row r="274" spans="1:23">
      <c r="A274" s="686">
        <f t="shared" si="5"/>
        <v>3</v>
      </c>
      <c r="B274" s="646" t="str">
        <f>IF(OR((C272="~"),(C274="~")),"~","")</f>
        <v/>
      </c>
      <c r="C274" s="53" t="s">
        <v>43</v>
      </c>
      <c r="D274" s="54"/>
      <c r="E274" s="690">
        <f>'[52]Class Summary'!E274</f>
        <v>4.8395000000000001E-2</v>
      </c>
      <c r="F274" s="690">
        <f>'[52]Class Summary'!F274</f>
        <v>0</v>
      </c>
      <c r="G274" s="690">
        <f>'[52]Class Summary'!G274</f>
        <v>5.3703000000000001E-2</v>
      </c>
      <c r="H274" s="690">
        <f>'[52]Class Summary'!H274</f>
        <v>5.3703000000000001E-2</v>
      </c>
      <c r="I274" s="690">
        <f>'[52]Class Summary'!I274</f>
        <v>5.3703000000000001E-2</v>
      </c>
      <c r="J274" s="690">
        <f>'[52]Class Summary'!J274</f>
        <v>5.3703000000000001E-2</v>
      </c>
      <c r="K274" s="690">
        <f>'[52]Class Summary'!K274</f>
        <v>5.3703000000000001E-2</v>
      </c>
      <c r="L274" s="690">
        <f>'[52]Class Summary'!L274</f>
        <v>0</v>
      </c>
      <c r="M274" s="690">
        <f>'[52]Class Summary'!M274</f>
        <v>5.3703000000000001E-2</v>
      </c>
      <c r="N274" s="690">
        <f>'[52]Class Summary'!N274</f>
        <v>0</v>
      </c>
      <c r="O274" s="690">
        <f>'[52]Class Summary'!O274</f>
        <v>5.3703000000000001E-2</v>
      </c>
      <c r="P274" s="690">
        <f>'[52]Class Summary'!P274</f>
        <v>5.3703000000000001E-2</v>
      </c>
      <c r="Q274" s="683">
        <f>'[52]Class Summary'!Q274</f>
        <v>0</v>
      </c>
      <c r="R274" s="690">
        <f>'[52]Class Summary'!R274</f>
        <v>5.3703000000000001E-2</v>
      </c>
      <c r="S274" s="690">
        <f>'[52]Class Summary'!S274</f>
        <v>5.3703000000000001E-2</v>
      </c>
      <c r="T274" s="690">
        <f>'[52]Class Summary'!T274</f>
        <v>5.3703000000000001E-2</v>
      </c>
      <c r="U274" s="683"/>
      <c r="V274" s="683"/>
      <c r="W274" s="690">
        <f>'[52]Class Summary'!W274</f>
        <v>5.3703000000000001E-2</v>
      </c>
    </row>
    <row r="275" spans="1:23">
      <c r="A275" s="686">
        <f t="shared" si="5"/>
        <v>4</v>
      </c>
      <c r="B275" s="646" t="str">
        <f>IF(OR((C272="~"),(C275="~")),"~","")</f>
        <v/>
      </c>
      <c r="C275" s="53" t="s">
        <v>44</v>
      </c>
      <c r="D275" s="54"/>
      <c r="E275" s="690">
        <f>'[52]Class Summary'!E275</f>
        <v>0</v>
      </c>
      <c r="F275" s="690">
        <f>'[52]Class Summary'!F275</f>
        <v>0</v>
      </c>
      <c r="G275" s="690">
        <f>'[52]Class Summary'!G275</f>
        <v>0</v>
      </c>
      <c r="H275" s="690">
        <f>'[52]Class Summary'!H275</f>
        <v>0</v>
      </c>
      <c r="I275" s="690">
        <f>'[52]Class Summary'!I275</f>
        <v>0</v>
      </c>
      <c r="J275" s="690">
        <f>'[52]Class Summary'!J275</f>
        <v>0</v>
      </c>
      <c r="K275" s="690">
        <f>'[52]Class Summary'!K275</f>
        <v>0</v>
      </c>
      <c r="L275" s="690">
        <f>'[52]Class Summary'!L275</f>
        <v>0</v>
      </c>
      <c r="M275" s="690">
        <f>'[52]Class Summary'!M275</f>
        <v>0</v>
      </c>
      <c r="N275" s="690">
        <f>'[52]Class Summary'!N275</f>
        <v>0</v>
      </c>
      <c r="O275" s="690">
        <f>'[52]Class Summary'!O275</f>
        <v>0</v>
      </c>
      <c r="P275" s="690">
        <f>'[52]Class Summary'!P275</f>
        <v>0</v>
      </c>
      <c r="Q275" s="683">
        <f>'[52]Class Summary'!Q275</f>
        <v>0</v>
      </c>
      <c r="R275" s="690">
        <f>'[52]Class Summary'!R275</f>
        <v>0</v>
      </c>
      <c r="S275" s="690">
        <f>'[52]Class Summary'!S275</f>
        <v>0</v>
      </c>
      <c r="T275" s="690">
        <f>'[52]Class Summary'!T275</f>
        <v>0</v>
      </c>
      <c r="U275" s="683"/>
      <c r="V275" s="683"/>
      <c r="W275" s="690">
        <f>'[52]Class Summary'!W275</f>
        <v>0</v>
      </c>
    </row>
    <row r="276" spans="1:23">
      <c r="A276" s="686">
        <f t="shared" si="5"/>
        <v>5</v>
      </c>
      <c r="B276" s="646" t="str">
        <f>IF(OR((C272="~"),(C276="~")),"~","")</f>
        <v>~</v>
      </c>
      <c r="C276" s="53" t="s">
        <v>45</v>
      </c>
      <c r="D276" s="54"/>
      <c r="E276" s="690">
        <f>'[52]Class Summary'!E276</f>
        <v>0</v>
      </c>
      <c r="F276" s="690">
        <f>'[52]Class Summary'!F276</f>
        <v>0</v>
      </c>
      <c r="G276" s="690">
        <f>'[52]Class Summary'!G276</f>
        <v>0</v>
      </c>
      <c r="H276" s="690">
        <f>'[52]Class Summary'!H276</f>
        <v>0</v>
      </c>
      <c r="I276" s="690">
        <f>'[52]Class Summary'!I276</f>
        <v>0</v>
      </c>
      <c r="J276" s="690">
        <f>'[52]Class Summary'!J276</f>
        <v>0</v>
      </c>
      <c r="K276" s="690">
        <f>'[52]Class Summary'!K276</f>
        <v>0</v>
      </c>
      <c r="L276" s="690">
        <f>'[52]Class Summary'!L276</f>
        <v>0</v>
      </c>
      <c r="M276" s="690">
        <f>'[52]Class Summary'!M276</f>
        <v>0</v>
      </c>
      <c r="N276" s="690">
        <f>'[52]Class Summary'!N276</f>
        <v>0</v>
      </c>
      <c r="O276" s="690">
        <f>'[52]Class Summary'!O276</f>
        <v>0</v>
      </c>
      <c r="P276" s="690">
        <f>'[52]Class Summary'!P276</f>
        <v>0</v>
      </c>
      <c r="Q276" s="683">
        <f>'[52]Class Summary'!Q276</f>
        <v>0</v>
      </c>
      <c r="R276" s="690">
        <f>'[52]Class Summary'!R276</f>
        <v>0</v>
      </c>
      <c r="S276" s="690">
        <f>'[52]Class Summary'!S276</f>
        <v>0</v>
      </c>
      <c r="T276" s="690">
        <f>'[52]Class Summary'!T276</f>
        <v>0</v>
      </c>
      <c r="U276" s="683"/>
      <c r="V276" s="683"/>
      <c r="W276" s="690">
        <f>'[52]Class Summary'!W276</f>
        <v>0</v>
      </c>
    </row>
    <row r="277" spans="1:23">
      <c r="A277" s="686">
        <f t="shared" si="5"/>
        <v>6</v>
      </c>
      <c r="B277" s="646" t="str">
        <f>IF(OR((C272="~"),(C277="~")),"~","")</f>
        <v>~</v>
      </c>
      <c r="C277" s="53" t="s">
        <v>45</v>
      </c>
      <c r="D277" s="54"/>
      <c r="E277" s="690">
        <f>'[52]Class Summary'!E277</f>
        <v>0</v>
      </c>
      <c r="F277" s="690">
        <f>'[52]Class Summary'!F277</f>
        <v>0</v>
      </c>
      <c r="G277" s="690">
        <f>'[52]Class Summary'!G277</f>
        <v>0</v>
      </c>
      <c r="H277" s="690">
        <f>'[52]Class Summary'!H277</f>
        <v>0</v>
      </c>
      <c r="I277" s="690">
        <f>'[52]Class Summary'!I277</f>
        <v>0</v>
      </c>
      <c r="J277" s="690">
        <f>'[52]Class Summary'!J277</f>
        <v>0</v>
      </c>
      <c r="K277" s="690">
        <f>'[52]Class Summary'!K277</f>
        <v>0</v>
      </c>
      <c r="L277" s="690">
        <f>'[52]Class Summary'!L277</f>
        <v>0</v>
      </c>
      <c r="M277" s="690">
        <f>'[52]Class Summary'!M277</f>
        <v>0</v>
      </c>
      <c r="N277" s="690">
        <f>'[52]Class Summary'!N277</f>
        <v>0</v>
      </c>
      <c r="O277" s="690">
        <f>'[52]Class Summary'!O277</f>
        <v>0</v>
      </c>
      <c r="P277" s="690">
        <f>'[52]Class Summary'!P277</f>
        <v>0</v>
      </c>
      <c r="Q277" s="683">
        <f>'[52]Class Summary'!Q277</f>
        <v>0</v>
      </c>
      <c r="R277" s="690">
        <f>'[52]Class Summary'!R277</f>
        <v>0</v>
      </c>
      <c r="S277" s="690">
        <f>'[52]Class Summary'!S277</f>
        <v>0</v>
      </c>
      <c r="T277" s="690">
        <f>'[52]Class Summary'!T277</f>
        <v>0</v>
      </c>
      <c r="U277" s="683"/>
      <c r="V277" s="683"/>
      <c r="W277" s="690">
        <f>'[52]Class Summary'!W277</f>
        <v>0</v>
      </c>
    </row>
    <row r="278" spans="1:23">
      <c r="A278" s="686">
        <f t="shared" si="5"/>
        <v>7</v>
      </c>
      <c r="B278" s="646" t="str">
        <f>IF(OR((C272="~"),(C278="~")),"~","")</f>
        <v>~</v>
      </c>
      <c r="C278" s="53" t="s">
        <v>45</v>
      </c>
      <c r="D278" s="54"/>
      <c r="E278" s="690">
        <f>'[52]Class Summary'!E278</f>
        <v>0</v>
      </c>
      <c r="F278" s="690">
        <f>'[52]Class Summary'!F278</f>
        <v>0</v>
      </c>
      <c r="G278" s="690">
        <f>'[52]Class Summary'!G278</f>
        <v>0</v>
      </c>
      <c r="H278" s="690">
        <f>'[52]Class Summary'!H278</f>
        <v>0</v>
      </c>
      <c r="I278" s="690">
        <f>'[52]Class Summary'!I278</f>
        <v>0</v>
      </c>
      <c r="J278" s="690">
        <f>'[52]Class Summary'!J278</f>
        <v>0</v>
      </c>
      <c r="K278" s="690">
        <f>'[52]Class Summary'!K278</f>
        <v>0</v>
      </c>
      <c r="L278" s="690">
        <f>'[52]Class Summary'!L278</f>
        <v>0</v>
      </c>
      <c r="M278" s="690">
        <f>'[52]Class Summary'!M278</f>
        <v>0</v>
      </c>
      <c r="N278" s="690">
        <f>'[52]Class Summary'!N278</f>
        <v>0</v>
      </c>
      <c r="O278" s="690">
        <f>'[52]Class Summary'!O278</f>
        <v>0</v>
      </c>
      <c r="P278" s="690">
        <f>'[52]Class Summary'!P278</f>
        <v>0</v>
      </c>
      <c r="Q278" s="683">
        <f>'[52]Class Summary'!Q278</f>
        <v>0</v>
      </c>
      <c r="R278" s="690">
        <f>'[52]Class Summary'!R278</f>
        <v>0</v>
      </c>
      <c r="S278" s="690">
        <f>'[52]Class Summary'!S278</f>
        <v>0</v>
      </c>
      <c r="T278" s="690">
        <f>'[52]Class Summary'!T278</f>
        <v>0</v>
      </c>
      <c r="U278" s="683"/>
      <c r="V278" s="683"/>
      <c r="W278" s="690">
        <f>'[52]Class Summary'!W278</f>
        <v>0</v>
      </c>
    </row>
    <row r="279" spans="1:23">
      <c r="A279" s="687">
        <f t="shared" si="5"/>
        <v>8</v>
      </c>
      <c r="B279" s="670" t="str">
        <f>IF(OR((C272="~"),(C279="~")),"~","")</f>
        <v/>
      </c>
      <c r="C279" s="58" t="s">
        <v>50</v>
      </c>
      <c r="D279" s="58"/>
      <c r="E279" s="691">
        <f>'[52]Class Summary'!E279</f>
        <v>5.4371999999999997E-2</v>
      </c>
      <c r="F279" s="691">
        <f>'[52]Class Summary'!F279</f>
        <v>0</v>
      </c>
      <c r="G279" s="691">
        <f>'[52]Class Summary'!G279</f>
        <v>6.1046000000000003E-2</v>
      </c>
      <c r="H279" s="691">
        <f>'[52]Class Summary'!H279</f>
        <v>6.0366000000000003E-2</v>
      </c>
      <c r="I279" s="691">
        <f>'[52]Class Summary'!I279</f>
        <v>6.0116000000000003E-2</v>
      </c>
      <c r="J279" s="691">
        <f>'[52]Class Summary'!J279</f>
        <v>5.8923999999999997E-2</v>
      </c>
      <c r="K279" s="691">
        <f>'[52]Class Summary'!K279</f>
        <v>5.8564999999999999E-2</v>
      </c>
      <c r="L279" s="691">
        <f>'[52]Class Summary'!L279</f>
        <v>0</v>
      </c>
      <c r="M279" s="691">
        <f>'[52]Class Summary'!M279</f>
        <v>5.7862999999999998E-2</v>
      </c>
      <c r="N279" s="691">
        <f>'[52]Class Summary'!N279</f>
        <v>0</v>
      </c>
      <c r="O279" s="691">
        <f>'[52]Class Summary'!O279</f>
        <v>5.7704999999999999E-2</v>
      </c>
      <c r="P279" s="691">
        <f>'[52]Class Summary'!P279</f>
        <v>6.0949999999999997E-2</v>
      </c>
      <c r="Q279" s="683">
        <f>'[52]Class Summary'!Q279</f>
        <v>0</v>
      </c>
      <c r="R279" s="691">
        <f>'[52]Class Summary'!R279</f>
        <v>5.9004000000000001E-2</v>
      </c>
      <c r="S279" s="691">
        <f>'[52]Class Summary'!S279</f>
        <v>5.3760000000000002E-2</v>
      </c>
      <c r="T279" s="691">
        <f>'[52]Class Summary'!T279</f>
        <v>5.3703000000000001E-2</v>
      </c>
      <c r="U279" s="683"/>
      <c r="V279" s="683"/>
      <c r="W279" s="691">
        <f>'[52]Class Summary'!W279</f>
        <v>5.8987999999999999E-2</v>
      </c>
    </row>
    <row r="280" spans="1:23">
      <c r="A280" s="686">
        <f t="shared" si="5"/>
        <v>9</v>
      </c>
      <c r="B280" s="646" t="str">
        <f>IF(OR((C272="~"),(C280="~")),"~","")</f>
        <v/>
      </c>
      <c r="C280" s="54"/>
      <c r="D280" s="54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</row>
    <row r="281" spans="1:23">
      <c r="A281" s="686">
        <f t="shared" si="5"/>
        <v>10</v>
      </c>
      <c r="B281" s="646"/>
      <c r="C281" s="55" t="s">
        <v>46</v>
      </c>
      <c r="D281" s="54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</row>
    <row r="282" spans="1:23">
      <c r="A282" s="686">
        <f t="shared" si="5"/>
        <v>11</v>
      </c>
      <c r="B282" s="646" t="str">
        <f>IF(OR((C281="~"),(C282="~")),"~","")</f>
        <v/>
      </c>
      <c r="C282" s="53" t="s">
        <v>42</v>
      </c>
      <c r="D282" s="54"/>
      <c r="E282" s="690">
        <f>'[52]Class Summary'!E282</f>
        <v>6.9700000000000003E-4</v>
      </c>
      <c r="F282" s="690">
        <f>'[52]Class Summary'!F282</f>
        <v>0</v>
      </c>
      <c r="G282" s="690">
        <f>'[52]Class Summary'!G282</f>
        <v>7.9699999999999997E-4</v>
      </c>
      <c r="H282" s="690">
        <f>'[52]Class Summary'!H282</f>
        <v>7.2300000000000001E-4</v>
      </c>
      <c r="I282" s="690">
        <f>'[52]Class Summary'!I282</f>
        <v>6.96E-4</v>
      </c>
      <c r="J282" s="690">
        <f>'[52]Class Summary'!J282</f>
        <v>5.6599999999999999E-4</v>
      </c>
      <c r="K282" s="690">
        <f>'[52]Class Summary'!K282</f>
        <v>5.2800000000000004E-4</v>
      </c>
      <c r="L282" s="690">
        <f>'[52]Class Summary'!L282</f>
        <v>5.7300000000000005E-4</v>
      </c>
      <c r="M282" s="690">
        <f>'[52]Class Summary'!M282</f>
        <v>4.5100000000000001E-4</v>
      </c>
      <c r="N282" s="690">
        <f>'[52]Class Summary'!N282</f>
        <v>4.8000000000000001E-4</v>
      </c>
      <c r="O282" s="690">
        <f>'[52]Class Summary'!O282</f>
        <v>4.3399999999999998E-4</v>
      </c>
      <c r="P282" s="690">
        <f>'[52]Class Summary'!P282</f>
        <v>7.8600000000000002E-4</v>
      </c>
      <c r="Q282" s="683">
        <f>'[52]Class Summary'!Q282</f>
        <v>0</v>
      </c>
      <c r="R282" s="690">
        <f>'[52]Class Summary'!R282</f>
        <v>5.7499999999999999E-4</v>
      </c>
      <c r="S282" s="690">
        <f>'[52]Class Summary'!S282</f>
        <v>6.0000000000000002E-6</v>
      </c>
      <c r="T282" s="690">
        <f>'[52]Class Summary'!T282</f>
        <v>0</v>
      </c>
      <c r="U282" s="683"/>
      <c r="V282" s="683"/>
      <c r="W282" s="690">
        <f>'[52]Class Summary'!W282</f>
        <v>5.7300000000000005E-4</v>
      </c>
    </row>
    <row r="283" spans="1:23">
      <c r="A283" s="686">
        <f t="shared" si="5"/>
        <v>12</v>
      </c>
      <c r="B283" s="646" t="str">
        <f>IF(OR((C281="~"),(C283="~")),"~","")</f>
        <v/>
      </c>
      <c r="C283" s="53" t="s">
        <v>43</v>
      </c>
      <c r="D283" s="54"/>
      <c r="E283" s="690">
        <f>'[52]Class Summary'!E283</f>
        <v>5.6299999999999996E-3</v>
      </c>
      <c r="F283" s="690">
        <f>'[52]Class Summary'!F283</f>
        <v>0</v>
      </c>
      <c r="G283" s="690">
        <f>'[52]Class Summary'!G283</f>
        <v>5.6709999999999998E-3</v>
      </c>
      <c r="H283" s="690">
        <f>'[52]Class Summary'!H283</f>
        <v>5.6709999999999998E-3</v>
      </c>
      <c r="I283" s="690">
        <f>'[52]Class Summary'!I283</f>
        <v>5.6709999999999998E-3</v>
      </c>
      <c r="J283" s="690">
        <f>'[52]Class Summary'!J283</f>
        <v>5.6709999999999998E-3</v>
      </c>
      <c r="K283" s="690">
        <f>'[52]Class Summary'!K283</f>
        <v>5.6709999999999998E-3</v>
      </c>
      <c r="L283" s="690">
        <f>'[52]Class Summary'!L283</f>
        <v>5.2620000000000002E-3</v>
      </c>
      <c r="M283" s="690">
        <f>'[52]Class Summary'!M283</f>
        <v>5.6709999999999998E-3</v>
      </c>
      <c r="N283" s="690">
        <f>'[52]Class Summary'!N283</f>
        <v>5.2620000000000002E-3</v>
      </c>
      <c r="O283" s="690">
        <f>'[52]Class Summary'!O283</f>
        <v>5.6709999999999998E-3</v>
      </c>
      <c r="P283" s="690">
        <f>'[52]Class Summary'!P283</f>
        <v>5.6709999999999998E-3</v>
      </c>
      <c r="Q283" s="683">
        <f>'[52]Class Summary'!Q283</f>
        <v>0</v>
      </c>
      <c r="R283" s="690">
        <f>'[52]Class Summary'!R283</f>
        <v>5.6709999999999998E-3</v>
      </c>
      <c r="S283" s="690">
        <f>'[52]Class Summary'!S283</f>
        <v>5.6709999999999998E-3</v>
      </c>
      <c r="T283" s="690">
        <f>'[52]Class Summary'!T283</f>
        <v>5.6709999999999998E-3</v>
      </c>
      <c r="U283" s="683"/>
      <c r="V283" s="683"/>
      <c r="W283" s="690">
        <f>'[52]Class Summary'!W283</f>
        <v>5.6709999999999998E-3</v>
      </c>
    </row>
    <row r="284" spans="1:23">
      <c r="A284" s="686">
        <f t="shared" si="5"/>
        <v>13</v>
      </c>
      <c r="B284" s="646" t="str">
        <f>IF(OR((C281="~"),(C284="~")),"~","")</f>
        <v/>
      </c>
      <c r="C284" s="53" t="s">
        <v>44</v>
      </c>
      <c r="D284" s="54"/>
      <c r="E284" s="690">
        <f>'[52]Class Summary'!E284</f>
        <v>-4.1E-5</v>
      </c>
      <c r="F284" s="690">
        <f>'[52]Class Summary'!F284</f>
        <v>0</v>
      </c>
      <c r="G284" s="690">
        <f>'[52]Class Summary'!G284</f>
        <v>0</v>
      </c>
      <c r="H284" s="690">
        <f>'[52]Class Summary'!H284</f>
        <v>0</v>
      </c>
      <c r="I284" s="690">
        <f>'[52]Class Summary'!I284</f>
        <v>0</v>
      </c>
      <c r="J284" s="690">
        <f>'[52]Class Summary'!J284</f>
        <v>0</v>
      </c>
      <c r="K284" s="690">
        <f>'[52]Class Summary'!K284</f>
        <v>0</v>
      </c>
      <c r="L284" s="690">
        <f>'[52]Class Summary'!L284</f>
        <v>-2.8860000000000001E-3</v>
      </c>
      <c r="M284" s="690">
        <f>'[52]Class Summary'!M284</f>
        <v>0</v>
      </c>
      <c r="N284" s="690">
        <f>'[52]Class Summary'!N284</f>
        <v>0</v>
      </c>
      <c r="O284" s="690">
        <f>'[52]Class Summary'!O284</f>
        <v>0</v>
      </c>
      <c r="P284" s="690">
        <f>'[52]Class Summary'!P284</f>
        <v>0</v>
      </c>
      <c r="Q284" s="683">
        <f>'[52]Class Summary'!Q284</f>
        <v>0</v>
      </c>
      <c r="R284" s="690">
        <f>'[52]Class Summary'!R284</f>
        <v>0</v>
      </c>
      <c r="S284" s="690">
        <f>'[52]Class Summary'!S284</f>
        <v>0</v>
      </c>
      <c r="T284" s="690">
        <f>'[52]Class Summary'!T284</f>
        <v>0</v>
      </c>
      <c r="U284" s="683"/>
      <c r="V284" s="683"/>
      <c r="W284" s="690">
        <f>'[52]Class Summary'!W284</f>
        <v>0</v>
      </c>
    </row>
    <row r="285" spans="1:23">
      <c r="A285" s="686">
        <f t="shared" si="5"/>
        <v>14</v>
      </c>
      <c r="B285" s="646" t="str">
        <f>IF(OR((C281="~"),(C285="~")),"~","")</f>
        <v>~</v>
      </c>
      <c r="C285" s="53" t="s">
        <v>45</v>
      </c>
      <c r="D285" s="54"/>
      <c r="E285" s="690">
        <f>'[52]Class Summary'!E285</f>
        <v>0</v>
      </c>
      <c r="F285" s="690">
        <f>'[52]Class Summary'!F285</f>
        <v>0</v>
      </c>
      <c r="G285" s="690">
        <f>'[52]Class Summary'!G285</f>
        <v>0</v>
      </c>
      <c r="H285" s="690">
        <f>'[52]Class Summary'!H285</f>
        <v>0</v>
      </c>
      <c r="I285" s="690">
        <f>'[52]Class Summary'!I285</f>
        <v>0</v>
      </c>
      <c r="J285" s="690">
        <f>'[52]Class Summary'!J285</f>
        <v>0</v>
      </c>
      <c r="K285" s="690">
        <f>'[52]Class Summary'!K285</f>
        <v>0</v>
      </c>
      <c r="L285" s="690">
        <f>'[52]Class Summary'!L285</f>
        <v>0</v>
      </c>
      <c r="M285" s="690">
        <f>'[52]Class Summary'!M285</f>
        <v>0</v>
      </c>
      <c r="N285" s="690">
        <f>'[52]Class Summary'!N285</f>
        <v>0</v>
      </c>
      <c r="O285" s="690">
        <f>'[52]Class Summary'!O285</f>
        <v>0</v>
      </c>
      <c r="P285" s="690">
        <f>'[52]Class Summary'!P285</f>
        <v>0</v>
      </c>
      <c r="Q285" s="683">
        <f>'[52]Class Summary'!Q285</f>
        <v>0</v>
      </c>
      <c r="R285" s="690">
        <f>'[52]Class Summary'!R285</f>
        <v>0</v>
      </c>
      <c r="S285" s="690">
        <f>'[52]Class Summary'!S285</f>
        <v>0</v>
      </c>
      <c r="T285" s="690">
        <f>'[52]Class Summary'!T285</f>
        <v>0</v>
      </c>
      <c r="U285" s="683"/>
      <c r="V285" s="683"/>
      <c r="W285" s="690">
        <f>'[52]Class Summary'!W285</f>
        <v>0</v>
      </c>
    </row>
    <row r="286" spans="1:23">
      <c r="A286" s="686">
        <f t="shared" si="5"/>
        <v>15</v>
      </c>
      <c r="B286" s="646" t="str">
        <f>IF(OR((C281="~"),(C286="~")),"~","")</f>
        <v>~</v>
      </c>
      <c r="C286" s="53" t="s">
        <v>45</v>
      </c>
      <c r="D286" s="54"/>
      <c r="E286" s="690">
        <f>'[52]Class Summary'!E286</f>
        <v>0</v>
      </c>
      <c r="F286" s="690">
        <f>'[52]Class Summary'!F286</f>
        <v>0</v>
      </c>
      <c r="G286" s="690">
        <f>'[52]Class Summary'!G286</f>
        <v>0</v>
      </c>
      <c r="H286" s="690">
        <f>'[52]Class Summary'!H286</f>
        <v>0</v>
      </c>
      <c r="I286" s="690">
        <f>'[52]Class Summary'!I286</f>
        <v>0</v>
      </c>
      <c r="J286" s="690">
        <f>'[52]Class Summary'!J286</f>
        <v>0</v>
      </c>
      <c r="K286" s="690">
        <f>'[52]Class Summary'!K286</f>
        <v>0</v>
      </c>
      <c r="L286" s="690">
        <f>'[52]Class Summary'!L286</f>
        <v>0</v>
      </c>
      <c r="M286" s="690">
        <f>'[52]Class Summary'!M286</f>
        <v>0</v>
      </c>
      <c r="N286" s="690">
        <f>'[52]Class Summary'!N286</f>
        <v>0</v>
      </c>
      <c r="O286" s="690">
        <f>'[52]Class Summary'!O286</f>
        <v>0</v>
      </c>
      <c r="P286" s="690">
        <f>'[52]Class Summary'!P286</f>
        <v>0</v>
      </c>
      <c r="Q286" s="683">
        <f>'[52]Class Summary'!Q286</f>
        <v>0</v>
      </c>
      <c r="R286" s="690">
        <f>'[52]Class Summary'!R286</f>
        <v>0</v>
      </c>
      <c r="S286" s="690">
        <f>'[52]Class Summary'!S286</f>
        <v>0</v>
      </c>
      <c r="T286" s="690">
        <f>'[52]Class Summary'!T286</f>
        <v>0</v>
      </c>
      <c r="U286" s="683"/>
      <c r="V286" s="683"/>
      <c r="W286" s="690">
        <f>'[52]Class Summary'!W286</f>
        <v>0</v>
      </c>
    </row>
    <row r="287" spans="1:23">
      <c r="A287" s="686">
        <f t="shared" si="5"/>
        <v>16</v>
      </c>
      <c r="B287" s="646" t="str">
        <f>IF(OR((C281="~"),(C287="~")),"~","")</f>
        <v>~</v>
      </c>
      <c r="C287" s="53" t="s">
        <v>45</v>
      </c>
      <c r="D287" s="54"/>
      <c r="E287" s="690">
        <f>'[52]Class Summary'!E287</f>
        <v>0</v>
      </c>
      <c r="F287" s="690">
        <f>'[52]Class Summary'!F287</f>
        <v>0</v>
      </c>
      <c r="G287" s="690">
        <f>'[52]Class Summary'!G287</f>
        <v>0</v>
      </c>
      <c r="H287" s="690">
        <f>'[52]Class Summary'!H287</f>
        <v>0</v>
      </c>
      <c r="I287" s="690">
        <f>'[52]Class Summary'!I287</f>
        <v>0</v>
      </c>
      <c r="J287" s="690">
        <f>'[52]Class Summary'!J287</f>
        <v>0</v>
      </c>
      <c r="K287" s="690">
        <f>'[52]Class Summary'!K287</f>
        <v>0</v>
      </c>
      <c r="L287" s="690">
        <f>'[52]Class Summary'!L287</f>
        <v>0</v>
      </c>
      <c r="M287" s="690">
        <f>'[52]Class Summary'!M287</f>
        <v>0</v>
      </c>
      <c r="N287" s="690">
        <f>'[52]Class Summary'!N287</f>
        <v>0</v>
      </c>
      <c r="O287" s="690">
        <f>'[52]Class Summary'!O287</f>
        <v>0</v>
      </c>
      <c r="P287" s="690">
        <f>'[52]Class Summary'!P287</f>
        <v>0</v>
      </c>
      <c r="Q287" s="683">
        <f>'[52]Class Summary'!Q287</f>
        <v>0</v>
      </c>
      <c r="R287" s="690">
        <f>'[52]Class Summary'!R287</f>
        <v>0</v>
      </c>
      <c r="S287" s="690">
        <f>'[52]Class Summary'!S287</f>
        <v>0</v>
      </c>
      <c r="T287" s="690">
        <f>'[52]Class Summary'!T287</f>
        <v>0</v>
      </c>
      <c r="U287" s="683"/>
      <c r="V287" s="683"/>
      <c r="W287" s="690">
        <f>'[52]Class Summary'!W287</f>
        <v>0</v>
      </c>
    </row>
    <row r="288" spans="1:23">
      <c r="A288" s="687">
        <f t="shared" si="5"/>
        <v>17</v>
      </c>
      <c r="B288" s="670" t="str">
        <f>IF(OR((C281="~"),(C288="~")),"~","")</f>
        <v/>
      </c>
      <c r="C288" s="58" t="s">
        <v>50</v>
      </c>
      <c r="D288" s="58"/>
      <c r="E288" s="691">
        <f>'[52]Class Summary'!E288</f>
        <v>6.2859999999999999E-3</v>
      </c>
      <c r="F288" s="691">
        <f>'[52]Class Summary'!F288</f>
        <v>0</v>
      </c>
      <c r="G288" s="691">
        <f>'[52]Class Summary'!G288</f>
        <v>6.4669999999999997E-3</v>
      </c>
      <c r="H288" s="691">
        <f>'[52]Class Summary'!H288</f>
        <v>6.3930000000000002E-3</v>
      </c>
      <c r="I288" s="691">
        <f>'[52]Class Summary'!I288</f>
        <v>6.3660000000000001E-3</v>
      </c>
      <c r="J288" s="691">
        <f>'[52]Class Summary'!J288</f>
        <v>6.2370000000000004E-3</v>
      </c>
      <c r="K288" s="691">
        <f>'[52]Class Summary'!K288</f>
        <v>6.1980000000000004E-3</v>
      </c>
      <c r="L288" s="691">
        <f>'[52]Class Summary'!L288</f>
        <v>2.9489999999999998E-3</v>
      </c>
      <c r="M288" s="691">
        <f>'[52]Class Summary'!M288</f>
        <v>6.1219999999999998E-3</v>
      </c>
      <c r="N288" s="691">
        <f>'[52]Class Summary'!N288</f>
        <v>5.7409999999999996E-3</v>
      </c>
      <c r="O288" s="691">
        <f>'[52]Class Summary'!O288</f>
        <v>6.1050000000000002E-3</v>
      </c>
      <c r="P288" s="691">
        <f>'[52]Class Summary'!P288</f>
        <v>6.4570000000000001E-3</v>
      </c>
      <c r="Q288" s="683">
        <f>'[52]Class Summary'!Q288</f>
        <v>0</v>
      </c>
      <c r="R288" s="691">
        <f>'[52]Class Summary'!R288</f>
        <v>6.2459999999999998E-3</v>
      </c>
      <c r="S288" s="691">
        <f>'[52]Class Summary'!S288</f>
        <v>5.6769999999999998E-3</v>
      </c>
      <c r="T288" s="691">
        <f>'[52]Class Summary'!T288</f>
        <v>5.6709999999999998E-3</v>
      </c>
      <c r="U288" s="683"/>
      <c r="V288" s="683"/>
      <c r="W288" s="691">
        <f>'[52]Class Summary'!W288</f>
        <v>6.2440000000000004E-3</v>
      </c>
    </row>
    <row r="289" spans="1:23">
      <c r="A289" s="686">
        <f t="shared" si="5"/>
        <v>18</v>
      </c>
      <c r="B289" s="646" t="str">
        <f>IF(OR((C281="~"),(C289="~")),"~","")</f>
        <v/>
      </c>
      <c r="C289" s="54"/>
      <c r="D289" s="54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</row>
    <row r="290" spans="1:23">
      <c r="A290" s="686">
        <f t="shared" si="5"/>
        <v>19</v>
      </c>
      <c r="B290" s="646"/>
      <c r="C290" s="55" t="s">
        <v>47</v>
      </c>
      <c r="D290" s="54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</row>
    <row r="291" spans="1:23">
      <c r="A291" s="686">
        <f t="shared" si="5"/>
        <v>20</v>
      </c>
      <c r="B291" s="646" t="str">
        <f>IF(OR((C290="~"),(C291="~")),"~","")</f>
        <v/>
      </c>
      <c r="C291" s="53" t="s">
        <v>42</v>
      </c>
      <c r="D291" s="54"/>
      <c r="E291" s="690">
        <f>'[52]Class Summary'!E291</f>
        <v>1.8263000000000001E-2</v>
      </c>
      <c r="F291" s="690">
        <f>'[52]Class Summary'!F291</f>
        <v>0</v>
      </c>
      <c r="G291" s="690">
        <f>'[52]Class Summary'!G291</f>
        <v>2.614E-2</v>
      </c>
      <c r="H291" s="690">
        <f>'[52]Class Summary'!H291</f>
        <v>1.89E-2</v>
      </c>
      <c r="I291" s="690">
        <f>'[52]Class Summary'!I291</f>
        <v>1.4300999999999999E-2</v>
      </c>
      <c r="J291" s="690">
        <f>'[52]Class Summary'!J291</f>
        <v>9.5639999999999996E-3</v>
      </c>
      <c r="K291" s="690">
        <f>'[52]Class Summary'!K291</f>
        <v>1.2494E-2</v>
      </c>
      <c r="L291" s="690">
        <f>'[52]Class Summary'!L291</f>
        <v>1.2376E-2</v>
      </c>
      <c r="M291" s="690">
        <f>'[52]Class Summary'!M291</f>
        <v>-1.8760000000000001E-3</v>
      </c>
      <c r="N291" s="690">
        <f>'[52]Class Summary'!N291</f>
        <v>-2.92E-4</v>
      </c>
      <c r="O291" s="690">
        <f>'[52]Class Summary'!O291</f>
        <v>3.1718999999999997E-2</v>
      </c>
      <c r="P291" s="690">
        <f>'[52]Class Summary'!P291</f>
        <v>2.2565000000000002E-2</v>
      </c>
      <c r="Q291" s="683">
        <f>'[52]Class Summary'!Q291</f>
        <v>0</v>
      </c>
      <c r="R291" s="690">
        <f>'[52]Class Summary'!R291</f>
        <v>1.0776000000000001E-2</v>
      </c>
      <c r="S291" s="690">
        <f>'[52]Class Summary'!S291</f>
        <v>4.7863999999999997E-2</v>
      </c>
      <c r="T291" s="690">
        <f>'[52]Class Summary'!T291</f>
        <v>3.0929999999999999E-2</v>
      </c>
      <c r="U291" s="683"/>
      <c r="V291" s="683"/>
      <c r="W291" s="690">
        <f>'[52]Class Summary'!W291</f>
        <v>1.0893E-2</v>
      </c>
    </row>
    <row r="292" spans="1:23">
      <c r="A292" s="686">
        <f t="shared" si="5"/>
        <v>21</v>
      </c>
      <c r="B292" s="646" t="str">
        <f>IF(OR((C290="~"),(C292="~")),"~","")</f>
        <v/>
      </c>
      <c r="C292" s="53" t="s">
        <v>43</v>
      </c>
      <c r="D292" s="54"/>
      <c r="E292" s="690">
        <f>'[52]Class Summary'!E292</f>
        <v>0</v>
      </c>
      <c r="F292" s="690">
        <f>'[52]Class Summary'!F292</f>
        <v>0</v>
      </c>
      <c r="G292" s="690">
        <f>'[52]Class Summary'!G292</f>
        <v>0</v>
      </c>
      <c r="H292" s="690">
        <f>'[52]Class Summary'!H292</f>
        <v>0</v>
      </c>
      <c r="I292" s="690">
        <f>'[52]Class Summary'!I292</f>
        <v>0</v>
      </c>
      <c r="J292" s="690">
        <f>'[52]Class Summary'!J292</f>
        <v>0</v>
      </c>
      <c r="K292" s="690">
        <f>'[52]Class Summary'!K292</f>
        <v>0</v>
      </c>
      <c r="L292" s="690">
        <f>'[52]Class Summary'!L292</f>
        <v>0</v>
      </c>
      <c r="M292" s="690">
        <f>'[52]Class Summary'!M292</f>
        <v>0</v>
      </c>
      <c r="N292" s="690">
        <f>'[52]Class Summary'!N292</f>
        <v>0</v>
      </c>
      <c r="O292" s="690">
        <f>'[52]Class Summary'!O292</f>
        <v>0</v>
      </c>
      <c r="P292" s="690">
        <f>'[52]Class Summary'!P292</f>
        <v>0</v>
      </c>
      <c r="Q292" s="683">
        <f>'[52]Class Summary'!Q292</f>
        <v>0</v>
      </c>
      <c r="R292" s="690">
        <f>'[52]Class Summary'!R292</f>
        <v>0</v>
      </c>
      <c r="S292" s="690">
        <f>'[52]Class Summary'!S292</f>
        <v>0</v>
      </c>
      <c r="T292" s="690">
        <f>'[52]Class Summary'!T292</f>
        <v>0</v>
      </c>
      <c r="U292" s="683"/>
      <c r="V292" s="683"/>
      <c r="W292" s="690">
        <f>'[52]Class Summary'!W292</f>
        <v>0</v>
      </c>
    </row>
    <row r="293" spans="1:23">
      <c r="A293" s="686">
        <f t="shared" si="5"/>
        <v>22</v>
      </c>
      <c r="B293" s="646" t="str">
        <f>IF(OR((C290="~"),(C293="~")),"~","")</f>
        <v/>
      </c>
      <c r="C293" s="53" t="s">
        <v>44</v>
      </c>
      <c r="D293" s="54"/>
      <c r="E293" s="690">
        <f>'[52]Class Summary'!E293</f>
        <v>5.9839999999999997E-3</v>
      </c>
      <c r="F293" s="690">
        <f>'[52]Class Summary'!F293</f>
        <v>0</v>
      </c>
      <c r="G293" s="690">
        <f>'[52]Class Summary'!G293</f>
        <v>9.9000000000000008E-3</v>
      </c>
      <c r="H293" s="690">
        <f>'[52]Class Summary'!H293</f>
        <v>3.7460000000000002E-3</v>
      </c>
      <c r="I293" s="690">
        <f>'[52]Class Summary'!I293</f>
        <v>8.9099999999999997E-4</v>
      </c>
      <c r="J293" s="690">
        <f>'[52]Class Summary'!J293</f>
        <v>5.1099999999999995E-4</v>
      </c>
      <c r="K293" s="690">
        <f>'[52]Class Summary'!K293</f>
        <v>3.5279999999999999E-3</v>
      </c>
      <c r="L293" s="690">
        <f>'[52]Class Summary'!L293</f>
        <v>9.59E-4</v>
      </c>
      <c r="M293" s="690">
        <f>'[52]Class Summary'!M293</f>
        <v>4.8799999999999999E-4</v>
      </c>
      <c r="N293" s="690">
        <f>'[52]Class Summary'!N293</f>
        <v>2.5500000000000002E-4</v>
      </c>
      <c r="O293" s="690">
        <f>'[52]Class Summary'!O293</f>
        <v>0.14513799999999999</v>
      </c>
      <c r="P293" s="690">
        <f>'[52]Class Summary'!P293</f>
        <v>3.6999999999999999E-4</v>
      </c>
      <c r="Q293" s="683">
        <f>'[52]Class Summary'!Q293</f>
        <v>0</v>
      </c>
      <c r="R293" s="690">
        <f>'[52]Class Summary'!R293</f>
        <v>3.0379999999999999E-3</v>
      </c>
      <c r="S293" s="690">
        <f>'[52]Class Summary'!S293</f>
        <v>2.5049999999999998E-3</v>
      </c>
      <c r="T293" s="690">
        <f>'[52]Class Summary'!T293</f>
        <v>9.1859999999999997E-3</v>
      </c>
      <c r="U293" s="683"/>
      <c r="V293" s="683"/>
      <c r="W293" s="690">
        <f>'[52]Class Summary'!W293</f>
        <v>3.0370000000000002E-3</v>
      </c>
    </row>
    <row r="294" spans="1:23">
      <c r="A294" s="686">
        <f t="shared" si="5"/>
        <v>23</v>
      </c>
      <c r="B294" s="646" t="str">
        <f>IF(OR((C290="~"),(C294="~")),"~","")</f>
        <v>~</v>
      </c>
      <c r="C294" s="53" t="s">
        <v>45</v>
      </c>
      <c r="D294" s="54"/>
      <c r="E294" s="690">
        <f>'[52]Class Summary'!E294</f>
        <v>0</v>
      </c>
      <c r="F294" s="690">
        <f>'[52]Class Summary'!F294</f>
        <v>0</v>
      </c>
      <c r="G294" s="690">
        <f>'[52]Class Summary'!G294</f>
        <v>0</v>
      </c>
      <c r="H294" s="690">
        <f>'[52]Class Summary'!H294</f>
        <v>0</v>
      </c>
      <c r="I294" s="690">
        <f>'[52]Class Summary'!I294</f>
        <v>0</v>
      </c>
      <c r="J294" s="690">
        <f>'[52]Class Summary'!J294</f>
        <v>0</v>
      </c>
      <c r="K294" s="690">
        <f>'[52]Class Summary'!K294</f>
        <v>0</v>
      </c>
      <c r="L294" s="690">
        <f>'[52]Class Summary'!L294</f>
        <v>0</v>
      </c>
      <c r="M294" s="690">
        <f>'[52]Class Summary'!M294</f>
        <v>0</v>
      </c>
      <c r="N294" s="690">
        <f>'[52]Class Summary'!N294</f>
        <v>0</v>
      </c>
      <c r="O294" s="690">
        <f>'[52]Class Summary'!O294</f>
        <v>0</v>
      </c>
      <c r="P294" s="690">
        <f>'[52]Class Summary'!P294</f>
        <v>0</v>
      </c>
      <c r="Q294" s="683">
        <f>'[52]Class Summary'!Q294</f>
        <v>0</v>
      </c>
      <c r="R294" s="690">
        <f>'[52]Class Summary'!R294</f>
        <v>0</v>
      </c>
      <c r="S294" s="690">
        <f>'[52]Class Summary'!S294</f>
        <v>0</v>
      </c>
      <c r="T294" s="690">
        <f>'[52]Class Summary'!T294</f>
        <v>0</v>
      </c>
      <c r="U294" s="683"/>
      <c r="V294" s="683"/>
      <c r="W294" s="690">
        <f>'[52]Class Summary'!W294</f>
        <v>0</v>
      </c>
    </row>
    <row r="295" spans="1:23">
      <c r="A295" s="686">
        <f t="shared" si="5"/>
        <v>24</v>
      </c>
      <c r="B295" s="646" t="str">
        <f>IF(OR((C290="~"),(C295="~")),"~","")</f>
        <v>~</v>
      </c>
      <c r="C295" s="53" t="s">
        <v>45</v>
      </c>
      <c r="D295" s="54"/>
      <c r="E295" s="690">
        <f>'[52]Class Summary'!E295</f>
        <v>0</v>
      </c>
      <c r="F295" s="690">
        <f>'[52]Class Summary'!F295</f>
        <v>0</v>
      </c>
      <c r="G295" s="690">
        <f>'[52]Class Summary'!G295</f>
        <v>0</v>
      </c>
      <c r="H295" s="690">
        <f>'[52]Class Summary'!H295</f>
        <v>0</v>
      </c>
      <c r="I295" s="690">
        <f>'[52]Class Summary'!I295</f>
        <v>0</v>
      </c>
      <c r="J295" s="690">
        <f>'[52]Class Summary'!J295</f>
        <v>0</v>
      </c>
      <c r="K295" s="690">
        <f>'[52]Class Summary'!K295</f>
        <v>0</v>
      </c>
      <c r="L295" s="690">
        <f>'[52]Class Summary'!L295</f>
        <v>0</v>
      </c>
      <c r="M295" s="690">
        <f>'[52]Class Summary'!M295</f>
        <v>0</v>
      </c>
      <c r="N295" s="690">
        <f>'[52]Class Summary'!N295</f>
        <v>0</v>
      </c>
      <c r="O295" s="690">
        <f>'[52]Class Summary'!O295</f>
        <v>0</v>
      </c>
      <c r="P295" s="690">
        <f>'[52]Class Summary'!P295</f>
        <v>0</v>
      </c>
      <c r="Q295" s="683">
        <f>'[52]Class Summary'!Q295</f>
        <v>0</v>
      </c>
      <c r="R295" s="690">
        <f>'[52]Class Summary'!R295</f>
        <v>0</v>
      </c>
      <c r="S295" s="690">
        <f>'[52]Class Summary'!S295</f>
        <v>0</v>
      </c>
      <c r="T295" s="690">
        <f>'[52]Class Summary'!T295</f>
        <v>0</v>
      </c>
      <c r="U295" s="683"/>
      <c r="V295" s="683"/>
      <c r="W295" s="690">
        <f>'[52]Class Summary'!W295</f>
        <v>0</v>
      </c>
    </row>
    <row r="296" spans="1:23">
      <c r="A296" s="686">
        <f t="shared" si="5"/>
        <v>25</v>
      </c>
      <c r="B296" s="646" t="str">
        <f>IF(OR((C290="~"),(C296="~")),"~","")</f>
        <v>~</v>
      </c>
      <c r="C296" s="53" t="s">
        <v>45</v>
      </c>
      <c r="D296" s="54"/>
      <c r="E296" s="690">
        <f>'[52]Class Summary'!E296</f>
        <v>0</v>
      </c>
      <c r="F296" s="690">
        <f>'[52]Class Summary'!F296</f>
        <v>0</v>
      </c>
      <c r="G296" s="690">
        <f>'[52]Class Summary'!G296</f>
        <v>0</v>
      </c>
      <c r="H296" s="690">
        <f>'[52]Class Summary'!H296</f>
        <v>0</v>
      </c>
      <c r="I296" s="690">
        <f>'[52]Class Summary'!I296</f>
        <v>0</v>
      </c>
      <c r="J296" s="690">
        <f>'[52]Class Summary'!J296</f>
        <v>0</v>
      </c>
      <c r="K296" s="690">
        <f>'[52]Class Summary'!K296</f>
        <v>0</v>
      </c>
      <c r="L296" s="690">
        <f>'[52]Class Summary'!L296</f>
        <v>0</v>
      </c>
      <c r="M296" s="690">
        <f>'[52]Class Summary'!M296</f>
        <v>0</v>
      </c>
      <c r="N296" s="690">
        <f>'[52]Class Summary'!N296</f>
        <v>0</v>
      </c>
      <c r="O296" s="690">
        <f>'[52]Class Summary'!O296</f>
        <v>0</v>
      </c>
      <c r="P296" s="690">
        <f>'[52]Class Summary'!P296</f>
        <v>0</v>
      </c>
      <c r="Q296" s="683">
        <f>'[52]Class Summary'!Q296</f>
        <v>0</v>
      </c>
      <c r="R296" s="690">
        <f>'[52]Class Summary'!R296</f>
        <v>0</v>
      </c>
      <c r="S296" s="690">
        <f>'[52]Class Summary'!S296</f>
        <v>0</v>
      </c>
      <c r="T296" s="690">
        <f>'[52]Class Summary'!T296</f>
        <v>0</v>
      </c>
      <c r="U296" s="683"/>
      <c r="V296" s="683"/>
      <c r="W296" s="690">
        <f>'[52]Class Summary'!W296</f>
        <v>0</v>
      </c>
    </row>
    <row r="297" spans="1:23">
      <c r="A297" s="687">
        <f t="shared" si="5"/>
        <v>26</v>
      </c>
      <c r="B297" s="670" t="str">
        <f>IF(OR((C290="~"),(C297="~")),"~","")</f>
        <v/>
      </c>
      <c r="C297" s="58" t="s">
        <v>50</v>
      </c>
      <c r="D297" s="58"/>
      <c r="E297" s="691">
        <f>'[52]Class Summary'!E297</f>
        <v>2.4247999999999999E-2</v>
      </c>
      <c r="F297" s="691">
        <f>'[52]Class Summary'!F297</f>
        <v>0</v>
      </c>
      <c r="G297" s="691">
        <f>'[52]Class Summary'!G297</f>
        <v>3.6040000000000003E-2</v>
      </c>
      <c r="H297" s="691">
        <f>'[52]Class Summary'!H297</f>
        <v>2.2644999999999998E-2</v>
      </c>
      <c r="I297" s="691">
        <f>'[52]Class Summary'!I297</f>
        <v>1.5192000000000001E-2</v>
      </c>
      <c r="J297" s="691">
        <f>'[52]Class Summary'!J297</f>
        <v>1.0076E-2</v>
      </c>
      <c r="K297" s="691">
        <f>'[52]Class Summary'!K297</f>
        <v>1.6022999999999999E-2</v>
      </c>
      <c r="L297" s="691">
        <f>'[52]Class Summary'!L297</f>
        <v>1.3334E-2</v>
      </c>
      <c r="M297" s="691">
        <f>'[52]Class Summary'!M297</f>
        <v>-1.3879999999999999E-3</v>
      </c>
      <c r="N297" s="691">
        <f>'[52]Class Summary'!N297</f>
        <v>-3.6999999999999998E-5</v>
      </c>
      <c r="O297" s="691">
        <f>'[52]Class Summary'!O297</f>
        <v>0.17685699999999999</v>
      </c>
      <c r="P297" s="691">
        <f>'[52]Class Summary'!P297</f>
        <v>2.2936000000000002E-2</v>
      </c>
      <c r="Q297" s="683">
        <f>'[52]Class Summary'!Q297</f>
        <v>0</v>
      </c>
      <c r="R297" s="691">
        <f>'[52]Class Summary'!R297</f>
        <v>1.3814E-2</v>
      </c>
      <c r="S297" s="691">
        <f>'[52]Class Summary'!S297</f>
        <v>5.0368999999999997E-2</v>
      </c>
      <c r="T297" s="691">
        <f>'[52]Class Summary'!T297</f>
        <v>4.0114999999999998E-2</v>
      </c>
      <c r="U297" s="683"/>
      <c r="V297" s="683"/>
      <c r="W297" s="691">
        <f>'[52]Class Summary'!W297</f>
        <v>1.393E-2</v>
      </c>
    </row>
    <row r="298" spans="1:23">
      <c r="A298" s="686"/>
      <c r="B298" s="646" t="str">
        <f>IF(OR((C290="~"),(C298="~")),"~","")</f>
        <v/>
      </c>
      <c r="C298" s="55"/>
      <c r="D298" s="54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</row>
    <row r="299" spans="1:23">
      <c r="A299" s="686"/>
      <c r="B299" s="646" t="str">
        <f>[52]INPUTS!$F$14</f>
        <v>~</v>
      </c>
      <c r="C299" s="54"/>
      <c r="D299" s="54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59"/>
      <c r="R299" s="666"/>
      <c r="S299" s="666"/>
      <c r="T299" s="666"/>
      <c r="U299" s="659"/>
      <c r="V299" s="659"/>
      <c r="W299" s="666"/>
    </row>
    <row r="300" spans="1:23">
      <c r="A300" s="686"/>
      <c r="B300" s="646" t="str">
        <f>IF(OR((B299="~"),(C300="~")),"~","")</f>
        <v>~</v>
      </c>
      <c r="C300" s="53" t="s">
        <v>45</v>
      </c>
      <c r="D300" s="54"/>
      <c r="E300" s="666">
        <v>0</v>
      </c>
      <c r="F300" s="666"/>
      <c r="G300" s="666">
        <v>0</v>
      </c>
      <c r="H300" s="666">
        <v>0</v>
      </c>
      <c r="I300" s="666">
        <v>0</v>
      </c>
      <c r="J300" s="666">
        <v>0</v>
      </c>
      <c r="K300" s="666">
        <v>0</v>
      </c>
      <c r="L300" s="666">
        <v>0</v>
      </c>
      <c r="M300" s="666">
        <v>0</v>
      </c>
      <c r="N300" s="666">
        <v>0</v>
      </c>
      <c r="O300" s="666">
        <v>0</v>
      </c>
      <c r="P300" s="666">
        <v>0</v>
      </c>
      <c r="Q300" s="659"/>
      <c r="R300" s="666">
        <v>0</v>
      </c>
      <c r="S300" s="666">
        <v>0</v>
      </c>
      <c r="T300" s="666">
        <v>0</v>
      </c>
      <c r="U300" s="659"/>
      <c r="V300" s="659"/>
      <c r="W300" s="666">
        <v>0</v>
      </c>
    </row>
    <row r="301" spans="1:23">
      <c r="A301" s="686"/>
      <c r="B301" s="646" t="str">
        <f>IF(OR((B299="~"),(C301="~")),"~","")</f>
        <v>~</v>
      </c>
      <c r="C301" s="53" t="s">
        <v>45</v>
      </c>
      <c r="D301" s="54"/>
      <c r="E301" s="666">
        <v>0</v>
      </c>
      <c r="F301" s="666"/>
      <c r="G301" s="666">
        <v>0</v>
      </c>
      <c r="H301" s="666">
        <v>0</v>
      </c>
      <c r="I301" s="666">
        <v>0</v>
      </c>
      <c r="J301" s="666">
        <v>0</v>
      </c>
      <c r="K301" s="666">
        <v>0</v>
      </c>
      <c r="L301" s="666">
        <v>0</v>
      </c>
      <c r="M301" s="666">
        <v>0</v>
      </c>
      <c r="N301" s="666">
        <v>0</v>
      </c>
      <c r="O301" s="666">
        <v>0</v>
      </c>
      <c r="P301" s="666">
        <v>0</v>
      </c>
      <c r="Q301" s="659"/>
      <c r="R301" s="666">
        <v>0</v>
      </c>
      <c r="S301" s="666">
        <v>0</v>
      </c>
      <c r="T301" s="666">
        <v>0</v>
      </c>
      <c r="U301" s="659"/>
      <c r="V301" s="659"/>
      <c r="W301" s="666">
        <v>0</v>
      </c>
    </row>
    <row r="302" spans="1:23">
      <c r="A302" s="686"/>
      <c r="B302" s="646" t="str">
        <f>IF(OR((B299="~"),(C302="~")),"~","")</f>
        <v>~</v>
      </c>
      <c r="C302" s="53" t="s">
        <v>45</v>
      </c>
      <c r="D302" s="54"/>
      <c r="E302" s="666">
        <v>0</v>
      </c>
      <c r="F302" s="666"/>
      <c r="G302" s="666">
        <v>0</v>
      </c>
      <c r="H302" s="666">
        <v>0</v>
      </c>
      <c r="I302" s="666">
        <v>0</v>
      </c>
      <c r="J302" s="666">
        <v>0</v>
      </c>
      <c r="K302" s="666">
        <v>0</v>
      </c>
      <c r="L302" s="666">
        <v>0</v>
      </c>
      <c r="M302" s="666">
        <v>0</v>
      </c>
      <c r="N302" s="666">
        <v>0</v>
      </c>
      <c r="O302" s="666">
        <v>0</v>
      </c>
      <c r="P302" s="666">
        <v>0</v>
      </c>
      <c r="Q302" s="659"/>
      <c r="R302" s="666">
        <v>0</v>
      </c>
      <c r="S302" s="666">
        <v>0</v>
      </c>
      <c r="T302" s="666">
        <v>0</v>
      </c>
      <c r="U302" s="659"/>
      <c r="V302" s="659"/>
      <c r="W302" s="666">
        <v>0</v>
      </c>
    </row>
    <row r="303" spans="1:23">
      <c r="A303" s="686"/>
      <c r="B303" s="646" t="str">
        <f>IF(OR((B299="~"),(C303="~")),"~","")</f>
        <v>~</v>
      </c>
      <c r="C303" s="53" t="s">
        <v>45</v>
      </c>
      <c r="D303" s="54"/>
      <c r="E303" s="666">
        <v>0</v>
      </c>
      <c r="F303" s="666"/>
      <c r="G303" s="666">
        <v>0</v>
      </c>
      <c r="H303" s="666">
        <v>0</v>
      </c>
      <c r="I303" s="666">
        <v>0</v>
      </c>
      <c r="J303" s="666">
        <v>0</v>
      </c>
      <c r="K303" s="666">
        <v>0</v>
      </c>
      <c r="L303" s="666">
        <v>0</v>
      </c>
      <c r="M303" s="666">
        <v>0</v>
      </c>
      <c r="N303" s="666">
        <v>0</v>
      </c>
      <c r="O303" s="666">
        <v>0</v>
      </c>
      <c r="P303" s="666">
        <v>0</v>
      </c>
      <c r="Q303" s="659"/>
      <c r="R303" s="666">
        <v>0</v>
      </c>
      <c r="S303" s="666">
        <v>0</v>
      </c>
      <c r="T303" s="666">
        <v>0</v>
      </c>
      <c r="U303" s="659"/>
      <c r="V303" s="659"/>
      <c r="W303" s="666">
        <v>0</v>
      </c>
    </row>
    <row r="304" spans="1:23">
      <c r="A304" s="686"/>
      <c r="B304" s="646" t="str">
        <f>IF(OR((B299="~"),(C304="~")),"~","")</f>
        <v>~</v>
      </c>
      <c r="C304" s="53" t="s">
        <v>45</v>
      </c>
      <c r="D304" s="54"/>
      <c r="E304" s="666">
        <v>0</v>
      </c>
      <c r="F304" s="666"/>
      <c r="G304" s="666">
        <v>0</v>
      </c>
      <c r="H304" s="666">
        <v>0</v>
      </c>
      <c r="I304" s="666">
        <v>0</v>
      </c>
      <c r="J304" s="666">
        <v>0</v>
      </c>
      <c r="K304" s="666">
        <v>0</v>
      </c>
      <c r="L304" s="666">
        <v>0</v>
      </c>
      <c r="M304" s="666">
        <v>0</v>
      </c>
      <c r="N304" s="666">
        <v>0</v>
      </c>
      <c r="O304" s="666">
        <v>0</v>
      </c>
      <c r="P304" s="666">
        <v>0</v>
      </c>
      <c r="Q304" s="659"/>
      <c r="R304" s="666">
        <v>0</v>
      </c>
      <c r="S304" s="666">
        <v>0</v>
      </c>
      <c r="T304" s="666">
        <v>0</v>
      </c>
      <c r="U304" s="659"/>
      <c r="V304" s="659"/>
      <c r="W304" s="666">
        <v>0</v>
      </c>
    </row>
    <row r="305" spans="1:23">
      <c r="A305" s="687"/>
      <c r="B305" s="670" t="str">
        <f>IF(OR((B299="~"),(C305="~")),"~","")</f>
        <v>~</v>
      </c>
      <c r="C305" s="58" t="s">
        <v>45</v>
      </c>
      <c r="D305" s="58"/>
      <c r="E305" s="667">
        <v>0</v>
      </c>
      <c r="F305" s="667"/>
      <c r="G305" s="667">
        <v>0</v>
      </c>
      <c r="H305" s="667">
        <v>0</v>
      </c>
      <c r="I305" s="667">
        <v>0</v>
      </c>
      <c r="J305" s="667">
        <v>0</v>
      </c>
      <c r="K305" s="667">
        <v>0</v>
      </c>
      <c r="L305" s="667">
        <v>0</v>
      </c>
      <c r="M305" s="667">
        <v>0</v>
      </c>
      <c r="N305" s="667">
        <v>0</v>
      </c>
      <c r="O305" s="667">
        <v>0</v>
      </c>
      <c r="P305" s="667">
        <v>0</v>
      </c>
      <c r="Q305" s="659"/>
      <c r="R305" s="667">
        <v>0</v>
      </c>
      <c r="S305" s="667">
        <v>0</v>
      </c>
      <c r="T305" s="667">
        <v>0</v>
      </c>
      <c r="U305" s="659"/>
      <c r="V305" s="659"/>
      <c r="W305" s="667">
        <v>0</v>
      </c>
    </row>
    <row r="306" spans="1:23">
      <c r="A306" s="686"/>
      <c r="B306" s="646" t="str">
        <f>IF(OR((B299="~"),(C306="~")),"~","")</f>
        <v>~</v>
      </c>
      <c r="C306" s="53" t="s">
        <v>45</v>
      </c>
      <c r="D306" s="54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</row>
    <row r="307" spans="1:23">
      <c r="A307" s="686"/>
      <c r="B307" s="646" t="str">
        <f>IF(OR((B299="~"),(C307="~")),"~","")</f>
        <v>~</v>
      </c>
      <c r="C307" s="55"/>
      <c r="D307" s="54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</row>
    <row r="308" spans="1:23">
      <c r="A308" s="686"/>
      <c r="B308" s="646" t="str">
        <f>[52]INPUTS!$F$15</f>
        <v>~</v>
      </c>
      <c r="C308" s="54"/>
      <c r="D308" s="54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59"/>
      <c r="R308" s="666"/>
      <c r="S308" s="666"/>
      <c r="T308" s="666"/>
      <c r="U308" s="659"/>
      <c r="V308" s="659"/>
      <c r="W308" s="666"/>
    </row>
    <row r="309" spans="1:23">
      <c r="A309" s="686"/>
      <c r="B309" s="646" t="str">
        <f>IF(OR((B308="~"),(C309="~")),"~","")</f>
        <v>~</v>
      </c>
      <c r="C309" s="53" t="s">
        <v>45</v>
      </c>
      <c r="D309" s="54"/>
      <c r="E309" s="666">
        <v>0</v>
      </c>
      <c r="F309" s="666"/>
      <c r="G309" s="666">
        <v>0</v>
      </c>
      <c r="H309" s="666">
        <v>0</v>
      </c>
      <c r="I309" s="666">
        <v>0</v>
      </c>
      <c r="J309" s="666">
        <v>0</v>
      </c>
      <c r="K309" s="666">
        <v>0</v>
      </c>
      <c r="L309" s="666">
        <v>0</v>
      </c>
      <c r="M309" s="666">
        <v>0</v>
      </c>
      <c r="N309" s="666">
        <v>0</v>
      </c>
      <c r="O309" s="666">
        <v>0</v>
      </c>
      <c r="P309" s="666">
        <v>0</v>
      </c>
      <c r="Q309" s="659"/>
      <c r="R309" s="666">
        <v>0</v>
      </c>
      <c r="S309" s="666">
        <v>0</v>
      </c>
      <c r="T309" s="666">
        <v>0</v>
      </c>
      <c r="U309" s="659"/>
      <c r="V309" s="659"/>
      <c r="W309" s="666">
        <v>0</v>
      </c>
    </row>
    <row r="310" spans="1:23">
      <c r="A310" s="686"/>
      <c r="B310" s="646" t="str">
        <f>IF(OR((B308="~"),(C310="~")),"~","")</f>
        <v>~</v>
      </c>
      <c r="C310" s="53" t="s">
        <v>45</v>
      </c>
      <c r="D310" s="54"/>
      <c r="E310" s="666">
        <v>0</v>
      </c>
      <c r="F310" s="666"/>
      <c r="G310" s="666">
        <v>0</v>
      </c>
      <c r="H310" s="666">
        <v>0</v>
      </c>
      <c r="I310" s="666">
        <v>0</v>
      </c>
      <c r="J310" s="666">
        <v>0</v>
      </c>
      <c r="K310" s="666">
        <v>0</v>
      </c>
      <c r="L310" s="666">
        <v>0</v>
      </c>
      <c r="M310" s="666">
        <v>0</v>
      </c>
      <c r="N310" s="666">
        <v>0</v>
      </c>
      <c r="O310" s="666">
        <v>0</v>
      </c>
      <c r="P310" s="666">
        <v>0</v>
      </c>
      <c r="Q310" s="659"/>
      <c r="R310" s="666">
        <v>0</v>
      </c>
      <c r="S310" s="666">
        <v>0</v>
      </c>
      <c r="T310" s="666">
        <v>0</v>
      </c>
      <c r="U310" s="659"/>
      <c r="V310" s="659"/>
      <c r="W310" s="666">
        <v>0</v>
      </c>
    </row>
    <row r="311" spans="1:23">
      <c r="A311" s="686"/>
      <c r="B311" s="646" t="str">
        <f>IF(OR((B308="~"),(C311="~")),"~","")</f>
        <v>~</v>
      </c>
      <c r="C311" s="53" t="s">
        <v>45</v>
      </c>
      <c r="D311" s="54"/>
      <c r="E311" s="666">
        <v>0</v>
      </c>
      <c r="F311" s="666"/>
      <c r="G311" s="666">
        <v>0</v>
      </c>
      <c r="H311" s="666">
        <v>0</v>
      </c>
      <c r="I311" s="666">
        <v>0</v>
      </c>
      <c r="J311" s="666">
        <v>0</v>
      </c>
      <c r="K311" s="666">
        <v>0</v>
      </c>
      <c r="L311" s="666">
        <v>0</v>
      </c>
      <c r="M311" s="666">
        <v>0</v>
      </c>
      <c r="N311" s="666">
        <v>0</v>
      </c>
      <c r="O311" s="666">
        <v>0</v>
      </c>
      <c r="P311" s="666">
        <v>0</v>
      </c>
      <c r="Q311" s="659"/>
      <c r="R311" s="666">
        <v>0</v>
      </c>
      <c r="S311" s="666">
        <v>0</v>
      </c>
      <c r="T311" s="666">
        <v>0</v>
      </c>
      <c r="U311" s="659"/>
      <c r="V311" s="659"/>
      <c r="W311" s="666">
        <v>0</v>
      </c>
    </row>
    <row r="312" spans="1:23">
      <c r="A312" s="686"/>
      <c r="B312" s="646" t="str">
        <f>IF(OR((B308="~"),(C312="~")),"~","")</f>
        <v>~</v>
      </c>
      <c r="C312" s="53" t="s">
        <v>45</v>
      </c>
      <c r="D312" s="54"/>
      <c r="E312" s="666">
        <v>0</v>
      </c>
      <c r="F312" s="666"/>
      <c r="G312" s="666">
        <v>0</v>
      </c>
      <c r="H312" s="666">
        <v>0</v>
      </c>
      <c r="I312" s="666">
        <v>0</v>
      </c>
      <c r="J312" s="666">
        <v>0</v>
      </c>
      <c r="K312" s="666">
        <v>0</v>
      </c>
      <c r="L312" s="666">
        <v>0</v>
      </c>
      <c r="M312" s="666">
        <v>0</v>
      </c>
      <c r="N312" s="666">
        <v>0</v>
      </c>
      <c r="O312" s="666">
        <v>0</v>
      </c>
      <c r="P312" s="666">
        <v>0</v>
      </c>
      <c r="Q312" s="659"/>
      <c r="R312" s="666">
        <v>0</v>
      </c>
      <c r="S312" s="666">
        <v>0</v>
      </c>
      <c r="T312" s="666">
        <v>0</v>
      </c>
      <c r="U312" s="659"/>
      <c r="V312" s="659"/>
      <c r="W312" s="666">
        <v>0</v>
      </c>
    </row>
    <row r="313" spans="1:23">
      <c r="A313" s="686"/>
      <c r="B313" s="646" t="str">
        <f>IF(OR((B308="~"),(C313="~")),"~","")</f>
        <v>~</v>
      </c>
      <c r="C313" s="53" t="s">
        <v>45</v>
      </c>
      <c r="D313" s="54"/>
      <c r="E313" s="666">
        <v>0</v>
      </c>
      <c r="F313" s="666"/>
      <c r="G313" s="666">
        <v>0</v>
      </c>
      <c r="H313" s="666">
        <v>0</v>
      </c>
      <c r="I313" s="666">
        <v>0</v>
      </c>
      <c r="J313" s="666">
        <v>0</v>
      </c>
      <c r="K313" s="666">
        <v>0</v>
      </c>
      <c r="L313" s="666">
        <v>0</v>
      </c>
      <c r="M313" s="666">
        <v>0</v>
      </c>
      <c r="N313" s="666">
        <v>0</v>
      </c>
      <c r="O313" s="666">
        <v>0</v>
      </c>
      <c r="P313" s="666">
        <v>0</v>
      </c>
      <c r="Q313" s="659"/>
      <c r="R313" s="666">
        <v>0</v>
      </c>
      <c r="S313" s="666">
        <v>0</v>
      </c>
      <c r="T313" s="666">
        <v>0</v>
      </c>
      <c r="U313" s="659"/>
      <c r="V313" s="659"/>
      <c r="W313" s="666">
        <v>0</v>
      </c>
    </row>
    <row r="314" spans="1:23">
      <c r="A314" s="687"/>
      <c r="B314" s="670" t="str">
        <f>IF(OR((B308="~"),(C314="~")),"~","")</f>
        <v>~</v>
      </c>
      <c r="C314" s="58" t="s">
        <v>45</v>
      </c>
      <c r="D314" s="58"/>
      <c r="E314" s="667">
        <v>0</v>
      </c>
      <c r="F314" s="667"/>
      <c r="G314" s="667">
        <v>0</v>
      </c>
      <c r="H314" s="667">
        <v>0</v>
      </c>
      <c r="I314" s="667">
        <v>0</v>
      </c>
      <c r="J314" s="667">
        <v>0</v>
      </c>
      <c r="K314" s="667">
        <v>0</v>
      </c>
      <c r="L314" s="667">
        <v>0</v>
      </c>
      <c r="M314" s="667">
        <v>0</v>
      </c>
      <c r="N314" s="667">
        <v>0</v>
      </c>
      <c r="O314" s="667">
        <v>0</v>
      </c>
      <c r="P314" s="667">
        <v>0</v>
      </c>
      <c r="Q314" s="659"/>
      <c r="R314" s="667">
        <v>0</v>
      </c>
      <c r="S314" s="667">
        <v>0</v>
      </c>
      <c r="T314" s="667">
        <v>0</v>
      </c>
      <c r="U314" s="659"/>
      <c r="V314" s="659"/>
      <c r="W314" s="667">
        <v>0</v>
      </c>
    </row>
    <row r="315" spans="1:23">
      <c r="A315" s="686"/>
      <c r="B315" s="646" t="str">
        <f>IF(OR((B308="~"),(C315="~")),"~","")</f>
        <v>~</v>
      </c>
      <c r="C315" s="53" t="s">
        <v>45</v>
      </c>
      <c r="D315" s="54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</row>
    <row r="316" spans="1:23">
      <c r="A316" s="686"/>
      <c r="B316" s="646" t="str">
        <f>IF(OR((B308="~"),(C316="~")),"~","")</f>
        <v>~</v>
      </c>
      <c r="C316" s="55"/>
      <c r="D316" s="54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</row>
    <row r="317" spans="1:23">
      <c r="A317" s="686"/>
      <c r="B317" s="646" t="str">
        <f>[52]INPUTS!$F$16</f>
        <v>~</v>
      </c>
      <c r="C317" s="54"/>
      <c r="D317" s="54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59"/>
      <c r="R317" s="666"/>
      <c r="S317" s="666"/>
      <c r="T317" s="666"/>
      <c r="U317" s="659"/>
      <c r="V317" s="659"/>
      <c r="W317" s="666"/>
    </row>
    <row r="318" spans="1:23">
      <c r="A318" s="686"/>
      <c r="B318" s="646" t="str">
        <f>IF(OR((B317="~"),(C318="~")),"~","")</f>
        <v>~</v>
      </c>
      <c r="C318" s="53" t="s">
        <v>45</v>
      </c>
      <c r="D318" s="54"/>
      <c r="E318" s="666">
        <v>0</v>
      </c>
      <c r="F318" s="666"/>
      <c r="G318" s="666">
        <v>0</v>
      </c>
      <c r="H318" s="666">
        <v>0</v>
      </c>
      <c r="I318" s="666">
        <v>0</v>
      </c>
      <c r="J318" s="666">
        <v>0</v>
      </c>
      <c r="K318" s="666">
        <v>0</v>
      </c>
      <c r="L318" s="666">
        <v>0</v>
      </c>
      <c r="M318" s="666">
        <v>0</v>
      </c>
      <c r="N318" s="666">
        <v>0</v>
      </c>
      <c r="O318" s="666">
        <v>0</v>
      </c>
      <c r="P318" s="666">
        <v>0</v>
      </c>
      <c r="Q318" s="659"/>
      <c r="R318" s="666">
        <v>0</v>
      </c>
      <c r="S318" s="666">
        <v>0</v>
      </c>
      <c r="T318" s="666">
        <v>0</v>
      </c>
      <c r="U318" s="659"/>
      <c r="V318" s="659"/>
      <c r="W318" s="666">
        <v>0</v>
      </c>
    </row>
    <row r="319" spans="1:23">
      <c r="A319" s="686"/>
      <c r="B319" s="646" t="str">
        <f>IF(OR((B317="~"),(C319="~")),"~","")</f>
        <v>~</v>
      </c>
      <c r="C319" s="53" t="s">
        <v>45</v>
      </c>
      <c r="D319" s="54"/>
      <c r="E319" s="666">
        <v>0</v>
      </c>
      <c r="F319" s="666"/>
      <c r="G319" s="666">
        <v>0</v>
      </c>
      <c r="H319" s="666">
        <v>0</v>
      </c>
      <c r="I319" s="666">
        <v>0</v>
      </c>
      <c r="J319" s="666">
        <v>0</v>
      </c>
      <c r="K319" s="666">
        <v>0</v>
      </c>
      <c r="L319" s="666">
        <v>0</v>
      </c>
      <c r="M319" s="666">
        <v>0</v>
      </c>
      <c r="N319" s="666">
        <v>0</v>
      </c>
      <c r="O319" s="666">
        <v>0</v>
      </c>
      <c r="P319" s="666">
        <v>0</v>
      </c>
      <c r="Q319" s="659"/>
      <c r="R319" s="666">
        <v>0</v>
      </c>
      <c r="S319" s="666">
        <v>0</v>
      </c>
      <c r="T319" s="666">
        <v>0</v>
      </c>
      <c r="U319" s="659"/>
      <c r="V319" s="659"/>
      <c r="W319" s="666">
        <v>0</v>
      </c>
    </row>
    <row r="320" spans="1:23">
      <c r="A320" s="686"/>
      <c r="B320" s="646" t="str">
        <f>IF(OR((B317="~"),(C320="~")),"~","")</f>
        <v>~</v>
      </c>
      <c r="C320" s="53" t="s">
        <v>45</v>
      </c>
      <c r="D320" s="54"/>
      <c r="E320" s="666">
        <v>0</v>
      </c>
      <c r="F320" s="666"/>
      <c r="G320" s="666">
        <v>0</v>
      </c>
      <c r="H320" s="666">
        <v>0</v>
      </c>
      <c r="I320" s="666">
        <v>0</v>
      </c>
      <c r="J320" s="666">
        <v>0</v>
      </c>
      <c r="K320" s="666">
        <v>0</v>
      </c>
      <c r="L320" s="666">
        <v>0</v>
      </c>
      <c r="M320" s="666">
        <v>0</v>
      </c>
      <c r="N320" s="666">
        <v>0</v>
      </c>
      <c r="O320" s="666">
        <v>0</v>
      </c>
      <c r="P320" s="666">
        <v>0</v>
      </c>
      <c r="Q320" s="659"/>
      <c r="R320" s="666">
        <v>0</v>
      </c>
      <c r="S320" s="666">
        <v>0</v>
      </c>
      <c r="T320" s="666">
        <v>0</v>
      </c>
      <c r="U320" s="659"/>
      <c r="V320" s="659"/>
      <c r="W320" s="666">
        <v>0</v>
      </c>
    </row>
    <row r="321" spans="1:23">
      <c r="A321" s="686"/>
      <c r="B321" s="646" t="str">
        <f>IF(OR((B317="~"),(C321="~")),"~","")</f>
        <v>~</v>
      </c>
      <c r="C321" s="53" t="s">
        <v>45</v>
      </c>
      <c r="D321" s="54"/>
      <c r="E321" s="666">
        <v>0</v>
      </c>
      <c r="F321" s="666"/>
      <c r="G321" s="666">
        <v>0</v>
      </c>
      <c r="H321" s="666">
        <v>0</v>
      </c>
      <c r="I321" s="666">
        <v>0</v>
      </c>
      <c r="J321" s="666">
        <v>0</v>
      </c>
      <c r="K321" s="666">
        <v>0</v>
      </c>
      <c r="L321" s="666">
        <v>0</v>
      </c>
      <c r="M321" s="666">
        <v>0</v>
      </c>
      <c r="N321" s="666">
        <v>0</v>
      </c>
      <c r="O321" s="666">
        <v>0</v>
      </c>
      <c r="P321" s="666">
        <v>0</v>
      </c>
      <c r="Q321" s="659"/>
      <c r="R321" s="666">
        <v>0</v>
      </c>
      <c r="S321" s="666">
        <v>0</v>
      </c>
      <c r="T321" s="666">
        <v>0</v>
      </c>
      <c r="U321" s="659"/>
      <c r="V321" s="659"/>
      <c r="W321" s="666">
        <v>0</v>
      </c>
    </row>
    <row r="322" spans="1:23">
      <c r="A322" s="686"/>
      <c r="B322" s="646" t="str">
        <f>IF(OR((B317="~"),(C322="~")),"~","")</f>
        <v>~</v>
      </c>
      <c r="C322" s="53" t="s">
        <v>45</v>
      </c>
      <c r="D322" s="54"/>
      <c r="E322" s="666">
        <v>0</v>
      </c>
      <c r="F322" s="666"/>
      <c r="G322" s="666">
        <v>0</v>
      </c>
      <c r="H322" s="666">
        <v>0</v>
      </c>
      <c r="I322" s="666">
        <v>0</v>
      </c>
      <c r="J322" s="666">
        <v>0</v>
      </c>
      <c r="K322" s="666">
        <v>0</v>
      </c>
      <c r="L322" s="666">
        <v>0</v>
      </c>
      <c r="M322" s="666">
        <v>0</v>
      </c>
      <c r="N322" s="666">
        <v>0</v>
      </c>
      <c r="O322" s="666">
        <v>0</v>
      </c>
      <c r="P322" s="666">
        <v>0</v>
      </c>
      <c r="Q322" s="659"/>
      <c r="R322" s="666">
        <v>0</v>
      </c>
      <c r="S322" s="666">
        <v>0</v>
      </c>
      <c r="T322" s="666">
        <v>0</v>
      </c>
      <c r="U322" s="659"/>
      <c r="V322" s="659"/>
      <c r="W322" s="666">
        <v>0</v>
      </c>
    </row>
    <row r="323" spans="1:23">
      <c r="A323" s="687"/>
      <c r="B323" s="670" t="str">
        <f>IF(OR((B317="~"),(C323="~")),"~","")</f>
        <v>~</v>
      </c>
      <c r="C323" s="58" t="s">
        <v>45</v>
      </c>
      <c r="D323" s="58"/>
      <c r="E323" s="667">
        <v>0</v>
      </c>
      <c r="F323" s="667"/>
      <c r="G323" s="667">
        <v>0</v>
      </c>
      <c r="H323" s="667">
        <v>0</v>
      </c>
      <c r="I323" s="667">
        <v>0</v>
      </c>
      <c r="J323" s="667">
        <v>0</v>
      </c>
      <c r="K323" s="667">
        <v>0</v>
      </c>
      <c r="L323" s="667">
        <v>0</v>
      </c>
      <c r="M323" s="667">
        <v>0</v>
      </c>
      <c r="N323" s="667">
        <v>0</v>
      </c>
      <c r="O323" s="667">
        <v>0</v>
      </c>
      <c r="P323" s="667">
        <v>0</v>
      </c>
      <c r="Q323" s="659"/>
      <c r="R323" s="667">
        <v>0</v>
      </c>
      <c r="S323" s="667">
        <v>0</v>
      </c>
      <c r="T323" s="667">
        <v>0</v>
      </c>
      <c r="U323" s="659"/>
      <c r="V323" s="659"/>
      <c r="W323" s="667">
        <v>0</v>
      </c>
    </row>
    <row r="324" spans="1:23">
      <c r="A324" s="686"/>
      <c r="B324" s="646" t="str">
        <f>IF(OR((B317="~"),(C324="~")),"~","")</f>
        <v>~</v>
      </c>
      <c r="C324" s="53" t="s">
        <v>45</v>
      </c>
      <c r="D324" s="54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</row>
    <row r="325" spans="1:23">
      <c r="A325" s="686"/>
      <c r="B325" s="646" t="str">
        <f>IF(OR((B317="~"),(C325="~")),"~","")</f>
        <v>~</v>
      </c>
      <c r="C325" s="55"/>
      <c r="D325" s="54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</row>
    <row r="326" spans="1:23">
      <c r="A326" s="686"/>
      <c r="B326" s="646" t="str">
        <f>[52]INPUTS!$F$17</f>
        <v>~</v>
      </c>
      <c r="C326" s="54"/>
      <c r="D326" s="54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59"/>
      <c r="R326" s="666"/>
      <c r="S326" s="666"/>
      <c r="T326" s="666"/>
      <c r="U326" s="659"/>
      <c r="V326" s="659"/>
      <c r="W326" s="666"/>
    </row>
    <row r="327" spans="1:23">
      <c r="A327" s="686"/>
      <c r="B327" s="646" t="str">
        <f>IF(OR((B326="~"),(C327="~")),"~","")</f>
        <v>~</v>
      </c>
      <c r="C327" s="53" t="s">
        <v>45</v>
      </c>
      <c r="D327" s="54"/>
      <c r="E327" s="666">
        <v>0</v>
      </c>
      <c r="F327" s="666"/>
      <c r="G327" s="666">
        <v>0</v>
      </c>
      <c r="H327" s="666">
        <v>0</v>
      </c>
      <c r="I327" s="666">
        <v>0</v>
      </c>
      <c r="J327" s="666">
        <v>0</v>
      </c>
      <c r="K327" s="666">
        <v>0</v>
      </c>
      <c r="L327" s="666">
        <v>0</v>
      </c>
      <c r="M327" s="666">
        <v>0</v>
      </c>
      <c r="N327" s="666">
        <v>0</v>
      </c>
      <c r="O327" s="666">
        <v>0</v>
      </c>
      <c r="P327" s="666">
        <v>0</v>
      </c>
      <c r="Q327" s="659"/>
      <c r="R327" s="666">
        <v>0</v>
      </c>
      <c r="S327" s="666">
        <v>0</v>
      </c>
      <c r="T327" s="666">
        <v>0</v>
      </c>
      <c r="U327" s="659"/>
      <c r="V327" s="659"/>
      <c r="W327" s="666">
        <v>0</v>
      </c>
    </row>
    <row r="328" spans="1:23">
      <c r="A328" s="686"/>
      <c r="B328" s="646" t="str">
        <f>IF(OR((B326="~"),(C328="~")),"~","")</f>
        <v>~</v>
      </c>
      <c r="C328" s="53" t="s">
        <v>45</v>
      </c>
      <c r="D328" s="54"/>
      <c r="E328" s="666">
        <v>0</v>
      </c>
      <c r="F328" s="666"/>
      <c r="G328" s="666">
        <v>0</v>
      </c>
      <c r="H328" s="666">
        <v>0</v>
      </c>
      <c r="I328" s="666">
        <v>0</v>
      </c>
      <c r="J328" s="666">
        <v>0</v>
      </c>
      <c r="K328" s="666">
        <v>0</v>
      </c>
      <c r="L328" s="666">
        <v>0</v>
      </c>
      <c r="M328" s="666">
        <v>0</v>
      </c>
      <c r="N328" s="666">
        <v>0</v>
      </c>
      <c r="O328" s="666">
        <v>0</v>
      </c>
      <c r="P328" s="666">
        <v>0</v>
      </c>
      <c r="Q328" s="659"/>
      <c r="R328" s="666">
        <v>0</v>
      </c>
      <c r="S328" s="666">
        <v>0</v>
      </c>
      <c r="T328" s="666">
        <v>0</v>
      </c>
      <c r="U328" s="659"/>
      <c r="V328" s="659"/>
      <c r="W328" s="666">
        <v>0</v>
      </c>
    </row>
    <row r="329" spans="1:23">
      <c r="A329" s="686"/>
      <c r="B329" s="646" t="str">
        <f>IF(OR((B326="~"),(C329="~")),"~","")</f>
        <v>~</v>
      </c>
      <c r="C329" s="53" t="s">
        <v>45</v>
      </c>
      <c r="D329" s="54"/>
      <c r="E329" s="666">
        <v>0</v>
      </c>
      <c r="F329" s="666"/>
      <c r="G329" s="666">
        <v>0</v>
      </c>
      <c r="H329" s="666">
        <v>0</v>
      </c>
      <c r="I329" s="666">
        <v>0</v>
      </c>
      <c r="J329" s="666">
        <v>0</v>
      </c>
      <c r="K329" s="666">
        <v>0</v>
      </c>
      <c r="L329" s="666">
        <v>0</v>
      </c>
      <c r="M329" s="666">
        <v>0</v>
      </c>
      <c r="N329" s="666">
        <v>0</v>
      </c>
      <c r="O329" s="666">
        <v>0</v>
      </c>
      <c r="P329" s="666">
        <v>0</v>
      </c>
      <c r="Q329" s="659"/>
      <c r="R329" s="666">
        <v>0</v>
      </c>
      <c r="S329" s="666">
        <v>0</v>
      </c>
      <c r="T329" s="666">
        <v>0</v>
      </c>
      <c r="U329" s="659"/>
      <c r="V329" s="659"/>
      <c r="W329" s="666">
        <v>0</v>
      </c>
    </row>
    <row r="330" spans="1:23">
      <c r="A330" s="686"/>
      <c r="B330" s="646" t="str">
        <f>IF(OR((B326="~"),(C330="~")),"~","")</f>
        <v>~</v>
      </c>
      <c r="C330" s="53" t="s">
        <v>45</v>
      </c>
      <c r="D330" s="54"/>
      <c r="E330" s="666">
        <v>0</v>
      </c>
      <c r="F330" s="666"/>
      <c r="G330" s="666">
        <v>0</v>
      </c>
      <c r="H330" s="666">
        <v>0</v>
      </c>
      <c r="I330" s="666">
        <v>0</v>
      </c>
      <c r="J330" s="666">
        <v>0</v>
      </c>
      <c r="K330" s="666">
        <v>0</v>
      </c>
      <c r="L330" s="666">
        <v>0</v>
      </c>
      <c r="M330" s="666">
        <v>0</v>
      </c>
      <c r="N330" s="666">
        <v>0</v>
      </c>
      <c r="O330" s="666">
        <v>0</v>
      </c>
      <c r="P330" s="666">
        <v>0</v>
      </c>
      <c r="Q330" s="659"/>
      <c r="R330" s="666">
        <v>0</v>
      </c>
      <c r="S330" s="666">
        <v>0</v>
      </c>
      <c r="T330" s="666">
        <v>0</v>
      </c>
      <c r="U330" s="659"/>
      <c r="V330" s="659"/>
      <c r="W330" s="666">
        <v>0</v>
      </c>
    </row>
    <row r="331" spans="1:23">
      <c r="A331" s="686"/>
      <c r="B331" s="646" t="str">
        <f>IF(OR((B326="~"),(C331="~")),"~","")</f>
        <v>~</v>
      </c>
      <c r="C331" s="53" t="s">
        <v>45</v>
      </c>
      <c r="D331" s="54"/>
      <c r="E331" s="666">
        <v>0</v>
      </c>
      <c r="F331" s="666"/>
      <c r="G331" s="666">
        <v>0</v>
      </c>
      <c r="H331" s="666">
        <v>0</v>
      </c>
      <c r="I331" s="666">
        <v>0</v>
      </c>
      <c r="J331" s="666">
        <v>0</v>
      </c>
      <c r="K331" s="666">
        <v>0</v>
      </c>
      <c r="L331" s="666">
        <v>0</v>
      </c>
      <c r="M331" s="666">
        <v>0</v>
      </c>
      <c r="N331" s="666">
        <v>0</v>
      </c>
      <c r="O331" s="666">
        <v>0</v>
      </c>
      <c r="P331" s="666">
        <v>0</v>
      </c>
      <c r="Q331" s="659"/>
      <c r="R331" s="666">
        <v>0</v>
      </c>
      <c r="S331" s="666">
        <v>0</v>
      </c>
      <c r="T331" s="666">
        <v>0</v>
      </c>
      <c r="U331" s="659"/>
      <c r="V331" s="659"/>
      <c r="W331" s="666">
        <v>0</v>
      </c>
    </row>
    <row r="332" spans="1:23">
      <c r="A332" s="687"/>
      <c r="B332" s="670" t="str">
        <f>IF(OR((B326="~"),(C332="~")),"~","")</f>
        <v>~</v>
      </c>
      <c r="C332" s="58" t="s">
        <v>45</v>
      </c>
      <c r="D332" s="58"/>
      <c r="E332" s="667">
        <v>0</v>
      </c>
      <c r="F332" s="667"/>
      <c r="G332" s="667">
        <v>0</v>
      </c>
      <c r="H332" s="667">
        <v>0</v>
      </c>
      <c r="I332" s="667">
        <v>0</v>
      </c>
      <c r="J332" s="667">
        <v>0</v>
      </c>
      <c r="K332" s="667">
        <v>0</v>
      </c>
      <c r="L332" s="667">
        <v>0</v>
      </c>
      <c r="M332" s="667">
        <v>0</v>
      </c>
      <c r="N332" s="667">
        <v>0</v>
      </c>
      <c r="O332" s="667">
        <v>0</v>
      </c>
      <c r="P332" s="667">
        <v>0</v>
      </c>
      <c r="Q332" s="659"/>
      <c r="R332" s="667">
        <v>0</v>
      </c>
      <c r="S332" s="667">
        <v>0</v>
      </c>
      <c r="T332" s="667">
        <v>0</v>
      </c>
      <c r="U332" s="659"/>
      <c r="V332" s="659"/>
      <c r="W332" s="667">
        <v>0</v>
      </c>
    </row>
    <row r="333" spans="1:23">
      <c r="A333" s="686"/>
      <c r="B333" s="646" t="str">
        <f>IF(OR((B326="~"),(C333="~")),"~","")</f>
        <v>~</v>
      </c>
      <c r="C333" s="53" t="s">
        <v>45</v>
      </c>
      <c r="D333" s="54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</row>
    <row r="334" spans="1:23">
      <c r="A334" s="686"/>
      <c r="B334" s="646" t="str">
        <f>IF(OR((B326="~"),(C334="~")),"~","")</f>
        <v>~</v>
      </c>
      <c r="C334" s="55"/>
      <c r="D334" s="54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</row>
    <row r="335" spans="1:23">
      <c r="A335" s="686"/>
      <c r="B335" s="646" t="str">
        <f>[52]INPUTS!$F$18</f>
        <v>~</v>
      </c>
      <c r="C335" s="54"/>
      <c r="D335" s="54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59"/>
      <c r="R335" s="666"/>
      <c r="S335" s="666"/>
      <c r="T335" s="666"/>
      <c r="U335" s="659"/>
      <c r="V335" s="659"/>
      <c r="W335" s="666"/>
    </row>
    <row r="336" spans="1:23">
      <c r="A336" s="686"/>
      <c r="B336" s="646" t="str">
        <f>IF(OR((B335="~"),(C336="~")),"~","")</f>
        <v>~</v>
      </c>
      <c r="C336" s="53" t="s">
        <v>45</v>
      </c>
      <c r="D336" s="54"/>
      <c r="E336" s="666">
        <v>0</v>
      </c>
      <c r="F336" s="666"/>
      <c r="G336" s="666">
        <v>0</v>
      </c>
      <c r="H336" s="666">
        <v>0</v>
      </c>
      <c r="I336" s="666">
        <v>0</v>
      </c>
      <c r="J336" s="666">
        <v>0</v>
      </c>
      <c r="K336" s="666">
        <v>0</v>
      </c>
      <c r="L336" s="666">
        <v>0</v>
      </c>
      <c r="M336" s="666">
        <v>0</v>
      </c>
      <c r="N336" s="666">
        <v>0</v>
      </c>
      <c r="O336" s="666">
        <v>0</v>
      </c>
      <c r="P336" s="666">
        <v>0</v>
      </c>
      <c r="Q336" s="659"/>
      <c r="R336" s="666">
        <v>0</v>
      </c>
      <c r="S336" s="666">
        <v>0</v>
      </c>
      <c r="T336" s="666">
        <v>0</v>
      </c>
      <c r="U336" s="659"/>
      <c r="V336" s="659"/>
      <c r="W336" s="666">
        <v>0</v>
      </c>
    </row>
    <row r="337" spans="1:23">
      <c r="A337" s="686"/>
      <c r="B337" s="646" t="str">
        <f>IF(OR((B335="~"),(C337="~")),"~","")</f>
        <v>~</v>
      </c>
      <c r="C337" s="53" t="s">
        <v>45</v>
      </c>
      <c r="D337" s="54"/>
      <c r="E337" s="666">
        <v>0</v>
      </c>
      <c r="F337" s="666"/>
      <c r="G337" s="666">
        <v>0</v>
      </c>
      <c r="H337" s="666">
        <v>0</v>
      </c>
      <c r="I337" s="666">
        <v>0</v>
      </c>
      <c r="J337" s="666">
        <v>0</v>
      </c>
      <c r="K337" s="666">
        <v>0</v>
      </c>
      <c r="L337" s="666">
        <v>0</v>
      </c>
      <c r="M337" s="666">
        <v>0</v>
      </c>
      <c r="N337" s="666">
        <v>0</v>
      </c>
      <c r="O337" s="666">
        <v>0</v>
      </c>
      <c r="P337" s="666">
        <v>0</v>
      </c>
      <c r="Q337" s="659"/>
      <c r="R337" s="666">
        <v>0</v>
      </c>
      <c r="S337" s="666">
        <v>0</v>
      </c>
      <c r="T337" s="666">
        <v>0</v>
      </c>
      <c r="U337" s="659"/>
      <c r="V337" s="659"/>
      <c r="W337" s="666">
        <v>0</v>
      </c>
    </row>
    <row r="338" spans="1:23">
      <c r="A338" s="686"/>
      <c r="B338" s="646" t="str">
        <f>IF(OR((B335="~"),(C338="~")),"~","")</f>
        <v>~</v>
      </c>
      <c r="C338" s="53" t="s">
        <v>45</v>
      </c>
      <c r="D338" s="54"/>
      <c r="E338" s="666">
        <v>0</v>
      </c>
      <c r="F338" s="666"/>
      <c r="G338" s="666">
        <v>0</v>
      </c>
      <c r="H338" s="666">
        <v>0</v>
      </c>
      <c r="I338" s="666">
        <v>0</v>
      </c>
      <c r="J338" s="666">
        <v>0</v>
      </c>
      <c r="K338" s="666">
        <v>0</v>
      </c>
      <c r="L338" s="666">
        <v>0</v>
      </c>
      <c r="M338" s="666">
        <v>0</v>
      </c>
      <c r="N338" s="666">
        <v>0</v>
      </c>
      <c r="O338" s="666">
        <v>0</v>
      </c>
      <c r="P338" s="666">
        <v>0</v>
      </c>
      <c r="Q338" s="659"/>
      <c r="R338" s="666">
        <v>0</v>
      </c>
      <c r="S338" s="666">
        <v>0</v>
      </c>
      <c r="T338" s="666">
        <v>0</v>
      </c>
      <c r="U338" s="659"/>
      <c r="V338" s="659"/>
      <c r="W338" s="666">
        <v>0</v>
      </c>
    </row>
    <row r="339" spans="1:23">
      <c r="A339" s="686"/>
      <c r="B339" s="646" t="str">
        <f>IF(OR((B335="~"),(C339="~")),"~","")</f>
        <v>~</v>
      </c>
      <c r="C339" s="53" t="s">
        <v>45</v>
      </c>
      <c r="D339" s="54"/>
      <c r="E339" s="666">
        <v>0</v>
      </c>
      <c r="F339" s="666"/>
      <c r="G339" s="666">
        <v>0</v>
      </c>
      <c r="H339" s="666">
        <v>0</v>
      </c>
      <c r="I339" s="666">
        <v>0</v>
      </c>
      <c r="J339" s="666">
        <v>0</v>
      </c>
      <c r="K339" s="666">
        <v>0</v>
      </c>
      <c r="L339" s="666">
        <v>0</v>
      </c>
      <c r="M339" s="666">
        <v>0</v>
      </c>
      <c r="N339" s="666">
        <v>0</v>
      </c>
      <c r="O339" s="666">
        <v>0</v>
      </c>
      <c r="P339" s="666">
        <v>0</v>
      </c>
      <c r="Q339" s="659"/>
      <c r="R339" s="666">
        <v>0</v>
      </c>
      <c r="S339" s="666">
        <v>0</v>
      </c>
      <c r="T339" s="666">
        <v>0</v>
      </c>
      <c r="U339" s="659"/>
      <c r="V339" s="659"/>
      <c r="W339" s="666">
        <v>0</v>
      </c>
    </row>
    <row r="340" spans="1:23">
      <c r="A340" s="686"/>
      <c r="B340" s="646" t="str">
        <f>IF(OR((B335="~"),(C340="~")),"~","")</f>
        <v>~</v>
      </c>
      <c r="C340" s="53" t="s">
        <v>45</v>
      </c>
      <c r="D340" s="54"/>
      <c r="E340" s="666">
        <v>0</v>
      </c>
      <c r="F340" s="666"/>
      <c r="G340" s="666">
        <v>0</v>
      </c>
      <c r="H340" s="666">
        <v>0</v>
      </c>
      <c r="I340" s="666">
        <v>0</v>
      </c>
      <c r="J340" s="666">
        <v>0</v>
      </c>
      <c r="K340" s="666">
        <v>0</v>
      </c>
      <c r="L340" s="666">
        <v>0</v>
      </c>
      <c r="M340" s="666">
        <v>0</v>
      </c>
      <c r="N340" s="666">
        <v>0</v>
      </c>
      <c r="O340" s="666">
        <v>0</v>
      </c>
      <c r="P340" s="666">
        <v>0</v>
      </c>
      <c r="Q340" s="659"/>
      <c r="R340" s="666">
        <v>0</v>
      </c>
      <c r="S340" s="666">
        <v>0</v>
      </c>
      <c r="T340" s="666">
        <v>0</v>
      </c>
      <c r="U340" s="659"/>
      <c r="V340" s="659"/>
      <c r="W340" s="666">
        <v>0</v>
      </c>
    </row>
    <row r="341" spans="1:23">
      <c r="A341" s="687"/>
      <c r="B341" s="670" t="str">
        <f>IF(OR((B335="~"),(C341="~")),"~","")</f>
        <v>~</v>
      </c>
      <c r="C341" s="58" t="s">
        <v>45</v>
      </c>
      <c r="D341" s="58"/>
      <c r="E341" s="667">
        <v>0</v>
      </c>
      <c r="F341" s="667"/>
      <c r="G341" s="667">
        <v>0</v>
      </c>
      <c r="H341" s="667">
        <v>0</v>
      </c>
      <c r="I341" s="667">
        <v>0</v>
      </c>
      <c r="J341" s="667">
        <v>0</v>
      </c>
      <c r="K341" s="667">
        <v>0</v>
      </c>
      <c r="L341" s="667">
        <v>0</v>
      </c>
      <c r="M341" s="667">
        <v>0</v>
      </c>
      <c r="N341" s="667">
        <v>0</v>
      </c>
      <c r="O341" s="667">
        <v>0</v>
      </c>
      <c r="P341" s="667">
        <v>0</v>
      </c>
      <c r="Q341" s="659"/>
      <c r="R341" s="667">
        <v>0</v>
      </c>
      <c r="S341" s="667">
        <v>0</v>
      </c>
      <c r="T341" s="667">
        <v>0</v>
      </c>
      <c r="U341" s="659"/>
      <c r="V341" s="659"/>
      <c r="W341" s="667">
        <v>0</v>
      </c>
    </row>
    <row r="342" spans="1:23">
      <c r="A342" s="686"/>
      <c r="B342" s="646" t="str">
        <f>IF(OR((B335="~"),(C342="~")),"~","")</f>
        <v>~</v>
      </c>
      <c r="C342" s="53" t="s">
        <v>45</v>
      </c>
      <c r="D342" s="54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</row>
    <row r="343" spans="1:23">
      <c r="A343" s="686"/>
      <c r="B343" s="646" t="str">
        <f>IF(OR((B335="~"),(C343="~")),"~","")</f>
        <v>~</v>
      </c>
      <c r="C343" s="55"/>
      <c r="D343" s="54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</row>
    <row r="344" spans="1:23">
      <c r="A344" s="686"/>
      <c r="B344" s="646" t="str">
        <f>[52]INPUTS!$F$19</f>
        <v>~</v>
      </c>
      <c r="C344" s="54"/>
      <c r="D344" s="54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59"/>
      <c r="R344" s="666"/>
      <c r="S344" s="666"/>
      <c r="T344" s="666"/>
      <c r="U344" s="659"/>
      <c r="V344" s="659"/>
      <c r="W344" s="666"/>
    </row>
    <row r="345" spans="1:23">
      <c r="A345" s="686"/>
      <c r="B345" s="646" t="str">
        <f>IF(OR((B344="~"),(C345="~")),"~","")</f>
        <v>~</v>
      </c>
      <c r="C345" s="53" t="s">
        <v>45</v>
      </c>
      <c r="D345" s="54"/>
      <c r="E345" s="666">
        <v>0</v>
      </c>
      <c r="F345" s="666"/>
      <c r="G345" s="666">
        <v>0</v>
      </c>
      <c r="H345" s="666">
        <v>0</v>
      </c>
      <c r="I345" s="666">
        <v>0</v>
      </c>
      <c r="J345" s="666">
        <v>0</v>
      </c>
      <c r="K345" s="666">
        <v>0</v>
      </c>
      <c r="L345" s="666">
        <v>0</v>
      </c>
      <c r="M345" s="666">
        <v>0</v>
      </c>
      <c r="N345" s="666">
        <v>0</v>
      </c>
      <c r="O345" s="666">
        <v>0</v>
      </c>
      <c r="P345" s="666">
        <v>0</v>
      </c>
      <c r="Q345" s="659"/>
      <c r="R345" s="666">
        <v>0</v>
      </c>
      <c r="S345" s="666">
        <v>0</v>
      </c>
      <c r="T345" s="666">
        <v>0</v>
      </c>
      <c r="U345" s="659"/>
      <c r="V345" s="659"/>
      <c r="W345" s="666">
        <v>0</v>
      </c>
    </row>
    <row r="346" spans="1:23">
      <c r="A346" s="686"/>
      <c r="B346" s="646" t="str">
        <f>IF(OR((B344="~"),(C346="~")),"~","")</f>
        <v>~</v>
      </c>
      <c r="C346" s="53" t="s">
        <v>45</v>
      </c>
      <c r="D346" s="54"/>
      <c r="E346" s="666">
        <v>0</v>
      </c>
      <c r="F346" s="666"/>
      <c r="G346" s="666">
        <v>0</v>
      </c>
      <c r="H346" s="666">
        <v>0</v>
      </c>
      <c r="I346" s="666">
        <v>0</v>
      </c>
      <c r="J346" s="666">
        <v>0</v>
      </c>
      <c r="K346" s="666">
        <v>0</v>
      </c>
      <c r="L346" s="666">
        <v>0</v>
      </c>
      <c r="M346" s="666">
        <v>0</v>
      </c>
      <c r="N346" s="666">
        <v>0</v>
      </c>
      <c r="O346" s="666">
        <v>0</v>
      </c>
      <c r="P346" s="666">
        <v>0</v>
      </c>
      <c r="Q346" s="659"/>
      <c r="R346" s="666">
        <v>0</v>
      </c>
      <c r="S346" s="666">
        <v>0</v>
      </c>
      <c r="T346" s="666">
        <v>0</v>
      </c>
      <c r="U346" s="659"/>
      <c r="V346" s="659"/>
      <c r="W346" s="666">
        <v>0</v>
      </c>
    </row>
    <row r="347" spans="1:23">
      <c r="A347" s="686"/>
      <c r="B347" s="646" t="str">
        <f>IF(OR((B344="~"),(C347="~")),"~","")</f>
        <v>~</v>
      </c>
      <c r="C347" s="53" t="s">
        <v>45</v>
      </c>
      <c r="D347" s="54"/>
      <c r="E347" s="666">
        <v>0</v>
      </c>
      <c r="F347" s="666"/>
      <c r="G347" s="666">
        <v>0</v>
      </c>
      <c r="H347" s="666">
        <v>0</v>
      </c>
      <c r="I347" s="666">
        <v>0</v>
      </c>
      <c r="J347" s="666">
        <v>0</v>
      </c>
      <c r="K347" s="666">
        <v>0</v>
      </c>
      <c r="L347" s="666">
        <v>0</v>
      </c>
      <c r="M347" s="666">
        <v>0</v>
      </c>
      <c r="N347" s="666">
        <v>0</v>
      </c>
      <c r="O347" s="666">
        <v>0</v>
      </c>
      <c r="P347" s="666">
        <v>0</v>
      </c>
      <c r="Q347" s="659"/>
      <c r="R347" s="666">
        <v>0</v>
      </c>
      <c r="S347" s="666">
        <v>0</v>
      </c>
      <c r="T347" s="666">
        <v>0</v>
      </c>
      <c r="U347" s="659"/>
      <c r="V347" s="659"/>
      <c r="W347" s="666">
        <v>0</v>
      </c>
    </row>
    <row r="348" spans="1:23">
      <c r="A348" s="686"/>
      <c r="B348" s="646" t="str">
        <f>IF(OR((B344="~"),(C348="~")),"~","")</f>
        <v>~</v>
      </c>
      <c r="C348" s="53" t="s">
        <v>45</v>
      </c>
      <c r="D348" s="54"/>
      <c r="E348" s="666">
        <v>0</v>
      </c>
      <c r="F348" s="666"/>
      <c r="G348" s="666">
        <v>0</v>
      </c>
      <c r="H348" s="666">
        <v>0</v>
      </c>
      <c r="I348" s="666">
        <v>0</v>
      </c>
      <c r="J348" s="666">
        <v>0</v>
      </c>
      <c r="K348" s="666">
        <v>0</v>
      </c>
      <c r="L348" s="666">
        <v>0</v>
      </c>
      <c r="M348" s="666">
        <v>0</v>
      </c>
      <c r="N348" s="666">
        <v>0</v>
      </c>
      <c r="O348" s="666">
        <v>0</v>
      </c>
      <c r="P348" s="666">
        <v>0</v>
      </c>
      <c r="Q348" s="659"/>
      <c r="R348" s="666">
        <v>0</v>
      </c>
      <c r="S348" s="666">
        <v>0</v>
      </c>
      <c r="T348" s="666">
        <v>0</v>
      </c>
      <c r="U348" s="659"/>
      <c r="V348" s="659"/>
      <c r="W348" s="666">
        <v>0</v>
      </c>
    </row>
    <row r="349" spans="1:23">
      <c r="A349" s="686"/>
      <c r="B349" s="646" t="str">
        <f>IF(OR((B344="~"),(C349="~")),"~","")</f>
        <v>~</v>
      </c>
      <c r="C349" s="53" t="s">
        <v>45</v>
      </c>
      <c r="D349" s="54"/>
      <c r="E349" s="666">
        <v>0</v>
      </c>
      <c r="F349" s="666"/>
      <c r="G349" s="666">
        <v>0</v>
      </c>
      <c r="H349" s="666">
        <v>0</v>
      </c>
      <c r="I349" s="666">
        <v>0</v>
      </c>
      <c r="J349" s="666">
        <v>0</v>
      </c>
      <c r="K349" s="666">
        <v>0</v>
      </c>
      <c r="L349" s="666">
        <v>0</v>
      </c>
      <c r="M349" s="666">
        <v>0</v>
      </c>
      <c r="N349" s="666">
        <v>0</v>
      </c>
      <c r="O349" s="666">
        <v>0</v>
      </c>
      <c r="P349" s="666">
        <v>0</v>
      </c>
      <c r="Q349" s="659"/>
      <c r="R349" s="666">
        <v>0</v>
      </c>
      <c r="S349" s="666">
        <v>0</v>
      </c>
      <c r="T349" s="666">
        <v>0</v>
      </c>
      <c r="U349" s="659"/>
      <c r="V349" s="659"/>
      <c r="W349" s="666">
        <v>0</v>
      </c>
    </row>
    <row r="350" spans="1:23">
      <c r="A350" s="687"/>
      <c r="B350" s="670" t="str">
        <f>IF(OR((B344="~"),(C350="~")),"~","")</f>
        <v>~</v>
      </c>
      <c r="C350" s="58" t="s">
        <v>45</v>
      </c>
      <c r="D350" s="58"/>
      <c r="E350" s="667">
        <v>0</v>
      </c>
      <c r="F350" s="667"/>
      <c r="G350" s="667">
        <v>0</v>
      </c>
      <c r="H350" s="667">
        <v>0</v>
      </c>
      <c r="I350" s="667">
        <v>0</v>
      </c>
      <c r="J350" s="667">
        <v>0</v>
      </c>
      <c r="K350" s="667">
        <v>0</v>
      </c>
      <c r="L350" s="667">
        <v>0</v>
      </c>
      <c r="M350" s="667">
        <v>0</v>
      </c>
      <c r="N350" s="667">
        <v>0</v>
      </c>
      <c r="O350" s="667">
        <v>0</v>
      </c>
      <c r="P350" s="667">
        <v>0</v>
      </c>
      <c r="Q350" s="659"/>
      <c r="R350" s="667">
        <v>0</v>
      </c>
      <c r="S350" s="667">
        <v>0</v>
      </c>
      <c r="T350" s="667">
        <v>0</v>
      </c>
      <c r="U350" s="659"/>
      <c r="V350" s="659"/>
      <c r="W350" s="667">
        <v>0</v>
      </c>
    </row>
    <row r="351" spans="1:23">
      <c r="A351" s="686"/>
      <c r="B351" s="646" t="str">
        <f>IF(OR((B344="~"),(C351="~")),"~","")</f>
        <v>~</v>
      </c>
      <c r="C351" s="53" t="s">
        <v>45</v>
      </c>
      <c r="D351" s="54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</row>
    <row r="352" spans="1:23">
      <c r="A352" s="686"/>
      <c r="B352" s="646" t="str">
        <f>IF(OR((B344="~"),(C352="~")),"~","")</f>
        <v>~</v>
      </c>
      <c r="C352" s="55"/>
      <c r="D352" s="54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</row>
    <row r="353" spans="1:23">
      <c r="A353" s="686"/>
      <c r="B353" s="646" t="str">
        <f>[52]INPUTS!$F$20</f>
        <v>~</v>
      </c>
      <c r="C353" s="54"/>
      <c r="D353" s="54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59"/>
      <c r="R353" s="666"/>
      <c r="S353" s="666"/>
      <c r="T353" s="666"/>
      <c r="U353" s="659"/>
      <c r="V353" s="659"/>
      <c r="W353" s="666"/>
    </row>
    <row r="354" spans="1:23">
      <c r="A354" s="686"/>
      <c r="B354" s="646" t="str">
        <f>IF(OR((B353="~"),(C354="~")),"~","")</f>
        <v>~</v>
      </c>
      <c r="C354" s="53" t="s">
        <v>45</v>
      </c>
      <c r="D354" s="54"/>
      <c r="E354" s="666">
        <v>0</v>
      </c>
      <c r="F354" s="666"/>
      <c r="G354" s="666">
        <v>0</v>
      </c>
      <c r="H354" s="666">
        <v>0</v>
      </c>
      <c r="I354" s="666">
        <v>0</v>
      </c>
      <c r="J354" s="666">
        <v>0</v>
      </c>
      <c r="K354" s="666">
        <v>0</v>
      </c>
      <c r="L354" s="666">
        <v>0</v>
      </c>
      <c r="M354" s="666">
        <v>0</v>
      </c>
      <c r="N354" s="666">
        <v>0</v>
      </c>
      <c r="O354" s="666">
        <v>0</v>
      </c>
      <c r="P354" s="666">
        <v>0</v>
      </c>
      <c r="Q354" s="659"/>
      <c r="R354" s="666">
        <v>0</v>
      </c>
      <c r="S354" s="666">
        <v>0</v>
      </c>
      <c r="T354" s="666">
        <v>0</v>
      </c>
      <c r="U354" s="659"/>
      <c r="V354" s="659"/>
      <c r="W354" s="666">
        <v>0</v>
      </c>
    </row>
    <row r="355" spans="1:23">
      <c r="A355" s="686"/>
      <c r="B355" s="646" t="str">
        <f>IF(OR((B353="~"),(C355="~")),"~","")</f>
        <v>~</v>
      </c>
      <c r="C355" s="53" t="s">
        <v>45</v>
      </c>
      <c r="D355" s="54"/>
      <c r="E355" s="666">
        <v>0</v>
      </c>
      <c r="F355" s="666"/>
      <c r="G355" s="666">
        <v>0</v>
      </c>
      <c r="H355" s="666">
        <v>0</v>
      </c>
      <c r="I355" s="666">
        <v>0</v>
      </c>
      <c r="J355" s="666">
        <v>0</v>
      </c>
      <c r="K355" s="666">
        <v>0</v>
      </c>
      <c r="L355" s="666">
        <v>0</v>
      </c>
      <c r="M355" s="666">
        <v>0</v>
      </c>
      <c r="N355" s="666">
        <v>0</v>
      </c>
      <c r="O355" s="666">
        <v>0</v>
      </c>
      <c r="P355" s="666">
        <v>0</v>
      </c>
      <c r="Q355" s="659"/>
      <c r="R355" s="666">
        <v>0</v>
      </c>
      <c r="S355" s="666">
        <v>0</v>
      </c>
      <c r="T355" s="666">
        <v>0</v>
      </c>
      <c r="U355" s="659"/>
      <c r="V355" s="659"/>
      <c r="W355" s="666">
        <v>0</v>
      </c>
    </row>
    <row r="356" spans="1:23">
      <c r="A356" s="686"/>
      <c r="B356" s="646" t="str">
        <f>IF(OR((B353="~"),(C356="~")),"~","")</f>
        <v>~</v>
      </c>
      <c r="C356" s="53" t="s">
        <v>45</v>
      </c>
      <c r="D356" s="54"/>
      <c r="E356" s="666">
        <v>0</v>
      </c>
      <c r="F356" s="666"/>
      <c r="G356" s="666">
        <v>0</v>
      </c>
      <c r="H356" s="666">
        <v>0</v>
      </c>
      <c r="I356" s="666">
        <v>0</v>
      </c>
      <c r="J356" s="666">
        <v>0</v>
      </c>
      <c r="K356" s="666">
        <v>0</v>
      </c>
      <c r="L356" s="666">
        <v>0</v>
      </c>
      <c r="M356" s="666">
        <v>0</v>
      </c>
      <c r="N356" s="666">
        <v>0</v>
      </c>
      <c r="O356" s="666">
        <v>0</v>
      </c>
      <c r="P356" s="666">
        <v>0</v>
      </c>
      <c r="Q356" s="659"/>
      <c r="R356" s="666">
        <v>0</v>
      </c>
      <c r="S356" s="666">
        <v>0</v>
      </c>
      <c r="T356" s="666">
        <v>0</v>
      </c>
      <c r="U356" s="659"/>
      <c r="V356" s="659"/>
      <c r="W356" s="666">
        <v>0</v>
      </c>
    </row>
    <row r="357" spans="1:23">
      <c r="A357" s="686"/>
      <c r="B357" s="646" t="str">
        <f>IF(OR((B353="~"),(C357="~")),"~","")</f>
        <v>~</v>
      </c>
      <c r="C357" s="53" t="s">
        <v>45</v>
      </c>
      <c r="D357" s="54"/>
      <c r="E357" s="666">
        <v>0</v>
      </c>
      <c r="F357" s="666"/>
      <c r="G357" s="666">
        <v>0</v>
      </c>
      <c r="H357" s="666">
        <v>0</v>
      </c>
      <c r="I357" s="666">
        <v>0</v>
      </c>
      <c r="J357" s="666">
        <v>0</v>
      </c>
      <c r="K357" s="666">
        <v>0</v>
      </c>
      <c r="L357" s="666">
        <v>0</v>
      </c>
      <c r="M357" s="666">
        <v>0</v>
      </c>
      <c r="N357" s="666">
        <v>0</v>
      </c>
      <c r="O357" s="666">
        <v>0</v>
      </c>
      <c r="P357" s="666">
        <v>0</v>
      </c>
      <c r="Q357" s="659"/>
      <c r="R357" s="666">
        <v>0</v>
      </c>
      <c r="S357" s="666">
        <v>0</v>
      </c>
      <c r="T357" s="666">
        <v>0</v>
      </c>
      <c r="U357" s="659"/>
      <c r="V357" s="659"/>
      <c r="W357" s="666">
        <v>0</v>
      </c>
    </row>
    <row r="358" spans="1:23">
      <c r="A358" s="686"/>
      <c r="B358" s="646" t="str">
        <f>IF(OR((B353="~"),(C358="~")),"~","")</f>
        <v>~</v>
      </c>
      <c r="C358" s="53" t="s">
        <v>45</v>
      </c>
      <c r="D358" s="54"/>
      <c r="E358" s="666">
        <v>0</v>
      </c>
      <c r="F358" s="666"/>
      <c r="G358" s="666">
        <v>0</v>
      </c>
      <c r="H358" s="666">
        <v>0</v>
      </c>
      <c r="I358" s="666">
        <v>0</v>
      </c>
      <c r="J358" s="666">
        <v>0</v>
      </c>
      <c r="K358" s="666">
        <v>0</v>
      </c>
      <c r="L358" s="666">
        <v>0</v>
      </c>
      <c r="M358" s="666">
        <v>0</v>
      </c>
      <c r="N358" s="666">
        <v>0</v>
      </c>
      <c r="O358" s="666">
        <v>0</v>
      </c>
      <c r="P358" s="666">
        <v>0</v>
      </c>
      <c r="Q358" s="659"/>
      <c r="R358" s="666">
        <v>0</v>
      </c>
      <c r="S358" s="666">
        <v>0</v>
      </c>
      <c r="T358" s="666">
        <v>0</v>
      </c>
      <c r="U358" s="659"/>
      <c r="V358" s="659"/>
      <c r="W358" s="666">
        <v>0</v>
      </c>
    </row>
    <row r="359" spans="1:23">
      <c r="A359" s="687"/>
      <c r="B359" s="670" t="str">
        <f>IF(OR((B353="~"),(C359="~")),"~","")</f>
        <v>~</v>
      </c>
      <c r="C359" s="58" t="s">
        <v>45</v>
      </c>
      <c r="D359" s="58"/>
      <c r="E359" s="667">
        <v>0</v>
      </c>
      <c r="F359" s="667"/>
      <c r="G359" s="667">
        <v>0</v>
      </c>
      <c r="H359" s="667">
        <v>0</v>
      </c>
      <c r="I359" s="667">
        <v>0</v>
      </c>
      <c r="J359" s="667">
        <v>0</v>
      </c>
      <c r="K359" s="667">
        <v>0</v>
      </c>
      <c r="L359" s="667">
        <v>0</v>
      </c>
      <c r="M359" s="667">
        <v>0</v>
      </c>
      <c r="N359" s="667">
        <v>0</v>
      </c>
      <c r="O359" s="667">
        <v>0</v>
      </c>
      <c r="P359" s="667">
        <v>0</v>
      </c>
      <c r="Q359" s="659"/>
      <c r="R359" s="667">
        <v>0</v>
      </c>
      <c r="S359" s="667">
        <v>0</v>
      </c>
      <c r="T359" s="667">
        <v>0</v>
      </c>
      <c r="U359" s="659"/>
      <c r="V359" s="659"/>
      <c r="W359" s="667">
        <v>0</v>
      </c>
    </row>
    <row r="360" spans="1:23">
      <c r="A360" s="686"/>
      <c r="B360" s="646" t="str">
        <f>IF(OR((B353="~"),(C360="~")),"~","")</f>
        <v>~</v>
      </c>
      <c r="C360" s="53" t="s">
        <v>45</v>
      </c>
      <c r="D360" s="54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</row>
    <row r="361" spans="1:23">
      <c r="A361" s="686"/>
      <c r="B361" s="646" t="str">
        <f>IF(OR((B353="~"),(C361="~")),"~","")</f>
        <v>~</v>
      </c>
      <c r="C361" s="54"/>
      <c r="D361" s="54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</row>
    <row r="362" spans="1:23">
      <c r="A362" s="686">
        <f>+A297+1</f>
        <v>27</v>
      </c>
      <c r="B362" s="646"/>
      <c r="C362" s="54"/>
      <c r="D362" s="54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</row>
    <row r="363" spans="1:23">
      <c r="A363" s="686">
        <f>+A362+1</f>
        <v>28</v>
      </c>
      <c r="B363" s="646"/>
      <c r="C363" s="55" t="s">
        <v>48</v>
      </c>
      <c r="D363" s="54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</row>
    <row r="364" spans="1:23">
      <c r="A364" s="686">
        <f t="shared" ref="A364:A372" si="6">+A363+1</f>
        <v>29</v>
      </c>
      <c r="B364" s="646" t="str">
        <f>IF(OR((C363="~"),(C364="~")),"~","")</f>
        <v/>
      </c>
      <c r="C364" s="53" t="s">
        <v>42</v>
      </c>
      <c r="D364" s="54"/>
      <c r="E364" s="690">
        <v>2.4937999999999998E-2</v>
      </c>
      <c r="F364" s="690"/>
      <c r="G364" s="690">
        <v>3.4279999999999998E-2</v>
      </c>
      <c r="H364" s="690">
        <v>2.6284999999999999E-2</v>
      </c>
      <c r="I364" s="690">
        <v>2.1409000000000001E-2</v>
      </c>
      <c r="J364" s="690">
        <v>1.5351999999999999E-2</v>
      </c>
      <c r="K364" s="690">
        <v>1.7884000000000001E-2</v>
      </c>
      <c r="L364" s="690">
        <v>1.2949E-2</v>
      </c>
      <c r="M364" s="690">
        <v>2.735E-3</v>
      </c>
      <c r="N364" s="690">
        <v>1.8799999999999999E-4</v>
      </c>
      <c r="O364" s="690">
        <v>3.6155E-2</v>
      </c>
      <c r="P364" s="690">
        <v>3.0599000000000001E-2</v>
      </c>
      <c r="Q364" s="683"/>
      <c r="R364" s="690">
        <v>1.6652E-2</v>
      </c>
      <c r="S364" s="690">
        <v>4.7926999999999997E-2</v>
      </c>
      <c r="T364" s="690">
        <v>3.0929999999999999E-2</v>
      </c>
      <c r="U364" s="683"/>
      <c r="V364" s="683"/>
      <c r="W364" s="690">
        <v>1.6750999999999999E-2</v>
      </c>
    </row>
    <row r="365" spans="1:23">
      <c r="A365" s="686">
        <f t="shared" si="6"/>
        <v>30</v>
      </c>
      <c r="B365" s="646" t="str">
        <f>IF(OR((C363="~"),(C365="~")),"~","")</f>
        <v/>
      </c>
      <c r="C365" s="53" t="s">
        <v>43</v>
      </c>
      <c r="D365" s="54"/>
      <c r="E365" s="690">
        <v>5.4024999999999997E-2</v>
      </c>
      <c r="F365" s="690"/>
      <c r="G365" s="690">
        <v>5.9373000000000002E-2</v>
      </c>
      <c r="H365" s="690">
        <v>5.9373000000000002E-2</v>
      </c>
      <c r="I365" s="690">
        <v>5.9373000000000002E-2</v>
      </c>
      <c r="J365" s="690">
        <v>5.9373000000000002E-2</v>
      </c>
      <c r="K365" s="690">
        <v>5.9373000000000002E-2</v>
      </c>
      <c r="L365" s="690">
        <v>5.2620000000000002E-3</v>
      </c>
      <c r="M365" s="690">
        <v>5.9373000000000002E-2</v>
      </c>
      <c r="N365" s="690">
        <v>5.2620000000000002E-3</v>
      </c>
      <c r="O365" s="690">
        <v>5.9373000000000002E-2</v>
      </c>
      <c r="P365" s="690">
        <v>5.9373000000000002E-2</v>
      </c>
      <c r="Q365" s="683"/>
      <c r="R365" s="690">
        <v>5.9373000000000002E-2</v>
      </c>
      <c r="S365" s="690">
        <v>5.9373000000000002E-2</v>
      </c>
      <c r="T365" s="690">
        <v>5.9373000000000002E-2</v>
      </c>
      <c r="U365" s="683"/>
      <c r="V365" s="683"/>
      <c r="W365" s="690">
        <v>5.9373000000000002E-2</v>
      </c>
    </row>
    <row r="366" spans="1:23">
      <c r="A366" s="686">
        <f t="shared" si="6"/>
        <v>31</v>
      </c>
      <c r="B366" s="646" t="str">
        <f>IF(OR((C363="~"),(C366="~")),"~","")</f>
        <v/>
      </c>
      <c r="C366" s="53" t="s">
        <v>44</v>
      </c>
      <c r="D366" s="54"/>
      <c r="E366" s="690">
        <v>5.9430000000000004E-3</v>
      </c>
      <c r="F366" s="690"/>
      <c r="G366" s="690">
        <v>9.9000000000000008E-3</v>
      </c>
      <c r="H366" s="690">
        <v>3.7460000000000002E-3</v>
      </c>
      <c r="I366" s="690">
        <v>8.9099999999999997E-4</v>
      </c>
      <c r="J366" s="690">
        <v>5.1099999999999995E-4</v>
      </c>
      <c r="K366" s="690">
        <v>3.5279999999999999E-3</v>
      </c>
      <c r="L366" s="690">
        <v>-1.9269999999999999E-3</v>
      </c>
      <c r="M366" s="690">
        <v>4.8799999999999999E-4</v>
      </c>
      <c r="N366" s="690">
        <v>2.5500000000000002E-4</v>
      </c>
      <c r="O366" s="690">
        <v>0.14513799999999999</v>
      </c>
      <c r="P366" s="690">
        <v>3.6999999999999999E-4</v>
      </c>
      <c r="Q366" s="683"/>
      <c r="R366" s="690">
        <v>3.0379999999999999E-3</v>
      </c>
      <c r="S366" s="690">
        <v>2.5049999999999998E-3</v>
      </c>
      <c r="T366" s="690">
        <v>9.1859999999999997E-3</v>
      </c>
      <c r="U366" s="683"/>
      <c r="V366" s="683"/>
      <c r="W366" s="690">
        <v>3.0370000000000002E-3</v>
      </c>
    </row>
    <row r="367" spans="1:23">
      <c r="A367" s="686">
        <f t="shared" si="6"/>
        <v>32</v>
      </c>
      <c r="B367" s="646" t="str">
        <f>IF(OR((C363="~"),(C367="~")),"~","")</f>
        <v>~</v>
      </c>
      <c r="C367" s="53" t="s">
        <v>45</v>
      </c>
      <c r="D367" s="54"/>
      <c r="E367" s="690">
        <v>0</v>
      </c>
      <c r="F367" s="690"/>
      <c r="G367" s="690">
        <v>0</v>
      </c>
      <c r="H367" s="690">
        <v>0</v>
      </c>
      <c r="I367" s="690">
        <v>0</v>
      </c>
      <c r="J367" s="690">
        <v>0</v>
      </c>
      <c r="K367" s="690">
        <v>0</v>
      </c>
      <c r="L367" s="690">
        <v>0</v>
      </c>
      <c r="M367" s="690">
        <v>0</v>
      </c>
      <c r="N367" s="690">
        <v>0</v>
      </c>
      <c r="O367" s="690">
        <v>0</v>
      </c>
      <c r="P367" s="690">
        <v>0</v>
      </c>
      <c r="Q367" s="683"/>
      <c r="R367" s="690">
        <v>0</v>
      </c>
      <c r="S367" s="690">
        <v>0</v>
      </c>
      <c r="T367" s="690">
        <v>0</v>
      </c>
      <c r="U367" s="683"/>
      <c r="V367" s="683"/>
      <c r="W367" s="690">
        <v>0</v>
      </c>
    </row>
    <row r="368" spans="1:23">
      <c r="A368" s="686">
        <f t="shared" si="6"/>
        <v>33</v>
      </c>
      <c r="B368" s="646" t="str">
        <f>IF(OR((C363="~"),(C368="~")),"~","")</f>
        <v>~</v>
      </c>
      <c r="C368" s="53" t="s">
        <v>45</v>
      </c>
      <c r="D368" s="54"/>
      <c r="E368" s="690">
        <v>0</v>
      </c>
      <c r="F368" s="690"/>
      <c r="G368" s="690">
        <v>0</v>
      </c>
      <c r="H368" s="690">
        <v>0</v>
      </c>
      <c r="I368" s="690">
        <v>0</v>
      </c>
      <c r="J368" s="690">
        <v>0</v>
      </c>
      <c r="K368" s="690">
        <v>0</v>
      </c>
      <c r="L368" s="690">
        <v>0</v>
      </c>
      <c r="M368" s="690">
        <v>0</v>
      </c>
      <c r="N368" s="690">
        <v>0</v>
      </c>
      <c r="O368" s="690">
        <v>0</v>
      </c>
      <c r="P368" s="690">
        <v>0</v>
      </c>
      <c r="Q368" s="683"/>
      <c r="R368" s="690">
        <v>0</v>
      </c>
      <c r="S368" s="690">
        <v>0</v>
      </c>
      <c r="T368" s="690">
        <v>0</v>
      </c>
      <c r="U368" s="683"/>
      <c r="V368" s="683"/>
      <c r="W368" s="690">
        <v>0</v>
      </c>
    </row>
    <row r="369" spans="1:23">
      <c r="A369" s="686">
        <f t="shared" si="6"/>
        <v>34</v>
      </c>
      <c r="B369" s="646" t="str">
        <f>IF(OR((C363="~"),(C369="~")),"~","")</f>
        <v>~</v>
      </c>
      <c r="C369" s="53" t="s">
        <v>45</v>
      </c>
      <c r="D369" s="54"/>
      <c r="E369" s="690">
        <v>0</v>
      </c>
      <c r="F369" s="690"/>
      <c r="G369" s="690">
        <v>0</v>
      </c>
      <c r="H369" s="690">
        <v>0</v>
      </c>
      <c r="I369" s="690">
        <v>0</v>
      </c>
      <c r="J369" s="690">
        <v>0</v>
      </c>
      <c r="K369" s="690">
        <v>0</v>
      </c>
      <c r="L369" s="690">
        <v>0</v>
      </c>
      <c r="M369" s="690">
        <v>0</v>
      </c>
      <c r="N369" s="690">
        <v>0</v>
      </c>
      <c r="O369" s="690">
        <v>0</v>
      </c>
      <c r="P369" s="690">
        <v>0</v>
      </c>
      <c r="Q369" s="683"/>
      <c r="R369" s="690">
        <v>0</v>
      </c>
      <c r="S369" s="690">
        <v>0</v>
      </c>
      <c r="T369" s="690">
        <v>0</v>
      </c>
      <c r="U369" s="683"/>
      <c r="V369" s="683"/>
      <c r="W369" s="690">
        <v>0</v>
      </c>
    </row>
    <row r="370" spans="1:23">
      <c r="A370" s="687">
        <f t="shared" si="6"/>
        <v>35</v>
      </c>
      <c r="B370" s="670"/>
      <c r="C370" s="58" t="s">
        <v>50</v>
      </c>
      <c r="D370" s="58"/>
      <c r="E370" s="691">
        <v>8.4905999999999995E-2</v>
      </c>
      <c r="F370" s="691"/>
      <c r="G370" s="691">
        <v>0.10355399999999999</v>
      </c>
      <c r="H370" s="691">
        <v>8.9404999999999998E-2</v>
      </c>
      <c r="I370" s="691">
        <v>8.1673999999999997E-2</v>
      </c>
      <c r="J370" s="691">
        <v>7.5236999999999998E-2</v>
      </c>
      <c r="K370" s="691">
        <v>8.0785999999999997E-2</v>
      </c>
      <c r="L370" s="691">
        <v>1.6284E-2</v>
      </c>
      <c r="M370" s="691">
        <v>6.2597E-2</v>
      </c>
      <c r="N370" s="691">
        <v>5.705E-3</v>
      </c>
      <c r="O370" s="691">
        <v>0.24066699999999999</v>
      </c>
      <c r="P370" s="691">
        <v>9.0343000000000007E-2</v>
      </c>
      <c r="Q370" s="683"/>
      <c r="R370" s="691">
        <v>7.9063999999999995E-2</v>
      </c>
      <c r="S370" s="691">
        <v>0.109806</v>
      </c>
      <c r="T370" s="691">
        <v>9.9488999999999994E-2</v>
      </c>
      <c r="U370" s="683"/>
      <c r="V370" s="683"/>
      <c r="W370" s="691">
        <v>7.9160999999999995E-2</v>
      </c>
    </row>
    <row r="371" spans="1:23">
      <c r="A371" s="686">
        <f t="shared" si="6"/>
        <v>36</v>
      </c>
      <c r="B371" s="646" t="str">
        <f>IF(OR((C363="~"),(C371="~")),"~","")</f>
        <v/>
      </c>
      <c r="C371" s="54"/>
      <c r="D371" s="54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</row>
    <row r="372" spans="1:23">
      <c r="A372" s="687">
        <f t="shared" si="6"/>
        <v>37</v>
      </c>
      <c r="B372" s="670"/>
      <c r="C372" s="58" t="s">
        <v>51</v>
      </c>
      <c r="D372" s="58"/>
      <c r="E372" s="692">
        <v>24444937399.34943</v>
      </c>
      <c r="F372" s="692"/>
      <c r="G372" s="692">
        <v>11476152247.161776</v>
      </c>
      <c r="H372" s="692">
        <v>2915955626.4103169</v>
      </c>
      <c r="I372" s="692">
        <v>3242765959.9604325</v>
      </c>
      <c r="J372" s="692">
        <v>2092770306.5275679</v>
      </c>
      <c r="K372" s="692">
        <v>1587518179.2683547</v>
      </c>
      <c r="L372" s="692">
        <v>350081232.79927498</v>
      </c>
      <c r="M372" s="692">
        <v>630228919.26662493</v>
      </c>
      <c r="N372" s="692">
        <v>2066150549.7926297</v>
      </c>
      <c r="O372" s="692">
        <v>75887375.026475519</v>
      </c>
      <c r="P372" s="692">
        <v>7427003.1359829875</v>
      </c>
      <c r="Q372" s="683"/>
      <c r="R372" s="692">
        <v>1456029850.0547175</v>
      </c>
      <c r="S372" s="692">
        <v>4597572.0317007378</v>
      </c>
      <c r="T372" s="692">
        <v>126890757.18193617</v>
      </c>
      <c r="U372" s="683"/>
      <c r="V372" s="683"/>
      <c r="W372" s="692">
        <v>1460627422.0864184</v>
      </c>
    </row>
    <row r="373" spans="1:23">
      <c r="A373" s="22"/>
    </row>
    <row r="374" spans="1:23">
      <c r="A374" s="22"/>
    </row>
    <row r="375" spans="1:23">
      <c r="A375" s="22"/>
    </row>
    <row r="376" spans="1:23">
      <c r="A376" s="649"/>
      <c r="B376" s="54"/>
    </row>
    <row r="377" spans="1:23">
      <c r="A377" s="649"/>
      <c r="B377" s="54"/>
      <c r="C377" s="55" t="s">
        <v>52</v>
      </c>
      <c r="D377" s="54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</row>
    <row r="378" spans="1:23">
      <c r="A378" s="649"/>
      <c r="B378" s="54"/>
      <c r="C378" s="53" t="s">
        <v>53</v>
      </c>
      <c r="D378" s="54"/>
      <c r="E378" s="682">
        <f>'[52]Class Summary'!E378</f>
        <v>886077.81672800006</v>
      </c>
      <c r="F378" s="659">
        <f>'[52]Class Summary'!F378</f>
        <v>0</v>
      </c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</row>
    <row r="379" spans="1:23">
      <c r="A379" s="649"/>
      <c r="B379" s="54"/>
      <c r="C379" s="53" t="s">
        <v>54</v>
      </c>
      <c r="D379" s="54"/>
      <c r="E379" s="682">
        <f>'[52]Class Summary'!E379</f>
        <v>209005.264</v>
      </c>
      <c r="F379" s="659">
        <f>'[52]Class Summary'!F379</f>
        <v>0</v>
      </c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</row>
    <row r="380" spans="1:23">
      <c r="A380" s="649"/>
      <c r="B380" s="54"/>
      <c r="C380" s="53" t="s">
        <v>55</v>
      </c>
      <c r="D380" s="54"/>
      <c r="E380" s="682">
        <f>'[52]Class Summary'!E380</f>
        <v>4013528.0845920001</v>
      </c>
      <c r="F380" s="659">
        <f>'[52]Class Summary'!F380</f>
        <v>0</v>
      </c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</row>
    <row r="381" spans="1:23">
      <c r="A381" s="649"/>
      <c r="B381" s="54"/>
      <c r="C381" s="53" t="s">
        <v>56</v>
      </c>
      <c r="D381" s="54"/>
      <c r="E381" s="682">
        <f>'[52]Class Summary'!E381</f>
        <v>20872728.699887998</v>
      </c>
      <c r="F381" s="659">
        <f>'[52]Class Summary'!F381</f>
        <v>0</v>
      </c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</row>
    <row r="382" spans="1:23" ht="12" thickBot="1">
      <c r="A382" s="649"/>
      <c r="B382" s="54"/>
      <c r="C382" s="57" t="s">
        <v>57</v>
      </c>
      <c r="D382" s="57"/>
      <c r="E382" s="689">
        <f>'[52]Class Summary'!E382</f>
        <v>25981339.865208</v>
      </c>
      <c r="F382" s="659">
        <f>'[52]Class Summary'!F382</f>
        <v>0</v>
      </c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</row>
    <row r="383" spans="1:23" ht="12" thickTop="1">
      <c r="A383" s="649"/>
      <c r="B383" s="54"/>
      <c r="C383" s="54"/>
      <c r="D383" s="54"/>
      <c r="E383" s="659"/>
      <c r="F383" s="659">
        <f>'[52]Class Summary'!F383</f>
        <v>0</v>
      </c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</row>
    <row r="384" spans="1:23">
      <c r="A384" s="649"/>
      <c r="B384" s="54"/>
      <c r="C384" s="53" t="s">
        <v>58</v>
      </c>
      <c r="D384" s="54"/>
      <c r="E384" s="659"/>
      <c r="F384" s="659">
        <f>'[52]Class Summary'!F384</f>
        <v>0</v>
      </c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</row>
    <row r="385" spans="1:23">
      <c r="A385" s="649"/>
      <c r="B385" s="54"/>
      <c r="C385" s="53" t="s">
        <v>77</v>
      </c>
      <c r="D385" s="54"/>
      <c r="E385" s="682">
        <f>'[52]Class Summary'!E385</f>
        <v>16958952.817367498</v>
      </c>
      <c r="F385" s="682">
        <f>'[52]Class Summary'!F385</f>
        <v>0</v>
      </c>
      <c r="G385" s="682">
        <f>'[52]Class Summary'!G385</f>
        <v>15015160.314208854</v>
      </c>
      <c r="H385" s="682">
        <f>'[52]Class Summary'!H385</f>
        <v>1080069.5070909716</v>
      </c>
      <c r="I385" s="682">
        <f>'[52]Class Summary'!I385</f>
        <v>174629.9454600178</v>
      </c>
      <c r="J385" s="682">
        <f>'[52]Class Summary'!J385</f>
        <v>272644.09992099757</v>
      </c>
      <c r="K385" s="682">
        <f>'[52]Class Summary'!K385</f>
        <v>373242.03424914565</v>
      </c>
      <c r="L385" s="682">
        <f>'[52]Class Summary'!L385</f>
        <v>0</v>
      </c>
      <c r="M385" s="682">
        <f>'[52]Class Summary'!M385</f>
        <v>0</v>
      </c>
      <c r="N385" s="682">
        <f>'[52]Class Summary'!N385</f>
        <v>0</v>
      </c>
      <c r="O385" s="682">
        <f>'[52]Class Summary'!O385</f>
        <v>43206.916437510416</v>
      </c>
      <c r="P385" s="682">
        <f>'[52]Class Summary'!P385</f>
        <v>0</v>
      </c>
      <c r="Q385" s="659"/>
      <c r="R385" s="659"/>
      <c r="S385" s="659"/>
      <c r="T385" s="659"/>
      <c r="U385" s="659"/>
      <c r="V385" s="659"/>
      <c r="W385" s="659"/>
    </row>
    <row r="386" spans="1:23">
      <c r="A386" s="22"/>
      <c r="C386" s="53" t="s">
        <v>80</v>
      </c>
      <c r="D386" s="54"/>
      <c r="E386" s="682">
        <f>'[52]Class Summary'!E386</f>
        <v>7659023.8861585986</v>
      </c>
      <c r="F386" s="682">
        <f>'[52]Class Summary'!F386</f>
        <v>0</v>
      </c>
      <c r="G386" s="682">
        <f>'[52]Class Summary'!G386</f>
        <v>4110717.3352914727</v>
      </c>
      <c r="H386" s="682">
        <f>'[52]Class Summary'!H386</f>
        <v>1009517.4153417379</v>
      </c>
      <c r="I386" s="682">
        <f>'[52]Class Summary'!I386</f>
        <v>1085722.3352739869</v>
      </c>
      <c r="J386" s="682">
        <f>'[52]Class Summary'!J386</f>
        <v>671579.82005542796</v>
      </c>
      <c r="K386" s="682">
        <f>'[52]Class Summary'!K386</f>
        <v>523696.30553544941</v>
      </c>
      <c r="L386" s="682">
        <f>'[52]Class Summary'!L386</f>
        <v>6552.4685282178107</v>
      </c>
      <c r="M386" s="682">
        <f>'[52]Class Summary'!M386</f>
        <v>193033.61837833369</v>
      </c>
      <c r="N386" s="682">
        <f>'[52]Class Summary'!N386</f>
        <v>13470.975433954372</v>
      </c>
      <c r="O386" s="682">
        <f>'[52]Class Summary'!O386</f>
        <v>42063.856141213008</v>
      </c>
      <c r="P386" s="682">
        <f>'[52]Class Summary'!P386</f>
        <v>2669.7561788048511</v>
      </c>
      <c r="Q386" s="659"/>
      <c r="R386" s="659"/>
      <c r="S386" s="659"/>
      <c r="T386" s="659"/>
      <c r="U386" s="659"/>
      <c r="V386" s="659"/>
      <c r="W386" s="659"/>
    </row>
    <row r="387" spans="1:23">
      <c r="A387" s="22"/>
      <c r="C387" s="53" t="s">
        <v>84</v>
      </c>
      <c r="D387" s="54"/>
      <c r="E387" s="682">
        <f>'[52]Class Summary'!E387</f>
        <v>78476383.807139218</v>
      </c>
      <c r="F387" s="682">
        <f>'[52]Class Summary'!F387</f>
        <v>0</v>
      </c>
      <c r="G387" s="682">
        <f>'[52]Class Summary'!G387</f>
        <v>44836727.996464066</v>
      </c>
      <c r="H387" s="682">
        <f>'[52]Class Summary'!H387</f>
        <v>9908741.0799795203</v>
      </c>
      <c r="I387" s="682">
        <f>'[52]Class Summary'!I387</f>
        <v>9963923.695887493</v>
      </c>
      <c r="J387" s="682">
        <f>'[52]Class Summary'!J387</f>
        <v>5925330.9823050192</v>
      </c>
      <c r="K387" s="682">
        <f>'[52]Class Summary'!K387</f>
        <v>4835400.3030083366</v>
      </c>
      <c r="L387" s="682">
        <f>'[52]Class Summary'!L387</f>
        <v>245122.65962459461</v>
      </c>
      <c r="M387" s="682">
        <f>'[52]Class Summary'!M387</f>
        <v>1599415.2281320756</v>
      </c>
      <c r="N387" s="682">
        <f>'[52]Class Summary'!N387</f>
        <v>463966.23966692039</v>
      </c>
      <c r="O387" s="682">
        <f>'[52]Class Summary'!O387</f>
        <v>672356.62378297723</v>
      </c>
      <c r="P387" s="682">
        <f>'[52]Class Summary'!P387</f>
        <v>25398.998288223491</v>
      </c>
    </row>
    <row r="388" spans="1:23">
      <c r="C388" s="53" t="s">
        <v>87</v>
      </c>
      <c r="D388" s="54"/>
      <c r="E388" s="682">
        <f>'[52]Class Summary'!E388</f>
        <v>74218132.810781255</v>
      </c>
      <c r="F388" s="682">
        <f>'[52]Class Summary'!F388</f>
        <v>0</v>
      </c>
      <c r="G388" s="682">
        <f>'[52]Class Summary'!G388</f>
        <v>42826580.085002027</v>
      </c>
      <c r="H388" s="682">
        <f>'[52]Class Summary'!H388</f>
        <v>8911453.60387755</v>
      </c>
      <c r="I388" s="682">
        <f>'[52]Class Summary'!I388</f>
        <v>9226441.3287920058</v>
      </c>
      <c r="J388" s="682">
        <f>'[52]Class Summary'!J388</f>
        <v>5232221.4906988218</v>
      </c>
      <c r="K388" s="682">
        <f>'[52]Class Summary'!K388</f>
        <v>4465386.9706069753</v>
      </c>
      <c r="L388" s="682">
        <f>'[52]Class Summary'!L388</f>
        <v>521855.1877097885</v>
      </c>
      <c r="M388" s="682">
        <f>'[52]Class Summary'!M388</f>
        <v>1306972.1476525906</v>
      </c>
      <c r="N388" s="682">
        <f>'[52]Class Summary'!N388</f>
        <v>914397.23041310057</v>
      </c>
      <c r="O388" s="682">
        <f>'[52]Class Summary'!O388</f>
        <v>788265.82567263837</v>
      </c>
      <c r="P388" s="682">
        <f>'[52]Class Summary'!P388</f>
        <v>24558.94035574275</v>
      </c>
    </row>
    <row r="389" spans="1:23">
      <c r="C389" s="54"/>
      <c r="D389" s="54"/>
      <c r="E389" s="660">
        <f>'[52]Class Summary'!E389</f>
        <v>0</v>
      </c>
      <c r="F389" s="660">
        <f>'[52]Class Summary'!F389</f>
        <v>0</v>
      </c>
      <c r="G389" s="660">
        <f>'[52]Class Summary'!G389</f>
        <v>0</v>
      </c>
      <c r="H389" s="660">
        <f>'[52]Class Summary'!H389</f>
        <v>0</v>
      </c>
      <c r="I389" s="660">
        <f>'[52]Class Summary'!I389</f>
        <v>0</v>
      </c>
      <c r="J389" s="660">
        <f>'[52]Class Summary'!J389</f>
        <v>0</v>
      </c>
      <c r="K389" s="660">
        <f>'[52]Class Summary'!K389</f>
        <v>0</v>
      </c>
      <c r="L389" s="660">
        <f>'[52]Class Summary'!L389</f>
        <v>0</v>
      </c>
      <c r="M389" s="660">
        <f>'[52]Class Summary'!M389</f>
        <v>0</v>
      </c>
      <c r="N389" s="660">
        <f>'[52]Class Summary'!N389</f>
        <v>0</v>
      </c>
      <c r="O389" s="660">
        <f>'[52]Class Summary'!O389</f>
        <v>0</v>
      </c>
      <c r="P389" s="660">
        <f>'[52]Class Summary'!P389</f>
        <v>0</v>
      </c>
    </row>
    <row r="390" spans="1:23">
      <c r="C390" s="53" t="s">
        <v>77</v>
      </c>
      <c r="D390" s="54"/>
      <c r="E390" s="682">
        <f>'[52]Class Summary'!E390</f>
        <v>886077.81672800018</v>
      </c>
      <c r="F390" s="682">
        <f>'[52]Class Summary'!F390</f>
        <v>0</v>
      </c>
      <c r="G390" s="682">
        <f>'[52]Class Summary'!G390</f>
        <v>784517.80674865621</v>
      </c>
      <c r="H390" s="682">
        <f>'[52]Class Summary'!H390</f>
        <v>56431.88238471745</v>
      </c>
      <c r="I390" s="682">
        <f>'[52]Class Summary'!I390</f>
        <v>9124.1318066572458</v>
      </c>
      <c r="J390" s="682">
        <f>'[52]Class Summary'!J390</f>
        <v>14245.212626239781</v>
      </c>
      <c r="K390" s="682">
        <f>'[52]Class Summary'!K390</f>
        <v>19501.291759000105</v>
      </c>
      <c r="L390" s="682">
        <f>'[52]Class Summary'!L390</f>
        <v>0</v>
      </c>
      <c r="M390" s="682">
        <f>'[52]Class Summary'!M390</f>
        <v>0</v>
      </c>
      <c r="N390" s="682">
        <f>'[52]Class Summary'!N390</f>
        <v>0</v>
      </c>
      <c r="O390" s="682">
        <f>'[52]Class Summary'!O390</f>
        <v>2257.4914027292648</v>
      </c>
      <c r="P390" s="682">
        <f>'[52]Class Summary'!P390</f>
        <v>0</v>
      </c>
    </row>
    <row r="391" spans="1:23">
      <c r="C391" s="53" t="s">
        <v>80</v>
      </c>
      <c r="D391" s="54"/>
      <c r="E391" s="682">
        <f>'[52]Class Summary'!E391</f>
        <v>209005.264</v>
      </c>
      <c r="F391" s="682">
        <f>'[52]Class Summary'!F391</f>
        <v>0</v>
      </c>
      <c r="G391" s="682">
        <f>'[52]Class Summary'!G391</f>
        <v>112176.37843441761</v>
      </c>
      <c r="H391" s="682">
        <f>'[52]Class Summary'!H391</f>
        <v>27548.478375606992</v>
      </c>
      <c r="I391" s="682">
        <f>'[52]Class Summary'!I391</f>
        <v>29628.016139854244</v>
      </c>
      <c r="J391" s="682">
        <f>'[52]Class Summary'!J391</f>
        <v>18326.580472143814</v>
      </c>
      <c r="K391" s="682">
        <f>'[52]Class Summary'!K391</f>
        <v>14291.022749265614</v>
      </c>
      <c r="L391" s="682">
        <f>'[52]Class Summary'!L391</f>
        <v>178.80874050632201</v>
      </c>
      <c r="M391" s="682">
        <f>'[52]Class Summary'!M391</f>
        <v>5267.6480671317022</v>
      </c>
      <c r="N391" s="682">
        <f>'[52]Class Summary'!N391</f>
        <v>367.60621441582566</v>
      </c>
      <c r="O391" s="682">
        <f>'[52]Class Summary'!O391</f>
        <v>1147.8704712672827</v>
      </c>
      <c r="P391" s="682">
        <f>'[52]Class Summary'!P391</f>
        <v>72.854335390590066</v>
      </c>
    </row>
    <row r="392" spans="1:23">
      <c r="C392" s="53" t="s">
        <v>84</v>
      </c>
      <c r="D392" s="54"/>
      <c r="E392" s="682">
        <f>'[52]Class Summary'!E392</f>
        <v>4013528.0845920015</v>
      </c>
      <c r="F392" s="682">
        <f>'[52]Class Summary'!F392</f>
        <v>0</v>
      </c>
      <c r="G392" s="682">
        <f>'[52]Class Summary'!G392</f>
        <v>2293090.7147463397</v>
      </c>
      <c r="H392" s="682">
        <f>'[52]Class Summary'!H392</f>
        <v>506764.0566260441</v>
      </c>
      <c r="I392" s="682">
        <f>'[52]Class Summary'!I392</f>
        <v>509586.26845568442</v>
      </c>
      <c r="J392" s="682">
        <f>'[52]Class Summary'!J392</f>
        <v>303039.98673573986</v>
      </c>
      <c r="K392" s="682">
        <f>'[52]Class Summary'!K392</f>
        <v>247297.51773556002</v>
      </c>
      <c r="L392" s="682">
        <f>'[52]Class Summary'!L392</f>
        <v>12536.340626894384</v>
      </c>
      <c r="M392" s="682">
        <f>'[52]Class Summary'!M392</f>
        <v>81799.104719300594</v>
      </c>
      <c r="N392" s="682">
        <f>'[52]Class Summary'!N392</f>
        <v>23728.686808276754</v>
      </c>
      <c r="O392" s="682">
        <f>'[52]Class Summary'!O392</f>
        <v>34386.423806762417</v>
      </c>
      <c r="P392" s="682">
        <f>'[52]Class Summary'!P392</f>
        <v>1298.9843313985039</v>
      </c>
    </row>
    <row r="393" spans="1:23">
      <c r="C393" s="53" t="s">
        <v>87</v>
      </c>
      <c r="D393" s="54"/>
      <c r="E393" s="682">
        <f>'[52]Class Summary'!E393</f>
        <v>20872728.699887995</v>
      </c>
      <c r="F393" s="682">
        <f>'[52]Class Summary'!F393</f>
        <v>0</v>
      </c>
      <c r="G393" s="682">
        <f>'[52]Class Summary'!G393</f>
        <v>12044328.702492239</v>
      </c>
      <c r="H393" s="682">
        <f>'[52]Class Summary'!H393</f>
        <v>2506211.707987824</v>
      </c>
      <c r="I393" s="682">
        <f>'[52]Class Summary'!I393</f>
        <v>2594797.2473558979</v>
      </c>
      <c r="J393" s="682">
        <f>'[52]Class Summary'!J393</f>
        <v>1471483.2553321205</v>
      </c>
      <c r="K393" s="682">
        <f>'[52]Class Summary'!K393</f>
        <v>1255822.6305035094</v>
      </c>
      <c r="L393" s="682">
        <f>'[52]Class Summary'!L393</f>
        <v>146763.88830026242</v>
      </c>
      <c r="M393" s="682">
        <f>'[52]Class Summary'!M393</f>
        <v>367566.17315896228</v>
      </c>
      <c r="N393" s="682">
        <f>'[52]Class Summary'!N393</f>
        <v>257160.40799626679</v>
      </c>
      <c r="O393" s="682">
        <f>'[52]Class Summary'!O393</f>
        <v>221687.85577785532</v>
      </c>
      <c r="P393" s="682">
        <f>'[52]Class Summary'!P393</f>
        <v>6906.8309830570806</v>
      </c>
    </row>
    <row r="394" spans="1:23" ht="12" thickBot="1">
      <c r="C394" s="57" t="s">
        <v>57</v>
      </c>
      <c r="D394" s="59"/>
      <c r="E394" s="684">
        <f>'[52]Class Summary'!E394</f>
        <v>25981339.865207996</v>
      </c>
      <c r="F394" s="684">
        <f>'[52]Class Summary'!F394</f>
        <v>0</v>
      </c>
      <c r="G394" s="684">
        <f>'[52]Class Summary'!G394</f>
        <v>15234113.602421653</v>
      </c>
      <c r="H394" s="684">
        <f>'[52]Class Summary'!H394</f>
        <v>3096956.1253741924</v>
      </c>
      <c r="I394" s="684">
        <f>'[52]Class Summary'!I394</f>
        <v>3143135.663758094</v>
      </c>
      <c r="J394" s="684">
        <f>'[52]Class Summary'!J394</f>
        <v>1807095.035166244</v>
      </c>
      <c r="K394" s="684">
        <f>'[52]Class Summary'!K394</f>
        <v>1536912.4627473352</v>
      </c>
      <c r="L394" s="684">
        <f>'[52]Class Summary'!L394</f>
        <v>159479.03766766313</v>
      </c>
      <c r="M394" s="684">
        <f>'[52]Class Summary'!M394</f>
        <v>454632.92594539456</v>
      </c>
      <c r="N394" s="684">
        <f>'[52]Class Summary'!N394</f>
        <v>281256.70101895934</v>
      </c>
      <c r="O394" s="684">
        <f>'[52]Class Summary'!O394</f>
        <v>259479.64145861429</v>
      </c>
      <c r="P394" s="684">
        <f>'[52]Class Summary'!P394</f>
        <v>8278.6696498461752</v>
      </c>
    </row>
    <row r="395" spans="1:23" ht="12" thickTop="1">
      <c r="C395" s="54"/>
      <c r="D395" s="54"/>
      <c r="E395" s="682"/>
      <c r="F395" s="682"/>
      <c r="G395" s="682"/>
      <c r="H395" s="682"/>
      <c r="I395" s="682"/>
      <c r="J395" s="682"/>
      <c r="K395" s="682"/>
      <c r="L395" s="682"/>
      <c r="M395" s="682"/>
      <c r="N395" s="682"/>
      <c r="O395" s="682"/>
      <c r="P395" s="682"/>
    </row>
    <row r="396" spans="1:23" ht="12" thickBot="1">
      <c r="C396" s="57" t="s">
        <v>39</v>
      </c>
      <c r="D396" s="57"/>
      <c r="E396" s="689">
        <f>'[52]Class Summary'!E396</f>
        <v>0</v>
      </c>
      <c r="F396" s="689">
        <f>'[52]Class Summary'!F396</f>
        <v>0</v>
      </c>
      <c r="G396" s="689">
        <f>'[52]Class Summary'!G396</f>
        <v>0</v>
      </c>
      <c r="H396" s="689">
        <f>'[52]Class Summary'!H396</f>
        <v>0</v>
      </c>
      <c r="I396" s="689">
        <f>'[52]Class Summary'!I396</f>
        <v>0</v>
      </c>
      <c r="J396" s="689">
        <f>'[52]Class Summary'!J396</f>
        <v>0</v>
      </c>
      <c r="K396" s="689">
        <f>'[52]Class Summary'!K396</f>
        <v>0</v>
      </c>
      <c r="L396" s="689">
        <f>'[52]Class Summary'!L396</f>
        <v>0</v>
      </c>
      <c r="M396" s="689">
        <f>'[52]Class Summary'!M396</f>
        <v>0</v>
      </c>
      <c r="N396" s="689">
        <f>'[52]Class Summary'!N396</f>
        <v>0</v>
      </c>
      <c r="O396" s="689">
        <f>'[52]Class Summary'!O396</f>
        <v>0</v>
      </c>
      <c r="P396" s="689">
        <f>'[52]Class Summary'!P396</f>
        <v>0</v>
      </c>
    </row>
    <row r="397" spans="1:23" ht="12" thickTop="1"/>
  </sheetData>
  <mergeCells count="16">
    <mergeCell ref="A1:W1"/>
    <mergeCell ref="A2:W2"/>
    <mergeCell ref="A3:W3"/>
    <mergeCell ref="A48:W48"/>
    <mergeCell ref="A49:W49"/>
    <mergeCell ref="C31:H31"/>
    <mergeCell ref="A46:W46"/>
    <mergeCell ref="A47:W47"/>
    <mergeCell ref="A266:W266"/>
    <mergeCell ref="A267:W267"/>
    <mergeCell ref="A156:W156"/>
    <mergeCell ref="A157:W157"/>
    <mergeCell ref="A158:W158"/>
    <mergeCell ref="A159:W159"/>
    <mergeCell ref="A264:W264"/>
    <mergeCell ref="A265:W265"/>
  </mergeCells>
  <printOptions horizontalCentered="1"/>
  <pageMargins left="0.25" right="0.25" top="0.53" bottom="0.79" header="0.22" footer="0.46"/>
  <pageSetup scale="58" fitToHeight="20" pageOrder="overThenDown" orientation="landscape" r:id="rId1"/>
  <headerFooter alignWithMargins="0">
    <oddFooter>&amp;R&amp;F&amp;A</oddFooter>
  </headerFooter>
  <rowBreaks count="3" manualBreakCount="3">
    <brk id="44" max="16383" man="1"/>
    <brk id="154" max="16383" man="1"/>
    <brk id="262" max="16383" man="1"/>
  </rowBreaks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U162"/>
  <sheetViews>
    <sheetView showGridLines="0" workbookViewId="0">
      <pane xSplit="5" ySplit="7" topLeftCell="N140" activePane="bottomRight" state="frozen"/>
      <selection activeCell="F30" sqref="F30"/>
      <selection pane="topRight" activeCell="F30" sqref="F30"/>
      <selection pane="bottomLeft" activeCell="F30" sqref="F30"/>
      <selection pane="bottomRight" activeCell="N160" sqref="N160"/>
    </sheetView>
  </sheetViews>
  <sheetFormatPr defaultRowHeight="11.25"/>
  <cols>
    <col min="1" max="1" width="4.7109375" style="2" bestFit="1" customWidth="1"/>
    <col min="2" max="2" width="8.7109375" style="2" bestFit="1" customWidth="1"/>
    <col min="3" max="3" width="36.7109375" style="2" bestFit="1" customWidth="1"/>
    <col min="4" max="4" width="9.5703125" style="2" bestFit="1" customWidth="1"/>
    <col min="5" max="5" width="11.7109375" style="2" bestFit="1" customWidth="1"/>
    <col min="6" max="6" width="11.5703125" style="2" bestFit="1" customWidth="1"/>
    <col min="7" max="7" width="10.42578125" style="2" bestFit="1" customWidth="1"/>
    <col min="8" max="8" width="13" style="2" bestFit="1" customWidth="1"/>
    <col min="9" max="9" width="10.42578125" style="2" bestFit="1" customWidth="1"/>
    <col min="10" max="10" width="10.28515625" style="2" bestFit="1" customWidth="1"/>
    <col min="11" max="12" width="9.7109375" style="2" bestFit="1" customWidth="1"/>
    <col min="13" max="13" width="12.28515625" style="2" bestFit="1" customWidth="1"/>
    <col min="14" max="14" width="9.7109375" style="658" bestFit="1" customWidth="1"/>
    <col min="15" max="15" width="9.28515625" style="2" bestFit="1" customWidth="1"/>
    <col min="16" max="16" width="0.85546875" style="2" customWidth="1"/>
    <col min="17" max="17" width="9.7109375" style="2" bestFit="1" customWidth="1"/>
    <col min="18" max="18" width="7.7109375" style="2" bestFit="1" customWidth="1"/>
    <col min="19" max="19" width="9.5703125" style="2" bestFit="1" customWidth="1"/>
    <col min="20" max="20" width="10.28515625" style="2" bestFit="1" customWidth="1"/>
    <col min="21" max="21" width="9.7109375" style="2" bestFit="1" customWidth="1"/>
    <col min="22" max="256" width="9.140625" style="2"/>
    <col min="257" max="257" width="4.7109375" style="2" bestFit="1" customWidth="1"/>
    <col min="258" max="258" width="8.42578125" style="2" bestFit="1" customWidth="1"/>
    <col min="259" max="259" width="36.7109375" style="2" bestFit="1" customWidth="1"/>
    <col min="260" max="260" width="12.28515625" style="2" bestFit="1" customWidth="1"/>
    <col min="261" max="262" width="15.140625" style="2" bestFit="1" customWidth="1"/>
    <col min="263" max="263" width="13.5703125" style="2" bestFit="1" customWidth="1"/>
    <col min="264" max="264" width="16.7109375" style="2" bestFit="1" customWidth="1"/>
    <col min="265" max="266" width="13.5703125" style="2" bestFit="1" customWidth="1"/>
    <col min="267" max="268" width="12.42578125" style="2" bestFit="1" customWidth="1"/>
    <col min="269" max="269" width="14.7109375" style="2" bestFit="1" customWidth="1"/>
    <col min="270" max="270" width="12.42578125" style="2" bestFit="1" customWidth="1"/>
    <col min="271" max="271" width="12.28515625" style="2" customWidth="1"/>
    <col min="272" max="512" width="9.140625" style="2"/>
    <col min="513" max="513" width="4.7109375" style="2" bestFit="1" customWidth="1"/>
    <col min="514" max="514" width="8.42578125" style="2" bestFit="1" customWidth="1"/>
    <col min="515" max="515" width="36.7109375" style="2" bestFit="1" customWidth="1"/>
    <col min="516" max="516" width="12.28515625" style="2" bestFit="1" customWidth="1"/>
    <col min="517" max="518" width="15.140625" style="2" bestFit="1" customWidth="1"/>
    <col min="519" max="519" width="13.5703125" style="2" bestFit="1" customWidth="1"/>
    <col min="520" max="520" width="16.7109375" style="2" bestFit="1" customWidth="1"/>
    <col min="521" max="522" width="13.5703125" style="2" bestFit="1" customWidth="1"/>
    <col min="523" max="524" width="12.42578125" style="2" bestFit="1" customWidth="1"/>
    <col min="525" max="525" width="14.7109375" style="2" bestFit="1" customWidth="1"/>
    <col min="526" max="526" width="12.42578125" style="2" bestFit="1" customWidth="1"/>
    <col min="527" max="527" width="12.28515625" style="2" customWidth="1"/>
    <col min="528" max="768" width="9.140625" style="2"/>
    <col min="769" max="769" width="4.7109375" style="2" bestFit="1" customWidth="1"/>
    <col min="770" max="770" width="8.42578125" style="2" bestFit="1" customWidth="1"/>
    <col min="771" max="771" width="36.7109375" style="2" bestFit="1" customWidth="1"/>
    <col min="772" max="772" width="12.28515625" style="2" bestFit="1" customWidth="1"/>
    <col min="773" max="774" width="15.140625" style="2" bestFit="1" customWidth="1"/>
    <col min="775" max="775" width="13.5703125" style="2" bestFit="1" customWidth="1"/>
    <col min="776" max="776" width="16.7109375" style="2" bestFit="1" customWidth="1"/>
    <col min="777" max="778" width="13.5703125" style="2" bestFit="1" customWidth="1"/>
    <col min="779" max="780" width="12.42578125" style="2" bestFit="1" customWidth="1"/>
    <col min="781" max="781" width="14.7109375" style="2" bestFit="1" customWidth="1"/>
    <col min="782" max="782" width="12.42578125" style="2" bestFit="1" customWidth="1"/>
    <col min="783" max="783" width="12.28515625" style="2" customWidth="1"/>
    <col min="784" max="1024" width="9.140625" style="2"/>
    <col min="1025" max="1025" width="4.7109375" style="2" bestFit="1" customWidth="1"/>
    <col min="1026" max="1026" width="8.42578125" style="2" bestFit="1" customWidth="1"/>
    <col min="1027" max="1027" width="36.7109375" style="2" bestFit="1" customWidth="1"/>
    <col min="1028" max="1028" width="12.28515625" style="2" bestFit="1" customWidth="1"/>
    <col min="1029" max="1030" width="15.140625" style="2" bestFit="1" customWidth="1"/>
    <col min="1031" max="1031" width="13.5703125" style="2" bestFit="1" customWidth="1"/>
    <col min="1032" max="1032" width="16.7109375" style="2" bestFit="1" customWidth="1"/>
    <col min="1033" max="1034" width="13.5703125" style="2" bestFit="1" customWidth="1"/>
    <col min="1035" max="1036" width="12.42578125" style="2" bestFit="1" customWidth="1"/>
    <col min="1037" max="1037" width="14.7109375" style="2" bestFit="1" customWidth="1"/>
    <col min="1038" max="1038" width="12.42578125" style="2" bestFit="1" customWidth="1"/>
    <col min="1039" max="1039" width="12.28515625" style="2" customWidth="1"/>
    <col min="1040" max="1280" width="9.140625" style="2"/>
    <col min="1281" max="1281" width="4.7109375" style="2" bestFit="1" customWidth="1"/>
    <col min="1282" max="1282" width="8.42578125" style="2" bestFit="1" customWidth="1"/>
    <col min="1283" max="1283" width="36.7109375" style="2" bestFit="1" customWidth="1"/>
    <col min="1284" max="1284" width="12.28515625" style="2" bestFit="1" customWidth="1"/>
    <col min="1285" max="1286" width="15.140625" style="2" bestFit="1" customWidth="1"/>
    <col min="1287" max="1287" width="13.5703125" style="2" bestFit="1" customWidth="1"/>
    <col min="1288" max="1288" width="16.7109375" style="2" bestFit="1" customWidth="1"/>
    <col min="1289" max="1290" width="13.5703125" style="2" bestFit="1" customWidth="1"/>
    <col min="1291" max="1292" width="12.42578125" style="2" bestFit="1" customWidth="1"/>
    <col min="1293" max="1293" width="14.7109375" style="2" bestFit="1" customWidth="1"/>
    <col min="1294" max="1294" width="12.42578125" style="2" bestFit="1" customWidth="1"/>
    <col min="1295" max="1295" width="12.28515625" style="2" customWidth="1"/>
    <col min="1296" max="1536" width="9.140625" style="2"/>
    <col min="1537" max="1537" width="4.7109375" style="2" bestFit="1" customWidth="1"/>
    <col min="1538" max="1538" width="8.42578125" style="2" bestFit="1" customWidth="1"/>
    <col min="1539" max="1539" width="36.7109375" style="2" bestFit="1" customWidth="1"/>
    <col min="1540" max="1540" width="12.28515625" style="2" bestFit="1" customWidth="1"/>
    <col min="1541" max="1542" width="15.140625" style="2" bestFit="1" customWidth="1"/>
    <col min="1543" max="1543" width="13.5703125" style="2" bestFit="1" customWidth="1"/>
    <col min="1544" max="1544" width="16.7109375" style="2" bestFit="1" customWidth="1"/>
    <col min="1545" max="1546" width="13.5703125" style="2" bestFit="1" customWidth="1"/>
    <col min="1547" max="1548" width="12.42578125" style="2" bestFit="1" customWidth="1"/>
    <col min="1549" max="1549" width="14.7109375" style="2" bestFit="1" customWidth="1"/>
    <col min="1550" max="1550" width="12.42578125" style="2" bestFit="1" customWidth="1"/>
    <col min="1551" max="1551" width="12.28515625" style="2" customWidth="1"/>
    <col min="1552" max="1792" width="9.140625" style="2"/>
    <col min="1793" max="1793" width="4.7109375" style="2" bestFit="1" customWidth="1"/>
    <col min="1794" max="1794" width="8.42578125" style="2" bestFit="1" customWidth="1"/>
    <col min="1795" max="1795" width="36.7109375" style="2" bestFit="1" customWidth="1"/>
    <col min="1796" max="1796" width="12.28515625" style="2" bestFit="1" customWidth="1"/>
    <col min="1797" max="1798" width="15.140625" style="2" bestFit="1" customWidth="1"/>
    <col min="1799" max="1799" width="13.5703125" style="2" bestFit="1" customWidth="1"/>
    <col min="1800" max="1800" width="16.7109375" style="2" bestFit="1" customWidth="1"/>
    <col min="1801" max="1802" width="13.5703125" style="2" bestFit="1" customWidth="1"/>
    <col min="1803" max="1804" width="12.42578125" style="2" bestFit="1" customWidth="1"/>
    <col min="1805" max="1805" width="14.7109375" style="2" bestFit="1" customWidth="1"/>
    <col min="1806" max="1806" width="12.42578125" style="2" bestFit="1" customWidth="1"/>
    <col min="1807" max="1807" width="12.28515625" style="2" customWidth="1"/>
    <col min="1808" max="2048" width="9.140625" style="2"/>
    <col min="2049" max="2049" width="4.7109375" style="2" bestFit="1" customWidth="1"/>
    <col min="2050" max="2050" width="8.42578125" style="2" bestFit="1" customWidth="1"/>
    <col min="2051" max="2051" width="36.7109375" style="2" bestFit="1" customWidth="1"/>
    <col min="2052" max="2052" width="12.28515625" style="2" bestFit="1" customWidth="1"/>
    <col min="2053" max="2054" width="15.140625" style="2" bestFit="1" customWidth="1"/>
    <col min="2055" max="2055" width="13.5703125" style="2" bestFit="1" customWidth="1"/>
    <col min="2056" max="2056" width="16.7109375" style="2" bestFit="1" customWidth="1"/>
    <col min="2057" max="2058" width="13.5703125" style="2" bestFit="1" customWidth="1"/>
    <col min="2059" max="2060" width="12.42578125" style="2" bestFit="1" customWidth="1"/>
    <col min="2061" max="2061" width="14.7109375" style="2" bestFit="1" customWidth="1"/>
    <col min="2062" max="2062" width="12.42578125" style="2" bestFit="1" customWidth="1"/>
    <col min="2063" max="2063" width="12.28515625" style="2" customWidth="1"/>
    <col min="2064" max="2304" width="9.140625" style="2"/>
    <col min="2305" max="2305" width="4.7109375" style="2" bestFit="1" customWidth="1"/>
    <col min="2306" max="2306" width="8.42578125" style="2" bestFit="1" customWidth="1"/>
    <col min="2307" max="2307" width="36.7109375" style="2" bestFit="1" customWidth="1"/>
    <col min="2308" max="2308" width="12.28515625" style="2" bestFit="1" customWidth="1"/>
    <col min="2309" max="2310" width="15.140625" style="2" bestFit="1" customWidth="1"/>
    <col min="2311" max="2311" width="13.5703125" style="2" bestFit="1" customWidth="1"/>
    <col min="2312" max="2312" width="16.7109375" style="2" bestFit="1" customWidth="1"/>
    <col min="2313" max="2314" width="13.5703125" style="2" bestFit="1" customWidth="1"/>
    <col min="2315" max="2316" width="12.42578125" style="2" bestFit="1" customWidth="1"/>
    <col min="2317" max="2317" width="14.7109375" style="2" bestFit="1" customWidth="1"/>
    <col min="2318" max="2318" width="12.42578125" style="2" bestFit="1" customWidth="1"/>
    <col min="2319" max="2319" width="12.28515625" style="2" customWidth="1"/>
    <col min="2320" max="2560" width="9.140625" style="2"/>
    <col min="2561" max="2561" width="4.7109375" style="2" bestFit="1" customWidth="1"/>
    <col min="2562" max="2562" width="8.42578125" style="2" bestFit="1" customWidth="1"/>
    <col min="2563" max="2563" width="36.7109375" style="2" bestFit="1" customWidth="1"/>
    <col min="2564" max="2564" width="12.28515625" style="2" bestFit="1" customWidth="1"/>
    <col min="2565" max="2566" width="15.140625" style="2" bestFit="1" customWidth="1"/>
    <col min="2567" max="2567" width="13.5703125" style="2" bestFit="1" customWidth="1"/>
    <col min="2568" max="2568" width="16.7109375" style="2" bestFit="1" customWidth="1"/>
    <col min="2569" max="2570" width="13.5703125" style="2" bestFit="1" customWidth="1"/>
    <col min="2571" max="2572" width="12.42578125" style="2" bestFit="1" customWidth="1"/>
    <col min="2573" max="2573" width="14.7109375" style="2" bestFit="1" customWidth="1"/>
    <col min="2574" max="2574" width="12.42578125" style="2" bestFit="1" customWidth="1"/>
    <col min="2575" max="2575" width="12.28515625" style="2" customWidth="1"/>
    <col min="2576" max="2816" width="9.140625" style="2"/>
    <col min="2817" max="2817" width="4.7109375" style="2" bestFit="1" customWidth="1"/>
    <col min="2818" max="2818" width="8.42578125" style="2" bestFit="1" customWidth="1"/>
    <col min="2819" max="2819" width="36.7109375" style="2" bestFit="1" customWidth="1"/>
    <col min="2820" max="2820" width="12.28515625" style="2" bestFit="1" customWidth="1"/>
    <col min="2821" max="2822" width="15.140625" style="2" bestFit="1" customWidth="1"/>
    <col min="2823" max="2823" width="13.5703125" style="2" bestFit="1" customWidth="1"/>
    <col min="2824" max="2824" width="16.7109375" style="2" bestFit="1" customWidth="1"/>
    <col min="2825" max="2826" width="13.5703125" style="2" bestFit="1" customWidth="1"/>
    <col min="2827" max="2828" width="12.42578125" style="2" bestFit="1" customWidth="1"/>
    <col min="2829" max="2829" width="14.7109375" style="2" bestFit="1" customWidth="1"/>
    <col min="2830" max="2830" width="12.42578125" style="2" bestFit="1" customWidth="1"/>
    <col min="2831" max="2831" width="12.28515625" style="2" customWidth="1"/>
    <col min="2832" max="3072" width="9.140625" style="2"/>
    <col min="3073" max="3073" width="4.7109375" style="2" bestFit="1" customWidth="1"/>
    <col min="3074" max="3074" width="8.42578125" style="2" bestFit="1" customWidth="1"/>
    <col min="3075" max="3075" width="36.7109375" style="2" bestFit="1" customWidth="1"/>
    <col min="3076" max="3076" width="12.28515625" style="2" bestFit="1" customWidth="1"/>
    <col min="3077" max="3078" width="15.140625" style="2" bestFit="1" customWidth="1"/>
    <col min="3079" max="3079" width="13.5703125" style="2" bestFit="1" customWidth="1"/>
    <col min="3080" max="3080" width="16.7109375" style="2" bestFit="1" customWidth="1"/>
    <col min="3081" max="3082" width="13.5703125" style="2" bestFit="1" customWidth="1"/>
    <col min="3083" max="3084" width="12.42578125" style="2" bestFit="1" customWidth="1"/>
    <col min="3085" max="3085" width="14.7109375" style="2" bestFit="1" customWidth="1"/>
    <col min="3086" max="3086" width="12.42578125" style="2" bestFit="1" customWidth="1"/>
    <col min="3087" max="3087" width="12.28515625" style="2" customWidth="1"/>
    <col min="3088" max="3328" width="9.140625" style="2"/>
    <col min="3329" max="3329" width="4.7109375" style="2" bestFit="1" customWidth="1"/>
    <col min="3330" max="3330" width="8.42578125" style="2" bestFit="1" customWidth="1"/>
    <col min="3331" max="3331" width="36.7109375" style="2" bestFit="1" customWidth="1"/>
    <col min="3332" max="3332" width="12.28515625" style="2" bestFit="1" customWidth="1"/>
    <col min="3333" max="3334" width="15.140625" style="2" bestFit="1" customWidth="1"/>
    <col min="3335" max="3335" width="13.5703125" style="2" bestFit="1" customWidth="1"/>
    <col min="3336" max="3336" width="16.7109375" style="2" bestFit="1" customWidth="1"/>
    <col min="3337" max="3338" width="13.5703125" style="2" bestFit="1" customWidth="1"/>
    <col min="3339" max="3340" width="12.42578125" style="2" bestFit="1" customWidth="1"/>
    <col min="3341" max="3341" width="14.7109375" style="2" bestFit="1" customWidth="1"/>
    <col min="3342" max="3342" width="12.42578125" style="2" bestFit="1" customWidth="1"/>
    <col min="3343" max="3343" width="12.28515625" style="2" customWidth="1"/>
    <col min="3344" max="3584" width="9.140625" style="2"/>
    <col min="3585" max="3585" width="4.7109375" style="2" bestFit="1" customWidth="1"/>
    <col min="3586" max="3586" width="8.42578125" style="2" bestFit="1" customWidth="1"/>
    <col min="3587" max="3587" width="36.7109375" style="2" bestFit="1" customWidth="1"/>
    <col min="3588" max="3588" width="12.28515625" style="2" bestFit="1" customWidth="1"/>
    <col min="3589" max="3590" width="15.140625" style="2" bestFit="1" customWidth="1"/>
    <col min="3591" max="3591" width="13.5703125" style="2" bestFit="1" customWidth="1"/>
    <col min="3592" max="3592" width="16.7109375" style="2" bestFit="1" customWidth="1"/>
    <col min="3593" max="3594" width="13.5703125" style="2" bestFit="1" customWidth="1"/>
    <col min="3595" max="3596" width="12.42578125" style="2" bestFit="1" customWidth="1"/>
    <col min="3597" max="3597" width="14.7109375" style="2" bestFit="1" customWidth="1"/>
    <col min="3598" max="3598" width="12.42578125" style="2" bestFit="1" customWidth="1"/>
    <col min="3599" max="3599" width="12.28515625" style="2" customWidth="1"/>
    <col min="3600" max="3840" width="9.140625" style="2"/>
    <col min="3841" max="3841" width="4.7109375" style="2" bestFit="1" customWidth="1"/>
    <col min="3842" max="3842" width="8.42578125" style="2" bestFit="1" customWidth="1"/>
    <col min="3843" max="3843" width="36.7109375" style="2" bestFit="1" customWidth="1"/>
    <col min="3844" max="3844" width="12.28515625" style="2" bestFit="1" customWidth="1"/>
    <col min="3845" max="3846" width="15.140625" style="2" bestFit="1" customWidth="1"/>
    <col min="3847" max="3847" width="13.5703125" style="2" bestFit="1" customWidth="1"/>
    <col min="3848" max="3848" width="16.7109375" style="2" bestFit="1" customWidth="1"/>
    <col min="3849" max="3850" width="13.5703125" style="2" bestFit="1" customWidth="1"/>
    <col min="3851" max="3852" width="12.42578125" style="2" bestFit="1" customWidth="1"/>
    <col min="3853" max="3853" width="14.7109375" style="2" bestFit="1" customWidth="1"/>
    <col min="3854" max="3854" width="12.42578125" style="2" bestFit="1" customWidth="1"/>
    <col min="3855" max="3855" width="12.28515625" style="2" customWidth="1"/>
    <col min="3856" max="4096" width="9.140625" style="2"/>
    <col min="4097" max="4097" width="4.7109375" style="2" bestFit="1" customWidth="1"/>
    <col min="4098" max="4098" width="8.42578125" style="2" bestFit="1" customWidth="1"/>
    <col min="4099" max="4099" width="36.7109375" style="2" bestFit="1" customWidth="1"/>
    <col min="4100" max="4100" width="12.28515625" style="2" bestFit="1" customWidth="1"/>
    <col min="4101" max="4102" width="15.140625" style="2" bestFit="1" customWidth="1"/>
    <col min="4103" max="4103" width="13.5703125" style="2" bestFit="1" customWidth="1"/>
    <col min="4104" max="4104" width="16.7109375" style="2" bestFit="1" customWidth="1"/>
    <col min="4105" max="4106" width="13.5703125" style="2" bestFit="1" customWidth="1"/>
    <col min="4107" max="4108" width="12.42578125" style="2" bestFit="1" customWidth="1"/>
    <col min="4109" max="4109" width="14.7109375" style="2" bestFit="1" customWidth="1"/>
    <col min="4110" max="4110" width="12.42578125" style="2" bestFit="1" customWidth="1"/>
    <col min="4111" max="4111" width="12.28515625" style="2" customWidth="1"/>
    <col min="4112" max="4352" width="9.140625" style="2"/>
    <col min="4353" max="4353" width="4.7109375" style="2" bestFit="1" customWidth="1"/>
    <col min="4354" max="4354" width="8.42578125" style="2" bestFit="1" customWidth="1"/>
    <col min="4355" max="4355" width="36.7109375" style="2" bestFit="1" customWidth="1"/>
    <col min="4356" max="4356" width="12.28515625" style="2" bestFit="1" customWidth="1"/>
    <col min="4357" max="4358" width="15.140625" style="2" bestFit="1" customWidth="1"/>
    <col min="4359" max="4359" width="13.5703125" style="2" bestFit="1" customWidth="1"/>
    <col min="4360" max="4360" width="16.7109375" style="2" bestFit="1" customWidth="1"/>
    <col min="4361" max="4362" width="13.5703125" style="2" bestFit="1" customWidth="1"/>
    <col min="4363" max="4364" width="12.42578125" style="2" bestFit="1" customWidth="1"/>
    <col min="4365" max="4365" width="14.7109375" style="2" bestFit="1" customWidth="1"/>
    <col min="4366" max="4366" width="12.42578125" style="2" bestFit="1" customWidth="1"/>
    <col min="4367" max="4367" width="12.28515625" style="2" customWidth="1"/>
    <col min="4368" max="4608" width="9.140625" style="2"/>
    <col min="4609" max="4609" width="4.7109375" style="2" bestFit="1" customWidth="1"/>
    <col min="4610" max="4610" width="8.42578125" style="2" bestFit="1" customWidth="1"/>
    <col min="4611" max="4611" width="36.7109375" style="2" bestFit="1" customWidth="1"/>
    <col min="4612" max="4612" width="12.28515625" style="2" bestFit="1" customWidth="1"/>
    <col min="4613" max="4614" width="15.140625" style="2" bestFit="1" customWidth="1"/>
    <col min="4615" max="4615" width="13.5703125" style="2" bestFit="1" customWidth="1"/>
    <col min="4616" max="4616" width="16.7109375" style="2" bestFit="1" customWidth="1"/>
    <col min="4617" max="4618" width="13.5703125" style="2" bestFit="1" customWidth="1"/>
    <col min="4619" max="4620" width="12.42578125" style="2" bestFit="1" customWidth="1"/>
    <col min="4621" max="4621" width="14.7109375" style="2" bestFit="1" customWidth="1"/>
    <col min="4622" max="4622" width="12.42578125" style="2" bestFit="1" customWidth="1"/>
    <col min="4623" max="4623" width="12.28515625" style="2" customWidth="1"/>
    <col min="4624" max="4864" width="9.140625" style="2"/>
    <col min="4865" max="4865" width="4.7109375" style="2" bestFit="1" customWidth="1"/>
    <col min="4866" max="4866" width="8.42578125" style="2" bestFit="1" customWidth="1"/>
    <col min="4867" max="4867" width="36.7109375" style="2" bestFit="1" customWidth="1"/>
    <col min="4868" max="4868" width="12.28515625" style="2" bestFit="1" customWidth="1"/>
    <col min="4869" max="4870" width="15.140625" style="2" bestFit="1" customWidth="1"/>
    <col min="4871" max="4871" width="13.5703125" style="2" bestFit="1" customWidth="1"/>
    <col min="4872" max="4872" width="16.7109375" style="2" bestFit="1" customWidth="1"/>
    <col min="4873" max="4874" width="13.5703125" style="2" bestFit="1" customWidth="1"/>
    <col min="4875" max="4876" width="12.42578125" style="2" bestFit="1" customWidth="1"/>
    <col min="4877" max="4877" width="14.7109375" style="2" bestFit="1" customWidth="1"/>
    <col min="4878" max="4878" width="12.42578125" style="2" bestFit="1" customWidth="1"/>
    <col min="4879" max="4879" width="12.28515625" style="2" customWidth="1"/>
    <col min="4880" max="5120" width="9.140625" style="2"/>
    <col min="5121" max="5121" width="4.7109375" style="2" bestFit="1" customWidth="1"/>
    <col min="5122" max="5122" width="8.42578125" style="2" bestFit="1" customWidth="1"/>
    <col min="5123" max="5123" width="36.7109375" style="2" bestFit="1" customWidth="1"/>
    <col min="5124" max="5124" width="12.28515625" style="2" bestFit="1" customWidth="1"/>
    <col min="5125" max="5126" width="15.140625" style="2" bestFit="1" customWidth="1"/>
    <col min="5127" max="5127" width="13.5703125" style="2" bestFit="1" customWidth="1"/>
    <col min="5128" max="5128" width="16.7109375" style="2" bestFit="1" customWidth="1"/>
    <col min="5129" max="5130" width="13.5703125" style="2" bestFit="1" customWidth="1"/>
    <col min="5131" max="5132" width="12.42578125" style="2" bestFit="1" customWidth="1"/>
    <col min="5133" max="5133" width="14.7109375" style="2" bestFit="1" customWidth="1"/>
    <col min="5134" max="5134" width="12.42578125" style="2" bestFit="1" customWidth="1"/>
    <col min="5135" max="5135" width="12.28515625" style="2" customWidth="1"/>
    <col min="5136" max="5376" width="9.140625" style="2"/>
    <col min="5377" max="5377" width="4.7109375" style="2" bestFit="1" customWidth="1"/>
    <col min="5378" max="5378" width="8.42578125" style="2" bestFit="1" customWidth="1"/>
    <col min="5379" max="5379" width="36.7109375" style="2" bestFit="1" customWidth="1"/>
    <col min="5380" max="5380" width="12.28515625" style="2" bestFit="1" customWidth="1"/>
    <col min="5381" max="5382" width="15.140625" style="2" bestFit="1" customWidth="1"/>
    <col min="5383" max="5383" width="13.5703125" style="2" bestFit="1" customWidth="1"/>
    <col min="5384" max="5384" width="16.7109375" style="2" bestFit="1" customWidth="1"/>
    <col min="5385" max="5386" width="13.5703125" style="2" bestFit="1" customWidth="1"/>
    <col min="5387" max="5388" width="12.42578125" style="2" bestFit="1" customWidth="1"/>
    <col min="5389" max="5389" width="14.7109375" style="2" bestFit="1" customWidth="1"/>
    <col min="5390" max="5390" width="12.42578125" style="2" bestFit="1" customWidth="1"/>
    <col min="5391" max="5391" width="12.28515625" style="2" customWidth="1"/>
    <col min="5392" max="5632" width="9.140625" style="2"/>
    <col min="5633" max="5633" width="4.7109375" style="2" bestFit="1" customWidth="1"/>
    <col min="5634" max="5634" width="8.42578125" style="2" bestFit="1" customWidth="1"/>
    <col min="5635" max="5635" width="36.7109375" style="2" bestFit="1" customWidth="1"/>
    <col min="5636" max="5636" width="12.28515625" style="2" bestFit="1" customWidth="1"/>
    <col min="5637" max="5638" width="15.140625" style="2" bestFit="1" customWidth="1"/>
    <col min="5639" max="5639" width="13.5703125" style="2" bestFit="1" customWidth="1"/>
    <col min="5640" max="5640" width="16.7109375" style="2" bestFit="1" customWidth="1"/>
    <col min="5641" max="5642" width="13.5703125" style="2" bestFit="1" customWidth="1"/>
    <col min="5643" max="5644" width="12.42578125" style="2" bestFit="1" customWidth="1"/>
    <col min="5645" max="5645" width="14.7109375" style="2" bestFit="1" customWidth="1"/>
    <col min="5646" max="5646" width="12.42578125" style="2" bestFit="1" customWidth="1"/>
    <col min="5647" max="5647" width="12.28515625" style="2" customWidth="1"/>
    <col min="5648" max="5888" width="9.140625" style="2"/>
    <col min="5889" max="5889" width="4.7109375" style="2" bestFit="1" customWidth="1"/>
    <col min="5890" max="5890" width="8.42578125" style="2" bestFit="1" customWidth="1"/>
    <col min="5891" max="5891" width="36.7109375" style="2" bestFit="1" customWidth="1"/>
    <col min="5892" max="5892" width="12.28515625" style="2" bestFit="1" customWidth="1"/>
    <col min="5893" max="5894" width="15.140625" style="2" bestFit="1" customWidth="1"/>
    <col min="5895" max="5895" width="13.5703125" style="2" bestFit="1" customWidth="1"/>
    <col min="5896" max="5896" width="16.7109375" style="2" bestFit="1" customWidth="1"/>
    <col min="5897" max="5898" width="13.5703125" style="2" bestFit="1" customWidth="1"/>
    <col min="5899" max="5900" width="12.42578125" style="2" bestFit="1" customWidth="1"/>
    <col min="5901" max="5901" width="14.7109375" style="2" bestFit="1" customWidth="1"/>
    <col min="5902" max="5902" width="12.42578125" style="2" bestFit="1" customWidth="1"/>
    <col min="5903" max="5903" width="12.28515625" style="2" customWidth="1"/>
    <col min="5904" max="6144" width="9.140625" style="2"/>
    <col min="6145" max="6145" width="4.7109375" style="2" bestFit="1" customWidth="1"/>
    <col min="6146" max="6146" width="8.42578125" style="2" bestFit="1" customWidth="1"/>
    <col min="6147" max="6147" width="36.7109375" style="2" bestFit="1" customWidth="1"/>
    <col min="6148" max="6148" width="12.28515625" style="2" bestFit="1" customWidth="1"/>
    <col min="6149" max="6150" width="15.140625" style="2" bestFit="1" customWidth="1"/>
    <col min="6151" max="6151" width="13.5703125" style="2" bestFit="1" customWidth="1"/>
    <col min="6152" max="6152" width="16.7109375" style="2" bestFit="1" customWidth="1"/>
    <col min="6153" max="6154" width="13.5703125" style="2" bestFit="1" customWidth="1"/>
    <col min="6155" max="6156" width="12.42578125" style="2" bestFit="1" customWidth="1"/>
    <col min="6157" max="6157" width="14.7109375" style="2" bestFit="1" customWidth="1"/>
    <col min="6158" max="6158" width="12.42578125" style="2" bestFit="1" customWidth="1"/>
    <col min="6159" max="6159" width="12.28515625" style="2" customWidth="1"/>
    <col min="6160" max="6400" width="9.140625" style="2"/>
    <col min="6401" max="6401" width="4.7109375" style="2" bestFit="1" customWidth="1"/>
    <col min="6402" max="6402" width="8.42578125" style="2" bestFit="1" customWidth="1"/>
    <col min="6403" max="6403" width="36.7109375" style="2" bestFit="1" customWidth="1"/>
    <col min="6404" max="6404" width="12.28515625" style="2" bestFit="1" customWidth="1"/>
    <col min="6405" max="6406" width="15.140625" style="2" bestFit="1" customWidth="1"/>
    <col min="6407" max="6407" width="13.5703125" style="2" bestFit="1" customWidth="1"/>
    <col min="6408" max="6408" width="16.7109375" style="2" bestFit="1" customWidth="1"/>
    <col min="6409" max="6410" width="13.5703125" style="2" bestFit="1" customWidth="1"/>
    <col min="6411" max="6412" width="12.42578125" style="2" bestFit="1" customWidth="1"/>
    <col min="6413" max="6413" width="14.7109375" style="2" bestFit="1" customWidth="1"/>
    <col min="6414" max="6414" width="12.42578125" style="2" bestFit="1" customWidth="1"/>
    <col min="6415" max="6415" width="12.28515625" style="2" customWidth="1"/>
    <col min="6416" max="6656" width="9.140625" style="2"/>
    <col min="6657" max="6657" width="4.7109375" style="2" bestFit="1" customWidth="1"/>
    <col min="6658" max="6658" width="8.42578125" style="2" bestFit="1" customWidth="1"/>
    <col min="6659" max="6659" width="36.7109375" style="2" bestFit="1" customWidth="1"/>
    <col min="6660" max="6660" width="12.28515625" style="2" bestFit="1" customWidth="1"/>
    <col min="6661" max="6662" width="15.140625" style="2" bestFit="1" customWidth="1"/>
    <col min="6663" max="6663" width="13.5703125" style="2" bestFit="1" customWidth="1"/>
    <col min="6664" max="6664" width="16.7109375" style="2" bestFit="1" customWidth="1"/>
    <col min="6665" max="6666" width="13.5703125" style="2" bestFit="1" customWidth="1"/>
    <col min="6667" max="6668" width="12.42578125" style="2" bestFit="1" customWidth="1"/>
    <col min="6669" max="6669" width="14.7109375" style="2" bestFit="1" customWidth="1"/>
    <col min="6670" max="6670" width="12.42578125" style="2" bestFit="1" customWidth="1"/>
    <col min="6671" max="6671" width="12.28515625" style="2" customWidth="1"/>
    <col min="6672" max="6912" width="9.140625" style="2"/>
    <col min="6913" max="6913" width="4.7109375" style="2" bestFit="1" customWidth="1"/>
    <col min="6914" max="6914" width="8.42578125" style="2" bestFit="1" customWidth="1"/>
    <col min="6915" max="6915" width="36.7109375" style="2" bestFit="1" customWidth="1"/>
    <col min="6916" max="6916" width="12.28515625" style="2" bestFit="1" customWidth="1"/>
    <col min="6917" max="6918" width="15.140625" style="2" bestFit="1" customWidth="1"/>
    <col min="6919" max="6919" width="13.5703125" style="2" bestFit="1" customWidth="1"/>
    <col min="6920" max="6920" width="16.7109375" style="2" bestFit="1" customWidth="1"/>
    <col min="6921" max="6922" width="13.5703125" style="2" bestFit="1" customWidth="1"/>
    <col min="6923" max="6924" width="12.42578125" style="2" bestFit="1" customWidth="1"/>
    <col min="6925" max="6925" width="14.7109375" style="2" bestFit="1" customWidth="1"/>
    <col min="6926" max="6926" width="12.42578125" style="2" bestFit="1" customWidth="1"/>
    <col min="6927" max="6927" width="12.28515625" style="2" customWidth="1"/>
    <col min="6928" max="7168" width="9.140625" style="2"/>
    <col min="7169" max="7169" width="4.7109375" style="2" bestFit="1" customWidth="1"/>
    <col min="7170" max="7170" width="8.42578125" style="2" bestFit="1" customWidth="1"/>
    <col min="7171" max="7171" width="36.7109375" style="2" bestFit="1" customWidth="1"/>
    <col min="7172" max="7172" width="12.28515625" style="2" bestFit="1" customWidth="1"/>
    <col min="7173" max="7174" width="15.140625" style="2" bestFit="1" customWidth="1"/>
    <col min="7175" max="7175" width="13.5703125" style="2" bestFit="1" customWidth="1"/>
    <col min="7176" max="7176" width="16.7109375" style="2" bestFit="1" customWidth="1"/>
    <col min="7177" max="7178" width="13.5703125" style="2" bestFit="1" customWidth="1"/>
    <col min="7179" max="7180" width="12.42578125" style="2" bestFit="1" customWidth="1"/>
    <col min="7181" max="7181" width="14.7109375" style="2" bestFit="1" customWidth="1"/>
    <col min="7182" max="7182" width="12.42578125" style="2" bestFit="1" customWidth="1"/>
    <col min="7183" max="7183" width="12.28515625" style="2" customWidth="1"/>
    <col min="7184" max="7424" width="9.140625" style="2"/>
    <col min="7425" max="7425" width="4.7109375" style="2" bestFit="1" customWidth="1"/>
    <col min="7426" max="7426" width="8.42578125" style="2" bestFit="1" customWidth="1"/>
    <col min="7427" max="7427" width="36.7109375" style="2" bestFit="1" customWidth="1"/>
    <col min="7428" max="7428" width="12.28515625" style="2" bestFit="1" customWidth="1"/>
    <col min="7429" max="7430" width="15.140625" style="2" bestFit="1" customWidth="1"/>
    <col min="7431" max="7431" width="13.5703125" style="2" bestFit="1" customWidth="1"/>
    <col min="7432" max="7432" width="16.7109375" style="2" bestFit="1" customWidth="1"/>
    <col min="7433" max="7434" width="13.5703125" style="2" bestFit="1" customWidth="1"/>
    <col min="7435" max="7436" width="12.42578125" style="2" bestFit="1" customWidth="1"/>
    <col min="7437" max="7437" width="14.7109375" style="2" bestFit="1" customWidth="1"/>
    <col min="7438" max="7438" width="12.42578125" style="2" bestFit="1" customWidth="1"/>
    <col min="7439" max="7439" width="12.28515625" style="2" customWidth="1"/>
    <col min="7440" max="7680" width="9.140625" style="2"/>
    <col min="7681" max="7681" width="4.7109375" style="2" bestFit="1" customWidth="1"/>
    <col min="7682" max="7682" width="8.42578125" style="2" bestFit="1" customWidth="1"/>
    <col min="7683" max="7683" width="36.7109375" style="2" bestFit="1" customWidth="1"/>
    <col min="7684" max="7684" width="12.28515625" style="2" bestFit="1" customWidth="1"/>
    <col min="7685" max="7686" width="15.140625" style="2" bestFit="1" customWidth="1"/>
    <col min="7687" max="7687" width="13.5703125" style="2" bestFit="1" customWidth="1"/>
    <col min="7688" max="7688" width="16.7109375" style="2" bestFit="1" customWidth="1"/>
    <col min="7689" max="7690" width="13.5703125" style="2" bestFit="1" customWidth="1"/>
    <col min="7691" max="7692" width="12.42578125" style="2" bestFit="1" customWidth="1"/>
    <col min="7693" max="7693" width="14.7109375" style="2" bestFit="1" customWidth="1"/>
    <col min="7694" max="7694" width="12.42578125" style="2" bestFit="1" customWidth="1"/>
    <col min="7695" max="7695" width="12.28515625" style="2" customWidth="1"/>
    <col min="7696" max="7936" width="9.140625" style="2"/>
    <col min="7937" max="7937" width="4.7109375" style="2" bestFit="1" customWidth="1"/>
    <col min="7938" max="7938" width="8.42578125" style="2" bestFit="1" customWidth="1"/>
    <col min="7939" max="7939" width="36.7109375" style="2" bestFit="1" customWidth="1"/>
    <col min="7940" max="7940" width="12.28515625" style="2" bestFit="1" customWidth="1"/>
    <col min="7941" max="7942" width="15.140625" style="2" bestFit="1" customWidth="1"/>
    <col min="7943" max="7943" width="13.5703125" style="2" bestFit="1" customWidth="1"/>
    <col min="7944" max="7944" width="16.7109375" style="2" bestFit="1" customWidth="1"/>
    <col min="7945" max="7946" width="13.5703125" style="2" bestFit="1" customWidth="1"/>
    <col min="7947" max="7948" width="12.42578125" style="2" bestFit="1" customWidth="1"/>
    <col min="7949" max="7949" width="14.7109375" style="2" bestFit="1" customWidth="1"/>
    <col min="7950" max="7950" width="12.42578125" style="2" bestFit="1" customWidth="1"/>
    <col min="7951" max="7951" width="12.28515625" style="2" customWidth="1"/>
    <col min="7952" max="8192" width="9.140625" style="2"/>
    <col min="8193" max="8193" width="4.7109375" style="2" bestFit="1" customWidth="1"/>
    <col min="8194" max="8194" width="8.42578125" style="2" bestFit="1" customWidth="1"/>
    <col min="8195" max="8195" width="36.7109375" style="2" bestFit="1" customWidth="1"/>
    <col min="8196" max="8196" width="12.28515625" style="2" bestFit="1" customWidth="1"/>
    <col min="8197" max="8198" width="15.140625" style="2" bestFit="1" customWidth="1"/>
    <col min="8199" max="8199" width="13.5703125" style="2" bestFit="1" customWidth="1"/>
    <col min="8200" max="8200" width="16.7109375" style="2" bestFit="1" customWidth="1"/>
    <col min="8201" max="8202" width="13.5703125" style="2" bestFit="1" customWidth="1"/>
    <col min="8203" max="8204" width="12.42578125" style="2" bestFit="1" customWidth="1"/>
    <col min="8205" max="8205" width="14.7109375" style="2" bestFit="1" customWidth="1"/>
    <col min="8206" max="8206" width="12.42578125" style="2" bestFit="1" customWidth="1"/>
    <col min="8207" max="8207" width="12.28515625" style="2" customWidth="1"/>
    <col min="8208" max="8448" width="9.140625" style="2"/>
    <col min="8449" max="8449" width="4.7109375" style="2" bestFit="1" customWidth="1"/>
    <col min="8450" max="8450" width="8.42578125" style="2" bestFit="1" customWidth="1"/>
    <col min="8451" max="8451" width="36.7109375" style="2" bestFit="1" customWidth="1"/>
    <col min="8452" max="8452" width="12.28515625" style="2" bestFit="1" customWidth="1"/>
    <col min="8453" max="8454" width="15.140625" style="2" bestFit="1" customWidth="1"/>
    <col min="8455" max="8455" width="13.5703125" style="2" bestFit="1" customWidth="1"/>
    <col min="8456" max="8456" width="16.7109375" style="2" bestFit="1" customWidth="1"/>
    <col min="8457" max="8458" width="13.5703125" style="2" bestFit="1" customWidth="1"/>
    <col min="8459" max="8460" width="12.42578125" style="2" bestFit="1" customWidth="1"/>
    <col min="8461" max="8461" width="14.7109375" style="2" bestFit="1" customWidth="1"/>
    <col min="8462" max="8462" width="12.42578125" style="2" bestFit="1" customWidth="1"/>
    <col min="8463" max="8463" width="12.28515625" style="2" customWidth="1"/>
    <col min="8464" max="8704" width="9.140625" style="2"/>
    <col min="8705" max="8705" width="4.7109375" style="2" bestFit="1" customWidth="1"/>
    <col min="8706" max="8706" width="8.42578125" style="2" bestFit="1" customWidth="1"/>
    <col min="8707" max="8707" width="36.7109375" style="2" bestFit="1" customWidth="1"/>
    <col min="8708" max="8708" width="12.28515625" style="2" bestFit="1" customWidth="1"/>
    <col min="8709" max="8710" width="15.140625" style="2" bestFit="1" customWidth="1"/>
    <col min="8711" max="8711" width="13.5703125" style="2" bestFit="1" customWidth="1"/>
    <col min="8712" max="8712" width="16.7109375" style="2" bestFit="1" customWidth="1"/>
    <col min="8713" max="8714" width="13.5703125" style="2" bestFit="1" customWidth="1"/>
    <col min="8715" max="8716" width="12.42578125" style="2" bestFit="1" customWidth="1"/>
    <col min="8717" max="8717" width="14.7109375" style="2" bestFit="1" customWidth="1"/>
    <col min="8718" max="8718" width="12.42578125" style="2" bestFit="1" customWidth="1"/>
    <col min="8719" max="8719" width="12.28515625" style="2" customWidth="1"/>
    <col min="8720" max="8960" width="9.140625" style="2"/>
    <col min="8961" max="8961" width="4.7109375" style="2" bestFit="1" customWidth="1"/>
    <col min="8962" max="8962" width="8.42578125" style="2" bestFit="1" customWidth="1"/>
    <col min="8963" max="8963" width="36.7109375" style="2" bestFit="1" customWidth="1"/>
    <col min="8964" max="8964" width="12.28515625" style="2" bestFit="1" customWidth="1"/>
    <col min="8965" max="8966" width="15.140625" style="2" bestFit="1" customWidth="1"/>
    <col min="8967" max="8967" width="13.5703125" style="2" bestFit="1" customWidth="1"/>
    <col min="8968" max="8968" width="16.7109375" style="2" bestFit="1" customWidth="1"/>
    <col min="8969" max="8970" width="13.5703125" style="2" bestFit="1" customWidth="1"/>
    <col min="8971" max="8972" width="12.42578125" style="2" bestFit="1" customWidth="1"/>
    <col min="8973" max="8973" width="14.7109375" style="2" bestFit="1" customWidth="1"/>
    <col min="8974" max="8974" width="12.42578125" style="2" bestFit="1" customWidth="1"/>
    <col min="8975" max="8975" width="12.28515625" style="2" customWidth="1"/>
    <col min="8976" max="9216" width="9.140625" style="2"/>
    <col min="9217" max="9217" width="4.7109375" style="2" bestFit="1" customWidth="1"/>
    <col min="9218" max="9218" width="8.42578125" style="2" bestFit="1" customWidth="1"/>
    <col min="9219" max="9219" width="36.7109375" style="2" bestFit="1" customWidth="1"/>
    <col min="9220" max="9220" width="12.28515625" style="2" bestFit="1" customWidth="1"/>
    <col min="9221" max="9222" width="15.140625" style="2" bestFit="1" customWidth="1"/>
    <col min="9223" max="9223" width="13.5703125" style="2" bestFit="1" customWidth="1"/>
    <col min="9224" max="9224" width="16.7109375" style="2" bestFit="1" customWidth="1"/>
    <col min="9225" max="9226" width="13.5703125" style="2" bestFit="1" customWidth="1"/>
    <col min="9227" max="9228" width="12.42578125" style="2" bestFit="1" customWidth="1"/>
    <col min="9229" max="9229" width="14.7109375" style="2" bestFit="1" customWidth="1"/>
    <col min="9230" max="9230" width="12.42578125" style="2" bestFit="1" customWidth="1"/>
    <col min="9231" max="9231" width="12.28515625" style="2" customWidth="1"/>
    <col min="9232" max="9472" width="9.140625" style="2"/>
    <col min="9473" max="9473" width="4.7109375" style="2" bestFit="1" customWidth="1"/>
    <col min="9474" max="9474" width="8.42578125" style="2" bestFit="1" customWidth="1"/>
    <col min="9475" max="9475" width="36.7109375" style="2" bestFit="1" customWidth="1"/>
    <col min="9476" max="9476" width="12.28515625" style="2" bestFit="1" customWidth="1"/>
    <col min="9477" max="9478" width="15.140625" style="2" bestFit="1" customWidth="1"/>
    <col min="9479" max="9479" width="13.5703125" style="2" bestFit="1" customWidth="1"/>
    <col min="9480" max="9480" width="16.7109375" style="2" bestFit="1" customWidth="1"/>
    <col min="9481" max="9482" width="13.5703125" style="2" bestFit="1" customWidth="1"/>
    <col min="9483" max="9484" width="12.42578125" style="2" bestFit="1" customWidth="1"/>
    <col min="9485" max="9485" width="14.7109375" style="2" bestFit="1" customWidth="1"/>
    <col min="9486" max="9486" width="12.42578125" style="2" bestFit="1" customWidth="1"/>
    <col min="9487" max="9487" width="12.28515625" style="2" customWidth="1"/>
    <col min="9488" max="9728" width="9.140625" style="2"/>
    <col min="9729" max="9729" width="4.7109375" style="2" bestFit="1" customWidth="1"/>
    <col min="9730" max="9730" width="8.42578125" style="2" bestFit="1" customWidth="1"/>
    <col min="9731" max="9731" width="36.7109375" style="2" bestFit="1" customWidth="1"/>
    <col min="9732" max="9732" width="12.28515625" style="2" bestFit="1" customWidth="1"/>
    <col min="9733" max="9734" width="15.140625" style="2" bestFit="1" customWidth="1"/>
    <col min="9735" max="9735" width="13.5703125" style="2" bestFit="1" customWidth="1"/>
    <col min="9736" max="9736" width="16.7109375" style="2" bestFit="1" customWidth="1"/>
    <col min="9737" max="9738" width="13.5703125" style="2" bestFit="1" customWidth="1"/>
    <col min="9739" max="9740" width="12.42578125" style="2" bestFit="1" customWidth="1"/>
    <col min="9741" max="9741" width="14.7109375" style="2" bestFit="1" customWidth="1"/>
    <col min="9742" max="9742" width="12.42578125" style="2" bestFit="1" customWidth="1"/>
    <col min="9743" max="9743" width="12.28515625" style="2" customWidth="1"/>
    <col min="9744" max="9984" width="9.140625" style="2"/>
    <col min="9985" max="9985" width="4.7109375" style="2" bestFit="1" customWidth="1"/>
    <col min="9986" max="9986" width="8.42578125" style="2" bestFit="1" customWidth="1"/>
    <col min="9987" max="9987" width="36.7109375" style="2" bestFit="1" customWidth="1"/>
    <col min="9988" max="9988" width="12.28515625" style="2" bestFit="1" customWidth="1"/>
    <col min="9989" max="9990" width="15.140625" style="2" bestFit="1" customWidth="1"/>
    <col min="9991" max="9991" width="13.5703125" style="2" bestFit="1" customWidth="1"/>
    <col min="9992" max="9992" width="16.7109375" style="2" bestFit="1" customWidth="1"/>
    <col min="9993" max="9994" width="13.5703125" style="2" bestFit="1" customWidth="1"/>
    <col min="9995" max="9996" width="12.42578125" style="2" bestFit="1" customWidth="1"/>
    <col min="9997" max="9997" width="14.7109375" style="2" bestFit="1" customWidth="1"/>
    <col min="9998" max="9998" width="12.42578125" style="2" bestFit="1" customWidth="1"/>
    <col min="9999" max="9999" width="12.28515625" style="2" customWidth="1"/>
    <col min="10000" max="10240" width="9.140625" style="2"/>
    <col min="10241" max="10241" width="4.7109375" style="2" bestFit="1" customWidth="1"/>
    <col min="10242" max="10242" width="8.42578125" style="2" bestFit="1" customWidth="1"/>
    <col min="10243" max="10243" width="36.7109375" style="2" bestFit="1" customWidth="1"/>
    <col min="10244" max="10244" width="12.28515625" style="2" bestFit="1" customWidth="1"/>
    <col min="10245" max="10246" width="15.140625" style="2" bestFit="1" customWidth="1"/>
    <col min="10247" max="10247" width="13.5703125" style="2" bestFit="1" customWidth="1"/>
    <col min="10248" max="10248" width="16.7109375" style="2" bestFit="1" customWidth="1"/>
    <col min="10249" max="10250" width="13.5703125" style="2" bestFit="1" customWidth="1"/>
    <col min="10251" max="10252" width="12.42578125" style="2" bestFit="1" customWidth="1"/>
    <col min="10253" max="10253" width="14.7109375" style="2" bestFit="1" customWidth="1"/>
    <col min="10254" max="10254" width="12.42578125" style="2" bestFit="1" customWidth="1"/>
    <col min="10255" max="10255" width="12.28515625" style="2" customWidth="1"/>
    <col min="10256" max="10496" width="9.140625" style="2"/>
    <col min="10497" max="10497" width="4.7109375" style="2" bestFit="1" customWidth="1"/>
    <col min="10498" max="10498" width="8.42578125" style="2" bestFit="1" customWidth="1"/>
    <col min="10499" max="10499" width="36.7109375" style="2" bestFit="1" customWidth="1"/>
    <col min="10500" max="10500" width="12.28515625" style="2" bestFit="1" customWidth="1"/>
    <col min="10501" max="10502" width="15.140625" style="2" bestFit="1" customWidth="1"/>
    <col min="10503" max="10503" width="13.5703125" style="2" bestFit="1" customWidth="1"/>
    <col min="10504" max="10504" width="16.7109375" style="2" bestFit="1" customWidth="1"/>
    <col min="10505" max="10506" width="13.5703125" style="2" bestFit="1" customWidth="1"/>
    <col min="10507" max="10508" width="12.42578125" style="2" bestFit="1" customWidth="1"/>
    <col min="10509" max="10509" width="14.7109375" style="2" bestFit="1" customWidth="1"/>
    <col min="10510" max="10510" width="12.42578125" style="2" bestFit="1" customWidth="1"/>
    <col min="10511" max="10511" width="12.28515625" style="2" customWidth="1"/>
    <col min="10512" max="10752" width="9.140625" style="2"/>
    <col min="10753" max="10753" width="4.7109375" style="2" bestFit="1" customWidth="1"/>
    <col min="10754" max="10754" width="8.42578125" style="2" bestFit="1" customWidth="1"/>
    <col min="10755" max="10755" width="36.7109375" style="2" bestFit="1" customWidth="1"/>
    <col min="10756" max="10756" width="12.28515625" style="2" bestFit="1" customWidth="1"/>
    <col min="10757" max="10758" width="15.140625" style="2" bestFit="1" customWidth="1"/>
    <col min="10759" max="10759" width="13.5703125" style="2" bestFit="1" customWidth="1"/>
    <col min="10760" max="10760" width="16.7109375" style="2" bestFit="1" customWidth="1"/>
    <col min="10761" max="10762" width="13.5703125" style="2" bestFit="1" customWidth="1"/>
    <col min="10763" max="10764" width="12.42578125" style="2" bestFit="1" customWidth="1"/>
    <col min="10765" max="10765" width="14.7109375" style="2" bestFit="1" customWidth="1"/>
    <col min="10766" max="10766" width="12.42578125" style="2" bestFit="1" customWidth="1"/>
    <col min="10767" max="10767" width="12.28515625" style="2" customWidth="1"/>
    <col min="10768" max="11008" width="9.140625" style="2"/>
    <col min="11009" max="11009" width="4.7109375" style="2" bestFit="1" customWidth="1"/>
    <col min="11010" max="11010" width="8.42578125" style="2" bestFit="1" customWidth="1"/>
    <col min="11011" max="11011" width="36.7109375" style="2" bestFit="1" customWidth="1"/>
    <col min="11012" max="11012" width="12.28515625" style="2" bestFit="1" customWidth="1"/>
    <col min="11013" max="11014" width="15.140625" style="2" bestFit="1" customWidth="1"/>
    <col min="11015" max="11015" width="13.5703125" style="2" bestFit="1" customWidth="1"/>
    <col min="11016" max="11016" width="16.7109375" style="2" bestFit="1" customWidth="1"/>
    <col min="11017" max="11018" width="13.5703125" style="2" bestFit="1" customWidth="1"/>
    <col min="11019" max="11020" width="12.42578125" style="2" bestFit="1" customWidth="1"/>
    <col min="11021" max="11021" width="14.7109375" style="2" bestFit="1" customWidth="1"/>
    <col min="11022" max="11022" width="12.42578125" style="2" bestFit="1" customWidth="1"/>
    <col min="11023" max="11023" width="12.28515625" style="2" customWidth="1"/>
    <col min="11024" max="11264" width="9.140625" style="2"/>
    <col min="11265" max="11265" width="4.7109375" style="2" bestFit="1" customWidth="1"/>
    <col min="11266" max="11266" width="8.42578125" style="2" bestFit="1" customWidth="1"/>
    <col min="11267" max="11267" width="36.7109375" style="2" bestFit="1" customWidth="1"/>
    <col min="11268" max="11268" width="12.28515625" style="2" bestFit="1" customWidth="1"/>
    <col min="11269" max="11270" width="15.140625" style="2" bestFit="1" customWidth="1"/>
    <col min="11271" max="11271" width="13.5703125" style="2" bestFit="1" customWidth="1"/>
    <col min="11272" max="11272" width="16.7109375" style="2" bestFit="1" customWidth="1"/>
    <col min="11273" max="11274" width="13.5703125" style="2" bestFit="1" customWidth="1"/>
    <col min="11275" max="11276" width="12.42578125" style="2" bestFit="1" customWidth="1"/>
    <col min="11277" max="11277" width="14.7109375" style="2" bestFit="1" customWidth="1"/>
    <col min="11278" max="11278" width="12.42578125" style="2" bestFit="1" customWidth="1"/>
    <col min="11279" max="11279" width="12.28515625" style="2" customWidth="1"/>
    <col min="11280" max="11520" width="9.140625" style="2"/>
    <col min="11521" max="11521" width="4.7109375" style="2" bestFit="1" customWidth="1"/>
    <col min="11522" max="11522" width="8.42578125" style="2" bestFit="1" customWidth="1"/>
    <col min="11523" max="11523" width="36.7109375" style="2" bestFit="1" customWidth="1"/>
    <col min="11524" max="11524" width="12.28515625" style="2" bestFit="1" customWidth="1"/>
    <col min="11525" max="11526" width="15.140625" style="2" bestFit="1" customWidth="1"/>
    <col min="11527" max="11527" width="13.5703125" style="2" bestFit="1" customWidth="1"/>
    <col min="11528" max="11528" width="16.7109375" style="2" bestFit="1" customWidth="1"/>
    <col min="11529" max="11530" width="13.5703125" style="2" bestFit="1" customWidth="1"/>
    <col min="11531" max="11532" width="12.42578125" style="2" bestFit="1" customWidth="1"/>
    <col min="11533" max="11533" width="14.7109375" style="2" bestFit="1" customWidth="1"/>
    <col min="11534" max="11534" width="12.42578125" style="2" bestFit="1" customWidth="1"/>
    <col min="11535" max="11535" width="12.28515625" style="2" customWidth="1"/>
    <col min="11536" max="11776" width="9.140625" style="2"/>
    <col min="11777" max="11777" width="4.7109375" style="2" bestFit="1" customWidth="1"/>
    <col min="11778" max="11778" width="8.42578125" style="2" bestFit="1" customWidth="1"/>
    <col min="11779" max="11779" width="36.7109375" style="2" bestFit="1" customWidth="1"/>
    <col min="11780" max="11780" width="12.28515625" style="2" bestFit="1" customWidth="1"/>
    <col min="11781" max="11782" width="15.140625" style="2" bestFit="1" customWidth="1"/>
    <col min="11783" max="11783" width="13.5703125" style="2" bestFit="1" customWidth="1"/>
    <col min="11784" max="11784" width="16.7109375" style="2" bestFit="1" customWidth="1"/>
    <col min="11785" max="11786" width="13.5703125" style="2" bestFit="1" customWidth="1"/>
    <col min="11787" max="11788" width="12.42578125" style="2" bestFit="1" customWidth="1"/>
    <col min="11789" max="11789" width="14.7109375" style="2" bestFit="1" customWidth="1"/>
    <col min="11790" max="11790" width="12.42578125" style="2" bestFit="1" customWidth="1"/>
    <col min="11791" max="11791" width="12.28515625" style="2" customWidth="1"/>
    <col min="11792" max="12032" width="9.140625" style="2"/>
    <col min="12033" max="12033" width="4.7109375" style="2" bestFit="1" customWidth="1"/>
    <col min="12034" max="12034" width="8.42578125" style="2" bestFit="1" customWidth="1"/>
    <col min="12035" max="12035" width="36.7109375" style="2" bestFit="1" customWidth="1"/>
    <col min="12036" max="12036" width="12.28515625" style="2" bestFit="1" customWidth="1"/>
    <col min="12037" max="12038" width="15.140625" style="2" bestFit="1" customWidth="1"/>
    <col min="12039" max="12039" width="13.5703125" style="2" bestFit="1" customWidth="1"/>
    <col min="12040" max="12040" width="16.7109375" style="2" bestFit="1" customWidth="1"/>
    <col min="12041" max="12042" width="13.5703125" style="2" bestFit="1" customWidth="1"/>
    <col min="12043" max="12044" width="12.42578125" style="2" bestFit="1" customWidth="1"/>
    <col min="12045" max="12045" width="14.7109375" style="2" bestFit="1" customWidth="1"/>
    <col min="12046" max="12046" width="12.42578125" style="2" bestFit="1" customWidth="1"/>
    <col min="12047" max="12047" width="12.28515625" style="2" customWidth="1"/>
    <col min="12048" max="12288" width="9.140625" style="2"/>
    <col min="12289" max="12289" width="4.7109375" style="2" bestFit="1" customWidth="1"/>
    <col min="12290" max="12290" width="8.42578125" style="2" bestFit="1" customWidth="1"/>
    <col min="12291" max="12291" width="36.7109375" style="2" bestFit="1" customWidth="1"/>
    <col min="12292" max="12292" width="12.28515625" style="2" bestFit="1" customWidth="1"/>
    <col min="12293" max="12294" width="15.140625" style="2" bestFit="1" customWidth="1"/>
    <col min="12295" max="12295" width="13.5703125" style="2" bestFit="1" customWidth="1"/>
    <col min="12296" max="12296" width="16.7109375" style="2" bestFit="1" customWidth="1"/>
    <col min="12297" max="12298" width="13.5703125" style="2" bestFit="1" customWidth="1"/>
    <col min="12299" max="12300" width="12.42578125" style="2" bestFit="1" customWidth="1"/>
    <col min="12301" max="12301" width="14.7109375" style="2" bestFit="1" customWidth="1"/>
    <col min="12302" max="12302" width="12.42578125" style="2" bestFit="1" customWidth="1"/>
    <col min="12303" max="12303" width="12.28515625" style="2" customWidth="1"/>
    <col min="12304" max="12544" width="9.140625" style="2"/>
    <col min="12545" max="12545" width="4.7109375" style="2" bestFit="1" customWidth="1"/>
    <col min="12546" max="12546" width="8.42578125" style="2" bestFit="1" customWidth="1"/>
    <col min="12547" max="12547" width="36.7109375" style="2" bestFit="1" customWidth="1"/>
    <col min="12548" max="12548" width="12.28515625" style="2" bestFit="1" customWidth="1"/>
    <col min="12549" max="12550" width="15.140625" style="2" bestFit="1" customWidth="1"/>
    <col min="12551" max="12551" width="13.5703125" style="2" bestFit="1" customWidth="1"/>
    <col min="12552" max="12552" width="16.7109375" style="2" bestFit="1" customWidth="1"/>
    <col min="12553" max="12554" width="13.5703125" style="2" bestFit="1" customWidth="1"/>
    <col min="12555" max="12556" width="12.42578125" style="2" bestFit="1" customWidth="1"/>
    <col min="12557" max="12557" width="14.7109375" style="2" bestFit="1" customWidth="1"/>
    <col min="12558" max="12558" width="12.42578125" style="2" bestFit="1" customWidth="1"/>
    <col min="12559" max="12559" width="12.28515625" style="2" customWidth="1"/>
    <col min="12560" max="12800" width="9.140625" style="2"/>
    <col min="12801" max="12801" width="4.7109375" style="2" bestFit="1" customWidth="1"/>
    <col min="12802" max="12802" width="8.42578125" style="2" bestFit="1" customWidth="1"/>
    <col min="12803" max="12803" width="36.7109375" style="2" bestFit="1" customWidth="1"/>
    <col min="12804" max="12804" width="12.28515625" style="2" bestFit="1" customWidth="1"/>
    <col min="12805" max="12806" width="15.140625" style="2" bestFit="1" customWidth="1"/>
    <col min="12807" max="12807" width="13.5703125" style="2" bestFit="1" customWidth="1"/>
    <col min="12808" max="12808" width="16.7109375" style="2" bestFit="1" customWidth="1"/>
    <col min="12809" max="12810" width="13.5703125" style="2" bestFit="1" customWidth="1"/>
    <col min="12811" max="12812" width="12.42578125" style="2" bestFit="1" customWidth="1"/>
    <col min="12813" max="12813" width="14.7109375" style="2" bestFit="1" customWidth="1"/>
    <col min="12814" max="12814" width="12.42578125" style="2" bestFit="1" customWidth="1"/>
    <col min="12815" max="12815" width="12.28515625" style="2" customWidth="1"/>
    <col min="12816" max="13056" width="9.140625" style="2"/>
    <col min="13057" max="13057" width="4.7109375" style="2" bestFit="1" customWidth="1"/>
    <col min="13058" max="13058" width="8.42578125" style="2" bestFit="1" customWidth="1"/>
    <col min="13059" max="13059" width="36.7109375" style="2" bestFit="1" customWidth="1"/>
    <col min="13060" max="13060" width="12.28515625" style="2" bestFit="1" customWidth="1"/>
    <col min="13061" max="13062" width="15.140625" style="2" bestFit="1" customWidth="1"/>
    <col min="13063" max="13063" width="13.5703125" style="2" bestFit="1" customWidth="1"/>
    <col min="13064" max="13064" width="16.7109375" style="2" bestFit="1" customWidth="1"/>
    <col min="13065" max="13066" width="13.5703125" style="2" bestFit="1" customWidth="1"/>
    <col min="13067" max="13068" width="12.42578125" style="2" bestFit="1" customWidth="1"/>
    <col min="13069" max="13069" width="14.7109375" style="2" bestFit="1" customWidth="1"/>
    <col min="13070" max="13070" width="12.42578125" style="2" bestFit="1" customWidth="1"/>
    <col min="13071" max="13071" width="12.28515625" style="2" customWidth="1"/>
    <col min="13072" max="13312" width="9.140625" style="2"/>
    <col min="13313" max="13313" width="4.7109375" style="2" bestFit="1" customWidth="1"/>
    <col min="13314" max="13314" width="8.42578125" style="2" bestFit="1" customWidth="1"/>
    <col min="13315" max="13315" width="36.7109375" style="2" bestFit="1" customWidth="1"/>
    <col min="13316" max="13316" width="12.28515625" style="2" bestFit="1" customWidth="1"/>
    <col min="13317" max="13318" width="15.140625" style="2" bestFit="1" customWidth="1"/>
    <col min="13319" max="13319" width="13.5703125" style="2" bestFit="1" customWidth="1"/>
    <col min="13320" max="13320" width="16.7109375" style="2" bestFit="1" customWidth="1"/>
    <col min="13321" max="13322" width="13.5703125" style="2" bestFit="1" customWidth="1"/>
    <col min="13323" max="13324" width="12.42578125" style="2" bestFit="1" customWidth="1"/>
    <col min="13325" max="13325" width="14.7109375" style="2" bestFit="1" customWidth="1"/>
    <col min="13326" max="13326" width="12.42578125" style="2" bestFit="1" customWidth="1"/>
    <col min="13327" max="13327" width="12.28515625" style="2" customWidth="1"/>
    <col min="13328" max="13568" width="9.140625" style="2"/>
    <col min="13569" max="13569" width="4.7109375" style="2" bestFit="1" customWidth="1"/>
    <col min="13570" max="13570" width="8.42578125" style="2" bestFit="1" customWidth="1"/>
    <col min="13571" max="13571" width="36.7109375" style="2" bestFit="1" customWidth="1"/>
    <col min="13572" max="13572" width="12.28515625" style="2" bestFit="1" customWidth="1"/>
    <col min="13573" max="13574" width="15.140625" style="2" bestFit="1" customWidth="1"/>
    <col min="13575" max="13575" width="13.5703125" style="2" bestFit="1" customWidth="1"/>
    <col min="13576" max="13576" width="16.7109375" style="2" bestFit="1" customWidth="1"/>
    <col min="13577" max="13578" width="13.5703125" style="2" bestFit="1" customWidth="1"/>
    <col min="13579" max="13580" width="12.42578125" style="2" bestFit="1" customWidth="1"/>
    <col min="13581" max="13581" width="14.7109375" style="2" bestFit="1" customWidth="1"/>
    <col min="13582" max="13582" width="12.42578125" style="2" bestFit="1" customWidth="1"/>
    <col min="13583" max="13583" width="12.28515625" style="2" customWidth="1"/>
    <col min="13584" max="13824" width="9.140625" style="2"/>
    <col min="13825" max="13825" width="4.7109375" style="2" bestFit="1" customWidth="1"/>
    <col min="13826" max="13826" width="8.42578125" style="2" bestFit="1" customWidth="1"/>
    <col min="13827" max="13827" width="36.7109375" style="2" bestFit="1" customWidth="1"/>
    <col min="13828" max="13828" width="12.28515625" style="2" bestFit="1" customWidth="1"/>
    <col min="13829" max="13830" width="15.140625" style="2" bestFit="1" customWidth="1"/>
    <col min="13831" max="13831" width="13.5703125" style="2" bestFit="1" customWidth="1"/>
    <col min="13832" max="13832" width="16.7109375" style="2" bestFit="1" customWidth="1"/>
    <col min="13833" max="13834" width="13.5703125" style="2" bestFit="1" customWidth="1"/>
    <col min="13835" max="13836" width="12.42578125" style="2" bestFit="1" customWidth="1"/>
    <col min="13837" max="13837" width="14.7109375" style="2" bestFit="1" customWidth="1"/>
    <col min="13838" max="13838" width="12.42578125" style="2" bestFit="1" customWidth="1"/>
    <col min="13839" max="13839" width="12.28515625" style="2" customWidth="1"/>
    <col min="13840" max="14080" width="9.140625" style="2"/>
    <col min="14081" max="14081" width="4.7109375" style="2" bestFit="1" customWidth="1"/>
    <col min="14082" max="14082" width="8.42578125" style="2" bestFit="1" customWidth="1"/>
    <col min="14083" max="14083" width="36.7109375" style="2" bestFit="1" customWidth="1"/>
    <col min="14084" max="14084" width="12.28515625" style="2" bestFit="1" customWidth="1"/>
    <col min="14085" max="14086" width="15.140625" style="2" bestFit="1" customWidth="1"/>
    <col min="14087" max="14087" width="13.5703125" style="2" bestFit="1" customWidth="1"/>
    <col min="14088" max="14088" width="16.7109375" style="2" bestFit="1" customWidth="1"/>
    <col min="14089" max="14090" width="13.5703125" style="2" bestFit="1" customWidth="1"/>
    <col min="14091" max="14092" width="12.42578125" style="2" bestFit="1" customWidth="1"/>
    <col min="14093" max="14093" width="14.7109375" style="2" bestFit="1" customWidth="1"/>
    <col min="14094" max="14094" width="12.42578125" style="2" bestFit="1" customWidth="1"/>
    <col min="14095" max="14095" width="12.28515625" style="2" customWidth="1"/>
    <col min="14096" max="14336" width="9.140625" style="2"/>
    <col min="14337" max="14337" width="4.7109375" style="2" bestFit="1" customWidth="1"/>
    <col min="14338" max="14338" width="8.42578125" style="2" bestFit="1" customWidth="1"/>
    <col min="14339" max="14339" width="36.7109375" style="2" bestFit="1" customWidth="1"/>
    <col min="14340" max="14340" width="12.28515625" style="2" bestFit="1" customWidth="1"/>
    <col min="14341" max="14342" width="15.140625" style="2" bestFit="1" customWidth="1"/>
    <col min="14343" max="14343" width="13.5703125" style="2" bestFit="1" customWidth="1"/>
    <col min="14344" max="14344" width="16.7109375" style="2" bestFit="1" customWidth="1"/>
    <col min="14345" max="14346" width="13.5703125" style="2" bestFit="1" customWidth="1"/>
    <col min="14347" max="14348" width="12.42578125" style="2" bestFit="1" customWidth="1"/>
    <col min="14349" max="14349" width="14.7109375" style="2" bestFit="1" customWidth="1"/>
    <col min="14350" max="14350" width="12.42578125" style="2" bestFit="1" customWidth="1"/>
    <col min="14351" max="14351" width="12.28515625" style="2" customWidth="1"/>
    <col min="14352" max="14592" width="9.140625" style="2"/>
    <col min="14593" max="14593" width="4.7109375" style="2" bestFit="1" customWidth="1"/>
    <col min="14594" max="14594" width="8.42578125" style="2" bestFit="1" customWidth="1"/>
    <col min="14595" max="14595" width="36.7109375" style="2" bestFit="1" customWidth="1"/>
    <col min="14596" max="14596" width="12.28515625" style="2" bestFit="1" customWidth="1"/>
    <col min="14597" max="14598" width="15.140625" style="2" bestFit="1" customWidth="1"/>
    <col min="14599" max="14599" width="13.5703125" style="2" bestFit="1" customWidth="1"/>
    <col min="14600" max="14600" width="16.7109375" style="2" bestFit="1" customWidth="1"/>
    <col min="14601" max="14602" width="13.5703125" style="2" bestFit="1" customWidth="1"/>
    <col min="14603" max="14604" width="12.42578125" style="2" bestFit="1" customWidth="1"/>
    <col min="14605" max="14605" width="14.7109375" style="2" bestFit="1" customWidth="1"/>
    <col min="14606" max="14606" width="12.42578125" style="2" bestFit="1" customWidth="1"/>
    <col min="14607" max="14607" width="12.28515625" style="2" customWidth="1"/>
    <col min="14608" max="14848" width="9.140625" style="2"/>
    <col min="14849" max="14849" width="4.7109375" style="2" bestFit="1" customWidth="1"/>
    <col min="14850" max="14850" width="8.42578125" style="2" bestFit="1" customWidth="1"/>
    <col min="14851" max="14851" width="36.7109375" style="2" bestFit="1" customWidth="1"/>
    <col min="14852" max="14852" width="12.28515625" style="2" bestFit="1" customWidth="1"/>
    <col min="14853" max="14854" width="15.140625" style="2" bestFit="1" customWidth="1"/>
    <col min="14855" max="14855" width="13.5703125" style="2" bestFit="1" customWidth="1"/>
    <col min="14856" max="14856" width="16.7109375" style="2" bestFit="1" customWidth="1"/>
    <col min="14857" max="14858" width="13.5703125" style="2" bestFit="1" customWidth="1"/>
    <col min="14859" max="14860" width="12.42578125" style="2" bestFit="1" customWidth="1"/>
    <col min="14861" max="14861" width="14.7109375" style="2" bestFit="1" customWidth="1"/>
    <col min="14862" max="14862" width="12.42578125" style="2" bestFit="1" customWidth="1"/>
    <col min="14863" max="14863" width="12.28515625" style="2" customWidth="1"/>
    <col min="14864" max="15104" width="9.140625" style="2"/>
    <col min="15105" max="15105" width="4.7109375" style="2" bestFit="1" customWidth="1"/>
    <col min="15106" max="15106" width="8.42578125" style="2" bestFit="1" customWidth="1"/>
    <col min="15107" max="15107" width="36.7109375" style="2" bestFit="1" customWidth="1"/>
    <col min="15108" max="15108" width="12.28515625" style="2" bestFit="1" customWidth="1"/>
    <col min="15109" max="15110" width="15.140625" style="2" bestFit="1" customWidth="1"/>
    <col min="15111" max="15111" width="13.5703125" style="2" bestFit="1" customWidth="1"/>
    <col min="15112" max="15112" width="16.7109375" style="2" bestFit="1" customWidth="1"/>
    <col min="15113" max="15114" width="13.5703125" style="2" bestFit="1" customWidth="1"/>
    <col min="15115" max="15116" width="12.42578125" style="2" bestFit="1" customWidth="1"/>
    <col min="15117" max="15117" width="14.7109375" style="2" bestFit="1" customWidth="1"/>
    <col min="15118" max="15118" width="12.42578125" style="2" bestFit="1" customWidth="1"/>
    <col min="15119" max="15119" width="12.28515625" style="2" customWidth="1"/>
    <col min="15120" max="15360" width="9.140625" style="2"/>
    <col min="15361" max="15361" width="4.7109375" style="2" bestFit="1" customWidth="1"/>
    <col min="15362" max="15362" width="8.42578125" style="2" bestFit="1" customWidth="1"/>
    <col min="15363" max="15363" width="36.7109375" style="2" bestFit="1" customWidth="1"/>
    <col min="15364" max="15364" width="12.28515625" style="2" bestFit="1" customWidth="1"/>
    <col min="15365" max="15366" width="15.140625" style="2" bestFit="1" customWidth="1"/>
    <col min="15367" max="15367" width="13.5703125" style="2" bestFit="1" customWidth="1"/>
    <col min="15368" max="15368" width="16.7109375" style="2" bestFit="1" customWidth="1"/>
    <col min="15369" max="15370" width="13.5703125" style="2" bestFit="1" customWidth="1"/>
    <col min="15371" max="15372" width="12.42578125" style="2" bestFit="1" customWidth="1"/>
    <col min="15373" max="15373" width="14.7109375" style="2" bestFit="1" customWidth="1"/>
    <col min="15374" max="15374" width="12.42578125" style="2" bestFit="1" customWidth="1"/>
    <col min="15375" max="15375" width="12.28515625" style="2" customWidth="1"/>
    <col min="15376" max="15616" width="9.140625" style="2"/>
    <col min="15617" max="15617" width="4.7109375" style="2" bestFit="1" customWidth="1"/>
    <col min="15618" max="15618" width="8.42578125" style="2" bestFit="1" customWidth="1"/>
    <col min="15619" max="15619" width="36.7109375" style="2" bestFit="1" customWidth="1"/>
    <col min="15620" max="15620" width="12.28515625" style="2" bestFit="1" customWidth="1"/>
    <col min="15621" max="15622" width="15.140625" style="2" bestFit="1" customWidth="1"/>
    <col min="15623" max="15623" width="13.5703125" style="2" bestFit="1" customWidth="1"/>
    <col min="15624" max="15624" width="16.7109375" style="2" bestFit="1" customWidth="1"/>
    <col min="15625" max="15626" width="13.5703125" style="2" bestFit="1" customWidth="1"/>
    <col min="15627" max="15628" width="12.42578125" style="2" bestFit="1" customWidth="1"/>
    <col min="15629" max="15629" width="14.7109375" style="2" bestFit="1" customWidth="1"/>
    <col min="15630" max="15630" width="12.42578125" style="2" bestFit="1" customWidth="1"/>
    <col min="15631" max="15631" width="12.28515625" style="2" customWidth="1"/>
    <col min="15632" max="15872" width="9.140625" style="2"/>
    <col min="15873" max="15873" width="4.7109375" style="2" bestFit="1" customWidth="1"/>
    <col min="15874" max="15874" width="8.42578125" style="2" bestFit="1" customWidth="1"/>
    <col min="15875" max="15875" width="36.7109375" style="2" bestFit="1" customWidth="1"/>
    <col min="15876" max="15876" width="12.28515625" style="2" bestFit="1" customWidth="1"/>
    <col min="15877" max="15878" width="15.140625" style="2" bestFit="1" customWidth="1"/>
    <col min="15879" max="15879" width="13.5703125" style="2" bestFit="1" customWidth="1"/>
    <col min="15880" max="15880" width="16.7109375" style="2" bestFit="1" customWidth="1"/>
    <col min="15881" max="15882" width="13.5703125" style="2" bestFit="1" customWidth="1"/>
    <col min="15883" max="15884" width="12.42578125" style="2" bestFit="1" customWidth="1"/>
    <col min="15885" max="15885" width="14.7109375" style="2" bestFit="1" customWidth="1"/>
    <col min="15886" max="15886" width="12.42578125" style="2" bestFit="1" customWidth="1"/>
    <col min="15887" max="15887" width="12.28515625" style="2" customWidth="1"/>
    <col min="15888" max="16128" width="9.140625" style="2"/>
    <col min="16129" max="16129" width="4.7109375" style="2" bestFit="1" customWidth="1"/>
    <col min="16130" max="16130" width="8.42578125" style="2" bestFit="1" customWidth="1"/>
    <col min="16131" max="16131" width="36.7109375" style="2" bestFit="1" customWidth="1"/>
    <col min="16132" max="16132" width="12.28515625" style="2" bestFit="1" customWidth="1"/>
    <col min="16133" max="16134" width="15.140625" style="2" bestFit="1" customWidth="1"/>
    <col min="16135" max="16135" width="13.5703125" style="2" bestFit="1" customWidth="1"/>
    <col min="16136" max="16136" width="16.7109375" style="2" bestFit="1" customWidth="1"/>
    <col min="16137" max="16138" width="13.5703125" style="2" bestFit="1" customWidth="1"/>
    <col min="16139" max="16140" width="12.42578125" style="2" bestFit="1" customWidth="1"/>
    <col min="16141" max="16141" width="14.7109375" style="2" bestFit="1" customWidth="1"/>
    <col min="16142" max="16142" width="12.42578125" style="2" bestFit="1" customWidth="1"/>
    <col min="16143" max="16143" width="12.28515625" style="2" customWidth="1"/>
    <col min="16144" max="16384" width="9.140625" style="2"/>
  </cols>
  <sheetData>
    <row r="1" spans="1:21" ht="15">
      <c r="A1" s="1128" t="str">
        <f>'[52]Expense Summary'!$A$1:$O$1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</row>
    <row r="2" spans="1:21" ht="15">
      <c r="A2" s="1128" t="str">
        <f>'[52]Expense Summary'!$A$2:$O$2</f>
        <v>ELECTRIC COST OF SERVICE SUMMARY - EXPENSE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</row>
    <row r="3" spans="1:21" ht="15">
      <c r="A3" s="1128" t="str">
        <f>'[52]Expense Summary'!$A$3:$O$3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</row>
    <row r="4" spans="1:2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645"/>
      <c r="O4" s="37"/>
    </row>
    <row r="5" spans="1:21" s="25" customFormat="1" ht="45">
      <c r="A5" s="705" t="str">
        <f>'[52]Expense Summary'!A5</f>
        <v>Line No.</v>
      </c>
      <c r="B5" s="705" t="str">
        <f>'[52]Expense Summary'!B5</f>
        <v>COS ID</v>
      </c>
      <c r="C5" s="705" t="str">
        <f>'[52]Expense Summary'!C5</f>
        <v>Account Description</v>
      </c>
      <c r="D5" s="705" t="str">
        <f>'[52]Expense Summary'!D5</f>
        <v>Allocation Method</v>
      </c>
      <c r="E5" s="705" t="str">
        <f>'[52]Expense Summary'!E5</f>
        <v>Total</v>
      </c>
      <c r="F5" s="705" t="str">
        <f>'[52]Expense Summary'!F5</f>
        <v>Residential
Sch 7</v>
      </c>
      <c r="G5" s="705" t="str">
        <f>'[52]Expense Summary'!G5</f>
        <v>Sec Volt
Sch 24
(kW&lt; 50)</v>
      </c>
      <c r="H5" s="705" t="str">
        <f>'[52]Expense Summary'!H5</f>
        <v>Sec Volt
Sch 25
(kW &gt; 50 &amp; &lt; 350)</v>
      </c>
      <c r="I5" s="705" t="str">
        <f>'[52]Expense Summary'!I5</f>
        <v>Sec Volt
Sch 26
(kW &gt; 350)</v>
      </c>
      <c r="J5" s="705" t="str">
        <f>'[52]Expense Summary'!J5</f>
        <v>Pri Volt
Sch 31/35/43</v>
      </c>
      <c r="K5" s="705" t="str">
        <f>'[52]Expense Summary'!K5</f>
        <v>Special Contract</v>
      </c>
      <c r="L5" s="705" t="str">
        <f>'[52]Expense Summary'!L5</f>
        <v>High Volt
Sch 46/49</v>
      </c>
      <c r="M5" s="705" t="str">
        <f>'[52]Expense Summary'!M5</f>
        <v>Choice /
Retail Wheeling
Sch 448/449</v>
      </c>
      <c r="N5" s="879" t="str">
        <f>'[52]Expense Summary'!N5</f>
        <v>Lighting
Sch 50-59</v>
      </c>
      <c r="O5" s="705" t="str">
        <f>'[52]Expense Summary'!O5</f>
        <v>Firm Resale</v>
      </c>
      <c r="P5" s="705"/>
      <c r="Q5" s="705" t="str">
        <f>'[52]Expense Summary'!Q5</f>
        <v>Pri Volt
Sch 31</v>
      </c>
      <c r="R5" s="705" t="str">
        <f>'[52]Expense Summary'!R5</f>
        <v>Pri Volt
Sch 35</v>
      </c>
      <c r="S5" s="705" t="str">
        <f>'[52]Expense Summary'!S5</f>
        <v>Pri Volt
Sch 43</v>
      </c>
      <c r="T5" s="705" t="str">
        <f>'[52]Expense Summary'!T5</f>
        <v>Pri Volt</v>
      </c>
      <c r="U5" s="705" t="str">
        <f>'[52]Expense Summary'!U5</f>
        <v>Pri Volt Sch 31 &amp; 35</v>
      </c>
    </row>
    <row r="6" spans="1:21" s="25" customFormat="1">
      <c r="A6" s="38"/>
      <c r="B6" s="38" t="s">
        <v>3</v>
      </c>
      <c r="C6" s="38" t="s">
        <v>4</v>
      </c>
      <c r="D6" s="38" t="s">
        <v>5</v>
      </c>
      <c r="E6" s="38" t="s">
        <v>6</v>
      </c>
      <c r="F6" s="38" t="s">
        <v>7</v>
      </c>
      <c r="G6" s="38" t="s">
        <v>59</v>
      </c>
      <c r="H6" s="38" t="s">
        <v>8</v>
      </c>
      <c r="I6" s="38" t="s">
        <v>9</v>
      </c>
      <c r="J6" s="38" t="s">
        <v>60</v>
      </c>
      <c r="K6" s="38" t="s">
        <v>61</v>
      </c>
      <c r="L6" s="38" t="s">
        <v>10</v>
      </c>
      <c r="M6" s="38" t="s">
        <v>11</v>
      </c>
      <c r="N6" s="880" t="s">
        <v>12</v>
      </c>
      <c r="O6" s="38" t="s">
        <v>13</v>
      </c>
      <c r="P6" s="38"/>
      <c r="Q6" s="38"/>
      <c r="R6" s="38"/>
      <c r="S6" s="38"/>
      <c r="T6" s="38"/>
      <c r="U6" s="38"/>
    </row>
    <row r="7" spans="1:21">
      <c r="A7" s="39">
        <v>1</v>
      </c>
      <c r="B7" s="40"/>
      <c r="C7" s="41" t="s">
        <v>67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881"/>
      <c r="O7" s="40"/>
      <c r="P7" s="40"/>
      <c r="Q7" s="40"/>
      <c r="R7" s="40"/>
      <c r="S7" s="40"/>
      <c r="T7" s="40"/>
      <c r="U7" s="40"/>
    </row>
    <row r="8" spans="1:21">
      <c r="A8" s="39">
        <v>2</v>
      </c>
      <c r="B8" s="40"/>
      <c r="C8" s="41"/>
      <c r="D8" s="40"/>
      <c r="E8" s="40"/>
      <c r="F8" s="40"/>
      <c r="G8" s="40"/>
      <c r="H8" s="40"/>
      <c r="I8" s="40"/>
      <c r="J8" s="40"/>
      <c r="K8" s="40"/>
      <c r="L8" s="40"/>
      <c r="M8" s="40"/>
      <c r="N8" s="881"/>
      <c r="O8" s="40"/>
      <c r="P8" s="40"/>
      <c r="Q8" s="40"/>
      <c r="R8" s="40"/>
      <c r="S8" s="40"/>
      <c r="T8" s="40"/>
      <c r="U8" s="40"/>
    </row>
    <row r="9" spans="1:21">
      <c r="A9" s="39">
        <v>3</v>
      </c>
      <c r="B9" s="40"/>
      <c r="C9" s="41" t="s">
        <v>68</v>
      </c>
      <c r="D9" s="40"/>
      <c r="E9" s="40"/>
      <c r="F9" s="40"/>
      <c r="G9" s="40"/>
      <c r="H9" s="40"/>
      <c r="I9" s="40"/>
      <c r="J9" s="40"/>
      <c r="K9" s="40"/>
      <c r="L9" s="40"/>
      <c r="M9" s="40"/>
      <c r="N9" s="881"/>
      <c r="O9" s="40"/>
      <c r="P9" s="40"/>
      <c r="Q9" s="40"/>
      <c r="R9" s="40"/>
      <c r="S9" s="40"/>
      <c r="T9" s="40"/>
      <c r="U9" s="40"/>
    </row>
    <row r="10" spans="1:21">
      <c r="A10" s="39">
        <v>4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881"/>
      <c r="O10" s="40"/>
      <c r="P10" s="40"/>
      <c r="Q10" s="40"/>
      <c r="R10" s="40"/>
      <c r="S10" s="40"/>
      <c r="T10" s="40"/>
      <c r="U10" s="40"/>
    </row>
    <row r="11" spans="1:21">
      <c r="A11" s="39">
        <v>5</v>
      </c>
      <c r="B11" s="40"/>
      <c r="C11" s="41" t="s">
        <v>69</v>
      </c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881"/>
      <c r="O11" s="40"/>
      <c r="P11" s="40"/>
      <c r="Q11" s="40"/>
      <c r="R11" s="40"/>
      <c r="S11" s="40"/>
      <c r="T11" s="40"/>
      <c r="U11" s="40"/>
    </row>
    <row r="12" spans="1:21">
      <c r="A12" s="39">
        <v>6</v>
      </c>
      <c r="B12" s="706" t="str">
        <f>'[52]Expense Summary'!B12</f>
        <v>FUEL.ST</v>
      </c>
      <c r="C12" s="707" t="str">
        <f>'[52]Expense Summary'!C12</f>
        <v>Steam Prod O&amp;M - Fuel</v>
      </c>
      <c r="D12" s="707" t="str">
        <f>'[52]Expense Summary'!D12</f>
        <v>PP.T</v>
      </c>
      <c r="E12" s="708">
        <f>'[52]Expense Summary'!E12</f>
        <v>37464673.568808615</v>
      </c>
      <c r="F12" s="708">
        <f>'[52]Expense Summary'!F12</f>
        <v>19747528.710578356</v>
      </c>
      <c r="G12" s="708">
        <f>'[52]Expense Summary'!G12</f>
        <v>4961677.8629732504</v>
      </c>
      <c r="H12" s="708">
        <f>'[52]Expense Summary'!H12</f>
        <v>5494894.3931011008</v>
      </c>
      <c r="I12" s="708">
        <f>'[52]Expense Summary'!I12</f>
        <v>3475866.3600793141</v>
      </c>
      <c r="J12" s="708">
        <f>'[52]Expense Summary'!J12</f>
        <v>2620633.693616197</v>
      </c>
      <c r="K12" s="708">
        <f>'[52]Expense Summary'!K12</f>
        <v>0</v>
      </c>
      <c r="L12" s="708">
        <f>'[52]Expense Summary'!L12</f>
        <v>1027881.6892709864</v>
      </c>
      <c r="M12" s="708">
        <f>'[52]Expense Summary'!M12</f>
        <v>0</v>
      </c>
      <c r="N12" s="761">
        <f>'[52]Expense Summary'!N12</f>
        <v>123431.0332725896</v>
      </c>
      <c r="O12" s="708">
        <f>'[52]Expense Summary'!O12</f>
        <v>12759.825916828655</v>
      </c>
      <c r="P12" s="709">
        <f>'[52]Expense Summary'!P12</f>
        <v>0</v>
      </c>
      <c r="Q12" s="708">
        <f>'[52]Expense Summary'!Q12</f>
        <v>2421600.0833516861</v>
      </c>
      <c r="R12" s="708">
        <f>'[52]Expense Summary'!R12</f>
        <v>6966.5145990076908</v>
      </c>
      <c r="S12" s="708">
        <f>'[52]Expense Summary'!S12</f>
        <v>192067.09566550315</v>
      </c>
      <c r="T12" s="708">
        <f>'[52]Expense Summary'!T12</f>
        <v>2620633.693616197</v>
      </c>
      <c r="U12" s="708">
        <f>'[52]Expense Summary'!U12</f>
        <v>2428566.5979506937</v>
      </c>
    </row>
    <row r="13" spans="1:21">
      <c r="A13" s="39">
        <v>7</v>
      </c>
      <c r="B13" s="706" t="str">
        <f>'[52]Expense Summary'!B13</f>
        <v>FUEL.OT</v>
      </c>
      <c r="C13" s="707" t="str">
        <f>'[52]Expense Summary'!C13</f>
        <v>Other Prod O&amp;M - Fuel</v>
      </c>
      <c r="D13" s="707" t="str">
        <f>'[52]Expense Summary'!D13</f>
        <v>PP.T</v>
      </c>
      <c r="E13" s="708">
        <f>'[52]Expense Summary'!E13</f>
        <v>143207932.26523873</v>
      </c>
      <c r="F13" s="708">
        <f>'[52]Expense Summary'!F13</f>
        <v>75484516.068086833</v>
      </c>
      <c r="G13" s="708">
        <f>'[52]Expense Summary'!G13</f>
        <v>18965910.006331425</v>
      </c>
      <c r="H13" s="708">
        <f>'[52]Expense Summary'!H13</f>
        <v>21004119.05649193</v>
      </c>
      <c r="I13" s="708">
        <f>'[52]Expense Summary'!I13</f>
        <v>13286426.567764958</v>
      </c>
      <c r="J13" s="708">
        <f>'[52]Expense Summary'!J13</f>
        <v>10017317.561785584</v>
      </c>
      <c r="K13" s="708">
        <f>'[52]Expense Summary'!K13</f>
        <v>0</v>
      </c>
      <c r="L13" s="708">
        <f>'[52]Expense Summary'!L13</f>
        <v>3929056.2898792024</v>
      </c>
      <c r="M13" s="708">
        <f>'[52]Expense Summary'!M13</f>
        <v>0</v>
      </c>
      <c r="N13" s="761">
        <f>'[52]Expense Summary'!N13</f>
        <v>471812.54682133219</v>
      </c>
      <c r="O13" s="708">
        <f>'[52]Expense Summary'!O13</f>
        <v>48774.168077491799</v>
      </c>
      <c r="P13" s="709">
        <f>'[52]Expense Summary'!P13</f>
        <v>0</v>
      </c>
      <c r="Q13" s="708">
        <f>'[52]Expense Summary'!Q13</f>
        <v>9256515.7433761358</v>
      </c>
      <c r="R13" s="708">
        <f>'[52]Expense Summary'!R13</f>
        <v>26629.356558710198</v>
      </c>
      <c r="S13" s="708">
        <f>'[52]Expense Summary'!S13</f>
        <v>734172.46185073815</v>
      </c>
      <c r="T13" s="708">
        <f>'[52]Expense Summary'!T13</f>
        <v>10017317.561785584</v>
      </c>
      <c r="U13" s="708">
        <f>'[52]Expense Summary'!U13</f>
        <v>9283145.0999348462</v>
      </c>
    </row>
    <row r="14" spans="1:21">
      <c r="A14" s="45">
        <v>8</v>
      </c>
      <c r="B14" s="710"/>
      <c r="C14" s="711" t="str">
        <f>'[52]Expense Summary'!C14</f>
        <v>Sub-total</v>
      </c>
      <c r="D14" s="711"/>
      <c r="E14" s="712">
        <f>'[52]Expense Summary'!E14</f>
        <v>180672605.83404735</v>
      </c>
      <c r="F14" s="712">
        <f>'[52]Expense Summary'!F14</f>
        <v>95232044.778665185</v>
      </c>
      <c r="G14" s="712">
        <f>'[52]Expense Summary'!G14</f>
        <v>23927587.869304676</v>
      </c>
      <c r="H14" s="712">
        <f>'[52]Expense Summary'!H14</f>
        <v>26499013.44959303</v>
      </c>
      <c r="I14" s="712">
        <f>'[52]Expense Summary'!I14</f>
        <v>16762292.927844273</v>
      </c>
      <c r="J14" s="712">
        <f>'[52]Expense Summary'!J14</f>
        <v>12637951.255401781</v>
      </c>
      <c r="K14" s="712">
        <f>'[52]Expense Summary'!K14</f>
        <v>0</v>
      </c>
      <c r="L14" s="712">
        <f>'[52]Expense Summary'!L14</f>
        <v>4956937.9791501891</v>
      </c>
      <c r="M14" s="712">
        <f>'[52]Expense Summary'!M14</f>
        <v>0</v>
      </c>
      <c r="N14" s="882">
        <f>'[52]Expense Summary'!N14</f>
        <v>595243.58009392174</v>
      </c>
      <c r="O14" s="712">
        <f>'[52]Expense Summary'!O14</f>
        <v>61533.993994320452</v>
      </c>
      <c r="P14" s="709">
        <f>'[52]Expense Summary'!P14</f>
        <v>0</v>
      </c>
      <c r="Q14" s="712">
        <f>'[52]Expense Summary'!Q14</f>
        <v>11678115.826727822</v>
      </c>
      <c r="R14" s="712">
        <f>'[52]Expense Summary'!R14</f>
        <v>33595.871157717891</v>
      </c>
      <c r="S14" s="712">
        <f>'[52]Expense Summary'!S14</f>
        <v>926239.55751624133</v>
      </c>
      <c r="T14" s="712">
        <f>'[52]Expense Summary'!T14</f>
        <v>12637951.255401781</v>
      </c>
      <c r="U14" s="712">
        <f>'[52]Expense Summary'!U14</f>
        <v>11711711.697885539</v>
      </c>
    </row>
    <row r="15" spans="1:21">
      <c r="A15" s="39">
        <v>9</v>
      </c>
      <c r="B15" s="42"/>
      <c r="C15" s="40"/>
      <c r="D15" s="40"/>
      <c r="E15" s="44"/>
      <c r="F15" s="44"/>
      <c r="G15" s="44"/>
      <c r="H15" s="44"/>
      <c r="I15" s="44"/>
      <c r="J15" s="44"/>
      <c r="K15" s="44"/>
      <c r="L15" s="44"/>
      <c r="M15" s="44"/>
      <c r="N15" s="883"/>
      <c r="O15" s="44"/>
      <c r="P15" s="40"/>
      <c r="Q15" s="44"/>
      <c r="R15" s="44"/>
      <c r="S15" s="44"/>
      <c r="T15" s="44"/>
      <c r="U15" s="44"/>
    </row>
    <row r="16" spans="1:21">
      <c r="A16" s="39">
        <v>10</v>
      </c>
      <c r="B16" s="42"/>
      <c r="C16" s="41" t="s">
        <v>71</v>
      </c>
      <c r="D16" s="40"/>
      <c r="E16" s="44"/>
      <c r="F16" s="44"/>
      <c r="G16" s="44"/>
      <c r="H16" s="44"/>
      <c r="I16" s="44"/>
      <c r="J16" s="44"/>
      <c r="K16" s="44"/>
      <c r="L16" s="44"/>
      <c r="M16" s="44"/>
      <c r="N16" s="883"/>
      <c r="O16" s="44"/>
      <c r="P16" s="40"/>
      <c r="Q16" s="44"/>
      <c r="R16" s="44"/>
      <c r="S16" s="44"/>
      <c r="T16" s="44"/>
      <c r="U16" s="44"/>
    </row>
    <row r="17" spans="1:21">
      <c r="A17" s="39">
        <v>11</v>
      </c>
      <c r="B17" s="706">
        <f>'[52]Expense Summary'!B17</f>
        <v>555</v>
      </c>
      <c r="C17" s="707" t="str">
        <f>'[52]Expense Summary'!C17</f>
        <v>Purch Pwr - Other</v>
      </c>
      <c r="D17" s="707" t="str">
        <f>'[52]Expense Summary'!D17</f>
        <v>PC4</v>
      </c>
      <c r="E17" s="708">
        <f>'[52]Expense Summary'!E17</f>
        <v>446679558.91286945</v>
      </c>
      <c r="F17" s="708">
        <f>'[52]Expense Summary'!F17</f>
        <v>235443594.56008118</v>
      </c>
      <c r="G17" s="708">
        <f>'[52]Expense Summary'!G17</f>
        <v>59156529.823492564</v>
      </c>
      <c r="H17" s="708">
        <f>'[52]Expense Summary'!H17</f>
        <v>65513903.364866599</v>
      </c>
      <c r="I17" s="708">
        <f>'[52]Expense Summary'!I17</f>
        <v>41441665.031693541</v>
      </c>
      <c r="J17" s="708">
        <f>'[52]Expense Summary'!J17</f>
        <v>31244994.039164975</v>
      </c>
      <c r="K17" s="708">
        <f>'[52]Expense Summary'!K17</f>
        <v>0</v>
      </c>
      <c r="L17" s="708">
        <f>'[52]Expense Summary'!L17</f>
        <v>12255111.1711923</v>
      </c>
      <c r="M17" s="708">
        <f>'[52]Expense Summary'!M17</f>
        <v>0</v>
      </c>
      <c r="N17" s="761">
        <f>'[52]Expense Summary'!N17</f>
        <v>1471629.517793589</v>
      </c>
      <c r="O17" s="708">
        <f>'[52]Expense Summary'!O17</f>
        <v>152131.40458480365</v>
      </c>
      <c r="P17" s="709">
        <f>'[52]Expense Summary'!P17</f>
        <v>0</v>
      </c>
      <c r="Q17" s="708">
        <f>'[52]Expense Summary'!Q17</f>
        <v>28871978.695030086</v>
      </c>
      <c r="R17" s="708">
        <f>'[52]Expense Summary'!R17</f>
        <v>83059.569771230148</v>
      </c>
      <c r="S17" s="708">
        <f>'[52]Expense Summary'!S17</f>
        <v>2289955.7743636593</v>
      </c>
      <c r="T17" s="708">
        <f>'[52]Expense Summary'!T17</f>
        <v>31244994.039164975</v>
      </c>
      <c r="U17" s="708">
        <f>'[52]Expense Summary'!U17</f>
        <v>28955038.264801316</v>
      </c>
    </row>
    <row r="18" spans="1:21">
      <c r="A18" s="39">
        <v>12</v>
      </c>
      <c r="B18" s="706">
        <f>'[52]Expense Summary'!B18</f>
        <v>555.01</v>
      </c>
      <c r="C18" s="707" t="str">
        <f>'[52]Expense Summary'!C18</f>
        <v>Purch Pwr - Res Exchange</v>
      </c>
      <c r="D18" s="707" t="str">
        <f>'[52]Expense Summary'!D18</f>
        <v>BPAX</v>
      </c>
      <c r="E18" s="708">
        <f>'[52]Expense Summary'!E18</f>
        <v>0</v>
      </c>
      <c r="F18" s="708">
        <f>'[52]Expense Summary'!F18</f>
        <v>0</v>
      </c>
      <c r="G18" s="708">
        <f>'[52]Expense Summary'!G18</f>
        <v>0</v>
      </c>
      <c r="H18" s="708">
        <f>'[52]Expense Summary'!H18</f>
        <v>0</v>
      </c>
      <c r="I18" s="708">
        <f>'[52]Expense Summary'!I18</f>
        <v>0</v>
      </c>
      <c r="J18" s="708">
        <f>'[52]Expense Summary'!J18</f>
        <v>0</v>
      </c>
      <c r="K18" s="708">
        <f>'[52]Expense Summary'!K18</f>
        <v>0</v>
      </c>
      <c r="L18" s="708">
        <f>'[52]Expense Summary'!L18</f>
        <v>0</v>
      </c>
      <c r="M18" s="708">
        <f>'[52]Expense Summary'!M18</f>
        <v>0</v>
      </c>
      <c r="N18" s="761">
        <f>'[52]Expense Summary'!N18</f>
        <v>0</v>
      </c>
      <c r="O18" s="708">
        <f>'[52]Expense Summary'!O18</f>
        <v>0</v>
      </c>
      <c r="P18" s="709">
        <f>'[52]Expense Summary'!P18</f>
        <v>0</v>
      </c>
      <c r="Q18" s="708">
        <f>'[52]Expense Summary'!Q18</f>
        <v>0</v>
      </c>
      <c r="R18" s="708">
        <f>'[52]Expense Summary'!R18</f>
        <v>0</v>
      </c>
      <c r="S18" s="708">
        <f>'[52]Expense Summary'!S18</f>
        <v>0</v>
      </c>
      <c r="T18" s="708">
        <f>'[52]Expense Summary'!T18</f>
        <v>0</v>
      </c>
      <c r="U18" s="708">
        <f>'[52]Expense Summary'!U18</f>
        <v>0</v>
      </c>
    </row>
    <row r="19" spans="1:21">
      <c r="A19" s="45">
        <v>13</v>
      </c>
      <c r="B19" s="710"/>
      <c r="C19" s="711" t="str">
        <f>'[52]Expense Summary'!C19</f>
        <v>Sub-total</v>
      </c>
      <c r="D19" s="711"/>
      <c r="E19" s="712">
        <f>'[52]Expense Summary'!E19</f>
        <v>446679558.91286945</v>
      </c>
      <c r="F19" s="712">
        <f>'[52]Expense Summary'!F19</f>
        <v>235443594.56008118</v>
      </c>
      <c r="G19" s="712">
        <f>'[52]Expense Summary'!G19</f>
        <v>59156529.823492564</v>
      </c>
      <c r="H19" s="712">
        <f>'[52]Expense Summary'!H19</f>
        <v>65513903.364866599</v>
      </c>
      <c r="I19" s="712">
        <f>'[52]Expense Summary'!I19</f>
        <v>41441665.031693541</v>
      </c>
      <c r="J19" s="712">
        <f>'[52]Expense Summary'!J19</f>
        <v>31244994.039164975</v>
      </c>
      <c r="K19" s="712">
        <f>'[52]Expense Summary'!K19</f>
        <v>0</v>
      </c>
      <c r="L19" s="712">
        <f>'[52]Expense Summary'!L19</f>
        <v>12255111.1711923</v>
      </c>
      <c r="M19" s="712">
        <f>'[52]Expense Summary'!M19</f>
        <v>0</v>
      </c>
      <c r="N19" s="882">
        <f>'[52]Expense Summary'!N19</f>
        <v>1471629.517793589</v>
      </c>
      <c r="O19" s="712">
        <f>'[52]Expense Summary'!O19</f>
        <v>152131.40458480365</v>
      </c>
      <c r="P19" s="709">
        <f>'[52]Expense Summary'!P19</f>
        <v>0</v>
      </c>
      <c r="Q19" s="712">
        <f>'[52]Expense Summary'!Q19</f>
        <v>28871978.695030086</v>
      </c>
      <c r="R19" s="712">
        <f>'[52]Expense Summary'!R19</f>
        <v>83059.569771230148</v>
      </c>
      <c r="S19" s="712">
        <f>'[52]Expense Summary'!S19</f>
        <v>2289955.7743636593</v>
      </c>
      <c r="T19" s="712">
        <f>'[52]Expense Summary'!T19</f>
        <v>31244994.039164975</v>
      </c>
      <c r="U19" s="712">
        <f>'[52]Expense Summary'!U19</f>
        <v>28955038.264801316</v>
      </c>
    </row>
    <row r="20" spans="1:21">
      <c r="A20" s="39">
        <v>14</v>
      </c>
      <c r="B20" s="42"/>
      <c r="C20" s="40"/>
      <c r="D20" s="40"/>
      <c r="E20" s="44"/>
      <c r="F20" s="44"/>
      <c r="G20" s="44"/>
      <c r="H20" s="44"/>
      <c r="I20" s="44"/>
      <c r="J20" s="44"/>
      <c r="K20" s="44"/>
      <c r="L20" s="44"/>
      <c r="M20" s="44"/>
      <c r="N20" s="883"/>
      <c r="O20" s="44"/>
      <c r="P20" s="40"/>
      <c r="Q20" s="44"/>
      <c r="R20" s="44"/>
      <c r="S20" s="44"/>
      <c r="T20" s="44"/>
      <c r="U20" s="44"/>
    </row>
    <row r="21" spans="1:21">
      <c r="A21" s="39">
        <v>15</v>
      </c>
      <c r="B21" s="42"/>
      <c r="C21" s="41" t="s">
        <v>72</v>
      </c>
      <c r="D21" s="40"/>
      <c r="E21" s="44"/>
      <c r="F21" s="44"/>
      <c r="G21" s="44"/>
      <c r="H21" s="44"/>
      <c r="I21" s="44"/>
      <c r="J21" s="44"/>
      <c r="K21" s="44"/>
      <c r="L21" s="44"/>
      <c r="M21" s="44"/>
      <c r="N21" s="883"/>
      <c r="O21" s="44"/>
      <c r="P21" s="40"/>
      <c r="Q21" s="44"/>
      <c r="R21" s="44"/>
      <c r="S21" s="44"/>
      <c r="T21" s="44"/>
      <c r="U21" s="44"/>
    </row>
    <row r="22" spans="1:21">
      <c r="A22" s="39">
        <v>16</v>
      </c>
      <c r="B22" s="706">
        <f>'[52]Expense Summary'!B22</f>
        <v>565</v>
      </c>
      <c r="C22" s="707" t="str">
        <f>'[52]Expense Summary'!C22</f>
        <v>Wheeling by Others - Wheeling</v>
      </c>
      <c r="D22" s="707" t="str">
        <f>'[52]Expense Summary'!D22</f>
        <v>PP.T</v>
      </c>
      <c r="E22" s="708">
        <f>'[52]Expense Summary'!E22</f>
        <v>112334321.32462588</v>
      </c>
      <c r="F22" s="708">
        <f>'[52]Expense Summary'!F22</f>
        <v>59211118.748096094</v>
      </c>
      <c r="G22" s="708">
        <f>'[52]Expense Summary'!G22</f>
        <v>14877127.231466349</v>
      </c>
      <c r="H22" s="708">
        <f>'[52]Expense Summary'!H22</f>
        <v>16475927.149500409</v>
      </c>
      <c r="I22" s="708">
        <f>'[52]Expense Summary'!I22</f>
        <v>10422060.34058938</v>
      </c>
      <c r="J22" s="708">
        <f>'[52]Expense Summary'!J22</f>
        <v>7857725.1413159613</v>
      </c>
      <c r="K22" s="708">
        <f>'[52]Expense Summary'!K22</f>
        <v>0</v>
      </c>
      <c r="L22" s="708">
        <f>'[52]Expense Summary'!L22</f>
        <v>3082007.1541314144</v>
      </c>
      <c r="M22" s="708">
        <f>'[52]Expense Summary'!M22</f>
        <v>0</v>
      </c>
      <c r="N22" s="761">
        <f>'[52]Expense Summary'!N22</f>
        <v>370096.41436239518</v>
      </c>
      <c r="O22" s="708">
        <f>'[52]Expense Summary'!O22</f>
        <v>38259.145163903813</v>
      </c>
      <c r="P22" s="709">
        <f>'[52]Expense Summary'!P22</f>
        <v>0</v>
      </c>
      <c r="Q22" s="708">
        <f>'[52]Expense Summary'!Q22</f>
        <v>7260941.4675228335</v>
      </c>
      <c r="R22" s="708">
        <f>'[52]Expense Summary'!R22</f>
        <v>20888.442763029081</v>
      </c>
      <c r="S22" s="708">
        <f>'[52]Expense Summary'!S22</f>
        <v>575895.23103009921</v>
      </c>
      <c r="T22" s="708">
        <f>'[52]Expense Summary'!T22</f>
        <v>7857725.1413159613</v>
      </c>
      <c r="U22" s="708">
        <f>'[52]Expense Summary'!U22</f>
        <v>7281829.9102858622</v>
      </c>
    </row>
    <row r="23" spans="1:21">
      <c r="A23" s="45">
        <v>17</v>
      </c>
      <c r="B23" s="710"/>
      <c r="C23" s="711" t="str">
        <f>'[52]Expense Summary'!C23</f>
        <v>Sub-total</v>
      </c>
      <c r="D23" s="711"/>
      <c r="E23" s="712">
        <f>'[52]Expense Summary'!E23</f>
        <v>112334321.32462588</v>
      </c>
      <c r="F23" s="712">
        <f>'[52]Expense Summary'!F23</f>
        <v>59211118.748096094</v>
      </c>
      <c r="G23" s="712">
        <f>'[52]Expense Summary'!G23</f>
        <v>14877127.231466349</v>
      </c>
      <c r="H23" s="712">
        <f>'[52]Expense Summary'!H23</f>
        <v>16475927.149500409</v>
      </c>
      <c r="I23" s="712">
        <f>'[52]Expense Summary'!I23</f>
        <v>10422060.34058938</v>
      </c>
      <c r="J23" s="712">
        <f>'[52]Expense Summary'!J23</f>
        <v>7857725.1413159613</v>
      </c>
      <c r="K23" s="712">
        <f>'[52]Expense Summary'!K23</f>
        <v>0</v>
      </c>
      <c r="L23" s="712">
        <f>'[52]Expense Summary'!L23</f>
        <v>3082007.1541314144</v>
      </c>
      <c r="M23" s="712">
        <f>'[52]Expense Summary'!M23</f>
        <v>0</v>
      </c>
      <c r="N23" s="882">
        <f>'[52]Expense Summary'!N23</f>
        <v>370096.41436239518</v>
      </c>
      <c r="O23" s="712">
        <f>'[52]Expense Summary'!O23</f>
        <v>38259.145163903813</v>
      </c>
      <c r="P23" s="709">
        <f>'[52]Expense Summary'!P23</f>
        <v>0</v>
      </c>
      <c r="Q23" s="712">
        <f>'[52]Expense Summary'!Q23</f>
        <v>7260941.4675228335</v>
      </c>
      <c r="R23" s="712">
        <f>'[52]Expense Summary'!R23</f>
        <v>20888.442763029081</v>
      </c>
      <c r="S23" s="712">
        <f>'[52]Expense Summary'!S23</f>
        <v>575895.23103009921</v>
      </c>
      <c r="T23" s="712">
        <f>'[52]Expense Summary'!T23</f>
        <v>7857725.1413159613</v>
      </c>
      <c r="U23" s="712">
        <f>'[52]Expense Summary'!U23</f>
        <v>7281829.9102858622</v>
      </c>
    </row>
    <row r="24" spans="1:21">
      <c r="A24" s="39">
        <v>18</v>
      </c>
      <c r="B24" s="42"/>
      <c r="C24" s="40"/>
      <c r="D24" s="40"/>
      <c r="E24" s="44"/>
      <c r="F24" s="44"/>
      <c r="G24" s="44"/>
      <c r="H24" s="44"/>
      <c r="I24" s="44"/>
      <c r="J24" s="44"/>
      <c r="K24" s="44"/>
      <c r="L24" s="44"/>
      <c r="M24" s="44"/>
      <c r="N24" s="883"/>
      <c r="O24" s="44"/>
      <c r="P24" s="40"/>
      <c r="Q24" s="44"/>
      <c r="R24" s="44"/>
      <c r="S24" s="44"/>
      <c r="T24" s="44"/>
      <c r="U24" s="44"/>
    </row>
    <row r="25" spans="1:21">
      <c r="A25" s="39">
        <v>19</v>
      </c>
      <c r="B25" s="42"/>
      <c r="C25" s="41" t="s">
        <v>73</v>
      </c>
      <c r="D25" s="40"/>
      <c r="E25" s="44"/>
      <c r="F25" s="44"/>
      <c r="G25" s="44"/>
      <c r="H25" s="44"/>
      <c r="I25" s="44"/>
      <c r="J25" s="44"/>
      <c r="K25" s="44"/>
      <c r="L25" s="44"/>
      <c r="M25" s="44"/>
      <c r="N25" s="883"/>
      <c r="O25" s="44"/>
      <c r="P25" s="40"/>
      <c r="Q25" s="44"/>
      <c r="R25" s="44"/>
      <c r="S25" s="44"/>
      <c r="T25" s="44"/>
      <c r="U25" s="44"/>
    </row>
    <row r="26" spans="1:21">
      <c r="A26" s="39">
        <v>20</v>
      </c>
      <c r="B26" s="706">
        <f>'[52]Expense Summary'!B26</f>
        <v>500</v>
      </c>
      <c r="C26" s="707" t="str">
        <f>'[52]Expense Summary'!C26</f>
        <v xml:space="preserve">Steam Prod O&amp;M </v>
      </c>
      <c r="D26" s="707" t="str">
        <f>'[52]Expense Summary'!D26</f>
        <v>PP.T</v>
      </c>
      <c r="E26" s="708">
        <f>'[52]Expense Summary'!E26</f>
        <v>46113929.731610216</v>
      </c>
      <c r="F26" s="708">
        <f>'[52]Expense Summary'!F26</f>
        <v>24306528.379596502</v>
      </c>
      <c r="G26" s="708">
        <f>'[52]Expense Summary'!G26</f>
        <v>6107152.2191114174</v>
      </c>
      <c r="H26" s="708">
        <f>'[52]Expense Summary'!H26</f>
        <v>6763469.4176821848</v>
      </c>
      <c r="I26" s="708">
        <f>'[52]Expense Summary'!I26</f>
        <v>4278319.8628644133</v>
      </c>
      <c r="J26" s="708">
        <f>'[52]Expense Summary'!J26</f>
        <v>3225644.493545508</v>
      </c>
      <c r="K26" s="708">
        <f>'[52]Expense Summary'!K26</f>
        <v>0</v>
      </c>
      <c r="L26" s="708">
        <f>'[52]Expense Summary'!L26</f>
        <v>1265182.8903405657</v>
      </c>
      <c r="M26" s="708">
        <f>'[52]Expense Summary'!M26</f>
        <v>0</v>
      </c>
      <c r="N26" s="761">
        <f>'[52]Expense Summary'!N26</f>
        <v>151926.85409572202</v>
      </c>
      <c r="O26" s="708">
        <f>'[52]Expense Summary'!O26</f>
        <v>15705.614373912373</v>
      </c>
      <c r="P26" s="709">
        <f>'[52]Expense Summary'!P26</f>
        <v>0</v>
      </c>
      <c r="Q26" s="708">
        <f>'[52]Expense Summary'!Q26</f>
        <v>2980661.1253837813</v>
      </c>
      <c r="R26" s="708">
        <f>'[52]Expense Summary'!R26</f>
        <v>8574.8342128980494</v>
      </c>
      <c r="S26" s="708">
        <f>'[52]Expense Summary'!S26</f>
        <v>236408.5339488285</v>
      </c>
      <c r="T26" s="708">
        <f>'[52]Expense Summary'!T26</f>
        <v>3225644.493545508</v>
      </c>
      <c r="U26" s="708">
        <f>'[52]Expense Summary'!U26</f>
        <v>2989235.9595966795</v>
      </c>
    </row>
    <row r="27" spans="1:21">
      <c r="A27" s="39">
        <v>21</v>
      </c>
      <c r="B27" s="706">
        <f>'[52]Expense Summary'!B27</f>
        <v>535</v>
      </c>
      <c r="C27" s="707" t="str">
        <f>'[52]Expense Summary'!C27</f>
        <v>Hydro Prod O&amp;M - O&amp;M</v>
      </c>
      <c r="D27" s="707" t="str">
        <f>'[52]Expense Summary'!D27</f>
        <v>PP.T</v>
      </c>
      <c r="E27" s="708">
        <f>'[52]Expense Summary'!E27</f>
        <v>13175059.809510775</v>
      </c>
      <c r="F27" s="708">
        <f>'[52]Expense Summary'!F27</f>
        <v>6944538.6031205356</v>
      </c>
      <c r="G27" s="708">
        <f>'[52]Expense Summary'!G27</f>
        <v>1744854.4554949123</v>
      </c>
      <c r="H27" s="708">
        <f>'[52]Expense Summary'!H27</f>
        <v>1932368.6924187078</v>
      </c>
      <c r="I27" s="708">
        <f>'[52]Expense Summary'!I27</f>
        <v>1222344.7536464888</v>
      </c>
      <c r="J27" s="708">
        <f>'[52]Expense Summary'!J27</f>
        <v>921588.32209759729</v>
      </c>
      <c r="K27" s="708">
        <f>'[52]Expense Summary'!K27</f>
        <v>0</v>
      </c>
      <c r="L27" s="708">
        <f>'[52]Expense Summary'!L27</f>
        <v>361471.25927505764</v>
      </c>
      <c r="M27" s="708">
        <f>'[52]Expense Summary'!M27</f>
        <v>0</v>
      </c>
      <c r="N27" s="761">
        <f>'[52]Expense Summary'!N27</f>
        <v>43406.523821149538</v>
      </c>
      <c r="O27" s="708">
        <f>'[52]Expense Summary'!O27</f>
        <v>4487.1996363295475</v>
      </c>
      <c r="P27" s="709">
        <f>'[52]Expense Summary'!P27</f>
        <v>0</v>
      </c>
      <c r="Q27" s="708">
        <f>'[52]Expense Summary'!Q27</f>
        <v>851594.92646526545</v>
      </c>
      <c r="R27" s="708">
        <f>'[52]Expense Summary'!R27</f>
        <v>2449.8877946229245</v>
      </c>
      <c r="S27" s="708">
        <f>'[52]Expense Summary'!S27</f>
        <v>67543.507837708952</v>
      </c>
      <c r="T27" s="708">
        <f>'[52]Expense Summary'!T27</f>
        <v>921588.32209759729</v>
      </c>
      <c r="U27" s="708">
        <f>'[52]Expense Summary'!U27</f>
        <v>854044.81425988837</v>
      </c>
    </row>
    <row r="28" spans="1:21">
      <c r="A28" s="39">
        <v>22</v>
      </c>
      <c r="B28" s="706">
        <f>'[52]Expense Summary'!B28</f>
        <v>545</v>
      </c>
      <c r="C28" s="707" t="str">
        <f>'[52]Expense Summary'!C28</f>
        <v>Other Prod O&amp;M - O&amp;M</v>
      </c>
      <c r="D28" s="707" t="str">
        <f>'[52]Expense Summary'!D28</f>
        <v>PP.T</v>
      </c>
      <c r="E28" s="708">
        <f>'[52]Expense Summary'!E28</f>
        <v>49792154.204511046</v>
      </c>
      <c r="F28" s="708">
        <f>'[52]Expense Summary'!F28</f>
        <v>26245310.609986316</v>
      </c>
      <c r="G28" s="708">
        <f>'[52]Expense Summary'!G28</f>
        <v>6594282.1792515954</v>
      </c>
      <c r="H28" s="708">
        <f>'[52]Expense Summary'!H28</f>
        <v>7302949.7629623637</v>
      </c>
      <c r="I28" s="708">
        <f>'[52]Expense Summary'!I28</f>
        <v>4619575.1172761498</v>
      </c>
      <c r="J28" s="708">
        <f>'[52]Expense Summary'!J28</f>
        <v>3482934.310008578</v>
      </c>
      <c r="K28" s="708">
        <f>'[52]Expense Summary'!K28</f>
        <v>0</v>
      </c>
      <c r="L28" s="708">
        <f>'[52]Expense Summary'!L28</f>
        <v>1366098.7458538748</v>
      </c>
      <c r="M28" s="708">
        <f>'[52]Expense Summary'!M28</f>
        <v>0</v>
      </c>
      <c r="N28" s="761">
        <f>'[52]Expense Summary'!N28</f>
        <v>164045.12456362922</v>
      </c>
      <c r="O28" s="708">
        <f>'[52]Expense Summary'!O28</f>
        <v>16958.354608550588</v>
      </c>
      <c r="P28" s="709">
        <f>'[52]Expense Summary'!P28</f>
        <v>0</v>
      </c>
      <c r="Q28" s="708">
        <f>'[52]Expense Summary'!Q28</f>
        <v>3218410.1257535215</v>
      </c>
      <c r="R28" s="708">
        <f>'[52]Expense Summary'!R28</f>
        <v>9258.7959840270196</v>
      </c>
      <c r="S28" s="708">
        <f>'[52]Expense Summary'!S28</f>
        <v>255265.38827102951</v>
      </c>
      <c r="T28" s="708">
        <f>'[52]Expense Summary'!T28</f>
        <v>3482934.310008578</v>
      </c>
      <c r="U28" s="708">
        <f>'[52]Expense Summary'!U28</f>
        <v>3227668.9217375484</v>
      </c>
    </row>
    <row r="29" spans="1:21">
      <c r="A29" s="39">
        <v>23</v>
      </c>
      <c r="B29" s="706">
        <f>'[52]Expense Summary'!B29</f>
        <v>556</v>
      </c>
      <c r="C29" s="707" t="str">
        <f>'[52]Expense Summary'!C29</f>
        <v>System Control &amp; Load Dispatch</v>
      </c>
      <c r="D29" s="707" t="str">
        <f>'[52]Expense Summary'!D29</f>
        <v>PP.T</v>
      </c>
      <c r="E29" s="708">
        <f>'[52]Expense Summary'!E29</f>
        <v>94648.422495439925</v>
      </c>
      <c r="F29" s="708">
        <f>'[52]Expense Summary'!F29</f>
        <v>49888.929025548881</v>
      </c>
      <c r="G29" s="708">
        <f>'[52]Expense Summary'!G29</f>
        <v>12534.874534498647</v>
      </c>
      <c r="H29" s="708">
        <f>'[52]Expense Summary'!H29</f>
        <v>13881.959631407401</v>
      </c>
      <c r="I29" s="708">
        <f>'[52]Expense Summary'!I29</f>
        <v>8781.2127118163935</v>
      </c>
      <c r="J29" s="708">
        <f>'[52]Expense Summary'!J29</f>
        <v>6620.6060646335636</v>
      </c>
      <c r="K29" s="708">
        <f>'[52]Expense Summary'!K29</f>
        <v>0</v>
      </c>
      <c r="L29" s="708">
        <f>'[52]Expense Summary'!L29</f>
        <v>2596.7764065197644</v>
      </c>
      <c r="M29" s="708">
        <f>'[52]Expense Summary'!M29</f>
        <v>0</v>
      </c>
      <c r="N29" s="761">
        <f>'[52]Expense Summary'!N29</f>
        <v>311.82848997139342</v>
      </c>
      <c r="O29" s="708">
        <f>'[52]Expense Summary'!O29</f>
        <v>32.235631043899893</v>
      </c>
      <c r="P29" s="709">
        <f>'[52]Expense Summary'!P29</f>
        <v>0</v>
      </c>
      <c r="Q29" s="708">
        <f>'[52]Expense Summary'!Q29</f>
        <v>6117.7799236154287</v>
      </c>
      <c r="R29" s="708">
        <f>'[52]Expense Summary'!R29</f>
        <v>17.599769443513619</v>
      </c>
      <c r="S29" s="708">
        <f>'[52]Expense Summary'!S29</f>
        <v>485.22637157462123</v>
      </c>
      <c r="T29" s="708">
        <f>'[52]Expense Summary'!T29</f>
        <v>6620.6060646335636</v>
      </c>
      <c r="U29" s="708">
        <f>'[52]Expense Summary'!U29</f>
        <v>6135.3796930589424</v>
      </c>
    </row>
    <row r="30" spans="1:21">
      <c r="A30" s="45">
        <v>24</v>
      </c>
      <c r="B30" s="710"/>
      <c r="C30" s="711" t="str">
        <f>'[52]Expense Summary'!C30</f>
        <v>Sub-total</v>
      </c>
      <c r="D30" s="711"/>
      <c r="E30" s="712">
        <f>'[52]Expense Summary'!E30</f>
        <v>109175792.16812748</v>
      </c>
      <c r="F30" s="712">
        <f>'[52]Expense Summary'!F30</f>
        <v>57546266.521728903</v>
      </c>
      <c r="G30" s="712">
        <f>'[52]Expense Summary'!G30</f>
        <v>14458823.728392424</v>
      </c>
      <c r="H30" s="712">
        <f>'[52]Expense Summary'!H30</f>
        <v>16012669.832694665</v>
      </c>
      <c r="I30" s="712">
        <f>'[52]Expense Summary'!I30</f>
        <v>10129020.946498869</v>
      </c>
      <c r="J30" s="712">
        <f>'[52]Expense Summary'!J30</f>
        <v>7636787.7317163171</v>
      </c>
      <c r="K30" s="712">
        <f>'[52]Expense Summary'!K30</f>
        <v>0</v>
      </c>
      <c r="L30" s="712">
        <f>'[52]Expense Summary'!L30</f>
        <v>2995349.6718760175</v>
      </c>
      <c r="M30" s="712">
        <f>'[52]Expense Summary'!M30</f>
        <v>0</v>
      </c>
      <c r="N30" s="882">
        <f>'[52]Expense Summary'!N30</f>
        <v>359690.33097047219</v>
      </c>
      <c r="O30" s="712">
        <f>'[52]Expense Summary'!O30</f>
        <v>37183.404249836407</v>
      </c>
      <c r="P30" s="709">
        <f>'[52]Expense Summary'!P30</f>
        <v>0</v>
      </c>
      <c r="Q30" s="712">
        <f>'[52]Expense Summary'!Q30</f>
        <v>7056783.9575261837</v>
      </c>
      <c r="R30" s="712">
        <f>'[52]Expense Summary'!R30</f>
        <v>20301.117760991507</v>
      </c>
      <c r="S30" s="712">
        <f>'[52]Expense Summary'!S30</f>
        <v>559702.65642914153</v>
      </c>
      <c r="T30" s="712">
        <f>'[52]Expense Summary'!T30</f>
        <v>7636787.7317163171</v>
      </c>
      <c r="U30" s="712">
        <f>'[52]Expense Summary'!U30</f>
        <v>7077085.0752871763</v>
      </c>
    </row>
    <row r="31" spans="1:21">
      <c r="A31" s="686">
        <v>25</v>
      </c>
      <c r="B31" s="39"/>
      <c r="C31" s="40"/>
      <c r="D31" s="40"/>
      <c r="E31" s="44"/>
      <c r="F31" s="44"/>
      <c r="G31" s="44"/>
      <c r="H31" s="44"/>
      <c r="I31" s="44"/>
      <c r="J31" s="44"/>
      <c r="K31" s="44"/>
      <c r="L31" s="44"/>
      <c r="M31" s="44"/>
      <c r="N31" s="883"/>
      <c r="O31" s="44"/>
      <c r="P31" s="40"/>
      <c r="Q31" s="44"/>
      <c r="R31" s="44"/>
      <c r="S31" s="44"/>
      <c r="T31" s="44"/>
      <c r="U31" s="44"/>
    </row>
    <row r="32" spans="1:21">
      <c r="A32" s="686">
        <v>26</v>
      </c>
      <c r="B32" s="39"/>
      <c r="C32" s="41" t="s">
        <v>74</v>
      </c>
      <c r="D32" s="40"/>
      <c r="E32" s="44"/>
      <c r="F32" s="44"/>
      <c r="G32" s="44"/>
      <c r="H32" s="44"/>
      <c r="I32" s="44"/>
      <c r="J32" s="44"/>
      <c r="K32" s="44"/>
      <c r="L32" s="44"/>
      <c r="M32" s="44"/>
      <c r="N32" s="883"/>
      <c r="O32" s="44"/>
      <c r="P32" s="40"/>
      <c r="Q32" s="44"/>
      <c r="R32" s="44"/>
      <c r="S32" s="44"/>
      <c r="T32" s="44"/>
      <c r="U32" s="44"/>
    </row>
    <row r="33" spans="1:21">
      <c r="A33" s="686">
        <v>27</v>
      </c>
      <c r="B33" s="706">
        <f>'[52]Expense Summary'!B33</f>
        <v>565.01</v>
      </c>
      <c r="C33" s="707" t="str">
        <f>'[52]Expense Summary'!C33</f>
        <v>Transmission O&amp;M - Washington</v>
      </c>
      <c r="D33" s="707" t="str">
        <f>'[52]Expense Summary'!D33</f>
        <v>PC3</v>
      </c>
      <c r="E33" s="708">
        <f>'[52]Expense Summary'!E33</f>
        <v>19056918.888669107</v>
      </c>
      <c r="F33" s="708">
        <f>'[52]Expense Summary'!F33</f>
        <v>9083422.2126747202</v>
      </c>
      <c r="G33" s="708">
        <f>'[52]Expense Summary'!G33</f>
        <v>2281610.0564736943</v>
      </c>
      <c r="H33" s="708">
        <f>'[52]Expense Summary'!H33</f>
        <v>2526538.6359313834</v>
      </c>
      <c r="I33" s="708">
        <f>'[52]Expense Summary'!I33</f>
        <v>1597363.2552811385</v>
      </c>
      <c r="J33" s="708">
        <f>'[52]Expense Summary'!J33</f>
        <v>1204140.3119443734</v>
      </c>
      <c r="K33" s="708">
        <f>'[52]Expense Summary'!K33</f>
        <v>269358.43960718601</v>
      </c>
      <c r="L33" s="708">
        <f>'[52]Expense Summary'!L33</f>
        <v>472144.17082663265</v>
      </c>
      <c r="M33" s="708">
        <f>'[52]Expense Summary'!M33</f>
        <v>1559780.5134749392</v>
      </c>
      <c r="N33" s="761">
        <f>'[52]Expense Summary'!N33</f>
        <v>56692.291979815163</v>
      </c>
      <c r="O33" s="708">
        <f>'[52]Expense Summary'!O33</f>
        <v>5869.0004752306832</v>
      </c>
      <c r="P33" s="709">
        <f>'[52]Expense Summary'!P33</f>
        <v>0</v>
      </c>
      <c r="Q33" s="708">
        <f>'[52]Expense Summary'!Q33</f>
        <v>1112906.111234067</v>
      </c>
      <c r="R33" s="708">
        <f>'[52]Expense Summary'!R33</f>
        <v>3193.4470453750273</v>
      </c>
      <c r="S33" s="708">
        <f>'[52]Expense Summary'!S33</f>
        <v>88040.753664931268</v>
      </c>
      <c r="T33" s="708">
        <f>'[52]Expense Summary'!T33</f>
        <v>1204140.3119443734</v>
      </c>
      <c r="U33" s="708">
        <f>'[52]Expense Summary'!U33</f>
        <v>1116099.5582794421</v>
      </c>
    </row>
    <row r="34" spans="1:21">
      <c r="A34" s="686">
        <v>28</v>
      </c>
      <c r="B34" s="706">
        <f>'[52]Expense Summary'!B34</f>
        <v>565.02</v>
      </c>
      <c r="C34" s="707" t="str">
        <f>'[52]Expense Summary'!C34</f>
        <v>Transmission O&amp;M - Washington GIF</v>
      </c>
      <c r="D34" s="707" t="str">
        <f>'[52]Expense Summary'!D34</f>
        <v>PC4</v>
      </c>
      <c r="E34" s="708">
        <f>'[52]Expense Summary'!E34</f>
        <v>2801718.1714950614</v>
      </c>
      <c r="F34" s="708">
        <f>'[52]Expense Summary'!F34</f>
        <v>1476778.1154941272</v>
      </c>
      <c r="G34" s="708">
        <f>'[52]Expense Summary'!G34</f>
        <v>371048.82294691785</v>
      </c>
      <c r="H34" s="708">
        <f>'[52]Expense Summary'!H34</f>
        <v>410924.31896737474</v>
      </c>
      <c r="I34" s="708">
        <f>'[52]Expense Summary'!I34</f>
        <v>259935.48094945526</v>
      </c>
      <c r="J34" s="708">
        <f>'[52]Expense Summary'!J34</f>
        <v>195978.67379657534</v>
      </c>
      <c r="K34" s="708">
        <f>'[52]Expense Summary'!K34</f>
        <v>0</v>
      </c>
      <c r="L34" s="708">
        <f>'[52]Expense Summary'!L34</f>
        <v>76868.007449427852</v>
      </c>
      <c r="M34" s="708">
        <f>'[52]Expense Summary'!M34</f>
        <v>0</v>
      </c>
      <c r="N34" s="761">
        <f>'[52]Expense Summary'!N34</f>
        <v>9230.5346851904524</v>
      </c>
      <c r="O34" s="708">
        <f>'[52]Expense Summary'!O34</f>
        <v>954.21720599364392</v>
      </c>
      <c r="P34" s="709">
        <f>'[52]Expense Summary'!P34</f>
        <v>0</v>
      </c>
      <c r="Q34" s="708">
        <f>'[52]Expense Summary'!Q34</f>
        <v>181094.35666534031</v>
      </c>
      <c r="R34" s="708">
        <f>'[52]Expense Summary'!R34</f>
        <v>520.97639415375704</v>
      </c>
      <c r="S34" s="708">
        <f>'[52]Expense Summary'!S34</f>
        <v>14363.340737081266</v>
      </c>
      <c r="T34" s="708">
        <f>'[52]Expense Summary'!T34</f>
        <v>195978.67379657534</v>
      </c>
      <c r="U34" s="708">
        <f>'[52]Expense Summary'!U34</f>
        <v>181615.33305949406</v>
      </c>
    </row>
    <row r="35" spans="1:21">
      <c r="A35" s="686">
        <v>29</v>
      </c>
      <c r="B35" s="706">
        <f>'[52]Expense Summary'!B35</f>
        <v>565.03</v>
      </c>
      <c r="C35" s="707" t="str">
        <f>'[52]Expense Summary'!C35</f>
        <v>Transmission O&amp;M - Washington LIF</v>
      </c>
      <c r="D35" s="707" t="str">
        <f>'[52]Expense Summary'!D35</f>
        <v>DIR_449</v>
      </c>
      <c r="E35" s="708">
        <f>'[52]Expense Summary'!E35</f>
        <v>6423.5119633552431</v>
      </c>
      <c r="F35" s="708">
        <f>'[52]Expense Summary'!F35</f>
        <v>0</v>
      </c>
      <c r="G35" s="708">
        <f>'[52]Expense Summary'!G35</f>
        <v>0</v>
      </c>
      <c r="H35" s="708">
        <f>'[52]Expense Summary'!H35</f>
        <v>0</v>
      </c>
      <c r="I35" s="708">
        <f>'[52]Expense Summary'!I35</f>
        <v>0</v>
      </c>
      <c r="J35" s="708">
        <f>'[52]Expense Summary'!J35</f>
        <v>0</v>
      </c>
      <c r="K35" s="708">
        <f>'[52]Expense Summary'!K35</f>
        <v>0</v>
      </c>
      <c r="L35" s="708">
        <f>'[52]Expense Summary'!L35</f>
        <v>0</v>
      </c>
      <c r="M35" s="708">
        <f>'[52]Expense Summary'!M35</f>
        <v>6423.5119633552431</v>
      </c>
      <c r="N35" s="761">
        <f>'[52]Expense Summary'!N35</f>
        <v>0</v>
      </c>
      <c r="O35" s="708">
        <f>'[52]Expense Summary'!O35</f>
        <v>0</v>
      </c>
      <c r="P35" s="709">
        <f>'[52]Expense Summary'!P35</f>
        <v>0</v>
      </c>
      <c r="Q35" s="708">
        <f>'[52]Expense Summary'!Q35</f>
        <v>0</v>
      </c>
      <c r="R35" s="708">
        <f>'[52]Expense Summary'!R35</f>
        <v>0</v>
      </c>
      <c r="S35" s="708">
        <f>'[52]Expense Summary'!S35</f>
        <v>0</v>
      </c>
      <c r="T35" s="708">
        <f>'[52]Expense Summary'!T35</f>
        <v>0</v>
      </c>
      <c r="U35" s="708">
        <f>'[52]Expense Summary'!U35</f>
        <v>0</v>
      </c>
    </row>
    <row r="36" spans="1:21">
      <c r="A36" s="686">
        <v>30</v>
      </c>
      <c r="B36" s="706">
        <f>'[52]Expense Summary'!B36</f>
        <v>565.04</v>
      </c>
      <c r="C36" s="707" t="str">
        <f>'[52]Expense Summary'!C36</f>
        <v>Transmission O&amp;M - Non-Washington</v>
      </c>
      <c r="D36" s="707" t="str">
        <f>'[52]Expense Summary'!D36</f>
        <v>PC4</v>
      </c>
      <c r="E36" s="708">
        <f>'[52]Expense Summary'!E36</f>
        <v>2943194.9422494383</v>
      </c>
      <c r="F36" s="708">
        <f>'[52]Expense Summary'!F36</f>
        <v>1551350.1409842402</v>
      </c>
      <c r="G36" s="708">
        <f>'[52]Expense Summary'!G36</f>
        <v>389785.46455378225</v>
      </c>
      <c r="H36" s="708">
        <f>'[52]Expense Summary'!H36</f>
        <v>431674.53084215533</v>
      </c>
      <c r="I36" s="708">
        <f>'[52]Expense Summary'!I36</f>
        <v>273061.29525275144</v>
      </c>
      <c r="J36" s="708">
        <f>'[52]Expense Summary'!J36</f>
        <v>205874.89754511509</v>
      </c>
      <c r="K36" s="708">
        <f>'[52]Expense Summary'!K36</f>
        <v>0</v>
      </c>
      <c r="L36" s="708">
        <f>'[52]Expense Summary'!L36</f>
        <v>80749.567550266001</v>
      </c>
      <c r="M36" s="708">
        <f>'[52]Expense Summary'!M36</f>
        <v>0</v>
      </c>
      <c r="N36" s="761">
        <f>'[52]Expense Summary'!N36</f>
        <v>9696.64375100707</v>
      </c>
      <c r="O36" s="708">
        <f>'[52]Expense Summary'!O36</f>
        <v>1002.4017701213791</v>
      </c>
      <c r="P36" s="709">
        <f>'[52]Expense Summary'!P36</f>
        <v>0</v>
      </c>
      <c r="Q36" s="708">
        <f>'[52]Expense Summary'!Q36</f>
        <v>190238.97550799209</v>
      </c>
      <c r="R36" s="708">
        <f>'[52]Expense Summary'!R36</f>
        <v>547.28384314488869</v>
      </c>
      <c r="S36" s="708">
        <f>'[52]Expense Summary'!S36</f>
        <v>15088.638193978111</v>
      </c>
      <c r="T36" s="708">
        <f>'[52]Expense Summary'!T36</f>
        <v>205874.89754511509</v>
      </c>
      <c r="U36" s="708">
        <f>'[52]Expense Summary'!U36</f>
        <v>190786.25935113698</v>
      </c>
    </row>
    <row r="37" spans="1:21">
      <c r="A37" s="687">
        <v>31</v>
      </c>
      <c r="B37" s="710"/>
      <c r="C37" s="711" t="str">
        <f>'[52]Expense Summary'!C37</f>
        <v>Sub-total</v>
      </c>
      <c r="D37" s="711">
        <f>'[52]Expense Summary'!D37</f>
        <v>0</v>
      </c>
      <c r="E37" s="712">
        <f>'[52]Expense Summary'!E37</f>
        <v>24808255.514376964</v>
      </c>
      <c r="F37" s="712">
        <f>'[52]Expense Summary'!F37</f>
        <v>12111550.469153088</v>
      </c>
      <c r="G37" s="712">
        <f>'[52]Expense Summary'!G37</f>
        <v>3042444.3439743943</v>
      </c>
      <c r="H37" s="712">
        <f>'[52]Expense Summary'!H37</f>
        <v>3369137.4857409131</v>
      </c>
      <c r="I37" s="712">
        <f>'[52]Expense Summary'!I37</f>
        <v>2130360.0314833452</v>
      </c>
      <c r="J37" s="712">
        <f>'[52]Expense Summary'!J37</f>
        <v>1605993.8832860638</v>
      </c>
      <c r="K37" s="712">
        <f>'[52]Expense Summary'!K37</f>
        <v>269358.43960718601</v>
      </c>
      <c r="L37" s="712">
        <f>'[52]Expense Summary'!L37</f>
        <v>629761.74582632654</v>
      </c>
      <c r="M37" s="712">
        <f>'[52]Expense Summary'!M37</f>
        <v>1566204.0254382945</v>
      </c>
      <c r="N37" s="882">
        <f>'[52]Expense Summary'!N37</f>
        <v>75619.470416012686</v>
      </c>
      <c r="O37" s="712">
        <f>'[52]Expense Summary'!O37</f>
        <v>7825.6194513457058</v>
      </c>
      <c r="P37" s="709">
        <f>'[52]Expense Summary'!P37</f>
        <v>0</v>
      </c>
      <c r="Q37" s="712">
        <f>'[52]Expense Summary'!Q37</f>
        <v>1484239.4434073993</v>
      </c>
      <c r="R37" s="712">
        <f>'[52]Expense Summary'!R37</f>
        <v>4261.707282673673</v>
      </c>
      <c r="S37" s="712">
        <f>'[52]Expense Summary'!S37</f>
        <v>117492.73259599064</v>
      </c>
      <c r="T37" s="712">
        <f>'[52]Expense Summary'!T37</f>
        <v>1605993.8832860638</v>
      </c>
      <c r="U37" s="712">
        <f>'[52]Expense Summary'!U37</f>
        <v>1488501.1506900731</v>
      </c>
    </row>
    <row r="38" spans="1:21">
      <c r="A38" s="39">
        <v>32</v>
      </c>
      <c r="B38" s="42"/>
      <c r="C38" s="40"/>
      <c r="D38" s="40"/>
      <c r="E38" s="44"/>
      <c r="F38" s="44"/>
      <c r="G38" s="44"/>
      <c r="H38" s="44"/>
      <c r="I38" s="44"/>
      <c r="J38" s="44"/>
      <c r="K38" s="44"/>
      <c r="L38" s="44"/>
      <c r="M38" s="44"/>
      <c r="N38" s="883"/>
      <c r="O38" s="44"/>
      <c r="P38" s="40"/>
      <c r="Q38" s="44"/>
      <c r="R38" s="44"/>
      <c r="S38" s="44"/>
      <c r="T38" s="44"/>
      <c r="U38" s="44"/>
    </row>
    <row r="39" spans="1:21">
      <c r="A39" s="39">
        <v>33</v>
      </c>
      <c r="B39" s="42"/>
      <c r="C39" s="41" t="s">
        <v>75</v>
      </c>
      <c r="D39" s="40"/>
      <c r="E39" s="44"/>
      <c r="F39" s="44"/>
      <c r="G39" s="44"/>
      <c r="H39" s="44"/>
      <c r="I39" s="44"/>
      <c r="J39" s="44"/>
      <c r="K39" s="44"/>
      <c r="L39" s="44"/>
      <c r="M39" s="44"/>
      <c r="N39" s="883"/>
      <c r="O39" s="44"/>
      <c r="P39" s="40"/>
      <c r="Q39" s="44"/>
      <c r="R39" s="44"/>
      <c r="S39" s="44"/>
      <c r="T39" s="44"/>
      <c r="U39" s="44"/>
    </row>
    <row r="40" spans="1:21">
      <c r="A40" s="39">
        <v>34</v>
      </c>
      <c r="B40" s="706">
        <f>'[52]Expense Summary'!B40</f>
        <v>581</v>
      </c>
      <c r="C40" s="707" t="str">
        <f>'[52]Expense Summary'!C40</f>
        <v>Dist O&amp;M - Load Dispatch</v>
      </c>
      <c r="D40" s="707" t="str">
        <f>'[52]Expense Summary'!D40</f>
        <v>DES3.T</v>
      </c>
      <c r="E40" s="708">
        <f>'[52]Expense Summary'!E40</f>
        <v>1756789.5206272467</v>
      </c>
      <c r="F40" s="708">
        <f>'[52]Expense Summary'!F40</f>
        <v>1120688.5476335108</v>
      </c>
      <c r="G40" s="708">
        <f>'[52]Expense Summary'!G40</f>
        <v>249354.72365896701</v>
      </c>
      <c r="H40" s="708">
        <f>'[52]Expense Summary'!H40</f>
        <v>158547.8789230343</v>
      </c>
      <c r="I40" s="708">
        <f>'[52]Expense Summary'!I40</f>
        <v>59779.44128397145</v>
      </c>
      <c r="J40" s="708">
        <f>'[52]Expense Summary'!J40</f>
        <v>117234.11332899742</v>
      </c>
      <c r="K40" s="708">
        <f>'[52]Expense Summary'!K40</f>
        <v>17671.096012953381</v>
      </c>
      <c r="L40" s="708">
        <f>'[52]Expense Summary'!L40</f>
        <v>9411.9701341393175</v>
      </c>
      <c r="M40" s="708">
        <f>'[52]Expense Summary'!M40</f>
        <v>5426.8134540384781</v>
      </c>
      <c r="N40" s="761">
        <f>'[52]Expense Summary'!N40</f>
        <v>18208.167277884768</v>
      </c>
      <c r="O40" s="708">
        <f>'[52]Expense Summary'!O40</f>
        <v>466.76891974937331</v>
      </c>
      <c r="P40" s="709">
        <f>'[52]Expense Summary'!P40</f>
        <v>0</v>
      </c>
      <c r="Q40" s="708">
        <f>'[52]Expense Summary'!Q40</f>
        <v>91028.186966372072</v>
      </c>
      <c r="R40" s="708">
        <f>'[52]Expense Summary'!R40</f>
        <v>725.19551391580183</v>
      </c>
      <c r="S40" s="708">
        <f>'[52]Expense Summary'!S40</f>
        <v>25480.730848709551</v>
      </c>
      <c r="T40" s="708">
        <f>'[52]Expense Summary'!T40</f>
        <v>117234.11332899742</v>
      </c>
      <c r="U40" s="708">
        <f>'[52]Expense Summary'!U40</f>
        <v>91753.382480287866</v>
      </c>
    </row>
    <row r="41" spans="1:21">
      <c r="A41" s="39">
        <v>35</v>
      </c>
      <c r="B41" s="706">
        <f>'[52]Expense Summary'!B41</f>
        <v>582</v>
      </c>
      <c r="C41" s="707" t="str">
        <f>'[52]Expense Summary'!C41</f>
        <v>Dist O&amp;M - Station</v>
      </c>
      <c r="D41" s="707" t="str">
        <f>'[52]Expense Summary'!D41</f>
        <v>D362.T</v>
      </c>
      <c r="E41" s="708">
        <f>'[52]Expense Summary'!E41</f>
        <v>1809514.8395264985</v>
      </c>
      <c r="F41" s="708">
        <f>'[52]Expense Summary'!F41</f>
        <v>938393.43115670129</v>
      </c>
      <c r="G41" s="708">
        <f>'[52]Expense Summary'!G41</f>
        <v>226879.08664162952</v>
      </c>
      <c r="H41" s="708">
        <f>'[52]Expense Summary'!H41</f>
        <v>249292.38908507355</v>
      </c>
      <c r="I41" s="708">
        <f>'[52]Expense Summary'!I41</f>
        <v>132646.40464143996</v>
      </c>
      <c r="J41" s="708">
        <f>'[52]Expense Summary'!J41</f>
        <v>134603.56971770572</v>
      </c>
      <c r="K41" s="708">
        <f>'[52]Expense Summary'!K41</f>
        <v>58221.809320955981</v>
      </c>
      <c r="L41" s="708">
        <f>'[52]Expense Summary'!L41</f>
        <v>47286.879057156613</v>
      </c>
      <c r="M41" s="708">
        <f>'[52]Expense Summary'!M41</f>
        <v>20372.782163879376</v>
      </c>
      <c r="N41" s="761">
        <f>'[52]Expense Summary'!N41</f>
        <v>1356.1973556667917</v>
      </c>
      <c r="O41" s="708">
        <f>'[52]Expense Summary'!O41</f>
        <v>462.29038628956772</v>
      </c>
      <c r="P41" s="709">
        <f>'[52]Expense Summary'!P41</f>
        <v>0</v>
      </c>
      <c r="Q41" s="708">
        <f>'[52]Expense Summary'!Q41</f>
        <v>120607.64718486567</v>
      </c>
      <c r="R41" s="708">
        <f>'[52]Expense Summary'!R41</f>
        <v>434.22819154588501</v>
      </c>
      <c r="S41" s="708">
        <f>'[52]Expense Summary'!S41</f>
        <v>13561.694341294169</v>
      </c>
      <c r="T41" s="708">
        <f>'[52]Expense Summary'!T41</f>
        <v>134603.56971770572</v>
      </c>
      <c r="U41" s="708">
        <f>'[52]Expense Summary'!U41</f>
        <v>121041.87537641154</v>
      </c>
    </row>
    <row r="42" spans="1:21">
      <c r="A42" s="39">
        <v>36</v>
      </c>
      <c r="B42" s="706">
        <f>'[52]Expense Summary'!B42</f>
        <v>583</v>
      </c>
      <c r="C42" s="707" t="str">
        <f>'[52]Expense Summary'!C42</f>
        <v>Dist O&amp;M - OVHD Lines</v>
      </c>
      <c r="D42" s="707" t="str">
        <f>'[52]Expense Summary'!D42</f>
        <v>D364.T</v>
      </c>
      <c r="E42" s="708">
        <f>'[52]Expense Summary'!E42</f>
        <v>2676079.5362708503</v>
      </c>
      <c r="F42" s="708">
        <f>'[52]Expense Summary'!F42</f>
        <v>1844232.13549301</v>
      </c>
      <c r="G42" s="708">
        <f>'[52]Expense Summary'!G42</f>
        <v>336972.99991922121</v>
      </c>
      <c r="H42" s="708">
        <f>'[52]Expense Summary'!H42</f>
        <v>261972.7481745024</v>
      </c>
      <c r="I42" s="708">
        <f>'[52]Expense Summary'!I42</f>
        <v>103632.31344823039</v>
      </c>
      <c r="J42" s="708">
        <f>'[52]Expense Summary'!J42</f>
        <v>125574.69134623735</v>
      </c>
      <c r="K42" s="708">
        <f>'[52]Expense Summary'!K42</f>
        <v>227.51566421619049</v>
      </c>
      <c r="L42" s="708">
        <f>'[52]Expense Summary'!L42</f>
        <v>0</v>
      </c>
      <c r="M42" s="708">
        <f>'[52]Expense Summary'!M42</f>
        <v>0</v>
      </c>
      <c r="N42" s="761">
        <f>'[52]Expense Summary'!N42</f>
        <v>1620.6827379346159</v>
      </c>
      <c r="O42" s="708">
        <f>'[52]Expense Summary'!O42</f>
        <v>1846.4494874976469</v>
      </c>
      <c r="P42" s="709">
        <f>'[52]Expense Summary'!P42</f>
        <v>0</v>
      </c>
      <c r="Q42" s="708">
        <f>'[52]Expense Summary'!Q42</f>
        <v>97004.446728915675</v>
      </c>
      <c r="R42" s="708">
        <f>'[52]Expense Summary'!R42</f>
        <v>2429.6802572021438</v>
      </c>
      <c r="S42" s="708">
        <f>'[52]Expense Summary'!S42</f>
        <v>26140.564360119526</v>
      </c>
      <c r="T42" s="708">
        <f>'[52]Expense Summary'!T42</f>
        <v>125574.69134623735</v>
      </c>
      <c r="U42" s="708">
        <f>'[52]Expense Summary'!U42</f>
        <v>99434.12698611783</v>
      </c>
    </row>
    <row r="43" spans="1:21">
      <c r="A43" s="39">
        <v>37</v>
      </c>
      <c r="B43" s="706">
        <f>'[52]Expense Summary'!B43</f>
        <v>584</v>
      </c>
      <c r="C43" s="707" t="str">
        <f>'[52]Expense Summary'!C43</f>
        <v>Dist O&amp;M - UNGD Lines</v>
      </c>
      <c r="D43" s="707" t="str">
        <f>'[52]Expense Summary'!D43</f>
        <v>D366.T</v>
      </c>
      <c r="E43" s="708">
        <f>'[52]Expense Summary'!E43</f>
        <v>4739504.3435808057</v>
      </c>
      <c r="F43" s="708">
        <f>'[52]Expense Summary'!F43</f>
        <v>3136767.6051570675</v>
      </c>
      <c r="G43" s="708">
        <f>'[52]Expense Summary'!G43</f>
        <v>558933.61255447543</v>
      </c>
      <c r="H43" s="708">
        <f>'[52]Expense Summary'!H43</f>
        <v>521585.08799741167</v>
      </c>
      <c r="I43" s="708">
        <f>'[52]Expense Summary'!I43</f>
        <v>226457.78652223671</v>
      </c>
      <c r="J43" s="708">
        <f>'[52]Expense Summary'!J43</f>
        <v>213741.72327267204</v>
      </c>
      <c r="K43" s="708">
        <f>'[52]Expense Summary'!K43</f>
        <v>63166.979152309745</v>
      </c>
      <c r="L43" s="708">
        <f>'[52]Expense Summary'!L43</f>
        <v>15334.243327640608</v>
      </c>
      <c r="M43" s="708">
        <f>'[52]Expense Summary'!M43</f>
        <v>92.150065211651153</v>
      </c>
      <c r="N43" s="761">
        <f>'[52]Expense Summary'!N43</f>
        <v>2149.3890988904327</v>
      </c>
      <c r="O43" s="708">
        <f>'[52]Expense Summary'!O43</f>
        <v>1275.7664328898049</v>
      </c>
      <c r="P43" s="709">
        <f>'[52]Expense Summary'!P43</f>
        <v>0</v>
      </c>
      <c r="Q43" s="708">
        <f>'[52]Expense Summary'!Q43</f>
        <v>161527.74636715307</v>
      </c>
      <c r="R43" s="708">
        <f>'[52]Expense Summary'!R43</f>
        <v>1918.2719914828592</v>
      </c>
      <c r="S43" s="708">
        <f>'[52]Expense Summary'!S43</f>
        <v>50295.70491403612</v>
      </c>
      <c r="T43" s="708">
        <f>'[52]Expense Summary'!T43</f>
        <v>213741.72327267204</v>
      </c>
      <c r="U43" s="708">
        <f>'[52]Expense Summary'!U43</f>
        <v>163446.01835863592</v>
      </c>
    </row>
    <row r="44" spans="1:21">
      <c r="A44" s="39">
        <v>38</v>
      </c>
      <c r="B44" s="706">
        <f>'[52]Expense Summary'!B44</f>
        <v>585</v>
      </c>
      <c r="C44" s="707" t="str">
        <f>'[52]Expense Summary'!C44</f>
        <v>Dist O&amp;M - Street Lighting</v>
      </c>
      <c r="D44" s="707" t="str">
        <f>'[52]Expense Summary'!D44</f>
        <v>DIR373.00</v>
      </c>
      <c r="E44" s="708">
        <f>'[52]Expense Summary'!E44</f>
        <v>145300.63335813151</v>
      </c>
      <c r="F44" s="708">
        <f>'[52]Expense Summary'!F44</f>
        <v>0</v>
      </c>
      <c r="G44" s="708">
        <f>'[52]Expense Summary'!G44</f>
        <v>0</v>
      </c>
      <c r="H44" s="708">
        <f>'[52]Expense Summary'!H44</f>
        <v>0</v>
      </c>
      <c r="I44" s="708">
        <f>'[52]Expense Summary'!I44</f>
        <v>0</v>
      </c>
      <c r="J44" s="708">
        <f>'[52]Expense Summary'!J44</f>
        <v>0</v>
      </c>
      <c r="K44" s="708">
        <f>'[52]Expense Summary'!K44</f>
        <v>0</v>
      </c>
      <c r="L44" s="708">
        <f>'[52]Expense Summary'!L44</f>
        <v>0</v>
      </c>
      <c r="M44" s="708">
        <f>'[52]Expense Summary'!M44</f>
        <v>0</v>
      </c>
      <c r="N44" s="761">
        <f>'[52]Expense Summary'!N44</f>
        <v>145300.63335813151</v>
      </c>
      <c r="O44" s="708">
        <f>'[52]Expense Summary'!O44</f>
        <v>0</v>
      </c>
      <c r="P44" s="709">
        <f>'[52]Expense Summary'!P44</f>
        <v>0</v>
      </c>
      <c r="Q44" s="708">
        <f>'[52]Expense Summary'!Q44</f>
        <v>0</v>
      </c>
      <c r="R44" s="708">
        <f>'[52]Expense Summary'!R44</f>
        <v>0</v>
      </c>
      <c r="S44" s="708">
        <f>'[52]Expense Summary'!S44</f>
        <v>0</v>
      </c>
      <c r="T44" s="708">
        <f>'[52]Expense Summary'!T44</f>
        <v>0</v>
      </c>
      <c r="U44" s="708">
        <f>'[52]Expense Summary'!U44</f>
        <v>0</v>
      </c>
    </row>
    <row r="45" spans="1:21">
      <c r="A45" s="39">
        <v>39</v>
      </c>
      <c r="B45" s="706">
        <f>'[52]Expense Summary'!B45</f>
        <v>586</v>
      </c>
      <c r="C45" s="707" t="str">
        <f>'[52]Expense Summary'!C45</f>
        <v>Dist O&amp;M - Meter</v>
      </c>
      <c r="D45" s="707" t="str">
        <f>'[52]Expense Summary'!D45</f>
        <v>D370.T</v>
      </c>
      <c r="E45" s="708">
        <f>'[52]Expense Summary'!E45</f>
        <v>1730550.5930792508</v>
      </c>
      <c r="F45" s="708">
        <f>'[52]Expense Summary'!F45</f>
        <v>1123518.3804611764</v>
      </c>
      <c r="G45" s="708">
        <f>'[52]Expense Summary'!G45</f>
        <v>315355.25486030173</v>
      </c>
      <c r="H45" s="708">
        <f>'[52]Expense Summary'!H45</f>
        <v>93198.861507729729</v>
      </c>
      <c r="I45" s="708">
        <f>'[52]Expense Summary'!I45</f>
        <v>10474.752615772622</v>
      </c>
      <c r="J45" s="708">
        <f>'[52]Expense Summary'!J45</f>
        <v>166419.12869394882</v>
      </c>
      <c r="K45" s="708">
        <f>'[52]Expense Summary'!K45</f>
        <v>8200.857536918249</v>
      </c>
      <c r="L45" s="708">
        <f>'[52]Expense Summary'!L45</f>
        <v>5092.712994621379</v>
      </c>
      <c r="M45" s="708">
        <f>'[52]Expense Summary'!M45</f>
        <v>8199.2240260751933</v>
      </c>
      <c r="N45" s="761">
        <f>'[52]Expense Summary'!N45</f>
        <v>0</v>
      </c>
      <c r="O45" s="708">
        <f>'[52]Expense Summary'!O45</f>
        <v>91.420382706517884</v>
      </c>
      <c r="P45" s="709">
        <f>'[52]Expense Summary'!P45</f>
        <v>0</v>
      </c>
      <c r="Q45" s="708">
        <f>'[52]Expense Summary'!Q45</f>
        <v>125464.50330648165</v>
      </c>
      <c r="R45" s="708">
        <f>'[52]Expense Summary'!R45</f>
        <v>406.79545126035157</v>
      </c>
      <c r="S45" s="708">
        <f>'[52]Expense Summary'!S45</f>
        <v>40547.829936206821</v>
      </c>
      <c r="T45" s="708">
        <f>'[52]Expense Summary'!T45</f>
        <v>166419.12869394882</v>
      </c>
      <c r="U45" s="708">
        <f>'[52]Expense Summary'!U45</f>
        <v>125871.298757742</v>
      </c>
    </row>
    <row r="46" spans="1:21">
      <c r="A46" s="39">
        <v>40</v>
      </c>
      <c r="B46" s="706">
        <f>'[52]Expense Summary'!B46</f>
        <v>587</v>
      </c>
      <c r="C46" s="707" t="str">
        <f>'[52]Expense Summary'!C46</f>
        <v>Dist O&amp;M - Cust Installations - Meters</v>
      </c>
      <c r="D46" s="707" t="str">
        <f>'[52]Expense Summary'!D46</f>
        <v>D370.T</v>
      </c>
      <c r="E46" s="708">
        <f>'[52]Expense Summary'!E46</f>
        <v>3412779.0851301313</v>
      </c>
      <c r="F46" s="708">
        <f>'[52]Expense Summary'!F46</f>
        <v>2215664.7982042483</v>
      </c>
      <c r="G46" s="708">
        <f>'[52]Expense Summary'!G46</f>
        <v>621904.85645271954</v>
      </c>
      <c r="H46" s="708">
        <f>'[52]Expense Summary'!H46</f>
        <v>183795.33460825766</v>
      </c>
      <c r="I46" s="708">
        <f>'[52]Expense Summary'!I46</f>
        <v>20657.019096686912</v>
      </c>
      <c r="J46" s="708">
        <f>'[52]Expense Summary'!J46</f>
        <v>328191.34213331772</v>
      </c>
      <c r="K46" s="708">
        <f>'[52]Expense Summary'!K46</f>
        <v>16172.722828245394</v>
      </c>
      <c r="L46" s="708">
        <f>'[52]Expense Summary'!L46</f>
        <v>10043.222350228249</v>
      </c>
      <c r="M46" s="708">
        <f>'[52]Expense Summary'!M46</f>
        <v>16169.501419022914</v>
      </c>
      <c r="N46" s="761">
        <f>'[52]Expense Summary'!N46</f>
        <v>0</v>
      </c>
      <c r="O46" s="708">
        <f>'[52]Expense Summary'!O46</f>
        <v>180.28803740446821</v>
      </c>
      <c r="P46" s="709">
        <f>'[52]Expense Summary'!P46</f>
        <v>0</v>
      </c>
      <c r="Q46" s="708">
        <f>'[52]Expense Summary'!Q46</f>
        <v>247425.66586782946</v>
      </c>
      <c r="R46" s="708">
        <f>'[52]Expense Summary'!R46</f>
        <v>802.23196798721051</v>
      </c>
      <c r="S46" s="708">
        <f>'[52]Expense Summary'!S46</f>
        <v>79963.444297501046</v>
      </c>
      <c r="T46" s="708">
        <f>'[52]Expense Summary'!T46</f>
        <v>328191.34213331772</v>
      </c>
      <c r="U46" s="708">
        <f>'[52]Expense Summary'!U46</f>
        <v>248227.89783581666</v>
      </c>
    </row>
    <row r="47" spans="1:21">
      <c r="A47" s="39">
        <v>41</v>
      </c>
      <c r="B47" s="706">
        <f>'[52]Expense Summary'!B47</f>
        <v>589</v>
      </c>
      <c r="C47" s="707" t="str">
        <f>'[52]Expense Summary'!C47</f>
        <v>Dist O&amp;M - Rents</v>
      </c>
      <c r="D47" s="707" t="str">
        <f>'[52]Expense Summary'!D47</f>
        <v>DES3.T</v>
      </c>
      <c r="E47" s="708">
        <f>'[52]Expense Summary'!E47</f>
        <v>1318379.920159139</v>
      </c>
      <c r="F47" s="708">
        <f>'[52]Expense Summary'!F47</f>
        <v>841018.94996778155</v>
      </c>
      <c r="G47" s="708">
        <f>'[52]Expense Summary'!G47</f>
        <v>187127.85840812491</v>
      </c>
      <c r="H47" s="708">
        <f>'[52]Expense Summary'!H47</f>
        <v>118982.00524404297</v>
      </c>
      <c r="I47" s="708">
        <f>'[52]Expense Summary'!I47</f>
        <v>44861.38726452618</v>
      </c>
      <c r="J47" s="708">
        <f>'[52]Expense Summary'!J47</f>
        <v>87978.155126646627</v>
      </c>
      <c r="K47" s="708">
        <f>'[52]Expense Summary'!K47</f>
        <v>13261.246083915557</v>
      </c>
      <c r="L47" s="708">
        <f>'[52]Expense Summary'!L47</f>
        <v>7063.1981169585006</v>
      </c>
      <c r="M47" s="708">
        <f>'[52]Expense Summary'!M47</f>
        <v>4072.5435826252542</v>
      </c>
      <c r="N47" s="761">
        <f>'[52]Expense Summary'!N47</f>
        <v>13664.290366151025</v>
      </c>
      <c r="O47" s="708">
        <f>'[52]Expense Summary'!O47</f>
        <v>350.28599836605963</v>
      </c>
      <c r="P47" s="709">
        <f>'[52]Expense Summary'!P47</f>
        <v>0</v>
      </c>
      <c r="Q47" s="708">
        <f>'[52]Expense Summary'!Q47</f>
        <v>68311.959091211058</v>
      </c>
      <c r="R47" s="708">
        <f>'[52]Expense Summary'!R47</f>
        <v>544.22182766363471</v>
      </c>
      <c r="S47" s="708">
        <f>'[52]Expense Summary'!S47</f>
        <v>19121.974207771924</v>
      </c>
      <c r="T47" s="708">
        <f>'[52]Expense Summary'!T47</f>
        <v>87978.155126646627</v>
      </c>
      <c r="U47" s="708">
        <f>'[52]Expense Summary'!U47</f>
        <v>68856.180918874699</v>
      </c>
    </row>
    <row r="48" spans="1:21">
      <c r="A48" s="39">
        <v>42</v>
      </c>
      <c r="B48" s="706">
        <f>'[52]Expense Summary'!B48</f>
        <v>580</v>
      </c>
      <c r="C48" s="707" t="str">
        <f>'[52]Expense Summary'!C48</f>
        <v>Dist O&amp;M - Supr &amp; Eng</v>
      </c>
      <c r="D48" s="707" t="str">
        <f>'[52]Expense Summary'!D48</f>
        <v>DES1.T</v>
      </c>
      <c r="E48" s="708">
        <f>'[52]Expense Summary'!E48</f>
        <v>2736810.1071949545</v>
      </c>
      <c r="F48" s="708">
        <f>'[52]Expense Summary'!F48</f>
        <v>1745861.8167792466</v>
      </c>
      <c r="G48" s="708">
        <f>'[52]Expense Summary'!G48</f>
        <v>388456.62498203403</v>
      </c>
      <c r="H48" s="708">
        <f>'[52]Expense Summary'!H48</f>
        <v>246993.41179810569</v>
      </c>
      <c r="I48" s="708">
        <f>'[52]Expense Summary'!I48</f>
        <v>93127.251265721716</v>
      </c>
      <c r="J48" s="708">
        <f>'[52]Expense Summary'!J48</f>
        <v>182632.86665797222</v>
      </c>
      <c r="K48" s="708">
        <f>'[52]Expense Summary'!K48</f>
        <v>27528.872187372734</v>
      </c>
      <c r="L48" s="708">
        <f>'[52]Expense Summary'!L48</f>
        <v>14662.413845986852</v>
      </c>
      <c r="M48" s="708">
        <f>'[52]Expense Summary'!M48</f>
        <v>8454.1476007730489</v>
      </c>
      <c r="N48" s="761">
        <f>'[52]Expense Summary'!N48</f>
        <v>28365.547297788573</v>
      </c>
      <c r="O48" s="708">
        <f>'[52]Expense Summary'!O48</f>
        <v>727.15477995249546</v>
      </c>
      <c r="P48" s="709">
        <f>'[52]Expense Summary'!P48</f>
        <v>0</v>
      </c>
      <c r="Q48" s="708">
        <f>'[52]Expense Summary'!Q48</f>
        <v>141808.03061726512</v>
      </c>
      <c r="R48" s="708">
        <f>'[52]Expense Summary'!R48</f>
        <v>1129.7439954380977</v>
      </c>
      <c r="S48" s="708">
        <f>'[52]Expense Summary'!S48</f>
        <v>39695.092045269012</v>
      </c>
      <c r="T48" s="708">
        <f>'[52]Expense Summary'!T48</f>
        <v>182632.86665797222</v>
      </c>
      <c r="U48" s="708">
        <f>'[52]Expense Summary'!U48</f>
        <v>142937.77461270322</v>
      </c>
    </row>
    <row r="49" spans="1:21">
      <c r="A49" s="39">
        <v>43</v>
      </c>
      <c r="B49" s="706">
        <f>'[52]Expense Summary'!B49</f>
        <v>588</v>
      </c>
      <c r="C49" s="707" t="str">
        <f>'[52]Expense Summary'!C49</f>
        <v>Dist O&amp;M - Miscellaneous</v>
      </c>
      <c r="D49" s="707" t="str">
        <f>'[52]Expense Summary'!D49</f>
        <v>DES1.T</v>
      </c>
      <c r="E49" s="708">
        <f>'[52]Expense Summary'!E49</f>
        <v>12333410.01394878</v>
      </c>
      <c r="F49" s="708">
        <f>'[52]Expense Summary'!F49</f>
        <v>7867710.4989594091</v>
      </c>
      <c r="G49" s="708">
        <f>'[52]Expense Summary'!G49</f>
        <v>1750576.2697758414</v>
      </c>
      <c r="H49" s="708">
        <f>'[52]Expense Summary'!H49</f>
        <v>1113073.5780467987</v>
      </c>
      <c r="I49" s="708">
        <f>'[52]Expense Summary'!I49</f>
        <v>419677.11618450203</v>
      </c>
      <c r="J49" s="708">
        <f>'[52]Expense Summary'!J49</f>
        <v>823033.36303601018</v>
      </c>
      <c r="K49" s="708">
        <f>'[52]Expense Summary'!K49</f>
        <v>124058.61371816146</v>
      </c>
      <c r="L49" s="708">
        <f>'[52]Expense Summary'!L49</f>
        <v>66076.035484282009</v>
      </c>
      <c r="M49" s="708">
        <f>'[52]Expense Summary'!M49</f>
        <v>38098.539757894818</v>
      </c>
      <c r="N49" s="761">
        <f>'[52]Expense Summary'!N49</f>
        <v>127829.08254173679</v>
      </c>
      <c r="O49" s="708">
        <f>'[52]Expense Summary'!O49</f>
        <v>3276.9164441404114</v>
      </c>
      <c r="P49" s="709">
        <f>'[52]Expense Summary'!P49</f>
        <v>0</v>
      </c>
      <c r="Q49" s="708">
        <f>'[52]Expense Summary'!Q49</f>
        <v>639056.60837606143</v>
      </c>
      <c r="R49" s="708">
        <f>'[52]Expense Summary'!R49</f>
        <v>5091.1811052962439</v>
      </c>
      <c r="S49" s="708">
        <f>'[52]Expense Summary'!S49</f>
        <v>178885.57355465248</v>
      </c>
      <c r="T49" s="708">
        <f>'[52]Expense Summary'!T49</f>
        <v>823033.36303601018</v>
      </c>
      <c r="U49" s="708">
        <f>'[52]Expense Summary'!U49</f>
        <v>644147.78948135767</v>
      </c>
    </row>
    <row r="50" spans="1:21">
      <c r="A50" s="45">
        <v>44</v>
      </c>
      <c r="B50" s="710"/>
      <c r="C50" s="711" t="str">
        <f>'[52]Expense Summary'!C50</f>
        <v>Sub-total</v>
      </c>
      <c r="D50" s="711"/>
      <c r="E50" s="712">
        <f>'[52]Expense Summary'!E50</f>
        <v>32659118.59287579</v>
      </c>
      <c r="F50" s="712">
        <f>'[52]Expense Summary'!F50</f>
        <v>20833856.163812153</v>
      </c>
      <c r="G50" s="712">
        <f>'[52]Expense Summary'!G50</f>
        <v>4635561.2872533146</v>
      </c>
      <c r="H50" s="712">
        <f>'[52]Expense Summary'!H50</f>
        <v>2947441.2953849565</v>
      </c>
      <c r="I50" s="712">
        <f>'[52]Expense Summary'!I50</f>
        <v>1111313.472323088</v>
      </c>
      <c r="J50" s="712">
        <f>'[52]Expense Summary'!J50</f>
        <v>2179408.9533135081</v>
      </c>
      <c r="K50" s="712">
        <f>'[52]Expense Summary'!K50</f>
        <v>328509.71250504872</v>
      </c>
      <c r="L50" s="712">
        <f>'[52]Expense Summary'!L50</f>
        <v>174970.67531101353</v>
      </c>
      <c r="M50" s="712">
        <f>'[52]Expense Summary'!M50</f>
        <v>100885.70206952073</v>
      </c>
      <c r="N50" s="882">
        <f>'[52]Expense Summary'!N50</f>
        <v>338493.99003418454</v>
      </c>
      <c r="O50" s="712">
        <f>'[52]Expense Summary'!O50</f>
        <v>8677.3408689963453</v>
      </c>
      <c r="P50" s="709">
        <f>'[52]Expense Summary'!P50</f>
        <v>0</v>
      </c>
      <c r="Q50" s="712">
        <f>'[52]Expense Summary'!Q50</f>
        <v>1692234.7945061554</v>
      </c>
      <c r="R50" s="712">
        <f>'[52]Expense Summary'!R50</f>
        <v>13481.550301792229</v>
      </c>
      <c r="S50" s="712">
        <f>'[52]Expense Summary'!S50</f>
        <v>473692.60850556067</v>
      </c>
      <c r="T50" s="712">
        <f>'[52]Expense Summary'!T50</f>
        <v>2179408.9533135081</v>
      </c>
      <c r="U50" s="712">
        <f>'[52]Expense Summary'!U50</f>
        <v>1705716.3448079473</v>
      </c>
    </row>
    <row r="51" spans="1:21">
      <c r="A51" s="39">
        <v>45</v>
      </c>
      <c r="B51" s="42"/>
      <c r="C51" s="40"/>
      <c r="D51" s="40"/>
      <c r="E51" s="44"/>
      <c r="F51" s="44"/>
      <c r="G51" s="44"/>
      <c r="H51" s="44"/>
      <c r="I51" s="44"/>
      <c r="J51" s="44"/>
      <c r="K51" s="44"/>
      <c r="L51" s="44"/>
      <c r="M51" s="44"/>
      <c r="N51" s="883"/>
      <c r="O51" s="44"/>
      <c r="P51" s="40"/>
      <c r="Q51" s="44"/>
      <c r="R51" s="44"/>
      <c r="S51" s="44"/>
      <c r="T51" s="44"/>
      <c r="U51" s="44"/>
    </row>
    <row r="52" spans="1:21">
      <c r="A52" s="39">
        <v>46</v>
      </c>
      <c r="B52" s="42"/>
      <c r="C52" s="41" t="s">
        <v>76</v>
      </c>
      <c r="D52" s="40"/>
      <c r="E52" s="44"/>
      <c r="F52" s="44"/>
      <c r="G52" s="44"/>
      <c r="H52" s="44"/>
      <c r="I52" s="44"/>
      <c r="J52" s="44"/>
      <c r="K52" s="44"/>
      <c r="L52" s="44"/>
      <c r="M52" s="44"/>
      <c r="N52" s="883"/>
      <c r="O52" s="44"/>
      <c r="P52" s="40"/>
      <c r="Q52" s="44"/>
      <c r="R52" s="44"/>
      <c r="S52" s="44"/>
      <c r="T52" s="44"/>
      <c r="U52" s="44"/>
    </row>
    <row r="53" spans="1:21">
      <c r="A53" s="39">
        <v>47</v>
      </c>
      <c r="B53" s="706">
        <f>'[52]Expense Summary'!B53</f>
        <v>901</v>
      </c>
      <c r="C53" s="707" t="str">
        <f>'[52]Expense Summary'!C53</f>
        <v>CAE - Suprv</v>
      </c>
      <c r="D53" s="707" t="str">
        <f>'[52]Expense Summary'!D53</f>
        <v>CAES1.T</v>
      </c>
      <c r="E53" s="708">
        <f>'[52]Expense Summary'!E53</f>
        <v>134621.92638556895</v>
      </c>
      <c r="F53" s="708">
        <f>'[52]Expense Summary'!F53</f>
        <v>117096.12757406002</v>
      </c>
      <c r="G53" s="708">
        <f>'[52]Expense Summary'!G53</f>
        <v>12266.034859929381</v>
      </c>
      <c r="H53" s="708">
        <f>'[52]Expense Summary'!H53</f>
        <v>1234.1147826003657</v>
      </c>
      <c r="I53" s="708">
        <f>'[52]Expense Summary'!I53</f>
        <v>1309.5115746087858</v>
      </c>
      <c r="J53" s="708">
        <f>'[52]Expense Summary'!J53</f>
        <v>1455.1315629762987</v>
      </c>
      <c r="K53" s="708">
        <f>'[52]Expense Summary'!K53</f>
        <v>160.74239463472423</v>
      </c>
      <c r="L53" s="708">
        <f>'[52]Expense Summary'!L53</f>
        <v>256.40347828505998</v>
      </c>
      <c r="M53" s="708">
        <f>'[52]Expense Summary'!M53</f>
        <v>457.8237563005523</v>
      </c>
      <c r="N53" s="761">
        <f>'[52]Expense Summary'!N53</f>
        <v>385.78311716064832</v>
      </c>
      <c r="O53" s="708">
        <f>'[52]Expense Summary'!O53</f>
        <v>0.25328501306495393</v>
      </c>
      <c r="P53" s="709">
        <f>'[52]Expense Summary'!P53</f>
        <v>0</v>
      </c>
      <c r="Q53" s="708">
        <f>'[52]Expense Summary'!Q53</f>
        <v>1415.3972782132566</v>
      </c>
      <c r="R53" s="708">
        <f>'[52]Expense Summary'!R53</f>
        <v>0.11948284628148363</v>
      </c>
      <c r="S53" s="708">
        <f>'[52]Expense Summary'!S53</f>
        <v>39.614801916760626</v>
      </c>
      <c r="T53" s="708">
        <f>'[52]Expense Summary'!T53</f>
        <v>1455.1315629762987</v>
      </c>
      <c r="U53" s="708">
        <f>'[52]Expense Summary'!U53</f>
        <v>1415.5167610595381</v>
      </c>
    </row>
    <row r="54" spans="1:21">
      <c r="A54" s="39">
        <v>48</v>
      </c>
      <c r="B54" s="706">
        <f>'[52]Expense Summary'!B54</f>
        <v>902</v>
      </c>
      <c r="C54" s="707" t="str">
        <f>'[52]Expense Summary'!C54</f>
        <v>CAE - Meter Reading</v>
      </c>
      <c r="D54" s="707" t="str">
        <f>'[52]Expense Summary'!D54</f>
        <v>CUST_4</v>
      </c>
      <c r="E54" s="708">
        <f>'[52]Expense Summary'!E54</f>
        <v>11371141.862653149</v>
      </c>
      <c r="F54" s="708">
        <f>'[52]Expense Summary'!F54</f>
        <v>9996632.4211208429</v>
      </c>
      <c r="G54" s="708">
        <f>'[52]Expense Summary'!G54</f>
        <v>1272599.4674878372</v>
      </c>
      <c r="H54" s="708">
        <f>'[52]Expense Summary'!H54</f>
        <v>84726.18167537573</v>
      </c>
      <c r="I54" s="708">
        <f>'[52]Expense Summary'!I54</f>
        <v>8562.8039852760412</v>
      </c>
      <c r="J54" s="708">
        <f>'[52]Expense Summary'!J54</f>
        <v>6700.9032319657363</v>
      </c>
      <c r="K54" s="708">
        <f>'[52]Expense Summary'!K54</f>
        <v>960.04257592562647</v>
      </c>
      <c r="L54" s="708">
        <f>'[52]Expense Summary'!L54</f>
        <v>349.10639124568235</v>
      </c>
      <c r="M54" s="708">
        <f>'[52]Expense Summary'!M54</f>
        <v>533.35698662534799</v>
      </c>
      <c r="N54" s="761">
        <f>'[52]Expense Summary'!N54</f>
        <v>0</v>
      </c>
      <c r="O54" s="708">
        <f>'[52]Expense Summary'!O54</f>
        <v>77.579198054596077</v>
      </c>
      <c r="P54" s="709">
        <f>'[52]Expense Summary'!P54</f>
        <v>0</v>
      </c>
      <c r="Q54" s="708">
        <f>'[52]Expense Summary'!Q54</f>
        <v>5139.6218711169904</v>
      </c>
      <c r="R54" s="708">
        <f>'[52]Expense Summary'!R54</f>
        <v>19.394799513649019</v>
      </c>
      <c r="S54" s="708">
        <f>'[52]Expense Summary'!S54</f>
        <v>1541.886561335097</v>
      </c>
      <c r="T54" s="708">
        <f>'[52]Expense Summary'!T54</f>
        <v>6700.9032319657363</v>
      </c>
      <c r="U54" s="708">
        <f>'[52]Expense Summary'!U54</f>
        <v>5159.0166706306391</v>
      </c>
    </row>
    <row r="55" spans="1:21">
      <c r="A55" s="39">
        <v>49</v>
      </c>
      <c r="B55" s="706">
        <f>'[52]Expense Summary'!B55</f>
        <v>903</v>
      </c>
      <c r="C55" s="707" t="str">
        <f>'[52]Expense Summary'!C55</f>
        <v>CAE - Records &amp; Collections</v>
      </c>
      <c r="D55" s="707" t="str">
        <f>'[52]Expense Summary'!D55</f>
        <v>CUST_3</v>
      </c>
      <c r="E55" s="708">
        <f>'[52]Expense Summary'!E55</f>
        <v>23622828.61329595</v>
      </c>
      <c r="F55" s="708">
        <f>'[52]Expense Summary'!F55</f>
        <v>20177622.519180335</v>
      </c>
      <c r="G55" s="708">
        <f>'[52]Expense Summary'!G55</f>
        <v>2381005.4371652394</v>
      </c>
      <c r="H55" s="708">
        <f>'[52]Expense Summary'!H55</f>
        <v>216910.05295143303</v>
      </c>
      <c r="I55" s="708">
        <f>'[52]Expense Summary'!I55</f>
        <v>224156.19862806523</v>
      </c>
      <c r="J55" s="708">
        <f>'[52]Expense Summary'!J55</f>
        <v>181617.4301552223</v>
      </c>
      <c r="K55" s="708">
        <f>'[52]Expense Summary'!K55</f>
        <v>61073.219929349732</v>
      </c>
      <c r="L55" s="708">
        <f>'[52]Expense Summary'!L55</f>
        <v>98601.418215949743</v>
      </c>
      <c r="M55" s="708">
        <f>'[52]Expense Summary'!M55</f>
        <v>176148.726917133</v>
      </c>
      <c r="N55" s="761">
        <f>'[52]Expense Summary'!N55</f>
        <v>105673.44229617827</v>
      </c>
      <c r="O55" s="708">
        <f>'[52]Expense Summary'!O55</f>
        <v>20.167857038212635</v>
      </c>
      <c r="P55" s="709">
        <f>'[52]Expense Summary'!P55</f>
        <v>0</v>
      </c>
      <c r="Q55" s="708">
        <f>'[52]Expense Summary'!Q55</f>
        <v>167844.56570614738</v>
      </c>
      <c r="R55" s="708">
        <f>'[52]Expense Summary'!R55</f>
        <v>26.715691655154234</v>
      </c>
      <c r="S55" s="708">
        <f>'[52]Expense Summary'!S55</f>
        <v>13746.148757419774</v>
      </c>
      <c r="T55" s="708">
        <f>'[52]Expense Summary'!T55</f>
        <v>181617.4301552223</v>
      </c>
      <c r="U55" s="708">
        <f>'[52]Expense Summary'!U55</f>
        <v>167871.28139780252</v>
      </c>
    </row>
    <row r="56" spans="1:21">
      <c r="A56" s="39">
        <v>50</v>
      </c>
      <c r="B56" s="706">
        <f>'[52]Expense Summary'!B56</f>
        <v>904</v>
      </c>
      <c r="C56" s="707" t="str">
        <f>'[52]Expense Summary'!C56</f>
        <v xml:space="preserve">CAE - Uncollect Accts </v>
      </c>
      <c r="D56" s="707" t="str">
        <f>'[52]Expense Summary'!D56</f>
        <v>DIR904.00</v>
      </c>
      <c r="E56" s="708">
        <f>'[52]Expense Summary'!E56</f>
        <v>16958952.817367498</v>
      </c>
      <c r="F56" s="708">
        <f>'[52]Expense Summary'!F56</f>
        <v>15015160.314208854</v>
      </c>
      <c r="G56" s="708">
        <f>'[52]Expense Summary'!G56</f>
        <v>1080069.5070909716</v>
      </c>
      <c r="H56" s="708">
        <f>'[52]Expense Summary'!H56</f>
        <v>174629.9454600178</v>
      </c>
      <c r="I56" s="708">
        <f>'[52]Expense Summary'!I56</f>
        <v>272644.09992099757</v>
      </c>
      <c r="J56" s="708">
        <f>'[52]Expense Summary'!J56</f>
        <v>373242.03424914565</v>
      </c>
      <c r="K56" s="708">
        <f>'[52]Expense Summary'!K56</f>
        <v>0</v>
      </c>
      <c r="L56" s="708">
        <f>'[52]Expense Summary'!L56</f>
        <v>0</v>
      </c>
      <c r="M56" s="708">
        <f>'[52]Expense Summary'!M56</f>
        <v>0</v>
      </c>
      <c r="N56" s="761">
        <f>'[52]Expense Summary'!N56</f>
        <v>43206.916437510416</v>
      </c>
      <c r="O56" s="708">
        <f>'[52]Expense Summary'!O56</f>
        <v>0</v>
      </c>
      <c r="P56" s="709">
        <f>'[52]Expense Summary'!P56</f>
        <v>0</v>
      </c>
      <c r="Q56" s="708">
        <f>'[52]Expense Summary'!Q56</f>
        <v>373242.03424914565</v>
      </c>
      <c r="R56" s="708">
        <f>'[52]Expense Summary'!R56</f>
        <v>0</v>
      </c>
      <c r="S56" s="708">
        <f>'[52]Expense Summary'!S56</f>
        <v>0</v>
      </c>
      <c r="T56" s="708">
        <f>'[52]Expense Summary'!T56</f>
        <v>373242.03424914565</v>
      </c>
      <c r="U56" s="708">
        <f>'[52]Expense Summary'!U56</f>
        <v>373242.03424914565</v>
      </c>
    </row>
    <row r="57" spans="1:21">
      <c r="A57" s="39">
        <v>51</v>
      </c>
      <c r="B57" s="706">
        <f>'[52]Expense Summary'!B57</f>
        <v>905</v>
      </c>
      <c r="C57" s="707" t="str">
        <f>'[52]Expense Summary'!C57</f>
        <v>CAE - Miscellaneous</v>
      </c>
      <c r="D57" s="707" t="str">
        <f>'[52]Expense Summary'!D57</f>
        <v>CUST_1</v>
      </c>
      <c r="E57" s="708">
        <f>'[52]Expense Summary'!E57</f>
        <v>0</v>
      </c>
      <c r="F57" s="708">
        <f>'[52]Expense Summary'!F57</f>
        <v>0</v>
      </c>
      <c r="G57" s="708">
        <f>'[52]Expense Summary'!G57</f>
        <v>0</v>
      </c>
      <c r="H57" s="708">
        <f>'[52]Expense Summary'!H57</f>
        <v>0</v>
      </c>
      <c r="I57" s="708">
        <f>'[52]Expense Summary'!I57</f>
        <v>0</v>
      </c>
      <c r="J57" s="708">
        <f>'[52]Expense Summary'!J57</f>
        <v>0</v>
      </c>
      <c r="K57" s="708">
        <f>'[52]Expense Summary'!K57</f>
        <v>0</v>
      </c>
      <c r="L57" s="708">
        <f>'[52]Expense Summary'!L57</f>
        <v>0</v>
      </c>
      <c r="M57" s="708">
        <f>'[52]Expense Summary'!M57</f>
        <v>0</v>
      </c>
      <c r="N57" s="761">
        <f>'[52]Expense Summary'!N57</f>
        <v>0</v>
      </c>
      <c r="O57" s="708">
        <f>'[52]Expense Summary'!O57</f>
        <v>0</v>
      </c>
      <c r="P57" s="709">
        <f>'[52]Expense Summary'!P57</f>
        <v>0</v>
      </c>
      <c r="Q57" s="708">
        <f>'[52]Expense Summary'!Q57</f>
        <v>0</v>
      </c>
      <c r="R57" s="708">
        <f>'[52]Expense Summary'!R57</f>
        <v>0</v>
      </c>
      <c r="S57" s="708">
        <f>'[52]Expense Summary'!S57</f>
        <v>0</v>
      </c>
      <c r="T57" s="708">
        <f>'[52]Expense Summary'!T57</f>
        <v>0</v>
      </c>
      <c r="U57" s="708">
        <f>'[52]Expense Summary'!U57</f>
        <v>0</v>
      </c>
    </row>
    <row r="58" spans="1:21">
      <c r="A58" s="45">
        <v>52</v>
      </c>
      <c r="B58" s="710"/>
      <c r="C58" s="711" t="str">
        <f>'[52]Expense Summary'!C58</f>
        <v>Sub-total</v>
      </c>
      <c r="D58" s="711"/>
      <c r="E58" s="712">
        <f>'[52]Expense Summary'!E58</f>
        <v>52087545.219702169</v>
      </c>
      <c r="F58" s="712">
        <f>'[52]Expense Summary'!F58</f>
        <v>45306511.382084087</v>
      </c>
      <c r="G58" s="712">
        <f>'[52]Expense Summary'!G58</f>
        <v>4745940.4466039781</v>
      </c>
      <c r="H58" s="712">
        <f>'[52]Expense Summary'!H58</f>
        <v>477500.29486942687</v>
      </c>
      <c r="I58" s="712">
        <f>'[52]Expense Summary'!I58</f>
        <v>506672.61410894763</v>
      </c>
      <c r="J58" s="712">
        <f>'[52]Expense Summary'!J58</f>
        <v>563015.49919930997</v>
      </c>
      <c r="K58" s="712">
        <f>'[52]Expense Summary'!K58</f>
        <v>62194.004899910084</v>
      </c>
      <c r="L58" s="712">
        <f>'[52]Expense Summary'!L58</f>
        <v>99206.928085480482</v>
      </c>
      <c r="M58" s="712">
        <f>'[52]Expense Summary'!M58</f>
        <v>177139.9076600589</v>
      </c>
      <c r="N58" s="882">
        <f>'[52]Expense Summary'!N58</f>
        <v>149266.14185084932</v>
      </c>
      <c r="O58" s="712">
        <f>'[52]Expense Summary'!O58</f>
        <v>98.000340105873661</v>
      </c>
      <c r="P58" s="709">
        <f>'[52]Expense Summary'!P58</f>
        <v>0</v>
      </c>
      <c r="Q58" s="712">
        <f>'[52]Expense Summary'!Q58</f>
        <v>547641.61910462333</v>
      </c>
      <c r="R58" s="712">
        <f>'[52]Expense Summary'!R58</f>
        <v>46.229974015084736</v>
      </c>
      <c r="S58" s="712">
        <f>'[52]Expense Summary'!S58</f>
        <v>15327.650120671631</v>
      </c>
      <c r="T58" s="712">
        <f>'[52]Expense Summary'!T58</f>
        <v>563015.49919930997</v>
      </c>
      <c r="U58" s="712">
        <f>'[52]Expense Summary'!U58</f>
        <v>547687.84907863836</v>
      </c>
    </row>
    <row r="59" spans="1:21">
      <c r="A59" s="39">
        <v>53</v>
      </c>
      <c r="B59" s="42"/>
      <c r="C59" s="40"/>
      <c r="D59" s="40"/>
      <c r="E59" s="44"/>
      <c r="F59" s="44"/>
      <c r="G59" s="44"/>
      <c r="H59" s="44"/>
      <c r="I59" s="44"/>
      <c r="J59" s="44"/>
      <c r="K59" s="44"/>
      <c r="L59" s="44"/>
      <c r="M59" s="44"/>
      <c r="N59" s="883"/>
      <c r="O59" s="44"/>
      <c r="P59" s="40"/>
      <c r="Q59" s="44"/>
      <c r="R59" s="44"/>
      <c r="S59" s="44"/>
      <c r="T59" s="44"/>
      <c r="U59" s="44"/>
    </row>
    <row r="60" spans="1:21">
      <c r="A60" s="39">
        <v>54</v>
      </c>
      <c r="B60" s="42"/>
      <c r="C60" s="43" t="s">
        <v>78</v>
      </c>
      <c r="D60" s="40"/>
      <c r="E60" s="44"/>
      <c r="F60" s="44"/>
      <c r="G60" s="44"/>
      <c r="H60" s="44"/>
      <c r="I60" s="44"/>
      <c r="J60" s="44"/>
      <c r="K60" s="44"/>
      <c r="L60" s="44"/>
      <c r="M60" s="44"/>
      <c r="N60" s="883"/>
      <c r="O60" s="44"/>
      <c r="P60" s="40"/>
      <c r="Q60" s="44"/>
      <c r="R60" s="44"/>
      <c r="S60" s="44"/>
      <c r="T60" s="44"/>
      <c r="U60" s="44"/>
    </row>
    <row r="61" spans="1:21">
      <c r="A61" s="39">
        <v>55</v>
      </c>
      <c r="B61" s="706">
        <f>'[52]Expense Summary'!B61</f>
        <v>908.01</v>
      </c>
      <c r="C61" s="707" t="str">
        <f>'[52]Expense Summary'!C61</f>
        <v>Cust Svc Exp - Cust Assistance</v>
      </c>
      <c r="D61" s="707" t="str">
        <f>'[52]Expense Summary'!D61</f>
        <v>RESID</v>
      </c>
      <c r="E61" s="708">
        <f>'[52]Expense Summary'!E61</f>
        <v>181452.77413573861</v>
      </c>
      <c r="F61" s="708">
        <f>'[52]Expense Summary'!F61</f>
        <v>181452.77413573861</v>
      </c>
      <c r="G61" s="708">
        <f>'[52]Expense Summary'!G61</f>
        <v>0</v>
      </c>
      <c r="H61" s="708">
        <f>'[52]Expense Summary'!H61</f>
        <v>0</v>
      </c>
      <c r="I61" s="708">
        <f>'[52]Expense Summary'!I61</f>
        <v>0</v>
      </c>
      <c r="J61" s="708">
        <f>'[52]Expense Summary'!J61</f>
        <v>0</v>
      </c>
      <c r="K61" s="708">
        <f>'[52]Expense Summary'!K61</f>
        <v>0</v>
      </c>
      <c r="L61" s="708">
        <f>'[52]Expense Summary'!L61</f>
        <v>0</v>
      </c>
      <c r="M61" s="708">
        <f>'[52]Expense Summary'!M61</f>
        <v>0</v>
      </c>
      <c r="N61" s="761">
        <f>'[52]Expense Summary'!N61</f>
        <v>0</v>
      </c>
      <c r="O61" s="708">
        <f>'[52]Expense Summary'!O61</f>
        <v>0</v>
      </c>
      <c r="P61" s="709">
        <f>'[52]Expense Summary'!P61</f>
        <v>0</v>
      </c>
      <c r="Q61" s="708">
        <f>'[52]Expense Summary'!Q61</f>
        <v>0</v>
      </c>
      <c r="R61" s="708">
        <f>'[52]Expense Summary'!R61</f>
        <v>0</v>
      </c>
      <c r="S61" s="708">
        <f>'[52]Expense Summary'!S61</f>
        <v>0</v>
      </c>
      <c r="T61" s="708">
        <f>'[52]Expense Summary'!T61</f>
        <v>0</v>
      </c>
      <c r="U61" s="708">
        <f>'[52]Expense Summary'!U61</f>
        <v>0</v>
      </c>
    </row>
    <row r="62" spans="1:21">
      <c r="A62" s="39">
        <v>56</v>
      </c>
      <c r="B62" s="706">
        <f>'[52]Expense Summary'!B62</f>
        <v>908.02</v>
      </c>
      <c r="C62" s="707" t="str">
        <f>'[52]Expense Summary'!C62</f>
        <v>Cust Svc Exp - Weatherization</v>
      </c>
      <c r="D62" s="707" t="str">
        <f>'[52]Expense Summary'!D62</f>
        <v>PC4</v>
      </c>
      <c r="E62" s="708">
        <f>'[52]Expense Summary'!E62</f>
        <v>0</v>
      </c>
      <c r="F62" s="708">
        <f>'[52]Expense Summary'!F62</f>
        <v>0</v>
      </c>
      <c r="G62" s="708">
        <f>'[52]Expense Summary'!G62</f>
        <v>0</v>
      </c>
      <c r="H62" s="708">
        <f>'[52]Expense Summary'!H62</f>
        <v>0</v>
      </c>
      <c r="I62" s="708">
        <f>'[52]Expense Summary'!I62</f>
        <v>0</v>
      </c>
      <c r="J62" s="708">
        <f>'[52]Expense Summary'!J62</f>
        <v>0</v>
      </c>
      <c r="K62" s="708">
        <f>'[52]Expense Summary'!K62</f>
        <v>0</v>
      </c>
      <c r="L62" s="708">
        <f>'[52]Expense Summary'!L62</f>
        <v>0</v>
      </c>
      <c r="M62" s="708">
        <f>'[52]Expense Summary'!M62</f>
        <v>0</v>
      </c>
      <c r="N62" s="761">
        <f>'[52]Expense Summary'!N62</f>
        <v>0</v>
      </c>
      <c r="O62" s="708">
        <f>'[52]Expense Summary'!O62</f>
        <v>0</v>
      </c>
      <c r="P62" s="709">
        <f>'[52]Expense Summary'!P62</f>
        <v>0</v>
      </c>
      <c r="Q62" s="708">
        <f>'[52]Expense Summary'!Q62</f>
        <v>0</v>
      </c>
      <c r="R62" s="708">
        <f>'[52]Expense Summary'!R62</f>
        <v>0</v>
      </c>
      <c r="S62" s="708">
        <f>'[52]Expense Summary'!S62</f>
        <v>0</v>
      </c>
      <c r="T62" s="708">
        <f>'[52]Expense Summary'!T62</f>
        <v>0</v>
      </c>
      <c r="U62" s="708">
        <f>'[52]Expense Summary'!U62</f>
        <v>0</v>
      </c>
    </row>
    <row r="63" spans="1:21">
      <c r="A63" s="39">
        <v>57</v>
      </c>
      <c r="B63" s="706">
        <f>'[52]Expense Summary'!B63</f>
        <v>909</v>
      </c>
      <c r="C63" s="707" t="str">
        <f>'[52]Expense Summary'!C63</f>
        <v>Cust Svc Exp - Info &amp; Instruct</v>
      </c>
      <c r="D63" s="707" t="str">
        <f>'[52]Expense Summary'!D63</f>
        <v>CUST_1</v>
      </c>
      <c r="E63" s="708">
        <f>'[52]Expense Summary'!E63</f>
        <v>3077574.695869219</v>
      </c>
      <c r="F63" s="708">
        <f>'[52]Expense Summary'!F63</f>
        <v>2704935.780114776</v>
      </c>
      <c r="G63" s="708">
        <f>'[52]Expense Summary'!G63</f>
        <v>325473.87122381834</v>
      </c>
      <c r="H63" s="708">
        <f>'[52]Expense Summary'!H63</f>
        <v>21852.075565973559</v>
      </c>
      <c r="I63" s="708">
        <f>'[52]Expense Summary'!I63</f>
        <v>2253.7294985974686</v>
      </c>
      <c r="J63" s="708">
        <f>'[52]Expense Summary'!J63</f>
        <v>1723.7551034403446</v>
      </c>
      <c r="K63" s="708">
        <f>'[52]Expense Summary'!K63</f>
        <v>248.92736742228576</v>
      </c>
      <c r="L63" s="708">
        <f>'[52]Expense Summary'!L63</f>
        <v>66.915958984485414</v>
      </c>
      <c r="M63" s="708">
        <f>'[52]Expense Summary'!M63</f>
        <v>42.826213750070671</v>
      </c>
      <c r="N63" s="761">
        <f>'[52]Expense Summary'!N63</f>
        <v>20955.401715581454</v>
      </c>
      <c r="O63" s="708">
        <f>'[52]Expense Summary'!O63</f>
        <v>21.413106875035336</v>
      </c>
      <c r="P63" s="709">
        <f>'[52]Expense Summary'!P63</f>
        <v>0</v>
      </c>
      <c r="Q63" s="708">
        <f>'[52]Expense Summary'!Q63</f>
        <v>1303.5228810177759</v>
      </c>
      <c r="R63" s="708">
        <f>'[52]Expense Summary'!R63</f>
        <v>5.3532767187588339</v>
      </c>
      <c r="S63" s="708">
        <f>'[52]Expense Summary'!S63</f>
        <v>414.87894570380962</v>
      </c>
      <c r="T63" s="708">
        <f>'[52]Expense Summary'!T63</f>
        <v>1723.7551034403446</v>
      </c>
      <c r="U63" s="708">
        <f>'[52]Expense Summary'!U63</f>
        <v>1308.8761577365349</v>
      </c>
    </row>
    <row r="64" spans="1:21">
      <c r="A64" s="39">
        <v>58</v>
      </c>
      <c r="B64" s="706">
        <f>'[52]Expense Summary'!B64</f>
        <v>910</v>
      </c>
      <c r="C64" s="707" t="str">
        <f>'[52]Expense Summary'!C64</f>
        <v>Cust Svc Exp - Misc</v>
      </c>
      <c r="D64" s="707" t="str">
        <f>'[52]Expense Summary'!D64</f>
        <v>CUST_1</v>
      </c>
      <c r="E64" s="708">
        <f>'[52]Expense Summary'!E64</f>
        <v>892.81</v>
      </c>
      <c r="F64" s="708">
        <f>'[52]Expense Summary'!F64</f>
        <v>784.70677481385746</v>
      </c>
      <c r="G64" s="708">
        <f>'[52]Expense Summary'!G64</f>
        <v>94.420560240948134</v>
      </c>
      <c r="H64" s="708">
        <f>'[52]Expense Summary'!H64</f>
        <v>6.3393267472088404</v>
      </c>
      <c r="I64" s="708">
        <f>'[52]Expense Summary'!I64</f>
        <v>0.65381101434956435</v>
      </c>
      <c r="J64" s="708">
        <f>'[52]Expense Summary'!J64</f>
        <v>0.50006448128398984</v>
      </c>
      <c r="K64" s="708">
        <f>'[52]Expense Summary'!K64</f>
        <v>7.2214280682315307E-2</v>
      </c>
      <c r="L64" s="708">
        <f>'[52]Expense Summary'!L64</f>
        <v>1.9412441043633145E-2</v>
      </c>
      <c r="M64" s="708">
        <f>'[52]Expense Summary'!M64</f>
        <v>1.2423962267925213E-2</v>
      </c>
      <c r="N64" s="761">
        <f>'[52]Expense Summary'!N64</f>
        <v>6.0792000372241555</v>
      </c>
      <c r="O64" s="708">
        <f>'[52]Expense Summary'!O64</f>
        <v>6.2119811339626067E-3</v>
      </c>
      <c r="P64" s="709">
        <f>'[52]Expense Summary'!P64</f>
        <v>0</v>
      </c>
      <c r="Q64" s="708">
        <f>'[52]Expense Summary'!Q64</f>
        <v>0.37815435152997368</v>
      </c>
      <c r="R64" s="708">
        <f>'[52]Expense Summary'!R64</f>
        <v>1.5529952834906517E-3</v>
      </c>
      <c r="S64" s="708">
        <f>'[52]Expense Summary'!S64</f>
        <v>0.12035713447052551</v>
      </c>
      <c r="T64" s="708">
        <f>'[52]Expense Summary'!T64</f>
        <v>0.50006448128398984</v>
      </c>
      <c r="U64" s="708">
        <f>'[52]Expense Summary'!U64</f>
        <v>0.3797073468134643</v>
      </c>
    </row>
    <row r="65" spans="1:21">
      <c r="A65" s="39">
        <v>59</v>
      </c>
      <c r="B65" s="706">
        <f>'[52]Expense Summary'!B65</f>
        <v>911</v>
      </c>
      <c r="C65" s="707" t="str">
        <f>'[52]Expense Summary'!C65</f>
        <v>Cust Svc Exp - Demonstration</v>
      </c>
      <c r="D65" s="707" t="str">
        <f>'[52]Expense Summary'!D65</f>
        <v>DIR373.00</v>
      </c>
      <c r="E65" s="708">
        <f>'[52]Expense Summary'!E65</f>
        <v>0</v>
      </c>
      <c r="F65" s="708">
        <f>'[52]Expense Summary'!F65</f>
        <v>0</v>
      </c>
      <c r="G65" s="708">
        <f>'[52]Expense Summary'!G65</f>
        <v>0</v>
      </c>
      <c r="H65" s="708">
        <f>'[52]Expense Summary'!H65</f>
        <v>0</v>
      </c>
      <c r="I65" s="708">
        <f>'[52]Expense Summary'!I65</f>
        <v>0</v>
      </c>
      <c r="J65" s="708">
        <f>'[52]Expense Summary'!J65</f>
        <v>0</v>
      </c>
      <c r="K65" s="708">
        <f>'[52]Expense Summary'!K65</f>
        <v>0</v>
      </c>
      <c r="L65" s="708">
        <f>'[52]Expense Summary'!L65</f>
        <v>0</v>
      </c>
      <c r="M65" s="708">
        <f>'[52]Expense Summary'!M65</f>
        <v>0</v>
      </c>
      <c r="N65" s="761">
        <f>'[52]Expense Summary'!N65</f>
        <v>0</v>
      </c>
      <c r="O65" s="708">
        <f>'[52]Expense Summary'!O65</f>
        <v>0</v>
      </c>
      <c r="P65" s="709">
        <f>'[52]Expense Summary'!P65</f>
        <v>0</v>
      </c>
      <c r="Q65" s="708">
        <f>'[52]Expense Summary'!Q65</f>
        <v>0</v>
      </c>
      <c r="R65" s="708">
        <f>'[52]Expense Summary'!R65</f>
        <v>0</v>
      </c>
      <c r="S65" s="708">
        <f>'[52]Expense Summary'!S65</f>
        <v>0</v>
      </c>
      <c r="T65" s="708">
        <f>'[52]Expense Summary'!T65</f>
        <v>0</v>
      </c>
      <c r="U65" s="708">
        <f>'[52]Expense Summary'!U65</f>
        <v>0</v>
      </c>
    </row>
    <row r="66" spans="1:21">
      <c r="A66" s="39">
        <v>60</v>
      </c>
      <c r="B66" s="706">
        <f>'[52]Expense Summary'!B66</f>
        <v>912</v>
      </c>
      <c r="C66" s="707" t="str">
        <f>'[52]Expense Summary'!C66</f>
        <v>Cust Svc Exp - Demonstration &amp; Selling</v>
      </c>
      <c r="D66" s="707" t="str">
        <f>'[52]Expense Summary'!D66</f>
        <v>CUST_1</v>
      </c>
      <c r="E66" s="708">
        <f>'[52]Expense Summary'!E66</f>
        <v>823619.80694727926</v>
      </c>
      <c r="F66" s="708">
        <f>'[52]Expense Summary'!F66</f>
        <v>723894.26908570854</v>
      </c>
      <c r="G66" s="708">
        <f>'[52]Expense Summary'!G66</f>
        <v>87103.239880269772</v>
      </c>
      <c r="H66" s="708">
        <f>'[52]Expense Summary'!H66</f>
        <v>5848.0472572124745</v>
      </c>
      <c r="I66" s="708">
        <f>'[52]Expense Summary'!I66</f>
        <v>603.14255151554426</v>
      </c>
      <c r="J66" s="708">
        <f>'[52]Expense Summary'!J66</f>
        <v>461.31093013777968</v>
      </c>
      <c r="K66" s="708">
        <f>'[52]Expense Summary'!K66</f>
        <v>66.617882768343961</v>
      </c>
      <c r="L66" s="708">
        <f>'[52]Expense Summary'!L66</f>
        <v>17.908033002242998</v>
      </c>
      <c r="M66" s="708">
        <f>'[52]Expense Summary'!M66</f>
        <v>11.461141121435521</v>
      </c>
      <c r="N66" s="761">
        <f>'[52]Expense Summary'!N66</f>
        <v>5608.0796149824182</v>
      </c>
      <c r="O66" s="708">
        <f>'[52]Expense Summary'!O66</f>
        <v>5.7305705607177604</v>
      </c>
      <c r="P66" s="709">
        <f>'[52]Expense Summary'!P66</f>
        <v>0</v>
      </c>
      <c r="Q66" s="708">
        <f>'[52]Expense Summary'!Q66</f>
        <v>348.84848288369363</v>
      </c>
      <c r="R66" s="708">
        <f>'[52]Expense Summary'!R66</f>
        <v>1.4326426401794401</v>
      </c>
      <c r="S66" s="708">
        <f>'[52]Expense Summary'!S66</f>
        <v>111.02980461390661</v>
      </c>
      <c r="T66" s="708">
        <f>'[52]Expense Summary'!T66</f>
        <v>461.31093013777968</v>
      </c>
      <c r="U66" s="708">
        <f>'[52]Expense Summary'!U66</f>
        <v>350.28112552387307</v>
      </c>
    </row>
    <row r="67" spans="1:21">
      <c r="A67" s="39">
        <v>61</v>
      </c>
      <c r="B67" s="706">
        <f>'[52]Expense Summary'!B67</f>
        <v>913</v>
      </c>
      <c r="C67" s="707" t="str">
        <f>'[52]Expense Summary'!C67</f>
        <v>Cust Svc Exp - Advertising</v>
      </c>
      <c r="D67" s="707" t="str">
        <f>'[52]Expense Summary'!D67</f>
        <v>CUST_1</v>
      </c>
      <c r="E67" s="708">
        <f>'[52]Expense Summary'!E67</f>
        <v>0</v>
      </c>
      <c r="F67" s="708">
        <f>'[52]Expense Summary'!F67</f>
        <v>0</v>
      </c>
      <c r="G67" s="708">
        <f>'[52]Expense Summary'!G67</f>
        <v>0</v>
      </c>
      <c r="H67" s="708">
        <f>'[52]Expense Summary'!H67</f>
        <v>0</v>
      </c>
      <c r="I67" s="708">
        <f>'[52]Expense Summary'!I67</f>
        <v>0</v>
      </c>
      <c r="J67" s="708">
        <f>'[52]Expense Summary'!J67</f>
        <v>0</v>
      </c>
      <c r="K67" s="708">
        <f>'[52]Expense Summary'!K67</f>
        <v>0</v>
      </c>
      <c r="L67" s="708">
        <f>'[52]Expense Summary'!L67</f>
        <v>0</v>
      </c>
      <c r="M67" s="708">
        <f>'[52]Expense Summary'!M67</f>
        <v>0</v>
      </c>
      <c r="N67" s="761">
        <f>'[52]Expense Summary'!N67</f>
        <v>0</v>
      </c>
      <c r="O67" s="708">
        <f>'[52]Expense Summary'!O67</f>
        <v>0</v>
      </c>
      <c r="P67" s="709">
        <f>'[52]Expense Summary'!P67</f>
        <v>0</v>
      </c>
      <c r="Q67" s="708">
        <f>'[52]Expense Summary'!Q67</f>
        <v>0</v>
      </c>
      <c r="R67" s="708">
        <f>'[52]Expense Summary'!R67</f>
        <v>0</v>
      </c>
      <c r="S67" s="708">
        <f>'[52]Expense Summary'!S67</f>
        <v>0</v>
      </c>
      <c r="T67" s="708">
        <f>'[52]Expense Summary'!T67</f>
        <v>0</v>
      </c>
      <c r="U67" s="708">
        <f>'[52]Expense Summary'!U67</f>
        <v>0</v>
      </c>
    </row>
    <row r="68" spans="1:21">
      <c r="A68" s="39">
        <v>62</v>
      </c>
      <c r="B68" s="706">
        <f>'[52]Expense Summary'!B68</f>
        <v>916</v>
      </c>
      <c r="C68" s="707" t="str">
        <f>'[52]Expense Summary'!C68</f>
        <v>Cust Svc Exp - Misc Selling</v>
      </c>
      <c r="D68" s="707" t="str">
        <f>'[52]Expense Summary'!D68</f>
        <v>CUST_1</v>
      </c>
      <c r="E68" s="708">
        <f>'[52]Expense Summary'!E68</f>
        <v>0</v>
      </c>
      <c r="F68" s="708">
        <f>'[52]Expense Summary'!F68</f>
        <v>0</v>
      </c>
      <c r="G68" s="708">
        <f>'[52]Expense Summary'!G68</f>
        <v>0</v>
      </c>
      <c r="H68" s="708">
        <f>'[52]Expense Summary'!H68</f>
        <v>0</v>
      </c>
      <c r="I68" s="708">
        <f>'[52]Expense Summary'!I68</f>
        <v>0</v>
      </c>
      <c r="J68" s="708">
        <f>'[52]Expense Summary'!J68</f>
        <v>0</v>
      </c>
      <c r="K68" s="708">
        <f>'[52]Expense Summary'!K68</f>
        <v>0</v>
      </c>
      <c r="L68" s="708">
        <f>'[52]Expense Summary'!L68</f>
        <v>0</v>
      </c>
      <c r="M68" s="708">
        <f>'[52]Expense Summary'!M68</f>
        <v>0</v>
      </c>
      <c r="N68" s="761">
        <f>'[52]Expense Summary'!N68</f>
        <v>0</v>
      </c>
      <c r="O68" s="708">
        <f>'[52]Expense Summary'!O68</f>
        <v>0</v>
      </c>
      <c r="P68" s="709">
        <f>'[52]Expense Summary'!P68</f>
        <v>0</v>
      </c>
      <c r="Q68" s="708">
        <f>'[52]Expense Summary'!Q68</f>
        <v>0</v>
      </c>
      <c r="R68" s="708">
        <f>'[52]Expense Summary'!R68</f>
        <v>0</v>
      </c>
      <c r="S68" s="708">
        <f>'[52]Expense Summary'!S68</f>
        <v>0</v>
      </c>
      <c r="T68" s="708">
        <f>'[52]Expense Summary'!T68</f>
        <v>0</v>
      </c>
      <c r="U68" s="708">
        <f>'[52]Expense Summary'!U68</f>
        <v>0</v>
      </c>
    </row>
    <row r="69" spans="1:21">
      <c r="A69" s="45">
        <v>63</v>
      </c>
      <c r="B69" s="710"/>
      <c r="C69" s="711" t="str">
        <f>'[52]Expense Summary'!C69</f>
        <v>Sub-total</v>
      </c>
      <c r="D69" s="711"/>
      <c r="E69" s="712">
        <f>'[52]Expense Summary'!E69</f>
        <v>4083540.0869522369</v>
      </c>
      <c r="F69" s="712">
        <f>'[52]Expense Summary'!F69</f>
        <v>3611067.5301110372</v>
      </c>
      <c r="G69" s="712">
        <f>'[52]Expense Summary'!G69</f>
        <v>412671.531664329</v>
      </c>
      <c r="H69" s="712">
        <f>'[52]Expense Summary'!H69</f>
        <v>27706.462149933242</v>
      </c>
      <c r="I69" s="712">
        <f>'[52]Expense Summary'!I69</f>
        <v>2857.5258611273625</v>
      </c>
      <c r="J69" s="712">
        <f>'[52]Expense Summary'!J69</f>
        <v>2185.5660980594084</v>
      </c>
      <c r="K69" s="712">
        <f>'[52]Expense Summary'!K69</f>
        <v>315.61746447131202</v>
      </c>
      <c r="L69" s="712">
        <f>'[52]Expense Summary'!L69</f>
        <v>84.843404427772043</v>
      </c>
      <c r="M69" s="712">
        <f>'[52]Expense Summary'!M69</f>
        <v>54.299778833774113</v>
      </c>
      <c r="N69" s="882">
        <f>'[52]Expense Summary'!N69</f>
        <v>26569.560530601098</v>
      </c>
      <c r="O69" s="712">
        <f>'[52]Expense Summary'!O69</f>
        <v>27.149889416887056</v>
      </c>
      <c r="P69" s="709">
        <f>'[52]Expense Summary'!P69</f>
        <v>0</v>
      </c>
      <c r="Q69" s="712">
        <f>'[52]Expense Summary'!Q69</f>
        <v>1652.7495182529995</v>
      </c>
      <c r="R69" s="712">
        <f>'[52]Expense Summary'!R69</f>
        <v>6.7874723542217641</v>
      </c>
      <c r="S69" s="712">
        <f>'[52]Expense Summary'!S69</f>
        <v>526.02910745218674</v>
      </c>
      <c r="T69" s="712">
        <f>'[52]Expense Summary'!T69</f>
        <v>2185.5660980594084</v>
      </c>
      <c r="U69" s="712">
        <f>'[52]Expense Summary'!U69</f>
        <v>1659.5369906072215</v>
      </c>
    </row>
    <row r="70" spans="1:21">
      <c r="A70" s="39">
        <v>64</v>
      </c>
      <c r="B70" s="42"/>
      <c r="C70" s="40"/>
      <c r="D70" s="40"/>
      <c r="E70" s="44"/>
      <c r="F70" s="44"/>
      <c r="G70" s="44"/>
      <c r="H70" s="44"/>
      <c r="I70" s="44"/>
      <c r="J70" s="44"/>
      <c r="K70" s="44"/>
      <c r="L70" s="44"/>
      <c r="M70" s="44"/>
      <c r="N70" s="883"/>
      <c r="O70" s="44"/>
      <c r="P70" s="40"/>
      <c r="Q70" s="44"/>
      <c r="R70" s="44"/>
      <c r="S70" s="44"/>
      <c r="T70" s="44"/>
      <c r="U70" s="44"/>
    </row>
    <row r="71" spans="1:21">
      <c r="A71" s="39">
        <v>65</v>
      </c>
      <c r="B71" s="42"/>
      <c r="C71" s="41" t="s">
        <v>79</v>
      </c>
      <c r="D71" s="40"/>
      <c r="E71" s="44"/>
      <c r="F71" s="44"/>
      <c r="G71" s="44"/>
      <c r="H71" s="44"/>
      <c r="I71" s="44"/>
      <c r="J71" s="44"/>
      <c r="K71" s="44"/>
      <c r="L71" s="44"/>
      <c r="M71" s="44"/>
      <c r="N71" s="883"/>
      <c r="O71" s="44"/>
      <c r="P71" s="40"/>
      <c r="Q71" s="44"/>
      <c r="R71" s="44"/>
      <c r="S71" s="44"/>
      <c r="T71" s="44"/>
      <c r="U71" s="44"/>
    </row>
    <row r="72" spans="1:21">
      <c r="A72" s="39">
        <v>66</v>
      </c>
      <c r="B72" s="706">
        <f>'[52]Expense Summary'!B72</f>
        <v>920</v>
      </c>
      <c r="C72" s="707" t="str">
        <f>'[52]Expense Summary'!C72</f>
        <v>A&amp;G Exp - Salaries</v>
      </c>
      <c r="D72" s="707" t="str">
        <f>'[52]Expense Summary'!D72</f>
        <v>ADJPTDCE.T</v>
      </c>
      <c r="E72" s="708">
        <f>'[52]Expense Summary'!E72</f>
        <v>49509441.614050545</v>
      </c>
      <c r="F72" s="708">
        <f>'[52]Expense Summary'!F72</f>
        <v>31220292.851923116</v>
      </c>
      <c r="G72" s="708">
        <f>'[52]Expense Summary'!G72</f>
        <v>6039085.9974123407</v>
      </c>
      <c r="H72" s="708">
        <f>'[52]Expense Summary'!H72</f>
        <v>5026920.5149264634</v>
      </c>
      <c r="I72" s="708">
        <f>'[52]Expense Summary'!I72</f>
        <v>2871945.0419867761</v>
      </c>
      <c r="J72" s="708">
        <f>'[52]Expense Summary'!J72</f>
        <v>2588172.9591381992</v>
      </c>
      <c r="K72" s="708">
        <f>'[52]Expense Summary'!K72</f>
        <v>158581.76534709267</v>
      </c>
      <c r="L72" s="708">
        <f>'[52]Expense Summary'!L72</f>
        <v>714897.76784717385</v>
      </c>
      <c r="M72" s="708">
        <f>'[52]Expense Summary'!M72</f>
        <v>334763.93190071417</v>
      </c>
      <c r="N72" s="761">
        <f>'[52]Expense Summary'!N72</f>
        <v>539954.56722775486</v>
      </c>
      <c r="O72" s="708">
        <f>'[52]Expense Summary'!O72</f>
        <v>14826.216340909808</v>
      </c>
      <c r="P72" s="709">
        <f>'[52]Expense Summary'!P72</f>
        <v>0</v>
      </c>
      <c r="Q72" s="708">
        <f>'[52]Expense Summary'!Q72</f>
        <v>2273395.8594292947</v>
      </c>
      <c r="R72" s="708">
        <f>'[52]Expense Summary'!R72</f>
        <v>13733.327528843549</v>
      </c>
      <c r="S72" s="708">
        <f>'[52]Expense Summary'!S72</f>
        <v>301043.77218006097</v>
      </c>
      <c r="T72" s="708">
        <f>'[52]Expense Summary'!T72</f>
        <v>2588172.9591381992</v>
      </c>
      <c r="U72" s="708">
        <f>'[52]Expense Summary'!U72</f>
        <v>2287129.1869581384</v>
      </c>
    </row>
    <row r="73" spans="1:21">
      <c r="A73" s="39">
        <v>67</v>
      </c>
      <c r="B73" s="706">
        <f>'[52]Expense Summary'!B73</f>
        <v>921</v>
      </c>
      <c r="C73" s="707" t="str">
        <f>'[52]Expense Summary'!C73</f>
        <v>A&amp;G Exp - Office Supplies</v>
      </c>
      <c r="D73" s="707" t="str">
        <f>'[52]Expense Summary'!D73</f>
        <v>ADJPTDCE.T</v>
      </c>
      <c r="E73" s="708">
        <f>'[52]Expense Summary'!E73</f>
        <v>8619180.191495249</v>
      </c>
      <c r="F73" s="708">
        <f>'[52]Expense Summary'!F73</f>
        <v>5435192.1764677921</v>
      </c>
      <c r="G73" s="708">
        <f>'[52]Expense Summary'!G73</f>
        <v>1051354.4226453297</v>
      </c>
      <c r="H73" s="708">
        <f>'[52]Expense Summary'!H73</f>
        <v>875144.86760398059</v>
      </c>
      <c r="I73" s="708">
        <f>'[52]Expense Summary'!I73</f>
        <v>499981.64006621309</v>
      </c>
      <c r="J73" s="708">
        <f>'[52]Expense Summary'!J73</f>
        <v>450579.2910263146</v>
      </c>
      <c r="K73" s="708">
        <f>'[52]Expense Summary'!K73</f>
        <v>27607.760581652466</v>
      </c>
      <c r="L73" s="708">
        <f>'[52]Expense Summary'!L73</f>
        <v>124457.7292470176</v>
      </c>
      <c r="M73" s="708">
        <f>'[52]Expense Summary'!M73</f>
        <v>58279.603982583394</v>
      </c>
      <c r="N73" s="761">
        <f>'[52]Expense Summary'!N73</f>
        <v>94001.579465119255</v>
      </c>
      <c r="O73" s="708">
        <f>'[52]Expense Summary'!O73</f>
        <v>2581.120409245877</v>
      </c>
      <c r="P73" s="709">
        <f>'[52]Expense Summary'!P73</f>
        <v>0</v>
      </c>
      <c r="Q73" s="708">
        <f>'[52]Expense Summary'!Q73</f>
        <v>395779.22756170575</v>
      </c>
      <c r="R73" s="708">
        <f>'[52]Expense Summary'!R73</f>
        <v>2390.8575968736409</v>
      </c>
      <c r="S73" s="708">
        <f>'[52]Expense Summary'!S73</f>
        <v>52409.205867735182</v>
      </c>
      <c r="T73" s="708">
        <f>'[52]Expense Summary'!T73</f>
        <v>450579.2910263146</v>
      </c>
      <c r="U73" s="708">
        <f>'[52]Expense Summary'!U73</f>
        <v>398170.0851585794</v>
      </c>
    </row>
    <row r="74" spans="1:21">
      <c r="A74" s="39">
        <v>68</v>
      </c>
      <c r="B74" s="706">
        <f>'[52]Expense Summary'!B74</f>
        <v>922</v>
      </c>
      <c r="C74" s="707" t="str">
        <f>'[52]Expense Summary'!C74</f>
        <v>A&amp;G Exp - Transf (credit)</v>
      </c>
      <c r="D74" s="707" t="str">
        <f>'[52]Expense Summary'!D74</f>
        <v>ADJPTDCE.T</v>
      </c>
      <c r="E74" s="708">
        <f>'[52]Expense Summary'!E74</f>
        <v>-21557751.289999999</v>
      </c>
      <c r="F74" s="708">
        <f>'[52]Expense Summary'!F74</f>
        <v>-13594160.761282306</v>
      </c>
      <c r="G74" s="708">
        <f>'[52]Expense Summary'!G74</f>
        <v>-2629581.5445874422</v>
      </c>
      <c r="H74" s="708">
        <f>'[52]Expense Summary'!H74</f>
        <v>-2188857.2902956912</v>
      </c>
      <c r="I74" s="708">
        <f>'[52]Expense Summary'!I74</f>
        <v>-1250522.6258930175</v>
      </c>
      <c r="J74" s="708">
        <f>'[52]Expense Summary'!J74</f>
        <v>-1126960.5782176752</v>
      </c>
      <c r="K74" s="708">
        <f>'[52]Expense Summary'!K74</f>
        <v>-69050.794051200995</v>
      </c>
      <c r="L74" s="708">
        <f>'[52]Expense Summary'!L74</f>
        <v>-311285.84315626364</v>
      </c>
      <c r="M74" s="708">
        <f>'[52]Expense Summary'!M74</f>
        <v>-145765.2792983634</v>
      </c>
      <c r="N74" s="761">
        <f>'[52]Expense Summary'!N74</f>
        <v>-235110.83722043212</v>
      </c>
      <c r="O74" s="708">
        <f>'[52]Expense Summary'!O74</f>
        <v>-6455.7359976033522</v>
      </c>
      <c r="P74" s="709">
        <f>'[52]Expense Summary'!P74</f>
        <v>0</v>
      </c>
      <c r="Q74" s="708">
        <f>'[52]Expense Summary'!Q74</f>
        <v>-989898.10677614133</v>
      </c>
      <c r="R74" s="708">
        <f>'[52]Expense Summary'!R74</f>
        <v>-5979.8626201209108</v>
      </c>
      <c r="S74" s="708">
        <f>'[52]Expense Summary'!S74</f>
        <v>-131082.60882141304</v>
      </c>
      <c r="T74" s="708">
        <f>'[52]Expense Summary'!T74</f>
        <v>-1126960.5782176752</v>
      </c>
      <c r="U74" s="708">
        <f>'[52]Expense Summary'!U74</f>
        <v>-995877.9693962622</v>
      </c>
    </row>
    <row r="75" spans="1:21">
      <c r="A75" s="39">
        <v>69</v>
      </c>
      <c r="B75" s="706">
        <f>'[52]Expense Summary'!B75</f>
        <v>923</v>
      </c>
      <c r="C75" s="707" t="str">
        <f>'[52]Expense Summary'!C75</f>
        <v>A&amp;G Exp - Outside Svcs</v>
      </c>
      <c r="D75" s="707" t="str">
        <f>'[52]Expense Summary'!D75</f>
        <v>ADJPTDCE.T</v>
      </c>
      <c r="E75" s="708">
        <f>'[52]Expense Summary'!E75</f>
        <v>11082001.521692986</v>
      </c>
      <c r="F75" s="708">
        <f>'[52]Expense Summary'!F75</f>
        <v>6988229.3480467014</v>
      </c>
      <c r="G75" s="708">
        <f>'[52]Expense Summary'!G75</f>
        <v>1351765.603310002</v>
      </c>
      <c r="H75" s="708">
        <f>'[52]Expense Summary'!H75</f>
        <v>1125206.4046716089</v>
      </c>
      <c r="I75" s="708">
        <f>'[52]Expense Summary'!I75</f>
        <v>642845.04708458995</v>
      </c>
      <c r="J75" s="708">
        <f>'[52]Expense Summary'!J75</f>
        <v>579326.60390648211</v>
      </c>
      <c r="K75" s="708">
        <f>'[52]Expense Summary'!K75</f>
        <v>35496.327722478258</v>
      </c>
      <c r="L75" s="708">
        <f>'[52]Expense Summary'!L75</f>
        <v>160019.94554689003</v>
      </c>
      <c r="M75" s="708">
        <f>'[52]Expense Summary'!M75</f>
        <v>74932.261035212388</v>
      </c>
      <c r="N75" s="761">
        <f>'[52]Expense Summary'!N75</f>
        <v>120861.33756687108</v>
      </c>
      <c r="O75" s="708">
        <f>'[52]Expense Summary'!O75</f>
        <v>3318.6428021495431</v>
      </c>
      <c r="P75" s="709">
        <f>'[52]Expense Summary'!P75</f>
        <v>0</v>
      </c>
      <c r="Q75" s="708">
        <f>'[52]Expense Summary'!Q75</f>
        <v>508868.11792391737</v>
      </c>
      <c r="R75" s="708">
        <f>'[52]Expense Summary'!R75</f>
        <v>3074.0148062861772</v>
      </c>
      <c r="S75" s="708">
        <f>'[52]Expense Summary'!S75</f>
        <v>67384.471176278501</v>
      </c>
      <c r="T75" s="708">
        <f>'[52]Expense Summary'!T75</f>
        <v>579326.60390648211</v>
      </c>
      <c r="U75" s="708">
        <f>'[52]Expense Summary'!U75</f>
        <v>511942.13273020362</v>
      </c>
    </row>
    <row r="76" spans="1:21">
      <c r="A76" s="39">
        <v>70</v>
      </c>
      <c r="B76" s="706">
        <f>'[52]Expense Summary'!B76</f>
        <v>924</v>
      </c>
      <c r="C76" s="707" t="str">
        <f>'[52]Expense Summary'!C76</f>
        <v>A&amp;G Exp - Prop Insurance - Other</v>
      </c>
      <c r="D76" s="707" t="str">
        <f>'[52]Expense Summary'!D76</f>
        <v>PTDGP.T</v>
      </c>
      <c r="E76" s="708">
        <f>'[52]Expense Summary'!E76</f>
        <v>4733023.9572393717</v>
      </c>
      <c r="F76" s="708">
        <f>'[52]Expense Summary'!F76</f>
        <v>2744825.9592610616</v>
      </c>
      <c r="G76" s="708">
        <f>'[52]Expense Summary'!G76</f>
        <v>590728.80790788063</v>
      </c>
      <c r="H76" s="708">
        <f>'[52]Expense Summary'!H76</f>
        <v>578530.39580988861</v>
      </c>
      <c r="I76" s="708">
        <f>'[52]Expense Summary'!I76</f>
        <v>327716.89059505687</v>
      </c>
      <c r="J76" s="708">
        <f>'[52]Expense Summary'!J76</f>
        <v>275185.34766374464</v>
      </c>
      <c r="K76" s="708">
        <f>'[52]Expense Summary'!K76</f>
        <v>32037.015207818749</v>
      </c>
      <c r="L76" s="708">
        <f>'[52]Expense Summary'!L76</f>
        <v>82573.463116655505</v>
      </c>
      <c r="M76" s="708">
        <f>'[52]Expense Summary'!M76</f>
        <v>51691.081867574016</v>
      </c>
      <c r="N76" s="761">
        <f>'[52]Expense Summary'!N76</f>
        <v>48218.163283488087</v>
      </c>
      <c r="O76" s="708">
        <f>'[52]Expense Summary'!O76</f>
        <v>1516.832526205081</v>
      </c>
      <c r="P76" s="709">
        <f>'[52]Expense Summary'!P76</f>
        <v>0</v>
      </c>
      <c r="Q76" s="708">
        <f>'[52]Expense Summary'!Q76</f>
        <v>242961.67214867973</v>
      </c>
      <c r="R76" s="708">
        <f>'[52]Expense Summary'!R76</f>
        <v>1290.7160753658461</v>
      </c>
      <c r="S76" s="708">
        <f>'[52]Expense Summary'!S76</f>
        <v>30932.959439699069</v>
      </c>
      <c r="T76" s="708">
        <f>'[52]Expense Summary'!T76</f>
        <v>275185.34766374464</v>
      </c>
      <c r="U76" s="708">
        <f>'[52]Expense Summary'!U76</f>
        <v>244252.38822404557</v>
      </c>
    </row>
    <row r="77" spans="1:21">
      <c r="A77" s="39">
        <v>71</v>
      </c>
      <c r="B77" s="706">
        <f>'[52]Expense Summary'!B77</f>
        <v>925</v>
      </c>
      <c r="C77" s="707" t="str">
        <f>'[52]Expense Summary'!C77</f>
        <v>A&amp;G Exp - Injuries &amp; Damages - Other</v>
      </c>
      <c r="D77" s="707" t="str">
        <f>'[52]Expense Summary'!D77</f>
        <v>SW.T</v>
      </c>
      <c r="E77" s="708">
        <f>'[52]Expense Summary'!E77</f>
        <v>5028619.8614668231</v>
      </c>
      <c r="F77" s="708">
        <f>'[52]Expense Summary'!F77</f>
        <v>3069153.5181260738</v>
      </c>
      <c r="G77" s="708">
        <f>'[52]Expense Summary'!G77</f>
        <v>607393.01849078364</v>
      </c>
      <c r="H77" s="708">
        <f>'[52]Expense Summary'!H77</f>
        <v>548856.55606868293</v>
      </c>
      <c r="I77" s="708">
        <f>'[52]Expense Summary'!I77</f>
        <v>312340.55295882007</v>
      </c>
      <c r="J77" s="708">
        <f>'[52]Expense Summary'!J77</f>
        <v>264037.75157892704</v>
      </c>
      <c r="K77" s="708">
        <f>'[52]Expense Summary'!K77</f>
        <v>30469.741238017556</v>
      </c>
      <c r="L77" s="708">
        <f>'[52]Expense Summary'!L77</f>
        <v>78179.455507512612</v>
      </c>
      <c r="M77" s="708">
        <f>'[52]Expense Summary'!M77</f>
        <v>46817.87931535735</v>
      </c>
      <c r="N77" s="761">
        <f>'[52]Expense Summary'!N77</f>
        <v>69941.248982826131</v>
      </c>
      <c r="O77" s="708">
        <f>'[52]Expense Summary'!O77</f>
        <v>1430.139199822502</v>
      </c>
      <c r="P77" s="709">
        <f>'[52]Expense Summary'!P77</f>
        <v>0</v>
      </c>
      <c r="Q77" s="708">
        <f>'[52]Expense Summary'!Q77</f>
        <v>233415.56517435881</v>
      </c>
      <c r="R77" s="708">
        <f>'[52]Expense Summary'!R77</f>
        <v>1222.6107319829996</v>
      </c>
      <c r="S77" s="708">
        <f>'[52]Expense Summary'!S77</f>
        <v>29399.575672585222</v>
      </c>
      <c r="T77" s="708">
        <f>'[52]Expense Summary'!T77</f>
        <v>264037.75157892704</v>
      </c>
      <c r="U77" s="708">
        <f>'[52]Expense Summary'!U77</f>
        <v>234638.17590634181</v>
      </c>
    </row>
    <row r="78" spans="1:21">
      <c r="A78" s="39">
        <v>72</v>
      </c>
      <c r="B78" s="706">
        <f>'[52]Expense Summary'!B78</f>
        <v>926</v>
      </c>
      <c r="C78" s="707" t="str">
        <f>'[52]Expense Summary'!C78</f>
        <v>A&amp;G Exp - Pensions &amp; Benefits</v>
      </c>
      <c r="D78" s="707" t="str">
        <f>'[52]Expense Summary'!D78</f>
        <v>SW.T</v>
      </c>
      <c r="E78" s="708">
        <f>'[52]Expense Summary'!E78</f>
        <v>35454127.155340493</v>
      </c>
      <c r="F78" s="708">
        <f>'[52]Expense Summary'!F78</f>
        <v>21638970.948017113</v>
      </c>
      <c r="G78" s="708">
        <f>'[52]Expense Summary'!G78</f>
        <v>4282405.4917837428</v>
      </c>
      <c r="H78" s="708">
        <f>'[52]Expense Summary'!H78</f>
        <v>3869695.9931318401</v>
      </c>
      <c r="I78" s="708">
        <f>'[52]Expense Summary'!I78</f>
        <v>2202147.3059093403</v>
      </c>
      <c r="J78" s="708">
        <f>'[52]Expense Summary'!J78</f>
        <v>1861589.9145653178</v>
      </c>
      <c r="K78" s="708">
        <f>'[52]Expense Summary'!K78</f>
        <v>214825.95821587607</v>
      </c>
      <c r="L78" s="708">
        <f>'[52]Expense Summary'!L78</f>
        <v>551201.80742596858</v>
      </c>
      <c r="M78" s="708">
        <f>'[52]Expense Summary'!M78</f>
        <v>330087.99474173901</v>
      </c>
      <c r="N78" s="761">
        <f>'[52]Expense Summary'!N78</f>
        <v>493118.5898226017</v>
      </c>
      <c r="O78" s="708">
        <f>'[52]Expense Summary'!O78</f>
        <v>10083.1517269539</v>
      </c>
      <c r="P78" s="709">
        <f>'[52]Expense Summary'!P78</f>
        <v>0</v>
      </c>
      <c r="Q78" s="708">
        <f>'[52]Expense Summary'!Q78</f>
        <v>1645689.1464676051</v>
      </c>
      <c r="R78" s="708">
        <f>'[52]Expense Summary'!R78</f>
        <v>8619.9787511011436</v>
      </c>
      <c r="S78" s="708">
        <f>'[52]Expense Summary'!S78</f>
        <v>207280.78934661156</v>
      </c>
      <c r="T78" s="708">
        <f>'[52]Expense Summary'!T78</f>
        <v>1861589.9145653178</v>
      </c>
      <c r="U78" s="708">
        <f>'[52]Expense Summary'!U78</f>
        <v>1654309.1252187062</v>
      </c>
    </row>
    <row r="79" spans="1:21">
      <c r="A79" s="39">
        <v>73</v>
      </c>
      <c r="B79" s="706">
        <f>'[52]Expense Summary'!B79</f>
        <v>928</v>
      </c>
      <c r="C79" s="707" t="str">
        <f>'[52]Expense Summary'!C79</f>
        <v xml:space="preserve">A&amp;G Exp - Reg Comm Exp </v>
      </c>
      <c r="D79" s="707" t="str">
        <f>'[52]Expense Summary'!D79</f>
        <v>PTDE.T</v>
      </c>
      <c r="E79" s="708">
        <f>'[52]Expense Summary'!E79</f>
        <v>7659023.8861585967</v>
      </c>
      <c r="F79" s="708">
        <f>'[52]Expense Summary'!F79</f>
        <v>4110717.3352914727</v>
      </c>
      <c r="G79" s="708">
        <f>'[52]Expense Summary'!G79</f>
        <v>1009517.4153417379</v>
      </c>
      <c r="H79" s="708">
        <f>'[52]Expense Summary'!H79</f>
        <v>1085722.3352739869</v>
      </c>
      <c r="I79" s="708">
        <f>'[52]Expense Summary'!I79</f>
        <v>671579.82005542796</v>
      </c>
      <c r="J79" s="708">
        <f>'[52]Expense Summary'!J79</f>
        <v>523696.30553544941</v>
      </c>
      <c r="K79" s="708">
        <f>'[52]Expense Summary'!K79</f>
        <v>6552.4685282178107</v>
      </c>
      <c r="L79" s="708">
        <f>'[52]Expense Summary'!L79</f>
        <v>193033.61837833369</v>
      </c>
      <c r="M79" s="708">
        <f>'[52]Expense Summary'!M79</f>
        <v>13470.975433954372</v>
      </c>
      <c r="N79" s="761">
        <f>'[52]Expense Summary'!N79</f>
        <v>42063.856141213008</v>
      </c>
      <c r="O79" s="708">
        <f>'[52]Expense Summary'!O79</f>
        <v>2669.7561788048511</v>
      </c>
      <c r="P79" s="709">
        <f>'[52]Expense Summary'!P79</f>
        <v>0</v>
      </c>
      <c r="Q79" s="708">
        <f>'[52]Expense Summary'!Q79</f>
        <v>478450.20459706447</v>
      </c>
      <c r="R79" s="708">
        <f>'[52]Expense Summary'!R79</f>
        <v>1708.4655055571241</v>
      </c>
      <c r="S79" s="708">
        <f>'[52]Expense Summary'!S79</f>
        <v>43537.635432827781</v>
      </c>
      <c r="T79" s="708">
        <f>'[52]Expense Summary'!T79</f>
        <v>523696.30553544941</v>
      </c>
      <c r="U79" s="708">
        <f>'[52]Expense Summary'!U79</f>
        <v>480158.67010262166</v>
      </c>
    </row>
    <row r="80" spans="1:21">
      <c r="A80" s="39">
        <v>74</v>
      </c>
      <c r="B80" s="706">
        <f>'[52]Expense Summary'!B80</f>
        <v>930</v>
      </c>
      <c r="C80" s="707" t="str">
        <f>'[52]Expense Summary'!C80</f>
        <v>A&amp;G Exp - Miscellaneous</v>
      </c>
      <c r="D80" s="707" t="str">
        <f>'[52]Expense Summary'!D80</f>
        <v>ADJPTDCE.T</v>
      </c>
      <c r="E80" s="708">
        <f>'[52]Expense Summary'!E80</f>
        <v>5458093.0235263202</v>
      </c>
      <c r="F80" s="708">
        <f>'[52]Expense Summary'!F80</f>
        <v>3441833.6594442739</v>
      </c>
      <c r="G80" s="708">
        <f>'[52]Expense Summary'!G80</f>
        <v>665769.84260709886</v>
      </c>
      <c r="H80" s="708">
        <f>'[52]Expense Summary'!H80</f>
        <v>554185.1997893441</v>
      </c>
      <c r="I80" s="708">
        <f>'[52]Expense Summary'!I80</f>
        <v>316613.20925038343</v>
      </c>
      <c r="J80" s="708">
        <f>'[52]Expense Summary'!J80</f>
        <v>285329.18795720465</v>
      </c>
      <c r="K80" s="708">
        <f>'[52]Expense Summary'!K80</f>
        <v>17482.60531489845</v>
      </c>
      <c r="L80" s="708">
        <f>'[52]Expense Summary'!L80</f>
        <v>78812.816141998963</v>
      </c>
      <c r="M80" s="708">
        <f>'[52]Expense Summary'!M80</f>
        <v>36905.54006807835</v>
      </c>
      <c r="N80" s="761">
        <f>'[52]Expense Summary'!N80</f>
        <v>59526.469302182617</v>
      </c>
      <c r="O80" s="708">
        <f>'[52]Expense Summary'!O80</f>
        <v>1634.4936508564099</v>
      </c>
      <c r="P80" s="709">
        <f>'[52]Expense Summary'!P80</f>
        <v>0</v>
      </c>
      <c r="Q80" s="708">
        <f>'[52]Expense Summary'!Q80</f>
        <v>250627.06577856475</v>
      </c>
      <c r="R80" s="708">
        <f>'[52]Expense Summary'!R80</f>
        <v>1514.0097874525466</v>
      </c>
      <c r="S80" s="708">
        <f>'[52]Expense Summary'!S80</f>
        <v>33188.112391187351</v>
      </c>
      <c r="T80" s="708">
        <f>'[52]Expense Summary'!T80</f>
        <v>285329.18795720465</v>
      </c>
      <c r="U80" s="708">
        <f>'[52]Expense Summary'!U80</f>
        <v>252141.0755660173</v>
      </c>
    </row>
    <row r="81" spans="1:21">
      <c r="A81" s="39">
        <v>75</v>
      </c>
      <c r="B81" s="706">
        <f>'[52]Expense Summary'!B81</f>
        <v>931</v>
      </c>
      <c r="C81" s="707" t="str">
        <f>'[52]Expense Summary'!C81</f>
        <v>A&amp;G Exp - Rents</v>
      </c>
      <c r="D81" s="707" t="str">
        <f>'[52]Expense Summary'!D81</f>
        <v>ADJPTDCE.T</v>
      </c>
      <c r="E81" s="708">
        <f>'[52]Expense Summary'!E81</f>
        <v>5083694.1010779496</v>
      </c>
      <c r="F81" s="708">
        <f>'[52]Expense Summary'!F81</f>
        <v>3205740.4291185783</v>
      </c>
      <c r="G81" s="708">
        <f>'[52]Expense Summary'!G81</f>
        <v>620101.23443272279</v>
      </c>
      <c r="H81" s="708">
        <f>'[52]Expense Summary'!H81</f>
        <v>516170.76127691387</v>
      </c>
      <c r="I81" s="708">
        <f>'[52]Expense Summary'!I81</f>
        <v>294895.06632659747</v>
      </c>
      <c r="J81" s="708">
        <f>'[52]Expense Summary'!J81</f>
        <v>265756.97838624578</v>
      </c>
      <c r="K81" s="708">
        <f>'[52]Expense Summary'!K81</f>
        <v>16283.382699366826</v>
      </c>
      <c r="L81" s="708">
        <f>'[52]Expense Summary'!L81</f>
        <v>73406.636124271448</v>
      </c>
      <c r="M81" s="708">
        <f>'[52]Expense Summary'!M81</f>
        <v>34373.997572502369</v>
      </c>
      <c r="N81" s="761">
        <f>'[52]Expense Summary'!N81</f>
        <v>55443.23989076919</v>
      </c>
      <c r="O81" s="708">
        <f>'[52]Expense Summary'!O81</f>
        <v>1522.375249980571</v>
      </c>
      <c r="P81" s="709">
        <f>'[52]Expense Summary'!P81</f>
        <v>0</v>
      </c>
      <c r="Q81" s="708">
        <f>'[52]Expense Summary'!Q81</f>
        <v>233435.25483664213</v>
      </c>
      <c r="R81" s="708">
        <f>'[52]Expense Summary'!R81</f>
        <v>1410.15599995658</v>
      </c>
      <c r="S81" s="708">
        <f>'[52]Expense Summary'!S81</f>
        <v>30911.56754964705</v>
      </c>
      <c r="T81" s="708">
        <f>'[52]Expense Summary'!T81</f>
        <v>265756.97838624578</v>
      </c>
      <c r="U81" s="708">
        <f>'[52]Expense Summary'!U81</f>
        <v>234845.41083659872</v>
      </c>
    </row>
    <row r="82" spans="1:21">
      <c r="A82" s="45">
        <v>76</v>
      </c>
      <c r="B82" s="710"/>
      <c r="C82" s="711" t="str">
        <f>'[52]Expense Summary'!C82</f>
        <v>Sub-total</v>
      </c>
      <c r="D82" s="711"/>
      <c r="E82" s="712">
        <f>'[52]Expense Summary'!E82</f>
        <v>111069454.02204834</v>
      </c>
      <c r="F82" s="712">
        <f>'[52]Expense Summary'!F82</f>
        <v>68260795.464413866</v>
      </c>
      <c r="G82" s="712">
        <f>'[52]Expense Summary'!G82</f>
        <v>13588540.289344199</v>
      </c>
      <c r="H82" s="712">
        <f>'[52]Expense Summary'!H82</f>
        <v>11991575.738257019</v>
      </c>
      <c r="I82" s="712">
        <f>'[52]Expense Summary'!I82</f>
        <v>6889541.9483401878</v>
      </c>
      <c r="J82" s="712">
        <f>'[52]Expense Summary'!J82</f>
        <v>5966713.7615402108</v>
      </c>
      <c r="K82" s="712">
        <f>'[52]Expense Summary'!K82</f>
        <v>470286.23080421792</v>
      </c>
      <c r="L82" s="712">
        <f>'[52]Expense Summary'!L82</f>
        <v>1745297.3961795587</v>
      </c>
      <c r="M82" s="712">
        <f>'[52]Expense Summary'!M82</f>
        <v>835557.98661935201</v>
      </c>
      <c r="N82" s="882">
        <f>'[52]Expense Summary'!N82</f>
        <v>1288018.2144623939</v>
      </c>
      <c r="O82" s="712">
        <f>'[52]Expense Summary'!O82</f>
        <v>33126.99208732519</v>
      </c>
      <c r="P82" s="709">
        <f>'[52]Expense Summary'!P82</f>
        <v>0</v>
      </c>
      <c r="Q82" s="712">
        <f>'[52]Expense Summary'!Q82</f>
        <v>5272724.0071416916</v>
      </c>
      <c r="R82" s="712">
        <f>'[52]Expense Summary'!R82</f>
        <v>28984.274163298694</v>
      </c>
      <c r="S82" s="712">
        <f>'[52]Expense Summary'!S82</f>
        <v>665005.4802352197</v>
      </c>
      <c r="T82" s="712">
        <f>'[52]Expense Summary'!T82</f>
        <v>5966713.7615402108</v>
      </c>
      <c r="U82" s="712">
        <f>'[52]Expense Summary'!U82</f>
        <v>5301708.2813049899</v>
      </c>
    </row>
    <row r="83" spans="1:21">
      <c r="A83" s="39">
        <v>77</v>
      </c>
      <c r="B83" s="706"/>
      <c r="C83" s="709"/>
      <c r="D83" s="709"/>
      <c r="E83" s="708"/>
      <c r="F83" s="708"/>
      <c r="G83" s="708"/>
      <c r="H83" s="708"/>
      <c r="I83" s="708"/>
      <c r="J83" s="708"/>
      <c r="K83" s="708"/>
      <c r="L83" s="708"/>
      <c r="M83" s="708"/>
      <c r="N83" s="761"/>
      <c r="O83" s="708"/>
      <c r="P83" s="709"/>
      <c r="Q83" s="708"/>
      <c r="R83" s="708"/>
      <c r="S83" s="708"/>
      <c r="T83" s="708"/>
      <c r="U83" s="708"/>
    </row>
    <row r="84" spans="1:21">
      <c r="A84" s="45">
        <v>78</v>
      </c>
      <c r="B84" s="710"/>
      <c r="C84" s="711" t="str">
        <f>'[52]Expense Summary'!C84</f>
        <v>TOTAL OPERATING EXPENSES</v>
      </c>
      <c r="D84" s="711"/>
      <c r="E84" s="712">
        <f>'[52]Expense Summary'!E84</f>
        <v>1073570191.6756256</v>
      </c>
      <c r="F84" s="712">
        <f>'[52]Expense Summary'!F84</f>
        <v>597556805.61814559</v>
      </c>
      <c r="G84" s="712">
        <f>'[52]Expense Summary'!G84</f>
        <v>138845226.55149624</v>
      </c>
      <c r="H84" s="712">
        <f>'[52]Expense Summary'!H84</f>
        <v>143314875.07305697</v>
      </c>
      <c r="I84" s="712">
        <f>'[52]Expense Summary'!I84</f>
        <v>89395784.838742748</v>
      </c>
      <c r="J84" s="712">
        <f>'[52]Expense Summary'!J84</f>
        <v>69694775.83103618</v>
      </c>
      <c r="K84" s="712">
        <f>'[52]Expense Summary'!K84</f>
        <v>1130664.0052808342</v>
      </c>
      <c r="L84" s="712">
        <f>'[52]Expense Summary'!L84</f>
        <v>25938727.565156728</v>
      </c>
      <c r="M84" s="712">
        <f>'[52]Expense Summary'!M84</f>
        <v>2679841.9215660598</v>
      </c>
      <c r="N84" s="882">
        <f>'[52]Expense Summary'!N84</f>
        <v>4674627.2205144204</v>
      </c>
      <c r="O84" s="712">
        <f>'[52]Expense Summary'!O84</f>
        <v>338863.05063005432</v>
      </c>
      <c r="P84" s="709">
        <f>'[52]Expense Summary'!P84</f>
        <v>0</v>
      </c>
      <c r="Q84" s="712">
        <f>'[52]Expense Summary'!Q84</f>
        <v>63866312.56048505</v>
      </c>
      <c r="R84" s="712">
        <f>'[52]Expense Summary'!R84</f>
        <v>204625.55064710253</v>
      </c>
      <c r="S84" s="712">
        <f>'[52]Expense Summary'!S84</f>
        <v>5623837.7199040363</v>
      </c>
      <c r="T84" s="712">
        <f>'[52]Expense Summary'!T84</f>
        <v>69694775.83103618</v>
      </c>
      <c r="U84" s="712">
        <f>'[52]Expense Summary'!U84</f>
        <v>64070938.111132145</v>
      </c>
    </row>
    <row r="85" spans="1:21">
      <c r="A85" s="39">
        <v>79</v>
      </c>
      <c r="B85" s="42"/>
      <c r="C85" s="40"/>
      <c r="D85" s="40"/>
      <c r="E85" s="44"/>
      <c r="F85" s="44"/>
      <c r="G85" s="44"/>
      <c r="H85" s="44"/>
      <c r="I85" s="44"/>
      <c r="J85" s="44"/>
      <c r="K85" s="44"/>
      <c r="L85" s="44"/>
      <c r="M85" s="44"/>
      <c r="N85" s="883"/>
      <c r="O85" s="44"/>
      <c r="P85" s="40"/>
      <c r="Q85" s="44"/>
      <c r="R85" s="44"/>
      <c r="S85" s="44"/>
      <c r="T85" s="44"/>
      <c r="U85" s="44"/>
    </row>
    <row r="86" spans="1:21">
      <c r="A86" s="39">
        <v>80</v>
      </c>
      <c r="B86" s="42"/>
      <c r="C86" s="41" t="s">
        <v>81</v>
      </c>
      <c r="D86" s="40"/>
      <c r="E86" s="44"/>
      <c r="F86" s="44"/>
      <c r="G86" s="44"/>
      <c r="H86" s="44"/>
      <c r="I86" s="44"/>
      <c r="J86" s="44"/>
      <c r="K86" s="44"/>
      <c r="L86" s="44"/>
      <c r="M86" s="44"/>
      <c r="N86" s="883"/>
      <c r="O86" s="44"/>
      <c r="P86" s="40"/>
      <c r="Q86" s="44"/>
      <c r="R86" s="44"/>
      <c r="S86" s="44"/>
      <c r="T86" s="44"/>
      <c r="U86" s="44"/>
    </row>
    <row r="87" spans="1:21">
      <c r="A87" s="39">
        <v>81</v>
      </c>
      <c r="B87" s="706">
        <f>'[52]Expense Summary'!B87</f>
        <v>591</v>
      </c>
      <c r="C87" s="707" t="str">
        <f>'[52]Expense Summary'!C87</f>
        <v>Dist O&amp;M - Structure</v>
      </c>
      <c r="D87" s="707" t="str">
        <f>'[52]Expense Summary'!D87</f>
        <v>D361.T</v>
      </c>
      <c r="E87" s="708">
        <f>'[52]Expense Summary'!E87</f>
        <v>-4.9500000000000401</v>
      </c>
      <c r="F87" s="708">
        <f>'[52]Expense Summary'!F87</f>
        <v>-2.3170248352909941</v>
      </c>
      <c r="G87" s="708">
        <f>'[52]Expense Summary'!G87</f>
        <v>-0.63784048762427237</v>
      </c>
      <c r="H87" s="708">
        <f>'[52]Expense Summary'!H87</f>
        <v>-0.79218455723725789</v>
      </c>
      <c r="I87" s="708">
        <f>'[52]Expense Summary'!I87</f>
        <v>-0.46072244973031051</v>
      </c>
      <c r="J87" s="708">
        <f>'[52]Expense Summary'!J87</f>
        <v>-0.33965101424853572</v>
      </c>
      <c r="K87" s="708">
        <f>'[52]Expense Summary'!K87</f>
        <v>-0.21934799521229181</v>
      </c>
      <c r="L87" s="708">
        <f>'[52]Expense Summary'!L87</f>
        <v>-8.1998327530696677E-2</v>
      </c>
      <c r="M87" s="708">
        <f>'[52]Expense Summary'!M87</f>
        <v>-9.7191625756441219E-2</v>
      </c>
      <c r="N87" s="761">
        <f>'[52]Expense Summary'!N87</f>
        <v>-3.5207135494880826E-3</v>
      </c>
      <c r="O87" s="708">
        <f>'[52]Expense Summary'!O87</f>
        <v>-5.1799381975186644E-4</v>
      </c>
      <c r="P87" s="709">
        <f>'[52]Expense Summary'!P87</f>
        <v>0</v>
      </c>
      <c r="Q87" s="708">
        <f>'[52]Expense Summary'!Q87</f>
        <v>-0.30246432014979047</v>
      </c>
      <c r="R87" s="708">
        <f>'[52]Expense Summary'!R87</f>
        <v>-6.5776992984363989E-7</v>
      </c>
      <c r="S87" s="708">
        <f>'[52]Expense Summary'!S87</f>
        <v>-3.7186036328815418E-2</v>
      </c>
      <c r="T87" s="708">
        <f>'[52]Expense Summary'!T87</f>
        <v>-0.33965101424853572</v>
      </c>
      <c r="U87" s="708">
        <f>'[52]Expense Summary'!U87</f>
        <v>-0.30246497791972032</v>
      </c>
    </row>
    <row r="88" spans="1:21">
      <c r="A88" s="39">
        <v>82</v>
      </c>
      <c r="B88" s="706">
        <f>'[52]Expense Summary'!B88</f>
        <v>592</v>
      </c>
      <c r="C88" s="707" t="str">
        <f>'[52]Expense Summary'!C88</f>
        <v>Dist O&amp;M - Station Eqpt</v>
      </c>
      <c r="D88" s="707" t="str">
        <f>'[52]Expense Summary'!D88</f>
        <v>D362.T</v>
      </c>
      <c r="E88" s="708">
        <f>'[52]Expense Summary'!E88</f>
        <v>1517580.5299129421</v>
      </c>
      <c r="F88" s="708">
        <f>'[52]Expense Summary'!F88</f>
        <v>786999.68047471566</v>
      </c>
      <c r="G88" s="708">
        <f>'[52]Expense Summary'!G88</f>
        <v>190276.02151185693</v>
      </c>
      <c r="H88" s="708">
        <f>'[52]Expense Summary'!H88</f>
        <v>209073.32046527221</v>
      </c>
      <c r="I88" s="708">
        <f>'[52]Expense Summary'!I88</f>
        <v>111246.17308995278</v>
      </c>
      <c r="J88" s="708">
        <f>'[52]Expense Summary'!J88</f>
        <v>112887.58301303675</v>
      </c>
      <c r="K88" s="708">
        <f>'[52]Expense Summary'!K88</f>
        <v>48828.714919468206</v>
      </c>
      <c r="L88" s="708">
        <f>'[52]Expense Summary'!L88</f>
        <v>39657.94886560148</v>
      </c>
      <c r="M88" s="708">
        <f>'[52]Expense Summary'!M88</f>
        <v>17085.981765228982</v>
      </c>
      <c r="N88" s="761">
        <f>'[52]Expense Summary'!N88</f>
        <v>1137.3980786020525</v>
      </c>
      <c r="O88" s="708">
        <f>'[52]Expense Summary'!O88</f>
        <v>387.70772920688563</v>
      </c>
      <c r="P88" s="709">
        <f>'[52]Expense Summary'!P88</f>
        <v>0</v>
      </c>
      <c r="Q88" s="708">
        <f>'[52]Expense Summary'!Q88</f>
        <v>101149.6635055262</v>
      </c>
      <c r="R88" s="708">
        <f>'[52]Expense Summary'!R88</f>
        <v>364.17289023270962</v>
      </c>
      <c r="S88" s="708">
        <f>'[52]Expense Summary'!S88</f>
        <v>11373.746617277831</v>
      </c>
      <c r="T88" s="708">
        <f>'[52]Expense Summary'!T88</f>
        <v>112887.58301303675</v>
      </c>
      <c r="U88" s="708">
        <f>'[52]Expense Summary'!U88</f>
        <v>101513.83639575892</v>
      </c>
    </row>
    <row r="89" spans="1:21">
      <c r="A89" s="39">
        <v>83</v>
      </c>
      <c r="B89" s="706">
        <f>'[52]Expense Summary'!B89</f>
        <v>593</v>
      </c>
      <c r="C89" s="707" t="str">
        <f>'[52]Expense Summary'!C89</f>
        <v>Dist O&amp;M - OVHD Lines</v>
      </c>
      <c r="D89" s="707" t="str">
        <f>'[52]Expense Summary'!D89</f>
        <v>D364.T</v>
      </c>
      <c r="E89" s="708">
        <f>'[52]Expense Summary'!E89</f>
        <v>35807045.891251087</v>
      </c>
      <c r="F89" s="708">
        <f>'[52]Expense Summary'!F89</f>
        <v>24676585.211566947</v>
      </c>
      <c r="G89" s="708">
        <f>'[52]Expense Summary'!G89</f>
        <v>4508837.4649111638</v>
      </c>
      <c r="H89" s="708">
        <f>'[52]Expense Summary'!H89</f>
        <v>3505303.220252329</v>
      </c>
      <c r="I89" s="708">
        <f>'[52]Expense Summary'!I89</f>
        <v>1386643.0175794782</v>
      </c>
      <c r="J89" s="708">
        <f>'[52]Expense Summary'!J89</f>
        <v>1680241.067154634</v>
      </c>
      <c r="K89" s="708">
        <f>'[52]Expense Summary'!K89</f>
        <v>3044.2532515009179</v>
      </c>
      <c r="L89" s="708">
        <f>'[52]Expense Summary'!L89</f>
        <v>0</v>
      </c>
      <c r="M89" s="708">
        <f>'[52]Expense Summary'!M89</f>
        <v>0</v>
      </c>
      <c r="N89" s="761">
        <f>'[52]Expense Summary'!N89</f>
        <v>21685.402240791154</v>
      </c>
      <c r="O89" s="708">
        <f>'[52]Expense Summary'!O89</f>
        <v>24706.254294234699</v>
      </c>
      <c r="P89" s="709">
        <f>'[52]Expense Summary'!P89</f>
        <v>0</v>
      </c>
      <c r="Q89" s="708">
        <f>'[52]Expense Summary'!Q89</f>
        <v>1297959.4322962426</v>
      </c>
      <c r="R89" s="708">
        <f>'[52]Expense Summary'!R89</f>
        <v>32510.12209896385</v>
      </c>
      <c r="S89" s="708">
        <f>'[52]Expense Summary'!S89</f>
        <v>349771.51275942748</v>
      </c>
      <c r="T89" s="708">
        <f>'[52]Expense Summary'!T89</f>
        <v>1680241.067154634</v>
      </c>
      <c r="U89" s="708">
        <f>'[52]Expense Summary'!U89</f>
        <v>1330469.5543952065</v>
      </c>
    </row>
    <row r="90" spans="1:21">
      <c r="A90" s="39">
        <v>84</v>
      </c>
      <c r="B90" s="706">
        <f>'[52]Expense Summary'!B90</f>
        <v>594</v>
      </c>
      <c r="C90" s="707" t="str">
        <f>'[52]Expense Summary'!C90</f>
        <v>Dist O&amp;M - UNGD Lines</v>
      </c>
      <c r="D90" s="707" t="str">
        <f>'[52]Expense Summary'!D90</f>
        <v>D366.T</v>
      </c>
      <c r="E90" s="708">
        <f>'[52]Expense Summary'!E90</f>
        <v>12335802.999784056</v>
      </c>
      <c r="F90" s="708">
        <f>'[52]Expense Summary'!F90</f>
        <v>8164260.3167417655</v>
      </c>
      <c r="G90" s="708">
        <f>'[52]Expense Summary'!G90</f>
        <v>1454771.3082630881</v>
      </c>
      <c r="H90" s="708">
        <f>'[52]Expense Summary'!H90</f>
        <v>1357561.9783692267</v>
      </c>
      <c r="I90" s="708">
        <f>'[52]Expense Summary'!I90</f>
        <v>589415.77848515729</v>
      </c>
      <c r="J90" s="708">
        <f>'[52]Expense Summary'!J90</f>
        <v>556318.88906213583</v>
      </c>
      <c r="K90" s="708">
        <f>'[52]Expense Summary'!K90</f>
        <v>164408.62892545512</v>
      </c>
      <c r="L90" s="708">
        <f>'[52]Expense Summary'!L90</f>
        <v>39911.389699795633</v>
      </c>
      <c r="M90" s="708">
        <f>'[52]Expense Summary'!M90</f>
        <v>239.844711274037</v>
      </c>
      <c r="N90" s="761">
        <f>'[52]Expense Summary'!N90</f>
        <v>5594.3488119610984</v>
      </c>
      <c r="O90" s="708">
        <f>'[52]Expense Summary'!O90</f>
        <v>3320.5167141962643</v>
      </c>
      <c r="P90" s="709">
        <f>'[52]Expense Summary'!P90</f>
        <v>0</v>
      </c>
      <c r="Q90" s="708">
        <f>'[52]Expense Summary'!Q90</f>
        <v>420418.32093329163</v>
      </c>
      <c r="R90" s="708">
        <f>'[52]Expense Summary'!R90</f>
        <v>4992.805928954529</v>
      </c>
      <c r="S90" s="708">
        <f>'[52]Expense Summary'!S90</f>
        <v>130907.76219988969</v>
      </c>
      <c r="T90" s="708">
        <f>'[52]Expense Summary'!T90</f>
        <v>556318.88906213583</v>
      </c>
      <c r="U90" s="708">
        <f>'[52]Expense Summary'!U90</f>
        <v>425411.12686224614</v>
      </c>
    </row>
    <row r="91" spans="1:21">
      <c r="A91" s="39">
        <v>85</v>
      </c>
      <c r="B91" s="706">
        <f>'[52]Expense Summary'!B91</f>
        <v>595</v>
      </c>
      <c r="C91" s="707" t="str">
        <f>'[52]Expense Summary'!C91</f>
        <v>Dist O&amp;M - Lines Transformers</v>
      </c>
      <c r="D91" s="707" t="str">
        <f>'[52]Expense Summary'!D91</f>
        <v>D368.T</v>
      </c>
      <c r="E91" s="708">
        <f>'[52]Expense Summary'!E91</f>
        <v>174095.19128056592</v>
      </c>
      <c r="F91" s="708">
        <f>'[52]Expense Summary'!F91</f>
        <v>133811.12333256874</v>
      </c>
      <c r="G91" s="708">
        <f>'[52]Expense Summary'!G91</f>
        <v>21101.428452788619</v>
      </c>
      <c r="H91" s="708">
        <f>'[52]Expense Summary'!H91</f>
        <v>7612.5851484937684</v>
      </c>
      <c r="I91" s="708">
        <f>'[52]Expense Summary'!I91</f>
        <v>1816.8313499204371</v>
      </c>
      <c r="J91" s="708">
        <f>'[52]Expense Summary'!J91</f>
        <v>924.04711255704001</v>
      </c>
      <c r="K91" s="708">
        <f>'[52]Expense Summary'!K91</f>
        <v>1696.3875406277702</v>
      </c>
      <c r="L91" s="708">
        <f>'[52]Expense Summary'!L91</f>
        <v>0</v>
      </c>
      <c r="M91" s="708">
        <f>'[52]Expense Summary'!M91</f>
        <v>0</v>
      </c>
      <c r="N91" s="761">
        <f>'[52]Expense Summary'!N91</f>
        <v>7112.2259756132007</v>
      </c>
      <c r="O91" s="708">
        <f>'[52]Expense Summary'!O91</f>
        <v>20.562367996360308</v>
      </c>
      <c r="P91" s="709">
        <f>'[52]Expense Summary'!P91</f>
        <v>0</v>
      </c>
      <c r="Q91" s="708">
        <f>'[52]Expense Summary'!Q91</f>
        <v>873.95922458193297</v>
      </c>
      <c r="R91" s="708">
        <f>'[52]Expense Summary'!R91</f>
        <v>0</v>
      </c>
      <c r="S91" s="708">
        <f>'[52]Expense Summary'!S91</f>
        <v>50.087887975107023</v>
      </c>
      <c r="T91" s="708">
        <f>'[52]Expense Summary'!T91</f>
        <v>924.04711255704001</v>
      </c>
      <c r="U91" s="708">
        <f>'[52]Expense Summary'!U91</f>
        <v>873.95922458193297</v>
      </c>
    </row>
    <row r="92" spans="1:21">
      <c r="A92" s="39">
        <v>86</v>
      </c>
      <c r="B92" s="706">
        <f>'[52]Expense Summary'!B92</f>
        <v>596</v>
      </c>
      <c r="C92" s="707" t="str">
        <f>'[52]Expense Summary'!C92</f>
        <v>Dist O&amp;M - Street Lighting</v>
      </c>
      <c r="D92" s="707" t="str">
        <f>'[52]Expense Summary'!D92</f>
        <v>DIR373.00</v>
      </c>
      <c r="E92" s="708">
        <f>'[52]Expense Summary'!E92</f>
        <v>2000850.553615283</v>
      </c>
      <c r="F92" s="708">
        <f>'[52]Expense Summary'!F92</f>
        <v>0</v>
      </c>
      <c r="G92" s="708">
        <f>'[52]Expense Summary'!G92</f>
        <v>0</v>
      </c>
      <c r="H92" s="708">
        <f>'[52]Expense Summary'!H92</f>
        <v>0</v>
      </c>
      <c r="I92" s="708">
        <f>'[52]Expense Summary'!I92</f>
        <v>0</v>
      </c>
      <c r="J92" s="708">
        <f>'[52]Expense Summary'!J92</f>
        <v>0</v>
      </c>
      <c r="K92" s="708">
        <f>'[52]Expense Summary'!K92</f>
        <v>0</v>
      </c>
      <c r="L92" s="708">
        <f>'[52]Expense Summary'!L92</f>
        <v>0</v>
      </c>
      <c r="M92" s="708">
        <f>'[52]Expense Summary'!M92</f>
        <v>0</v>
      </c>
      <c r="N92" s="761">
        <f>'[52]Expense Summary'!N92</f>
        <v>2000850.553615283</v>
      </c>
      <c r="O92" s="708">
        <f>'[52]Expense Summary'!O92</f>
        <v>0</v>
      </c>
      <c r="P92" s="709">
        <f>'[52]Expense Summary'!P92</f>
        <v>0</v>
      </c>
      <c r="Q92" s="708">
        <f>'[52]Expense Summary'!Q92</f>
        <v>0</v>
      </c>
      <c r="R92" s="708">
        <f>'[52]Expense Summary'!R92</f>
        <v>0</v>
      </c>
      <c r="S92" s="708">
        <f>'[52]Expense Summary'!S92</f>
        <v>0</v>
      </c>
      <c r="T92" s="708">
        <f>'[52]Expense Summary'!T92</f>
        <v>0</v>
      </c>
      <c r="U92" s="708">
        <f>'[52]Expense Summary'!U92</f>
        <v>0</v>
      </c>
    </row>
    <row r="93" spans="1:21">
      <c r="A93" s="39">
        <v>87</v>
      </c>
      <c r="B93" s="706">
        <f>'[52]Expense Summary'!B93</f>
        <v>597</v>
      </c>
      <c r="C93" s="707" t="str">
        <f>'[52]Expense Summary'!C93</f>
        <v>Dist O&amp;M - Meters</v>
      </c>
      <c r="D93" s="707" t="str">
        <f>'[52]Expense Summary'!D93</f>
        <v>D370.T</v>
      </c>
      <c r="E93" s="708">
        <f>'[52]Expense Summary'!E93</f>
        <v>532950.46671577066</v>
      </c>
      <c r="F93" s="708">
        <f>'[52]Expense Summary'!F93</f>
        <v>346005.28157058597</v>
      </c>
      <c r="G93" s="708">
        <f>'[52]Expense Summary'!G93</f>
        <v>97118.645898711315</v>
      </c>
      <c r="H93" s="708">
        <f>'[52]Expense Summary'!H93</f>
        <v>28702.065652725109</v>
      </c>
      <c r="I93" s="708">
        <f>'[52]Expense Summary'!I93</f>
        <v>3225.865986024141</v>
      </c>
      <c r="J93" s="708">
        <f>'[52]Expense Summary'!J93</f>
        <v>51251.406727182701</v>
      </c>
      <c r="K93" s="708">
        <f>'[52]Expense Summary'!K93</f>
        <v>2525.5839784453915</v>
      </c>
      <c r="L93" s="708">
        <f>'[52]Expense Summary'!L93</f>
        <v>1568.3816342540404</v>
      </c>
      <c r="M93" s="708">
        <f>'[52]Expense Summary'!M93</f>
        <v>2525.0809129067861</v>
      </c>
      <c r="N93" s="761">
        <f>'[52]Expense Summary'!N93</f>
        <v>0</v>
      </c>
      <c r="O93" s="708">
        <f>'[52]Expense Summary'!O93</f>
        <v>28.15435493514163</v>
      </c>
      <c r="P93" s="709">
        <f>'[52]Expense Summary'!P93</f>
        <v>0</v>
      </c>
      <c r="Q93" s="708">
        <f>'[52]Expense Summary'!Q93</f>
        <v>38638.781125996007</v>
      </c>
      <c r="R93" s="708">
        <f>'[52]Expense Summary'!R93</f>
        <v>125.27910277462107</v>
      </c>
      <c r="S93" s="708">
        <f>'[52]Expense Summary'!S93</f>
        <v>12487.346498412075</v>
      </c>
      <c r="T93" s="708">
        <f>'[52]Expense Summary'!T93</f>
        <v>51251.406727182701</v>
      </c>
      <c r="U93" s="708">
        <f>'[52]Expense Summary'!U93</f>
        <v>38764.060228770628</v>
      </c>
    </row>
    <row r="94" spans="1:21">
      <c r="A94" s="39">
        <v>88</v>
      </c>
      <c r="B94" s="706">
        <f>'[52]Expense Summary'!B94</f>
        <v>590</v>
      </c>
      <c r="C94" s="707" t="str">
        <f>'[52]Expense Summary'!C94</f>
        <v>Dist O&amp;M - Supervision &amp; Maintenance</v>
      </c>
      <c r="D94" s="707" t="str">
        <f>'[52]Expense Summary'!D94</f>
        <v>DES2.T</v>
      </c>
      <c r="E94" s="708">
        <f>'[52]Expense Summary'!E94</f>
        <v>541367.62414587464</v>
      </c>
      <c r="F94" s="708">
        <f>'[52]Expense Summary'!F94</f>
        <v>352594.51206271123</v>
      </c>
      <c r="G94" s="708">
        <f>'[52]Expense Summary'!G94</f>
        <v>64839.088246136685</v>
      </c>
      <c r="H94" s="708">
        <f>'[52]Expense Summary'!H94</f>
        <v>52807.545042700462</v>
      </c>
      <c r="I94" s="708">
        <f>'[52]Expense Summary'!I94</f>
        <v>21630.043142707862</v>
      </c>
      <c r="J94" s="708">
        <f>'[52]Expense Summary'!J94</f>
        <v>24827.237784791076</v>
      </c>
      <c r="K94" s="708">
        <f>'[52]Expense Summary'!K94</f>
        <v>2279.4959386373976</v>
      </c>
      <c r="L94" s="708">
        <f>'[52]Expense Summary'!L94</f>
        <v>838.77599757531732</v>
      </c>
      <c r="M94" s="708">
        <f>'[52]Expense Summary'!M94</f>
        <v>205.21158238560821</v>
      </c>
      <c r="N94" s="761">
        <f>'[52]Expense Summary'!N94</f>
        <v>21051.470576024298</v>
      </c>
      <c r="O94" s="708">
        <f>'[52]Expense Summary'!O94</f>
        <v>294.24377220472314</v>
      </c>
      <c r="P94" s="709">
        <f>'[52]Expense Summary'!P94</f>
        <v>0</v>
      </c>
      <c r="Q94" s="708">
        <f>'[52]Expense Summary'!Q94</f>
        <v>19218.183362981243</v>
      </c>
      <c r="R94" s="708">
        <f>'[52]Expense Summary'!R94</f>
        <v>392.75356244274974</v>
      </c>
      <c r="S94" s="708">
        <f>'[52]Expense Summary'!S94</f>
        <v>5216.3008593670829</v>
      </c>
      <c r="T94" s="708">
        <f>'[52]Expense Summary'!T94</f>
        <v>24827.237784791076</v>
      </c>
      <c r="U94" s="708">
        <f>'[52]Expense Summary'!U94</f>
        <v>19610.936925423994</v>
      </c>
    </row>
    <row r="95" spans="1:21">
      <c r="A95" s="45">
        <v>89</v>
      </c>
      <c r="B95" s="710"/>
      <c r="C95" s="711" t="str">
        <f>'[52]Expense Summary'!C95</f>
        <v>Sub-total</v>
      </c>
      <c r="D95" s="711"/>
      <c r="E95" s="712">
        <f>'[52]Expense Summary'!E95</f>
        <v>52909688.306705572</v>
      </c>
      <c r="F95" s="712">
        <f>'[52]Expense Summary'!F95</f>
        <v>34460253.808724456</v>
      </c>
      <c r="G95" s="712">
        <f>'[52]Expense Summary'!G95</f>
        <v>6336943.3194432585</v>
      </c>
      <c r="H95" s="712">
        <f>'[52]Expense Summary'!H95</f>
        <v>5161059.9227461899</v>
      </c>
      <c r="I95" s="712">
        <f>'[52]Expense Summary'!I95</f>
        <v>2113977.2489107908</v>
      </c>
      <c r="J95" s="712">
        <f>'[52]Expense Summary'!J95</f>
        <v>2426449.8912033234</v>
      </c>
      <c r="K95" s="712">
        <f>'[52]Expense Summary'!K95</f>
        <v>222782.84520613958</v>
      </c>
      <c r="L95" s="712">
        <f>'[52]Expense Summary'!L95</f>
        <v>81976.414198898943</v>
      </c>
      <c r="M95" s="712">
        <f>'[52]Expense Summary'!M95</f>
        <v>20056.021780169656</v>
      </c>
      <c r="N95" s="882">
        <f>'[52]Expense Summary'!N95</f>
        <v>2057431.3957775612</v>
      </c>
      <c r="O95" s="712">
        <f>'[52]Expense Summary'!O95</f>
        <v>28757.438714780252</v>
      </c>
      <c r="P95" s="709">
        <f>'[52]Expense Summary'!P95</f>
        <v>0</v>
      </c>
      <c r="Q95" s="712">
        <f>'[52]Expense Summary'!Q95</f>
        <v>1878258.0379842995</v>
      </c>
      <c r="R95" s="712">
        <f>'[52]Expense Summary'!R95</f>
        <v>38385.133582710681</v>
      </c>
      <c r="S95" s="712">
        <f>'[52]Expense Summary'!S95</f>
        <v>509806.71963631292</v>
      </c>
      <c r="T95" s="712">
        <f>'[52]Expense Summary'!T95</f>
        <v>2426449.8912033234</v>
      </c>
      <c r="U95" s="712">
        <f>'[52]Expense Summary'!U95</f>
        <v>1916643.1715670102</v>
      </c>
    </row>
    <row r="96" spans="1:21">
      <c r="A96" s="39">
        <v>90</v>
      </c>
      <c r="B96" s="42"/>
      <c r="C96" s="40"/>
      <c r="D96" s="40"/>
      <c r="E96" s="44"/>
      <c r="F96" s="44"/>
      <c r="G96" s="44"/>
      <c r="H96" s="44"/>
      <c r="I96" s="44"/>
      <c r="J96" s="44"/>
      <c r="K96" s="44"/>
      <c r="L96" s="44"/>
      <c r="M96" s="44"/>
      <c r="N96" s="883"/>
      <c r="O96" s="44"/>
      <c r="P96" s="40"/>
      <c r="Q96" s="44"/>
      <c r="R96" s="44"/>
      <c r="S96" s="44"/>
      <c r="T96" s="44"/>
      <c r="U96" s="44"/>
    </row>
    <row r="97" spans="1:21">
      <c r="A97" s="39">
        <v>91</v>
      </c>
      <c r="B97" s="42"/>
      <c r="C97" s="41" t="s">
        <v>82</v>
      </c>
      <c r="D97" s="40"/>
      <c r="E97" s="44"/>
      <c r="F97" s="44"/>
      <c r="G97" s="44"/>
      <c r="H97" s="44"/>
      <c r="I97" s="44"/>
      <c r="J97" s="44"/>
      <c r="K97" s="44"/>
      <c r="L97" s="44"/>
      <c r="M97" s="44"/>
      <c r="N97" s="883"/>
      <c r="O97" s="44"/>
      <c r="P97" s="40"/>
      <c r="Q97" s="44"/>
      <c r="R97" s="44"/>
      <c r="S97" s="44"/>
      <c r="T97" s="44"/>
      <c r="U97" s="44"/>
    </row>
    <row r="98" spans="1:21">
      <c r="A98" s="39">
        <v>92</v>
      </c>
      <c r="B98" s="706">
        <f>'[52]Expense Summary'!B98</f>
        <v>935</v>
      </c>
      <c r="C98" s="707" t="str">
        <f>'[52]Expense Summary'!C98</f>
        <v>A&amp;G Exp - Maint of Gen Plant</v>
      </c>
      <c r="D98" s="707" t="str">
        <f>'[52]Expense Summary'!D98</f>
        <v>GP.T</v>
      </c>
      <c r="E98" s="708">
        <f>'[52]Expense Summary'!E98</f>
        <v>16720545.192083759</v>
      </c>
      <c r="F98" s="708">
        <f>'[52]Expense Summary'!F98</f>
        <v>10179552.997723313</v>
      </c>
      <c r="G98" s="708">
        <f>'[52]Expense Summary'!G98</f>
        <v>2023294.6079321103</v>
      </c>
      <c r="H98" s="708">
        <f>'[52]Expense Summary'!H98</f>
        <v>1836517.1622617072</v>
      </c>
      <c r="I98" s="708">
        <f>'[52]Expense Summary'!I98</f>
        <v>1044662.0661556247</v>
      </c>
      <c r="J98" s="708">
        <f>'[52]Expense Summary'!J98</f>
        <v>882895.22045288049</v>
      </c>
      <c r="K98" s="708">
        <f>'[52]Expense Summary'!K98</f>
        <v>101869.63834053196</v>
      </c>
      <c r="L98" s="708">
        <f>'[52]Expense Summary'!L98</f>
        <v>261513.94112024296</v>
      </c>
      <c r="M98" s="708">
        <f>'[52]Expense Summary'!M98</f>
        <v>156105.89803091186</v>
      </c>
      <c r="N98" s="761">
        <f>'[52]Expense Summary'!N98</f>
        <v>229345.76312693337</v>
      </c>
      <c r="O98" s="708">
        <f>'[52]Expense Summary'!O98</f>
        <v>4787.8969395083759</v>
      </c>
      <c r="P98" s="709">
        <f>'[52]Expense Summary'!P98</f>
        <v>0</v>
      </c>
      <c r="Q98" s="708">
        <f>'[52]Expense Summary'!Q98</f>
        <v>780391.48038896522</v>
      </c>
      <c r="R98" s="708">
        <f>'[52]Expense Summary'!R98</f>
        <v>4093.7894060250042</v>
      </c>
      <c r="S98" s="708">
        <f>'[52]Expense Summary'!S98</f>
        <v>98409.950657890236</v>
      </c>
      <c r="T98" s="708">
        <f>'[52]Expense Summary'!T98</f>
        <v>882895.22045288049</v>
      </c>
      <c r="U98" s="708">
        <f>'[52]Expense Summary'!U98</f>
        <v>784485.26979499031</v>
      </c>
    </row>
    <row r="99" spans="1:21">
      <c r="A99" s="45">
        <v>93</v>
      </c>
      <c r="B99" s="710"/>
      <c r="C99" s="711" t="str">
        <f>'[52]Expense Summary'!C99</f>
        <v>Sub-total</v>
      </c>
      <c r="D99" s="711"/>
      <c r="E99" s="712">
        <f>'[52]Expense Summary'!E99</f>
        <v>16720545.192083759</v>
      </c>
      <c r="F99" s="712">
        <f>'[52]Expense Summary'!F99</f>
        <v>10179552.997723313</v>
      </c>
      <c r="G99" s="712">
        <f>'[52]Expense Summary'!G99</f>
        <v>2023294.6079321103</v>
      </c>
      <c r="H99" s="712">
        <f>'[52]Expense Summary'!H99</f>
        <v>1836517.1622617072</v>
      </c>
      <c r="I99" s="712">
        <f>'[52]Expense Summary'!I99</f>
        <v>1044662.0661556247</v>
      </c>
      <c r="J99" s="712">
        <f>'[52]Expense Summary'!J99</f>
        <v>882895.22045288049</v>
      </c>
      <c r="K99" s="712">
        <f>'[52]Expense Summary'!K99</f>
        <v>101869.63834053196</v>
      </c>
      <c r="L99" s="712">
        <f>'[52]Expense Summary'!L99</f>
        <v>261513.94112024296</v>
      </c>
      <c r="M99" s="712">
        <f>'[52]Expense Summary'!M99</f>
        <v>156105.89803091186</v>
      </c>
      <c r="N99" s="882">
        <f>'[52]Expense Summary'!N99</f>
        <v>229345.76312693337</v>
      </c>
      <c r="O99" s="712">
        <f>'[52]Expense Summary'!O99</f>
        <v>4787.8969395083759</v>
      </c>
      <c r="P99" s="709">
        <f>'[52]Expense Summary'!P99</f>
        <v>0</v>
      </c>
      <c r="Q99" s="712">
        <f>'[52]Expense Summary'!Q99</f>
        <v>780391.48038896522</v>
      </c>
      <c r="R99" s="712">
        <f>'[52]Expense Summary'!R99</f>
        <v>4093.7894060250042</v>
      </c>
      <c r="S99" s="712">
        <f>'[52]Expense Summary'!S99</f>
        <v>98409.950657890236</v>
      </c>
      <c r="T99" s="712">
        <f>'[52]Expense Summary'!T99</f>
        <v>882895.22045288049</v>
      </c>
      <c r="U99" s="712">
        <f>'[52]Expense Summary'!U99</f>
        <v>784485.26979499031</v>
      </c>
    </row>
    <row r="100" spans="1:21">
      <c r="A100" s="39">
        <v>94</v>
      </c>
      <c r="B100" s="42"/>
      <c r="C100" s="40"/>
      <c r="D100" s="40"/>
      <c r="E100" s="44"/>
      <c r="F100" s="44"/>
      <c r="G100" s="44"/>
      <c r="H100" s="44"/>
      <c r="I100" s="44"/>
      <c r="J100" s="44"/>
      <c r="K100" s="44"/>
      <c r="L100" s="44"/>
      <c r="M100" s="44"/>
      <c r="N100" s="883"/>
      <c r="O100" s="44"/>
      <c r="P100" s="40"/>
      <c r="Q100" s="44"/>
      <c r="R100" s="44"/>
      <c r="S100" s="44"/>
      <c r="T100" s="44"/>
      <c r="U100" s="44"/>
    </row>
    <row r="101" spans="1:21">
      <c r="A101" s="45">
        <v>95</v>
      </c>
      <c r="B101" s="46"/>
      <c r="C101" s="711" t="str">
        <f>'[52]Expense Summary'!C101</f>
        <v>TOTAL MAINTENANCE EXPENSES</v>
      </c>
      <c r="D101" s="711"/>
      <c r="E101" s="712">
        <f>'[52]Expense Summary'!E101</f>
        <v>69630233.498789325</v>
      </c>
      <c r="F101" s="712">
        <f>'[52]Expense Summary'!F101</f>
        <v>44639806.806447767</v>
      </c>
      <c r="G101" s="712">
        <f>'[52]Expense Summary'!G101</f>
        <v>8360237.9273753688</v>
      </c>
      <c r="H101" s="712">
        <f>'[52]Expense Summary'!H101</f>
        <v>6997577.0850078966</v>
      </c>
      <c r="I101" s="712">
        <f>'[52]Expense Summary'!I101</f>
        <v>3158639.3150664154</v>
      </c>
      <c r="J101" s="712">
        <f>'[52]Expense Summary'!J101</f>
        <v>3309345.1116562039</v>
      </c>
      <c r="K101" s="712">
        <f>'[52]Expense Summary'!K101</f>
        <v>324652.48354667157</v>
      </c>
      <c r="L101" s="712">
        <f>'[52]Expense Summary'!L101</f>
        <v>343490.35531914188</v>
      </c>
      <c r="M101" s="712">
        <f>'[52]Expense Summary'!M101</f>
        <v>176161.91981108152</v>
      </c>
      <c r="N101" s="882">
        <f>'[52]Expense Summary'!N101</f>
        <v>2286777.1589044947</v>
      </c>
      <c r="O101" s="712">
        <f>'[52]Expense Summary'!O101</f>
        <v>33545.335654288625</v>
      </c>
      <c r="P101" s="709">
        <f>'[52]Expense Summary'!P101</f>
        <v>0</v>
      </c>
      <c r="Q101" s="712">
        <f>'[52]Expense Summary'!Q101</f>
        <v>2658649.5183732649</v>
      </c>
      <c r="R101" s="712">
        <f>'[52]Expense Summary'!R101</f>
        <v>42478.922988735685</v>
      </c>
      <c r="S101" s="712">
        <f>'[52]Expense Summary'!S101</f>
        <v>608216.6702942031</v>
      </c>
      <c r="T101" s="712">
        <f>'[52]Expense Summary'!T101</f>
        <v>3309345.1116562039</v>
      </c>
      <c r="U101" s="712">
        <f>'[52]Expense Summary'!U101</f>
        <v>2701128.4413620005</v>
      </c>
    </row>
    <row r="102" spans="1:21">
      <c r="A102" s="39">
        <v>96</v>
      </c>
      <c r="B102" s="42"/>
      <c r="C102" s="709"/>
      <c r="D102" s="709"/>
      <c r="E102" s="708"/>
      <c r="F102" s="708"/>
      <c r="G102" s="708"/>
      <c r="H102" s="708"/>
      <c r="I102" s="708"/>
      <c r="J102" s="708"/>
      <c r="K102" s="708"/>
      <c r="L102" s="708"/>
      <c r="M102" s="708"/>
      <c r="N102" s="761"/>
      <c r="O102" s="708"/>
      <c r="P102" s="709"/>
      <c r="Q102" s="708"/>
      <c r="R102" s="708"/>
      <c r="S102" s="708"/>
      <c r="T102" s="708"/>
      <c r="U102" s="708"/>
    </row>
    <row r="103" spans="1:21">
      <c r="A103" s="45">
        <v>97</v>
      </c>
      <c r="B103" s="46"/>
      <c r="C103" s="711" t="str">
        <f>'[52]Expense Summary'!C103</f>
        <v>TOTAL O &amp; M EXPENSES</v>
      </c>
      <c r="D103" s="711"/>
      <c r="E103" s="712">
        <f>'[52]Expense Summary'!E103</f>
        <v>1143200425.1744149</v>
      </c>
      <c r="F103" s="712">
        <f>'[52]Expense Summary'!F103</f>
        <v>642196612.42459333</v>
      </c>
      <c r="G103" s="712">
        <f>'[52]Expense Summary'!G103</f>
        <v>147205464.47887161</v>
      </c>
      <c r="H103" s="712">
        <f>'[52]Expense Summary'!H103</f>
        <v>150312452.15806487</v>
      </c>
      <c r="I103" s="712">
        <f>'[52]Expense Summary'!I103</f>
        <v>92554424.15380916</v>
      </c>
      <c r="J103" s="712">
        <f>'[52]Expense Summary'!J103</f>
        <v>73004120.942692384</v>
      </c>
      <c r="K103" s="712">
        <f>'[52]Expense Summary'!K103</f>
        <v>1455316.4888275056</v>
      </c>
      <c r="L103" s="712">
        <f>'[52]Expense Summary'!L103</f>
        <v>26282217.92047587</v>
      </c>
      <c r="M103" s="712">
        <f>'[52]Expense Summary'!M103</f>
        <v>2856003.8413771414</v>
      </c>
      <c r="N103" s="882">
        <f>'[52]Expense Summary'!N103</f>
        <v>6961404.3794189151</v>
      </c>
      <c r="O103" s="712">
        <f>'[52]Expense Summary'!O103</f>
        <v>372408.38628434297</v>
      </c>
      <c r="P103" s="709">
        <f>'[52]Expense Summary'!P103</f>
        <v>0</v>
      </c>
      <c r="Q103" s="712">
        <f>'[52]Expense Summary'!Q103</f>
        <v>66524962.078858316</v>
      </c>
      <c r="R103" s="712">
        <f>'[52]Expense Summary'!R103</f>
        <v>247104.47363583822</v>
      </c>
      <c r="S103" s="712">
        <f>'[52]Expense Summary'!S103</f>
        <v>6232054.3901982391</v>
      </c>
      <c r="T103" s="712">
        <f>'[52]Expense Summary'!T103</f>
        <v>73004120.942692384</v>
      </c>
      <c r="U103" s="712">
        <f>'[52]Expense Summary'!U103</f>
        <v>66772066.552494146</v>
      </c>
    </row>
    <row r="104" spans="1:21">
      <c r="A104" s="39">
        <v>98</v>
      </c>
      <c r="B104" s="42"/>
      <c r="C104" s="40"/>
      <c r="D104" s="40"/>
      <c r="E104" s="44"/>
      <c r="F104" s="44"/>
      <c r="G104" s="44"/>
      <c r="H104" s="44"/>
      <c r="I104" s="44"/>
      <c r="J104" s="44"/>
      <c r="K104" s="44"/>
      <c r="L104" s="44"/>
      <c r="M104" s="44"/>
      <c r="N104" s="883"/>
      <c r="O104" s="44"/>
      <c r="P104" s="40"/>
      <c r="Q104" s="44"/>
      <c r="R104" s="44"/>
      <c r="S104" s="44"/>
      <c r="T104" s="44"/>
      <c r="U104" s="44"/>
    </row>
    <row r="105" spans="1:21">
      <c r="A105" s="39">
        <v>99</v>
      </c>
      <c r="B105" s="42"/>
      <c r="C105" s="41" t="s">
        <v>27</v>
      </c>
      <c r="D105" s="40"/>
      <c r="E105" s="44"/>
      <c r="F105" s="44"/>
      <c r="G105" s="44"/>
      <c r="H105" s="44"/>
      <c r="I105" s="44"/>
      <c r="J105" s="44"/>
      <c r="K105" s="44"/>
      <c r="L105" s="44"/>
      <c r="M105" s="44"/>
      <c r="N105" s="883"/>
      <c r="O105" s="44"/>
      <c r="P105" s="40"/>
      <c r="Q105" s="44"/>
      <c r="R105" s="44"/>
      <c r="S105" s="44"/>
      <c r="T105" s="44"/>
      <c r="U105" s="44"/>
    </row>
    <row r="106" spans="1:21">
      <c r="A106" s="39">
        <v>100</v>
      </c>
      <c r="B106" s="706">
        <f>'[52]Expense Summary'!B106</f>
        <v>403.01</v>
      </c>
      <c r="C106" s="707" t="str">
        <f>'[52]Expense Summary'!C106</f>
        <v>Depr Exp - Production Steam Baseload</v>
      </c>
      <c r="D106" s="707" t="str">
        <f>'[52]Expense Summary'!D106</f>
        <v>PP.T</v>
      </c>
      <c r="E106" s="708">
        <f>'[52]Expense Summary'!E106</f>
        <v>42426879.411666438</v>
      </c>
      <c r="F106" s="708">
        <f>'[52]Expense Summary'!F106</f>
        <v>22363094.068959527</v>
      </c>
      <c r="G106" s="708">
        <f>'[52]Expense Summary'!G106</f>
        <v>5618853.3975953488</v>
      </c>
      <c r="H106" s="708">
        <f>'[52]Expense Summary'!H106</f>
        <v>6222694.5970253134</v>
      </c>
      <c r="I106" s="708">
        <f>'[52]Expense Summary'!I106</f>
        <v>3936245.7713479181</v>
      </c>
      <c r="J106" s="708">
        <f>'[52]Expense Summary'!J106</f>
        <v>2967737.3138457621</v>
      </c>
      <c r="K106" s="708">
        <f>'[52]Expense Summary'!K106</f>
        <v>0</v>
      </c>
      <c r="L106" s="708">
        <f>'[52]Expense Summary'!L106</f>
        <v>1164024.8886745321</v>
      </c>
      <c r="M106" s="708">
        <f>'[52]Expense Summary'!M106</f>
        <v>0</v>
      </c>
      <c r="N106" s="761">
        <f>'[52]Expense Summary'!N106</f>
        <v>139779.50601105634</v>
      </c>
      <c r="O106" s="708">
        <f>'[52]Expense Summary'!O106</f>
        <v>14449.868206988915</v>
      </c>
      <c r="P106" s="709">
        <f>'[52]Expense Summary'!P106</f>
        <v>0</v>
      </c>
      <c r="Q106" s="708">
        <f>'[52]Expense Summary'!Q106</f>
        <v>2742341.649686248</v>
      </c>
      <c r="R106" s="708">
        <f>'[52]Expense Summary'!R106</f>
        <v>7889.2312852764089</v>
      </c>
      <c r="S106" s="708">
        <f>'[52]Expense Summary'!S106</f>
        <v>217506.43287423786</v>
      </c>
      <c r="T106" s="708">
        <f>'[52]Expense Summary'!T106</f>
        <v>2967737.3138457621</v>
      </c>
      <c r="U106" s="708">
        <f>'[52]Expense Summary'!U106</f>
        <v>2750230.8809715244</v>
      </c>
    </row>
    <row r="107" spans="1:21">
      <c r="A107" s="39">
        <v>101</v>
      </c>
      <c r="B107" s="706">
        <f>'[52]Expense Summary'!B107</f>
        <v>403.02</v>
      </c>
      <c r="C107" s="707" t="str">
        <f>'[52]Expense Summary'!C107</f>
        <v>Depr Exp - Production Hydro</v>
      </c>
      <c r="D107" s="707" t="str">
        <f>'[52]Expense Summary'!D107</f>
        <v>PP.T</v>
      </c>
      <c r="E107" s="708">
        <f>'[52]Expense Summary'!E107</f>
        <v>19269085.490000002</v>
      </c>
      <c r="F107" s="708">
        <f>'[52]Expense Summary'!F107</f>
        <v>10156683.15490582</v>
      </c>
      <c r="G107" s="708">
        <f>'[52]Expense Summary'!G107</f>
        <v>2551923.8740964266</v>
      </c>
      <c r="H107" s="708">
        <f>'[52]Expense Summary'!H107</f>
        <v>2826171.4231867483</v>
      </c>
      <c r="I107" s="708">
        <f>'[52]Expense Summary'!I107</f>
        <v>1787731.2055361201</v>
      </c>
      <c r="J107" s="708">
        <f>'[52]Expense Summary'!J107</f>
        <v>1347862.1290405865</v>
      </c>
      <c r="K107" s="708">
        <f>'[52]Expense Summary'!K107</f>
        <v>0</v>
      </c>
      <c r="L107" s="708">
        <f>'[52]Expense Summary'!L107</f>
        <v>528667.095091364</v>
      </c>
      <c r="M107" s="708">
        <f>'[52]Expense Summary'!M107</f>
        <v>0</v>
      </c>
      <c r="N107" s="761">
        <f>'[52]Expense Summary'!N107</f>
        <v>63483.887771778529</v>
      </c>
      <c r="O107" s="708">
        <f>'[52]Expense Summary'!O107</f>
        <v>6562.7203711602424</v>
      </c>
      <c r="P107" s="709">
        <f>'[52]Expense Summary'!P107</f>
        <v>0</v>
      </c>
      <c r="Q107" s="708">
        <f>'[52]Expense Summary'!Q107</f>
        <v>1245493.8101354083</v>
      </c>
      <c r="R107" s="708">
        <f>'[52]Expense Summary'!R107</f>
        <v>3583.0651274477682</v>
      </c>
      <c r="S107" s="708">
        <f>'[52]Expense Summary'!S107</f>
        <v>98785.253777730439</v>
      </c>
      <c r="T107" s="708">
        <f>'[52]Expense Summary'!T107</f>
        <v>1347862.1290405865</v>
      </c>
      <c r="U107" s="708">
        <f>'[52]Expense Summary'!U107</f>
        <v>1249076.875262856</v>
      </c>
    </row>
    <row r="108" spans="1:21">
      <c r="A108" s="39">
        <v>102</v>
      </c>
      <c r="B108" s="706">
        <f>'[52]Expense Summary'!B108</f>
        <v>403.03</v>
      </c>
      <c r="C108" s="707" t="str">
        <f>'[52]Expense Summary'!C108</f>
        <v>Depr Exp - Production Other</v>
      </c>
      <c r="D108" s="707" t="str">
        <f>'[52]Expense Summary'!D108</f>
        <v>PP.T</v>
      </c>
      <c r="E108" s="708">
        <f>'[52]Expense Summary'!E108</f>
        <v>74989413.669999972</v>
      </c>
      <c r="F108" s="708">
        <f>'[52]Expense Summary'!F108</f>
        <v>39526718.32888075</v>
      </c>
      <c r="G108" s="708">
        <f>'[52]Expense Summary'!G108</f>
        <v>9931310.7074167561</v>
      </c>
      <c r="H108" s="708">
        <f>'[52]Expense Summary'!H108</f>
        <v>10998598.665498141</v>
      </c>
      <c r="I108" s="708">
        <f>'[52]Expense Summary'!I108</f>
        <v>6957305.5229989449</v>
      </c>
      <c r="J108" s="708">
        <f>'[52]Expense Summary'!J108</f>
        <v>5245469.0087501099</v>
      </c>
      <c r="K108" s="708">
        <f>'[52]Expense Summary'!K108</f>
        <v>0</v>
      </c>
      <c r="L108" s="708">
        <f>'[52]Expense Summary'!L108</f>
        <v>2057411.3653757786</v>
      </c>
      <c r="M108" s="708">
        <f>'[52]Expense Summary'!M108</f>
        <v>0</v>
      </c>
      <c r="N108" s="761">
        <f>'[52]Expense Summary'!N108</f>
        <v>247059.96161407622</v>
      </c>
      <c r="O108" s="708">
        <f>'[52]Expense Summary'!O108</f>
        <v>25540.109465437385</v>
      </c>
      <c r="P108" s="709">
        <f>'[52]Expense Summary'!P108</f>
        <v>0</v>
      </c>
      <c r="Q108" s="708">
        <f>'[52]Expense Summary'!Q108</f>
        <v>4847082.6807084</v>
      </c>
      <c r="R108" s="708">
        <f>'[52]Expense Summary'!R108</f>
        <v>13944.198503254025</v>
      </c>
      <c r="S108" s="708">
        <f>'[52]Expense Summary'!S108</f>
        <v>384442.12953845557</v>
      </c>
      <c r="T108" s="708">
        <f>'[52]Expense Summary'!T108</f>
        <v>5245469.0087501099</v>
      </c>
      <c r="U108" s="708">
        <f>'[52]Expense Summary'!U108</f>
        <v>4861026.879211654</v>
      </c>
    </row>
    <row r="109" spans="1:21">
      <c r="A109" s="39">
        <v>103</v>
      </c>
      <c r="B109" s="706" t="str">
        <f>'[52]Expense Summary'!B109</f>
        <v>403.04a</v>
      </c>
      <c r="C109" s="707" t="str">
        <f>'[52]Expense Summary'!C109</f>
        <v>Depr Exp - Transmission - Washington</v>
      </c>
      <c r="D109" s="707" t="str">
        <f>'[52]Expense Summary'!D109</f>
        <v>PC3</v>
      </c>
      <c r="E109" s="708">
        <f>'[52]Expense Summary'!E109</f>
        <v>28661894.716571223</v>
      </c>
      <c r="F109" s="708">
        <f>'[52]Expense Summary'!F109</f>
        <v>13661604.619655773</v>
      </c>
      <c r="G109" s="708">
        <f>'[52]Expense Summary'!G109</f>
        <v>3431576.0908129783</v>
      </c>
      <c r="H109" s="708">
        <f>'[52]Expense Summary'!H109</f>
        <v>3799952.3849299494</v>
      </c>
      <c r="I109" s="708">
        <f>'[52]Expense Summary'!I109</f>
        <v>2402458.5356350271</v>
      </c>
      <c r="J109" s="708">
        <f>'[52]Expense Summary'!J109</f>
        <v>1811045.2716178382</v>
      </c>
      <c r="K109" s="708">
        <f>'[52]Expense Summary'!K109</f>
        <v>405119.17388867284</v>
      </c>
      <c r="L109" s="708">
        <f>'[52]Expense Summary'!L109</f>
        <v>710111.98580070399</v>
      </c>
      <c r="M109" s="708">
        <f>'[52]Expense Summary'!M109</f>
        <v>2345933.5225884616</v>
      </c>
      <c r="N109" s="761">
        <f>'[52]Expense Summary'!N109</f>
        <v>85266.066013048825</v>
      </c>
      <c r="O109" s="708">
        <f>'[52]Expense Summary'!O109</f>
        <v>8827.0656287773181</v>
      </c>
      <c r="P109" s="709">
        <f>'[52]Expense Summary'!P109</f>
        <v>0</v>
      </c>
      <c r="Q109" s="708">
        <f>'[52]Expense Summary'!Q109</f>
        <v>1673827.6515720226</v>
      </c>
      <c r="R109" s="708">
        <f>'[52]Expense Summary'!R109</f>
        <v>4802.9927362448225</v>
      </c>
      <c r="S109" s="708">
        <f>'[52]Expense Summary'!S109</f>
        <v>132414.6273095709</v>
      </c>
      <c r="T109" s="708">
        <f>'[52]Expense Summary'!T109</f>
        <v>1811045.2716178382</v>
      </c>
      <c r="U109" s="708">
        <f>'[52]Expense Summary'!U109</f>
        <v>1678630.6443082672</v>
      </c>
    </row>
    <row r="110" spans="1:21">
      <c r="A110" s="39">
        <v>104</v>
      </c>
      <c r="B110" s="706" t="str">
        <f>'[52]Expense Summary'!B110</f>
        <v>403.04b</v>
      </c>
      <c r="C110" s="707" t="str">
        <f>'[52]Expense Summary'!C110</f>
        <v>Depr Exp - Transmission - Washington GIF</v>
      </c>
      <c r="D110" s="707" t="str">
        <f>'[52]Expense Summary'!D110</f>
        <v>PC4</v>
      </c>
      <c r="E110" s="708">
        <f>'[52]Expense Summary'!E110</f>
        <v>3536313.4800000051</v>
      </c>
      <c r="F110" s="708">
        <f>'[52]Expense Summary'!F110</f>
        <v>1863981.3275737581</v>
      </c>
      <c r="G110" s="708">
        <f>'[52]Expense Summary'!G110</f>
        <v>468335.8118154796</v>
      </c>
      <c r="H110" s="708">
        <f>'[52]Expense Summary'!H110</f>
        <v>518666.44661433261</v>
      </c>
      <c r="I110" s="708">
        <f>'[52]Expense Summary'!I110</f>
        <v>328089.15420687362</v>
      </c>
      <c r="J110" s="708">
        <f>'[52]Expense Summary'!J110</f>
        <v>247363.2191097686</v>
      </c>
      <c r="K110" s="708">
        <f>'[52]Expense Summary'!K110</f>
        <v>0</v>
      </c>
      <c r="L110" s="708">
        <f>'[52]Expense Summary'!L110</f>
        <v>97022.382083169374</v>
      </c>
      <c r="M110" s="708">
        <f>'[52]Expense Summary'!M110</f>
        <v>0</v>
      </c>
      <c r="N110" s="761">
        <f>'[52]Expense Summary'!N110</f>
        <v>11650.730814737171</v>
      </c>
      <c r="O110" s="708">
        <f>'[52]Expense Summary'!O110</f>
        <v>1204.4077818871415</v>
      </c>
      <c r="P110" s="709">
        <f>'[52]Expense Summary'!P110</f>
        <v>0</v>
      </c>
      <c r="Q110" s="708">
        <f>'[52]Expense Summary'!Q110</f>
        <v>228576.31475682513</v>
      </c>
      <c r="R110" s="708">
        <f>'[52]Expense Summary'!R110</f>
        <v>657.57357901013086</v>
      </c>
      <c r="S110" s="708">
        <f>'[52]Expense Summary'!S110</f>
        <v>18129.33077393335</v>
      </c>
      <c r="T110" s="708">
        <f>'[52]Expense Summary'!T110</f>
        <v>247363.2191097686</v>
      </c>
      <c r="U110" s="708">
        <f>'[52]Expense Summary'!U110</f>
        <v>229233.88833583525</v>
      </c>
    </row>
    <row r="111" spans="1:21">
      <c r="A111" s="39">
        <v>105</v>
      </c>
      <c r="B111" s="706" t="str">
        <f>'[52]Expense Summary'!B111</f>
        <v>403.04c</v>
      </c>
      <c r="C111" s="707" t="str">
        <f>'[52]Expense Summary'!C111</f>
        <v>Depr Exp - Transmission - Washington LIF</v>
      </c>
      <c r="D111" s="707" t="str">
        <f>'[52]Expense Summary'!D111</f>
        <v>DIR_449</v>
      </c>
      <c r="E111" s="708">
        <f>'[52]Expense Summary'!E111</f>
        <v>9969.1200000000008</v>
      </c>
      <c r="F111" s="708">
        <f>'[52]Expense Summary'!F111</f>
        <v>0</v>
      </c>
      <c r="G111" s="708">
        <f>'[52]Expense Summary'!G111</f>
        <v>0</v>
      </c>
      <c r="H111" s="708">
        <f>'[52]Expense Summary'!H111</f>
        <v>0</v>
      </c>
      <c r="I111" s="708">
        <f>'[52]Expense Summary'!I111</f>
        <v>0</v>
      </c>
      <c r="J111" s="708">
        <f>'[52]Expense Summary'!J111</f>
        <v>0</v>
      </c>
      <c r="K111" s="708">
        <f>'[52]Expense Summary'!K111</f>
        <v>0</v>
      </c>
      <c r="L111" s="708">
        <f>'[52]Expense Summary'!L111</f>
        <v>0</v>
      </c>
      <c r="M111" s="708">
        <f>'[52]Expense Summary'!M111</f>
        <v>9969.1200000000008</v>
      </c>
      <c r="N111" s="761">
        <f>'[52]Expense Summary'!N111</f>
        <v>0</v>
      </c>
      <c r="O111" s="708">
        <f>'[52]Expense Summary'!O111</f>
        <v>0</v>
      </c>
      <c r="P111" s="709">
        <f>'[52]Expense Summary'!P111</f>
        <v>0</v>
      </c>
      <c r="Q111" s="708">
        <f>'[52]Expense Summary'!Q111</f>
        <v>0</v>
      </c>
      <c r="R111" s="708">
        <f>'[52]Expense Summary'!R111</f>
        <v>0</v>
      </c>
      <c r="S111" s="708">
        <f>'[52]Expense Summary'!S111</f>
        <v>0</v>
      </c>
      <c r="T111" s="708">
        <f>'[52]Expense Summary'!T111</f>
        <v>0</v>
      </c>
      <c r="U111" s="708">
        <f>'[52]Expense Summary'!U111</f>
        <v>0</v>
      </c>
    </row>
    <row r="112" spans="1:21">
      <c r="A112" s="39">
        <v>106</v>
      </c>
      <c r="B112" s="706" t="str">
        <f>'[52]Expense Summary'!B112</f>
        <v>403.04d</v>
      </c>
      <c r="C112" s="707" t="str">
        <f>'[52]Expense Summary'!C112</f>
        <v>Depr Exp - Transmission - Non-Washington</v>
      </c>
      <c r="D112" s="707" t="str">
        <f>'[52]Expense Summary'!D112</f>
        <v>PC4</v>
      </c>
      <c r="E112" s="708">
        <f>'[52]Expense Summary'!E112</f>
        <v>3010267.3200000003</v>
      </c>
      <c r="F112" s="708">
        <f>'[52]Expense Summary'!F112</f>
        <v>1586703.8109657322</v>
      </c>
      <c r="G112" s="708">
        <f>'[52]Expense Summary'!G112</f>
        <v>398668.2733493995</v>
      </c>
      <c r="H112" s="708">
        <f>'[52]Expense Summary'!H112</f>
        <v>441511.94826303917</v>
      </c>
      <c r="I112" s="708">
        <f>'[52]Expense Summary'!I112</f>
        <v>279284.08059440221</v>
      </c>
      <c r="J112" s="708">
        <f>'[52]Expense Summary'!J112</f>
        <v>210566.57416472444</v>
      </c>
      <c r="K112" s="708">
        <f>'[52]Expense Summary'!K112</f>
        <v>0</v>
      </c>
      <c r="L112" s="708">
        <f>'[52]Expense Summary'!L112</f>
        <v>82589.766926861324</v>
      </c>
      <c r="M112" s="708">
        <f>'[52]Expense Summary'!M112</f>
        <v>0</v>
      </c>
      <c r="N112" s="761">
        <f>'[52]Expense Summary'!N112</f>
        <v>9917.6202630430362</v>
      </c>
      <c r="O112" s="708">
        <f>'[52]Expense Summary'!O112</f>
        <v>1025.2454727991324</v>
      </c>
      <c r="P112" s="709">
        <f>'[52]Expense Summary'!P112</f>
        <v>0</v>
      </c>
      <c r="Q112" s="708">
        <f>'[52]Expense Summary'!Q112</f>
        <v>194574.32558792931</v>
      </c>
      <c r="R112" s="708">
        <f>'[52]Expense Summary'!R112</f>
        <v>559.75587757837354</v>
      </c>
      <c r="S112" s="708">
        <f>'[52]Expense Summary'!S112</f>
        <v>15432.492699216755</v>
      </c>
      <c r="T112" s="708">
        <f>'[52]Expense Summary'!T112</f>
        <v>210566.57416472444</v>
      </c>
      <c r="U112" s="708">
        <f>'[52]Expense Summary'!U112</f>
        <v>195134.08146550768</v>
      </c>
    </row>
    <row r="113" spans="1:21">
      <c r="A113" s="39">
        <v>107</v>
      </c>
      <c r="B113" s="706" t="str">
        <f>'[52]Expense Summary'!B113</f>
        <v>403.05a</v>
      </c>
      <c r="C113" s="707" t="str">
        <f>'[52]Expense Summary'!C113</f>
        <v>Depr Exp - Distribution - Easements</v>
      </c>
      <c r="D113" s="707" t="str">
        <f>'[52]Expense Summary'!D113</f>
        <v>D360.T</v>
      </c>
      <c r="E113" s="708">
        <f>'[52]Expense Summary'!E113</f>
        <v>71582.14</v>
      </c>
      <c r="F113" s="708">
        <f>'[52]Expense Summary'!F113</f>
        <v>29713.45009938669</v>
      </c>
      <c r="G113" s="708">
        <f>'[52]Expense Summary'!G113</f>
        <v>9578.9042275408283</v>
      </c>
      <c r="H113" s="708">
        <f>'[52]Expense Summary'!H113</f>
        <v>12462.470301047517</v>
      </c>
      <c r="I113" s="708">
        <f>'[52]Expense Summary'!I113</f>
        <v>7324.296776331299</v>
      </c>
      <c r="J113" s="708">
        <f>'[52]Expense Summary'!J113</f>
        <v>6342.5083580582914</v>
      </c>
      <c r="K113" s="708">
        <f>'[52]Expense Summary'!K113</f>
        <v>6092.0196687522339</v>
      </c>
      <c r="L113" s="708">
        <f>'[52]Expense Summary'!L113</f>
        <v>22.309030880357984</v>
      </c>
      <c r="M113" s="708">
        <f>'[52]Expense Summary'!M113</f>
        <v>0</v>
      </c>
      <c r="N113" s="761">
        <f>'[52]Expense Summary'!N113</f>
        <v>42.173194815993277</v>
      </c>
      <c r="O113" s="708">
        <f>'[52]Expense Summary'!O113</f>
        <v>4.0083431867810164</v>
      </c>
      <c r="P113" s="709">
        <f>'[52]Expense Summary'!P113</f>
        <v>0</v>
      </c>
      <c r="Q113" s="708">
        <f>'[52]Expense Summary'!Q113</f>
        <v>6032.7788113126835</v>
      </c>
      <c r="R113" s="708">
        <f>'[52]Expense Summary'!R113</f>
        <v>1.3205523310859257</v>
      </c>
      <c r="S113" s="708">
        <f>'[52]Expense Summary'!S113</f>
        <v>308.40899441452206</v>
      </c>
      <c r="T113" s="708">
        <f>'[52]Expense Summary'!T113</f>
        <v>6342.5083580582914</v>
      </c>
      <c r="U113" s="708">
        <f>'[52]Expense Summary'!U113</f>
        <v>6034.0993636437697</v>
      </c>
    </row>
    <row r="114" spans="1:21">
      <c r="A114" s="39">
        <v>108</v>
      </c>
      <c r="B114" s="706" t="str">
        <f>'[52]Expense Summary'!B114</f>
        <v>403.05b</v>
      </c>
      <c r="C114" s="707" t="str">
        <f>'[52]Expense Summary'!C114</f>
        <v>Depr Exp - Distribution - Structures</v>
      </c>
      <c r="D114" s="707" t="str">
        <f>'[52]Expense Summary'!D114</f>
        <v>D361.T</v>
      </c>
      <c r="E114" s="708">
        <f>'[52]Expense Summary'!E114</f>
        <v>142607.19</v>
      </c>
      <c r="F114" s="708">
        <f>'[52]Expense Summary'!F114</f>
        <v>66752.40422647653</v>
      </c>
      <c r="G114" s="708">
        <f>'[52]Expense Summary'!G114</f>
        <v>18375.886789560911</v>
      </c>
      <c r="H114" s="708">
        <f>'[52]Expense Summary'!H114</f>
        <v>22822.467407878503</v>
      </c>
      <c r="I114" s="708">
        <f>'[52]Expense Summary'!I114</f>
        <v>13273.198772920263</v>
      </c>
      <c r="J114" s="708">
        <f>'[52]Expense Summary'!J114</f>
        <v>9785.1872166935846</v>
      </c>
      <c r="K114" s="708">
        <f>'[52]Expense Summary'!K114</f>
        <v>6319.3133796683096</v>
      </c>
      <c r="L114" s="708">
        <f>'[52]Expense Summary'!L114</f>
        <v>2362.3335502731711</v>
      </c>
      <c r="M114" s="708">
        <f>'[52]Expense Summary'!M114</f>
        <v>2800.045381951029</v>
      </c>
      <c r="N114" s="761">
        <f>'[52]Expense Summary'!N114</f>
        <v>101.4301143610944</v>
      </c>
      <c r="O114" s="708">
        <f>'[52]Expense Summary'!O114</f>
        <v>14.92316021660193</v>
      </c>
      <c r="P114" s="709">
        <f>'[52]Expense Summary'!P114</f>
        <v>0</v>
      </c>
      <c r="Q114" s="708">
        <f>'[52]Expense Summary'!Q114</f>
        <v>8713.8559134993211</v>
      </c>
      <c r="R114" s="708">
        <f>'[52]Expense Summary'!R114</f>
        <v>1.8950044719494515E-2</v>
      </c>
      <c r="S114" s="708">
        <f>'[52]Expense Summary'!S114</f>
        <v>1071.3123531495432</v>
      </c>
      <c r="T114" s="708">
        <f>'[52]Expense Summary'!T114</f>
        <v>9785.1872166935846</v>
      </c>
      <c r="U114" s="708">
        <f>'[52]Expense Summary'!U114</f>
        <v>8713.8748635440406</v>
      </c>
    </row>
    <row r="115" spans="1:21">
      <c r="A115" s="39">
        <v>109</v>
      </c>
      <c r="B115" s="706" t="str">
        <f>'[52]Expense Summary'!B115</f>
        <v>403.05c</v>
      </c>
      <c r="C115" s="707" t="str">
        <f>'[52]Expense Summary'!C115</f>
        <v>Depr Exp - Distribution - Station Equipment</v>
      </c>
      <c r="D115" s="707" t="str">
        <f>'[52]Expense Summary'!D115</f>
        <v>D362.T</v>
      </c>
      <c r="E115" s="708">
        <f>'[52]Expense Summary'!E115</f>
        <v>9552274.1199999992</v>
      </c>
      <c r="F115" s="708">
        <f>'[52]Expense Summary'!F115</f>
        <v>4953698.6881863559</v>
      </c>
      <c r="G115" s="708">
        <f>'[52]Expense Summary'!G115</f>
        <v>1197675.2996748986</v>
      </c>
      <c r="H115" s="708">
        <f>'[52]Expense Summary'!H115</f>
        <v>1315993.206882704</v>
      </c>
      <c r="I115" s="708">
        <f>'[52]Expense Summary'!I115</f>
        <v>700229.02851630352</v>
      </c>
      <c r="J115" s="708">
        <f>'[52]Expense Summary'!J115</f>
        <v>710560.73561160045</v>
      </c>
      <c r="K115" s="708">
        <f>'[52]Expense Summary'!K115</f>
        <v>307347.95330093685</v>
      </c>
      <c r="L115" s="708">
        <f>'[52]Expense Summary'!L115</f>
        <v>249623.39140111397</v>
      </c>
      <c r="M115" s="708">
        <f>'[52]Expense Summary'!M115</f>
        <v>107546.17512136335</v>
      </c>
      <c r="N115" s="761">
        <f>'[52]Expense Summary'!N115</f>
        <v>7159.2498824371323</v>
      </c>
      <c r="O115" s="708">
        <f>'[52]Expense Summary'!O115</f>
        <v>2440.3914222854173</v>
      </c>
      <c r="P115" s="709">
        <f>'[52]Expense Summary'!P115</f>
        <v>0</v>
      </c>
      <c r="Q115" s="708">
        <f>'[52]Expense Summary'!Q115</f>
        <v>636677.45724569506</v>
      </c>
      <c r="R115" s="708">
        <f>'[52]Expense Summary'!R115</f>
        <v>2292.2534956184973</v>
      </c>
      <c r="S115" s="708">
        <f>'[52]Expense Summary'!S115</f>
        <v>71591.024870286885</v>
      </c>
      <c r="T115" s="708">
        <f>'[52]Expense Summary'!T115</f>
        <v>710560.73561160045</v>
      </c>
      <c r="U115" s="708">
        <f>'[52]Expense Summary'!U115</f>
        <v>638969.71074131352</v>
      </c>
    </row>
    <row r="116" spans="1:21">
      <c r="A116" s="39">
        <v>110</v>
      </c>
      <c r="B116" s="706" t="str">
        <f>'[52]Expense Summary'!B116</f>
        <v>403.05d</v>
      </c>
      <c r="C116" s="707" t="str">
        <f>'[52]Expense Summary'!C116</f>
        <v>Depr Exp - Distribution - Batteries</v>
      </c>
      <c r="D116" s="707" t="str">
        <f>'[52]Expense Summary'!D116</f>
        <v>NCP_362</v>
      </c>
      <c r="E116" s="708">
        <f>'[52]Expense Summary'!E116</f>
        <v>54950.929999999986</v>
      </c>
      <c r="F116" s="708">
        <f>'[52]Expense Summary'!F116</f>
        <v>30673.375654063973</v>
      </c>
      <c r="G116" s="708">
        <f>'[52]Expense Summary'!G116</f>
        <v>7416.0231961891568</v>
      </c>
      <c r="H116" s="708">
        <f>'[52]Expense Summary'!H116</f>
        <v>8148.6494302075253</v>
      </c>
      <c r="I116" s="708">
        <f>'[52]Expense Summary'!I116</f>
        <v>4335.8285167369559</v>
      </c>
      <c r="J116" s="708">
        <f>'[52]Expense Summary'!J116</f>
        <v>4317.6120816485491</v>
      </c>
      <c r="K116" s="708">
        <f>'[52]Expense Summary'!K116</f>
        <v>0</v>
      </c>
      <c r="L116" s="708">
        <f>'[52]Expense Summary'!L116</f>
        <v>0</v>
      </c>
      <c r="M116" s="708">
        <f>'[52]Expense Summary'!M116</f>
        <v>0</v>
      </c>
      <c r="N116" s="761">
        <f>'[52]Expense Summary'!N116</f>
        <v>44.330181318659626</v>
      </c>
      <c r="O116" s="708">
        <f>'[52]Expense Summary'!O116</f>
        <v>15.110939835164247</v>
      </c>
      <c r="P116" s="709">
        <f>'[52]Expense Summary'!P116</f>
        <v>0</v>
      </c>
      <c r="Q116" s="708">
        <f>'[52]Expense Summary'!Q116</f>
        <v>3860.1257276085316</v>
      </c>
      <c r="R116" s="708">
        <f>'[52]Expense Summary'!R116</f>
        <v>14.193667598945087</v>
      </c>
      <c r="S116" s="708">
        <f>'[52]Expense Summary'!S116</f>
        <v>443.29268644107248</v>
      </c>
      <c r="T116" s="708">
        <f>'[52]Expense Summary'!T116</f>
        <v>4317.6120816485491</v>
      </c>
      <c r="U116" s="708">
        <f>'[52]Expense Summary'!U116</f>
        <v>3874.3193952074766</v>
      </c>
    </row>
    <row r="117" spans="1:21">
      <c r="A117" s="39">
        <v>111</v>
      </c>
      <c r="B117" s="706" t="str">
        <f>'[52]Expense Summary'!B117</f>
        <v>403.05e</v>
      </c>
      <c r="C117" s="707" t="str">
        <f>'[52]Expense Summary'!C117</f>
        <v>Depr Exp - Distribution - OH Poles</v>
      </c>
      <c r="D117" s="707" t="str">
        <f>'[52]Expense Summary'!D117</f>
        <v>OH_NCP</v>
      </c>
      <c r="E117" s="708">
        <f>'[52]Expense Summary'!E117</f>
        <v>12015090.43</v>
      </c>
      <c r="F117" s="708">
        <f>'[52]Expense Summary'!F117</f>
        <v>8280957.1348556913</v>
      </c>
      <c r="G117" s="708">
        <f>'[52]Expense Summary'!G117</f>
        <v>1513073.6062078436</v>
      </c>
      <c r="H117" s="708">
        <f>'[52]Expense Summary'!H117</f>
        <v>1176308.0451656198</v>
      </c>
      <c r="I117" s="708">
        <f>'[52]Expense Summary'!I117</f>
        <v>465329.02715162426</v>
      </c>
      <c r="J117" s="708">
        <f>'[52]Expense Summary'!J117</f>
        <v>563854.52582027565</v>
      </c>
      <c r="K117" s="708">
        <f>'[52]Expense Summary'!K117</f>
        <v>0</v>
      </c>
      <c r="L117" s="708">
        <f>'[52]Expense Summary'!L117</f>
        <v>0</v>
      </c>
      <c r="M117" s="708">
        <f>'[52]Expense Summary'!M117</f>
        <v>0</v>
      </c>
      <c r="N117" s="761">
        <f>'[52]Expense Summary'!N117</f>
        <v>7277.1773269471823</v>
      </c>
      <c r="O117" s="708">
        <f>'[52]Expense Summary'!O117</f>
        <v>8290.9134719945505</v>
      </c>
      <c r="P117" s="709">
        <f>'[52]Expense Summary'!P117</f>
        <v>0</v>
      </c>
      <c r="Q117" s="708">
        <f>'[52]Expense Summary'!Q117</f>
        <v>435568.63032201934</v>
      </c>
      <c r="R117" s="708">
        <f>'[52]Expense Summary'!R117</f>
        <v>10909.731846700251</v>
      </c>
      <c r="S117" s="708">
        <f>'[52]Expense Summary'!S117</f>
        <v>117376.16365155604</v>
      </c>
      <c r="T117" s="708">
        <f>'[52]Expense Summary'!T117</f>
        <v>563854.52582027565</v>
      </c>
      <c r="U117" s="708">
        <f>'[52]Expense Summary'!U117</f>
        <v>446478.36216871964</v>
      </c>
    </row>
    <row r="118" spans="1:21">
      <c r="A118" s="39">
        <v>112</v>
      </c>
      <c r="B118" s="706" t="str">
        <f>'[52]Expense Summary'!B118</f>
        <v>403.05f</v>
      </c>
      <c r="C118" s="707" t="str">
        <f>'[52]Expense Summary'!C118</f>
        <v>Depr Exp - Distribution - OH Conductors</v>
      </c>
      <c r="D118" s="707" t="str">
        <f>'[52]Expense Summary'!D118</f>
        <v>OH_NCP</v>
      </c>
      <c r="E118" s="708">
        <f>'[52]Expense Summary'!E118</f>
        <v>17443235.939999998</v>
      </c>
      <c r="F118" s="708">
        <f>'[52]Expense Summary'!F118</f>
        <v>12022105.863777025</v>
      </c>
      <c r="G118" s="708">
        <f>'[52]Expense Summary'!G118</f>
        <v>2196645.9646255085</v>
      </c>
      <c r="H118" s="708">
        <f>'[52]Expense Summary'!H118</f>
        <v>1707737.3565755244</v>
      </c>
      <c r="I118" s="708">
        <f>'[52]Expense Summary'!I118</f>
        <v>675554.13399717933</v>
      </c>
      <c r="J118" s="708">
        <f>'[52]Expense Summary'!J118</f>
        <v>818591.21968505147</v>
      </c>
      <c r="K118" s="708">
        <f>'[52]Expense Summary'!K118</f>
        <v>0</v>
      </c>
      <c r="L118" s="708">
        <f>'[52]Expense Summary'!L118</f>
        <v>0</v>
      </c>
      <c r="M118" s="708">
        <f>'[52]Expense Summary'!M118</f>
        <v>0</v>
      </c>
      <c r="N118" s="761">
        <f>'[52]Expense Summary'!N118</f>
        <v>10564.84109135067</v>
      </c>
      <c r="O118" s="708">
        <f>'[52]Expense Summary'!O118</f>
        <v>12036.560248354743</v>
      </c>
      <c r="P118" s="709">
        <f>'[52]Expense Summary'!P118</f>
        <v>0</v>
      </c>
      <c r="Q118" s="708">
        <f>'[52]Expense Summary'!Q118</f>
        <v>632348.66445941688</v>
      </c>
      <c r="R118" s="708">
        <f>'[52]Expense Summary'!R118</f>
        <v>15838.5014039486</v>
      </c>
      <c r="S118" s="708">
        <f>'[52]Expense Summary'!S118</f>
        <v>170404.05382168596</v>
      </c>
      <c r="T118" s="708">
        <f>'[52]Expense Summary'!T118</f>
        <v>818591.21968505147</v>
      </c>
      <c r="U118" s="708">
        <f>'[52]Expense Summary'!U118</f>
        <v>648187.16586336552</v>
      </c>
    </row>
    <row r="119" spans="1:21">
      <c r="A119" s="39">
        <v>113</v>
      </c>
      <c r="B119" s="706" t="str">
        <f>'[52]Expense Summary'!B119</f>
        <v>403.05g</v>
      </c>
      <c r="C119" s="707" t="str">
        <f>'[52]Expense Summary'!C119</f>
        <v>Depr Exp - Distribution - UG Conductors</v>
      </c>
      <c r="D119" s="707" t="str">
        <f>'[52]Expense Summary'!D119</f>
        <v>UG_NCP</v>
      </c>
      <c r="E119" s="708">
        <f>'[52]Expense Summary'!E119</f>
        <v>13080710</v>
      </c>
      <c r="F119" s="708">
        <f>'[52]Expense Summary'!F119</f>
        <v>8803246.325757876</v>
      </c>
      <c r="G119" s="708">
        <f>'[52]Expense Summary'!G119</f>
        <v>1568630.7978229651</v>
      </c>
      <c r="H119" s="708">
        <f>'[52]Expense Summary'!H119</f>
        <v>1463813.2585704878</v>
      </c>
      <c r="I119" s="708">
        <f>'[52]Expense Summary'!I119</f>
        <v>635547.13899224869</v>
      </c>
      <c r="J119" s="708">
        <f>'[52]Expense Summary'!J119</f>
        <v>599859.88026903523</v>
      </c>
      <c r="K119" s="708">
        <f>'[52]Expense Summary'!K119</f>
        <v>0</v>
      </c>
      <c r="L119" s="708">
        <f>'[52]Expense Summary'!L119</f>
        <v>0</v>
      </c>
      <c r="M119" s="708">
        <f>'[52]Expense Summary'!M119</f>
        <v>0</v>
      </c>
      <c r="N119" s="761">
        <f>'[52]Expense Summary'!N119</f>
        <v>6032.1974941091539</v>
      </c>
      <c r="O119" s="708">
        <f>'[52]Expense Summary'!O119</f>
        <v>3580.4010932776905</v>
      </c>
      <c r="P119" s="709">
        <f>'[52]Expense Summary'!P119</f>
        <v>0</v>
      </c>
      <c r="Q119" s="708">
        <f>'[52]Expense Summary'!Q119</f>
        <v>453322.88479923527</v>
      </c>
      <c r="R119" s="708">
        <f>'[52]Expense Summary'!R119</f>
        <v>5383.5741076458035</v>
      </c>
      <c r="S119" s="708">
        <f>'[52]Expense Summary'!S119</f>
        <v>141153.42136215419</v>
      </c>
      <c r="T119" s="708">
        <f>'[52]Expense Summary'!T119</f>
        <v>599859.88026903523</v>
      </c>
      <c r="U119" s="708">
        <f>'[52]Expense Summary'!U119</f>
        <v>458706.45890688105</v>
      </c>
    </row>
    <row r="120" spans="1:21">
      <c r="A120" s="39">
        <v>114</v>
      </c>
      <c r="B120" s="706" t="str">
        <f>'[52]Expense Summary'!B120</f>
        <v>403.05h</v>
      </c>
      <c r="C120" s="707" t="str">
        <f>'[52]Expense Summary'!C120</f>
        <v>Depr Exp - Distribution - UG Conduit</v>
      </c>
      <c r="D120" s="707" t="str">
        <f>'[52]Expense Summary'!D120</f>
        <v>UG_NCP</v>
      </c>
      <c r="E120" s="708">
        <f>'[52]Expense Summary'!E120</f>
        <v>38836748.5598768</v>
      </c>
      <c r="F120" s="708">
        <f>'[52]Expense Summary'!F120</f>
        <v>26136919.48404314</v>
      </c>
      <c r="G120" s="708">
        <f>'[52]Expense Summary'!G120</f>
        <v>4657279.297402774</v>
      </c>
      <c r="H120" s="708">
        <f>'[52]Expense Summary'!H120</f>
        <v>4346075.0572190629</v>
      </c>
      <c r="I120" s="708">
        <f>'[52]Expense Summary'!I120</f>
        <v>1886945.3137475743</v>
      </c>
      <c r="J120" s="708">
        <f>'[52]Expense Summary'!J120</f>
        <v>1780989.5136553233</v>
      </c>
      <c r="K120" s="708">
        <f>'[52]Expense Summary'!K120</f>
        <v>0</v>
      </c>
      <c r="L120" s="708">
        <f>'[52]Expense Summary'!L120</f>
        <v>0</v>
      </c>
      <c r="M120" s="708">
        <f>'[52]Expense Summary'!M120</f>
        <v>0</v>
      </c>
      <c r="N120" s="761">
        <f>'[52]Expense Summary'!N120</f>
        <v>17909.649961067564</v>
      </c>
      <c r="O120" s="708">
        <f>'[52]Expense Summary'!O120</f>
        <v>10630.243847859456</v>
      </c>
      <c r="P120" s="709">
        <f>'[52]Expense Summary'!P120</f>
        <v>0</v>
      </c>
      <c r="Q120" s="708">
        <f>'[52]Expense Summary'!Q120</f>
        <v>1345919.8234182927</v>
      </c>
      <c r="R120" s="708">
        <f>'[52]Expense Summary'!R120</f>
        <v>15983.881148049548</v>
      </c>
      <c r="S120" s="708">
        <f>'[52]Expense Summary'!S120</f>
        <v>419085.80908898101</v>
      </c>
      <c r="T120" s="708">
        <f>'[52]Expense Summary'!T120</f>
        <v>1780989.5136553233</v>
      </c>
      <c r="U120" s="708">
        <f>'[52]Expense Summary'!U120</f>
        <v>1361903.7045663423</v>
      </c>
    </row>
    <row r="121" spans="1:21">
      <c r="A121" s="39">
        <v>115</v>
      </c>
      <c r="B121" s="706" t="str">
        <f>'[52]Expense Summary'!B121</f>
        <v>403.05i</v>
      </c>
      <c r="C121" s="707" t="str">
        <f>'[52]Expense Summary'!C121</f>
        <v>Depr Exp - Distribution - Line Transformers</v>
      </c>
      <c r="D121" s="707" t="str">
        <f>'[52]Expense Summary'!D121</f>
        <v>D368.T</v>
      </c>
      <c r="E121" s="708">
        <f>'[52]Expense Summary'!E121</f>
        <v>20242879.390000001</v>
      </c>
      <c r="F121" s="708">
        <f>'[52]Expense Summary'!F121</f>
        <v>15558858.408078132</v>
      </c>
      <c r="G121" s="708">
        <f>'[52]Expense Summary'!G121</f>
        <v>2453563.8691945719</v>
      </c>
      <c r="H121" s="708">
        <f>'[52]Expense Summary'!H121</f>
        <v>885151.63384795154</v>
      </c>
      <c r="I121" s="708">
        <f>'[52]Expense Summary'!I121</f>
        <v>211251.65846275602</v>
      </c>
      <c r="J121" s="708">
        <f>'[52]Expense Summary'!J121</f>
        <v>107443.37113840765</v>
      </c>
      <c r="K121" s="708">
        <f>'[52]Expense Summary'!K121</f>
        <v>197247.081502015</v>
      </c>
      <c r="L121" s="708">
        <f>'[52]Expense Summary'!L121</f>
        <v>0</v>
      </c>
      <c r="M121" s="708">
        <f>'[52]Expense Summary'!M121</f>
        <v>0</v>
      </c>
      <c r="N121" s="761">
        <f>'[52]Expense Summary'!N121</f>
        <v>826972.48304086004</v>
      </c>
      <c r="O121" s="708">
        <f>'[52]Expense Summary'!O121</f>
        <v>2390.8847353073461</v>
      </c>
      <c r="P121" s="709">
        <f>'[52]Expense Summary'!P121</f>
        <v>0</v>
      </c>
      <c r="Q121" s="708">
        <f>'[52]Expense Summary'!Q121</f>
        <v>101619.41317769684</v>
      </c>
      <c r="R121" s="708">
        <f>'[52]Expense Summary'!R121</f>
        <v>0</v>
      </c>
      <c r="S121" s="708">
        <f>'[52]Expense Summary'!S121</f>
        <v>5823.957960710808</v>
      </c>
      <c r="T121" s="708">
        <f>'[52]Expense Summary'!T121</f>
        <v>107443.37113840765</v>
      </c>
      <c r="U121" s="708">
        <f>'[52]Expense Summary'!U121</f>
        <v>101619.41317769684</v>
      </c>
    </row>
    <row r="122" spans="1:21">
      <c r="A122" s="39">
        <v>116</v>
      </c>
      <c r="B122" s="706" t="str">
        <f>'[52]Expense Summary'!B122</f>
        <v>403.05j</v>
      </c>
      <c r="C122" s="707" t="str">
        <f>'[52]Expense Summary'!C122</f>
        <v>Depr Exp - Distribution - Services</v>
      </c>
      <c r="D122" s="707" t="str">
        <f>'[52]Expense Summary'!D122</f>
        <v>D369.T</v>
      </c>
      <c r="E122" s="708">
        <f>'[52]Expense Summary'!E122</f>
        <v>5946476.4000000004</v>
      </c>
      <c r="F122" s="708">
        <f>'[52]Expense Summary'!F122</f>
        <v>5770232.7534907376</v>
      </c>
      <c r="G122" s="708">
        <f>'[52]Expense Summary'!G122</f>
        <v>169604.63106701686</v>
      </c>
      <c r="H122" s="708">
        <f>'[52]Expense Summary'!H122</f>
        <v>6498.2257651022683</v>
      </c>
      <c r="I122" s="708">
        <f>'[52]Expense Summary'!I122</f>
        <v>140.78967714472898</v>
      </c>
      <c r="J122" s="708">
        <f>'[52]Expense Summary'!J122</f>
        <v>0</v>
      </c>
      <c r="K122" s="708">
        <f>'[52]Expense Summary'!K122</f>
        <v>0</v>
      </c>
      <c r="L122" s="708">
        <f>'[52]Expense Summary'!L122</f>
        <v>0</v>
      </c>
      <c r="M122" s="708">
        <f>'[52]Expense Summary'!M122</f>
        <v>0</v>
      </c>
      <c r="N122" s="761">
        <f>'[52]Expense Summary'!N122</f>
        <v>0</v>
      </c>
      <c r="O122" s="708">
        <f>'[52]Expense Summary'!O122</f>
        <v>0</v>
      </c>
      <c r="P122" s="709">
        <f>'[52]Expense Summary'!P122</f>
        <v>0</v>
      </c>
      <c r="Q122" s="708">
        <f>'[52]Expense Summary'!Q122</f>
        <v>0</v>
      </c>
      <c r="R122" s="708">
        <f>'[52]Expense Summary'!R122</f>
        <v>0</v>
      </c>
      <c r="S122" s="708">
        <f>'[52]Expense Summary'!S122</f>
        <v>0</v>
      </c>
      <c r="T122" s="708">
        <f>'[52]Expense Summary'!T122</f>
        <v>0</v>
      </c>
      <c r="U122" s="708">
        <f>'[52]Expense Summary'!U122</f>
        <v>0</v>
      </c>
    </row>
    <row r="123" spans="1:21">
      <c r="A123" s="39">
        <v>117</v>
      </c>
      <c r="B123" s="706" t="str">
        <f>'[52]Expense Summary'!B123</f>
        <v>403.05k</v>
      </c>
      <c r="C123" s="707" t="str">
        <f>'[52]Expense Summary'!C123</f>
        <v>Depr Exp - Distribution - Meters</v>
      </c>
      <c r="D123" s="707" t="str">
        <f>'[52]Expense Summary'!D123</f>
        <v>METER</v>
      </c>
      <c r="E123" s="708">
        <f>'[52]Expense Summary'!E123</f>
        <v>15485581.179727737</v>
      </c>
      <c r="F123" s="708">
        <f>'[52]Expense Summary'!F123</f>
        <v>10053641.400099199</v>
      </c>
      <c r="G123" s="708">
        <f>'[52]Expense Summary'!G123</f>
        <v>2821910.7948202551</v>
      </c>
      <c r="H123" s="708">
        <f>'[52]Expense Summary'!H123</f>
        <v>833976.50522781222</v>
      </c>
      <c r="I123" s="708">
        <f>'[52]Expense Summary'!I123</f>
        <v>93731.805714208371</v>
      </c>
      <c r="J123" s="708">
        <f>'[52]Expense Summary'!J123</f>
        <v>1489177.4545950438</v>
      </c>
      <c r="K123" s="708">
        <f>'[52]Expense Summary'!K123</f>
        <v>73384.185148474222</v>
      </c>
      <c r="L123" s="708">
        <f>'[52]Expense Summary'!L123</f>
        <v>45571.404163884014</v>
      </c>
      <c r="M123" s="708">
        <f>'[52]Expense Summary'!M123</f>
        <v>73369.567913433959</v>
      </c>
      <c r="N123" s="761">
        <f>'[52]Expense Summary'!N123</f>
        <v>0</v>
      </c>
      <c r="O123" s="708">
        <f>'[52]Expense Summary'!O123</f>
        <v>818.06204542367198</v>
      </c>
      <c r="P123" s="709">
        <f>'[52]Expense Summary'!P123</f>
        <v>0</v>
      </c>
      <c r="Q123" s="708">
        <f>'[52]Expense Summary'!Q123</f>
        <v>1122700.9247211104</v>
      </c>
      <c r="R123" s="708">
        <f>'[52]Expense Summary'!R123</f>
        <v>3640.1501402089707</v>
      </c>
      <c r="S123" s="708">
        <f>'[52]Expense Summary'!S123</f>
        <v>362836.37973372452</v>
      </c>
      <c r="T123" s="708">
        <f>'[52]Expense Summary'!T123</f>
        <v>1489177.4545950438</v>
      </c>
      <c r="U123" s="708">
        <f>'[52]Expense Summary'!U123</f>
        <v>1126341.0748613193</v>
      </c>
    </row>
    <row r="124" spans="1:21">
      <c r="A124" s="39">
        <v>118</v>
      </c>
      <c r="B124" s="706" t="str">
        <f>'[52]Expense Summary'!B124</f>
        <v>403.05l</v>
      </c>
      <c r="C124" s="707" t="str">
        <f>'[52]Expense Summary'!C124</f>
        <v>Depr Exp - Distribution - Lighting</v>
      </c>
      <c r="D124" s="707" t="str">
        <f>'[52]Expense Summary'!D124</f>
        <v>DIR373.00</v>
      </c>
      <c r="E124" s="708">
        <f>'[52]Expense Summary'!E124</f>
        <v>2670044.1300000004</v>
      </c>
      <c r="F124" s="708">
        <f>'[52]Expense Summary'!F124</f>
        <v>0</v>
      </c>
      <c r="G124" s="708">
        <f>'[52]Expense Summary'!G124</f>
        <v>0</v>
      </c>
      <c r="H124" s="708">
        <f>'[52]Expense Summary'!H124</f>
        <v>0</v>
      </c>
      <c r="I124" s="708">
        <f>'[52]Expense Summary'!I124</f>
        <v>0</v>
      </c>
      <c r="J124" s="708">
        <f>'[52]Expense Summary'!J124</f>
        <v>0</v>
      </c>
      <c r="K124" s="708">
        <f>'[52]Expense Summary'!K124</f>
        <v>0</v>
      </c>
      <c r="L124" s="708">
        <f>'[52]Expense Summary'!L124</f>
        <v>0</v>
      </c>
      <c r="M124" s="708">
        <f>'[52]Expense Summary'!M124</f>
        <v>0</v>
      </c>
      <c r="N124" s="761">
        <f>'[52]Expense Summary'!N124</f>
        <v>2670044.1300000004</v>
      </c>
      <c r="O124" s="708">
        <f>'[52]Expense Summary'!O124</f>
        <v>0</v>
      </c>
      <c r="P124" s="709">
        <f>'[52]Expense Summary'!P124</f>
        <v>0</v>
      </c>
      <c r="Q124" s="708">
        <f>'[52]Expense Summary'!Q124</f>
        <v>0</v>
      </c>
      <c r="R124" s="708">
        <f>'[52]Expense Summary'!R124</f>
        <v>0</v>
      </c>
      <c r="S124" s="708">
        <f>'[52]Expense Summary'!S124</f>
        <v>0</v>
      </c>
      <c r="T124" s="708">
        <f>'[52]Expense Summary'!T124</f>
        <v>0</v>
      </c>
      <c r="U124" s="708">
        <f>'[52]Expense Summary'!U124</f>
        <v>0</v>
      </c>
    </row>
    <row r="125" spans="1:21">
      <c r="A125" s="39">
        <v>119</v>
      </c>
      <c r="B125" s="706">
        <f>'[52]Expense Summary'!B125</f>
        <v>403.06</v>
      </c>
      <c r="C125" s="707" t="str">
        <f>'[52]Expense Summary'!C125</f>
        <v>Depr Exp - General</v>
      </c>
      <c r="D125" s="707" t="str">
        <f>'[52]Expense Summary'!D125</f>
        <v>GP.T</v>
      </c>
      <c r="E125" s="708">
        <f>'[52]Expense Summary'!E125</f>
        <v>31544118.98686849</v>
      </c>
      <c r="F125" s="708">
        <f>'[52]Expense Summary'!F125</f>
        <v>19204220.155772388</v>
      </c>
      <c r="G125" s="708">
        <f>'[52]Expense Summary'!G125</f>
        <v>3817043.3514522328</v>
      </c>
      <c r="H125" s="708">
        <f>'[52]Expense Summary'!H125</f>
        <v>3464678.646676938</v>
      </c>
      <c r="I125" s="708">
        <f>'[52]Expense Summary'!I125</f>
        <v>1970805.6248956688</v>
      </c>
      <c r="J125" s="708">
        <f>'[52]Expense Summary'!J125</f>
        <v>1665624.6292787532</v>
      </c>
      <c r="K125" s="708">
        <f>'[52]Expense Summary'!K125</f>
        <v>192182.01057728429</v>
      </c>
      <c r="L125" s="708">
        <f>'[52]Expense Summary'!L125</f>
        <v>493358.72608552326</v>
      </c>
      <c r="M125" s="708">
        <f>'[52]Expense Summary'!M125</f>
        <v>294501.34343528392</v>
      </c>
      <c r="N125" s="761">
        <f>'[52]Expense Summary'!N125</f>
        <v>432671.89903803356</v>
      </c>
      <c r="O125" s="708">
        <f>'[52]Expense Summary'!O125</f>
        <v>9032.5996563927765</v>
      </c>
      <c r="P125" s="709">
        <f>'[52]Expense Summary'!P125</f>
        <v>0</v>
      </c>
      <c r="Q125" s="708">
        <f>'[52]Expense Summary'!Q125</f>
        <v>1472246.3550639858</v>
      </c>
      <c r="R125" s="708">
        <f>'[52]Expense Summary'!R125</f>
        <v>7723.1321495409484</v>
      </c>
      <c r="S125" s="708">
        <f>'[52]Expense Summary'!S125</f>
        <v>185655.14206522625</v>
      </c>
      <c r="T125" s="708">
        <f>'[52]Expense Summary'!T125</f>
        <v>1665624.6292787532</v>
      </c>
      <c r="U125" s="708">
        <f>'[52]Expense Summary'!U125</f>
        <v>1479969.4872135269</v>
      </c>
    </row>
    <row r="126" spans="1:21">
      <c r="A126" s="39">
        <v>120</v>
      </c>
      <c r="B126" s="706" t="str">
        <f>'[52]Expense Summary'!B126</f>
        <v>403.07a</v>
      </c>
      <c r="C126" s="707" t="str">
        <f>'[52]Expense Summary'!C126</f>
        <v>Depr Exp - FAS 143 - Prod</v>
      </c>
      <c r="D126" s="707" t="str">
        <f>'[52]Expense Summary'!D126</f>
        <v>PP.T</v>
      </c>
      <c r="E126" s="708">
        <f>'[52]Expense Summary'!E126</f>
        <v>7651253.0900000008</v>
      </c>
      <c r="F126" s="708">
        <f>'[52]Expense Summary'!F126</f>
        <v>4032954.9325759993</v>
      </c>
      <c r="G126" s="708">
        <f>'[52]Expense Summary'!G126</f>
        <v>1013302.6519218093</v>
      </c>
      <c r="H126" s="708">
        <f>'[52]Expense Summary'!H126</f>
        <v>1122199.2266186841</v>
      </c>
      <c r="I126" s="708">
        <f>'[52]Expense Summary'!I126</f>
        <v>709861.60280135146</v>
      </c>
      <c r="J126" s="708">
        <f>'[52]Expense Summary'!J126</f>
        <v>535201.02368468791</v>
      </c>
      <c r="K126" s="708">
        <f>'[52]Expense Summary'!K126</f>
        <v>0</v>
      </c>
      <c r="L126" s="708">
        <f>'[52]Expense Summary'!L126</f>
        <v>209919.96465002568</v>
      </c>
      <c r="M126" s="708">
        <f>'[52]Expense Summary'!M126</f>
        <v>0</v>
      </c>
      <c r="N126" s="761">
        <f>'[52]Expense Summary'!N126</f>
        <v>25207.802037679045</v>
      </c>
      <c r="O126" s="708">
        <f>'[52]Expense Summary'!O126</f>
        <v>2605.8857097657601</v>
      </c>
      <c r="P126" s="709">
        <f>'[52]Expense Summary'!P126</f>
        <v>0</v>
      </c>
      <c r="Q126" s="708">
        <f>'[52]Expense Summary'!Q126</f>
        <v>494553.22455857851</v>
      </c>
      <c r="R126" s="708">
        <f>'[52]Expense Summary'!R126</f>
        <v>1422.7420466987603</v>
      </c>
      <c r="S126" s="708">
        <f>'[52]Expense Summary'!S126</f>
        <v>39225.057079410682</v>
      </c>
      <c r="T126" s="708">
        <f>'[52]Expense Summary'!T126</f>
        <v>535201.02368468791</v>
      </c>
      <c r="U126" s="708">
        <f>'[52]Expense Summary'!U126</f>
        <v>495975.96660527721</v>
      </c>
    </row>
    <row r="127" spans="1:21">
      <c r="A127" s="39">
        <v>121</v>
      </c>
      <c r="B127" s="706" t="str">
        <f>'[52]Expense Summary'!B127</f>
        <v>403.07b</v>
      </c>
      <c r="C127" s="707" t="str">
        <f>'[52]Expense Summary'!C127</f>
        <v>Depr Exp - FAS 143 - Trans</v>
      </c>
      <c r="D127" s="707" t="str">
        <f>'[52]Expense Summary'!D127</f>
        <v>TP.T</v>
      </c>
      <c r="E127" s="708">
        <f>'[52]Expense Summary'!E127</f>
        <v>88906.44</v>
      </c>
      <c r="F127" s="708">
        <f>'[52]Expense Summary'!F127</f>
        <v>43386.323738282743</v>
      </c>
      <c r="G127" s="708">
        <f>'[52]Expense Summary'!G127</f>
        <v>10898.712853841056</v>
      </c>
      <c r="H127" s="708">
        <f>'[52]Expense Summary'!H127</f>
        <v>12068.994789190316</v>
      </c>
      <c r="I127" s="708">
        <f>'[52]Expense Summary'!I127</f>
        <v>7631.402925595251</v>
      </c>
      <c r="J127" s="708">
        <f>'[52]Expense Summary'!J127</f>
        <v>5753.0077661606538</v>
      </c>
      <c r="K127" s="708">
        <f>'[52]Expense Summary'!K127</f>
        <v>970.52268084914999</v>
      </c>
      <c r="L127" s="708">
        <f>'[52]Expense Summary'!L127</f>
        <v>2255.9358253249052</v>
      </c>
      <c r="M127" s="708">
        <f>'[52]Expense Summary'!M127</f>
        <v>5642.6219036800976</v>
      </c>
      <c r="N127" s="761">
        <f>'[52]Expense Summary'!N127</f>
        <v>270.88437626702137</v>
      </c>
      <c r="O127" s="708">
        <f>'[52]Expense Summary'!O127</f>
        <v>28.033140808833657</v>
      </c>
      <c r="P127" s="709">
        <f>'[52]Expense Summary'!P127</f>
        <v>0</v>
      </c>
      <c r="Q127" s="708">
        <f>'[52]Expense Summary'!Q127</f>
        <v>5316.8623275433038</v>
      </c>
      <c r="R127" s="708">
        <f>'[52]Expense Summary'!R127</f>
        <v>15.266173749344105</v>
      </c>
      <c r="S127" s="708">
        <f>'[52]Expense Summary'!S127</f>
        <v>420.87926486800558</v>
      </c>
      <c r="T127" s="708">
        <f>'[52]Expense Summary'!T127</f>
        <v>5753.0077661606538</v>
      </c>
      <c r="U127" s="708">
        <f>'[52]Expense Summary'!U127</f>
        <v>5332.1285012926483</v>
      </c>
    </row>
    <row r="128" spans="1:21">
      <c r="A128" s="39">
        <v>122</v>
      </c>
      <c r="B128" s="706" t="str">
        <f>'[52]Expense Summary'!B128</f>
        <v>403.07c</v>
      </c>
      <c r="C128" s="707" t="str">
        <f>'[52]Expense Summary'!C128</f>
        <v>Depr Exp - FAS 143 - Dist</v>
      </c>
      <c r="D128" s="707" t="str">
        <f>'[52]Expense Summary'!D128</f>
        <v>DP.T</v>
      </c>
      <c r="E128" s="708">
        <f>'[52]Expense Summary'!E128</f>
        <v>52744.2</v>
      </c>
      <c r="F128" s="708">
        <f>'[52]Expense Summary'!F128</f>
        <v>35070.275070259799</v>
      </c>
      <c r="G128" s="708">
        <f>'[52]Expense Summary'!G128</f>
        <v>6252.162704503141</v>
      </c>
      <c r="H128" s="708">
        <f>'[52]Expense Summary'!H128</f>
        <v>4963.8433462669764</v>
      </c>
      <c r="I128" s="708">
        <f>'[52]Expense Summary'!I128</f>
        <v>2113.7587402921895</v>
      </c>
      <c r="J128" s="708">
        <f>'[52]Expense Summary'!J128</f>
        <v>2344.6374651228321</v>
      </c>
      <c r="K128" s="708">
        <f>'[52]Expense Summary'!K128</f>
        <v>634.18256529725932</v>
      </c>
      <c r="L128" s="708">
        <f>'[52]Expense Summary'!L128</f>
        <v>241.68901694500363</v>
      </c>
      <c r="M128" s="708">
        <f>'[52]Expense Summary'!M128</f>
        <v>83.504604579257091</v>
      </c>
      <c r="N128" s="761">
        <f>'[52]Expense Summary'!N128</f>
        <v>1023.961656822574</v>
      </c>
      <c r="O128" s="708">
        <f>'[52]Expense Summary'!O128</f>
        <v>16.18482991095474</v>
      </c>
      <c r="P128" s="709">
        <f>'[52]Expense Summary'!P128</f>
        <v>0</v>
      </c>
      <c r="Q128" s="708">
        <f>'[52]Expense Summary'!Q128</f>
        <v>1862.6297935550667</v>
      </c>
      <c r="R128" s="708">
        <f>'[52]Expense Summary'!R128</f>
        <v>21.240486102670747</v>
      </c>
      <c r="S128" s="708">
        <f>'[52]Expense Summary'!S128</f>
        <v>460.76718546509449</v>
      </c>
      <c r="T128" s="708">
        <f>'[52]Expense Summary'!T128</f>
        <v>2344.6374651228321</v>
      </c>
      <c r="U128" s="708">
        <f>'[52]Expense Summary'!U128</f>
        <v>1883.8702796577377</v>
      </c>
    </row>
    <row r="129" spans="1:21">
      <c r="A129" s="39">
        <v>123</v>
      </c>
      <c r="B129" s="706" t="str">
        <f>'[52]Expense Summary'!B129</f>
        <v>403.07d</v>
      </c>
      <c r="C129" s="707" t="str">
        <f>'[52]Expense Summary'!C129</f>
        <v>Depr Exp - FAS 143 - Other</v>
      </c>
      <c r="D129" s="707" t="str">
        <f>'[52]Expense Summary'!D129</f>
        <v>GP.T</v>
      </c>
      <c r="E129" s="708">
        <f>'[52]Expense Summary'!E129</f>
        <v>15331.973602</v>
      </c>
      <c r="F129" s="708">
        <f>'[52]Expense Summary'!F129</f>
        <v>9334.1835477437326</v>
      </c>
      <c r="G129" s="708">
        <f>'[52]Expense Summary'!G129</f>
        <v>1855.2684234585131</v>
      </c>
      <c r="H129" s="708">
        <f>'[52]Expense Summary'!H129</f>
        <v>1684.0020661974233</v>
      </c>
      <c r="I129" s="708">
        <f>'[52]Expense Summary'!I129</f>
        <v>957.90723551836345</v>
      </c>
      <c r="J129" s="708">
        <f>'[52]Expense Summary'!J129</f>
        <v>809.57445213714198</v>
      </c>
      <c r="K129" s="708">
        <f>'[52]Expense Summary'!K129</f>
        <v>93.409789450034054</v>
      </c>
      <c r="L129" s="708">
        <f>'[52]Expense Summary'!L129</f>
        <v>239.79629825161641</v>
      </c>
      <c r="M129" s="708">
        <f>'[52]Expense Summary'!M129</f>
        <v>143.14195381975887</v>
      </c>
      <c r="N129" s="761">
        <f>'[52]Expense Summary'!N129</f>
        <v>210.29955336967538</v>
      </c>
      <c r="O129" s="708">
        <f>'[52]Expense Summary'!O129</f>
        <v>4.3902820537450857</v>
      </c>
      <c r="P129" s="709">
        <f>'[52]Expense Summary'!P129</f>
        <v>0</v>
      </c>
      <c r="Q129" s="708">
        <f>'[52]Expense Summary'!Q129</f>
        <v>715.58322046903379</v>
      </c>
      <c r="R129" s="708">
        <f>'[52]Expense Summary'!R129</f>
        <v>3.7538172580065599</v>
      </c>
      <c r="S129" s="708">
        <f>'[52]Expense Summary'!S129</f>
        <v>90.237414410101707</v>
      </c>
      <c r="T129" s="708">
        <f>'[52]Expense Summary'!T129</f>
        <v>809.57445213714198</v>
      </c>
      <c r="U129" s="708">
        <f>'[52]Expense Summary'!U129</f>
        <v>719.3370377270403</v>
      </c>
    </row>
    <row r="130" spans="1:21">
      <c r="A130" s="39">
        <v>124</v>
      </c>
      <c r="B130" s="706">
        <f>'[52]Expense Summary'!B130</f>
        <v>403.08</v>
      </c>
      <c r="C130" s="707" t="str">
        <f>'[52]Expense Summary'!C130</f>
        <v>Depr Exp - VROW</v>
      </c>
      <c r="D130" s="707" t="str">
        <f>'[52]Expense Summary'!D130</f>
        <v>DP.T</v>
      </c>
      <c r="E130" s="708">
        <f>'[52]Expense Summary'!E130</f>
        <v>0</v>
      </c>
      <c r="F130" s="708">
        <f>'[52]Expense Summary'!F130</f>
        <v>0</v>
      </c>
      <c r="G130" s="708">
        <f>'[52]Expense Summary'!G130</f>
        <v>0</v>
      </c>
      <c r="H130" s="708">
        <f>'[52]Expense Summary'!H130</f>
        <v>0</v>
      </c>
      <c r="I130" s="708">
        <f>'[52]Expense Summary'!I130</f>
        <v>0</v>
      </c>
      <c r="J130" s="708">
        <f>'[52]Expense Summary'!J130</f>
        <v>0</v>
      </c>
      <c r="K130" s="708">
        <f>'[52]Expense Summary'!K130</f>
        <v>0</v>
      </c>
      <c r="L130" s="708">
        <f>'[52]Expense Summary'!L130</f>
        <v>0</v>
      </c>
      <c r="M130" s="708">
        <f>'[52]Expense Summary'!M130</f>
        <v>0</v>
      </c>
      <c r="N130" s="761">
        <f>'[52]Expense Summary'!N130</f>
        <v>0</v>
      </c>
      <c r="O130" s="708">
        <f>'[52]Expense Summary'!O130</f>
        <v>0</v>
      </c>
      <c r="P130" s="709">
        <f>'[52]Expense Summary'!P130</f>
        <v>0</v>
      </c>
      <c r="Q130" s="708">
        <f>'[52]Expense Summary'!Q130</f>
        <v>0</v>
      </c>
      <c r="R130" s="708">
        <f>'[52]Expense Summary'!R130</f>
        <v>0</v>
      </c>
      <c r="S130" s="708">
        <f>'[52]Expense Summary'!S130</f>
        <v>0</v>
      </c>
      <c r="T130" s="708">
        <f>'[52]Expense Summary'!T130</f>
        <v>0</v>
      </c>
      <c r="U130" s="708">
        <f>'[52]Expense Summary'!U130</f>
        <v>0</v>
      </c>
    </row>
    <row r="131" spans="1:21">
      <c r="A131" s="39">
        <v>125</v>
      </c>
      <c r="B131" s="706">
        <f>'[52]Expense Summary'!B131</f>
        <v>404</v>
      </c>
      <c r="C131" s="707" t="str">
        <f>'[52]Expense Summary'!C131</f>
        <v>Amort Exp - Limited Term Plant - Prod</v>
      </c>
      <c r="D131" s="707" t="str">
        <f>'[52]Expense Summary'!D131</f>
        <v>PP.T</v>
      </c>
      <c r="E131" s="708">
        <f>'[52]Expense Summary'!E131</f>
        <v>1210780.8199999998</v>
      </c>
      <c r="F131" s="708">
        <f>'[52]Expense Summary'!F131</f>
        <v>638199.31491606322</v>
      </c>
      <c r="G131" s="708">
        <f>'[52]Expense Summary'!G131</f>
        <v>160351.17403260051</v>
      </c>
      <c r="H131" s="708">
        <f>'[52]Expense Summary'!H131</f>
        <v>177583.63026633795</v>
      </c>
      <c r="I131" s="708">
        <f>'[52]Expense Summary'!I131</f>
        <v>112332.81704531019</v>
      </c>
      <c r="J131" s="708">
        <f>'[52]Expense Summary'!J131</f>
        <v>84693.464808884761</v>
      </c>
      <c r="K131" s="708">
        <f>'[52]Expense Summary'!K131</f>
        <v>0</v>
      </c>
      <c r="L131" s="708">
        <f>'[52]Expense Summary'!L131</f>
        <v>33219.0118329139</v>
      </c>
      <c r="M131" s="708">
        <f>'[52]Expense Summary'!M131</f>
        <v>0</v>
      </c>
      <c r="N131" s="761">
        <f>'[52]Expense Summary'!N131</f>
        <v>3989.0358955017518</v>
      </c>
      <c r="O131" s="708">
        <f>'[52]Expense Summary'!O131</f>
        <v>412.37120238777356</v>
      </c>
      <c r="P131" s="709">
        <f>'[52]Expense Summary'!P131</f>
        <v>0</v>
      </c>
      <c r="Q131" s="708">
        <f>'[52]Expense Summary'!Q131</f>
        <v>78261.109875883049</v>
      </c>
      <c r="R131" s="708">
        <f>'[52]Expense Summary'!R131</f>
        <v>225.14335386472004</v>
      </c>
      <c r="S131" s="708">
        <f>'[52]Expense Summary'!S131</f>
        <v>6207.2115791369879</v>
      </c>
      <c r="T131" s="708">
        <f>'[52]Expense Summary'!T131</f>
        <v>84693.464808884761</v>
      </c>
      <c r="U131" s="708">
        <f>'[52]Expense Summary'!U131</f>
        <v>78486.253229747774</v>
      </c>
    </row>
    <row r="132" spans="1:21">
      <c r="A132" s="39">
        <v>126</v>
      </c>
      <c r="B132" s="706">
        <f>'[52]Expense Summary'!B132</f>
        <v>404.01</v>
      </c>
      <c r="C132" s="707" t="str">
        <f>'[52]Expense Summary'!C132</f>
        <v>Amort Exp - Limited Term Plant - Transmission</v>
      </c>
      <c r="D132" s="707" t="str">
        <f>'[52]Expense Summary'!D132</f>
        <v>PC4</v>
      </c>
      <c r="E132" s="708">
        <f>'[52]Expense Summary'!E132</f>
        <v>0</v>
      </c>
      <c r="F132" s="708">
        <f>'[52]Expense Summary'!F132</f>
        <v>0</v>
      </c>
      <c r="G132" s="708">
        <f>'[52]Expense Summary'!G132</f>
        <v>0</v>
      </c>
      <c r="H132" s="708">
        <f>'[52]Expense Summary'!H132</f>
        <v>0</v>
      </c>
      <c r="I132" s="708">
        <f>'[52]Expense Summary'!I132</f>
        <v>0</v>
      </c>
      <c r="J132" s="708">
        <f>'[52]Expense Summary'!J132</f>
        <v>0</v>
      </c>
      <c r="K132" s="708">
        <f>'[52]Expense Summary'!K132</f>
        <v>0</v>
      </c>
      <c r="L132" s="708">
        <f>'[52]Expense Summary'!L132</f>
        <v>0</v>
      </c>
      <c r="M132" s="708">
        <f>'[52]Expense Summary'!M132</f>
        <v>0</v>
      </c>
      <c r="N132" s="761">
        <f>'[52]Expense Summary'!N132</f>
        <v>0</v>
      </c>
      <c r="O132" s="708">
        <f>'[52]Expense Summary'!O132</f>
        <v>0</v>
      </c>
      <c r="P132" s="709">
        <f>'[52]Expense Summary'!P132</f>
        <v>0</v>
      </c>
      <c r="Q132" s="708">
        <f>'[52]Expense Summary'!Q132</f>
        <v>0</v>
      </c>
      <c r="R132" s="708">
        <f>'[52]Expense Summary'!R132</f>
        <v>0</v>
      </c>
      <c r="S132" s="708">
        <f>'[52]Expense Summary'!S132</f>
        <v>0</v>
      </c>
      <c r="T132" s="708">
        <f>'[52]Expense Summary'!T132</f>
        <v>0</v>
      </c>
      <c r="U132" s="708">
        <f>'[52]Expense Summary'!U132</f>
        <v>0</v>
      </c>
    </row>
    <row r="133" spans="1:21">
      <c r="A133" s="39">
        <v>127</v>
      </c>
      <c r="B133" s="706">
        <f>'[52]Expense Summary'!B133</f>
        <v>404.02</v>
      </c>
      <c r="C133" s="707" t="str">
        <f>'[52]Expense Summary'!C133</f>
        <v>Amort Exp - Limited Term Plant - General</v>
      </c>
      <c r="D133" s="707" t="str">
        <f>'[52]Expense Summary'!D133</f>
        <v>GP.T</v>
      </c>
      <c r="E133" s="708">
        <f>'[52]Expense Summary'!E133</f>
        <v>77938784.204467431</v>
      </c>
      <c r="F133" s="708">
        <f>'[52]Expense Summary'!F133</f>
        <v>47449528.425850533</v>
      </c>
      <c r="G133" s="708">
        <f>'[52]Expense Summary'!G133</f>
        <v>9431099.2864241134</v>
      </c>
      <c r="H133" s="708">
        <f>'[52]Expense Summary'!H133</f>
        <v>8560481.3212121185</v>
      </c>
      <c r="I133" s="708">
        <f>'[52]Expense Summary'!I133</f>
        <v>4869439.9856796516</v>
      </c>
      <c r="J133" s="708">
        <f>'[52]Expense Summary'!J133</f>
        <v>4115402.8933584811</v>
      </c>
      <c r="K133" s="708">
        <f>'[52]Expense Summary'!K133</f>
        <v>474840.72250041319</v>
      </c>
      <c r="L133" s="708">
        <f>'[52]Expense Summary'!L133</f>
        <v>1218984.0934780159</v>
      </c>
      <c r="M133" s="708">
        <f>'[52]Expense Summary'!M133</f>
        <v>727649.95159584226</v>
      </c>
      <c r="N133" s="761">
        <f>'[52]Expense Summary'!N133</f>
        <v>1069039.8988318718</v>
      </c>
      <c r="O133" s="708">
        <f>'[52]Expense Summary'!O133</f>
        <v>22317.625536411637</v>
      </c>
      <c r="P133" s="709">
        <f>'[52]Expense Summary'!P133</f>
        <v>0</v>
      </c>
      <c r="Q133" s="708">
        <f>'[52]Expense Summary'!Q133</f>
        <v>3637606.4587796219</v>
      </c>
      <c r="R133" s="708">
        <f>'[52]Expense Summary'!R133</f>
        <v>19082.210862704233</v>
      </c>
      <c r="S133" s="708">
        <f>'[52]Expense Summary'!S133</f>
        <v>458714.22371615539</v>
      </c>
      <c r="T133" s="708">
        <f>'[52]Expense Summary'!T133</f>
        <v>4115402.8933584811</v>
      </c>
      <c r="U133" s="708">
        <f>'[52]Expense Summary'!U133</f>
        <v>3656688.6696423255</v>
      </c>
    </row>
    <row r="134" spans="1:21">
      <c r="A134" s="39">
        <v>128</v>
      </c>
      <c r="B134" s="706">
        <f>'[52]Expense Summary'!B134</f>
        <v>405</v>
      </c>
      <c r="C134" s="707" t="str">
        <f>'[52]Expense Summary'!C134</f>
        <v>Amort Exp - WUTC AFUDC</v>
      </c>
      <c r="D134" s="707" t="str">
        <f>'[52]Expense Summary'!D134</f>
        <v>PTDP.T</v>
      </c>
      <c r="E134" s="708">
        <f>'[52]Expense Summary'!E134</f>
        <v>2500924.8299999996</v>
      </c>
      <c r="F134" s="708">
        <f>'[52]Expense Summary'!F134</f>
        <v>1446376.0980899078</v>
      </c>
      <c r="G134" s="708">
        <f>'[52]Expense Summary'!G134</f>
        <v>312665.67102773936</v>
      </c>
      <c r="H134" s="708">
        <f>'[52]Expense Summary'!H134</f>
        <v>307406.61176838458</v>
      </c>
      <c r="I134" s="708">
        <f>'[52]Expense Summary'!I134</f>
        <v>174099.06687869286</v>
      </c>
      <c r="J134" s="708">
        <f>'[52]Expense Summary'!J134</f>
        <v>146144.79897969155</v>
      </c>
      <c r="K134" s="708">
        <f>'[52]Expense Summary'!K134</f>
        <v>17021.715353724936</v>
      </c>
      <c r="L134" s="708">
        <f>'[52]Expense Summary'!L134</f>
        <v>43881.100468316108</v>
      </c>
      <c r="M134" s="708">
        <f>'[52]Expense Summary'!M134</f>
        <v>27532.398740159737</v>
      </c>
      <c r="N134" s="761">
        <f>'[52]Expense Summary'!N134</f>
        <v>24991.163216948869</v>
      </c>
      <c r="O134" s="708">
        <f>'[52]Expense Summary'!O134</f>
        <v>806.20547643490477</v>
      </c>
      <c r="P134" s="709">
        <f>'[52]Expense Summary'!P134</f>
        <v>0</v>
      </c>
      <c r="Q134" s="708">
        <f>'[52]Expense Summary'!Q134</f>
        <v>129024.24341447576</v>
      </c>
      <c r="R134" s="708">
        <f>'[52]Expense Summary'!R134</f>
        <v>685.86112363780205</v>
      </c>
      <c r="S134" s="708">
        <f>'[52]Expense Summary'!S134</f>
        <v>16434.694441577976</v>
      </c>
      <c r="T134" s="708">
        <f>'[52]Expense Summary'!T134</f>
        <v>146144.79897969155</v>
      </c>
      <c r="U134" s="708">
        <f>'[52]Expense Summary'!U134</f>
        <v>129710.10453811358</v>
      </c>
    </row>
    <row r="135" spans="1:21">
      <c r="A135" s="39">
        <v>129</v>
      </c>
      <c r="B135" s="706">
        <f>'[52]Expense Summary'!B135</f>
        <v>406</v>
      </c>
      <c r="C135" s="707" t="str">
        <f>'[52]Expense Summary'!C135</f>
        <v>Amort Exp - Acq Adjustment - Transmission</v>
      </c>
      <c r="D135" s="707" t="str">
        <f>'[52]Expense Summary'!D135</f>
        <v>PC4</v>
      </c>
      <c r="E135" s="708">
        <f>'[52]Expense Summary'!E135</f>
        <v>25800</v>
      </c>
      <c r="F135" s="708">
        <f>'[52]Expense Summary'!F135</f>
        <v>13599.110634106702</v>
      </c>
      <c r="G135" s="708">
        <f>'[52]Expense Summary'!G135</f>
        <v>3416.8531758217759</v>
      </c>
      <c r="H135" s="708">
        <f>'[52]Expense Summary'!H135</f>
        <v>3784.0520639165061</v>
      </c>
      <c r="I135" s="708">
        <f>'[52]Expense Summary'!I135</f>
        <v>2393.6509662987587</v>
      </c>
      <c r="J135" s="708">
        <f>'[52]Expense Summary'!J135</f>
        <v>1804.6960737858624</v>
      </c>
      <c r="K135" s="708">
        <f>'[52]Expense Summary'!K135</f>
        <v>0</v>
      </c>
      <c r="L135" s="708">
        <f>'[52]Expense Summary'!L135</f>
        <v>707.84942339041902</v>
      </c>
      <c r="M135" s="708">
        <f>'[52]Expense Summary'!M135</f>
        <v>0</v>
      </c>
      <c r="N135" s="761">
        <f>'[52]Expense Summary'!N135</f>
        <v>85.000624724089391</v>
      </c>
      <c r="O135" s="708">
        <f>'[52]Expense Summary'!O135</f>
        <v>8.7870379558907779</v>
      </c>
      <c r="P135" s="709">
        <f>'[52]Expense Summary'!P135</f>
        <v>0</v>
      </c>
      <c r="Q135" s="708">
        <f>'[52]Expense Summary'!Q135</f>
        <v>1667.6318301753267</v>
      </c>
      <c r="R135" s="708">
        <f>'[52]Expense Summary'!R135</f>
        <v>4.7974814547440374</v>
      </c>
      <c r="S135" s="708">
        <f>'[52]Expense Summary'!S135</f>
        <v>132.26676215579161</v>
      </c>
      <c r="T135" s="708">
        <f>'[52]Expense Summary'!T135</f>
        <v>1804.6960737858624</v>
      </c>
      <c r="U135" s="708">
        <f>'[52]Expense Summary'!U135</f>
        <v>1672.4293116300707</v>
      </c>
    </row>
    <row r="136" spans="1:21">
      <c r="A136" s="39">
        <v>130</v>
      </c>
      <c r="B136" s="706">
        <f>'[52]Expense Summary'!B136</f>
        <v>406.01</v>
      </c>
      <c r="C136" s="707" t="str">
        <f>'[52]Expense Summary'!C136</f>
        <v>Amort Exp - Acq Adjustment - Distribution</v>
      </c>
      <c r="D136" s="707" t="str">
        <f>'[52]Expense Summary'!D136</f>
        <v>DP.T</v>
      </c>
      <c r="E136" s="708">
        <f>'[52]Expense Summary'!E136</f>
        <v>0</v>
      </c>
      <c r="F136" s="708">
        <f>'[52]Expense Summary'!F136</f>
        <v>0</v>
      </c>
      <c r="G136" s="708">
        <f>'[52]Expense Summary'!G136</f>
        <v>0</v>
      </c>
      <c r="H136" s="708">
        <f>'[52]Expense Summary'!H136</f>
        <v>0</v>
      </c>
      <c r="I136" s="708">
        <f>'[52]Expense Summary'!I136</f>
        <v>0</v>
      </c>
      <c r="J136" s="708">
        <f>'[52]Expense Summary'!J136</f>
        <v>0</v>
      </c>
      <c r="K136" s="708">
        <f>'[52]Expense Summary'!K136</f>
        <v>0</v>
      </c>
      <c r="L136" s="708">
        <f>'[52]Expense Summary'!L136</f>
        <v>0</v>
      </c>
      <c r="M136" s="708">
        <f>'[52]Expense Summary'!M136</f>
        <v>0</v>
      </c>
      <c r="N136" s="761">
        <f>'[52]Expense Summary'!N136</f>
        <v>0</v>
      </c>
      <c r="O136" s="708">
        <f>'[52]Expense Summary'!O136</f>
        <v>0</v>
      </c>
      <c r="P136" s="709">
        <f>'[52]Expense Summary'!P136</f>
        <v>0</v>
      </c>
      <c r="Q136" s="708">
        <f>'[52]Expense Summary'!Q136</f>
        <v>0</v>
      </c>
      <c r="R136" s="708">
        <f>'[52]Expense Summary'!R136</f>
        <v>0</v>
      </c>
      <c r="S136" s="708">
        <f>'[52]Expense Summary'!S136</f>
        <v>0</v>
      </c>
      <c r="T136" s="708">
        <f>'[52]Expense Summary'!T136</f>
        <v>0</v>
      </c>
      <c r="U136" s="708">
        <f>'[52]Expense Summary'!U136</f>
        <v>0</v>
      </c>
    </row>
    <row r="137" spans="1:21">
      <c r="A137" s="39">
        <v>131</v>
      </c>
      <c r="B137" s="706">
        <f>'[52]Expense Summary'!B137</f>
        <v>406.02</v>
      </c>
      <c r="C137" s="707" t="str">
        <f>'[52]Expense Summary'!C137</f>
        <v>Amort Exp - FERC Colstrip</v>
      </c>
      <c r="D137" s="707" t="str">
        <f>'[52]Expense Summary'!D137</f>
        <v>PC4</v>
      </c>
      <c r="E137" s="708">
        <f>'[52]Expense Summary'!E137</f>
        <v>715282.68</v>
      </c>
      <c r="F137" s="708">
        <f>'[52]Expense Summary'!F137</f>
        <v>377023.57751861797</v>
      </c>
      <c r="G137" s="708">
        <f>'[52]Expense Summary'!G137</f>
        <v>94729.298324353163</v>
      </c>
      <c r="H137" s="708">
        <f>'[52]Expense Summary'!H137</f>
        <v>104909.5698270438</v>
      </c>
      <c r="I137" s="708">
        <f>'[52]Expense Summary'!I137</f>
        <v>66361.902254215747</v>
      </c>
      <c r="J137" s="708">
        <f>'[52]Expense Summary'!J137</f>
        <v>50033.637373760837</v>
      </c>
      <c r="K137" s="708">
        <f>'[52]Expense Summary'!K137</f>
        <v>0</v>
      </c>
      <c r="L137" s="708">
        <f>'[52]Expense Summary'!L137</f>
        <v>19624.512891440067</v>
      </c>
      <c r="M137" s="708">
        <f>'[52]Expense Summary'!M137</f>
        <v>0</v>
      </c>
      <c r="N137" s="761">
        <f>'[52]Expense Summary'!N137</f>
        <v>2356.5687850511986</v>
      </c>
      <c r="O137" s="708">
        <f>'[52]Expense Summary'!O137</f>
        <v>243.61302551749139</v>
      </c>
      <c r="P137" s="709">
        <f>'[52]Expense Summary'!P137</f>
        <v>0</v>
      </c>
      <c r="Q137" s="708">
        <f>'[52]Expense Summary'!Q137</f>
        <v>46233.649796167163</v>
      </c>
      <c r="R137" s="708">
        <f>'[52]Expense Summary'!R137</f>
        <v>133.0060229534734</v>
      </c>
      <c r="S137" s="708">
        <f>'[52]Expense Summary'!S137</f>
        <v>3666.9815546402019</v>
      </c>
      <c r="T137" s="708">
        <f>'[52]Expense Summary'!T137</f>
        <v>50033.637373760837</v>
      </c>
      <c r="U137" s="708">
        <f>'[52]Expense Summary'!U137</f>
        <v>46366.655819120635</v>
      </c>
    </row>
    <row r="138" spans="1:21">
      <c r="A138" s="39">
        <v>132</v>
      </c>
      <c r="B138" s="706">
        <f>'[52]Expense Summary'!B138</f>
        <v>406.03</v>
      </c>
      <c r="C138" s="707" t="str">
        <f>'[52]Expense Summary'!C138</f>
        <v>Amort Exp - Acq Adjustment - Production</v>
      </c>
      <c r="D138" s="707" t="str">
        <f>'[52]Expense Summary'!D138</f>
        <v>PP.T</v>
      </c>
      <c r="E138" s="708">
        <f>'[52]Expense Summary'!E138</f>
        <v>8414393.160000002</v>
      </c>
      <c r="F138" s="708">
        <f>'[52]Expense Summary'!F138</f>
        <v>4435204.0116942143</v>
      </c>
      <c r="G138" s="708">
        <f>'[52]Expense Summary'!G138</f>
        <v>1114369.9996650789</v>
      </c>
      <c r="H138" s="708">
        <f>'[52]Expense Summary'!H138</f>
        <v>1234127.9768877109</v>
      </c>
      <c r="I138" s="708">
        <f>'[52]Expense Summary'!I138</f>
        <v>780663.57822680904</v>
      </c>
      <c r="J138" s="708">
        <f>'[52]Expense Summary'!J138</f>
        <v>588582.25965669064</v>
      </c>
      <c r="K138" s="708">
        <f>'[52]Expense Summary'!K138</f>
        <v>0</v>
      </c>
      <c r="L138" s="708">
        <f>'[52]Expense Summary'!L138</f>
        <v>230857.49404985609</v>
      </c>
      <c r="M138" s="708">
        <f>'[52]Expense Summary'!M138</f>
        <v>0</v>
      </c>
      <c r="N138" s="761">
        <f>'[52]Expense Summary'!N138</f>
        <v>27722.041677290883</v>
      </c>
      <c r="O138" s="708">
        <f>'[52]Expense Summary'!O138</f>
        <v>2865.7981423530136</v>
      </c>
      <c r="P138" s="709">
        <f>'[52]Expense Summary'!P138</f>
        <v>0</v>
      </c>
      <c r="Q138" s="708">
        <f>'[52]Expense Summary'!Q138</f>
        <v>543880.2273343238</v>
      </c>
      <c r="R138" s="708">
        <f>'[52]Expense Summary'!R138</f>
        <v>1564.6470983730653</v>
      </c>
      <c r="S138" s="708">
        <f>'[52]Expense Summary'!S138</f>
        <v>43137.385223993799</v>
      </c>
      <c r="T138" s="708">
        <f>'[52]Expense Summary'!T138</f>
        <v>588582.25965669064</v>
      </c>
      <c r="U138" s="708">
        <f>'[52]Expense Summary'!U138</f>
        <v>545444.87443269684</v>
      </c>
    </row>
    <row r="139" spans="1:21">
      <c r="A139" s="39">
        <v>133</v>
      </c>
      <c r="B139" s="706">
        <f>'[52]Expense Summary'!B139</f>
        <v>407</v>
      </c>
      <c r="C139" s="707" t="str">
        <f>'[52]Expense Summary'!C139</f>
        <v>Amort Exp - Property Losses - Production</v>
      </c>
      <c r="D139" s="707" t="str">
        <f>'[52]Expense Summary'!D139</f>
        <v>PP.T</v>
      </c>
      <c r="E139" s="708">
        <f>'[52]Expense Summary'!E139</f>
        <v>10322245.039999999</v>
      </c>
      <c r="F139" s="708">
        <f>'[52]Expense Summary'!F139</f>
        <v>5440827.608190666</v>
      </c>
      <c r="G139" s="708">
        <f>'[52]Expense Summary'!G139</f>
        <v>1367038.5948269214</v>
      </c>
      <c r="H139" s="708">
        <f>'[52]Expense Summary'!H139</f>
        <v>1513950.1026303843</v>
      </c>
      <c r="I139" s="708">
        <f>'[52]Expense Summary'!I139</f>
        <v>957668.67497552605</v>
      </c>
      <c r="J139" s="708">
        <f>'[52]Expense Summary'!J139</f>
        <v>722035.46885052673</v>
      </c>
      <c r="K139" s="708">
        <f>'[52]Expense Summary'!K139</f>
        <v>0</v>
      </c>
      <c r="L139" s="708">
        <f>'[52]Expense Summary'!L139</f>
        <v>283201.3643278532</v>
      </c>
      <c r="M139" s="708">
        <f>'[52]Expense Summary'!M139</f>
        <v>0</v>
      </c>
      <c r="N139" s="761">
        <f>'[52]Expense Summary'!N139</f>
        <v>34007.646393609808</v>
      </c>
      <c r="O139" s="708">
        <f>'[52]Expense Summary'!O139</f>
        <v>3515.5798045149349</v>
      </c>
      <c r="P139" s="709">
        <f>'[52]Expense Summary'!P139</f>
        <v>0</v>
      </c>
      <c r="Q139" s="708">
        <f>'[52]Expense Summary'!Q139</f>
        <v>667197.84447958868</v>
      </c>
      <c r="R139" s="708">
        <f>'[52]Expense Summary'!R139</f>
        <v>1919.4100446016907</v>
      </c>
      <c r="S139" s="708">
        <f>'[52]Expense Summary'!S139</f>
        <v>52918.21432633642</v>
      </c>
      <c r="T139" s="708">
        <f>'[52]Expense Summary'!T139</f>
        <v>722035.46885052673</v>
      </c>
      <c r="U139" s="708">
        <f>'[52]Expense Summary'!U139</f>
        <v>669117.25452419033</v>
      </c>
    </row>
    <row r="140" spans="1:21">
      <c r="A140" s="39">
        <v>134</v>
      </c>
      <c r="B140" s="706">
        <f>'[52]Expense Summary'!B140</f>
        <v>407.01</v>
      </c>
      <c r="C140" s="707" t="str">
        <f>'[52]Expense Summary'!C140</f>
        <v>Amort Exp - Storm T&amp;D</v>
      </c>
      <c r="D140" s="707" t="str">
        <f>'[52]Expense Summary'!D140</f>
        <v>TDP.T</v>
      </c>
      <c r="E140" s="708">
        <f>'[52]Expense Summary'!E140</f>
        <v>32828154.283406239</v>
      </c>
      <c r="F140" s="708">
        <f>'[52]Expense Summary'!F140</f>
        <v>20198404.662394237</v>
      </c>
      <c r="G140" s="708">
        <f>'[52]Expense Summary'!G140</f>
        <v>3928657.4119423325</v>
      </c>
      <c r="H140" s="708">
        <f>'[52]Expense Summary'!H140</f>
        <v>3473013.5626360574</v>
      </c>
      <c r="I140" s="708">
        <f>'[52]Expense Summary'!I140</f>
        <v>1737086.0202150384</v>
      </c>
      <c r="J140" s="708">
        <f>'[52]Expense Summary'!J140</f>
        <v>1645872.3957739794</v>
      </c>
      <c r="K140" s="708">
        <f>'[52]Expense Summary'!K140</f>
        <v>384516.49533341121</v>
      </c>
      <c r="L140" s="708">
        <f>'[52]Expense Summary'!L140</f>
        <v>341931.32981774828</v>
      </c>
      <c r="M140" s="708">
        <f>'[52]Expense Summary'!M140</f>
        <v>621950.32942855079</v>
      </c>
      <c r="N140" s="761">
        <f>'[52]Expense Summary'!N140</f>
        <v>486570.70922292734</v>
      </c>
      <c r="O140" s="708">
        <f>'[52]Expense Summary'!O140</f>
        <v>10151.366641962532</v>
      </c>
      <c r="P140" s="709">
        <f>'[52]Expense Summary'!P140</f>
        <v>0</v>
      </c>
      <c r="Q140" s="708">
        <f>'[52]Expense Summary'!Q140</f>
        <v>1384856.4145011271</v>
      </c>
      <c r="R140" s="708">
        <f>'[52]Expense Summary'!R140</f>
        <v>11092.560559736185</v>
      </c>
      <c r="S140" s="708">
        <f>'[52]Expense Summary'!S140</f>
        <v>249923.42071311607</v>
      </c>
      <c r="T140" s="708">
        <f>'[52]Expense Summary'!T140</f>
        <v>1645872.3957739794</v>
      </c>
      <c r="U140" s="708">
        <f>'[52]Expense Summary'!U140</f>
        <v>1395948.9750608634</v>
      </c>
    </row>
    <row r="141" spans="1:21">
      <c r="A141" s="39">
        <v>135</v>
      </c>
      <c r="B141" s="706">
        <f>'[52]Expense Summary'!B141</f>
        <v>407.02</v>
      </c>
      <c r="C141" s="707" t="str">
        <f>'[52]Expense Summary'!C141</f>
        <v>Regulatory Debit / Credit - Production</v>
      </c>
      <c r="D141" s="707" t="str">
        <f>'[52]Expense Summary'!D141</f>
        <v>PP.T</v>
      </c>
      <c r="E141" s="708">
        <f>'[52]Expense Summary'!E141</f>
        <v>17023692.917146448</v>
      </c>
      <c r="F141" s="708">
        <f>'[52]Expense Summary'!F141</f>
        <v>8973142.7667183429</v>
      </c>
      <c r="G141" s="708">
        <f>'[52]Expense Summary'!G141</f>
        <v>2254552.6824870743</v>
      </c>
      <c r="H141" s="708">
        <f>'[52]Expense Summary'!H141</f>
        <v>2496842.6480080942</v>
      </c>
      <c r="I141" s="708">
        <f>'[52]Expense Summary'!I141</f>
        <v>1579410.0388023618</v>
      </c>
      <c r="J141" s="708">
        <f>'[52]Expense Summary'!J141</f>
        <v>1190798.1305779221</v>
      </c>
      <c r="K141" s="708">
        <f>'[52]Expense Summary'!K141</f>
        <v>0</v>
      </c>
      <c r="L141" s="708">
        <f>'[52]Expense Summary'!L141</f>
        <v>467062.45020843693</v>
      </c>
      <c r="M141" s="708">
        <f>'[52]Expense Summary'!M141</f>
        <v>0</v>
      </c>
      <c r="N141" s="761">
        <f>'[52]Expense Summary'!N141</f>
        <v>56086.222211957509</v>
      </c>
      <c r="O141" s="708">
        <f>'[52]Expense Summary'!O141</f>
        <v>5797.9781322633662</v>
      </c>
      <c r="P141" s="709">
        <f>'[52]Expense Summary'!P141</f>
        <v>0</v>
      </c>
      <c r="Q141" s="708">
        <f>'[52]Expense Summary'!Q141</f>
        <v>1100358.6114637086</v>
      </c>
      <c r="R141" s="708">
        <f>'[52]Expense Summary'!R141</f>
        <v>3165.536862839826</v>
      </c>
      <c r="S141" s="708">
        <f>'[52]Expense Summary'!S141</f>
        <v>87273.982251373774</v>
      </c>
      <c r="T141" s="708">
        <f>'[52]Expense Summary'!T141</f>
        <v>1190798.1305779221</v>
      </c>
      <c r="U141" s="708">
        <f>'[52]Expense Summary'!U141</f>
        <v>1103524.1483265483</v>
      </c>
    </row>
    <row r="142" spans="1:21">
      <c r="A142" s="39">
        <v>136</v>
      </c>
      <c r="B142" s="706">
        <f>'[52]Expense Summary'!B142</f>
        <v>411</v>
      </c>
      <c r="C142" s="707" t="str">
        <f>'[52]Expense Summary'!C142</f>
        <v>Accretion Exp - FAS 143</v>
      </c>
      <c r="D142" s="707" t="str">
        <f>'[52]Expense Summary'!D142</f>
        <v>PP.T</v>
      </c>
      <c r="E142" s="708">
        <f>'[52]Expense Summary'!E142</f>
        <v>3537694.08</v>
      </c>
      <c r="F142" s="708">
        <f>'[52]Expense Summary'!F142</f>
        <v>1864709.0381218735</v>
      </c>
      <c r="G142" s="708">
        <f>'[52]Expense Summary'!G142</f>
        <v>468518.65319123631</v>
      </c>
      <c r="H142" s="708">
        <f>'[52]Expense Summary'!H142</f>
        <v>518868.93740035681</v>
      </c>
      <c r="I142" s="708">
        <f>'[52]Expense Summary'!I142</f>
        <v>328217.24236672092</v>
      </c>
      <c r="J142" s="708">
        <f>'[52]Expense Summary'!J142</f>
        <v>247459.79133455383</v>
      </c>
      <c r="K142" s="708">
        <f>'[52]Expense Summary'!K142</f>
        <v>0</v>
      </c>
      <c r="L142" s="708">
        <f>'[52]Expense Summary'!L142</f>
        <v>97060.260258127877</v>
      </c>
      <c r="M142" s="708">
        <f>'[52]Expense Summary'!M142</f>
        <v>0</v>
      </c>
      <c r="N142" s="761">
        <f>'[52]Expense Summary'!N142</f>
        <v>11655.279336539252</v>
      </c>
      <c r="O142" s="708">
        <f>'[52]Expense Summary'!O142</f>
        <v>1204.8779905926399</v>
      </c>
      <c r="P142" s="709">
        <f>'[52]Expense Summary'!P142</f>
        <v>0</v>
      </c>
      <c r="Q142" s="708">
        <f>'[52]Expense Summary'!Q142</f>
        <v>228665.55245080695</v>
      </c>
      <c r="R142" s="708">
        <f>'[52]Expense Summary'!R142</f>
        <v>657.83030005262674</v>
      </c>
      <c r="S142" s="708">
        <f>'[52]Expense Summary'!S142</f>
        <v>18136.408583694265</v>
      </c>
      <c r="T142" s="708">
        <f>'[52]Expense Summary'!T142</f>
        <v>247459.79133455383</v>
      </c>
      <c r="U142" s="708">
        <f>'[52]Expense Summary'!U142</f>
        <v>229323.38275085957</v>
      </c>
    </row>
    <row r="143" spans="1:21">
      <c r="A143" s="39">
        <v>137</v>
      </c>
      <c r="B143" s="706">
        <f>'[52]Expense Summary'!B143</f>
        <v>411.01</v>
      </c>
      <c r="C143" s="707" t="str">
        <f>'[52]Expense Summary'!C143</f>
        <v>Gain/Loss on Utility Plant</v>
      </c>
      <c r="D143" s="707" t="str">
        <f>'[52]Expense Summary'!D143</f>
        <v>PTDP.T</v>
      </c>
      <c r="E143" s="708">
        <f>'[52]Expense Summary'!E143</f>
        <v>-244707.35333333293</v>
      </c>
      <c r="F143" s="708">
        <f>'[52]Expense Summary'!F143</f>
        <v>-141523.19279751182</v>
      </c>
      <c r="G143" s="708">
        <f>'[52]Expense Summary'!G143</f>
        <v>-30593.318086808977</v>
      </c>
      <c r="H143" s="708">
        <f>'[52]Expense Summary'!H143</f>
        <v>-30078.736258142075</v>
      </c>
      <c r="I143" s="708">
        <f>'[52]Expense Summary'!I143</f>
        <v>-17035.026947886257</v>
      </c>
      <c r="J143" s="708">
        <f>'[52]Expense Summary'!J143</f>
        <v>-14299.792833738351</v>
      </c>
      <c r="K143" s="708">
        <f>'[52]Expense Summary'!K143</f>
        <v>-1665.5194364251993</v>
      </c>
      <c r="L143" s="708">
        <f>'[52]Expense Summary'!L143</f>
        <v>-4293.6228342999466</v>
      </c>
      <c r="M143" s="708">
        <f>'[52]Expense Summary'!M143</f>
        <v>-2693.9555902695724</v>
      </c>
      <c r="N143" s="761">
        <f>'[52]Expense Summary'!N143</f>
        <v>-2445.3039668293036</v>
      </c>
      <c r="O143" s="708">
        <f>'[52]Expense Summary'!O143</f>
        <v>-78.884581421515293</v>
      </c>
      <c r="P143" s="709">
        <f>'[52]Expense Summary'!P143</f>
        <v>0</v>
      </c>
      <c r="Q143" s="708">
        <f>'[52]Expense Summary'!Q143</f>
        <v>-12624.602204374165</v>
      </c>
      <c r="R143" s="708">
        <f>'[52]Expense Summary'!R143</f>
        <v>-67.109278258328303</v>
      </c>
      <c r="S143" s="708">
        <f>'[52]Expense Summary'!S143</f>
        <v>-1608.0813511058566</v>
      </c>
      <c r="T143" s="708">
        <f>'[52]Expense Summary'!T143</f>
        <v>-14299.792833738351</v>
      </c>
      <c r="U143" s="708">
        <f>'[52]Expense Summary'!U143</f>
        <v>-12691.711482632494</v>
      </c>
    </row>
    <row r="144" spans="1:21">
      <c r="A144" s="39">
        <v>138</v>
      </c>
      <c r="B144" s="706">
        <f>'[52]Expense Summary'!B144</f>
        <v>411.02</v>
      </c>
      <c r="C144" s="707" t="str">
        <f>'[52]Expense Summary'!C144</f>
        <v>Gain/Loss Disp Allowance</v>
      </c>
      <c r="D144" s="707" t="str">
        <f>'[52]Expense Summary'!D144</f>
        <v>PTDP.T</v>
      </c>
      <c r="E144" s="708">
        <f>'[52]Expense Summary'!E144</f>
        <v>-4419.1099999999997</v>
      </c>
      <c r="F144" s="708">
        <f>'[52]Expense Summary'!F144</f>
        <v>-2555.7325842656742</v>
      </c>
      <c r="G144" s="708">
        <f>'[52]Expense Summary'!G144</f>
        <v>-552.47721839580174</v>
      </c>
      <c r="H144" s="708">
        <f>'[52]Expense Summary'!H144</f>
        <v>-543.18451151999886</v>
      </c>
      <c r="I144" s="708">
        <f>'[52]Expense Summary'!I144</f>
        <v>-307.63136828638721</v>
      </c>
      <c r="J144" s="708">
        <f>'[52]Expense Summary'!J144</f>
        <v>-258.23644712230106</v>
      </c>
      <c r="K144" s="708">
        <f>'[52]Expense Summary'!K144</f>
        <v>-30.077206493567189</v>
      </c>
      <c r="L144" s="708">
        <f>'[52]Expense Summary'!L144</f>
        <v>-77.537480361031257</v>
      </c>
      <c r="M144" s="708">
        <f>'[52]Expense Summary'!M144</f>
        <v>-48.649482438313548</v>
      </c>
      <c r="N144" s="761">
        <f>'[52]Expense Summary'!N144</f>
        <v>-44.159143833063922</v>
      </c>
      <c r="O144" s="708">
        <f>'[52]Expense Summary'!O144</f>
        <v>-1.424557283862167</v>
      </c>
      <c r="P144" s="709">
        <f>'[52]Expense Summary'!P144</f>
        <v>0</v>
      </c>
      <c r="Q144" s="708">
        <f>'[52]Expense Summary'!Q144</f>
        <v>-227.98459093044553</v>
      </c>
      <c r="R144" s="708">
        <f>'[52]Expense Summary'!R144</f>
        <v>-1.2119099757504699</v>
      </c>
      <c r="S144" s="708">
        <f>'[52]Expense Summary'!S144</f>
        <v>-29.039946216105044</v>
      </c>
      <c r="T144" s="708">
        <f>'[52]Expense Summary'!T144</f>
        <v>-258.23644712230106</v>
      </c>
      <c r="U144" s="708">
        <f>'[52]Expense Summary'!U144</f>
        <v>-229.19650090619601</v>
      </c>
    </row>
    <row r="145" spans="1:21">
      <c r="A145" s="45">
        <v>139</v>
      </c>
      <c r="B145" s="710"/>
      <c r="C145" s="711" t="str">
        <f>'[52]Expense Summary'!C145</f>
        <v>TOTAL DEPRECIATION EXPENSES</v>
      </c>
      <c r="D145" s="711"/>
      <c r="E145" s="712">
        <f>'[52]Expense Summary'!E145</f>
        <v>501066983.85999936</v>
      </c>
      <c r="F145" s="712">
        <f>'[52]Expense Summary'!F145</f>
        <v>294883486.15866089</v>
      </c>
      <c r="G145" s="712">
        <f>'[52]Expense Summary'!G145</f>
        <v>62968029.207263425</v>
      </c>
      <c r="H145" s="712">
        <f>'[52]Expense Summary'!H145</f>
        <v>59552523.54733894</v>
      </c>
      <c r="I145" s="712">
        <f>'[52]Expense Summary'!I145</f>
        <v>33666477.10633719</v>
      </c>
      <c r="J145" s="712">
        <f>'[52]Expense Summary'!J145</f>
        <v>28908967.905114204</v>
      </c>
      <c r="K145" s="712">
        <f>'[52]Expense Summary'!K145</f>
        <v>2064073.1890460306</v>
      </c>
      <c r="L145" s="712">
        <f>'[52]Expense Summary'!L145</f>
        <v>8375581.3404160691</v>
      </c>
      <c r="M145" s="712">
        <f>'[52]Expense Summary'!M145</f>
        <v>4214379.1175944181</v>
      </c>
      <c r="N145" s="882">
        <f>'[52]Expense Summary'!N145</f>
        <v>6276704.3845229391</v>
      </c>
      <c r="O145" s="712">
        <f>'[52]Expense Summary'!O145</f>
        <v>156761.90370541249</v>
      </c>
      <c r="P145" s="709">
        <f>'[52]Expense Summary'!P145</f>
        <v>0</v>
      </c>
      <c r="Q145" s="712">
        <f>'[52]Expense Summary'!Q145</f>
        <v>25458254.803137422</v>
      </c>
      <c r="R145" s="712">
        <f>'[52]Expense Summary'!R145</f>
        <v>133149.25961629202</v>
      </c>
      <c r="S145" s="712">
        <f>'[52]Expense Summary'!S145</f>
        <v>3317563.8423604867</v>
      </c>
      <c r="T145" s="712">
        <f>'[52]Expense Summary'!T145</f>
        <v>28908967.905114204</v>
      </c>
      <c r="U145" s="712">
        <f>'[52]Expense Summary'!U145</f>
        <v>25591404.062753722</v>
      </c>
    </row>
    <row r="146" spans="1:21">
      <c r="A146" s="39">
        <v>140</v>
      </c>
      <c r="B146" s="42"/>
      <c r="C146" s="40"/>
      <c r="D146" s="40"/>
      <c r="E146" s="44"/>
      <c r="F146" s="44"/>
      <c r="G146" s="44"/>
      <c r="H146" s="44"/>
      <c r="I146" s="44"/>
      <c r="J146" s="44"/>
      <c r="K146" s="44"/>
      <c r="L146" s="44"/>
      <c r="M146" s="44"/>
      <c r="N146" s="883"/>
      <c r="O146" s="44"/>
      <c r="P146" s="40"/>
      <c r="Q146" s="44"/>
      <c r="R146" s="44"/>
      <c r="S146" s="44"/>
      <c r="T146" s="44"/>
      <c r="U146" s="44"/>
    </row>
    <row r="147" spans="1:21">
      <c r="A147" s="39">
        <v>141</v>
      </c>
      <c r="B147" s="42"/>
      <c r="C147" s="41" t="s">
        <v>83</v>
      </c>
      <c r="D147" s="40"/>
      <c r="E147" s="44"/>
      <c r="F147" s="44"/>
      <c r="G147" s="44"/>
      <c r="H147" s="44"/>
      <c r="I147" s="44"/>
      <c r="J147" s="44"/>
      <c r="K147" s="44"/>
      <c r="L147" s="44"/>
      <c r="M147" s="44"/>
      <c r="N147" s="883"/>
      <c r="O147" s="44"/>
      <c r="P147" s="40"/>
      <c r="Q147" s="44"/>
      <c r="R147" s="44"/>
      <c r="S147" s="44"/>
      <c r="T147" s="44"/>
      <c r="U147" s="44"/>
    </row>
    <row r="148" spans="1:21">
      <c r="A148" s="39">
        <v>142</v>
      </c>
      <c r="B148" s="706">
        <f>'[52]Expense Summary'!B148</f>
        <v>236</v>
      </c>
      <c r="C148" s="707" t="str">
        <f>'[52]Expense Summary'!C148</f>
        <v>Property Taxes</v>
      </c>
      <c r="D148" s="707" t="str">
        <f>'[52]Expense Summary'!D148</f>
        <v>PTDGP.T</v>
      </c>
      <c r="E148" s="708">
        <f>'[52]Expense Summary'!E148</f>
        <v>1.6871670037508011</v>
      </c>
      <c r="F148" s="708">
        <f>'[52]Expense Summary'!F148</f>
        <v>0.97843996382494791</v>
      </c>
      <c r="G148" s="708">
        <f>'[52]Expense Summary'!G148</f>
        <v>0.21057534503766628</v>
      </c>
      <c r="H148" s="708">
        <f>'[52]Expense Summary'!H148</f>
        <v>0.20622701327855747</v>
      </c>
      <c r="I148" s="708">
        <f>'[52]Expense Summary'!I148</f>
        <v>0.11682026741869453</v>
      </c>
      <c r="J148" s="708">
        <f>'[52]Expense Summary'!J148</f>
        <v>9.809450420884093E-2</v>
      </c>
      <c r="K148" s="708">
        <f>'[52]Expense Summary'!K148</f>
        <v>1.1420139734264343E-2</v>
      </c>
      <c r="L148" s="708">
        <f>'[52]Expense Summary'!L148</f>
        <v>2.9434717342337994E-2</v>
      </c>
      <c r="M148" s="708">
        <f>'[52]Expense Summary'!M148</f>
        <v>1.8426166548715296E-2</v>
      </c>
      <c r="N148" s="761">
        <f>'[52]Expense Summary'!N148</f>
        <v>1.7188185567693529E-2</v>
      </c>
      <c r="O148" s="708">
        <f>'[52]Expense Summary'!O148</f>
        <v>5.4070078908323514E-4</v>
      </c>
      <c r="P148" s="709">
        <f>'[52]Expense Summary'!P148</f>
        <v>0</v>
      </c>
      <c r="Q148" s="708">
        <f>'[52]Expense Summary'!Q148</f>
        <v>8.660782622880793E-2</v>
      </c>
      <c r="R148" s="708">
        <f>'[52]Expense Summary'!R148</f>
        <v>4.600977289027175E-4</v>
      </c>
      <c r="S148" s="708">
        <f>'[52]Expense Summary'!S148</f>
        <v>1.1026580251130277E-2</v>
      </c>
      <c r="T148" s="708">
        <f>'[52]Expense Summary'!T148</f>
        <v>9.809450420884093E-2</v>
      </c>
      <c r="U148" s="708">
        <f>'[52]Expense Summary'!U148</f>
        <v>8.7067923957710652E-2</v>
      </c>
    </row>
    <row r="149" spans="1:21">
      <c r="A149" s="39">
        <v>143</v>
      </c>
      <c r="B149" s="706">
        <f>'[52]Expense Summary'!B149</f>
        <v>236.01</v>
      </c>
      <c r="C149" s="707" t="str">
        <f>'[52]Expense Summary'!C149</f>
        <v>Payroll Taxes</v>
      </c>
      <c r="D149" s="707" t="str">
        <f>'[52]Expense Summary'!D149</f>
        <v>SW.T</v>
      </c>
      <c r="E149" s="708">
        <f>'[52]Expense Summary'!E149</f>
        <v>7271650.778474519</v>
      </c>
      <c r="F149" s="708">
        <f>'[52]Expense Summary'!F149</f>
        <v>4438158.6169110974</v>
      </c>
      <c r="G149" s="708">
        <f>'[52]Expense Summary'!G149</f>
        <v>878322.48955484794</v>
      </c>
      <c r="H149" s="708">
        <f>'[52]Expense Summary'!H149</f>
        <v>793675.66313582915</v>
      </c>
      <c r="I149" s="708">
        <f>'[52]Expense Summary'!I149</f>
        <v>451660.99002155603</v>
      </c>
      <c r="J149" s="708">
        <f>'[52]Expense Summary'!J149</f>
        <v>381812.57973544946</v>
      </c>
      <c r="K149" s="708">
        <f>'[52]Expense Summary'!K149</f>
        <v>44060.86037466312</v>
      </c>
      <c r="L149" s="708">
        <f>'[52]Expense Summary'!L149</f>
        <v>113051.63527236505</v>
      </c>
      <c r="M149" s="708">
        <f>'[52]Expense Summary'!M149</f>
        <v>67701.134297063138</v>
      </c>
      <c r="N149" s="761">
        <f>'[52]Expense Summary'!N149</f>
        <v>101138.75210783882</v>
      </c>
      <c r="O149" s="708">
        <f>'[52]Expense Summary'!O149</f>
        <v>2068.0570638089052</v>
      </c>
      <c r="P149" s="709">
        <f>'[52]Expense Summary'!P149</f>
        <v>0</v>
      </c>
      <c r="Q149" s="708">
        <f>'[52]Expense Summary'!Q149</f>
        <v>337531.27557212033</v>
      </c>
      <c r="R149" s="708">
        <f>'[52]Expense Summary'!R149</f>
        <v>1767.9599027002603</v>
      </c>
      <c r="S149" s="708">
        <f>'[52]Expense Summary'!S149</f>
        <v>42513.344260628866</v>
      </c>
      <c r="T149" s="708">
        <f>'[52]Expense Summary'!T149</f>
        <v>381812.57973544946</v>
      </c>
      <c r="U149" s="708">
        <f>'[52]Expense Summary'!U149</f>
        <v>339299.2354748206</v>
      </c>
    </row>
    <row r="150" spans="1:21">
      <c r="A150" s="39">
        <v>144</v>
      </c>
      <c r="B150" s="706">
        <f>'[52]Expense Summary'!B150</f>
        <v>236.02</v>
      </c>
      <c r="C150" s="707" t="str">
        <f>'[52]Expense Summary'!C150</f>
        <v>Other Taxes - Wash Excise - Allocated</v>
      </c>
      <c r="D150" s="707" t="str">
        <f>'[52]Expense Summary'!D150</f>
        <v>REVFAC1.T</v>
      </c>
      <c r="E150" s="708">
        <f>'[52]Expense Summary'!E150</f>
        <v>78476383.807139233</v>
      </c>
      <c r="F150" s="708">
        <f>'[52]Expense Summary'!F150</f>
        <v>44836727.996464066</v>
      </c>
      <c r="G150" s="708">
        <f>'[52]Expense Summary'!G150</f>
        <v>9908741.0799795203</v>
      </c>
      <c r="H150" s="708">
        <f>'[52]Expense Summary'!H150</f>
        <v>9963923.695887493</v>
      </c>
      <c r="I150" s="708">
        <f>'[52]Expense Summary'!I150</f>
        <v>5925330.9823050192</v>
      </c>
      <c r="J150" s="708">
        <f>'[52]Expense Summary'!J150</f>
        <v>4835400.3030083366</v>
      </c>
      <c r="K150" s="708">
        <f>'[52]Expense Summary'!K150</f>
        <v>245122.65962459461</v>
      </c>
      <c r="L150" s="708">
        <f>'[52]Expense Summary'!L150</f>
        <v>1599415.2281320756</v>
      </c>
      <c r="M150" s="708">
        <f>'[52]Expense Summary'!M150</f>
        <v>463966.23966692039</v>
      </c>
      <c r="N150" s="761">
        <f>'[52]Expense Summary'!N150</f>
        <v>672356.62378297723</v>
      </c>
      <c r="O150" s="708">
        <f>'[52]Expense Summary'!O150</f>
        <v>25398.998288223491</v>
      </c>
      <c r="P150" s="709">
        <f>'[52]Expense Summary'!P150</f>
        <v>0</v>
      </c>
      <c r="Q150" s="708">
        <f>'[52]Expense Summary'!Q150</f>
        <v>4344207.5965262037</v>
      </c>
      <c r="R150" s="708">
        <f>'[52]Expense Summary'!R150</f>
        <v>18964.251067026955</v>
      </c>
      <c r="S150" s="708">
        <f>'[52]Expense Summary'!S150</f>
        <v>472228.45541510667</v>
      </c>
      <c r="T150" s="708">
        <f>'[52]Expense Summary'!T150</f>
        <v>4835400.3030083366</v>
      </c>
      <c r="U150" s="708">
        <f>'[52]Expense Summary'!U150</f>
        <v>4363171.8475932302</v>
      </c>
    </row>
    <row r="151" spans="1:21">
      <c r="A151" s="39">
        <v>145</v>
      </c>
      <c r="B151" s="706">
        <f>'[52]Expense Summary'!B151</f>
        <v>236.03</v>
      </c>
      <c r="C151" s="707" t="str">
        <f>'[52]Expense Summary'!C151</f>
        <v>Other Taxes - Muni</v>
      </c>
      <c r="D151" s="707" t="str">
        <f>'[52]Expense Summary'!D151</f>
        <v>REVFAC1.T</v>
      </c>
      <c r="E151" s="708">
        <f>'[52]Expense Summary'!E151</f>
        <v>0</v>
      </c>
      <c r="F151" s="708">
        <f>'[52]Expense Summary'!F151</f>
        <v>0</v>
      </c>
      <c r="G151" s="708">
        <f>'[52]Expense Summary'!G151</f>
        <v>0</v>
      </c>
      <c r="H151" s="708">
        <f>'[52]Expense Summary'!H151</f>
        <v>0</v>
      </c>
      <c r="I151" s="708">
        <f>'[52]Expense Summary'!I151</f>
        <v>0</v>
      </c>
      <c r="J151" s="708">
        <f>'[52]Expense Summary'!J151</f>
        <v>0</v>
      </c>
      <c r="K151" s="708">
        <f>'[52]Expense Summary'!K151</f>
        <v>0</v>
      </c>
      <c r="L151" s="708">
        <f>'[52]Expense Summary'!L151</f>
        <v>0</v>
      </c>
      <c r="M151" s="708">
        <f>'[52]Expense Summary'!M151</f>
        <v>0</v>
      </c>
      <c r="N151" s="761">
        <f>'[52]Expense Summary'!N151</f>
        <v>0</v>
      </c>
      <c r="O151" s="708">
        <f>'[52]Expense Summary'!O151</f>
        <v>0</v>
      </c>
      <c r="P151" s="709">
        <f>'[52]Expense Summary'!P151</f>
        <v>0</v>
      </c>
      <c r="Q151" s="708">
        <f>'[52]Expense Summary'!Q151</f>
        <v>0</v>
      </c>
      <c r="R151" s="708">
        <f>'[52]Expense Summary'!R151</f>
        <v>0</v>
      </c>
      <c r="S151" s="708">
        <f>'[52]Expense Summary'!S151</f>
        <v>0</v>
      </c>
      <c r="T151" s="708">
        <f>'[52]Expense Summary'!T151</f>
        <v>0</v>
      </c>
      <c r="U151" s="708">
        <f>'[52]Expense Summary'!U151</f>
        <v>0</v>
      </c>
    </row>
    <row r="152" spans="1:21">
      <c r="A152" s="39">
        <v>146</v>
      </c>
      <c r="B152" s="706">
        <f>'[52]Expense Summary'!B152</f>
        <v>236.04</v>
      </c>
      <c r="C152" s="707" t="str">
        <f>'[52]Expense Summary'!C152</f>
        <v>Other Taxes - Montana</v>
      </c>
      <c r="D152" s="707" t="str">
        <f>'[52]Expense Summary'!D152</f>
        <v>ENERGY_2</v>
      </c>
      <c r="E152" s="708">
        <f>'[52]Expense Summary'!E152</f>
        <v>747526.2321675783</v>
      </c>
      <c r="F152" s="708">
        <f>'[52]Expense Summary'!F152</f>
        <v>389433.90493976098</v>
      </c>
      <c r="G152" s="708">
        <f>'[52]Expense Summary'!G152</f>
        <v>98950.585681266166</v>
      </c>
      <c r="H152" s="708">
        <f>'[52]Expense Summary'!H152</f>
        <v>110040.62889680151</v>
      </c>
      <c r="I152" s="708">
        <f>'[52]Expense Summary'!I152</f>
        <v>71016.460487840945</v>
      </c>
      <c r="J152" s="708">
        <f>'[52]Expense Summary'!J152</f>
        <v>53871.139943114053</v>
      </c>
      <c r="K152" s="708">
        <f>'[52]Expense Summary'!K152</f>
        <v>0</v>
      </c>
      <c r="L152" s="708">
        <f>'[52]Expense Summary'!L152</f>
        <v>21386.306468412899</v>
      </c>
      <c r="M152" s="708">
        <f>'[52]Expense Summary'!M152</f>
        <v>0</v>
      </c>
      <c r="N152" s="761">
        <f>'[52]Expense Summary'!N152</f>
        <v>2575.1764315864129</v>
      </c>
      <c r="O152" s="708">
        <f>'[52]Expense Summary'!O152</f>
        <v>252.02931879550664</v>
      </c>
      <c r="P152" s="709">
        <f>'[52]Expense Summary'!P152</f>
        <v>0</v>
      </c>
      <c r="Q152" s="708">
        <f>'[52]Expense Summary'!Q152</f>
        <v>49409.190293366635</v>
      </c>
      <c r="R152" s="708">
        <f>'[52]Expense Summary'!R152</f>
        <v>156.01487249263829</v>
      </c>
      <c r="S152" s="708">
        <f>'[52]Expense Summary'!S152</f>
        <v>4305.9347772547744</v>
      </c>
      <c r="T152" s="708">
        <f>'[52]Expense Summary'!T152</f>
        <v>53871.139943114053</v>
      </c>
      <c r="U152" s="708">
        <f>'[52]Expense Summary'!U152</f>
        <v>49565.205165859275</v>
      </c>
    </row>
    <row r="153" spans="1:21">
      <c r="A153" s="45">
        <v>147</v>
      </c>
      <c r="B153" s="710"/>
      <c r="C153" s="711" t="str">
        <f>'[52]Expense Summary'!C153</f>
        <v>TOTAL TAXES OTHER THAN INCOME</v>
      </c>
      <c r="D153" s="711"/>
      <c r="E153" s="712">
        <f>'[52]Expense Summary'!E153</f>
        <v>86495562.504948333</v>
      </c>
      <c r="F153" s="712">
        <f>'[52]Expense Summary'!F153</f>
        <v>49664321.496754892</v>
      </c>
      <c r="G153" s="712">
        <f>'[52]Expense Summary'!G153</f>
        <v>10886014.36579098</v>
      </c>
      <c r="H153" s="712">
        <f>'[52]Expense Summary'!H153</f>
        <v>10867640.194147136</v>
      </c>
      <c r="I153" s="712">
        <f>'[52]Expense Summary'!I153</f>
        <v>6448008.5496346829</v>
      </c>
      <c r="J153" s="712">
        <f>'[52]Expense Summary'!J153</f>
        <v>5271084.1207814049</v>
      </c>
      <c r="K153" s="712">
        <f>'[52]Expense Summary'!K153</f>
        <v>289183.53141939745</v>
      </c>
      <c r="L153" s="712">
        <f>'[52]Expense Summary'!L153</f>
        <v>1733853.1993075709</v>
      </c>
      <c r="M153" s="712">
        <f>'[52]Expense Summary'!M153</f>
        <v>531667.39239015011</v>
      </c>
      <c r="N153" s="882">
        <f>'[52]Expense Summary'!N153</f>
        <v>776070.56951058796</v>
      </c>
      <c r="O153" s="712">
        <f>'[52]Expense Summary'!O153</f>
        <v>27719.085211528691</v>
      </c>
      <c r="P153" s="709">
        <f>'[52]Expense Summary'!P153</f>
        <v>0</v>
      </c>
      <c r="Q153" s="712">
        <f>'[52]Expense Summary'!Q153</f>
        <v>4731148.1489995169</v>
      </c>
      <c r="R153" s="712">
        <f>'[52]Expense Summary'!R153</f>
        <v>20888.22630231758</v>
      </c>
      <c r="S153" s="712">
        <f>'[52]Expense Summary'!S153</f>
        <v>519047.74547957053</v>
      </c>
      <c r="T153" s="712">
        <f>'[52]Expense Summary'!T153</f>
        <v>5271084.1207814049</v>
      </c>
      <c r="U153" s="712">
        <f>'[52]Expense Summary'!U153</f>
        <v>4752036.3753018342</v>
      </c>
    </row>
    <row r="154" spans="1:21">
      <c r="A154" s="39">
        <v>148</v>
      </c>
      <c r="B154" s="42"/>
      <c r="C154" s="40"/>
      <c r="D154" s="40"/>
      <c r="E154" s="44"/>
      <c r="F154" s="44"/>
      <c r="G154" s="44"/>
      <c r="H154" s="44"/>
      <c r="I154" s="44"/>
      <c r="J154" s="44"/>
      <c r="K154" s="44"/>
      <c r="L154" s="44"/>
      <c r="M154" s="44"/>
      <c r="N154" s="883"/>
      <c r="O154" s="44"/>
      <c r="P154" s="40"/>
      <c r="Q154" s="44"/>
      <c r="R154" s="44"/>
      <c r="S154" s="44"/>
      <c r="T154" s="44"/>
      <c r="U154" s="44"/>
    </row>
    <row r="155" spans="1:21">
      <c r="A155" s="39">
        <v>149</v>
      </c>
      <c r="B155" s="42"/>
      <c r="C155" s="41" t="s">
        <v>86</v>
      </c>
      <c r="D155" s="40"/>
      <c r="E155" s="44"/>
      <c r="F155" s="44"/>
      <c r="G155" s="44"/>
      <c r="H155" s="44"/>
      <c r="I155" s="44"/>
      <c r="J155" s="44"/>
      <c r="K155" s="44"/>
      <c r="L155" s="44"/>
      <c r="M155" s="44"/>
      <c r="N155" s="883"/>
      <c r="O155" s="44"/>
      <c r="P155" s="40"/>
      <c r="Q155" s="44"/>
      <c r="R155" s="44"/>
      <c r="S155" s="44"/>
      <c r="T155" s="44"/>
      <c r="U155" s="44"/>
    </row>
    <row r="156" spans="1:21">
      <c r="A156" s="39">
        <v>150</v>
      </c>
      <c r="B156" s="706" t="str">
        <f>'[52]Expense Summary'!B156</f>
        <v>409.10</v>
      </c>
      <c r="C156" s="707" t="str">
        <f>'[52]Expense Summary'!C156</f>
        <v>Current Federal Income Tax @ Rate</v>
      </c>
      <c r="D156" s="707" t="str">
        <f>'[52]Expense Summary'!D156</f>
        <v>RB.T</v>
      </c>
      <c r="E156" s="708">
        <f>'[52]Expense Summary'!E156</f>
        <v>74218132.81078124</v>
      </c>
      <c r="F156" s="708">
        <f>'[52]Expense Summary'!F156</f>
        <v>42826580.085002027</v>
      </c>
      <c r="G156" s="708">
        <f>'[52]Expense Summary'!G156</f>
        <v>8911453.60387755</v>
      </c>
      <c r="H156" s="708">
        <f>'[52]Expense Summary'!H156</f>
        <v>9226441.3287920058</v>
      </c>
      <c r="I156" s="708">
        <f>'[52]Expense Summary'!I156</f>
        <v>5232221.4906988218</v>
      </c>
      <c r="J156" s="708">
        <f>'[52]Expense Summary'!J156</f>
        <v>4465386.9706069753</v>
      </c>
      <c r="K156" s="708">
        <f>'[52]Expense Summary'!K156</f>
        <v>521855.1877097885</v>
      </c>
      <c r="L156" s="708">
        <f>'[52]Expense Summary'!L156</f>
        <v>1306972.1476525906</v>
      </c>
      <c r="M156" s="708">
        <f>'[52]Expense Summary'!M156</f>
        <v>914397.23041310057</v>
      </c>
      <c r="N156" s="761">
        <f>'[52]Expense Summary'!N156</f>
        <v>788265.82567263837</v>
      </c>
      <c r="O156" s="708">
        <f>'[52]Expense Summary'!O156</f>
        <v>24558.94035574275</v>
      </c>
      <c r="P156" s="709">
        <f>'[52]Expense Summary'!P156</f>
        <v>0</v>
      </c>
      <c r="Q156" s="708">
        <f>'[52]Expense Summary'!Q156</f>
        <v>3935935.7709835945</v>
      </c>
      <c r="R156" s="708">
        <f>'[52]Expense Summary'!R156</f>
        <v>21001.948789466918</v>
      </c>
      <c r="S156" s="708">
        <f>'[52]Expense Summary'!S156</f>
        <v>508449.25083391357</v>
      </c>
      <c r="T156" s="708">
        <f>'[52]Expense Summary'!T156</f>
        <v>4465386.9706069753</v>
      </c>
      <c r="U156" s="708">
        <f>'[52]Expense Summary'!U156</f>
        <v>3956937.7197730616</v>
      </c>
    </row>
    <row r="157" spans="1:21">
      <c r="A157" s="39">
        <v>151</v>
      </c>
      <c r="B157" s="706" t="str">
        <f>'[52]Expense Summary'!B157</f>
        <v>410.10</v>
      </c>
      <c r="C157" s="707" t="str">
        <f>'[52]Expense Summary'!C157</f>
        <v>Provision for Def Inc Tax</v>
      </c>
      <c r="D157" s="707" t="str">
        <f>'[52]Expense Summary'!D157</f>
        <v>RB.T</v>
      </c>
      <c r="E157" s="708">
        <f>'[52]Expense Summary'!E157</f>
        <v>-60815173.145295307</v>
      </c>
      <c r="F157" s="708">
        <f>'[52]Expense Summary'!F157</f>
        <v>-35092581.616549537</v>
      </c>
      <c r="G157" s="708">
        <f>'[52]Expense Summary'!G157</f>
        <v>-7302145.3568197666</v>
      </c>
      <c r="H157" s="708">
        <f>'[52]Expense Summary'!H157</f>
        <v>-7560249.8429317176</v>
      </c>
      <c r="I157" s="708">
        <f>'[52]Expense Summary'!I157</f>
        <v>-4287341.1636833996</v>
      </c>
      <c r="J157" s="708">
        <f>'[52]Expense Summary'!J157</f>
        <v>-3658988.3293151297</v>
      </c>
      <c r="K157" s="708">
        <f>'[52]Expense Summary'!K157</f>
        <v>-427614.0128485036</v>
      </c>
      <c r="L157" s="708">
        <f>'[52]Expense Summary'!L157</f>
        <v>-1070947.6841490227</v>
      </c>
      <c r="M157" s="708">
        <f>'[52]Expense Summary'!M157</f>
        <v>-749267.37961633503</v>
      </c>
      <c r="N157" s="761">
        <f>'[52]Expense Summary'!N157</f>
        <v>-645913.88731133507</v>
      </c>
      <c r="O157" s="708">
        <f>'[52]Expense Summary'!O157</f>
        <v>-20123.872070553029</v>
      </c>
      <c r="P157" s="709">
        <f>'[52]Expense Summary'!P157</f>
        <v>0</v>
      </c>
      <c r="Q157" s="708">
        <f>'[52]Expense Summary'!Q157</f>
        <v>-3225150.0588324899</v>
      </c>
      <c r="R157" s="708">
        <f>'[52]Expense Summary'!R157</f>
        <v>-17209.233157028695</v>
      </c>
      <c r="S157" s="708">
        <f>'[52]Expense Summary'!S157</f>
        <v>-416629.03732561111</v>
      </c>
      <c r="T157" s="708">
        <f>'[52]Expense Summary'!T157</f>
        <v>-3658988.3293151297</v>
      </c>
      <c r="U157" s="708">
        <f>'[52]Expense Summary'!U157</f>
        <v>-3242359.2919895183</v>
      </c>
    </row>
    <row r="158" spans="1:21">
      <c r="A158" s="45">
        <v>152</v>
      </c>
      <c r="B158" s="710"/>
      <c r="C158" s="711" t="str">
        <f>'[52]Expense Summary'!C158</f>
        <v>TOTAL FIT</v>
      </c>
      <c r="D158" s="711"/>
      <c r="E158" s="712">
        <f>'[52]Expense Summary'!E158</f>
        <v>13402959.665485933</v>
      </c>
      <c r="F158" s="712">
        <f>'[52]Expense Summary'!F158</f>
        <v>7733998.4684524909</v>
      </c>
      <c r="G158" s="712">
        <f>'[52]Expense Summary'!G158</f>
        <v>1609308.2470577834</v>
      </c>
      <c r="H158" s="712">
        <f>'[52]Expense Summary'!H158</f>
        <v>1666191.4858602881</v>
      </c>
      <c r="I158" s="712">
        <f>'[52]Expense Summary'!I158</f>
        <v>944880.32701542228</v>
      </c>
      <c r="J158" s="712">
        <f>'[52]Expense Summary'!J158</f>
        <v>806398.64129184559</v>
      </c>
      <c r="K158" s="712">
        <f>'[52]Expense Summary'!K158</f>
        <v>94241.174861284904</v>
      </c>
      <c r="L158" s="712">
        <f>'[52]Expense Summary'!L158</f>
        <v>236024.46350356797</v>
      </c>
      <c r="M158" s="712">
        <f>'[52]Expense Summary'!M158</f>
        <v>165129.85079676553</v>
      </c>
      <c r="N158" s="882">
        <f>'[52]Expense Summary'!N158</f>
        <v>142351.9383613033</v>
      </c>
      <c r="O158" s="712">
        <f>'[52]Expense Summary'!O158</f>
        <v>4435.0682851897218</v>
      </c>
      <c r="P158" s="709">
        <f>'[52]Expense Summary'!P158</f>
        <v>0</v>
      </c>
      <c r="Q158" s="712">
        <f>'[52]Expense Summary'!Q158</f>
        <v>710785.71215110458</v>
      </c>
      <c r="R158" s="712">
        <f>'[52]Expense Summary'!R158</f>
        <v>3792.7156324382231</v>
      </c>
      <c r="S158" s="712">
        <f>'[52]Expense Summary'!S158</f>
        <v>91820.213508302462</v>
      </c>
      <c r="T158" s="712">
        <f>'[52]Expense Summary'!T158</f>
        <v>806398.64129184559</v>
      </c>
      <c r="U158" s="712">
        <f>'[52]Expense Summary'!U158</f>
        <v>714578.42778354324</v>
      </c>
    </row>
    <row r="159" spans="1:21">
      <c r="A159" s="39">
        <v>153</v>
      </c>
      <c r="B159" s="706"/>
      <c r="C159" s="709"/>
      <c r="D159" s="709"/>
      <c r="E159" s="708"/>
      <c r="F159" s="708"/>
      <c r="G159" s="708"/>
      <c r="H159" s="708"/>
      <c r="I159" s="708"/>
      <c r="J159" s="708"/>
      <c r="K159" s="708"/>
      <c r="L159" s="708"/>
      <c r="M159" s="708"/>
      <c r="N159" s="761"/>
      <c r="O159" s="708"/>
      <c r="P159" s="709"/>
      <c r="Q159" s="708"/>
      <c r="R159" s="708"/>
      <c r="S159" s="708"/>
      <c r="T159" s="708"/>
      <c r="U159" s="708"/>
    </row>
    <row r="160" spans="1:21" ht="12" thickBot="1">
      <c r="A160" s="47">
        <v>154</v>
      </c>
      <c r="B160" s="713"/>
      <c r="C160" s="714" t="str">
        <f>'[52]Expense Summary'!C160</f>
        <v>TOTAL OPERATING EXPENSES</v>
      </c>
      <c r="D160" s="714"/>
      <c r="E160" s="715">
        <f>'[52]Expense Summary'!E160</f>
        <v>1744165931.2048485</v>
      </c>
      <c r="F160" s="715">
        <f>'[52]Expense Summary'!F160</f>
        <v>994478418.54846168</v>
      </c>
      <c r="G160" s="715">
        <f>'[52]Expense Summary'!G160</f>
        <v>222668816.29898381</v>
      </c>
      <c r="H160" s="715">
        <f>'[52]Expense Summary'!H160</f>
        <v>222398807.38541123</v>
      </c>
      <c r="I160" s="715">
        <f>'[52]Expense Summary'!I160</f>
        <v>133613790.13679644</v>
      </c>
      <c r="J160" s="715">
        <f>'[52]Expense Summary'!J160</f>
        <v>107990571.60987984</v>
      </c>
      <c r="K160" s="715">
        <f>'[52]Expense Summary'!K160</f>
        <v>3902814.3841542187</v>
      </c>
      <c r="L160" s="715">
        <f>'[52]Expense Summary'!L160</f>
        <v>36627676.923703074</v>
      </c>
      <c r="M160" s="715">
        <f>'[52]Expense Summary'!M160</f>
        <v>7767180.2021584753</v>
      </c>
      <c r="N160" s="884">
        <f>'[52]Expense Summary'!N160</f>
        <v>14156531.271813747</v>
      </c>
      <c r="O160" s="715">
        <f>'[52]Expense Summary'!O160</f>
        <v>561324.44348647387</v>
      </c>
      <c r="P160" s="709">
        <f>'[52]Expense Summary'!P160</f>
        <v>0</v>
      </c>
      <c r="Q160" s="715">
        <f>'[52]Expense Summary'!Q160</f>
        <v>97425150.74314636</v>
      </c>
      <c r="R160" s="715">
        <f>'[52]Expense Summary'!R160</f>
        <v>404934.67518688604</v>
      </c>
      <c r="S160" s="715">
        <f>'[52]Expense Summary'!S160</f>
        <v>10160486.191546598</v>
      </c>
      <c r="T160" s="715">
        <f>'[52]Expense Summary'!T160</f>
        <v>107990571.60987984</v>
      </c>
      <c r="U160" s="715">
        <f>'[52]Expense Summary'!U160</f>
        <v>97830085.418333247</v>
      </c>
    </row>
    <row r="161" spans="1:15" ht="12" thickTop="1">
      <c r="A161" s="48"/>
      <c r="B161" s="49"/>
      <c r="E161" s="36"/>
      <c r="F161" s="36"/>
      <c r="G161" s="36"/>
      <c r="H161" s="36"/>
      <c r="I161" s="36"/>
      <c r="J161" s="36"/>
      <c r="K161" s="36"/>
      <c r="L161" s="36"/>
      <c r="M161" s="36"/>
      <c r="N161" s="878"/>
      <c r="O161" s="36"/>
    </row>
    <row r="162" spans="1:15">
      <c r="A162" s="48"/>
      <c r="B162" s="49"/>
      <c r="E162" s="36"/>
      <c r="F162" s="36"/>
      <c r="G162" s="36"/>
      <c r="H162" s="36"/>
      <c r="I162" s="36"/>
      <c r="J162" s="36"/>
      <c r="K162" s="36"/>
      <c r="L162" s="36"/>
      <c r="M162" s="36"/>
      <c r="N162" s="878"/>
      <c r="O162" s="36"/>
    </row>
  </sheetData>
  <mergeCells count="3">
    <mergeCell ref="A1:U1"/>
    <mergeCell ref="A2:U2"/>
    <mergeCell ref="A3:U3"/>
  </mergeCells>
  <printOptions horizontalCentered="1"/>
  <pageMargins left="0.5" right="0.5" top="0.75" bottom="0.75" header="0.3" footer="0.3"/>
  <pageSetup scale="53" orientation="landscape" horizontalDpi="300" verticalDpi="300" r:id="rId1"/>
  <headerFooter>
    <oddFooter>&amp;R&amp;"Times New Roman,Regular"&amp;F&amp;A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U155"/>
  <sheetViews>
    <sheetView showGridLines="0" zoomScaleNormal="100" workbookViewId="0">
      <pane xSplit="4" ySplit="6" topLeftCell="E74" activePane="bottomRight" state="frozen"/>
      <selection activeCell="F30" sqref="F30"/>
      <selection pane="topRight" activeCell="F30" sqref="F30"/>
      <selection pane="bottomLeft" activeCell="F30" sqref="F30"/>
      <selection pane="bottomRight" activeCell="E78" sqref="E78"/>
    </sheetView>
  </sheetViews>
  <sheetFormatPr defaultColWidth="4.5703125" defaultRowHeight="11.25"/>
  <cols>
    <col min="1" max="1" width="8.85546875" style="2" customWidth="1"/>
    <col min="2" max="2" width="9" style="2" bestFit="1" customWidth="1"/>
    <col min="3" max="3" width="39.28515625" style="2" bestFit="1" customWidth="1"/>
    <col min="4" max="4" width="9" style="2" bestFit="1" customWidth="1"/>
    <col min="5" max="5" width="14.28515625" style="2" bestFit="1" customWidth="1"/>
    <col min="6" max="6" width="14.140625" style="2" bestFit="1" customWidth="1"/>
    <col min="7" max="7" width="13.5703125" style="2" bestFit="1" customWidth="1"/>
    <col min="8" max="8" width="15.28515625" style="2" bestFit="1" customWidth="1"/>
    <col min="9" max="10" width="12.5703125" style="2" bestFit="1" customWidth="1"/>
    <col min="11" max="12" width="12.28515625" style="2" bestFit="1" customWidth="1"/>
    <col min="13" max="13" width="13.85546875" style="2" bestFit="1" customWidth="1"/>
    <col min="14" max="14" width="12.28515625" style="658" bestFit="1" customWidth="1"/>
    <col min="15" max="15" width="10.7109375" style="2" bestFit="1" customWidth="1"/>
    <col min="16" max="16" width="4.7109375" style="23" customWidth="1"/>
    <col min="17" max="17" width="12.5703125" style="23" bestFit="1" customWidth="1"/>
    <col min="18" max="18" width="10.42578125" style="23" bestFit="1" customWidth="1"/>
    <col min="19" max="19" width="11.7109375" style="23" bestFit="1" customWidth="1"/>
    <col min="20" max="20" width="12.5703125" style="23" bestFit="1" customWidth="1"/>
    <col min="21" max="21" width="14.7109375" style="23" bestFit="1" customWidth="1"/>
    <col min="22" max="256" width="4.5703125" style="23"/>
    <col min="257" max="257" width="4.7109375" style="23" bestFit="1" customWidth="1"/>
    <col min="258" max="258" width="11.7109375" style="23" bestFit="1" customWidth="1"/>
    <col min="259" max="259" width="50.7109375" style="23" bestFit="1" customWidth="1"/>
    <col min="260" max="260" width="10.7109375" style="23" bestFit="1" customWidth="1"/>
    <col min="261" max="262" width="15.85546875" style="23" bestFit="1" customWidth="1"/>
    <col min="263" max="263" width="15.28515625" style="23" bestFit="1" customWidth="1"/>
    <col min="264" max="264" width="16.140625" style="23" bestFit="1" customWidth="1"/>
    <col min="265" max="266" width="14.28515625" style="23" bestFit="1" customWidth="1"/>
    <col min="267" max="268" width="13.7109375" style="23" bestFit="1" customWidth="1"/>
    <col min="269" max="269" width="15.28515625" style="23" bestFit="1" customWidth="1"/>
    <col min="270" max="270" width="13.28515625" style="23" bestFit="1" customWidth="1"/>
    <col min="271" max="271" width="12.140625" style="23" bestFit="1" customWidth="1"/>
    <col min="272" max="512" width="4.5703125" style="23"/>
    <col min="513" max="513" width="4.7109375" style="23" bestFit="1" customWidth="1"/>
    <col min="514" max="514" width="11.7109375" style="23" bestFit="1" customWidth="1"/>
    <col min="515" max="515" width="50.7109375" style="23" bestFit="1" customWidth="1"/>
    <col min="516" max="516" width="10.7109375" style="23" bestFit="1" customWidth="1"/>
    <col min="517" max="518" width="15.85546875" style="23" bestFit="1" customWidth="1"/>
    <col min="519" max="519" width="15.28515625" style="23" bestFit="1" customWidth="1"/>
    <col min="520" max="520" width="16.140625" style="23" bestFit="1" customWidth="1"/>
    <col min="521" max="522" width="14.28515625" style="23" bestFit="1" customWidth="1"/>
    <col min="523" max="524" width="13.7109375" style="23" bestFit="1" customWidth="1"/>
    <col min="525" max="525" width="15.28515625" style="23" bestFit="1" customWidth="1"/>
    <col min="526" max="526" width="13.28515625" style="23" bestFit="1" customWidth="1"/>
    <col min="527" max="527" width="12.140625" style="23" bestFit="1" customWidth="1"/>
    <col min="528" max="768" width="4.5703125" style="23"/>
    <col min="769" max="769" width="4.7109375" style="23" bestFit="1" customWidth="1"/>
    <col min="770" max="770" width="11.7109375" style="23" bestFit="1" customWidth="1"/>
    <col min="771" max="771" width="50.7109375" style="23" bestFit="1" customWidth="1"/>
    <col min="772" max="772" width="10.7109375" style="23" bestFit="1" customWidth="1"/>
    <col min="773" max="774" width="15.85546875" style="23" bestFit="1" customWidth="1"/>
    <col min="775" max="775" width="15.28515625" style="23" bestFit="1" customWidth="1"/>
    <col min="776" max="776" width="16.140625" style="23" bestFit="1" customWidth="1"/>
    <col min="777" max="778" width="14.28515625" style="23" bestFit="1" customWidth="1"/>
    <col min="779" max="780" width="13.7109375" style="23" bestFit="1" customWidth="1"/>
    <col min="781" max="781" width="15.28515625" style="23" bestFit="1" customWidth="1"/>
    <col min="782" max="782" width="13.28515625" style="23" bestFit="1" customWidth="1"/>
    <col min="783" max="783" width="12.140625" style="23" bestFit="1" customWidth="1"/>
    <col min="784" max="1024" width="4.5703125" style="23"/>
    <col min="1025" max="1025" width="4.7109375" style="23" bestFit="1" customWidth="1"/>
    <col min="1026" max="1026" width="11.7109375" style="23" bestFit="1" customWidth="1"/>
    <col min="1027" max="1027" width="50.7109375" style="23" bestFit="1" customWidth="1"/>
    <col min="1028" max="1028" width="10.7109375" style="23" bestFit="1" customWidth="1"/>
    <col min="1029" max="1030" width="15.85546875" style="23" bestFit="1" customWidth="1"/>
    <col min="1031" max="1031" width="15.28515625" style="23" bestFit="1" customWidth="1"/>
    <col min="1032" max="1032" width="16.140625" style="23" bestFit="1" customWidth="1"/>
    <col min="1033" max="1034" width="14.28515625" style="23" bestFit="1" customWidth="1"/>
    <col min="1035" max="1036" width="13.7109375" style="23" bestFit="1" customWidth="1"/>
    <col min="1037" max="1037" width="15.28515625" style="23" bestFit="1" customWidth="1"/>
    <col min="1038" max="1038" width="13.28515625" style="23" bestFit="1" customWidth="1"/>
    <col min="1039" max="1039" width="12.140625" style="23" bestFit="1" customWidth="1"/>
    <col min="1040" max="1280" width="4.5703125" style="23"/>
    <col min="1281" max="1281" width="4.7109375" style="23" bestFit="1" customWidth="1"/>
    <col min="1282" max="1282" width="11.7109375" style="23" bestFit="1" customWidth="1"/>
    <col min="1283" max="1283" width="50.7109375" style="23" bestFit="1" customWidth="1"/>
    <col min="1284" max="1284" width="10.7109375" style="23" bestFit="1" customWidth="1"/>
    <col min="1285" max="1286" width="15.85546875" style="23" bestFit="1" customWidth="1"/>
    <col min="1287" max="1287" width="15.28515625" style="23" bestFit="1" customWidth="1"/>
    <col min="1288" max="1288" width="16.140625" style="23" bestFit="1" customWidth="1"/>
    <col min="1289" max="1290" width="14.28515625" style="23" bestFit="1" customWidth="1"/>
    <col min="1291" max="1292" width="13.7109375" style="23" bestFit="1" customWidth="1"/>
    <col min="1293" max="1293" width="15.28515625" style="23" bestFit="1" customWidth="1"/>
    <col min="1294" max="1294" width="13.28515625" style="23" bestFit="1" customWidth="1"/>
    <col min="1295" max="1295" width="12.140625" style="23" bestFit="1" customWidth="1"/>
    <col min="1296" max="1536" width="4.5703125" style="23"/>
    <col min="1537" max="1537" width="4.7109375" style="23" bestFit="1" customWidth="1"/>
    <col min="1538" max="1538" width="11.7109375" style="23" bestFit="1" customWidth="1"/>
    <col min="1539" max="1539" width="50.7109375" style="23" bestFit="1" customWidth="1"/>
    <col min="1540" max="1540" width="10.7109375" style="23" bestFit="1" customWidth="1"/>
    <col min="1541" max="1542" width="15.85546875" style="23" bestFit="1" customWidth="1"/>
    <col min="1543" max="1543" width="15.28515625" style="23" bestFit="1" customWidth="1"/>
    <col min="1544" max="1544" width="16.140625" style="23" bestFit="1" customWidth="1"/>
    <col min="1545" max="1546" width="14.28515625" style="23" bestFit="1" customWidth="1"/>
    <col min="1547" max="1548" width="13.7109375" style="23" bestFit="1" customWidth="1"/>
    <col min="1549" max="1549" width="15.28515625" style="23" bestFit="1" customWidth="1"/>
    <col min="1550" max="1550" width="13.28515625" style="23" bestFit="1" customWidth="1"/>
    <col min="1551" max="1551" width="12.140625" style="23" bestFit="1" customWidth="1"/>
    <col min="1552" max="1792" width="4.5703125" style="23"/>
    <col min="1793" max="1793" width="4.7109375" style="23" bestFit="1" customWidth="1"/>
    <col min="1794" max="1794" width="11.7109375" style="23" bestFit="1" customWidth="1"/>
    <col min="1795" max="1795" width="50.7109375" style="23" bestFit="1" customWidth="1"/>
    <col min="1796" max="1796" width="10.7109375" style="23" bestFit="1" customWidth="1"/>
    <col min="1797" max="1798" width="15.85546875" style="23" bestFit="1" customWidth="1"/>
    <col min="1799" max="1799" width="15.28515625" style="23" bestFit="1" customWidth="1"/>
    <col min="1800" max="1800" width="16.140625" style="23" bestFit="1" customWidth="1"/>
    <col min="1801" max="1802" width="14.28515625" style="23" bestFit="1" customWidth="1"/>
    <col min="1803" max="1804" width="13.7109375" style="23" bestFit="1" customWidth="1"/>
    <col min="1805" max="1805" width="15.28515625" style="23" bestFit="1" customWidth="1"/>
    <col min="1806" max="1806" width="13.28515625" style="23" bestFit="1" customWidth="1"/>
    <col min="1807" max="1807" width="12.140625" style="23" bestFit="1" customWidth="1"/>
    <col min="1808" max="2048" width="4.5703125" style="23"/>
    <col min="2049" max="2049" width="4.7109375" style="23" bestFit="1" customWidth="1"/>
    <col min="2050" max="2050" width="11.7109375" style="23" bestFit="1" customWidth="1"/>
    <col min="2051" max="2051" width="50.7109375" style="23" bestFit="1" customWidth="1"/>
    <col min="2052" max="2052" width="10.7109375" style="23" bestFit="1" customWidth="1"/>
    <col min="2053" max="2054" width="15.85546875" style="23" bestFit="1" customWidth="1"/>
    <col min="2055" max="2055" width="15.28515625" style="23" bestFit="1" customWidth="1"/>
    <col min="2056" max="2056" width="16.140625" style="23" bestFit="1" customWidth="1"/>
    <col min="2057" max="2058" width="14.28515625" style="23" bestFit="1" customWidth="1"/>
    <col min="2059" max="2060" width="13.7109375" style="23" bestFit="1" customWidth="1"/>
    <col min="2061" max="2061" width="15.28515625" style="23" bestFit="1" customWidth="1"/>
    <col min="2062" max="2062" width="13.28515625" style="23" bestFit="1" customWidth="1"/>
    <col min="2063" max="2063" width="12.140625" style="23" bestFit="1" customWidth="1"/>
    <col min="2064" max="2304" width="4.5703125" style="23"/>
    <col min="2305" max="2305" width="4.7109375" style="23" bestFit="1" customWidth="1"/>
    <col min="2306" max="2306" width="11.7109375" style="23" bestFit="1" customWidth="1"/>
    <col min="2307" max="2307" width="50.7109375" style="23" bestFit="1" customWidth="1"/>
    <col min="2308" max="2308" width="10.7109375" style="23" bestFit="1" customWidth="1"/>
    <col min="2309" max="2310" width="15.85546875" style="23" bestFit="1" customWidth="1"/>
    <col min="2311" max="2311" width="15.28515625" style="23" bestFit="1" customWidth="1"/>
    <col min="2312" max="2312" width="16.140625" style="23" bestFit="1" customWidth="1"/>
    <col min="2313" max="2314" width="14.28515625" style="23" bestFit="1" customWidth="1"/>
    <col min="2315" max="2316" width="13.7109375" style="23" bestFit="1" customWidth="1"/>
    <col min="2317" max="2317" width="15.28515625" style="23" bestFit="1" customWidth="1"/>
    <col min="2318" max="2318" width="13.28515625" style="23" bestFit="1" customWidth="1"/>
    <col min="2319" max="2319" width="12.140625" style="23" bestFit="1" customWidth="1"/>
    <col min="2320" max="2560" width="4.5703125" style="23"/>
    <col min="2561" max="2561" width="4.7109375" style="23" bestFit="1" customWidth="1"/>
    <col min="2562" max="2562" width="11.7109375" style="23" bestFit="1" customWidth="1"/>
    <col min="2563" max="2563" width="50.7109375" style="23" bestFit="1" customWidth="1"/>
    <col min="2564" max="2564" width="10.7109375" style="23" bestFit="1" customWidth="1"/>
    <col min="2565" max="2566" width="15.85546875" style="23" bestFit="1" customWidth="1"/>
    <col min="2567" max="2567" width="15.28515625" style="23" bestFit="1" customWidth="1"/>
    <col min="2568" max="2568" width="16.140625" style="23" bestFit="1" customWidth="1"/>
    <col min="2569" max="2570" width="14.28515625" style="23" bestFit="1" customWidth="1"/>
    <col min="2571" max="2572" width="13.7109375" style="23" bestFit="1" customWidth="1"/>
    <col min="2573" max="2573" width="15.28515625" style="23" bestFit="1" customWidth="1"/>
    <col min="2574" max="2574" width="13.28515625" style="23" bestFit="1" customWidth="1"/>
    <col min="2575" max="2575" width="12.140625" style="23" bestFit="1" customWidth="1"/>
    <col min="2576" max="2816" width="4.5703125" style="23"/>
    <col min="2817" max="2817" width="4.7109375" style="23" bestFit="1" customWidth="1"/>
    <col min="2818" max="2818" width="11.7109375" style="23" bestFit="1" customWidth="1"/>
    <col min="2819" max="2819" width="50.7109375" style="23" bestFit="1" customWidth="1"/>
    <col min="2820" max="2820" width="10.7109375" style="23" bestFit="1" customWidth="1"/>
    <col min="2821" max="2822" width="15.85546875" style="23" bestFit="1" customWidth="1"/>
    <col min="2823" max="2823" width="15.28515625" style="23" bestFit="1" customWidth="1"/>
    <col min="2824" max="2824" width="16.140625" style="23" bestFit="1" customWidth="1"/>
    <col min="2825" max="2826" width="14.28515625" style="23" bestFit="1" customWidth="1"/>
    <col min="2827" max="2828" width="13.7109375" style="23" bestFit="1" customWidth="1"/>
    <col min="2829" max="2829" width="15.28515625" style="23" bestFit="1" customWidth="1"/>
    <col min="2830" max="2830" width="13.28515625" style="23" bestFit="1" customWidth="1"/>
    <col min="2831" max="2831" width="12.140625" style="23" bestFit="1" customWidth="1"/>
    <col min="2832" max="3072" width="4.5703125" style="23"/>
    <col min="3073" max="3073" width="4.7109375" style="23" bestFit="1" customWidth="1"/>
    <col min="3074" max="3074" width="11.7109375" style="23" bestFit="1" customWidth="1"/>
    <col min="3075" max="3075" width="50.7109375" style="23" bestFit="1" customWidth="1"/>
    <col min="3076" max="3076" width="10.7109375" style="23" bestFit="1" customWidth="1"/>
    <col min="3077" max="3078" width="15.85546875" style="23" bestFit="1" customWidth="1"/>
    <col min="3079" max="3079" width="15.28515625" style="23" bestFit="1" customWidth="1"/>
    <col min="3080" max="3080" width="16.140625" style="23" bestFit="1" customWidth="1"/>
    <col min="3081" max="3082" width="14.28515625" style="23" bestFit="1" customWidth="1"/>
    <col min="3083" max="3084" width="13.7109375" style="23" bestFit="1" customWidth="1"/>
    <col min="3085" max="3085" width="15.28515625" style="23" bestFit="1" customWidth="1"/>
    <col min="3086" max="3086" width="13.28515625" style="23" bestFit="1" customWidth="1"/>
    <col min="3087" max="3087" width="12.140625" style="23" bestFit="1" customWidth="1"/>
    <col min="3088" max="3328" width="4.5703125" style="23"/>
    <col min="3329" max="3329" width="4.7109375" style="23" bestFit="1" customWidth="1"/>
    <col min="3330" max="3330" width="11.7109375" style="23" bestFit="1" customWidth="1"/>
    <col min="3331" max="3331" width="50.7109375" style="23" bestFit="1" customWidth="1"/>
    <col min="3332" max="3332" width="10.7109375" style="23" bestFit="1" customWidth="1"/>
    <col min="3333" max="3334" width="15.85546875" style="23" bestFit="1" customWidth="1"/>
    <col min="3335" max="3335" width="15.28515625" style="23" bestFit="1" customWidth="1"/>
    <col min="3336" max="3336" width="16.140625" style="23" bestFit="1" customWidth="1"/>
    <col min="3337" max="3338" width="14.28515625" style="23" bestFit="1" customWidth="1"/>
    <col min="3339" max="3340" width="13.7109375" style="23" bestFit="1" customWidth="1"/>
    <col min="3341" max="3341" width="15.28515625" style="23" bestFit="1" customWidth="1"/>
    <col min="3342" max="3342" width="13.28515625" style="23" bestFit="1" customWidth="1"/>
    <col min="3343" max="3343" width="12.140625" style="23" bestFit="1" customWidth="1"/>
    <col min="3344" max="3584" width="4.5703125" style="23"/>
    <col min="3585" max="3585" width="4.7109375" style="23" bestFit="1" customWidth="1"/>
    <col min="3586" max="3586" width="11.7109375" style="23" bestFit="1" customWidth="1"/>
    <col min="3587" max="3587" width="50.7109375" style="23" bestFit="1" customWidth="1"/>
    <col min="3588" max="3588" width="10.7109375" style="23" bestFit="1" customWidth="1"/>
    <col min="3589" max="3590" width="15.85546875" style="23" bestFit="1" customWidth="1"/>
    <col min="3591" max="3591" width="15.28515625" style="23" bestFit="1" customWidth="1"/>
    <col min="3592" max="3592" width="16.140625" style="23" bestFit="1" customWidth="1"/>
    <col min="3593" max="3594" width="14.28515625" style="23" bestFit="1" customWidth="1"/>
    <col min="3595" max="3596" width="13.7109375" style="23" bestFit="1" customWidth="1"/>
    <col min="3597" max="3597" width="15.28515625" style="23" bestFit="1" customWidth="1"/>
    <col min="3598" max="3598" width="13.28515625" style="23" bestFit="1" customWidth="1"/>
    <col min="3599" max="3599" width="12.140625" style="23" bestFit="1" customWidth="1"/>
    <col min="3600" max="3840" width="4.5703125" style="23"/>
    <col min="3841" max="3841" width="4.7109375" style="23" bestFit="1" customWidth="1"/>
    <col min="3842" max="3842" width="11.7109375" style="23" bestFit="1" customWidth="1"/>
    <col min="3843" max="3843" width="50.7109375" style="23" bestFit="1" customWidth="1"/>
    <col min="3844" max="3844" width="10.7109375" style="23" bestFit="1" customWidth="1"/>
    <col min="3845" max="3846" width="15.85546875" style="23" bestFit="1" customWidth="1"/>
    <col min="3847" max="3847" width="15.28515625" style="23" bestFit="1" customWidth="1"/>
    <col min="3848" max="3848" width="16.140625" style="23" bestFit="1" customWidth="1"/>
    <col min="3849" max="3850" width="14.28515625" style="23" bestFit="1" customWidth="1"/>
    <col min="3851" max="3852" width="13.7109375" style="23" bestFit="1" customWidth="1"/>
    <col min="3853" max="3853" width="15.28515625" style="23" bestFit="1" customWidth="1"/>
    <col min="3854" max="3854" width="13.28515625" style="23" bestFit="1" customWidth="1"/>
    <col min="3855" max="3855" width="12.140625" style="23" bestFit="1" customWidth="1"/>
    <col min="3856" max="4096" width="4.5703125" style="23"/>
    <col min="4097" max="4097" width="4.7109375" style="23" bestFit="1" customWidth="1"/>
    <col min="4098" max="4098" width="11.7109375" style="23" bestFit="1" customWidth="1"/>
    <col min="4099" max="4099" width="50.7109375" style="23" bestFit="1" customWidth="1"/>
    <col min="4100" max="4100" width="10.7109375" style="23" bestFit="1" customWidth="1"/>
    <col min="4101" max="4102" width="15.85546875" style="23" bestFit="1" customWidth="1"/>
    <col min="4103" max="4103" width="15.28515625" style="23" bestFit="1" customWidth="1"/>
    <col min="4104" max="4104" width="16.140625" style="23" bestFit="1" customWidth="1"/>
    <col min="4105" max="4106" width="14.28515625" style="23" bestFit="1" customWidth="1"/>
    <col min="4107" max="4108" width="13.7109375" style="23" bestFit="1" customWidth="1"/>
    <col min="4109" max="4109" width="15.28515625" style="23" bestFit="1" customWidth="1"/>
    <col min="4110" max="4110" width="13.28515625" style="23" bestFit="1" customWidth="1"/>
    <col min="4111" max="4111" width="12.140625" style="23" bestFit="1" customWidth="1"/>
    <col min="4112" max="4352" width="4.5703125" style="23"/>
    <col min="4353" max="4353" width="4.7109375" style="23" bestFit="1" customWidth="1"/>
    <col min="4354" max="4354" width="11.7109375" style="23" bestFit="1" customWidth="1"/>
    <col min="4355" max="4355" width="50.7109375" style="23" bestFit="1" customWidth="1"/>
    <col min="4356" max="4356" width="10.7109375" style="23" bestFit="1" customWidth="1"/>
    <col min="4357" max="4358" width="15.85546875" style="23" bestFit="1" customWidth="1"/>
    <col min="4359" max="4359" width="15.28515625" style="23" bestFit="1" customWidth="1"/>
    <col min="4360" max="4360" width="16.140625" style="23" bestFit="1" customWidth="1"/>
    <col min="4361" max="4362" width="14.28515625" style="23" bestFit="1" customWidth="1"/>
    <col min="4363" max="4364" width="13.7109375" style="23" bestFit="1" customWidth="1"/>
    <col min="4365" max="4365" width="15.28515625" style="23" bestFit="1" customWidth="1"/>
    <col min="4366" max="4366" width="13.28515625" style="23" bestFit="1" customWidth="1"/>
    <col min="4367" max="4367" width="12.140625" style="23" bestFit="1" customWidth="1"/>
    <col min="4368" max="4608" width="4.5703125" style="23"/>
    <col min="4609" max="4609" width="4.7109375" style="23" bestFit="1" customWidth="1"/>
    <col min="4610" max="4610" width="11.7109375" style="23" bestFit="1" customWidth="1"/>
    <col min="4611" max="4611" width="50.7109375" style="23" bestFit="1" customWidth="1"/>
    <col min="4612" max="4612" width="10.7109375" style="23" bestFit="1" customWidth="1"/>
    <col min="4613" max="4614" width="15.85546875" style="23" bestFit="1" customWidth="1"/>
    <col min="4615" max="4615" width="15.28515625" style="23" bestFit="1" customWidth="1"/>
    <col min="4616" max="4616" width="16.140625" style="23" bestFit="1" customWidth="1"/>
    <col min="4617" max="4618" width="14.28515625" style="23" bestFit="1" customWidth="1"/>
    <col min="4619" max="4620" width="13.7109375" style="23" bestFit="1" customWidth="1"/>
    <col min="4621" max="4621" width="15.28515625" style="23" bestFit="1" customWidth="1"/>
    <col min="4622" max="4622" width="13.28515625" style="23" bestFit="1" customWidth="1"/>
    <col min="4623" max="4623" width="12.140625" style="23" bestFit="1" customWidth="1"/>
    <col min="4624" max="4864" width="4.5703125" style="23"/>
    <col min="4865" max="4865" width="4.7109375" style="23" bestFit="1" customWidth="1"/>
    <col min="4866" max="4866" width="11.7109375" style="23" bestFit="1" customWidth="1"/>
    <col min="4867" max="4867" width="50.7109375" style="23" bestFit="1" customWidth="1"/>
    <col min="4868" max="4868" width="10.7109375" style="23" bestFit="1" customWidth="1"/>
    <col min="4869" max="4870" width="15.85546875" style="23" bestFit="1" customWidth="1"/>
    <col min="4871" max="4871" width="15.28515625" style="23" bestFit="1" customWidth="1"/>
    <col min="4872" max="4872" width="16.140625" style="23" bestFit="1" customWidth="1"/>
    <col min="4873" max="4874" width="14.28515625" style="23" bestFit="1" customWidth="1"/>
    <col min="4875" max="4876" width="13.7109375" style="23" bestFit="1" customWidth="1"/>
    <col min="4877" max="4877" width="15.28515625" style="23" bestFit="1" customWidth="1"/>
    <col min="4878" max="4878" width="13.28515625" style="23" bestFit="1" customWidth="1"/>
    <col min="4879" max="4879" width="12.140625" style="23" bestFit="1" customWidth="1"/>
    <col min="4880" max="5120" width="4.5703125" style="23"/>
    <col min="5121" max="5121" width="4.7109375" style="23" bestFit="1" customWidth="1"/>
    <col min="5122" max="5122" width="11.7109375" style="23" bestFit="1" customWidth="1"/>
    <col min="5123" max="5123" width="50.7109375" style="23" bestFit="1" customWidth="1"/>
    <col min="5124" max="5124" width="10.7109375" style="23" bestFit="1" customWidth="1"/>
    <col min="5125" max="5126" width="15.85546875" style="23" bestFit="1" customWidth="1"/>
    <col min="5127" max="5127" width="15.28515625" style="23" bestFit="1" customWidth="1"/>
    <col min="5128" max="5128" width="16.140625" style="23" bestFit="1" customWidth="1"/>
    <col min="5129" max="5130" width="14.28515625" style="23" bestFit="1" customWidth="1"/>
    <col min="5131" max="5132" width="13.7109375" style="23" bestFit="1" customWidth="1"/>
    <col min="5133" max="5133" width="15.28515625" style="23" bestFit="1" customWidth="1"/>
    <col min="5134" max="5134" width="13.28515625" style="23" bestFit="1" customWidth="1"/>
    <col min="5135" max="5135" width="12.140625" style="23" bestFit="1" customWidth="1"/>
    <col min="5136" max="5376" width="4.5703125" style="23"/>
    <col min="5377" max="5377" width="4.7109375" style="23" bestFit="1" customWidth="1"/>
    <col min="5378" max="5378" width="11.7109375" style="23" bestFit="1" customWidth="1"/>
    <col min="5379" max="5379" width="50.7109375" style="23" bestFit="1" customWidth="1"/>
    <col min="5380" max="5380" width="10.7109375" style="23" bestFit="1" customWidth="1"/>
    <col min="5381" max="5382" width="15.85546875" style="23" bestFit="1" customWidth="1"/>
    <col min="5383" max="5383" width="15.28515625" style="23" bestFit="1" customWidth="1"/>
    <col min="5384" max="5384" width="16.140625" style="23" bestFit="1" customWidth="1"/>
    <col min="5385" max="5386" width="14.28515625" style="23" bestFit="1" customWidth="1"/>
    <col min="5387" max="5388" width="13.7109375" style="23" bestFit="1" customWidth="1"/>
    <col min="5389" max="5389" width="15.28515625" style="23" bestFit="1" customWidth="1"/>
    <col min="5390" max="5390" width="13.28515625" style="23" bestFit="1" customWidth="1"/>
    <col min="5391" max="5391" width="12.140625" style="23" bestFit="1" customWidth="1"/>
    <col min="5392" max="5632" width="4.5703125" style="23"/>
    <col min="5633" max="5633" width="4.7109375" style="23" bestFit="1" customWidth="1"/>
    <col min="5634" max="5634" width="11.7109375" style="23" bestFit="1" customWidth="1"/>
    <col min="5635" max="5635" width="50.7109375" style="23" bestFit="1" customWidth="1"/>
    <col min="5636" max="5636" width="10.7109375" style="23" bestFit="1" customWidth="1"/>
    <col min="5637" max="5638" width="15.85546875" style="23" bestFit="1" customWidth="1"/>
    <col min="5639" max="5639" width="15.28515625" style="23" bestFit="1" customWidth="1"/>
    <col min="5640" max="5640" width="16.140625" style="23" bestFit="1" customWidth="1"/>
    <col min="5641" max="5642" width="14.28515625" style="23" bestFit="1" customWidth="1"/>
    <col min="5643" max="5644" width="13.7109375" style="23" bestFit="1" customWidth="1"/>
    <col min="5645" max="5645" width="15.28515625" style="23" bestFit="1" customWidth="1"/>
    <col min="5646" max="5646" width="13.28515625" style="23" bestFit="1" customWidth="1"/>
    <col min="5647" max="5647" width="12.140625" style="23" bestFit="1" customWidth="1"/>
    <col min="5648" max="5888" width="4.5703125" style="23"/>
    <col min="5889" max="5889" width="4.7109375" style="23" bestFit="1" customWidth="1"/>
    <col min="5890" max="5890" width="11.7109375" style="23" bestFit="1" customWidth="1"/>
    <col min="5891" max="5891" width="50.7109375" style="23" bestFit="1" customWidth="1"/>
    <col min="5892" max="5892" width="10.7109375" style="23" bestFit="1" customWidth="1"/>
    <col min="5893" max="5894" width="15.85546875" style="23" bestFit="1" customWidth="1"/>
    <col min="5895" max="5895" width="15.28515625" style="23" bestFit="1" customWidth="1"/>
    <col min="5896" max="5896" width="16.140625" style="23" bestFit="1" customWidth="1"/>
    <col min="5897" max="5898" width="14.28515625" style="23" bestFit="1" customWidth="1"/>
    <col min="5899" max="5900" width="13.7109375" style="23" bestFit="1" customWidth="1"/>
    <col min="5901" max="5901" width="15.28515625" style="23" bestFit="1" customWidth="1"/>
    <col min="5902" max="5902" width="13.28515625" style="23" bestFit="1" customWidth="1"/>
    <col min="5903" max="5903" width="12.140625" style="23" bestFit="1" customWidth="1"/>
    <col min="5904" max="6144" width="4.5703125" style="23"/>
    <col min="6145" max="6145" width="4.7109375" style="23" bestFit="1" customWidth="1"/>
    <col min="6146" max="6146" width="11.7109375" style="23" bestFit="1" customWidth="1"/>
    <col min="6147" max="6147" width="50.7109375" style="23" bestFit="1" customWidth="1"/>
    <col min="6148" max="6148" width="10.7109375" style="23" bestFit="1" customWidth="1"/>
    <col min="6149" max="6150" width="15.85546875" style="23" bestFit="1" customWidth="1"/>
    <col min="6151" max="6151" width="15.28515625" style="23" bestFit="1" customWidth="1"/>
    <col min="6152" max="6152" width="16.140625" style="23" bestFit="1" customWidth="1"/>
    <col min="6153" max="6154" width="14.28515625" style="23" bestFit="1" customWidth="1"/>
    <col min="6155" max="6156" width="13.7109375" style="23" bestFit="1" customWidth="1"/>
    <col min="6157" max="6157" width="15.28515625" style="23" bestFit="1" customWidth="1"/>
    <col min="6158" max="6158" width="13.28515625" style="23" bestFit="1" customWidth="1"/>
    <col min="6159" max="6159" width="12.140625" style="23" bestFit="1" customWidth="1"/>
    <col min="6160" max="6400" width="4.5703125" style="23"/>
    <col min="6401" max="6401" width="4.7109375" style="23" bestFit="1" customWidth="1"/>
    <col min="6402" max="6402" width="11.7109375" style="23" bestFit="1" customWidth="1"/>
    <col min="6403" max="6403" width="50.7109375" style="23" bestFit="1" customWidth="1"/>
    <col min="6404" max="6404" width="10.7109375" style="23" bestFit="1" customWidth="1"/>
    <col min="6405" max="6406" width="15.85546875" style="23" bestFit="1" customWidth="1"/>
    <col min="6407" max="6407" width="15.28515625" style="23" bestFit="1" customWidth="1"/>
    <col min="6408" max="6408" width="16.140625" style="23" bestFit="1" customWidth="1"/>
    <col min="6409" max="6410" width="14.28515625" style="23" bestFit="1" customWidth="1"/>
    <col min="6411" max="6412" width="13.7109375" style="23" bestFit="1" customWidth="1"/>
    <col min="6413" max="6413" width="15.28515625" style="23" bestFit="1" customWidth="1"/>
    <col min="6414" max="6414" width="13.28515625" style="23" bestFit="1" customWidth="1"/>
    <col min="6415" max="6415" width="12.140625" style="23" bestFit="1" customWidth="1"/>
    <col min="6416" max="6656" width="4.5703125" style="23"/>
    <col min="6657" max="6657" width="4.7109375" style="23" bestFit="1" customWidth="1"/>
    <col min="6658" max="6658" width="11.7109375" style="23" bestFit="1" customWidth="1"/>
    <col min="6659" max="6659" width="50.7109375" style="23" bestFit="1" customWidth="1"/>
    <col min="6660" max="6660" width="10.7109375" style="23" bestFit="1" customWidth="1"/>
    <col min="6661" max="6662" width="15.85546875" style="23" bestFit="1" customWidth="1"/>
    <col min="6663" max="6663" width="15.28515625" style="23" bestFit="1" customWidth="1"/>
    <col min="6664" max="6664" width="16.140625" style="23" bestFit="1" customWidth="1"/>
    <col min="6665" max="6666" width="14.28515625" style="23" bestFit="1" customWidth="1"/>
    <col min="6667" max="6668" width="13.7109375" style="23" bestFit="1" customWidth="1"/>
    <col min="6669" max="6669" width="15.28515625" style="23" bestFit="1" customWidth="1"/>
    <col min="6670" max="6670" width="13.28515625" style="23" bestFit="1" customWidth="1"/>
    <col min="6671" max="6671" width="12.140625" style="23" bestFit="1" customWidth="1"/>
    <col min="6672" max="6912" width="4.5703125" style="23"/>
    <col min="6913" max="6913" width="4.7109375" style="23" bestFit="1" customWidth="1"/>
    <col min="6914" max="6914" width="11.7109375" style="23" bestFit="1" customWidth="1"/>
    <col min="6915" max="6915" width="50.7109375" style="23" bestFit="1" customWidth="1"/>
    <col min="6916" max="6916" width="10.7109375" style="23" bestFit="1" customWidth="1"/>
    <col min="6917" max="6918" width="15.85546875" style="23" bestFit="1" customWidth="1"/>
    <col min="6919" max="6919" width="15.28515625" style="23" bestFit="1" customWidth="1"/>
    <col min="6920" max="6920" width="16.140625" style="23" bestFit="1" customWidth="1"/>
    <col min="6921" max="6922" width="14.28515625" style="23" bestFit="1" customWidth="1"/>
    <col min="6923" max="6924" width="13.7109375" style="23" bestFit="1" customWidth="1"/>
    <col min="6925" max="6925" width="15.28515625" style="23" bestFit="1" customWidth="1"/>
    <col min="6926" max="6926" width="13.28515625" style="23" bestFit="1" customWidth="1"/>
    <col min="6927" max="6927" width="12.140625" style="23" bestFit="1" customWidth="1"/>
    <col min="6928" max="7168" width="4.5703125" style="23"/>
    <col min="7169" max="7169" width="4.7109375" style="23" bestFit="1" customWidth="1"/>
    <col min="7170" max="7170" width="11.7109375" style="23" bestFit="1" customWidth="1"/>
    <col min="7171" max="7171" width="50.7109375" style="23" bestFit="1" customWidth="1"/>
    <col min="7172" max="7172" width="10.7109375" style="23" bestFit="1" customWidth="1"/>
    <col min="7173" max="7174" width="15.85546875" style="23" bestFit="1" customWidth="1"/>
    <col min="7175" max="7175" width="15.28515625" style="23" bestFit="1" customWidth="1"/>
    <col min="7176" max="7176" width="16.140625" style="23" bestFit="1" customWidth="1"/>
    <col min="7177" max="7178" width="14.28515625" style="23" bestFit="1" customWidth="1"/>
    <col min="7179" max="7180" width="13.7109375" style="23" bestFit="1" customWidth="1"/>
    <col min="7181" max="7181" width="15.28515625" style="23" bestFit="1" customWidth="1"/>
    <col min="7182" max="7182" width="13.28515625" style="23" bestFit="1" customWidth="1"/>
    <col min="7183" max="7183" width="12.140625" style="23" bestFit="1" customWidth="1"/>
    <col min="7184" max="7424" width="4.5703125" style="23"/>
    <col min="7425" max="7425" width="4.7109375" style="23" bestFit="1" customWidth="1"/>
    <col min="7426" max="7426" width="11.7109375" style="23" bestFit="1" customWidth="1"/>
    <col min="7427" max="7427" width="50.7109375" style="23" bestFit="1" customWidth="1"/>
    <col min="7428" max="7428" width="10.7109375" style="23" bestFit="1" customWidth="1"/>
    <col min="7429" max="7430" width="15.85546875" style="23" bestFit="1" customWidth="1"/>
    <col min="7431" max="7431" width="15.28515625" style="23" bestFit="1" customWidth="1"/>
    <col min="7432" max="7432" width="16.140625" style="23" bestFit="1" customWidth="1"/>
    <col min="7433" max="7434" width="14.28515625" style="23" bestFit="1" customWidth="1"/>
    <col min="7435" max="7436" width="13.7109375" style="23" bestFit="1" customWidth="1"/>
    <col min="7437" max="7437" width="15.28515625" style="23" bestFit="1" customWidth="1"/>
    <col min="7438" max="7438" width="13.28515625" style="23" bestFit="1" customWidth="1"/>
    <col min="7439" max="7439" width="12.140625" style="23" bestFit="1" customWidth="1"/>
    <col min="7440" max="7680" width="4.5703125" style="23"/>
    <col min="7681" max="7681" width="4.7109375" style="23" bestFit="1" customWidth="1"/>
    <col min="7682" max="7682" width="11.7109375" style="23" bestFit="1" customWidth="1"/>
    <col min="7683" max="7683" width="50.7109375" style="23" bestFit="1" customWidth="1"/>
    <col min="7684" max="7684" width="10.7109375" style="23" bestFit="1" customWidth="1"/>
    <col min="7685" max="7686" width="15.85546875" style="23" bestFit="1" customWidth="1"/>
    <col min="7687" max="7687" width="15.28515625" style="23" bestFit="1" customWidth="1"/>
    <col min="7688" max="7688" width="16.140625" style="23" bestFit="1" customWidth="1"/>
    <col min="7689" max="7690" width="14.28515625" style="23" bestFit="1" customWidth="1"/>
    <col min="7691" max="7692" width="13.7109375" style="23" bestFit="1" customWidth="1"/>
    <col min="7693" max="7693" width="15.28515625" style="23" bestFit="1" customWidth="1"/>
    <col min="7694" max="7694" width="13.28515625" style="23" bestFit="1" customWidth="1"/>
    <col min="7695" max="7695" width="12.140625" style="23" bestFit="1" customWidth="1"/>
    <col min="7696" max="7936" width="4.5703125" style="23"/>
    <col min="7937" max="7937" width="4.7109375" style="23" bestFit="1" customWidth="1"/>
    <col min="7938" max="7938" width="11.7109375" style="23" bestFit="1" customWidth="1"/>
    <col min="7939" max="7939" width="50.7109375" style="23" bestFit="1" customWidth="1"/>
    <col min="7940" max="7940" width="10.7109375" style="23" bestFit="1" customWidth="1"/>
    <col min="7941" max="7942" width="15.85546875" style="23" bestFit="1" customWidth="1"/>
    <col min="7943" max="7943" width="15.28515625" style="23" bestFit="1" customWidth="1"/>
    <col min="7944" max="7944" width="16.140625" style="23" bestFit="1" customWidth="1"/>
    <col min="7945" max="7946" width="14.28515625" style="23" bestFit="1" customWidth="1"/>
    <col min="7947" max="7948" width="13.7109375" style="23" bestFit="1" customWidth="1"/>
    <col min="7949" max="7949" width="15.28515625" style="23" bestFit="1" customWidth="1"/>
    <col min="7950" max="7950" width="13.28515625" style="23" bestFit="1" customWidth="1"/>
    <col min="7951" max="7951" width="12.140625" style="23" bestFit="1" customWidth="1"/>
    <col min="7952" max="8192" width="4.5703125" style="23"/>
    <col min="8193" max="8193" width="4.7109375" style="23" bestFit="1" customWidth="1"/>
    <col min="8194" max="8194" width="11.7109375" style="23" bestFit="1" customWidth="1"/>
    <col min="8195" max="8195" width="50.7109375" style="23" bestFit="1" customWidth="1"/>
    <col min="8196" max="8196" width="10.7109375" style="23" bestFit="1" customWidth="1"/>
    <col min="8197" max="8198" width="15.85546875" style="23" bestFit="1" customWidth="1"/>
    <col min="8199" max="8199" width="15.28515625" style="23" bestFit="1" customWidth="1"/>
    <col min="8200" max="8200" width="16.140625" style="23" bestFit="1" customWidth="1"/>
    <col min="8201" max="8202" width="14.28515625" style="23" bestFit="1" customWidth="1"/>
    <col min="8203" max="8204" width="13.7109375" style="23" bestFit="1" customWidth="1"/>
    <col min="8205" max="8205" width="15.28515625" style="23" bestFit="1" customWidth="1"/>
    <col min="8206" max="8206" width="13.28515625" style="23" bestFit="1" customWidth="1"/>
    <col min="8207" max="8207" width="12.140625" style="23" bestFit="1" customWidth="1"/>
    <col min="8208" max="8448" width="4.5703125" style="23"/>
    <col min="8449" max="8449" width="4.7109375" style="23" bestFit="1" customWidth="1"/>
    <col min="8450" max="8450" width="11.7109375" style="23" bestFit="1" customWidth="1"/>
    <col min="8451" max="8451" width="50.7109375" style="23" bestFit="1" customWidth="1"/>
    <col min="8452" max="8452" width="10.7109375" style="23" bestFit="1" customWidth="1"/>
    <col min="8453" max="8454" width="15.85546875" style="23" bestFit="1" customWidth="1"/>
    <col min="8455" max="8455" width="15.28515625" style="23" bestFit="1" customWidth="1"/>
    <col min="8456" max="8456" width="16.140625" style="23" bestFit="1" customWidth="1"/>
    <col min="8457" max="8458" width="14.28515625" style="23" bestFit="1" customWidth="1"/>
    <col min="8459" max="8460" width="13.7109375" style="23" bestFit="1" customWidth="1"/>
    <col min="8461" max="8461" width="15.28515625" style="23" bestFit="1" customWidth="1"/>
    <col min="8462" max="8462" width="13.28515625" style="23" bestFit="1" customWidth="1"/>
    <col min="8463" max="8463" width="12.140625" style="23" bestFit="1" customWidth="1"/>
    <col min="8464" max="8704" width="4.5703125" style="23"/>
    <col min="8705" max="8705" width="4.7109375" style="23" bestFit="1" customWidth="1"/>
    <col min="8706" max="8706" width="11.7109375" style="23" bestFit="1" customWidth="1"/>
    <col min="8707" max="8707" width="50.7109375" style="23" bestFit="1" customWidth="1"/>
    <col min="8708" max="8708" width="10.7109375" style="23" bestFit="1" customWidth="1"/>
    <col min="8709" max="8710" width="15.85546875" style="23" bestFit="1" customWidth="1"/>
    <col min="8711" max="8711" width="15.28515625" style="23" bestFit="1" customWidth="1"/>
    <col min="8712" max="8712" width="16.140625" style="23" bestFit="1" customWidth="1"/>
    <col min="8713" max="8714" width="14.28515625" style="23" bestFit="1" customWidth="1"/>
    <col min="8715" max="8716" width="13.7109375" style="23" bestFit="1" customWidth="1"/>
    <col min="8717" max="8717" width="15.28515625" style="23" bestFit="1" customWidth="1"/>
    <col min="8718" max="8718" width="13.28515625" style="23" bestFit="1" customWidth="1"/>
    <col min="8719" max="8719" width="12.140625" style="23" bestFit="1" customWidth="1"/>
    <col min="8720" max="8960" width="4.5703125" style="23"/>
    <col min="8961" max="8961" width="4.7109375" style="23" bestFit="1" customWidth="1"/>
    <col min="8962" max="8962" width="11.7109375" style="23" bestFit="1" customWidth="1"/>
    <col min="8963" max="8963" width="50.7109375" style="23" bestFit="1" customWidth="1"/>
    <col min="8964" max="8964" width="10.7109375" style="23" bestFit="1" customWidth="1"/>
    <col min="8965" max="8966" width="15.85546875" style="23" bestFit="1" customWidth="1"/>
    <col min="8967" max="8967" width="15.28515625" style="23" bestFit="1" customWidth="1"/>
    <col min="8968" max="8968" width="16.140625" style="23" bestFit="1" customWidth="1"/>
    <col min="8969" max="8970" width="14.28515625" style="23" bestFit="1" customWidth="1"/>
    <col min="8971" max="8972" width="13.7109375" style="23" bestFit="1" customWidth="1"/>
    <col min="8973" max="8973" width="15.28515625" style="23" bestFit="1" customWidth="1"/>
    <col min="8974" max="8974" width="13.28515625" style="23" bestFit="1" customWidth="1"/>
    <col min="8975" max="8975" width="12.140625" style="23" bestFit="1" customWidth="1"/>
    <col min="8976" max="9216" width="4.5703125" style="23"/>
    <col min="9217" max="9217" width="4.7109375" style="23" bestFit="1" customWidth="1"/>
    <col min="9218" max="9218" width="11.7109375" style="23" bestFit="1" customWidth="1"/>
    <col min="9219" max="9219" width="50.7109375" style="23" bestFit="1" customWidth="1"/>
    <col min="9220" max="9220" width="10.7109375" style="23" bestFit="1" customWidth="1"/>
    <col min="9221" max="9222" width="15.85546875" style="23" bestFit="1" customWidth="1"/>
    <col min="9223" max="9223" width="15.28515625" style="23" bestFit="1" customWidth="1"/>
    <col min="9224" max="9224" width="16.140625" style="23" bestFit="1" customWidth="1"/>
    <col min="9225" max="9226" width="14.28515625" style="23" bestFit="1" customWidth="1"/>
    <col min="9227" max="9228" width="13.7109375" style="23" bestFit="1" customWidth="1"/>
    <col min="9229" max="9229" width="15.28515625" style="23" bestFit="1" customWidth="1"/>
    <col min="9230" max="9230" width="13.28515625" style="23" bestFit="1" customWidth="1"/>
    <col min="9231" max="9231" width="12.140625" style="23" bestFit="1" customWidth="1"/>
    <col min="9232" max="9472" width="4.5703125" style="23"/>
    <col min="9473" max="9473" width="4.7109375" style="23" bestFit="1" customWidth="1"/>
    <col min="9474" max="9474" width="11.7109375" style="23" bestFit="1" customWidth="1"/>
    <col min="9475" max="9475" width="50.7109375" style="23" bestFit="1" customWidth="1"/>
    <col min="9476" max="9476" width="10.7109375" style="23" bestFit="1" customWidth="1"/>
    <col min="9477" max="9478" width="15.85546875" style="23" bestFit="1" customWidth="1"/>
    <col min="9479" max="9479" width="15.28515625" style="23" bestFit="1" customWidth="1"/>
    <col min="9480" max="9480" width="16.140625" style="23" bestFit="1" customWidth="1"/>
    <col min="9481" max="9482" width="14.28515625" style="23" bestFit="1" customWidth="1"/>
    <col min="9483" max="9484" width="13.7109375" style="23" bestFit="1" customWidth="1"/>
    <col min="9485" max="9485" width="15.28515625" style="23" bestFit="1" customWidth="1"/>
    <col min="9486" max="9486" width="13.28515625" style="23" bestFit="1" customWidth="1"/>
    <col min="9487" max="9487" width="12.140625" style="23" bestFit="1" customWidth="1"/>
    <col min="9488" max="9728" width="4.5703125" style="23"/>
    <col min="9729" max="9729" width="4.7109375" style="23" bestFit="1" customWidth="1"/>
    <col min="9730" max="9730" width="11.7109375" style="23" bestFit="1" customWidth="1"/>
    <col min="9731" max="9731" width="50.7109375" style="23" bestFit="1" customWidth="1"/>
    <col min="9732" max="9732" width="10.7109375" style="23" bestFit="1" customWidth="1"/>
    <col min="9733" max="9734" width="15.85546875" style="23" bestFit="1" customWidth="1"/>
    <col min="9735" max="9735" width="15.28515625" style="23" bestFit="1" customWidth="1"/>
    <col min="9736" max="9736" width="16.140625" style="23" bestFit="1" customWidth="1"/>
    <col min="9737" max="9738" width="14.28515625" style="23" bestFit="1" customWidth="1"/>
    <col min="9739" max="9740" width="13.7109375" style="23" bestFit="1" customWidth="1"/>
    <col min="9741" max="9741" width="15.28515625" style="23" bestFit="1" customWidth="1"/>
    <col min="9742" max="9742" width="13.28515625" style="23" bestFit="1" customWidth="1"/>
    <col min="9743" max="9743" width="12.140625" style="23" bestFit="1" customWidth="1"/>
    <col min="9744" max="9984" width="4.5703125" style="23"/>
    <col min="9985" max="9985" width="4.7109375" style="23" bestFit="1" customWidth="1"/>
    <col min="9986" max="9986" width="11.7109375" style="23" bestFit="1" customWidth="1"/>
    <col min="9987" max="9987" width="50.7109375" style="23" bestFit="1" customWidth="1"/>
    <col min="9988" max="9988" width="10.7109375" style="23" bestFit="1" customWidth="1"/>
    <col min="9989" max="9990" width="15.85546875" style="23" bestFit="1" customWidth="1"/>
    <col min="9991" max="9991" width="15.28515625" style="23" bestFit="1" customWidth="1"/>
    <col min="9992" max="9992" width="16.140625" style="23" bestFit="1" customWidth="1"/>
    <col min="9993" max="9994" width="14.28515625" style="23" bestFit="1" customWidth="1"/>
    <col min="9995" max="9996" width="13.7109375" style="23" bestFit="1" customWidth="1"/>
    <col min="9997" max="9997" width="15.28515625" style="23" bestFit="1" customWidth="1"/>
    <col min="9998" max="9998" width="13.28515625" style="23" bestFit="1" customWidth="1"/>
    <col min="9999" max="9999" width="12.140625" style="23" bestFit="1" customWidth="1"/>
    <col min="10000" max="10240" width="4.5703125" style="23"/>
    <col min="10241" max="10241" width="4.7109375" style="23" bestFit="1" customWidth="1"/>
    <col min="10242" max="10242" width="11.7109375" style="23" bestFit="1" customWidth="1"/>
    <col min="10243" max="10243" width="50.7109375" style="23" bestFit="1" customWidth="1"/>
    <col min="10244" max="10244" width="10.7109375" style="23" bestFit="1" customWidth="1"/>
    <col min="10245" max="10246" width="15.85546875" style="23" bestFit="1" customWidth="1"/>
    <col min="10247" max="10247" width="15.28515625" style="23" bestFit="1" customWidth="1"/>
    <col min="10248" max="10248" width="16.140625" style="23" bestFit="1" customWidth="1"/>
    <col min="10249" max="10250" width="14.28515625" style="23" bestFit="1" customWidth="1"/>
    <col min="10251" max="10252" width="13.7109375" style="23" bestFit="1" customWidth="1"/>
    <col min="10253" max="10253" width="15.28515625" style="23" bestFit="1" customWidth="1"/>
    <col min="10254" max="10254" width="13.28515625" style="23" bestFit="1" customWidth="1"/>
    <col min="10255" max="10255" width="12.140625" style="23" bestFit="1" customWidth="1"/>
    <col min="10256" max="10496" width="4.5703125" style="23"/>
    <col min="10497" max="10497" width="4.7109375" style="23" bestFit="1" customWidth="1"/>
    <col min="10498" max="10498" width="11.7109375" style="23" bestFit="1" customWidth="1"/>
    <col min="10499" max="10499" width="50.7109375" style="23" bestFit="1" customWidth="1"/>
    <col min="10500" max="10500" width="10.7109375" style="23" bestFit="1" customWidth="1"/>
    <col min="10501" max="10502" width="15.85546875" style="23" bestFit="1" customWidth="1"/>
    <col min="10503" max="10503" width="15.28515625" style="23" bestFit="1" customWidth="1"/>
    <col min="10504" max="10504" width="16.140625" style="23" bestFit="1" customWidth="1"/>
    <col min="10505" max="10506" width="14.28515625" style="23" bestFit="1" customWidth="1"/>
    <col min="10507" max="10508" width="13.7109375" style="23" bestFit="1" customWidth="1"/>
    <col min="10509" max="10509" width="15.28515625" style="23" bestFit="1" customWidth="1"/>
    <col min="10510" max="10510" width="13.28515625" style="23" bestFit="1" customWidth="1"/>
    <col min="10511" max="10511" width="12.140625" style="23" bestFit="1" customWidth="1"/>
    <col min="10512" max="10752" width="4.5703125" style="23"/>
    <col min="10753" max="10753" width="4.7109375" style="23" bestFit="1" customWidth="1"/>
    <col min="10754" max="10754" width="11.7109375" style="23" bestFit="1" customWidth="1"/>
    <col min="10755" max="10755" width="50.7109375" style="23" bestFit="1" customWidth="1"/>
    <col min="10756" max="10756" width="10.7109375" style="23" bestFit="1" customWidth="1"/>
    <col min="10757" max="10758" width="15.85546875" style="23" bestFit="1" customWidth="1"/>
    <col min="10759" max="10759" width="15.28515625" style="23" bestFit="1" customWidth="1"/>
    <col min="10760" max="10760" width="16.140625" style="23" bestFit="1" customWidth="1"/>
    <col min="10761" max="10762" width="14.28515625" style="23" bestFit="1" customWidth="1"/>
    <col min="10763" max="10764" width="13.7109375" style="23" bestFit="1" customWidth="1"/>
    <col min="10765" max="10765" width="15.28515625" style="23" bestFit="1" customWidth="1"/>
    <col min="10766" max="10766" width="13.28515625" style="23" bestFit="1" customWidth="1"/>
    <col min="10767" max="10767" width="12.140625" style="23" bestFit="1" customWidth="1"/>
    <col min="10768" max="11008" width="4.5703125" style="23"/>
    <col min="11009" max="11009" width="4.7109375" style="23" bestFit="1" customWidth="1"/>
    <col min="11010" max="11010" width="11.7109375" style="23" bestFit="1" customWidth="1"/>
    <col min="11011" max="11011" width="50.7109375" style="23" bestFit="1" customWidth="1"/>
    <col min="11012" max="11012" width="10.7109375" style="23" bestFit="1" customWidth="1"/>
    <col min="11013" max="11014" width="15.85546875" style="23" bestFit="1" customWidth="1"/>
    <col min="11015" max="11015" width="15.28515625" style="23" bestFit="1" customWidth="1"/>
    <col min="11016" max="11016" width="16.140625" style="23" bestFit="1" customWidth="1"/>
    <col min="11017" max="11018" width="14.28515625" style="23" bestFit="1" customWidth="1"/>
    <col min="11019" max="11020" width="13.7109375" style="23" bestFit="1" customWidth="1"/>
    <col min="11021" max="11021" width="15.28515625" style="23" bestFit="1" customWidth="1"/>
    <col min="11022" max="11022" width="13.28515625" style="23" bestFit="1" customWidth="1"/>
    <col min="11023" max="11023" width="12.140625" style="23" bestFit="1" customWidth="1"/>
    <col min="11024" max="11264" width="4.5703125" style="23"/>
    <col min="11265" max="11265" width="4.7109375" style="23" bestFit="1" customWidth="1"/>
    <col min="11266" max="11266" width="11.7109375" style="23" bestFit="1" customWidth="1"/>
    <col min="11267" max="11267" width="50.7109375" style="23" bestFit="1" customWidth="1"/>
    <col min="11268" max="11268" width="10.7109375" style="23" bestFit="1" customWidth="1"/>
    <col min="11269" max="11270" width="15.85546875" style="23" bestFit="1" customWidth="1"/>
    <col min="11271" max="11271" width="15.28515625" style="23" bestFit="1" customWidth="1"/>
    <col min="11272" max="11272" width="16.140625" style="23" bestFit="1" customWidth="1"/>
    <col min="11273" max="11274" width="14.28515625" style="23" bestFit="1" customWidth="1"/>
    <col min="11275" max="11276" width="13.7109375" style="23" bestFit="1" customWidth="1"/>
    <col min="11277" max="11277" width="15.28515625" style="23" bestFit="1" customWidth="1"/>
    <col min="11278" max="11278" width="13.28515625" style="23" bestFit="1" customWidth="1"/>
    <col min="11279" max="11279" width="12.140625" style="23" bestFit="1" customWidth="1"/>
    <col min="11280" max="11520" width="4.5703125" style="23"/>
    <col min="11521" max="11521" width="4.7109375" style="23" bestFit="1" customWidth="1"/>
    <col min="11522" max="11522" width="11.7109375" style="23" bestFit="1" customWidth="1"/>
    <col min="11523" max="11523" width="50.7109375" style="23" bestFit="1" customWidth="1"/>
    <col min="11524" max="11524" width="10.7109375" style="23" bestFit="1" customWidth="1"/>
    <col min="11525" max="11526" width="15.85546875" style="23" bestFit="1" customWidth="1"/>
    <col min="11527" max="11527" width="15.28515625" style="23" bestFit="1" customWidth="1"/>
    <col min="11528" max="11528" width="16.140625" style="23" bestFit="1" customWidth="1"/>
    <col min="11529" max="11530" width="14.28515625" style="23" bestFit="1" customWidth="1"/>
    <col min="11531" max="11532" width="13.7109375" style="23" bestFit="1" customWidth="1"/>
    <col min="11533" max="11533" width="15.28515625" style="23" bestFit="1" customWidth="1"/>
    <col min="11534" max="11534" width="13.28515625" style="23" bestFit="1" customWidth="1"/>
    <col min="11535" max="11535" width="12.140625" style="23" bestFit="1" customWidth="1"/>
    <col min="11536" max="11776" width="4.5703125" style="23"/>
    <col min="11777" max="11777" width="4.7109375" style="23" bestFit="1" customWidth="1"/>
    <col min="11778" max="11778" width="11.7109375" style="23" bestFit="1" customWidth="1"/>
    <col min="11779" max="11779" width="50.7109375" style="23" bestFit="1" customWidth="1"/>
    <col min="11780" max="11780" width="10.7109375" style="23" bestFit="1" customWidth="1"/>
    <col min="11781" max="11782" width="15.85546875" style="23" bestFit="1" customWidth="1"/>
    <col min="11783" max="11783" width="15.28515625" style="23" bestFit="1" customWidth="1"/>
    <col min="11784" max="11784" width="16.140625" style="23" bestFit="1" customWidth="1"/>
    <col min="11785" max="11786" width="14.28515625" style="23" bestFit="1" customWidth="1"/>
    <col min="11787" max="11788" width="13.7109375" style="23" bestFit="1" customWidth="1"/>
    <col min="11789" max="11789" width="15.28515625" style="23" bestFit="1" customWidth="1"/>
    <col min="11790" max="11790" width="13.28515625" style="23" bestFit="1" customWidth="1"/>
    <col min="11791" max="11791" width="12.140625" style="23" bestFit="1" customWidth="1"/>
    <col min="11792" max="12032" width="4.5703125" style="23"/>
    <col min="12033" max="12033" width="4.7109375" style="23" bestFit="1" customWidth="1"/>
    <col min="12034" max="12034" width="11.7109375" style="23" bestFit="1" customWidth="1"/>
    <col min="12035" max="12035" width="50.7109375" style="23" bestFit="1" customWidth="1"/>
    <col min="12036" max="12036" width="10.7109375" style="23" bestFit="1" customWidth="1"/>
    <col min="12037" max="12038" width="15.85546875" style="23" bestFit="1" customWidth="1"/>
    <col min="12039" max="12039" width="15.28515625" style="23" bestFit="1" customWidth="1"/>
    <col min="12040" max="12040" width="16.140625" style="23" bestFit="1" customWidth="1"/>
    <col min="12041" max="12042" width="14.28515625" style="23" bestFit="1" customWidth="1"/>
    <col min="12043" max="12044" width="13.7109375" style="23" bestFit="1" customWidth="1"/>
    <col min="12045" max="12045" width="15.28515625" style="23" bestFit="1" customWidth="1"/>
    <col min="12046" max="12046" width="13.28515625" style="23" bestFit="1" customWidth="1"/>
    <col min="12047" max="12047" width="12.140625" style="23" bestFit="1" customWidth="1"/>
    <col min="12048" max="12288" width="4.5703125" style="23"/>
    <col min="12289" max="12289" width="4.7109375" style="23" bestFit="1" customWidth="1"/>
    <col min="12290" max="12290" width="11.7109375" style="23" bestFit="1" customWidth="1"/>
    <col min="12291" max="12291" width="50.7109375" style="23" bestFit="1" customWidth="1"/>
    <col min="12292" max="12292" width="10.7109375" style="23" bestFit="1" customWidth="1"/>
    <col min="12293" max="12294" width="15.85546875" style="23" bestFit="1" customWidth="1"/>
    <col min="12295" max="12295" width="15.28515625" style="23" bestFit="1" customWidth="1"/>
    <col min="12296" max="12296" width="16.140625" style="23" bestFit="1" customWidth="1"/>
    <col min="12297" max="12298" width="14.28515625" style="23" bestFit="1" customWidth="1"/>
    <col min="12299" max="12300" width="13.7109375" style="23" bestFit="1" customWidth="1"/>
    <col min="12301" max="12301" width="15.28515625" style="23" bestFit="1" customWidth="1"/>
    <col min="12302" max="12302" width="13.28515625" style="23" bestFit="1" customWidth="1"/>
    <col min="12303" max="12303" width="12.140625" style="23" bestFit="1" customWidth="1"/>
    <col min="12304" max="12544" width="4.5703125" style="23"/>
    <col min="12545" max="12545" width="4.7109375" style="23" bestFit="1" customWidth="1"/>
    <col min="12546" max="12546" width="11.7109375" style="23" bestFit="1" customWidth="1"/>
    <col min="12547" max="12547" width="50.7109375" style="23" bestFit="1" customWidth="1"/>
    <col min="12548" max="12548" width="10.7109375" style="23" bestFit="1" customWidth="1"/>
    <col min="12549" max="12550" width="15.85546875" style="23" bestFit="1" customWidth="1"/>
    <col min="12551" max="12551" width="15.28515625" style="23" bestFit="1" customWidth="1"/>
    <col min="12552" max="12552" width="16.140625" style="23" bestFit="1" customWidth="1"/>
    <col min="12553" max="12554" width="14.28515625" style="23" bestFit="1" customWidth="1"/>
    <col min="12555" max="12556" width="13.7109375" style="23" bestFit="1" customWidth="1"/>
    <col min="12557" max="12557" width="15.28515625" style="23" bestFit="1" customWidth="1"/>
    <col min="12558" max="12558" width="13.28515625" style="23" bestFit="1" customWidth="1"/>
    <col min="12559" max="12559" width="12.140625" style="23" bestFit="1" customWidth="1"/>
    <col min="12560" max="12800" width="4.5703125" style="23"/>
    <col min="12801" max="12801" width="4.7109375" style="23" bestFit="1" customWidth="1"/>
    <col min="12802" max="12802" width="11.7109375" style="23" bestFit="1" customWidth="1"/>
    <col min="12803" max="12803" width="50.7109375" style="23" bestFit="1" customWidth="1"/>
    <col min="12804" max="12804" width="10.7109375" style="23" bestFit="1" customWidth="1"/>
    <col min="12805" max="12806" width="15.85546875" style="23" bestFit="1" customWidth="1"/>
    <col min="12807" max="12807" width="15.28515625" style="23" bestFit="1" customWidth="1"/>
    <col min="12808" max="12808" width="16.140625" style="23" bestFit="1" customWidth="1"/>
    <col min="12809" max="12810" width="14.28515625" style="23" bestFit="1" customWidth="1"/>
    <col min="12811" max="12812" width="13.7109375" style="23" bestFit="1" customWidth="1"/>
    <col min="12813" max="12813" width="15.28515625" style="23" bestFit="1" customWidth="1"/>
    <col min="12814" max="12814" width="13.28515625" style="23" bestFit="1" customWidth="1"/>
    <col min="12815" max="12815" width="12.140625" style="23" bestFit="1" customWidth="1"/>
    <col min="12816" max="13056" width="4.5703125" style="23"/>
    <col min="13057" max="13057" width="4.7109375" style="23" bestFit="1" customWidth="1"/>
    <col min="13058" max="13058" width="11.7109375" style="23" bestFit="1" customWidth="1"/>
    <col min="13059" max="13059" width="50.7109375" style="23" bestFit="1" customWidth="1"/>
    <col min="13060" max="13060" width="10.7109375" style="23" bestFit="1" customWidth="1"/>
    <col min="13061" max="13062" width="15.85546875" style="23" bestFit="1" customWidth="1"/>
    <col min="13063" max="13063" width="15.28515625" style="23" bestFit="1" customWidth="1"/>
    <col min="13064" max="13064" width="16.140625" style="23" bestFit="1" customWidth="1"/>
    <col min="13065" max="13066" width="14.28515625" style="23" bestFit="1" customWidth="1"/>
    <col min="13067" max="13068" width="13.7109375" style="23" bestFit="1" customWidth="1"/>
    <col min="13069" max="13069" width="15.28515625" style="23" bestFit="1" customWidth="1"/>
    <col min="13070" max="13070" width="13.28515625" style="23" bestFit="1" customWidth="1"/>
    <col min="13071" max="13071" width="12.140625" style="23" bestFit="1" customWidth="1"/>
    <col min="13072" max="13312" width="4.5703125" style="23"/>
    <col min="13313" max="13313" width="4.7109375" style="23" bestFit="1" customWidth="1"/>
    <col min="13314" max="13314" width="11.7109375" style="23" bestFit="1" customWidth="1"/>
    <col min="13315" max="13315" width="50.7109375" style="23" bestFit="1" customWidth="1"/>
    <col min="13316" max="13316" width="10.7109375" style="23" bestFit="1" customWidth="1"/>
    <col min="13317" max="13318" width="15.85546875" style="23" bestFit="1" customWidth="1"/>
    <col min="13319" max="13319" width="15.28515625" style="23" bestFit="1" customWidth="1"/>
    <col min="13320" max="13320" width="16.140625" style="23" bestFit="1" customWidth="1"/>
    <col min="13321" max="13322" width="14.28515625" style="23" bestFit="1" customWidth="1"/>
    <col min="13323" max="13324" width="13.7109375" style="23" bestFit="1" customWidth="1"/>
    <col min="13325" max="13325" width="15.28515625" style="23" bestFit="1" customWidth="1"/>
    <col min="13326" max="13326" width="13.28515625" style="23" bestFit="1" customWidth="1"/>
    <col min="13327" max="13327" width="12.140625" style="23" bestFit="1" customWidth="1"/>
    <col min="13328" max="13568" width="4.5703125" style="23"/>
    <col min="13569" max="13569" width="4.7109375" style="23" bestFit="1" customWidth="1"/>
    <col min="13570" max="13570" width="11.7109375" style="23" bestFit="1" customWidth="1"/>
    <col min="13571" max="13571" width="50.7109375" style="23" bestFit="1" customWidth="1"/>
    <col min="13572" max="13572" width="10.7109375" style="23" bestFit="1" customWidth="1"/>
    <col min="13573" max="13574" width="15.85546875" style="23" bestFit="1" customWidth="1"/>
    <col min="13575" max="13575" width="15.28515625" style="23" bestFit="1" customWidth="1"/>
    <col min="13576" max="13576" width="16.140625" style="23" bestFit="1" customWidth="1"/>
    <col min="13577" max="13578" width="14.28515625" style="23" bestFit="1" customWidth="1"/>
    <col min="13579" max="13580" width="13.7109375" style="23" bestFit="1" customWidth="1"/>
    <col min="13581" max="13581" width="15.28515625" style="23" bestFit="1" customWidth="1"/>
    <col min="13582" max="13582" width="13.28515625" style="23" bestFit="1" customWidth="1"/>
    <col min="13583" max="13583" width="12.140625" style="23" bestFit="1" customWidth="1"/>
    <col min="13584" max="13824" width="4.5703125" style="23"/>
    <col min="13825" max="13825" width="4.7109375" style="23" bestFit="1" customWidth="1"/>
    <col min="13826" max="13826" width="11.7109375" style="23" bestFit="1" customWidth="1"/>
    <col min="13827" max="13827" width="50.7109375" style="23" bestFit="1" customWidth="1"/>
    <col min="13828" max="13828" width="10.7109375" style="23" bestFit="1" customWidth="1"/>
    <col min="13829" max="13830" width="15.85546875" style="23" bestFit="1" customWidth="1"/>
    <col min="13831" max="13831" width="15.28515625" style="23" bestFit="1" customWidth="1"/>
    <col min="13832" max="13832" width="16.140625" style="23" bestFit="1" customWidth="1"/>
    <col min="13833" max="13834" width="14.28515625" style="23" bestFit="1" customWidth="1"/>
    <col min="13835" max="13836" width="13.7109375" style="23" bestFit="1" customWidth="1"/>
    <col min="13837" max="13837" width="15.28515625" style="23" bestFit="1" customWidth="1"/>
    <col min="13838" max="13838" width="13.28515625" style="23" bestFit="1" customWidth="1"/>
    <col min="13839" max="13839" width="12.140625" style="23" bestFit="1" customWidth="1"/>
    <col min="13840" max="14080" width="4.5703125" style="23"/>
    <col min="14081" max="14081" width="4.7109375" style="23" bestFit="1" customWidth="1"/>
    <col min="14082" max="14082" width="11.7109375" style="23" bestFit="1" customWidth="1"/>
    <col min="14083" max="14083" width="50.7109375" style="23" bestFit="1" customWidth="1"/>
    <col min="14084" max="14084" width="10.7109375" style="23" bestFit="1" customWidth="1"/>
    <col min="14085" max="14086" width="15.85546875" style="23" bestFit="1" customWidth="1"/>
    <col min="14087" max="14087" width="15.28515625" style="23" bestFit="1" customWidth="1"/>
    <col min="14088" max="14088" width="16.140625" style="23" bestFit="1" customWidth="1"/>
    <col min="14089" max="14090" width="14.28515625" style="23" bestFit="1" customWidth="1"/>
    <col min="14091" max="14092" width="13.7109375" style="23" bestFit="1" customWidth="1"/>
    <col min="14093" max="14093" width="15.28515625" style="23" bestFit="1" customWidth="1"/>
    <col min="14094" max="14094" width="13.28515625" style="23" bestFit="1" customWidth="1"/>
    <col min="14095" max="14095" width="12.140625" style="23" bestFit="1" customWidth="1"/>
    <col min="14096" max="14336" width="4.5703125" style="23"/>
    <col min="14337" max="14337" width="4.7109375" style="23" bestFit="1" customWidth="1"/>
    <col min="14338" max="14338" width="11.7109375" style="23" bestFit="1" customWidth="1"/>
    <col min="14339" max="14339" width="50.7109375" style="23" bestFit="1" customWidth="1"/>
    <col min="14340" max="14340" width="10.7109375" style="23" bestFit="1" customWidth="1"/>
    <col min="14341" max="14342" width="15.85546875" style="23" bestFit="1" customWidth="1"/>
    <col min="14343" max="14343" width="15.28515625" style="23" bestFit="1" customWidth="1"/>
    <col min="14344" max="14344" width="16.140625" style="23" bestFit="1" customWidth="1"/>
    <col min="14345" max="14346" width="14.28515625" style="23" bestFit="1" customWidth="1"/>
    <col min="14347" max="14348" width="13.7109375" style="23" bestFit="1" customWidth="1"/>
    <col min="14349" max="14349" width="15.28515625" style="23" bestFit="1" customWidth="1"/>
    <col min="14350" max="14350" width="13.28515625" style="23" bestFit="1" customWidth="1"/>
    <col min="14351" max="14351" width="12.140625" style="23" bestFit="1" customWidth="1"/>
    <col min="14352" max="14592" width="4.5703125" style="23"/>
    <col min="14593" max="14593" width="4.7109375" style="23" bestFit="1" customWidth="1"/>
    <col min="14594" max="14594" width="11.7109375" style="23" bestFit="1" customWidth="1"/>
    <col min="14595" max="14595" width="50.7109375" style="23" bestFit="1" customWidth="1"/>
    <col min="14596" max="14596" width="10.7109375" style="23" bestFit="1" customWidth="1"/>
    <col min="14597" max="14598" width="15.85546875" style="23" bestFit="1" customWidth="1"/>
    <col min="14599" max="14599" width="15.28515625" style="23" bestFit="1" customWidth="1"/>
    <col min="14600" max="14600" width="16.140625" style="23" bestFit="1" customWidth="1"/>
    <col min="14601" max="14602" width="14.28515625" style="23" bestFit="1" customWidth="1"/>
    <col min="14603" max="14604" width="13.7109375" style="23" bestFit="1" customWidth="1"/>
    <col min="14605" max="14605" width="15.28515625" style="23" bestFit="1" customWidth="1"/>
    <col min="14606" max="14606" width="13.28515625" style="23" bestFit="1" customWidth="1"/>
    <col min="14607" max="14607" width="12.140625" style="23" bestFit="1" customWidth="1"/>
    <col min="14608" max="14848" width="4.5703125" style="23"/>
    <col min="14849" max="14849" width="4.7109375" style="23" bestFit="1" customWidth="1"/>
    <col min="14850" max="14850" width="11.7109375" style="23" bestFit="1" customWidth="1"/>
    <col min="14851" max="14851" width="50.7109375" style="23" bestFit="1" customWidth="1"/>
    <col min="14852" max="14852" width="10.7109375" style="23" bestFit="1" customWidth="1"/>
    <col min="14853" max="14854" width="15.85546875" style="23" bestFit="1" customWidth="1"/>
    <col min="14855" max="14855" width="15.28515625" style="23" bestFit="1" customWidth="1"/>
    <col min="14856" max="14856" width="16.140625" style="23" bestFit="1" customWidth="1"/>
    <col min="14857" max="14858" width="14.28515625" style="23" bestFit="1" customWidth="1"/>
    <col min="14859" max="14860" width="13.7109375" style="23" bestFit="1" customWidth="1"/>
    <col min="14861" max="14861" width="15.28515625" style="23" bestFit="1" customWidth="1"/>
    <col min="14862" max="14862" width="13.28515625" style="23" bestFit="1" customWidth="1"/>
    <col min="14863" max="14863" width="12.140625" style="23" bestFit="1" customWidth="1"/>
    <col min="14864" max="15104" width="4.5703125" style="23"/>
    <col min="15105" max="15105" width="4.7109375" style="23" bestFit="1" customWidth="1"/>
    <col min="15106" max="15106" width="11.7109375" style="23" bestFit="1" customWidth="1"/>
    <col min="15107" max="15107" width="50.7109375" style="23" bestFit="1" customWidth="1"/>
    <col min="15108" max="15108" width="10.7109375" style="23" bestFit="1" customWidth="1"/>
    <col min="15109" max="15110" width="15.85546875" style="23" bestFit="1" customWidth="1"/>
    <col min="15111" max="15111" width="15.28515625" style="23" bestFit="1" customWidth="1"/>
    <col min="15112" max="15112" width="16.140625" style="23" bestFit="1" customWidth="1"/>
    <col min="15113" max="15114" width="14.28515625" style="23" bestFit="1" customWidth="1"/>
    <col min="15115" max="15116" width="13.7109375" style="23" bestFit="1" customWidth="1"/>
    <col min="15117" max="15117" width="15.28515625" style="23" bestFit="1" customWidth="1"/>
    <col min="15118" max="15118" width="13.28515625" style="23" bestFit="1" customWidth="1"/>
    <col min="15119" max="15119" width="12.140625" style="23" bestFit="1" customWidth="1"/>
    <col min="15120" max="15360" width="4.5703125" style="23"/>
    <col min="15361" max="15361" width="4.7109375" style="23" bestFit="1" customWidth="1"/>
    <col min="15362" max="15362" width="11.7109375" style="23" bestFit="1" customWidth="1"/>
    <col min="15363" max="15363" width="50.7109375" style="23" bestFit="1" customWidth="1"/>
    <col min="15364" max="15364" width="10.7109375" style="23" bestFit="1" customWidth="1"/>
    <col min="15365" max="15366" width="15.85546875" style="23" bestFit="1" customWidth="1"/>
    <col min="15367" max="15367" width="15.28515625" style="23" bestFit="1" customWidth="1"/>
    <col min="15368" max="15368" width="16.140625" style="23" bestFit="1" customWidth="1"/>
    <col min="15369" max="15370" width="14.28515625" style="23" bestFit="1" customWidth="1"/>
    <col min="15371" max="15372" width="13.7109375" style="23" bestFit="1" customWidth="1"/>
    <col min="15373" max="15373" width="15.28515625" style="23" bestFit="1" customWidth="1"/>
    <col min="15374" max="15374" width="13.28515625" style="23" bestFit="1" customWidth="1"/>
    <col min="15375" max="15375" width="12.140625" style="23" bestFit="1" customWidth="1"/>
    <col min="15376" max="15616" width="4.5703125" style="23"/>
    <col min="15617" max="15617" width="4.7109375" style="23" bestFit="1" customWidth="1"/>
    <col min="15618" max="15618" width="11.7109375" style="23" bestFit="1" customWidth="1"/>
    <col min="15619" max="15619" width="50.7109375" style="23" bestFit="1" customWidth="1"/>
    <col min="15620" max="15620" width="10.7109375" style="23" bestFit="1" customWidth="1"/>
    <col min="15621" max="15622" width="15.85546875" style="23" bestFit="1" customWidth="1"/>
    <col min="15623" max="15623" width="15.28515625" style="23" bestFit="1" customWidth="1"/>
    <col min="15624" max="15624" width="16.140625" style="23" bestFit="1" customWidth="1"/>
    <col min="15625" max="15626" width="14.28515625" style="23" bestFit="1" customWidth="1"/>
    <col min="15627" max="15628" width="13.7109375" style="23" bestFit="1" customWidth="1"/>
    <col min="15629" max="15629" width="15.28515625" style="23" bestFit="1" customWidth="1"/>
    <col min="15630" max="15630" width="13.28515625" style="23" bestFit="1" customWidth="1"/>
    <col min="15631" max="15631" width="12.140625" style="23" bestFit="1" customWidth="1"/>
    <col min="15632" max="15872" width="4.5703125" style="23"/>
    <col min="15873" max="15873" width="4.7109375" style="23" bestFit="1" customWidth="1"/>
    <col min="15874" max="15874" width="11.7109375" style="23" bestFit="1" customWidth="1"/>
    <col min="15875" max="15875" width="50.7109375" style="23" bestFit="1" customWidth="1"/>
    <col min="15876" max="15876" width="10.7109375" style="23" bestFit="1" customWidth="1"/>
    <col min="15877" max="15878" width="15.85546875" style="23" bestFit="1" customWidth="1"/>
    <col min="15879" max="15879" width="15.28515625" style="23" bestFit="1" customWidth="1"/>
    <col min="15880" max="15880" width="16.140625" style="23" bestFit="1" customWidth="1"/>
    <col min="15881" max="15882" width="14.28515625" style="23" bestFit="1" customWidth="1"/>
    <col min="15883" max="15884" width="13.7109375" style="23" bestFit="1" customWidth="1"/>
    <col min="15885" max="15885" width="15.28515625" style="23" bestFit="1" customWidth="1"/>
    <col min="15886" max="15886" width="13.28515625" style="23" bestFit="1" customWidth="1"/>
    <col min="15887" max="15887" width="12.140625" style="23" bestFit="1" customWidth="1"/>
    <col min="15888" max="16128" width="4.5703125" style="23"/>
    <col min="16129" max="16129" width="4.7109375" style="23" bestFit="1" customWidth="1"/>
    <col min="16130" max="16130" width="11.7109375" style="23" bestFit="1" customWidth="1"/>
    <col min="16131" max="16131" width="50.7109375" style="23" bestFit="1" customWidth="1"/>
    <col min="16132" max="16132" width="10.7109375" style="23" bestFit="1" customWidth="1"/>
    <col min="16133" max="16134" width="15.85546875" style="23" bestFit="1" customWidth="1"/>
    <col min="16135" max="16135" width="15.28515625" style="23" bestFit="1" customWidth="1"/>
    <col min="16136" max="16136" width="16.140625" style="23" bestFit="1" customWidth="1"/>
    <col min="16137" max="16138" width="14.28515625" style="23" bestFit="1" customWidth="1"/>
    <col min="16139" max="16140" width="13.7109375" style="23" bestFit="1" customWidth="1"/>
    <col min="16141" max="16141" width="15.28515625" style="23" bestFit="1" customWidth="1"/>
    <col min="16142" max="16142" width="13.28515625" style="23" bestFit="1" customWidth="1"/>
    <col min="16143" max="16143" width="12.140625" style="23" bestFit="1" customWidth="1"/>
    <col min="16144" max="16384" width="4.5703125" style="23"/>
  </cols>
  <sheetData>
    <row r="1" spans="1:21" ht="15">
      <c r="A1" s="1128" t="str">
        <f>'[52]Ratebase Summary'!$A$1:$O$1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</row>
    <row r="2" spans="1:21" ht="15">
      <c r="A2" s="1128" t="str">
        <f>'[52]Ratebase Summary'!$A$2:$O$2</f>
        <v>ELECTRIC COST OF SERVICE SUMMARY - EXPENSE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</row>
    <row r="3" spans="1:21" ht="15">
      <c r="A3" s="1128" t="str">
        <f>'[52]Ratebase Summary'!$A$3:$O$3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</row>
    <row r="4" spans="1:21" s="2" customFormat="1">
      <c r="N4" s="658"/>
    </row>
    <row r="5" spans="1:21" s="25" customFormat="1" ht="33.75">
      <c r="A5" s="716" t="str">
        <f>'[52]Ratebase Summary'!A5</f>
        <v>Line No.</v>
      </c>
      <c r="B5" s="716" t="str">
        <f>'[52]Ratebase Summary'!B5</f>
        <v>COS ID</v>
      </c>
      <c r="C5" s="716" t="str">
        <f>'[52]Ratebase Summary'!C5</f>
        <v>Account Description</v>
      </c>
      <c r="D5" s="716" t="str">
        <f>'[52]Ratebase Summary'!D5</f>
        <v>Allocation Method</v>
      </c>
      <c r="E5" s="716" t="str">
        <f>'[52]Ratebase Summary'!E5</f>
        <v>Total</v>
      </c>
      <c r="F5" s="716" t="str">
        <f>'[52]Ratebase Summary'!F5</f>
        <v>Residential
Sch 7</v>
      </c>
      <c r="G5" s="716" t="str">
        <f>'[52]Ratebase Summary'!G5</f>
        <v>Sec Volt
Sch 24
(kW&lt; 50)</v>
      </c>
      <c r="H5" s="716" t="str">
        <f>'[52]Ratebase Summary'!H5</f>
        <v>Sec Volt
Sch 25
(kW &gt; 50 &amp; &lt; 350)</v>
      </c>
      <c r="I5" s="716" t="str">
        <f>'[52]Ratebase Summary'!I5</f>
        <v>Sec Volt
Sch 26
(kW &gt; 350)</v>
      </c>
      <c r="J5" s="716" t="str">
        <f>'[52]Ratebase Summary'!J5</f>
        <v>Pri Volt
Sch 31/35/43</v>
      </c>
      <c r="K5" s="716" t="str">
        <f>'[52]Ratebase Summary'!K5</f>
        <v>Special Contract</v>
      </c>
      <c r="L5" s="716" t="str">
        <f>'[52]Ratebase Summary'!L5</f>
        <v>High Volt
Sch 46/49</v>
      </c>
      <c r="M5" s="716" t="str">
        <f>'[52]Ratebase Summary'!M5</f>
        <v>Choice /
Retail Wheeling
Sch 448/449</v>
      </c>
      <c r="N5" s="870" t="str">
        <f>'[52]Ratebase Summary'!N5</f>
        <v>Lighting
Sch 50-59</v>
      </c>
      <c r="O5" s="716" t="str">
        <f>'[52]Ratebase Summary'!O5</f>
        <v>Firm Resale</v>
      </c>
      <c r="P5" s="716"/>
      <c r="Q5" s="716" t="str">
        <f>'[52]Ratebase Summary'!Q5</f>
        <v>Pri Volt
Sch 31</v>
      </c>
      <c r="R5" s="716" t="str">
        <f>'[52]Ratebase Summary'!R5</f>
        <v>Pri Volt
Sch 35</v>
      </c>
      <c r="S5" s="716" t="str">
        <f>'[52]Ratebase Summary'!S5</f>
        <v>Pri Volt
Sch 43</v>
      </c>
      <c r="T5" s="716" t="str">
        <f>'[52]Ratebase Summary'!T5</f>
        <v>Pri Volt</v>
      </c>
      <c r="U5" s="716" t="str">
        <f>'[52]Ratebase Summary'!U5</f>
        <v>Pri Volt Sch 3135</v>
      </c>
    </row>
    <row r="6" spans="1:21" s="25" customFormat="1">
      <c r="A6" s="24"/>
      <c r="B6" s="24" t="s">
        <v>3</v>
      </c>
      <c r="C6" s="24" t="s">
        <v>4</v>
      </c>
      <c r="D6" s="24" t="s">
        <v>5</v>
      </c>
      <c r="E6" s="24" t="s">
        <v>6</v>
      </c>
      <c r="F6" s="24" t="s">
        <v>7</v>
      </c>
      <c r="G6" s="24" t="s">
        <v>59</v>
      </c>
      <c r="H6" s="24" t="s">
        <v>8</v>
      </c>
      <c r="I6" s="24" t="s">
        <v>9</v>
      </c>
      <c r="J6" s="24" t="s">
        <v>60</v>
      </c>
      <c r="K6" s="24" t="s">
        <v>61</v>
      </c>
      <c r="L6" s="24" t="s">
        <v>10</v>
      </c>
      <c r="M6" s="24" t="s">
        <v>11</v>
      </c>
      <c r="N6" s="871" t="s">
        <v>12</v>
      </c>
      <c r="O6" s="24" t="s">
        <v>13</v>
      </c>
      <c r="P6" s="24"/>
      <c r="Q6" s="24"/>
      <c r="R6" s="24"/>
      <c r="S6" s="24"/>
      <c r="T6" s="24"/>
      <c r="U6" s="24"/>
    </row>
    <row r="7" spans="1:21">
      <c r="A7" s="26">
        <v>1</v>
      </c>
      <c r="B7" s="27"/>
      <c r="C7" s="28" t="s">
        <v>88</v>
      </c>
      <c r="D7" s="27"/>
      <c r="E7" s="27"/>
      <c r="F7" s="29"/>
      <c r="G7" s="29"/>
      <c r="H7" s="29"/>
      <c r="I7" s="29"/>
      <c r="J7" s="29"/>
      <c r="K7" s="29"/>
      <c r="L7" s="29"/>
      <c r="M7" s="29"/>
      <c r="N7" s="29"/>
      <c r="O7" s="29"/>
      <c r="P7" s="27"/>
      <c r="Q7" s="27"/>
      <c r="R7" s="27"/>
      <c r="S7" s="27"/>
      <c r="T7" s="27"/>
      <c r="U7" s="27"/>
    </row>
    <row r="8" spans="1:21">
      <c r="A8" s="26">
        <v>2</v>
      </c>
      <c r="B8" s="27"/>
      <c r="C8" s="27"/>
      <c r="D8" s="27"/>
      <c r="E8" s="27"/>
      <c r="F8" s="29"/>
      <c r="G8" s="29"/>
      <c r="H8" s="29"/>
      <c r="I8" s="29"/>
      <c r="J8" s="29"/>
      <c r="K8" s="29"/>
      <c r="L8" s="29"/>
      <c r="M8" s="29"/>
      <c r="N8" s="29"/>
      <c r="O8" s="29"/>
      <c r="P8" s="27"/>
      <c r="Q8" s="27"/>
      <c r="R8" s="27"/>
      <c r="S8" s="27"/>
      <c r="T8" s="27"/>
      <c r="U8" s="27"/>
    </row>
    <row r="9" spans="1:21">
      <c r="A9" s="26">
        <v>3</v>
      </c>
      <c r="B9" s="27"/>
      <c r="C9" s="28" t="s">
        <v>89</v>
      </c>
      <c r="D9" s="27"/>
      <c r="E9" s="27"/>
      <c r="F9" s="29"/>
      <c r="G9" s="29"/>
      <c r="H9" s="29"/>
      <c r="I9" s="29"/>
      <c r="J9" s="29"/>
      <c r="K9" s="29"/>
      <c r="L9" s="29"/>
      <c r="M9" s="29"/>
      <c r="N9" s="29"/>
      <c r="O9" s="29"/>
      <c r="P9" s="27"/>
      <c r="Q9" s="27"/>
      <c r="R9" s="27"/>
      <c r="S9" s="27"/>
      <c r="T9" s="27"/>
      <c r="U9" s="27"/>
    </row>
    <row r="10" spans="1:21" s="2" customFormat="1">
      <c r="A10" s="26">
        <v>4</v>
      </c>
      <c r="B10" s="26"/>
      <c r="C10" s="28" t="s">
        <v>90</v>
      </c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872"/>
      <c r="O10" s="30"/>
      <c r="P10" s="30"/>
      <c r="Q10" s="30"/>
      <c r="R10" s="30"/>
      <c r="S10" s="30"/>
      <c r="T10" s="30"/>
      <c r="U10" s="30"/>
    </row>
    <row r="11" spans="1:21" s="2" customFormat="1">
      <c r="A11" s="26">
        <v>5</v>
      </c>
      <c r="B11" s="717">
        <f>'[52]Ratebase Summary'!B11</f>
        <v>300</v>
      </c>
      <c r="C11" s="718" t="str">
        <f>'[52]Ratebase Summary'!C11</f>
        <v>Generation/Transmission</v>
      </c>
      <c r="D11" s="719" t="str">
        <f>'[52]Ratebase Summary'!D11</f>
        <v>PC4</v>
      </c>
      <c r="E11" s="720">
        <f>'[52]Ratebase Summary'!E11</f>
        <v>77723700.535854891</v>
      </c>
      <c r="F11" s="720">
        <f>'[52]Ratebase Summary'!F11</f>
        <v>40967953.584467798</v>
      </c>
      <c r="G11" s="720">
        <f>'[52]Ratebase Summary'!G11</f>
        <v>10293429.186533198</v>
      </c>
      <c r="H11" s="720">
        <f>'[52]Ratebase Summary'!H11</f>
        <v>11399632.923563184</v>
      </c>
      <c r="I11" s="720">
        <f>'[52]Ratebase Summary'!I11</f>
        <v>7210984.9182931948</v>
      </c>
      <c r="J11" s="720">
        <f>'[52]Ratebase Summary'!J11</f>
        <v>5436730.8991149403</v>
      </c>
      <c r="K11" s="720">
        <f>'[52]Ratebase Summary'!K11</f>
        <v>0</v>
      </c>
      <c r="L11" s="720">
        <f>'[52]Ratebase Summary'!L11</f>
        <v>2132429.3258943604</v>
      </c>
      <c r="M11" s="720">
        <f>'[52]Ratebase Summary'!M11</f>
        <v>0</v>
      </c>
      <c r="N11" s="873">
        <f>'[52]Ratebase Summary'!N11</f>
        <v>256068.33726417471</v>
      </c>
      <c r="O11" s="720">
        <f>'[52]Ratebase Summary'!O11</f>
        <v>26471.360724063776</v>
      </c>
      <c r="P11" s="719"/>
      <c r="Q11" s="720">
        <f>'[52]Ratebase Summary'!Q11</f>
        <v>5023818.4873103388</v>
      </c>
      <c r="R11" s="720">
        <f>'[52]Ratebase Summary'!R11</f>
        <v>14452.636120730351</v>
      </c>
      <c r="S11" s="720">
        <f>'[52]Ratebase Summary'!S11</f>
        <v>398459.77568387176</v>
      </c>
      <c r="T11" s="720">
        <f>'[52]Ratebase Summary'!T11</f>
        <v>5436730.8991149403</v>
      </c>
      <c r="U11" s="720">
        <f>'[52]Ratebase Summary'!U11</f>
        <v>5038271.1234310688</v>
      </c>
    </row>
    <row r="12" spans="1:21" s="2" customFormat="1">
      <c r="A12" s="26">
        <v>6</v>
      </c>
      <c r="B12" s="717">
        <f>'[52]Ratebase Summary'!B12</f>
        <v>300.01</v>
      </c>
      <c r="C12" s="718" t="str">
        <f>'[52]Ratebase Summary'!C12</f>
        <v>Distribution</v>
      </c>
      <c r="D12" s="719" t="str">
        <f>'[52]Ratebase Summary'!D12</f>
        <v>DP.T</v>
      </c>
      <c r="E12" s="720">
        <f>'[52]Ratebase Summary'!E12</f>
        <v>48660476.437339872</v>
      </c>
      <c r="F12" s="720">
        <f>'[52]Ratebase Summary'!F12</f>
        <v>32354956.444640446</v>
      </c>
      <c r="G12" s="720">
        <f>'[52]Ratebase Summary'!G12</f>
        <v>5768088.5474590622</v>
      </c>
      <c r="H12" s="720">
        <f>'[52]Ratebase Summary'!H12</f>
        <v>4579517.4102492891</v>
      </c>
      <c r="I12" s="720">
        <f>'[52]Ratebase Summary'!I12</f>
        <v>1950100.8144252701</v>
      </c>
      <c r="J12" s="720">
        <f>'[52]Ratebase Summary'!J12</f>
        <v>2163103.7370121046</v>
      </c>
      <c r="K12" s="720">
        <f>'[52]Ratebase Summary'!K12</f>
        <v>585080.93355514063</v>
      </c>
      <c r="L12" s="720">
        <f>'[52]Ratebase Summary'!L12</f>
        <v>222976.22703948841</v>
      </c>
      <c r="M12" s="720">
        <f>'[52]Ratebase Summary'!M12</f>
        <v>77039.254430597561</v>
      </c>
      <c r="N12" s="873">
        <f>'[52]Ratebase Summary'!N12</f>
        <v>944681.35026323958</v>
      </c>
      <c r="O12" s="720">
        <f>'[52]Ratebase Summary'!O12</f>
        <v>14931.718265219053</v>
      </c>
      <c r="P12" s="719"/>
      <c r="Q12" s="720">
        <f>'[52]Ratebase Summary'!Q12</f>
        <v>1718415.5448518235</v>
      </c>
      <c r="R12" s="720">
        <f>'[52]Ratebase Summary'!R12</f>
        <v>19595.939904608564</v>
      </c>
      <c r="S12" s="720">
        <f>'[52]Ratebase Summary'!S12</f>
        <v>425092.25225567259</v>
      </c>
      <c r="T12" s="720">
        <f>'[52]Ratebase Summary'!T12</f>
        <v>2163103.7370121046</v>
      </c>
      <c r="U12" s="720">
        <f>'[52]Ratebase Summary'!U12</f>
        <v>1738011.484756432</v>
      </c>
    </row>
    <row r="13" spans="1:21" s="2" customFormat="1">
      <c r="A13" s="26">
        <v>7</v>
      </c>
      <c r="B13" s="717">
        <f>'[52]Ratebase Summary'!B13</f>
        <v>300.02</v>
      </c>
      <c r="C13" s="718" t="str">
        <f>'[52]Ratebase Summary'!C13</f>
        <v>Other</v>
      </c>
      <c r="D13" s="719" t="str">
        <f>'[52]Ratebase Summary'!D13</f>
        <v>GP.T</v>
      </c>
      <c r="E13" s="720">
        <f>'[52]Ratebase Summary'!E13</f>
        <v>306106347.0642063</v>
      </c>
      <c r="F13" s="720">
        <f>'[52]Ratebase Summary'!F13</f>
        <v>186359101.75673202</v>
      </c>
      <c r="G13" s="720">
        <f>'[52]Ratebase Summary'!G13</f>
        <v>37040856.883185126</v>
      </c>
      <c r="H13" s="720">
        <f>'[52]Ratebase Summary'!H13</f>
        <v>33621485.02949588</v>
      </c>
      <c r="I13" s="720">
        <f>'[52]Ratebase Summary'!I13</f>
        <v>19124836.260652632</v>
      </c>
      <c r="J13" s="720">
        <f>'[52]Ratebase Summary'!J13</f>
        <v>16163338.435951915</v>
      </c>
      <c r="K13" s="720">
        <f>'[52]Ratebase Summary'!K13</f>
        <v>1864947.7341166744</v>
      </c>
      <c r="L13" s="720">
        <f>'[52]Ratebase Summary'!L13</f>
        <v>4787587.7432860984</v>
      </c>
      <c r="M13" s="720">
        <f>'[52]Ratebase Summary'!M13</f>
        <v>2857861.7295351969</v>
      </c>
      <c r="N13" s="873">
        <f>'[52]Ratebase Summary'!N13</f>
        <v>4198678.5095187007</v>
      </c>
      <c r="O13" s="720">
        <f>'[52]Ratebase Summary'!O13</f>
        <v>87652.98173211985</v>
      </c>
      <c r="P13" s="719"/>
      <c r="Q13" s="720">
        <f>'[52]Ratebase Summary'!Q13</f>
        <v>14286782.075442851</v>
      </c>
      <c r="R13" s="720">
        <f>'[52]Ratebase Summary'!R13</f>
        <v>74945.817037218992</v>
      </c>
      <c r="S13" s="720">
        <f>'[52]Ratebase Summary'!S13</f>
        <v>1801610.5434718451</v>
      </c>
      <c r="T13" s="720">
        <f>'[52]Ratebase Summary'!T13</f>
        <v>16163338.435951915</v>
      </c>
      <c r="U13" s="720">
        <f>'[52]Ratebase Summary'!U13</f>
        <v>14361727.89248007</v>
      </c>
    </row>
    <row r="14" spans="1:21" s="12" customFormat="1">
      <c r="A14" s="33">
        <v>8</v>
      </c>
      <c r="B14" s="721"/>
      <c r="C14" s="722" t="str">
        <f>'[52]Ratebase Summary'!C14</f>
        <v>Sub-total</v>
      </c>
      <c r="D14" s="723"/>
      <c r="E14" s="724">
        <f>'[52]Ratebase Summary'!E14</f>
        <v>432490524.03740108</v>
      </c>
      <c r="F14" s="724">
        <f>'[52]Ratebase Summary'!F14</f>
        <v>259682011.78584027</v>
      </c>
      <c r="G14" s="724">
        <f>'[52]Ratebase Summary'!G14</f>
        <v>53102374.617177382</v>
      </c>
      <c r="H14" s="724">
        <f>'[52]Ratebase Summary'!H14</f>
        <v>49600635.363308355</v>
      </c>
      <c r="I14" s="724">
        <f>'[52]Ratebase Summary'!I14</f>
        <v>28285921.993371096</v>
      </c>
      <c r="J14" s="724">
        <f>'[52]Ratebase Summary'!J14</f>
        <v>23763173.072078958</v>
      </c>
      <c r="K14" s="724">
        <f>'[52]Ratebase Summary'!K14</f>
        <v>2450028.667671815</v>
      </c>
      <c r="L14" s="724">
        <f>'[52]Ratebase Summary'!L14</f>
        <v>7142993.2962199468</v>
      </c>
      <c r="M14" s="724">
        <f>'[52]Ratebase Summary'!M14</f>
        <v>2934900.9839657946</v>
      </c>
      <c r="N14" s="874">
        <f>'[52]Ratebase Summary'!N14</f>
        <v>5399428.1970461151</v>
      </c>
      <c r="O14" s="724">
        <f>'[52]Ratebase Summary'!O14</f>
        <v>129056.06072140268</v>
      </c>
      <c r="P14" s="725"/>
      <c r="Q14" s="724">
        <f>'[52]Ratebase Summary'!Q14</f>
        <v>21029016.107605014</v>
      </c>
      <c r="R14" s="724">
        <f>'[52]Ratebase Summary'!R14</f>
        <v>108994.39306255791</v>
      </c>
      <c r="S14" s="724">
        <f>'[52]Ratebase Summary'!S14</f>
        <v>2625162.5714113894</v>
      </c>
      <c r="T14" s="724">
        <f>'[52]Ratebase Summary'!T14</f>
        <v>23763173.072078958</v>
      </c>
      <c r="U14" s="724">
        <f>'[52]Ratebase Summary'!U14</f>
        <v>21138010.500667572</v>
      </c>
    </row>
    <row r="15" spans="1:21" s="2" customFormat="1">
      <c r="A15" s="26">
        <v>9</v>
      </c>
      <c r="B15" s="31"/>
      <c r="C15" s="26"/>
      <c r="D15" s="30"/>
      <c r="E15" s="32"/>
      <c r="F15" s="32"/>
      <c r="G15" s="32"/>
      <c r="H15" s="32"/>
      <c r="I15" s="32"/>
      <c r="J15" s="32"/>
      <c r="K15" s="32"/>
      <c r="L15" s="32"/>
      <c r="M15" s="32"/>
      <c r="N15" s="875"/>
      <c r="O15" s="32"/>
      <c r="P15" s="30"/>
      <c r="Q15" s="32"/>
      <c r="R15" s="32"/>
      <c r="S15" s="32"/>
      <c r="T15" s="32"/>
      <c r="U15" s="32"/>
    </row>
    <row r="16" spans="1:21" s="2" customFormat="1">
      <c r="A16" s="26">
        <v>10</v>
      </c>
      <c r="B16" s="31"/>
      <c r="C16" s="28" t="s">
        <v>91</v>
      </c>
      <c r="D16" s="30"/>
      <c r="E16" s="32"/>
      <c r="F16" s="32"/>
      <c r="G16" s="32"/>
      <c r="H16" s="32"/>
      <c r="I16" s="32"/>
      <c r="J16" s="32"/>
      <c r="K16" s="32"/>
      <c r="L16" s="32"/>
      <c r="M16" s="32"/>
      <c r="N16" s="875"/>
      <c r="O16" s="32"/>
      <c r="P16" s="30"/>
      <c r="Q16" s="32"/>
      <c r="R16" s="32"/>
      <c r="S16" s="32"/>
      <c r="T16" s="32"/>
      <c r="U16" s="32"/>
    </row>
    <row r="17" spans="1:21" s="2" customFormat="1">
      <c r="A17" s="26">
        <v>11</v>
      </c>
      <c r="B17" s="717">
        <f>'[52]Ratebase Summary'!B17</f>
        <v>310</v>
      </c>
      <c r="C17" s="718" t="str">
        <f>'[52]Ratebase Summary'!C17</f>
        <v>Thermal Baseload Generation</v>
      </c>
      <c r="D17" s="719" t="str">
        <f>'[52]Ratebase Summary'!D17</f>
        <v>PC4</v>
      </c>
      <c r="E17" s="720">
        <f>'[52]Ratebase Summary'!E17</f>
        <v>1396510000</v>
      </c>
      <c r="F17" s="720">
        <f>'[52]Ratebase Summary'!F17</f>
        <v>736096666.34249425</v>
      </c>
      <c r="G17" s="720">
        <f>'[52]Ratebase Summary'!G17</f>
        <v>184948435.2157701</v>
      </c>
      <c r="H17" s="720">
        <f>'[52]Ratebase Summary'!H17</f>
        <v>204824284.79767597</v>
      </c>
      <c r="I17" s="720">
        <f>'[52]Ratebase Summary'!I17</f>
        <v>129564244.61030541</v>
      </c>
      <c r="J17" s="720">
        <f>'[52]Ratebase Summary'!J17</f>
        <v>97685120.697778881</v>
      </c>
      <c r="K17" s="720">
        <f>'[52]Ratebase Summary'!K17</f>
        <v>0</v>
      </c>
      <c r="L17" s="720">
        <f>'[52]Ratebase Summary'!L17</f>
        <v>38314682.103060238</v>
      </c>
      <c r="M17" s="720">
        <f>'[52]Ratebase Summary'!M17</f>
        <v>0</v>
      </c>
      <c r="N17" s="873">
        <f>'[52]Ratebase Summary'!N17</f>
        <v>4600938.8540092278</v>
      </c>
      <c r="O17" s="720">
        <f>'[52]Ratebase Summary'!O17</f>
        <v>475627.3789062415</v>
      </c>
      <c r="P17" s="719"/>
      <c r="Q17" s="720">
        <f>'[52]Ratebase Summary'!Q17</f>
        <v>90266066.944114178</v>
      </c>
      <c r="R17" s="720">
        <f>'[52]Ratebase Summary'!R17</f>
        <v>259679.48939397655</v>
      </c>
      <c r="S17" s="720">
        <f>'[52]Ratebase Summary'!S17</f>
        <v>7159374.2642707182</v>
      </c>
      <c r="T17" s="720">
        <f>'[52]Ratebase Summary'!T17</f>
        <v>97685120.697778881</v>
      </c>
      <c r="U17" s="720">
        <f>'[52]Ratebase Summary'!U17</f>
        <v>90525746.433508158</v>
      </c>
    </row>
    <row r="18" spans="1:21" s="2" customFormat="1">
      <c r="A18" s="26">
        <v>12</v>
      </c>
      <c r="B18" s="717">
        <f>'[52]Ratebase Summary'!B18</f>
        <v>330</v>
      </c>
      <c r="C18" s="718" t="str">
        <f>'[52]Ratebase Summary'!C18</f>
        <v>Hydro Baseload Generation</v>
      </c>
      <c r="D18" s="719" t="str">
        <f>'[52]Ratebase Summary'!D18</f>
        <v>PC4</v>
      </c>
      <c r="E18" s="720">
        <f>'[52]Ratebase Summary'!E18</f>
        <v>729618000</v>
      </c>
      <c r="F18" s="720">
        <f>'[52]Ratebase Summary'!F18</f>
        <v>384579686.14866918</v>
      </c>
      <c r="G18" s="720">
        <f>'[52]Ratebase Summary'!G18</f>
        <v>96627813.195222199</v>
      </c>
      <c r="H18" s="720">
        <f>'[52]Ratebase Summary'!H18</f>
        <v>107012112.3554509</v>
      </c>
      <c r="I18" s="720">
        <f>'[52]Ratebase Summary'!I18</f>
        <v>67691892.663913488</v>
      </c>
      <c r="J18" s="720">
        <f>'[52]Ratebase Summary'!J18</f>
        <v>51036385.26990284</v>
      </c>
      <c r="K18" s="720">
        <f>'[52]Ratebase Summary'!K18</f>
        <v>0</v>
      </c>
      <c r="L18" s="720">
        <f>'[52]Ratebase Summary'!L18</f>
        <v>20017817.077336077</v>
      </c>
      <c r="M18" s="720">
        <f>'[52]Ratebase Summary'!M18</f>
        <v>0</v>
      </c>
      <c r="N18" s="873">
        <f>'[52]Ratebase Summary'!N18</f>
        <v>2403797.8996101026</v>
      </c>
      <c r="O18" s="720">
        <f>'[52]Ratebase Summary'!O18</f>
        <v>248495.38989539215</v>
      </c>
      <c r="P18" s="719"/>
      <c r="Q18" s="720">
        <f>'[52]Ratebase Summary'!Q18</f>
        <v>47160240.336002387</v>
      </c>
      <c r="R18" s="720">
        <f>'[52]Ratebase Summary'!R18</f>
        <v>135671.65984679983</v>
      </c>
      <c r="S18" s="720">
        <f>'[52]Ratebase Summary'!S18</f>
        <v>3740473.2740536574</v>
      </c>
      <c r="T18" s="720">
        <f>'[52]Ratebase Summary'!T18</f>
        <v>51036385.26990284</v>
      </c>
      <c r="U18" s="720">
        <f>'[52]Ratebase Summary'!U18</f>
        <v>47295911.995849185</v>
      </c>
    </row>
    <row r="19" spans="1:21" s="2" customFormat="1">
      <c r="A19" s="26">
        <v>13</v>
      </c>
      <c r="B19" s="717">
        <f>'[52]Ratebase Summary'!B19</f>
        <v>340</v>
      </c>
      <c r="C19" s="718" t="str">
        <f>'[52]Ratebase Summary'!C19</f>
        <v>Other Production Generation</v>
      </c>
      <c r="D19" s="719" t="str">
        <f>'[52]Ratebase Summary'!D19</f>
        <v>PC4</v>
      </c>
      <c r="E19" s="720">
        <f>'[52]Ratebase Summary'!E19</f>
        <v>1971707000</v>
      </c>
      <c r="F19" s="720">
        <f>'[52]Ratebase Summary'!F19</f>
        <v>1039281458.5675436</v>
      </c>
      <c r="G19" s="720">
        <f>'[52]Ratebase Summary'!G19</f>
        <v>261125322.66434211</v>
      </c>
      <c r="H19" s="720">
        <f>'[52]Ratebase Summary'!H19</f>
        <v>289187672.20110941</v>
      </c>
      <c r="I19" s="720">
        <f>'[52]Ratebase Summary'!I19</f>
        <v>182929394.02356693</v>
      </c>
      <c r="J19" s="720">
        <f>'[52]Ratebase Summary'!J19</f>
        <v>137919840.37039155</v>
      </c>
      <c r="K19" s="720">
        <f>'[52]Ratebase Summary'!K19</f>
        <v>0</v>
      </c>
      <c r="L19" s="720">
        <f>'[52]Ratebase Summary'!L19</f>
        <v>54095800.893211357</v>
      </c>
      <c r="M19" s="720">
        <f>'[52]Ratebase Summary'!M19</f>
        <v>0</v>
      </c>
      <c r="N19" s="873">
        <f>'[52]Ratebase Summary'!N19</f>
        <v>6495981.6578627955</v>
      </c>
      <c r="O19" s="720">
        <f>'[52]Ratebase Summary'!O19</f>
        <v>671529.62197269534</v>
      </c>
      <c r="P19" s="719"/>
      <c r="Q19" s="720">
        <f>'[52]Ratebase Summary'!Q19</f>
        <v>127445013.68137608</v>
      </c>
      <c r="R19" s="720">
        <f>'[52]Ratebase Summary'!R19</f>
        <v>366636.73514298454</v>
      </c>
      <c r="S19" s="720">
        <f>'[52]Ratebase Summary'!S19</f>
        <v>10108189.953872457</v>
      </c>
      <c r="T19" s="720">
        <f>'[52]Ratebase Summary'!T19</f>
        <v>137919840.37039155</v>
      </c>
      <c r="U19" s="720">
        <f>'[52]Ratebase Summary'!U19</f>
        <v>127811650.41651908</v>
      </c>
    </row>
    <row r="20" spans="1:21" s="2" customFormat="1">
      <c r="A20" s="33">
        <v>14</v>
      </c>
      <c r="B20" s="721"/>
      <c r="C20" s="722" t="str">
        <f>'[52]Ratebase Summary'!C20</f>
        <v>Sub-total</v>
      </c>
      <c r="D20" s="723"/>
      <c r="E20" s="724">
        <f>'[52]Ratebase Summary'!E20</f>
        <v>4097835000</v>
      </c>
      <c r="F20" s="724">
        <f>'[52]Ratebase Summary'!F20</f>
        <v>2159957811.0587072</v>
      </c>
      <c r="G20" s="724">
        <f>'[52]Ratebase Summary'!G20</f>
        <v>542701571.07533431</v>
      </c>
      <c r="H20" s="724">
        <f>'[52]Ratebase Summary'!H20</f>
        <v>601024069.35423625</v>
      </c>
      <c r="I20" s="724">
        <f>'[52]Ratebase Summary'!I20</f>
        <v>380185531.29778588</v>
      </c>
      <c r="J20" s="724">
        <f>'[52]Ratebase Summary'!J20</f>
        <v>286641346.33807325</v>
      </c>
      <c r="K20" s="724">
        <f>'[52]Ratebase Summary'!K20</f>
        <v>0</v>
      </c>
      <c r="L20" s="724">
        <f>'[52]Ratebase Summary'!L20</f>
        <v>112428300.07360768</v>
      </c>
      <c r="M20" s="724">
        <f>'[52]Ratebase Summary'!M20</f>
        <v>0</v>
      </c>
      <c r="N20" s="874">
        <f>'[52]Ratebase Summary'!N20</f>
        <v>13500718.411482126</v>
      </c>
      <c r="O20" s="724">
        <f>'[52]Ratebase Summary'!O20</f>
        <v>1395652.390774329</v>
      </c>
      <c r="P20" s="719"/>
      <c r="Q20" s="724">
        <f>'[52]Ratebase Summary'!Q20</f>
        <v>264871320.96149266</v>
      </c>
      <c r="R20" s="724">
        <f>'[52]Ratebase Summary'!R20</f>
        <v>761987.88438376086</v>
      </c>
      <c r="S20" s="724">
        <f>'[52]Ratebase Summary'!S20</f>
        <v>21008037.492196832</v>
      </c>
      <c r="T20" s="724">
        <f>'[52]Ratebase Summary'!T20</f>
        <v>286641346.33807325</v>
      </c>
      <c r="U20" s="724">
        <f>'[52]Ratebase Summary'!U20</f>
        <v>265633308.84587643</v>
      </c>
    </row>
    <row r="21" spans="1:21" s="2" customFormat="1">
      <c r="A21" s="646">
        <v>15</v>
      </c>
      <c r="B21" s="31"/>
      <c r="C21" s="26"/>
      <c r="D21" s="30"/>
      <c r="E21" s="32"/>
      <c r="F21" s="32"/>
      <c r="G21" s="32"/>
      <c r="H21" s="32"/>
      <c r="I21" s="32"/>
      <c r="J21" s="32"/>
      <c r="K21" s="32"/>
      <c r="L21" s="32"/>
      <c r="M21" s="32"/>
      <c r="N21" s="875"/>
      <c r="O21" s="32"/>
      <c r="P21" s="30"/>
      <c r="Q21" s="32"/>
      <c r="R21" s="32"/>
      <c r="S21" s="32"/>
      <c r="T21" s="32"/>
      <c r="U21" s="32"/>
    </row>
    <row r="22" spans="1:21" s="2" customFormat="1">
      <c r="A22" s="646">
        <v>16</v>
      </c>
      <c r="B22" s="31"/>
      <c r="C22" s="28" t="s">
        <v>93</v>
      </c>
      <c r="D22" s="30"/>
      <c r="E22" s="32"/>
      <c r="F22" s="32"/>
      <c r="G22" s="32"/>
      <c r="H22" s="32"/>
      <c r="I22" s="32"/>
      <c r="J22" s="32"/>
      <c r="K22" s="32"/>
      <c r="L22" s="32"/>
      <c r="M22" s="32"/>
      <c r="N22" s="875"/>
      <c r="O22" s="32"/>
      <c r="P22" s="30"/>
      <c r="Q22" s="32"/>
      <c r="R22" s="32"/>
      <c r="S22" s="32"/>
      <c r="T22" s="32"/>
      <c r="U22" s="32"/>
    </row>
    <row r="23" spans="1:21" s="2" customFormat="1">
      <c r="A23" s="646">
        <v>17</v>
      </c>
      <c r="B23" s="717">
        <f>'[52]Ratebase Summary'!B23</f>
        <v>350</v>
      </c>
      <c r="C23" s="718" t="str">
        <f>'[52]Ratebase Summary'!C23</f>
        <v>Washington Transmission Plant</v>
      </c>
      <c r="D23" s="719" t="str">
        <f>'[52]Ratebase Summary'!D23</f>
        <v>PC3</v>
      </c>
      <c r="E23" s="720">
        <f>'[52]Ratebase Summary'!E23</f>
        <v>1231639678.3700972</v>
      </c>
      <c r="F23" s="720">
        <f>'[52]Ratebase Summary'!F23</f>
        <v>587057292.8329128</v>
      </c>
      <c r="G23" s="720">
        <f>'[52]Ratebase Summary'!G23</f>
        <v>147459381.68378764</v>
      </c>
      <c r="H23" s="720">
        <f>'[52]Ratebase Summary'!H23</f>
        <v>163289000.23803759</v>
      </c>
      <c r="I23" s="720">
        <f>'[52]Ratebase Summary'!I23</f>
        <v>103236833.69111878</v>
      </c>
      <c r="J23" s="720">
        <f>'[52]Ratebase Summary'!J23</f>
        <v>77823020.351807266</v>
      </c>
      <c r="K23" s="720">
        <f>'[52]Ratebase Summary'!K23</f>
        <v>17408508.891818799</v>
      </c>
      <c r="L23" s="720">
        <f>'[52]Ratebase Summary'!L23</f>
        <v>30514455.043778673</v>
      </c>
      <c r="M23" s="720">
        <f>'[52]Ratebase Summary'!M23</f>
        <v>100807878.81646819</v>
      </c>
      <c r="N23" s="873">
        <f>'[52]Ratebase Summary'!N23</f>
        <v>3663996.0881399107</v>
      </c>
      <c r="O23" s="720">
        <f>'[52]Ratebase Summary'!O23</f>
        <v>379310.73222781019</v>
      </c>
      <c r="P23" s="719"/>
      <c r="Q23" s="720">
        <f>'[52]Ratebase Summary'!Q23</f>
        <v>71926596.996297985</v>
      </c>
      <c r="R23" s="720">
        <f>'[52]Ratebase Summary'!R23</f>
        <v>206390.97615072655</v>
      </c>
      <c r="S23" s="720">
        <f>'[52]Ratebase Summary'!S23</f>
        <v>5690032.3793585561</v>
      </c>
      <c r="T23" s="720">
        <f>'[52]Ratebase Summary'!T23</f>
        <v>77823020.351807266</v>
      </c>
      <c r="U23" s="720">
        <f>'[52]Ratebase Summary'!U23</f>
        <v>72132987.972448707</v>
      </c>
    </row>
    <row r="24" spans="1:21" s="2" customFormat="1">
      <c r="A24" s="646">
        <v>18</v>
      </c>
      <c r="B24" s="717">
        <f>'[52]Ratebase Summary'!B24</f>
        <v>350.01</v>
      </c>
      <c r="C24" s="718" t="str">
        <f>'[52]Ratebase Summary'!C24</f>
        <v>Washington Integrated Generation (GIF) Transmission Plant</v>
      </c>
      <c r="D24" s="719" t="str">
        <f>'[52]Ratebase Summary'!D24</f>
        <v>PC4</v>
      </c>
      <c r="E24" s="720">
        <f>'[52]Ratebase Summary'!E24</f>
        <v>176912910.8499999</v>
      </c>
      <c r="F24" s="720">
        <f>'[52]Ratebase Summary'!F24</f>
        <v>93250319.660891667</v>
      </c>
      <c r="G24" s="720">
        <f>'[52]Ratebase Summary'!G24</f>
        <v>23429668.266732439</v>
      </c>
      <c r="H24" s="720">
        <f>'[52]Ratebase Summary'!H24</f>
        <v>25947583.931605387</v>
      </c>
      <c r="I24" s="720">
        <f>'[52]Ratebase Summary'!I24</f>
        <v>16413479.070032112</v>
      </c>
      <c r="J24" s="720">
        <f>'[52]Ratebase Summary'!J24</f>
        <v>12374962.620659813</v>
      </c>
      <c r="K24" s="720">
        <f>'[52]Ratebase Summary'!K24</f>
        <v>0</v>
      </c>
      <c r="L24" s="720">
        <f>'[52]Ratebase Summary'!L24</f>
        <v>4853786.8967245361</v>
      </c>
      <c r="M24" s="720">
        <f>'[52]Ratebase Summary'!M24</f>
        <v>0</v>
      </c>
      <c r="N24" s="873">
        <f>'[52]Ratebase Summary'!N24</f>
        <v>582856.89705453976</v>
      </c>
      <c r="O24" s="720">
        <f>'[52]Ratebase Summary'!O24</f>
        <v>60253.50629946011</v>
      </c>
      <c r="P24" s="719"/>
      <c r="Q24" s="720">
        <f>'[52]Ratebase Summary'!Q24</f>
        <v>11435100.825675573</v>
      </c>
      <c r="R24" s="720">
        <f>'[52]Ratebase Summary'!R24</f>
        <v>32896.76003518061</v>
      </c>
      <c r="S24" s="720">
        <f>'[52]Ratebase Summary'!S24</f>
        <v>906965.0349490582</v>
      </c>
      <c r="T24" s="720">
        <f>'[52]Ratebase Summary'!T24</f>
        <v>12374962.620659813</v>
      </c>
      <c r="U24" s="720">
        <f>'[52]Ratebase Summary'!U24</f>
        <v>11467997.585710755</v>
      </c>
    </row>
    <row r="25" spans="1:21" s="2" customFormat="1">
      <c r="A25" s="646">
        <v>19</v>
      </c>
      <c r="B25" s="717">
        <f>'[52]Ratebase Summary'!B25</f>
        <v>350.02</v>
      </c>
      <c r="C25" s="718" t="str">
        <f>'[52]Ratebase Summary'!C25</f>
        <v>Washington Integrated Lease Facilities (LIF) Transmission Plant</v>
      </c>
      <c r="D25" s="719" t="str">
        <f>'[52]Ratebase Summary'!D25</f>
        <v>DIR_449</v>
      </c>
      <c r="E25" s="720">
        <f>'[52]Ratebase Summary'!E25</f>
        <v>405246.36</v>
      </c>
      <c r="F25" s="720">
        <f>'[52]Ratebase Summary'!F25</f>
        <v>0</v>
      </c>
      <c r="G25" s="720">
        <f>'[52]Ratebase Summary'!G25</f>
        <v>0</v>
      </c>
      <c r="H25" s="720">
        <f>'[52]Ratebase Summary'!H25</f>
        <v>0</v>
      </c>
      <c r="I25" s="720">
        <f>'[52]Ratebase Summary'!I25</f>
        <v>0</v>
      </c>
      <c r="J25" s="720">
        <f>'[52]Ratebase Summary'!J25</f>
        <v>0</v>
      </c>
      <c r="K25" s="720">
        <f>'[52]Ratebase Summary'!K25</f>
        <v>0</v>
      </c>
      <c r="L25" s="720">
        <f>'[52]Ratebase Summary'!L25</f>
        <v>0</v>
      </c>
      <c r="M25" s="720">
        <f>'[52]Ratebase Summary'!M25</f>
        <v>405246.36</v>
      </c>
      <c r="N25" s="873">
        <f>'[52]Ratebase Summary'!N25</f>
        <v>0</v>
      </c>
      <c r="O25" s="720">
        <f>'[52]Ratebase Summary'!O25</f>
        <v>0</v>
      </c>
      <c r="P25" s="719"/>
      <c r="Q25" s="720">
        <f>'[52]Ratebase Summary'!Q25</f>
        <v>0</v>
      </c>
      <c r="R25" s="720">
        <f>'[52]Ratebase Summary'!R25</f>
        <v>0</v>
      </c>
      <c r="S25" s="720">
        <f>'[52]Ratebase Summary'!S25</f>
        <v>0</v>
      </c>
      <c r="T25" s="720">
        <f>'[52]Ratebase Summary'!T25</f>
        <v>0</v>
      </c>
      <c r="U25" s="720">
        <f>'[52]Ratebase Summary'!U25</f>
        <v>0</v>
      </c>
    </row>
    <row r="26" spans="1:21" s="2" customFormat="1">
      <c r="A26" s="646">
        <v>20</v>
      </c>
      <c r="B26" s="717">
        <f>'[52]Ratebase Summary'!B26</f>
        <v>350.03</v>
      </c>
      <c r="C26" s="718" t="str">
        <f>'[52]Ratebase Summary'!C26</f>
        <v>Non-Washington Transmission Plant</v>
      </c>
      <c r="D26" s="719" t="str">
        <f>'[52]Ratebase Summary'!D26</f>
        <v>PC4</v>
      </c>
      <c r="E26" s="720">
        <f>'[52]Ratebase Summary'!E26</f>
        <v>185779290.94</v>
      </c>
      <c r="F26" s="720">
        <f>'[52]Ratebase Summary'!F26</f>
        <v>97923764.76817663</v>
      </c>
      <c r="G26" s="720">
        <f>'[52]Ratebase Summary'!G26</f>
        <v>24603897.684118476</v>
      </c>
      <c r="H26" s="720">
        <f>'[52]Ratebase Summary'!H26</f>
        <v>27248004.236994267</v>
      </c>
      <c r="I26" s="720">
        <f>'[52]Ratebase Summary'!I26</f>
        <v>17236076.716156173</v>
      </c>
      <c r="J26" s="720">
        <f>'[52]Ratebase Summary'!J26</f>
        <v>12995161.122098427</v>
      </c>
      <c r="K26" s="720">
        <f>'[52]Ratebase Summary'!K26</f>
        <v>0</v>
      </c>
      <c r="L26" s="720">
        <f>'[52]Ratebase Summary'!L26</f>
        <v>5097045.1151069729</v>
      </c>
      <c r="M26" s="720">
        <f>'[52]Ratebase Summary'!M26</f>
        <v>0</v>
      </c>
      <c r="N26" s="873">
        <f>'[52]Ratebase Summary'!N26</f>
        <v>612068.05390303722</v>
      </c>
      <c r="O26" s="720">
        <f>'[52]Ratebase Summary'!O26</f>
        <v>63273.243446056425</v>
      </c>
      <c r="P26" s="719"/>
      <c r="Q26" s="720">
        <f>'[52]Ratebase Summary'!Q26</f>
        <v>12008196.083680104</v>
      </c>
      <c r="R26" s="720">
        <f>'[52]Ratebase Summary'!R26</f>
        <v>34545.453603106464</v>
      </c>
      <c r="S26" s="720">
        <f>'[52]Ratebase Summary'!S26</f>
        <v>952419.5848152166</v>
      </c>
      <c r="T26" s="720">
        <f>'[52]Ratebase Summary'!T26</f>
        <v>12995161.122098427</v>
      </c>
      <c r="U26" s="720">
        <f>'[52]Ratebase Summary'!U26</f>
        <v>12042741.53728321</v>
      </c>
    </row>
    <row r="27" spans="1:21" s="2" customFormat="1">
      <c r="A27" s="670">
        <v>21</v>
      </c>
      <c r="B27" s="721"/>
      <c r="C27" s="722" t="str">
        <f>'[52]Ratebase Summary'!C27</f>
        <v>Sub-total</v>
      </c>
      <c r="D27" s="723"/>
      <c r="E27" s="724">
        <f>'[52]Ratebase Summary'!E27</f>
        <v>1594737126.520097</v>
      </c>
      <c r="F27" s="724">
        <f>'[52]Ratebase Summary'!F27</f>
        <v>778231377.26198113</v>
      </c>
      <c r="G27" s="724">
        <f>'[52]Ratebase Summary'!G27</f>
        <v>195492947.63463858</v>
      </c>
      <c r="H27" s="724">
        <f>'[52]Ratebase Summary'!H27</f>
        <v>216484588.40663725</v>
      </c>
      <c r="I27" s="724">
        <f>'[52]Ratebase Summary'!I27</f>
        <v>136886389.47730708</v>
      </c>
      <c r="J27" s="724">
        <f>'[52]Ratebase Summary'!J27</f>
        <v>103193144.09456551</v>
      </c>
      <c r="K27" s="724">
        <f>'[52]Ratebase Summary'!K27</f>
        <v>17408508.891818799</v>
      </c>
      <c r="L27" s="724">
        <f>'[52]Ratebase Summary'!L27</f>
        <v>40465287.05561018</v>
      </c>
      <c r="M27" s="724">
        <f>'[52]Ratebase Summary'!M27</f>
        <v>101213125.17646819</v>
      </c>
      <c r="N27" s="874">
        <f>'[52]Ratebase Summary'!N27</f>
        <v>4858921.0390974879</v>
      </c>
      <c r="O27" s="724">
        <f>'[52]Ratebase Summary'!O27</f>
        <v>502837.48197332677</v>
      </c>
      <c r="P27" s="719"/>
      <c r="Q27" s="724">
        <f>'[52]Ratebase Summary'!Q27</f>
        <v>95369893.90565367</v>
      </c>
      <c r="R27" s="724">
        <f>'[52]Ratebase Summary'!R27</f>
        <v>273833.18978901359</v>
      </c>
      <c r="S27" s="724">
        <f>'[52]Ratebase Summary'!S27</f>
        <v>7549416.999122831</v>
      </c>
      <c r="T27" s="724">
        <f>'[52]Ratebase Summary'!T27</f>
        <v>103193144.09456551</v>
      </c>
      <c r="U27" s="724">
        <f>'[52]Ratebase Summary'!U27</f>
        <v>95643727.095442668</v>
      </c>
    </row>
    <row r="28" spans="1:21" s="2" customFormat="1">
      <c r="A28" s="26">
        <v>22</v>
      </c>
      <c r="B28" s="31"/>
      <c r="C28" s="26"/>
      <c r="D28" s="30"/>
      <c r="E28" s="32"/>
      <c r="F28" s="32"/>
      <c r="G28" s="32"/>
      <c r="H28" s="32"/>
      <c r="I28" s="32"/>
      <c r="J28" s="32"/>
      <c r="K28" s="32"/>
      <c r="L28" s="32"/>
      <c r="M28" s="32"/>
      <c r="N28" s="875"/>
      <c r="O28" s="32"/>
      <c r="P28" s="30"/>
      <c r="Q28" s="32"/>
      <c r="R28" s="32"/>
      <c r="S28" s="32"/>
      <c r="T28" s="32"/>
      <c r="U28" s="32"/>
    </row>
    <row r="29" spans="1:21" s="2" customFormat="1">
      <c r="A29" s="26">
        <v>23</v>
      </c>
      <c r="B29" s="31"/>
      <c r="C29" s="28" t="s">
        <v>94</v>
      </c>
      <c r="D29" s="30"/>
      <c r="E29" s="32"/>
      <c r="F29" s="32"/>
      <c r="G29" s="32"/>
      <c r="H29" s="32"/>
      <c r="I29" s="32"/>
      <c r="J29" s="32"/>
      <c r="K29" s="32"/>
      <c r="L29" s="32"/>
      <c r="M29" s="32"/>
      <c r="N29" s="875"/>
      <c r="O29" s="32"/>
      <c r="P29" s="30"/>
      <c r="Q29" s="32"/>
      <c r="R29" s="32"/>
      <c r="S29" s="32"/>
      <c r="T29" s="32"/>
      <c r="U29" s="32"/>
    </row>
    <row r="30" spans="1:21" s="2" customFormat="1">
      <c r="A30" s="26">
        <v>24</v>
      </c>
      <c r="B30" s="717">
        <f>'[52]Ratebase Summary'!B30</f>
        <v>360.01</v>
      </c>
      <c r="C30" s="718" t="str">
        <f>'[52]Ratebase Summary'!C30</f>
        <v>Land &amp; Land Rights - Assigned</v>
      </c>
      <c r="D30" s="719" t="str">
        <f>'[52]Ratebase Summary'!D30</f>
        <v>DIR360.01</v>
      </c>
      <c r="E30" s="720">
        <f>'[52]Ratebase Summary'!E30</f>
        <v>4397948.3721314128</v>
      </c>
      <c r="F30" s="720">
        <f>'[52]Ratebase Summary'!F30</f>
        <v>0</v>
      </c>
      <c r="G30" s="720">
        <f>'[52]Ratebase Summary'!G30</f>
        <v>0</v>
      </c>
      <c r="H30" s="720">
        <f>'[52]Ratebase Summary'!H30</f>
        <v>0</v>
      </c>
      <c r="I30" s="720">
        <f>'[52]Ratebase Summary'!I30</f>
        <v>0</v>
      </c>
      <c r="J30" s="720">
        <f>'[52]Ratebase Summary'!J30</f>
        <v>0</v>
      </c>
      <c r="K30" s="720">
        <f>'[52]Ratebase Summary'!K30</f>
        <v>4381901.8082543351</v>
      </c>
      <c r="L30" s="720">
        <f>'[52]Ratebase Summary'!L30</f>
        <v>16046.563877077044</v>
      </c>
      <c r="M30" s="720">
        <f>'[52]Ratebase Summary'!M30</f>
        <v>0</v>
      </c>
      <c r="N30" s="873">
        <f>'[52]Ratebase Summary'!N30</f>
        <v>0</v>
      </c>
      <c r="O30" s="720">
        <f>'[52]Ratebase Summary'!O30</f>
        <v>0</v>
      </c>
      <c r="P30" s="719"/>
      <c r="Q30" s="720">
        <f>'[52]Ratebase Summary'!Q30</f>
        <v>0</v>
      </c>
      <c r="R30" s="720">
        <f>'[52]Ratebase Summary'!R30</f>
        <v>0</v>
      </c>
      <c r="S30" s="720">
        <f>'[52]Ratebase Summary'!S30</f>
        <v>0</v>
      </c>
      <c r="T30" s="720">
        <f>'[52]Ratebase Summary'!T30</f>
        <v>0</v>
      </c>
      <c r="U30" s="720">
        <f>'[52]Ratebase Summary'!U30</f>
        <v>0</v>
      </c>
    </row>
    <row r="31" spans="1:21" s="2" customFormat="1">
      <c r="A31" s="26">
        <v>25</v>
      </c>
      <c r="B31" s="717">
        <f>'[52]Ratebase Summary'!B31</f>
        <v>360.02</v>
      </c>
      <c r="C31" s="718" t="str">
        <f>'[52]Ratebase Summary'!C31</f>
        <v>Land &amp; Land Rights - Allocated</v>
      </c>
      <c r="D31" s="719" t="str">
        <f>'[52]Ratebase Summary'!D31</f>
        <v>NCP_360</v>
      </c>
      <c r="E31" s="720">
        <f>'[52]Ratebase Summary'!E31</f>
        <v>47090051.627868585</v>
      </c>
      <c r="F31" s="720">
        <f>'[52]Ratebase Summary'!F31</f>
        <v>21372455.737104561</v>
      </c>
      <c r="G31" s="720">
        <f>'[52]Ratebase Summary'!G31</f>
        <v>6889967.5375397019</v>
      </c>
      <c r="H31" s="720">
        <f>'[52]Ratebase Summary'!H31</f>
        <v>8964074.9893805142</v>
      </c>
      <c r="I31" s="720">
        <f>'[52]Ratebase Summary'!I31</f>
        <v>5268260.9435781874</v>
      </c>
      <c r="J31" s="720">
        <f>'[52]Ratebase Summary'!J31</f>
        <v>4562074.7066196306</v>
      </c>
      <c r="K31" s="720">
        <f>'[52]Ratebase Summary'!K31</f>
        <v>0</v>
      </c>
      <c r="L31" s="720">
        <f>'[52]Ratebase Summary'!L31</f>
        <v>0</v>
      </c>
      <c r="M31" s="720">
        <f>'[52]Ratebase Summary'!M31</f>
        <v>0</v>
      </c>
      <c r="N31" s="873">
        <f>'[52]Ratebase Summary'!N31</f>
        <v>30334.570252941056</v>
      </c>
      <c r="O31" s="720">
        <f>'[52]Ratebase Summary'!O31</f>
        <v>2883.1433930444241</v>
      </c>
      <c r="P31" s="719"/>
      <c r="Q31" s="720">
        <f>'[52]Ratebase Summary'!Q31</f>
        <v>4339290.7146512726</v>
      </c>
      <c r="R31" s="720">
        <f>'[52]Ratebase Summary'!R31</f>
        <v>949.85422932245592</v>
      </c>
      <c r="S31" s="720">
        <f>'[52]Ratebase Summary'!S31</f>
        <v>221834.13773903536</v>
      </c>
      <c r="T31" s="720">
        <f>'[52]Ratebase Summary'!T31</f>
        <v>4562074.7066196306</v>
      </c>
      <c r="U31" s="720">
        <f>'[52]Ratebase Summary'!U31</f>
        <v>4340240.5688805953</v>
      </c>
    </row>
    <row r="32" spans="1:21" s="2" customFormat="1">
      <c r="A32" s="26">
        <v>26</v>
      </c>
      <c r="B32" s="717">
        <f>'[52]Ratebase Summary'!B32</f>
        <v>361.01</v>
      </c>
      <c r="C32" s="718" t="str">
        <f>'[52]Ratebase Summary'!C32</f>
        <v>Structures &amp; Improve - Assigned</v>
      </c>
      <c r="D32" s="719" t="str">
        <f>'[52]Ratebase Summary'!D32</f>
        <v>DIR361.01</v>
      </c>
      <c r="E32" s="720">
        <f>'[52]Ratebase Summary'!E32</f>
        <v>652394.54478603089</v>
      </c>
      <c r="F32" s="720">
        <f>'[52]Ratebase Summary'!F32</f>
        <v>0</v>
      </c>
      <c r="G32" s="720">
        <f>'[52]Ratebase Summary'!G32</f>
        <v>0</v>
      </c>
      <c r="H32" s="720">
        <f>'[52]Ratebase Summary'!H32</f>
        <v>0</v>
      </c>
      <c r="I32" s="720">
        <f>'[52]Ratebase Summary'!I32</f>
        <v>0</v>
      </c>
      <c r="J32" s="720">
        <f>'[52]Ratebase Summary'!J32</f>
        <v>0</v>
      </c>
      <c r="K32" s="720">
        <f>'[52]Ratebase Summary'!K32</f>
        <v>359066.02125357295</v>
      </c>
      <c r="L32" s="720">
        <f>'[52]Ratebase Summary'!L32</f>
        <v>134228.77736994543</v>
      </c>
      <c r="M32" s="720">
        <f>'[52]Ratebase Summary'!M32</f>
        <v>159099.74616251249</v>
      </c>
      <c r="N32" s="873">
        <f>'[52]Ratebase Summary'!N32</f>
        <v>0</v>
      </c>
      <c r="O32" s="720">
        <f>'[52]Ratebase Summary'!O32</f>
        <v>0</v>
      </c>
      <c r="P32" s="719"/>
      <c r="Q32" s="720">
        <f>'[52]Ratebase Summary'!Q32</f>
        <v>0</v>
      </c>
      <c r="R32" s="720">
        <f>'[52]Ratebase Summary'!R32</f>
        <v>0</v>
      </c>
      <c r="S32" s="720">
        <f>'[52]Ratebase Summary'!S32</f>
        <v>0</v>
      </c>
      <c r="T32" s="720">
        <f>'[52]Ratebase Summary'!T32</f>
        <v>0</v>
      </c>
      <c r="U32" s="720">
        <f>'[52]Ratebase Summary'!U32</f>
        <v>0</v>
      </c>
    </row>
    <row r="33" spans="1:21" s="2" customFormat="1">
      <c r="A33" s="26">
        <v>27</v>
      </c>
      <c r="B33" s="717">
        <f>'[52]Ratebase Summary'!B33</f>
        <v>361.02</v>
      </c>
      <c r="C33" s="718" t="str">
        <f>'[52]Ratebase Summary'!C33</f>
        <v>Structures &amp; Improve - Allocated</v>
      </c>
      <c r="D33" s="719" t="str">
        <f>'[52]Ratebase Summary'!D33</f>
        <v>NCP_361</v>
      </c>
      <c r="E33" s="720">
        <f>'[52]Ratebase Summary'!E33</f>
        <v>7450605.4552139696</v>
      </c>
      <c r="F33" s="720">
        <f>'[52]Ratebase Summary'!F33</f>
        <v>3792899.44249753</v>
      </c>
      <c r="G33" s="720">
        <f>'[52]Ratebase Summary'!G33</f>
        <v>1044125.5497413003</v>
      </c>
      <c r="H33" s="720">
        <f>'[52]Ratebase Summary'!H33</f>
        <v>1296782.1146047371</v>
      </c>
      <c r="I33" s="720">
        <f>'[52]Ratebase Summary'!I33</f>
        <v>754188.6889221567</v>
      </c>
      <c r="J33" s="720">
        <f>'[52]Ratebase Summary'!J33</f>
        <v>555998.41786987113</v>
      </c>
      <c r="K33" s="720">
        <f>'[52]Ratebase Summary'!K33</f>
        <v>0</v>
      </c>
      <c r="L33" s="720">
        <f>'[52]Ratebase Summary'!L33</f>
        <v>0</v>
      </c>
      <c r="M33" s="720">
        <f>'[52]Ratebase Summary'!M33</f>
        <v>0</v>
      </c>
      <c r="N33" s="873">
        <f>'[52]Ratebase Summary'!N33</f>
        <v>5763.3013922225664</v>
      </c>
      <c r="O33" s="720">
        <f>'[52]Ratebase Summary'!O33</f>
        <v>847.94018615138168</v>
      </c>
      <c r="P33" s="719"/>
      <c r="Q33" s="720">
        <f>'[52]Ratebase Summary'!Q33</f>
        <v>495124.92649974383</v>
      </c>
      <c r="R33" s="720">
        <f>'[52]Ratebase Summary'!R33</f>
        <v>1.0767494427319133</v>
      </c>
      <c r="S33" s="720">
        <f>'[52]Ratebase Summary'!S33</f>
        <v>60872.41462068462</v>
      </c>
      <c r="T33" s="720">
        <f>'[52]Ratebase Summary'!T33</f>
        <v>555998.41786987113</v>
      </c>
      <c r="U33" s="720">
        <f>'[52]Ratebase Summary'!U33</f>
        <v>495126.00324918656</v>
      </c>
    </row>
    <row r="34" spans="1:21" s="2" customFormat="1">
      <c r="A34" s="26">
        <v>28</v>
      </c>
      <c r="B34" s="717">
        <f>'[52]Ratebase Summary'!B34</f>
        <v>362.01</v>
      </c>
      <c r="C34" s="718" t="str">
        <f>'[52]Ratebase Summary'!C34</f>
        <v>Station Equipment - Assigned</v>
      </c>
      <c r="D34" s="719" t="str">
        <f>'[52]Ratebase Summary'!D34</f>
        <v>DIR362.01</v>
      </c>
      <c r="E34" s="720">
        <f>'[52]Ratebase Summary'!E34</f>
        <v>33433473.231653392</v>
      </c>
      <c r="F34" s="720">
        <f>'[52]Ratebase Summary'!F34</f>
        <v>0</v>
      </c>
      <c r="G34" s="720">
        <f>'[52]Ratebase Summary'!G34</f>
        <v>0</v>
      </c>
      <c r="H34" s="720">
        <f>'[52]Ratebase Summary'!H34</f>
        <v>0</v>
      </c>
      <c r="I34" s="720">
        <f>'[52]Ratebase Summary'!I34</f>
        <v>0</v>
      </c>
      <c r="J34" s="720">
        <f>'[52]Ratebase Summary'!J34</f>
        <v>654749.74004621</v>
      </c>
      <c r="K34" s="720">
        <f>'[52]Ratebase Summary'!K34</f>
        <v>15160583.846818591</v>
      </c>
      <c r="L34" s="720">
        <f>'[52]Ratebase Summary'!L34</f>
        <v>12313198.493169427</v>
      </c>
      <c r="M34" s="720">
        <f>'[52]Ratebase Summary'!M34</f>
        <v>5304941.1516191633</v>
      </c>
      <c r="N34" s="873">
        <f>'[52]Ratebase Summary'!N34</f>
        <v>0</v>
      </c>
      <c r="O34" s="720">
        <f>'[52]Ratebase Summary'!O34</f>
        <v>0</v>
      </c>
      <c r="P34" s="719"/>
      <c r="Q34" s="720">
        <f>'[52]Ratebase Summary'!Q34</f>
        <v>654749.74004621</v>
      </c>
      <c r="R34" s="720">
        <f>'[52]Ratebase Summary'!R34</f>
        <v>0</v>
      </c>
      <c r="S34" s="720">
        <f>'[52]Ratebase Summary'!S34</f>
        <v>0</v>
      </c>
      <c r="T34" s="720">
        <f>'[52]Ratebase Summary'!T34</f>
        <v>654749.74004621</v>
      </c>
      <c r="U34" s="720">
        <f>'[52]Ratebase Summary'!U34</f>
        <v>654749.74004621</v>
      </c>
    </row>
    <row r="35" spans="1:21" s="2" customFormat="1">
      <c r="A35" s="26">
        <v>29</v>
      </c>
      <c r="B35" s="717">
        <f>'[52]Ratebase Summary'!B35</f>
        <v>362.02</v>
      </c>
      <c r="C35" s="718" t="str">
        <f>'[52]Ratebase Summary'!C35</f>
        <v>Station Equipment - Allocated</v>
      </c>
      <c r="D35" s="719" t="str">
        <f>'[52]Ratebase Summary'!D35</f>
        <v>NCP_362</v>
      </c>
      <c r="E35" s="720">
        <f>'[52]Ratebase Summary'!E35</f>
        <v>437752526.76834661</v>
      </c>
      <c r="F35" s="720">
        <f>'[52]Ratebase Summary'!F35</f>
        <v>244351600.54763758</v>
      </c>
      <c r="G35" s="720">
        <f>'[52]Ratebase Summary'!G35</f>
        <v>59077851.688851751</v>
      </c>
      <c r="H35" s="720">
        <f>'[52]Ratebase Summary'!H35</f>
        <v>64914131.167985559</v>
      </c>
      <c r="I35" s="720">
        <f>'[52]Ratebase Summary'!I35</f>
        <v>34540268.724038981</v>
      </c>
      <c r="J35" s="720">
        <f>'[52]Ratebase Summary'!J35</f>
        <v>34395152.153879717</v>
      </c>
      <c r="K35" s="720">
        <f>'[52]Ratebase Summary'!K35</f>
        <v>0</v>
      </c>
      <c r="L35" s="720">
        <f>'[52]Ratebase Summary'!L35</f>
        <v>0</v>
      </c>
      <c r="M35" s="720">
        <f>'[52]Ratebase Summary'!M35</f>
        <v>0</v>
      </c>
      <c r="N35" s="873">
        <f>'[52]Ratebase Summary'!N35</f>
        <v>353145.04930748604</v>
      </c>
      <c r="O35" s="720">
        <f>'[52]Ratebase Summary'!O35</f>
        <v>120377.43664552382</v>
      </c>
      <c r="P35" s="719"/>
      <c r="Q35" s="720">
        <f>'[52]Ratebase Summary'!Q35</f>
        <v>30750704.14466393</v>
      </c>
      <c r="R35" s="720">
        <f>'[52]Ratebase Summary'!R35</f>
        <v>113070.2220244175</v>
      </c>
      <c r="S35" s="720">
        <f>'[52]Ratebase Summary'!S35</f>
        <v>3531377.7871913705</v>
      </c>
      <c r="T35" s="720">
        <f>'[52]Ratebase Summary'!T35</f>
        <v>34395152.153879717</v>
      </c>
      <c r="U35" s="720">
        <f>'[52]Ratebase Summary'!U35</f>
        <v>30863774.366688348</v>
      </c>
    </row>
    <row r="36" spans="1:21" s="2" customFormat="1">
      <c r="A36" s="26">
        <v>30</v>
      </c>
      <c r="B36" s="717">
        <f>'[52]Ratebase Summary'!B36</f>
        <v>363.01</v>
      </c>
      <c r="C36" s="718" t="str">
        <f>'[52]Ratebase Summary'!C36</f>
        <v>Battery Storage</v>
      </c>
      <c r="D36" s="719" t="str">
        <f>'[52]Ratebase Summary'!D36</f>
        <v>DEM</v>
      </c>
      <c r="E36" s="720">
        <f>'[52]Ratebase Summary'!E36</f>
        <v>1101000</v>
      </c>
      <c r="F36" s="720">
        <f>'[52]Ratebase Summary'!F36</f>
        <v>614573.52214283624</v>
      </c>
      <c r="G36" s="720">
        <f>'[52]Ratebase Summary'!G36</f>
        <v>148587.86810349277</v>
      </c>
      <c r="H36" s="720">
        <f>'[52]Ratebase Summary'!H36</f>
        <v>163266.80954550701</v>
      </c>
      <c r="I36" s="720">
        <f>'[52]Ratebase Summary'!I36</f>
        <v>86872.910011302622</v>
      </c>
      <c r="J36" s="720">
        <f>'[52]Ratebase Summary'!J36</f>
        <v>86507.924468158293</v>
      </c>
      <c r="K36" s="720">
        <f>'[52]Ratebase Summary'!K36</f>
        <v>0</v>
      </c>
      <c r="L36" s="720">
        <f>'[52]Ratebase Summary'!L36</f>
        <v>0</v>
      </c>
      <c r="M36" s="720">
        <f>'[52]Ratebase Summary'!M36</f>
        <v>0</v>
      </c>
      <c r="N36" s="873">
        <f>'[52]Ratebase Summary'!N36</f>
        <v>888.20206740530625</v>
      </c>
      <c r="O36" s="720">
        <f>'[52]Ratebase Summary'!O36</f>
        <v>302.76366129774038</v>
      </c>
      <c r="P36" s="719"/>
      <c r="Q36" s="720">
        <f>'[52]Ratebase Summary'!Q36</f>
        <v>77341.701516188972</v>
      </c>
      <c r="R36" s="720">
        <f>'[52]Ratebase Summary'!R36</f>
        <v>284.38514191549706</v>
      </c>
      <c r="S36" s="720">
        <f>'[52]Ratebase Summary'!S36</f>
        <v>8881.837810053823</v>
      </c>
      <c r="T36" s="720">
        <f>'[52]Ratebase Summary'!T36</f>
        <v>86507.924468158293</v>
      </c>
      <c r="U36" s="720">
        <f>'[52]Ratebase Summary'!U36</f>
        <v>77626.086658104468</v>
      </c>
    </row>
    <row r="37" spans="1:21" s="2" customFormat="1">
      <c r="A37" s="26">
        <v>31</v>
      </c>
      <c r="B37" s="717">
        <f>'[52]Ratebase Summary'!B37</f>
        <v>364.01</v>
      </c>
      <c r="C37" s="718" t="str">
        <f>'[52]Ratebase Summary'!C37</f>
        <v xml:space="preserve">Poles Towers &amp; Fixtures </v>
      </c>
      <c r="D37" s="719" t="str">
        <f>'[52]Ratebase Summary'!D37</f>
        <v>OH_NCP</v>
      </c>
      <c r="E37" s="720">
        <f>'[52]Ratebase Summary'!E37</f>
        <v>372360470.93214625</v>
      </c>
      <c r="F37" s="720">
        <f>'[52]Ratebase Summary'!F37</f>
        <v>256635696.29111663</v>
      </c>
      <c r="G37" s="720">
        <f>'[52]Ratebase Summary'!G37</f>
        <v>46891765.305053428</v>
      </c>
      <c r="H37" s="720">
        <f>'[52]Ratebase Summary'!H37</f>
        <v>36455041.284208007</v>
      </c>
      <c r="I37" s="720">
        <f>'[52]Ratebase Summary'!I37</f>
        <v>14421042.995726857</v>
      </c>
      <c r="J37" s="720">
        <f>'[52]Ratebase Summary'!J37</f>
        <v>17474453.31309586</v>
      </c>
      <c r="K37" s="720">
        <f>'[52]Ratebase Summary'!K37</f>
        <v>0</v>
      </c>
      <c r="L37" s="720">
        <f>'[52]Ratebase Summary'!L37</f>
        <v>0</v>
      </c>
      <c r="M37" s="720">
        <f>'[52]Ratebase Summary'!M37</f>
        <v>0</v>
      </c>
      <c r="N37" s="873">
        <f>'[52]Ratebase Summary'!N37</f>
        <v>225527.48914423192</v>
      </c>
      <c r="O37" s="720">
        <f>'[52]Ratebase Summary'!O37</f>
        <v>256944.25380113986</v>
      </c>
      <c r="P37" s="719"/>
      <c r="Q37" s="720">
        <f>'[52]Ratebase Summary'!Q37</f>
        <v>13498736.547584774</v>
      </c>
      <c r="R37" s="720">
        <f>'[52]Ratebase Summary'!R37</f>
        <v>338104.22916481865</v>
      </c>
      <c r="S37" s="720">
        <f>'[52]Ratebase Summary'!S37</f>
        <v>3637612.5363462684</v>
      </c>
      <c r="T37" s="720">
        <f>'[52]Ratebase Summary'!T37</f>
        <v>17474453.31309586</v>
      </c>
      <c r="U37" s="720">
        <f>'[52]Ratebase Summary'!U37</f>
        <v>13836840.776749592</v>
      </c>
    </row>
    <row r="38" spans="1:21" s="2" customFormat="1">
      <c r="A38" s="26">
        <v>32</v>
      </c>
      <c r="B38" s="717">
        <f>'[52]Ratebase Summary'!B38</f>
        <v>365.01</v>
      </c>
      <c r="C38" s="718" t="str">
        <f>'[52]Ratebase Summary'!C38</f>
        <v>OH Lines Direct Assignment</v>
      </c>
      <c r="D38" s="719" t="str">
        <f>'[52]Ratebase Summary'!D38</f>
        <v>DIR364.01</v>
      </c>
      <c r="E38" s="720">
        <f>'[52]Ratebase Summary'!E38</f>
        <v>71791.370995891833</v>
      </c>
      <c r="F38" s="720">
        <f>'[52]Ratebase Summary'!F38</f>
        <v>0</v>
      </c>
      <c r="G38" s="720">
        <f>'[52]Ratebase Summary'!G38</f>
        <v>0</v>
      </c>
      <c r="H38" s="720">
        <f>'[52]Ratebase Summary'!H38</f>
        <v>0</v>
      </c>
      <c r="I38" s="720">
        <f>'[52]Ratebase Summary'!I38</f>
        <v>0</v>
      </c>
      <c r="J38" s="720">
        <f>'[52]Ratebase Summary'!J38</f>
        <v>0</v>
      </c>
      <c r="K38" s="720">
        <f>'[52]Ratebase Summary'!K38</f>
        <v>71791.370995891833</v>
      </c>
      <c r="L38" s="720">
        <f>'[52]Ratebase Summary'!L38</f>
        <v>0</v>
      </c>
      <c r="M38" s="720">
        <f>'[52]Ratebase Summary'!M38</f>
        <v>0</v>
      </c>
      <c r="N38" s="873">
        <f>'[52]Ratebase Summary'!N38</f>
        <v>0</v>
      </c>
      <c r="O38" s="720">
        <f>'[52]Ratebase Summary'!O38</f>
        <v>0</v>
      </c>
      <c r="P38" s="719"/>
      <c r="Q38" s="720">
        <f>'[52]Ratebase Summary'!Q38</f>
        <v>0</v>
      </c>
      <c r="R38" s="720">
        <f>'[52]Ratebase Summary'!R38</f>
        <v>0</v>
      </c>
      <c r="S38" s="720">
        <f>'[52]Ratebase Summary'!S38</f>
        <v>0</v>
      </c>
      <c r="T38" s="720">
        <f>'[52]Ratebase Summary'!T38</f>
        <v>0</v>
      </c>
      <c r="U38" s="720">
        <f>'[52]Ratebase Summary'!U38</f>
        <v>0</v>
      </c>
    </row>
    <row r="39" spans="1:21" s="2" customFormat="1">
      <c r="A39" s="26">
        <v>33</v>
      </c>
      <c r="B39" s="717">
        <f>'[52]Ratebase Summary'!B39</f>
        <v>365.02</v>
      </c>
      <c r="C39" s="718" t="str">
        <f>'[52]Ratebase Summary'!C39</f>
        <v xml:space="preserve">OVHD Cond &amp; Devices </v>
      </c>
      <c r="D39" s="719" t="str">
        <f>'[52]Ratebase Summary'!D39</f>
        <v>OH_NCP</v>
      </c>
      <c r="E39" s="720">
        <f>'[52]Ratebase Summary'!E39</f>
        <v>471990557.83454573</v>
      </c>
      <c r="F39" s="720">
        <f>'[52]Ratebase Summary'!F39</f>
        <v>325302052.46940446</v>
      </c>
      <c r="G39" s="720">
        <f>'[52]Ratebase Summary'!G39</f>
        <v>59438292.170953557</v>
      </c>
      <c r="H39" s="720">
        <f>'[52]Ratebase Summary'!H39</f>
        <v>46209081.293030679</v>
      </c>
      <c r="I39" s="720">
        <f>'[52]Ratebase Summary'!I39</f>
        <v>18279588.354450829</v>
      </c>
      <c r="J39" s="720">
        <f>'[52]Ratebase Summary'!J39</f>
        <v>22149979.954786338</v>
      </c>
      <c r="K39" s="720">
        <f>'[52]Ratebase Summary'!K39</f>
        <v>0</v>
      </c>
      <c r="L39" s="720">
        <f>'[52]Ratebase Summary'!L39</f>
        <v>0</v>
      </c>
      <c r="M39" s="720">
        <f>'[52]Ratebase Summary'!M39</f>
        <v>0</v>
      </c>
      <c r="N39" s="873">
        <f>'[52]Ratebase Summary'!N39</f>
        <v>285870.4231996953</v>
      </c>
      <c r="O39" s="720">
        <f>'[52]Ratebase Summary'!O39</f>
        <v>325693.16872005083</v>
      </c>
      <c r="P39" s="719"/>
      <c r="Q39" s="720">
        <f>'[52]Ratebase Summary'!Q39</f>
        <v>17110506.325246107</v>
      </c>
      <c r="R39" s="720">
        <f>'[52]Ratebase Summary'!R39</f>
        <v>428568.594647636</v>
      </c>
      <c r="S39" s="720">
        <f>'[52]Ratebase Summary'!S39</f>
        <v>4610905.0348925982</v>
      </c>
      <c r="T39" s="720">
        <f>'[52]Ratebase Summary'!T39</f>
        <v>22149979.954786338</v>
      </c>
      <c r="U39" s="720">
        <f>'[52]Ratebase Summary'!U39</f>
        <v>17539074.919893742</v>
      </c>
    </row>
    <row r="40" spans="1:21" s="2" customFormat="1">
      <c r="A40" s="26">
        <v>33</v>
      </c>
      <c r="B40" s="717">
        <f>'[52]Ratebase Summary'!B40</f>
        <v>366.01</v>
      </c>
      <c r="C40" s="718" t="str">
        <f>'[52]Ratebase Summary'!C40</f>
        <v>UG Conduit Direct Assignment</v>
      </c>
      <c r="D40" s="719" t="str">
        <f>'[52]Ratebase Summary'!D40</f>
        <v>DIR366.01</v>
      </c>
      <c r="E40" s="720">
        <f>'[52]Ratebase Summary'!E40</f>
        <v>28743419.414837807</v>
      </c>
      <c r="F40" s="720">
        <f>'[52]Ratebase Summary'!F40</f>
        <v>0</v>
      </c>
      <c r="G40" s="720">
        <f>'[52]Ratebase Summary'!G40</f>
        <v>0</v>
      </c>
      <c r="H40" s="720">
        <f>'[52]Ratebase Summary'!H40</f>
        <v>0</v>
      </c>
      <c r="I40" s="720">
        <f>'[52]Ratebase Summary'!I40</f>
        <v>0</v>
      </c>
      <c r="J40" s="720">
        <f>'[52]Ratebase Summary'!J40</f>
        <v>0</v>
      </c>
      <c r="K40" s="720">
        <f>'[52]Ratebase Summary'!K40</f>
        <v>23101629.51589638</v>
      </c>
      <c r="L40" s="720">
        <f>'[52]Ratebase Summary'!L40</f>
        <v>5608088.4825534066</v>
      </c>
      <c r="M40" s="720">
        <f>'[52]Ratebase Summary'!M40</f>
        <v>33701.416388018217</v>
      </c>
      <c r="N40" s="873">
        <f>'[52]Ratebase Summary'!N40</f>
        <v>0</v>
      </c>
      <c r="O40" s="720">
        <f>'[52]Ratebase Summary'!O40</f>
        <v>0</v>
      </c>
      <c r="P40" s="719"/>
      <c r="Q40" s="720">
        <f>'[52]Ratebase Summary'!Q40</f>
        <v>0</v>
      </c>
      <c r="R40" s="720">
        <f>'[52]Ratebase Summary'!R40</f>
        <v>0</v>
      </c>
      <c r="S40" s="720">
        <f>'[52]Ratebase Summary'!S40</f>
        <v>0</v>
      </c>
      <c r="T40" s="720">
        <f>'[52]Ratebase Summary'!T40</f>
        <v>0</v>
      </c>
      <c r="U40" s="720">
        <f>'[52]Ratebase Summary'!U40</f>
        <v>0</v>
      </c>
    </row>
    <row r="41" spans="1:21" s="2" customFormat="1">
      <c r="A41" s="26">
        <v>34</v>
      </c>
      <c r="B41" s="717">
        <f>'[52]Ratebase Summary'!B41</f>
        <v>366.02</v>
      </c>
      <c r="C41" s="718" t="str">
        <f>'[52]Ratebase Summary'!C41</f>
        <v xml:space="preserve">UG Conduit </v>
      </c>
      <c r="D41" s="719" t="str">
        <f>'[52]Ratebase Summary'!D41</f>
        <v>UG_NCP</v>
      </c>
      <c r="E41" s="720">
        <f>'[52]Ratebase Summary'!E41</f>
        <v>718024871.41305971</v>
      </c>
      <c r="F41" s="720">
        <f>'[52]Ratebase Summary'!F41</f>
        <v>483226813.4581219</v>
      </c>
      <c r="G41" s="720">
        <f>'[52]Ratebase Summary'!G41</f>
        <v>86105106.443105906</v>
      </c>
      <c r="H41" s="720">
        <f>'[52]Ratebase Summary'!H41</f>
        <v>80351473.792921528</v>
      </c>
      <c r="I41" s="720">
        <f>'[52]Ratebase Summary'!I41</f>
        <v>34886382.524484321</v>
      </c>
      <c r="J41" s="720">
        <f>'[52]Ratebase Summary'!J41</f>
        <v>32927441.507076252</v>
      </c>
      <c r="K41" s="720">
        <f>'[52]Ratebase Summary'!K41</f>
        <v>0</v>
      </c>
      <c r="L41" s="720">
        <f>'[52]Ratebase Summary'!L41</f>
        <v>0</v>
      </c>
      <c r="M41" s="720">
        <f>'[52]Ratebase Summary'!M41</f>
        <v>0</v>
      </c>
      <c r="N41" s="873">
        <f>'[52]Ratebase Summary'!N41</f>
        <v>331118.71068511618</v>
      </c>
      <c r="O41" s="720">
        <f>'[52]Ratebase Summary'!O41</f>
        <v>196534.97666471408</v>
      </c>
      <c r="P41" s="719"/>
      <c r="Q41" s="720">
        <f>'[52]Ratebase Summary'!Q41</f>
        <v>24883749.128798679</v>
      </c>
      <c r="R41" s="720">
        <f>'[52]Ratebase Summary'!R41</f>
        <v>295514.54824585636</v>
      </c>
      <c r="S41" s="720">
        <f>'[52]Ratebase Summary'!S41</f>
        <v>7748177.8300317181</v>
      </c>
      <c r="T41" s="720">
        <f>'[52]Ratebase Summary'!T41</f>
        <v>32927441.507076252</v>
      </c>
      <c r="U41" s="720">
        <f>'[52]Ratebase Summary'!U41</f>
        <v>25179263.677044533</v>
      </c>
    </row>
    <row r="42" spans="1:21" s="2" customFormat="1">
      <c r="A42" s="26">
        <v>35</v>
      </c>
      <c r="B42" s="717">
        <f>'[52]Ratebase Summary'!B42</f>
        <v>367.01</v>
      </c>
      <c r="C42" s="718" t="str">
        <f>'[52]Ratebase Summary'!C42</f>
        <v xml:space="preserve">UG Conductor &amp; Devices </v>
      </c>
      <c r="D42" s="719" t="str">
        <f>'[52]Ratebase Summary'!D42</f>
        <v>UG_NCP</v>
      </c>
      <c r="E42" s="720">
        <f>'[52]Ratebase Summary'!E42</f>
        <v>986578386.56156349</v>
      </c>
      <c r="F42" s="720">
        <f>'[52]Ratebase Summary'!F42</f>
        <v>663961861.13523018</v>
      </c>
      <c r="G42" s="720">
        <f>'[52]Ratebase Summary'!G42</f>
        <v>118309880.85715218</v>
      </c>
      <c r="H42" s="720">
        <f>'[52]Ratebase Summary'!H42</f>
        <v>110404291.72941658</v>
      </c>
      <c r="I42" s="720">
        <f>'[52]Ratebase Summary'!I42</f>
        <v>47934482.988369167</v>
      </c>
      <c r="J42" s="720">
        <f>'[52]Ratebase Summary'!J42</f>
        <v>45242864.709854238</v>
      </c>
      <c r="K42" s="720">
        <f>'[52]Ratebase Summary'!K42</f>
        <v>0</v>
      </c>
      <c r="L42" s="720">
        <f>'[52]Ratebase Summary'!L42</f>
        <v>0</v>
      </c>
      <c r="M42" s="720">
        <f>'[52]Ratebase Summary'!M42</f>
        <v>0</v>
      </c>
      <c r="N42" s="873">
        <f>'[52]Ratebase Summary'!N42</f>
        <v>454962.74064320017</v>
      </c>
      <c r="O42" s="720">
        <f>'[52]Ratebase Summary'!O42</f>
        <v>270042.40089789941</v>
      </c>
      <c r="P42" s="719"/>
      <c r="Q42" s="720">
        <f>'[52]Ratebase Summary'!Q42</f>
        <v>34190694.562960498</v>
      </c>
      <c r="R42" s="720">
        <f>'[52]Ratebase Summary'!R42</f>
        <v>406042.01584285608</v>
      </c>
      <c r="S42" s="720">
        <f>'[52]Ratebase Summary'!S42</f>
        <v>10646128.131050883</v>
      </c>
      <c r="T42" s="720">
        <f>'[52]Ratebase Summary'!T42</f>
        <v>45242864.709854238</v>
      </c>
      <c r="U42" s="720">
        <f>'[52]Ratebase Summary'!U42</f>
        <v>34596736.578803353</v>
      </c>
    </row>
    <row r="43" spans="1:21" s="2" customFormat="1">
      <c r="A43" s="26">
        <v>36</v>
      </c>
      <c r="B43" s="717" t="str">
        <f>'[52]Ratebase Summary'!B43</f>
        <v>368.01</v>
      </c>
      <c r="C43" s="718" t="str">
        <f>'[52]Ratebase Summary'!C43</f>
        <v>Line Transf  OVHD</v>
      </c>
      <c r="D43" s="719" t="str">
        <f>'[52]Ratebase Summary'!D43</f>
        <v>OH_TFMR</v>
      </c>
      <c r="E43" s="720">
        <f>'[52]Ratebase Summary'!E43</f>
        <v>173605063.30048591</v>
      </c>
      <c r="F43" s="720">
        <f>'[52]Ratebase Summary'!F43</f>
        <v>129622783.85526644</v>
      </c>
      <c r="G43" s="720">
        <f>'[52]Ratebase Summary'!G43</f>
        <v>21229564.703891553</v>
      </c>
      <c r="H43" s="720">
        <f>'[52]Ratebase Summary'!H43</f>
        <v>3103642.0998950875</v>
      </c>
      <c r="I43" s="720">
        <f>'[52]Ratebase Summary'!I43</f>
        <v>34997.8638195979</v>
      </c>
      <c r="J43" s="720">
        <f>'[52]Ratebase Summary'!J43</f>
        <v>0</v>
      </c>
      <c r="K43" s="720">
        <f>'[52]Ratebase Summary'!K43</f>
        <v>0</v>
      </c>
      <c r="L43" s="720">
        <f>'[52]Ratebase Summary'!L43</f>
        <v>0</v>
      </c>
      <c r="M43" s="720">
        <f>'[52]Ratebase Summary'!M43</f>
        <v>0</v>
      </c>
      <c r="N43" s="873">
        <f>'[52]Ratebase Summary'!N43</f>
        <v>19614074.777613256</v>
      </c>
      <c r="O43" s="720">
        <f>'[52]Ratebase Summary'!O43</f>
        <v>0</v>
      </c>
      <c r="P43" s="719"/>
      <c r="Q43" s="720">
        <f>'[52]Ratebase Summary'!Q43</f>
        <v>0</v>
      </c>
      <c r="R43" s="720">
        <f>'[52]Ratebase Summary'!R43</f>
        <v>0</v>
      </c>
      <c r="S43" s="720">
        <f>'[52]Ratebase Summary'!S43</f>
        <v>0</v>
      </c>
      <c r="T43" s="720">
        <f>'[52]Ratebase Summary'!T43</f>
        <v>0</v>
      </c>
      <c r="U43" s="720">
        <f>'[52]Ratebase Summary'!U43</f>
        <v>0</v>
      </c>
    </row>
    <row r="44" spans="1:21" s="2" customFormat="1">
      <c r="A44" s="26">
        <v>37</v>
      </c>
      <c r="B44" s="717" t="str">
        <f>'[52]Ratebase Summary'!B44</f>
        <v>368.02</v>
      </c>
      <c r="C44" s="718" t="str">
        <f>'[52]Ratebase Summary'!C44</f>
        <v>Line Transf  UNGD</v>
      </c>
      <c r="D44" s="719" t="str">
        <f>'[52]Ratebase Summary'!D44</f>
        <v>UG_TFMR</v>
      </c>
      <c r="E44" s="720">
        <f>'[52]Ratebase Summary'!E44</f>
        <v>318350548.27234882</v>
      </c>
      <c r="F44" s="720">
        <f>'[52]Ratebase Summary'!F44</f>
        <v>254323105.00839216</v>
      </c>
      <c r="G44" s="720">
        <f>'[52]Ratebase Summary'!G44</f>
        <v>39317021.423054866</v>
      </c>
      <c r="H44" s="720">
        <f>'[52]Ratebase Summary'!H44</f>
        <v>18739241.351015534</v>
      </c>
      <c r="I44" s="720">
        <f>'[52]Ratebase Summary'!I44</f>
        <v>5178058.4964268021</v>
      </c>
      <c r="J44" s="720">
        <f>'[52]Ratebase Summary'!J44</f>
        <v>0</v>
      </c>
      <c r="K44" s="720">
        <f>'[52]Ratebase Summary'!K44</f>
        <v>0</v>
      </c>
      <c r="L44" s="720">
        <f>'[52]Ratebase Summary'!L44</f>
        <v>0</v>
      </c>
      <c r="M44" s="720">
        <f>'[52]Ratebase Summary'!M44</f>
        <v>0</v>
      </c>
      <c r="N44" s="873">
        <f>'[52]Ratebase Summary'!N44</f>
        <v>793121.9934594743</v>
      </c>
      <c r="O44" s="720">
        <f>'[52]Ratebase Summary'!O44</f>
        <v>0</v>
      </c>
      <c r="P44" s="719"/>
      <c r="Q44" s="720">
        <f>'[52]Ratebase Summary'!Q44</f>
        <v>0</v>
      </c>
      <c r="R44" s="720">
        <f>'[52]Ratebase Summary'!R44</f>
        <v>0</v>
      </c>
      <c r="S44" s="720">
        <f>'[52]Ratebase Summary'!S44</f>
        <v>0</v>
      </c>
      <c r="T44" s="720">
        <f>'[52]Ratebase Summary'!T44</f>
        <v>0</v>
      </c>
      <c r="U44" s="720">
        <f>'[52]Ratebase Summary'!U44</f>
        <v>0</v>
      </c>
    </row>
    <row r="45" spans="1:21" s="2" customFormat="1">
      <c r="A45" s="26">
        <v>38</v>
      </c>
      <c r="B45" s="717">
        <f>'[52]Ratebase Summary'!B45</f>
        <v>368.03</v>
      </c>
      <c r="C45" s="718" t="str">
        <f>'[52]Ratebase Summary'!C45</f>
        <v>Line Transf  Assigned</v>
      </c>
      <c r="D45" s="719" t="str">
        <f>'[52]Ratebase Summary'!D45</f>
        <v>DIR368.03</v>
      </c>
      <c r="E45" s="720">
        <f>'[52]Ratebase Summary'!E45</f>
        <v>7577844.9767851122</v>
      </c>
      <c r="F45" s="720">
        <f>'[52]Ratebase Summary'!F45</f>
        <v>0</v>
      </c>
      <c r="G45" s="720">
        <f>'[52]Ratebase Summary'!G45</f>
        <v>0</v>
      </c>
      <c r="H45" s="720">
        <f>'[52]Ratebase Summary'!H45</f>
        <v>0</v>
      </c>
      <c r="I45" s="720">
        <f>'[52]Ratebase Summary'!I45</f>
        <v>0</v>
      </c>
      <c r="J45" s="720">
        <f>'[52]Ratebase Summary'!J45</f>
        <v>2651379.6547454726</v>
      </c>
      <c r="K45" s="720">
        <f>'[52]Ratebase Summary'!K45</f>
        <v>4867465.4686576258</v>
      </c>
      <c r="L45" s="720">
        <f>'[52]Ratebase Summary'!L45</f>
        <v>0</v>
      </c>
      <c r="M45" s="720">
        <f>'[52]Ratebase Summary'!M45</f>
        <v>0</v>
      </c>
      <c r="N45" s="873">
        <f>'[52]Ratebase Summary'!N45</f>
        <v>0</v>
      </c>
      <c r="O45" s="720">
        <f>'[52]Ratebase Summary'!O45</f>
        <v>58999.853382014429</v>
      </c>
      <c r="P45" s="719"/>
      <c r="Q45" s="720">
        <f>'[52]Ratebase Summary'!Q45</f>
        <v>2507661.8666352136</v>
      </c>
      <c r="R45" s="720">
        <f>'[52]Ratebase Summary'!R45</f>
        <v>0</v>
      </c>
      <c r="S45" s="720">
        <f>'[52]Ratebase Summary'!S45</f>
        <v>143717.78811025881</v>
      </c>
      <c r="T45" s="720">
        <f>'[52]Ratebase Summary'!T45</f>
        <v>2651379.6547454726</v>
      </c>
      <c r="U45" s="720">
        <f>'[52]Ratebase Summary'!U45</f>
        <v>2507661.8666352136</v>
      </c>
    </row>
    <row r="46" spans="1:21" s="2" customFormat="1">
      <c r="A46" s="26">
        <v>39</v>
      </c>
      <c r="B46" s="717" t="str">
        <f>'[52]Ratebase Summary'!B46</f>
        <v>369.01</v>
      </c>
      <c r="C46" s="718" t="str">
        <f>'[52]Ratebase Summary'!C46</f>
        <v>Services - OVHD</v>
      </c>
      <c r="D46" s="719" t="str">
        <f>'[52]Ratebase Summary'!D46</f>
        <v>OH_SVC</v>
      </c>
      <c r="E46" s="720">
        <f>'[52]Ratebase Summary'!E46</f>
        <v>40889975.452172115</v>
      </c>
      <c r="F46" s="720">
        <f>'[52]Ratebase Summary'!F46</f>
        <v>35287388.224718876</v>
      </c>
      <c r="G46" s="720">
        <f>'[52]Ratebase Summary'!G46</f>
        <v>5391540.3962266576</v>
      </c>
      <c r="H46" s="720">
        <f>'[52]Ratebase Summary'!H46</f>
        <v>206571.28579529174</v>
      </c>
      <c r="I46" s="720">
        <f>'[52]Ratebase Summary'!I46</f>
        <v>4475.5454312894217</v>
      </c>
      <c r="J46" s="720">
        <f>'[52]Ratebase Summary'!J46</f>
        <v>0</v>
      </c>
      <c r="K46" s="720">
        <f>'[52]Ratebase Summary'!K46</f>
        <v>0</v>
      </c>
      <c r="L46" s="720">
        <f>'[52]Ratebase Summary'!L46</f>
        <v>0</v>
      </c>
      <c r="M46" s="720">
        <f>'[52]Ratebase Summary'!M46</f>
        <v>0</v>
      </c>
      <c r="N46" s="873">
        <f>'[52]Ratebase Summary'!N46</f>
        <v>0</v>
      </c>
      <c r="O46" s="720">
        <f>'[52]Ratebase Summary'!O46</f>
        <v>0</v>
      </c>
      <c r="P46" s="719"/>
      <c r="Q46" s="720">
        <f>'[52]Ratebase Summary'!Q46</f>
        <v>0</v>
      </c>
      <c r="R46" s="720">
        <f>'[52]Ratebase Summary'!R46</f>
        <v>0</v>
      </c>
      <c r="S46" s="720">
        <f>'[52]Ratebase Summary'!S46</f>
        <v>0</v>
      </c>
      <c r="T46" s="720">
        <f>'[52]Ratebase Summary'!T46</f>
        <v>0</v>
      </c>
      <c r="U46" s="720">
        <f>'[52]Ratebase Summary'!U46</f>
        <v>0</v>
      </c>
    </row>
    <row r="47" spans="1:21" s="2" customFormat="1">
      <c r="A47" s="26">
        <v>40</v>
      </c>
      <c r="B47" s="717" t="str">
        <f>'[52]Ratebase Summary'!B47</f>
        <v>369.02</v>
      </c>
      <c r="C47" s="718" t="str">
        <f>'[52]Ratebase Summary'!C47</f>
        <v>Services - UNGD</v>
      </c>
      <c r="D47" s="719" t="str">
        <f>'[52]Ratebase Summary'!D47</f>
        <v>RESID</v>
      </c>
      <c r="E47" s="720">
        <f>'[52]Ratebase Summary'!E47</f>
        <v>148141818.81021541</v>
      </c>
      <c r="F47" s="720">
        <f>'[52]Ratebase Summary'!F47</f>
        <v>148141818.81021541</v>
      </c>
      <c r="G47" s="720">
        <f>'[52]Ratebase Summary'!G47</f>
        <v>0</v>
      </c>
      <c r="H47" s="720">
        <f>'[52]Ratebase Summary'!H47</f>
        <v>0</v>
      </c>
      <c r="I47" s="720">
        <f>'[52]Ratebase Summary'!I47</f>
        <v>0</v>
      </c>
      <c r="J47" s="720">
        <f>'[52]Ratebase Summary'!J47</f>
        <v>0</v>
      </c>
      <c r="K47" s="720">
        <f>'[52]Ratebase Summary'!K47</f>
        <v>0</v>
      </c>
      <c r="L47" s="720">
        <f>'[52]Ratebase Summary'!L47</f>
        <v>0</v>
      </c>
      <c r="M47" s="720">
        <f>'[52]Ratebase Summary'!M47</f>
        <v>0</v>
      </c>
      <c r="N47" s="873">
        <f>'[52]Ratebase Summary'!N47</f>
        <v>0</v>
      </c>
      <c r="O47" s="720">
        <f>'[52]Ratebase Summary'!O47</f>
        <v>0</v>
      </c>
      <c r="P47" s="719"/>
      <c r="Q47" s="720">
        <f>'[52]Ratebase Summary'!Q47</f>
        <v>0</v>
      </c>
      <c r="R47" s="720">
        <f>'[52]Ratebase Summary'!R47</f>
        <v>0</v>
      </c>
      <c r="S47" s="720">
        <f>'[52]Ratebase Summary'!S47</f>
        <v>0</v>
      </c>
      <c r="T47" s="720">
        <f>'[52]Ratebase Summary'!T47</f>
        <v>0</v>
      </c>
      <c r="U47" s="720">
        <f>'[52]Ratebase Summary'!U47</f>
        <v>0</v>
      </c>
    </row>
    <row r="48" spans="1:21" s="2" customFormat="1">
      <c r="A48" s="26">
        <v>41</v>
      </c>
      <c r="B48" s="717">
        <f>'[52]Ratebase Summary'!B48</f>
        <v>370.01</v>
      </c>
      <c r="C48" s="718" t="str">
        <f>'[52]Ratebase Summary'!C48</f>
        <v>Meters</v>
      </c>
      <c r="D48" s="719" t="str">
        <f>'[52]Ratebase Summary'!D48</f>
        <v>METER</v>
      </c>
      <c r="E48" s="720">
        <f>'[52]Ratebase Summary'!E48</f>
        <v>206004867.61000001</v>
      </c>
      <c r="F48" s="720">
        <f>'[52]Ratebase Summary'!F48</f>
        <v>133743709.16973646</v>
      </c>
      <c r="G48" s="720">
        <f>'[52]Ratebase Summary'!G48</f>
        <v>37539912.318899311</v>
      </c>
      <c r="H48" s="720">
        <f>'[52]Ratebase Summary'!H48</f>
        <v>11094399.206289688</v>
      </c>
      <c r="I48" s="720">
        <f>'[52]Ratebase Summary'!I48</f>
        <v>1246915.3080466578</v>
      </c>
      <c r="J48" s="720">
        <f>'[52]Ratebase Summary'!J48</f>
        <v>19810545.101352308</v>
      </c>
      <c r="K48" s="720">
        <f>'[52]Ratebase Summary'!K48</f>
        <v>976230.67360039195</v>
      </c>
      <c r="L48" s="720">
        <f>'[52]Ratebase Summary'!L48</f>
        <v>606236.92276222247</v>
      </c>
      <c r="M48" s="720">
        <f>'[52]Ratebase Summary'!M48</f>
        <v>976036.22035163466</v>
      </c>
      <c r="N48" s="873">
        <f>'[52]Ratebase Summary'!N48</f>
        <v>0</v>
      </c>
      <c r="O48" s="720">
        <f>'[52]Ratebase Summary'!O48</f>
        <v>10882.688961321393</v>
      </c>
      <c r="P48" s="719"/>
      <c r="Q48" s="720">
        <f>'[52]Ratebase Summary'!Q48</f>
        <v>14935303.536787456</v>
      </c>
      <c r="R48" s="720">
        <f>'[52]Ratebase Summary'!R48</f>
        <v>48424.959903730029</v>
      </c>
      <c r="S48" s="720">
        <f>'[52]Ratebase Summary'!S48</f>
        <v>4826816.6046611229</v>
      </c>
      <c r="T48" s="720">
        <f>'[52]Ratebase Summary'!T48</f>
        <v>19810545.101352308</v>
      </c>
      <c r="U48" s="720">
        <f>'[52]Ratebase Summary'!U48</f>
        <v>14983728.496691186</v>
      </c>
    </row>
    <row r="49" spans="1:21" s="2" customFormat="1">
      <c r="A49" s="26">
        <v>42</v>
      </c>
      <c r="B49" s="717">
        <f>'[52]Ratebase Summary'!B49</f>
        <v>373</v>
      </c>
      <c r="C49" s="718" t="str">
        <f>'[52]Ratebase Summary'!C49</f>
        <v xml:space="preserve">Str &amp; Area Lighting Sys </v>
      </c>
      <c r="D49" s="719" t="str">
        <f>'[52]Ratebase Summary'!D49</f>
        <v>DIR373.00</v>
      </c>
      <c r="E49" s="720">
        <f>'[52]Ratebase Summary'!E49</f>
        <v>57279322.090746596</v>
      </c>
      <c r="F49" s="720">
        <f>'[52]Ratebase Summary'!F49</f>
        <v>0</v>
      </c>
      <c r="G49" s="720">
        <f>'[52]Ratebase Summary'!G49</f>
        <v>0</v>
      </c>
      <c r="H49" s="720">
        <f>'[52]Ratebase Summary'!H49</f>
        <v>0</v>
      </c>
      <c r="I49" s="720">
        <f>'[52]Ratebase Summary'!I49</f>
        <v>0</v>
      </c>
      <c r="J49" s="720">
        <f>'[52]Ratebase Summary'!J49</f>
        <v>0</v>
      </c>
      <c r="K49" s="720">
        <f>'[52]Ratebase Summary'!K49</f>
        <v>0</v>
      </c>
      <c r="L49" s="720">
        <f>'[52]Ratebase Summary'!L49</f>
        <v>0</v>
      </c>
      <c r="M49" s="720">
        <f>'[52]Ratebase Summary'!M49</f>
        <v>0</v>
      </c>
      <c r="N49" s="873">
        <f>'[52]Ratebase Summary'!N49</f>
        <v>57279322.090746596</v>
      </c>
      <c r="O49" s="720">
        <f>'[52]Ratebase Summary'!O49</f>
        <v>0</v>
      </c>
      <c r="P49" s="719"/>
      <c r="Q49" s="720">
        <f>'[52]Ratebase Summary'!Q49</f>
        <v>0</v>
      </c>
      <c r="R49" s="720">
        <f>'[52]Ratebase Summary'!R49</f>
        <v>0</v>
      </c>
      <c r="S49" s="720">
        <f>'[52]Ratebase Summary'!S49</f>
        <v>0</v>
      </c>
      <c r="T49" s="720">
        <f>'[52]Ratebase Summary'!T49</f>
        <v>0</v>
      </c>
      <c r="U49" s="720">
        <f>'[52]Ratebase Summary'!U49</f>
        <v>0</v>
      </c>
    </row>
    <row r="50" spans="1:21" s="2" customFormat="1">
      <c r="A50" s="26">
        <v>43</v>
      </c>
      <c r="B50" s="717">
        <f>'[52]Ratebase Summary'!B50</f>
        <v>374</v>
      </c>
      <c r="C50" s="718" t="str">
        <f>'[52]Ratebase Summary'!C50</f>
        <v>Asset Retirement Obligation</v>
      </c>
      <c r="D50" s="719" t="str">
        <f>'[52]Ratebase Summary'!D50</f>
        <v>LINE.T</v>
      </c>
      <c r="E50" s="720">
        <f>'[52]Ratebase Summary'!E50</f>
        <v>27779665.853999924</v>
      </c>
      <c r="F50" s="720">
        <f>'[52]Ratebase Summary'!F50</f>
        <v>18634154.181036007</v>
      </c>
      <c r="G50" s="720">
        <f>'[52]Ratebase Summary'!G50</f>
        <v>3348784.1011199537</v>
      </c>
      <c r="H50" s="720">
        <f>'[52]Ratebase Summary'!H50</f>
        <v>2946544.7304464811</v>
      </c>
      <c r="I50" s="720">
        <f>'[52]Ratebase Summary'!I50</f>
        <v>1244932.3280795428</v>
      </c>
      <c r="J50" s="720">
        <f>'[52]Ratebase Summary'!J50</f>
        <v>1269430.220733925</v>
      </c>
      <c r="K50" s="720">
        <f>'[52]Ratebase Summary'!K50</f>
        <v>249731.36254017998</v>
      </c>
      <c r="L50" s="720">
        <f>'[52]Ratebase Summary'!L50</f>
        <v>60436.289697138964</v>
      </c>
      <c r="M50" s="720">
        <f>'[52]Ratebase Summary'!M50</f>
        <v>363.18766552392373</v>
      </c>
      <c r="N50" s="873">
        <f>'[52]Ratebase Summary'!N50</f>
        <v>13982.453904374266</v>
      </c>
      <c r="O50" s="720">
        <f>'[52]Ratebase Summary'!O50</f>
        <v>11306.998776795186</v>
      </c>
      <c r="P50" s="719"/>
      <c r="Q50" s="720">
        <f>'[52]Ratebase Summary'!Q50</f>
        <v>966487.82899679535</v>
      </c>
      <c r="R50" s="720">
        <f>'[52]Ratebase Summary'!R50</f>
        <v>15822.5635891976</v>
      </c>
      <c r="S50" s="720">
        <f>'[52]Ratebase Summary'!S50</f>
        <v>287119.82814793213</v>
      </c>
      <c r="T50" s="720">
        <f>'[52]Ratebase Summary'!T50</f>
        <v>1269430.220733925</v>
      </c>
      <c r="U50" s="720">
        <f>'[52]Ratebase Summary'!U50</f>
        <v>982310.39258599293</v>
      </c>
    </row>
    <row r="51" spans="1:21" s="2" customFormat="1">
      <c r="A51" s="670">
        <v>44</v>
      </c>
      <c r="B51" s="721"/>
      <c r="C51" s="722" t="str">
        <f>'[52]Ratebase Summary'!C51</f>
        <v>Sub-total</v>
      </c>
      <c r="D51" s="723"/>
      <c r="E51" s="724">
        <f>'[52]Ratebase Summary'!E51</f>
        <v>4089276603.8939037</v>
      </c>
      <c r="F51" s="724">
        <f>'[52]Ratebase Summary'!F51</f>
        <v>2719010911.8526211</v>
      </c>
      <c r="G51" s="724">
        <f>'[52]Ratebase Summary'!G51</f>
        <v>484732400.36369371</v>
      </c>
      <c r="H51" s="724">
        <f>'[52]Ratebase Summary'!H51</f>
        <v>384848541.8545351</v>
      </c>
      <c r="I51" s="724">
        <f>'[52]Ratebase Summary'!I51</f>
        <v>163880467.67138571</v>
      </c>
      <c r="J51" s="724">
        <f>'[52]Ratebase Summary'!J51</f>
        <v>181780577.40452793</v>
      </c>
      <c r="K51" s="724">
        <f>'[52]Ratebase Summary'!K51</f>
        <v>49168400.068016969</v>
      </c>
      <c r="L51" s="724">
        <f>'[52]Ratebase Summary'!L51</f>
        <v>18738235.52942922</v>
      </c>
      <c r="M51" s="724">
        <f>'[52]Ratebase Summary'!M51</f>
        <v>6474141.7221868522</v>
      </c>
      <c r="N51" s="874">
        <f>'[52]Ratebase Summary'!N51</f>
        <v>79388111.802415997</v>
      </c>
      <c r="O51" s="724">
        <f>'[52]Ratebase Summary'!O51</f>
        <v>1254815.6250899525</v>
      </c>
      <c r="P51" s="719"/>
      <c r="Q51" s="724">
        <f>'[52]Ratebase Summary'!Q51</f>
        <v>144410351.02438688</v>
      </c>
      <c r="R51" s="724">
        <f>'[52]Ratebase Summary'!R51</f>
        <v>1646782.449539193</v>
      </c>
      <c r="S51" s="724">
        <f>'[52]Ratebase Summary'!S51</f>
        <v>35723443.930601932</v>
      </c>
      <c r="T51" s="724">
        <f>'[52]Ratebase Summary'!T51</f>
        <v>181780577.40452793</v>
      </c>
      <c r="U51" s="724">
        <f>'[52]Ratebase Summary'!U51</f>
        <v>146057133.47392607</v>
      </c>
    </row>
    <row r="52" spans="1:21" s="2" customFormat="1">
      <c r="A52" s="26">
        <v>45</v>
      </c>
      <c r="B52" s="31"/>
      <c r="C52" s="26"/>
      <c r="D52" s="30"/>
      <c r="E52" s="32"/>
      <c r="F52" s="32"/>
      <c r="G52" s="32"/>
      <c r="H52" s="32"/>
      <c r="I52" s="32"/>
      <c r="J52" s="32"/>
      <c r="K52" s="32"/>
      <c r="L52" s="32"/>
      <c r="M52" s="32"/>
      <c r="N52" s="875"/>
      <c r="O52" s="32"/>
      <c r="P52" s="30"/>
      <c r="Q52" s="32"/>
      <c r="R52" s="32"/>
      <c r="S52" s="32"/>
      <c r="T52" s="32"/>
      <c r="U52" s="32"/>
    </row>
    <row r="53" spans="1:21" s="2" customFormat="1">
      <c r="A53" s="26">
        <v>46</v>
      </c>
      <c r="B53" s="31"/>
      <c r="C53" s="28" t="s">
        <v>92</v>
      </c>
      <c r="D53" s="30"/>
      <c r="E53" s="32"/>
      <c r="F53" s="32"/>
      <c r="G53" s="32"/>
      <c r="H53" s="32"/>
      <c r="I53" s="32"/>
      <c r="J53" s="32"/>
      <c r="K53" s="32"/>
      <c r="L53" s="32"/>
      <c r="M53" s="32"/>
      <c r="N53" s="875"/>
      <c r="O53" s="32"/>
      <c r="P53" s="30"/>
      <c r="Q53" s="32"/>
      <c r="R53" s="32"/>
      <c r="S53" s="32"/>
      <c r="T53" s="32"/>
      <c r="U53" s="32"/>
    </row>
    <row r="54" spans="1:21" s="2" customFormat="1">
      <c r="A54" s="26">
        <v>47</v>
      </c>
      <c r="B54" s="717">
        <f>'[52]Ratebase Summary'!B54</f>
        <v>389</v>
      </c>
      <c r="C54" s="718" t="str">
        <f>'[52]Ratebase Summary'!C54</f>
        <v>Land &amp; Land Rights</v>
      </c>
      <c r="D54" s="719" t="str">
        <f>'[52]Ratebase Summary'!D54</f>
        <v>SW.T</v>
      </c>
      <c r="E54" s="720">
        <f>'[52]Ratebase Summary'!E54</f>
        <v>36039223.299999997</v>
      </c>
      <c r="F54" s="720">
        <f>'[52]Ratebase Summary'!F54</f>
        <v>21996076.861825421</v>
      </c>
      <c r="G54" s="720">
        <f>'[52]Ratebase Summary'!G54</f>
        <v>4353077.6291101836</v>
      </c>
      <c r="H54" s="720">
        <f>'[52]Ratebase Summary'!H54</f>
        <v>3933557.2241999614</v>
      </c>
      <c r="I54" s="720">
        <f>'[52]Ratebase Summary'!I54</f>
        <v>2238489.1369467964</v>
      </c>
      <c r="J54" s="720">
        <f>'[52]Ratebase Summary'!J54</f>
        <v>1892311.5588234565</v>
      </c>
      <c r="K54" s="720">
        <f>'[52]Ratebase Summary'!K54</f>
        <v>218371.21091309155</v>
      </c>
      <c r="L54" s="720">
        <f>'[52]Ratebase Summary'!L54</f>
        <v>560298.23930373671</v>
      </c>
      <c r="M54" s="720">
        <f>'[52]Ratebase Summary'!M54</f>
        <v>335535.40604806098</v>
      </c>
      <c r="N54" s="873">
        <f>'[52]Ratebase Summary'!N54</f>
        <v>501256.47979239258</v>
      </c>
      <c r="O54" s="720">
        <f>'[52]Ratebase Summary'!O54</f>
        <v>10249.553036894735</v>
      </c>
      <c r="P54" s="719"/>
      <c r="Q54" s="720">
        <f>'[52]Ratebase Summary'!Q54</f>
        <v>1672847.8005415681</v>
      </c>
      <c r="R54" s="720">
        <f>'[52]Ratebase Summary'!R54</f>
        <v>8762.2334542621647</v>
      </c>
      <c r="S54" s="720">
        <f>'[52]Ratebase Summary'!S54</f>
        <v>210701.5248276263</v>
      </c>
      <c r="T54" s="720">
        <f>'[52]Ratebase Summary'!T54</f>
        <v>1892311.5588234565</v>
      </c>
      <c r="U54" s="720">
        <f>'[52]Ratebase Summary'!U54</f>
        <v>1681610.0339958302</v>
      </c>
    </row>
    <row r="55" spans="1:21" s="2" customFormat="1">
      <c r="A55" s="26">
        <v>48</v>
      </c>
      <c r="B55" s="717">
        <f>'[52]Ratebase Summary'!B55</f>
        <v>390</v>
      </c>
      <c r="C55" s="718" t="str">
        <f>'[52]Ratebase Summary'!C55</f>
        <v>Structures &amp; Improvements</v>
      </c>
      <c r="D55" s="719" t="str">
        <f>'[52]Ratebase Summary'!D55</f>
        <v>SW.T</v>
      </c>
      <c r="E55" s="720">
        <f>'[52]Ratebase Summary'!E55</f>
        <v>202454183.79999998</v>
      </c>
      <c r="F55" s="720">
        <f>'[52]Ratebase Summary'!F55</f>
        <v>123565309.68476591</v>
      </c>
      <c r="G55" s="720">
        <f>'[52]Ratebase Summary'!G55</f>
        <v>24453878.239366539</v>
      </c>
      <c r="H55" s="720">
        <f>'[52]Ratebase Summary'!H55</f>
        <v>22097177.584179427</v>
      </c>
      <c r="I55" s="720">
        <f>'[52]Ratebase Summary'!I55</f>
        <v>12574951.668443147</v>
      </c>
      <c r="J55" s="720">
        <f>'[52]Ratebase Summary'!J55</f>
        <v>10630262.171518791</v>
      </c>
      <c r="K55" s="720">
        <f>'[52]Ratebase Summary'!K55</f>
        <v>1226723.586765745</v>
      </c>
      <c r="L55" s="720">
        <f>'[52]Ratebase Summary'!L55</f>
        <v>3147535.1668529194</v>
      </c>
      <c r="M55" s="720">
        <f>'[52]Ratebase Summary'!M55</f>
        <v>1884905.959320765</v>
      </c>
      <c r="N55" s="873">
        <f>'[52]Ratebase Summary'!N55</f>
        <v>2815861.7805403713</v>
      </c>
      <c r="O55" s="720">
        <f>'[52]Ratebase Summary'!O55</f>
        <v>57577.958246379152</v>
      </c>
      <c r="P55" s="719"/>
      <c r="Q55" s="720">
        <f>'[52]Ratebase Summary'!Q55</f>
        <v>9397401.0832877308</v>
      </c>
      <c r="R55" s="720">
        <f>'[52]Ratebase Summary'!R55</f>
        <v>49222.781730917639</v>
      </c>
      <c r="S55" s="720">
        <f>'[52]Ratebase Summary'!S55</f>
        <v>1183638.3065001434</v>
      </c>
      <c r="T55" s="720">
        <f>'[52]Ratebase Summary'!T55</f>
        <v>10630262.171518791</v>
      </c>
      <c r="U55" s="720">
        <f>'[52]Ratebase Summary'!U55</f>
        <v>9446623.865018649</v>
      </c>
    </row>
    <row r="56" spans="1:21" s="2" customFormat="1">
      <c r="A56" s="26">
        <v>49</v>
      </c>
      <c r="B56" s="717">
        <f>'[52]Ratebase Summary'!B56</f>
        <v>391</v>
      </c>
      <c r="C56" s="718" t="str">
        <f>'[52]Ratebase Summary'!C56</f>
        <v>Office Furniture &amp; Equip</v>
      </c>
      <c r="D56" s="719" t="str">
        <f>'[52]Ratebase Summary'!D56</f>
        <v>SW.T</v>
      </c>
      <c r="E56" s="720">
        <f>'[52]Ratebase Summary'!E56</f>
        <v>109384337.50000001</v>
      </c>
      <c r="F56" s="720">
        <f>'[52]Ratebase Summary'!F56</f>
        <v>66761324.879325397</v>
      </c>
      <c r="G56" s="720">
        <f>'[52]Ratebase Summary'!G56</f>
        <v>13212230.146654915</v>
      </c>
      <c r="H56" s="720">
        <f>'[52]Ratebase Summary'!H56</f>
        <v>11938924.082957467</v>
      </c>
      <c r="I56" s="720">
        <f>'[52]Ratebase Summary'!I56</f>
        <v>6794143.4033588674</v>
      </c>
      <c r="J56" s="720">
        <f>'[52]Ratebase Summary'!J56</f>
        <v>5743443.5942878965</v>
      </c>
      <c r="K56" s="720">
        <f>'[52]Ratebase Summary'!K56</f>
        <v>662788.70762459782</v>
      </c>
      <c r="L56" s="720">
        <f>'[52]Ratebase Summary'!L56</f>
        <v>1700587.473777653</v>
      </c>
      <c r="M56" s="720">
        <f>'[52]Ratebase Summary'!M56</f>
        <v>1018399.2533035708</v>
      </c>
      <c r="N56" s="873">
        <f>'[52]Ratebase Summary'!N56</f>
        <v>1521387.0594062721</v>
      </c>
      <c r="O56" s="720">
        <f>'[52]Ratebase Summary'!O56</f>
        <v>31108.899303383263</v>
      </c>
      <c r="P56" s="719"/>
      <c r="Q56" s="720">
        <f>'[52]Ratebase Summary'!Q56</f>
        <v>5077338.8448849181</v>
      </c>
      <c r="R56" s="720">
        <f>'[52]Ratebase Summary'!R56</f>
        <v>26594.665857152468</v>
      </c>
      <c r="S56" s="720">
        <f>'[52]Ratebase Summary'!S56</f>
        <v>639510.08354582684</v>
      </c>
      <c r="T56" s="720">
        <f>'[52]Ratebase Summary'!T56</f>
        <v>5743443.5942878965</v>
      </c>
      <c r="U56" s="720">
        <f>'[52]Ratebase Summary'!U56</f>
        <v>5103933.5107420702</v>
      </c>
    </row>
    <row r="57" spans="1:21" s="2" customFormat="1">
      <c r="A57" s="26">
        <v>50</v>
      </c>
      <c r="B57" s="717">
        <f>'[52]Ratebase Summary'!B57</f>
        <v>392</v>
      </c>
      <c r="C57" s="718" t="str">
        <f>'[52]Ratebase Summary'!C57</f>
        <v>Transportation Equip</v>
      </c>
      <c r="D57" s="719" t="str">
        <f>'[52]Ratebase Summary'!D57</f>
        <v>SW.T</v>
      </c>
      <c r="E57" s="720">
        <f>'[52]Ratebase Summary'!E57</f>
        <v>15439498.100000001</v>
      </c>
      <c r="F57" s="720">
        <f>'[52]Ratebase Summary'!F57</f>
        <v>9423299.2783617415</v>
      </c>
      <c r="G57" s="720">
        <f>'[52]Ratebase Summary'!G57</f>
        <v>1864894.0690072866</v>
      </c>
      <c r="H57" s="720">
        <f>'[52]Ratebase Summary'!H57</f>
        <v>1685168.0954310854</v>
      </c>
      <c r="I57" s="720">
        <f>'[52]Ratebase Summary'!I57</f>
        <v>958987.05943423347</v>
      </c>
      <c r="J57" s="720">
        <f>'[52]Ratebase Summary'!J57</f>
        <v>810681.7528740362</v>
      </c>
      <c r="K57" s="720">
        <f>'[52]Ratebase Summary'!K57</f>
        <v>93552.013258492647</v>
      </c>
      <c r="L57" s="720">
        <f>'[52]Ratebase Summary'!L57</f>
        <v>240036.3495392919</v>
      </c>
      <c r="M57" s="720">
        <f>'[52]Ratebase Summary'!M57</f>
        <v>143746.11297912648</v>
      </c>
      <c r="N57" s="873">
        <f>'[52]Ratebase Summary'!N57</f>
        <v>214742.37674171338</v>
      </c>
      <c r="O57" s="720">
        <f>'[52]Ratebase Summary'!O57</f>
        <v>4390.9923729956063</v>
      </c>
      <c r="P57" s="719"/>
      <c r="Q57" s="720">
        <f>'[52]Ratebase Summary'!Q57</f>
        <v>716661.68338457868</v>
      </c>
      <c r="R57" s="720">
        <f>'[52]Ratebase Summary'!R57</f>
        <v>3753.8124959767702</v>
      </c>
      <c r="S57" s="720">
        <f>'[52]Ratebase Summary'!S57</f>
        <v>90266.256993480754</v>
      </c>
      <c r="T57" s="720">
        <f>'[52]Ratebase Summary'!T57</f>
        <v>810681.7528740362</v>
      </c>
      <c r="U57" s="720">
        <f>'[52]Ratebase Summary'!U57</f>
        <v>720415.49588055548</v>
      </c>
    </row>
    <row r="58" spans="1:21" s="2" customFormat="1">
      <c r="A58" s="26">
        <v>51</v>
      </c>
      <c r="B58" s="717">
        <f>'[52]Ratebase Summary'!B58</f>
        <v>393</v>
      </c>
      <c r="C58" s="718" t="str">
        <f>'[52]Ratebase Summary'!C58</f>
        <v>Stores Equip</v>
      </c>
      <c r="D58" s="719" t="str">
        <f>'[52]Ratebase Summary'!D58</f>
        <v>PTDP.T</v>
      </c>
      <c r="E58" s="720">
        <f>'[52]Ratebase Summary'!E58</f>
        <v>232556.7</v>
      </c>
      <c r="F58" s="720">
        <f>'[52]Ratebase Summary'!F58</f>
        <v>134496.0265481731</v>
      </c>
      <c r="G58" s="720">
        <f>'[52]Ratebase Summary'!G58</f>
        <v>29074.243170074285</v>
      </c>
      <c r="H58" s="720">
        <f>'[52]Ratebase Summary'!H58</f>
        <v>28585.212291661206</v>
      </c>
      <c r="I58" s="720">
        <f>'[52]Ratebase Summary'!I58</f>
        <v>16189.172893448425</v>
      </c>
      <c r="J58" s="720">
        <f>'[52]Ratebase Summary'!J58</f>
        <v>13589.753584429182</v>
      </c>
      <c r="K58" s="720">
        <f>'[52]Ratebase Summary'!K58</f>
        <v>1582.8200446158969</v>
      </c>
      <c r="L58" s="720">
        <f>'[52]Ratebase Summary'!L58</f>
        <v>4080.4280859893138</v>
      </c>
      <c r="M58" s="720">
        <f>'[52]Ratebase Summary'!M58</f>
        <v>2560.1904212753593</v>
      </c>
      <c r="N58" s="873">
        <f>'[52]Ratebase Summary'!N58</f>
        <v>2323.8852992214943</v>
      </c>
      <c r="O58" s="720">
        <f>'[52]Ratebase Summary'!O58</f>
        <v>74.967661111841252</v>
      </c>
      <c r="P58" s="719"/>
      <c r="Q58" s="720">
        <f>'[52]Ratebase Summary'!Q58</f>
        <v>11997.742558486743</v>
      </c>
      <c r="R58" s="720">
        <f>'[52]Ratebase Summary'!R58</f>
        <v>63.777046658175365</v>
      </c>
      <c r="S58" s="720">
        <f>'[52]Ratebase Summary'!S58</f>
        <v>1528.2339792842627</v>
      </c>
      <c r="T58" s="720">
        <f>'[52]Ratebase Summary'!T58</f>
        <v>13589.753584429182</v>
      </c>
      <c r="U58" s="720">
        <f>'[52]Ratebase Summary'!U58</f>
        <v>12061.519605144918</v>
      </c>
    </row>
    <row r="59" spans="1:21" s="2" customFormat="1">
      <c r="A59" s="26">
        <v>52</v>
      </c>
      <c r="B59" s="717">
        <f>'[52]Ratebase Summary'!B59</f>
        <v>394</v>
      </c>
      <c r="C59" s="718" t="str">
        <f>'[52]Ratebase Summary'!C59</f>
        <v>Tools &amp; Shop &amp; Garage Equip</v>
      </c>
      <c r="D59" s="719" t="str">
        <f>'[52]Ratebase Summary'!D59</f>
        <v>SWPTD.T</v>
      </c>
      <c r="E59" s="720">
        <f>'[52]Ratebase Summary'!E59</f>
        <v>14232778.5</v>
      </c>
      <c r="F59" s="720">
        <f>'[52]Ratebase Summary'!F59</f>
        <v>8260230.7448238051</v>
      </c>
      <c r="G59" s="720">
        <f>'[52]Ratebase Summary'!G59</f>
        <v>1780231.5690167374</v>
      </c>
      <c r="H59" s="720">
        <f>'[52]Ratebase Summary'!H59</f>
        <v>1745481.0453963545</v>
      </c>
      <c r="I59" s="720">
        <f>'[52]Ratebase Summary'!I59</f>
        <v>985722.34152021946</v>
      </c>
      <c r="J59" s="720">
        <f>'[52]Ratebase Summary'!J59</f>
        <v>829768.76187847671</v>
      </c>
      <c r="K59" s="720">
        <f>'[52]Ratebase Summary'!K59</f>
        <v>95482.411038719831</v>
      </c>
      <c r="L59" s="720">
        <f>'[52]Ratebase Summary'!L59</f>
        <v>247267.51325907154</v>
      </c>
      <c r="M59" s="720">
        <f>'[52]Ratebase Summary'!M59</f>
        <v>139579.162689027</v>
      </c>
      <c r="N59" s="873">
        <f>'[52]Ratebase Summary'!N59</f>
        <v>144424.39526969715</v>
      </c>
      <c r="O59" s="720">
        <f>'[52]Ratebase Summary'!O59</f>
        <v>4590.5551078905164</v>
      </c>
      <c r="P59" s="719"/>
      <c r="Q59" s="720">
        <f>'[52]Ratebase Summary'!Q59</f>
        <v>731718.51701992331</v>
      </c>
      <c r="R59" s="720">
        <f>'[52]Ratebase Summary'!R59</f>
        <v>3935.7935674968271</v>
      </c>
      <c r="S59" s="720">
        <f>'[52]Ratebase Summary'!S59</f>
        <v>94114.451291056597</v>
      </c>
      <c r="T59" s="720">
        <f>'[52]Ratebase Summary'!T59</f>
        <v>829768.76187847671</v>
      </c>
      <c r="U59" s="720">
        <f>'[52]Ratebase Summary'!U59</f>
        <v>735654.31058742013</v>
      </c>
    </row>
    <row r="60" spans="1:21" s="2" customFormat="1">
      <c r="A60" s="26">
        <v>53</v>
      </c>
      <c r="B60" s="717">
        <f>'[52]Ratebase Summary'!B60</f>
        <v>395</v>
      </c>
      <c r="C60" s="718" t="str">
        <f>'[52]Ratebase Summary'!C60</f>
        <v>Lab Equip</v>
      </c>
      <c r="D60" s="719" t="str">
        <f>'[52]Ratebase Summary'!D60</f>
        <v>SWPTD.T</v>
      </c>
      <c r="E60" s="720">
        <f>'[52]Ratebase Summary'!E60</f>
        <v>7820000</v>
      </c>
      <c r="F60" s="720">
        <f>'[52]Ratebase Summary'!F60</f>
        <v>4538467.6241903258</v>
      </c>
      <c r="G60" s="720">
        <f>'[52]Ratebase Summary'!G60</f>
        <v>978123.20129276824</v>
      </c>
      <c r="H60" s="720">
        <f>'[52]Ratebase Summary'!H60</f>
        <v>959030.01476482546</v>
      </c>
      <c r="I60" s="720">
        <f>'[52]Ratebase Summary'!I60</f>
        <v>541591.27894023759</v>
      </c>
      <c r="J60" s="720">
        <f>'[52]Ratebase Summary'!J60</f>
        <v>455904.7776855157</v>
      </c>
      <c r="K60" s="720">
        <f>'[52]Ratebase Summary'!K60</f>
        <v>52461.468034705169</v>
      </c>
      <c r="L60" s="720">
        <f>'[52]Ratebase Summary'!L60</f>
        <v>135857.65798898222</v>
      </c>
      <c r="M60" s="720">
        <f>'[52]Ratebase Summary'!M60</f>
        <v>76689.808123423776</v>
      </c>
      <c r="N60" s="873">
        <f>'[52]Ratebase Summary'!N60</f>
        <v>79351.953029342214</v>
      </c>
      <c r="O60" s="720">
        <f>'[52]Ratebase Summary'!O60</f>
        <v>2522.215949872601</v>
      </c>
      <c r="P60" s="719"/>
      <c r="Q60" s="720">
        <f>'[52]Ratebase Summary'!Q60</f>
        <v>402032.44946837326</v>
      </c>
      <c r="R60" s="720">
        <f>'[52]Ratebase Summary'!R60</f>
        <v>2162.4664290128021</v>
      </c>
      <c r="S60" s="720">
        <f>'[52]Ratebase Summary'!S60</f>
        <v>51709.861788129609</v>
      </c>
      <c r="T60" s="720">
        <f>'[52]Ratebase Summary'!T60</f>
        <v>455904.7776855157</v>
      </c>
      <c r="U60" s="720">
        <f>'[52]Ratebase Summary'!U60</f>
        <v>404194.91589738609</v>
      </c>
    </row>
    <row r="61" spans="1:21" s="2" customFormat="1">
      <c r="A61" s="26">
        <v>54</v>
      </c>
      <c r="B61" s="717">
        <f>'[52]Ratebase Summary'!B61</f>
        <v>396</v>
      </c>
      <c r="C61" s="718" t="str">
        <f>'[52]Ratebase Summary'!C61</f>
        <v>Power Operated Equip</v>
      </c>
      <c r="D61" s="719" t="str">
        <f>'[52]Ratebase Summary'!D61</f>
        <v>SWPTD.T</v>
      </c>
      <c r="E61" s="720">
        <f>'[52]Ratebase Summary'!E61</f>
        <v>5307201.3</v>
      </c>
      <c r="F61" s="720">
        <f>'[52]Ratebase Summary'!F61</f>
        <v>3080122.925205986</v>
      </c>
      <c r="G61" s="720">
        <f>'[52]Ratebase Summary'!G61</f>
        <v>663823.1106727802</v>
      </c>
      <c r="H61" s="720">
        <f>'[52]Ratebase Summary'!H61</f>
        <v>650865.1331328518</v>
      </c>
      <c r="I61" s="720">
        <f>'[52]Ratebase Summary'!I61</f>
        <v>367561.88486704498</v>
      </c>
      <c r="J61" s="720">
        <f>'[52]Ratebase Summary'!J61</f>
        <v>309409.00624153193</v>
      </c>
      <c r="K61" s="720">
        <f>'[52]Ratebase Summary'!K61</f>
        <v>35604.03725750585</v>
      </c>
      <c r="L61" s="720">
        <f>'[52]Ratebase Summary'!L61</f>
        <v>92202.549756276436</v>
      </c>
      <c r="M61" s="720">
        <f>'[52]Ratebase Summary'!M61</f>
        <v>52047.090712197591</v>
      </c>
      <c r="N61" s="873">
        <f>'[52]Ratebase Summary'!N61</f>
        <v>53853.809242309973</v>
      </c>
      <c r="O61" s="720">
        <f>'[52]Ratebase Summary'!O61</f>
        <v>1711.7529115146551</v>
      </c>
      <c r="P61" s="719"/>
      <c r="Q61" s="720">
        <f>'[52]Ratebase Summary'!Q61</f>
        <v>272847.46016121929</v>
      </c>
      <c r="R61" s="720">
        <f>'[52]Ratebase Summary'!R61</f>
        <v>1467.601616785563</v>
      </c>
      <c r="S61" s="720">
        <f>'[52]Ratebase Summary'!S61</f>
        <v>35093.944463527085</v>
      </c>
      <c r="T61" s="720">
        <f>'[52]Ratebase Summary'!T61</f>
        <v>309409.00624153193</v>
      </c>
      <c r="U61" s="720">
        <f>'[52]Ratebase Summary'!U61</f>
        <v>274315.06177800486</v>
      </c>
    </row>
    <row r="62" spans="1:21" s="2" customFormat="1">
      <c r="A62" s="26">
        <v>55</v>
      </c>
      <c r="B62" s="717">
        <f>'[52]Ratebase Summary'!B62</f>
        <v>397</v>
      </c>
      <c r="C62" s="718" t="str">
        <f>'[52]Ratebase Summary'!C62</f>
        <v>Communication Equip</v>
      </c>
      <c r="D62" s="719" t="str">
        <f>'[52]Ratebase Summary'!D62</f>
        <v>SW.T</v>
      </c>
      <c r="E62" s="720">
        <f>'[52]Ratebase Summary'!E62</f>
        <v>146940395.59999999</v>
      </c>
      <c r="F62" s="720">
        <f>'[52]Ratebase Summary'!F62</f>
        <v>89683182.371042788</v>
      </c>
      <c r="G62" s="720">
        <f>'[52]Ratebase Summary'!G62</f>
        <v>17748522.035960764</v>
      </c>
      <c r="H62" s="720">
        <f>'[52]Ratebase Summary'!H62</f>
        <v>16038038.60665278</v>
      </c>
      <c r="I62" s="720">
        <f>'[52]Ratebase Summary'!I62</f>
        <v>9126847.063023828</v>
      </c>
      <c r="J62" s="720">
        <f>'[52]Ratebase Summary'!J62</f>
        <v>7715399.6005227827</v>
      </c>
      <c r="K62" s="720">
        <f>'[52]Ratebase Summary'!K62</f>
        <v>890350.82282754721</v>
      </c>
      <c r="L62" s="720">
        <f>'[52]Ratebase Summary'!L62</f>
        <v>2284467.7936573219</v>
      </c>
      <c r="M62" s="720">
        <f>'[52]Ratebase Summary'!M62</f>
        <v>1368056.8222042874</v>
      </c>
      <c r="N62" s="873">
        <f>'[52]Ratebase Summary'!N62</f>
        <v>2043740.6440376197</v>
      </c>
      <c r="O62" s="720">
        <f>'[52]Ratebase Summary'!O62</f>
        <v>41789.840070290695</v>
      </c>
      <c r="P62" s="719"/>
      <c r="Q62" s="720">
        <f>'[52]Ratebase Summary'!Q62</f>
        <v>6820594.2049302682</v>
      </c>
      <c r="R62" s="720">
        <f>'[52]Ratebase Summary'!R62</f>
        <v>35725.688075770413</v>
      </c>
      <c r="S62" s="720">
        <f>'[52]Ratebase Summary'!S62</f>
        <v>859079.70751674415</v>
      </c>
      <c r="T62" s="720">
        <f>'[52]Ratebase Summary'!T62</f>
        <v>7715399.6005227827</v>
      </c>
      <c r="U62" s="720">
        <f>'[52]Ratebase Summary'!U62</f>
        <v>6856319.8930060389</v>
      </c>
    </row>
    <row r="63" spans="1:21" s="2" customFormat="1">
      <c r="A63" s="26">
        <v>56</v>
      </c>
      <c r="B63" s="717">
        <f>'[52]Ratebase Summary'!B63</f>
        <v>398</v>
      </c>
      <c r="C63" s="718" t="str">
        <f>'[52]Ratebase Summary'!C63</f>
        <v>Miscellaneous Equip</v>
      </c>
      <c r="D63" s="719" t="str">
        <f>'[52]Ratebase Summary'!D63</f>
        <v>SW.T</v>
      </c>
      <c r="E63" s="720">
        <f>'[52]Ratebase Summary'!E63</f>
        <v>977290.20000000007</v>
      </c>
      <c r="F63" s="720">
        <f>'[52]Ratebase Summary'!F63</f>
        <v>596476.51606045419</v>
      </c>
      <c r="G63" s="720">
        <f>'[52]Ratebase Summary'!G63</f>
        <v>118044.16736052738</v>
      </c>
      <c r="H63" s="720">
        <f>'[52]Ratebase Summary'!H63</f>
        <v>106667.86279908053</v>
      </c>
      <c r="I63" s="720">
        <f>'[52]Ratebase Summary'!I63</f>
        <v>60702.01563818282</v>
      </c>
      <c r="J63" s="720">
        <f>'[52]Ratebase Summary'!J63</f>
        <v>51314.578185842533</v>
      </c>
      <c r="K63" s="720">
        <f>'[52]Ratebase Summary'!K63</f>
        <v>5921.6604811651823</v>
      </c>
      <c r="L63" s="720">
        <f>'[52]Ratebase Summary'!L63</f>
        <v>15193.83405659569</v>
      </c>
      <c r="M63" s="720">
        <f>'[52]Ratebase Summary'!M63</f>
        <v>9098.8493662623077</v>
      </c>
      <c r="N63" s="873">
        <f>'[52]Ratebase Summary'!N63</f>
        <v>13592.774775132388</v>
      </c>
      <c r="O63" s="720">
        <f>'[52]Ratebase Summary'!O63</f>
        <v>277.94127675713435</v>
      </c>
      <c r="P63" s="719"/>
      <c r="Q63" s="720">
        <f>'[52]Ratebase Summary'!Q63</f>
        <v>45363.290655623801</v>
      </c>
      <c r="R63" s="720">
        <f>'[52]Ratebase Summary'!R63</f>
        <v>237.60902985283155</v>
      </c>
      <c r="S63" s="720">
        <f>'[52]Ratebase Summary'!S63</f>
        <v>5713.6785003659024</v>
      </c>
      <c r="T63" s="720">
        <f>'[52]Ratebase Summary'!T63</f>
        <v>51314.578185842533</v>
      </c>
      <c r="U63" s="720">
        <f>'[52]Ratebase Summary'!U63</f>
        <v>45600.89968547663</v>
      </c>
    </row>
    <row r="64" spans="1:21" s="2" customFormat="1">
      <c r="A64" s="26">
        <v>57</v>
      </c>
      <c r="B64" s="717">
        <f>'[52]Ratebase Summary'!B64</f>
        <v>399</v>
      </c>
      <c r="C64" s="718" t="str">
        <f>'[52]Ratebase Summary'!C64</f>
        <v>Other Tangible Property</v>
      </c>
      <c r="D64" s="719" t="str">
        <f>'[52]Ratebase Summary'!D64</f>
        <v>SW.T</v>
      </c>
      <c r="E64" s="720">
        <f>'[52]Ratebase Summary'!E64</f>
        <v>1250391.3638000034</v>
      </c>
      <c r="F64" s="720">
        <f>'[52]Ratebase Summary'!F64</f>
        <v>763160.30222292815</v>
      </c>
      <c r="G64" s="720">
        <f>'[52]Ratebase Summary'!G64</f>
        <v>151031.29798555811</v>
      </c>
      <c r="H64" s="720">
        <f>'[52]Ratebase Summary'!H64</f>
        <v>136475.91517747127</v>
      </c>
      <c r="I64" s="720">
        <f>'[52]Ratebase Summary'!I64</f>
        <v>77665.033496945471</v>
      </c>
      <c r="J64" s="720">
        <f>'[52]Ratebase Summary'!J64</f>
        <v>65654.301455818902</v>
      </c>
      <c r="K64" s="720">
        <f>'[52]Ratebase Summary'!K64</f>
        <v>7576.4528540291494</v>
      </c>
      <c r="L64" s="720">
        <f>'[52]Ratebase Summary'!L64</f>
        <v>19439.710832440171</v>
      </c>
      <c r="M64" s="720">
        <f>'[52]Ratebase Summary'!M64</f>
        <v>11641.498777017841</v>
      </c>
      <c r="N64" s="873">
        <f>'[52]Ratebase Summary'!N64</f>
        <v>17391.23976573598</v>
      </c>
      <c r="O64" s="720">
        <f>'[52]Ratebase Summary'!O64</f>
        <v>355.61123205846883</v>
      </c>
      <c r="P64" s="719"/>
      <c r="Q64" s="720">
        <f>'[52]Ratebase Summary'!Q64</f>
        <v>58039.942352170714</v>
      </c>
      <c r="R64" s="720">
        <f>'[52]Ratebase Summary'!R64</f>
        <v>304.00824533887459</v>
      </c>
      <c r="S64" s="720">
        <f>'[52]Ratebase Summary'!S64</f>
        <v>7310.3508583093117</v>
      </c>
      <c r="T64" s="720">
        <f>'[52]Ratebase Summary'!T64</f>
        <v>65654.301455818902</v>
      </c>
      <c r="U64" s="720">
        <f>'[52]Ratebase Summary'!U64</f>
        <v>58343.950597509589</v>
      </c>
    </row>
    <row r="65" spans="1:21" s="2" customFormat="1">
      <c r="A65" s="670">
        <v>58</v>
      </c>
      <c r="B65" s="721"/>
      <c r="C65" s="722" t="str">
        <f>'[52]Ratebase Summary'!C65</f>
        <v>Sub-total</v>
      </c>
      <c r="D65" s="723"/>
      <c r="E65" s="724">
        <f>'[52]Ratebase Summary'!E65</f>
        <v>540077856.36380005</v>
      </c>
      <c r="F65" s="724">
        <f>'[52]Ratebase Summary'!F65</f>
        <v>328802147.21437293</v>
      </c>
      <c r="G65" s="724">
        <f>'[52]Ratebase Summary'!G65</f>
        <v>65352929.709598139</v>
      </c>
      <c r="H65" s="724">
        <f>'[52]Ratebase Summary'!H65</f>
        <v>59319970.776982963</v>
      </c>
      <c r="I65" s="724">
        <f>'[52]Ratebase Summary'!I65</f>
        <v>33742850.058562957</v>
      </c>
      <c r="J65" s="724">
        <f>'[52]Ratebase Summary'!J65</f>
        <v>28517739.857058574</v>
      </c>
      <c r="K65" s="724">
        <f>'[52]Ratebase Summary'!K65</f>
        <v>3290415.191100216</v>
      </c>
      <c r="L65" s="724">
        <f>'[52]Ratebase Summary'!L65</f>
        <v>8446966.7171102781</v>
      </c>
      <c r="M65" s="724">
        <f>'[52]Ratebase Summary'!M65</f>
        <v>5042260.1539450148</v>
      </c>
      <c r="N65" s="874">
        <f>'[52]Ratebase Summary'!N65</f>
        <v>7407926.3978998093</v>
      </c>
      <c r="O65" s="724">
        <f>'[52]Ratebase Summary'!O65</f>
        <v>154650.28716914868</v>
      </c>
      <c r="P65" s="719"/>
      <c r="Q65" s="724">
        <f>'[52]Ratebase Summary'!Q65</f>
        <v>25206843.019244865</v>
      </c>
      <c r="R65" s="724">
        <f>'[52]Ratebase Summary'!R65</f>
        <v>132230.4375492245</v>
      </c>
      <c r="S65" s="724">
        <f>'[52]Ratebase Summary'!S65</f>
        <v>3178666.4002644946</v>
      </c>
      <c r="T65" s="724">
        <f>'[52]Ratebase Summary'!T65</f>
        <v>28517739.857058574</v>
      </c>
      <c r="U65" s="724">
        <f>'[52]Ratebase Summary'!U65</f>
        <v>25339073.456794083</v>
      </c>
    </row>
    <row r="66" spans="1:21" s="2" customFormat="1">
      <c r="A66" s="26">
        <v>59</v>
      </c>
      <c r="B66" s="717"/>
      <c r="C66" s="718"/>
      <c r="D66" s="719"/>
      <c r="E66" s="720"/>
      <c r="F66" s="720"/>
      <c r="G66" s="720"/>
      <c r="H66" s="720"/>
      <c r="I66" s="720"/>
      <c r="J66" s="720"/>
      <c r="K66" s="720"/>
      <c r="L66" s="720"/>
      <c r="M66" s="720"/>
      <c r="N66" s="873"/>
      <c r="O66" s="720"/>
      <c r="P66" s="719"/>
      <c r="Q66" s="720"/>
      <c r="R66" s="720"/>
      <c r="S66" s="720"/>
      <c r="T66" s="720"/>
      <c r="U66" s="720"/>
    </row>
    <row r="67" spans="1:21" s="2" customFormat="1">
      <c r="A67" s="33">
        <v>60</v>
      </c>
      <c r="B67" s="721"/>
      <c r="C67" s="722" t="str">
        <f>'[52]Ratebase Summary'!C67</f>
        <v>TOTAL PLANT-IN-SERVICE</v>
      </c>
      <c r="D67" s="723"/>
      <c r="E67" s="724">
        <f>'[52]Ratebase Summary'!E67</f>
        <v>10754417110.815203</v>
      </c>
      <c r="F67" s="724">
        <f>'[52]Ratebase Summary'!F67</f>
        <v>6245684259.173522</v>
      </c>
      <c r="G67" s="724">
        <f>'[52]Ratebase Summary'!G67</f>
        <v>1341382223.4004421</v>
      </c>
      <c r="H67" s="724">
        <f>'[52]Ratebase Summary'!H67</f>
        <v>1311277805.7557001</v>
      </c>
      <c r="I67" s="724">
        <f>'[52]Ratebase Summary'!I67</f>
        <v>742981160.49841273</v>
      </c>
      <c r="J67" s="724">
        <f>'[52]Ratebase Summary'!J67</f>
        <v>623895980.76630425</v>
      </c>
      <c r="K67" s="724">
        <f>'[52]Ratebase Summary'!K67</f>
        <v>72317352.818607792</v>
      </c>
      <c r="L67" s="724">
        <f>'[52]Ratebase Summary'!L67</f>
        <v>187221782.67197731</v>
      </c>
      <c r="M67" s="724">
        <f>'[52]Ratebase Summary'!M67</f>
        <v>115664428.03656586</v>
      </c>
      <c r="N67" s="874">
        <f>'[52]Ratebase Summary'!N67</f>
        <v>110555105.84794153</v>
      </c>
      <c r="O67" s="724">
        <f>'[52]Ratebase Summary'!O67</f>
        <v>3437011.8457281594</v>
      </c>
      <c r="P67" s="719"/>
      <c r="Q67" s="724">
        <f>'[52]Ratebase Summary'!Q67</f>
        <v>550887425.01838303</v>
      </c>
      <c r="R67" s="724">
        <f>'[52]Ratebase Summary'!R67</f>
        <v>2923828.3543237499</v>
      </c>
      <c r="S67" s="724">
        <f>'[52]Ratebase Summary'!S67</f>
        <v>70084727.393597469</v>
      </c>
      <c r="T67" s="724">
        <f>'[52]Ratebase Summary'!T67</f>
        <v>623895980.76630425</v>
      </c>
      <c r="U67" s="724">
        <f>'[52]Ratebase Summary'!U67</f>
        <v>553811253.37270677</v>
      </c>
    </row>
    <row r="68" spans="1:21" s="2" customFormat="1">
      <c r="A68" s="26">
        <v>61</v>
      </c>
      <c r="B68" s="31"/>
      <c r="C68" s="26"/>
      <c r="D68" s="30"/>
      <c r="E68" s="32"/>
      <c r="F68" s="32"/>
      <c r="G68" s="32"/>
      <c r="H68" s="32"/>
      <c r="I68" s="32"/>
      <c r="J68" s="32"/>
      <c r="K68" s="32"/>
      <c r="L68" s="32"/>
      <c r="M68" s="32"/>
      <c r="N68" s="875"/>
      <c r="O68" s="32"/>
      <c r="P68" s="30"/>
      <c r="Q68" s="32"/>
      <c r="R68" s="32"/>
      <c r="S68" s="32"/>
      <c r="T68" s="32"/>
      <c r="U68" s="32"/>
    </row>
    <row r="69" spans="1:21" s="2" customFormat="1">
      <c r="A69" s="26">
        <v>62</v>
      </c>
      <c r="B69" s="31"/>
      <c r="C69" s="28" t="s">
        <v>96</v>
      </c>
      <c r="D69" s="30"/>
      <c r="E69" s="32"/>
      <c r="F69" s="32"/>
      <c r="G69" s="32"/>
      <c r="H69" s="32"/>
      <c r="I69" s="32"/>
      <c r="J69" s="32"/>
      <c r="K69" s="32"/>
      <c r="L69" s="32"/>
      <c r="M69" s="32"/>
      <c r="N69" s="875"/>
      <c r="O69" s="32"/>
      <c r="P69" s="30"/>
      <c r="Q69" s="32"/>
      <c r="R69" s="32"/>
      <c r="S69" s="32"/>
      <c r="T69" s="32"/>
      <c r="U69" s="32"/>
    </row>
    <row r="70" spans="1:21" s="2" customFormat="1">
      <c r="A70" s="26">
        <v>63</v>
      </c>
      <c r="B70" s="31"/>
      <c r="C70" s="28" t="s">
        <v>90</v>
      </c>
      <c r="D70" s="30"/>
      <c r="E70" s="32"/>
      <c r="F70" s="32"/>
      <c r="G70" s="32"/>
      <c r="H70" s="32"/>
      <c r="I70" s="32"/>
      <c r="J70" s="32"/>
      <c r="K70" s="32"/>
      <c r="L70" s="32"/>
      <c r="M70" s="32"/>
      <c r="N70" s="875"/>
      <c r="O70" s="32"/>
      <c r="P70" s="30"/>
      <c r="Q70" s="32"/>
      <c r="R70" s="32"/>
      <c r="S70" s="32"/>
      <c r="T70" s="32"/>
      <c r="U70" s="32"/>
    </row>
    <row r="71" spans="1:21" s="2" customFormat="1">
      <c r="A71" s="26">
        <v>64</v>
      </c>
      <c r="B71" s="717">
        <f>'[52]Ratebase Summary'!B71</f>
        <v>111</v>
      </c>
      <c r="C71" s="718" t="str">
        <f>'[52]Ratebase Summary'!C71</f>
        <v>Accum Amortization - Generation/Transmission</v>
      </c>
      <c r="D71" s="719" t="str">
        <f>'[52]Ratebase Summary'!D71</f>
        <v>PC4</v>
      </c>
      <c r="E71" s="720">
        <f>'[52]Ratebase Summary'!E71</f>
        <v>-11848339.393578827</v>
      </c>
      <c r="F71" s="720">
        <f>'[52]Ratebase Summary'!F71</f>
        <v>-6245227.8389040008</v>
      </c>
      <c r="G71" s="720">
        <f>'[52]Ratebase Summary'!G71</f>
        <v>-1569148.6854714756</v>
      </c>
      <c r="H71" s="720">
        <f>'[52]Ratebase Summary'!H71</f>
        <v>-1737780.3541184189</v>
      </c>
      <c r="I71" s="720">
        <f>'[52]Ratebase Summary'!I71</f>
        <v>-1099255.389088202</v>
      </c>
      <c r="J71" s="720">
        <f>'[52]Ratebase Summary'!J71</f>
        <v>-828784.94513465418</v>
      </c>
      <c r="K71" s="720">
        <f>'[52]Ratebase Summary'!K71</f>
        <v>0</v>
      </c>
      <c r="L71" s="720">
        <f>'[52]Ratebase Summary'!L71</f>
        <v>-325071.32588677364</v>
      </c>
      <c r="M71" s="720">
        <f>'[52]Ratebase Summary'!M71</f>
        <v>0</v>
      </c>
      <c r="N71" s="873">
        <f>'[52]Ratebase Summary'!N71</f>
        <v>-39035.513581288324</v>
      </c>
      <c r="O71" s="720">
        <f>'[52]Ratebase Summary'!O71</f>
        <v>-4035.3413940175615</v>
      </c>
      <c r="P71" s="719"/>
      <c r="Q71" s="720">
        <f>'[52]Ratebase Summary'!Q71</f>
        <v>-765839.84137411951</v>
      </c>
      <c r="R71" s="720">
        <f>'[52]Ratebase Summary'!R71</f>
        <v>-2203.1856011708387</v>
      </c>
      <c r="S71" s="720">
        <f>'[52]Ratebase Summary'!S71</f>
        <v>-60741.918159363835</v>
      </c>
      <c r="T71" s="720">
        <f>'[52]Ratebase Summary'!T71</f>
        <v>-828784.94513465418</v>
      </c>
      <c r="U71" s="720">
        <f>'[52]Ratebase Summary'!U71</f>
        <v>-768043.02697529038</v>
      </c>
    </row>
    <row r="72" spans="1:21" s="2" customFormat="1">
      <c r="A72" s="26">
        <v>65</v>
      </c>
      <c r="B72" s="717">
        <f>'[52]Ratebase Summary'!B72</f>
        <v>111.01</v>
      </c>
      <c r="C72" s="718" t="str">
        <f>'[52]Ratebase Summary'!C72</f>
        <v>Accum Amortization - Distribution</v>
      </c>
      <c r="D72" s="719" t="str">
        <f>'[52]Ratebase Summary'!D72</f>
        <v>DP.T</v>
      </c>
      <c r="E72" s="720">
        <f>'[52]Ratebase Summary'!E72</f>
        <v>-15836820.280835493</v>
      </c>
      <c r="F72" s="720">
        <f>'[52]Ratebase Summary'!F72</f>
        <v>-10530098.920585955</v>
      </c>
      <c r="G72" s="720">
        <f>'[52]Ratebase Summary'!G72</f>
        <v>-1877256.212394133</v>
      </c>
      <c r="H72" s="720">
        <f>'[52]Ratebase Summary'!H72</f>
        <v>-1490429.1841956307</v>
      </c>
      <c r="I72" s="720">
        <f>'[52]Ratebase Summary'!I72</f>
        <v>-634671.05932126439</v>
      </c>
      <c r="J72" s="720">
        <f>'[52]Ratebase Summary'!J72</f>
        <v>-703994.03458321455</v>
      </c>
      <c r="K72" s="720">
        <f>'[52]Ratebase Summary'!K72</f>
        <v>-190417.81488489575</v>
      </c>
      <c r="L72" s="720">
        <f>'[52]Ratebase Summary'!L72</f>
        <v>-72568.842170510252</v>
      </c>
      <c r="M72" s="720">
        <f>'[52]Ratebase Summary'!M72</f>
        <v>-25072.850007089448</v>
      </c>
      <c r="N72" s="873">
        <f>'[52]Ratebase Summary'!N72</f>
        <v>-307451.75267736835</v>
      </c>
      <c r="O72" s="720">
        <f>'[52]Ratebase Summary'!O72</f>
        <v>-4859.610015426927</v>
      </c>
      <c r="P72" s="719"/>
      <c r="Q72" s="720">
        <f>'[52]Ratebase Summary'!Q72</f>
        <v>-559267.81125244685</v>
      </c>
      <c r="R72" s="720">
        <f>'[52]Ratebase Summary'!R72</f>
        <v>-6377.6066578994569</v>
      </c>
      <c r="S72" s="720">
        <f>'[52]Ratebase Summary'!S72</f>
        <v>-138348.61667286826</v>
      </c>
      <c r="T72" s="720">
        <f>'[52]Ratebase Summary'!T72</f>
        <v>-703994.03458321455</v>
      </c>
      <c r="U72" s="720">
        <f>'[52]Ratebase Summary'!U72</f>
        <v>-565645.4179103463</v>
      </c>
    </row>
    <row r="73" spans="1:21" s="2" customFormat="1">
      <c r="A73" s="26">
        <v>66</v>
      </c>
      <c r="B73" s="717">
        <f>'[52]Ratebase Summary'!B73</f>
        <v>111.02</v>
      </c>
      <c r="C73" s="718" t="str">
        <f>'[52]Ratebase Summary'!C73</f>
        <v>Accum Amortization - Other</v>
      </c>
      <c r="D73" s="719" t="str">
        <f>'[52]Ratebase Summary'!D73</f>
        <v>GP.T</v>
      </c>
      <c r="E73" s="720">
        <f>'[52]Ratebase Summary'!E73</f>
        <v>-157655053.77670544</v>
      </c>
      <c r="F73" s="720">
        <f>'[52]Ratebase Summary'!F73</f>
        <v>-95981198.988577381</v>
      </c>
      <c r="G73" s="720">
        <f>'[52]Ratebase Summary'!G73</f>
        <v>-19077285.851341456</v>
      </c>
      <c r="H73" s="720">
        <f>'[52]Ratebase Summary'!H73</f>
        <v>-17316194.457301013</v>
      </c>
      <c r="I73" s="720">
        <f>'[52]Ratebase Summary'!I73</f>
        <v>-9849933.2603235748</v>
      </c>
      <c r="J73" s="720">
        <f>'[52]Ratebase Summary'!J73</f>
        <v>-8324662.3755782256</v>
      </c>
      <c r="K73" s="720">
        <f>'[52]Ratebase Summary'!K73</f>
        <v>-960510.7444937703</v>
      </c>
      <c r="L73" s="720">
        <f>'[52]Ratebase Summary'!L73</f>
        <v>-2465768.5486349873</v>
      </c>
      <c r="M73" s="720">
        <f>'[52]Ratebase Summary'!M73</f>
        <v>-1471894.8136078834</v>
      </c>
      <c r="N73" s="873">
        <f>'[52]Ratebase Summary'!N73</f>
        <v>-2162460.5061535183</v>
      </c>
      <c r="O73" s="720">
        <f>'[52]Ratebase Summary'!O73</f>
        <v>-45144.230693679114</v>
      </c>
      <c r="P73" s="719"/>
      <c r="Q73" s="720">
        <f>'[52]Ratebase Summary'!Q73</f>
        <v>-7358172.7984476332</v>
      </c>
      <c r="R73" s="720">
        <f>'[52]Ratebase Summary'!R73</f>
        <v>-38599.613920659889</v>
      </c>
      <c r="S73" s="720">
        <f>'[52]Ratebase Summary'!S73</f>
        <v>-927889.96320993255</v>
      </c>
      <c r="T73" s="720">
        <f>'[52]Ratebase Summary'!T73</f>
        <v>-8324662.3755782256</v>
      </c>
      <c r="U73" s="720">
        <f>'[52]Ratebase Summary'!U73</f>
        <v>-7396772.4123682929</v>
      </c>
    </row>
    <row r="74" spans="1:21" s="2" customFormat="1">
      <c r="A74" s="33">
        <v>67</v>
      </c>
      <c r="B74" s="721"/>
      <c r="C74" s="722" t="str">
        <f>'[52]Ratebase Summary'!C74</f>
        <v>Sub-total</v>
      </c>
      <c r="D74" s="723"/>
      <c r="E74" s="724">
        <f>'[52]Ratebase Summary'!E74</f>
        <v>-185340213.45111978</v>
      </c>
      <c r="F74" s="724">
        <f>'[52]Ratebase Summary'!F74</f>
        <v>-112756525.74806733</v>
      </c>
      <c r="G74" s="724">
        <f>'[52]Ratebase Summary'!G74</f>
        <v>-22523690.749207065</v>
      </c>
      <c r="H74" s="724">
        <f>'[52]Ratebase Summary'!H74</f>
        <v>-20544403.995615061</v>
      </c>
      <c r="I74" s="724">
        <f>'[52]Ratebase Summary'!I74</f>
        <v>-11583859.708733041</v>
      </c>
      <c r="J74" s="724">
        <f>'[52]Ratebase Summary'!J74</f>
        <v>-9857441.355296094</v>
      </c>
      <c r="K74" s="724">
        <f>'[52]Ratebase Summary'!K74</f>
        <v>-1150928.5593786661</v>
      </c>
      <c r="L74" s="724">
        <f>'[52]Ratebase Summary'!L74</f>
        <v>-2863408.7166922712</v>
      </c>
      <c r="M74" s="724">
        <f>'[52]Ratebase Summary'!M74</f>
        <v>-1496967.663614973</v>
      </c>
      <c r="N74" s="874">
        <f>'[52]Ratebase Summary'!N74</f>
        <v>-2508947.7724121748</v>
      </c>
      <c r="O74" s="724">
        <f>'[52]Ratebase Summary'!O74</f>
        <v>-54039.182103123603</v>
      </c>
      <c r="P74" s="719"/>
      <c r="Q74" s="724">
        <f>'[52]Ratebase Summary'!Q74</f>
        <v>-8683280.4510741998</v>
      </c>
      <c r="R74" s="724">
        <f>'[52]Ratebase Summary'!R74</f>
        <v>-47180.406179730184</v>
      </c>
      <c r="S74" s="724">
        <f>'[52]Ratebase Summary'!S74</f>
        <v>-1126980.4980421646</v>
      </c>
      <c r="T74" s="724">
        <f>'[52]Ratebase Summary'!T74</f>
        <v>-9857441.355296094</v>
      </c>
      <c r="U74" s="724">
        <f>'[52]Ratebase Summary'!U74</f>
        <v>-8730460.8572539296</v>
      </c>
    </row>
    <row r="75" spans="1:21" s="2" customFormat="1">
      <c r="A75" s="26">
        <v>68</v>
      </c>
      <c r="B75" s="31"/>
      <c r="C75" s="26"/>
      <c r="D75" s="30"/>
      <c r="E75" s="32"/>
      <c r="F75" s="32"/>
      <c r="G75" s="32"/>
      <c r="H75" s="32"/>
      <c r="I75" s="32"/>
      <c r="J75" s="32"/>
      <c r="K75" s="32"/>
      <c r="L75" s="32"/>
      <c r="M75" s="32"/>
      <c r="N75" s="875"/>
      <c r="O75" s="32"/>
      <c r="P75" s="30"/>
      <c r="Q75" s="32"/>
      <c r="R75" s="32"/>
      <c r="S75" s="32"/>
      <c r="T75" s="32"/>
      <c r="U75" s="32"/>
    </row>
    <row r="76" spans="1:21" s="2" customFormat="1">
      <c r="A76" s="26">
        <v>69</v>
      </c>
      <c r="B76" s="31"/>
      <c r="C76" s="28" t="s">
        <v>91</v>
      </c>
      <c r="D76" s="30"/>
      <c r="E76" s="32"/>
      <c r="F76" s="32"/>
      <c r="G76" s="32"/>
      <c r="H76" s="32"/>
      <c r="I76" s="32"/>
      <c r="J76" s="32"/>
      <c r="K76" s="32"/>
      <c r="L76" s="32"/>
      <c r="M76" s="32"/>
      <c r="N76" s="875"/>
      <c r="O76" s="32"/>
      <c r="P76" s="30"/>
      <c r="Q76" s="32"/>
      <c r="R76" s="32"/>
      <c r="S76" s="32"/>
      <c r="T76" s="32"/>
      <c r="U76" s="32"/>
    </row>
    <row r="77" spans="1:21" s="2" customFormat="1">
      <c r="A77" s="26">
        <v>70</v>
      </c>
      <c r="B77" s="717">
        <f>'[52]Ratebase Summary'!B77</f>
        <v>108.01</v>
      </c>
      <c r="C77" s="718" t="str">
        <f>'[52]Ratebase Summary'!C77</f>
        <v>Accum Depreciation Thermal Baseload Generation</v>
      </c>
      <c r="D77" s="719" t="str">
        <f>'[52]Ratebase Summary'!D77</f>
        <v>PP.T</v>
      </c>
      <c r="E77" s="720">
        <f>'[52]Ratebase Summary'!E77</f>
        <v>-945433620.17765331</v>
      </c>
      <c r="F77" s="720">
        <f>'[52]Ratebase Summary'!F77</f>
        <v>-498335519.30232257</v>
      </c>
      <c r="G77" s="720">
        <f>'[52]Ratebase Summary'!G77</f>
        <v>-125209607.272585</v>
      </c>
      <c r="H77" s="720">
        <f>'[52]Ratebase Summary'!H77</f>
        <v>-138665505.49338382</v>
      </c>
      <c r="I77" s="720">
        <f>'[52]Ratebase Summary'!I77</f>
        <v>-87714654.980991215</v>
      </c>
      <c r="J77" s="720">
        <f>'[52]Ratebase Summary'!J77</f>
        <v>-66132571.409293227</v>
      </c>
      <c r="K77" s="720">
        <f>'[52]Ratebase Summary'!K77</f>
        <v>0</v>
      </c>
      <c r="L77" s="720">
        <f>'[52]Ratebase Summary'!L77</f>
        <v>-25938939.647157684</v>
      </c>
      <c r="M77" s="720">
        <f>'[52]Ratebase Summary'!M77</f>
        <v>0</v>
      </c>
      <c r="N77" s="873">
        <f>'[52]Ratebase Summary'!N77</f>
        <v>-3114823.5794673632</v>
      </c>
      <c r="O77" s="720">
        <f>'[52]Ratebase Summary'!O77</f>
        <v>-321998.49245256837</v>
      </c>
      <c r="P77" s="719"/>
      <c r="Q77" s="720">
        <f>'[52]Ratebase Summary'!Q77</f>
        <v>-61109891.407990105</v>
      </c>
      <c r="R77" s="720">
        <f>'[52]Ratebase Summary'!R77</f>
        <v>-175802.33563929494</v>
      </c>
      <c r="S77" s="720">
        <f>'[52]Ratebase Summary'!S77</f>
        <v>-4846877.6656638244</v>
      </c>
      <c r="T77" s="720">
        <f>'[52]Ratebase Summary'!T77</f>
        <v>-66132571.409293227</v>
      </c>
      <c r="U77" s="720">
        <f>'[52]Ratebase Summary'!U77</f>
        <v>-61285693.743629403</v>
      </c>
    </row>
    <row r="78" spans="1:21" s="2" customFormat="1">
      <c r="A78" s="26">
        <v>71</v>
      </c>
      <c r="B78" s="717">
        <f>'[52]Ratebase Summary'!B78</f>
        <v>108.02</v>
      </c>
      <c r="C78" s="718" t="str">
        <f>'[52]Ratebase Summary'!C78</f>
        <v>Accum Depreciation Hydro Baseload Generation</v>
      </c>
      <c r="D78" s="719" t="str">
        <f>'[52]Ratebase Summary'!D78</f>
        <v>PP.T</v>
      </c>
      <c r="E78" s="720">
        <f>'[52]Ratebase Summary'!E78</f>
        <v>-183522621.94999999</v>
      </c>
      <c r="F78" s="720">
        <f>'[52]Ratebase Summary'!F78</f>
        <v>-96734280.610829026</v>
      </c>
      <c r="G78" s="720">
        <f>'[52]Ratebase Summary'!G78</f>
        <v>-24305033.087015375</v>
      </c>
      <c r="H78" s="720">
        <f>'[52]Ratebase Summary'!H78</f>
        <v>-26917021.564545196</v>
      </c>
      <c r="I78" s="720">
        <f>'[52]Ratebase Summary'!I78</f>
        <v>-17026709.355360437</v>
      </c>
      <c r="J78" s="720">
        <f>'[52]Ratebase Summary'!J78</f>
        <v>-12837308.344343105</v>
      </c>
      <c r="K78" s="720">
        <f>'[52]Ratebase Summary'!K78</f>
        <v>0</v>
      </c>
      <c r="L78" s="720">
        <f>'[52]Ratebase Summary'!L78</f>
        <v>-5035131.0901707495</v>
      </c>
      <c r="M78" s="720">
        <f>'[52]Ratebase Summary'!M78</f>
        <v>0</v>
      </c>
      <c r="N78" s="873">
        <f>'[52]Ratebase Summary'!N78</f>
        <v>-604633.23708344495</v>
      </c>
      <c r="O78" s="720">
        <f>'[52]Ratebase Summary'!O78</f>
        <v>-62504.660652683873</v>
      </c>
      <c r="P78" s="719"/>
      <c r="Q78" s="720">
        <f>'[52]Ratebase Summary'!Q78</f>
        <v>-11862332.012443919</v>
      </c>
      <c r="R78" s="720">
        <f>'[52]Ratebase Summary'!R78</f>
        <v>-34125.82850120643</v>
      </c>
      <c r="S78" s="720">
        <f>'[52]Ratebase Summary'!S78</f>
        <v>-940850.50339798094</v>
      </c>
      <c r="T78" s="720">
        <f>'[52]Ratebase Summary'!T78</f>
        <v>-12837308.344343105</v>
      </c>
      <c r="U78" s="720">
        <f>'[52]Ratebase Summary'!U78</f>
        <v>-11896457.840945125</v>
      </c>
    </row>
    <row r="79" spans="1:21" s="2" customFormat="1">
      <c r="A79" s="26">
        <v>72</v>
      </c>
      <c r="B79" s="717">
        <f>'[52]Ratebase Summary'!B79</f>
        <v>108.03</v>
      </c>
      <c r="C79" s="718" t="str">
        <f>'[52]Ratebase Summary'!C79</f>
        <v>Accum Depreciation Other Production Generation</v>
      </c>
      <c r="D79" s="719" t="str">
        <f>'[52]Ratebase Summary'!D79</f>
        <v>PP.T</v>
      </c>
      <c r="E79" s="720">
        <f>'[52]Ratebase Summary'!E79</f>
        <v>-789161667.84000003</v>
      </c>
      <c r="F79" s="720">
        <f>'[52]Ratebase Summary'!F79</f>
        <v>-415964993.37799716</v>
      </c>
      <c r="G79" s="720">
        <f>'[52]Ratebase Summary'!G79</f>
        <v>-104513548.4882137</v>
      </c>
      <c r="H79" s="720">
        <f>'[52]Ratebase Summary'!H79</f>
        <v>-115745303.79665677</v>
      </c>
      <c r="I79" s="720">
        <f>'[52]Ratebase Summary'!I79</f>
        <v>-73216185.612060323</v>
      </c>
      <c r="J79" s="720">
        <f>'[52]Ratebase Summary'!J79</f>
        <v>-55201432.695083372</v>
      </c>
      <c r="K79" s="720">
        <f>'[52]Ratebase Summary'!K79</f>
        <v>0</v>
      </c>
      <c r="L79" s="720">
        <f>'[52]Ratebase Summary'!L79</f>
        <v>-21651458.586913388</v>
      </c>
      <c r="M79" s="720">
        <f>'[52]Ratebase Summary'!M79</f>
        <v>0</v>
      </c>
      <c r="N79" s="873">
        <f>'[52]Ratebase Summary'!N79</f>
        <v>-2599970.3401048193</v>
      </c>
      <c r="O79" s="720">
        <f>'[52]Ratebase Summary'!O79</f>
        <v>-268774.94297070353</v>
      </c>
      <c r="P79" s="719"/>
      <c r="Q79" s="720">
        <f>'[52]Ratebase Summary'!Q79</f>
        <v>-51008958.001714446</v>
      </c>
      <c r="R79" s="720">
        <f>'[52]Ratebase Summary'!R79</f>
        <v>-146743.73900221995</v>
      </c>
      <c r="S79" s="720">
        <f>'[52]Ratebase Summary'!S79</f>
        <v>-4045730.9543667096</v>
      </c>
      <c r="T79" s="720">
        <f>'[52]Ratebase Summary'!T79</f>
        <v>-55201432.695083372</v>
      </c>
      <c r="U79" s="720">
        <f>'[52]Ratebase Summary'!U79</f>
        <v>-51155701.740716666</v>
      </c>
    </row>
    <row r="80" spans="1:21" s="2" customFormat="1">
      <c r="A80" s="33">
        <v>73</v>
      </c>
      <c r="B80" s="721"/>
      <c r="C80" s="722" t="str">
        <f>'[52]Ratebase Summary'!C80</f>
        <v>Sub-total</v>
      </c>
      <c r="D80" s="723"/>
      <c r="E80" s="724">
        <f>'[52]Ratebase Summary'!E80</f>
        <v>-1918117909.9676533</v>
      </c>
      <c r="F80" s="724">
        <f>'[52]Ratebase Summary'!F80</f>
        <v>-1011034793.2911488</v>
      </c>
      <c r="G80" s="724">
        <f>'[52]Ratebase Summary'!G80</f>
        <v>-254028188.84781408</v>
      </c>
      <c r="H80" s="724">
        <f>'[52]Ratebase Summary'!H80</f>
        <v>-281327830.85458577</v>
      </c>
      <c r="I80" s="724">
        <f>'[52]Ratebase Summary'!I80</f>
        <v>-177957549.94841197</v>
      </c>
      <c r="J80" s="724">
        <f>'[52]Ratebase Summary'!J80</f>
        <v>-134171312.44871971</v>
      </c>
      <c r="K80" s="724">
        <f>'[52]Ratebase Summary'!K80</f>
        <v>0</v>
      </c>
      <c r="L80" s="724">
        <f>'[52]Ratebase Summary'!L80</f>
        <v>-52625529.324241817</v>
      </c>
      <c r="M80" s="724">
        <f>'[52]Ratebase Summary'!M80</f>
        <v>0</v>
      </c>
      <c r="N80" s="874">
        <f>'[52]Ratebase Summary'!N80</f>
        <v>-6319427.1566556273</v>
      </c>
      <c r="O80" s="724">
        <f>'[52]Ratebase Summary'!O80</f>
        <v>-653278.09607595578</v>
      </c>
      <c r="P80" s="719"/>
      <c r="Q80" s="724">
        <f>'[52]Ratebase Summary'!Q80</f>
        <v>-123981181.42214847</v>
      </c>
      <c r="R80" s="724">
        <f>'[52]Ratebase Summary'!R80</f>
        <v>-356671.90314272128</v>
      </c>
      <c r="S80" s="724">
        <f>'[52]Ratebase Summary'!S80</f>
        <v>-9833459.1234285142</v>
      </c>
      <c r="T80" s="724">
        <f>'[52]Ratebase Summary'!T80</f>
        <v>-134171312.44871971</v>
      </c>
      <c r="U80" s="724">
        <f>'[52]Ratebase Summary'!U80</f>
        <v>-124337853.32529119</v>
      </c>
    </row>
    <row r="81" spans="1:21" s="2" customFormat="1">
      <c r="A81" s="26">
        <v>74</v>
      </c>
      <c r="B81" s="31"/>
      <c r="C81" s="26"/>
      <c r="D81" s="30"/>
      <c r="E81" s="32"/>
      <c r="F81" s="32"/>
      <c r="G81" s="32"/>
      <c r="H81" s="32"/>
      <c r="I81" s="32"/>
      <c r="J81" s="32"/>
      <c r="K81" s="32"/>
      <c r="L81" s="32"/>
      <c r="M81" s="32"/>
      <c r="N81" s="875"/>
      <c r="O81" s="32"/>
      <c r="P81" s="30"/>
      <c r="Q81" s="32"/>
      <c r="R81" s="32"/>
      <c r="S81" s="32"/>
      <c r="T81" s="32"/>
      <c r="U81" s="32"/>
    </row>
    <row r="82" spans="1:21" s="2" customFormat="1">
      <c r="A82" s="26">
        <v>75</v>
      </c>
      <c r="B82" s="31"/>
      <c r="C82" s="28" t="s">
        <v>97</v>
      </c>
      <c r="D82" s="30"/>
      <c r="E82" s="32"/>
      <c r="F82" s="32"/>
      <c r="G82" s="32"/>
      <c r="H82" s="32"/>
      <c r="I82" s="32"/>
      <c r="J82" s="32"/>
      <c r="K82" s="32"/>
      <c r="L82" s="32"/>
      <c r="M82" s="32"/>
      <c r="N82" s="875"/>
      <c r="O82" s="32"/>
      <c r="P82" s="30"/>
      <c r="Q82" s="32"/>
      <c r="R82" s="32"/>
      <c r="S82" s="32"/>
      <c r="T82" s="32"/>
      <c r="U82" s="32"/>
    </row>
    <row r="83" spans="1:21" s="2" customFormat="1">
      <c r="A83" s="26">
        <v>76</v>
      </c>
      <c r="B83" s="717" t="str">
        <f>'[52]Ratebase Summary'!B83</f>
        <v>108.04a</v>
      </c>
      <c r="C83" s="718" t="str">
        <f>'[52]Ratebase Summary'!C83</f>
        <v>Accum Depreciation Washington Transmisson Plant</v>
      </c>
      <c r="D83" s="719" t="str">
        <f>'[52]Ratebase Summary'!D83</f>
        <v>PC3</v>
      </c>
      <c r="E83" s="720">
        <f>'[52]Ratebase Summary'!E83</f>
        <v>-348915488.81225431</v>
      </c>
      <c r="F83" s="720">
        <f>'[52]Ratebase Summary'!F83</f>
        <v>-166309502.59792119</v>
      </c>
      <c r="G83" s="720">
        <f>'[52]Ratebase Summary'!G83</f>
        <v>-41774281.182820909</v>
      </c>
      <c r="H83" s="720">
        <f>'[52]Ratebase Summary'!H83</f>
        <v>-46258708.887258641</v>
      </c>
      <c r="I83" s="720">
        <f>'[52]Ratebase Summary'!I83</f>
        <v>-29246321.731396943</v>
      </c>
      <c r="J83" s="720">
        <f>'[52]Ratebase Summary'!J83</f>
        <v>-22046754.147147089</v>
      </c>
      <c r="K83" s="720">
        <f>'[52]Ratebase Summary'!K83</f>
        <v>-4931717.0404250473</v>
      </c>
      <c r="L83" s="720">
        <f>'[52]Ratebase Summary'!L83</f>
        <v>-8644546.1155728307</v>
      </c>
      <c r="M83" s="720">
        <f>'[52]Ratebase Summary'!M83</f>
        <v>-28558214.655703209</v>
      </c>
      <c r="N83" s="873">
        <f>'[52]Ratebase Summary'!N83</f>
        <v>-1037986.1972223411</v>
      </c>
      <c r="O83" s="720">
        <f>'[52]Ratebase Summary'!O83</f>
        <v>-107456.25678619233</v>
      </c>
      <c r="P83" s="719"/>
      <c r="Q83" s="720">
        <f>'[52]Ratebase Summary'!Q83</f>
        <v>-20376335.863729872</v>
      </c>
      <c r="R83" s="720">
        <f>'[52]Ratebase Summary'!R83</f>
        <v>-58469.217576173098</v>
      </c>
      <c r="S83" s="720">
        <f>'[52]Ratebase Summary'!S83</f>
        <v>-1611949.0658410464</v>
      </c>
      <c r="T83" s="720">
        <f>'[52]Ratebase Summary'!T83</f>
        <v>-22046754.147147089</v>
      </c>
      <c r="U83" s="720">
        <f>'[52]Ratebase Summary'!U83</f>
        <v>-20434805.081306044</v>
      </c>
    </row>
    <row r="84" spans="1:21" s="2" customFormat="1">
      <c r="A84" s="26">
        <v>77</v>
      </c>
      <c r="B84" s="717" t="str">
        <f>'[52]Ratebase Summary'!B84</f>
        <v>108.04b</v>
      </c>
      <c r="C84" s="718" t="str">
        <f>'[52]Ratebase Summary'!C84</f>
        <v>Accum Depreciation Washington GIF Transmisson Plant</v>
      </c>
      <c r="D84" s="719" t="str">
        <f>'[52]Ratebase Summary'!D84</f>
        <v>PC4</v>
      </c>
      <c r="E84" s="720">
        <f>'[52]Ratebase Summary'!E84</f>
        <v>-54709537.547322765</v>
      </c>
      <c r="F84" s="720">
        <f>'[52]Ratebase Summary'!F84</f>
        <v>-28837250.149102986</v>
      </c>
      <c r="G84" s="720">
        <f>'[52]Ratebase Summary'!G84</f>
        <v>-7245521.5936554447</v>
      </c>
      <c r="H84" s="720">
        <f>'[52]Ratebase Summary'!H84</f>
        <v>-8024175.9097621813</v>
      </c>
      <c r="I84" s="720">
        <f>'[52]Ratebase Summary'!I84</f>
        <v>-5075796.0238723792</v>
      </c>
      <c r="J84" s="720">
        <f>'[52]Ratebase Summary'!J84</f>
        <v>-3826902.620554016</v>
      </c>
      <c r="K84" s="720">
        <f>'[52]Ratebase Summary'!K84</f>
        <v>0</v>
      </c>
      <c r="L84" s="720">
        <f>'[52]Ratebase Summary'!L84</f>
        <v>-1501012.1940631357</v>
      </c>
      <c r="M84" s="720">
        <f>'[52]Ratebase Summary'!M84</f>
        <v>0</v>
      </c>
      <c r="N84" s="873">
        <f>'[52]Ratebase Summary'!N84</f>
        <v>-180245.92518947521</v>
      </c>
      <c r="O84" s="720">
        <f>'[52]Ratebase Summary'!O84</f>
        <v>-18633.131123161114</v>
      </c>
      <c r="P84" s="719"/>
      <c r="Q84" s="720">
        <f>'[52]Ratebase Summary'!Q84</f>
        <v>-3536254.5049646366</v>
      </c>
      <c r="R84" s="720">
        <f>'[52]Ratebase Summary'!R84</f>
        <v>-10173.177976004014</v>
      </c>
      <c r="S84" s="720">
        <f>'[52]Ratebase Summary'!S84</f>
        <v>-280474.9376133756</v>
      </c>
      <c r="T84" s="720">
        <f>'[52]Ratebase Summary'!T84</f>
        <v>-3826902.620554016</v>
      </c>
      <c r="U84" s="720">
        <f>'[52]Ratebase Summary'!U84</f>
        <v>-3546427.6829406405</v>
      </c>
    </row>
    <row r="85" spans="1:21" s="2" customFormat="1">
      <c r="A85" s="26">
        <v>78</v>
      </c>
      <c r="B85" s="717" t="str">
        <f>'[52]Ratebase Summary'!B85</f>
        <v>108.04c</v>
      </c>
      <c r="C85" s="718" t="str">
        <f>'[52]Ratebase Summary'!C85</f>
        <v>Accum Depreciation Washington LIF Transmisson Plant</v>
      </c>
      <c r="D85" s="719" t="str">
        <f>'[52]Ratebase Summary'!D85</f>
        <v>DIR_449</v>
      </c>
      <c r="E85" s="720">
        <f>'[52]Ratebase Summary'!E85</f>
        <v>-290302.21785940375</v>
      </c>
      <c r="F85" s="720">
        <f>'[52]Ratebase Summary'!F85</f>
        <v>0</v>
      </c>
      <c r="G85" s="720">
        <f>'[52]Ratebase Summary'!G85</f>
        <v>0</v>
      </c>
      <c r="H85" s="720">
        <f>'[52]Ratebase Summary'!H85</f>
        <v>0</v>
      </c>
      <c r="I85" s="720">
        <f>'[52]Ratebase Summary'!I85</f>
        <v>0</v>
      </c>
      <c r="J85" s="720">
        <f>'[52]Ratebase Summary'!J85</f>
        <v>0</v>
      </c>
      <c r="K85" s="720">
        <f>'[52]Ratebase Summary'!K85</f>
        <v>0</v>
      </c>
      <c r="L85" s="720">
        <f>'[52]Ratebase Summary'!L85</f>
        <v>0</v>
      </c>
      <c r="M85" s="720">
        <f>'[52]Ratebase Summary'!M85</f>
        <v>-290302.21785940375</v>
      </c>
      <c r="N85" s="873">
        <f>'[52]Ratebase Summary'!N85</f>
        <v>0</v>
      </c>
      <c r="O85" s="720">
        <f>'[52]Ratebase Summary'!O85</f>
        <v>0</v>
      </c>
      <c r="P85" s="719"/>
      <c r="Q85" s="720">
        <f>'[52]Ratebase Summary'!Q85</f>
        <v>0</v>
      </c>
      <c r="R85" s="720">
        <f>'[52]Ratebase Summary'!R85</f>
        <v>0</v>
      </c>
      <c r="S85" s="720">
        <f>'[52]Ratebase Summary'!S85</f>
        <v>0</v>
      </c>
      <c r="T85" s="720">
        <f>'[52]Ratebase Summary'!T85</f>
        <v>0</v>
      </c>
      <c r="U85" s="720">
        <f>'[52]Ratebase Summary'!U85</f>
        <v>0</v>
      </c>
    </row>
    <row r="86" spans="1:21" s="2" customFormat="1">
      <c r="A86" s="26">
        <v>79</v>
      </c>
      <c r="B86" s="717" t="str">
        <f>'[52]Ratebase Summary'!B86</f>
        <v>108.04d</v>
      </c>
      <c r="C86" s="718" t="str">
        <f>'[52]Ratebase Summary'!C86</f>
        <v>Accum Depreciation Non-Washington Transmisson Plant</v>
      </c>
      <c r="D86" s="719" t="str">
        <f>'[52]Ratebase Summary'!D86</f>
        <v>PC4</v>
      </c>
      <c r="E86" s="720">
        <f>'[52]Ratebase Summary'!E86</f>
        <v>-115786862.48999999</v>
      </c>
      <c r="F86" s="720">
        <f>'[52]Ratebase Summary'!F86</f>
        <v>-61030943.913860835</v>
      </c>
      <c r="G86" s="720">
        <f>'[52]Ratebase Summary'!G86</f>
        <v>-15334368.55881379</v>
      </c>
      <c r="H86" s="720">
        <f>'[52]Ratebase Summary'!H86</f>
        <v>-16982306.820918649</v>
      </c>
      <c r="I86" s="720">
        <f>'[52]Ratebase Summary'!I86</f>
        <v>-10742377.336584883</v>
      </c>
      <c r="J86" s="720">
        <f>'[52]Ratebase Summary'!J86</f>
        <v>-8099228.532235913</v>
      </c>
      <c r="K86" s="720">
        <f>'[52]Ratebase Summary'!K86</f>
        <v>0</v>
      </c>
      <c r="L86" s="720">
        <f>'[52]Ratebase Summary'!L86</f>
        <v>-3176731.1569663654</v>
      </c>
      <c r="M86" s="720">
        <f>'[52]Ratebase Summary'!M86</f>
        <v>0</v>
      </c>
      <c r="N86" s="873">
        <f>'[52]Ratebase Summary'!N86</f>
        <v>-381471.14908884623</v>
      </c>
      <c r="O86" s="720">
        <f>'[52]Ratebase Summary'!O86</f>
        <v>-39435.021530741709</v>
      </c>
      <c r="P86" s="719"/>
      <c r="Q86" s="720">
        <f>'[52]Ratebase Summary'!Q86</f>
        <v>-7484103.0001727752</v>
      </c>
      <c r="R86" s="720">
        <f>'[52]Ratebase Summary'!R86</f>
        <v>-21530.438972820655</v>
      </c>
      <c r="S86" s="720">
        <f>'[52]Ratebase Summary'!S86</f>
        <v>-593595.09309031698</v>
      </c>
      <c r="T86" s="720">
        <f>'[52]Ratebase Summary'!T86</f>
        <v>-8099228.532235913</v>
      </c>
      <c r="U86" s="720">
        <f>'[52]Ratebase Summary'!U86</f>
        <v>-7505633.4391455958</v>
      </c>
    </row>
    <row r="87" spans="1:21" s="2" customFormat="1">
      <c r="A87" s="33">
        <v>80</v>
      </c>
      <c r="B87" s="721"/>
      <c r="C87" s="722" t="str">
        <f>'[52]Ratebase Summary'!C87</f>
        <v>Sub-total</v>
      </c>
      <c r="D87" s="723"/>
      <c r="E87" s="724">
        <f>'[52]Ratebase Summary'!E87</f>
        <v>-519702191.06743646</v>
      </c>
      <c r="F87" s="724">
        <f>'[52]Ratebase Summary'!F87</f>
        <v>-256177696.66088501</v>
      </c>
      <c r="G87" s="724">
        <f>'[52]Ratebase Summary'!G87</f>
        <v>-64354171.335290141</v>
      </c>
      <c r="H87" s="724">
        <f>'[52]Ratebase Summary'!H87</f>
        <v>-71265191.617939472</v>
      </c>
      <c r="I87" s="724">
        <f>'[52]Ratebase Summary'!I87</f>
        <v>-45064495.0918542</v>
      </c>
      <c r="J87" s="724">
        <f>'[52]Ratebase Summary'!J87</f>
        <v>-33972885.299937017</v>
      </c>
      <c r="K87" s="724">
        <f>'[52]Ratebase Summary'!K87</f>
        <v>-4931717.0404250473</v>
      </c>
      <c r="L87" s="724">
        <f>'[52]Ratebase Summary'!L87</f>
        <v>-13322289.466602333</v>
      </c>
      <c r="M87" s="724">
        <f>'[52]Ratebase Summary'!M87</f>
        <v>-28848516.873562612</v>
      </c>
      <c r="N87" s="874">
        <f>'[52]Ratebase Summary'!N87</f>
        <v>-1599703.2715006627</v>
      </c>
      <c r="O87" s="724">
        <f>'[52]Ratebase Summary'!O87</f>
        <v>-165524.40944009516</v>
      </c>
      <c r="P87" s="719"/>
      <c r="Q87" s="724">
        <f>'[52]Ratebase Summary'!Q87</f>
        <v>-31396693.368867282</v>
      </c>
      <c r="R87" s="724">
        <f>'[52]Ratebase Summary'!R87</f>
        <v>-90172.834524997772</v>
      </c>
      <c r="S87" s="724">
        <f>'[52]Ratebase Summary'!S87</f>
        <v>-2486019.0965447389</v>
      </c>
      <c r="T87" s="724">
        <f>'[52]Ratebase Summary'!T87</f>
        <v>-33972885.299937017</v>
      </c>
      <c r="U87" s="724">
        <f>'[52]Ratebase Summary'!U87</f>
        <v>-31486866.203392278</v>
      </c>
    </row>
    <row r="88" spans="1:21" s="2" customFormat="1">
      <c r="A88" s="26">
        <v>81</v>
      </c>
      <c r="B88" s="31"/>
      <c r="C88" s="26"/>
      <c r="D88" s="30"/>
      <c r="E88" s="32"/>
      <c r="F88" s="32"/>
      <c r="G88" s="32"/>
      <c r="H88" s="32"/>
      <c r="I88" s="32"/>
      <c r="J88" s="32"/>
      <c r="K88" s="32"/>
      <c r="L88" s="32"/>
      <c r="M88" s="32"/>
      <c r="N88" s="875"/>
      <c r="O88" s="32"/>
      <c r="P88" s="30"/>
      <c r="Q88" s="32"/>
      <c r="R88" s="32"/>
      <c r="S88" s="32"/>
      <c r="T88" s="32"/>
      <c r="U88" s="32"/>
    </row>
    <row r="89" spans="1:21" s="2" customFormat="1">
      <c r="A89" s="26">
        <v>82</v>
      </c>
      <c r="B89" s="31"/>
      <c r="C89" s="28" t="s">
        <v>94</v>
      </c>
      <c r="D89" s="30"/>
      <c r="E89" s="32"/>
      <c r="F89" s="32"/>
      <c r="G89" s="32"/>
      <c r="H89" s="32"/>
      <c r="I89" s="32"/>
      <c r="J89" s="32"/>
      <c r="K89" s="32"/>
      <c r="L89" s="32"/>
      <c r="M89" s="32"/>
      <c r="N89" s="875"/>
      <c r="O89" s="32"/>
      <c r="P89" s="30"/>
      <c r="Q89" s="32"/>
      <c r="R89" s="32"/>
      <c r="S89" s="32"/>
      <c r="T89" s="32"/>
      <c r="U89" s="32"/>
    </row>
    <row r="90" spans="1:21" s="2" customFormat="1">
      <c r="A90" s="26">
        <v>83</v>
      </c>
      <c r="B90" s="717" t="str">
        <f>'[52]Ratebase Summary'!B90</f>
        <v>108.05_360a</v>
      </c>
      <c r="C90" s="718" t="str">
        <f>'[52]Ratebase Summary'!C90</f>
        <v>Land Rights - Assigned</v>
      </c>
      <c r="D90" s="719" t="str">
        <f>'[52]Ratebase Summary'!D90</f>
        <v>DIR108.360</v>
      </c>
      <c r="E90" s="720">
        <f>'[52]Ratebase Summary'!E90</f>
        <v>-12148.752</v>
      </c>
      <c r="F90" s="720">
        <f>'[52]Ratebase Summary'!F90</f>
        <v>0</v>
      </c>
      <c r="G90" s="720">
        <f>'[52]Ratebase Summary'!G90</f>
        <v>0</v>
      </c>
      <c r="H90" s="720">
        <f>'[52]Ratebase Summary'!H90</f>
        <v>0</v>
      </c>
      <c r="I90" s="720">
        <f>'[52]Ratebase Summary'!I90</f>
        <v>0</v>
      </c>
      <c r="J90" s="720">
        <f>'[52]Ratebase Summary'!J90</f>
        <v>0</v>
      </c>
      <c r="K90" s="720">
        <f>'[52]Ratebase Summary'!K90</f>
        <v>0</v>
      </c>
      <c r="L90" s="720">
        <f>'[52]Ratebase Summary'!L90</f>
        <v>-12148.752</v>
      </c>
      <c r="M90" s="720">
        <f>'[52]Ratebase Summary'!M90</f>
        <v>0</v>
      </c>
      <c r="N90" s="873">
        <f>'[52]Ratebase Summary'!N90</f>
        <v>0</v>
      </c>
      <c r="O90" s="720">
        <f>'[52]Ratebase Summary'!O90</f>
        <v>0</v>
      </c>
      <c r="P90" s="719"/>
      <c r="Q90" s="720">
        <f>'[52]Ratebase Summary'!Q90</f>
        <v>0</v>
      </c>
      <c r="R90" s="720">
        <f>'[52]Ratebase Summary'!R90</f>
        <v>0</v>
      </c>
      <c r="S90" s="720">
        <f>'[52]Ratebase Summary'!S90</f>
        <v>0</v>
      </c>
      <c r="T90" s="720">
        <f>'[52]Ratebase Summary'!T90</f>
        <v>0</v>
      </c>
      <c r="U90" s="720">
        <f>'[52]Ratebase Summary'!U90</f>
        <v>0</v>
      </c>
    </row>
    <row r="91" spans="1:21" s="2" customFormat="1">
      <c r="A91" s="26">
        <v>84</v>
      </c>
      <c r="B91" s="717" t="str">
        <f>'[52]Ratebase Summary'!B91</f>
        <v>108.05_360b</v>
      </c>
      <c r="C91" s="718" t="str">
        <f>'[52]Ratebase Summary'!C91</f>
        <v>Land Rights</v>
      </c>
      <c r="D91" s="719" t="str">
        <f>'[52]Ratebase Summary'!D91</f>
        <v>NCP_360</v>
      </c>
      <c r="E91" s="720">
        <f>'[52]Ratebase Summary'!E91</f>
        <v>-3385851.2480000001</v>
      </c>
      <c r="F91" s="720">
        <f>'[52]Ratebase Summary'!F91</f>
        <v>-1536714.3043749435</v>
      </c>
      <c r="G91" s="720">
        <f>'[52]Ratebase Summary'!G91</f>
        <v>-495399.86428581859</v>
      </c>
      <c r="H91" s="720">
        <f>'[52]Ratebase Summary'!H91</f>
        <v>-644531.56114183192</v>
      </c>
      <c r="I91" s="720">
        <f>'[52]Ratebase Summary'!I91</f>
        <v>-378796.5244031999</v>
      </c>
      <c r="J91" s="720">
        <f>'[52]Ratebase Summary'!J91</f>
        <v>-328020.58619396033</v>
      </c>
      <c r="K91" s="720">
        <f>'[52]Ratebase Summary'!K91</f>
        <v>0</v>
      </c>
      <c r="L91" s="720">
        <f>'[52]Ratebase Summary'!L91</f>
        <v>0</v>
      </c>
      <c r="M91" s="720">
        <f>'[52]Ratebase Summary'!M91</f>
        <v>0</v>
      </c>
      <c r="N91" s="873">
        <f>'[52]Ratebase Summary'!N91</f>
        <v>-2181.1049042825821</v>
      </c>
      <c r="O91" s="720">
        <f>'[52]Ratebase Summary'!O91</f>
        <v>-207.30269596317845</v>
      </c>
      <c r="P91" s="719"/>
      <c r="Q91" s="720">
        <f>'[52]Ratebase Summary'!Q91</f>
        <v>-312002.0550782698</v>
      </c>
      <c r="R91" s="720">
        <f>'[52]Ratebase Summary'!R91</f>
        <v>-68.296062896354968</v>
      </c>
      <c r="S91" s="720">
        <f>'[52]Ratebase Summary'!S91</f>
        <v>-15950.235052794173</v>
      </c>
      <c r="T91" s="720">
        <f>'[52]Ratebase Summary'!T91</f>
        <v>-328020.58619396033</v>
      </c>
      <c r="U91" s="720">
        <f>'[52]Ratebase Summary'!U91</f>
        <v>-312070.35114116617</v>
      </c>
    </row>
    <row r="92" spans="1:21" s="2" customFormat="1">
      <c r="A92" s="26">
        <v>85</v>
      </c>
      <c r="B92" s="717" t="str">
        <f>'[52]Ratebase Summary'!B92</f>
        <v>108.05_361a</v>
      </c>
      <c r="C92" s="718" t="str">
        <f>'[52]Ratebase Summary'!C92</f>
        <v>Structures &amp; Improve - Assigned</v>
      </c>
      <c r="D92" s="719" t="str">
        <f>'[52]Ratebase Summary'!D92</f>
        <v>DIR108.361</v>
      </c>
      <c r="E92" s="720">
        <f>'[52]Ratebase Summary'!E92</f>
        <v>-233909.65067088912</v>
      </c>
      <c r="F92" s="720">
        <f>'[52]Ratebase Summary'!F92</f>
        <v>0</v>
      </c>
      <c r="G92" s="720">
        <f>'[52]Ratebase Summary'!G92</f>
        <v>0</v>
      </c>
      <c r="H92" s="720">
        <f>'[52]Ratebase Summary'!H92</f>
        <v>0</v>
      </c>
      <c r="I92" s="720">
        <f>'[52]Ratebase Summary'!I92</f>
        <v>0</v>
      </c>
      <c r="J92" s="720">
        <f>'[52]Ratebase Summary'!J92</f>
        <v>-10967.308000000001</v>
      </c>
      <c r="K92" s="720">
        <f>'[52]Ratebase Summary'!K92</f>
        <v>-64314.79908808913</v>
      </c>
      <c r="L92" s="720">
        <f>'[52]Ratebase Summary'!L92</f>
        <v>-57917.228582800002</v>
      </c>
      <c r="M92" s="720">
        <f>'[52]Ratebase Summary'!M92</f>
        <v>-100710.315</v>
      </c>
      <c r="N92" s="873">
        <f>'[52]Ratebase Summary'!N92</f>
        <v>0</v>
      </c>
      <c r="O92" s="720">
        <f>'[52]Ratebase Summary'!O92</f>
        <v>0</v>
      </c>
      <c r="P92" s="719"/>
      <c r="Q92" s="720">
        <f>'[52]Ratebase Summary'!Q92</f>
        <v>-10967.308000000001</v>
      </c>
      <c r="R92" s="720">
        <f>'[52]Ratebase Summary'!R92</f>
        <v>0</v>
      </c>
      <c r="S92" s="720">
        <f>'[52]Ratebase Summary'!S92</f>
        <v>0</v>
      </c>
      <c r="T92" s="720">
        <f>'[52]Ratebase Summary'!T92</f>
        <v>-10967.308000000001</v>
      </c>
      <c r="U92" s="720">
        <f>'[52]Ratebase Summary'!U92</f>
        <v>-10967.308000000001</v>
      </c>
    </row>
    <row r="93" spans="1:21" s="2" customFormat="1">
      <c r="A93" s="26">
        <v>86</v>
      </c>
      <c r="B93" s="717" t="str">
        <f>'[52]Ratebase Summary'!B93</f>
        <v>108.05_361b</v>
      </c>
      <c r="C93" s="718" t="str">
        <f>'[52]Ratebase Summary'!C93</f>
        <v>Structures &amp; Improve - Allocated</v>
      </c>
      <c r="D93" s="719" t="str">
        <f>'[52]Ratebase Summary'!D93</f>
        <v>NCP_361</v>
      </c>
      <c r="E93" s="720">
        <f>'[52]Ratebase Summary'!E93</f>
        <v>-2350398.6893291106</v>
      </c>
      <c r="F93" s="720">
        <f>'[52]Ratebase Summary'!F93</f>
        <v>-1196523.6828054921</v>
      </c>
      <c r="G93" s="720">
        <f>'[52]Ratebase Summary'!G93</f>
        <v>-329384.14714868448</v>
      </c>
      <c r="H93" s="720">
        <f>'[52]Ratebase Summary'!H93</f>
        <v>-409088.22790763038</v>
      </c>
      <c r="I93" s="720">
        <f>'[52]Ratebase Summary'!I93</f>
        <v>-237919.47065308262</v>
      </c>
      <c r="J93" s="720">
        <f>'[52]Ratebase Summary'!J93</f>
        <v>-175397.55131120072</v>
      </c>
      <c r="K93" s="720">
        <f>'[52]Ratebase Summary'!K93</f>
        <v>0</v>
      </c>
      <c r="L93" s="720">
        <f>'[52]Ratebase Summary'!L93</f>
        <v>0</v>
      </c>
      <c r="M93" s="720">
        <f>'[52]Ratebase Summary'!M93</f>
        <v>0</v>
      </c>
      <c r="N93" s="873">
        <f>'[52]Ratebase Summary'!N93</f>
        <v>-1818.1147988461746</v>
      </c>
      <c r="O93" s="720">
        <f>'[52]Ratebase Summary'!O93</f>
        <v>-267.49470417400511</v>
      </c>
      <c r="P93" s="719"/>
      <c r="Q93" s="720">
        <f>'[52]Ratebase Summary'!Q93</f>
        <v>-156194.14895802576</v>
      </c>
      <c r="R93" s="720">
        <f>'[52]Ratebase Summary'!R93</f>
        <v>-0.33967581482413345</v>
      </c>
      <c r="S93" s="720">
        <f>'[52]Ratebase Summary'!S93</f>
        <v>-19203.062677360151</v>
      </c>
      <c r="T93" s="720">
        <f>'[52]Ratebase Summary'!T93</f>
        <v>-175397.55131120072</v>
      </c>
      <c r="U93" s="720">
        <f>'[52]Ratebase Summary'!U93</f>
        <v>-156194.48863384058</v>
      </c>
    </row>
    <row r="94" spans="1:21" s="2" customFormat="1">
      <c r="A94" s="26">
        <v>87</v>
      </c>
      <c r="B94" s="717" t="str">
        <f>'[52]Ratebase Summary'!B94</f>
        <v>108.05_362a</v>
      </c>
      <c r="C94" s="718" t="str">
        <f>'[52]Ratebase Summary'!C94</f>
        <v>Station Equipment - Assigned</v>
      </c>
      <c r="D94" s="719" t="str">
        <f>'[52]Ratebase Summary'!D94</f>
        <v>DIR108.362</v>
      </c>
      <c r="E94" s="720">
        <f>'[52]Ratebase Summary'!E94</f>
        <v>-11586662.121254718</v>
      </c>
      <c r="F94" s="720">
        <f>'[52]Ratebase Summary'!F94</f>
        <v>0</v>
      </c>
      <c r="G94" s="720">
        <f>'[52]Ratebase Summary'!G94</f>
        <v>0</v>
      </c>
      <c r="H94" s="720">
        <f>'[52]Ratebase Summary'!H94</f>
        <v>0</v>
      </c>
      <c r="I94" s="720">
        <f>'[52]Ratebase Summary'!I94</f>
        <v>0</v>
      </c>
      <c r="J94" s="720">
        <f>'[52]Ratebase Summary'!J94</f>
        <v>-698898.21200000006</v>
      </c>
      <c r="K94" s="720">
        <f>'[52]Ratebase Summary'!K94</f>
        <v>-3115650.3046919182</v>
      </c>
      <c r="L94" s="720">
        <f>'[52]Ratebase Summary'!L94</f>
        <v>-4407970.1745627997</v>
      </c>
      <c r="M94" s="720">
        <f>'[52]Ratebase Summary'!M94</f>
        <v>-3364143.4299999997</v>
      </c>
      <c r="N94" s="873">
        <f>'[52]Ratebase Summary'!N94</f>
        <v>0</v>
      </c>
      <c r="O94" s="720">
        <f>'[52]Ratebase Summary'!O94</f>
        <v>0</v>
      </c>
      <c r="P94" s="719"/>
      <c r="Q94" s="720">
        <f>'[52]Ratebase Summary'!Q94</f>
        <v>-698898.21200000006</v>
      </c>
      <c r="R94" s="720">
        <f>'[52]Ratebase Summary'!R94</f>
        <v>0</v>
      </c>
      <c r="S94" s="720">
        <f>'[52]Ratebase Summary'!S94</f>
        <v>0</v>
      </c>
      <c r="T94" s="720">
        <f>'[52]Ratebase Summary'!T94</f>
        <v>-698898.21200000006</v>
      </c>
      <c r="U94" s="720">
        <f>'[52]Ratebase Summary'!U94</f>
        <v>-698898.21200000006</v>
      </c>
    </row>
    <row r="95" spans="1:21" s="2" customFormat="1">
      <c r="A95" s="26">
        <v>88</v>
      </c>
      <c r="B95" s="717" t="str">
        <f>'[52]Ratebase Summary'!B95</f>
        <v>108.05_362b</v>
      </c>
      <c r="C95" s="718" t="str">
        <f>'[52]Ratebase Summary'!C95</f>
        <v>Station Equipment - Allocated</v>
      </c>
      <c r="D95" s="719" t="str">
        <f>'[52]Ratebase Summary'!D95</f>
        <v>NCP_362</v>
      </c>
      <c r="E95" s="720">
        <f>'[52]Ratebase Summary'!E95</f>
        <v>-125501319.31874529</v>
      </c>
      <c r="F95" s="720">
        <f>'[52]Ratebase Summary'!F95</f>
        <v>-70054303.221883804</v>
      </c>
      <c r="G95" s="720">
        <f>'[52]Ratebase Summary'!G95</f>
        <v>-16937305.614666715</v>
      </c>
      <c r="H95" s="720">
        <f>'[52]Ratebase Summary'!H95</f>
        <v>-18610535.875498135</v>
      </c>
      <c r="I95" s="720">
        <f>'[52]Ratebase Summary'!I95</f>
        <v>-9902511.1893525105</v>
      </c>
      <c r="J95" s="720">
        <f>'[52]Ratebase Summary'!J95</f>
        <v>-9860907.0411264598</v>
      </c>
      <c r="K95" s="720">
        <f>'[52]Ratebase Summary'!K95</f>
        <v>0</v>
      </c>
      <c r="L95" s="720">
        <f>'[52]Ratebase Summary'!L95</f>
        <v>0</v>
      </c>
      <c r="M95" s="720">
        <f>'[52]Ratebase Summary'!M95</f>
        <v>0</v>
      </c>
      <c r="N95" s="873">
        <f>'[52]Ratebase Summary'!N95</f>
        <v>-101244.80588646964</v>
      </c>
      <c r="O95" s="720">
        <f>'[52]Ratebase Summary'!O95</f>
        <v>-34511.570331189971</v>
      </c>
      <c r="P95" s="719"/>
      <c r="Q95" s="720">
        <f>'[52]Ratebase Summary'!Q95</f>
        <v>-8816063.1958567835</v>
      </c>
      <c r="R95" s="720">
        <f>'[52]Ratebase Summary'!R95</f>
        <v>-32416.630794771561</v>
      </c>
      <c r="S95" s="720">
        <f>'[52]Ratebase Summary'!S95</f>
        <v>-1012427.2144749047</v>
      </c>
      <c r="T95" s="720">
        <f>'[52]Ratebase Summary'!T95</f>
        <v>-9860907.0411264598</v>
      </c>
      <c r="U95" s="720">
        <f>'[52]Ratebase Summary'!U95</f>
        <v>-8848479.8266515546</v>
      </c>
    </row>
    <row r="96" spans="1:21" s="2" customFormat="1">
      <c r="A96" s="26">
        <v>89</v>
      </c>
      <c r="B96" s="717" t="str">
        <f>'[52]Ratebase Summary'!B96</f>
        <v>108.10_363</v>
      </c>
      <c r="C96" s="718" t="str">
        <f>'[52]Ratebase Summary'!C96</f>
        <v>Battery Storage</v>
      </c>
      <c r="D96" s="719" t="str">
        <f>'[52]Ratebase Summary'!D96</f>
        <v>NCP_362</v>
      </c>
      <c r="E96" s="720">
        <f>'[52]Ratebase Summary'!E96</f>
        <v>-124550.5</v>
      </c>
      <c r="F96" s="720">
        <f>'[52]Ratebase Summary'!F96</f>
        <v>-69523.559917939448</v>
      </c>
      <c r="G96" s="720">
        <f>'[52]Ratebase Summary'!G96</f>
        <v>-16808.985709558652</v>
      </c>
      <c r="H96" s="720">
        <f>'[52]Ratebase Summary'!H96</f>
        <v>-18469.539293640028</v>
      </c>
      <c r="I96" s="720">
        <f>'[52]Ratebase Summary'!I96</f>
        <v>-9827.4880820733397</v>
      </c>
      <c r="J96" s="720">
        <f>'[52]Ratebase Summary'!J96</f>
        <v>-9786.199133943097</v>
      </c>
      <c r="K96" s="720">
        <f>'[52]Ratebase Summary'!K96</f>
        <v>0</v>
      </c>
      <c r="L96" s="720">
        <f>'[52]Ratebase Summary'!L96</f>
        <v>0</v>
      </c>
      <c r="M96" s="720">
        <f>'[52]Ratebase Summary'!M96</f>
        <v>0</v>
      </c>
      <c r="N96" s="873">
        <f>'[52]Ratebase Summary'!N96</f>
        <v>-100.47775803484522</v>
      </c>
      <c r="O96" s="720">
        <f>'[52]Ratebase Summary'!O96</f>
        <v>-34.250104810594202</v>
      </c>
      <c r="P96" s="719"/>
      <c r="Q96" s="720">
        <f>'[52]Ratebase Summary'!Q96</f>
        <v>-8749.2712031717492</v>
      </c>
      <c r="R96" s="720">
        <f>'[52]Ratebase Summary'!R96</f>
        <v>-32.171036892049152</v>
      </c>
      <c r="S96" s="720">
        <f>'[52]Ratebase Summary'!S96</f>
        <v>-1004.7568938792994</v>
      </c>
      <c r="T96" s="720">
        <f>'[52]Ratebase Summary'!T96</f>
        <v>-9786.199133943097</v>
      </c>
      <c r="U96" s="720">
        <f>'[52]Ratebase Summary'!U96</f>
        <v>-8781.4422400637977</v>
      </c>
    </row>
    <row r="97" spans="1:21" s="2" customFormat="1">
      <c r="A97" s="26">
        <v>90</v>
      </c>
      <c r="B97" s="717" t="str">
        <f>'[52]Ratebase Summary'!B97</f>
        <v>108.10_364a</v>
      </c>
      <c r="C97" s="718" t="str">
        <f>'[52]Ratebase Summary'!C97</f>
        <v xml:space="preserve">Poles Towers &amp; Fixtures </v>
      </c>
      <c r="D97" s="719" t="str">
        <f>'[52]Ratebase Summary'!D97</f>
        <v>OH_NCP</v>
      </c>
      <c r="E97" s="720">
        <f>'[52]Ratebase Summary'!E97</f>
        <v>-149346565.32902548</v>
      </c>
      <c r="F97" s="720">
        <f>'[52]Ratebase Summary'!F97</f>
        <v>-102931601.96611065</v>
      </c>
      <c r="G97" s="720">
        <f>'[52]Ratebase Summary'!G97</f>
        <v>-18807377.896459486</v>
      </c>
      <c r="H97" s="720">
        <f>'[52]Ratebase Summary'!H97</f>
        <v>-14621410.245547814</v>
      </c>
      <c r="I97" s="720">
        <f>'[52]Ratebase Summary'!I97</f>
        <v>-5784000.7412238782</v>
      </c>
      <c r="J97" s="720">
        <f>'[52]Ratebase Summary'!J97</f>
        <v>-7008664.4180575246</v>
      </c>
      <c r="K97" s="720">
        <f>'[52]Ratebase Summary'!K97</f>
        <v>0</v>
      </c>
      <c r="L97" s="720">
        <f>'[52]Ratebase Summary'!L97</f>
        <v>0</v>
      </c>
      <c r="M97" s="720">
        <f>'[52]Ratebase Summary'!M97</f>
        <v>0</v>
      </c>
      <c r="N97" s="873">
        <f>'[52]Ratebase Summary'!N97</f>
        <v>-90454.703225219113</v>
      </c>
      <c r="O97" s="720">
        <f>'[52]Ratebase Summary'!O97</f>
        <v>-103055.35840087153</v>
      </c>
      <c r="P97" s="719"/>
      <c r="Q97" s="720">
        <f>'[52]Ratebase Summary'!Q97</f>
        <v>-5414081.5071386537</v>
      </c>
      <c r="R97" s="720">
        <f>'[52]Ratebase Summary'!R97</f>
        <v>-135607.05093797357</v>
      </c>
      <c r="S97" s="720">
        <f>'[52]Ratebase Summary'!S97</f>
        <v>-1458975.8599808973</v>
      </c>
      <c r="T97" s="720">
        <f>'[52]Ratebase Summary'!T97</f>
        <v>-7008664.4180575246</v>
      </c>
      <c r="U97" s="720">
        <f>'[52]Ratebase Summary'!U97</f>
        <v>-5549688.5580766276</v>
      </c>
    </row>
    <row r="98" spans="1:21" s="2" customFormat="1">
      <c r="A98" s="26">
        <v>91</v>
      </c>
      <c r="B98" s="717" t="str">
        <f>'[52]Ratebase Summary'!B98</f>
        <v>108.10_364b</v>
      </c>
      <c r="C98" s="718" t="str">
        <f>'[52]Ratebase Summary'!C98</f>
        <v>Poles &amp; OH Conductor - Assigned</v>
      </c>
      <c r="D98" s="719" t="str">
        <f>'[52]Ratebase Summary'!D98</f>
        <v>DIR108.364</v>
      </c>
      <c r="E98" s="720">
        <f>'[52]Ratebase Summary'!E98</f>
        <v>-55883.055832029437</v>
      </c>
      <c r="F98" s="720">
        <f>'[52]Ratebase Summary'!F98</f>
        <v>0</v>
      </c>
      <c r="G98" s="720">
        <f>'[52]Ratebase Summary'!G98</f>
        <v>0</v>
      </c>
      <c r="H98" s="720">
        <f>'[52]Ratebase Summary'!H98</f>
        <v>0</v>
      </c>
      <c r="I98" s="720">
        <f>'[52]Ratebase Summary'!I98</f>
        <v>0</v>
      </c>
      <c r="J98" s="720">
        <f>'[52]Ratebase Summary'!J98</f>
        <v>0</v>
      </c>
      <c r="K98" s="720">
        <f>'[52]Ratebase Summary'!K98</f>
        <v>-55883.055832029437</v>
      </c>
      <c r="L98" s="720">
        <f>'[52]Ratebase Summary'!L98</f>
        <v>0</v>
      </c>
      <c r="M98" s="720">
        <f>'[52]Ratebase Summary'!M98</f>
        <v>0</v>
      </c>
      <c r="N98" s="873">
        <f>'[52]Ratebase Summary'!N98</f>
        <v>0</v>
      </c>
      <c r="O98" s="720">
        <f>'[52]Ratebase Summary'!O98</f>
        <v>0</v>
      </c>
      <c r="P98" s="719"/>
      <c r="Q98" s="720">
        <f>'[52]Ratebase Summary'!Q98</f>
        <v>0</v>
      </c>
      <c r="R98" s="720">
        <f>'[52]Ratebase Summary'!R98</f>
        <v>0</v>
      </c>
      <c r="S98" s="720">
        <f>'[52]Ratebase Summary'!S98</f>
        <v>0</v>
      </c>
      <c r="T98" s="720">
        <f>'[52]Ratebase Summary'!T98</f>
        <v>0</v>
      </c>
      <c r="U98" s="720">
        <f>'[52]Ratebase Summary'!U98</f>
        <v>0</v>
      </c>
    </row>
    <row r="99" spans="1:21" s="2" customFormat="1">
      <c r="A99" s="26">
        <v>92</v>
      </c>
      <c r="B99" s="717" t="str">
        <f>'[52]Ratebase Summary'!B99</f>
        <v>108.10_365a</v>
      </c>
      <c r="C99" s="718" t="str">
        <f>'[52]Ratebase Summary'!C99</f>
        <v xml:space="preserve">OVHD Cond &amp; Devices </v>
      </c>
      <c r="D99" s="719" t="str">
        <f>'[52]Ratebase Summary'!D99</f>
        <v>OH_NCP</v>
      </c>
      <c r="E99" s="720">
        <f>'[52]Ratebase Summary'!E99</f>
        <v>-132596941.81008512</v>
      </c>
      <c r="F99" s="720">
        <f>'[52]Ratebase Summary'!F99</f>
        <v>-91387542.835353374</v>
      </c>
      <c r="G99" s="720">
        <f>'[52]Ratebase Summary'!G99</f>
        <v>-16698079.309979618</v>
      </c>
      <c r="H99" s="720">
        <f>'[52]Ratebase Summary'!H99</f>
        <v>-12981579.316799255</v>
      </c>
      <c r="I99" s="720">
        <f>'[52]Ratebase Summary'!I99</f>
        <v>-5135309.3258214826</v>
      </c>
      <c r="J99" s="720">
        <f>'[52]Ratebase Summary'!J99</f>
        <v>-6222623.6402570484</v>
      </c>
      <c r="K99" s="720">
        <f>'[52]Ratebase Summary'!K99</f>
        <v>0</v>
      </c>
      <c r="L99" s="720">
        <f>'[52]Ratebase Summary'!L99</f>
        <v>0</v>
      </c>
      <c r="M99" s="720">
        <f>'[52]Ratebase Summary'!M99</f>
        <v>0</v>
      </c>
      <c r="N99" s="873">
        <f>'[52]Ratebase Summary'!N99</f>
        <v>-80309.962224968986</v>
      </c>
      <c r="O99" s="720">
        <f>'[52]Ratebase Summary'!O99</f>
        <v>-91497.419649342759</v>
      </c>
      <c r="P99" s="719"/>
      <c r="Q99" s="720">
        <f>'[52]Ratebase Summary'!Q99</f>
        <v>-4806877.5400059372</v>
      </c>
      <c r="R99" s="720">
        <f>'[52]Ratebase Summary'!R99</f>
        <v>-120398.35132897504</v>
      </c>
      <c r="S99" s="720">
        <f>'[52]Ratebase Summary'!S99</f>
        <v>-1295347.7489221364</v>
      </c>
      <c r="T99" s="720">
        <f>'[52]Ratebase Summary'!T99</f>
        <v>-6222623.6402570484</v>
      </c>
      <c r="U99" s="720">
        <f>'[52]Ratebase Summary'!U99</f>
        <v>-4927275.8913349118</v>
      </c>
    </row>
    <row r="100" spans="1:21" s="2" customFormat="1">
      <c r="A100" s="26">
        <v>93</v>
      </c>
      <c r="B100" s="717" t="str">
        <f>'[52]Ratebase Summary'!B100</f>
        <v>108.10_366a</v>
      </c>
      <c r="C100" s="718" t="str">
        <f>'[52]Ratebase Summary'!C100</f>
        <v>UG Conduit &amp; Conductor - Assigned</v>
      </c>
      <c r="D100" s="719" t="str">
        <f>'[52]Ratebase Summary'!D100</f>
        <v>DIR108.366</v>
      </c>
      <c r="E100" s="720">
        <f>'[52]Ratebase Summary'!E100</f>
        <v>-16526870.952044467</v>
      </c>
      <c r="F100" s="720">
        <f>'[52]Ratebase Summary'!F100</f>
        <v>0</v>
      </c>
      <c r="G100" s="720">
        <f>'[52]Ratebase Summary'!G100</f>
        <v>0</v>
      </c>
      <c r="H100" s="720">
        <f>'[52]Ratebase Summary'!H100</f>
        <v>0</v>
      </c>
      <c r="I100" s="720">
        <f>'[52]Ratebase Summary'!I100</f>
        <v>0</v>
      </c>
      <c r="J100" s="720">
        <f>'[52]Ratebase Summary'!J100</f>
        <v>0</v>
      </c>
      <c r="K100" s="720">
        <f>'[52]Ratebase Summary'!K100</f>
        <v>-14546761.500330182</v>
      </c>
      <c r="L100" s="720">
        <f>'[52]Ratebase Summary'!L100</f>
        <v>-1954966.5945714284</v>
      </c>
      <c r="M100" s="720">
        <f>'[52]Ratebase Summary'!M100</f>
        <v>-25142.857142857145</v>
      </c>
      <c r="N100" s="873">
        <f>'[52]Ratebase Summary'!N100</f>
        <v>0</v>
      </c>
      <c r="O100" s="720">
        <f>'[52]Ratebase Summary'!O100</f>
        <v>0</v>
      </c>
      <c r="P100" s="719"/>
      <c r="Q100" s="720">
        <f>'[52]Ratebase Summary'!Q100</f>
        <v>0</v>
      </c>
      <c r="R100" s="720">
        <f>'[52]Ratebase Summary'!R100</f>
        <v>0</v>
      </c>
      <c r="S100" s="720">
        <f>'[52]Ratebase Summary'!S100</f>
        <v>0</v>
      </c>
      <c r="T100" s="720">
        <f>'[52]Ratebase Summary'!T100</f>
        <v>0</v>
      </c>
      <c r="U100" s="720">
        <f>'[52]Ratebase Summary'!U100</f>
        <v>0</v>
      </c>
    </row>
    <row r="101" spans="1:21" s="2" customFormat="1">
      <c r="A101" s="26">
        <v>94</v>
      </c>
      <c r="B101" s="717" t="str">
        <f>'[52]Ratebase Summary'!B101</f>
        <v>108.10_366b</v>
      </c>
      <c r="C101" s="718" t="str">
        <f>'[52]Ratebase Summary'!C101</f>
        <v>UG Conduit &amp; Conductor</v>
      </c>
      <c r="D101" s="719" t="str">
        <f>'[52]Ratebase Summary'!D101</f>
        <v>UG_NCP</v>
      </c>
      <c r="E101" s="720">
        <f>'[52]Ratebase Summary'!E101</f>
        <v>-274285943.71102428</v>
      </c>
      <c r="F101" s="720">
        <f>'[52]Ratebase Summary'!F101</f>
        <v>-184592940.76400334</v>
      </c>
      <c r="G101" s="720">
        <f>'[52]Ratebase Summary'!G101</f>
        <v>-32892203.765319232</v>
      </c>
      <c r="H101" s="720">
        <f>'[52]Ratebase Summary'!H101</f>
        <v>-30694312.544480834</v>
      </c>
      <c r="I101" s="720">
        <f>'[52]Ratebase Summary'!I101</f>
        <v>-13326619.640014224</v>
      </c>
      <c r="J101" s="720">
        <f>'[52]Ratebase Summary'!J101</f>
        <v>-12578302.963216398</v>
      </c>
      <c r="K101" s="720">
        <f>'[52]Ratebase Summary'!K101</f>
        <v>0</v>
      </c>
      <c r="L101" s="720">
        <f>'[52]Ratebase Summary'!L101</f>
        <v>0</v>
      </c>
      <c r="M101" s="720">
        <f>'[52]Ratebase Summary'!M101</f>
        <v>0</v>
      </c>
      <c r="N101" s="873">
        <f>'[52]Ratebase Summary'!N101</f>
        <v>-126487.55169428916</v>
      </c>
      <c r="O101" s="720">
        <f>'[52]Ratebase Summary'!O101</f>
        <v>-75076.482295965165</v>
      </c>
      <c r="P101" s="719"/>
      <c r="Q101" s="720">
        <f>'[52]Ratebase Summary'!Q101</f>
        <v>-9505607.5138858818</v>
      </c>
      <c r="R101" s="720">
        <f>'[52]Ratebase Summary'!R101</f>
        <v>-112886.73968415053</v>
      </c>
      <c r="S101" s="720">
        <f>'[52]Ratebase Summary'!S101</f>
        <v>-2959808.7096463661</v>
      </c>
      <c r="T101" s="720">
        <f>'[52]Ratebase Summary'!T101</f>
        <v>-12578302.963216398</v>
      </c>
      <c r="U101" s="720">
        <f>'[52]Ratebase Summary'!U101</f>
        <v>-9618494.2535700314</v>
      </c>
    </row>
    <row r="102" spans="1:21" s="2" customFormat="1">
      <c r="A102" s="26">
        <v>95</v>
      </c>
      <c r="B102" s="717" t="str">
        <f>'[52]Ratebase Summary'!B102</f>
        <v>108.10_367a</v>
      </c>
      <c r="C102" s="718" t="str">
        <f>'[52]Ratebase Summary'!C102</f>
        <v xml:space="preserve">UNGDCond &amp; Devices </v>
      </c>
      <c r="D102" s="719" t="str">
        <f>'[52]Ratebase Summary'!D102</f>
        <v>UG_NCP</v>
      </c>
      <c r="E102" s="720">
        <f>'[52]Ratebase Summary'!E102</f>
        <v>-387170816.60218024</v>
      </c>
      <c r="F102" s="720">
        <f>'[52]Ratebase Summary'!F102</f>
        <v>-260563843.14718542</v>
      </c>
      <c r="G102" s="720">
        <f>'[52]Ratebase Summary'!G102</f>
        <v>-46429289.154827751</v>
      </c>
      <c r="H102" s="720">
        <f>'[52]Ratebase Summary'!H102</f>
        <v>-43326835.827247471</v>
      </c>
      <c r="I102" s="720">
        <f>'[52]Ratebase Summary'!I102</f>
        <v>-18811311.0674274</v>
      </c>
      <c r="J102" s="720">
        <f>'[52]Ratebase Summary'!J102</f>
        <v>-17755017.86146535</v>
      </c>
      <c r="K102" s="720">
        <f>'[52]Ratebase Summary'!K102</f>
        <v>0</v>
      </c>
      <c r="L102" s="720">
        <f>'[52]Ratebase Summary'!L102</f>
        <v>0</v>
      </c>
      <c r="M102" s="720">
        <f>'[52]Ratebase Summary'!M102</f>
        <v>0</v>
      </c>
      <c r="N102" s="873">
        <f>'[52]Ratebase Summary'!N102</f>
        <v>-178544.65313426155</v>
      </c>
      <c r="O102" s="720">
        <f>'[52]Ratebase Summary'!O102</f>
        <v>-105974.89089259393</v>
      </c>
      <c r="P102" s="719"/>
      <c r="Q102" s="720">
        <f>'[52]Ratebase Summary'!Q102</f>
        <v>-13417726.674788753</v>
      </c>
      <c r="R102" s="720">
        <f>'[52]Ratebase Summary'!R102</f>
        <v>-159346.30333487858</v>
      </c>
      <c r="S102" s="720">
        <f>'[52]Ratebase Summary'!S102</f>
        <v>-4177944.8833417199</v>
      </c>
      <c r="T102" s="720">
        <f>'[52]Ratebase Summary'!T102</f>
        <v>-17755017.86146535</v>
      </c>
      <c r="U102" s="720">
        <f>'[52]Ratebase Summary'!U102</f>
        <v>-13577072.978123631</v>
      </c>
    </row>
    <row r="103" spans="1:21" s="2" customFormat="1">
      <c r="A103" s="26">
        <v>96</v>
      </c>
      <c r="B103" s="717" t="str">
        <f>'[52]Ratebase Summary'!B103</f>
        <v>108.10_368a</v>
      </c>
      <c r="C103" s="718" t="str">
        <f>'[52]Ratebase Summary'!C103</f>
        <v>Line Transformers - Assigned</v>
      </c>
      <c r="D103" s="719" t="str">
        <f>'[52]Ratebase Summary'!D103</f>
        <v>DIR368.03</v>
      </c>
      <c r="E103" s="720">
        <f>'[52]Ratebase Summary'!E103</f>
        <v>-1245672</v>
      </c>
      <c r="F103" s="720">
        <f>'[52]Ratebase Summary'!F103</f>
        <v>0</v>
      </c>
      <c r="G103" s="720">
        <f>'[52]Ratebase Summary'!G103</f>
        <v>0</v>
      </c>
      <c r="H103" s="720">
        <f>'[52]Ratebase Summary'!H103</f>
        <v>0</v>
      </c>
      <c r="I103" s="720">
        <f>'[52]Ratebase Summary'!I103</f>
        <v>0</v>
      </c>
      <c r="J103" s="720">
        <f>'[52]Ratebase Summary'!J103</f>
        <v>-435842.82964406698</v>
      </c>
      <c r="K103" s="720">
        <f>'[52]Ratebase Summary'!K103</f>
        <v>-800130.57324986497</v>
      </c>
      <c r="L103" s="720">
        <f>'[52]Ratebase Summary'!L103</f>
        <v>0</v>
      </c>
      <c r="M103" s="720">
        <f>'[52]Ratebase Summary'!M103</f>
        <v>0</v>
      </c>
      <c r="N103" s="873">
        <f>'[52]Ratebase Summary'!N103</f>
        <v>0</v>
      </c>
      <c r="O103" s="720">
        <f>'[52]Ratebase Summary'!O103</f>
        <v>-9698.5971060680858</v>
      </c>
      <c r="P103" s="719"/>
      <c r="Q103" s="720">
        <f>'[52]Ratebase Summary'!Q103</f>
        <v>-412218.0095138941</v>
      </c>
      <c r="R103" s="720">
        <f>'[52]Ratebase Summary'!R103</f>
        <v>0</v>
      </c>
      <c r="S103" s="720">
        <f>'[52]Ratebase Summary'!S103</f>
        <v>-23624.820130172873</v>
      </c>
      <c r="T103" s="720">
        <f>'[52]Ratebase Summary'!T103</f>
        <v>-435842.82964406698</v>
      </c>
      <c r="U103" s="720">
        <f>'[52]Ratebase Summary'!U103</f>
        <v>-412218.0095138941</v>
      </c>
    </row>
    <row r="104" spans="1:21" s="2" customFormat="1">
      <c r="A104" s="26">
        <v>97</v>
      </c>
      <c r="B104" s="717" t="str">
        <f>'[52]Ratebase Summary'!B104</f>
        <v>108.10_368b</v>
      </c>
      <c r="C104" s="718" t="str">
        <f>'[52]Ratebase Summary'!C104</f>
        <v>Line Transformers - OH</v>
      </c>
      <c r="D104" s="719" t="str">
        <f>'[52]Ratebase Summary'!D104</f>
        <v>OH_TFMR</v>
      </c>
      <c r="E104" s="720">
        <f>'[52]Ratebase Summary'!E104</f>
        <v>-72954566.067123711</v>
      </c>
      <c r="F104" s="720">
        <f>'[52]Ratebase Summary'!F104</f>
        <v>-54471763.488865152</v>
      </c>
      <c r="G104" s="720">
        <f>'[52]Ratebase Summary'!G104</f>
        <v>-8921362.3803448081</v>
      </c>
      <c r="H104" s="720">
        <f>'[52]Ratebase Summary'!H104</f>
        <v>-1304252.6428713268</v>
      </c>
      <c r="I104" s="720">
        <f>'[52]Ratebase Summary'!I104</f>
        <v>-14707.255189992533</v>
      </c>
      <c r="J104" s="720">
        <f>'[52]Ratebase Summary'!J104</f>
        <v>0</v>
      </c>
      <c r="K104" s="720">
        <f>'[52]Ratebase Summary'!K104</f>
        <v>0</v>
      </c>
      <c r="L104" s="720">
        <f>'[52]Ratebase Summary'!L104</f>
        <v>0</v>
      </c>
      <c r="M104" s="720">
        <f>'[52]Ratebase Summary'!M104</f>
        <v>0</v>
      </c>
      <c r="N104" s="873">
        <f>'[52]Ratebase Summary'!N104</f>
        <v>-8242480.2998524411</v>
      </c>
      <c r="O104" s="720">
        <f>'[52]Ratebase Summary'!O104</f>
        <v>0</v>
      </c>
      <c r="P104" s="719"/>
      <c r="Q104" s="720">
        <f>'[52]Ratebase Summary'!Q104</f>
        <v>0</v>
      </c>
      <c r="R104" s="720">
        <f>'[52]Ratebase Summary'!R104</f>
        <v>0</v>
      </c>
      <c r="S104" s="720">
        <f>'[52]Ratebase Summary'!S104</f>
        <v>0</v>
      </c>
      <c r="T104" s="720">
        <f>'[52]Ratebase Summary'!T104</f>
        <v>0</v>
      </c>
      <c r="U104" s="720">
        <f>'[52]Ratebase Summary'!U104</f>
        <v>0</v>
      </c>
    </row>
    <row r="105" spans="1:21" s="2" customFormat="1">
      <c r="A105" s="26">
        <v>98</v>
      </c>
      <c r="B105" s="717" t="str">
        <f>'[52]Ratebase Summary'!B105</f>
        <v>108.10_368c</v>
      </c>
      <c r="C105" s="718" t="str">
        <f>'[52]Ratebase Summary'!C105</f>
        <v>Line Transformers - UG</v>
      </c>
      <c r="D105" s="719" t="str">
        <f>'[52]Ratebase Summary'!D105</f>
        <v>UG_TFMR</v>
      </c>
      <c r="E105" s="720">
        <f>'[52]Ratebase Summary'!E105</f>
        <v>-134960859.27036494</v>
      </c>
      <c r="F105" s="720">
        <f>'[52]Ratebase Summary'!F105</f>
        <v>-107817200.16035898</v>
      </c>
      <c r="G105" s="720">
        <f>'[52]Ratebase Summary'!G105</f>
        <v>-16667975.048270775</v>
      </c>
      <c r="H105" s="720">
        <f>'[52]Ratebase Summary'!H105</f>
        <v>-7944274.4123820299</v>
      </c>
      <c r="I105" s="720">
        <f>'[52]Ratebase Summary'!I105</f>
        <v>-2195175.1860408979</v>
      </c>
      <c r="J105" s="720">
        <f>'[52]Ratebase Summary'!J105</f>
        <v>0</v>
      </c>
      <c r="K105" s="720">
        <f>'[52]Ratebase Summary'!K105</f>
        <v>0</v>
      </c>
      <c r="L105" s="720">
        <f>'[52]Ratebase Summary'!L105</f>
        <v>0</v>
      </c>
      <c r="M105" s="720">
        <f>'[52]Ratebase Summary'!M105</f>
        <v>0</v>
      </c>
      <c r="N105" s="873">
        <f>'[52]Ratebase Summary'!N105</f>
        <v>-336234.46331225522</v>
      </c>
      <c r="O105" s="720">
        <f>'[52]Ratebase Summary'!O105</f>
        <v>0</v>
      </c>
      <c r="P105" s="719"/>
      <c r="Q105" s="720">
        <f>'[52]Ratebase Summary'!Q105</f>
        <v>0</v>
      </c>
      <c r="R105" s="720">
        <f>'[52]Ratebase Summary'!R105</f>
        <v>0</v>
      </c>
      <c r="S105" s="720">
        <f>'[52]Ratebase Summary'!S105</f>
        <v>0</v>
      </c>
      <c r="T105" s="720">
        <f>'[52]Ratebase Summary'!T105</f>
        <v>0</v>
      </c>
      <c r="U105" s="720">
        <f>'[52]Ratebase Summary'!U105</f>
        <v>0</v>
      </c>
    </row>
    <row r="106" spans="1:21" s="2" customFormat="1">
      <c r="A106" s="26">
        <v>99</v>
      </c>
      <c r="B106" s="717" t="str">
        <f>'[52]Ratebase Summary'!B106</f>
        <v>108.10_369a</v>
      </c>
      <c r="C106" s="718" t="str">
        <f>'[52]Ratebase Summary'!C106</f>
        <v>Services - OH</v>
      </c>
      <c r="D106" s="719" t="str">
        <f>'[52]Ratebase Summary'!D106</f>
        <v>OH_SVC</v>
      </c>
      <c r="E106" s="720">
        <f>'[52]Ratebase Summary'!E106</f>
        <v>-33106913.110664558</v>
      </c>
      <c r="F106" s="720">
        <f>'[52]Ratebase Summary'!F106</f>
        <v>-28570731.161835331</v>
      </c>
      <c r="G106" s="720">
        <f>'[52]Ratebase Summary'!G106</f>
        <v>-4365306.1039201962</v>
      </c>
      <c r="H106" s="720">
        <f>'[52]Ratebase Summary'!H106</f>
        <v>-167252.18184545738</v>
      </c>
      <c r="I106" s="720">
        <f>'[52]Ratebase Summary'!I106</f>
        <v>-3623.6630635751485</v>
      </c>
      <c r="J106" s="720">
        <f>'[52]Ratebase Summary'!J106</f>
        <v>0</v>
      </c>
      <c r="K106" s="720">
        <f>'[52]Ratebase Summary'!K106</f>
        <v>0</v>
      </c>
      <c r="L106" s="720">
        <f>'[52]Ratebase Summary'!L106</f>
        <v>0</v>
      </c>
      <c r="M106" s="720">
        <f>'[52]Ratebase Summary'!M106</f>
        <v>0</v>
      </c>
      <c r="N106" s="873">
        <f>'[52]Ratebase Summary'!N106</f>
        <v>0</v>
      </c>
      <c r="O106" s="720">
        <f>'[52]Ratebase Summary'!O106</f>
        <v>0</v>
      </c>
      <c r="P106" s="719"/>
      <c r="Q106" s="720">
        <f>'[52]Ratebase Summary'!Q106</f>
        <v>0</v>
      </c>
      <c r="R106" s="720">
        <f>'[52]Ratebase Summary'!R106</f>
        <v>0</v>
      </c>
      <c r="S106" s="720">
        <f>'[52]Ratebase Summary'!S106</f>
        <v>0</v>
      </c>
      <c r="T106" s="720">
        <f>'[52]Ratebase Summary'!T106</f>
        <v>0</v>
      </c>
      <c r="U106" s="720">
        <f>'[52]Ratebase Summary'!U106</f>
        <v>0</v>
      </c>
    </row>
    <row r="107" spans="1:21" s="2" customFormat="1">
      <c r="A107" s="26">
        <v>100</v>
      </c>
      <c r="B107" s="717" t="str">
        <f>'[52]Ratebase Summary'!B107</f>
        <v>108.10_369b</v>
      </c>
      <c r="C107" s="718" t="str">
        <f>'[52]Ratebase Summary'!C107</f>
        <v>Services - UG</v>
      </c>
      <c r="D107" s="719" t="str">
        <f>'[52]Ratebase Summary'!D107</f>
        <v>RESID</v>
      </c>
      <c r="E107" s="720">
        <f>'[52]Ratebase Summary'!E107</f>
        <v>-93641215.226628304</v>
      </c>
      <c r="F107" s="720">
        <f>'[52]Ratebase Summary'!F107</f>
        <v>-93641215.226628304</v>
      </c>
      <c r="G107" s="720">
        <f>'[52]Ratebase Summary'!G107</f>
        <v>0</v>
      </c>
      <c r="H107" s="720">
        <f>'[52]Ratebase Summary'!H107</f>
        <v>0</v>
      </c>
      <c r="I107" s="720">
        <f>'[52]Ratebase Summary'!I107</f>
        <v>0</v>
      </c>
      <c r="J107" s="720">
        <f>'[52]Ratebase Summary'!J107</f>
        <v>0</v>
      </c>
      <c r="K107" s="720">
        <f>'[52]Ratebase Summary'!K107</f>
        <v>0</v>
      </c>
      <c r="L107" s="720">
        <f>'[52]Ratebase Summary'!L107</f>
        <v>0</v>
      </c>
      <c r="M107" s="720">
        <f>'[52]Ratebase Summary'!M107</f>
        <v>0</v>
      </c>
      <c r="N107" s="873">
        <f>'[52]Ratebase Summary'!N107</f>
        <v>0</v>
      </c>
      <c r="O107" s="720">
        <f>'[52]Ratebase Summary'!O107</f>
        <v>0</v>
      </c>
      <c r="P107" s="719"/>
      <c r="Q107" s="720">
        <f>'[52]Ratebase Summary'!Q107</f>
        <v>0</v>
      </c>
      <c r="R107" s="720">
        <f>'[52]Ratebase Summary'!R107</f>
        <v>0</v>
      </c>
      <c r="S107" s="720">
        <f>'[52]Ratebase Summary'!S107</f>
        <v>0</v>
      </c>
      <c r="T107" s="720">
        <f>'[52]Ratebase Summary'!T107</f>
        <v>0</v>
      </c>
      <c r="U107" s="720">
        <f>'[52]Ratebase Summary'!U107</f>
        <v>0</v>
      </c>
    </row>
    <row r="108" spans="1:21" s="2" customFormat="1">
      <c r="A108" s="26">
        <v>101</v>
      </c>
      <c r="B108" s="717" t="str">
        <f>'[52]Ratebase Summary'!B108</f>
        <v>108.10_370</v>
      </c>
      <c r="C108" s="718" t="str">
        <f>'[52]Ratebase Summary'!C108</f>
        <v>Meters</v>
      </c>
      <c r="D108" s="719" t="str">
        <f>'[52]Ratebase Summary'!D108</f>
        <v>D370.T</v>
      </c>
      <c r="E108" s="720">
        <f>'[52]Ratebase Summary'!E108</f>
        <v>-39213863.239287503</v>
      </c>
      <c r="F108" s="720">
        <f>'[52]Ratebase Summary'!F108</f>
        <v>-25458658.24115362</v>
      </c>
      <c r="G108" s="720">
        <f>'[52]Ratebase Summary'!G108</f>
        <v>-7145874.7784302495</v>
      </c>
      <c r="H108" s="720">
        <f>'[52]Ratebase Summary'!H108</f>
        <v>-2111863.9488710072</v>
      </c>
      <c r="I108" s="720">
        <f>'[52]Ratebase Summary'!I108</f>
        <v>-237355.39323898061</v>
      </c>
      <c r="J108" s="720">
        <f>'[52]Ratebase Summary'!J108</f>
        <v>-3771017.7206631023</v>
      </c>
      <c r="K108" s="720">
        <f>'[52]Ratebase Summary'!K108</f>
        <v>-185829.47368523726</v>
      </c>
      <c r="L108" s="720">
        <f>'[52]Ratebase Summary'!L108</f>
        <v>-115399.66048185888</v>
      </c>
      <c r="M108" s="720">
        <f>'[52]Ratebase Summary'!M108</f>
        <v>-185792.45871956355</v>
      </c>
      <c r="N108" s="873">
        <f>'[52]Ratebase Summary'!N108</f>
        <v>0</v>
      </c>
      <c r="O108" s="720">
        <f>'[52]Ratebase Summary'!O108</f>
        <v>-2071.5640438791515</v>
      </c>
      <c r="P108" s="719"/>
      <c r="Q108" s="720">
        <f>'[52]Ratebase Summary'!Q108</f>
        <v>-2842995.6880319864</v>
      </c>
      <c r="R108" s="720">
        <f>'[52]Ratebase Summary'!R108</f>
        <v>-9217.8877958739613</v>
      </c>
      <c r="S108" s="720">
        <f>'[52]Ratebase Summary'!S108</f>
        <v>-918804.14483524207</v>
      </c>
      <c r="T108" s="720">
        <f>'[52]Ratebase Summary'!T108</f>
        <v>-3771017.7206631023</v>
      </c>
      <c r="U108" s="720">
        <f>'[52]Ratebase Summary'!U108</f>
        <v>-2852213.5758278603</v>
      </c>
    </row>
    <row r="109" spans="1:21" s="2" customFormat="1">
      <c r="A109" s="26">
        <v>102</v>
      </c>
      <c r="B109" s="717" t="str">
        <f>'[52]Ratebase Summary'!B109</f>
        <v>108.10_373</v>
      </c>
      <c r="C109" s="718" t="str">
        <f>'[52]Ratebase Summary'!C109</f>
        <v xml:space="preserve">Str &amp; Area Lighting Sys </v>
      </c>
      <c r="D109" s="719" t="str">
        <f>'[52]Ratebase Summary'!D109</f>
        <v>DIR373.00</v>
      </c>
      <c r="E109" s="720">
        <f>'[52]Ratebase Summary'!E109</f>
        <v>-20006963.143007282</v>
      </c>
      <c r="F109" s="720">
        <f>'[52]Ratebase Summary'!F109</f>
        <v>0</v>
      </c>
      <c r="G109" s="720">
        <f>'[52]Ratebase Summary'!G109</f>
        <v>0</v>
      </c>
      <c r="H109" s="720">
        <f>'[52]Ratebase Summary'!H109</f>
        <v>0</v>
      </c>
      <c r="I109" s="720">
        <f>'[52]Ratebase Summary'!I109</f>
        <v>0</v>
      </c>
      <c r="J109" s="720">
        <f>'[52]Ratebase Summary'!J109</f>
        <v>0</v>
      </c>
      <c r="K109" s="720">
        <f>'[52]Ratebase Summary'!K109</f>
        <v>0</v>
      </c>
      <c r="L109" s="720">
        <f>'[52]Ratebase Summary'!L109</f>
        <v>0</v>
      </c>
      <c r="M109" s="720">
        <f>'[52]Ratebase Summary'!M109</f>
        <v>0</v>
      </c>
      <c r="N109" s="873">
        <f>'[52]Ratebase Summary'!N109</f>
        <v>-20006963.143007282</v>
      </c>
      <c r="O109" s="720">
        <f>'[52]Ratebase Summary'!O109</f>
        <v>0</v>
      </c>
      <c r="P109" s="719"/>
      <c r="Q109" s="720">
        <f>'[52]Ratebase Summary'!Q109</f>
        <v>0</v>
      </c>
      <c r="R109" s="720">
        <f>'[52]Ratebase Summary'!R109</f>
        <v>0</v>
      </c>
      <c r="S109" s="720">
        <f>'[52]Ratebase Summary'!S109</f>
        <v>0</v>
      </c>
      <c r="T109" s="720">
        <f>'[52]Ratebase Summary'!T109</f>
        <v>0</v>
      </c>
      <c r="U109" s="720">
        <f>'[52]Ratebase Summary'!U109</f>
        <v>0</v>
      </c>
    </row>
    <row r="110" spans="1:21" s="2" customFormat="1">
      <c r="A110" s="26">
        <v>103</v>
      </c>
      <c r="B110" s="717" t="str">
        <f>'[52]Ratebase Summary'!B110</f>
        <v>108.10_374</v>
      </c>
      <c r="C110" s="718" t="str">
        <f>'[52]Ratebase Summary'!C110</f>
        <v>Asset Retirement Obligation</v>
      </c>
      <c r="D110" s="719" t="str">
        <f>'[52]Ratebase Summary'!D110</f>
        <v>LINE.T</v>
      </c>
      <c r="E110" s="720">
        <f>'[52]Ratebase Summary'!E110</f>
        <v>-444030</v>
      </c>
      <c r="F110" s="720">
        <f>'[52]Ratebase Summary'!F110</f>
        <v>-297848.20035241888</v>
      </c>
      <c r="G110" s="720">
        <f>'[52]Ratebase Summary'!G110</f>
        <v>-53526.943492957435</v>
      </c>
      <c r="H110" s="720">
        <f>'[52]Ratebase Summary'!H110</f>
        <v>-47097.551984116624</v>
      </c>
      <c r="I110" s="720">
        <f>'[52]Ratebase Summary'!I110</f>
        <v>-19898.99030976159</v>
      </c>
      <c r="J110" s="720">
        <f>'[52]Ratebase Summary'!J110</f>
        <v>-20290.564468086432</v>
      </c>
      <c r="K110" s="720">
        <f>'[52]Ratebase Summary'!K110</f>
        <v>-3991.7044895898052</v>
      </c>
      <c r="L110" s="720">
        <f>'[52]Ratebase Summary'!L110</f>
        <v>-966.013265071604</v>
      </c>
      <c r="M110" s="720">
        <f>'[52]Ratebase Summary'!M110</f>
        <v>-5.8051893053770316</v>
      </c>
      <c r="N110" s="873">
        <f>'[52]Ratebase Summary'!N110</f>
        <v>-223.49545310550741</v>
      </c>
      <c r="O110" s="720">
        <f>'[52]Ratebase Summary'!O110</f>
        <v>-180.73099558673977</v>
      </c>
      <c r="P110" s="719"/>
      <c r="Q110" s="720">
        <f>'[52]Ratebase Summary'!Q110</f>
        <v>-15448.335230700945</v>
      </c>
      <c r="R110" s="720">
        <f>'[52]Ratebase Summary'!R110</f>
        <v>-252.90775445017812</v>
      </c>
      <c r="S110" s="720">
        <f>'[52]Ratebase Summary'!S110</f>
        <v>-4589.3214829353092</v>
      </c>
      <c r="T110" s="720">
        <f>'[52]Ratebase Summary'!T110</f>
        <v>-20290.564468086432</v>
      </c>
      <c r="U110" s="720">
        <f>'[52]Ratebase Summary'!U110</f>
        <v>-15701.242985151122</v>
      </c>
    </row>
    <row r="111" spans="1:21" s="2" customFormat="1">
      <c r="A111" s="33">
        <v>104</v>
      </c>
      <c r="B111" s="721"/>
      <c r="C111" s="722" t="str">
        <f>'[52]Ratebase Summary'!C111</f>
        <v>Sub-total</v>
      </c>
      <c r="D111" s="723"/>
      <c r="E111" s="724">
        <f>'[52]Ratebase Summary'!E111</f>
        <v>-1498751943.7972682</v>
      </c>
      <c r="F111" s="724">
        <f>'[52]Ratebase Summary'!F111</f>
        <v>-1022590409.9608288</v>
      </c>
      <c r="G111" s="724">
        <f>'[52]Ratebase Summary'!G111</f>
        <v>-169759893.99285582</v>
      </c>
      <c r="H111" s="724">
        <f>'[52]Ratebase Summary'!H111</f>
        <v>-132881503.87587054</v>
      </c>
      <c r="I111" s="724">
        <f>'[52]Ratebase Summary'!I111</f>
        <v>-56057055.934821069</v>
      </c>
      <c r="J111" s="724">
        <f>'[52]Ratebase Summary'!J111</f>
        <v>-58875736.895537138</v>
      </c>
      <c r="K111" s="724">
        <f>'[52]Ratebase Summary'!K111</f>
        <v>-18772561.41136691</v>
      </c>
      <c r="L111" s="724">
        <f>'[52]Ratebase Summary'!L111</f>
        <v>-6549368.4234639583</v>
      </c>
      <c r="M111" s="724">
        <f>'[52]Ratebase Summary'!M111</f>
        <v>-3675794.866051726</v>
      </c>
      <c r="N111" s="874">
        <f>'[52]Ratebase Summary'!N111</f>
        <v>-29167042.775251456</v>
      </c>
      <c r="O111" s="724">
        <f>'[52]Ratebase Summary'!O111</f>
        <v>-422575.66122044518</v>
      </c>
      <c r="P111" s="719"/>
      <c r="Q111" s="724">
        <f>'[52]Ratebase Summary'!Q111</f>
        <v>-46417829.459692053</v>
      </c>
      <c r="R111" s="724">
        <f>'[52]Ratebase Summary'!R111</f>
        <v>-570226.67840667663</v>
      </c>
      <c r="S111" s="724">
        <f>'[52]Ratebase Summary'!S111</f>
        <v>-11887680.757438408</v>
      </c>
      <c r="T111" s="724">
        <f>'[52]Ratebase Summary'!T111</f>
        <v>-58875736.895537138</v>
      </c>
      <c r="U111" s="724">
        <f>'[52]Ratebase Summary'!U111</f>
        <v>-46988056.138098732</v>
      </c>
    </row>
    <row r="112" spans="1:21" s="2" customFormat="1">
      <c r="A112" s="26">
        <v>105</v>
      </c>
      <c r="B112" s="31"/>
      <c r="C112" s="26"/>
      <c r="D112" s="30"/>
      <c r="E112" s="32"/>
      <c r="F112" s="32"/>
      <c r="G112" s="32"/>
      <c r="H112" s="32"/>
      <c r="I112" s="32"/>
      <c r="J112" s="32"/>
      <c r="K112" s="32"/>
      <c r="L112" s="32"/>
      <c r="M112" s="32"/>
      <c r="N112" s="875"/>
      <c r="O112" s="32"/>
      <c r="P112" s="30"/>
      <c r="Q112" s="32"/>
      <c r="R112" s="32"/>
      <c r="S112" s="32"/>
      <c r="T112" s="32"/>
      <c r="U112" s="32"/>
    </row>
    <row r="113" spans="1:21" s="2" customFormat="1">
      <c r="A113" s="26">
        <v>106</v>
      </c>
      <c r="B113" s="31"/>
      <c r="C113" s="28" t="s">
        <v>92</v>
      </c>
      <c r="D113" s="30"/>
      <c r="E113" s="32"/>
      <c r="F113" s="32"/>
      <c r="G113" s="32"/>
      <c r="H113" s="32"/>
      <c r="I113" s="32"/>
      <c r="J113" s="32"/>
      <c r="K113" s="32"/>
      <c r="L113" s="32"/>
      <c r="M113" s="32"/>
      <c r="N113" s="875"/>
      <c r="O113" s="32"/>
      <c r="P113" s="30"/>
      <c r="Q113" s="32"/>
      <c r="R113" s="32"/>
      <c r="S113" s="32"/>
      <c r="T113" s="32"/>
      <c r="U113" s="32"/>
    </row>
    <row r="114" spans="1:21" s="2" customFormat="1">
      <c r="A114" s="26">
        <v>107</v>
      </c>
      <c r="B114" s="717">
        <f>'[52]Ratebase Summary'!B114</f>
        <v>108.06</v>
      </c>
      <c r="C114" s="718" t="str">
        <f>'[52]Ratebase Summary'!C114</f>
        <v>Accum Depreciation General Plant</v>
      </c>
      <c r="D114" s="719" t="str">
        <f>'[52]Ratebase Summary'!D114</f>
        <v>GP.T</v>
      </c>
      <c r="E114" s="720">
        <f>'[52]Ratebase Summary'!E114</f>
        <v>-185099491.55969805</v>
      </c>
      <c r="F114" s="720">
        <f>'[52]Ratebase Summary'!F114</f>
        <v>-112689512.36564121</v>
      </c>
      <c r="G114" s="720">
        <f>'[52]Ratebase Summary'!G114</f>
        <v>-22398241.139949314</v>
      </c>
      <c r="H114" s="720">
        <f>'[52]Ratebase Summary'!H114</f>
        <v>-20330580.676056139</v>
      </c>
      <c r="I114" s="720">
        <f>'[52]Ratebase Summary'!I114</f>
        <v>-11564600.022052985</v>
      </c>
      <c r="J114" s="720">
        <f>'[52]Ratebase Summary'!J114</f>
        <v>-9773811.4713919461</v>
      </c>
      <c r="K114" s="720">
        <f>'[52]Ratebase Summary'!K114</f>
        <v>-1127715.5167841092</v>
      </c>
      <c r="L114" s="720">
        <f>'[52]Ratebase Summary'!L114</f>
        <v>-2895007.1293158168</v>
      </c>
      <c r="M114" s="720">
        <f>'[52]Ratebase Summary'!M114</f>
        <v>-1728120.8251912792</v>
      </c>
      <c r="N114" s="873">
        <f>'[52]Ratebase Summary'!N114</f>
        <v>-2538899.5190339158</v>
      </c>
      <c r="O114" s="720">
        <f>'[52]Ratebase Summary'!O114</f>
        <v>-53002.894281390916</v>
      </c>
      <c r="P114" s="719"/>
      <c r="Q114" s="720">
        <f>'[52]Ratebase Summary'!Q114</f>
        <v>-8639076.3326249998</v>
      </c>
      <c r="R114" s="720">
        <f>'[52]Ratebase Summary'!R114</f>
        <v>-45318.997012517422</v>
      </c>
      <c r="S114" s="720">
        <f>'[52]Ratebase Summary'!S114</f>
        <v>-1089416.1417544289</v>
      </c>
      <c r="T114" s="720">
        <f>'[52]Ratebase Summary'!T114</f>
        <v>-9773811.4713919461</v>
      </c>
      <c r="U114" s="720">
        <f>'[52]Ratebase Summary'!U114</f>
        <v>-8684395.3296375182</v>
      </c>
    </row>
    <row r="115" spans="1:21" s="2" customFormat="1">
      <c r="A115" s="26">
        <v>108</v>
      </c>
      <c r="B115" s="717">
        <f>'[52]Ratebase Summary'!B115</f>
        <v>108.07</v>
      </c>
      <c r="C115" s="718" t="str">
        <f>'[52]Ratebase Summary'!C115</f>
        <v>RWIP</v>
      </c>
      <c r="D115" s="719" t="str">
        <f>'[52]Ratebase Summary'!D115</f>
        <v>PTDGP.T</v>
      </c>
      <c r="E115" s="720">
        <f>'[52]Ratebase Summary'!E115</f>
        <v>14858618.090523999</v>
      </c>
      <c r="F115" s="720">
        <f>'[52]Ratebase Summary'!F115</f>
        <v>8616968.9868640639</v>
      </c>
      <c r="G115" s="720">
        <f>'[52]Ratebase Summary'!G115</f>
        <v>1854504.3995283952</v>
      </c>
      <c r="H115" s="720">
        <f>'[52]Ratebase Summary'!H115</f>
        <v>1816209.3162344138</v>
      </c>
      <c r="I115" s="720">
        <f>'[52]Ratebase Summary'!I115</f>
        <v>1028817.974123708</v>
      </c>
      <c r="J115" s="720">
        <f>'[52]Ratebase Summary'!J115</f>
        <v>863903.08225453552</v>
      </c>
      <c r="K115" s="720">
        <f>'[52]Ratebase Summary'!K115</f>
        <v>100575.3991600202</v>
      </c>
      <c r="L115" s="720">
        <f>'[52]Ratebase Summary'!L115</f>
        <v>259226.98975265338</v>
      </c>
      <c r="M115" s="720">
        <f>'[52]Ratebase Summary'!M115</f>
        <v>162276.39054763564</v>
      </c>
      <c r="N115" s="873">
        <f>'[52]Ratebase Summary'!N115</f>
        <v>151373.68408203934</v>
      </c>
      <c r="O115" s="720">
        <f>'[52]Ratebase Summary'!O115</f>
        <v>4761.8679765381485</v>
      </c>
      <c r="P115" s="719"/>
      <c r="Q115" s="720">
        <f>'[52]Ratebase Summary'!Q115</f>
        <v>762741.69108537096</v>
      </c>
      <c r="R115" s="720">
        <f>'[52]Ratebase Summary'!R115</f>
        <v>4052.0093285872963</v>
      </c>
      <c r="S115" s="720">
        <f>'[52]Ratebase Summary'!S115</f>
        <v>97109.381840577174</v>
      </c>
      <c r="T115" s="720">
        <f>'[52]Ratebase Summary'!T115</f>
        <v>863903.08225453552</v>
      </c>
      <c r="U115" s="720">
        <f>'[52]Ratebase Summary'!U115</f>
        <v>766793.70041395829</v>
      </c>
    </row>
    <row r="116" spans="1:21" s="2" customFormat="1">
      <c r="A116" s="33">
        <v>109</v>
      </c>
      <c r="B116" s="721"/>
      <c r="C116" s="722" t="str">
        <f>'[52]Ratebase Summary'!C116</f>
        <v>Sub-total</v>
      </c>
      <c r="D116" s="723"/>
      <c r="E116" s="724">
        <f>'[52]Ratebase Summary'!E116</f>
        <v>-170240873.46917406</v>
      </c>
      <c r="F116" s="724">
        <f>'[52]Ratebase Summary'!F116</f>
        <v>-104072543.37877715</v>
      </c>
      <c r="G116" s="724">
        <f>'[52]Ratebase Summary'!G116</f>
        <v>-20543736.740420919</v>
      </c>
      <c r="H116" s="724">
        <f>'[52]Ratebase Summary'!H116</f>
        <v>-18514371.359821726</v>
      </c>
      <c r="I116" s="724">
        <f>'[52]Ratebase Summary'!I116</f>
        <v>-10535782.047929276</v>
      </c>
      <c r="J116" s="724">
        <f>'[52]Ratebase Summary'!J116</f>
        <v>-8909908.3891374096</v>
      </c>
      <c r="K116" s="724">
        <f>'[52]Ratebase Summary'!K116</f>
        <v>-1027140.117624089</v>
      </c>
      <c r="L116" s="724">
        <f>'[52]Ratebase Summary'!L116</f>
        <v>-2635780.1395631633</v>
      </c>
      <c r="M116" s="724">
        <f>'[52]Ratebase Summary'!M116</f>
        <v>-1565844.4346436434</v>
      </c>
      <c r="N116" s="874">
        <f>'[52]Ratebase Summary'!N116</f>
        <v>-2387525.8349518767</v>
      </c>
      <c r="O116" s="724">
        <f>'[52]Ratebase Summary'!O116</f>
        <v>-48241.02630485277</v>
      </c>
      <c r="P116" s="719"/>
      <c r="Q116" s="724">
        <f>'[52]Ratebase Summary'!Q116</f>
        <v>-7876334.6415396286</v>
      </c>
      <c r="R116" s="724">
        <f>'[52]Ratebase Summary'!R116</f>
        <v>-41266.987683930129</v>
      </c>
      <c r="S116" s="724">
        <f>'[52]Ratebase Summary'!S116</f>
        <v>-992306.75991385174</v>
      </c>
      <c r="T116" s="724">
        <f>'[52]Ratebase Summary'!T116</f>
        <v>-8909908.3891374096</v>
      </c>
      <c r="U116" s="724">
        <f>'[52]Ratebase Summary'!U116</f>
        <v>-7917601.62922356</v>
      </c>
    </row>
    <row r="117" spans="1:21" s="2" customFormat="1">
      <c r="A117" s="26">
        <v>110</v>
      </c>
      <c r="B117" s="31"/>
      <c r="C117" s="26"/>
      <c r="D117" s="30"/>
      <c r="E117" s="32"/>
      <c r="F117" s="32"/>
      <c r="G117" s="32"/>
      <c r="H117" s="32"/>
      <c r="I117" s="32"/>
      <c r="J117" s="32"/>
      <c r="K117" s="32"/>
      <c r="L117" s="32"/>
      <c r="M117" s="32"/>
      <c r="N117" s="875"/>
      <c r="O117" s="32"/>
      <c r="P117" s="30"/>
      <c r="Q117" s="32"/>
      <c r="R117" s="32"/>
      <c r="S117" s="32"/>
      <c r="T117" s="32"/>
      <c r="U117" s="32"/>
    </row>
    <row r="118" spans="1:21" s="2" customFormat="1">
      <c r="A118" s="26">
        <v>111</v>
      </c>
      <c r="B118" s="31"/>
      <c r="C118" s="726" t="str">
        <f>'[52]Ratebase Summary'!C116</f>
        <v>Sub-total</v>
      </c>
      <c r="D118" s="725"/>
      <c r="E118" s="727">
        <f>'[52]Ratebase Summary'!E116</f>
        <v>-170240873.46917406</v>
      </c>
      <c r="F118" s="727">
        <f>'[52]Ratebase Summary'!F116</f>
        <v>-104072543.37877715</v>
      </c>
      <c r="G118" s="727">
        <f>'[52]Ratebase Summary'!G116</f>
        <v>-20543736.740420919</v>
      </c>
      <c r="H118" s="727">
        <f>'[52]Ratebase Summary'!H116</f>
        <v>-18514371.359821726</v>
      </c>
      <c r="I118" s="727">
        <f>'[52]Ratebase Summary'!I116</f>
        <v>-10535782.047929276</v>
      </c>
      <c r="J118" s="727">
        <f>'[52]Ratebase Summary'!J116</f>
        <v>-8909908.3891374096</v>
      </c>
      <c r="K118" s="727">
        <f>'[52]Ratebase Summary'!K116</f>
        <v>-1027140.117624089</v>
      </c>
      <c r="L118" s="727">
        <f>'[52]Ratebase Summary'!L116</f>
        <v>-2635780.1395631633</v>
      </c>
      <c r="M118" s="727">
        <f>'[52]Ratebase Summary'!M116</f>
        <v>-1565844.4346436434</v>
      </c>
      <c r="N118" s="876">
        <f>'[52]Ratebase Summary'!N116</f>
        <v>-2387525.8349518767</v>
      </c>
      <c r="O118" s="727">
        <f>'[52]Ratebase Summary'!O116</f>
        <v>-48241.02630485277</v>
      </c>
      <c r="P118" s="725"/>
      <c r="Q118" s="727">
        <f>'[52]Ratebase Summary'!Q116</f>
        <v>-7876334.6415396286</v>
      </c>
      <c r="R118" s="727">
        <f>'[52]Ratebase Summary'!R116</f>
        <v>-41266.987683930129</v>
      </c>
      <c r="S118" s="727">
        <f>'[52]Ratebase Summary'!S116</f>
        <v>-992306.75991385174</v>
      </c>
      <c r="T118" s="727">
        <f>'[52]Ratebase Summary'!T116</f>
        <v>-8909908.3891374096</v>
      </c>
      <c r="U118" s="727">
        <f>'[52]Ratebase Summary'!U116</f>
        <v>-7917601.62922356</v>
      </c>
    </row>
    <row r="119" spans="1:21" s="2" customFormat="1">
      <c r="A119" s="26">
        <v>112</v>
      </c>
      <c r="B119" s="31"/>
      <c r="C119" s="28"/>
      <c r="D119" s="30"/>
      <c r="E119" s="32"/>
      <c r="F119" s="32"/>
      <c r="G119" s="32"/>
      <c r="H119" s="32"/>
      <c r="I119" s="32"/>
      <c r="J119" s="32"/>
      <c r="K119" s="32"/>
      <c r="L119" s="32"/>
      <c r="M119" s="32"/>
      <c r="N119" s="875"/>
      <c r="O119" s="32"/>
      <c r="P119" s="30"/>
      <c r="Q119" s="32"/>
      <c r="R119" s="32"/>
      <c r="S119" s="32"/>
      <c r="T119" s="32"/>
      <c r="U119" s="32"/>
    </row>
    <row r="120" spans="1:21" s="2" customFormat="1">
      <c r="A120" s="26">
        <v>113</v>
      </c>
      <c r="B120" s="31"/>
      <c r="C120" s="28" t="s">
        <v>98</v>
      </c>
      <c r="D120" s="30"/>
      <c r="E120" s="32"/>
      <c r="F120" s="32"/>
      <c r="G120" s="32"/>
      <c r="H120" s="32"/>
      <c r="I120" s="32"/>
      <c r="J120" s="32"/>
      <c r="K120" s="32"/>
      <c r="L120" s="32"/>
      <c r="M120" s="32"/>
      <c r="N120" s="875"/>
      <c r="O120" s="32"/>
      <c r="P120" s="30"/>
      <c r="Q120" s="32"/>
      <c r="R120" s="32"/>
      <c r="S120" s="32"/>
      <c r="T120" s="32"/>
      <c r="U120" s="32"/>
    </row>
    <row r="121" spans="1:21" s="2" customFormat="1">
      <c r="A121" s="26">
        <v>114</v>
      </c>
      <c r="B121" s="717"/>
      <c r="C121" s="718" t="str">
        <f>'[52]Ratebase Summary'!C121</f>
        <v>Working Capital Assets</v>
      </c>
      <c r="D121" s="719"/>
      <c r="E121" s="720">
        <f>'[52]Ratebase Summary'!E121</f>
        <v>0</v>
      </c>
      <c r="F121" s="720">
        <f>'[52]Ratebase Summary'!F121</f>
        <v>0</v>
      </c>
      <c r="G121" s="720">
        <f>'[52]Ratebase Summary'!G121</f>
        <v>0</v>
      </c>
      <c r="H121" s="720">
        <f>'[52]Ratebase Summary'!H121</f>
        <v>0</v>
      </c>
      <c r="I121" s="720">
        <f>'[52]Ratebase Summary'!I121</f>
        <v>0</v>
      </c>
      <c r="J121" s="720">
        <f>'[52]Ratebase Summary'!J121</f>
        <v>0</v>
      </c>
      <c r="K121" s="720">
        <f>'[52]Ratebase Summary'!K121</f>
        <v>0</v>
      </c>
      <c r="L121" s="720">
        <f>'[52]Ratebase Summary'!L121</f>
        <v>0</v>
      </c>
      <c r="M121" s="720">
        <f>'[52]Ratebase Summary'!M121</f>
        <v>0</v>
      </c>
      <c r="N121" s="873">
        <f>'[52]Ratebase Summary'!N121</f>
        <v>0</v>
      </c>
      <c r="O121" s="720">
        <f>'[52]Ratebase Summary'!O121</f>
        <v>0</v>
      </c>
      <c r="P121" s="719"/>
      <c r="Q121" s="720">
        <f>'[52]Ratebase Summary'!Q121</f>
        <v>0</v>
      </c>
      <c r="R121" s="720">
        <f>'[52]Ratebase Summary'!R121</f>
        <v>0</v>
      </c>
      <c r="S121" s="720">
        <f>'[52]Ratebase Summary'!S121</f>
        <v>0</v>
      </c>
      <c r="T121" s="720">
        <f>'[52]Ratebase Summary'!T121</f>
        <v>0</v>
      </c>
      <c r="U121" s="720">
        <f>'[52]Ratebase Summary'!U121</f>
        <v>0</v>
      </c>
    </row>
    <row r="122" spans="1:21" s="2" customFormat="1">
      <c r="A122" s="26">
        <v>115</v>
      </c>
      <c r="B122" s="717" t="str">
        <f>'[52]Ratebase Summary'!B122</f>
        <v>WC</v>
      </c>
      <c r="C122" s="718" t="str">
        <f>'[52]Ratebase Summary'!C122</f>
        <v>Working Capital</v>
      </c>
      <c r="D122" s="719" t="str">
        <f>'[52]Ratebase Summary'!D122</f>
        <v>EPIS.T</v>
      </c>
      <c r="E122" s="720">
        <f>'[52]Ratebase Summary'!E122</f>
        <v>137375215.95577019</v>
      </c>
      <c r="F122" s="720">
        <f>'[52]Ratebase Summary'!F122</f>
        <v>79781378.670227051</v>
      </c>
      <c r="G122" s="720">
        <f>'[52]Ratebase Summary'!G122</f>
        <v>17134603.458289959</v>
      </c>
      <c r="H122" s="720">
        <f>'[52]Ratebase Summary'!H122</f>
        <v>16750054.409043005</v>
      </c>
      <c r="I122" s="720">
        <f>'[52]Ratebase Summary'!I122</f>
        <v>9490723.3300346974</v>
      </c>
      <c r="J122" s="720">
        <f>'[52]Ratebase Summary'!J122</f>
        <v>7969548.1594735421</v>
      </c>
      <c r="K122" s="720">
        <f>'[52]Ratebase Summary'!K122</f>
        <v>923770.37810957758</v>
      </c>
      <c r="L122" s="720">
        <f>'[52]Ratebase Summary'!L122</f>
        <v>2391541.3137846538</v>
      </c>
      <c r="M122" s="720">
        <f>'[52]Ratebase Summary'!M122</f>
        <v>1477479.0317500923</v>
      </c>
      <c r="N122" s="873">
        <f>'[52]Ratebase Summary'!N122</f>
        <v>1412213.3616707711</v>
      </c>
      <c r="O122" s="720">
        <f>'[52]Ratebase Summary'!O122</f>
        <v>43903.843386790082</v>
      </c>
      <c r="P122" s="719"/>
      <c r="Q122" s="720">
        <f>'[52]Ratebase Summary'!Q122</f>
        <v>7036948.4649346992</v>
      </c>
      <c r="R122" s="720">
        <f>'[52]Ratebase Summary'!R122</f>
        <v>37348.518980995956</v>
      </c>
      <c r="S122" s="720">
        <f>'[52]Ratebase Summary'!S122</f>
        <v>895251.17555784702</v>
      </c>
      <c r="T122" s="720">
        <f>'[52]Ratebase Summary'!T122</f>
        <v>7969548.1594735421</v>
      </c>
      <c r="U122" s="720">
        <f>'[52]Ratebase Summary'!U122</f>
        <v>7074296.983915695</v>
      </c>
    </row>
    <row r="123" spans="1:21" s="2" customFormat="1">
      <c r="A123" s="33">
        <v>116</v>
      </c>
      <c r="B123" s="721"/>
      <c r="C123" s="722" t="str">
        <f>'[52]Ratebase Summary'!C123</f>
        <v>Sub-total</v>
      </c>
      <c r="D123" s="723"/>
      <c r="E123" s="724">
        <f>'[52]Ratebase Summary'!E123</f>
        <v>137375215.95577019</v>
      </c>
      <c r="F123" s="724">
        <f>'[52]Ratebase Summary'!F123</f>
        <v>79781378.670227051</v>
      </c>
      <c r="G123" s="724">
        <f>'[52]Ratebase Summary'!G123</f>
        <v>17134603.458289959</v>
      </c>
      <c r="H123" s="724">
        <f>'[52]Ratebase Summary'!H123</f>
        <v>16750054.409043005</v>
      </c>
      <c r="I123" s="724">
        <f>'[52]Ratebase Summary'!I123</f>
        <v>9490723.3300346974</v>
      </c>
      <c r="J123" s="724">
        <f>'[52]Ratebase Summary'!J123</f>
        <v>7969548.1594735421</v>
      </c>
      <c r="K123" s="724">
        <f>'[52]Ratebase Summary'!K123</f>
        <v>923770.37810957758</v>
      </c>
      <c r="L123" s="724">
        <f>'[52]Ratebase Summary'!L123</f>
        <v>2391541.3137846538</v>
      </c>
      <c r="M123" s="724">
        <f>'[52]Ratebase Summary'!M123</f>
        <v>1477479.0317500923</v>
      </c>
      <c r="N123" s="874">
        <f>'[52]Ratebase Summary'!N123</f>
        <v>1412213.3616707711</v>
      </c>
      <c r="O123" s="724">
        <f>'[52]Ratebase Summary'!O123</f>
        <v>43903.843386790082</v>
      </c>
      <c r="P123" s="719"/>
      <c r="Q123" s="724">
        <f>'[52]Ratebase Summary'!Q123</f>
        <v>7036948.4649346992</v>
      </c>
      <c r="R123" s="724">
        <f>'[52]Ratebase Summary'!R123</f>
        <v>37348.518980995956</v>
      </c>
      <c r="S123" s="724">
        <f>'[52]Ratebase Summary'!S123</f>
        <v>895251.17555784702</v>
      </c>
      <c r="T123" s="724">
        <f>'[52]Ratebase Summary'!T123</f>
        <v>7969548.1594735421</v>
      </c>
      <c r="U123" s="724">
        <f>'[52]Ratebase Summary'!U123</f>
        <v>7074296.983915695</v>
      </c>
    </row>
    <row r="124" spans="1:21" s="2" customFormat="1">
      <c r="A124" s="26">
        <v>117</v>
      </c>
      <c r="B124" s="31"/>
      <c r="C124" s="26"/>
      <c r="D124" s="30"/>
      <c r="E124" s="32"/>
      <c r="F124" s="32"/>
      <c r="G124" s="32"/>
      <c r="H124" s="32"/>
      <c r="I124" s="32"/>
      <c r="J124" s="32"/>
      <c r="K124" s="32"/>
      <c r="L124" s="32"/>
      <c r="M124" s="32"/>
      <c r="N124" s="875"/>
      <c r="O124" s="32"/>
      <c r="P124" s="30"/>
      <c r="Q124" s="32"/>
      <c r="R124" s="32"/>
      <c r="S124" s="32"/>
      <c r="T124" s="32"/>
      <c r="U124" s="32"/>
    </row>
    <row r="125" spans="1:21" s="2" customFormat="1">
      <c r="A125" s="26">
        <v>118</v>
      </c>
      <c r="B125" s="31"/>
      <c r="C125" s="28" t="s">
        <v>65</v>
      </c>
      <c r="D125" s="30"/>
      <c r="E125" s="32"/>
      <c r="F125" s="32"/>
      <c r="G125" s="32"/>
      <c r="H125" s="32"/>
      <c r="I125" s="32"/>
      <c r="J125" s="32"/>
      <c r="K125" s="32"/>
      <c r="L125" s="32"/>
      <c r="M125" s="32"/>
      <c r="N125" s="875"/>
      <c r="O125" s="32"/>
      <c r="P125" s="30"/>
      <c r="Q125" s="32"/>
      <c r="R125" s="32"/>
      <c r="S125" s="32"/>
      <c r="T125" s="32"/>
      <c r="U125" s="32"/>
    </row>
    <row r="126" spans="1:21" s="2" customFormat="1">
      <c r="A126" s="26">
        <v>119</v>
      </c>
      <c r="B126" s="717">
        <f>'[52]Ratebase Summary'!B126</f>
        <v>182.01</v>
      </c>
      <c r="C126" s="718" t="str">
        <f>'[52]Ratebase Summary'!C126</f>
        <v>Misc Def Debits - Production</v>
      </c>
      <c r="D126" s="719" t="str">
        <f>'[52]Ratebase Summary'!D126</f>
        <v>PC4</v>
      </c>
      <c r="E126" s="720">
        <f>'[52]Ratebase Summary'!E126</f>
        <v>189792533.49183738</v>
      </c>
      <c r="F126" s="720">
        <f>'[52]Ratebase Summary'!F126</f>
        <v>100039134.12724411</v>
      </c>
      <c r="G126" s="720">
        <f>'[52]Ratebase Summary'!G126</f>
        <v>25135396.155381601</v>
      </c>
      <c r="H126" s="720">
        <f>'[52]Ratebase Summary'!H126</f>
        <v>27836621.243245341</v>
      </c>
      <c r="I126" s="720">
        <f>'[52]Ratebase Summary'!I126</f>
        <v>17608413.999574654</v>
      </c>
      <c r="J126" s="720">
        <f>'[52]Ratebase Summary'!J126</f>
        <v>13275885.272348478</v>
      </c>
      <c r="K126" s="720">
        <f>'[52]Ratebase Summary'!K126</f>
        <v>0</v>
      </c>
      <c r="L126" s="720">
        <f>'[52]Ratebase Summary'!L126</f>
        <v>5207152.5347288325</v>
      </c>
      <c r="M126" s="720">
        <f>'[52]Ratebase Summary'!M126</f>
        <v>0</v>
      </c>
      <c r="N126" s="873">
        <f>'[52]Ratebase Summary'!N126</f>
        <v>625290.07421604008</v>
      </c>
      <c r="O126" s="720">
        <f>'[52]Ratebase Summary'!O126</f>
        <v>64640.085098350646</v>
      </c>
      <c r="P126" s="719"/>
      <c r="Q126" s="720">
        <f>'[52]Ratebase Summary'!Q126</f>
        <v>12267599.611651348</v>
      </c>
      <c r="R126" s="720">
        <f>'[52]Ratebase Summary'!R126</f>
        <v>35291.711615347922</v>
      </c>
      <c r="S126" s="720">
        <f>'[52]Ratebase Summary'!S126</f>
        <v>972993.94908178167</v>
      </c>
      <c r="T126" s="720">
        <f>'[52]Ratebase Summary'!T126</f>
        <v>13275885.272348478</v>
      </c>
      <c r="U126" s="720">
        <f>'[52]Ratebase Summary'!U126</f>
        <v>12302891.323266696</v>
      </c>
    </row>
    <row r="127" spans="1:21" s="2" customFormat="1">
      <c r="A127" s="26">
        <v>120</v>
      </c>
      <c r="B127" s="717">
        <f>'[52]Ratebase Summary'!B127</f>
        <v>182.02</v>
      </c>
      <c r="C127" s="718" t="str">
        <f>'[52]Ratebase Summary'!C127</f>
        <v>Misc Def Debits - Transmission</v>
      </c>
      <c r="D127" s="719" t="str">
        <f>'[52]Ratebase Summary'!D127</f>
        <v>PC4</v>
      </c>
      <c r="E127" s="720">
        <f>'[52]Ratebase Summary'!E127</f>
        <v>282930</v>
      </c>
      <c r="F127" s="720">
        <f>'[52]Ratebase Summary'!F127</f>
        <v>149131.6423142562</v>
      </c>
      <c r="G127" s="720">
        <f>'[52]Ratebase Summary'!G127</f>
        <v>37470.165466482758</v>
      </c>
      <c r="H127" s="720">
        <f>'[52]Ratebase Summary'!H127</f>
        <v>41496.970947437869</v>
      </c>
      <c r="I127" s="720">
        <f>'[52]Ratebase Summary'!I127</f>
        <v>26249.444492050694</v>
      </c>
      <c r="J127" s="720">
        <f>'[52]Ratebase Summary'!J127</f>
        <v>19790.800781249385</v>
      </c>
      <c r="K127" s="720">
        <f>'[52]Ratebase Summary'!K127</f>
        <v>0</v>
      </c>
      <c r="L127" s="720">
        <f>'[52]Ratebase Summary'!L127</f>
        <v>7762.4743162733048</v>
      </c>
      <c r="M127" s="720">
        <f>'[52]Ratebase Summary'!M127</f>
        <v>0</v>
      </c>
      <c r="N127" s="873">
        <f>'[52]Ratebase Summary'!N127</f>
        <v>932.14057182893839</v>
      </c>
      <c r="O127" s="720">
        <f>'[52]Ratebase Summary'!O127</f>
        <v>96.361110420937123</v>
      </c>
      <c r="P127" s="719"/>
      <c r="Q127" s="720">
        <f>'[52]Ratebase Summary'!Q127</f>
        <v>18287.71603532966</v>
      </c>
      <c r="R127" s="720">
        <f>'[52]Ratebase Summary'!R127</f>
        <v>52.610520464756995</v>
      </c>
      <c r="S127" s="720">
        <f>'[52]Ratebase Summary'!S127</f>
        <v>1450.4742254549658</v>
      </c>
      <c r="T127" s="720">
        <f>'[52]Ratebase Summary'!T127</f>
        <v>19790.800781249385</v>
      </c>
      <c r="U127" s="720">
        <f>'[52]Ratebase Summary'!U127</f>
        <v>18340.326555794418</v>
      </c>
    </row>
    <row r="128" spans="1:21" s="2" customFormat="1">
      <c r="A128" s="26">
        <v>121</v>
      </c>
      <c r="B128" s="717">
        <f>'[52]Ratebase Summary'!B128</f>
        <v>182.03</v>
      </c>
      <c r="C128" s="718" t="str">
        <f>'[52]Ratebase Summary'!C128</f>
        <v>Misc Def Debits - Distribution</v>
      </c>
      <c r="D128" s="719" t="str">
        <f>'[52]Ratebase Summary'!D128</f>
        <v>DP.T</v>
      </c>
      <c r="E128" s="720">
        <f>'[52]Ratebase Summary'!E128</f>
        <v>-3679667.3302051304</v>
      </c>
      <c r="F128" s="720">
        <f>'[52]Ratebase Summary'!F128</f>
        <v>-2446656.6075007757</v>
      </c>
      <c r="G128" s="720">
        <f>'[52]Ratebase Summary'!G128</f>
        <v>-436178.36362836417</v>
      </c>
      <c r="H128" s="720">
        <f>'[52]Ratebase Summary'!H128</f>
        <v>-346299.53992125602</v>
      </c>
      <c r="I128" s="720">
        <f>'[52]Ratebase Summary'!I128</f>
        <v>-147465.10479993484</v>
      </c>
      <c r="J128" s="720">
        <f>'[52]Ratebase Summary'!J128</f>
        <v>-163572.21991398971</v>
      </c>
      <c r="K128" s="720">
        <f>'[52]Ratebase Summary'!K128</f>
        <v>-44243.364519890485</v>
      </c>
      <c r="L128" s="720">
        <f>'[52]Ratebase Summary'!L128</f>
        <v>-16861.288629307564</v>
      </c>
      <c r="M128" s="720">
        <f>'[52]Ratebase Summary'!M128</f>
        <v>-5825.648419958784</v>
      </c>
      <c r="N128" s="873">
        <f>'[52]Ratebase Summary'!N128</f>
        <v>-71436.067965629263</v>
      </c>
      <c r="O128" s="720">
        <f>'[52]Ratebase Summary'!O128</f>
        <v>-1129.1249060231639</v>
      </c>
      <c r="P128" s="719"/>
      <c r="Q128" s="720">
        <f>'[52]Ratebase Summary'!Q128</f>
        <v>-129945.24515702781</v>
      </c>
      <c r="R128" s="720">
        <f>'[52]Ratebase Summary'!R128</f>
        <v>-1481.8297137822483</v>
      </c>
      <c r="S128" s="720">
        <f>'[52]Ratebase Summary'!S128</f>
        <v>-32145.145043179658</v>
      </c>
      <c r="T128" s="720">
        <f>'[52]Ratebase Summary'!T128</f>
        <v>-163572.21991398971</v>
      </c>
      <c r="U128" s="720">
        <f>'[52]Ratebase Summary'!U128</f>
        <v>-131427.07487081006</v>
      </c>
    </row>
    <row r="129" spans="1:21" s="2" customFormat="1">
      <c r="A129" s="26">
        <v>122</v>
      </c>
      <c r="B129" s="717">
        <f>'[52]Ratebase Summary'!B129</f>
        <v>182.04</v>
      </c>
      <c r="C129" s="718" t="str">
        <f>'[52]Ratebase Summary'!C129</f>
        <v>Misc Def Debits - Other</v>
      </c>
      <c r="D129" s="719" t="str">
        <f>'[52]Ratebase Summary'!D129</f>
        <v>GP.T</v>
      </c>
      <c r="E129" s="720">
        <f>'[52]Ratebase Summary'!E129</f>
        <v>68510052.721862912</v>
      </c>
      <c r="F129" s="720">
        <f>'[52]Ratebase Summary'!F129</f>
        <v>41709268.719850264</v>
      </c>
      <c r="G129" s="720">
        <f>'[52]Ratebase Summary'!G129</f>
        <v>8290161.5150035135</v>
      </c>
      <c r="H129" s="720">
        <f>'[52]Ratebase Summary'!H129</f>
        <v>7524867.5306786224</v>
      </c>
      <c r="I129" s="720">
        <f>'[52]Ratebase Summary'!I129</f>
        <v>4280354.0438822778</v>
      </c>
      <c r="J129" s="720">
        <f>'[52]Ratebase Summary'!J129</f>
        <v>3617537.4311206625</v>
      </c>
      <c r="K129" s="720">
        <f>'[52]Ratebase Summary'!K129</f>
        <v>417396.33566321526</v>
      </c>
      <c r="L129" s="720">
        <f>'[52]Ratebase Summary'!L129</f>
        <v>1071516.1310728302</v>
      </c>
      <c r="M129" s="720">
        <f>'[52]Ratebase Summary'!M129</f>
        <v>639621.68586194969</v>
      </c>
      <c r="N129" s="873">
        <f>'[52]Ratebase Summary'!N129</f>
        <v>939711.60287291766</v>
      </c>
      <c r="O129" s="720">
        <f>'[52]Ratebase Summary'!O129</f>
        <v>19617.725856682206</v>
      </c>
      <c r="P129" s="719"/>
      <c r="Q129" s="720">
        <f>'[52]Ratebase Summary'!Q129</f>
        <v>3197542.9539494431</v>
      </c>
      <c r="R129" s="720">
        <f>'[52]Ratebase Summary'!R129</f>
        <v>16773.71908732747</v>
      </c>
      <c r="S129" s="720">
        <f>'[52]Ratebase Summary'!S129</f>
        <v>403220.75808389194</v>
      </c>
      <c r="T129" s="720">
        <f>'[52]Ratebase Summary'!T129</f>
        <v>3617537.4311206625</v>
      </c>
      <c r="U129" s="720">
        <f>'[52]Ratebase Summary'!U129</f>
        <v>3214316.6730367704</v>
      </c>
    </row>
    <row r="130" spans="1:21" s="2" customFormat="1">
      <c r="A130" s="26">
        <v>123</v>
      </c>
      <c r="B130" s="717">
        <f>'[52]Ratebase Summary'!B130</f>
        <v>282</v>
      </c>
      <c r="C130" s="718" t="str">
        <f>'[52]Ratebase Summary'!C130</f>
        <v xml:space="preserve">Accum Deferred Income Tax - Prod </v>
      </c>
      <c r="D130" s="719">
        <f>'[52]Ratebase Summary'!D130</f>
        <v>0</v>
      </c>
      <c r="E130" s="720">
        <f>'[52]Ratebase Summary'!E130</f>
        <v>-14559444.715643</v>
      </c>
      <c r="F130" s="720">
        <f>'[52]Ratebase Summary'!F130</f>
        <v>-7674244.1650848594</v>
      </c>
      <c r="G130" s="720">
        <f>'[52]Ratebase Summary'!G130</f>
        <v>-1928197.0897227272</v>
      </c>
      <c r="H130" s="720">
        <f>'[52]Ratebase Summary'!H130</f>
        <v>-2135414.6056475644</v>
      </c>
      <c r="I130" s="720">
        <f>'[52]Ratebase Summary'!I130</f>
        <v>-1350784.0663710164</v>
      </c>
      <c r="J130" s="720">
        <f>'[52]Ratebase Summary'!J130</f>
        <v>-1018425.2990241568</v>
      </c>
      <c r="K130" s="720">
        <f>'[52]Ratebase Summary'!K130</f>
        <v>0</v>
      </c>
      <c r="L130" s="720">
        <f>'[52]Ratebase Summary'!L130</f>
        <v>-399453.27700978995</v>
      </c>
      <c r="M130" s="720">
        <f>'[52]Ratebase Summary'!M130</f>
        <v>0</v>
      </c>
      <c r="N130" s="873">
        <f>'[52]Ratebase Summary'!N130</f>
        <v>-47967.515366879728</v>
      </c>
      <c r="O130" s="720">
        <f>'[52]Ratebase Summary'!O130</f>
        <v>-4958.6974160096306</v>
      </c>
      <c r="P130" s="719"/>
      <c r="Q130" s="720">
        <f>'[52]Ratebase Summary'!Q130</f>
        <v>-941077.26501876849</v>
      </c>
      <c r="R130" s="720">
        <f>'[52]Ratebase Summary'!R130</f>
        <v>-2707.3126362274561</v>
      </c>
      <c r="S130" s="720">
        <f>'[52]Ratebase Summary'!S130</f>
        <v>-74640.721369160834</v>
      </c>
      <c r="T130" s="720">
        <f>'[52]Ratebase Summary'!T130</f>
        <v>-1018425.2990241568</v>
      </c>
      <c r="U130" s="720">
        <f>'[52]Ratebase Summary'!U130</f>
        <v>-943784.57765499596</v>
      </c>
    </row>
    <row r="131" spans="1:21" s="2" customFormat="1">
      <c r="A131" s="26">
        <v>124</v>
      </c>
      <c r="B131" s="717">
        <f>'[52]Ratebase Summary'!B131</f>
        <v>282.01</v>
      </c>
      <c r="C131" s="718" t="str">
        <f>'[52]Ratebase Summary'!C131</f>
        <v>Accum Deferred Income Tax - Trans</v>
      </c>
      <c r="D131" s="719">
        <f>'[52]Ratebase Summary'!D131</f>
        <v>0</v>
      </c>
      <c r="E131" s="720">
        <f>'[52]Ratebase Summary'!E131</f>
        <v>10200176.612901218</v>
      </c>
      <c r="F131" s="720">
        <f>'[52]Ratebase Summary'!F131</f>
        <v>5376485.6684601344</v>
      </c>
      <c r="G131" s="720">
        <f>'[52]Ratebase Summary'!G131</f>
        <v>1350872.3199121912</v>
      </c>
      <c r="H131" s="720">
        <f>'[52]Ratebase Summary'!H131</f>
        <v>1496046.4869907647</v>
      </c>
      <c r="I131" s="720">
        <f>'[52]Ratebase Summary'!I131</f>
        <v>946343.51185616292</v>
      </c>
      <c r="J131" s="720">
        <f>'[52]Ratebase Summary'!J131</f>
        <v>713496.84826454287</v>
      </c>
      <c r="K131" s="720">
        <f>'[52]Ratebase Summary'!K131</f>
        <v>0</v>
      </c>
      <c r="L131" s="720">
        <f>'[52]Ratebase Summary'!L131</f>
        <v>279852.2920125025</v>
      </c>
      <c r="M131" s="720">
        <f>'[52]Ratebase Summary'!M131</f>
        <v>0</v>
      </c>
      <c r="N131" s="873">
        <f>'[52]Ratebase Summary'!N131</f>
        <v>33605.480015218985</v>
      </c>
      <c r="O131" s="720">
        <f>'[52]Ratebase Summary'!O131</f>
        <v>3474.0053897035832</v>
      </c>
      <c r="P131" s="719"/>
      <c r="Q131" s="720">
        <f>'[52]Ratebase Summary'!Q131</f>
        <v>659307.72066217149</v>
      </c>
      <c r="R131" s="720">
        <f>'[52]Ratebase Summary'!R131</f>
        <v>1896.7115556398235</v>
      </c>
      <c r="S131" s="720">
        <f>'[52]Ratebase Summary'!S131</f>
        <v>52292.416046731531</v>
      </c>
      <c r="T131" s="720">
        <f>'[52]Ratebase Summary'!T131</f>
        <v>713496.84826454287</v>
      </c>
      <c r="U131" s="720">
        <f>'[52]Ratebase Summary'!U131</f>
        <v>661204.43221781135</v>
      </c>
    </row>
    <row r="132" spans="1:21" s="2" customFormat="1">
      <c r="A132" s="26">
        <v>125</v>
      </c>
      <c r="B132" s="717">
        <f>'[52]Ratebase Summary'!B132</f>
        <v>282.02</v>
      </c>
      <c r="C132" s="718" t="str">
        <f>'[52]Ratebase Summary'!C132</f>
        <v>Accum Deferred Income Tax - General</v>
      </c>
      <c r="D132" s="719">
        <f>'[52]Ratebase Summary'!D132</f>
        <v>0</v>
      </c>
      <c r="E132" s="720">
        <f>'[52]Ratebase Summary'!E132</f>
        <v>-1386885625.7545435</v>
      </c>
      <c r="F132" s="720">
        <f>'[52]Ratebase Summary'!F132</f>
        <v>-802086570.46115088</v>
      </c>
      <c r="G132" s="720">
        <f>'[52]Ratebase Summary'!G132</f>
        <v>-173388467.98337024</v>
      </c>
      <c r="H132" s="720">
        <f>'[52]Ratebase Summary'!H132</f>
        <v>-170472061.37878209</v>
      </c>
      <c r="I132" s="720">
        <f>'[52]Ratebase Summary'!I132</f>
        <v>-96546481.691470146</v>
      </c>
      <c r="J132" s="720">
        <f>'[52]Ratebase Summary'!J132</f>
        <v>-81044467.451555312</v>
      </c>
      <c r="K132" s="720">
        <f>'[52]Ratebase Summary'!K132</f>
        <v>-9439377.0122897048</v>
      </c>
      <c r="L132" s="720">
        <f>'[52]Ratebase Summary'!L132</f>
        <v>-24334224.984202579</v>
      </c>
      <c r="M132" s="720">
        <f>'[52]Ratebase Summary'!M132</f>
        <v>-15268067.075518638</v>
      </c>
      <c r="N132" s="873">
        <f>'[52]Ratebase Summary'!N132</f>
        <v>-13858827.190928433</v>
      </c>
      <c r="O132" s="720">
        <f>'[52]Ratebase Summary'!O132</f>
        <v>-447080.5252759888</v>
      </c>
      <c r="P132" s="719"/>
      <c r="Q132" s="720">
        <f>'[52]Ratebase Summary'!Q132</f>
        <v>-71550278.688460931</v>
      </c>
      <c r="R132" s="720">
        <f>'[52]Ratebase Summary'!R132</f>
        <v>-380343.67215952178</v>
      </c>
      <c r="S132" s="720">
        <f>'[52]Ratebase Summary'!S132</f>
        <v>-9113845.0909348559</v>
      </c>
      <c r="T132" s="720">
        <f>'[52]Ratebase Summary'!T132</f>
        <v>-81044467.451555312</v>
      </c>
      <c r="U132" s="720">
        <f>'[52]Ratebase Summary'!U132</f>
        <v>-71930622.360620454</v>
      </c>
    </row>
    <row r="133" spans="1:21" s="2" customFormat="1">
      <c r="A133" s="26">
        <v>126</v>
      </c>
      <c r="B133" s="717">
        <f>'[52]Ratebase Summary'!B133</f>
        <v>235</v>
      </c>
      <c r="C133" s="718" t="str">
        <f>'[52]Ratebase Summary'!C133</f>
        <v>Customer Deposits</v>
      </c>
      <c r="D133" s="719" t="str">
        <f>'[52]Ratebase Summary'!D133</f>
        <v>CUS</v>
      </c>
      <c r="E133" s="720">
        <f>'[52]Ratebase Summary'!E133</f>
        <v>-25836611.384475</v>
      </c>
      <c r="F133" s="720">
        <f>'[52]Ratebase Summary'!F133</f>
        <v>-23095250.799047243</v>
      </c>
      <c r="G133" s="720">
        <f>'[52]Ratebase Summary'!G133</f>
        <v>-1864887.860734801</v>
      </c>
      <c r="H133" s="720">
        <f>'[52]Ratebase Summary'!H133</f>
        <v>-638245.470833336</v>
      </c>
      <c r="I133" s="720">
        <f>'[52]Ratebase Summary'!I133</f>
        <v>-169525.96587746224</v>
      </c>
      <c r="J133" s="720">
        <f>'[52]Ratebase Summary'!J133</f>
        <v>-57586.220566097596</v>
      </c>
      <c r="K133" s="720">
        <f>'[52]Ratebase Summary'!K133</f>
        <v>0</v>
      </c>
      <c r="L133" s="720">
        <f>'[52]Ratebase Summary'!L133</f>
        <v>0</v>
      </c>
      <c r="M133" s="720">
        <f>'[52]Ratebase Summary'!M133</f>
        <v>0</v>
      </c>
      <c r="N133" s="873">
        <f>'[52]Ratebase Summary'!N133</f>
        <v>-11115.0674160617</v>
      </c>
      <c r="O133" s="720">
        <f>'[52]Ratebase Summary'!O133</f>
        <v>0</v>
      </c>
      <c r="P133" s="719"/>
      <c r="Q133" s="720">
        <f>'[52]Ratebase Summary'!Q133</f>
        <v>-57586.220566097596</v>
      </c>
      <c r="R133" s="720">
        <f>'[52]Ratebase Summary'!R133</f>
        <v>0</v>
      </c>
      <c r="S133" s="720">
        <f>'[52]Ratebase Summary'!S133</f>
        <v>0</v>
      </c>
      <c r="T133" s="720">
        <f>'[52]Ratebase Summary'!T133</f>
        <v>-57586.220566097596</v>
      </c>
      <c r="U133" s="720">
        <f>'[52]Ratebase Summary'!U133</f>
        <v>-57586.220566097596</v>
      </c>
    </row>
    <row r="134" spans="1:21" s="2" customFormat="1">
      <c r="A134" s="26">
        <v>127</v>
      </c>
      <c r="B134" s="717">
        <f>'[52]Ratebase Summary'!B134</f>
        <v>235.01</v>
      </c>
      <c r="C134" s="718" t="str">
        <f>'[52]Ratebase Summary'!C134</f>
        <v>Customer Deposits - Transmission</v>
      </c>
      <c r="D134" s="719">
        <f>'[52]Ratebase Summary'!D134</f>
        <v>0</v>
      </c>
      <c r="E134" s="720">
        <f>'[52]Ratebase Summary'!E134</f>
        <v>-2995643.46</v>
      </c>
      <c r="F134" s="720">
        <f>'[52]Ratebase Summary'!F134</f>
        <v>-1578995.6136774495</v>
      </c>
      <c r="G134" s="720">
        <f>'[52]Ratebase Summary'!G134</f>
        <v>-396731.54534615244</v>
      </c>
      <c r="H134" s="720">
        <f>'[52]Ratebase Summary'!H134</f>
        <v>-439367.08595236362</v>
      </c>
      <c r="I134" s="720">
        <f>'[52]Ratebase Summary'!I134</f>
        <v>-277927.32026029291</v>
      </c>
      <c r="J134" s="720">
        <f>'[52]Ratebase Summary'!J134</f>
        <v>-209543.6430513293</v>
      </c>
      <c r="K134" s="720">
        <f>'[52]Ratebase Summary'!K134</f>
        <v>0</v>
      </c>
      <c r="L134" s="720">
        <f>'[52]Ratebase Summary'!L134</f>
        <v>-82188.546350553472</v>
      </c>
      <c r="M134" s="720">
        <f>'[52]Ratebase Summary'!M134</f>
        <v>0</v>
      </c>
      <c r="N134" s="873">
        <f>'[52]Ratebase Summary'!N134</f>
        <v>-9869.4405252183205</v>
      </c>
      <c r="O134" s="720">
        <f>'[52]Ratebase Summary'!O134</f>
        <v>-1020.2648366409294</v>
      </c>
      <c r="P134" s="719"/>
      <c r="Q134" s="720">
        <f>'[52]Ratebase Summary'!Q134</f>
        <v>-193629.08471909101</v>
      </c>
      <c r="R134" s="720">
        <f>'[52]Ratebase Summary'!R134</f>
        <v>-557.03658699128914</v>
      </c>
      <c r="S134" s="720">
        <f>'[52]Ratebase Summary'!S134</f>
        <v>-15357.521745246999</v>
      </c>
      <c r="T134" s="720">
        <f>'[52]Ratebase Summary'!T134</f>
        <v>-209543.6430513293</v>
      </c>
      <c r="U134" s="720">
        <f>'[52]Ratebase Summary'!U134</f>
        <v>-194186.12130608229</v>
      </c>
    </row>
    <row r="135" spans="1:21" s="2" customFormat="1">
      <c r="A135" s="26">
        <v>128</v>
      </c>
      <c r="B135" s="717">
        <f>'[52]Ratebase Summary'!B135</f>
        <v>252</v>
      </c>
      <c r="C135" s="718" t="str">
        <f>'[52]Ratebase Summary'!C135</f>
        <v>Customer Advances</v>
      </c>
      <c r="D135" s="719">
        <f>'[52]Ratebase Summary'!D135</f>
        <v>0</v>
      </c>
      <c r="E135" s="720">
        <f>'[52]Ratebase Summary'!E135</f>
        <v>-79258524.650000006</v>
      </c>
      <c r="F135" s="720">
        <f>'[52]Ratebase Summary'!F135</f>
        <v>-33974849.983845964</v>
      </c>
      <c r="G135" s="720">
        <f>'[52]Ratebase Summary'!G135</f>
        <v>-42161069.125409625</v>
      </c>
      <c r="H135" s="720">
        <f>'[52]Ratebase Summary'!H135</f>
        <v>-2830663.0729111028</v>
      </c>
      <c r="I135" s="720">
        <f>'[52]Ratebase Summary'!I135</f>
        <v>-291942.46783331066</v>
      </c>
      <c r="J135" s="720">
        <f>'[52]Ratebase Summary'!J135</f>
        <v>0</v>
      </c>
      <c r="K135" s="720">
        <f>'[52]Ratebase Summary'!K135</f>
        <v>0</v>
      </c>
      <c r="L135" s="720">
        <f>'[52]Ratebase Summary'!L135</f>
        <v>0</v>
      </c>
      <c r="M135" s="720">
        <f>'[52]Ratebase Summary'!M135</f>
        <v>0</v>
      </c>
      <c r="N135" s="873">
        <f>'[52]Ratebase Summary'!N135</f>
        <v>0</v>
      </c>
      <c r="O135" s="720">
        <f>'[52]Ratebase Summary'!O135</f>
        <v>0</v>
      </c>
      <c r="P135" s="719"/>
      <c r="Q135" s="720">
        <f>'[52]Ratebase Summary'!Q135</f>
        <v>0</v>
      </c>
      <c r="R135" s="720">
        <f>'[52]Ratebase Summary'!R135</f>
        <v>0</v>
      </c>
      <c r="S135" s="720">
        <f>'[52]Ratebase Summary'!S135</f>
        <v>0</v>
      </c>
      <c r="T135" s="720">
        <f>'[52]Ratebase Summary'!T135</f>
        <v>0</v>
      </c>
      <c r="U135" s="720">
        <f>'[52]Ratebase Summary'!U135</f>
        <v>0</v>
      </c>
    </row>
    <row r="136" spans="1:21" s="2" customFormat="1">
      <c r="A136" s="26">
        <v>129</v>
      </c>
      <c r="B136" s="717">
        <f>'[52]Ratebase Summary'!B136</f>
        <v>253</v>
      </c>
      <c r="C136" s="718" t="str">
        <f>'[52]Ratebase Summary'!C136</f>
        <v>Landlord Incentive</v>
      </c>
      <c r="D136" s="719" t="str">
        <f>'[52]Ratebase Summary'!D136</f>
        <v>SW.T</v>
      </c>
      <c r="E136" s="720">
        <f>'[52]Ratebase Summary'!E136</f>
        <v>-2132461.9750080002</v>
      </c>
      <c r="F136" s="720">
        <f>'[52]Ratebase Summary'!F136</f>
        <v>-1301520.7657706658</v>
      </c>
      <c r="G136" s="720">
        <f>'[52]Ratebase Summary'!G136</f>
        <v>-257574.15583191678</v>
      </c>
      <c r="H136" s="720">
        <f>'[52]Ratebase Summary'!H136</f>
        <v>-232750.88747887744</v>
      </c>
      <c r="I136" s="720">
        <f>'[52]Ratebase Summary'!I136</f>
        <v>-132452.71481773359</v>
      </c>
      <c r="J136" s="720">
        <f>'[52]Ratebase Summary'!J136</f>
        <v>-111969.18453176366</v>
      </c>
      <c r="K136" s="720">
        <f>'[52]Ratebase Summary'!K136</f>
        <v>-12921.152596222011</v>
      </c>
      <c r="L136" s="720">
        <f>'[52]Ratebase Summary'!L136</f>
        <v>-33153.175362110313</v>
      </c>
      <c r="M136" s="720">
        <f>'[52]Ratebase Summary'!M136</f>
        <v>-19853.826724017094</v>
      </c>
      <c r="N136" s="873">
        <f>'[52]Ratebase Summary'!N136</f>
        <v>-29659.639831462275</v>
      </c>
      <c r="O136" s="720">
        <f>'[52]Ratebase Summary'!O136</f>
        <v>-606.4720632313348</v>
      </c>
      <c r="P136" s="719"/>
      <c r="Q136" s="720">
        <f>'[52]Ratebase Summary'!Q136</f>
        <v>-98983.38526709209</v>
      </c>
      <c r="R136" s="720">
        <f>'[52]Ratebase Summary'!R136</f>
        <v>-518.46649140624163</v>
      </c>
      <c r="S136" s="720">
        <f>'[52]Ratebase Summary'!S136</f>
        <v>-12467.332773265322</v>
      </c>
      <c r="T136" s="720">
        <f>'[52]Ratebase Summary'!T136</f>
        <v>-111969.18453176366</v>
      </c>
      <c r="U136" s="720">
        <f>'[52]Ratebase Summary'!U136</f>
        <v>-99501.851758498335</v>
      </c>
    </row>
    <row r="137" spans="1:21" s="2" customFormat="1">
      <c r="A137" s="26">
        <v>130</v>
      </c>
      <c r="B137" s="717">
        <f>'[52]Ratebase Summary'!B137</f>
        <v>114.01</v>
      </c>
      <c r="C137" s="718" t="str">
        <f>'[52]Ratebase Summary'!C137</f>
        <v>Acquisition Adjustment - Production</v>
      </c>
      <c r="D137" s="719">
        <f>'[52]Ratebase Summary'!D137</f>
        <v>0</v>
      </c>
      <c r="E137" s="720">
        <f>'[52]Ratebase Summary'!E137</f>
        <v>380941956.83829999</v>
      </c>
      <c r="F137" s="720">
        <f>'[52]Ratebase Summary'!F137</f>
        <v>200793481.24872646</v>
      </c>
      <c r="G137" s="720">
        <f>'[52]Ratebase Summary'!G137</f>
        <v>50450493.605686329</v>
      </c>
      <c r="H137" s="720">
        <f>'[52]Ratebase Summary'!H137</f>
        <v>55872255.736680686</v>
      </c>
      <c r="I137" s="720">
        <f>'[52]Ratebase Summary'!I137</f>
        <v>35342716.398827009</v>
      </c>
      <c r="J137" s="720">
        <f>'[52]Ratebase Summary'!J137</f>
        <v>26646684.257611763</v>
      </c>
      <c r="K137" s="720">
        <f>'[52]Ratebase Summary'!K137</f>
        <v>0</v>
      </c>
      <c r="L137" s="720">
        <f>'[52]Ratebase Summary'!L137</f>
        <v>10451532.732294904</v>
      </c>
      <c r="M137" s="720">
        <f>'[52]Ratebase Summary'!M137</f>
        <v>0</v>
      </c>
      <c r="N137" s="873">
        <f>'[52]Ratebase Summary'!N137</f>
        <v>1255050.5548400232</v>
      </c>
      <c r="O137" s="720">
        <f>'[52]Ratebase Summary'!O137</f>
        <v>129742.30363292436</v>
      </c>
      <c r="P137" s="719"/>
      <c r="Q137" s="720">
        <f>'[52]Ratebase Summary'!Q137</f>
        <v>24622904.367163744</v>
      </c>
      <c r="R137" s="720">
        <f>'[52]Ratebase Summary'!R137</f>
        <v>70835.735397893324</v>
      </c>
      <c r="S137" s="720">
        <f>'[52]Ratebase Summary'!S137</f>
        <v>1952944.1550501261</v>
      </c>
      <c r="T137" s="720">
        <f>'[52]Ratebase Summary'!T137</f>
        <v>26646684.257611763</v>
      </c>
      <c r="U137" s="720">
        <f>'[52]Ratebase Summary'!U137</f>
        <v>24693740.102561638</v>
      </c>
    </row>
    <row r="138" spans="1:21" s="2" customFormat="1">
      <c r="A138" s="26">
        <v>131</v>
      </c>
      <c r="B138" s="717">
        <f>'[52]Ratebase Summary'!B138</f>
        <v>114.02</v>
      </c>
      <c r="C138" s="718" t="str">
        <f>'[52]Ratebase Summary'!C138</f>
        <v>Acquisition Adjustment - Transmission</v>
      </c>
      <c r="D138" s="719">
        <f>'[52]Ratebase Summary'!D138</f>
        <v>0</v>
      </c>
      <c r="E138" s="720">
        <f>'[52]Ratebase Summary'!E138</f>
        <v>946172.25</v>
      </c>
      <c r="F138" s="720">
        <f>'[52]Ratebase Summary'!F138</f>
        <v>498724.84909580101</v>
      </c>
      <c r="G138" s="720">
        <f>'[52]Ratebase Summary'!G138</f>
        <v>125307.42857701299</v>
      </c>
      <c r="H138" s="720">
        <f>'[52]Ratebase Summary'!H138</f>
        <v>138773.83935786915</v>
      </c>
      <c r="I138" s="720">
        <f>'[52]Ratebase Summary'!I138</f>
        <v>87783.182965022119</v>
      </c>
      <c r="J138" s="720">
        <f>'[52]Ratebase Summary'!J138</f>
        <v>66184.238166671916</v>
      </c>
      <c r="K138" s="720">
        <f>'[52]Ratebase Summary'!K138</f>
        <v>0</v>
      </c>
      <c r="L138" s="720">
        <f>'[52]Ratebase Summary'!L138</f>
        <v>25959.204712810675</v>
      </c>
      <c r="M138" s="720">
        <f>'[52]Ratebase Summary'!M138</f>
        <v>0</v>
      </c>
      <c r="N138" s="873">
        <f>'[52]Ratebase Summary'!N138</f>
        <v>3117.2570676975693</v>
      </c>
      <c r="O138" s="720">
        <f>'[52]Ratebase Summary'!O138</f>
        <v>322.25005711475109</v>
      </c>
      <c r="P138" s="719"/>
      <c r="Q138" s="720">
        <f>'[52]Ratebase Summary'!Q138</f>
        <v>61157.634144519645</v>
      </c>
      <c r="R138" s="720">
        <f>'[52]Ratebase Summary'!R138</f>
        <v>175.93968303753638</v>
      </c>
      <c r="S138" s="720">
        <f>'[52]Ratebase Summary'!S138</f>
        <v>4850.6643391147363</v>
      </c>
      <c r="T138" s="720">
        <f>'[52]Ratebase Summary'!T138</f>
        <v>66184.238166671916</v>
      </c>
      <c r="U138" s="720">
        <f>'[52]Ratebase Summary'!U138</f>
        <v>61333.573827557178</v>
      </c>
    </row>
    <row r="139" spans="1:21" s="2" customFormat="1">
      <c r="A139" s="26">
        <v>132</v>
      </c>
      <c r="B139" s="717">
        <f>'[52]Ratebase Summary'!B139</f>
        <v>114.03</v>
      </c>
      <c r="C139" s="718" t="str">
        <f>'[52]Ratebase Summary'!C139</f>
        <v>Acquisition Adjustment - Distribution</v>
      </c>
      <c r="D139" s="719" t="str">
        <f>'[52]Ratebase Summary'!D139</f>
        <v>DP.T</v>
      </c>
      <c r="E139" s="720">
        <f>'[52]Ratebase Summary'!E139</f>
        <v>302358.00999999995</v>
      </c>
      <c r="F139" s="720">
        <f>'[52]Ratebase Summary'!F139</f>
        <v>201041.60420285759</v>
      </c>
      <c r="G139" s="720">
        <f>'[52]Ratebase Summary'!G139</f>
        <v>35840.745968841838</v>
      </c>
      <c r="H139" s="720">
        <f>'[52]Ratebase Summary'!H139</f>
        <v>28455.409241755944</v>
      </c>
      <c r="I139" s="720">
        <f>'[52]Ratebase Summary'!I139</f>
        <v>12117.19746123466</v>
      </c>
      <c r="J139" s="720">
        <f>'[52]Ratebase Summary'!J139</f>
        <v>13440.717996025796</v>
      </c>
      <c r="K139" s="720">
        <f>'[52]Ratebase Summary'!K139</f>
        <v>3635.4742022814721</v>
      </c>
      <c r="L139" s="720">
        <f>'[52]Ratebase Summary'!L139</f>
        <v>1385.4909203731893</v>
      </c>
      <c r="M139" s="720">
        <f>'[52]Ratebase Summary'!M139</f>
        <v>478.693127707332</v>
      </c>
      <c r="N139" s="873">
        <f>'[52]Ratebase Summary'!N139</f>
        <v>5869.8967634958226</v>
      </c>
      <c r="O139" s="720">
        <f>'[52]Ratebase Summary'!O139</f>
        <v>92.780115426241224</v>
      </c>
      <c r="P139" s="719"/>
      <c r="Q139" s="720">
        <f>'[52]Ratebase Summary'!Q139</f>
        <v>10677.591806227429</v>
      </c>
      <c r="R139" s="720">
        <f>'[52]Ratebase Summary'!R139</f>
        <v>121.76184508317847</v>
      </c>
      <c r="S139" s="720">
        <f>'[52]Ratebase Summary'!S139</f>
        <v>2641.364344715189</v>
      </c>
      <c r="T139" s="720">
        <f>'[52]Ratebase Summary'!T139</f>
        <v>13440.717996025796</v>
      </c>
      <c r="U139" s="720">
        <f>'[52]Ratebase Summary'!U139</f>
        <v>10799.353651310606</v>
      </c>
    </row>
    <row r="140" spans="1:21" s="2" customFormat="1">
      <c r="A140" s="26">
        <v>133</v>
      </c>
      <c r="B140" s="717">
        <f>'[52]Ratebase Summary'!B140</f>
        <v>115.01</v>
      </c>
      <c r="C140" s="718" t="str">
        <f>'[52]Ratebase Summary'!C140</f>
        <v>Accum Amort Acquition Adj - Production</v>
      </c>
      <c r="D140" s="719">
        <f>'[52]Ratebase Summary'!D140</f>
        <v>0</v>
      </c>
      <c r="E140" s="720">
        <f>'[52]Ratebase Summary'!E140</f>
        <v>-136832371.41</v>
      </c>
      <c r="F140" s="720">
        <f>'[52]Ratebase Summary'!F140</f>
        <v>-72123975.0826267</v>
      </c>
      <c r="G140" s="720">
        <f>'[52]Ratebase Summary'!G140</f>
        <v>-18121555.147576872</v>
      </c>
      <c r="H140" s="720">
        <f>'[52]Ratebase Summary'!H140</f>
        <v>-20069023.931961257</v>
      </c>
      <c r="I140" s="720">
        <f>'[52]Ratebase Summary'!I140</f>
        <v>-12694920.079321597</v>
      </c>
      <c r="J140" s="720">
        <f>'[52]Ratebase Summary'!J140</f>
        <v>-9571350.5213347264</v>
      </c>
      <c r="K140" s="720">
        <f>'[52]Ratebase Summary'!K140</f>
        <v>0</v>
      </c>
      <c r="L140" s="720">
        <f>'[52]Ratebase Summary'!L140</f>
        <v>-3754136.2482058979</v>
      </c>
      <c r="M140" s="720">
        <f>'[52]Ratebase Summary'!M140</f>
        <v>0</v>
      </c>
      <c r="N140" s="873">
        <f>'[52]Ratebase Summary'!N140</f>
        <v>-450807.63768715615</v>
      </c>
      <c r="O140" s="720">
        <f>'[52]Ratebase Summary'!O140</f>
        <v>-46602.761285822256</v>
      </c>
      <c r="P140" s="719"/>
      <c r="Q140" s="720">
        <f>'[52]Ratebase Summary'!Q140</f>
        <v>-8844419.3008406349</v>
      </c>
      <c r="R140" s="720">
        <f>'[52]Ratebase Summary'!R140</f>
        <v>-25443.828071632684</v>
      </c>
      <c r="S140" s="720">
        <f>'[52]Ratebase Summary'!S140</f>
        <v>-701487.39242245769</v>
      </c>
      <c r="T140" s="720">
        <f>'[52]Ratebase Summary'!T140</f>
        <v>-9571350.5213347264</v>
      </c>
      <c r="U140" s="720">
        <f>'[52]Ratebase Summary'!U140</f>
        <v>-8869863.1289122682</v>
      </c>
    </row>
    <row r="141" spans="1:21" s="2" customFormat="1">
      <c r="A141" s="26">
        <v>134</v>
      </c>
      <c r="B141" s="717">
        <f>'[52]Ratebase Summary'!B141</f>
        <v>115.02</v>
      </c>
      <c r="C141" s="718" t="str">
        <f>'[52]Ratebase Summary'!C141</f>
        <v>Accum Amort Acquition Adj - Transmission</v>
      </c>
      <c r="D141" s="719">
        <f>'[52]Ratebase Summary'!D141</f>
        <v>0</v>
      </c>
      <c r="E141" s="720">
        <f>'[52]Ratebase Summary'!E141</f>
        <v>-951189</v>
      </c>
      <c r="F141" s="720">
        <f>'[52]Ratebase Summary'!F141</f>
        <v>-501369.16453276435</v>
      </c>
      <c r="G141" s="720">
        <f>'[52]Ratebase Summary'!G141</f>
        <v>-125971.82773088136</v>
      </c>
      <c r="H141" s="720">
        <f>'[52]Ratebase Summary'!H141</f>
        <v>-139509.63948157665</v>
      </c>
      <c r="I141" s="720">
        <f>'[52]Ratebase Summary'!I141</f>
        <v>-88248.622828788764</v>
      </c>
      <c r="J141" s="720">
        <f>'[52]Ratebase Summary'!J141</f>
        <v>-66535.157121251963</v>
      </c>
      <c r="K141" s="720">
        <f>'[52]Ratebase Summary'!K141</f>
        <v>0</v>
      </c>
      <c r="L141" s="720">
        <f>'[52]Ratebase Summary'!L141</f>
        <v>-26096.844387027493</v>
      </c>
      <c r="M141" s="720">
        <f>'[52]Ratebase Summary'!M141</f>
        <v>0</v>
      </c>
      <c r="N141" s="873">
        <f>'[52]Ratebase Summary'!N141</f>
        <v>-3133.7852414992967</v>
      </c>
      <c r="O141" s="720">
        <f>'[52]Ratebase Summary'!O141</f>
        <v>-323.95867621030203</v>
      </c>
      <c r="P141" s="719"/>
      <c r="Q141" s="720">
        <f>'[52]Ratebase Summary'!Q141</f>
        <v>-61481.901275683675</v>
      </c>
      <c r="R141" s="720">
        <f>'[52]Ratebase Summary'!R141</f>
        <v>-176.87254214947774</v>
      </c>
      <c r="S141" s="720">
        <f>'[52]Ratebase Summary'!S141</f>
        <v>-4876.3833034188083</v>
      </c>
      <c r="T141" s="720">
        <f>'[52]Ratebase Summary'!T141</f>
        <v>-66535.157121251963</v>
      </c>
      <c r="U141" s="720">
        <f>'[52]Ratebase Summary'!U141</f>
        <v>-61658.773817833149</v>
      </c>
    </row>
    <row r="142" spans="1:21" s="2" customFormat="1">
      <c r="A142" s="26">
        <v>135</v>
      </c>
      <c r="B142" s="717">
        <f>'[52]Ratebase Summary'!B142</f>
        <v>115.03</v>
      </c>
      <c r="C142" s="718" t="str">
        <f>'[52]Ratebase Summary'!C142</f>
        <v>Accum Amort Acquition Adj - Distribution</v>
      </c>
      <c r="D142" s="719" t="str">
        <f>'[52]Ratebase Summary'!D142</f>
        <v>DP.T</v>
      </c>
      <c r="E142" s="720">
        <f>'[52]Ratebase Summary'!E142</f>
        <v>-302358.00999999995</v>
      </c>
      <c r="F142" s="720">
        <f>'[52]Ratebase Summary'!F142</f>
        <v>-201041.60420285759</v>
      </c>
      <c r="G142" s="720">
        <f>'[52]Ratebase Summary'!G142</f>
        <v>-35840.745968841838</v>
      </c>
      <c r="H142" s="720">
        <f>'[52]Ratebase Summary'!H142</f>
        <v>-28455.409241755944</v>
      </c>
      <c r="I142" s="720">
        <f>'[52]Ratebase Summary'!I142</f>
        <v>-12117.19746123466</v>
      </c>
      <c r="J142" s="720">
        <f>'[52]Ratebase Summary'!J142</f>
        <v>-13440.717996025796</v>
      </c>
      <c r="K142" s="720">
        <f>'[52]Ratebase Summary'!K142</f>
        <v>-3635.4742022814721</v>
      </c>
      <c r="L142" s="720">
        <f>'[52]Ratebase Summary'!L142</f>
        <v>-1385.4909203731893</v>
      </c>
      <c r="M142" s="720">
        <f>'[52]Ratebase Summary'!M142</f>
        <v>-478.693127707332</v>
      </c>
      <c r="N142" s="873">
        <f>'[52]Ratebase Summary'!N142</f>
        <v>-5869.8967634958226</v>
      </c>
      <c r="O142" s="720">
        <f>'[52]Ratebase Summary'!O142</f>
        <v>-92.780115426241224</v>
      </c>
      <c r="P142" s="719"/>
      <c r="Q142" s="720">
        <f>'[52]Ratebase Summary'!Q142</f>
        <v>-10677.591806227429</v>
      </c>
      <c r="R142" s="720">
        <f>'[52]Ratebase Summary'!R142</f>
        <v>-121.76184508317847</v>
      </c>
      <c r="S142" s="720">
        <f>'[52]Ratebase Summary'!S142</f>
        <v>-2641.364344715189</v>
      </c>
      <c r="T142" s="720">
        <f>'[52]Ratebase Summary'!T142</f>
        <v>-13440.717996025796</v>
      </c>
      <c r="U142" s="720">
        <f>'[52]Ratebase Summary'!U142</f>
        <v>-10799.353651310606</v>
      </c>
    </row>
    <row r="143" spans="1:21" s="2" customFormat="1">
      <c r="A143" s="26">
        <v>136</v>
      </c>
      <c r="B143" s="717">
        <f>'[52]Ratebase Summary'!B143</f>
        <v>230</v>
      </c>
      <c r="C143" s="718" t="str">
        <f>'[52]Ratebase Summary'!C143</f>
        <v>ARO - Production</v>
      </c>
      <c r="D143" s="719">
        <f>'[52]Ratebase Summary'!D143</f>
        <v>0</v>
      </c>
      <c r="E143" s="720">
        <f>'[52]Ratebase Summary'!E143</f>
        <v>-154752983.34</v>
      </c>
      <c r="F143" s="720">
        <f>'[52]Ratebase Summary'!F143</f>
        <v>-81569881.449563235</v>
      </c>
      <c r="G143" s="720">
        <f>'[52]Ratebase Summary'!G143</f>
        <v>-20494892.348572612</v>
      </c>
      <c r="H143" s="720">
        <f>'[52]Ratebase Summary'!H143</f>
        <v>-22697416.511820298</v>
      </c>
      <c r="I143" s="720">
        <f>'[52]Ratebase Summary'!I143</f>
        <v>-14357543.725170804</v>
      </c>
      <c r="J143" s="720">
        <f>'[52]Ratebase Summary'!J143</f>
        <v>-10824887.652726628</v>
      </c>
      <c r="K143" s="720">
        <f>'[52]Ratebase Summary'!K143</f>
        <v>0</v>
      </c>
      <c r="L143" s="720">
        <f>'[52]Ratebase Summary'!L143</f>
        <v>-4245806.5901227184</v>
      </c>
      <c r="M143" s="720">
        <f>'[52]Ratebase Summary'!M143</f>
        <v>0</v>
      </c>
      <c r="N143" s="873">
        <f>'[52]Ratebase Summary'!N143</f>
        <v>-509848.84735723247</v>
      </c>
      <c r="O143" s="720">
        <f>'[52]Ratebase Summary'!O143</f>
        <v>-52706.214666508269</v>
      </c>
      <c r="P143" s="719"/>
      <c r="Q143" s="720">
        <f>'[52]Ratebase Summary'!Q143</f>
        <v>-10002751.970247135</v>
      </c>
      <c r="R143" s="720">
        <f>'[52]Ratebase Summary'!R143</f>
        <v>-28776.146032556706</v>
      </c>
      <c r="S143" s="720">
        <f>'[52]Ratebase Summary'!S143</f>
        <v>-793359.53644693643</v>
      </c>
      <c r="T143" s="720">
        <f>'[52]Ratebase Summary'!T143</f>
        <v>-10824887.652726628</v>
      </c>
      <c r="U143" s="720">
        <f>'[52]Ratebase Summary'!U143</f>
        <v>-10031528.116279691</v>
      </c>
    </row>
    <row r="144" spans="1:21" s="2" customFormat="1">
      <c r="A144" s="26">
        <v>137</v>
      </c>
      <c r="B144" s="717">
        <f>'[52]Ratebase Summary'!B144</f>
        <v>230.01</v>
      </c>
      <c r="C144" s="718" t="str">
        <f>'[52]Ratebase Summary'!C144</f>
        <v>ARO - Transmission</v>
      </c>
      <c r="D144" s="719">
        <f>'[52]Ratebase Summary'!D144</f>
        <v>0</v>
      </c>
      <c r="E144" s="720">
        <f>'[52]Ratebase Summary'!E144</f>
        <v>-4532108.43</v>
      </c>
      <c r="F144" s="720">
        <f>'[52]Ratebase Summary'!F144</f>
        <v>-2388862.1684239395</v>
      </c>
      <c r="G144" s="720">
        <f>'[52]Ratebase Summary'!G144</f>
        <v>-600215.08070597448</v>
      </c>
      <c r="H144" s="720">
        <f>'[52]Ratebase Summary'!H144</f>
        <v>-664718.38210987963</v>
      </c>
      <c r="I144" s="720">
        <f>'[52]Ratebase Summary'!I144</f>
        <v>-420476.19080776162</v>
      </c>
      <c r="J144" s="720">
        <f>'[52]Ratebase Summary'!J144</f>
        <v>-317018.5383563104</v>
      </c>
      <c r="K144" s="720">
        <f>'[52]Ratebase Summary'!K144</f>
        <v>0</v>
      </c>
      <c r="L144" s="720">
        <f>'[52]Ratebase Summary'!L144</f>
        <v>-124343.03639218438</v>
      </c>
      <c r="M144" s="720">
        <f>'[52]Ratebase Summary'!M144</f>
        <v>0</v>
      </c>
      <c r="N144" s="873">
        <f>'[52]Ratebase Summary'!N144</f>
        <v>-14931.474723539221</v>
      </c>
      <c r="O144" s="720">
        <f>'[52]Ratebase Summary'!O144</f>
        <v>-1543.5584804117273</v>
      </c>
      <c r="P144" s="719"/>
      <c r="Q144" s="720">
        <f>'[52]Ratebase Summary'!Q144</f>
        <v>-292941.40603387309</v>
      </c>
      <c r="R144" s="720">
        <f>'[52]Ratebase Summary'!R144</f>
        <v>-842.74054820984929</v>
      </c>
      <c r="S144" s="720">
        <f>'[52]Ratebase Summary'!S144</f>
        <v>-23234.391774227443</v>
      </c>
      <c r="T144" s="720">
        <f>'[52]Ratebase Summary'!T144</f>
        <v>-317018.5383563104</v>
      </c>
      <c r="U144" s="720">
        <f>'[52]Ratebase Summary'!U144</f>
        <v>-293784.14658208296</v>
      </c>
    </row>
    <row r="145" spans="1:21" s="2" customFormat="1">
      <c r="A145" s="26">
        <v>138</v>
      </c>
      <c r="B145" s="717">
        <f>'[52]Ratebase Summary'!B145</f>
        <v>230.02</v>
      </c>
      <c r="C145" s="718" t="str">
        <f>'[52]Ratebase Summary'!C145</f>
        <v>ARO - Distribution</v>
      </c>
      <c r="D145" s="719" t="str">
        <f>'[52]Ratebase Summary'!D145</f>
        <v>DP.T</v>
      </c>
      <c r="E145" s="720">
        <f>'[52]Ratebase Summary'!E145</f>
        <v>-8852463.3499999996</v>
      </c>
      <c r="F145" s="720">
        <f>'[52]Ratebase Summary'!F145</f>
        <v>-5886113.0652070474</v>
      </c>
      <c r="G145" s="720">
        <f>'[52]Ratebase Summary'!G145</f>
        <v>-1049348.3871184119</v>
      </c>
      <c r="H145" s="720">
        <f>'[52]Ratebase Summary'!H145</f>
        <v>-833119.87475342839</v>
      </c>
      <c r="I145" s="720">
        <f>'[52]Ratebase Summary'!I145</f>
        <v>-354768.33053072711</v>
      </c>
      <c r="J145" s="720">
        <f>'[52]Ratebase Summary'!J145</f>
        <v>-393518.47651565052</v>
      </c>
      <c r="K145" s="720">
        <f>'[52]Ratebase Summary'!K145</f>
        <v>-106439.72069920426</v>
      </c>
      <c r="L145" s="720">
        <f>'[52]Ratebase Summary'!L145</f>
        <v>-40564.520167206509</v>
      </c>
      <c r="M145" s="720">
        <f>'[52]Ratebase Summary'!M145</f>
        <v>-14015.217817202945</v>
      </c>
      <c r="N145" s="873">
        <f>'[52]Ratebase Summary'!N145</f>
        <v>-171859.33313666933</v>
      </c>
      <c r="O145" s="720">
        <f>'[52]Ratebase Summary'!O145</f>
        <v>-2716.4240544497898</v>
      </c>
      <c r="P145" s="719"/>
      <c r="Q145" s="720">
        <f>'[52]Ratebase Summary'!Q145</f>
        <v>-312619.43459307932</v>
      </c>
      <c r="R145" s="720">
        <f>'[52]Ratebase Summary'!R145</f>
        <v>-3564.9535827650648</v>
      </c>
      <c r="S145" s="720">
        <f>'[52]Ratebase Summary'!S145</f>
        <v>-77334.088339806127</v>
      </c>
      <c r="T145" s="720">
        <f>'[52]Ratebase Summary'!T145</f>
        <v>-393518.47651565052</v>
      </c>
      <c r="U145" s="720">
        <f>'[52]Ratebase Summary'!U145</f>
        <v>-316184.38817584439</v>
      </c>
    </row>
    <row r="146" spans="1:21" s="2" customFormat="1">
      <c r="A146" s="26">
        <v>139</v>
      </c>
      <c r="B146" s="717">
        <f>'[52]Ratebase Summary'!B146</f>
        <v>230.03</v>
      </c>
      <c r="C146" s="718" t="str">
        <f>'[52]Ratebase Summary'!C146</f>
        <v>ARO - General</v>
      </c>
      <c r="D146" s="719" t="str">
        <f>'[52]Ratebase Summary'!D146</f>
        <v>GP.T</v>
      </c>
      <c r="E146" s="720">
        <f>'[52]Ratebase Summary'!E146</f>
        <v>-455842.46420599998</v>
      </c>
      <c r="F146" s="720">
        <f>'[52]Ratebase Summary'!F146</f>
        <v>-277519.21182538226</v>
      </c>
      <c r="G146" s="720">
        <f>'[52]Ratebase Summary'!G146</f>
        <v>-55159.899949383514</v>
      </c>
      <c r="H146" s="720">
        <f>'[52]Ratebase Summary'!H146</f>
        <v>-50067.895465414389</v>
      </c>
      <c r="I146" s="720">
        <f>'[52]Ratebase Summary'!I146</f>
        <v>-28480.012166371584</v>
      </c>
      <c r="J146" s="720">
        <f>'[52]Ratebase Summary'!J146</f>
        <v>-24069.857071256469</v>
      </c>
      <c r="K146" s="720">
        <f>'[52]Ratebase Summary'!K146</f>
        <v>-2777.212491307233</v>
      </c>
      <c r="L146" s="720">
        <f>'[52]Ratebase Summary'!L146</f>
        <v>-7129.5019375871298</v>
      </c>
      <c r="M146" s="720">
        <f>'[52]Ratebase Summary'!M146</f>
        <v>-4255.8239828921114</v>
      </c>
      <c r="N146" s="873">
        <f>'[52]Ratebase Summary'!N146</f>
        <v>-6252.5196767198322</v>
      </c>
      <c r="O146" s="720">
        <f>'[52]Ratebase Summary'!O146</f>
        <v>-130.52963968562267</v>
      </c>
      <c r="P146" s="719"/>
      <c r="Q146" s="720">
        <f>'[52]Ratebase Summary'!Q146</f>
        <v>-21275.357434774021</v>
      </c>
      <c r="R146" s="720">
        <f>'[52]Ratebase Summary'!R146</f>
        <v>-111.60659113354507</v>
      </c>
      <c r="S146" s="720">
        <f>'[52]Ratebase Summary'!S146</f>
        <v>-2682.8930453489029</v>
      </c>
      <c r="T146" s="720">
        <f>'[52]Ratebase Summary'!T146</f>
        <v>-24069.857071256469</v>
      </c>
      <c r="U146" s="720">
        <f>'[52]Ratebase Summary'!U146</f>
        <v>-21386.964025907568</v>
      </c>
    </row>
    <row r="147" spans="1:21" s="2" customFormat="1">
      <c r="A147" s="33">
        <v>140</v>
      </c>
      <c r="B147" s="721">
        <f>'[52]Ratebase Summary'!B147</f>
        <v>0</v>
      </c>
      <c r="C147" s="722" t="str">
        <f>'[52]Ratebase Summary'!C147</f>
        <v>Sub-total</v>
      </c>
      <c r="D147" s="723">
        <f>'[52]Ratebase Summary'!D147</f>
        <v>0</v>
      </c>
      <c r="E147" s="724">
        <f>'[52]Ratebase Summary'!E147</f>
        <v>-1171051115.3491793</v>
      </c>
      <c r="F147" s="724">
        <f>'[52]Ratebase Summary'!F147</f>
        <v>-686339582.28256583</v>
      </c>
      <c r="G147" s="724">
        <f>'[52]Ratebase Summary'!G147</f>
        <v>-175490547.62567079</v>
      </c>
      <c r="H147" s="724">
        <f>'[52]Ratebase Summary'!H147</f>
        <v>-128638596.46921776</v>
      </c>
      <c r="I147" s="724">
        <f>'[52]Ratebase Summary'!I147</f>
        <v>-68569155.710658744</v>
      </c>
      <c r="J147" s="724">
        <f>'[52]Ratebase Summary'!J147</f>
        <v>-59463365.373475097</v>
      </c>
      <c r="K147" s="724">
        <f>'[52]Ratebase Summary'!K147</f>
        <v>-9188362.1269331146</v>
      </c>
      <c r="L147" s="724">
        <f>'[52]Ratebase Summary'!L147</f>
        <v>-16020182.64362881</v>
      </c>
      <c r="M147" s="724">
        <f>'[52]Ratebase Summary'!M147</f>
        <v>-14672395.906600758</v>
      </c>
      <c r="N147" s="874">
        <f>'[52]Ratebase Summary'!N147</f>
        <v>-12328001.410272777</v>
      </c>
      <c r="O147" s="724">
        <f>'[52]Ratebase Summary'!O147</f>
        <v>-340925.80015578534</v>
      </c>
      <c r="P147" s="719"/>
      <c r="Q147" s="724">
        <f>'[52]Ratebase Summary'!Q147</f>
        <v>-51680189.256007634</v>
      </c>
      <c r="R147" s="724">
        <f>'[52]Ratebase Summary'!R147</f>
        <v>-319498.03709666553</v>
      </c>
      <c r="S147" s="724">
        <f>'[52]Ratebase Summary'!S147</f>
        <v>-7463678.0803708043</v>
      </c>
      <c r="T147" s="724">
        <f>'[52]Ratebase Summary'!T147</f>
        <v>-59463365.373475097</v>
      </c>
      <c r="U147" s="724">
        <f>'[52]Ratebase Summary'!U147</f>
        <v>-51999687.293104284</v>
      </c>
    </row>
    <row r="148" spans="1:21" s="2" customFormat="1">
      <c r="A148" s="26">
        <v>141</v>
      </c>
      <c r="B148" s="717">
        <f>'[52]Ratebase Summary'!B148</f>
        <v>0</v>
      </c>
      <c r="C148" s="718">
        <f>'[52]Ratebase Summary'!C148</f>
        <v>0</v>
      </c>
      <c r="D148" s="719">
        <f>'[52]Ratebase Summary'!D148</f>
        <v>0</v>
      </c>
      <c r="E148" s="720">
        <f>'[52]Ratebase Summary'!E148</f>
        <v>0</v>
      </c>
      <c r="F148" s="720">
        <f>'[52]Ratebase Summary'!F148</f>
        <v>0</v>
      </c>
      <c r="G148" s="720">
        <f>'[52]Ratebase Summary'!G148</f>
        <v>0</v>
      </c>
      <c r="H148" s="720">
        <f>'[52]Ratebase Summary'!H148</f>
        <v>0</v>
      </c>
      <c r="I148" s="720">
        <f>'[52]Ratebase Summary'!I148</f>
        <v>0</v>
      </c>
      <c r="J148" s="720">
        <f>'[52]Ratebase Summary'!J148</f>
        <v>0</v>
      </c>
      <c r="K148" s="720">
        <f>'[52]Ratebase Summary'!K148</f>
        <v>0</v>
      </c>
      <c r="L148" s="720">
        <f>'[52]Ratebase Summary'!L148</f>
        <v>0</v>
      </c>
      <c r="M148" s="720">
        <f>'[52]Ratebase Summary'!M148</f>
        <v>0</v>
      </c>
      <c r="N148" s="873">
        <f>'[52]Ratebase Summary'!N148</f>
        <v>0</v>
      </c>
      <c r="O148" s="720">
        <f>'[52]Ratebase Summary'!O148</f>
        <v>0</v>
      </c>
      <c r="P148" s="719"/>
      <c r="Q148" s="720">
        <f>'[52]Ratebase Summary'!Q148</f>
        <v>0</v>
      </c>
      <c r="R148" s="720">
        <f>'[52]Ratebase Summary'!R148</f>
        <v>0</v>
      </c>
      <c r="S148" s="720">
        <f>'[52]Ratebase Summary'!S148</f>
        <v>0</v>
      </c>
      <c r="T148" s="720">
        <f>'[52]Ratebase Summary'!T148</f>
        <v>0</v>
      </c>
      <c r="U148" s="720">
        <f>'[52]Ratebase Summary'!U148</f>
        <v>0</v>
      </c>
    </row>
    <row r="149" spans="1:21" s="2" customFormat="1">
      <c r="A149" s="33">
        <v>142</v>
      </c>
      <c r="B149" s="721">
        <f>'[52]Ratebase Summary'!B149</f>
        <v>0</v>
      </c>
      <c r="C149" s="722" t="str">
        <f>'[52]Ratebase Summary'!C149</f>
        <v>TOTAL OTHER RATE BASE</v>
      </c>
      <c r="D149" s="723">
        <f>'[52]Ratebase Summary'!D149</f>
        <v>0</v>
      </c>
      <c r="E149" s="724">
        <f>'[52]Ratebase Summary'!E149</f>
        <v>-1033675899.393409</v>
      </c>
      <c r="F149" s="724">
        <f>'[52]Ratebase Summary'!F149</f>
        <v>-606558203.61233878</v>
      </c>
      <c r="G149" s="724">
        <f>'[52]Ratebase Summary'!G149</f>
        <v>-158355944.16738084</v>
      </c>
      <c r="H149" s="724">
        <f>'[52]Ratebase Summary'!H149</f>
        <v>-111888542.06017476</v>
      </c>
      <c r="I149" s="724">
        <f>'[52]Ratebase Summary'!I149</f>
        <v>-59078432.380624048</v>
      </c>
      <c r="J149" s="724">
        <f>'[52]Ratebase Summary'!J149</f>
        <v>-51493817.214001551</v>
      </c>
      <c r="K149" s="724">
        <f>'[52]Ratebase Summary'!K149</f>
        <v>-8264591.7488235366</v>
      </c>
      <c r="L149" s="724">
        <f>'[52]Ratebase Summary'!L149</f>
        <v>-13628641.329844156</v>
      </c>
      <c r="M149" s="724">
        <f>'[52]Ratebase Summary'!M149</f>
        <v>-13194916.874850666</v>
      </c>
      <c r="N149" s="874">
        <f>'[52]Ratebase Summary'!N149</f>
        <v>-10915788.048602005</v>
      </c>
      <c r="O149" s="724">
        <f>'[52]Ratebase Summary'!O149</f>
        <v>-297021.95676899527</v>
      </c>
      <c r="P149" s="719"/>
      <c r="Q149" s="724">
        <f>'[52]Ratebase Summary'!Q149</f>
        <v>-44643240.791072935</v>
      </c>
      <c r="R149" s="724">
        <f>'[52]Ratebase Summary'!R149</f>
        <v>-282149.51811566961</v>
      </c>
      <c r="S149" s="724">
        <f>'[52]Ratebase Summary'!S149</f>
        <v>-6568426.9048129572</v>
      </c>
      <c r="T149" s="724">
        <f>'[52]Ratebase Summary'!T149</f>
        <v>-51493817.214001551</v>
      </c>
      <c r="U149" s="724">
        <f>'[52]Ratebase Summary'!U149</f>
        <v>-44925390.309188589</v>
      </c>
    </row>
    <row r="150" spans="1:21" s="2" customFormat="1">
      <c r="A150" s="26">
        <v>143</v>
      </c>
      <c r="B150" s="717">
        <f>'[52]Ratebase Summary'!B150</f>
        <v>0</v>
      </c>
      <c r="C150" s="718">
        <f>'[52]Ratebase Summary'!C150</f>
        <v>0</v>
      </c>
      <c r="D150" s="719">
        <f>'[52]Ratebase Summary'!D150</f>
        <v>0</v>
      </c>
      <c r="E150" s="720">
        <f>'[52]Ratebase Summary'!E150</f>
        <v>0</v>
      </c>
      <c r="F150" s="720">
        <f>'[52]Ratebase Summary'!F150</f>
        <v>0</v>
      </c>
      <c r="G150" s="720">
        <f>'[52]Ratebase Summary'!G150</f>
        <v>0</v>
      </c>
      <c r="H150" s="720">
        <f>'[52]Ratebase Summary'!H150</f>
        <v>0</v>
      </c>
      <c r="I150" s="720">
        <f>'[52]Ratebase Summary'!I150</f>
        <v>0</v>
      </c>
      <c r="J150" s="720">
        <f>'[52]Ratebase Summary'!J150</f>
        <v>0</v>
      </c>
      <c r="K150" s="720">
        <f>'[52]Ratebase Summary'!K150</f>
        <v>0</v>
      </c>
      <c r="L150" s="720">
        <f>'[52]Ratebase Summary'!L150</f>
        <v>0</v>
      </c>
      <c r="M150" s="720">
        <f>'[52]Ratebase Summary'!M150</f>
        <v>0</v>
      </c>
      <c r="N150" s="873">
        <f>'[52]Ratebase Summary'!N150</f>
        <v>0</v>
      </c>
      <c r="O150" s="720">
        <f>'[52]Ratebase Summary'!O150</f>
        <v>0</v>
      </c>
      <c r="P150" s="719"/>
      <c r="Q150" s="720">
        <f>'[52]Ratebase Summary'!Q150</f>
        <v>0</v>
      </c>
      <c r="R150" s="720">
        <f>'[52]Ratebase Summary'!R150</f>
        <v>0</v>
      </c>
      <c r="S150" s="720">
        <f>'[52]Ratebase Summary'!S150</f>
        <v>0</v>
      </c>
      <c r="T150" s="720">
        <f>'[52]Ratebase Summary'!T150</f>
        <v>0</v>
      </c>
      <c r="U150" s="720">
        <f>'[52]Ratebase Summary'!U150</f>
        <v>0</v>
      </c>
    </row>
    <row r="151" spans="1:21" s="2" customFormat="1" ht="12" thickBot="1">
      <c r="A151" s="34">
        <v>144</v>
      </c>
      <c r="B151" s="728">
        <f>'[52]Ratebase Summary'!B151</f>
        <v>0</v>
      </c>
      <c r="C151" s="729" t="str">
        <f>'[52]Ratebase Summary'!C151</f>
        <v>TOTAL RATE BASE</v>
      </c>
      <c r="D151" s="730">
        <f>'[52]Ratebase Summary'!D151</f>
        <v>0</v>
      </c>
      <c r="E151" s="731">
        <f>'[52]Ratebase Summary'!E151</f>
        <v>5428588079.6691418</v>
      </c>
      <c r="F151" s="731">
        <f>'[52]Ratebase Summary'!F151</f>
        <v>3132494086.5214758</v>
      </c>
      <c r="G151" s="731">
        <f>'[52]Ratebase Summary'!G151</f>
        <v>651816597.56747317</v>
      </c>
      <c r="H151" s="731">
        <f>'[52]Ratebase Summary'!H151</f>
        <v>674855961.99169278</v>
      </c>
      <c r="I151" s="731">
        <f>'[52]Ratebase Summary'!I151</f>
        <v>382703985.38603908</v>
      </c>
      <c r="J151" s="731">
        <f>'[52]Ratebase Summary'!J151</f>
        <v>326614879.16367531</v>
      </c>
      <c r="K151" s="731">
        <f>'[52]Ratebase Summary'!K151</f>
        <v>38170413.940989546</v>
      </c>
      <c r="L151" s="731">
        <f>'[52]Ratebase Summary'!L151</f>
        <v>95596765.271569595</v>
      </c>
      <c r="M151" s="731">
        <f>'[52]Ratebase Summary'!M151</f>
        <v>66882387.323842227</v>
      </c>
      <c r="N151" s="877">
        <f>'[52]Ratebase Summary'!N151</f>
        <v>57656670.988567725</v>
      </c>
      <c r="O151" s="731">
        <f>'[52]Ratebase Summary'!O151</f>
        <v>1796331.5138146919</v>
      </c>
      <c r="P151" s="719"/>
      <c r="Q151" s="731">
        <f>'[52]Ratebase Summary'!Q151</f>
        <v>287888864.88398844</v>
      </c>
      <c r="R151" s="731">
        <f>'[52]Ratebase Summary'!R151</f>
        <v>1536160.026270024</v>
      </c>
      <c r="S151" s="731">
        <f>'[52]Ratebase Summary'!S151</f>
        <v>37189854.253416836</v>
      </c>
      <c r="T151" s="731">
        <f>'[52]Ratebase Summary'!T151</f>
        <v>326614879.16367531</v>
      </c>
      <c r="U151" s="731">
        <f>'[52]Ratebase Summary'!U151</f>
        <v>289425024.91025847</v>
      </c>
    </row>
    <row r="152" spans="1:21" s="2" customFormat="1" ht="12" thickTop="1">
      <c r="B152" s="35"/>
      <c r="E152" s="36"/>
      <c r="F152" s="36"/>
      <c r="G152" s="36"/>
      <c r="H152" s="36"/>
      <c r="I152" s="36"/>
      <c r="J152" s="36"/>
      <c r="K152" s="36"/>
      <c r="L152" s="36"/>
      <c r="M152" s="36"/>
      <c r="N152" s="878"/>
      <c r="O152" s="36"/>
    </row>
    <row r="153" spans="1:21" s="2" customFormat="1">
      <c r="B153" s="35"/>
      <c r="E153" s="36"/>
      <c r="F153" s="36"/>
      <c r="G153" s="36"/>
      <c r="H153" s="36"/>
      <c r="I153" s="36"/>
      <c r="J153" s="36"/>
      <c r="K153" s="36"/>
      <c r="L153" s="36"/>
      <c r="M153" s="36"/>
      <c r="N153" s="878"/>
      <c r="O153" s="36"/>
    </row>
    <row r="154" spans="1:21" s="2" customFormat="1">
      <c r="B154" s="35"/>
      <c r="E154" s="36"/>
      <c r="F154" s="36"/>
      <c r="G154" s="36"/>
      <c r="H154" s="36"/>
      <c r="I154" s="36"/>
      <c r="J154" s="36"/>
      <c r="K154" s="36"/>
      <c r="L154" s="36"/>
      <c r="M154" s="36"/>
      <c r="N154" s="878"/>
      <c r="O154" s="36"/>
    </row>
    <row r="155" spans="1:21" s="2" customFormat="1">
      <c r="B155" s="35"/>
      <c r="E155" s="36"/>
      <c r="F155" s="36"/>
      <c r="G155" s="36"/>
      <c r="H155" s="36"/>
      <c r="I155" s="36"/>
      <c r="J155" s="36"/>
      <c r="K155" s="36"/>
      <c r="L155" s="36"/>
      <c r="M155" s="36"/>
      <c r="N155" s="878"/>
      <c r="O155" s="36"/>
    </row>
  </sheetData>
  <mergeCells count="3">
    <mergeCell ref="A1:U1"/>
    <mergeCell ref="A2:U2"/>
    <mergeCell ref="A3:U3"/>
  </mergeCells>
  <printOptions horizontalCentered="1"/>
  <pageMargins left="0.25" right="0.25" top="0.57999999999999996" bottom="0.8" header="0.22" footer="0.46"/>
  <pageSetup scale="55" fitToHeight="3" pageOrder="overThenDown" orientation="landscape" r:id="rId1"/>
  <headerFooter alignWithMargins="0">
    <oddFooter>&amp;R&amp;F&amp;A</oddFooter>
  </headerFooter>
  <rowBreaks count="2" manualBreakCount="2">
    <brk id="51" max="16383" man="1"/>
    <brk id="111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G124"/>
  <sheetViews>
    <sheetView zoomScaleNormal="100" workbookViewId="0">
      <pane ySplit="7" topLeftCell="A59" activePane="bottomLeft" state="frozen"/>
      <selection activeCell="I53" sqref="I53"/>
      <selection pane="bottomLeft" activeCell="C66" sqref="C66:D91"/>
    </sheetView>
  </sheetViews>
  <sheetFormatPr defaultColWidth="9.140625" defaultRowHeight="11.25"/>
  <cols>
    <col min="1" max="1" width="9.140625" style="341"/>
    <col min="2" max="2" width="9.5703125" style="282" bestFit="1" customWidth="1"/>
    <col min="3" max="3" width="53.42578125" style="463" customWidth="1"/>
    <col min="4" max="4" width="10.7109375" style="282" bestFit="1" customWidth="1"/>
    <col min="5" max="5" width="29.7109375" style="282" bestFit="1" customWidth="1"/>
    <col min="6" max="6" width="9.140625" style="282"/>
    <col min="7" max="7" width="10.5703125" style="282" bestFit="1" customWidth="1"/>
    <col min="8" max="16384" width="9.140625" style="282"/>
  </cols>
  <sheetData>
    <row r="1" spans="1:4">
      <c r="A1" s="1100" t="str">
        <f>'Energy Charge'!A1:H1</f>
        <v>Puget Sound Energy</v>
      </c>
      <c r="B1" s="1100"/>
      <c r="C1" s="1100"/>
      <c r="D1" s="1100"/>
    </row>
    <row r="2" spans="1:4">
      <c r="A2" s="1100" t="s">
        <v>596</v>
      </c>
      <c r="B2" s="1100"/>
      <c r="C2" s="1100"/>
      <c r="D2" s="1100"/>
    </row>
    <row r="3" spans="1:4">
      <c r="A3" s="1101" t="str">
        <f>'Energy Charge'!A3:H3</f>
        <v>2019 Greneral Rate Case (GRC)</v>
      </c>
      <c r="B3" s="1101"/>
      <c r="C3" s="1101"/>
      <c r="D3" s="1101"/>
    </row>
    <row r="4" spans="1:4">
      <c r="A4" s="1101" t="str">
        <f>'Energy Charge'!A4:H4</f>
        <v>Test Year Ending December 31, 2018</v>
      </c>
      <c r="B4" s="1101"/>
      <c r="C4" s="1101"/>
      <c r="D4" s="1101"/>
    </row>
    <row r="5" spans="1:4">
      <c r="C5" s="282"/>
    </row>
    <row r="6" spans="1:4">
      <c r="C6" s="282"/>
    </row>
    <row r="7" spans="1:4">
      <c r="A7" s="69" t="s">
        <v>1</v>
      </c>
      <c r="B7" s="460" t="s">
        <v>162</v>
      </c>
      <c r="C7" s="436" t="s">
        <v>589</v>
      </c>
      <c r="D7" s="435"/>
    </row>
    <row r="8" spans="1:4">
      <c r="A8" s="70"/>
      <c r="B8" s="461" t="s">
        <v>3</v>
      </c>
      <c r="C8" s="284" t="s">
        <v>4</v>
      </c>
      <c r="D8" s="284" t="s">
        <v>5</v>
      </c>
    </row>
    <row r="9" spans="1:4">
      <c r="A9" s="341">
        <v>1</v>
      </c>
      <c r="B9" s="462" t="s">
        <v>498</v>
      </c>
      <c r="C9" s="435"/>
      <c r="D9" s="435"/>
    </row>
    <row r="10" spans="1:4">
      <c r="A10" s="341">
        <f t="shared" ref="A10:A19" si="0">A9+1</f>
        <v>2</v>
      </c>
      <c r="B10" s="463"/>
      <c r="C10" s="464" t="s">
        <v>518</v>
      </c>
      <c r="D10" s="435"/>
    </row>
    <row r="11" spans="1:4">
      <c r="A11" s="341">
        <f t="shared" si="0"/>
        <v>3</v>
      </c>
      <c r="B11" s="463"/>
      <c r="C11" s="463" t="s">
        <v>469</v>
      </c>
      <c r="D11" s="957">
        <f>'JAP-5 Classification of Costs'!D51</f>
        <v>4270123.4342801282</v>
      </c>
    </row>
    <row r="12" spans="1:4">
      <c r="A12" s="341">
        <f t="shared" si="0"/>
        <v>4</v>
      </c>
      <c r="B12" s="463"/>
      <c r="C12" s="282" t="s">
        <v>468</v>
      </c>
      <c r="D12" s="980">
        <f>'JAP-5 Classification of Costs'!E51</f>
        <v>5005614.7462603506</v>
      </c>
    </row>
    <row r="13" spans="1:4">
      <c r="A13" s="341">
        <f t="shared" si="0"/>
        <v>5</v>
      </c>
      <c r="B13" s="463"/>
      <c r="C13" s="282" t="s">
        <v>481</v>
      </c>
      <c r="D13" s="981">
        <f>'WP11 E373 Pole Cost Estimates'!C41</f>
        <v>1.9614783548665547E-2</v>
      </c>
    </row>
    <row r="14" spans="1:4">
      <c r="A14" s="341">
        <f t="shared" si="0"/>
        <v>6</v>
      </c>
      <c r="B14" s="463"/>
      <c r="C14" s="282" t="s">
        <v>482</v>
      </c>
      <c r="D14" s="982">
        <f>D12*D13</f>
        <v>98184.049775905194</v>
      </c>
    </row>
    <row r="15" spans="1:4">
      <c r="A15" s="341">
        <f t="shared" si="0"/>
        <v>7</v>
      </c>
      <c r="B15" s="463"/>
      <c r="C15" s="282" t="s">
        <v>483</v>
      </c>
      <c r="D15" s="982">
        <f>SUM(D11:D12)-D14</f>
        <v>9177554.1307645738</v>
      </c>
    </row>
    <row r="16" spans="1:4">
      <c r="A16" s="341">
        <f t="shared" si="0"/>
        <v>8</v>
      </c>
      <c r="B16" s="463"/>
      <c r="C16" s="282" t="s">
        <v>389</v>
      </c>
      <c r="D16" s="980">
        <f>'WP4 Facilities Charge (51 &amp; 52)'!C40</f>
        <v>0</v>
      </c>
    </row>
    <row r="17" spans="1:4" ht="12" thickBot="1">
      <c r="A17" s="341">
        <f t="shared" si="0"/>
        <v>9</v>
      </c>
      <c r="B17" s="463"/>
      <c r="C17" s="979" t="s">
        <v>386</v>
      </c>
      <c r="D17" s="962">
        <f>D15-D16</f>
        <v>9177554.1307645738</v>
      </c>
    </row>
    <row r="18" spans="1:4" ht="12" thickTop="1">
      <c r="A18" s="341">
        <f t="shared" si="0"/>
        <v>10</v>
      </c>
      <c r="B18" s="463"/>
      <c r="D18" s="285"/>
    </row>
    <row r="19" spans="1:4" ht="15.75" customHeight="1">
      <c r="A19" s="341">
        <f t="shared" si="0"/>
        <v>11</v>
      </c>
      <c r="B19" s="463"/>
      <c r="C19" s="463" t="s">
        <v>385</v>
      </c>
      <c r="D19" s="957">
        <f>SUM('WP7 Condensed Sch. Level Costs'!L8:L173)</f>
        <v>65030648.545833349</v>
      </c>
    </row>
    <row r="20" spans="1:4">
      <c r="A20" s="341">
        <f>A19+1</f>
        <v>12</v>
      </c>
      <c r="B20" s="463"/>
      <c r="C20" s="463" t="s">
        <v>387</v>
      </c>
      <c r="D20" s="467">
        <f>D17/D19</f>
        <v>0.14112659701211913</v>
      </c>
    </row>
    <row r="21" spans="1:4" ht="12" thickBot="1">
      <c r="A21" s="341">
        <f t="shared" ref="A21:A54" si="1">A20+1</f>
        <v>13</v>
      </c>
      <c r="B21" s="463"/>
      <c r="C21" s="463" t="s">
        <v>388</v>
      </c>
      <c r="D21" s="1067">
        <f>(D20/12)</f>
        <v>1.1760549751009928E-2</v>
      </c>
    </row>
    <row r="22" spans="1:4" ht="12" thickTop="1">
      <c r="A22" s="341">
        <f t="shared" si="1"/>
        <v>14</v>
      </c>
      <c r="B22" s="463"/>
    </row>
    <row r="23" spans="1:4">
      <c r="A23" s="341">
        <f t="shared" si="1"/>
        <v>15</v>
      </c>
      <c r="B23" s="463"/>
      <c r="C23" s="464" t="s">
        <v>520</v>
      </c>
      <c r="D23" s="435"/>
    </row>
    <row r="24" spans="1:4">
      <c r="A24" s="341">
        <f t="shared" si="1"/>
        <v>16</v>
      </c>
      <c r="B24" s="463"/>
      <c r="C24" s="463" t="s">
        <v>484</v>
      </c>
      <c r="D24" s="285">
        <f>D14</f>
        <v>98184.049775905194</v>
      </c>
    </row>
    <row r="25" spans="1:4">
      <c r="A25" s="341">
        <f t="shared" si="1"/>
        <v>17</v>
      </c>
      <c r="B25" s="463"/>
      <c r="C25" s="463" t="s">
        <v>485</v>
      </c>
      <c r="D25" s="957">
        <f>SUM('WP7 Condensed Sch. Level Costs'!L177:L180)</f>
        <v>1625353.8458333332</v>
      </c>
    </row>
    <row r="26" spans="1:4">
      <c r="A26" s="341">
        <f t="shared" si="1"/>
        <v>18</v>
      </c>
      <c r="B26" s="463"/>
      <c r="C26" s="463" t="s">
        <v>207</v>
      </c>
      <c r="D26" s="467">
        <f>D24/D25</f>
        <v>6.0407799832389954E-2</v>
      </c>
    </row>
    <row r="27" spans="1:4" ht="12" thickBot="1">
      <c r="A27" s="341">
        <f t="shared" si="1"/>
        <v>19</v>
      </c>
      <c r="B27" s="463"/>
      <c r="C27" s="463" t="s">
        <v>208</v>
      </c>
      <c r="D27" s="1068">
        <f>D26/12</f>
        <v>5.0339833193658295E-3</v>
      </c>
    </row>
    <row r="28" spans="1:4" ht="12" thickTop="1">
      <c r="A28" s="341">
        <f t="shared" si="1"/>
        <v>20</v>
      </c>
      <c r="B28" s="97"/>
    </row>
    <row r="29" spans="1:4">
      <c r="A29" s="341">
        <f t="shared" si="1"/>
        <v>21</v>
      </c>
      <c r="B29" s="463"/>
      <c r="C29" s="464" t="s">
        <v>519</v>
      </c>
      <c r="D29" s="435"/>
    </row>
    <row r="30" spans="1:4">
      <c r="A30" s="341">
        <f t="shared" si="1"/>
        <v>22</v>
      </c>
      <c r="B30" s="463"/>
      <c r="C30" s="463" t="s">
        <v>486</v>
      </c>
      <c r="D30" s="285">
        <f>D15</f>
        <v>9177554.1307645738</v>
      </c>
    </row>
    <row r="31" spans="1:4">
      <c r="A31" s="341">
        <f t="shared" si="1"/>
        <v>23</v>
      </c>
      <c r="B31" s="463"/>
      <c r="C31" s="463" t="s">
        <v>408</v>
      </c>
      <c r="D31" s="958">
        <f>'WP4 Facilities Charge (51 &amp; 52)'!C38</f>
        <v>0.16193868645730644</v>
      </c>
    </row>
    <row r="32" spans="1:4">
      <c r="A32" s="341">
        <f t="shared" si="1"/>
        <v>24</v>
      </c>
      <c r="B32" s="463"/>
      <c r="C32" s="463" t="s">
        <v>409</v>
      </c>
      <c r="D32" s="957">
        <f>'WP4 Facilities Charge (51 &amp; 52)'!E15</f>
        <v>0</v>
      </c>
    </row>
    <row r="33" spans="1:5">
      <c r="A33" s="341">
        <f t="shared" si="1"/>
        <v>25</v>
      </c>
      <c r="B33" s="463"/>
      <c r="C33" s="466" t="s">
        <v>410</v>
      </c>
      <c r="D33" s="164">
        <f>D31*D32</f>
        <v>0</v>
      </c>
    </row>
    <row r="34" spans="1:5">
      <c r="A34" s="341">
        <f t="shared" si="1"/>
        <v>26</v>
      </c>
      <c r="B34" s="463"/>
      <c r="C34" s="463" t="s">
        <v>414</v>
      </c>
      <c r="D34" s="468">
        <f>D31</f>
        <v>0.16193868645730644</v>
      </c>
    </row>
    <row r="35" spans="1:5" ht="12" thickBot="1">
      <c r="A35" s="341">
        <f t="shared" si="1"/>
        <v>27</v>
      </c>
      <c r="B35" s="463"/>
      <c r="C35" s="463" t="s">
        <v>415</v>
      </c>
      <c r="D35" s="1069">
        <f>D34/12</f>
        <v>1.3494890538108871E-2</v>
      </c>
    </row>
    <row r="36" spans="1:5" ht="12" thickTop="1">
      <c r="A36" s="341">
        <f t="shared" si="1"/>
        <v>28</v>
      </c>
      <c r="B36" s="463"/>
      <c r="D36" s="465"/>
    </row>
    <row r="37" spans="1:5">
      <c r="A37" s="341">
        <f t="shared" si="1"/>
        <v>29</v>
      </c>
      <c r="B37" s="462" t="s">
        <v>372</v>
      </c>
      <c r="C37" s="470"/>
      <c r="D37" s="435"/>
    </row>
    <row r="38" spans="1:5">
      <c r="A38" s="341">
        <f t="shared" si="1"/>
        <v>30</v>
      </c>
      <c r="B38" s="463"/>
      <c r="C38" s="471" t="s">
        <v>521</v>
      </c>
      <c r="D38" s="472"/>
    </row>
    <row r="39" spans="1:5">
      <c r="A39" s="341">
        <f t="shared" si="1"/>
        <v>31</v>
      </c>
      <c r="B39" s="463"/>
      <c r="C39" s="463" t="s">
        <v>199</v>
      </c>
      <c r="D39" s="957">
        <f>'JAP-5 Classification of Costs'!F51</f>
        <v>2499755.818385392</v>
      </c>
    </row>
    <row r="40" spans="1:5">
      <c r="A40" s="341">
        <f t="shared" si="1"/>
        <v>32</v>
      </c>
      <c r="B40" s="463"/>
      <c r="C40" s="463" t="s">
        <v>390</v>
      </c>
      <c r="D40" s="957">
        <f>'WP4 Facilities Charge (51 &amp; 52)'!C25</f>
        <v>1212060.9353581313</v>
      </c>
    </row>
    <row r="41" spans="1:5">
      <c r="A41" s="341">
        <f t="shared" si="1"/>
        <v>33</v>
      </c>
      <c r="B41" s="463"/>
      <c r="C41" s="466" t="s">
        <v>386</v>
      </c>
      <c r="D41" s="285">
        <f>D39-D40</f>
        <v>1287694.8830272607</v>
      </c>
    </row>
    <row r="42" spans="1:5">
      <c r="A42" s="341">
        <f t="shared" si="1"/>
        <v>34</v>
      </c>
      <c r="B42" s="463"/>
    </row>
    <row r="43" spans="1:5">
      <c r="A43" s="341">
        <f t="shared" si="1"/>
        <v>35</v>
      </c>
      <c r="B43" s="463"/>
      <c r="C43" s="463" t="s">
        <v>200</v>
      </c>
      <c r="D43" s="960">
        <f>SUM('WP7 Condensed Sch. Level Costs'!K8:K180)</f>
        <v>63543.783333333347</v>
      </c>
    </row>
    <row r="44" spans="1:5">
      <c r="A44" s="341">
        <f t="shared" si="1"/>
        <v>36</v>
      </c>
      <c r="B44" s="463"/>
      <c r="C44" s="463" t="s">
        <v>202</v>
      </c>
      <c r="D44" s="467">
        <f>D41/D43</f>
        <v>20.264687046919519</v>
      </c>
    </row>
    <row r="45" spans="1:5" ht="12" thickBot="1">
      <c r="A45" s="341">
        <f t="shared" si="1"/>
        <v>37</v>
      </c>
      <c r="B45" s="463"/>
      <c r="C45" s="463" t="s">
        <v>201</v>
      </c>
      <c r="D45" s="1068">
        <f>D44/12</f>
        <v>1.6887239205766267</v>
      </c>
      <c r="E45" s="469"/>
    </row>
    <row r="46" spans="1:5" ht="12" thickTop="1">
      <c r="A46" s="341">
        <f t="shared" si="1"/>
        <v>38</v>
      </c>
      <c r="B46" s="463"/>
    </row>
    <row r="47" spans="1:5">
      <c r="A47" s="341">
        <f t="shared" si="1"/>
        <v>39</v>
      </c>
      <c r="B47" s="463"/>
      <c r="C47" s="464" t="s">
        <v>659</v>
      </c>
      <c r="D47" s="435"/>
    </row>
    <row r="48" spans="1:5">
      <c r="A48" s="341">
        <f t="shared" si="1"/>
        <v>40</v>
      </c>
      <c r="B48" s="463"/>
      <c r="C48" s="463" t="s">
        <v>199</v>
      </c>
      <c r="D48" s="957">
        <f>'JAP-5 Classification of Costs'!F51</f>
        <v>2499755.818385392</v>
      </c>
    </row>
    <row r="49" spans="1:4">
      <c r="A49" s="341">
        <f t="shared" si="1"/>
        <v>41</v>
      </c>
      <c r="B49" s="463"/>
      <c r="C49" s="463" t="s">
        <v>411</v>
      </c>
      <c r="D49" s="958">
        <f>'WP4 Facilities Charge (51 &amp; 52)'!D23</f>
        <v>1.6307634544546819E-2</v>
      </c>
    </row>
    <row r="50" spans="1:4">
      <c r="A50" s="341">
        <f t="shared" si="1"/>
        <v>42</v>
      </c>
      <c r="B50" s="463"/>
      <c r="C50" s="463" t="s">
        <v>661</v>
      </c>
      <c r="D50" s="957">
        <f>'WP4 Facilities Charge (51 &amp; 52)'!D21</f>
        <v>20704951.5</v>
      </c>
    </row>
    <row r="51" spans="1:4">
      <c r="A51" s="341">
        <f t="shared" si="1"/>
        <v>43</v>
      </c>
      <c r="B51" s="463"/>
      <c r="C51" s="463" t="s">
        <v>662</v>
      </c>
      <c r="D51" s="285">
        <f>D50*D49</f>
        <v>337648.78232456645</v>
      </c>
    </row>
    <row r="52" spans="1:4">
      <c r="A52" s="341">
        <f t="shared" si="1"/>
        <v>44</v>
      </c>
      <c r="B52" s="463"/>
      <c r="D52" s="285"/>
    </row>
    <row r="53" spans="1:4">
      <c r="A53" s="341">
        <f t="shared" si="1"/>
        <v>45</v>
      </c>
      <c r="B53" s="463"/>
      <c r="C53" s="463" t="s">
        <v>412</v>
      </c>
      <c r="D53" s="473">
        <f>D49</f>
        <v>1.6307634544546819E-2</v>
      </c>
    </row>
    <row r="54" spans="1:4" ht="12" thickBot="1">
      <c r="A54" s="341">
        <f t="shared" si="1"/>
        <v>46</v>
      </c>
      <c r="B54" s="463"/>
      <c r="C54" s="463" t="s">
        <v>413</v>
      </c>
      <c r="D54" s="1070">
        <f>D53/12</f>
        <v>1.3589695453789016E-3</v>
      </c>
    </row>
    <row r="55" spans="1:4" ht="12" thickTop="1">
      <c r="B55" s="463"/>
      <c r="D55" s="474"/>
    </row>
    <row r="56" spans="1:4">
      <c r="A56" s="341">
        <f>A54+1</f>
        <v>47</v>
      </c>
      <c r="B56" s="463"/>
      <c r="C56" s="464" t="s">
        <v>660</v>
      </c>
      <c r="D56" s="435"/>
    </row>
    <row r="57" spans="1:4">
      <c r="A57" s="341">
        <f t="shared" ref="A57:A63" si="2">A56+1</f>
        <v>48</v>
      </c>
      <c r="B57" s="463"/>
      <c r="C57" s="463" t="s">
        <v>199</v>
      </c>
      <c r="D57" s="957">
        <f>'JAP-5 Classification of Costs'!F51</f>
        <v>2499755.818385392</v>
      </c>
    </row>
    <row r="58" spans="1:4">
      <c r="A58" s="341">
        <f t="shared" si="2"/>
        <v>49</v>
      </c>
      <c r="B58" s="463"/>
      <c r="C58" s="463" t="s">
        <v>411</v>
      </c>
      <c r="D58" s="958">
        <f>'WP4 Facilities Charge (51 &amp; 52)'!E23</f>
        <v>1.6307634544546819E-2</v>
      </c>
    </row>
    <row r="59" spans="1:4">
      <c r="A59" s="341">
        <f t="shared" si="2"/>
        <v>50</v>
      </c>
      <c r="B59" s="463"/>
      <c r="C59" s="463" t="s">
        <v>663</v>
      </c>
      <c r="D59" s="957">
        <f>'WP4 Facilities Charge (51 &amp; 52)'!E21</f>
        <v>53619803.083333343</v>
      </c>
    </row>
    <row r="60" spans="1:4">
      <c r="A60" s="341">
        <f t="shared" si="2"/>
        <v>51</v>
      </c>
      <c r="B60" s="463"/>
      <c r="C60" s="463" t="s">
        <v>390</v>
      </c>
      <c r="D60" s="285">
        <f>D59*D58</f>
        <v>874412.1530335648</v>
      </c>
    </row>
    <row r="61" spans="1:4">
      <c r="A61" s="341">
        <f t="shared" si="2"/>
        <v>52</v>
      </c>
      <c r="B61" s="463"/>
      <c r="D61" s="285"/>
    </row>
    <row r="62" spans="1:4">
      <c r="A62" s="341">
        <f t="shared" si="2"/>
        <v>53</v>
      </c>
      <c r="B62" s="463"/>
      <c r="C62" s="463" t="s">
        <v>412</v>
      </c>
      <c r="D62" s="473">
        <f>D58</f>
        <v>1.6307634544546819E-2</v>
      </c>
    </row>
    <row r="63" spans="1:4" ht="12" thickBot="1">
      <c r="A63" s="341">
        <f t="shared" si="2"/>
        <v>54</v>
      </c>
      <c r="B63" s="463"/>
      <c r="C63" s="463" t="s">
        <v>413</v>
      </c>
      <c r="D63" s="1070">
        <f>D62/12</f>
        <v>1.3589695453789016E-3</v>
      </c>
    </row>
    <row r="64" spans="1:4" ht="12" thickTop="1">
      <c r="A64" s="341">
        <f>A54+1</f>
        <v>47</v>
      </c>
      <c r="B64" s="462" t="s">
        <v>44</v>
      </c>
      <c r="C64" s="470"/>
      <c r="D64" s="435"/>
    </row>
    <row r="65" spans="1:7">
      <c r="A65" s="341">
        <f t="shared" ref="A65:A96" si="3">A64+1</f>
        <v>48</v>
      </c>
      <c r="B65" s="463"/>
      <c r="C65" s="464" t="s">
        <v>582</v>
      </c>
      <c r="D65" s="435"/>
      <c r="E65" s="285"/>
      <c r="G65" s="469"/>
    </row>
    <row r="66" spans="1:7">
      <c r="A66" s="341">
        <f t="shared" si="3"/>
        <v>49</v>
      </c>
      <c r="B66" s="463"/>
      <c r="C66" s="463" t="s">
        <v>391</v>
      </c>
      <c r="D66" s="961">
        <f>'WP3 Customer Counts'!O21</f>
        <v>7828.166666666667</v>
      </c>
      <c r="E66" s="285"/>
      <c r="G66" s="469"/>
    </row>
    <row r="67" spans="1:7">
      <c r="A67" s="341">
        <f t="shared" si="3"/>
        <v>50</v>
      </c>
      <c r="B67" s="463"/>
      <c r="C67" s="463" t="s">
        <v>392</v>
      </c>
      <c r="D67" s="961">
        <f>'WP3 Customer Counts'!O17</f>
        <v>106.33333333333333</v>
      </c>
      <c r="E67" s="285"/>
      <c r="G67" s="469"/>
    </row>
    <row r="68" spans="1:7">
      <c r="A68" s="341">
        <f t="shared" si="3"/>
        <v>51</v>
      </c>
      <c r="B68" s="463"/>
      <c r="C68" s="463" t="s">
        <v>393</v>
      </c>
      <c r="D68" s="626">
        <f>D66-D67</f>
        <v>7721.8333333333339</v>
      </c>
      <c r="E68" s="285"/>
      <c r="G68" s="469"/>
    </row>
    <row r="69" spans="1:7">
      <c r="A69" s="341">
        <f t="shared" si="3"/>
        <v>52</v>
      </c>
      <c r="B69" s="463"/>
      <c r="C69" s="463" t="s">
        <v>394</v>
      </c>
      <c r="D69" s="465">
        <f>D68/D66</f>
        <v>0.9864165726330133</v>
      </c>
      <c r="E69" s="285"/>
      <c r="G69" s="469"/>
    </row>
    <row r="70" spans="1:7">
      <c r="A70" s="341">
        <f t="shared" si="3"/>
        <v>53</v>
      </c>
      <c r="B70" s="463"/>
      <c r="C70" s="463" t="s">
        <v>199</v>
      </c>
      <c r="D70" s="957">
        <f>'JAP-5 Classification of Costs'!I51</f>
        <v>1396761.9334837052</v>
      </c>
      <c r="E70" s="285"/>
      <c r="G70" s="469"/>
    </row>
    <row r="71" spans="1:7">
      <c r="A71" s="341">
        <f t="shared" si="3"/>
        <v>54</v>
      </c>
      <c r="B71" s="463"/>
      <c r="C71" s="463" t="s">
        <v>395</v>
      </c>
      <c r="D71" s="285">
        <f>D70*D69</f>
        <v>1377789.1192112574</v>
      </c>
      <c r="E71" s="285"/>
      <c r="G71" s="469"/>
    </row>
    <row r="72" spans="1:7">
      <c r="A72" s="341">
        <f t="shared" si="3"/>
        <v>55</v>
      </c>
      <c r="B72" s="463"/>
      <c r="D72" s="465"/>
      <c r="E72" s="285"/>
      <c r="G72" s="469"/>
    </row>
    <row r="73" spans="1:7">
      <c r="A73" s="341">
        <f t="shared" si="3"/>
        <v>56</v>
      </c>
      <c r="B73" s="463"/>
      <c r="C73" s="463" t="s">
        <v>206</v>
      </c>
      <c r="D73" s="960">
        <f>SUM('WP7 Condensed Sch. Level Costs'!N8:N173)</f>
        <v>59011977.850000001</v>
      </c>
      <c r="E73" s="285"/>
      <c r="G73" s="469"/>
    </row>
    <row r="74" spans="1:7" ht="12" thickBot="1">
      <c r="A74" s="341">
        <f t="shared" si="3"/>
        <v>57</v>
      </c>
      <c r="B74" s="463"/>
      <c r="C74" s="463" t="s">
        <v>583</v>
      </c>
      <c r="D74" s="1067">
        <f>D71/D73</f>
        <v>2.3347618049905056E-2</v>
      </c>
      <c r="E74" s="285"/>
      <c r="G74" s="469"/>
    </row>
    <row r="75" spans="1:7" ht="12" thickTop="1">
      <c r="A75" s="341">
        <f t="shared" si="3"/>
        <v>58</v>
      </c>
      <c r="B75" s="463"/>
      <c r="E75" s="285"/>
      <c r="G75" s="469"/>
    </row>
    <row r="76" spans="1:7">
      <c r="A76" s="341">
        <f t="shared" si="3"/>
        <v>59</v>
      </c>
      <c r="B76" s="463"/>
      <c r="C76" s="464" t="s">
        <v>584</v>
      </c>
      <c r="D76" s="435"/>
      <c r="G76" s="285"/>
    </row>
    <row r="77" spans="1:7">
      <c r="A77" s="341">
        <f t="shared" si="3"/>
        <v>60</v>
      </c>
      <c r="B77" s="463"/>
      <c r="C77" s="463" t="s">
        <v>391</v>
      </c>
      <c r="D77" s="961">
        <f>'WP3 Customer Counts'!O21</f>
        <v>7828.166666666667</v>
      </c>
      <c r="G77" s="285"/>
    </row>
    <row r="78" spans="1:7">
      <c r="A78" s="341">
        <f t="shared" si="3"/>
        <v>61</v>
      </c>
      <c r="B78" s="463"/>
      <c r="C78" s="463" t="s">
        <v>392</v>
      </c>
      <c r="D78" s="961">
        <f>'WP3 Customer Counts'!O17</f>
        <v>106.33333333333333</v>
      </c>
      <c r="G78" s="285"/>
    </row>
    <row r="79" spans="1:7">
      <c r="A79" s="341">
        <f t="shared" si="3"/>
        <v>62</v>
      </c>
      <c r="B79" s="463"/>
      <c r="C79" s="463" t="s">
        <v>393</v>
      </c>
      <c r="D79" s="626">
        <f>D77-D78</f>
        <v>7721.8333333333339</v>
      </c>
      <c r="G79" s="285"/>
    </row>
    <row r="80" spans="1:7">
      <c r="A80" s="341">
        <f t="shared" si="3"/>
        <v>63</v>
      </c>
      <c r="B80" s="463"/>
      <c r="C80" s="463" t="s">
        <v>396</v>
      </c>
      <c r="D80" s="465">
        <f>D78/D77</f>
        <v>1.3583427366986735E-2</v>
      </c>
      <c r="G80" s="285"/>
    </row>
    <row r="81" spans="1:7">
      <c r="A81" s="341">
        <f t="shared" si="3"/>
        <v>64</v>
      </c>
      <c r="B81" s="463"/>
      <c r="C81" s="463" t="s">
        <v>199</v>
      </c>
      <c r="D81" s="957">
        <f>'JAP-5 Classification of Costs'!I51</f>
        <v>1396761.9334837052</v>
      </c>
      <c r="G81" s="285"/>
    </row>
    <row r="82" spans="1:7">
      <c r="A82" s="341">
        <f t="shared" si="3"/>
        <v>65</v>
      </c>
      <c r="B82" s="463"/>
      <c r="C82" s="463" t="s">
        <v>395</v>
      </c>
      <c r="D82" s="285">
        <f>D81*D80</f>
        <v>18972.814272447868</v>
      </c>
      <c r="G82" s="285"/>
    </row>
    <row r="83" spans="1:7">
      <c r="A83" s="341">
        <f t="shared" si="3"/>
        <v>66</v>
      </c>
      <c r="B83" s="463"/>
      <c r="D83" s="465"/>
      <c r="G83" s="469"/>
    </row>
    <row r="84" spans="1:7">
      <c r="A84" s="341">
        <f t="shared" si="3"/>
        <v>67</v>
      </c>
      <c r="B84" s="463"/>
      <c r="C84" s="463" t="s">
        <v>397</v>
      </c>
      <c r="D84" s="960">
        <f>'WP7 Condensed Sch. Level Costs'!M175*1000</f>
        <v>1090639.8333333333</v>
      </c>
    </row>
    <row r="85" spans="1:7">
      <c r="A85" s="341">
        <f t="shared" si="3"/>
        <v>68</v>
      </c>
      <c r="B85" s="463"/>
      <c r="C85" s="463" t="s">
        <v>585</v>
      </c>
      <c r="D85" s="467">
        <f>D82/D84</f>
        <v>1.7396040097362911E-2</v>
      </c>
    </row>
    <row r="86" spans="1:7" ht="12" thickBot="1">
      <c r="A86" s="341">
        <f t="shared" si="3"/>
        <v>69</v>
      </c>
      <c r="B86" s="463"/>
      <c r="C86" s="463" t="s">
        <v>586</v>
      </c>
      <c r="D86" s="1068">
        <f>D85/12</f>
        <v>1.4496700081135759E-3</v>
      </c>
    </row>
    <row r="87" spans="1:7" ht="12" thickTop="1">
      <c r="A87" s="341">
        <f t="shared" si="3"/>
        <v>70</v>
      </c>
      <c r="B87" s="462" t="s">
        <v>42</v>
      </c>
      <c r="C87" s="470"/>
      <c r="D87" s="435"/>
    </row>
    <row r="88" spans="1:7">
      <c r="A88" s="341">
        <f t="shared" si="3"/>
        <v>71</v>
      </c>
      <c r="B88" s="463"/>
      <c r="C88" s="464" t="s">
        <v>523</v>
      </c>
      <c r="D88" s="435"/>
    </row>
    <row r="89" spans="1:7">
      <c r="A89" s="341">
        <f t="shared" si="3"/>
        <v>72</v>
      </c>
      <c r="B89" s="463"/>
      <c r="C89" s="466" t="s">
        <v>644</v>
      </c>
      <c r="D89" s="957">
        <f>'JAP-5 Classification of Costs'!J51</f>
        <v>1065014.5286091922</v>
      </c>
    </row>
    <row r="90" spans="1:7">
      <c r="A90" s="341">
        <f t="shared" si="3"/>
        <v>73</v>
      </c>
      <c r="B90" s="463"/>
      <c r="C90" s="466" t="s">
        <v>646</v>
      </c>
      <c r="D90" s="957">
        <f>'JAP-5 Classification of Costs'!G51</f>
        <v>158687.60888614843</v>
      </c>
    </row>
    <row r="91" spans="1:7">
      <c r="A91" s="341">
        <f t="shared" si="3"/>
        <v>74</v>
      </c>
      <c r="B91" s="463"/>
      <c r="C91" s="463" t="s">
        <v>384</v>
      </c>
      <c r="D91" s="285">
        <f>SUM(D89:D90)</f>
        <v>1223702.1374953408</v>
      </c>
    </row>
    <row r="92" spans="1:7">
      <c r="A92" s="341">
        <f t="shared" si="3"/>
        <v>75</v>
      </c>
      <c r="B92" s="463"/>
      <c r="C92" s="463" t="s">
        <v>398</v>
      </c>
      <c r="D92" s="958">
        <f>'WP5 Demand Allocation Analysis'!P29</f>
        <v>6.8999829458726444E-2</v>
      </c>
    </row>
    <row r="93" spans="1:7">
      <c r="A93" s="341">
        <f t="shared" si="3"/>
        <v>76</v>
      </c>
      <c r="B93" s="463"/>
      <c r="C93" s="466" t="s">
        <v>399</v>
      </c>
      <c r="D93" s="285">
        <f>D91*D92</f>
        <v>84435.238795457539</v>
      </c>
    </row>
    <row r="94" spans="1:7">
      <c r="A94" s="341">
        <f t="shared" si="3"/>
        <v>77</v>
      </c>
      <c r="B94" s="463"/>
      <c r="C94" s="463" t="s">
        <v>400</v>
      </c>
      <c r="D94" s="960">
        <f>'WP7 Condensed Sch. Level Costs'!M175</f>
        <v>1090.6398333333332</v>
      </c>
    </row>
    <row r="95" spans="1:7">
      <c r="A95" s="341">
        <f t="shared" si="3"/>
        <v>78</v>
      </c>
      <c r="B95" s="463"/>
      <c r="C95" s="463" t="s">
        <v>203</v>
      </c>
      <c r="D95" s="467">
        <f>D93/D94</f>
        <v>77.418077182636267</v>
      </c>
    </row>
    <row r="96" spans="1:7" ht="12" thickBot="1">
      <c r="A96" s="341">
        <f t="shared" si="3"/>
        <v>79</v>
      </c>
      <c r="B96" s="463"/>
      <c r="C96" s="463" t="s">
        <v>204</v>
      </c>
      <c r="D96" s="1068">
        <f>D95/12</f>
        <v>6.4515064318863553</v>
      </c>
    </row>
    <row r="97" spans="1:7" ht="12" thickTop="1">
      <c r="A97" s="341">
        <f t="shared" ref="A97:A123" si="4">A96+1</f>
        <v>80</v>
      </c>
      <c r="B97" s="463"/>
    </row>
    <row r="98" spans="1:7">
      <c r="A98" s="341">
        <f t="shared" si="4"/>
        <v>81</v>
      </c>
      <c r="B98" s="463"/>
      <c r="C98" s="464" t="s">
        <v>522</v>
      </c>
      <c r="D98" s="435"/>
    </row>
    <row r="99" spans="1:7">
      <c r="A99" s="341">
        <f t="shared" si="4"/>
        <v>82</v>
      </c>
      <c r="B99" s="463"/>
      <c r="C99" s="466" t="s">
        <v>644</v>
      </c>
      <c r="D99" s="957">
        <f>'JAP-5 Classification of Costs'!J51</f>
        <v>1065014.5286091922</v>
      </c>
    </row>
    <row r="100" spans="1:7">
      <c r="A100" s="341">
        <f t="shared" si="4"/>
        <v>83</v>
      </c>
      <c r="B100" s="463"/>
      <c r="C100" s="466" t="s">
        <v>646</v>
      </c>
      <c r="D100" s="957">
        <f>'JAP-5 Classification of Costs'!G51</f>
        <v>158687.60888614843</v>
      </c>
    </row>
    <row r="101" spans="1:7">
      <c r="A101" s="341">
        <f t="shared" si="4"/>
        <v>84</v>
      </c>
      <c r="B101" s="463"/>
      <c r="C101" s="463" t="s">
        <v>199</v>
      </c>
      <c r="D101" s="285">
        <f>SUM(D99:D100)</f>
        <v>1223702.1374953408</v>
      </c>
      <c r="G101" s="469"/>
    </row>
    <row r="102" spans="1:7">
      <c r="A102" s="341">
        <f t="shared" si="4"/>
        <v>85</v>
      </c>
      <c r="B102" s="463"/>
      <c r="C102" s="463" t="s">
        <v>401</v>
      </c>
      <c r="D102" s="958">
        <f>'WP5 Demand Allocation Analysis'!Q29</f>
        <v>0.84541869052134011</v>
      </c>
      <c r="G102" s="469"/>
    </row>
    <row r="103" spans="1:7">
      <c r="A103" s="341">
        <f t="shared" si="4"/>
        <v>86</v>
      </c>
      <c r="B103" s="463"/>
      <c r="C103" s="466" t="s">
        <v>403</v>
      </c>
      <c r="D103" s="285">
        <f>D101*D102</f>
        <v>1034540.6586694759</v>
      </c>
      <c r="G103" s="469"/>
    </row>
    <row r="104" spans="1:7">
      <c r="A104" s="341">
        <f t="shared" si="4"/>
        <v>87</v>
      </c>
      <c r="B104" s="463"/>
      <c r="C104" s="463" t="s">
        <v>402</v>
      </c>
      <c r="D104" s="960">
        <f>SUM('WP7 Condensed Sch. Level Costs'!M8:M116)</f>
        <v>12785.934249999998</v>
      </c>
    </row>
    <row r="105" spans="1:7">
      <c r="A105" s="341">
        <f t="shared" si="4"/>
        <v>88</v>
      </c>
      <c r="B105" s="463"/>
      <c r="C105" s="463" t="s">
        <v>203</v>
      </c>
      <c r="D105" s="467">
        <f>D103/D104</f>
        <v>80.91240252306757</v>
      </c>
    </row>
    <row r="106" spans="1:7" ht="12" thickBot="1">
      <c r="A106" s="341">
        <f t="shared" si="4"/>
        <v>89</v>
      </c>
      <c r="B106" s="463"/>
      <c r="C106" s="463" t="s">
        <v>204</v>
      </c>
      <c r="D106" s="1068">
        <f>D105/12</f>
        <v>6.7427002102556308</v>
      </c>
    </row>
    <row r="107" spans="1:7" ht="12" thickTop="1">
      <c r="A107" s="341">
        <f t="shared" si="4"/>
        <v>90</v>
      </c>
      <c r="B107" s="463"/>
    </row>
    <row r="108" spans="1:7">
      <c r="A108" s="341">
        <f t="shared" si="4"/>
        <v>91</v>
      </c>
      <c r="B108" s="463"/>
      <c r="C108" s="464" t="s">
        <v>524</v>
      </c>
      <c r="D108" s="435"/>
    </row>
    <row r="109" spans="1:7">
      <c r="A109" s="341">
        <f t="shared" si="4"/>
        <v>92</v>
      </c>
      <c r="B109" s="463"/>
      <c r="C109" s="466" t="s">
        <v>644</v>
      </c>
      <c r="D109" s="957">
        <f>'JAP-5 Classification of Costs'!J51</f>
        <v>1065014.5286091922</v>
      </c>
    </row>
    <row r="110" spans="1:7">
      <c r="A110" s="341">
        <f t="shared" si="4"/>
        <v>93</v>
      </c>
      <c r="B110" s="463"/>
      <c r="C110" s="466" t="s">
        <v>646</v>
      </c>
      <c r="D110" s="957">
        <f>'JAP-5 Classification of Costs'!G51</f>
        <v>158687.60888614843</v>
      </c>
    </row>
    <row r="111" spans="1:7">
      <c r="A111" s="341">
        <f t="shared" si="4"/>
        <v>94</v>
      </c>
      <c r="B111" s="463"/>
      <c r="C111" s="463" t="s">
        <v>199</v>
      </c>
      <c r="D111" s="285">
        <f>SUM(D109:D110)</f>
        <v>1223702.1374953408</v>
      </c>
    </row>
    <row r="112" spans="1:7">
      <c r="A112" s="341">
        <f t="shared" si="4"/>
        <v>95</v>
      </c>
      <c r="B112" s="463"/>
      <c r="C112" s="463" t="s">
        <v>404</v>
      </c>
      <c r="D112" s="958">
        <f>'WP5 Demand Allocation Analysis'!R29</f>
        <v>8.5581480019933459E-2</v>
      </c>
    </row>
    <row r="113" spans="1:4">
      <c r="A113" s="341">
        <f t="shared" si="4"/>
        <v>96</v>
      </c>
      <c r="B113" s="463"/>
      <c r="C113" s="466" t="s">
        <v>405</v>
      </c>
      <c r="D113" s="285">
        <f>D111*D112</f>
        <v>104726.24003040737</v>
      </c>
    </row>
    <row r="114" spans="1:4">
      <c r="A114" s="341">
        <f t="shared" si="4"/>
        <v>97</v>
      </c>
      <c r="B114" s="463"/>
      <c r="C114" s="463" t="s">
        <v>406</v>
      </c>
      <c r="D114" s="960">
        <f>SUM('WP7 Condensed Sch. Level Costs'!M119:M166)</f>
        <v>1264.5366666666666</v>
      </c>
    </row>
    <row r="115" spans="1:4">
      <c r="A115" s="341">
        <f t="shared" si="4"/>
        <v>98</v>
      </c>
      <c r="B115" s="463"/>
      <c r="C115" s="463" t="s">
        <v>203</v>
      </c>
      <c r="D115" s="467">
        <f>D113/D114</f>
        <v>82.817875345969171</v>
      </c>
    </row>
    <row r="116" spans="1:4" ht="12" thickBot="1">
      <c r="A116" s="341">
        <f t="shared" si="4"/>
        <v>99</v>
      </c>
      <c r="B116" s="463"/>
      <c r="C116" s="463" t="s">
        <v>204</v>
      </c>
      <c r="D116" s="1068">
        <f>D115/12</f>
        <v>6.9014896121640978</v>
      </c>
    </row>
    <row r="117" spans="1:4" ht="12" thickTop="1">
      <c r="A117" s="341">
        <f t="shared" si="4"/>
        <v>100</v>
      </c>
      <c r="B117" s="462" t="s">
        <v>43</v>
      </c>
      <c r="C117" s="470"/>
      <c r="D117" s="435"/>
    </row>
    <row r="118" spans="1:4">
      <c r="A118" s="341">
        <f t="shared" si="4"/>
        <v>101</v>
      </c>
      <c r="B118" s="463"/>
      <c r="C118" s="464" t="s">
        <v>525</v>
      </c>
      <c r="D118" s="435"/>
    </row>
    <row r="119" spans="1:4">
      <c r="A119" s="341">
        <f t="shared" si="4"/>
        <v>102</v>
      </c>
      <c r="B119" s="463"/>
      <c r="C119" s="466" t="s">
        <v>645</v>
      </c>
      <c r="D119" s="957">
        <f>'JAP-5 Classification of Costs'!K51</f>
        <v>3491165.2898461665</v>
      </c>
    </row>
    <row r="120" spans="1:4">
      <c r="A120" s="341">
        <f t="shared" si="4"/>
        <v>103</v>
      </c>
      <c r="B120" s="463"/>
      <c r="C120" s="466" t="s">
        <v>646</v>
      </c>
      <c r="D120" s="957">
        <f>'JAP-5 Classification of Costs'!H51</f>
        <v>211127.07005717512</v>
      </c>
    </row>
    <row r="121" spans="1:4">
      <c r="A121" s="341">
        <f t="shared" si="4"/>
        <v>104</v>
      </c>
      <c r="B121" s="463"/>
      <c r="C121" s="463" t="s">
        <v>199</v>
      </c>
      <c r="D121" s="285">
        <f>SUM(D119:D120)</f>
        <v>3702292.3599033416</v>
      </c>
    </row>
    <row r="122" spans="1:4">
      <c r="A122" s="341">
        <f t="shared" si="4"/>
        <v>105</v>
      </c>
      <c r="B122" s="463"/>
      <c r="C122" s="463" t="s">
        <v>206</v>
      </c>
      <c r="D122" s="960">
        <f>SUM('WP7 Condensed Sch. Level Costs'!N8:N180)</f>
        <v>68565982.790000007</v>
      </c>
    </row>
    <row r="123" spans="1:4" ht="12" thickBot="1">
      <c r="A123" s="341">
        <f t="shared" si="4"/>
        <v>106</v>
      </c>
      <c r="B123" s="463"/>
      <c r="C123" s="463" t="s">
        <v>205</v>
      </c>
      <c r="D123" s="1067">
        <f>D121/D122</f>
        <v>5.3996051821243667E-2</v>
      </c>
    </row>
    <row r="124" spans="1:4" ht="12" thickTop="1"/>
  </sheetData>
  <mergeCells count="4">
    <mergeCell ref="A1:D1"/>
    <mergeCell ref="A2:D2"/>
    <mergeCell ref="A3:D3"/>
    <mergeCell ref="A4:D4"/>
  </mergeCells>
  <pageMargins left="0.7" right="0.7" top="0.75" bottom="0.75" header="0.3" footer="0.3"/>
  <pageSetup scale="94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59999389629810485"/>
    <pageSetUpPr fitToPage="1"/>
  </sheetPr>
  <dimension ref="A1:FG659"/>
  <sheetViews>
    <sheetView showGridLines="0" zoomScaleNormal="100" workbookViewId="0">
      <pane xSplit="4" ySplit="4" topLeftCell="CF546" activePane="bottomRight" state="frozen"/>
      <selection activeCell="F30" sqref="F30"/>
      <selection pane="topRight" activeCell="F30" sqref="F30"/>
      <selection pane="bottomLeft" activeCell="F30" sqref="F30"/>
      <selection pane="bottomRight" activeCell="F30" sqref="F30"/>
    </sheetView>
  </sheetViews>
  <sheetFormatPr defaultRowHeight="11.25"/>
  <cols>
    <col min="1" max="1" width="7.7109375" style="2" customWidth="1"/>
    <col min="2" max="2" width="29.140625" style="2" customWidth="1"/>
    <col min="3" max="3" width="11.85546875" style="2" customWidth="1"/>
    <col min="4" max="4" width="0.85546875" style="2" customWidth="1"/>
    <col min="5" max="7" width="11.28515625" style="2" customWidth="1"/>
    <col min="8" max="10" width="11.28515625" style="2" hidden="1" customWidth="1"/>
    <col min="11" max="11" width="11.28515625" style="2" customWidth="1"/>
    <col min="12" max="12" width="0.7109375" style="2" customWidth="1"/>
    <col min="13" max="15" width="11.28515625" style="2" customWidth="1"/>
    <col min="16" max="18" width="11.28515625" style="2" hidden="1" customWidth="1"/>
    <col min="19" max="19" width="11.28515625" style="2" customWidth="1"/>
    <col min="20" max="20" width="0.7109375" style="2" customWidth="1"/>
    <col min="21" max="23" width="11.28515625" style="2" customWidth="1"/>
    <col min="24" max="26" width="11.28515625" style="2" hidden="1" customWidth="1"/>
    <col min="27" max="27" width="11.28515625" style="2" customWidth="1"/>
    <col min="28" max="28" width="0.7109375" style="2" customWidth="1"/>
    <col min="29" max="31" width="11.28515625" style="2" customWidth="1"/>
    <col min="32" max="34" width="11.28515625" style="2" hidden="1" customWidth="1"/>
    <col min="35" max="35" width="11.28515625" style="2" customWidth="1"/>
    <col min="36" max="36" width="1" style="2" customWidth="1"/>
    <col min="37" max="39" width="11.28515625" style="2" customWidth="1"/>
    <col min="40" max="42" width="11.28515625" style="2" hidden="1" customWidth="1"/>
    <col min="43" max="43" width="11.28515625" style="2" customWidth="1"/>
    <col min="44" max="44" width="1" style="2" customWidth="1"/>
    <col min="45" max="47" width="11.28515625" style="2" customWidth="1"/>
    <col min="48" max="50" width="11.28515625" style="2" hidden="1" customWidth="1"/>
    <col min="51" max="51" width="11.28515625" style="2" customWidth="1"/>
    <col min="52" max="52" width="1" style="2" customWidth="1"/>
    <col min="53" max="55" width="11.28515625" style="2" customWidth="1"/>
    <col min="56" max="58" width="11.28515625" style="2" hidden="1" customWidth="1"/>
    <col min="59" max="59" width="11.28515625" style="2" customWidth="1"/>
    <col min="60" max="60" width="1" style="2" customWidth="1"/>
    <col min="61" max="63" width="11.28515625" style="2" customWidth="1"/>
    <col min="64" max="66" width="11.28515625" style="2" hidden="1" customWidth="1"/>
    <col min="67" max="67" width="11.28515625" style="2" customWidth="1"/>
    <col min="68" max="68" width="1" style="2" customWidth="1"/>
    <col min="69" max="71" width="11.28515625" style="2" customWidth="1"/>
    <col min="72" max="74" width="11.28515625" style="2" hidden="1" customWidth="1"/>
    <col min="75" max="75" width="11.28515625" style="2" customWidth="1"/>
    <col min="76" max="76" width="1" style="2" customWidth="1"/>
    <col min="77" max="79" width="11.28515625" style="2" customWidth="1"/>
    <col min="80" max="82" width="11.28515625" style="2" hidden="1" customWidth="1"/>
    <col min="83" max="83" width="11.28515625" style="2" customWidth="1"/>
    <col min="84" max="84" width="1" style="2" customWidth="1"/>
    <col min="85" max="87" width="11.28515625" style="2" customWidth="1"/>
    <col min="88" max="90" width="11.28515625" style="2" hidden="1" customWidth="1"/>
    <col min="91" max="91" width="11.28515625" style="2" customWidth="1"/>
    <col min="92" max="92" width="0.5703125" style="2" customWidth="1"/>
    <col min="93" max="95" width="11.28515625" style="2" customWidth="1"/>
    <col min="96" max="98" width="11.28515625" style="2" hidden="1" customWidth="1"/>
    <col min="99" max="99" width="11.28515625" style="2" customWidth="1"/>
    <col min="100" max="100" width="0.7109375" style="2" customWidth="1"/>
    <col min="101" max="107" width="11.28515625" style="2" hidden="1" customWidth="1"/>
    <col min="108" max="163" width="2.140625" style="2" hidden="1" customWidth="1"/>
    <col min="164" max="164" width="0" style="2" hidden="1" customWidth="1"/>
    <col min="165" max="256" width="9.140625" style="2"/>
    <col min="257" max="257" width="12.5703125" style="2" customWidth="1"/>
    <col min="258" max="258" width="40" style="2" customWidth="1"/>
    <col min="259" max="259" width="16.5703125" style="2" bestFit="1" customWidth="1"/>
    <col min="260" max="260" width="6" style="2" bestFit="1" customWidth="1"/>
    <col min="261" max="261" width="16.28515625" style="2" bestFit="1" customWidth="1"/>
    <col min="262" max="262" width="16.140625" style="2" bestFit="1" customWidth="1"/>
    <col min="263" max="263" width="15.42578125" style="2" bestFit="1" customWidth="1"/>
    <col min="264" max="266" width="0" style="2" hidden="1" customWidth="1"/>
    <col min="267" max="267" width="16.7109375" style="2" bestFit="1" customWidth="1"/>
    <col min="268" max="268" width="3" style="2" bestFit="1" customWidth="1"/>
    <col min="269" max="269" width="15.28515625" style="2" bestFit="1" customWidth="1"/>
    <col min="270" max="270" width="15.140625" style="2" bestFit="1" customWidth="1"/>
    <col min="271" max="271" width="14.5703125" style="2" bestFit="1" customWidth="1"/>
    <col min="272" max="274" width="0" style="2" hidden="1" customWidth="1"/>
    <col min="275" max="275" width="14.85546875" style="2" bestFit="1" customWidth="1"/>
    <col min="276" max="276" width="3" style="2" bestFit="1" customWidth="1"/>
    <col min="277" max="277" width="14.42578125" style="2" bestFit="1" customWidth="1"/>
    <col min="278" max="278" width="15.140625" style="2" bestFit="1" customWidth="1"/>
    <col min="279" max="279" width="14" style="2" bestFit="1" customWidth="1"/>
    <col min="280" max="282" width="0" style="2" hidden="1" customWidth="1"/>
    <col min="283" max="283" width="15.140625" style="2" bestFit="1" customWidth="1"/>
    <col min="284" max="284" width="3" style="2" bestFit="1" customWidth="1"/>
    <col min="285" max="286" width="14.42578125" style="2" bestFit="1" customWidth="1"/>
    <col min="287" max="287" width="12.7109375" style="2" bestFit="1" customWidth="1"/>
    <col min="288" max="290" width="0" style="2" hidden="1" customWidth="1"/>
    <col min="291" max="291" width="14.42578125" style="2" bestFit="1" customWidth="1"/>
    <col min="292" max="292" width="3" style="2" bestFit="1" customWidth="1"/>
    <col min="293" max="294" width="14" style="2" bestFit="1" customWidth="1"/>
    <col min="295" max="295" width="13.28515625" style="2" bestFit="1" customWidth="1"/>
    <col min="296" max="298" width="0" style="2" hidden="1" customWidth="1"/>
    <col min="299" max="299" width="14.85546875" style="2" bestFit="1" customWidth="1"/>
    <col min="300" max="300" width="3" style="2" bestFit="1" customWidth="1"/>
    <col min="301" max="301" width="11.5703125" style="2" bestFit="1" customWidth="1"/>
    <col min="302" max="302" width="10.5703125" style="2" bestFit="1" customWidth="1"/>
    <col min="303" max="303" width="9.42578125" style="2" bestFit="1" customWidth="1"/>
    <col min="304" max="306" width="0" style="2" hidden="1" customWidth="1"/>
    <col min="307" max="307" width="11.5703125" style="2" bestFit="1" customWidth="1"/>
    <col min="308" max="308" width="3" style="2" bestFit="1" customWidth="1"/>
    <col min="309" max="309" width="13.7109375" style="2" bestFit="1" customWidth="1"/>
    <col min="310" max="310" width="13.28515625" style="2" bestFit="1" customWidth="1"/>
    <col min="311" max="311" width="12.7109375" style="2" bestFit="1" customWidth="1"/>
    <col min="312" max="314" width="0" style="2" hidden="1" customWidth="1"/>
    <col min="315" max="315" width="14" style="2" bestFit="1" customWidth="1"/>
    <col min="316" max="316" width="3" style="2" bestFit="1" customWidth="1"/>
    <col min="317" max="317" width="14" style="2" bestFit="1" customWidth="1"/>
    <col min="318" max="318" width="14.42578125" style="2" bestFit="1" customWidth="1"/>
    <col min="319" max="319" width="12.7109375" style="2" bestFit="1" customWidth="1"/>
    <col min="320" max="322" width="0" style="2" hidden="1" customWidth="1"/>
    <col min="323" max="323" width="13.7109375" style="2" bestFit="1" customWidth="1"/>
    <col min="324" max="324" width="3" style="2" bestFit="1" customWidth="1"/>
    <col min="325" max="325" width="12.7109375" style="2" bestFit="1" customWidth="1"/>
    <col min="326" max="326" width="14.42578125" style="2" bestFit="1" customWidth="1"/>
    <col min="327" max="327" width="11.42578125" style="2" bestFit="1" customWidth="1"/>
    <col min="328" max="330" width="0" style="2" hidden="1" customWidth="1"/>
    <col min="331" max="331" width="14" style="2" bestFit="1" customWidth="1"/>
    <col min="332" max="332" width="3" style="2" bestFit="1" customWidth="1"/>
    <col min="333" max="333" width="12" style="2" bestFit="1" customWidth="1"/>
    <col min="334" max="334" width="11.5703125" style="2" bestFit="1" customWidth="1"/>
    <col min="335" max="335" width="9.85546875" style="2" bestFit="1" customWidth="1"/>
    <col min="336" max="338" width="0" style="2" hidden="1" customWidth="1"/>
    <col min="339" max="339" width="12.7109375" style="2" bestFit="1" customWidth="1"/>
    <col min="340" max="340" width="3" style="2" bestFit="1" customWidth="1"/>
    <col min="341" max="341" width="13.28515625" style="2" bestFit="1" customWidth="1"/>
    <col min="342" max="342" width="13.7109375" style="2" bestFit="1" customWidth="1"/>
    <col min="343" max="343" width="10.5703125" style="2" bestFit="1" customWidth="1"/>
    <col min="344" max="346" width="0" style="2" hidden="1" customWidth="1"/>
    <col min="347" max="347" width="13.7109375" style="2" bestFit="1" customWidth="1"/>
    <col min="348" max="348" width="3" style="2" bestFit="1" customWidth="1"/>
    <col min="349" max="349" width="12.7109375" style="2" bestFit="1" customWidth="1"/>
    <col min="350" max="350" width="13.28515625" style="2" bestFit="1" customWidth="1"/>
    <col min="351" max="351" width="14" style="2" bestFit="1" customWidth="1"/>
    <col min="352" max="354" width="0" style="2" hidden="1" customWidth="1"/>
    <col min="355" max="355" width="14" style="2" bestFit="1" customWidth="1"/>
    <col min="356" max="356" width="3" style="2" bestFit="1" customWidth="1"/>
    <col min="357" max="358" width="12" style="2" bestFit="1" customWidth="1"/>
    <col min="359" max="359" width="9.85546875" style="2" bestFit="1" customWidth="1"/>
    <col min="360" max="362" width="0" style="2" hidden="1" customWidth="1"/>
    <col min="363" max="363" width="12.28515625" style="2" bestFit="1" customWidth="1"/>
    <col min="364" max="364" width="3" style="2" bestFit="1" customWidth="1"/>
    <col min="365" max="365" width="11.5703125" style="2" bestFit="1" customWidth="1"/>
    <col min="366" max="366" width="11.42578125" style="2" bestFit="1" customWidth="1"/>
    <col min="367" max="367" width="10.5703125" style="2" bestFit="1" customWidth="1"/>
    <col min="368" max="370" width="0" style="2" hidden="1" customWidth="1"/>
    <col min="371" max="371" width="12.28515625" style="2" bestFit="1" customWidth="1"/>
    <col min="372" max="372" width="3" style="2" bestFit="1" customWidth="1"/>
    <col min="373" max="379" width="4" style="2" customWidth="1"/>
    <col min="380" max="380" width="3" style="2" bestFit="1" customWidth="1"/>
    <col min="381" max="387" width="4" style="2" customWidth="1"/>
    <col min="388" max="388" width="3" style="2" bestFit="1" customWidth="1"/>
    <col min="389" max="395" width="4" style="2" customWidth="1"/>
    <col min="396" max="396" width="3" style="2" bestFit="1" customWidth="1"/>
    <col min="397" max="403" width="4" style="2" customWidth="1"/>
    <col min="404" max="404" width="3" style="2" bestFit="1" customWidth="1"/>
    <col min="405" max="411" width="4" style="2" customWidth="1"/>
    <col min="412" max="412" width="3" style="2" bestFit="1" customWidth="1"/>
    <col min="413" max="419" width="4" style="2" customWidth="1"/>
    <col min="420" max="512" width="9.140625" style="2"/>
    <col min="513" max="513" width="12.5703125" style="2" customWidth="1"/>
    <col min="514" max="514" width="40" style="2" customWidth="1"/>
    <col min="515" max="515" width="16.5703125" style="2" bestFit="1" customWidth="1"/>
    <col min="516" max="516" width="6" style="2" bestFit="1" customWidth="1"/>
    <col min="517" max="517" width="16.28515625" style="2" bestFit="1" customWidth="1"/>
    <col min="518" max="518" width="16.140625" style="2" bestFit="1" customWidth="1"/>
    <col min="519" max="519" width="15.42578125" style="2" bestFit="1" customWidth="1"/>
    <col min="520" max="522" width="0" style="2" hidden="1" customWidth="1"/>
    <col min="523" max="523" width="16.7109375" style="2" bestFit="1" customWidth="1"/>
    <col min="524" max="524" width="3" style="2" bestFit="1" customWidth="1"/>
    <col min="525" max="525" width="15.28515625" style="2" bestFit="1" customWidth="1"/>
    <col min="526" max="526" width="15.140625" style="2" bestFit="1" customWidth="1"/>
    <col min="527" max="527" width="14.5703125" style="2" bestFit="1" customWidth="1"/>
    <col min="528" max="530" width="0" style="2" hidden="1" customWidth="1"/>
    <col min="531" max="531" width="14.85546875" style="2" bestFit="1" customWidth="1"/>
    <col min="532" max="532" width="3" style="2" bestFit="1" customWidth="1"/>
    <col min="533" max="533" width="14.42578125" style="2" bestFit="1" customWidth="1"/>
    <col min="534" max="534" width="15.140625" style="2" bestFit="1" customWidth="1"/>
    <col min="535" max="535" width="14" style="2" bestFit="1" customWidth="1"/>
    <col min="536" max="538" width="0" style="2" hidden="1" customWidth="1"/>
    <col min="539" max="539" width="15.140625" style="2" bestFit="1" customWidth="1"/>
    <col min="540" max="540" width="3" style="2" bestFit="1" customWidth="1"/>
    <col min="541" max="542" width="14.42578125" style="2" bestFit="1" customWidth="1"/>
    <col min="543" max="543" width="12.7109375" style="2" bestFit="1" customWidth="1"/>
    <col min="544" max="546" width="0" style="2" hidden="1" customWidth="1"/>
    <col min="547" max="547" width="14.42578125" style="2" bestFit="1" customWidth="1"/>
    <col min="548" max="548" width="3" style="2" bestFit="1" customWidth="1"/>
    <col min="549" max="550" width="14" style="2" bestFit="1" customWidth="1"/>
    <col min="551" max="551" width="13.28515625" style="2" bestFit="1" customWidth="1"/>
    <col min="552" max="554" width="0" style="2" hidden="1" customWidth="1"/>
    <col min="555" max="555" width="14.85546875" style="2" bestFit="1" customWidth="1"/>
    <col min="556" max="556" width="3" style="2" bestFit="1" customWidth="1"/>
    <col min="557" max="557" width="11.5703125" style="2" bestFit="1" customWidth="1"/>
    <col min="558" max="558" width="10.5703125" style="2" bestFit="1" customWidth="1"/>
    <col min="559" max="559" width="9.42578125" style="2" bestFit="1" customWidth="1"/>
    <col min="560" max="562" width="0" style="2" hidden="1" customWidth="1"/>
    <col min="563" max="563" width="11.5703125" style="2" bestFit="1" customWidth="1"/>
    <col min="564" max="564" width="3" style="2" bestFit="1" customWidth="1"/>
    <col min="565" max="565" width="13.7109375" style="2" bestFit="1" customWidth="1"/>
    <col min="566" max="566" width="13.28515625" style="2" bestFit="1" customWidth="1"/>
    <col min="567" max="567" width="12.7109375" style="2" bestFit="1" customWidth="1"/>
    <col min="568" max="570" width="0" style="2" hidden="1" customWidth="1"/>
    <col min="571" max="571" width="14" style="2" bestFit="1" customWidth="1"/>
    <col min="572" max="572" width="3" style="2" bestFit="1" customWidth="1"/>
    <col min="573" max="573" width="14" style="2" bestFit="1" customWidth="1"/>
    <col min="574" max="574" width="14.42578125" style="2" bestFit="1" customWidth="1"/>
    <col min="575" max="575" width="12.7109375" style="2" bestFit="1" customWidth="1"/>
    <col min="576" max="578" width="0" style="2" hidden="1" customWidth="1"/>
    <col min="579" max="579" width="13.7109375" style="2" bestFit="1" customWidth="1"/>
    <col min="580" max="580" width="3" style="2" bestFit="1" customWidth="1"/>
    <col min="581" max="581" width="12.7109375" style="2" bestFit="1" customWidth="1"/>
    <col min="582" max="582" width="14.42578125" style="2" bestFit="1" customWidth="1"/>
    <col min="583" max="583" width="11.42578125" style="2" bestFit="1" customWidth="1"/>
    <col min="584" max="586" width="0" style="2" hidden="1" customWidth="1"/>
    <col min="587" max="587" width="14" style="2" bestFit="1" customWidth="1"/>
    <col min="588" max="588" width="3" style="2" bestFit="1" customWidth="1"/>
    <col min="589" max="589" width="12" style="2" bestFit="1" customWidth="1"/>
    <col min="590" max="590" width="11.5703125" style="2" bestFit="1" customWidth="1"/>
    <col min="591" max="591" width="9.85546875" style="2" bestFit="1" customWidth="1"/>
    <col min="592" max="594" width="0" style="2" hidden="1" customWidth="1"/>
    <col min="595" max="595" width="12.7109375" style="2" bestFit="1" customWidth="1"/>
    <col min="596" max="596" width="3" style="2" bestFit="1" customWidth="1"/>
    <col min="597" max="597" width="13.28515625" style="2" bestFit="1" customWidth="1"/>
    <col min="598" max="598" width="13.7109375" style="2" bestFit="1" customWidth="1"/>
    <col min="599" max="599" width="10.5703125" style="2" bestFit="1" customWidth="1"/>
    <col min="600" max="602" width="0" style="2" hidden="1" customWidth="1"/>
    <col min="603" max="603" width="13.7109375" style="2" bestFit="1" customWidth="1"/>
    <col min="604" max="604" width="3" style="2" bestFit="1" customWidth="1"/>
    <col min="605" max="605" width="12.7109375" style="2" bestFit="1" customWidth="1"/>
    <col min="606" max="606" width="13.28515625" style="2" bestFit="1" customWidth="1"/>
    <col min="607" max="607" width="14" style="2" bestFit="1" customWidth="1"/>
    <col min="608" max="610" width="0" style="2" hidden="1" customWidth="1"/>
    <col min="611" max="611" width="14" style="2" bestFit="1" customWidth="1"/>
    <col min="612" max="612" width="3" style="2" bestFit="1" customWidth="1"/>
    <col min="613" max="614" width="12" style="2" bestFit="1" customWidth="1"/>
    <col min="615" max="615" width="9.85546875" style="2" bestFit="1" customWidth="1"/>
    <col min="616" max="618" width="0" style="2" hidden="1" customWidth="1"/>
    <col min="619" max="619" width="12.28515625" style="2" bestFit="1" customWidth="1"/>
    <col min="620" max="620" width="3" style="2" bestFit="1" customWidth="1"/>
    <col min="621" max="621" width="11.5703125" style="2" bestFit="1" customWidth="1"/>
    <col min="622" max="622" width="11.42578125" style="2" bestFit="1" customWidth="1"/>
    <col min="623" max="623" width="10.5703125" style="2" bestFit="1" customWidth="1"/>
    <col min="624" max="626" width="0" style="2" hidden="1" customWidth="1"/>
    <col min="627" max="627" width="12.28515625" style="2" bestFit="1" customWidth="1"/>
    <col min="628" max="628" width="3" style="2" bestFit="1" customWidth="1"/>
    <col min="629" max="635" width="4" style="2" customWidth="1"/>
    <col min="636" max="636" width="3" style="2" bestFit="1" customWidth="1"/>
    <col min="637" max="643" width="4" style="2" customWidth="1"/>
    <col min="644" max="644" width="3" style="2" bestFit="1" customWidth="1"/>
    <col min="645" max="651" width="4" style="2" customWidth="1"/>
    <col min="652" max="652" width="3" style="2" bestFit="1" customWidth="1"/>
    <col min="653" max="659" width="4" style="2" customWidth="1"/>
    <col min="660" max="660" width="3" style="2" bestFit="1" customWidth="1"/>
    <col min="661" max="667" width="4" style="2" customWidth="1"/>
    <col min="668" max="668" width="3" style="2" bestFit="1" customWidth="1"/>
    <col min="669" max="675" width="4" style="2" customWidth="1"/>
    <col min="676" max="768" width="9.140625" style="2"/>
    <col min="769" max="769" width="12.5703125" style="2" customWidth="1"/>
    <col min="770" max="770" width="40" style="2" customWidth="1"/>
    <col min="771" max="771" width="16.5703125" style="2" bestFit="1" customWidth="1"/>
    <col min="772" max="772" width="6" style="2" bestFit="1" customWidth="1"/>
    <col min="773" max="773" width="16.28515625" style="2" bestFit="1" customWidth="1"/>
    <col min="774" max="774" width="16.140625" style="2" bestFit="1" customWidth="1"/>
    <col min="775" max="775" width="15.42578125" style="2" bestFit="1" customWidth="1"/>
    <col min="776" max="778" width="0" style="2" hidden="1" customWidth="1"/>
    <col min="779" max="779" width="16.7109375" style="2" bestFit="1" customWidth="1"/>
    <col min="780" max="780" width="3" style="2" bestFit="1" customWidth="1"/>
    <col min="781" max="781" width="15.28515625" style="2" bestFit="1" customWidth="1"/>
    <col min="782" max="782" width="15.140625" style="2" bestFit="1" customWidth="1"/>
    <col min="783" max="783" width="14.5703125" style="2" bestFit="1" customWidth="1"/>
    <col min="784" max="786" width="0" style="2" hidden="1" customWidth="1"/>
    <col min="787" max="787" width="14.85546875" style="2" bestFit="1" customWidth="1"/>
    <col min="788" max="788" width="3" style="2" bestFit="1" customWidth="1"/>
    <col min="789" max="789" width="14.42578125" style="2" bestFit="1" customWidth="1"/>
    <col min="790" max="790" width="15.140625" style="2" bestFit="1" customWidth="1"/>
    <col min="791" max="791" width="14" style="2" bestFit="1" customWidth="1"/>
    <col min="792" max="794" width="0" style="2" hidden="1" customWidth="1"/>
    <col min="795" max="795" width="15.140625" style="2" bestFit="1" customWidth="1"/>
    <col min="796" max="796" width="3" style="2" bestFit="1" customWidth="1"/>
    <col min="797" max="798" width="14.42578125" style="2" bestFit="1" customWidth="1"/>
    <col min="799" max="799" width="12.7109375" style="2" bestFit="1" customWidth="1"/>
    <col min="800" max="802" width="0" style="2" hidden="1" customWidth="1"/>
    <col min="803" max="803" width="14.42578125" style="2" bestFit="1" customWidth="1"/>
    <col min="804" max="804" width="3" style="2" bestFit="1" customWidth="1"/>
    <col min="805" max="806" width="14" style="2" bestFit="1" customWidth="1"/>
    <col min="807" max="807" width="13.28515625" style="2" bestFit="1" customWidth="1"/>
    <col min="808" max="810" width="0" style="2" hidden="1" customWidth="1"/>
    <col min="811" max="811" width="14.85546875" style="2" bestFit="1" customWidth="1"/>
    <col min="812" max="812" width="3" style="2" bestFit="1" customWidth="1"/>
    <col min="813" max="813" width="11.5703125" style="2" bestFit="1" customWidth="1"/>
    <col min="814" max="814" width="10.5703125" style="2" bestFit="1" customWidth="1"/>
    <col min="815" max="815" width="9.42578125" style="2" bestFit="1" customWidth="1"/>
    <col min="816" max="818" width="0" style="2" hidden="1" customWidth="1"/>
    <col min="819" max="819" width="11.5703125" style="2" bestFit="1" customWidth="1"/>
    <col min="820" max="820" width="3" style="2" bestFit="1" customWidth="1"/>
    <col min="821" max="821" width="13.7109375" style="2" bestFit="1" customWidth="1"/>
    <col min="822" max="822" width="13.28515625" style="2" bestFit="1" customWidth="1"/>
    <col min="823" max="823" width="12.7109375" style="2" bestFit="1" customWidth="1"/>
    <col min="824" max="826" width="0" style="2" hidden="1" customWidth="1"/>
    <col min="827" max="827" width="14" style="2" bestFit="1" customWidth="1"/>
    <col min="828" max="828" width="3" style="2" bestFit="1" customWidth="1"/>
    <col min="829" max="829" width="14" style="2" bestFit="1" customWidth="1"/>
    <col min="830" max="830" width="14.42578125" style="2" bestFit="1" customWidth="1"/>
    <col min="831" max="831" width="12.7109375" style="2" bestFit="1" customWidth="1"/>
    <col min="832" max="834" width="0" style="2" hidden="1" customWidth="1"/>
    <col min="835" max="835" width="13.7109375" style="2" bestFit="1" customWidth="1"/>
    <col min="836" max="836" width="3" style="2" bestFit="1" customWidth="1"/>
    <col min="837" max="837" width="12.7109375" style="2" bestFit="1" customWidth="1"/>
    <col min="838" max="838" width="14.42578125" style="2" bestFit="1" customWidth="1"/>
    <col min="839" max="839" width="11.42578125" style="2" bestFit="1" customWidth="1"/>
    <col min="840" max="842" width="0" style="2" hidden="1" customWidth="1"/>
    <col min="843" max="843" width="14" style="2" bestFit="1" customWidth="1"/>
    <col min="844" max="844" width="3" style="2" bestFit="1" customWidth="1"/>
    <col min="845" max="845" width="12" style="2" bestFit="1" customWidth="1"/>
    <col min="846" max="846" width="11.5703125" style="2" bestFit="1" customWidth="1"/>
    <col min="847" max="847" width="9.85546875" style="2" bestFit="1" customWidth="1"/>
    <col min="848" max="850" width="0" style="2" hidden="1" customWidth="1"/>
    <col min="851" max="851" width="12.7109375" style="2" bestFit="1" customWidth="1"/>
    <col min="852" max="852" width="3" style="2" bestFit="1" customWidth="1"/>
    <col min="853" max="853" width="13.28515625" style="2" bestFit="1" customWidth="1"/>
    <col min="854" max="854" width="13.7109375" style="2" bestFit="1" customWidth="1"/>
    <col min="855" max="855" width="10.5703125" style="2" bestFit="1" customWidth="1"/>
    <col min="856" max="858" width="0" style="2" hidden="1" customWidth="1"/>
    <col min="859" max="859" width="13.7109375" style="2" bestFit="1" customWidth="1"/>
    <col min="860" max="860" width="3" style="2" bestFit="1" customWidth="1"/>
    <col min="861" max="861" width="12.7109375" style="2" bestFit="1" customWidth="1"/>
    <col min="862" max="862" width="13.28515625" style="2" bestFit="1" customWidth="1"/>
    <col min="863" max="863" width="14" style="2" bestFit="1" customWidth="1"/>
    <col min="864" max="866" width="0" style="2" hidden="1" customWidth="1"/>
    <col min="867" max="867" width="14" style="2" bestFit="1" customWidth="1"/>
    <col min="868" max="868" width="3" style="2" bestFit="1" customWidth="1"/>
    <col min="869" max="870" width="12" style="2" bestFit="1" customWidth="1"/>
    <col min="871" max="871" width="9.85546875" style="2" bestFit="1" customWidth="1"/>
    <col min="872" max="874" width="0" style="2" hidden="1" customWidth="1"/>
    <col min="875" max="875" width="12.28515625" style="2" bestFit="1" customWidth="1"/>
    <col min="876" max="876" width="3" style="2" bestFit="1" customWidth="1"/>
    <col min="877" max="877" width="11.5703125" style="2" bestFit="1" customWidth="1"/>
    <col min="878" max="878" width="11.42578125" style="2" bestFit="1" customWidth="1"/>
    <col min="879" max="879" width="10.5703125" style="2" bestFit="1" customWidth="1"/>
    <col min="880" max="882" width="0" style="2" hidden="1" customWidth="1"/>
    <col min="883" max="883" width="12.28515625" style="2" bestFit="1" customWidth="1"/>
    <col min="884" max="884" width="3" style="2" bestFit="1" customWidth="1"/>
    <col min="885" max="891" width="4" style="2" customWidth="1"/>
    <col min="892" max="892" width="3" style="2" bestFit="1" customWidth="1"/>
    <col min="893" max="899" width="4" style="2" customWidth="1"/>
    <col min="900" max="900" width="3" style="2" bestFit="1" customWidth="1"/>
    <col min="901" max="907" width="4" style="2" customWidth="1"/>
    <col min="908" max="908" width="3" style="2" bestFit="1" customWidth="1"/>
    <col min="909" max="915" width="4" style="2" customWidth="1"/>
    <col min="916" max="916" width="3" style="2" bestFit="1" customWidth="1"/>
    <col min="917" max="923" width="4" style="2" customWidth="1"/>
    <col min="924" max="924" width="3" style="2" bestFit="1" customWidth="1"/>
    <col min="925" max="931" width="4" style="2" customWidth="1"/>
    <col min="932" max="1024" width="9.140625" style="2"/>
    <col min="1025" max="1025" width="12.5703125" style="2" customWidth="1"/>
    <col min="1026" max="1026" width="40" style="2" customWidth="1"/>
    <col min="1027" max="1027" width="16.5703125" style="2" bestFit="1" customWidth="1"/>
    <col min="1028" max="1028" width="6" style="2" bestFit="1" customWidth="1"/>
    <col min="1029" max="1029" width="16.28515625" style="2" bestFit="1" customWidth="1"/>
    <col min="1030" max="1030" width="16.140625" style="2" bestFit="1" customWidth="1"/>
    <col min="1031" max="1031" width="15.42578125" style="2" bestFit="1" customWidth="1"/>
    <col min="1032" max="1034" width="0" style="2" hidden="1" customWidth="1"/>
    <col min="1035" max="1035" width="16.7109375" style="2" bestFit="1" customWidth="1"/>
    <col min="1036" max="1036" width="3" style="2" bestFit="1" customWidth="1"/>
    <col min="1037" max="1037" width="15.28515625" style="2" bestFit="1" customWidth="1"/>
    <col min="1038" max="1038" width="15.140625" style="2" bestFit="1" customWidth="1"/>
    <col min="1039" max="1039" width="14.5703125" style="2" bestFit="1" customWidth="1"/>
    <col min="1040" max="1042" width="0" style="2" hidden="1" customWidth="1"/>
    <col min="1043" max="1043" width="14.85546875" style="2" bestFit="1" customWidth="1"/>
    <col min="1044" max="1044" width="3" style="2" bestFit="1" customWidth="1"/>
    <col min="1045" max="1045" width="14.42578125" style="2" bestFit="1" customWidth="1"/>
    <col min="1046" max="1046" width="15.140625" style="2" bestFit="1" customWidth="1"/>
    <col min="1047" max="1047" width="14" style="2" bestFit="1" customWidth="1"/>
    <col min="1048" max="1050" width="0" style="2" hidden="1" customWidth="1"/>
    <col min="1051" max="1051" width="15.140625" style="2" bestFit="1" customWidth="1"/>
    <col min="1052" max="1052" width="3" style="2" bestFit="1" customWidth="1"/>
    <col min="1053" max="1054" width="14.42578125" style="2" bestFit="1" customWidth="1"/>
    <col min="1055" max="1055" width="12.7109375" style="2" bestFit="1" customWidth="1"/>
    <col min="1056" max="1058" width="0" style="2" hidden="1" customWidth="1"/>
    <col min="1059" max="1059" width="14.42578125" style="2" bestFit="1" customWidth="1"/>
    <col min="1060" max="1060" width="3" style="2" bestFit="1" customWidth="1"/>
    <col min="1061" max="1062" width="14" style="2" bestFit="1" customWidth="1"/>
    <col min="1063" max="1063" width="13.28515625" style="2" bestFit="1" customWidth="1"/>
    <col min="1064" max="1066" width="0" style="2" hidden="1" customWidth="1"/>
    <col min="1067" max="1067" width="14.85546875" style="2" bestFit="1" customWidth="1"/>
    <col min="1068" max="1068" width="3" style="2" bestFit="1" customWidth="1"/>
    <col min="1069" max="1069" width="11.5703125" style="2" bestFit="1" customWidth="1"/>
    <col min="1070" max="1070" width="10.5703125" style="2" bestFit="1" customWidth="1"/>
    <col min="1071" max="1071" width="9.42578125" style="2" bestFit="1" customWidth="1"/>
    <col min="1072" max="1074" width="0" style="2" hidden="1" customWidth="1"/>
    <col min="1075" max="1075" width="11.5703125" style="2" bestFit="1" customWidth="1"/>
    <col min="1076" max="1076" width="3" style="2" bestFit="1" customWidth="1"/>
    <col min="1077" max="1077" width="13.7109375" style="2" bestFit="1" customWidth="1"/>
    <col min="1078" max="1078" width="13.28515625" style="2" bestFit="1" customWidth="1"/>
    <col min="1079" max="1079" width="12.7109375" style="2" bestFit="1" customWidth="1"/>
    <col min="1080" max="1082" width="0" style="2" hidden="1" customWidth="1"/>
    <col min="1083" max="1083" width="14" style="2" bestFit="1" customWidth="1"/>
    <col min="1084" max="1084" width="3" style="2" bestFit="1" customWidth="1"/>
    <col min="1085" max="1085" width="14" style="2" bestFit="1" customWidth="1"/>
    <col min="1086" max="1086" width="14.42578125" style="2" bestFit="1" customWidth="1"/>
    <col min="1087" max="1087" width="12.7109375" style="2" bestFit="1" customWidth="1"/>
    <col min="1088" max="1090" width="0" style="2" hidden="1" customWidth="1"/>
    <col min="1091" max="1091" width="13.7109375" style="2" bestFit="1" customWidth="1"/>
    <col min="1092" max="1092" width="3" style="2" bestFit="1" customWidth="1"/>
    <col min="1093" max="1093" width="12.7109375" style="2" bestFit="1" customWidth="1"/>
    <col min="1094" max="1094" width="14.42578125" style="2" bestFit="1" customWidth="1"/>
    <col min="1095" max="1095" width="11.42578125" style="2" bestFit="1" customWidth="1"/>
    <col min="1096" max="1098" width="0" style="2" hidden="1" customWidth="1"/>
    <col min="1099" max="1099" width="14" style="2" bestFit="1" customWidth="1"/>
    <col min="1100" max="1100" width="3" style="2" bestFit="1" customWidth="1"/>
    <col min="1101" max="1101" width="12" style="2" bestFit="1" customWidth="1"/>
    <col min="1102" max="1102" width="11.5703125" style="2" bestFit="1" customWidth="1"/>
    <col min="1103" max="1103" width="9.85546875" style="2" bestFit="1" customWidth="1"/>
    <col min="1104" max="1106" width="0" style="2" hidden="1" customWidth="1"/>
    <col min="1107" max="1107" width="12.7109375" style="2" bestFit="1" customWidth="1"/>
    <col min="1108" max="1108" width="3" style="2" bestFit="1" customWidth="1"/>
    <col min="1109" max="1109" width="13.28515625" style="2" bestFit="1" customWidth="1"/>
    <col min="1110" max="1110" width="13.7109375" style="2" bestFit="1" customWidth="1"/>
    <col min="1111" max="1111" width="10.5703125" style="2" bestFit="1" customWidth="1"/>
    <col min="1112" max="1114" width="0" style="2" hidden="1" customWidth="1"/>
    <col min="1115" max="1115" width="13.7109375" style="2" bestFit="1" customWidth="1"/>
    <col min="1116" max="1116" width="3" style="2" bestFit="1" customWidth="1"/>
    <col min="1117" max="1117" width="12.7109375" style="2" bestFit="1" customWidth="1"/>
    <col min="1118" max="1118" width="13.28515625" style="2" bestFit="1" customWidth="1"/>
    <col min="1119" max="1119" width="14" style="2" bestFit="1" customWidth="1"/>
    <col min="1120" max="1122" width="0" style="2" hidden="1" customWidth="1"/>
    <col min="1123" max="1123" width="14" style="2" bestFit="1" customWidth="1"/>
    <col min="1124" max="1124" width="3" style="2" bestFit="1" customWidth="1"/>
    <col min="1125" max="1126" width="12" style="2" bestFit="1" customWidth="1"/>
    <col min="1127" max="1127" width="9.85546875" style="2" bestFit="1" customWidth="1"/>
    <col min="1128" max="1130" width="0" style="2" hidden="1" customWidth="1"/>
    <col min="1131" max="1131" width="12.28515625" style="2" bestFit="1" customWidth="1"/>
    <col min="1132" max="1132" width="3" style="2" bestFit="1" customWidth="1"/>
    <col min="1133" max="1133" width="11.5703125" style="2" bestFit="1" customWidth="1"/>
    <col min="1134" max="1134" width="11.42578125" style="2" bestFit="1" customWidth="1"/>
    <col min="1135" max="1135" width="10.5703125" style="2" bestFit="1" customWidth="1"/>
    <col min="1136" max="1138" width="0" style="2" hidden="1" customWidth="1"/>
    <col min="1139" max="1139" width="12.28515625" style="2" bestFit="1" customWidth="1"/>
    <col min="1140" max="1140" width="3" style="2" bestFit="1" customWidth="1"/>
    <col min="1141" max="1147" width="4" style="2" customWidth="1"/>
    <col min="1148" max="1148" width="3" style="2" bestFit="1" customWidth="1"/>
    <col min="1149" max="1155" width="4" style="2" customWidth="1"/>
    <col min="1156" max="1156" width="3" style="2" bestFit="1" customWidth="1"/>
    <col min="1157" max="1163" width="4" style="2" customWidth="1"/>
    <col min="1164" max="1164" width="3" style="2" bestFit="1" customWidth="1"/>
    <col min="1165" max="1171" width="4" style="2" customWidth="1"/>
    <col min="1172" max="1172" width="3" style="2" bestFit="1" customWidth="1"/>
    <col min="1173" max="1179" width="4" style="2" customWidth="1"/>
    <col min="1180" max="1180" width="3" style="2" bestFit="1" customWidth="1"/>
    <col min="1181" max="1187" width="4" style="2" customWidth="1"/>
    <col min="1188" max="1280" width="9.140625" style="2"/>
    <col min="1281" max="1281" width="12.5703125" style="2" customWidth="1"/>
    <col min="1282" max="1282" width="40" style="2" customWidth="1"/>
    <col min="1283" max="1283" width="16.5703125" style="2" bestFit="1" customWidth="1"/>
    <col min="1284" max="1284" width="6" style="2" bestFit="1" customWidth="1"/>
    <col min="1285" max="1285" width="16.28515625" style="2" bestFit="1" customWidth="1"/>
    <col min="1286" max="1286" width="16.140625" style="2" bestFit="1" customWidth="1"/>
    <col min="1287" max="1287" width="15.42578125" style="2" bestFit="1" customWidth="1"/>
    <col min="1288" max="1290" width="0" style="2" hidden="1" customWidth="1"/>
    <col min="1291" max="1291" width="16.7109375" style="2" bestFit="1" customWidth="1"/>
    <col min="1292" max="1292" width="3" style="2" bestFit="1" customWidth="1"/>
    <col min="1293" max="1293" width="15.28515625" style="2" bestFit="1" customWidth="1"/>
    <col min="1294" max="1294" width="15.140625" style="2" bestFit="1" customWidth="1"/>
    <col min="1295" max="1295" width="14.5703125" style="2" bestFit="1" customWidth="1"/>
    <col min="1296" max="1298" width="0" style="2" hidden="1" customWidth="1"/>
    <col min="1299" max="1299" width="14.85546875" style="2" bestFit="1" customWidth="1"/>
    <col min="1300" max="1300" width="3" style="2" bestFit="1" customWidth="1"/>
    <col min="1301" max="1301" width="14.42578125" style="2" bestFit="1" customWidth="1"/>
    <col min="1302" max="1302" width="15.140625" style="2" bestFit="1" customWidth="1"/>
    <col min="1303" max="1303" width="14" style="2" bestFit="1" customWidth="1"/>
    <col min="1304" max="1306" width="0" style="2" hidden="1" customWidth="1"/>
    <col min="1307" max="1307" width="15.140625" style="2" bestFit="1" customWidth="1"/>
    <col min="1308" max="1308" width="3" style="2" bestFit="1" customWidth="1"/>
    <col min="1309" max="1310" width="14.42578125" style="2" bestFit="1" customWidth="1"/>
    <col min="1311" max="1311" width="12.7109375" style="2" bestFit="1" customWidth="1"/>
    <col min="1312" max="1314" width="0" style="2" hidden="1" customWidth="1"/>
    <col min="1315" max="1315" width="14.42578125" style="2" bestFit="1" customWidth="1"/>
    <col min="1316" max="1316" width="3" style="2" bestFit="1" customWidth="1"/>
    <col min="1317" max="1318" width="14" style="2" bestFit="1" customWidth="1"/>
    <col min="1319" max="1319" width="13.28515625" style="2" bestFit="1" customWidth="1"/>
    <col min="1320" max="1322" width="0" style="2" hidden="1" customWidth="1"/>
    <col min="1323" max="1323" width="14.85546875" style="2" bestFit="1" customWidth="1"/>
    <col min="1324" max="1324" width="3" style="2" bestFit="1" customWidth="1"/>
    <col min="1325" max="1325" width="11.5703125" style="2" bestFit="1" customWidth="1"/>
    <col min="1326" max="1326" width="10.5703125" style="2" bestFit="1" customWidth="1"/>
    <col min="1327" max="1327" width="9.42578125" style="2" bestFit="1" customWidth="1"/>
    <col min="1328" max="1330" width="0" style="2" hidden="1" customWidth="1"/>
    <col min="1331" max="1331" width="11.5703125" style="2" bestFit="1" customWidth="1"/>
    <col min="1332" max="1332" width="3" style="2" bestFit="1" customWidth="1"/>
    <col min="1333" max="1333" width="13.7109375" style="2" bestFit="1" customWidth="1"/>
    <col min="1334" max="1334" width="13.28515625" style="2" bestFit="1" customWidth="1"/>
    <col min="1335" max="1335" width="12.7109375" style="2" bestFit="1" customWidth="1"/>
    <col min="1336" max="1338" width="0" style="2" hidden="1" customWidth="1"/>
    <col min="1339" max="1339" width="14" style="2" bestFit="1" customWidth="1"/>
    <col min="1340" max="1340" width="3" style="2" bestFit="1" customWidth="1"/>
    <col min="1341" max="1341" width="14" style="2" bestFit="1" customWidth="1"/>
    <col min="1342" max="1342" width="14.42578125" style="2" bestFit="1" customWidth="1"/>
    <col min="1343" max="1343" width="12.7109375" style="2" bestFit="1" customWidth="1"/>
    <col min="1344" max="1346" width="0" style="2" hidden="1" customWidth="1"/>
    <col min="1347" max="1347" width="13.7109375" style="2" bestFit="1" customWidth="1"/>
    <col min="1348" max="1348" width="3" style="2" bestFit="1" customWidth="1"/>
    <col min="1349" max="1349" width="12.7109375" style="2" bestFit="1" customWidth="1"/>
    <col min="1350" max="1350" width="14.42578125" style="2" bestFit="1" customWidth="1"/>
    <col min="1351" max="1351" width="11.42578125" style="2" bestFit="1" customWidth="1"/>
    <col min="1352" max="1354" width="0" style="2" hidden="1" customWidth="1"/>
    <col min="1355" max="1355" width="14" style="2" bestFit="1" customWidth="1"/>
    <col min="1356" max="1356" width="3" style="2" bestFit="1" customWidth="1"/>
    <col min="1357" max="1357" width="12" style="2" bestFit="1" customWidth="1"/>
    <col min="1358" max="1358" width="11.5703125" style="2" bestFit="1" customWidth="1"/>
    <col min="1359" max="1359" width="9.85546875" style="2" bestFit="1" customWidth="1"/>
    <col min="1360" max="1362" width="0" style="2" hidden="1" customWidth="1"/>
    <col min="1363" max="1363" width="12.7109375" style="2" bestFit="1" customWidth="1"/>
    <col min="1364" max="1364" width="3" style="2" bestFit="1" customWidth="1"/>
    <col min="1365" max="1365" width="13.28515625" style="2" bestFit="1" customWidth="1"/>
    <col min="1366" max="1366" width="13.7109375" style="2" bestFit="1" customWidth="1"/>
    <col min="1367" max="1367" width="10.5703125" style="2" bestFit="1" customWidth="1"/>
    <col min="1368" max="1370" width="0" style="2" hidden="1" customWidth="1"/>
    <col min="1371" max="1371" width="13.7109375" style="2" bestFit="1" customWidth="1"/>
    <col min="1372" max="1372" width="3" style="2" bestFit="1" customWidth="1"/>
    <col min="1373" max="1373" width="12.7109375" style="2" bestFit="1" customWidth="1"/>
    <col min="1374" max="1374" width="13.28515625" style="2" bestFit="1" customWidth="1"/>
    <col min="1375" max="1375" width="14" style="2" bestFit="1" customWidth="1"/>
    <col min="1376" max="1378" width="0" style="2" hidden="1" customWidth="1"/>
    <col min="1379" max="1379" width="14" style="2" bestFit="1" customWidth="1"/>
    <col min="1380" max="1380" width="3" style="2" bestFit="1" customWidth="1"/>
    <col min="1381" max="1382" width="12" style="2" bestFit="1" customWidth="1"/>
    <col min="1383" max="1383" width="9.85546875" style="2" bestFit="1" customWidth="1"/>
    <col min="1384" max="1386" width="0" style="2" hidden="1" customWidth="1"/>
    <col min="1387" max="1387" width="12.28515625" style="2" bestFit="1" customWidth="1"/>
    <col min="1388" max="1388" width="3" style="2" bestFit="1" customWidth="1"/>
    <col min="1389" max="1389" width="11.5703125" style="2" bestFit="1" customWidth="1"/>
    <col min="1390" max="1390" width="11.42578125" style="2" bestFit="1" customWidth="1"/>
    <col min="1391" max="1391" width="10.5703125" style="2" bestFit="1" customWidth="1"/>
    <col min="1392" max="1394" width="0" style="2" hidden="1" customWidth="1"/>
    <col min="1395" max="1395" width="12.28515625" style="2" bestFit="1" customWidth="1"/>
    <col min="1396" max="1396" width="3" style="2" bestFit="1" customWidth="1"/>
    <col min="1397" max="1403" width="4" style="2" customWidth="1"/>
    <col min="1404" max="1404" width="3" style="2" bestFit="1" customWidth="1"/>
    <col min="1405" max="1411" width="4" style="2" customWidth="1"/>
    <col min="1412" max="1412" width="3" style="2" bestFit="1" customWidth="1"/>
    <col min="1413" max="1419" width="4" style="2" customWidth="1"/>
    <col min="1420" max="1420" width="3" style="2" bestFit="1" customWidth="1"/>
    <col min="1421" max="1427" width="4" style="2" customWidth="1"/>
    <col min="1428" max="1428" width="3" style="2" bestFit="1" customWidth="1"/>
    <col min="1429" max="1435" width="4" style="2" customWidth="1"/>
    <col min="1436" max="1436" width="3" style="2" bestFit="1" customWidth="1"/>
    <col min="1437" max="1443" width="4" style="2" customWidth="1"/>
    <col min="1444" max="1536" width="9.140625" style="2"/>
    <col min="1537" max="1537" width="12.5703125" style="2" customWidth="1"/>
    <col min="1538" max="1538" width="40" style="2" customWidth="1"/>
    <col min="1539" max="1539" width="16.5703125" style="2" bestFit="1" customWidth="1"/>
    <col min="1540" max="1540" width="6" style="2" bestFit="1" customWidth="1"/>
    <col min="1541" max="1541" width="16.28515625" style="2" bestFit="1" customWidth="1"/>
    <col min="1542" max="1542" width="16.140625" style="2" bestFit="1" customWidth="1"/>
    <col min="1543" max="1543" width="15.42578125" style="2" bestFit="1" customWidth="1"/>
    <col min="1544" max="1546" width="0" style="2" hidden="1" customWidth="1"/>
    <col min="1547" max="1547" width="16.7109375" style="2" bestFit="1" customWidth="1"/>
    <col min="1548" max="1548" width="3" style="2" bestFit="1" customWidth="1"/>
    <col min="1549" max="1549" width="15.28515625" style="2" bestFit="1" customWidth="1"/>
    <col min="1550" max="1550" width="15.140625" style="2" bestFit="1" customWidth="1"/>
    <col min="1551" max="1551" width="14.5703125" style="2" bestFit="1" customWidth="1"/>
    <col min="1552" max="1554" width="0" style="2" hidden="1" customWidth="1"/>
    <col min="1555" max="1555" width="14.85546875" style="2" bestFit="1" customWidth="1"/>
    <col min="1556" max="1556" width="3" style="2" bestFit="1" customWidth="1"/>
    <col min="1557" max="1557" width="14.42578125" style="2" bestFit="1" customWidth="1"/>
    <col min="1558" max="1558" width="15.140625" style="2" bestFit="1" customWidth="1"/>
    <col min="1559" max="1559" width="14" style="2" bestFit="1" customWidth="1"/>
    <col min="1560" max="1562" width="0" style="2" hidden="1" customWidth="1"/>
    <col min="1563" max="1563" width="15.140625" style="2" bestFit="1" customWidth="1"/>
    <col min="1564" max="1564" width="3" style="2" bestFit="1" customWidth="1"/>
    <col min="1565" max="1566" width="14.42578125" style="2" bestFit="1" customWidth="1"/>
    <col min="1567" max="1567" width="12.7109375" style="2" bestFit="1" customWidth="1"/>
    <col min="1568" max="1570" width="0" style="2" hidden="1" customWidth="1"/>
    <col min="1571" max="1571" width="14.42578125" style="2" bestFit="1" customWidth="1"/>
    <col min="1572" max="1572" width="3" style="2" bestFit="1" customWidth="1"/>
    <col min="1573" max="1574" width="14" style="2" bestFit="1" customWidth="1"/>
    <col min="1575" max="1575" width="13.28515625" style="2" bestFit="1" customWidth="1"/>
    <col min="1576" max="1578" width="0" style="2" hidden="1" customWidth="1"/>
    <col min="1579" max="1579" width="14.85546875" style="2" bestFit="1" customWidth="1"/>
    <col min="1580" max="1580" width="3" style="2" bestFit="1" customWidth="1"/>
    <col min="1581" max="1581" width="11.5703125" style="2" bestFit="1" customWidth="1"/>
    <col min="1582" max="1582" width="10.5703125" style="2" bestFit="1" customWidth="1"/>
    <col min="1583" max="1583" width="9.42578125" style="2" bestFit="1" customWidth="1"/>
    <col min="1584" max="1586" width="0" style="2" hidden="1" customWidth="1"/>
    <col min="1587" max="1587" width="11.5703125" style="2" bestFit="1" customWidth="1"/>
    <col min="1588" max="1588" width="3" style="2" bestFit="1" customWidth="1"/>
    <col min="1589" max="1589" width="13.7109375" style="2" bestFit="1" customWidth="1"/>
    <col min="1590" max="1590" width="13.28515625" style="2" bestFit="1" customWidth="1"/>
    <col min="1591" max="1591" width="12.7109375" style="2" bestFit="1" customWidth="1"/>
    <col min="1592" max="1594" width="0" style="2" hidden="1" customWidth="1"/>
    <col min="1595" max="1595" width="14" style="2" bestFit="1" customWidth="1"/>
    <col min="1596" max="1596" width="3" style="2" bestFit="1" customWidth="1"/>
    <col min="1597" max="1597" width="14" style="2" bestFit="1" customWidth="1"/>
    <col min="1598" max="1598" width="14.42578125" style="2" bestFit="1" customWidth="1"/>
    <col min="1599" max="1599" width="12.7109375" style="2" bestFit="1" customWidth="1"/>
    <col min="1600" max="1602" width="0" style="2" hidden="1" customWidth="1"/>
    <col min="1603" max="1603" width="13.7109375" style="2" bestFit="1" customWidth="1"/>
    <col min="1604" max="1604" width="3" style="2" bestFit="1" customWidth="1"/>
    <col min="1605" max="1605" width="12.7109375" style="2" bestFit="1" customWidth="1"/>
    <col min="1606" max="1606" width="14.42578125" style="2" bestFit="1" customWidth="1"/>
    <col min="1607" max="1607" width="11.42578125" style="2" bestFit="1" customWidth="1"/>
    <col min="1608" max="1610" width="0" style="2" hidden="1" customWidth="1"/>
    <col min="1611" max="1611" width="14" style="2" bestFit="1" customWidth="1"/>
    <col min="1612" max="1612" width="3" style="2" bestFit="1" customWidth="1"/>
    <col min="1613" max="1613" width="12" style="2" bestFit="1" customWidth="1"/>
    <col min="1614" max="1614" width="11.5703125" style="2" bestFit="1" customWidth="1"/>
    <col min="1615" max="1615" width="9.85546875" style="2" bestFit="1" customWidth="1"/>
    <col min="1616" max="1618" width="0" style="2" hidden="1" customWidth="1"/>
    <col min="1619" max="1619" width="12.7109375" style="2" bestFit="1" customWidth="1"/>
    <col min="1620" max="1620" width="3" style="2" bestFit="1" customWidth="1"/>
    <col min="1621" max="1621" width="13.28515625" style="2" bestFit="1" customWidth="1"/>
    <col min="1622" max="1622" width="13.7109375" style="2" bestFit="1" customWidth="1"/>
    <col min="1623" max="1623" width="10.5703125" style="2" bestFit="1" customWidth="1"/>
    <col min="1624" max="1626" width="0" style="2" hidden="1" customWidth="1"/>
    <col min="1627" max="1627" width="13.7109375" style="2" bestFit="1" customWidth="1"/>
    <col min="1628" max="1628" width="3" style="2" bestFit="1" customWidth="1"/>
    <col min="1629" max="1629" width="12.7109375" style="2" bestFit="1" customWidth="1"/>
    <col min="1630" max="1630" width="13.28515625" style="2" bestFit="1" customWidth="1"/>
    <col min="1631" max="1631" width="14" style="2" bestFit="1" customWidth="1"/>
    <col min="1632" max="1634" width="0" style="2" hidden="1" customWidth="1"/>
    <col min="1635" max="1635" width="14" style="2" bestFit="1" customWidth="1"/>
    <col min="1636" max="1636" width="3" style="2" bestFit="1" customWidth="1"/>
    <col min="1637" max="1638" width="12" style="2" bestFit="1" customWidth="1"/>
    <col min="1639" max="1639" width="9.85546875" style="2" bestFit="1" customWidth="1"/>
    <col min="1640" max="1642" width="0" style="2" hidden="1" customWidth="1"/>
    <col min="1643" max="1643" width="12.28515625" style="2" bestFit="1" customWidth="1"/>
    <col min="1644" max="1644" width="3" style="2" bestFit="1" customWidth="1"/>
    <col min="1645" max="1645" width="11.5703125" style="2" bestFit="1" customWidth="1"/>
    <col min="1646" max="1646" width="11.42578125" style="2" bestFit="1" customWidth="1"/>
    <col min="1647" max="1647" width="10.5703125" style="2" bestFit="1" customWidth="1"/>
    <col min="1648" max="1650" width="0" style="2" hidden="1" customWidth="1"/>
    <col min="1651" max="1651" width="12.28515625" style="2" bestFit="1" customWidth="1"/>
    <col min="1652" max="1652" width="3" style="2" bestFit="1" customWidth="1"/>
    <col min="1653" max="1659" width="4" style="2" customWidth="1"/>
    <col min="1660" max="1660" width="3" style="2" bestFit="1" customWidth="1"/>
    <col min="1661" max="1667" width="4" style="2" customWidth="1"/>
    <col min="1668" max="1668" width="3" style="2" bestFit="1" customWidth="1"/>
    <col min="1669" max="1675" width="4" style="2" customWidth="1"/>
    <col min="1676" max="1676" width="3" style="2" bestFit="1" customWidth="1"/>
    <col min="1677" max="1683" width="4" style="2" customWidth="1"/>
    <col min="1684" max="1684" width="3" style="2" bestFit="1" customWidth="1"/>
    <col min="1685" max="1691" width="4" style="2" customWidth="1"/>
    <col min="1692" max="1692" width="3" style="2" bestFit="1" customWidth="1"/>
    <col min="1693" max="1699" width="4" style="2" customWidth="1"/>
    <col min="1700" max="1792" width="9.140625" style="2"/>
    <col min="1793" max="1793" width="12.5703125" style="2" customWidth="1"/>
    <col min="1794" max="1794" width="40" style="2" customWidth="1"/>
    <col min="1795" max="1795" width="16.5703125" style="2" bestFit="1" customWidth="1"/>
    <col min="1796" max="1796" width="6" style="2" bestFit="1" customWidth="1"/>
    <col min="1797" max="1797" width="16.28515625" style="2" bestFit="1" customWidth="1"/>
    <col min="1798" max="1798" width="16.140625" style="2" bestFit="1" customWidth="1"/>
    <col min="1799" max="1799" width="15.42578125" style="2" bestFit="1" customWidth="1"/>
    <col min="1800" max="1802" width="0" style="2" hidden="1" customWidth="1"/>
    <col min="1803" max="1803" width="16.7109375" style="2" bestFit="1" customWidth="1"/>
    <col min="1804" max="1804" width="3" style="2" bestFit="1" customWidth="1"/>
    <col min="1805" max="1805" width="15.28515625" style="2" bestFit="1" customWidth="1"/>
    <col min="1806" max="1806" width="15.140625" style="2" bestFit="1" customWidth="1"/>
    <col min="1807" max="1807" width="14.5703125" style="2" bestFit="1" customWidth="1"/>
    <col min="1808" max="1810" width="0" style="2" hidden="1" customWidth="1"/>
    <col min="1811" max="1811" width="14.85546875" style="2" bestFit="1" customWidth="1"/>
    <col min="1812" max="1812" width="3" style="2" bestFit="1" customWidth="1"/>
    <col min="1813" max="1813" width="14.42578125" style="2" bestFit="1" customWidth="1"/>
    <col min="1814" max="1814" width="15.140625" style="2" bestFit="1" customWidth="1"/>
    <col min="1815" max="1815" width="14" style="2" bestFit="1" customWidth="1"/>
    <col min="1816" max="1818" width="0" style="2" hidden="1" customWidth="1"/>
    <col min="1819" max="1819" width="15.140625" style="2" bestFit="1" customWidth="1"/>
    <col min="1820" max="1820" width="3" style="2" bestFit="1" customWidth="1"/>
    <col min="1821" max="1822" width="14.42578125" style="2" bestFit="1" customWidth="1"/>
    <col min="1823" max="1823" width="12.7109375" style="2" bestFit="1" customWidth="1"/>
    <col min="1824" max="1826" width="0" style="2" hidden="1" customWidth="1"/>
    <col min="1827" max="1827" width="14.42578125" style="2" bestFit="1" customWidth="1"/>
    <col min="1828" max="1828" width="3" style="2" bestFit="1" customWidth="1"/>
    <col min="1829" max="1830" width="14" style="2" bestFit="1" customWidth="1"/>
    <col min="1831" max="1831" width="13.28515625" style="2" bestFit="1" customWidth="1"/>
    <col min="1832" max="1834" width="0" style="2" hidden="1" customWidth="1"/>
    <col min="1835" max="1835" width="14.85546875" style="2" bestFit="1" customWidth="1"/>
    <col min="1836" max="1836" width="3" style="2" bestFit="1" customWidth="1"/>
    <col min="1837" max="1837" width="11.5703125" style="2" bestFit="1" customWidth="1"/>
    <col min="1838" max="1838" width="10.5703125" style="2" bestFit="1" customWidth="1"/>
    <col min="1839" max="1839" width="9.42578125" style="2" bestFit="1" customWidth="1"/>
    <col min="1840" max="1842" width="0" style="2" hidden="1" customWidth="1"/>
    <col min="1843" max="1843" width="11.5703125" style="2" bestFit="1" customWidth="1"/>
    <col min="1844" max="1844" width="3" style="2" bestFit="1" customWidth="1"/>
    <col min="1845" max="1845" width="13.7109375" style="2" bestFit="1" customWidth="1"/>
    <col min="1846" max="1846" width="13.28515625" style="2" bestFit="1" customWidth="1"/>
    <col min="1847" max="1847" width="12.7109375" style="2" bestFit="1" customWidth="1"/>
    <col min="1848" max="1850" width="0" style="2" hidden="1" customWidth="1"/>
    <col min="1851" max="1851" width="14" style="2" bestFit="1" customWidth="1"/>
    <col min="1852" max="1852" width="3" style="2" bestFit="1" customWidth="1"/>
    <col min="1853" max="1853" width="14" style="2" bestFit="1" customWidth="1"/>
    <col min="1854" max="1854" width="14.42578125" style="2" bestFit="1" customWidth="1"/>
    <col min="1855" max="1855" width="12.7109375" style="2" bestFit="1" customWidth="1"/>
    <col min="1856" max="1858" width="0" style="2" hidden="1" customWidth="1"/>
    <col min="1859" max="1859" width="13.7109375" style="2" bestFit="1" customWidth="1"/>
    <col min="1860" max="1860" width="3" style="2" bestFit="1" customWidth="1"/>
    <col min="1861" max="1861" width="12.7109375" style="2" bestFit="1" customWidth="1"/>
    <col min="1862" max="1862" width="14.42578125" style="2" bestFit="1" customWidth="1"/>
    <col min="1863" max="1863" width="11.42578125" style="2" bestFit="1" customWidth="1"/>
    <col min="1864" max="1866" width="0" style="2" hidden="1" customWidth="1"/>
    <col min="1867" max="1867" width="14" style="2" bestFit="1" customWidth="1"/>
    <col min="1868" max="1868" width="3" style="2" bestFit="1" customWidth="1"/>
    <col min="1869" max="1869" width="12" style="2" bestFit="1" customWidth="1"/>
    <col min="1870" max="1870" width="11.5703125" style="2" bestFit="1" customWidth="1"/>
    <col min="1871" max="1871" width="9.85546875" style="2" bestFit="1" customWidth="1"/>
    <col min="1872" max="1874" width="0" style="2" hidden="1" customWidth="1"/>
    <col min="1875" max="1875" width="12.7109375" style="2" bestFit="1" customWidth="1"/>
    <col min="1876" max="1876" width="3" style="2" bestFit="1" customWidth="1"/>
    <col min="1877" max="1877" width="13.28515625" style="2" bestFit="1" customWidth="1"/>
    <col min="1878" max="1878" width="13.7109375" style="2" bestFit="1" customWidth="1"/>
    <col min="1879" max="1879" width="10.5703125" style="2" bestFit="1" customWidth="1"/>
    <col min="1880" max="1882" width="0" style="2" hidden="1" customWidth="1"/>
    <col min="1883" max="1883" width="13.7109375" style="2" bestFit="1" customWidth="1"/>
    <col min="1884" max="1884" width="3" style="2" bestFit="1" customWidth="1"/>
    <col min="1885" max="1885" width="12.7109375" style="2" bestFit="1" customWidth="1"/>
    <col min="1886" max="1886" width="13.28515625" style="2" bestFit="1" customWidth="1"/>
    <col min="1887" max="1887" width="14" style="2" bestFit="1" customWidth="1"/>
    <col min="1888" max="1890" width="0" style="2" hidden="1" customWidth="1"/>
    <col min="1891" max="1891" width="14" style="2" bestFit="1" customWidth="1"/>
    <col min="1892" max="1892" width="3" style="2" bestFit="1" customWidth="1"/>
    <col min="1893" max="1894" width="12" style="2" bestFit="1" customWidth="1"/>
    <col min="1895" max="1895" width="9.85546875" style="2" bestFit="1" customWidth="1"/>
    <col min="1896" max="1898" width="0" style="2" hidden="1" customWidth="1"/>
    <col min="1899" max="1899" width="12.28515625" style="2" bestFit="1" customWidth="1"/>
    <col min="1900" max="1900" width="3" style="2" bestFit="1" customWidth="1"/>
    <col min="1901" max="1901" width="11.5703125" style="2" bestFit="1" customWidth="1"/>
    <col min="1902" max="1902" width="11.42578125" style="2" bestFit="1" customWidth="1"/>
    <col min="1903" max="1903" width="10.5703125" style="2" bestFit="1" customWidth="1"/>
    <col min="1904" max="1906" width="0" style="2" hidden="1" customWidth="1"/>
    <col min="1907" max="1907" width="12.28515625" style="2" bestFit="1" customWidth="1"/>
    <col min="1908" max="1908" width="3" style="2" bestFit="1" customWidth="1"/>
    <col min="1909" max="1915" width="4" style="2" customWidth="1"/>
    <col min="1916" max="1916" width="3" style="2" bestFit="1" customWidth="1"/>
    <col min="1917" max="1923" width="4" style="2" customWidth="1"/>
    <col min="1924" max="1924" width="3" style="2" bestFit="1" customWidth="1"/>
    <col min="1925" max="1931" width="4" style="2" customWidth="1"/>
    <col min="1932" max="1932" width="3" style="2" bestFit="1" customWidth="1"/>
    <col min="1933" max="1939" width="4" style="2" customWidth="1"/>
    <col min="1940" max="1940" width="3" style="2" bestFit="1" customWidth="1"/>
    <col min="1941" max="1947" width="4" style="2" customWidth="1"/>
    <col min="1948" max="1948" width="3" style="2" bestFit="1" customWidth="1"/>
    <col min="1949" max="1955" width="4" style="2" customWidth="1"/>
    <col min="1956" max="2048" width="9.140625" style="2"/>
    <col min="2049" max="2049" width="12.5703125" style="2" customWidth="1"/>
    <col min="2050" max="2050" width="40" style="2" customWidth="1"/>
    <col min="2051" max="2051" width="16.5703125" style="2" bestFit="1" customWidth="1"/>
    <col min="2052" max="2052" width="6" style="2" bestFit="1" customWidth="1"/>
    <col min="2053" max="2053" width="16.28515625" style="2" bestFit="1" customWidth="1"/>
    <col min="2054" max="2054" width="16.140625" style="2" bestFit="1" customWidth="1"/>
    <col min="2055" max="2055" width="15.42578125" style="2" bestFit="1" customWidth="1"/>
    <col min="2056" max="2058" width="0" style="2" hidden="1" customWidth="1"/>
    <col min="2059" max="2059" width="16.7109375" style="2" bestFit="1" customWidth="1"/>
    <col min="2060" max="2060" width="3" style="2" bestFit="1" customWidth="1"/>
    <col min="2061" max="2061" width="15.28515625" style="2" bestFit="1" customWidth="1"/>
    <col min="2062" max="2062" width="15.140625" style="2" bestFit="1" customWidth="1"/>
    <col min="2063" max="2063" width="14.5703125" style="2" bestFit="1" customWidth="1"/>
    <col min="2064" max="2066" width="0" style="2" hidden="1" customWidth="1"/>
    <col min="2067" max="2067" width="14.85546875" style="2" bestFit="1" customWidth="1"/>
    <col min="2068" max="2068" width="3" style="2" bestFit="1" customWidth="1"/>
    <col min="2069" max="2069" width="14.42578125" style="2" bestFit="1" customWidth="1"/>
    <col min="2070" max="2070" width="15.140625" style="2" bestFit="1" customWidth="1"/>
    <col min="2071" max="2071" width="14" style="2" bestFit="1" customWidth="1"/>
    <col min="2072" max="2074" width="0" style="2" hidden="1" customWidth="1"/>
    <col min="2075" max="2075" width="15.140625" style="2" bestFit="1" customWidth="1"/>
    <col min="2076" max="2076" width="3" style="2" bestFit="1" customWidth="1"/>
    <col min="2077" max="2078" width="14.42578125" style="2" bestFit="1" customWidth="1"/>
    <col min="2079" max="2079" width="12.7109375" style="2" bestFit="1" customWidth="1"/>
    <col min="2080" max="2082" width="0" style="2" hidden="1" customWidth="1"/>
    <col min="2083" max="2083" width="14.42578125" style="2" bestFit="1" customWidth="1"/>
    <col min="2084" max="2084" width="3" style="2" bestFit="1" customWidth="1"/>
    <col min="2085" max="2086" width="14" style="2" bestFit="1" customWidth="1"/>
    <col min="2087" max="2087" width="13.28515625" style="2" bestFit="1" customWidth="1"/>
    <col min="2088" max="2090" width="0" style="2" hidden="1" customWidth="1"/>
    <col min="2091" max="2091" width="14.85546875" style="2" bestFit="1" customWidth="1"/>
    <col min="2092" max="2092" width="3" style="2" bestFit="1" customWidth="1"/>
    <col min="2093" max="2093" width="11.5703125" style="2" bestFit="1" customWidth="1"/>
    <col min="2094" max="2094" width="10.5703125" style="2" bestFit="1" customWidth="1"/>
    <col min="2095" max="2095" width="9.42578125" style="2" bestFit="1" customWidth="1"/>
    <col min="2096" max="2098" width="0" style="2" hidden="1" customWidth="1"/>
    <col min="2099" max="2099" width="11.5703125" style="2" bestFit="1" customWidth="1"/>
    <col min="2100" max="2100" width="3" style="2" bestFit="1" customWidth="1"/>
    <col min="2101" max="2101" width="13.7109375" style="2" bestFit="1" customWidth="1"/>
    <col min="2102" max="2102" width="13.28515625" style="2" bestFit="1" customWidth="1"/>
    <col min="2103" max="2103" width="12.7109375" style="2" bestFit="1" customWidth="1"/>
    <col min="2104" max="2106" width="0" style="2" hidden="1" customWidth="1"/>
    <col min="2107" max="2107" width="14" style="2" bestFit="1" customWidth="1"/>
    <col min="2108" max="2108" width="3" style="2" bestFit="1" customWidth="1"/>
    <col min="2109" max="2109" width="14" style="2" bestFit="1" customWidth="1"/>
    <col min="2110" max="2110" width="14.42578125" style="2" bestFit="1" customWidth="1"/>
    <col min="2111" max="2111" width="12.7109375" style="2" bestFit="1" customWidth="1"/>
    <col min="2112" max="2114" width="0" style="2" hidden="1" customWidth="1"/>
    <col min="2115" max="2115" width="13.7109375" style="2" bestFit="1" customWidth="1"/>
    <col min="2116" max="2116" width="3" style="2" bestFit="1" customWidth="1"/>
    <col min="2117" max="2117" width="12.7109375" style="2" bestFit="1" customWidth="1"/>
    <col min="2118" max="2118" width="14.42578125" style="2" bestFit="1" customWidth="1"/>
    <col min="2119" max="2119" width="11.42578125" style="2" bestFit="1" customWidth="1"/>
    <col min="2120" max="2122" width="0" style="2" hidden="1" customWidth="1"/>
    <col min="2123" max="2123" width="14" style="2" bestFit="1" customWidth="1"/>
    <col min="2124" max="2124" width="3" style="2" bestFit="1" customWidth="1"/>
    <col min="2125" max="2125" width="12" style="2" bestFit="1" customWidth="1"/>
    <col min="2126" max="2126" width="11.5703125" style="2" bestFit="1" customWidth="1"/>
    <col min="2127" max="2127" width="9.85546875" style="2" bestFit="1" customWidth="1"/>
    <col min="2128" max="2130" width="0" style="2" hidden="1" customWidth="1"/>
    <col min="2131" max="2131" width="12.7109375" style="2" bestFit="1" customWidth="1"/>
    <col min="2132" max="2132" width="3" style="2" bestFit="1" customWidth="1"/>
    <col min="2133" max="2133" width="13.28515625" style="2" bestFit="1" customWidth="1"/>
    <col min="2134" max="2134" width="13.7109375" style="2" bestFit="1" customWidth="1"/>
    <col min="2135" max="2135" width="10.5703125" style="2" bestFit="1" customWidth="1"/>
    <col min="2136" max="2138" width="0" style="2" hidden="1" customWidth="1"/>
    <col min="2139" max="2139" width="13.7109375" style="2" bestFit="1" customWidth="1"/>
    <col min="2140" max="2140" width="3" style="2" bestFit="1" customWidth="1"/>
    <col min="2141" max="2141" width="12.7109375" style="2" bestFit="1" customWidth="1"/>
    <col min="2142" max="2142" width="13.28515625" style="2" bestFit="1" customWidth="1"/>
    <col min="2143" max="2143" width="14" style="2" bestFit="1" customWidth="1"/>
    <col min="2144" max="2146" width="0" style="2" hidden="1" customWidth="1"/>
    <col min="2147" max="2147" width="14" style="2" bestFit="1" customWidth="1"/>
    <col min="2148" max="2148" width="3" style="2" bestFit="1" customWidth="1"/>
    <col min="2149" max="2150" width="12" style="2" bestFit="1" customWidth="1"/>
    <col min="2151" max="2151" width="9.85546875" style="2" bestFit="1" customWidth="1"/>
    <col min="2152" max="2154" width="0" style="2" hidden="1" customWidth="1"/>
    <col min="2155" max="2155" width="12.28515625" style="2" bestFit="1" customWidth="1"/>
    <col min="2156" max="2156" width="3" style="2" bestFit="1" customWidth="1"/>
    <col min="2157" max="2157" width="11.5703125" style="2" bestFit="1" customWidth="1"/>
    <col min="2158" max="2158" width="11.42578125" style="2" bestFit="1" customWidth="1"/>
    <col min="2159" max="2159" width="10.5703125" style="2" bestFit="1" customWidth="1"/>
    <col min="2160" max="2162" width="0" style="2" hidden="1" customWidth="1"/>
    <col min="2163" max="2163" width="12.28515625" style="2" bestFit="1" customWidth="1"/>
    <col min="2164" max="2164" width="3" style="2" bestFit="1" customWidth="1"/>
    <col min="2165" max="2171" width="4" style="2" customWidth="1"/>
    <col min="2172" max="2172" width="3" style="2" bestFit="1" customWidth="1"/>
    <col min="2173" max="2179" width="4" style="2" customWidth="1"/>
    <col min="2180" max="2180" width="3" style="2" bestFit="1" customWidth="1"/>
    <col min="2181" max="2187" width="4" style="2" customWidth="1"/>
    <col min="2188" max="2188" width="3" style="2" bestFit="1" customWidth="1"/>
    <col min="2189" max="2195" width="4" style="2" customWidth="1"/>
    <col min="2196" max="2196" width="3" style="2" bestFit="1" customWidth="1"/>
    <col min="2197" max="2203" width="4" style="2" customWidth="1"/>
    <col min="2204" max="2204" width="3" style="2" bestFit="1" customWidth="1"/>
    <col min="2205" max="2211" width="4" style="2" customWidth="1"/>
    <col min="2212" max="2304" width="9.140625" style="2"/>
    <col min="2305" max="2305" width="12.5703125" style="2" customWidth="1"/>
    <col min="2306" max="2306" width="40" style="2" customWidth="1"/>
    <col min="2307" max="2307" width="16.5703125" style="2" bestFit="1" customWidth="1"/>
    <col min="2308" max="2308" width="6" style="2" bestFit="1" customWidth="1"/>
    <col min="2309" max="2309" width="16.28515625" style="2" bestFit="1" customWidth="1"/>
    <col min="2310" max="2310" width="16.140625" style="2" bestFit="1" customWidth="1"/>
    <col min="2311" max="2311" width="15.42578125" style="2" bestFit="1" customWidth="1"/>
    <col min="2312" max="2314" width="0" style="2" hidden="1" customWidth="1"/>
    <col min="2315" max="2315" width="16.7109375" style="2" bestFit="1" customWidth="1"/>
    <col min="2316" max="2316" width="3" style="2" bestFit="1" customWidth="1"/>
    <col min="2317" max="2317" width="15.28515625" style="2" bestFit="1" customWidth="1"/>
    <col min="2318" max="2318" width="15.140625" style="2" bestFit="1" customWidth="1"/>
    <col min="2319" max="2319" width="14.5703125" style="2" bestFit="1" customWidth="1"/>
    <col min="2320" max="2322" width="0" style="2" hidden="1" customWidth="1"/>
    <col min="2323" max="2323" width="14.85546875" style="2" bestFit="1" customWidth="1"/>
    <col min="2324" max="2324" width="3" style="2" bestFit="1" customWidth="1"/>
    <col min="2325" max="2325" width="14.42578125" style="2" bestFit="1" customWidth="1"/>
    <col min="2326" max="2326" width="15.140625" style="2" bestFit="1" customWidth="1"/>
    <col min="2327" max="2327" width="14" style="2" bestFit="1" customWidth="1"/>
    <col min="2328" max="2330" width="0" style="2" hidden="1" customWidth="1"/>
    <col min="2331" max="2331" width="15.140625" style="2" bestFit="1" customWidth="1"/>
    <col min="2332" max="2332" width="3" style="2" bestFit="1" customWidth="1"/>
    <col min="2333" max="2334" width="14.42578125" style="2" bestFit="1" customWidth="1"/>
    <col min="2335" max="2335" width="12.7109375" style="2" bestFit="1" customWidth="1"/>
    <col min="2336" max="2338" width="0" style="2" hidden="1" customWidth="1"/>
    <col min="2339" max="2339" width="14.42578125" style="2" bestFit="1" customWidth="1"/>
    <col min="2340" max="2340" width="3" style="2" bestFit="1" customWidth="1"/>
    <col min="2341" max="2342" width="14" style="2" bestFit="1" customWidth="1"/>
    <col min="2343" max="2343" width="13.28515625" style="2" bestFit="1" customWidth="1"/>
    <col min="2344" max="2346" width="0" style="2" hidden="1" customWidth="1"/>
    <col min="2347" max="2347" width="14.85546875" style="2" bestFit="1" customWidth="1"/>
    <col min="2348" max="2348" width="3" style="2" bestFit="1" customWidth="1"/>
    <col min="2349" max="2349" width="11.5703125" style="2" bestFit="1" customWidth="1"/>
    <col min="2350" max="2350" width="10.5703125" style="2" bestFit="1" customWidth="1"/>
    <col min="2351" max="2351" width="9.42578125" style="2" bestFit="1" customWidth="1"/>
    <col min="2352" max="2354" width="0" style="2" hidden="1" customWidth="1"/>
    <col min="2355" max="2355" width="11.5703125" style="2" bestFit="1" customWidth="1"/>
    <col min="2356" max="2356" width="3" style="2" bestFit="1" customWidth="1"/>
    <col min="2357" max="2357" width="13.7109375" style="2" bestFit="1" customWidth="1"/>
    <col min="2358" max="2358" width="13.28515625" style="2" bestFit="1" customWidth="1"/>
    <col min="2359" max="2359" width="12.7109375" style="2" bestFit="1" customWidth="1"/>
    <col min="2360" max="2362" width="0" style="2" hidden="1" customWidth="1"/>
    <col min="2363" max="2363" width="14" style="2" bestFit="1" customWidth="1"/>
    <col min="2364" max="2364" width="3" style="2" bestFit="1" customWidth="1"/>
    <col min="2365" max="2365" width="14" style="2" bestFit="1" customWidth="1"/>
    <col min="2366" max="2366" width="14.42578125" style="2" bestFit="1" customWidth="1"/>
    <col min="2367" max="2367" width="12.7109375" style="2" bestFit="1" customWidth="1"/>
    <col min="2368" max="2370" width="0" style="2" hidden="1" customWidth="1"/>
    <col min="2371" max="2371" width="13.7109375" style="2" bestFit="1" customWidth="1"/>
    <col min="2372" max="2372" width="3" style="2" bestFit="1" customWidth="1"/>
    <col min="2373" max="2373" width="12.7109375" style="2" bestFit="1" customWidth="1"/>
    <col min="2374" max="2374" width="14.42578125" style="2" bestFit="1" customWidth="1"/>
    <col min="2375" max="2375" width="11.42578125" style="2" bestFit="1" customWidth="1"/>
    <col min="2376" max="2378" width="0" style="2" hidden="1" customWidth="1"/>
    <col min="2379" max="2379" width="14" style="2" bestFit="1" customWidth="1"/>
    <col min="2380" max="2380" width="3" style="2" bestFit="1" customWidth="1"/>
    <col min="2381" max="2381" width="12" style="2" bestFit="1" customWidth="1"/>
    <col min="2382" max="2382" width="11.5703125" style="2" bestFit="1" customWidth="1"/>
    <col min="2383" max="2383" width="9.85546875" style="2" bestFit="1" customWidth="1"/>
    <col min="2384" max="2386" width="0" style="2" hidden="1" customWidth="1"/>
    <col min="2387" max="2387" width="12.7109375" style="2" bestFit="1" customWidth="1"/>
    <col min="2388" max="2388" width="3" style="2" bestFit="1" customWidth="1"/>
    <col min="2389" max="2389" width="13.28515625" style="2" bestFit="1" customWidth="1"/>
    <col min="2390" max="2390" width="13.7109375" style="2" bestFit="1" customWidth="1"/>
    <col min="2391" max="2391" width="10.5703125" style="2" bestFit="1" customWidth="1"/>
    <col min="2392" max="2394" width="0" style="2" hidden="1" customWidth="1"/>
    <col min="2395" max="2395" width="13.7109375" style="2" bestFit="1" customWidth="1"/>
    <col min="2396" max="2396" width="3" style="2" bestFit="1" customWidth="1"/>
    <col min="2397" max="2397" width="12.7109375" style="2" bestFit="1" customWidth="1"/>
    <col min="2398" max="2398" width="13.28515625" style="2" bestFit="1" customWidth="1"/>
    <col min="2399" max="2399" width="14" style="2" bestFit="1" customWidth="1"/>
    <col min="2400" max="2402" width="0" style="2" hidden="1" customWidth="1"/>
    <col min="2403" max="2403" width="14" style="2" bestFit="1" customWidth="1"/>
    <col min="2404" max="2404" width="3" style="2" bestFit="1" customWidth="1"/>
    <col min="2405" max="2406" width="12" style="2" bestFit="1" customWidth="1"/>
    <col min="2407" max="2407" width="9.85546875" style="2" bestFit="1" customWidth="1"/>
    <col min="2408" max="2410" width="0" style="2" hidden="1" customWidth="1"/>
    <col min="2411" max="2411" width="12.28515625" style="2" bestFit="1" customWidth="1"/>
    <col min="2412" max="2412" width="3" style="2" bestFit="1" customWidth="1"/>
    <col min="2413" max="2413" width="11.5703125" style="2" bestFit="1" customWidth="1"/>
    <col min="2414" max="2414" width="11.42578125" style="2" bestFit="1" customWidth="1"/>
    <col min="2415" max="2415" width="10.5703125" style="2" bestFit="1" customWidth="1"/>
    <col min="2416" max="2418" width="0" style="2" hidden="1" customWidth="1"/>
    <col min="2419" max="2419" width="12.28515625" style="2" bestFit="1" customWidth="1"/>
    <col min="2420" max="2420" width="3" style="2" bestFit="1" customWidth="1"/>
    <col min="2421" max="2427" width="4" style="2" customWidth="1"/>
    <col min="2428" max="2428" width="3" style="2" bestFit="1" customWidth="1"/>
    <col min="2429" max="2435" width="4" style="2" customWidth="1"/>
    <col min="2436" max="2436" width="3" style="2" bestFit="1" customWidth="1"/>
    <col min="2437" max="2443" width="4" style="2" customWidth="1"/>
    <col min="2444" max="2444" width="3" style="2" bestFit="1" customWidth="1"/>
    <col min="2445" max="2451" width="4" style="2" customWidth="1"/>
    <col min="2452" max="2452" width="3" style="2" bestFit="1" customWidth="1"/>
    <col min="2453" max="2459" width="4" style="2" customWidth="1"/>
    <col min="2460" max="2460" width="3" style="2" bestFit="1" customWidth="1"/>
    <col min="2461" max="2467" width="4" style="2" customWidth="1"/>
    <col min="2468" max="2560" width="9.140625" style="2"/>
    <col min="2561" max="2561" width="12.5703125" style="2" customWidth="1"/>
    <col min="2562" max="2562" width="40" style="2" customWidth="1"/>
    <col min="2563" max="2563" width="16.5703125" style="2" bestFit="1" customWidth="1"/>
    <col min="2564" max="2564" width="6" style="2" bestFit="1" customWidth="1"/>
    <col min="2565" max="2565" width="16.28515625" style="2" bestFit="1" customWidth="1"/>
    <col min="2566" max="2566" width="16.140625" style="2" bestFit="1" customWidth="1"/>
    <col min="2567" max="2567" width="15.42578125" style="2" bestFit="1" customWidth="1"/>
    <col min="2568" max="2570" width="0" style="2" hidden="1" customWidth="1"/>
    <col min="2571" max="2571" width="16.7109375" style="2" bestFit="1" customWidth="1"/>
    <col min="2572" max="2572" width="3" style="2" bestFit="1" customWidth="1"/>
    <col min="2573" max="2573" width="15.28515625" style="2" bestFit="1" customWidth="1"/>
    <col min="2574" max="2574" width="15.140625" style="2" bestFit="1" customWidth="1"/>
    <col min="2575" max="2575" width="14.5703125" style="2" bestFit="1" customWidth="1"/>
    <col min="2576" max="2578" width="0" style="2" hidden="1" customWidth="1"/>
    <col min="2579" max="2579" width="14.85546875" style="2" bestFit="1" customWidth="1"/>
    <col min="2580" max="2580" width="3" style="2" bestFit="1" customWidth="1"/>
    <col min="2581" max="2581" width="14.42578125" style="2" bestFit="1" customWidth="1"/>
    <col min="2582" max="2582" width="15.140625" style="2" bestFit="1" customWidth="1"/>
    <col min="2583" max="2583" width="14" style="2" bestFit="1" customWidth="1"/>
    <col min="2584" max="2586" width="0" style="2" hidden="1" customWidth="1"/>
    <col min="2587" max="2587" width="15.140625" style="2" bestFit="1" customWidth="1"/>
    <col min="2588" max="2588" width="3" style="2" bestFit="1" customWidth="1"/>
    <col min="2589" max="2590" width="14.42578125" style="2" bestFit="1" customWidth="1"/>
    <col min="2591" max="2591" width="12.7109375" style="2" bestFit="1" customWidth="1"/>
    <col min="2592" max="2594" width="0" style="2" hidden="1" customWidth="1"/>
    <col min="2595" max="2595" width="14.42578125" style="2" bestFit="1" customWidth="1"/>
    <col min="2596" max="2596" width="3" style="2" bestFit="1" customWidth="1"/>
    <col min="2597" max="2598" width="14" style="2" bestFit="1" customWidth="1"/>
    <col min="2599" max="2599" width="13.28515625" style="2" bestFit="1" customWidth="1"/>
    <col min="2600" max="2602" width="0" style="2" hidden="1" customWidth="1"/>
    <col min="2603" max="2603" width="14.85546875" style="2" bestFit="1" customWidth="1"/>
    <col min="2604" max="2604" width="3" style="2" bestFit="1" customWidth="1"/>
    <col min="2605" max="2605" width="11.5703125" style="2" bestFit="1" customWidth="1"/>
    <col min="2606" max="2606" width="10.5703125" style="2" bestFit="1" customWidth="1"/>
    <col min="2607" max="2607" width="9.42578125" style="2" bestFit="1" customWidth="1"/>
    <col min="2608" max="2610" width="0" style="2" hidden="1" customWidth="1"/>
    <col min="2611" max="2611" width="11.5703125" style="2" bestFit="1" customWidth="1"/>
    <col min="2612" max="2612" width="3" style="2" bestFit="1" customWidth="1"/>
    <col min="2613" max="2613" width="13.7109375" style="2" bestFit="1" customWidth="1"/>
    <col min="2614" max="2614" width="13.28515625" style="2" bestFit="1" customWidth="1"/>
    <col min="2615" max="2615" width="12.7109375" style="2" bestFit="1" customWidth="1"/>
    <col min="2616" max="2618" width="0" style="2" hidden="1" customWidth="1"/>
    <col min="2619" max="2619" width="14" style="2" bestFit="1" customWidth="1"/>
    <col min="2620" max="2620" width="3" style="2" bestFit="1" customWidth="1"/>
    <col min="2621" max="2621" width="14" style="2" bestFit="1" customWidth="1"/>
    <col min="2622" max="2622" width="14.42578125" style="2" bestFit="1" customWidth="1"/>
    <col min="2623" max="2623" width="12.7109375" style="2" bestFit="1" customWidth="1"/>
    <col min="2624" max="2626" width="0" style="2" hidden="1" customWidth="1"/>
    <col min="2627" max="2627" width="13.7109375" style="2" bestFit="1" customWidth="1"/>
    <col min="2628" max="2628" width="3" style="2" bestFit="1" customWidth="1"/>
    <col min="2629" max="2629" width="12.7109375" style="2" bestFit="1" customWidth="1"/>
    <col min="2630" max="2630" width="14.42578125" style="2" bestFit="1" customWidth="1"/>
    <col min="2631" max="2631" width="11.42578125" style="2" bestFit="1" customWidth="1"/>
    <col min="2632" max="2634" width="0" style="2" hidden="1" customWidth="1"/>
    <col min="2635" max="2635" width="14" style="2" bestFit="1" customWidth="1"/>
    <col min="2636" max="2636" width="3" style="2" bestFit="1" customWidth="1"/>
    <col min="2637" max="2637" width="12" style="2" bestFit="1" customWidth="1"/>
    <col min="2638" max="2638" width="11.5703125" style="2" bestFit="1" customWidth="1"/>
    <col min="2639" max="2639" width="9.85546875" style="2" bestFit="1" customWidth="1"/>
    <col min="2640" max="2642" width="0" style="2" hidden="1" customWidth="1"/>
    <col min="2643" max="2643" width="12.7109375" style="2" bestFit="1" customWidth="1"/>
    <col min="2644" max="2644" width="3" style="2" bestFit="1" customWidth="1"/>
    <col min="2645" max="2645" width="13.28515625" style="2" bestFit="1" customWidth="1"/>
    <col min="2646" max="2646" width="13.7109375" style="2" bestFit="1" customWidth="1"/>
    <col min="2647" max="2647" width="10.5703125" style="2" bestFit="1" customWidth="1"/>
    <col min="2648" max="2650" width="0" style="2" hidden="1" customWidth="1"/>
    <col min="2651" max="2651" width="13.7109375" style="2" bestFit="1" customWidth="1"/>
    <col min="2652" max="2652" width="3" style="2" bestFit="1" customWidth="1"/>
    <col min="2653" max="2653" width="12.7109375" style="2" bestFit="1" customWidth="1"/>
    <col min="2654" max="2654" width="13.28515625" style="2" bestFit="1" customWidth="1"/>
    <col min="2655" max="2655" width="14" style="2" bestFit="1" customWidth="1"/>
    <col min="2656" max="2658" width="0" style="2" hidden="1" customWidth="1"/>
    <col min="2659" max="2659" width="14" style="2" bestFit="1" customWidth="1"/>
    <col min="2660" max="2660" width="3" style="2" bestFit="1" customWidth="1"/>
    <col min="2661" max="2662" width="12" style="2" bestFit="1" customWidth="1"/>
    <col min="2663" max="2663" width="9.85546875" style="2" bestFit="1" customWidth="1"/>
    <col min="2664" max="2666" width="0" style="2" hidden="1" customWidth="1"/>
    <col min="2667" max="2667" width="12.28515625" style="2" bestFit="1" customWidth="1"/>
    <col min="2668" max="2668" width="3" style="2" bestFit="1" customWidth="1"/>
    <col min="2669" max="2669" width="11.5703125" style="2" bestFit="1" customWidth="1"/>
    <col min="2670" max="2670" width="11.42578125" style="2" bestFit="1" customWidth="1"/>
    <col min="2671" max="2671" width="10.5703125" style="2" bestFit="1" customWidth="1"/>
    <col min="2672" max="2674" width="0" style="2" hidden="1" customWidth="1"/>
    <col min="2675" max="2675" width="12.28515625" style="2" bestFit="1" customWidth="1"/>
    <col min="2676" max="2676" width="3" style="2" bestFit="1" customWidth="1"/>
    <col min="2677" max="2683" width="4" style="2" customWidth="1"/>
    <col min="2684" max="2684" width="3" style="2" bestFit="1" customWidth="1"/>
    <col min="2685" max="2691" width="4" style="2" customWidth="1"/>
    <col min="2692" max="2692" width="3" style="2" bestFit="1" customWidth="1"/>
    <col min="2693" max="2699" width="4" style="2" customWidth="1"/>
    <col min="2700" max="2700" width="3" style="2" bestFit="1" customWidth="1"/>
    <col min="2701" max="2707" width="4" style="2" customWidth="1"/>
    <col min="2708" max="2708" width="3" style="2" bestFit="1" customWidth="1"/>
    <col min="2709" max="2715" width="4" style="2" customWidth="1"/>
    <col min="2716" max="2716" width="3" style="2" bestFit="1" customWidth="1"/>
    <col min="2717" max="2723" width="4" style="2" customWidth="1"/>
    <col min="2724" max="2816" width="9.140625" style="2"/>
    <col min="2817" max="2817" width="12.5703125" style="2" customWidth="1"/>
    <col min="2818" max="2818" width="40" style="2" customWidth="1"/>
    <col min="2819" max="2819" width="16.5703125" style="2" bestFit="1" customWidth="1"/>
    <col min="2820" max="2820" width="6" style="2" bestFit="1" customWidth="1"/>
    <col min="2821" max="2821" width="16.28515625" style="2" bestFit="1" customWidth="1"/>
    <col min="2822" max="2822" width="16.140625" style="2" bestFit="1" customWidth="1"/>
    <col min="2823" max="2823" width="15.42578125" style="2" bestFit="1" customWidth="1"/>
    <col min="2824" max="2826" width="0" style="2" hidden="1" customWidth="1"/>
    <col min="2827" max="2827" width="16.7109375" style="2" bestFit="1" customWidth="1"/>
    <col min="2828" max="2828" width="3" style="2" bestFit="1" customWidth="1"/>
    <col min="2829" max="2829" width="15.28515625" style="2" bestFit="1" customWidth="1"/>
    <col min="2830" max="2830" width="15.140625" style="2" bestFit="1" customWidth="1"/>
    <col min="2831" max="2831" width="14.5703125" style="2" bestFit="1" customWidth="1"/>
    <col min="2832" max="2834" width="0" style="2" hidden="1" customWidth="1"/>
    <col min="2835" max="2835" width="14.85546875" style="2" bestFit="1" customWidth="1"/>
    <col min="2836" max="2836" width="3" style="2" bestFit="1" customWidth="1"/>
    <col min="2837" max="2837" width="14.42578125" style="2" bestFit="1" customWidth="1"/>
    <col min="2838" max="2838" width="15.140625" style="2" bestFit="1" customWidth="1"/>
    <col min="2839" max="2839" width="14" style="2" bestFit="1" customWidth="1"/>
    <col min="2840" max="2842" width="0" style="2" hidden="1" customWidth="1"/>
    <col min="2843" max="2843" width="15.140625" style="2" bestFit="1" customWidth="1"/>
    <col min="2844" max="2844" width="3" style="2" bestFit="1" customWidth="1"/>
    <col min="2845" max="2846" width="14.42578125" style="2" bestFit="1" customWidth="1"/>
    <col min="2847" max="2847" width="12.7109375" style="2" bestFit="1" customWidth="1"/>
    <col min="2848" max="2850" width="0" style="2" hidden="1" customWidth="1"/>
    <col min="2851" max="2851" width="14.42578125" style="2" bestFit="1" customWidth="1"/>
    <col min="2852" max="2852" width="3" style="2" bestFit="1" customWidth="1"/>
    <col min="2853" max="2854" width="14" style="2" bestFit="1" customWidth="1"/>
    <col min="2855" max="2855" width="13.28515625" style="2" bestFit="1" customWidth="1"/>
    <col min="2856" max="2858" width="0" style="2" hidden="1" customWidth="1"/>
    <col min="2859" max="2859" width="14.85546875" style="2" bestFit="1" customWidth="1"/>
    <col min="2860" max="2860" width="3" style="2" bestFit="1" customWidth="1"/>
    <col min="2861" max="2861" width="11.5703125" style="2" bestFit="1" customWidth="1"/>
    <col min="2862" max="2862" width="10.5703125" style="2" bestFit="1" customWidth="1"/>
    <col min="2863" max="2863" width="9.42578125" style="2" bestFit="1" customWidth="1"/>
    <col min="2864" max="2866" width="0" style="2" hidden="1" customWidth="1"/>
    <col min="2867" max="2867" width="11.5703125" style="2" bestFit="1" customWidth="1"/>
    <col min="2868" max="2868" width="3" style="2" bestFit="1" customWidth="1"/>
    <col min="2869" max="2869" width="13.7109375" style="2" bestFit="1" customWidth="1"/>
    <col min="2870" max="2870" width="13.28515625" style="2" bestFit="1" customWidth="1"/>
    <col min="2871" max="2871" width="12.7109375" style="2" bestFit="1" customWidth="1"/>
    <col min="2872" max="2874" width="0" style="2" hidden="1" customWidth="1"/>
    <col min="2875" max="2875" width="14" style="2" bestFit="1" customWidth="1"/>
    <col min="2876" max="2876" width="3" style="2" bestFit="1" customWidth="1"/>
    <col min="2877" max="2877" width="14" style="2" bestFit="1" customWidth="1"/>
    <col min="2878" max="2878" width="14.42578125" style="2" bestFit="1" customWidth="1"/>
    <col min="2879" max="2879" width="12.7109375" style="2" bestFit="1" customWidth="1"/>
    <col min="2880" max="2882" width="0" style="2" hidden="1" customWidth="1"/>
    <col min="2883" max="2883" width="13.7109375" style="2" bestFit="1" customWidth="1"/>
    <col min="2884" max="2884" width="3" style="2" bestFit="1" customWidth="1"/>
    <col min="2885" max="2885" width="12.7109375" style="2" bestFit="1" customWidth="1"/>
    <col min="2886" max="2886" width="14.42578125" style="2" bestFit="1" customWidth="1"/>
    <col min="2887" max="2887" width="11.42578125" style="2" bestFit="1" customWidth="1"/>
    <col min="2888" max="2890" width="0" style="2" hidden="1" customWidth="1"/>
    <col min="2891" max="2891" width="14" style="2" bestFit="1" customWidth="1"/>
    <col min="2892" max="2892" width="3" style="2" bestFit="1" customWidth="1"/>
    <col min="2893" max="2893" width="12" style="2" bestFit="1" customWidth="1"/>
    <col min="2894" max="2894" width="11.5703125" style="2" bestFit="1" customWidth="1"/>
    <col min="2895" max="2895" width="9.85546875" style="2" bestFit="1" customWidth="1"/>
    <col min="2896" max="2898" width="0" style="2" hidden="1" customWidth="1"/>
    <col min="2899" max="2899" width="12.7109375" style="2" bestFit="1" customWidth="1"/>
    <col min="2900" max="2900" width="3" style="2" bestFit="1" customWidth="1"/>
    <col min="2901" max="2901" width="13.28515625" style="2" bestFit="1" customWidth="1"/>
    <col min="2902" max="2902" width="13.7109375" style="2" bestFit="1" customWidth="1"/>
    <col min="2903" max="2903" width="10.5703125" style="2" bestFit="1" customWidth="1"/>
    <col min="2904" max="2906" width="0" style="2" hidden="1" customWidth="1"/>
    <col min="2907" max="2907" width="13.7109375" style="2" bestFit="1" customWidth="1"/>
    <col min="2908" max="2908" width="3" style="2" bestFit="1" customWidth="1"/>
    <col min="2909" max="2909" width="12.7109375" style="2" bestFit="1" customWidth="1"/>
    <col min="2910" max="2910" width="13.28515625" style="2" bestFit="1" customWidth="1"/>
    <col min="2911" max="2911" width="14" style="2" bestFit="1" customWidth="1"/>
    <col min="2912" max="2914" width="0" style="2" hidden="1" customWidth="1"/>
    <col min="2915" max="2915" width="14" style="2" bestFit="1" customWidth="1"/>
    <col min="2916" max="2916" width="3" style="2" bestFit="1" customWidth="1"/>
    <col min="2917" max="2918" width="12" style="2" bestFit="1" customWidth="1"/>
    <col min="2919" max="2919" width="9.85546875" style="2" bestFit="1" customWidth="1"/>
    <col min="2920" max="2922" width="0" style="2" hidden="1" customWidth="1"/>
    <col min="2923" max="2923" width="12.28515625" style="2" bestFit="1" customWidth="1"/>
    <col min="2924" max="2924" width="3" style="2" bestFit="1" customWidth="1"/>
    <col min="2925" max="2925" width="11.5703125" style="2" bestFit="1" customWidth="1"/>
    <col min="2926" max="2926" width="11.42578125" style="2" bestFit="1" customWidth="1"/>
    <col min="2927" max="2927" width="10.5703125" style="2" bestFit="1" customWidth="1"/>
    <col min="2928" max="2930" width="0" style="2" hidden="1" customWidth="1"/>
    <col min="2931" max="2931" width="12.28515625" style="2" bestFit="1" customWidth="1"/>
    <col min="2932" max="2932" width="3" style="2" bestFit="1" customWidth="1"/>
    <col min="2933" max="2939" width="4" style="2" customWidth="1"/>
    <col min="2940" max="2940" width="3" style="2" bestFit="1" customWidth="1"/>
    <col min="2941" max="2947" width="4" style="2" customWidth="1"/>
    <col min="2948" max="2948" width="3" style="2" bestFit="1" customWidth="1"/>
    <col min="2949" max="2955" width="4" style="2" customWidth="1"/>
    <col min="2956" max="2956" width="3" style="2" bestFit="1" customWidth="1"/>
    <col min="2957" max="2963" width="4" style="2" customWidth="1"/>
    <col min="2964" max="2964" width="3" style="2" bestFit="1" customWidth="1"/>
    <col min="2965" max="2971" width="4" style="2" customWidth="1"/>
    <col min="2972" max="2972" width="3" style="2" bestFit="1" customWidth="1"/>
    <col min="2973" max="2979" width="4" style="2" customWidth="1"/>
    <col min="2980" max="3072" width="9.140625" style="2"/>
    <col min="3073" max="3073" width="12.5703125" style="2" customWidth="1"/>
    <col min="3074" max="3074" width="40" style="2" customWidth="1"/>
    <col min="3075" max="3075" width="16.5703125" style="2" bestFit="1" customWidth="1"/>
    <col min="3076" max="3076" width="6" style="2" bestFit="1" customWidth="1"/>
    <col min="3077" max="3077" width="16.28515625" style="2" bestFit="1" customWidth="1"/>
    <col min="3078" max="3078" width="16.140625" style="2" bestFit="1" customWidth="1"/>
    <col min="3079" max="3079" width="15.42578125" style="2" bestFit="1" customWidth="1"/>
    <col min="3080" max="3082" width="0" style="2" hidden="1" customWidth="1"/>
    <col min="3083" max="3083" width="16.7109375" style="2" bestFit="1" customWidth="1"/>
    <col min="3084" max="3084" width="3" style="2" bestFit="1" customWidth="1"/>
    <col min="3085" max="3085" width="15.28515625" style="2" bestFit="1" customWidth="1"/>
    <col min="3086" max="3086" width="15.140625" style="2" bestFit="1" customWidth="1"/>
    <col min="3087" max="3087" width="14.5703125" style="2" bestFit="1" customWidth="1"/>
    <col min="3088" max="3090" width="0" style="2" hidden="1" customWidth="1"/>
    <col min="3091" max="3091" width="14.85546875" style="2" bestFit="1" customWidth="1"/>
    <col min="3092" max="3092" width="3" style="2" bestFit="1" customWidth="1"/>
    <col min="3093" max="3093" width="14.42578125" style="2" bestFit="1" customWidth="1"/>
    <col min="3094" max="3094" width="15.140625" style="2" bestFit="1" customWidth="1"/>
    <col min="3095" max="3095" width="14" style="2" bestFit="1" customWidth="1"/>
    <col min="3096" max="3098" width="0" style="2" hidden="1" customWidth="1"/>
    <col min="3099" max="3099" width="15.140625" style="2" bestFit="1" customWidth="1"/>
    <col min="3100" max="3100" width="3" style="2" bestFit="1" customWidth="1"/>
    <col min="3101" max="3102" width="14.42578125" style="2" bestFit="1" customWidth="1"/>
    <col min="3103" max="3103" width="12.7109375" style="2" bestFit="1" customWidth="1"/>
    <col min="3104" max="3106" width="0" style="2" hidden="1" customWidth="1"/>
    <col min="3107" max="3107" width="14.42578125" style="2" bestFit="1" customWidth="1"/>
    <col min="3108" max="3108" width="3" style="2" bestFit="1" customWidth="1"/>
    <col min="3109" max="3110" width="14" style="2" bestFit="1" customWidth="1"/>
    <col min="3111" max="3111" width="13.28515625" style="2" bestFit="1" customWidth="1"/>
    <col min="3112" max="3114" width="0" style="2" hidden="1" customWidth="1"/>
    <col min="3115" max="3115" width="14.85546875" style="2" bestFit="1" customWidth="1"/>
    <col min="3116" max="3116" width="3" style="2" bestFit="1" customWidth="1"/>
    <col min="3117" max="3117" width="11.5703125" style="2" bestFit="1" customWidth="1"/>
    <col min="3118" max="3118" width="10.5703125" style="2" bestFit="1" customWidth="1"/>
    <col min="3119" max="3119" width="9.42578125" style="2" bestFit="1" customWidth="1"/>
    <col min="3120" max="3122" width="0" style="2" hidden="1" customWidth="1"/>
    <col min="3123" max="3123" width="11.5703125" style="2" bestFit="1" customWidth="1"/>
    <col min="3124" max="3124" width="3" style="2" bestFit="1" customWidth="1"/>
    <col min="3125" max="3125" width="13.7109375" style="2" bestFit="1" customWidth="1"/>
    <col min="3126" max="3126" width="13.28515625" style="2" bestFit="1" customWidth="1"/>
    <col min="3127" max="3127" width="12.7109375" style="2" bestFit="1" customWidth="1"/>
    <col min="3128" max="3130" width="0" style="2" hidden="1" customWidth="1"/>
    <col min="3131" max="3131" width="14" style="2" bestFit="1" customWidth="1"/>
    <col min="3132" max="3132" width="3" style="2" bestFit="1" customWidth="1"/>
    <col min="3133" max="3133" width="14" style="2" bestFit="1" customWidth="1"/>
    <col min="3134" max="3134" width="14.42578125" style="2" bestFit="1" customWidth="1"/>
    <col min="3135" max="3135" width="12.7109375" style="2" bestFit="1" customWidth="1"/>
    <col min="3136" max="3138" width="0" style="2" hidden="1" customWidth="1"/>
    <col min="3139" max="3139" width="13.7109375" style="2" bestFit="1" customWidth="1"/>
    <col min="3140" max="3140" width="3" style="2" bestFit="1" customWidth="1"/>
    <col min="3141" max="3141" width="12.7109375" style="2" bestFit="1" customWidth="1"/>
    <col min="3142" max="3142" width="14.42578125" style="2" bestFit="1" customWidth="1"/>
    <col min="3143" max="3143" width="11.42578125" style="2" bestFit="1" customWidth="1"/>
    <col min="3144" max="3146" width="0" style="2" hidden="1" customWidth="1"/>
    <col min="3147" max="3147" width="14" style="2" bestFit="1" customWidth="1"/>
    <col min="3148" max="3148" width="3" style="2" bestFit="1" customWidth="1"/>
    <col min="3149" max="3149" width="12" style="2" bestFit="1" customWidth="1"/>
    <col min="3150" max="3150" width="11.5703125" style="2" bestFit="1" customWidth="1"/>
    <col min="3151" max="3151" width="9.85546875" style="2" bestFit="1" customWidth="1"/>
    <col min="3152" max="3154" width="0" style="2" hidden="1" customWidth="1"/>
    <col min="3155" max="3155" width="12.7109375" style="2" bestFit="1" customWidth="1"/>
    <col min="3156" max="3156" width="3" style="2" bestFit="1" customWidth="1"/>
    <col min="3157" max="3157" width="13.28515625" style="2" bestFit="1" customWidth="1"/>
    <col min="3158" max="3158" width="13.7109375" style="2" bestFit="1" customWidth="1"/>
    <col min="3159" max="3159" width="10.5703125" style="2" bestFit="1" customWidth="1"/>
    <col min="3160" max="3162" width="0" style="2" hidden="1" customWidth="1"/>
    <col min="3163" max="3163" width="13.7109375" style="2" bestFit="1" customWidth="1"/>
    <col min="3164" max="3164" width="3" style="2" bestFit="1" customWidth="1"/>
    <col min="3165" max="3165" width="12.7109375" style="2" bestFit="1" customWidth="1"/>
    <col min="3166" max="3166" width="13.28515625" style="2" bestFit="1" customWidth="1"/>
    <col min="3167" max="3167" width="14" style="2" bestFit="1" customWidth="1"/>
    <col min="3168" max="3170" width="0" style="2" hidden="1" customWidth="1"/>
    <col min="3171" max="3171" width="14" style="2" bestFit="1" customWidth="1"/>
    <col min="3172" max="3172" width="3" style="2" bestFit="1" customWidth="1"/>
    <col min="3173" max="3174" width="12" style="2" bestFit="1" customWidth="1"/>
    <col min="3175" max="3175" width="9.85546875" style="2" bestFit="1" customWidth="1"/>
    <col min="3176" max="3178" width="0" style="2" hidden="1" customWidth="1"/>
    <col min="3179" max="3179" width="12.28515625" style="2" bestFit="1" customWidth="1"/>
    <col min="3180" max="3180" width="3" style="2" bestFit="1" customWidth="1"/>
    <col min="3181" max="3181" width="11.5703125" style="2" bestFit="1" customWidth="1"/>
    <col min="3182" max="3182" width="11.42578125" style="2" bestFit="1" customWidth="1"/>
    <col min="3183" max="3183" width="10.5703125" style="2" bestFit="1" customWidth="1"/>
    <col min="3184" max="3186" width="0" style="2" hidden="1" customWidth="1"/>
    <col min="3187" max="3187" width="12.28515625" style="2" bestFit="1" customWidth="1"/>
    <col min="3188" max="3188" width="3" style="2" bestFit="1" customWidth="1"/>
    <col min="3189" max="3195" width="4" style="2" customWidth="1"/>
    <col min="3196" max="3196" width="3" style="2" bestFit="1" customWidth="1"/>
    <col min="3197" max="3203" width="4" style="2" customWidth="1"/>
    <col min="3204" max="3204" width="3" style="2" bestFit="1" customWidth="1"/>
    <col min="3205" max="3211" width="4" style="2" customWidth="1"/>
    <col min="3212" max="3212" width="3" style="2" bestFit="1" customWidth="1"/>
    <col min="3213" max="3219" width="4" style="2" customWidth="1"/>
    <col min="3220" max="3220" width="3" style="2" bestFit="1" customWidth="1"/>
    <col min="3221" max="3227" width="4" style="2" customWidth="1"/>
    <col min="3228" max="3228" width="3" style="2" bestFit="1" customWidth="1"/>
    <col min="3229" max="3235" width="4" style="2" customWidth="1"/>
    <col min="3236" max="3328" width="9.140625" style="2"/>
    <col min="3329" max="3329" width="12.5703125" style="2" customWidth="1"/>
    <col min="3330" max="3330" width="40" style="2" customWidth="1"/>
    <col min="3331" max="3331" width="16.5703125" style="2" bestFit="1" customWidth="1"/>
    <col min="3332" max="3332" width="6" style="2" bestFit="1" customWidth="1"/>
    <col min="3333" max="3333" width="16.28515625" style="2" bestFit="1" customWidth="1"/>
    <col min="3334" max="3334" width="16.140625" style="2" bestFit="1" customWidth="1"/>
    <col min="3335" max="3335" width="15.42578125" style="2" bestFit="1" customWidth="1"/>
    <col min="3336" max="3338" width="0" style="2" hidden="1" customWidth="1"/>
    <col min="3339" max="3339" width="16.7109375" style="2" bestFit="1" customWidth="1"/>
    <col min="3340" max="3340" width="3" style="2" bestFit="1" customWidth="1"/>
    <col min="3341" max="3341" width="15.28515625" style="2" bestFit="1" customWidth="1"/>
    <col min="3342" max="3342" width="15.140625" style="2" bestFit="1" customWidth="1"/>
    <col min="3343" max="3343" width="14.5703125" style="2" bestFit="1" customWidth="1"/>
    <col min="3344" max="3346" width="0" style="2" hidden="1" customWidth="1"/>
    <col min="3347" max="3347" width="14.85546875" style="2" bestFit="1" customWidth="1"/>
    <col min="3348" max="3348" width="3" style="2" bestFit="1" customWidth="1"/>
    <col min="3349" max="3349" width="14.42578125" style="2" bestFit="1" customWidth="1"/>
    <col min="3350" max="3350" width="15.140625" style="2" bestFit="1" customWidth="1"/>
    <col min="3351" max="3351" width="14" style="2" bestFit="1" customWidth="1"/>
    <col min="3352" max="3354" width="0" style="2" hidden="1" customWidth="1"/>
    <col min="3355" max="3355" width="15.140625" style="2" bestFit="1" customWidth="1"/>
    <col min="3356" max="3356" width="3" style="2" bestFit="1" customWidth="1"/>
    <col min="3357" max="3358" width="14.42578125" style="2" bestFit="1" customWidth="1"/>
    <col min="3359" max="3359" width="12.7109375" style="2" bestFit="1" customWidth="1"/>
    <col min="3360" max="3362" width="0" style="2" hidden="1" customWidth="1"/>
    <col min="3363" max="3363" width="14.42578125" style="2" bestFit="1" customWidth="1"/>
    <col min="3364" max="3364" width="3" style="2" bestFit="1" customWidth="1"/>
    <col min="3365" max="3366" width="14" style="2" bestFit="1" customWidth="1"/>
    <col min="3367" max="3367" width="13.28515625" style="2" bestFit="1" customWidth="1"/>
    <col min="3368" max="3370" width="0" style="2" hidden="1" customWidth="1"/>
    <col min="3371" max="3371" width="14.85546875" style="2" bestFit="1" customWidth="1"/>
    <col min="3372" max="3372" width="3" style="2" bestFit="1" customWidth="1"/>
    <col min="3373" max="3373" width="11.5703125" style="2" bestFit="1" customWidth="1"/>
    <col min="3374" max="3374" width="10.5703125" style="2" bestFit="1" customWidth="1"/>
    <col min="3375" max="3375" width="9.42578125" style="2" bestFit="1" customWidth="1"/>
    <col min="3376" max="3378" width="0" style="2" hidden="1" customWidth="1"/>
    <col min="3379" max="3379" width="11.5703125" style="2" bestFit="1" customWidth="1"/>
    <col min="3380" max="3380" width="3" style="2" bestFit="1" customWidth="1"/>
    <col min="3381" max="3381" width="13.7109375" style="2" bestFit="1" customWidth="1"/>
    <col min="3382" max="3382" width="13.28515625" style="2" bestFit="1" customWidth="1"/>
    <col min="3383" max="3383" width="12.7109375" style="2" bestFit="1" customWidth="1"/>
    <col min="3384" max="3386" width="0" style="2" hidden="1" customWidth="1"/>
    <col min="3387" max="3387" width="14" style="2" bestFit="1" customWidth="1"/>
    <col min="3388" max="3388" width="3" style="2" bestFit="1" customWidth="1"/>
    <col min="3389" max="3389" width="14" style="2" bestFit="1" customWidth="1"/>
    <col min="3390" max="3390" width="14.42578125" style="2" bestFit="1" customWidth="1"/>
    <col min="3391" max="3391" width="12.7109375" style="2" bestFit="1" customWidth="1"/>
    <col min="3392" max="3394" width="0" style="2" hidden="1" customWidth="1"/>
    <col min="3395" max="3395" width="13.7109375" style="2" bestFit="1" customWidth="1"/>
    <col min="3396" max="3396" width="3" style="2" bestFit="1" customWidth="1"/>
    <col min="3397" max="3397" width="12.7109375" style="2" bestFit="1" customWidth="1"/>
    <col min="3398" max="3398" width="14.42578125" style="2" bestFit="1" customWidth="1"/>
    <col min="3399" max="3399" width="11.42578125" style="2" bestFit="1" customWidth="1"/>
    <col min="3400" max="3402" width="0" style="2" hidden="1" customWidth="1"/>
    <col min="3403" max="3403" width="14" style="2" bestFit="1" customWidth="1"/>
    <col min="3404" max="3404" width="3" style="2" bestFit="1" customWidth="1"/>
    <col min="3405" max="3405" width="12" style="2" bestFit="1" customWidth="1"/>
    <col min="3406" max="3406" width="11.5703125" style="2" bestFit="1" customWidth="1"/>
    <col min="3407" max="3407" width="9.85546875" style="2" bestFit="1" customWidth="1"/>
    <col min="3408" max="3410" width="0" style="2" hidden="1" customWidth="1"/>
    <col min="3411" max="3411" width="12.7109375" style="2" bestFit="1" customWidth="1"/>
    <col min="3412" max="3412" width="3" style="2" bestFit="1" customWidth="1"/>
    <col min="3413" max="3413" width="13.28515625" style="2" bestFit="1" customWidth="1"/>
    <col min="3414" max="3414" width="13.7109375" style="2" bestFit="1" customWidth="1"/>
    <col min="3415" max="3415" width="10.5703125" style="2" bestFit="1" customWidth="1"/>
    <col min="3416" max="3418" width="0" style="2" hidden="1" customWidth="1"/>
    <col min="3419" max="3419" width="13.7109375" style="2" bestFit="1" customWidth="1"/>
    <col min="3420" max="3420" width="3" style="2" bestFit="1" customWidth="1"/>
    <col min="3421" max="3421" width="12.7109375" style="2" bestFit="1" customWidth="1"/>
    <col min="3422" max="3422" width="13.28515625" style="2" bestFit="1" customWidth="1"/>
    <col min="3423" max="3423" width="14" style="2" bestFit="1" customWidth="1"/>
    <col min="3424" max="3426" width="0" style="2" hidden="1" customWidth="1"/>
    <col min="3427" max="3427" width="14" style="2" bestFit="1" customWidth="1"/>
    <col min="3428" max="3428" width="3" style="2" bestFit="1" customWidth="1"/>
    <col min="3429" max="3430" width="12" style="2" bestFit="1" customWidth="1"/>
    <col min="3431" max="3431" width="9.85546875" style="2" bestFit="1" customWidth="1"/>
    <col min="3432" max="3434" width="0" style="2" hidden="1" customWidth="1"/>
    <col min="3435" max="3435" width="12.28515625" style="2" bestFit="1" customWidth="1"/>
    <col min="3436" max="3436" width="3" style="2" bestFit="1" customWidth="1"/>
    <col min="3437" max="3437" width="11.5703125" style="2" bestFit="1" customWidth="1"/>
    <col min="3438" max="3438" width="11.42578125" style="2" bestFit="1" customWidth="1"/>
    <col min="3439" max="3439" width="10.5703125" style="2" bestFit="1" customWidth="1"/>
    <col min="3440" max="3442" width="0" style="2" hidden="1" customWidth="1"/>
    <col min="3443" max="3443" width="12.28515625" style="2" bestFit="1" customWidth="1"/>
    <col min="3444" max="3444" width="3" style="2" bestFit="1" customWidth="1"/>
    <col min="3445" max="3451" width="4" style="2" customWidth="1"/>
    <col min="3452" max="3452" width="3" style="2" bestFit="1" customWidth="1"/>
    <col min="3453" max="3459" width="4" style="2" customWidth="1"/>
    <col min="3460" max="3460" width="3" style="2" bestFit="1" customWidth="1"/>
    <col min="3461" max="3467" width="4" style="2" customWidth="1"/>
    <col min="3468" max="3468" width="3" style="2" bestFit="1" customWidth="1"/>
    <col min="3469" max="3475" width="4" style="2" customWidth="1"/>
    <col min="3476" max="3476" width="3" style="2" bestFit="1" customWidth="1"/>
    <col min="3477" max="3483" width="4" style="2" customWidth="1"/>
    <col min="3484" max="3484" width="3" style="2" bestFit="1" customWidth="1"/>
    <col min="3485" max="3491" width="4" style="2" customWidth="1"/>
    <col min="3492" max="3584" width="9.140625" style="2"/>
    <col min="3585" max="3585" width="12.5703125" style="2" customWidth="1"/>
    <col min="3586" max="3586" width="40" style="2" customWidth="1"/>
    <col min="3587" max="3587" width="16.5703125" style="2" bestFit="1" customWidth="1"/>
    <col min="3588" max="3588" width="6" style="2" bestFit="1" customWidth="1"/>
    <col min="3589" max="3589" width="16.28515625" style="2" bestFit="1" customWidth="1"/>
    <col min="3590" max="3590" width="16.140625" style="2" bestFit="1" customWidth="1"/>
    <col min="3591" max="3591" width="15.42578125" style="2" bestFit="1" customWidth="1"/>
    <col min="3592" max="3594" width="0" style="2" hidden="1" customWidth="1"/>
    <col min="3595" max="3595" width="16.7109375" style="2" bestFit="1" customWidth="1"/>
    <col min="3596" max="3596" width="3" style="2" bestFit="1" customWidth="1"/>
    <col min="3597" max="3597" width="15.28515625" style="2" bestFit="1" customWidth="1"/>
    <col min="3598" max="3598" width="15.140625" style="2" bestFit="1" customWidth="1"/>
    <col min="3599" max="3599" width="14.5703125" style="2" bestFit="1" customWidth="1"/>
    <col min="3600" max="3602" width="0" style="2" hidden="1" customWidth="1"/>
    <col min="3603" max="3603" width="14.85546875" style="2" bestFit="1" customWidth="1"/>
    <col min="3604" max="3604" width="3" style="2" bestFit="1" customWidth="1"/>
    <col min="3605" max="3605" width="14.42578125" style="2" bestFit="1" customWidth="1"/>
    <col min="3606" max="3606" width="15.140625" style="2" bestFit="1" customWidth="1"/>
    <col min="3607" max="3607" width="14" style="2" bestFit="1" customWidth="1"/>
    <col min="3608" max="3610" width="0" style="2" hidden="1" customWidth="1"/>
    <col min="3611" max="3611" width="15.140625" style="2" bestFit="1" customWidth="1"/>
    <col min="3612" max="3612" width="3" style="2" bestFit="1" customWidth="1"/>
    <col min="3613" max="3614" width="14.42578125" style="2" bestFit="1" customWidth="1"/>
    <col min="3615" max="3615" width="12.7109375" style="2" bestFit="1" customWidth="1"/>
    <col min="3616" max="3618" width="0" style="2" hidden="1" customWidth="1"/>
    <col min="3619" max="3619" width="14.42578125" style="2" bestFit="1" customWidth="1"/>
    <col min="3620" max="3620" width="3" style="2" bestFit="1" customWidth="1"/>
    <col min="3621" max="3622" width="14" style="2" bestFit="1" customWidth="1"/>
    <col min="3623" max="3623" width="13.28515625" style="2" bestFit="1" customWidth="1"/>
    <col min="3624" max="3626" width="0" style="2" hidden="1" customWidth="1"/>
    <col min="3627" max="3627" width="14.85546875" style="2" bestFit="1" customWidth="1"/>
    <col min="3628" max="3628" width="3" style="2" bestFit="1" customWidth="1"/>
    <col min="3629" max="3629" width="11.5703125" style="2" bestFit="1" customWidth="1"/>
    <col min="3630" max="3630" width="10.5703125" style="2" bestFit="1" customWidth="1"/>
    <col min="3631" max="3631" width="9.42578125" style="2" bestFit="1" customWidth="1"/>
    <col min="3632" max="3634" width="0" style="2" hidden="1" customWidth="1"/>
    <col min="3635" max="3635" width="11.5703125" style="2" bestFit="1" customWidth="1"/>
    <col min="3636" max="3636" width="3" style="2" bestFit="1" customWidth="1"/>
    <col min="3637" max="3637" width="13.7109375" style="2" bestFit="1" customWidth="1"/>
    <col min="3638" max="3638" width="13.28515625" style="2" bestFit="1" customWidth="1"/>
    <col min="3639" max="3639" width="12.7109375" style="2" bestFit="1" customWidth="1"/>
    <col min="3640" max="3642" width="0" style="2" hidden="1" customWidth="1"/>
    <col min="3643" max="3643" width="14" style="2" bestFit="1" customWidth="1"/>
    <col min="3644" max="3644" width="3" style="2" bestFit="1" customWidth="1"/>
    <col min="3645" max="3645" width="14" style="2" bestFit="1" customWidth="1"/>
    <col min="3646" max="3646" width="14.42578125" style="2" bestFit="1" customWidth="1"/>
    <col min="3647" max="3647" width="12.7109375" style="2" bestFit="1" customWidth="1"/>
    <col min="3648" max="3650" width="0" style="2" hidden="1" customWidth="1"/>
    <col min="3651" max="3651" width="13.7109375" style="2" bestFit="1" customWidth="1"/>
    <col min="3652" max="3652" width="3" style="2" bestFit="1" customWidth="1"/>
    <col min="3653" max="3653" width="12.7109375" style="2" bestFit="1" customWidth="1"/>
    <col min="3654" max="3654" width="14.42578125" style="2" bestFit="1" customWidth="1"/>
    <col min="3655" max="3655" width="11.42578125" style="2" bestFit="1" customWidth="1"/>
    <col min="3656" max="3658" width="0" style="2" hidden="1" customWidth="1"/>
    <col min="3659" max="3659" width="14" style="2" bestFit="1" customWidth="1"/>
    <col min="3660" max="3660" width="3" style="2" bestFit="1" customWidth="1"/>
    <col min="3661" max="3661" width="12" style="2" bestFit="1" customWidth="1"/>
    <col min="3662" max="3662" width="11.5703125" style="2" bestFit="1" customWidth="1"/>
    <col min="3663" max="3663" width="9.85546875" style="2" bestFit="1" customWidth="1"/>
    <col min="3664" max="3666" width="0" style="2" hidden="1" customWidth="1"/>
    <col min="3667" max="3667" width="12.7109375" style="2" bestFit="1" customWidth="1"/>
    <col min="3668" max="3668" width="3" style="2" bestFit="1" customWidth="1"/>
    <col min="3669" max="3669" width="13.28515625" style="2" bestFit="1" customWidth="1"/>
    <col min="3670" max="3670" width="13.7109375" style="2" bestFit="1" customWidth="1"/>
    <col min="3671" max="3671" width="10.5703125" style="2" bestFit="1" customWidth="1"/>
    <col min="3672" max="3674" width="0" style="2" hidden="1" customWidth="1"/>
    <col min="3675" max="3675" width="13.7109375" style="2" bestFit="1" customWidth="1"/>
    <col min="3676" max="3676" width="3" style="2" bestFit="1" customWidth="1"/>
    <col min="3677" max="3677" width="12.7109375" style="2" bestFit="1" customWidth="1"/>
    <col min="3678" max="3678" width="13.28515625" style="2" bestFit="1" customWidth="1"/>
    <col min="3679" max="3679" width="14" style="2" bestFit="1" customWidth="1"/>
    <col min="3680" max="3682" width="0" style="2" hidden="1" customWidth="1"/>
    <col min="3683" max="3683" width="14" style="2" bestFit="1" customWidth="1"/>
    <col min="3684" max="3684" width="3" style="2" bestFit="1" customWidth="1"/>
    <col min="3685" max="3686" width="12" style="2" bestFit="1" customWidth="1"/>
    <col min="3687" max="3687" width="9.85546875" style="2" bestFit="1" customWidth="1"/>
    <col min="3688" max="3690" width="0" style="2" hidden="1" customWidth="1"/>
    <col min="3691" max="3691" width="12.28515625" style="2" bestFit="1" customWidth="1"/>
    <col min="3692" max="3692" width="3" style="2" bestFit="1" customWidth="1"/>
    <col min="3693" max="3693" width="11.5703125" style="2" bestFit="1" customWidth="1"/>
    <col min="3694" max="3694" width="11.42578125" style="2" bestFit="1" customWidth="1"/>
    <col min="3695" max="3695" width="10.5703125" style="2" bestFit="1" customWidth="1"/>
    <col min="3696" max="3698" width="0" style="2" hidden="1" customWidth="1"/>
    <col min="3699" max="3699" width="12.28515625" style="2" bestFit="1" customWidth="1"/>
    <col min="3700" max="3700" width="3" style="2" bestFit="1" customWidth="1"/>
    <col min="3701" max="3707" width="4" style="2" customWidth="1"/>
    <col min="3708" max="3708" width="3" style="2" bestFit="1" customWidth="1"/>
    <col min="3709" max="3715" width="4" style="2" customWidth="1"/>
    <col min="3716" max="3716" width="3" style="2" bestFit="1" customWidth="1"/>
    <col min="3717" max="3723" width="4" style="2" customWidth="1"/>
    <col min="3724" max="3724" width="3" style="2" bestFit="1" customWidth="1"/>
    <col min="3725" max="3731" width="4" style="2" customWidth="1"/>
    <col min="3732" max="3732" width="3" style="2" bestFit="1" customWidth="1"/>
    <col min="3733" max="3739" width="4" style="2" customWidth="1"/>
    <col min="3740" max="3740" width="3" style="2" bestFit="1" customWidth="1"/>
    <col min="3741" max="3747" width="4" style="2" customWidth="1"/>
    <col min="3748" max="3840" width="9.140625" style="2"/>
    <col min="3841" max="3841" width="12.5703125" style="2" customWidth="1"/>
    <col min="3842" max="3842" width="40" style="2" customWidth="1"/>
    <col min="3843" max="3843" width="16.5703125" style="2" bestFit="1" customWidth="1"/>
    <col min="3844" max="3844" width="6" style="2" bestFit="1" customWidth="1"/>
    <col min="3845" max="3845" width="16.28515625" style="2" bestFit="1" customWidth="1"/>
    <col min="3846" max="3846" width="16.140625" style="2" bestFit="1" customWidth="1"/>
    <col min="3847" max="3847" width="15.42578125" style="2" bestFit="1" customWidth="1"/>
    <col min="3848" max="3850" width="0" style="2" hidden="1" customWidth="1"/>
    <col min="3851" max="3851" width="16.7109375" style="2" bestFit="1" customWidth="1"/>
    <col min="3852" max="3852" width="3" style="2" bestFit="1" customWidth="1"/>
    <col min="3853" max="3853" width="15.28515625" style="2" bestFit="1" customWidth="1"/>
    <col min="3854" max="3854" width="15.140625" style="2" bestFit="1" customWidth="1"/>
    <col min="3855" max="3855" width="14.5703125" style="2" bestFit="1" customWidth="1"/>
    <col min="3856" max="3858" width="0" style="2" hidden="1" customWidth="1"/>
    <col min="3859" max="3859" width="14.85546875" style="2" bestFit="1" customWidth="1"/>
    <col min="3860" max="3860" width="3" style="2" bestFit="1" customWidth="1"/>
    <col min="3861" max="3861" width="14.42578125" style="2" bestFit="1" customWidth="1"/>
    <col min="3862" max="3862" width="15.140625" style="2" bestFit="1" customWidth="1"/>
    <col min="3863" max="3863" width="14" style="2" bestFit="1" customWidth="1"/>
    <col min="3864" max="3866" width="0" style="2" hidden="1" customWidth="1"/>
    <col min="3867" max="3867" width="15.140625" style="2" bestFit="1" customWidth="1"/>
    <col min="3868" max="3868" width="3" style="2" bestFit="1" customWidth="1"/>
    <col min="3869" max="3870" width="14.42578125" style="2" bestFit="1" customWidth="1"/>
    <col min="3871" max="3871" width="12.7109375" style="2" bestFit="1" customWidth="1"/>
    <col min="3872" max="3874" width="0" style="2" hidden="1" customWidth="1"/>
    <col min="3875" max="3875" width="14.42578125" style="2" bestFit="1" customWidth="1"/>
    <col min="3876" max="3876" width="3" style="2" bestFit="1" customWidth="1"/>
    <col min="3877" max="3878" width="14" style="2" bestFit="1" customWidth="1"/>
    <col min="3879" max="3879" width="13.28515625" style="2" bestFit="1" customWidth="1"/>
    <col min="3880" max="3882" width="0" style="2" hidden="1" customWidth="1"/>
    <col min="3883" max="3883" width="14.85546875" style="2" bestFit="1" customWidth="1"/>
    <col min="3884" max="3884" width="3" style="2" bestFit="1" customWidth="1"/>
    <col min="3885" max="3885" width="11.5703125" style="2" bestFit="1" customWidth="1"/>
    <col min="3886" max="3886" width="10.5703125" style="2" bestFit="1" customWidth="1"/>
    <col min="3887" max="3887" width="9.42578125" style="2" bestFit="1" customWidth="1"/>
    <col min="3888" max="3890" width="0" style="2" hidden="1" customWidth="1"/>
    <col min="3891" max="3891" width="11.5703125" style="2" bestFit="1" customWidth="1"/>
    <col min="3892" max="3892" width="3" style="2" bestFit="1" customWidth="1"/>
    <col min="3893" max="3893" width="13.7109375" style="2" bestFit="1" customWidth="1"/>
    <col min="3894" max="3894" width="13.28515625" style="2" bestFit="1" customWidth="1"/>
    <col min="3895" max="3895" width="12.7109375" style="2" bestFit="1" customWidth="1"/>
    <col min="3896" max="3898" width="0" style="2" hidden="1" customWidth="1"/>
    <col min="3899" max="3899" width="14" style="2" bestFit="1" customWidth="1"/>
    <col min="3900" max="3900" width="3" style="2" bestFit="1" customWidth="1"/>
    <col min="3901" max="3901" width="14" style="2" bestFit="1" customWidth="1"/>
    <col min="3902" max="3902" width="14.42578125" style="2" bestFit="1" customWidth="1"/>
    <col min="3903" max="3903" width="12.7109375" style="2" bestFit="1" customWidth="1"/>
    <col min="3904" max="3906" width="0" style="2" hidden="1" customWidth="1"/>
    <col min="3907" max="3907" width="13.7109375" style="2" bestFit="1" customWidth="1"/>
    <col min="3908" max="3908" width="3" style="2" bestFit="1" customWidth="1"/>
    <col min="3909" max="3909" width="12.7109375" style="2" bestFit="1" customWidth="1"/>
    <col min="3910" max="3910" width="14.42578125" style="2" bestFit="1" customWidth="1"/>
    <col min="3911" max="3911" width="11.42578125" style="2" bestFit="1" customWidth="1"/>
    <col min="3912" max="3914" width="0" style="2" hidden="1" customWidth="1"/>
    <col min="3915" max="3915" width="14" style="2" bestFit="1" customWidth="1"/>
    <col min="3916" max="3916" width="3" style="2" bestFit="1" customWidth="1"/>
    <col min="3917" max="3917" width="12" style="2" bestFit="1" customWidth="1"/>
    <col min="3918" max="3918" width="11.5703125" style="2" bestFit="1" customWidth="1"/>
    <col min="3919" max="3919" width="9.85546875" style="2" bestFit="1" customWidth="1"/>
    <col min="3920" max="3922" width="0" style="2" hidden="1" customWidth="1"/>
    <col min="3923" max="3923" width="12.7109375" style="2" bestFit="1" customWidth="1"/>
    <col min="3924" max="3924" width="3" style="2" bestFit="1" customWidth="1"/>
    <col min="3925" max="3925" width="13.28515625" style="2" bestFit="1" customWidth="1"/>
    <col min="3926" max="3926" width="13.7109375" style="2" bestFit="1" customWidth="1"/>
    <col min="3927" max="3927" width="10.5703125" style="2" bestFit="1" customWidth="1"/>
    <col min="3928" max="3930" width="0" style="2" hidden="1" customWidth="1"/>
    <col min="3931" max="3931" width="13.7109375" style="2" bestFit="1" customWidth="1"/>
    <col min="3932" max="3932" width="3" style="2" bestFit="1" customWidth="1"/>
    <col min="3933" max="3933" width="12.7109375" style="2" bestFit="1" customWidth="1"/>
    <col min="3934" max="3934" width="13.28515625" style="2" bestFit="1" customWidth="1"/>
    <col min="3935" max="3935" width="14" style="2" bestFit="1" customWidth="1"/>
    <col min="3936" max="3938" width="0" style="2" hidden="1" customWidth="1"/>
    <col min="3939" max="3939" width="14" style="2" bestFit="1" customWidth="1"/>
    <col min="3940" max="3940" width="3" style="2" bestFit="1" customWidth="1"/>
    <col min="3941" max="3942" width="12" style="2" bestFit="1" customWidth="1"/>
    <col min="3943" max="3943" width="9.85546875" style="2" bestFit="1" customWidth="1"/>
    <col min="3944" max="3946" width="0" style="2" hidden="1" customWidth="1"/>
    <col min="3947" max="3947" width="12.28515625" style="2" bestFit="1" customWidth="1"/>
    <col min="3948" max="3948" width="3" style="2" bestFit="1" customWidth="1"/>
    <col min="3949" max="3949" width="11.5703125" style="2" bestFit="1" customWidth="1"/>
    <col min="3950" max="3950" width="11.42578125" style="2" bestFit="1" customWidth="1"/>
    <col min="3951" max="3951" width="10.5703125" style="2" bestFit="1" customWidth="1"/>
    <col min="3952" max="3954" width="0" style="2" hidden="1" customWidth="1"/>
    <col min="3955" max="3955" width="12.28515625" style="2" bestFit="1" customWidth="1"/>
    <col min="3956" max="3956" width="3" style="2" bestFit="1" customWidth="1"/>
    <col min="3957" max="3963" width="4" style="2" customWidth="1"/>
    <col min="3964" max="3964" width="3" style="2" bestFit="1" customWidth="1"/>
    <col min="3965" max="3971" width="4" style="2" customWidth="1"/>
    <col min="3972" max="3972" width="3" style="2" bestFit="1" customWidth="1"/>
    <col min="3973" max="3979" width="4" style="2" customWidth="1"/>
    <col min="3980" max="3980" width="3" style="2" bestFit="1" customWidth="1"/>
    <col min="3981" max="3987" width="4" style="2" customWidth="1"/>
    <col min="3988" max="3988" width="3" style="2" bestFit="1" customWidth="1"/>
    <col min="3989" max="3995" width="4" style="2" customWidth="1"/>
    <col min="3996" max="3996" width="3" style="2" bestFit="1" customWidth="1"/>
    <col min="3997" max="4003" width="4" style="2" customWidth="1"/>
    <col min="4004" max="4096" width="9.140625" style="2"/>
    <col min="4097" max="4097" width="12.5703125" style="2" customWidth="1"/>
    <col min="4098" max="4098" width="40" style="2" customWidth="1"/>
    <col min="4099" max="4099" width="16.5703125" style="2" bestFit="1" customWidth="1"/>
    <col min="4100" max="4100" width="6" style="2" bestFit="1" customWidth="1"/>
    <col min="4101" max="4101" width="16.28515625" style="2" bestFit="1" customWidth="1"/>
    <col min="4102" max="4102" width="16.140625" style="2" bestFit="1" customWidth="1"/>
    <col min="4103" max="4103" width="15.42578125" style="2" bestFit="1" customWidth="1"/>
    <col min="4104" max="4106" width="0" style="2" hidden="1" customWidth="1"/>
    <col min="4107" max="4107" width="16.7109375" style="2" bestFit="1" customWidth="1"/>
    <col min="4108" max="4108" width="3" style="2" bestFit="1" customWidth="1"/>
    <col min="4109" max="4109" width="15.28515625" style="2" bestFit="1" customWidth="1"/>
    <col min="4110" max="4110" width="15.140625" style="2" bestFit="1" customWidth="1"/>
    <col min="4111" max="4111" width="14.5703125" style="2" bestFit="1" customWidth="1"/>
    <col min="4112" max="4114" width="0" style="2" hidden="1" customWidth="1"/>
    <col min="4115" max="4115" width="14.85546875" style="2" bestFit="1" customWidth="1"/>
    <col min="4116" max="4116" width="3" style="2" bestFit="1" customWidth="1"/>
    <col min="4117" max="4117" width="14.42578125" style="2" bestFit="1" customWidth="1"/>
    <col min="4118" max="4118" width="15.140625" style="2" bestFit="1" customWidth="1"/>
    <col min="4119" max="4119" width="14" style="2" bestFit="1" customWidth="1"/>
    <col min="4120" max="4122" width="0" style="2" hidden="1" customWidth="1"/>
    <col min="4123" max="4123" width="15.140625" style="2" bestFit="1" customWidth="1"/>
    <col min="4124" max="4124" width="3" style="2" bestFit="1" customWidth="1"/>
    <col min="4125" max="4126" width="14.42578125" style="2" bestFit="1" customWidth="1"/>
    <col min="4127" max="4127" width="12.7109375" style="2" bestFit="1" customWidth="1"/>
    <col min="4128" max="4130" width="0" style="2" hidden="1" customWidth="1"/>
    <col min="4131" max="4131" width="14.42578125" style="2" bestFit="1" customWidth="1"/>
    <col min="4132" max="4132" width="3" style="2" bestFit="1" customWidth="1"/>
    <col min="4133" max="4134" width="14" style="2" bestFit="1" customWidth="1"/>
    <col min="4135" max="4135" width="13.28515625" style="2" bestFit="1" customWidth="1"/>
    <col min="4136" max="4138" width="0" style="2" hidden="1" customWidth="1"/>
    <col min="4139" max="4139" width="14.85546875" style="2" bestFit="1" customWidth="1"/>
    <col min="4140" max="4140" width="3" style="2" bestFit="1" customWidth="1"/>
    <col min="4141" max="4141" width="11.5703125" style="2" bestFit="1" customWidth="1"/>
    <col min="4142" max="4142" width="10.5703125" style="2" bestFit="1" customWidth="1"/>
    <col min="4143" max="4143" width="9.42578125" style="2" bestFit="1" customWidth="1"/>
    <col min="4144" max="4146" width="0" style="2" hidden="1" customWidth="1"/>
    <col min="4147" max="4147" width="11.5703125" style="2" bestFit="1" customWidth="1"/>
    <col min="4148" max="4148" width="3" style="2" bestFit="1" customWidth="1"/>
    <col min="4149" max="4149" width="13.7109375" style="2" bestFit="1" customWidth="1"/>
    <col min="4150" max="4150" width="13.28515625" style="2" bestFit="1" customWidth="1"/>
    <col min="4151" max="4151" width="12.7109375" style="2" bestFit="1" customWidth="1"/>
    <col min="4152" max="4154" width="0" style="2" hidden="1" customWidth="1"/>
    <col min="4155" max="4155" width="14" style="2" bestFit="1" customWidth="1"/>
    <col min="4156" max="4156" width="3" style="2" bestFit="1" customWidth="1"/>
    <col min="4157" max="4157" width="14" style="2" bestFit="1" customWidth="1"/>
    <col min="4158" max="4158" width="14.42578125" style="2" bestFit="1" customWidth="1"/>
    <col min="4159" max="4159" width="12.7109375" style="2" bestFit="1" customWidth="1"/>
    <col min="4160" max="4162" width="0" style="2" hidden="1" customWidth="1"/>
    <col min="4163" max="4163" width="13.7109375" style="2" bestFit="1" customWidth="1"/>
    <col min="4164" max="4164" width="3" style="2" bestFit="1" customWidth="1"/>
    <col min="4165" max="4165" width="12.7109375" style="2" bestFit="1" customWidth="1"/>
    <col min="4166" max="4166" width="14.42578125" style="2" bestFit="1" customWidth="1"/>
    <col min="4167" max="4167" width="11.42578125" style="2" bestFit="1" customWidth="1"/>
    <col min="4168" max="4170" width="0" style="2" hidden="1" customWidth="1"/>
    <col min="4171" max="4171" width="14" style="2" bestFit="1" customWidth="1"/>
    <col min="4172" max="4172" width="3" style="2" bestFit="1" customWidth="1"/>
    <col min="4173" max="4173" width="12" style="2" bestFit="1" customWidth="1"/>
    <col min="4174" max="4174" width="11.5703125" style="2" bestFit="1" customWidth="1"/>
    <col min="4175" max="4175" width="9.85546875" style="2" bestFit="1" customWidth="1"/>
    <col min="4176" max="4178" width="0" style="2" hidden="1" customWidth="1"/>
    <col min="4179" max="4179" width="12.7109375" style="2" bestFit="1" customWidth="1"/>
    <col min="4180" max="4180" width="3" style="2" bestFit="1" customWidth="1"/>
    <col min="4181" max="4181" width="13.28515625" style="2" bestFit="1" customWidth="1"/>
    <col min="4182" max="4182" width="13.7109375" style="2" bestFit="1" customWidth="1"/>
    <col min="4183" max="4183" width="10.5703125" style="2" bestFit="1" customWidth="1"/>
    <col min="4184" max="4186" width="0" style="2" hidden="1" customWidth="1"/>
    <col min="4187" max="4187" width="13.7109375" style="2" bestFit="1" customWidth="1"/>
    <col min="4188" max="4188" width="3" style="2" bestFit="1" customWidth="1"/>
    <col min="4189" max="4189" width="12.7109375" style="2" bestFit="1" customWidth="1"/>
    <col min="4190" max="4190" width="13.28515625" style="2" bestFit="1" customWidth="1"/>
    <col min="4191" max="4191" width="14" style="2" bestFit="1" customWidth="1"/>
    <col min="4192" max="4194" width="0" style="2" hidden="1" customWidth="1"/>
    <col min="4195" max="4195" width="14" style="2" bestFit="1" customWidth="1"/>
    <col min="4196" max="4196" width="3" style="2" bestFit="1" customWidth="1"/>
    <col min="4197" max="4198" width="12" style="2" bestFit="1" customWidth="1"/>
    <col min="4199" max="4199" width="9.85546875" style="2" bestFit="1" customWidth="1"/>
    <col min="4200" max="4202" width="0" style="2" hidden="1" customWidth="1"/>
    <col min="4203" max="4203" width="12.28515625" style="2" bestFit="1" customWidth="1"/>
    <col min="4204" max="4204" width="3" style="2" bestFit="1" customWidth="1"/>
    <col min="4205" max="4205" width="11.5703125" style="2" bestFit="1" customWidth="1"/>
    <col min="4206" max="4206" width="11.42578125" style="2" bestFit="1" customWidth="1"/>
    <col min="4207" max="4207" width="10.5703125" style="2" bestFit="1" customWidth="1"/>
    <col min="4208" max="4210" width="0" style="2" hidden="1" customWidth="1"/>
    <col min="4211" max="4211" width="12.28515625" style="2" bestFit="1" customWidth="1"/>
    <col min="4212" max="4212" width="3" style="2" bestFit="1" customWidth="1"/>
    <col min="4213" max="4219" width="4" style="2" customWidth="1"/>
    <col min="4220" max="4220" width="3" style="2" bestFit="1" customWidth="1"/>
    <col min="4221" max="4227" width="4" style="2" customWidth="1"/>
    <col min="4228" max="4228" width="3" style="2" bestFit="1" customWidth="1"/>
    <col min="4229" max="4235" width="4" style="2" customWidth="1"/>
    <col min="4236" max="4236" width="3" style="2" bestFit="1" customWidth="1"/>
    <col min="4237" max="4243" width="4" style="2" customWidth="1"/>
    <col min="4244" max="4244" width="3" style="2" bestFit="1" customWidth="1"/>
    <col min="4245" max="4251" width="4" style="2" customWidth="1"/>
    <col min="4252" max="4252" width="3" style="2" bestFit="1" customWidth="1"/>
    <col min="4253" max="4259" width="4" style="2" customWidth="1"/>
    <col min="4260" max="4352" width="9.140625" style="2"/>
    <col min="4353" max="4353" width="12.5703125" style="2" customWidth="1"/>
    <col min="4354" max="4354" width="40" style="2" customWidth="1"/>
    <col min="4355" max="4355" width="16.5703125" style="2" bestFit="1" customWidth="1"/>
    <col min="4356" max="4356" width="6" style="2" bestFit="1" customWidth="1"/>
    <col min="4357" max="4357" width="16.28515625" style="2" bestFit="1" customWidth="1"/>
    <col min="4358" max="4358" width="16.140625" style="2" bestFit="1" customWidth="1"/>
    <col min="4359" max="4359" width="15.42578125" style="2" bestFit="1" customWidth="1"/>
    <col min="4360" max="4362" width="0" style="2" hidden="1" customWidth="1"/>
    <col min="4363" max="4363" width="16.7109375" style="2" bestFit="1" customWidth="1"/>
    <col min="4364" max="4364" width="3" style="2" bestFit="1" customWidth="1"/>
    <col min="4365" max="4365" width="15.28515625" style="2" bestFit="1" customWidth="1"/>
    <col min="4366" max="4366" width="15.140625" style="2" bestFit="1" customWidth="1"/>
    <col min="4367" max="4367" width="14.5703125" style="2" bestFit="1" customWidth="1"/>
    <col min="4368" max="4370" width="0" style="2" hidden="1" customWidth="1"/>
    <col min="4371" max="4371" width="14.85546875" style="2" bestFit="1" customWidth="1"/>
    <col min="4372" max="4372" width="3" style="2" bestFit="1" customWidth="1"/>
    <col min="4373" max="4373" width="14.42578125" style="2" bestFit="1" customWidth="1"/>
    <col min="4374" max="4374" width="15.140625" style="2" bestFit="1" customWidth="1"/>
    <col min="4375" max="4375" width="14" style="2" bestFit="1" customWidth="1"/>
    <col min="4376" max="4378" width="0" style="2" hidden="1" customWidth="1"/>
    <col min="4379" max="4379" width="15.140625" style="2" bestFit="1" customWidth="1"/>
    <col min="4380" max="4380" width="3" style="2" bestFit="1" customWidth="1"/>
    <col min="4381" max="4382" width="14.42578125" style="2" bestFit="1" customWidth="1"/>
    <col min="4383" max="4383" width="12.7109375" style="2" bestFit="1" customWidth="1"/>
    <col min="4384" max="4386" width="0" style="2" hidden="1" customWidth="1"/>
    <col min="4387" max="4387" width="14.42578125" style="2" bestFit="1" customWidth="1"/>
    <col min="4388" max="4388" width="3" style="2" bestFit="1" customWidth="1"/>
    <col min="4389" max="4390" width="14" style="2" bestFit="1" customWidth="1"/>
    <col min="4391" max="4391" width="13.28515625" style="2" bestFit="1" customWidth="1"/>
    <col min="4392" max="4394" width="0" style="2" hidden="1" customWidth="1"/>
    <col min="4395" max="4395" width="14.85546875" style="2" bestFit="1" customWidth="1"/>
    <col min="4396" max="4396" width="3" style="2" bestFit="1" customWidth="1"/>
    <col min="4397" max="4397" width="11.5703125" style="2" bestFit="1" customWidth="1"/>
    <col min="4398" max="4398" width="10.5703125" style="2" bestFit="1" customWidth="1"/>
    <col min="4399" max="4399" width="9.42578125" style="2" bestFit="1" customWidth="1"/>
    <col min="4400" max="4402" width="0" style="2" hidden="1" customWidth="1"/>
    <col min="4403" max="4403" width="11.5703125" style="2" bestFit="1" customWidth="1"/>
    <col min="4404" max="4404" width="3" style="2" bestFit="1" customWidth="1"/>
    <col min="4405" max="4405" width="13.7109375" style="2" bestFit="1" customWidth="1"/>
    <col min="4406" max="4406" width="13.28515625" style="2" bestFit="1" customWidth="1"/>
    <col min="4407" max="4407" width="12.7109375" style="2" bestFit="1" customWidth="1"/>
    <col min="4408" max="4410" width="0" style="2" hidden="1" customWidth="1"/>
    <col min="4411" max="4411" width="14" style="2" bestFit="1" customWidth="1"/>
    <col min="4412" max="4412" width="3" style="2" bestFit="1" customWidth="1"/>
    <col min="4413" max="4413" width="14" style="2" bestFit="1" customWidth="1"/>
    <col min="4414" max="4414" width="14.42578125" style="2" bestFit="1" customWidth="1"/>
    <col min="4415" max="4415" width="12.7109375" style="2" bestFit="1" customWidth="1"/>
    <col min="4416" max="4418" width="0" style="2" hidden="1" customWidth="1"/>
    <col min="4419" max="4419" width="13.7109375" style="2" bestFit="1" customWidth="1"/>
    <col min="4420" max="4420" width="3" style="2" bestFit="1" customWidth="1"/>
    <col min="4421" max="4421" width="12.7109375" style="2" bestFit="1" customWidth="1"/>
    <col min="4422" max="4422" width="14.42578125" style="2" bestFit="1" customWidth="1"/>
    <col min="4423" max="4423" width="11.42578125" style="2" bestFit="1" customWidth="1"/>
    <col min="4424" max="4426" width="0" style="2" hidden="1" customWidth="1"/>
    <col min="4427" max="4427" width="14" style="2" bestFit="1" customWidth="1"/>
    <col min="4428" max="4428" width="3" style="2" bestFit="1" customWidth="1"/>
    <col min="4429" max="4429" width="12" style="2" bestFit="1" customWidth="1"/>
    <col min="4430" max="4430" width="11.5703125" style="2" bestFit="1" customWidth="1"/>
    <col min="4431" max="4431" width="9.85546875" style="2" bestFit="1" customWidth="1"/>
    <col min="4432" max="4434" width="0" style="2" hidden="1" customWidth="1"/>
    <col min="4435" max="4435" width="12.7109375" style="2" bestFit="1" customWidth="1"/>
    <col min="4436" max="4436" width="3" style="2" bestFit="1" customWidth="1"/>
    <col min="4437" max="4437" width="13.28515625" style="2" bestFit="1" customWidth="1"/>
    <col min="4438" max="4438" width="13.7109375" style="2" bestFit="1" customWidth="1"/>
    <col min="4439" max="4439" width="10.5703125" style="2" bestFit="1" customWidth="1"/>
    <col min="4440" max="4442" width="0" style="2" hidden="1" customWidth="1"/>
    <col min="4443" max="4443" width="13.7109375" style="2" bestFit="1" customWidth="1"/>
    <col min="4444" max="4444" width="3" style="2" bestFit="1" customWidth="1"/>
    <col min="4445" max="4445" width="12.7109375" style="2" bestFit="1" customWidth="1"/>
    <col min="4446" max="4446" width="13.28515625" style="2" bestFit="1" customWidth="1"/>
    <col min="4447" max="4447" width="14" style="2" bestFit="1" customWidth="1"/>
    <col min="4448" max="4450" width="0" style="2" hidden="1" customWidth="1"/>
    <col min="4451" max="4451" width="14" style="2" bestFit="1" customWidth="1"/>
    <col min="4452" max="4452" width="3" style="2" bestFit="1" customWidth="1"/>
    <col min="4453" max="4454" width="12" style="2" bestFit="1" customWidth="1"/>
    <col min="4455" max="4455" width="9.85546875" style="2" bestFit="1" customWidth="1"/>
    <col min="4456" max="4458" width="0" style="2" hidden="1" customWidth="1"/>
    <col min="4459" max="4459" width="12.28515625" style="2" bestFit="1" customWidth="1"/>
    <col min="4460" max="4460" width="3" style="2" bestFit="1" customWidth="1"/>
    <col min="4461" max="4461" width="11.5703125" style="2" bestFit="1" customWidth="1"/>
    <col min="4462" max="4462" width="11.42578125" style="2" bestFit="1" customWidth="1"/>
    <col min="4463" max="4463" width="10.5703125" style="2" bestFit="1" customWidth="1"/>
    <col min="4464" max="4466" width="0" style="2" hidden="1" customWidth="1"/>
    <col min="4467" max="4467" width="12.28515625" style="2" bestFit="1" customWidth="1"/>
    <col min="4468" max="4468" width="3" style="2" bestFit="1" customWidth="1"/>
    <col min="4469" max="4475" width="4" style="2" customWidth="1"/>
    <col min="4476" max="4476" width="3" style="2" bestFit="1" customWidth="1"/>
    <col min="4477" max="4483" width="4" style="2" customWidth="1"/>
    <col min="4484" max="4484" width="3" style="2" bestFit="1" customWidth="1"/>
    <col min="4485" max="4491" width="4" style="2" customWidth="1"/>
    <col min="4492" max="4492" width="3" style="2" bestFit="1" customWidth="1"/>
    <col min="4493" max="4499" width="4" style="2" customWidth="1"/>
    <col min="4500" max="4500" width="3" style="2" bestFit="1" customWidth="1"/>
    <col min="4501" max="4507" width="4" style="2" customWidth="1"/>
    <col min="4508" max="4508" width="3" style="2" bestFit="1" customWidth="1"/>
    <col min="4509" max="4515" width="4" style="2" customWidth="1"/>
    <col min="4516" max="4608" width="9.140625" style="2"/>
    <col min="4609" max="4609" width="12.5703125" style="2" customWidth="1"/>
    <col min="4610" max="4610" width="40" style="2" customWidth="1"/>
    <col min="4611" max="4611" width="16.5703125" style="2" bestFit="1" customWidth="1"/>
    <col min="4612" max="4612" width="6" style="2" bestFit="1" customWidth="1"/>
    <col min="4613" max="4613" width="16.28515625" style="2" bestFit="1" customWidth="1"/>
    <col min="4614" max="4614" width="16.140625" style="2" bestFit="1" customWidth="1"/>
    <col min="4615" max="4615" width="15.42578125" style="2" bestFit="1" customWidth="1"/>
    <col min="4616" max="4618" width="0" style="2" hidden="1" customWidth="1"/>
    <col min="4619" max="4619" width="16.7109375" style="2" bestFit="1" customWidth="1"/>
    <col min="4620" max="4620" width="3" style="2" bestFit="1" customWidth="1"/>
    <col min="4621" max="4621" width="15.28515625" style="2" bestFit="1" customWidth="1"/>
    <col min="4622" max="4622" width="15.140625" style="2" bestFit="1" customWidth="1"/>
    <col min="4623" max="4623" width="14.5703125" style="2" bestFit="1" customWidth="1"/>
    <col min="4624" max="4626" width="0" style="2" hidden="1" customWidth="1"/>
    <col min="4627" max="4627" width="14.85546875" style="2" bestFit="1" customWidth="1"/>
    <col min="4628" max="4628" width="3" style="2" bestFit="1" customWidth="1"/>
    <col min="4629" max="4629" width="14.42578125" style="2" bestFit="1" customWidth="1"/>
    <col min="4630" max="4630" width="15.140625" style="2" bestFit="1" customWidth="1"/>
    <col min="4631" max="4631" width="14" style="2" bestFit="1" customWidth="1"/>
    <col min="4632" max="4634" width="0" style="2" hidden="1" customWidth="1"/>
    <col min="4635" max="4635" width="15.140625" style="2" bestFit="1" customWidth="1"/>
    <col min="4636" max="4636" width="3" style="2" bestFit="1" customWidth="1"/>
    <col min="4637" max="4638" width="14.42578125" style="2" bestFit="1" customWidth="1"/>
    <col min="4639" max="4639" width="12.7109375" style="2" bestFit="1" customWidth="1"/>
    <col min="4640" max="4642" width="0" style="2" hidden="1" customWidth="1"/>
    <col min="4643" max="4643" width="14.42578125" style="2" bestFit="1" customWidth="1"/>
    <col min="4644" max="4644" width="3" style="2" bestFit="1" customWidth="1"/>
    <col min="4645" max="4646" width="14" style="2" bestFit="1" customWidth="1"/>
    <col min="4647" max="4647" width="13.28515625" style="2" bestFit="1" customWidth="1"/>
    <col min="4648" max="4650" width="0" style="2" hidden="1" customWidth="1"/>
    <col min="4651" max="4651" width="14.85546875" style="2" bestFit="1" customWidth="1"/>
    <col min="4652" max="4652" width="3" style="2" bestFit="1" customWidth="1"/>
    <col min="4653" max="4653" width="11.5703125" style="2" bestFit="1" customWidth="1"/>
    <col min="4654" max="4654" width="10.5703125" style="2" bestFit="1" customWidth="1"/>
    <col min="4655" max="4655" width="9.42578125" style="2" bestFit="1" customWidth="1"/>
    <col min="4656" max="4658" width="0" style="2" hidden="1" customWidth="1"/>
    <col min="4659" max="4659" width="11.5703125" style="2" bestFit="1" customWidth="1"/>
    <col min="4660" max="4660" width="3" style="2" bestFit="1" customWidth="1"/>
    <col min="4661" max="4661" width="13.7109375" style="2" bestFit="1" customWidth="1"/>
    <col min="4662" max="4662" width="13.28515625" style="2" bestFit="1" customWidth="1"/>
    <col min="4663" max="4663" width="12.7109375" style="2" bestFit="1" customWidth="1"/>
    <col min="4664" max="4666" width="0" style="2" hidden="1" customWidth="1"/>
    <col min="4667" max="4667" width="14" style="2" bestFit="1" customWidth="1"/>
    <col min="4668" max="4668" width="3" style="2" bestFit="1" customWidth="1"/>
    <col min="4669" max="4669" width="14" style="2" bestFit="1" customWidth="1"/>
    <col min="4670" max="4670" width="14.42578125" style="2" bestFit="1" customWidth="1"/>
    <col min="4671" max="4671" width="12.7109375" style="2" bestFit="1" customWidth="1"/>
    <col min="4672" max="4674" width="0" style="2" hidden="1" customWidth="1"/>
    <col min="4675" max="4675" width="13.7109375" style="2" bestFit="1" customWidth="1"/>
    <col min="4676" max="4676" width="3" style="2" bestFit="1" customWidth="1"/>
    <col min="4677" max="4677" width="12.7109375" style="2" bestFit="1" customWidth="1"/>
    <col min="4678" max="4678" width="14.42578125" style="2" bestFit="1" customWidth="1"/>
    <col min="4679" max="4679" width="11.42578125" style="2" bestFit="1" customWidth="1"/>
    <col min="4680" max="4682" width="0" style="2" hidden="1" customWidth="1"/>
    <col min="4683" max="4683" width="14" style="2" bestFit="1" customWidth="1"/>
    <col min="4684" max="4684" width="3" style="2" bestFit="1" customWidth="1"/>
    <col min="4685" max="4685" width="12" style="2" bestFit="1" customWidth="1"/>
    <col min="4686" max="4686" width="11.5703125" style="2" bestFit="1" customWidth="1"/>
    <col min="4687" max="4687" width="9.85546875" style="2" bestFit="1" customWidth="1"/>
    <col min="4688" max="4690" width="0" style="2" hidden="1" customWidth="1"/>
    <col min="4691" max="4691" width="12.7109375" style="2" bestFit="1" customWidth="1"/>
    <col min="4692" max="4692" width="3" style="2" bestFit="1" customWidth="1"/>
    <col min="4693" max="4693" width="13.28515625" style="2" bestFit="1" customWidth="1"/>
    <col min="4694" max="4694" width="13.7109375" style="2" bestFit="1" customWidth="1"/>
    <col min="4695" max="4695" width="10.5703125" style="2" bestFit="1" customWidth="1"/>
    <col min="4696" max="4698" width="0" style="2" hidden="1" customWidth="1"/>
    <col min="4699" max="4699" width="13.7109375" style="2" bestFit="1" customWidth="1"/>
    <col min="4700" max="4700" width="3" style="2" bestFit="1" customWidth="1"/>
    <col min="4701" max="4701" width="12.7109375" style="2" bestFit="1" customWidth="1"/>
    <col min="4702" max="4702" width="13.28515625" style="2" bestFit="1" customWidth="1"/>
    <col min="4703" max="4703" width="14" style="2" bestFit="1" customWidth="1"/>
    <col min="4704" max="4706" width="0" style="2" hidden="1" customWidth="1"/>
    <col min="4707" max="4707" width="14" style="2" bestFit="1" customWidth="1"/>
    <col min="4708" max="4708" width="3" style="2" bestFit="1" customWidth="1"/>
    <col min="4709" max="4710" width="12" style="2" bestFit="1" customWidth="1"/>
    <col min="4711" max="4711" width="9.85546875" style="2" bestFit="1" customWidth="1"/>
    <col min="4712" max="4714" width="0" style="2" hidden="1" customWidth="1"/>
    <col min="4715" max="4715" width="12.28515625" style="2" bestFit="1" customWidth="1"/>
    <col min="4716" max="4716" width="3" style="2" bestFit="1" customWidth="1"/>
    <col min="4717" max="4717" width="11.5703125" style="2" bestFit="1" customWidth="1"/>
    <col min="4718" max="4718" width="11.42578125" style="2" bestFit="1" customWidth="1"/>
    <col min="4719" max="4719" width="10.5703125" style="2" bestFit="1" customWidth="1"/>
    <col min="4720" max="4722" width="0" style="2" hidden="1" customWidth="1"/>
    <col min="4723" max="4723" width="12.28515625" style="2" bestFit="1" customWidth="1"/>
    <col min="4724" max="4724" width="3" style="2" bestFit="1" customWidth="1"/>
    <col min="4725" max="4731" width="4" style="2" customWidth="1"/>
    <col min="4732" max="4732" width="3" style="2" bestFit="1" customWidth="1"/>
    <col min="4733" max="4739" width="4" style="2" customWidth="1"/>
    <col min="4740" max="4740" width="3" style="2" bestFit="1" customWidth="1"/>
    <col min="4741" max="4747" width="4" style="2" customWidth="1"/>
    <col min="4748" max="4748" width="3" style="2" bestFit="1" customWidth="1"/>
    <col min="4749" max="4755" width="4" style="2" customWidth="1"/>
    <col min="4756" max="4756" width="3" style="2" bestFit="1" customWidth="1"/>
    <col min="4757" max="4763" width="4" style="2" customWidth="1"/>
    <col min="4764" max="4764" width="3" style="2" bestFit="1" customWidth="1"/>
    <col min="4765" max="4771" width="4" style="2" customWidth="1"/>
    <col min="4772" max="4864" width="9.140625" style="2"/>
    <col min="4865" max="4865" width="12.5703125" style="2" customWidth="1"/>
    <col min="4866" max="4866" width="40" style="2" customWidth="1"/>
    <col min="4867" max="4867" width="16.5703125" style="2" bestFit="1" customWidth="1"/>
    <col min="4868" max="4868" width="6" style="2" bestFit="1" customWidth="1"/>
    <col min="4869" max="4869" width="16.28515625" style="2" bestFit="1" customWidth="1"/>
    <col min="4870" max="4870" width="16.140625" style="2" bestFit="1" customWidth="1"/>
    <col min="4871" max="4871" width="15.42578125" style="2" bestFit="1" customWidth="1"/>
    <col min="4872" max="4874" width="0" style="2" hidden="1" customWidth="1"/>
    <col min="4875" max="4875" width="16.7109375" style="2" bestFit="1" customWidth="1"/>
    <col min="4876" max="4876" width="3" style="2" bestFit="1" customWidth="1"/>
    <col min="4877" max="4877" width="15.28515625" style="2" bestFit="1" customWidth="1"/>
    <col min="4878" max="4878" width="15.140625" style="2" bestFit="1" customWidth="1"/>
    <col min="4879" max="4879" width="14.5703125" style="2" bestFit="1" customWidth="1"/>
    <col min="4880" max="4882" width="0" style="2" hidden="1" customWidth="1"/>
    <col min="4883" max="4883" width="14.85546875" style="2" bestFit="1" customWidth="1"/>
    <col min="4884" max="4884" width="3" style="2" bestFit="1" customWidth="1"/>
    <col min="4885" max="4885" width="14.42578125" style="2" bestFit="1" customWidth="1"/>
    <col min="4886" max="4886" width="15.140625" style="2" bestFit="1" customWidth="1"/>
    <col min="4887" max="4887" width="14" style="2" bestFit="1" customWidth="1"/>
    <col min="4888" max="4890" width="0" style="2" hidden="1" customWidth="1"/>
    <col min="4891" max="4891" width="15.140625" style="2" bestFit="1" customWidth="1"/>
    <col min="4892" max="4892" width="3" style="2" bestFit="1" customWidth="1"/>
    <col min="4893" max="4894" width="14.42578125" style="2" bestFit="1" customWidth="1"/>
    <col min="4895" max="4895" width="12.7109375" style="2" bestFit="1" customWidth="1"/>
    <col min="4896" max="4898" width="0" style="2" hidden="1" customWidth="1"/>
    <col min="4899" max="4899" width="14.42578125" style="2" bestFit="1" customWidth="1"/>
    <col min="4900" max="4900" width="3" style="2" bestFit="1" customWidth="1"/>
    <col min="4901" max="4902" width="14" style="2" bestFit="1" customWidth="1"/>
    <col min="4903" max="4903" width="13.28515625" style="2" bestFit="1" customWidth="1"/>
    <col min="4904" max="4906" width="0" style="2" hidden="1" customWidth="1"/>
    <col min="4907" max="4907" width="14.85546875" style="2" bestFit="1" customWidth="1"/>
    <col min="4908" max="4908" width="3" style="2" bestFit="1" customWidth="1"/>
    <col min="4909" max="4909" width="11.5703125" style="2" bestFit="1" customWidth="1"/>
    <col min="4910" max="4910" width="10.5703125" style="2" bestFit="1" customWidth="1"/>
    <col min="4911" max="4911" width="9.42578125" style="2" bestFit="1" customWidth="1"/>
    <col min="4912" max="4914" width="0" style="2" hidden="1" customWidth="1"/>
    <col min="4915" max="4915" width="11.5703125" style="2" bestFit="1" customWidth="1"/>
    <col min="4916" max="4916" width="3" style="2" bestFit="1" customWidth="1"/>
    <col min="4917" max="4917" width="13.7109375" style="2" bestFit="1" customWidth="1"/>
    <col min="4918" max="4918" width="13.28515625" style="2" bestFit="1" customWidth="1"/>
    <col min="4919" max="4919" width="12.7109375" style="2" bestFit="1" customWidth="1"/>
    <col min="4920" max="4922" width="0" style="2" hidden="1" customWidth="1"/>
    <col min="4923" max="4923" width="14" style="2" bestFit="1" customWidth="1"/>
    <col min="4924" max="4924" width="3" style="2" bestFit="1" customWidth="1"/>
    <col min="4925" max="4925" width="14" style="2" bestFit="1" customWidth="1"/>
    <col min="4926" max="4926" width="14.42578125" style="2" bestFit="1" customWidth="1"/>
    <col min="4927" max="4927" width="12.7109375" style="2" bestFit="1" customWidth="1"/>
    <col min="4928" max="4930" width="0" style="2" hidden="1" customWidth="1"/>
    <col min="4931" max="4931" width="13.7109375" style="2" bestFit="1" customWidth="1"/>
    <col min="4932" max="4932" width="3" style="2" bestFit="1" customWidth="1"/>
    <col min="4933" max="4933" width="12.7109375" style="2" bestFit="1" customWidth="1"/>
    <col min="4934" max="4934" width="14.42578125" style="2" bestFit="1" customWidth="1"/>
    <col min="4935" max="4935" width="11.42578125" style="2" bestFit="1" customWidth="1"/>
    <col min="4936" max="4938" width="0" style="2" hidden="1" customWidth="1"/>
    <col min="4939" max="4939" width="14" style="2" bestFit="1" customWidth="1"/>
    <col min="4940" max="4940" width="3" style="2" bestFit="1" customWidth="1"/>
    <col min="4941" max="4941" width="12" style="2" bestFit="1" customWidth="1"/>
    <col min="4942" max="4942" width="11.5703125" style="2" bestFit="1" customWidth="1"/>
    <col min="4943" max="4943" width="9.85546875" style="2" bestFit="1" customWidth="1"/>
    <col min="4944" max="4946" width="0" style="2" hidden="1" customWidth="1"/>
    <col min="4947" max="4947" width="12.7109375" style="2" bestFit="1" customWidth="1"/>
    <col min="4948" max="4948" width="3" style="2" bestFit="1" customWidth="1"/>
    <col min="4949" max="4949" width="13.28515625" style="2" bestFit="1" customWidth="1"/>
    <col min="4950" max="4950" width="13.7109375" style="2" bestFit="1" customWidth="1"/>
    <col min="4951" max="4951" width="10.5703125" style="2" bestFit="1" customWidth="1"/>
    <col min="4952" max="4954" width="0" style="2" hidden="1" customWidth="1"/>
    <col min="4955" max="4955" width="13.7109375" style="2" bestFit="1" customWidth="1"/>
    <col min="4956" max="4956" width="3" style="2" bestFit="1" customWidth="1"/>
    <col min="4957" max="4957" width="12.7109375" style="2" bestFit="1" customWidth="1"/>
    <col min="4958" max="4958" width="13.28515625" style="2" bestFit="1" customWidth="1"/>
    <col min="4959" max="4959" width="14" style="2" bestFit="1" customWidth="1"/>
    <col min="4960" max="4962" width="0" style="2" hidden="1" customWidth="1"/>
    <col min="4963" max="4963" width="14" style="2" bestFit="1" customWidth="1"/>
    <col min="4964" max="4964" width="3" style="2" bestFit="1" customWidth="1"/>
    <col min="4965" max="4966" width="12" style="2" bestFit="1" customWidth="1"/>
    <col min="4967" max="4967" width="9.85546875" style="2" bestFit="1" customWidth="1"/>
    <col min="4968" max="4970" width="0" style="2" hidden="1" customWidth="1"/>
    <col min="4971" max="4971" width="12.28515625" style="2" bestFit="1" customWidth="1"/>
    <col min="4972" max="4972" width="3" style="2" bestFit="1" customWidth="1"/>
    <col min="4973" max="4973" width="11.5703125" style="2" bestFit="1" customWidth="1"/>
    <col min="4974" max="4974" width="11.42578125" style="2" bestFit="1" customWidth="1"/>
    <col min="4975" max="4975" width="10.5703125" style="2" bestFit="1" customWidth="1"/>
    <col min="4976" max="4978" width="0" style="2" hidden="1" customWidth="1"/>
    <col min="4979" max="4979" width="12.28515625" style="2" bestFit="1" customWidth="1"/>
    <col min="4980" max="4980" width="3" style="2" bestFit="1" customWidth="1"/>
    <col min="4981" max="4987" width="4" style="2" customWidth="1"/>
    <col min="4988" max="4988" width="3" style="2" bestFit="1" customWidth="1"/>
    <col min="4989" max="4995" width="4" style="2" customWidth="1"/>
    <col min="4996" max="4996" width="3" style="2" bestFit="1" customWidth="1"/>
    <col min="4997" max="5003" width="4" style="2" customWidth="1"/>
    <col min="5004" max="5004" width="3" style="2" bestFit="1" customWidth="1"/>
    <col min="5005" max="5011" width="4" style="2" customWidth="1"/>
    <col min="5012" max="5012" width="3" style="2" bestFit="1" customWidth="1"/>
    <col min="5013" max="5019" width="4" style="2" customWidth="1"/>
    <col min="5020" max="5020" width="3" style="2" bestFit="1" customWidth="1"/>
    <col min="5021" max="5027" width="4" style="2" customWidth="1"/>
    <col min="5028" max="5120" width="9.140625" style="2"/>
    <col min="5121" max="5121" width="12.5703125" style="2" customWidth="1"/>
    <col min="5122" max="5122" width="40" style="2" customWidth="1"/>
    <col min="5123" max="5123" width="16.5703125" style="2" bestFit="1" customWidth="1"/>
    <col min="5124" max="5124" width="6" style="2" bestFit="1" customWidth="1"/>
    <col min="5125" max="5125" width="16.28515625" style="2" bestFit="1" customWidth="1"/>
    <col min="5126" max="5126" width="16.140625" style="2" bestFit="1" customWidth="1"/>
    <col min="5127" max="5127" width="15.42578125" style="2" bestFit="1" customWidth="1"/>
    <col min="5128" max="5130" width="0" style="2" hidden="1" customWidth="1"/>
    <col min="5131" max="5131" width="16.7109375" style="2" bestFit="1" customWidth="1"/>
    <col min="5132" max="5132" width="3" style="2" bestFit="1" customWidth="1"/>
    <col min="5133" max="5133" width="15.28515625" style="2" bestFit="1" customWidth="1"/>
    <col min="5134" max="5134" width="15.140625" style="2" bestFit="1" customWidth="1"/>
    <col min="5135" max="5135" width="14.5703125" style="2" bestFit="1" customWidth="1"/>
    <col min="5136" max="5138" width="0" style="2" hidden="1" customWidth="1"/>
    <col min="5139" max="5139" width="14.85546875" style="2" bestFit="1" customWidth="1"/>
    <col min="5140" max="5140" width="3" style="2" bestFit="1" customWidth="1"/>
    <col min="5141" max="5141" width="14.42578125" style="2" bestFit="1" customWidth="1"/>
    <col min="5142" max="5142" width="15.140625" style="2" bestFit="1" customWidth="1"/>
    <col min="5143" max="5143" width="14" style="2" bestFit="1" customWidth="1"/>
    <col min="5144" max="5146" width="0" style="2" hidden="1" customWidth="1"/>
    <col min="5147" max="5147" width="15.140625" style="2" bestFit="1" customWidth="1"/>
    <col min="5148" max="5148" width="3" style="2" bestFit="1" customWidth="1"/>
    <col min="5149" max="5150" width="14.42578125" style="2" bestFit="1" customWidth="1"/>
    <col min="5151" max="5151" width="12.7109375" style="2" bestFit="1" customWidth="1"/>
    <col min="5152" max="5154" width="0" style="2" hidden="1" customWidth="1"/>
    <col min="5155" max="5155" width="14.42578125" style="2" bestFit="1" customWidth="1"/>
    <col min="5156" max="5156" width="3" style="2" bestFit="1" customWidth="1"/>
    <col min="5157" max="5158" width="14" style="2" bestFit="1" customWidth="1"/>
    <col min="5159" max="5159" width="13.28515625" style="2" bestFit="1" customWidth="1"/>
    <col min="5160" max="5162" width="0" style="2" hidden="1" customWidth="1"/>
    <col min="5163" max="5163" width="14.85546875" style="2" bestFit="1" customWidth="1"/>
    <col min="5164" max="5164" width="3" style="2" bestFit="1" customWidth="1"/>
    <col min="5165" max="5165" width="11.5703125" style="2" bestFit="1" customWidth="1"/>
    <col min="5166" max="5166" width="10.5703125" style="2" bestFit="1" customWidth="1"/>
    <col min="5167" max="5167" width="9.42578125" style="2" bestFit="1" customWidth="1"/>
    <col min="5168" max="5170" width="0" style="2" hidden="1" customWidth="1"/>
    <col min="5171" max="5171" width="11.5703125" style="2" bestFit="1" customWidth="1"/>
    <col min="5172" max="5172" width="3" style="2" bestFit="1" customWidth="1"/>
    <col min="5173" max="5173" width="13.7109375" style="2" bestFit="1" customWidth="1"/>
    <col min="5174" max="5174" width="13.28515625" style="2" bestFit="1" customWidth="1"/>
    <col min="5175" max="5175" width="12.7109375" style="2" bestFit="1" customWidth="1"/>
    <col min="5176" max="5178" width="0" style="2" hidden="1" customWidth="1"/>
    <col min="5179" max="5179" width="14" style="2" bestFit="1" customWidth="1"/>
    <col min="5180" max="5180" width="3" style="2" bestFit="1" customWidth="1"/>
    <col min="5181" max="5181" width="14" style="2" bestFit="1" customWidth="1"/>
    <col min="5182" max="5182" width="14.42578125" style="2" bestFit="1" customWidth="1"/>
    <col min="5183" max="5183" width="12.7109375" style="2" bestFit="1" customWidth="1"/>
    <col min="5184" max="5186" width="0" style="2" hidden="1" customWidth="1"/>
    <col min="5187" max="5187" width="13.7109375" style="2" bestFit="1" customWidth="1"/>
    <col min="5188" max="5188" width="3" style="2" bestFit="1" customWidth="1"/>
    <col min="5189" max="5189" width="12.7109375" style="2" bestFit="1" customWidth="1"/>
    <col min="5190" max="5190" width="14.42578125" style="2" bestFit="1" customWidth="1"/>
    <col min="5191" max="5191" width="11.42578125" style="2" bestFit="1" customWidth="1"/>
    <col min="5192" max="5194" width="0" style="2" hidden="1" customWidth="1"/>
    <col min="5195" max="5195" width="14" style="2" bestFit="1" customWidth="1"/>
    <col min="5196" max="5196" width="3" style="2" bestFit="1" customWidth="1"/>
    <col min="5197" max="5197" width="12" style="2" bestFit="1" customWidth="1"/>
    <col min="5198" max="5198" width="11.5703125" style="2" bestFit="1" customWidth="1"/>
    <col min="5199" max="5199" width="9.85546875" style="2" bestFit="1" customWidth="1"/>
    <col min="5200" max="5202" width="0" style="2" hidden="1" customWidth="1"/>
    <col min="5203" max="5203" width="12.7109375" style="2" bestFit="1" customWidth="1"/>
    <col min="5204" max="5204" width="3" style="2" bestFit="1" customWidth="1"/>
    <col min="5205" max="5205" width="13.28515625" style="2" bestFit="1" customWidth="1"/>
    <col min="5206" max="5206" width="13.7109375" style="2" bestFit="1" customWidth="1"/>
    <col min="5207" max="5207" width="10.5703125" style="2" bestFit="1" customWidth="1"/>
    <col min="5208" max="5210" width="0" style="2" hidden="1" customWidth="1"/>
    <col min="5211" max="5211" width="13.7109375" style="2" bestFit="1" customWidth="1"/>
    <col min="5212" max="5212" width="3" style="2" bestFit="1" customWidth="1"/>
    <col min="5213" max="5213" width="12.7109375" style="2" bestFit="1" customWidth="1"/>
    <col min="5214" max="5214" width="13.28515625" style="2" bestFit="1" customWidth="1"/>
    <col min="5215" max="5215" width="14" style="2" bestFit="1" customWidth="1"/>
    <col min="5216" max="5218" width="0" style="2" hidden="1" customWidth="1"/>
    <col min="5219" max="5219" width="14" style="2" bestFit="1" customWidth="1"/>
    <col min="5220" max="5220" width="3" style="2" bestFit="1" customWidth="1"/>
    <col min="5221" max="5222" width="12" style="2" bestFit="1" customWidth="1"/>
    <col min="5223" max="5223" width="9.85546875" style="2" bestFit="1" customWidth="1"/>
    <col min="5224" max="5226" width="0" style="2" hidden="1" customWidth="1"/>
    <col min="5227" max="5227" width="12.28515625" style="2" bestFit="1" customWidth="1"/>
    <col min="5228" max="5228" width="3" style="2" bestFit="1" customWidth="1"/>
    <col min="5229" max="5229" width="11.5703125" style="2" bestFit="1" customWidth="1"/>
    <col min="5230" max="5230" width="11.42578125" style="2" bestFit="1" customWidth="1"/>
    <col min="5231" max="5231" width="10.5703125" style="2" bestFit="1" customWidth="1"/>
    <col min="5232" max="5234" width="0" style="2" hidden="1" customWidth="1"/>
    <col min="5235" max="5235" width="12.28515625" style="2" bestFit="1" customWidth="1"/>
    <col min="5236" max="5236" width="3" style="2" bestFit="1" customWidth="1"/>
    <col min="5237" max="5243" width="4" style="2" customWidth="1"/>
    <col min="5244" max="5244" width="3" style="2" bestFit="1" customWidth="1"/>
    <col min="5245" max="5251" width="4" style="2" customWidth="1"/>
    <col min="5252" max="5252" width="3" style="2" bestFit="1" customWidth="1"/>
    <col min="5253" max="5259" width="4" style="2" customWidth="1"/>
    <col min="5260" max="5260" width="3" style="2" bestFit="1" customWidth="1"/>
    <col min="5261" max="5267" width="4" style="2" customWidth="1"/>
    <col min="5268" max="5268" width="3" style="2" bestFit="1" customWidth="1"/>
    <col min="5269" max="5275" width="4" style="2" customWidth="1"/>
    <col min="5276" max="5276" width="3" style="2" bestFit="1" customWidth="1"/>
    <col min="5277" max="5283" width="4" style="2" customWidth="1"/>
    <col min="5284" max="5376" width="9.140625" style="2"/>
    <col min="5377" max="5377" width="12.5703125" style="2" customWidth="1"/>
    <col min="5378" max="5378" width="40" style="2" customWidth="1"/>
    <col min="5379" max="5379" width="16.5703125" style="2" bestFit="1" customWidth="1"/>
    <col min="5380" max="5380" width="6" style="2" bestFit="1" customWidth="1"/>
    <col min="5381" max="5381" width="16.28515625" style="2" bestFit="1" customWidth="1"/>
    <col min="5382" max="5382" width="16.140625" style="2" bestFit="1" customWidth="1"/>
    <col min="5383" max="5383" width="15.42578125" style="2" bestFit="1" customWidth="1"/>
    <col min="5384" max="5386" width="0" style="2" hidden="1" customWidth="1"/>
    <col min="5387" max="5387" width="16.7109375" style="2" bestFit="1" customWidth="1"/>
    <col min="5388" max="5388" width="3" style="2" bestFit="1" customWidth="1"/>
    <col min="5389" max="5389" width="15.28515625" style="2" bestFit="1" customWidth="1"/>
    <col min="5390" max="5390" width="15.140625" style="2" bestFit="1" customWidth="1"/>
    <col min="5391" max="5391" width="14.5703125" style="2" bestFit="1" customWidth="1"/>
    <col min="5392" max="5394" width="0" style="2" hidden="1" customWidth="1"/>
    <col min="5395" max="5395" width="14.85546875" style="2" bestFit="1" customWidth="1"/>
    <col min="5396" max="5396" width="3" style="2" bestFit="1" customWidth="1"/>
    <col min="5397" max="5397" width="14.42578125" style="2" bestFit="1" customWidth="1"/>
    <col min="5398" max="5398" width="15.140625" style="2" bestFit="1" customWidth="1"/>
    <col min="5399" max="5399" width="14" style="2" bestFit="1" customWidth="1"/>
    <col min="5400" max="5402" width="0" style="2" hidden="1" customWidth="1"/>
    <col min="5403" max="5403" width="15.140625" style="2" bestFit="1" customWidth="1"/>
    <col min="5404" max="5404" width="3" style="2" bestFit="1" customWidth="1"/>
    <col min="5405" max="5406" width="14.42578125" style="2" bestFit="1" customWidth="1"/>
    <col min="5407" max="5407" width="12.7109375" style="2" bestFit="1" customWidth="1"/>
    <col min="5408" max="5410" width="0" style="2" hidden="1" customWidth="1"/>
    <col min="5411" max="5411" width="14.42578125" style="2" bestFit="1" customWidth="1"/>
    <col min="5412" max="5412" width="3" style="2" bestFit="1" customWidth="1"/>
    <col min="5413" max="5414" width="14" style="2" bestFit="1" customWidth="1"/>
    <col min="5415" max="5415" width="13.28515625" style="2" bestFit="1" customWidth="1"/>
    <col min="5416" max="5418" width="0" style="2" hidden="1" customWidth="1"/>
    <col min="5419" max="5419" width="14.85546875" style="2" bestFit="1" customWidth="1"/>
    <col min="5420" max="5420" width="3" style="2" bestFit="1" customWidth="1"/>
    <col min="5421" max="5421" width="11.5703125" style="2" bestFit="1" customWidth="1"/>
    <col min="5422" max="5422" width="10.5703125" style="2" bestFit="1" customWidth="1"/>
    <col min="5423" max="5423" width="9.42578125" style="2" bestFit="1" customWidth="1"/>
    <col min="5424" max="5426" width="0" style="2" hidden="1" customWidth="1"/>
    <col min="5427" max="5427" width="11.5703125" style="2" bestFit="1" customWidth="1"/>
    <col min="5428" max="5428" width="3" style="2" bestFit="1" customWidth="1"/>
    <col min="5429" max="5429" width="13.7109375" style="2" bestFit="1" customWidth="1"/>
    <col min="5430" max="5430" width="13.28515625" style="2" bestFit="1" customWidth="1"/>
    <col min="5431" max="5431" width="12.7109375" style="2" bestFit="1" customWidth="1"/>
    <col min="5432" max="5434" width="0" style="2" hidden="1" customWidth="1"/>
    <col min="5435" max="5435" width="14" style="2" bestFit="1" customWidth="1"/>
    <col min="5436" max="5436" width="3" style="2" bestFit="1" customWidth="1"/>
    <col min="5437" max="5437" width="14" style="2" bestFit="1" customWidth="1"/>
    <col min="5438" max="5438" width="14.42578125" style="2" bestFit="1" customWidth="1"/>
    <col min="5439" max="5439" width="12.7109375" style="2" bestFit="1" customWidth="1"/>
    <col min="5440" max="5442" width="0" style="2" hidden="1" customWidth="1"/>
    <col min="5443" max="5443" width="13.7109375" style="2" bestFit="1" customWidth="1"/>
    <col min="5444" max="5444" width="3" style="2" bestFit="1" customWidth="1"/>
    <col min="5445" max="5445" width="12.7109375" style="2" bestFit="1" customWidth="1"/>
    <col min="5446" max="5446" width="14.42578125" style="2" bestFit="1" customWidth="1"/>
    <col min="5447" max="5447" width="11.42578125" style="2" bestFit="1" customWidth="1"/>
    <col min="5448" max="5450" width="0" style="2" hidden="1" customWidth="1"/>
    <col min="5451" max="5451" width="14" style="2" bestFit="1" customWidth="1"/>
    <col min="5452" max="5452" width="3" style="2" bestFit="1" customWidth="1"/>
    <col min="5453" max="5453" width="12" style="2" bestFit="1" customWidth="1"/>
    <col min="5454" max="5454" width="11.5703125" style="2" bestFit="1" customWidth="1"/>
    <col min="5455" max="5455" width="9.85546875" style="2" bestFit="1" customWidth="1"/>
    <col min="5456" max="5458" width="0" style="2" hidden="1" customWidth="1"/>
    <col min="5459" max="5459" width="12.7109375" style="2" bestFit="1" customWidth="1"/>
    <col min="5460" max="5460" width="3" style="2" bestFit="1" customWidth="1"/>
    <col min="5461" max="5461" width="13.28515625" style="2" bestFit="1" customWidth="1"/>
    <col min="5462" max="5462" width="13.7109375" style="2" bestFit="1" customWidth="1"/>
    <col min="5463" max="5463" width="10.5703125" style="2" bestFit="1" customWidth="1"/>
    <col min="5464" max="5466" width="0" style="2" hidden="1" customWidth="1"/>
    <col min="5467" max="5467" width="13.7109375" style="2" bestFit="1" customWidth="1"/>
    <col min="5468" max="5468" width="3" style="2" bestFit="1" customWidth="1"/>
    <col min="5469" max="5469" width="12.7109375" style="2" bestFit="1" customWidth="1"/>
    <col min="5470" max="5470" width="13.28515625" style="2" bestFit="1" customWidth="1"/>
    <col min="5471" max="5471" width="14" style="2" bestFit="1" customWidth="1"/>
    <col min="5472" max="5474" width="0" style="2" hidden="1" customWidth="1"/>
    <col min="5475" max="5475" width="14" style="2" bestFit="1" customWidth="1"/>
    <col min="5476" max="5476" width="3" style="2" bestFit="1" customWidth="1"/>
    <col min="5477" max="5478" width="12" style="2" bestFit="1" customWidth="1"/>
    <col min="5479" max="5479" width="9.85546875" style="2" bestFit="1" customWidth="1"/>
    <col min="5480" max="5482" width="0" style="2" hidden="1" customWidth="1"/>
    <col min="5483" max="5483" width="12.28515625" style="2" bestFit="1" customWidth="1"/>
    <col min="5484" max="5484" width="3" style="2" bestFit="1" customWidth="1"/>
    <col min="5485" max="5485" width="11.5703125" style="2" bestFit="1" customWidth="1"/>
    <col min="5486" max="5486" width="11.42578125" style="2" bestFit="1" customWidth="1"/>
    <col min="5487" max="5487" width="10.5703125" style="2" bestFit="1" customWidth="1"/>
    <col min="5488" max="5490" width="0" style="2" hidden="1" customWidth="1"/>
    <col min="5491" max="5491" width="12.28515625" style="2" bestFit="1" customWidth="1"/>
    <col min="5492" max="5492" width="3" style="2" bestFit="1" customWidth="1"/>
    <col min="5493" max="5499" width="4" style="2" customWidth="1"/>
    <col min="5500" max="5500" width="3" style="2" bestFit="1" customWidth="1"/>
    <col min="5501" max="5507" width="4" style="2" customWidth="1"/>
    <col min="5508" max="5508" width="3" style="2" bestFit="1" customWidth="1"/>
    <col min="5509" max="5515" width="4" style="2" customWidth="1"/>
    <col min="5516" max="5516" width="3" style="2" bestFit="1" customWidth="1"/>
    <col min="5517" max="5523" width="4" style="2" customWidth="1"/>
    <col min="5524" max="5524" width="3" style="2" bestFit="1" customWidth="1"/>
    <col min="5525" max="5531" width="4" style="2" customWidth="1"/>
    <col min="5532" max="5532" width="3" style="2" bestFit="1" customWidth="1"/>
    <col min="5533" max="5539" width="4" style="2" customWidth="1"/>
    <col min="5540" max="5632" width="9.140625" style="2"/>
    <col min="5633" max="5633" width="12.5703125" style="2" customWidth="1"/>
    <col min="5634" max="5634" width="40" style="2" customWidth="1"/>
    <col min="5635" max="5635" width="16.5703125" style="2" bestFit="1" customWidth="1"/>
    <col min="5636" max="5636" width="6" style="2" bestFit="1" customWidth="1"/>
    <col min="5637" max="5637" width="16.28515625" style="2" bestFit="1" customWidth="1"/>
    <col min="5638" max="5638" width="16.140625" style="2" bestFit="1" customWidth="1"/>
    <col min="5639" max="5639" width="15.42578125" style="2" bestFit="1" customWidth="1"/>
    <col min="5640" max="5642" width="0" style="2" hidden="1" customWidth="1"/>
    <col min="5643" max="5643" width="16.7109375" style="2" bestFit="1" customWidth="1"/>
    <col min="5644" max="5644" width="3" style="2" bestFit="1" customWidth="1"/>
    <col min="5645" max="5645" width="15.28515625" style="2" bestFit="1" customWidth="1"/>
    <col min="5646" max="5646" width="15.140625" style="2" bestFit="1" customWidth="1"/>
    <col min="5647" max="5647" width="14.5703125" style="2" bestFit="1" customWidth="1"/>
    <col min="5648" max="5650" width="0" style="2" hidden="1" customWidth="1"/>
    <col min="5651" max="5651" width="14.85546875" style="2" bestFit="1" customWidth="1"/>
    <col min="5652" max="5652" width="3" style="2" bestFit="1" customWidth="1"/>
    <col min="5653" max="5653" width="14.42578125" style="2" bestFit="1" customWidth="1"/>
    <col min="5654" max="5654" width="15.140625" style="2" bestFit="1" customWidth="1"/>
    <col min="5655" max="5655" width="14" style="2" bestFit="1" customWidth="1"/>
    <col min="5656" max="5658" width="0" style="2" hidden="1" customWidth="1"/>
    <col min="5659" max="5659" width="15.140625" style="2" bestFit="1" customWidth="1"/>
    <col min="5660" max="5660" width="3" style="2" bestFit="1" customWidth="1"/>
    <col min="5661" max="5662" width="14.42578125" style="2" bestFit="1" customWidth="1"/>
    <col min="5663" max="5663" width="12.7109375" style="2" bestFit="1" customWidth="1"/>
    <col min="5664" max="5666" width="0" style="2" hidden="1" customWidth="1"/>
    <col min="5667" max="5667" width="14.42578125" style="2" bestFit="1" customWidth="1"/>
    <col min="5668" max="5668" width="3" style="2" bestFit="1" customWidth="1"/>
    <col min="5669" max="5670" width="14" style="2" bestFit="1" customWidth="1"/>
    <col min="5671" max="5671" width="13.28515625" style="2" bestFit="1" customWidth="1"/>
    <col min="5672" max="5674" width="0" style="2" hidden="1" customWidth="1"/>
    <col min="5675" max="5675" width="14.85546875" style="2" bestFit="1" customWidth="1"/>
    <col min="5676" max="5676" width="3" style="2" bestFit="1" customWidth="1"/>
    <col min="5677" max="5677" width="11.5703125" style="2" bestFit="1" customWidth="1"/>
    <col min="5678" max="5678" width="10.5703125" style="2" bestFit="1" customWidth="1"/>
    <col min="5679" max="5679" width="9.42578125" style="2" bestFit="1" customWidth="1"/>
    <col min="5680" max="5682" width="0" style="2" hidden="1" customWidth="1"/>
    <col min="5683" max="5683" width="11.5703125" style="2" bestFit="1" customWidth="1"/>
    <col min="5684" max="5684" width="3" style="2" bestFit="1" customWidth="1"/>
    <col min="5685" max="5685" width="13.7109375" style="2" bestFit="1" customWidth="1"/>
    <col min="5686" max="5686" width="13.28515625" style="2" bestFit="1" customWidth="1"/>
    <col min="5687" max="5687" width="12.7109375" style="2" bestFit="1" customWidth="1"/>
    <col min="5688" max="5690" width="0" style="2" hidden="1" customWidth="1"/>
    <col min="5691" max="5691" width="14" style="2" bestFit="1" customWidth="1"/>
    <col min="5692" max="5692" width="3" style="2" bestFit="1" customWidth="1"/>
    <col min="5693" max="5693" width="14" style="2" bestFit="1" customWidth="1"/>
    <col min="5694" max="5694" width="14.42578125" style="2" bestFit="1" customWidth="1"/>
    <col min="5695" max="5695" width="12.7109375" style="2" bestFit="1" customWidth="1"/>
    <col min="5696" max="5698" width="0" style="2" hidden="1" customWidth="1"/>
    <col min="5699" max="5699" width="13.7109375" style="2" bestFit="1" customWidth="1"/>
    <col min="5700" max="5700" width="3" style="2" bestFit="1" customWidth="1"/>
    <col min="5701" max="5701" width="12.7109375" style="2" bestFit="1" customWidth="1"/>
    <col min="5702" max="5702" width="14.42578125" style="2" bestFit="1" customWidth="1"/>
    <col min="5703" max="5703" width="11.42578125" style="2" bestFit="1" customWidth="1"/>
    <col min="5704" max="5706" width="0" style="2" hidden="1" customWidth="1"/>
    <col min="5707" max="5707" width="14" style="2" bestFit="1" customWidth="1"/>
    <col min="5708" max="5708" width="3" style="2" bestFit="1" customWidth="1"/>
    <col min="5709" max="5709" width="12" style="2" bestFit="1" customWidth="1"/>
    <col min="5710" max="5710" width="11.5703125" style="2" bestFit="1" customWidth="1"/>
    <col min="5711" max="5711" width="9.85546875" style="2" bestFit="1" customWidth="1"/>
    <col min="5712" max="5714" width="0" style="2" hidden="1" customWidth="1"/>
    <col min="5715" max="5715" width="12.7109375" style="2" bestFit="1" customWidth="1"/>
    <col min="5716" max="5716" width="3" style="2" bestFit="1" customWidth="1"/>
    <col min="5717" max="5717" width="13.28515625" style="2" bestFit="1" customWidth="1"/>
    <col min="5718" max="5718" width="13.7109375" style="2" bestFit="1" customWidth="1"/>
    <col min="5719" max="5719" width="10.5703125" style="2" bestFit="1" customWidth="1"/>
    <col min="5720" max="5722" width="0" style="2" hidden="1" customWidth="1"/>
    <col min="5723" max="5723" width="13.7109375" style="2" bestFit="1" customWidth="1"/>
    <col min="5724" max="5724" width="3" style="2" bestFit="1" customWidth="1"/>
    <col min="5725" max="5725" width="12.7109375" style="2" bestFit="1" customWidth="1"/>
    <col min="5726" max="5726" width="13.28515625" style="2" bestFit="1" customWidth="1"/>
    <col min="5727" max="5727" width="14" style="2" bestFit="1" customWidth="1"/>
    <col min="5728" max="5730" width="0" style="2" hidden="1" customWidth="1"/>
    <col min="5731" max="5731" width="14" style="2" bestFit="1" customWidth="1"/>
    <col min="5732" max="5732" width="3" style="2" bestFit="1" customWidth="1"/>
    <col min="5733" max="5734" width="12" style="2" bestFit="1" customWidth="1"/>
    <col min="5735" max="5735" width="9.85546875" style="2" bestFit="1" customWidth="1"/>
    <col min="5736" max="5738" width="0" style="2" hidden="1" customWidth="1"/>
    <col min="5739" max="5739" width="12.28515625" style="2" bestFit="1" customWidth="1"/>
    <col min="5740" max="5740" width="3" style="2" bestFit="1" customWidth="1"/>
    <col min="5741" max="5741" width="11.5703125" style="2" bestFit="1" customWidth="1"/>
    <col min="5742" max="5742" width="11.42578125" style="2" bestFit="1" customWidth="1"/>
    <col min="5743" max="5743" width="10.5703125" style="2" bestFit="1" customWidth="1"/>
    <col min="5744" max="5746" width="0" style="2" hidden="1" customWidth="1"/>
    <col min="5747" max="5747" width="12.28515625" style="2" bestFit="1" customWidth="1"/>
    <col min="5748" max="5748" width="3" style="2" bestFit="1" customWidth="1"/>
    <col min="5749" max="5755" width="4" style="2" customWidth="1"/>
    <col min="5756" max="5756" width="3" style="2" bestFit="1" customWidth="1"/>
    <col min="5757" max="5763" width="4" style="2" customWidth="1"/>
    <col min="5764" max="5764" width="3" style="2" bestFit="1" customWidth="1"/>
    <col min="5765" max="5771" width="4" style="2" customWidth="1"/>
    <col min="5772" max="5772" width="3" style="2" bestFit="1" customWidth="1"/>
    <col min="5773" max="5779" width="4" style="2" customWidth="1"/>
    <col min="5780" max="5780" width="3" style="2" bestFit="1" customWidth="1"/>
    <col min="5781" max="5787" width="4" style="2" customWidth="1"/>
    <col min="5788" max="5788" width="3" style="2" bestFit="1" customWidth="1"/>
    <col min="5789" max="5795" width="4" style="2" customWidth="1"/>
    <col min="5796" max="5888" width="9.140625" style="2"/>
    <col min="5889" max="5889" width="12.5703125" style="2" customWidth="1"/>
    <col min="5890" max="5890" width="40" style="2" customWidth="1"/>
    <col min="5891" max="5891" width="16.5703125" style="2" bestFit="1" customWidth="1"/>
    <col min="5892" max="5892" width="6" style="2" bestFit="1" customWidth="1"/>
    <col min="5893" max="5893" width="16.28515625" style="2" bestFit="1" customWidth="1"/>
    <col min="5894" max="5894" width="16.140625" style="2" bestFit="1" customWidth="1"/>
    <col min="5895" max="5895" width="15.42578125" style="2" bestFit="1" customWidth="1"/>
    <col min="5896" max="5898" width="0" style="2" hidden="1" customWidth="1"/>
    <col min="5899" max="5899" width="16.7109375" style="2" bestFit="1" customWidth="1"/>
    <col min="5900" max="5900" width="3" style="2" bestFit="1" customWidth="1"/>
    <col min="5901" max="5901" width="15.28515625" style="2" bestFit="1" customWidth="1"/>
    <col min="5902" max="5902" width="15.140625" style="2" bestFit="1" customWidth="1"/>
    <col min="5903" max="5903" width="14.5703125" style="2" bestFit="1" customWidth="1"/>
    <col min="5904" max="5906" width="0" style="2" hidden="1" customWidth="1"/>
    <col min="5907" max="5907" width="14.85546875" style="2" bestFit="1" customWidth="1"/>
    <col min="5908" max="5908" width="3" style="2" bestFit="1" customWidth="1"/>
    <col min="5909" max="5909" width="14.42578125" style="2" bestFit="1" customWidth="1"/>
    <col min="5910" max="5910" width="15.140625" style="2" bestFit="1" customWidth="1"/>
    <col min="5911" max="5911" width="14" style="2" bestFit="1" customWidth="1"/>
    <col min="5912" max="5914" width="0" style="2" hidden="1" customWidth="1"/>
    <col min="5915" max="5915" width="15.140625" style="2" bestFit="1" customWidth="1"/>
    <col min="5916" max="5916" width="3" style="2" bestFit="1" customWidth="1"/>
    <col min="5917" max="5918" width="14.42578125" style="2" bestFit="1" customWidth="1"/>
    <col min="5919" max="5919" width="12.7109375" style="2" bestFit="1" customWidth="1"/>
    <col min="5920" max="5922" width="0" style="2" hidden="1" customWidth="1"/>
    <col min="5923" max="5923" width="14.42578125" style="2" bestFit="1" customWidth="1"/>
    <col min="5924" max="5924" width="3" style="2" bestFit="1" customWidth="1"/>
    <col min="5925" max="5926" width="14" style="2" bestFit="1" customWidth="1"/>
    <col min="5927" max="5927" width="13.28515625" style="2" bestFit="1" customWidth="1"/>
    <col min="5928" max="5930" width="0" style="2" hidden="1" customWidth="1"/>
    <col min="5931" max="5931" width="14.85546875" style="2" bestFit="1" customWidth="1"/>
    <col min="5932" max="5932" width="3" style="2" bestFit="1" customWidth="1"/>
    <col min="5933" max="5933" width="11.5703125" style="2" bestFit="1" customWidth="1"/>
    <col min="5934" max="5934" width="10.5703125" style="2" bestFit="1" customWidth="1"/>
    <col min="5935" max="5935" width="9.42578125" style="2" bestFit="1" customWidth="1"/>
    <col min="5936" max="5938" width="0" style="2" hidden="1" customWidth="1"/>
    <col min="5939" max="5939" width="11.5703125" style="2" bestFit="1" customWidth="1"/>
    <col min="5940" max="5940" width="3" style="2" bestFit="1" customWidth="1"/>
    <col min="5941" max="5941" width="13.7109375" style="2" bestFit="1" customWidth="1"/>
    <col min="5942" max="5942" width="13.28515625" style="2" bestFit="1" customWidth="1"/>
    <col min="5943" max="5943" width="12.7109375" style="2" bestFit="1" customWidth="1"/>
    <col min="5944" max="5946" width="0" style="2" hidden="1" customWidth="1"/>
    <col min="5947" max="5947" width="14" style="2" bestFit="1" customWidth="1"/>
    <col min="5948" max="5948" width="3" style="2" bestFit="1" customWidth="1"/>
    <col min="5949" max="5949" width="14" style="2" bestFit="1" customWidth="1"/>
    <col min="5950" max="5950" width="14.42578125" style="2" bestFit="1" customWidth="1"/>
    <col min="5951" max="5951" width="12.7109375" style="2" bestFit="1" customWidth="1"/>
    <col min="5952" max="5954" width="0" style="2" hidden="1" customWidth="1"/>
    <col min="5955" max="5955" width="13.7109375" style="2" bestFit="1" customWidth="1"/>
    <col min="5956" max="5956" width="3" style="2" bestFit="1" customWidth="1"/>
    <col min="5957" max="5957" width="12.7109375" style="2" bestFit="1" customWidth="1"/>
    <col min="5958" max="5958" width="14.42578125" style="2" bestFit="1" customWidth="1"/>
    <col min="5959" max="5959" width="11.42578125" style="2" bestFit="1" customWidth="1"/>
    <col min="5960" max="5962" width="0" style="2" hidden="1" customWidth="1"/>
    <col min="5963" max="5963" width="14" style="2" bestFit="1" customWidth="1"/>
    <col min="5964" max="5964" width="3" style="2" bestFit="1" customWidth="1"/>
    <col min="5965" max="5965" width="12" style="2" bestFit="1" customWidth="1"/>
    <col min="5966" max="5966" width="11.5703125" style="2" bestFit="1" customWidth="1"/>
    <col min="5967" max="5967" width="9.85546875" style="2" bestFit="1" customWidth="1"/>
    <col min="5968" max="5970" width="0" style="2" hidden="1" customWidth="1"/>
    <col min="5971" max="5971" width="12.7109375" style="2" bestFit="1" customWidth="1"/>
    <col min="5972" max="5972" width="3" style="2" bestFit="1" customWidth="1"/>
    <col min="5973" max="5973" width="13.28515625" style="2" bestFit="1" customWidth="1"/>
    <col min="5974" max="5974" width="13.7109375" style="2" bestFit="1" customWidth="1"/>
    <col min="5975" max="5975" width="10.5703125" style="2" bestFit="1" customWidth="1"/>
    <col min="5976" max="5978" width="0" style="2" hidden="1" customWidth="1"/>
    <col min="5979" max="5979" width="13.7109375" style="2" bestFit="1" customWidth="1"/>
    <col min="5980" max="5980" width="3" style="2" bestFit="1" customWidth="1"/>
    <col min="5981" max="5981" width="12.7109375" style="2" bestFit="1" customWidth="1"/>
    <col min="5982" max="5982" width="13.28515625" style="2" bestFit="1" customWidth="1"/>
    <col min="5983" max="5983" width="14" style="2" bestFit="1" customWidth="1"/>
    <col min="5984" max="5986" width="0" style="2" hidden="1" customWidth="1"/>
    <col min="5987" max="5987" width="14" style="2" bestFit="1" customWidth="1"/>
    <col min="5988" max="5988" width="3" style="2" bestFit="1" customWidth="1"/>
    <col min="5989" max="5990" width="12" style="2" bestFit="1" customWidth="1"/>
    <col min="5991" max="5991" width="9.85546875" style="2" bestFit="1" customWidth="1"/>
    <col min="5992" max="5994" width="0" style="2" hidden="1" customWidth="1"/>
    <col min="5995" max="5995" width="12.28515625" style="2" bestFit="1" customWidth="1"/>
    <col min="5996" max="5996" width="3" style="2" bestFit="1" customWidth="1"/>
    <col min="5997" max="5997" width="11.5703125" style="2" bestFit="1" customWidth="1"/>
    <col min="5998" max="5998" width="11.42578125" style="2" bestFit="1" customWidth="1"/>
    <col min="5999" max="5999" width="10.5703125" style="2" bestFit="1" customWidth="1"/>
    <col min="6000" max="6002" width="0" style="2" hidden="1" customWidth="1"/>
    <col min="6003" max="6003" width="12.28515625" style="2" bestFit="1" customWidth="1"/>
    <col min="6004" max="6004" width="3" style="2" bestFit="1" customWidth="1"/>
    <col min="6005" max="6011" width="4" style="2" customWidth="1"/>
    <col min="6012" max="6012" width="3" style="2" bestFit="1" customWidth="1"/>
    <col min="6013" max="6019" width="4" style="2" customWidth="1"/>
    <col min="6020" max="6020" width="3" style="2" bestFit="1" customWidth="1"/>
    <col min="6021" max="6027" width="4" style="2" customWidth="1"/>
    <col min="6028" max="6028" width="3" style="2" bestFit="1" customWidth="1"/>
    <col min="6029" max="6035" width="4" style="2" customWidth="1"/>
    <col min="6036" max="6036" width="3" style="2" bestFit="1" customWidth="1"/>
    <col min="6037" max="6043" width="4" style="2" customWidth="1"/>
    <col min="6044" max="6044" width="3" style="2" bestFit="1" customWidth="1"/>
    <col min="6045" max="6051" width="4" style="2" customWidth="1"/>
    <col min="6052" max="6144" width="9.140625" style="2"/>
    <col min="6145" max="6145" width="12.5703125" style="2" customWidth="1"/>
    <col min="6146" max="6146" width="40" style="2" customWidth="1"/>
    <col min="6147" max="6147" width="16.5703125" style="2" bestFit="1" customWidth="1"/>
    <col min="6148" max="6148" width="6" style="2" bestFit="1" customWidth="1"/>
    <col min="6149" max="6149" width="16.28515625" style="2" bestFit="1" customWidth="1"/>
    <col min="6150" max="6150" width="16.140625" style="2" bestFit="1" customWidth="1"/>
    <col min="6151" max="6151" width="15.42578125" style="2" bestFit="1" customWidth="1"/>
    <col min="6152" max="6154" width="0" style="2" hidden="1" customWidth="1"/>
    <col min="6155" max="6155" width="16.7109375" style="2" bestFit="1" customWidth="1"/>
    <col min="6156" max="6156" width="3" style="2" bestFit="1" customWidth="1"/>
    <col min="6157" max="6157" width="15.28515625" style="2" bestFit="1" customWidth="1"/>
    <col min="6158" max="6158" width="15.140625" style="2" bestFit="1" customWidth="1"/>
    <col min="6159" max="6159" width="14.5703125" style="2" bestFit="1" customWidth="1"/>
    <col min="6160" max="6162" width="0" style="2" hidden="1" customWidth="1"/>
    <col min="6163" max="6163" width="14.85546875" style="2" bestFit="1" customWidth="1"/>
    <col min="6164" max="6164" width="3" style="2" bestFit="1" customWidth="1"/>
    <col min="6165" max="6165" width="14.42578125" style="2" bestFit="1" customWidth="1"/>
    <col min="6166" max="6166" width="15.140625" style="2" bestFit="1" customWidth="1"/>
    <col min="6167" max="6167" width="14" style="2" bestFit="1" customWidth="1"/>
    <col min="6168" max="6170" width="0" style="2" hidden="1" customWidth="1"/>
    <col min="6171" max="6171" width="15.140625" style="2" bestFit="1" customWidth="1"/>
    <col min="6172" max="6172" width="3" style="2" bestFit="1" customWidth="1"/>
    <col min="6173" max="6174" width="14.42578125" style="2" bestFit="1" customWidth="1"/>
    <col min="6175" max="6175" width="12.7109375" style="2" bestFit="1" customWidth="1"/>
    <col min="6176" max="6178" width="0" style="2" hidden="1" customWidth="1"/>
    <col min="6179" max="6179" width="14.42578125" style="2" bestFit="1" customWidth="1"/>
    <col min="6180" max="6180" width="3" style="2" bestFit="1" customWidth="1"/>
    <col min="6181" max="6182" width="14" style="2" bestFit="1" customWidth="1"/>
    <col min="6183" max="6183" width="13.28515625" style="2" bestFit="1" customWidth="1"/>
    <col min="6184" max="6186" width="0" style="2" hidden="1" customWidth="1"/>
    <col min="6187" max="6187" width="14.85546875" style="2" bestFit="1" customWidth="1"/>
    <col min="6188" max="6188" width="3" style="2" bestFit="1" customWidth="1"/>
    <col min="6189" max="6189" width="11.5703125" style="2" bestFit="1" customWidth="1"/>
    <col min="6190" max="6190" width="10.5703125" style="2" bestFit="1" customWidth="1"/>
    <col min="6191" max="6191" width="9.42578125" style="2" bestFit="1" customWidth="1"/>
    <col min="6192" max="6194" width="0" style="2" hidden="1" customWidth="1"/>
    <col min="6195" max="6195" width="11.5703125" style="2" bestFit="1" customWidth="1"/>
    <col min="6196" max="6196" width="3" style="2" bestFit="1" customWidth="1"/>
    <col min="6197" max="6197" width="13.7109375" style="2" bestFit="1" customWidth="1"/>
    <col min="6198" max="6198" width="13.28515625" style="2" bestFit="1" customWidth="1"/>
    <col min="6199" max="6199" width="12.7109375" style="2" bestFit="1" customWidth="1"/>
    <col min="6200" max="6202" width="0" style="2" hidden="1" customWidth="1"/>
    <col min="6203" max="6203" width="14" style="2" bestFit="1" customWidth="1"/>
    <col min="6204" max="6204" width="3" style="2" bestFit="1" customWidth="1"/>
    <col min="6205" max="6205" width="14" style="2" bestFit="1" customWidth="1"/>
    <col min="6206" max="6206" width="14.42578125" style="2" bestFit="1" customWidth="1"/>
    <col min="6207" max="6207" width="12.7109375" style="2" bestFit="1" customWidth="1"/>
    <col min="6208" max="6210" width="0" style="2" hidden="1" customWidth="1"/>
    <col min="6211" max="6211" width="13.7109375" style="2" bestFit="1" customWidth="1"/>
    <col min="6212" max="6212" width="3" style="2" bestFit="1" customWidth="1"/>
    <col min="6213" max="6213" width="12.7109375" style="2" bestFit="1" customWidth="1"/>
    <col min="6214" max="6214" width="14.42578125" style="2" bestFit="1" customWidth="1"/>
    <col min="6215" max="6215" width="11.42578125" style="2" bestFit="1" customWidth="1"/>
    <col min="6216" max="6218" width="0" style="2" hidden="1" customWidth="1"/>
    <col min="6219" max="6219" width="14" style="2" bestFit="1" customWidth="1"/>
    <col min="6220" max="6220" width="3" style="2" bestFit="1" customWidth="1"/>
    <col min="6221" max="6221" width="12" style="2" bestFit="1" customWidth="1"/>
    <col min="6222" max="6222" width="11.5703125" style="2" bestFit="1" customWidth="1"/>
    <col min="6223" max="6223" width="9.85546875" style="2" bestFit="1" customWidth="1"/>
    <col min="6224" max="6226" width="0" style="2" hidden="1" customWidth="1"/>
    <col min="6227" max="6227" width="12.7109375" style="2" bestFit="1" customWidth="1"/>
    <col min="6228" max="6228" width="3" style="2" bestFit="1" customWidth="1"/>
    <col min="6229" max="6229" width="13.28515625" style="2" bestFit="1" customWidth="1"/>
    <col min="6230" max="6230" width="13.7109375" style="2" bestFit="1" customWidth="1"/>
    <col min="6231" max="6231" width="10.5703125" style="2" bestFit="1" customWidth="1"/>
    <col min="6232" max="6234" width="0" style="2" hidden="1" customWidth="1"/>
    <col min="6235" max="6235" width="13.7109375" style="2" bestFit="1" customWidth="1"/>
    <col min="6236" max="6236" width="3" style="2" bestFit="1" customWidth="1"/>
    <col min="6237" max="6237" width="12.7109375" style="2" bestFit="1" customWidth="1"/>
    <col min="6238" max="6238" width="13.28515625" style="2" bestFit="1" customWidth="1"/>
    <col min="6239" max="6239" width="14" style="2" bestFit="1" customWidth="1"/>
    <col min="6240" max="6242" width="0" style="2" hidden="1" customWidth="1"/>
    <col min="6243" max="6243" width="14" style="2" bestFit="1" customWidth="1"/>
    <col min="6244" max="6244" width="3" style="2" bestFit="1" customWidth="1"/>
    <col min="6245" max="6246" width="12" style="2" bestFit="1" customWidth="1"/>
    <col min="6247" max="6247" width="9.85546875" style="2" bestFit="1" customWidth="1"/>
    <col min="6248" max="6250" width="0" style="2" hidden="1" customWidth="1"/>
    <col min="6251" max="6251" width="12.28515625" style="2" bestFit="1" customWidth="1"/>
    <col min="6252" max="6252" width="3" style="2" bestFit="1" customWidth="1"/>
    <col min="6253" max="6253" width="11.5703125" style="2" bestFit="1" customWidth="1"/>
    <col min="6254" max="6254" width="11.42578125" style="2" bestFit="1" customWidth="1"/>
    <col min="6255" max="6255" width="10.5703125" style="2" bestFit="1" customWidth="1"/>
    <col min="6256" max="6258" width="0" style="2" hidden="1" customWidth="1"/>
    <col min="6259" max="6259" width="12.28515625" style="2" bestFit="1" customWidth="1"/>
    <col min="6260" max="6260" width="3" style="2" bestFit="1" customWidth="1"/>
    <col min="6261" max="6267" width="4" style="2" customWidth="1"/>
    <col min="6268" max="6268" width="3" style="2" bestFit="1" customWidth="1"/>
    <col min="6269" max="6275" width="4" style="2" customWidth="1"/>
    <col min="6276" max="6276" width="3" style="2" bestFit="1" customWidth="1"/>
    <col min="6277" max="6283" width="4" style="2" customWidth="1"/>
    <col min="6284" max="6284" width="3" style="2" bestFit="1" customWidth="1"/>
    <col min="6285" max="6291" width="4" style="2" customWidth="1"/>
    <col min="6292" max="6292" width="3" style="2" bestFit="1" customWidth="1"/>
    <col min="6293" max="6299" width="4" style="2" customWidth="1"/>
    <col min="6300" max="6300" width="3" style="2" bestFit="1" customWidth="1"/>
    <col min="6301" max="6307" width="4" style="2" customWidth="1"/>
    <col min="6308" max="6400" width="9.140625" style="2"/>
    <col min="6401" max="6401" width="12.5703125" style="2" customWidth="1"/>
    <col min="6402" max="6402" width="40" style="2" customWidth="1"/>
    <col min="6403" max="6403" width="16.5703125" style="2" bestFit="1" customWidth="1"/>
    <col min="6404" max="6404" width="6" style="2" bestFit="1" customWidth="1"/>
    <col min="6405" max="6405" width="16.28515625" style="2" bestFit="1" customWidth="1"/>
    <col min="6406" max="6406" width="16.140625" style="2" bestFit="1" customWidth="1"/>
    <col min="6407" max="6407" width="15.42578125" style="2" bestFit="1" customWidth="1"/>
    <col min="6408" max="6410" width="0" style="2" hidden="1" customWidth="1"/>
    <col min="6411" max="6411" width="16.7109375" style="2" bestFit="1" customWidth="1"/>
    <col min="6412" max="6412" width="3" style="2" bestFit="1" customWidth="1"/>
    <col min="6413" max="6413" width="15.28515625" style="2" bestFit="1" customWidth="1"/>
    <col min="6414" max="6414" width="15.140625" style="2" bestFit="1" customWidth="1"/>
    <col min="6415" max="6415" width="14.5703125" style="2" bestFit="1" customWidth="1"/>
    <col min="6416" max="6418" width="0" style="2" hidden="1" customWidth="1"/>
    <col min="6419" max="6419" width="14.85546875" style="2" bestFit="1" customWidth="1"/>
    <col min="6420" max="6420" width="3" style="2" bestFit="1" customWidth="1"/>
    <col min="6421" max="6421" width="14.42578125" style="2" bestFit="1" customWidth="1"/>
    <col min="6422" max="6422" width="15.140625" style="2" bestFit="1" customWidth="1"/>
    <col min="6423" max="6423" width="14" style="2" bestFit="1" customWidth="1"/>
    <col min="6424" max="6426" width="0" style="2" hidden="1" customWidth="1"/>
    <col min="6427" max="6427" width="15.140625" style="2" bestFit="1" customWidth="1"/>
    <col min="6428" max="6428" width="3" style="2" bestFit="1" customWidth="1"/>
    <col min="6429" max="6430" width="14.42578125" style="2" bestFit="1" customWidth="1"/>
    <col min="6431" max="6431" width="12.7109375" style="2" bestFit="1" customWidth="1"/>
    <col min="6432" max="6434" width="0" style="2" hidden="1" customWidth="1"/>
    <col min="6435" max="6435" width="14.42578125" style="2" bestFit="1" customWidth="1"/>
    <col min="6436" max="6436" width="3" style="2" bestFit="1" customWidth="1"/>
    <col min="6437" max="6438" width="14" style="2" bestFit="1" customWidth="1"/>
    <col min="6439" max="6439" width="13.28515625" style="2" bestFit="1" customWidth="1"/>
    <col min="6440" max="6442" width="0" style="2" hidden="1" customWidth="1"/>
    <col min="6443" max="6443" width="14.85546875" style="2" bestFit="1" customWidth="1"/>
    <col min="6444" max="6444" width="3" style="2" bestFit="1" customWidth="1"/>
    <col min="6445" max="6445" width="11.5703125" style="2" bestFit="1" customWidth="1"/>
    <col min="6446" max="6446" width="10.5703125" style="2" bestFit="1" customWidth="1"/>
    <col min="6447" max="6447" width="9.42578125" style="2" bestFit="1" customWidth="1"/>
    <col min="6448" max="6450" width="0" style="2" hidden="1" customWidth="1"/>
    <col min="6451" max="6451" width="11.5703125" style="2" bestFit="1" customWidth="1"/>
    <col min="6452" max="6452" width="3" style="2" bestFit="1" customWidth="1"/>
    <col min="6453" max="6453" width="13.7109375" style="2" bestFit="1" customWidth="1"/>
    <col min="6454" max="6454" width="13.28515625" style="2" bestFit="1" customWidth="1"/>
    <col min="6455" max="6455" width="12.7109375" style="2" bestFit="1" customWidth="1"/>
    <col min="6456" max="6458" width="0" style="2" hidden="1" customWidth="1"/>
    <col min="6459" max="6459" width="14" style="2" bestFit="1" customWidth="1"/>
    <col min="6460" max="6460" width="3" style="2" bestFit="1" customWidth="1"/>
    <col min="6461" max="6461" width="14" style="2" bestFit="1" customWidth="1"/>
    <col min="6462" max="6462" width="14.42578125" style="2" bestFit="1" customWidth="1"/>
    <col min="6463" max="6463" width="12.7109375" style="2" bestFit="1" customWidth="1"/>
    <col min="6464" max="6466" width="0" style="2" hidden="1" customWidth="1"/>
    <col min="6467" max="6467" width="13.7109375" style="2" bestFit="1" customWidth="1"/>
    <col min="6468" max="6468" width="3" style="2" bestFit="1" customWidth="1"/>
    <col min="6469" max="6469" width="12.7109375" style="2" bestFit="1" customWidth="1"/>
    <col min="6470" max="6470" width="14.42578125" style="2" bestFit="1" customWidth="1"/>
    <col min="6471" max="6471" width="11.42578125" style="2" bestFit="1" customWidth="1"/>
    <col min="6472" max="6474" width="0" style="2" hidden="1" customWidth="1"/>
    <col min="6475" max="6475" width="14" style="2" bestFit="1" customWidth="1"/>
    <col min="6476" max="6476" width="3" style="2" bestFit="1" customWidth="1"/>
    <col min="6477" max="6477" width="12" style="2" bestFit="1" customWidth="1"/>
    <col min="6478" max="6478" width="11.5703125" style="2" bestFit="1" customWidth="1"/>
    <col min="6479" max="6479" width="9.85546875" style="2" bestFit="1" customWidth="1"/>
    <col min="6480" max="6482" width="0" style="2" hidden="1" customWidth="1"/>
    <col min="6483" max="6483" width="12.7109375" style="2" bestFit="1" customWidth="1"/>
    <col min="6484" max="6484" width="3" style="2" bestFit="1" customWidth="1"/>
    <col min="6485" max="6485" width="13.28515625" style="2" bestFit="1" customWidth="1"/>
    <col min="6486" max="6486" width="13.7109375" style="2" bestFit="1" customWidth="1"/>
    <col min="6487" max="6487" width="10.5703125" style="2" bestFit="1" customWidth="1"/>
    <col min="6488" max="6490" width="0" style="2" hidden="1" customWidth="1"/>
    <col min="6491" max="6491" width="13.7109375" style="2" bestFit="1" customWidth="1"/>
    <col min="6492" max="6492" width="3" style="2" bestFit="1" customWidth="1"/>
    <col min="6493" max="6493" width="12.7109375" style="2" bestFit="1" customWidth="1"/>
    <col min="6494" max="6494" width="13.28515625" style="2" bestFit="1" customWidth="1"/>
    <col min="6495" max="6495" width="14" style="2" bestFit="1" customWidth="1"/>
    <col min="6496" max="6498" width="0" style="2" hidden="1" customWidth="1"/>
    <col min="6499" max="6499" width="14" style="2" bestFit="1" customWidth="1"/>
    <col min="6500" max="6500" width="3" style="2" bestFit="1" customWidth="1"/>
    <col min="6501" max="6502" width="12" style="2" bestFit="1" customWidth="1"/>
    <col min="6503" max="6503" width="9.85546875" style="2" bestFit="1" customWidth="1"/>
    <col min="6504" max="6506" width="0" style="2" hidden="1" customWidth="1"/>
    <col min="6507" max="6507" width="12.28515625" style="2" bestFit="1" customWidth="1"/>
    <col min="6508" max="6508" width="3" style="2" bestFit="1" customWidth="1"/>
    <col min="6509" max="6509" width="11.5703125" style="2" bestFit="1" customWidth="1"/>
    <col min="6510" max="6510" width="11.42578125" style="2" bestFit="1" customWidth="1"/>
    <col min="6511" max="6511" width="10.5703125" style="2" bestFit="1" customWidth="1"/>
    <col min="6512" max="6514" width="0" style="2" hidden="1" customWidth="1"/>
    <col min="6515" max="6515" width="12.28515625" style="2" bestFit="1" customWidth="1"/>
    <col min="6516" max="6516" width="3" style="2" bestFit="1" customWidth="1"/>
    <col min="6517" max="6523" width="4" style="2" customWidth="1"/>
    <col min="6524" max="6524" width="3" style="2" bestFit="1" customWidth="1"/>
    <col min="6525" max="6531" width="4" style="2" customWidth="1"/>
    <col min="6532" max="6532" width="3" style="2" bestFit="1" customWidth="1"/>
    <col min="6533" max="6539" width="4" style="2" customWidth="1"/>
    <col min="6540" max="6540" width="3" style="2" bestFit="1" customWidth="1"/>
    <col min="6541" max="6547" width="4" style="2" customWidth="1"/>
    <col min="6548" max="6548" width="3" style="2" bestFit="1" customWidth="1"/>
    <col min="6549" max="6555" width="4" style="2" customWidth="1"/>
    <col min="6556" max="6556" width="3" style="2" bestFit="1" customWidth="1"/>
    <col min="6557" max="6563" width="4" style="2" customWidth="1"/>
    <col min="6564" max="6656" width="9.140625" style="2"/>
    <col min="6657" max="6657" width="12.5703125" style="2" customWidth="1"/>
    <col min="6658" max="6658" width="40" style="2" customWidth="1"/>
    <col min="6659" max="6659" width="16.5703125" style="2" bestFit="1" customWidth="1"/>
    <col min="6660" max="6660" width="6" style="2" bestFit="1" customWidth="1"/>
    <col min="6661" max="6661" width="16.28515625" style="2" bestFit="1" customWidth="1"/>
    <col min="6662" max="6662" width="16.140625" style="2" bestFit="1" customWidth="1"/>
    <col min="6663" max="6663" width="15.42578125" style="2" bestFit="1" customWidth="1"/>
    <col min="6664" max="6666" width="0" style="2" hidden="1" customWidth="1"/>
    <col min="6667" max="6667" width="16.7109375" style="2" bestFit="1" customWidth="1"/>
    <col min="6668" max="6668" width="3" style="2" bestFit="1" customWidth="1"/>
    <col min="6669" max="6669" width="15.28515625" style="2" bestFit="1" customWidth="1"/>
    <col min="6670" max="6670" width="15.140625" style="2" bestFit="1" customWidth="1"/>
    <col min="6671" max="6671" width="14.5703125" style="2" bestFit="1" customWidth="1"/>
    <col min="6672" max="6674" width="0" style="2" hidden="1" customWidth="1"/>
    <col min="6675" max="6675" width="14.85546875" style="2" bestFit="1" customWidth="1"/>
    <col min="6676" max="6676" width="3" style="2" bestFit="1" customWidth="1"/>
    <col min="6677" max="6677" width="14.42578125" style="2" bestFit="1" customWidth="1"/>
    <col min="6678" max="6678" width="15.140625" style="2" bestFit="1" customWidth="1"/>
    <col min="6679" max="6679" width="14" style="2" bestFit="1" customWidth="1"/>
    <col min="6680" max="6682" width="0" style="2" hidden="1" customWidth="1"/>
    <col min="6683" max="6683" width="15.140625" style="2" bestFit="1" customWidth="1"/>
    <col min="6684" max="6684" width="3" style="2" bestFit="1" customWidth="1"/>
    <col min="6685" max="6686" width="14.42578125" style="2" bestFit="1" customWidth="1"/>
    <col min="6687" max="6687" width="12.7109375" style="2" bestFit="1" customWidth="1"/>
    <col min="6688" max="6690" width="0" style="2" hidden="1" customWidth="1"/>
    <col min="6691" max="6691" width="14.42578125" style="2" bestFit="1" customWidth="1"/>
    <col min="6692" max="6692" width="3" style="2" bestFit="1" customWidth="1"/>
    <col min="6693" max="6694" width="14" style="2" bestFit="1" customWidth="1"/>
    <col min="6695" max="6695" width="13.28515625" style="2" bestFit="1" customWidth="1"/>
    <col min="6696" max="6698" width="0" style="2" hidden="1" customWidth="1"/>
    <col min="6699" max="6699" width="14.85546875" style="2" bestFit="1" customWidth="1"/>
    <col min="6700" max="6700" width="3" style="2" bestFit="1" customWidth="1"/>
    <col min="6701" max="6701" width="11.5703125" style="2" bestFit="1" customWidth="1"/>
    <col min="6702" max="6702" width="10.5703125" style="2" bestFit="1" customWidth="1"/>
    <col min="6703" max="6703" width="9.42578125" style="2" bestFit="1" customWidth="1"/>
    <col min="6704" max="6706" width="0" style="2" hidden="1" customWidth="1"/>
    <col min="6707" max="6707" width="11.5703125" style="2" bestFit="1" customWidth="1"/>
    <col min="6708" max="6708" width="3" style="2" bestFit="1" customWidth="1"/>
    <col min="6709" max="6709" width="13.7109375" style="2" bestFit="1" customWidth="1"/>
    <col min="6710" max="6710" width="13.28515625" style="2" bestFit="1" customWidth="1"/>
    <col min="6711" max="6711" width="12.7109375" style="2" bestFit="1" customWidth="1"/>
    <col min="6712" max="6714" width="0" style="2" hidden="1" customWidth="1"/>
    <col min="6715" max="6715" width="14" style="2" bestFit="1" customWidth="1"/>
    <col min="6716" max="6716" width="3" style="2" bestFit="1" customWidth="1"/>
    <col min="6717" max="6717" width="14" style="2" bestFit="1" customWidth="1"/>
    <col min="6718" max="6718" width="14.42578125" style="2" bestFit="1" customWidth="1"/>
    <col min="6719" max="6719" width="12.7109375" style="2" bestFit="1" customWidth="1"/>
    <col min="6720" max="6722" width="0" style="2" hidden="1" customWidth="1"/>
    <col min="6723" max="6723" width="13.7109375" style="2" bestFit="1" customWidth="1"/>
    <col min="6724" max="6724" width="3" style="2" bestFit="1" customWidth="1"/>
    <col min="6725" max="6725" width="12.7109375" style="2" bestFit="1" customWidth="1"/>
    <col min="6726" max="6726" width="14.42578125" style="2" bestFit="1" customWidth="1"/>
    <col min="6727" max="6727" width="11.42578125" style="2" bestFit="1" customWidth="1"/>
    <col min="6728" max="6730" width="0" style="2" hidden="1" customWidth="1"/>
    <col min="6731" max="6731" width="14" style="2" bestFit="1" customWidth="1"/>
    <col min="6732" max="6732" width="3" style="2" bestFit="1" customWidth="1"/>
    <col min="6733" max="6733" width="12" style="2" bestFit="1" customWidth="1"/>
    <col min="6734" max="6734" width="11.5703125" style="2" bestFit="1" customWidth="1"/>
    <col min="6735" max="6735" width="9.85546875" style="2" bestFit="1" customWidth="1"/>
    <col min="6736" max="6738" width="0" style="2" hidden="1" customWidth="1"/>
    <col min="6739" max="6739" width="12.7109375" style="2" bestFit="1" customWidth="1"/>
    <col min="6740" max="6740" width="3" style="2" bestFit="1" customWidth="1"/>
    <col min="6741" max="6741" width="13.28515625" style="2" bestFit="1" customWidth="1"/>
    <col min="6742" max="6742" width="13.7109375" style="2" bestFit="1" customWidth="1"/>
    <col min="6743" max="6743" width="10.5703125" style="2" bestFit="1" customWidth="1"/>
    <col min="6744" max="6746" width="0" style="2" hidden="1" customWidth="1"/>
    <col min="6747" max="6747" width="13.7109375" style="2" bestFit="1" customWidth="1"/>
    <col min="6748" max="6748" width="3" style="2" bestFit="1" customWidth="1"/>
    <col min="6749" max="6749" width="12.7109375" style="2" bestFit="1" customWidth="1"/>
    <col min="6750" max="6750" width="13.28515625" style="2" bestFit="1" customWidth="1"/>
    <col min="6751" max="6751" width="14" style="2" bestFit="1" customWidth="1"/>
    <col min="6752" max="6754" width="0" style="2" hidden="1" customWidth="1"/>
    <col min="6755" max="6755" width="14" style="2" bestFit="1" customWidth="1"/>
    <col min="6756" max="6756" width="3" style="2" bestFit="1" customWidth="1"/>
    <col min="6757" max="6758" width="12" style="2" bestFit="1" customWidth="1"/>
    <col min="6759" max="6759" width="9.85546875" style="2" bestFit="1" customWidth="1"/>
    <col min="6760" max="6762" width="0" style="2" hidden="1" customWidth="1"/>
    <col min="6763" max="6763" width="12.28515625" style="2" bestFit="1" customWidth="1"/>
    <col min="6764" max="6764" width="3" style="2" bestFit="1" customWidth="1"/>
    <col min="6765" max="6765" width="11.5703125" style="2" bestFit="1" customWidth="1"/>
    <col min="6766" max="6766" width="11.42578125" style="2" bestFit="1" customWidth="1"/>
    <col min="6767" max="6767" width="10.5703125" style="2" bestFit="1" customWidth="1"/>
    <col min="6768" max="6770" width="0" style="2" hidden="1" customWidth="1"/>
    <col min="6771" max="6771" width="12.28515625" style="2" bestFit="1" customWidth="1"/>
    <col min="6772" max="6772" width="3" style="2" bestFit="1" customWidth="1"/>
    <col min="6773" max="6779" width="4" style="2" customWidth="1"/>
    <col min="6780" max="6780" width="3" style="2" bestFit="1" customWidth="1"/>
    <col min="6781" max="6787" width="4" style="2" customWidth="1"/>
    <col min="6788" max="6788" width="3" style="2" bestFit="1" customWidth="1"/>
    <col min="6789" max="6795" width="4" style="2" customWidth="1"/>
    <col min="6796" max="6796" width="3" style="2" bestFit="1" customWidth="1"/>
    <col min="6797" max="6803" width="4" style="2" customWidth="1"/>
    <col min="6804" max="6804" width="3" style="2" bestFit="1" customWidth="1"/>
    <col min="6805" max="6811" width="4" style="2" customWidth="1"/>
    <col min="6812" max="6812" width="3" style="2" bestFit="1" customWidth="1"/>
    <col min="6813" max="6819" width="4" style="2" customWidth="1"/>
    <col min="6820" max="6912" width="9.140625" style="2"/>
    <col min="6913" max="6913" width="12.5703125" style="2" customWidth="1"/>
    <col min="6914" max="6914" width="40" style="2" customWidth="1"/>
    <col min="6915" max="6915" width="16.5703125" style="2" bestFit="1" customWidth="1"/>
    <col min="6916" max="6916" width="6" style="2" bestFit="1" customWidth="1"/>
    <col min="6917" max="6917" width="16.28515625" style="2" bestFit="1" customWidth="1"/>
    <col min="6918" max="6918" width="16.140625" style="2" bestFit="1" customWidth="1"/>
    <col min="6919" max="6919" width="15.42578125" style="2" bestFit="1" customWidth="1"/>
    <col min="6920" max="6922" width="0" style="2" hidden="1" customWidth="1"/>
    <col min="6923" max="6923" width="16.7109375" style="2" bestFit="1" customWidth="1"/>
    <col min="6924" max="6924" width="3" style="2" bestFit="1" customWidth="1"/>
    <col min="6925" max="6925" width="15.28515625" style="2" bestFit="1" customWidth="1"/>
    <col min="6926" max="6926" width="15.140625" style="2" bestFit="1" customWidth="1"/>
    <col min="6927" max="6927" width="14.5703125" style="2" bestFit="1" customWidth="1"/>
    <col min="6928" max="6930" width="0" style="2" hidden="1" customWidth="1"/>
    <col min="6931" max="6931" width="14.85546875" style="2" bestFit="1" customWidth="1"/>
    <col min="6932" max="6932" width="3" style="2" bestFit="1" customWidth="1"/>
    <col min="6933" max="6933" width="14.42578125" style="2" bestFit="1" customWidth="1"/>
    <col min="6934" max="6934" width="15.140625" style="2" bestFit="1" customWidth="1"/>
    <col min="6935" max="6935" width="14" style="2" bestFit="1" customWidth="1"/>
    <col min="6936" max="6938" width="0" style="2" hidden="1" customWidth="1"/>
    <col min="6939" max="6939" width="15.140625" style="2" bestFit="1" customWidth="1"/>
    <col min="6940" max="6940" width="3" style="2" bestFit="1" customWidth="1"/>
    <col min="6941" max="6942" width="14.42578125" style="2" bestFit="1" customWidth="1"/>
    <col min="6943" max="6943" width="12.7109375" style="2" bestFit="1" customWidth="1"/>
    <col min="6944" max="6946" width="0" style="2" hidden="1" customWidth="1"/>
    <col min="6947" max="6947" width="14.42578125" style="2" bestFit="1" customWidth="1"/>
    <col min="6948" max="6948" width="3" style="2" bestFit="1" customWidth="1"/>
    <col min="6949" max="6950" width="14" style="2" bestFit="1" customWidth="1"/>
    <col min="6951" max="6951" width="13.28515625" style="2" bestFit="1" customWidth="1"/>
    <col min="6952" max="6954" width="0" style="2" hidden="1" customWidth="1"/>
    <col min="6955" max="6955" width="14.85546875" style="2" bestFit="1" customWidth="1"/>
    <col min="6956" max="6956" width="3" style="2" bestFit="1" customWidth="1"/>
    <col min="6957" max="6957" width="11.5703125" style="2" bestFit="1" customWidth="1"/>
    <col min="6958" max="6958" width="10.5703125" style="2" bestFit="1" customWidth="1"/>
    <col min="6959" max="6959" width="9.42578125" style="2" bestFit="1" customWidth="1"/>
    <col min="6960" max="6962" width="0" style="2" hidden="1" customWidth="1"/>
    <col min="6963" max="6963" width="11.5703125" style="2" bestFit="1" customWidth="1"/>
    <col min="6964" max="6964" width="3" style="2" bestFit="1" customWidth="1"/>
    <col min="6965" max="6965" width="13.7109375" style="2" bestFit="1" customWidth="1"/>
    <col min="6966" max="6966" width="13.28515625" style="2" bestFit="1" customWidth="1"/>
    <col min="6967" max="6967" width="12.7109375" style="2" bestFit="1" customWidth="1"/>
    <col min="6968" max="6970" width="0" style="2" hidden="1" customWidth="1"/>
    <col min="6971" max="6971" width="14" style="2" bestFit="1" customWidth="1"/>
    <col min="6972" max="6972" width="3" style="2" bestFit="1" customWidth="1"/>
    <col min="6973" max="6973" width="14" style="2" bestFit="1" customWidth="1"/>
    <col min="6974" max="6974" width="14.42578125" style="2" bestFit="1" customWidth="1"/>
    <col min="6975" max="6975" width="12.7109375" style="2" bestFit="1" customWidth="1"/>
    <col min="6976" max="6978" width="0" style="2" hidden="1" customWidth="1"/>
    <col min="6979" max="6979" width="13.7109375" style="2" bestFit="1" customWidth="1"/>
    <col min="6980" max="6980" width="3" style="2" bestFit="1" customWidth="1"/>
    <col min="6981" max="6981" width="12.7109375" style="2" bestFit="1" customWidth="1"/>
    <col min="6982" max="6982" width="14.42578125" style="2" bestFit="1" customWidth="1"/>
    <col min="6983" max="6983" width="11.42578125" style="2" bestFit="1" customWidth="1"/>
    <col min="6984" max="6986" width="0" style="2" hidden="1" customWidth="1"/>
    <col min="6987" max="6987" width="14" style="2" bestFit="1" customWidth="1"/>
    <col min="6988" max="6988" width="3" style="2" bestFit="1" customWidth="1"/>
    <col min="6989" max="6989" width="12" style="2" bestFit="1" customWidth="1"/>
    <col min="6990" max="6990" width="11.5703125" style="2" bestFit="1" customWidth="1"/>
    <col min="6991" max="6991" width="9.85546875" style="2" bestFit="1" customWidth="1"/>
    <col min="6992" max="6994" width="0" style="2" hidden="1" customWidth="1"/>
    <col min="6995" max="6995" width="12.7109375" style="2" bestFit="1" customWidth="1"/>
    <col min="6996" max="6996" width="3" style="2" bestFit="1" customWidth="1"/>
    <col min="6997" max="6997" width="13.28515625" style="2" bestFit="1" customWidth="1"/>
    <col min="6998" max="6998" width="13.7109375" style="2" bestFit="1" customWidth="1"/>
    <col min="6999" max="6999" width="10.5703125" style="2" bestFit="1" customWidth="1"/>
    <col min="7000" max="7002" width="0" style="2" hidden="1" customWidth="1"/>
    <col min="7003" max="7003" width="13.7109375" style="2" bestFit="1" customWidth="1"/>
    <col min="7004" max="7004" width="3" style="2" bestFit="1" customWidth="1"/>
    <col min="7005" max="7005" width="12.7109375" style="2" bestFit="1" customWidth="1"/>
    <col min="7006" max="7006" width="13.28515625" style="2" bestFit="1" customWidth="1"/>
    <col min="7007" max="7007" width="14" style="2" bestFit="1" customWidth="1"/>
    <col min="7008" max="7010" width="0" style="2" hidden="1" customWidth="1"/>
    <col min="7011" max="7011" width="14" style="2" bestFit="1" customWidth="1"/>
    <col min="7012" max="7012" width="3" style="2" bestFit="1" customWidth="1"/>
    <col min="7013" max="7014" width="12" style="2" bestFit="1" customWidth="1"/>
    <col min="7015" max="7015" width="9.85546875" style="2" bestFit="1" customWidth="1"/>
    <col min="7016" max="7018" width="0" style="2" hidden="1" customWidth="1"/>
    <col min="7019" max="7019" width="12.28515625" style="2" bestFit="1" customWidth="1"/>
    <col min="7020" max="7020" width="3" style="2" bestFit="1" customWidth="1"/>
    <col min="7021" max="7021" width="11.5703125" style="2" bestFit="1" customWidth="1"/>
    <col min="7022" max="7022" width="11.42578125" style="2" bestFit="1" customWidth="1"/>
    <col min="7023" max="7023" width="10.5703125" style="2" bestFit="1" customWidth="1"/>
    <col min="7024" max="7026" width="0" style="2" hidden="1" customWidth="1"/>
    <col min="7027" max="7027" width="12.28515625" style="2" bestFit="1" customWidth="1"/>
    <col min="7028" max="7028" width="3" style="2" bestFit="1" customWidth="1"/>
    <col min="7029" max="7035" width="4" style="2" customWidth="1"/>
    <col min="7036" max="7036" width="3" style="2" bestFit="1" customWidth="1"/>
    <col min="7037" max="7043" width="4" style="2" customWidth="1"/>
    <col min="7044" max="7044" width="3" style="2" bestFit="1" customWidth="1"/>
    <col min="7045" max="7051" width="4" style="2" customWidth="1"/>
    <col min="7052" max="7052" width="3" style="2" bestFit="1" customWidth="1"/>
    <col min="7053" max="7059" width="4" style="2" customWidth="1"/>
    <col min="7060" max="7060" width="3" style="2" bestFit="1" customWidth="1"/>
    <col min="7061" max="7067" width="4" style="2" customWidth="1"/>
    <col min="7068" max="7068" width="3" style="2" bestFit="1" customWidth="1"/>
    <col min="7069" max="7075" width="4" style="2" customWidth="1"/>
    <col min="7076" max="7168" width="9.140625" style="2"/>
    <col min="7169" max="7169" width="12.5703125" style="2" customWidth="1"/>
    <col min="7170" max="7170" width="40" style="2" customWidth="1"/>
    <col min="7171" max="7171" width="16.5703125" style="2" bestFit="1" customWidth="1"/>
    <col min="7172" max="7172" width="6" style="2" bestFit="1" customWidth="1"/>
    <col min="7173" max="7173" width="16.28515625" style="2" bestFit="1" customWidth="1"/>
    <col min="7174" max="7174" width="16.140625" style="2" bestFit="1" customWidth="1"/>
    <col min="7175" max="7175" width="15.42578125" style="2" bestFit="1" customWidth="1"/>
    <col min="7176" max="7178" width="0" style="2" hidden="1" customWidth="1"/>
    <col min="7179" max="7179" width="16.7109375" style="2" bestFit="1" customWidth="1"/>
    <col min="7180" max="7180" width="3" style="2" bestFit="1" customWidth="1"/>
    <col min="7181" max="7181" width="15.28515625" style="2" bestFit="1" customWidth="1"/>
    <col min="7182" max="7182" width="15.140625" style="2" bestFit="1" customWidth="1"/>
    <col min="7183" max="7183" width="14.5703125" style="2" bestFit="1" customWidth="1"/>
    <col min="7184" max="7186" width="0" style="2" hidden="1" customWidth="1"/>
    <col min="7187" max="7187" width="14.85546875" style="2" bestFit="1" customWidth="1"/>
    <col min="7188" max="7188" width="3" style="2" bestFit="1" customWidth="1"/>
    <col min="7189" max="7189" width="14.42578125" style="2" bestFit="1" customWidth="1"/>
    <col min="7190" max="7190" width="15.140625" style="2" bestFit="1" customWidth="1"/>
    <col min="7191" max="7191" width="14" style="2" bestFit="1" customWidth="1"/>
    <col min="7192" max="7194" width="0" style="2" hidden="1" customWidth="1"/>
    <col min="7195" max="7195" width="15.140625" style="2" bestFit="1" customWidth="1"/>
    <col min="7196" max="7196" width="3" style="2" bestFit="1" customWidth="1"/>
    <col min="7197" max="7198" width="14.42578125" style="2" bestFit="1" customWidth="1"/>
    <col min="7199" max="7199" width="12.7109375" style="2" bestFit="1" customWidth="1"/>
    <col min="7200" max="7202" width="0" style="2" hidden="1" customWidth="1"/>
    <col min="7203" max="7203" width="14.42578125" style="2" bestFit="1" customWidth="1"/>
    <col min="7204" max="7204" width="3" style="2" bestFit="1" customWidth="1"/>
    <col min="7205" max="7206" width="14" style="2" bestFit="1" customWidth="1"/>
    <col min="7207" max="7207" width="13.28515625" style="2" bestFit="1" customWidth="1"/>
    <col min="7208" max="7210" width="0" style="2" hidden="1" customWidth="1"/>
    <col min="7211" max="7211" width="14.85546875" style="2" bestFit="1" customWidth="1"/>
    <col min="7212" max="7212" width="3" style="2" bestFit="1" customWidth="1"/>
    <col min="7213" max="7213" width="11.5703125" style="2" bestFit="1" customWidth="1"/>
    <col min="7214" max="7214" width="10.5703125" style="2" bestFit="1" customWidth="1"/>
    <col min="7215" max="7215" width="9.42578125" style="2" bestFit="1" customWidth="1"/>
    <col min="7216" max="7218" width="0" style="2" hidden="1" customWidth="1"/>
    <col min="7219" max="7219" width="11.5703125" style="2" bestFit="1" customWidth="1"/>
    <col min="7220" max="7220" width="3" style="2" bestFit="1" customWidth="1"/>
    <col min="7221" max="7221" width="13.7109375" style="2" bestFit="1" customWidth="1"/>
    <col min="7222" max="7222" width="13.28515625" style="2" bestFit="1" customWidth="1"/>
    <col min="7223" max="7223" width="12.7109375" style="2" bestFit="1" customWidth="1"/>
    <col min="7224" max="7226" width="0" style="2" hidden="1" customWidth="1"/>
    <col min="7227" max="7227" width="14" style="2" bestFit="1" customWidth="1"/>
    <col min="7228" max="7228" width="3" style="2" bestFit="1" customWidth="1"/>
    <col min="7229" max="7229" width="14" style="2" bestFit="1" customWidth="1"/>
    <col min="7230" max="7230" width="14.42578125" style="2" bestFit="1" customWidth="1"/>
    <col min="7231" max="7231" width="12.7109375" style="2" bestFit="1" customWidth="1"/>
    <col min="7232" max="7234" width="0" style="2" hidden="1" customWidth="1"/>
    <col min="7235" max="7235" width="13.7109375" style="2" bestFit="1" customWidth="1"/>
    <col min="7236" max="7236" width="3" style="2" bestFit="1" customWidth="1"/>
    <col min="7237" max="7237" width="12.7109375" style="2" bestFit="1" customWidth="1"/>
    <col min="7238" max="7238" width="14.42578125" style="2" bestFit="1" customWidth="1"/>
    <col min="7239" max="7239" width="11.42578125" style="2" bestFit="1" customWidth="1"/>
    <col min="7240" max="7242" width="0" style="2" hidden="1" customWidth="1"/>
    <col min="7243" max="7243" width="14" style="2" bestFit="1" customWidth="1"/>
    <col min="7244" max="7244" width="3" style="2" bestFit="1" customWidth="1"/>
    <col min="7245" max="7245" width="12" style="2" bestFit="1" customWidth="1"/>
    <col min="7246" max="7246" width="11.5703125" style="2" bestFit="1" customWidth="1"/>
    <col min="7247" max="7247" width="9.85546875" style="2" bestFit="1" customWidth="1"/>
    <col min="7248" max="7250" width="0" style="2" hidden="1" customWidth="1"/>
    <col min="7251" max="7251" width="12.7109375" style="2" bestFit="1" customWidth="1"/>
    <col min="7252" max="7252" width="3" style="2" bestFit="1" customWidth="1"/>
    <col min="7253" max="7253" width="13.28515625" style="2" bestFit="1" customWidth="1"/>
    <col min="7254" max="7254" width="13.7109375" style="2" bestFit="1" customWidth="1"/>
    <col min="7255" max="7255" width="10.5703125" style="2" bestFit="1" customWidth="1"/>
    <col min="7256" max="7258" width="0" style="2" hidden="1" customWidth="1"/>
    <col min="7259" max="7259" width="13.7109375" style="2" bestFit="1" customWidth="1"/>
    <col min="7260" max="7260" width="3" style="2" bestFit="1" customWidth="1"/>
    <col min="7261" max="7261" width="12.7109375" style="2" bestFit="1" customWidth="1"/>
    <col min="7262" max="7262" width="13.28515625" style="2" bestFit="1" customWidth="1"/>
    <col min="7263" max="7263" width="14" style="2" bestFit="1" customWidth="1"/>
    <col min="7264" max="7266" width="0" style="2" hidden="1" customWidth="1"/>
    <col min="7267" max="7267" width="14" style="2" bestFit="1" customWidth="1"/>
    <col min="7268" max="7268" width="3" style="2" bestFit="1" customWidth="1"/>
    <col min="7269" max="7270" width="12" style="2" bestFit="1" customWidth="1"/>
    <col min="7271" max="7271" width="9.85546875" style="2" bestFit="1" customWidth="1"/>
    <col min="7272" max="7274" width="0" style="2" hidden="1" customWidth="1"/>
    <col min="7275" max="7275" width="12.28515625" style="2" bestFit="1" customWidth="1"/>
    <col min="7276" max="7276" width="3" style="2" bestFit="1" customWidth="1"/>
    <col min="7277" max="7277" width="11.5703125" style="2" bestFit="1" customWidth="1"/>
    <col min="7278" max="7278" width="11.42578125" style="2" bestFit="1" customWidth="1"/>
    <col min="7279" max="7279" width="10.5703125" style="2" bestFit="1" customWidth="1"/>
    <col min="7280" max="7282" width="0" style="2" hidden="1" customWidth="1"/>
    <col min="7283" max="7283" width="12.28515625" style="2" bestFit="1" customWidth="1"/>
    <col min="7284" max="7284" width="3" style="2" bestFit="1" customWidth="1"/>
    <col min="7285" max="7291" width="4" style="2" customWidth="1"/>
    <col min="7292" max="7292" width="3" style="2" bestFit="1" customWidth="1"/>
    <col min="7293" max="7299" width="4" style="2" customWidth="1"/>
    <col min="7300" max="7300" width="3" style="2" bestFit="1" customWidth="1"/>
    <col min="7301" max="7307" width="4" style="2" customWidth="1"/>
    <col min="7308" max="7308" width="3" style="2" bestFit="1" customWidth="1"/>
    <col min="7309" max="7315" width="4" style="2" customWidth="1"/>
    <col min="7316" max="7316" width="3" style="2" bestFit="1" customWidth="1"/>
    <col min="7317" max="7323" width="4" style="2" customWidth="1"/>
    <col min="7324" max="7324" width="3" style="2" bestFit="1" customWidth="1"/>
    <col min="7325" max="7331" width="4" style="2" customWidth="1"/>
    <col min="7332" max="7424" width="9.140625" style="2"/>
    <col min="7425" max="7425" width="12.5703125" style="2" customWidth="1"/>
    <col min="7426" max="7426" width="40" style="2" customWidth="1"/>
    <col min="7427" max="7427" width="16.5703125" style="2" bestFit="1" customWidth="1"/>
    <col min="7428" max="7428" width="6" style="2" bestFit="1" customWidth="1"/>
    <col min="7429" max="7429" width="16.28515625" style="2" bestFit="1" customWidth="1"/>
    <col min="7430" max="7430" width="16.140625" style="2" bestFit="1" customWidth="1"/>
    <col min="7431" max="7431" width="15.42578125" style="2" bestFit="1" customWidth="1"/>
    <col min="7432" max="7434" width="0" style="2" hidden="1" customWidth="1"/>
    <col min="7435" max="7435" width="16.7109375" style="2" bestFit="1" customWidth="1"/>
    <col min="7436" max="7436" width="3" style="2" bestFit="1" customWidth="1"/>
    <col min="7437" max="7437" width="15.28515625" style="2" bestFit="1" customWidth="1"/>
    <col min="7438" max="7438" width="15.140625" style="2" bestFit="1" customWidth="1"/>
    <col min="7439" max="7439" width="14.5703125" style="2" bestFit="1" customWidth="1"/>
    <col min="7440" max="7442" width="0" style="2" hidden="1" customWidth="1"/>
    <col min="7443" max="7443" width="14.85546875" style="2" bestFit="1" customWidth="1"/>
    <col min="7444" max="7444" width="3" style="2" bestFit="1" customWidth="1"/>
    <col min="7445" max="7445" width="14.42578125" style="2" bestFit="1" customWidth="1"/>
    <col min="7446" max="7446" width="15.140625" style="2" bestFit="1" customWidth="1"/>
    <col min="7447" max="7447" width="14" style="2" bestFit="1" customWidth="1"/>
    <col min="7448" max="7450" width="0" style="2" hidden="1" customWidth="1"/>
    <col min="7451" max="7451" width="15.140625" style="2" bestFit="1" customWidth="1"/>
    <col min="7452" max="7452" width="3" style="2" bestFit="1" customWidth="1"/>
    <col min="7453" max="7454" width="14.42578125" style="2" bestFit="1" customWidth="1"/>
    <col min="7455" max="7455" width="12.7109375" style="2" bestFit="1" customWidth="1"/>
    <col min="7456" max="7458" width="0" style="2" hidden="1" customWidth="1"/>
    <col min="7459" max="7459" width="14.42578125" style="2" bestFit="1" customWidth="1"/>
    <col min="7460" max="7460" width="3" style="2" bestFit="1" customWidth="1"/>
    <col min="7461" max="7462" width="14" style="2" bestFit="1" customWidth="1"/>
    <col min="7463" max="7463" width="13.28515625" style="2" bestFit="1" customWidth="1"/>
    <col min="7464" max="7466" width="0" style="2" hidden="1" customWidth="1"/>
    <col min="7467" max="7467" width="14.85546875" style="2" bestFit="1" customWidth="1"/>
    <col min="7468" max="7468" width="3" style="2" bestFit="1" customWidth="1"/>
    <col min="7469" max="7469" width="11.5703125" style="2" bestFit="1" customWidth="1"/>
    <col min="7470" max="7470" width="10.5703125" style="2" bestFit="1" customWidth="1"/>
    <col min="7471" max="7471" width="9.42578125" style="2" bestFit="1" customWidth="1"/>
    <col min="7472" max="7474" width="0" style="2" hidden="1" customWidth="1"/>
    <col min="7475" max="7475" width="11.5703125" style="2" bestFit="1" customWidth="1"/>
    <col min="7476" max="7476" width="3" style="2" bestFit="1" customWidth="1"/>
    <col min="7477" max="7477" width="13.7109375" style="2" bestFit="1" customWidth="1"/>
    <col min="7478" max="7478" width="13.28515625" style="2" bestFit="1" customWidth="1"/>
    <col min="7479" max="7479" width="12.7109375" style="2" bestFit="1" customWidth="1"/>
    <col min="7480" max="7482" width="0" style="2" hidden="1" customWidth="1"/>
    <col min="7483" max="7483" width="14" style="2" bestFit="1" customWidth="1"/>
    <col min="7484" max="7484" width="3" style="2" bestFit="1" customWidth="1"/>
    <col min="7485" max="7485" width="14" style="2" bestFit="1" customWidth="1"/>
    <col min="7486" max="7486" width="14.42578125" style="2" bestFit="1" customWidth="1"/>
    <col min="7487" max="7487" width="12.7109375" style="2" bestFit="1" customWidth="1"/>
    <col min="7488" max="7490" width="0" style="2" hidden="1" customWidth="1"/>
    <col min="7491" max="7491" width="13.7109375" style="2" bestFit="1" customWidth="1"/>
    <col min="7492" max="7492" width="3" style="2" bestFit="1" customWidth="1"/>
    <col min="7493" max="7493" width="12.7109375" style="2" bestFit="1" customWidth="1"/>
    <col min="7494" max="7494" width="14.42578125" style="2" bestFit="1" customWidth="1"/>
    <col min="7495" max="7495" width="11.42578125" style="2" bestFit="1" customWidth="1"/>
    <col min="7496" max="7498" width="0" style="2" hidden="1" customWidth="1"/>
    <col min="7499" max="7499" width="14" style="2" bestFit="1" customWidth="1"/>
    <col min="7500" max="7500" width="3" style="2" bestFit="1" customWidth="1"/>
    <col min="7501" max="7501" width="12" style="2" bestFit="1" customWidth="1"/>
    <col min="7502" max="7502" width="11.5703125" style="2" bestFit="1" customWidth="1"/>
    <col min="7503" max="7503" width="9.85546875" style="2" bestFit="1" customWidth="1"/>
    <col min="7504" max="7506" width="0" style="2" hidden="1" customWidth="1"/>
    <col min="7507" max="7507" width="12.7109375" style="2" bestFit="1" customWidth="1"/>
    <col min="7508" max="7508" width="3" style="2" bestFit="1" customWidth="1"/>
    <col min="7509" max="7509" width="13.28515625" style="2" bestFit="1" customWidth="1"/>
    <col min="7510" max="7510" width="13.7109375" style="2" bestFit="1" customWidth="1"/>
    <col min="7511" max="7511" width="10.5703125" style="2" bestFit="1" customWidth="1"/>
    <col min="7512" max="7514" width="0" style="2" hidden="1" customWidth="1"/>
    <col min="7515" max="7515" width="13.7109375" style="2" bestFit="1" customWidth="1"/>
    <col min="7516" max="7516" width="3" style="2" bestFit="1" customWidth="1"/>
    <col min="7517" max="7517" width="12.7109375" style="2" bestFit="1" customWidth="1"/>
    <col min="7518" max="7518" width="13.28515625" style="2" bestFit="1" customWidth="1"/>
    <col min="7519" max="7519" width="14" style="2" bestFit="1" customWidth="1"/>
    <col min="7520" max="7522" width="0" style="2" hidden="1" customWidth="1"/>
    <col min="7523" max="7523" width="14" style="2" bestFit="1" customWidth="1"/>
    <col min="7524" max="7524" width="3" style="2" bestFit="1" customWidth="1"/>
    <col min="7525" max="7526" width="12" style="2" bestFit="1" customWidth="1"/>
    <col min="7527" max="7527" width="9.85546875" style="2" bestFit="1" customWidth="1"/>
    <col min="7528" max="7530" width="0" style="2" hidden="1" customWidth="1"/>
    <col min="7531" max="7531" width="12.28515625" style="2" bestFit="1" customWidth="1"/>
    <col min="7532" max="7532" width="3" style="2" bestFit="1" customWidth="1"/>
    <col min="7533" max="7533" width="11.5703125" style="2" bestFit="1" customWidth="1"/>
    <col min="7534" max="7534" width="11.42578125" style="2" bestFit="1" customWidth="1"/>
    <col min="7535" max="7535" width="10.5703125" style="2" bestFit="1" customWidth="1"/>
    <col min="7536" max="7538" width="0" style="2" hidden="1" customWidth="1"/>
    <col min="7539" max="7539" width="12.28515625" style="2" bestFit="1" customWidth="1"/>
    <col min="7540" max="7540" width="3" style="2" bestFit="1" customWidth="1"/>
    <col min="7541" max="7547" width="4" style="2" customWidth="1"/>
    <col min="7548" max="7548" width="3" style="2" bestFit="1" customWidth="1"/>
    <col min="7549" max="7555" width="4" style="2" customWidth="1"/>
    <col min="7556" max="7556" width="3" style="2" bestFit="1" customWidth="1"/>
    <col min="7557" max="7563" width="4" style="2" customWidth="1"/>
    <col min="7564" max="7564" width="3" style="2" bestFit="1" customWidth="1"/>
    <col min="7565" max="7571" width="4" style="2" customWidth="1"/>
    <col min="7572" max="7572" width="3" style="2" bestFit="1" customWidth="1"/>
    <col min="7573" max="7579" width="4" style="2" customWidth="1"/>
    <col min="7580" max="7580" width="3" style="2" bestFit="1" customWidth="1"/>
    <col min="7581" max="7587" width="4" style="2" customWidth="1"/>
    <col min="7588" max="7680" width="9.140625" style="2"/>
    <col min="7681" max="7681" width="12.5703125" style="2" customWidth="1"/>
    <col min="7682" max="7682" width="40" style="2" customWidth="1"/>
    <col min="7683" max="7683" width="16.5703125" style="2" bestFit="1" customWidth="1"/>
    <col min="7684" max="7684" width="6" style="2" bestFit="1" customWidth="1"/>
    <col min="7685" max="7685" width="16.28515625" style="2" bestFit="1" customWidth="1"/>
    <col min="7686" max="7686" width="16.140625" style="2" bestFit="1" customWidth="1"/>
    <col min="7687" max="7687" width="15.42578125" style="2" bestFit="1" customWidth="1"/>
    <col min="7688" max="7690" width="0" style="2" hidden="1" customWidth="1"/>
    <col min="7691" max="7691" width="16.7109375" style="2" bestFit="1" customWidth="1"/>
    <col min="7692" max="7692" width="3" style="2" bestFit="1" customWidth="1"/>
    <col min="7693" max="7693" width="15.28515625" style="2" bestFit="1" customWidth="1"/>
    <col min="7694" max="7694" width="15.140625" style="2" bestFit="1" customWidth="1"/>
    <col min="7695" max="7695" width="14.5703125" style="2" bestFit="1" customWidth="1"/>
    <col min="7696" max="7698" width="0" style="2" hidden="1" customWidth="1"/>
    <col min="7699" max="7699" width="14.85546875" style="2" bestFit="1" customWidth="1"/>
    <col min="7700" max="7700" width="3" style="2" bestFit="1" customWidth="1"/>
    <col min="7701" max="7701" width="14.42578125" style="2" bestFit="1" customWidth="1"/>
    <col min="7702" max="7702" width="15.140625" style="2" bestFit="1" customWidth="1"/>
    <col min="7703" max="7703" width="14" style="2" bestFit="1" customWidth="1"/>
    <col min="7704" max="7706" width="0" style="2" hidden="1" customWidth="1"/>
    <col min="7707" max="7707" width="15.140625" style="2" bestFit="1" customWidth="1"/>
    <col min="7708" max="7708" width="3" style="2" bestFit="1" customWidth="1"/>
    <col min="7709" max="7710" width="14.42578125" style="2" bestFit="1" customWidth="1"/>
    <col min="7711" max="7711" width="12.7109375" style="2" bestFit="1" customWidth="1"/>
    <col min="7712" max="7714" width="0" style="2" hidden="1" customWidth="1"/>
    <col min="7715" max="7715" width="14.42578125" style="2" bestFit="1" customWidth="1"/>
    <col min="7716" max="7716" width="3" style="2" bestFit="1" customWidth="1"/>
    <col min="7717" max="7718" width="14" style="2" bestFit="1" customWidth="1"/>
    <col min="7719" max="7719" width="13.28515625" style="2" bestFit="1" customWidth="1"/>
    <col min="7720" max="7722" width="0" style="2" hidden="1" customWidth="1"/>
    <col min="7723" max="7723" width="14.85546875" style="2" bestFit="1" customWidth="1"/>
    <col min="7724" max="7724" width="3" style="2" bestFit="1" customWidth="1"/>
    <col min="7725" max="7725" width="11.5703125" style="2" bestFit="1" customWidth="1"/>
    <col min="7726" max="7726" width="10.5703125" style="2" bestFit="1" customWidth="1"/>
    <col min="7727" max="7727" width="9.42578125" style="2" bestFit="1" customWidth="1"/>
    <col min="7728" max="7730" width="0" style="2" hidden="1" customWidth="1"/>
    <col min="7731" max="7731" width="11.5703125" style="2" bestFit="1" customWidth="1"/>
    <col min="7732" max="7732" width="3" style="2" bestFit="1" customWidth="1"/>
    <col min="7733" max="7733" width="13.7109375" style="2" bestFit="1" customWidth="1"/>
    <col min="7734" max="7734" width="13.28515625" style="2" bestFit="1" customWidth="1"/>
    <col min="7735" max="7735" width="12.7109375" style="2" bestFit="1" customWidth="1"/>
    <col min="7736" max="7738" width="0" style="2" hidden="1" customWidth="1"/>
    <col min="7739" max="7739" width="14" style="2" bestFit="1" customWidth="1"/>
    <col min="7740" max="7740" width="3" style="2" bestFit="1" customWidth="1"/>
    <col min="7741" max="7741" width="14" style="2" bestFit="1" customWidth="1"/>
    <col min="7742" max="7742" width="14.42578125" style="2" bestFit="1" customWidth="1"/>
    <col min="7743" max="7743" width="12.7109375" style="2" bestFit="1" customWidth="1"/>
    <col min="7744" max="7746" width="0" style="2" hidden="1" customWidth="1"/>
    <col min="7747" max="7747" width="13.7109375" style="2" bestFit="1" customWidth="1"/>
    <col min="7748" max="7748" width="3" style="2" bestFit="1" customWidth="1"/>
    <col min="7749" max="7749" width="12.7109375" style="2" bestFit="1" customWidth="1"/>
    <col min="7750" max="7750" width="14.42578125" style="2" bestFit="1" customWidth="1"/>
    <col min="7751" max="7751" width="11.42578125" style="2" bestFit="1" customWidth="1"/>
    <col min="7752" max="7754" width="0" style="2" hidden="1" customWidth="1"/>
    <col min="7755" max="7755" width="14" style="2" bestFit="1" customWidth="1"/>
    <col min="7756" max="7756" width="3" style="2" bestFit="1" customWidth="1"/>
    <col min="7757" max="7757" width="12" style="2" bestFit="1" customWidth="1"/>
    <col min="7758" max="7758" width="11.5703125" style="2" bestFit="1" customWidth="1"/>
    <col min="7759" max="7759" width="9.85546875" style="2" bestFit="1" customWidth="1"/>
    <col min="7760" max="7762" width="0" style="2" hidden="1" customWidth="1"/>
    <col min="7763" max="7763" width="12.7109375" style="2" bestFit="1" customWidth="1"/>
    <col min="7764" max="7764" width="3" style="2" bestFit="1" customWidth="1"/>
    <col min="7765" max="7765" width="13.28515625" style="2" bestFit="1" customWidth="1"/>
    <col min="7766" max="7766" width="13.7109375" style="2" bestFit="1" customWidth="1"/>
    <col min="7767" max="7767" width="10.5703125" style="2" bestFit="1" customWidth="1"/>
    <col min="7768" max="7770" width="0" style="2" hidden="1" customWidth="1"/>
    <col min="7771" max="7771" width="13.7109375" style="2" bestFit="1" customWidth="1"/>
    <col min="7772" max="7772" width="3" style="2" bestFit="1" customWidth="1"/>
    <col min="7773" max="7773" width="12.7109375" style="2" bestFit="1" customWidth="1"/>
    <col min="7774" max="7774" width="13.28515625" style="2" bestFit="1" customWidth="1"/>
    <col min="7775" max="7775" width="14" style="2" bestFit="1" customWidth="1"/>
    <col min="7776" max="7778" width="0" style="2" hidden="1" customWidth="1"/>
    <col min="7779" max="7779" width="14" style="2" bestFit="1" customWidth="1"/>
    <col min="7780" max="7780" width="3" style="2" bestFit="1" customWidth="1"/>
    <col min="7781" max="7782" width="12" style="2" bestFit="1" customWidth="1"/>
    <col min="7783" max="7783" width="9.85546875" style="2" bestFit="1" customWidth="1"/>
    <col min="7784" max="7786" width="0" style="2" hidden="1" customWidth="1"/>
    <col min="7787" max="7787" width="12.28515625" style="2" bestFit="1" customWidth="1"/>
    <col min="7788" max="7788" width="3" style="2" bestFit="1" customWidth="1"/>
    <col min="7789" max="7789" width="11.5703125" style="2" bestFit="1" customWidth="1"/>
    <col min="7790" max="7790" width="11.42578125" style="2" bestFit="1" customWidth="1"/>
    <col min="7791" max="7791" width="10.5703125" style="2" bestFit="1" customWidth="1"/>
    <col min="7792" max="7794" width="0" style="2" hidden="1" customWidth="1"/>
    <col min="7795" max="7795" width="12.28515625" style="2" bestFit="1" customWidth="1"/>
    <col min="7796" max="7796" width="3" style="2" bestFit="1" customWidth="1"/>
    <col min="7797" max="7803" width="4" style="2" customWidth="1"/>
    <col min="7804" max="7804" width="3" style="2" bestFit="1" customWidth="1"/>
    <col min="7805" max="7811" width="4" style="2" customWidth="1"/>
    <col min="7812" max="7812" width="3" style="2" bestFit="1" customWidth="1"/>
    <col min="7813" max="7819" width="4" style="2" customWidth="1"/>
    <col min="7820" max="7820" width="3" style="2" bestFit="1" customWidth="1"/>
    <col min="7821" max="7827" width="4" style="2" customWidth="1"/>
    <col min="7828" max="7828" width="3" style="2" bestFit="1" customWidth="1"/>
    <col min="7829" max="7835" width="4" style="2" customWidth="1"/>
    <col min="7836" max="7836" width="3" style="2" bestFit="1" customWidth="1"/>
    <col min="7837" max="7843" width="4" style="2" customWidth="1"/>
    <col min="7844" max="7936" width="9.140625" style="2"/>
    <col min="7937" max="7937" width="12.5703125" style="2" customWidth="1"/>
    <col min="7938" max="7938" width="40" style="2" customWidth="1"/>
    <col min="7939" max="7939" width="16.5703125" style="2" bestFit="1" customWidth="1"/>
    <col min="7940" max="7940" width="6" style="2" bestFit="1" customWidth="1"/>
    <col min="7941" max="7941" width="16.28515625" style="2" bestFit="1" customWidth="1"/>
    <col min="7942" max="7942" width="16.140625" style="2" bestFit="1" customWidth="1"/>
    <col min="7943" max="7943" width="15.42578125" style="2" bestFit="1" customWidth="1"/>
    <col min="7944" max="7946" width="0" style="2" hidden="1" customWidth="1"/>
    <col min="7947" max="7947" width="16.7109375" style="2" bestFit="1" customWidth="1"/>
    <col min="7948" max="7948" width="3" style="2" bestFit="1" customWidth="1"/>
    <col min="7949" max="7949" width="15.28515625" style="2" bestFit="1" customWidth="1"/>
    <col min="7950" max="7950" width="15.140625" style="2" bestFit="1" customWidth="1"/>
    <col min="7951" max="7951" width="14.5703125" style="2" bestFit="1" customWidth="1"/>
    <col min="7952" max="7954" width="0" style="2" hidden="1" customWidth="1"/>
    <col min="7955" max="7955" width="14.85546875" style="2" bestFit="1" customWidth="1"/>
    <col min="7956" max="7956" width="3" style="2" bestFit="1" customWidth="1"/>
    <col min="7957" max="7957" width="14.42578125" style="2" bestFit="1" customWidth="1"/>
    <col min="7958" max="7958" width="15.140625" style="2" bestFit="1" customWidth="1"/>
    <col min="7959" max="7959" width="14" style="2" bestFit="1" customWidth="1"/>
    <col min="7960" max="7962" width="0" style="2" hidden="1" customWidth="1"/>
    <col min="7963" max="7963" width="15.140625" style="2" bestFit="1" customWidth="1"/>
    <col min="7964" max="7964" width="3" style="2" bestFit="1" customWidth="1"/>
    <col min="7965" max="7966" width="14.42578125" style="2" bestFit="1" customWidth="1"/>
    <col min="7967" max="7967" width="12.7109375" style="2" bestFit="1" customWidth="1"/>
    <col min="7968" max="7970" width="0" style="2" hidden="1" customWidth="1"/>
    <col min="7971" max="7971" width="14.42578125" style="2" bestFit="1" customWidth="1"/>
    <col min="7972" max="7972" width="3" style="2" bestFit="1" customWidth="1"/>
    <col min="7973" max="7974" width="14" style="2" bestFit="1" customWidth="1"/>
    <col min="7975" max="7975" width="13.28515625" style="2" bestFit="1" customWidth="1"/>
    <col min="7976" max="7978" width="0" style="2" hidden="1" customWidth="1"/>
    <col min="7979" max="7979" width="14.85546875" style="2" bestFit="1" customWidth="1"/>
    <col min="7980" max="7980" width="3" style="2" bestFit="1" customWidth="1"/>
    <col min="7981" max="7981" width="11.5703125" style="2" bestFit="1" customWidth="1"/>
    <col min="7982" max="7982" width="10.5703125" style="2" bestFit="1" customWidth="1"/>
    <col min="7983" max="7983" width="9.42578125" style="2" bestFit="1" customWidth="1"/>
    <col min="7984" max="7986" width="0" style="2" hidden="1" customWidth="1"/>
    <col min="7987" max="7987" width="11.5703125" style="2" bestFit="1" customWidth="1"/>
    <col min="7988" max="7988" width="3" style="2" bestFit="1" customWidth="1"/>
    <col min="7989" max="7989" width="13.7109375" style="2" bestFit="1" customWidth="1"/>
    <col min="7990" max="7990" width="13.28515625" style="2" bestFit="1" customWidth="1"/>
    <col min="7991" max="7991" width="12.7109375" style="2" bestFit="1" customWidth="1"/>
    <col min="7992" max="7994" width="0" style="2" hidden="1" customWidth="1"/>
    <col min="7995" max="7995" width="14" style="2" bestFit="1" customWidth="1"/>
    <col min="7996" max="7996" width="3" style="2" bestFit="1" customWidth="1"/>
    <col min="7997" max="7997" width="14" style="2" bestFit="1" customWidth="1"/>
    <col min="7998" max="7998" width="14.42578125" style="2" bestFit="1" customWidth="1"/>
    <col min="7999" max="7999" width="12.7109375" style="2" bestFit="1" customWidth="1"/>
    <col min="8000" max="8002" width="0" style="2" hidden="1" customWidth="1"/>
    <col min="8003" max="8003" width="13.7109375" style="2" bestFit="1" customWidth="1"/>
    <col min="8004" max="8004" width="3" style="2" bestFit="1" customWidth="1"/>
    <col min="8005" max="8005" width="12.7109375" style="2" bestFit="1" customWidth="1"/>
    <col min="8006" max="8006" width="14.42578125" style="2" bestFit="1" customWidth="1"/>
    <col min="8007" max="8007" width="11.42578125" style="2" bestFit="1" customWidth="1"/>
    <col min="8008" max="8010" width="0" style="2" hidden="1" customWidth="1"/>
    <col min="8011" max="8011" width="14" style="2" bestFit="1" customWidth="1"/>
    <col min="8012" max="8012" width="3" style="2" bestFit="1" customWidth="1"/>
    <col min="8013" max="8013" width="12" style="2" bestFit="1" customWidth="1"/>
    <col min="8014" max="8014" width="11.5703125" style="2" bestFit="1" customWidth="1"/>
    <col min="8015" max="8015" width="9.85546875" style="2" bestFit="1" customWidth="1"/>
    <col min="8016" max="8018" width="0" style="2" hidden="1" customWidth="1"/>
    <col min="8019" max="8019" width="12.7109375" style="2" bestFit="1" customWidth="1"/>
    <col min="8020" max="8020" width="3" style="2" bestFit="1" customWidth="1"/>
    <col min="8021" max="8021" width="13.28515625" style="2" bestFit="1" customWidth="1"/>
    <col min="8022" max="8022" width="13.7109375" style="2" bestFit="1" customWidth="1"/>
    <col min="8023" max="8023" width="10.5703125" style="2" bestFit="1" customWidth="1"/>
    <col min="8024" max="8026" width="0" style="2" hidden="1" customWidth="1"/>
    <col min="8027" max="8027" width="13.7109375" style="2" bestFit="1" customWidth="1"/>
    <col min="8028" max="8028" width="3" style="2" bestFit="1" customWidth="1"/>
    <col min="8029" max="8029" width="12.7109375" style="2" bestFit="1" customWidth="1"/>
    <col min="8030" max="8030" width="13.28515625" style="2" bestFit="1" customWidth="1"/>
    <col min="8031" max="8031" width="14" style="2" bestFit="1" customWidth="1"/>
    <col min="8032" max="8034" width="0" style="2" hidden="1" customWidth="1"/>
    <col min="8035" max="8035" width="14" style="2" bestFit="1" customWidth="1"/>
    <col min="8036" max="8036" width="3" style="2" bestFit="1" customWidth="1"/>
    <col min="8037" max="8038" width="12" style="2" bestFit="1" customWidth="1"/>
    <col min="8039" max="8039" width="9.85546875" style="2" bestFit="1" customWidth="1"/>
    <col min="8040" max="8042" width="0" style="2" hidden="1" customWidth="1"/>
    <col min="8043" max="8043" width="12.28515625" style="2" bestFit="1" customWidth="1"/>
    <col min="8044" max="8044" width="3" style="2" bestFit="1" customWidth="1"/>
    <col min="8045" max="8045" width="11.5703125" style="2" bestFit="1" customWidth="1"/>
    <col min="8046" max="8046" width="11.42578125" style="2" bestFit="1" customWidth="1"/>
    <col min="8047" max="8047" width="10.5703125" style="2" bestFit="1" customWidth="1"/>
    <col min="8048" max="8050" width="0" style="2" hidden="1" customWidth="1"/>
    <col min="8051" max="8051" width="12.28515625" style="2" bestFit="1" customWidth="1"/>
    <col min="8052" max="8052" width="3" style="2" bestFit="1" customWidth="1"/>
    <col min="8053" max="8059" width="4" style="2" customWidth="1"/>
    <col min="8060" max="8060" width="3" style="2" bestFit="1" customWidth="1"/>
    <col min="8061" max="8067" width="4" style="2" customWidth="1"/>
    <col min="8068" max="8068" width="3" style="2" bestFit="1" customWidth="1"/>
    <col min="8069" max="8075" width="4" style="2" customWidth="1"/>
    <col min="8076" max="8076" width="3" style="2" bestFit="1" customWidth="1"/>
    <col min="8077" max="8083" width="4" style="2" customWidth="1"/>
    <col min="8084" max="8084" width="3" style="2" bestFit="1" customWidth="1"/>
    <col min="8085" max="8091" width="4" style="2" customWidth="1"/>
    <col min="8092" max="8092" width="3" style="2" bestFit="1" customWidth="1"/>
    <col min="8093" max="8099" width="4" style="2" customWidth="1"/>
    <col min="8100" max="8192" width="9.140625" style="2"/>
    <col min="8193" max="8193" width="12.5703125" style="2" customWidth="1"/>
    <col min="8194" max="8194" width="40" style="2" customWidth="1"/>
    <col min="8195" max="8195" width="16.5703125" style="2" bestFit="1" customWidth="1"/>
    <col min="8196" max="8196" width="6" style="2" bestFit="1" customWidth="1"/>
    <col min="8197" max="8197" width="16.28515625" style="2" bestFit="1" customWidth="1"/>
    <col min="8198" max="8198" width="16.140625" style="2" bestFit="1" customWidth="1"/>
    <col min="8199" max="8199" width="15.42578125" style="2" bestFit="1" customWidth="1"/>
    <col min="8200" max="8202" width="0" style="2" hidden="1" customWidth="1"/>
    <col min="8203" max="8203" width="16.7109375" style="2" bestFit="1" customWidth="1"/>
    <col min="8204" max="8204" width="3" style="2" bestFit="1" customWidth="1"/>
    <col min="8205" max="8205" width="15.28515625" style="2" bestFit="1" customWidth="1"/>
    <col min="8206" max="8206" width="15.140625" style="2" bestFit="1" customWidth="1"/>
    <col min="8207" max="8207" width="14.5703125" style="2" bestFit="1" customWidth="1"/>
    <col min="8208" max="8210" width="0" style="2" hidden="1" customWidth="1"/>
    <col min="8211" max="8211" width="14.85546875" style="2" bestFit="1" customWidth="1"/>
    <col min="8212" max="8212" width="3" style="2" bestFit="1" customWidth="1"/>
    <col min="8213" max="8213" width="14.42578125" style="2" bestFit="1" customWidth="1"/>
    <col min="8214" max="8214" width="15.140625" style="2" bestFit="1" customWidth="1"/>
    <col min="8215" max="8215" width="14" style="2" bestFit="1" customWidth="1"/>
    <col min="8216" max="8218" width="0" style="2" hidden="1" customWidth="1"/>
    <col min="8219" max="8219" width="15.140625" style="2" bestFit="1" customWidth="1"/>
    <col min="8220" max="8220" width="3" style="2" bestFit="1" customWidth="1"/>
    <col min="8221" max="8222" width="14.42578125" style="2" bestFit="1" customWidth="1"/>
    <col min="8223" max="8223" width="12.7109375" style="2" bestFit="1" customWidth="1"/>
    <col min="8224" max="8226" width="0" style="2" hidden="1" customWidth="1"/>
    <col min="8227" max="8227" width="14.42578125" style="2" bestFit="1" customWidth="1"/>
    <col min="8228" max="8228" width="3" style="2" bestFit="1" customWidth="1"/>
    <col min="8229" max="8230" width="14" style="2" bestFit="1" customWidth="1"/>
    <col min="8231" max="8231" width="13.28515625" style="2" bestFit="1" customWidth="1"/>
    <col min="8232" max="8234" width="0" style="2" hidden="1" customWidth="1"/>
    <col min="8235" max="8235" width="14.85546875" style="2" bestFit="1" customWidth="1"/>
    <col min="8236" max="8236" width="3" style="2" bestFit="1" customWidth="1"/>
    <col min="8237" max="8237" width="11.5703125" style="2" bestFit="1" customWidth="1"/>
    <col min="8238" max="8238" width="10.5703125" style="2" bestFit="1" customWidth="1"/>
    <col min="8239" max="8239" width="9.42578125" style="2" bestFit="1" customWidth="1"/>
    <col min="8240" max="8242" width="0" style="2" hidden="1" customWidth="1"/>
    <col min="8243" max="8243" width="11.5703125" style="2" bestFit="1" customWidth="1"/>
    <col min="8244" max="8244" width="3" style="2" bestFit="1" customWidth="1"/>
    <col min="8245" max="8245" width="13.7109375" style="2" bestFit="1" customWidth="1"/>
    <col min="8246" max="8246" width="13.28515625" style="2" bestFit="1" customWidth="1"/>
    <col min="8247" max="8247" width="12.7109375" style="2" bestFit="1" customWidth="1"/>
    <col min="8248" max="8250" width="0" style="2" hidden="1" customWidth="1"/>
    <col min="8251" max="8251" width="14" style="2" bestFit="1" customWidth="1"/>
    <col min="8252" max="8252" width="3" style="2" bestFit="1" customWidth="1"/>
    <col min="8253" max="8253" width="14" style="2" bestFit="1" customWidth="1"/>
    <col min="8254" max="8254" width="14.42578125" style="2" bestFit="1" customWidth="1"/>
    <col min="8255" max="8255" width="12.7109375" style="2" bestFit="1" customWidth="1"/>
    <col min="8256" max="8258" width="0" style="2" hidden="1" customWidth="1"/>
    <col min="8259" max="8259" width="13.7109375" style="2" bestFit="1" customWidth="1"/>
    <col min="8260" max="8260" width="3" style="2" bestFit="1" customWidth="1"/>
    <col min="8261" max="8261" width="12.7109375" style="2" bestFit="1" customWidth="1"/>
    <col min="8262" max="8262" width="14.42578125" style="2" bestFit="1" customWidth="1"/>
    <col min="8263" max="8263" width="11.42578125" style="2" bestFit="1" customWidth="1"/>
    <col min="8264" max="8266" width="0" style="2" hidden="1" customWidth="1"/>
    <col min="8267" max="8267" width="14" style="2" bestFit="1" customWidth="1"/>
    <col min="8268" max="8268" width="3" style="2" bestFit="1" customWidth="1"/>
    <col min="8269" max="8269" width="12" style="2" bestFit="1" customWidth="1"/>
    <col min="8270" max="8270" width="11.5703125" style="2" bestFit="1" customWidth="1"/>
    <col min="8271" max="8271" width="9.85546875" style="2" bestFit="1" customWidth="1"/>
    <col min="8272" max="8274" width="0" style="2" hidden="1" customWidth="1"/>
    <col min="8275" max="8275" width="12.7109375" style="2" bestFit="1" customWidth="1"/>
    <col min="8276" max="8276" width="3" style="2" bestFit="1" customWidth="1"/>
    <col min="8277" max="8277" width="13.28515625" style="2" bestFit="1" customWidth="1"/>
    <col min="8278" max="8278" width="13.7109375" style="2" bestFit="1" customWidth="1"/>
    <col min="8279" max="8279" width="10.5703125" style="2" bestFit="1" customWidth="1"/>
    <col min="8280" max="8282" width="0" style="2" hidden="1" customWidth="1"/>
    <col min="8283" max="8283" width="13.7109375" style="2" bestFit="1" customWidth="1"/>
    <col min="8284" max="8284" width="3" style="2" bestFit="1" customWidth="1"/>
    <col min="8285" max="8285" width="12.7109375" style="2" bestFit="1" customWidth="1"/>
    <col min="8286" max="8286" width="13.28515625" style="2" bestFit="1" customWidth="1"/>
    <col min="8287" max="8287" width="14" style="2" bestFit="1" customWidth="1"/>
    <col min="8288" max="8290" width="0" style="2" hidden="1" customWidth="1"/>
    <col min="8291" max="8291" width="14" style="2" bestFit="1" customWidth="1"/>
    <col min="8292" max="8292" width="3" style="2" bestFit="1" customWidth="1"/>
    <col min="8293" max="8294" width="12" style="2" bestFit="1" customWidth="1"/>
    <col min="8295" max="8295" width="9.85546875" style="2" bestFit="1" customWidth="1"/>
    <col min="8296" max="8298" width="0" style="2" hidden="1" customWidth="1"/>
    <col min="8299" max="8299" width="12.28515625" style="2" bestFit="1" customWidth="1"/>
    <col min="8300" max="8300" width="3" style="2" bestFit="1" customWidth="1"/>
    <col min="8301" max="8301" width="11.5703125" style="2" bestFit="1" customWidth="1"/>
    <col min="8302" max="8302" width="11.42578125" style="2" bestFit="1" customWidth="1"/>
    <col min="8303" max="8303" width="10.5703125" style="2" bestFit="1" customWidth="1"/>
    <col min="8304" max="8306" width="0" style="2" hidden="1" customWidth="1"/>
    <col min="8307" max="8307" width="12.28515625" style="2" bestFit="1" customWidth="1"/>
    <col min="8308" max="8308" width="3" style="2" bestFit="1" customWidth="1"/>
    <col min="8309" max="8315" width="4" style="2" customWidth="1"/>
    <col min="8316" max="8316" width="3" style="2" bestFit="1" customWidth="1"/>
    <col min="8317" max="8323" width="4" style="2" customWidth="1"/>
    <col min="8324" max="8324" width="3" style="2" bestFit="1" customWidth="1"/>
    <col min="8325" max="8331" width="4" style="2" customWidth="1"/>
    <col min="8332" max="8332" width="3" style="2" bestFit="1" customWidth="1"/>
    <col min="8333" max="8339" width="4" style="2" customWidth="1"/>
    <col min="8340" max="8340" width="3" style="2" bestFit="1" customWidth="1"/>
    <col min="8341" max="8347" width="4" style="2" customWidth="1"/>
    <col min="8348" max="8348" width="3" style="2" bestFit="1" customWidth="1"/>
    <col min="8349" max="8355" width="4" style="2" customWidth="1"/>
    <col min="8356" max="8448" width="9.140625" style="2"/>
    <col min="8449" max="8449" width="12.5703125" style="2" customWidth="1"/>
    <col min="8450" max="8450" width="40" style="2" customWidth="1"/>
    <col min="8451" max="8451" width="16.5703125" style="2" bestFit="1" customWidth="1"/>
    <col min="8452" max="8452" width="6" style="2" bestFit="1" customWidth="1"/>
    <col min="8453" max="8453" width="16.28515625" style="2" bestFit="1" customWidth="1"/>
    <col min="8454" max="8454" width="16.140625" style="2" bestFit="1" customWidth="1"/>
    <col min="8455" max="8455" width="15.42578125" style="2" bestFit="1" customWidth="1"/>
    <col min="8456" max="8458" width="0" style="2" hidden="1" customWidth="1"/>
    <col min="8459" max="8459" width="16.7109375" style="2" bestFit="1" customWidth="1"/>
    <col min="8460" max="8460" width="3" style="2" bestFit="1" customWidth="1"/>
    <col min="8461" max="8461" width="15.28515625" style="2" bestFit="1" customWidth="1"/>
    <col min="8462" max="8462" width="15.140625" style="2" bestFit="1" customWidth="1"/>
    <col min="8463" max="8463" width="14.5703125" style="2" bestFit="1" customWidth="1"/>
    <col min="8464" max="8466" width="0" style="2" hidden="1" customWidth="1"/>
    <col min="8467" max="8467" width="14.85546875" style="2" bestFit="1" customWidth="1"/>
    <col min="8468" max="8468" width="3" style="2" bestFit="1" customWidth="1"/>
    <col min="8469" max="8469" width="14.42578125" style="2" bestFit="1" customWidth="1"/>
    <col min="8470" max="8470" width="15.140625" style="2" bestFit="1" customWidth="1"/>
    <col min="8471" max="8471" width="14" style="2" bestFit="1" customWidth="1"/>
    <col min="8472" max="8474" width="0" style="2" hidden="1" customWidth="1"/>
    <col min="8475" max="8475" width="15.140625" style="2" bestFit="1" customWidth="1"/>
    <col min="8476" max="8476" width="3" style="2" bestFit="1" customWidth="1"/>
    <col min="8477" max="8478" width="14.42578125" style="2" bestFit="1" customWidth="1"/>
    <col min="8479" max="8479" width="12.7109375" style="2" bestFit="1" customWidth="1"/>
    <col min="8480" max="8482" width="0" style="2" hidden="1" customWidth="1"/>
    <col min="8483" max="8483" width="14.42578125" style="2" bestFit="1" customWidth="1"/>
    <col min="8484" max="8484" width="3" style="2" bestFit="1" customWidth="1"/>
    <col min="8485" max="8486" width="14" style="2" bestFit="1" customWidth="1"/>
    <col min="8487" max="8487" width="13.28515625" style="2" bestFit="1" customWidth="1"/>
    <col min="8488" max="8490" width="0" style="2" hidden="1" customWidth="1"/>
    <col min="8491" max="8491" width="14.85546875" style="2" bestFit="1" customWidth="1"/>
    <col min="8492" max="8492" width="3" style="2" bestFit="1" customWidth="1"/>
    <col min="8493" max="8493" width="11.5703125" style="2" bestFit="1" customWidth="1"/>
    <col min="8494" max="8494" width="10.5703125" style="2" bestFit="1" customWidth="1"/>
    <col min="8495" max="8495" width="9.42578125" style="2" bestFit="1" customWidth="1"/>
    <col min="8496" max="8498" width="0" style="2" hidden="1" customWidth="1"/>
    <col min="8499" max="8499" width="11.5703125" style="2" bestFit="1" customWidth="1"/>
    <col min="8500" max="8500" width="3" style="2" bestFit="1" customWidth="1"/>
    <col min="8501" max="8501" width="13.7109375" style="2" bestFit="1" customWidth="1"/>
    <col min="8502" max="8502" width="13.28515625" style="2" bestFit="1" customWidth="1"/>
    <col min="8503" max="8503" width="12.7109375" style="2" bestFit="1" customWidth="1"/>
    <col min="8504" max="8506" width="0" style="2" hidden="1" customWidth="1"/>
    <col min="8507" max="8507" width="14" style="2" bestFit="1" customWidth="1"/>
    <col min="8508" max="8508" width="3" style="2" bestFit="1" customWidth="1"/>
    <col min="8509" max="8509" width="14" style="2" bestFit="1" customWidth="1"/>
    <col min="8510" max="8510" width="14.42578125" style="2" bestFit="1" customWidth="1"/>
    <col min="8511" max="8511" width="12.7109375" style="2" bestFit="1" customWidth="1"/>
    <col min="8512" max="8514" width="0" style="2" hidden="1" customWidth="1"/>
    <col min="8515" max="8515" width="13.7109375" style="2" bestFit="1" customWidth="1"/>
    <col min="8516" max="8516" width="3" style="2" bestFit="1" customWidth="1"/>
    <col min="8517" max="8517" width="12.7109375" style="2" bestFit="1" customWidth="1"/>
    <col min="8518" max="8518" width="14.42578125" style="2" bestFit="1" customWidth="1"/>
    <col min="8519" max="8519" width="11.42578125" style="2" bestFit="1" customWidth="1"/>
    <col min="8520" max="8522" width="0" style="2" hidden="1" customWidth="1"/>
    <col min="8523" max="8523" width="14" style="2" bestFit="1" customWidth="1"/>
    <col min="8524" max="8524" width="3" style="2" bestFit="1" customWidth="1"/>
    <col min="8525" max="8525" width="12" style="2" bestFit="1" customWidth="1"/>
    <col min="8526" max="8526" width="11.5703125" style="2" bestFit="1" customWidth="1"/>
    <col min="8527" max="8527" width="9.85546875" style="2" bestFit="1" customWidth="1"/>
    <col min="8528" max="8530" width="0" style="2" hidden="1" customWidth="1"/>
    <col min="8531" max="8531" width="12.7109375" style="2" bestFit="1" customWidth="1"/>
    <col min="8532" max="8532" width="3" style="2" bestFit="1" customWidth="1"/>
    <col min="8533" max="8533" width="13.28515625" style="2" bestFit="1" customWidth="1"/>
    <col min="8534" max="8534" width="13.7109375" style="2" bestFit="1" customWidth="1"/>
    <col min="8535" max="8535" width="10.5703125" style="2" bestFit="1" customWidth="1"/>
    <col min="8536" max="8538" width="0" style="2" hidden="1" customWidth="1"/>
    <col min="8539" max="8539" width="13.7109375" style="2" bestFit="1" customWidth="1"/>
    <col min="8540" max="8540" width="3" style="2" bestFit="1" customWidth="1"/>
    <col min="8541" max="8541" width="12.7109375" style="2" bestFit="1" customWidth="1"/>
    <col min="8542" max="8542" width="13.28515625" style="2" bestFit="1" customWidth="1"/>
    <col min="8543" max="8543" width="14" style="2" bestFit="1" customWidth="1"/>
    <col min="8544" max="8546" width="0" style="2" hidden="1" customWidth="1"/>
    <col min="8547" max="8547" width="14" style="2" bestFit="1" customWidth="1"/>
    <col min="8548" max="8548" width="3" style="2" bestFit="1" customWidth="1"/>
    <col min="8549" max="8550" width="12" style="2" bestFit="1" customWidth="1"/>
    <col min="8551" max="8551" width="9.85546875" style="2" bestFit="1" customWidth="1"/>
    <col min="8552" max="8554" width="0" style="2" hidden="1" customWidth="1"/>
    <col min="8555" max="8555" width="12.28515625" style="2" bestFit="1" customWidth="1"/>
    <col min="8556" max="8556" width="3" style="2" bestFit="1" customWidth="1"/>
    <col min="8557" max="8557" width="11.5703125" style="2" bestFit="1" customWidth="1"/>
    <col min="8558" max="8558" width="11.42578125" style="2" bestFit="1" customWidth="1"/>
    <col min="8559" max="8559" width="10.5703125" style="2" bestFit="1" customWidth="1"/>
    <col min="8560" max="8562" width="0" style="2" hidden="1" customWidth="1"/>
    <col min="8563" max="8563" width="12.28515625" style="2" bestFit="1" customWidth="1"/>
    <col min="8564" max="8564" width="3" style="2" bestFit="1" customWidth="1"/>
    <col min="8565" max="8571" width="4" style="2" customWidth="1"/>
    <col min="8572" max="8572" width="3" style="2" bestFit="1" customWidth="1"/>
    <col min="8573" max="8579" width="4" style="2" customWidth="1"/>
    <col min="8580" max="8580" width="3" style="2" bestFit="1" customWidth="1"/>
    <col min="8581" max="8587" width="4" style="2" customWidth="1"/>
    <col min="8588" max="8588" width="3" style="2" bestFit="1" customWidth="1"/>
    <col min="8589" max="8595" width="4" style="2" customWidth="1"/>
    <col min="8596" max="8596" width="3" style="2" bestFit="1" customWidth="1"/>
    <col min="8597" max="8603" width="4" style="2" customWidth="1"/>
    <col min="8604" max="8604" width="3" style="2" bestFit="1" customWidth="1"/>
    <col min="8605" max="8611" width="4" style="2" customWidth="1"/>
    <col min="8612" max="8704" width="9.140625" style="2"/>
    <col min="8705" max="8705" width="12.5703125" style="2" customWidth="1"/>
    <col min="8706" max="8706" width="40" style="2" customWidth="1"/>
    <col min="8707" max="8707" width="16.5703125" style="2" bestFit="1" customWidth="1"/>
    <col min="8708" max="8708" width="6" style="2" bestFit="1" customWidth="1"/>
    <col min="8709" max="8709" width="16.28515625" style="2" bestFit="1" customWidth="1"/>
    <col min="8710" max="8710" width="16.140625" style="2" bestFit="1" customWidth="1"/>
    <col min="8711" max="8711" width="15.42578125" style="2" bestFit="1" customWidth="1"/>
    <col min="8712" max="8714" width="0" style="2" hidden="1" customWidth="1"/>
    <col min="8715" max="8715" width="16.7109375" style="2" bestFit="1" customWidth="1"/>
    <col min="8716" max="8716" width="3" style="2" bestFit="1" customWidth="1"/>
    <col min="8717" max="8717" width="15.28515625" style="2" bestFit="1" customWidth="1"/>
    <col min="8718" max="8718" width="15.140625" style="2" bestFit="1" customWidth="1"/>
    <col min="8719" max="8719" width="14.5703125" style="2" bestFit="1" customWidth="1"/>
    <col min="8720" max="8722" width="0" style="2" hidden="1" customWidth="1"/>
    <col min="8723" max="8723" width="14.85546875" style="2" bestFit="1" customWidth="1"/>
    <col min="8724" max="8724" width="3" style="2" bestFit="1" customWidth="1"/>
    <col min="8725" max="8725" width="14.42578125" style="2" bestFit="1" customWidth="1"/>
    <col min="8726" max="8726" width="15.140625" style="2" bestFit="1" customWidth="1"/>
    <col min="8727" max="8727" width="14" style="2" bestFit="1" customWidth="1"/>
    <col min="8728" max="8730" width="0" style="2" hidden="1" customWidth="1"/>
    <col min="8731" max="8731" width="15.140625" style="2" bestFit="1" customWidth="1"/>
    <col min="8732" max="8732" width="3" style="2" bestFit="1" customWidth="1"/>
    <col min="8733" max="8734" width="14.42578125" style="2" bestFit="1" customWidth="1"/>
    <col min="8735" max="8735" width="12.7109375" style="2" bestFit="1" customWidth="1"/>
    <col min="8736" max="8738" width="0" style="2" hidden="1" customWidth="1"/>
    <col min="8739" max="8739" width="14.42578125" style="2" bestFit="1" customWidth="1"/>
    <col min="8740" max="8740" width="3" style="2" bestFit="1" customWidth="1"/>
    <col min="8741" max="8742" width="14" style="2" bestFit="1" customWidth="1"/>
    <col min="8743" max="8743" width="13.28515625" style="2" bestFit="1" customWidth="1"/>
    <col min="8744" max="8746" width="0" style="2" hidden="1" customWidth="1"/>
    <col min="8747" max="8747" width="14.85546875" style="2" bestFit="1" customWidth="1"/>
    <col min="8748" max="8748" width="3" style="2" bestFit="1" customWidth="1"/>
    <col min="8749" max="8749" width="11.5703125" style="2" bestFit="1" customWidth="1"/>
    <col min="8750" max="8750" width="10.5703125" style="2" bestFit="1" customWidth="1"/>
    <col min="8751" max="8751" width="9.42578125" style="2" bestFit="1" customWidth="1"/>
    <col min="8752" max="8754" width="0" style="2" hidden="1" customWidth="1"/>
    <col min="8755" max="8755" width="11.5703125" style="2" bestFit="1" customWidth="1"/>
    <col min="8756" max="8756" width="3" style="2" bestFit="1" customWidth="1"/>
    <col min="8757" max="8757" width="13.7109375" style="2" bestFit="1" customWidth="1"/>
    <col min="8758" max="8758" width="13.28515625" style="2" bestFit="1" customWidth="1"/>
    <col min="8759" max="8759" width="12.7109375" style="2" bestFit="1" customWidth="1"/>
    <col min="8760" max="8762" width="0" style="2" hidden="1" customWidth="1"/>
    <col min="8763" max="8763" width="14" style="2" bestFit="1" customWidth="1"/>
    <col min="8764" max="8764" width="3" style="2" bestFit="1" customWidth="1"/>
    <col min="8765" max="8765" width="14" style="2" bestFit="1" customWidth="1"/>
    <col min="8766" max="8766" width="14.42578125" style="2" bestFit="1" customWidth="1"/>
    <col min="8767" max="8767" width="12.7109375" style="2" bestFit="1" customWidth="1"/>
    <col min="8768" max="8770" width="0" style="2" hidden="1" customWidth="1"/>
    <col min="8771" max="8771" width="13.7109375" style="2" bestFit="1" customWidth="1"/>
    <col min="8772" max="8772" width="3" style="2" bestFit="1" customWidth="1"/>
    <col min="8773" max="8773" width="12.7109375" style="2" bestFit="1" customWidth="1"/>
    <col min="8774" max="8774" width="14.42578125" style="2" bestFit="1" customWidth="1"/>
    <col min="8775" max="8775" width="11.42578125" style="2" bestFit="1" customWidth="1"/>
    <col min="8776" max="8778" width="0" style="2" hidden="1" customWidth="1"/>
    <col min="8779" max="8779" width="14" style="2" bestFit="1" customWidth="1"/>
    <col min="8780" max="8780" width="3" style="2" bestFit="1" customWidth="1"/>
    <col min="8781" max="8781" width="12" style="2" bestFit="1" customWidth="1"/>
    <col min="8782" max="8782" width="11.5703125" style="2" bestFit="1" customWidth="1"/>
    <col min="8783" max="8783" width="9.85546875" style="2" bestFit="1" customWidth="1"/>
    <col min="8784" max="8786" width="0" style="2" hidden="1" customWidth="1"/>
    <col min="8787" max="8787" width="12.7109375" style="2" bestFit="1" customWidth="1"/>
    <col min="8788" max="8788" width="3" style="2" bestFit="1" customWidth="1"/>
    <col min="8789" max="8789" width="13.28515625" style="2" bestFit="1" customWidth="1"/>
    <col min="8790" max="8790" width="13.7109375" style="2" bestFit="1" customWidth="1"/>
    <col min="8791" max="8791" width="10.5703125" style="2" bestFit="1" customWidth="1"/>
    <col min="8792" max="8794" width="0" style="2" hidden="1" customWidth="1"/>
    <col min="8795" max="8795" width="13.7109375" style="2" bestFit="1" customWidth="1"/>
    <col min="8796" max="8796" width="3" style="2" bestFit="1" customWidth="1"/>
    <col min="8797" max="8797" width="12.7109375" style="2" bestFit="1" customWidth="1"/>
    <col min="8798" max="8798" width="13.28515625" style="2" bestFit="1" customWidth="1"/>
    <col min="8799" max="8799" width="14" style="2" bestFit="1" customWidth="1"/>
    <col min="8800" max="8802" width="0" style="2" hidden="1" customWidth="1"/>
    <col min="8803" max="8803" width="14" style="2" bestFit="1" customWidth="1"/>
    <col min="8804" max="8804" width="3" style="2" bestFit="1" customWidth="1"/>
    <col min="8805" max="8806" width="12" style="2" bestFit="1" customWidth="1"/>
    <col min="8807" max="8807" width="9.85546875" style="2" bestFit="1" customWidth="1"/>
    <col min="8808" max="8810" width="0" style="2" hidden="1" customWidth="1"/>
    <col min="8811" max="8811" width="12.28515625" style="2" bestFit="1" customWidth="1"/>
    <col min="8812" max="8812" width="3" style="2" bestFit="1" customWidth="1"/>
    <col min="8813" max="8813" width="11.5703125" style="2" bestFit="1" customWidth="1"/>
    <col min="8814" max="8814" width="11.42578125" style="2" bestFit="1" customWidth="1"/>
    <col min="8815" max="8815" width="10.5703125" style="2" bestFit="1" customWidth="1"/>
    <col min="8816" max="8818" width="0" style="2" hidden="1" customWidth="1"/>
    <col min="8819" max="8819" width="12.28515625" style="2" bestFit="1" customWidth="1"/>
    <col min="8820" max="8820" width="3" style="2" bestFit="1" customWidth="1"/>
    <col min="8821" max="8827" width="4" style="2" customWidth="1"/>
    <col min="8828" max="8828" width="3" style="2" bestFit="1" customWidth="1"/>
    <col min="8829" max="8835" width="4" style="2" customWidth="1"/>
    <col min="8836" max="8836" width="3" style="2" bestFit="1" customWidth="1"/>
    <col min="8837" max="8843" width="4" style="2" customWidth="1"/>
    <col min="8844" max="8844" width="3" style="2" bestFit="1" customWidth="1"/>
    <col min="8845" max="8851" width="4" style="2" customWidth="1"/>
    <col min="8852" max="8852" width="3" style="2" bestFit="1" customWidth="1"/>
    <col min="8853" max="8859" width="4" style="2" customWidth="1"/>
    <col min="8860" max="8860" width="3" style="2" bestFit="1" customWidth="1"/>
    <col min="8861" max="8867" width="4" style="2" customWidth="1"/>
    <col min="8868" max="8960" width="9.140625" style="2"/>
    <col min="8961" max="8961" width="12.5703125" style="2" customWidth="1"/>
    <col min="8962" max="8962" width="40" style="2" customWidth="1"/>
    <col min="8963" max="8963" width="16.5703125" style="2" bestFit="1" customWidth="1"/>
    <col min="8964" max="8964" width="6" style="2" bestFit="1" customWidth="1"/>
    <col min="8965" max="8965" width="16.28515625" style="2" bestFit="1" customWidth="1"/>
    <col min="8966" max="8966" width="16.140625" style="2" bestFit="1" customWidth="1"/>
    <col min="8967" max="8967" width="15.42578125" style="2" bestFit="1" customWidth="1"/>
    <col min="8968" max="8970" width="0" style="2" hidden="1" customWidth="1"/>
    <col min="8971" max="8971" width="16.7109375" style="2" bestFit="1" customWidth="1"/>
    <col min="8972" max="8972" width="3" style="2" bestFit="1" customWidth="1"/>
    <col min="8973" max="8973" width="15.28515625" style="2" bestFit="1" customWidth="1"/>
    <col min="8974" max="8974" width="15.140625" style="2" bestFit="1" customWidth="1"/>
    <col min="8975" max="8975" width="14.5703125" style="2" bestFit="1" customWidth="1"/>
    <col min="8976" max="8978" width="0" style="2" hidden="1" customWidth="1"/>
    <col min="8979" max="8979" width="14.85546875" style="2" bestFit="1" customWidth="1"/>
    <col min="8980" max="8980" width="3" style="2" bestFit="1" customWidth="1"/>
    <col min="8981" max="8981" width="14.42578125" style="2" bestFit="1" customWidth="1"/>
    <col min="8982" max="8982" width="15.140625" style="2" bestFit="1" customWidth="1"/>
    <col min="8983" max="8983" width="14" style="2" bestFit="1" customWidth="1"/>
    <col min="8984" max="8986" width="0" style="2" hidden="1" customWidth="1"/>
    <col min="8987" max="8987" width="15.140625" style="2" bestFit="1" customWidth="1"/>
    <col min="8988" max="8988" width="3" style="2" bestFit="1" customWidth="1"/>
    <col min="8989" max="8990" width="14.42578125" style="2" bestFit="1" customWidth="1"/>
    <col min="8991" max="8991" width="12.7109375" style="2" bestFit="1" customWidth="1"/>
    <col min="8992" max="8994" width="0" style="2" hidden="1" customWidth="1"/>
    <col min="8995" max="8995" width="14.42578125" style="2" bestFit="1" customWidth="1"/>
    <col min="8996" max="8996" width="3" style="2" bestFit="1" customWidth="1"/>
    <col min="8997" max="8998" width="14" style="2" bestFit="1" customWidth="1"/>
    <col min="8999" max="8999" width="13.28515625" style="2" bestFit="1" customWidth="1"/>
    <col min="9000" max="9002" width="0" style="2" hidden="1" customWidth="1"/>
    <col min="9003" max="9003" width="14.85546875" style="2" bestFit="1" customWidth="1"/>
    <col min="9004" max="9004" width="3" style="2" bestFit="1" customWidth="1"/>
    <col min="9005" max="9005" width="11.5703125" style="2" bestFit="1" customWidth="1"/>
    <col min="9006" max="9006" width="10.5703125" style="2" bestFit="1" customWidth="1"/>
    <col min="9007" max="9007" width="9.42578125" style="2" bestFit="1" customWidth="1"/>
    <col min="9008" max="9010" width="0" style="2" hidden="1" customWidth="1"/>
    <col min="9011" max="9011" width="11.5703125" style="2" bestFit="1" customWidth="1"/>
    <col min="9012" max="9012" width="3" style="2" bestFit="1" customWidth="1"/>
    <col min="9013" max="9013" width="13.7109375" style="2" bestFit="1" customWidth="1"/>
    <col min="9014" max="9014" width="13.28515625" style="2" bestFit="1" customWidth="1"/>
    <col min="9015" max="9015" width="12.7109375" style="2" bestFit="1" customWidth="1"/>
    <col min="9016" max="9018" width="0" style="2" hidden="1" customWidth="1"/>
    <col min="9019" max="9019" width="14" style="2" bestFit="1" customWidth="1"/>
    <col min="9020" max="9020" width="3" style="2" bestFit="1" customWidth="1"/>
    <col min="9021" max="9021" width="14" style="2" bestFit="1" customWidth="1"/>
    <col min="9022" max="9022" width="14.42578125" style="2" bestFit="1" customWidth="1"/>
    <col min="9023" max="9023" width="12.7109375" style="2" bestFit="1" customWidth="1"/>
    <col min="9024" max="9026" width="0" style="2" hidden="1" customWidth="1"/>
    <col min="9027" max="9027" width="13.7109375" style="2" bestFit="1" customWidth="1"/>
    <col min="9028" max="9028" width="3" style="2" bestFit="1" customWidth="1"/>
    <col min="9029" max="9029" width="12.7109375" style="2" bestFit="1" customWidth="1"/>
    <col min="9030" max="9030" width="14.42578125" style="2" bestFit="1" customWidth="1"/>
    <col min="9031" max="9031" width="11.42578125" style="2" bestFit="1" customWidth="1"/>
    <col min="9032" max="9034" width="0" style="2" hidden="1" customWidth="1"/>
    <col min="9035" max="9035" width="14" style="2" bestFit="1" customWidth="1"/>
    <col min="9036" max="9036" width="3" style="2" bestFit="1" customWidth="1"/>
    <col min="9037" max="9037" width="12" style="2" bestFit="1" customWidth="1"/>
    <col min="9038" max="9038" width="11.5703125" style="2" bestFit="1" customWidth="1"/>
    <col min="9039" max="9039" width="9.85546875" style="2" bestFit="1" customWidth="1"/>
    <col min="9040" max="9042" width="0" style="2" hidden="1" customWidth="1"/>
    <col min="9043" max="9043" width="12.7109375" style="2" bestFit="1" customWidth="1"/>
    <col min="9044" max="9044" width="3" style="2" bestFit="1" customWidth="1"/>
    <col min="9045" max="9045" width="13.28515625" style="2" bestFit="1" customWidth="1"/>
    <col min="9046" max="9046" width="13.7109375" style="2" bestFit="1" customWidth="1"/>
    <col min="9047" max="9047" width="10.5703125" style="2" bestFit="1" customWidth="1"/>
    <col min="9048" max="9050" width="0" style="2" hidden="1" customWidth="1"/>
    <col min="9051" max="9051" width="13.7109375" style="2" bestFit="1" customWidth="1"/>
    <col min="9052" max="9052" width="3" style="2" bestFit="1" customWidth="1"/>
    <col min="9053" max="9053" width="12.7109375" style="2" bestFit="1" customWidth="1"/>
    <col min="9054" max="9054" width="13.28515625" style="2" bestFit="1" customWidth="1"/>
    <col min="9055" max="9055" width="14" style="2" bestFit="1" customWidth="1"/>
    <col min="9056" max="9058" width="0" style="2" hidden="1" customWidth="1"/>
    <col min="9059" max="9059" width="14" style="2" bestFit="1" customWidth="1"/>
    <col min="9060" max="9060" width="3" style="2" bestFit="1" customWidth="1"/>
    <col min="9061" max="9062" width="12" style="2" bestFit="1" customWidth="1"/>
    <col min="9063" max="9063" width="9.85546875" style="2" bestFit="1" customWidth="1"/>
    <col min="9064" max="9066" width="0" style="2" hidden="1" customWidth="1"/>
    <col min="9067" max="9067" width="12.28515625" style="2" bestFit="1" customWidth="1"/>
    <col min="9068" max="9068" width="3" style="2" bestFit="1" customWidth="1"/>
    <col min="9069" max="9069" width="11.5703125" style="2" bestFit="1" customWidth="1"/>
    <col min="9070" max="9070" width="11.42578125" style="2" bestFit="1" customWidth="1"/>
    <col min="9071" max="9071" width="10.5703125" style="2" bestFit="1" customWidth="1"/>
    <col min="9072" max="9074" width="0" style="2" hidden="1" customWidth="1"/>
    <col min="9075" max="9075" width="12.28515625" style="2" bestFit="1" customWidth="1"/>
    <col min="9076" max="9076" width="3" style="2" bestFit="1" customWidth="1"/>
    <col min="9077" max="9083" width="4" style="2" customWidth="1"/>
    <col min="9084" max="9084" width="3" style="2" bestFit="1" customWidth="1"/>
    <col min="9085" max="9091" width="4" style="2" customWidth="1"/>
    <col min="9092" max="9092" width="3" style="2" bestFit="1" customWidth="1"/>
    <col min="9093" max="9099" width="4" style="2" customWidth="1"/>
    <col min="9100" max="9100" width="3" style="2" bestFit="1" customWidth="1"/>
    <col min="9101" max="9107" width="4" style="2" customWidth="1"/>
    <col min="9108" max="9108" width="3" style="2" bestFit="1" customWidth="1"/>
    <col min="9109" max="9115" width="4" style="2" customWidth="1"/>
    <col min="9116" max="9116" width="3" style="2" bestFit="1" customWidth="1"/>
    <col min="9117" max="9123" width="4" style="2" customWidth="1"/>
    <col min="9124" max="9216" width="9.140625" style="2"/>
    <col min="9217" max="9217" width="12.5703125" style="2" customWidth="1"/>
    <col min="9218" max="9218" width="40" style="2" customWidth="1"/>
    <col min="9219" max="9219" width="16.5703125" style="2" bestFit="1" customWidth="1"/>
    <col min="9220" max="9220" width="6" style="2" bestFit="1" customWidth="1"/>
    <col min="9221" max="9221" width="16.28515625" style="2" bestFit="1" customWidth="1"/>
    <col min="9222" max="9222" width="16.140625" style="2" bestFit="1" customWidth="1"/>
    <col min="9223" max="9223" width="15.42578125" style="2" bestFit="1" customWidth="1"/>
    <col min="9224" max="9226" width="0" style="2" hidden="1" customWidth="1"/>
    <col min="9227" max="9227" width="16.7109375" style="2" bestFit="1" customWidth="1"/>
    <col min="9228" max="9228" width="3" style="2" bestFit="1" customWidth="1"/>
    <col min="9229" max="9229" width="15.28515625" style="2" bestFit="1" customWidth="1"/>
    <col min="9230" max="9230" width="15.140625" style="2" bestFit="1" customWidth="1"/>
    <col min="9231" max="9231" width="14.5703125" style="2" bestFit="1" customWidth="1"/>
    <col min="9232" max="9234" width="0" style="2" hidden="1" customWidth="1"/>
    <col min="9235" max="9235" width="14.85546875" style="2" bestFit="1" customWidth="1"/>
    <col min="9236" max="9236" width="3" style="2" bestFit="1" customWidth="1"/>
    <col min="9237" max="9237" width="14.42578125" style="2" bestFit="1" customWidth="1"/>
    <col min="9238" max="9238" width="15.140625" style="2" bestFit="1" customWidth="1"/>
    <col min="9239" max="9239" width="14" style="2" bestFit="1" customWidth="1"/>
    <col min="9240" max="9242" width="0" style="2" hidden="1" customWidth="1"/>
    <col min="9243" max="9243" width="15.140625" style="2" bestFit="1" customWidth="1"/>
    <col min="9244" max="9244" width="3" style="2" bestFit="1" customWidth="1"/>
    <col min="9245" max="9246" width="14.42578125" style="2" bestFit="1" customWidth="1"/>
    <col min="9247" max="9247" width="12.7109375" style="2" bestFit="1" customWidth="1"/>
    <col min="9248" max="9250" width="0" style="2" hidden="1" customWidth="1"/>
    <col min="9251" max="9251" width="14.42578125" style="2" bestFit="1" customWidth="1"/>
    <col min="9252" max="9252" width="3" style="2" bestFit="1" customWidth="1"/>
    <col min="9253" max="9254" width="14" style="2" bestFit="1" customWidth="1"/>
    <col min="9255" max="9255" width="13.28515625" style="2" bestFit="1" customWidth="1"/>
    <col min="9256" max="9258" width="0" style="2" hidden="1" customWidth="1"/>
    <col min="9259" max="9259" width="14.85546875" style="2" bestFit="1" customWidth="1"/>
    <col min="9260" max="9260" width="3" style="2" bestFit="1" customWidth="1"/>
    <col min="9261" max="9261" width="11.5703125" style="2" bestFit="1" customWidth="1"/>
    <col min="9262" max="9262" width="10.5703125" style="2" bestFit="1" customWidth="1"/>
    <col min="9263" max="9263" width="9.42578125" style="2" bestFit="1" customWidth="1"/>
    <col min="9264" max="9266" width="0" style="2" hidden="1" customWidth="1"/>
    <col min="9267" max="9267" width="11.5703125" style="2" bestFit="1" customWidth="1"/>
    <col min="9268" max="9268" width="3" style="2" bestFit="1" customWidth="1"/>
    <col min="9269" max="9269" width="13.7109375" style="2" bestFit="1" customWidth="1"/>
    <col min="9270" max="9270" width="13.28515625" style="2" bestFit="1" customWidth="1"/>
    <col min="9271" max="9271" width="12.7109375" style="2" bestFit="1" customWidth="1"/>
    <col min="9272" max="9274" width="0" style="2" hidden="1" customWidth="1"/>
    <col min="9275" max="9275" width="14" style="2" bestFit="1" customWidth="1"/>
    <col min="9276" max="9276" width="3" style="2" bestFit="1" customWidth="1"/>
    <col min="9277" max="9277" width="14" style="2" bestFit="1" customWidth="1"/>
    <col min="9278" max="9278" width="14.42578125" style="2" bestFit="1" customWidth="1"/>
    <col min="9279" max="9279" width="12.7109375" style="2" bestFit="1" customWidth="1"/>
    <col min="9280" max="9282" width="0" style="2" hidden="1" customWidth="1"/>
    <col min="9283" max="9283" width="13.7109375" style="2" bestFit="1" customWidth="1"/>
    <col min="9284" max="9284" width="3" style="2" bestFit="1" customWidth="1"/>
    <col min="9285" max="9285" width="12.7109375" style="2" bestFit="1" customWidth="1"/>
    <col min="9286" max="9286" width="14.42578125" style="2" bestFit="1" customWidth="1"/>
    <col min="9287" max="9287" width="11.42578125" style="2" bestFit="1" customWidth="1"/>
    <col min="9288" max="9290" width="0" style="2" hidden="1" customWidth="1"/>
    <col min="9291" max="9291" width="14" style="2" bestFit="1" customWidth="1"/>
    <col min="9292" max="9292" width="3" style="2" bestFit="1" customWidth="1"/>
    <col min="9293" max="9293" width="12" style="2" bestFit="1" customWidth="1"/>
    <col min="9294" max="9294" width="11.5703125" style="2" bestFit="1" customWidth="1"/>
    <col min="9295" max="9295" width="9.85546875" style="2" bestFit="1" customWidth="1"/>
    <col min="9296" max="9298" width="0" style="2" hidden="1" customWidth="1"/>
    <col min="9299" max="9299" width="12.7109375" style="2" bestFit="1" customWidth="1"/>
    <col min="9300" max="9300" width="3" style="2" bestFit="1" customWidth="1"/>
    <col min="9301" max="9301" width="13.28515625" style="2" bestFit="1" customWidth="1"/>
    <col min="9302" max="9302" width="13.7109375" style="2" bestFit="1" customWidth="1"/>
    <col min="9303" max="9303" width="10.5703125" style="2" bestFit="1" customWidth="1"/>
    <col min="9304" max="9306" width="0" style="2" hidden="1" customWidth="1"/>
    <col min="9307" max="9307" width="13.7109375" style="2" bestFit="1" customWidth="1"/>
    <col min="9308" max="9308" width="3" style="2" bestFit="1" customWidth="1"/>
    <col min="9309" max="9309" width="12.7109375" style="2" bestFit="1" customWidth="1"/>
    <col min="9310" max="9310" width="13.28515625" style="2" bestFit="1" customWidth="1"/>
    <col min="9311" max="9311" width="14" style="2" bestFit="1" customWidth="1"/>
    <col min="9312" max="9314" width="0" style="2" hidden="1" customWidth="1"/>
    <col min="9315" max="9315" width="14" style="2" bestFit="1" customWidth="1"/>
    <col min="9316" max="9316" width="3" style="2" bestFit="1" customWidth="1"/>
    <col min="9317" max="9318" width="12" style="2" bestFit="1" customWidth="1"/>
    <col min="9319" max="9319" width="9.85546875" style="2" bestFit="1" customWidth="1"/>
    <col min="9320" max="9322" width="0" style="2" hidden="1" customWidth="1"/>
    <col min="9323" max="9323" width="12.28515625" style="2" bestFit="1" customWidth="1"/>
    <col min="9324" max="9324" width="3" style="2" bestFit="1" customWidth="1"/>
    <col min="9325" max="9325" width="11.5703125" style="2" bestFit="1" customWidth="1"/>
    <col min="9326" max="9326" width="11.42578125" style="2" bestFit="1" customWidth="1"/>
    <col min="9327" max="9327" width="10.5703125" style="2" bestFit="1" customWidth="1"/>
    <col min="9328" max="9330" width="0" style="2" hidden="1" customWidth="1"/>
    <col min="9331" max="9331" width="12.28515625" style="2" bestFit="1" customWidth="1"/>
    <col min="9332" max="9332" width="3" style="2" bestFit="1" customWidth="1"/>
    <col min="9333" max="9339" width="4" style="2" customWidth="1"/>
    <col min="9340" max="9340" width="3" style="2" bestFit="1" customWidth="1"/>
    <col min="9341" max="9347" width="4" style="2" customWidth="1"/>
    <col min="9348" max="9348" width="3" style="2" bestFit="1" customWidth="1"/>
    <col min="9349" max="9355" width="4" style="2" customWidth="1"/>
    <col min="9356" max="9356" width="3" style="2" bestFit="1" customWidth="1"/>
    <col min="9357" max="9363" width="4" style="2" customWidth="1"/>
    <col min="9364" max="9364" width="3" style="2" bestFit="1" customWidth="1"/>
    <col min="9365" max="9371" width="4" style="2" customWidth="1"/>
    <col min="9372" max="9372" width="3" style="2" bestFit="1" customWidth="1"/>
    <col min="9373" max="9379" width="4" style="2" customWidth="1"/>
    <col min="9380" max="9472" width="9.140625" style="2"/>
    <col min="9473" max="9473" width="12.5703125" style="2" customWidth="1"/>
    <col min="9474" max="9474" width="40" style="2" customWidth="1"/>
    <col min="9475" max="9475" width="16.5703125" style="2" bestFit="1" customWidth="1"/>
    <col min="9476" max="9476" width="6" style="2" bestFit="1" customWidth="1"/>
    <col min="9477" max="9477" width="16.28515625" style="2" bestFit="1" customWidth="1"/>
    <col min="9478" max="9478" width="16.140625" style="2" bestFit="1" customWidth="1"/>
    <col min="9479" max="9479" width="15.42578125" style="2" bestFit="1" customWidth="1"/>
    <col min="9480" max="9482" width="0" style="2" hidden="1" customWidth="1"/>
    <col min="9483" max="9483" width="16.7109375" style="2" bestFit="1" customWidth="1"/>
    <col min="9484" max="9484" width="3" style="2" bestFit="1" customWidth="1"/>
    <col min="9485" max="9485" width="15.28515625" style="2" bestFit="1" customWidth="1"/>
    <col min="9486" max="9486" width="15.140625" style="2" bestFit="1" customWidth="1"/>
    <col min="9487" max="9487" width="14.5703125" style="2" bestFit="1" customWidth="1"/>
    <col min="9488" max="9490" width="0" style="2" hidden="1" customWidth="1"/>
    <col min="9491" max="9491" width="14.85546875" style="2" bestFit="1" customWidth="1"/>
    <col min="9492" max="9492" width="3" style="2" bestFit="1" customWidth="1"/>
    <col min="9493" max="9493" width="14.42578125" style="2" bestFit="1" customWidth="1"/>
    <col min="9494" max="9494" width="15.140625" style="2" bestFit="1" customWidth="1"/>
    <col min="9495" max="9495" width="14" style="2" bestFit="1" customWidth="1"/>
    <col min="9496" max="9498" width="0" style="2" hidden="1" customWidth="1"/>
    <col min="9499" max="9499" width="15.140625" style="2" bestFit="1" customWidth="1"/>
    <col min="9500" max="9500" width="3" style="2" bestFit="1" customWidth="1"/>
    <col min="9501" max="9502" width="14.42578125" style="2" bestFit="1" customWidth="1"/>
    <col min="9503" max="9503" width="12.7109375" style="2" bestFit="1" customWidth="1"/>
    <col min="9504" max="9506" width="0" style="2" hidden="1" customWidth="1"/>
    <col min="9507" max="9507" width="14.42578125" style="2" bestFit="1" customWidth="1"/>
    <col min="9508" max="9508" width="3" style="2" bestFit="1" customWidth="1"/>
    <col min="9509" max="9510" width="14" style="2" bestFit="1" customWidth="1"/>
    <col min="9511" max="9511" width="13.28515625" style="2" bestFit="1" customWidth="1"/>
    <col min="9512" max="9514" width="0" style="2" hidden="1" customWidth="1"/>
    <col min="9515" max="9515" width="14.85546875" style="2" bestFit="1" customWidth="1"/>
    <col min="9516" max="9516" width="3" style="2" bestFit="1" customWidth="1"/>
    <col min="9517" max="9517" width="11.5703125" style="2" bestFit="1" customWidth="1"/>
    <col min="9518" max="9518" width="10.5703125" style="2" bestFit="1" customWidth="1"/>
    <col min="9519" max="9519" width="9.42578125" style="2" bestFit="1" customWidth="1"/>
    <col min="9520" max="9522" width="0" style="2" hidden="1" customWidth="1"/>
    <col min="9523" max="9523" width="11.5703125" style="2" bestFit="1" customWidth="1"/>
    <col min="9524" max="9524" width="3" style="2" bestFit="1" customWidth="1"/>
    <col min="9525" max="9525" width="13.7109375" style="2" bestFit="1" customWidth="1"/>
    <col min="9526" max="9526" width="13.28515625" style="2" bestFit="1" customWidth="1"/>
    <col min="9527" max="9527" width="12.7109375" style="2" bestFit="1" customWidth="1"/>
    <col min="9528" max="9530" width="0" style="2" hidden="1" customWidth="1"/>
    <col min="9531" max="9531" width="14" style="2" bestFit="1" customWidth="1"/>
    <col min="9532" max="9532" width="3" style="2" bestFit="1" customWidth="1"/>
    <col min="9533" max="9533" width="14" style="2" bestFit="1" customWidth="1"/>
    <col min="9534" max="9534" width="14.42578125" style="2" bestFit="1" customWidth="1"/>
    <col min="9535" max="9535" width="12.7109375" style="2" bestFit="1" customWidth="1"/>
    <col min="9536" max="9538" width="0" style="2" hidden="1" customWidth="1"/>
    <col min="9539" max="9539" width="13.7109375" style="2" bestFit="1" customWidth="1"/>
    <col min="9540" max="9540" width="3" style="2" bestFit="1" customWidth="1"/>
    <col min="9541" max="9541" width="12.7109375" style="2" bestFit="1" customWidth="1"/>
    <col min="9542" max="9542" width="14.42578125" style="2" bestFit="1" customWidth="1"/>
    <col min="9543" max="9543" width="11.42578125" style="2" bestFit="1" customWidth="1"/>
    <col min="9544" max="9546" width="0" style="2" hidden="1" customWidth="1"/>
    <col min="9547" max="9547" width="14" style="2" bestFit="1" customWidth="1"/>
    <col min="9548" max="9548" width="3" style="2" bestFit="1" customWidth="1"/>
    <col min="9549" max="9549" width="12" style="2" bestFit="1" customWidth="1"/>
    <col min="9550" max="9550" width="11.5703125" style="2" bestFit="1" customWidth="1"/>
    <col min="9551" max="9551" width="9.85546875" style="2" bestFit="1" customWidth="1"/>
    <col min="9552" max="9554" width="0" style="2" hidden="1" customWidth="1"/>
    <col min="9555" max="9555" width="12.7109375" style="2" bestFit="1" customWidth="1"/>
    <col min="9556" max="9556" width="3" style="2" bestFit="1" customWidth="1"/>
    <col min="9557" max="9557" width="13.28515625" style="2" bestFit="1" customWidth="1"/>
    <col min="9558" max="9558" width="13.7109375" style="2" bestFit="1" customWidth="1"/>
    <col min="9559" max="9559" width="10.5703125" style="2" bestFit="1" customWidth="1"/>
    <col min="9560" max="9562" width="0" style="2" hidden="1" customWidth="1"/>
    <col min="9563" max="9563" width="13.7109375" style="2" bestFit="1" customWidth="1"/>
    <col min="9564" max="9564" width="3" style="2" bestFit="1" customWidth="1"/>
    <col min="9565" max="9565" width="12.7109375" style="2" bestFit="1" customWidth="1"/>
    <col min="9566" max="9566" width="13.28515625" style="2" bestFit="1" customWidth="1"/>
    <col min="9567" max="9567" width="14" style="2" bestFit="1" customWidth="1"/>
    <col min="9568" max="9570" width="0" style="2" hidden="1" customWidth="1"/>
    <col min="9571" max="9571" width="14" style="2" bestFit="1" customWidth="1"/>
    <col min="9572" max="9572" width="3" style="2" bestFit="1" customWidth="1"/>
    <col min="9573" max="9574" width="12" style="2" bestFit="1" customWidth="1"/>
    <col min="9575" max="9575" width="9.85546875" style="2" bestFit="1" customWidth="1"/>
    <col min="9576" max="9578" width="0" style="2" hidden="1" customWidth="1"/>
    <col min="9579" max="9579" width="12.28515625" style="2" bestFit="1" customWidth="1"/>
    <col min="9580" max="9580" width="3" style="2" bestFit="1" customWidth="1"/>
    <col min="9581" max="9581" width="11.5703125" style="2" bestFit="1" customWidth="1"/>
    <col min="9582" max="9582" width="11.42578125" style="2" bestFit="1" customWidth="1"/>
    <col min="9583" max="9583" width="10.5703125" style="2" bestFit="1" customWidth="1"/>
    <col min="9584" max="9586" width="0" style="2" hidden="1" customWidth="1"/>
    <col min="9587" max="9587" width="12.28515625" style="2" bestFit="1" customWidth="1"/>
    <col min="9588" max="9588" width="3" style="2" bestFit="1" customWidth="1"/>
    <col min="9589" max="9595" width="4" style="2" customWidth="1"/>
    <col min="9596" max="9596" width="3" style="2" bestFit="1" customWidth="1"/>
    <col min="9597" max="9603" width="4" style="2" customWidth="1"/>
    <col min="9604" max="9604" width="3" style="2" bestFit="1" customWidth="1"/>
    <col min="9605" max="9611" width="4" style="2" customWidth="1"/>
    <col min="9612" max="9612" width="3" style="2" bestFit="1" customWidth="1"/>
    <col min="9613" max="9619" width="4" style="2" customWidth="1"/>
    <col min="9620" max="9620" width="3" style="2" bestFit="1" customWidth="1"/>
    <col min="9621" max="9627" width="4" style="2" customWidth="1"/>
    <col min="9628" max="9628" width="3" style="2" bestFit="1" customWidth="1"/>
    <col min="9629" max="9635" width="4" style="2" customWidth="1"/>
    <col min="9636" max="9728" width="9.140625" style="2"/>
    <col min="9729" max="9729" width="12.5703125" style="2" customWidth="1"/>
    <col min="9730" max="9730" width="40" style="2" customWidth="1"/>
    <col min="9731" max="9731" width="16.5703125" style="2" bestFit="1" customWidth="1"/>
    <col min="9732" max="9732" width="6" style="2" bestFit="1" customWidth="1"/>
    <col min="9733" max="9733" width="16.28515625" style="2" bestFit="1" customWidth="1"/>
    <col min="9734" max="9734" width="16.140625" style="2" bestFit="1" customWidth="1"/>
    <col min="9735" max="9735" width="15.42578125" style="2" bestFit="1" customWidth="1"/>
    <col min="9736" max="9738" width="0" style="2" hidden="1" customWidth="1"/>
    <col min="9739" max="9739" width="16.7109375" style="2" bestFit="1" customWidth="1"/>
    <col min="9740" max="9740" width="3" style="2" bestFit="1" customWidth="1"/>
    <col min="9741" max="9741" width="15.28515625" style="2" bestFit="1" customWidth="1"/>
    <col min="9742" max="9742" width="15.140625" style="2" bestFit="1" customWidth="1"/>
    <col min="9743" max="9743" width="14.5703125" style="2" bestFit="1" customWidth="1"/>
    <col min="9744" max="9746" width="0" style="2" hidden="1" customWidth="1"/>
    <col min="9747" max="9747" width="14.85546875" style="2" bestFit="1" customWidth="1"/>
    <col min="9748" max="9748" width="3" style="2" bestFit="1" customWidth="1"/>
    <col min="9749" max="9749" width="14.42578125" style="2" bestFit="1" customWidth="1"/>
    <col min="9750" max="9750" width="15.140625" style="2" bestFit="1" customWidth="1"/>
    <col min="9751" max="9751" width="14" style="2" bestFit="1" customWidth="1"/>
    <col min="9752" max="9754" width="0" style="2" hidden="1" customWidth="1"/>
    <col min="9755" max="9755" width="15.140625" style="2" bestFit="1" customWidth="1"/>
    <col min="9756" max="9756" width="3" style="2" bestFit="1" customWidth="1"/>
    <col min="9757" max="9758" width="14.42578125" style="2" bestFit="1" customWidth="1"/>
    <col min="9759" max="9759" width="12.7109375" style="2" bestFit="1" customWidth="1"/>
    <col min="9760" max="9762" width="0" style="2" hidden="1" customWidth="1"/>
    <col min="9763" max="9763" width="14.42578125" style="2" bestFit="1" customWidth="1"/>
    <col min="9764" max="9764" width="3" style="2" bestFit="1" customWidth="1"/>
    <col min="9765" max="9766" width="14" style="2" bestFit="1" customWidth="1"/>
    <col min="9767" max="9767" width="13.28515625" style="2" bestFit="1" customWidth="1"/>
    <col min="9768" max="9770" width="0" style="2" hidden="1" customWidth="1"/>
    <col min="9771" max="9771" width="14.85546875" style="2" bestFit="1" customWidth="1"/>
    <col min="9772" max="9772" width="3" style="2" bestFit="1" customWidth="1"/>
    <col min="9773" max="9773" width="11.5703125" style="2" bestFit="1" customWidth="1"/>
    <col min="9774" max="9774" width="10.5703125" style="2" bestFit="1" customWidth="1"/>
    <col min="9775" max="9775" width="9.42578125" style="2" bestFit="1" customWidth="1"/>
    <col min="9776" max="9778" width="0" style="2" hidden="1" customWidth="1"/>
    <col min="9779" max="9779" width="11.5703125" style="2" bestFit="1" customWidth="1"/>
    <col min="9780" max="9780" width="3" style="2" bestFit="1" customWidth="1"/>
    <col min="9781" max="9781" width="13.7109375" style="2" bestFit="1" customWidth="1"/>
    <col min="9782" max="9782" width="13.28515625" style="2" bestFit="1" customWidth="1"/>
    <col min="9783" max="9783" width="12.7109375" style="2" bestFit="1" customWidth="1"/>
    <col min="9784" max="9786" width="0" style="2" hidden="1" customWidth="1"/>
    <col min="9787" max="9787" width="14" style="2" bestFit="1" customWidth="1"/>
    <col min="9788" max="9788" width="3" style="2" bestFit="1" customWidth="1"/>
    <col min="9789" max="9789" width="14" style="2" bestFit="1" customWidth="1"/>
    <col min="9790" max="9790" width="14.42578125" style="2" bestFit="1" customWidth="1"/>
    <col min="9791" max="9791" width="12.7109375" style="2" bestFit="1" customWidth="1"/>
    <col min="9792" max="9794" width="0" style="2" hidden="1" customWidth="1"/>
    <col min="9795" max="9795" width="13.7109375" style="2" bestFit="1" customWidth="1"/>
    <col min="9796" max="9796" width="3" style="2" bestFit="1" customWidth="1"/>
    <col min="9797" max="9797" width="12.7109375" style="2" bestFit="1" customWidth="1"/>
    <col min="9798" max="9798" width="14.42578125" style="2" bestFit="1" customWidth="1"/>
    <col min="9799" max="9799" width="11.42578125" style="2" bestFit="1" customWidth="1"/>
    <col min="9800" max="9802" width="0" style="2" hidden="1" customWidth="1"/>
    <col min="9803" max="9803" width="14" style="2" bestFit="1" customWidth="1"/>
    <col min="9804" max="9804" width="3" style="2" bestFit="1" customWidth="1"/>
    <col min="9805" max="9805" width="12" style="2" bestFit="1" customWidth="1"/>
    <col min="9806" max="9806" width="11.5703125" style="2" bestFit="1" customWidth="1"/>
    <col min="9807" max="9807" width="9.85546875" style="2" bestFit="1" customWidth="1"/>
    <col min="9808" max="9810" width="0" style="2" hidden="1" customWidth="1"/>
    <col min="9811" max="9811" width="12.7109375" style="2" bestFit="1" customWidth="1"/>
    <col min="9812" max="9812" width="3" style="2" bestFit="1" customWidth="1"/>
    <col min="9813" max="9813" width="13.28515625" style="2" bestFit="1" customWidth="1"/>
    <col min="9814" max="9814" width="13.7109375" style="2" bestFit="1" customWidth="1"/>
    <col min="9815" max="9815" width="10.5703125" style="2" bestFit="1" customWidth="1"/>
    <col min="9816" max="9818" width="0" style="2" hidden="1" customWidth="1"/>
    <col min="9819" max="9819" width="13.7109375" style="2" bestFit="1" customWidth="1"/>
    <col min="9820" max="9820" width="3" style="2" bestFit="1" customWidth="1"/>
    <col min="9821" max="9821" width="12.7109375" style="2" bestFit="1" customWidth="1"/>
    <col min="9822" max="9822" width="13.28515625" style="2" bestFit="1" customWidth="1"/>
    <col min="9823" max="9823" width="14" style="2" bestFit="1" customWidth="1"/>
    <col min="9824" max="9826" width="0" style="2" hidden="1" customWidth="1"/>
    <col min="9827" max="9827" width="14" style="2" bestFit="1" customWidth="1"/>
    <col min="9828" max="9828" width="3" style="2" bestFit="1" customWidth="1"/>
    <col min="9829" max="9830" width="12" style="2" bestFit="1" customWidth="1"/>
    <col min="9831" max="9831" width="9.85546875" style="2" bestFit="1" customWidth="1"/>
    <col min="9832" max="9834" width="0" style="2" hidden="1" customWidth="1"/>
    <col min="9835" max="9835" width="12.28515625" style="2" bestFit="1" customWidth="1"/>
    <col min="9836" max="9836" width="3" style="2" bestFit="1" customWidth="1"/>
    <col min="9837" max="9837" width="11.5703125" style="2" bestFit="1" customWidth="1"/>
    <col min="9838" max="9838" width="11.42578125" style="2" bestFit="1" customWidth="1"/>
    <col min="9839" max="9839" width="10.5703125" style="2" bestFit="1" customWidth="1"/>
    <col min="9840" max="9842" width="0" style="2" hidden="1" customWidth="1"/>
    <col min="9843" max="9843" width="12.28515625" style="2" bestFit="1" customWidth="1"/>
    <col min="9844" max="9844" width="3" style="2" bestFit="1" customWidth="1"/>
    <col min="9845" max="9851" width="4" style="2" customWidth="1"/>
    <col min="9852" max="9852" width="3" style="2" bestFit="1" customWidth="1"/>
    <col min="9853" max="9859" width="4" style="2" customWidth="1"/>
    <col min="9860" max="9860" width="3" style="2" bestFit="1" customWidth="1"/>
    <col min="9861" max="9867" width="4" style="2" customWidth="1"/>
    <col min="9868" max="9868" width="3" style="2" bestFit="1" customWidth="1"/>
    <col min="9869" max="9875" width="4" style="2" customWidth="1"/>
    <col min="9876" max="9876" width="3" style="2" bestFit="1" customWidth="1"/>
    <col min="9877" max="9883" width="4" style="2" customWidth="1"/>
    <col min="9884" max="9884" width="3" style="2" bestFit="1" customWidth="1"/>
    <col min="9885" max="9891" width="4" style="2" customWidth="1"/>
    <col min="9892" max="9984" width="9.140625" style="2"/>
    <col min="9985" max="9985" width="12.5703125" style="2" customWidth="1"/>
    <col min="9986" max="9986" width="40" style="2" customWidth="1"/>
    <col min="9987" max="9987" width="16.5703125" style="2" bestFit="1" customWidth="1"/>
    <col min="9988" max="9988" width="6" style="2" bestFit="1" customWidth="1"/>
    <col min="9989" max="9989" width="16.28515625" style="2" bestFit="1" customWidth="1"/>
    <col min="9990" max="9990" width="16.140625" style="2" bestFit="1" customWidth="1"/>
    <col min="9991" max="9991" width="15.42578125" style="2" bestFit="1" customWidth="1"/>
    <col min="9992" max="9994" width="0" style="2" hidden="1" customWidth="1"/>
    <col min="9995" max="9995" width="16.7109375" style="2" bestFit="1" customWidth="1"/>
    <col min="9996" max="9996" width="3" style="2" bestFit="1" customWidth="1"/>
    <col min="9997" max="9997" width="15.28515625" style="2" bestFit="1" customWidth="1"/>
    <col min="9998" max="9998" width="15.140625" style="2" bestFit="1" customWidth="1"/>
    <col min="9999" max="9999" width="14.5703125" style="2" bestFit="1" customWidth="1"/>
    <col min="10000" max="10002" width="0" style="2" hidden="1" customWidth="1"/>
    <col min="10003" max="10003" width="14.85546875" style="2" bestFit="1" customWidth="1"/>
    <col min="10004" max="10004" width="3" style="2" bestFit="1" customWidth="1"/>
    <col min="10005" max="10005" width="14.42578125" style="2" bestFit="1" customWidth="1"/>
    <col min="10006" max="10006" width="15.140625" style="2" bestFit="1" customWidth="1"/>
    <col min="10007" max="10007" width="14" style="2" bestFit="1" customWidth="1"/>
    <col min="10008" max="10010" width="0" style="2" hidden="1" customWidth="1"/>
    <col min="10011" max="10011" width="15.140625" style="2" bestFit="1" customWidth="1"/>
    <col min="10012" max="10012" width="3" style="2" bestFit="1" customWidth="1"/>
    <col min="10013" max="10014" width="14.42578125" style="2" bestFit="1" customWidth="1"/>
    <col min="10015" max="10015" width="12.7109375" style="2" bestFit="1" customWidth="1"/>
    <col min="10016" max="10018" width="0" style="2" hidden="1" customWidth="1"/>
    <col min="10019" max="10019" width="14.42578125" style="2" bestFit="1" customWidth="1"/>
    <col min="10020" max="10020" width="3" style="2" bestFit="1" customWidth="1"/>
    <col min="10021" max="10022" width="14" style="2" bestFit="1" customWidth="1"/>
    <col min="10023" max="10023" width="13.28515625" style="2" bestFit="1" customWidth="1"/>
    <col min="10024" max="10026" width="0" style="2" hidden="1" customWidth="1"/>
    <col min="10027" max="10027" width="14.85546875" style="2" bestFit="1" customWidth="1"/>
    <col min="10028" max="10028" width="3" style="2" bestFit="1" customWidth="1"/>
    <col min="10029" max="10029" width="11.5703125" style="2" bestFit="1" customWidth="1"/>
    <col min="10030" max="10030" width="10.5703125" style="2" bestFit="1" customWidth="1"/>
    <col min="10031" max="10031" width="9.42578125" style="2" bestFit="1" customWidth="1"/>
    <col min="10032" max="10034" width="0" style="2" hidden="1" customWidth="1"/>
    <col min="10035" max="10035" width="11.5703125" style="2" bestFit="1" customWidth="1"/>
    <col min="10036" max="10036" width="3" style="2" bestFit="1" customWidth="1"/>
    <col min="10037" max="10037" width="13.7109375" style="2" bestFit="1" customWidth="1"/>
    <col min="10038" max="10038" width="13.28515625" style="2" bestFit="1" customWidth="1"/>
    <col min="10039" max="10039" width="12.7109375" style="2" bestFit="1" customWidth="1"/>
    <col min="10040" max="10042" width="0" style="2" hidden="1" customWidth="1"/>
    <col min="10043" max="10043" width="14" style="2" bestFit="1" customWidth="1"/>
    <col min="10044" max="10044" width="3" style="2" bestFit="1" customWidth="1"/>
    <col min="10045" max="10045" width="14" style="2" bestFit="1" customWidth="1"/>
    <col min="10046" max="10046" width="14.42578125" style="2" bestFit="1" customWidth="1"/>
    <col min="10047" max="10047" width="12.7109375" style="2" bestFit="1" customWidth="1"/>
    <col min="10048" max="10050" width="0" style="2" hidden="1" customWidth="1"/>
    <col min="10051" max="10051" width="13.7109375" style="2" bestFit="1" customWidth="1"/>
    <col min="10052" max="10052" width="3" style="2" bestFit="1" customWidth="1"/>
    <col min="10053" max="10053" width="12.7109375" style="2" bestFit="1" customWidth="1"/>
    <col min="10054" max="10054" width="14.42578125" style="2" bestFit="1" customWidth="1"/>
    <col min="10055" max="10055" width="11.42578125" style="2" bestFit="1" customWidth="1"/>
    <col min="10056" max="10058" width="0" style="2" hidden="1" customWidth="1"/>
    <col min="10059" max="10059" width="14" style="2" bestFit="1" customWidth="1"/>
    <col min="10060" max="10060" width="3" style="2" bestFit="1" customWidth="1"/>
    <col min="10061" max="10061" width="12" style="2" bestFit="1" customWidth="1"/>
    <col min="10062" max="10062" width="11.5703125" style="2" bestFit="1" customWidth="1"/>
    <col min="10063" max="10063" width="9.85546875" style="2" bestFit="1" customWidth="1"/>
    <col min="10064" max="10066" width="0" style="2" hidden="1" customWidth="1"/>
    <col min="10067" max="10067" width="12.7109375" style="2" bestFit="1" customWidth="1"/>
    <col min="10068" max="10068" width="3" style="2" bestFit="1" customWidth="1"/>
    <col min="10069" max="10069" width="13.28515625" style="2" bestFit="1" customWidth="1"/>
    <col min="10070" max="10070" width="13.7109375" style="2" bestFit="1" customWidth="1"/>
    <col min="10071" max="10071" width="10.5703125" style="2" bestFit="1" customWidth="1"/>
    <col min="10072" max="10074" width="0" style="2" hidden="1" customWidth="1"/>
    <col min="10075" max="10075" width="13.7109375" style="2" bestFit="1" customWidth="1"/>
    <col min="10076" max="10076" width="3" style="2" bestFit="1" customWidth="1"/>
    <col min="10077" max="10077" width="12.7109375" style="2" bestFit="1" customWidth="1"/>
    <col min="10078" max="10078" width="13.28515625" style="2" bestFit="1" customWidth="1"/>
    <col min="10079" max="10079" width="14" style="2" bestFit="1" customWidth="1"/>
    <col min="10080" max="10082" width="0" style="2" hidden="1" customWidth="1"/>
    <col min="10083" max="10083" width="14" style="2" bestFit="1" customWidth="1"/>
    <col min="10084" max="10084" width="3" style="2" bestFit="1" customWidth="1"/>
    <col min="10085" max="10086" width="12" style="2" bestFit="1" customWidth="1"/>
    <col min="10087" max="10087" width="9.85546875" style="2" bestFit="1" customWidth="1"/>
    <col min="10088" max="10090" width="0" style="2" hidden="1" customWidth="1"/>
    <col min="10091" max="10091" width="12.28515625" style="2" bestFit="1" customWidth="1"/>
    <col min="10092" max="10092" width="3" style="2" bestFit="1" customWidth="1"/>
    <col min="10093" max="10093" width="11.5703125" style="2" bestFit="1" customWidth="1"/>
    <col min="10094" max="10094" width="11.42578125" style="2" bestFit="1" customWidth="1"/>
    <col min="10095" max="10095" width="10.5703125" style="2" bestFit="1" customWidth="1"/>
    <col min="10096" max="10098" width="0" style="2" hidden="1" customWidth="1"/>
    <col min="10099" max="10099" width="12.28515625" style="2" bestFit="1" customWidth="1"/>
    <col min="10100" max="10100" width="3" style="2" bestFit="1" customWidth="1"/>
    <col min="10101" max="10107" width="4" style="2" customWidth="1"/>
    <col min="10108" max="10108" width="3" style="2" bestFit="1" customWidth="1"/>
    <col min="10109" max="10115" width="4" style="2" customWidth="1"/>
    <col min="10116" max="10116" width="3" style="2" bestFit="1" customWidth="1"/>
    <col min="10117" max="10123" width="4" style="2" customWidth="1"/>
    <col min="10124" max="10124" width="3" style="2" bestFit="1" customWidth="1"/>
    <col min="10125" max="10131" width="4" style="2" customWidth="1"/>
    <col min="10132" max="10132" width="3" style="2" bestFit="1" customWidth="1"/>
    <col min="10133" max="10139" width="4" style="2" customWidth="1"/>
    <col min="10140" max="10140" width="3" style="2" bestFit="1" customWidth="1"/>
    <col min="10141" max="10147" width="4" style="2" customWidth="1"/>
    <col min="10148" max="10240" width="9.140625" style="2"/>
    <col min="10241" max="10241" width="12.5703125" style="2" customWidth="1"/>
    <col min="10242" max="10242" width="40" style="2" customWidth="1"/>
    <col min="10243" max="10243" width="16.5703125" style="2" bestFit="1" customWidth="1"/>
    <col min="10244" max="10244" width="6" style="2" bestFit="1" customWidth="1"/>
    <col min="10245" max="10245" width="16.28515625" style="2" bestFit="1" customWidth="1"/>
    <col min="10246" max="10246" width="16.140625" style="2" bestFit="1" customWidth="1"/>
    <col min="10247" max="10247" width="15.42578125" style="2" bestFit="1" customWidth="1"/>
    <col min="10248" max="10250" width="0" style="2" hidden="1" customWidth="1"/>
    <col min="10251" max="10251" width="16.7109375" style="2" bestFit="1" customWidth="1"/>
    <col min="10252" max="10252" width="3" style="2" bestFit="1" customWidth="1"/>
    <col min="10253" max="10253" width="15.28515625" style="2" bestFit="1" customWidth="1"/>
    <col min="10254" max="10254" width="15.140625" style="2" bestFit="1" customWidth="1"/>
    <col min="10255" max="10255" width="14.5703125" style="2" bestFit="1" customWidth="1"/>
    <col min="10256" max="10258" width="0" style="2" hidden="1" customWidth="1"/>
    <col min="10259" max="10259" width="14.85546875" style="2" bestFit="1" customWidth="1"/>
    <col min="10260" max="10260" width="3" style="2" bestFit="1" customWidth="1"/>
    <col min="10261" max="10261" width="14.42578125" style="2" bestFit="1" customWidth="1"/>
    <col min="10262" max="10262" width="15.140625" style="2" bestFit="1" customWidth="1"/>
    <col min="10263" max="10263" width="14" style="2" bestFit="1" customWidth="1"/>
    <col min="10264" max="10266" width="0" style="2" hidden="1" customWidth="1"/>
    <col min="10267" max="10267" width="15.140625" style="2" bestFit="1" customWidth="1"/>
    <col min="10268" max="10268" width="3" style="2" bestFit="1" customWidth="1"/>
    <col min="10269" max="10270" width="14.42578125" style="2" bestFit="1" customWidth="1"/>
    <col min="10271" max="10271" width="12.7109375" style="2" bestFit="1" customWidth="1"/>
    <col min="10272" max="10274" width="0" style="2" hidden="1" customWidth="1"/>
    <col min="10275" max="10275" width="14.42578125" style="2" bestFit="1" customWidth="1"/>
    <col min="10276" max="10276" width="3" style="2" bestFit="1" customWidth="1"/>
    <col min="10277" max="10278" width="14" style="2" bestFit="1" customWidth="1"/>
    <col min="10279" max="10279" width="13.28515625" style="2" bestFit="1" customWidth="1"/>
    <col min="10280" max="10282" width="0" style="2" hidden="1" customWidth="1"/>
    <col min="10283" max="10283" width="14.85546875" style="2" bestFit="1" customWidth="1"/>
    <col min="10284" max="10284" width="3" style="2" bestFit="1" customWidth="1"/>
    <col min="10285" max="10285" width="11.5703125" style="2" bestFit="1" customWidth="1"/>
    <col min="10286" max="10286" width="10.5703125" style="2" bestFit="1" customWidth="1"/>
    <col min="10287" max="10287" width="9.42578125" style="2" bestFit="1" customWidth="1"/>
    <col min="10288" max="10290" width="0" style="2" hidden="1" customWidth="1"/>
    <col min="10291" max="10291" width="11.5703125" style="2" bestFit="1" customWidth="1"/>
    <col min="10292" max="10292" width="3" style="2" bestFit="1" customWidth="1"/>
    <col min="10293" max="10293" width="13.7109375" style="2" bestFit="1" customWidth="1"/>
    <col min="10294" max="10294" width="13.28515625" style="2" bestFit="1" customWidth="1"/>
    <col min="10295" max="10295" width="12.7109375" style="2" bestFit="1" customWidth="1"/>
    <col min="10296" max="10298" width="0" style="2" hidden="1" customWidth="1"/>
    <col min="10299" max="10299" width="14" style="2" bestFit="1" customWidth="1"/>
    <col min="10300" max="10300" width="3" style="2" bestFit="1" customWidth="1"/>
    <col min="10301" max="10301" width="14" style="2" bestFit="1" customWidth="1"/>
    <col min="10302" max="10302" width="14.42578125" style="2" bestFit="1" customWidth="1"/>
    <col min="10303" max="10303" width="12.7109375" style="2" bestFit="1" customWidth="1"/>
    <col min="10304" max="10306" width="0" style="2" hidden="1" customWidth="1"/>
    <col min="10307" max="10307" width="13.7109375" style="2" bestFit="1" customWidth="1"/>
    <col min="10308" max="10308" width="3" style="2" bestFit="1" customWidth="1"/>
    <col min="10309" max="10309" width="12.7109375" style="2" bestFit="1" customWidth="1"/>
    <col min="10310" max="10310" width="14.42578125" style="2" bestFit="1" customWidth="1"/>
    <col min="10311" max="10311" width="11.42578125" style="2" bestFit="1" customWidth="1"/>
    <col min="10312" max="10314" width="0" style="2" hidden="1" customWidth="1"/>
    <col min="10315" max="10315" width="14" style="2" bestFit="1" customWidth="1"/>
    <col min="10316" max="10316" width="3" style="2" bestFit="1" customWidth="1"/>
    <col min="10317" max="10317" width="12" style="2" bestFit="1" customWidth="1"/>
    <col min="10318" max="10318" width="11.5703125" style="2" bestFit="1" customWidth="1"/>
    <col min="10319" max="10319" width="9.85546875" style="2" bestFit="1" customWidth="1"/>
    <col min="10320" max="10322" width="0" style="2" hidden="1" customWidth="1"/>
    <col min="10323" max="10323" width="12.7109375" style="2" bestFit="1" customWidth="1"/>
    <col min="10324" max="10324" width="3" style="2" bestFit="1" customWidth="1"/>
    <col min="10325" max="10325" width="13.28515625" style="2" bestFit="1" customWidth="1"/>
    <col min="10326" max="10326" width="13.7109375" style="2" bestFit="1" customWidth="1"/>
    <col min="10327" max="10327" width="10.5703125" style="2" bestFit="1" customWidth="1"/>
    <col min="10328" max="10330" width="0" style="2" hidden="1" customWidth="1"/>
    <col min="10331" max="10331" width="13.7109375" style="2" bestFit="1" customWidth="1"/>
    <col min="10332" max="10332" width="3" style="2" bestFit="1" customWidth="1"/>
    <col min="10333" max="10333" width="12.7109375" style="2" bestFit="1" customWidth="1"/>
    <col min="10334" max="10334" width="13.28515625" style="2" bestFit="1" customWidth="1"/>
    <col min="10335" max="10335" width="14" style="2" bestFit="1" customWidth="1"/>
    <col min="10336" max="10338" width="0" style="2" hidden="1" customWidth="1"/>
    <col min="10339" max="10339" width="14" style="2" bestFit="1" customWidth="1"/>
    <col min="10340" max="10340" width="3" style="2" bestFit="1" customWidth="1"/>
    <col min="10341" max="10342" width="12" style="2" bestFit="1" customWidth="1"/>
    <col min="10343" max="10343" width="9.85546875" style="2" bestFit="1" customWidth="1"/>
    <col min="10344" max="10346" width="0" style="2" hidden="1" customWidth="1"/>
    <col min="10347" max="10347" width="12.28515625" style="2" bestFit="1" customWidth="1"/>
    <col min="10348" max="10348" width="3" style="2" bestFit="1" customWidth="1"/>
    <col min="10349" max="10349" width="11.5703125" style="2" bestFit="1" customWidth="1"/>
    <col min="10350" max="10350" width="11.42578125" style="2" bestFit="1" customWidth="1"/>
    <col min="10351" max="10351" width="10.5703125" style="2" bestFit="1" customWidth="1"/>
    <col min="10352" max="10354" width="0" style="2" hidden="1" customWidth="1"/>
    <col min="10355" max="10355" width="12.28515625" style="2" bestFit="1" customWidth="1"/>
    <col min="10356" max="10356" width="3" style="2" bestFit="1" customWidth="1"/>
    <col min="10357" max="10363" width="4" style="2" customWidth="1"/>
    <col min="10364" max="10364" width="3" style="2" bestFit="1" customWidth="1"/>
    <col min="10365" max="10371" width="4" style="2" customWidth="1"/>
    <col min="10372" max="10372" width="3" style="2" bestFit="1" customWidth="1"/>
    <col min="10373" max="10379" width="4" style="2" customWidth="1"/>
    <col min="10380" max="10380" width="3" style="2" bestFit="1" customWidth="1"/>
    <col min="10381" max="10387" width="4" style="2" customWidth="1"/>
    <col min="10388" max="10388" width="3" style="2" bestFit="1" customWidth="1"/>
    <col min="10389" max="10395" width="4" style="2" customWidth="1"/>
    <col min="10396" max="10396" width="3" style="2" bestFit="1" customWidth="1"/>
    <col min="10397" max="10403" width="4" style="2" customWidth="1"/>
    <col min="10404" max="10496" width="9.140625" style="2"/>
    <col min="10497" max="10497" width="12.5703125" style="2" customWidth="1"/>
    <col min="10498" max="10498" width="40" style="2" customWidth="1"/>
    <col min="10499" max="10499" width="16.5703125" style="2" bestFit="1" customWidth="1"/>
    <col min="10500" max="10500" width="6" style="2" bestFit="1" customWidth="1"/>
    <col min="10501" max="10501" width="16.28515625" style="2" bestFit="1" customWidth="1"/>
    <col min="10502" max="10502" width="16.140625" style="2" bestFit="1" customWidth="1"/>
    <col min="10503" max="10503" width="15.42578125" style="2" bestFit="1" customWidth="1"/>
    <col min="10504" max="10506" width="0" style="2" hidden="1" customWidth="1"/>
    <col min="10507" max="10507" width="16.7109375" style="2" bestFit="1" customWidth="1"/>
    <col min="10508" max="10508" width="3" style="2" bestFit="1" customWidth="1"/>
    <col min="10509" max="10509" width="15.28515625" style="2" bestFit="1" customWidth="1"/>
    <col min="10510" max="10510" width="15.140625" style="2" bestFit="1" customWidth="1"/>
    <col min="10511" max="10511" width="14.5703125" style="2" bestFit="1" customWidth="1"/>
    <col min="10512" max="10514" width="0" style="2" hidden="1" customWidth="1"/>
    <col min="10515" max="10515" width="14.85546875" style="2" bestFit="1" customWidth="1"/>
    <col min="10516" max="10516" width="3" style="2" bestFit="1" customWidth="1"/>
    <col min="10517" max="10517" width="14.42578125" style="2" bestFit="1" customWidth="1"/>
    <col min="10518" max="10518" width="15.140625" style="2" bestFit="1" customWidth="1"/>
    <col min="10519" max="10519" width="14" style="2" bestFit="1" customWidth="1"/>
    <col min="10520" max="10522" width="0" style="2" hidden="1" customWidth="1"/>
    <col min="10523" max="10523" width="15.140625" style="2" bestFit="1" customWidth="1"/>
    <col min="10524" max="10524" width="3" style="2" bestFit="1" customWidth="1"/>
    <col min="10525" max="10526" width="14.42578125" style="2" bestFit="1" customWidth="1"/>
    <col min="10527" max="10527" width="12.7109375" style="2" bestFit="1" customWidth="1"/>
    <col min="10528" max="10530" width="0" style="2" hidden="1" customWidth="1"/>
    <col min="10531" max="10531" width="14.42578125" style="2" bestFit="1" customWidth="1"/>
    <col min="10532" max="10532" width="3" style="2" bestFit="1" customWidth="1"/>
    <col min="10533" max="10534" width="14" style="2" bestFit="1" customWidth="1"/>
    <col min="10535" max="10535" width="13.28515625" style="2" bestFit="1" customWidth="1"/>
    <col min="10536" max="10538" width="0" style="2" hidden="1" customWidth="1"/>
    <col min="10539" max="10539" width="14.85546875" style="2" bestFit="1" customWidth="1"/>
    <col min="10540" max="10540" width="3" style="2" bestFit="1" customWidth="1"/>
    <col min="10541" max="10541" width="11.5703125" style="2" bestFit="1" customWidth="1"/>
    <col min="10542" max="10542" width="10.5703125" style="2" bestFit="1" customWidth="1"/>
    <col min="10543" max="10543" width="9.42578125" style="2" bestFit="1" customWidth="1"/>
    <col min="10544" max="10546" width="0" style="2" hidden="1" customWidth="1"/>
    <col min="10547" max="10547" width="11.5703125" style="2" bestFit="1" customWidth="1"/>
    <col min="10548" max="10548" width="3" style="2" bestFit="1" customWidth="1"/>
    <col min="10549" max="10549" width="13.7109375" style="2" bestFit="1" customWidth="1"/>
    <col min="10550" max="10550" width="13.28515625" style="2" bestFit="1" customWidth="1"/>
    <col min="10551" max="10551" width="12.7109375" style="2" bestFit="1" customWidth="1"/>
    <col min="10552" max="10554" width="0" style="2" hidden="1" customWidth="1"/>
    <col min="10555" max="10555" width="14" style="2" bestFit="1" customWidth="1"/>
    <col min="10556" max="10556" width="3" style="2" bestFit="1" customWidth="1"/>
    <col min="10557" max="10557" width="14" style="2" bestFit="1" customWidth="1"/>
    <col min="10558" max="10558" width="14.42578125" style="2" bestFit="1" customWidth="1"/>
    <col min="10559" max="10559" width="12.7109375" style="2" bestFit="1" customWidth="1"/>
    <col min="10560" max="10562" width="0" style="2" hidden="1" customWidth="1"/>
    <col min="10563" max="10563" width="13.7109375" style="2" bestFit="1" customWidth="1"/>
    <col min="10564" max="10564" width="3" style="2" bestFit="1" customWidth="1"/>
    <col min="10565" max="10565" width="12.7109375" style="2" bestFit="1" customWidth="1"/>
    <col min="10566" max="10566" width="14.42578125" style="2" bestFit="1" customWidth="1"/>
    <col min="10567" max="10567" width="11.42578125" style="2" bestFit="1" customWidth="1"/>
    <col min="10568" max="10570" width="0" style="2" hidden="1" customWidth="1"/>
    <col min="10571" max="10571" width="14" style="2" bestFit="1" customWidth="1"/>
    <col min="10572" max="10572" width="3" style="2" bestFit="1" customWidth="1"/>
    <col min="10573" max="10573" width="12" style="2" bestFit="1" customWidth="1"/>
    <col min="10574" max="10574" width="11.5703125" style="2" bestFit="1" customWidth="1"/>
    <col min="10575" max="10575" width="9.85546875" style="2" bestFit="1" customWidth="1"/>
    <col min="10576" max="10578" width="0" style="2" hidden="1" customWidth="1"/>
    <col min="10579" max="10579" width="12.7109375" style="2" bestFit="1" customWidth="1"/>
    <col min="10580" max="10580" width="3" style="2" bestFit="1" customWidth="1"/>
    <col min="10581" max="10581" width="13.28515625" style="2" bestFit="1" customWidth="1"/>
    <col min="10582" max="10582" width="13.7109375" style="2" bestFit="1" customWidth="1"/>
    <col min="10583" max="10583" width="10.5703125" style="2" bestFit="1" customWidth="1"/>
    <col min="10584" max="10586" width="0" style="2" hidden="1" customWidth="1"/>
    <col min="10587" max="10587" width="13.7109375" style="2" bestFit="1" customWidth="1"/>
    <col min="10588" max="10588" width="3" style="2" bestFit="1" customWidth="1"/>
    <col min="10589" max="10589" width="12.7109375" style="2" bestFit="1" customWidth="1"/>
    <col min="10590" max="10590" width="13.28515625" style="2" bestFit="1" customWidth="1"/>
    <col min="10591" max="10591" width="14" style="2" bestFit="1" customWidth="1"/>
    <col min="10592" max="10594" width="0" style="2" hidden="1" customWidth="1"/>
    <col min="10595" max="10595" width="14" style="2" bestFit="1" customWidth="1"/>
    <col min="10596" max="10596" width="3" style="2" bestFit="1" customWidth="1"/>
    <col min="10597" max="10598" width="12" style="2" bestFit="1" customWidth="1"/>
    <col min="10599" max="10599" width="9.85546875" style="2" bestFit="1" customWidth="1"/>
    <col min="10600" max="10602" width="0" style="2" hidden="1" customWidth="1"/>
    <col min="10603" max="10603" width="12.28515625" style="2" bestFit="1" customWidth="1"/>
    <col min="10604" max="10604" width="3" style="2" bestFit="1" customWidth="1"/>
    <col min="10605" max="10605" width="11.5703125" style="2" bestFit="1" customWidth="1"/>
    <col min="10606" max="10606" width="11.42578125" style="2" bestFit="1" customWidth="1"/>
    <col min="10607" max="10607" width="10.5703125" style="2" bestFit="1" customWidth="1"/>
    <col min="10608" max="10610" width="0" style="2" hidden="1" customWidth="1"/>
    <col min="10611" max="10611" width="12.28515625" style="2" bestFit="1" customWidth="1"/>
    <col min="10612" max="10612" width="3" style="2" bestFit="1" customWidth="1"/>
    <col min="10613" max="10619" width="4" style="2" customWidth="1"/>
    <col min="10620" max="10620" width="3" style="2" bestFit="1" customWidth="1"/>
    <col min="10621" max="10627" width="4" style="2" customWidth="1"/>
    <col min="10628" max="10628" width="3" style="2" bestFit="1" customWidth="1"/>
    <col min="10629" max="10635" width="4" style="2" customWidth="1"/>
    <col min="10636" max="10636" width="3" style="2" bestFit="1" customWidth="1"/>
    <col min="10637" max="10643" width="4" style="2" customWidth="1"/>
    <col min="10644" max="10644" width="3" style="2" bestFit="1" customWidth="1"/>
    <col min="10645" max="10651" width="4" style="2" customWidth="1"/>
    <col min="10652" max="10652" width="3" style="2" bestFit="1" customWidth="1"/>
    <col min="10653" max="10659" width="4" style="2" customWidth="1"/>
    <col min="10660" max="10752" width="9.140625" style="2"/>
    <col min="10753" max="10753" width="12.5703125" style="2" customWidth="1"/>
    <col min="10754" max="10754" width="40" style="2" customWidth="1"/>
    <col min="10755" max="10755" width="16.5703125" style="2" bestFit="1" customWidth="1"/>
    <col min="10756" max="10756" width="6" style="2" bestFit="1" customWidth="1"/>
    <col min="10757" max="10757" width="16.28515625" style="2" bestFit="1" customWidth="1"/>
    <col min="10758" max="10758" width="16.140625" style="2" bestFit="1" customWidth="1"/>
    <col min="10759" max="10759" width="15.42578125" style="2" bestFit="1" customWidth="1"/>
    <col min="10760" max="10762" width="0" style="2" hidden="1" customWidth="1"/>
    <col min="10763" max="10763" width="16.7109375" style="2" bestFit="1" customWidth="1"/>
    <col min="10764" max="10764" width="3" style="2" bestFit="1" customWidth="1"/>
    <col min="10765" max="10765" width="15.28515625" style="2" bestFit="1" customWidth="1"/>
    <col min="10766" max="10766" width="15.140625" style="2" bestFit="1" customWidth="1"/>
    <col min="10767" max="10767" width="14.5703125" style="2" bestFit="1" customWidth="1"/>
    <col min="10768" max="10770" width="0" style="2" hidden="1" customWidth="1"/>
    <col min="10771" max="10771" width="14.85546875" style="2" bestFit="1" customWidth="1"/>
    <col min="10772" max="10772" width="3" style="2" bestFit="1" customWidth="1"/>
    <col min="10773" max="10773" width="14.42578125" style="2" bestFit="1" customWidth="1"/>
    <col min="10774" max="10774" width="15.140625" style="2" bestFit="1" customWidth="1"/>
    <col min="10775" max="10775" width="14" style="2" bestFit="1" customWidth="1"/>
    <col min="10776" max="10778" width="0" style="2" hidden="1" customWidth="1"/>
    <col min="10779" max="10779" width="15.140625" style="2" bestFit="1" customWidth="1"/>
    <col min="10780" max="10780" width="3" style="2" bestFit="1" customWidth="1"/>
    <col min="10781" max="10782" width="14.42578125" style="2" bestFit="1" customWidth="1"/>
    <col min="10783" max="10783" width="12.7109375" style="2" bestFit="1" customWidth="1"/>
    <col min="10784" max="10786" width="0" style="2" hidden="1" customWidth="1"/>
    <col min="10787" max="10787" width="14.42578125" style="2" bestFit="1" customWidth="1"/>
    <col min="10788" max="10788" width="3" style="2" bestFit="1" customWidth="1"/>
    <col min="10789" max="10790" width="14" style="2" bestFit="1" customWidth="1"/>
    <col min="10791" max="10791" width="13.28515625" style="2" bestFit="1" customWidth="1"/>
    <col min="10792" max="10794" width="0" style="2" hidden="1" customWidth="1"/>
    <col min="10795" max="10795" width="14.85546875" style="2" bestFit="1" customWidth="1"/>
    <col min="10796" max="10796" width="3" style="2" bestFit="1" customWidth="1"/>
    <col min="10797" max="10797" width="11.5703125" style="2" bestFit="1" customWidth="1"/>
    <col min="10798" max="10798" width="10.5703125" style="2" bestFit="1" customWidth="1"/>
    <col min="10799" max="10799" width="9.42578125" style="2" bestFit="1" customWidth="1"/>
    <col min="10800" max="10802" width="0" style="2" hidden="1" customWidth="1"/>
    <col min="10803" max="10803" width="11.5703125" style="2" bestFit="1" customWidth="1"/>
    <col min="10804" max="10804" width="3" style="2" bestFit="1" customWidth="1"/>
    <col min="10805" max="10805" width="13.7109375" style="2" bestFit="1" customWidth="1"/>
    <col min="10806" max="10806" width="13.28515625" style="2" bestFit="1" customWidth="1"/>
    <col min="10807" max="10807" width="12.7109375" style="2" bestFit="1" customWidth="1"/>
    <col min="10808" max="10810" width="0" style="2" hidden="1" customWidth="1"/>
    <col min="10811" max="10811" width="14" style="2" bestFit="1" customWidth="1"/>
    <col min="10812" max="10812" width="3" style="2" bestFit="1" customWidth="1"/>
    <col min="10813" max="10813" width="14" style="2" bestFit="1" customWidth="1"/>
    <col min="10814" max="10814" width="14.42578125" style="2" bestFit="1" customWidth="1"/>
    <col min="10815" max="10815" width="12.7109375" style="2" bestFit="1" customWidth="1"/>
    <col min="10816" max="10818" width="0" style="2" hidden="1" customWidth="1"/>
    <col min="10819" max="10819" width="13.7109375" style="2" bestFit="1" customWidth="1"/>
    <col min="10820" max="10820" width="3" style="2" bestFit="1" customWidth="1"/>
    <col min="10821" max="10821" width="12.7109375" style="2" bestFit="1" customWidth="1"/>
    <col min="10822" max="10822" width="14.42578125" style="2" bestFit="1" customWidth="1"/>
    <col min="10823" max="10823" width="11.42578125" style="2" bestFit="1" customWidth="1"/>
    <col min="10824" max="10826" width="0" style="2" hidden="1" customWidth="1"/>
    <col min="10827" max="10827" width="14" style="2" bestFit="1" customWidth="1"/>
    <col min="10828" max="10828" width="3" style="2" bestFit="1" customWidth="1"/>
    <col min="10829" max="10829" width="12" style="2" bestFit="1" customWidth="1"/>
    <col min="10830" max="10830" width="11.5703125" style="2" bestFit="1" customWidth="1"/>
    <col min="10831" max="10831" width="9.85546875" style="2" bestFit="1" customWidth="1"/>
    <col min="10832" max="10834" width="0" style="2" hidden="1" customWidth="1"/>
    <col min="10835" max="10835" width="12.7109375" style="2" bestFit="1" customWidth="1"/>
    <col min="10836" max="10836" width="3" style="2" bestFit="1" customWidth="1"/>
    <col min="10837" max="10837" width="13.28515625" style="2" bestFit="1" customWidth="1"/>
    <col min="10838" max="10838" width="13.7109375" style="2" bestFit="1" customWidth="1"/>
    <col min="10839" max="10839" width="10.5703125" style="2" bestFit="1" customWidth="1"/>
    <col min="10840" max="10842" width="0" style="2" hidden="1" customWidth="1"/>
    <col min="10843" max="10843" width="13.7109375" style="2" bestFit="1" customWidth="1"/>
    <col min="10844" max="10844" width="3" style="2" bestFit="1" customWidth="1"/>
    <col min="10845" max="10845" width="12.7109375" style="2" bestFit="1" customWidth="1"/>
    <col min="10846" max="10846" width="13.28515625" style="2" bestFit="1" customWidth="1"/>
    <col min="10847" max="10847" width="14" style="2" bestFit="1" customWidth="1"/>
    <col min="10848" max="10850" width="0" style="2" hidden="1" customWidth="1"/>
    <col min="10851" max="10851" width="14" style="2" bestFit="1" customWidth="1"/>
    <col min="10852" max="10852" width="3" style="2" bestFit="1" customWidth="1"/>
    <col min="10853" max="10854" width="12" style="2" bestFit="1" customWidth="1"/>
    <col min="10855" max="10855" width="9.85546875" style="2" bestFit="1" customWidth="1"/>
    <col min="10856" max="10858" width="0" style="2" hidden="1" customWidth="1"/>
    <col min="10859" max="10859" width="12.28515625" style="2" bestFit="1" customWidth="1"/>
    <col min="10860" max="10860" width="3" style="2" bestFit="1" customWidth="1"/>
    <col min="10861" max="10861" width="11.5703125" style="2" bestFit="1" customWidth="1"/>
    <col min="10862" max="10862" width="11.42578125" style="2" bestFit="1" customWidth="1"/>
    <col min="10863" max="10863" width="10.5703125" style="2" bestFit="1" customWidth="1"/>
    <col min="10864" max="10866" width="0" style="2" hidden="1" customWidth="1"/>
    <col min="10867" max="10867" width="12.28515625" style="2" bestFit="1" customWidth="1"/>
    <col min="10868" max="10868" width="3" style="2" bestFit="1" customWidth="1"/>
    <col min="10869" max="10875" width="4" style="2" customWidth="1"/>
    <col min="10876" max="10876" width="3" style="2" bestFit="1" customWidth="1"/>
    <col min="10877" max="10883" width="4" style="2" customWidth="1"/>
    <col min="10884" max="10884" width="3" style="2" bestFit="1" customWidth="1"/>
    <col min="10885" max="10891" width="4" style="2" customWidth="1"/>
    <col min="10892" max="10892" width="3" style="2" bestFit="1" customWidth="1"/>
    <col min="10893" max="10899" width="4" style="2" customWidth="1"/>
    <col min="10900" max="10900" width="3" style="2" bestFit="1" customWidth="1"/>
    <col min="10901" max="10907" width="4" style="2" customWidth="1"/>
    <col min="10908" max="10908" width="3" style="2" bestFit="1" customWidth="1"/>
    <col min="10909" max="10915" width="4" style="2" customWidth="1"/>
    <col min="10916" max="11008" width="9.140625" style="2"/>
    <col min="11009" max="11009" width="12.5703125" style="2" customWidth="1"/>
    <col min="11010" max="11010" width="40" style="2" customWidth="1"/>
    <col min="11011" max="11011" width="16.5703125" style="2" bestFit="1" customWidth="1"/>
    <col min="11012" max="11012" width="6" style="2" bestFit="1" customWidth="1"/>
    <col min="11013" max="11013" width="16.28515625" style="2" bestFit="1" customWidth="1"/>
    <col min="11014" max="11014" width="16.140625" style="2" bestFit="1" customWidth="1"/>
    <col min="11015" max="11015" width="15.42578125" style="2" bestFit="1" customWidth="1"/>
    <col min="11016" max="11018" width="0" style="2" hidden="1" customWidth="1"/>
    <col min="11019" max="11019" width="16.7109375" style="2" bestFit="1" customWidth="1"/>
    <col min="11020" max="11020" width="3" style="2" bestFit="1" customWidth="1"/>
    <col min="11021" max="11021" width="15.28515625" style="2" bestFit="1" customWidth="1"/>
    <col min="11022" max="11022" width="15.140625" style="2" bestFit="1" customWidth="1"/>
    <col min="11023" max="11023" width="14.5703125" style="2" bestFit="1" customWidth="1"/>
    <col min="11024" max="11026" width="0" style="2" hidden="1" customWidth="1"/>
    <col min="11027" max="11027" width="14.85546875" style="2" bestFit="1" customWidth="1"/>
    <col min="11028" max="11028" width="3" style="2" bestFit="1" customWidth="1"/>
    <col min="11029" max="11029" width="14.42578125" style="2" bestFit="1" customWidth="1"/>
    <col min="11030" max="11030" width="15.140625" style="2" bestFit="1" customWidth="1"/>
    <col min="11031" max="11031" width="14" style="2" bestFit="1" customWidth="1"/>
    <col min="11032" max="11034" width="0" style="2" hidden="1" customWidth="1"/>
    <col min="11035" max="11035" width="15.140625" style="2" bestFit="1" customWidth="1"/>
    <col min="11036" max="11036" width="3" style="2" bestFit="1" customWidth="1"/>
    <col min="11037" max="11038" width="14.42578125" style="2" bestFit="1" customWidth="1"/>
    <col min="11039" max="11039" width="12.7109375" style="2" bestFit="1" customWidth="1"/>
    <col min="11040" max="11042" width="0" style="2" hidden="1" customWidth="1"/>
    <col min="11043" max="11043" width="14.42578125" style="2" bestFit="1" customWidth="1"/>
    <col min="11044" max="11044" width="3" style="2" bestFit="1" customWidth="1"/>
    <col min="11045" max="11046" width="14" style="2" bestFit="1" customWidth="1"/>
    <col min="11047" max="11047" width="13.28515625" style="2" bestFit="1" customWidth="1"/>
    <col min="11048" max="11050" width="0" style="2" hidden="1" customWidth="1"/>
    <col min="11051" max="11051" width="14.85546875" style="2" bestFit="1" customWidth="1"/>
    <col min="11052" max="11052" width="3" style="2" bestFit="1" customWidth="1"/>
    <col min="11053" max="11053" width="11.5703125" style="2" bestFit="1" customWidth="1"/>
    <col min="11054" max="11054" width="10.5703125" style="2" bestFit="1" customWidth="1"/>
    <col min="11055" max="11055" width="9.42578125" style="2" bestFit="1" customWidth="1"/>
    <col min="11056" max="11058" width="0" style="2" hidden="1" customWidth="1"/>
    <col min="11059" max="11059" width="11.5703125" style="2" bestFit="1" customWidth="1"/>
    <col min="11060" max="11060" width="3" style="2" bestFit="1" customWidth="1"/>
    <col min="11061" max="11061" width="13.7109375" style="2" bestFit="1" customWidth="1"/>
    <col min="11062" max="11062" width="13.28515625" style="2" bestFit="1" customWidth="1"/>
    <col min="11063" max="11063" width="12.7109375" style="2" bestFit="1" customWidth="1"/>
    <col min="11064" max="11066" width="0" style="2" hidden="1" customWidth="1"/>
    <col min="11067" max="11067" width="14" style="2" bestFit="1" customWidth="1"/>
    <col min="11068" max="11068" width="3" style="2" bestFit="1" customWidth="1"/>
    <col min="11069" max="11069" width="14" style="2" bestFit="1" customWidth="1"/>
    <col min="11070" max="11070" width="14.42578125" style="2" bestFit="1" customWidth="1"/>
    <col min="11071" max="11071" width="12.7109375" style="2" bestFit="1" customWidth="1"/>
    <col min="11072" max="11074" width="0" style="2" hidden="1" customWidth="1"/>
    <col min="11075" max="11075" width="13.7109375" style="2" bestFit="1" customWidth="1"/>
    <col min="11076" max="11076" width="3" style="2" bestFit="1" customWidth="1"/>
    <col min="11077" max="11077" width="12.7109375" style="2" bestFit="1" customWidth="1"/>
    <col min="11078" max="11078" width="14.42578125" style="2" bestFit="1" customWidth="1"/>
    <col min="11079" max="11079" width="11.42578125" style="2" bestFit="1" customWidth="1"/>
    <col min="11080" max="11082" width="0" style="2" hidden="1" customWidth="1"/>
    <col min="11083" max="11083" width="14" style="2" bestFit="1" customWidth="1"/>
    <col min="11084" max="11084" width="3" style="2" bestFit="1" customWidth="1"/>
    <col min="11085" max="11085" width="12" style="2" bestFit="1" customWidth="1"/>
    <col min="11086" max="11086" width="11.5703125" style="2" bestFit="1" customWidth="1"/>
    <col min="11087" max="11087" width="9.85546875" style="2" bestFit="1" customWidth="1"/>
    <col min="11088" max="11090" width="0" style="2" hidden="1" customWidth="1"/>
    <col min="11091" max="11091" width="12.7109375" style="2" bestFit="1" customWidth="1"/>
    <col min="11092" max="11092" width="3" style="2" bestFit="1" customWidth="1"/>
    <col min="11093" max="11093" width="13.28515625" style="2" bestFit="1" customWidth="1"/>
    <col min="11094" max="11094" width="13.7109375" style="2" bestFit="1" customWidth="1"/>
    <col min="11095" max="11095" width="10.5703125" style="2" bestFit="1" customWidth="1"/>
    <col min="11096" max="11098" width="0" style="2" hidden="1" customWidth="1"/>
    <col min="11099" max="11099" width="13.7109375" style="2" bestFit="1" customWidth="1"/>
    <col min="11100" max="11100" width="3" style="2" bestFit="1" customWidth="1"/>
    <col min="11101" max="11101" width="12.7109375" style="2" bestFit="1" customWidth="1"/>
    <col min="11102" max="11102" width="13.28515625" style="2" bestFit="1" customWidth="1"/>
    <col min="11103" max="11103" width="14" style="2" bestFit="1" customWidth="1"/>
    <col min="11104" max="11106" width="0" style="2" hidden="1" customWidth="1"/>
    <col min="11107" max="11107" width="14" style="2" bestFit="1" customWidth="1"/>
    <col min="11108" max="11108" width="3" style="2" bestFit="1" customWidth="1"/>
    <col min="11109" max="11110" width="12" style="2" bestFit="1" customWidth="1"/>
    <col min="11111" max="11111" width="9.85546875" style="2" bestFit="1" customWidth="1"/>
    <col min="11112" max="11114" width="0" style="2" hidden="1" customWidth="1"/>
    <col min="11115" max="11115" width="12.28515625" style="2" bestFit="1" customWidth="1"/>
    <col min="11116" max="11116" width="3" style="2" bestFit="1" customWidth="1"/>
    <col min="11117" max="11117" width="11.5703125" style="2" bestFit="1" customWidth="1"/>
    <col min="11118" max="11118" width="11.42578125" style="2" bestFit="1" customWidth="1"/>
    <col min="11119" max="11119" width="10.5703125" style="2" bestFit="1" customWidth="1"/>
    <col min="11120" max="11122" width="0" style="2" hidden="1" customWidth="1"/>
    <col min="11123" max="11123" width="12.28515625" style="2" bestFit="1" customWidth="1"/>
    <col min="11124" max="11124" width="3" style="2" bestFit="1" customWidth="1"/>
    <col min="11125" max="11131" width="4" style="2" customWidth="1"/>
    <col min="11132" max="11132" width="3" style="2" bestFit="1" customWidth="1"/>
    <col min="11133" max="11139" width="4" style="2" customWidth="1"/>
    <col min="11140" max="11140" width="3" style="2" bestFit="1" customWidth="1"/>
    <col min="11141" max="11147" width="4" style="2" customWidth="1"/>
    <col min="11148" max="11148" width="3" style="2" bestFit="1" customWidth="1"/>
    <col min="11149" max="11155" width="4" style="2" customWidth="1"/>
    <col min="11156" max="11156" width="3" style="2" bestFit="1" customWidth="1"/>
    <col min="11157" max="11163" width="4" style="2" customWidth="1"/>
    <col min="11164" max="11164" width="3" style="2" bestFit="1" customWidth="1"/>
    <col min="11165" max="11171" width="4" style="2" customWidth="1"/>
    <col min="11172" max="11264" width="9.140625" style="2"/>
    <col min="11265" max="11265" width="12.5703125" style="2" customWidth="1"/>
    <col min="11266" max="11266" width="40" style="2" customWidth="1"/>
    <col min="11267" max="11267" width="16.5703125" style="2" bestFit="1" customWidth="1"/>
    <col min="11268" max="11268" width="6" style="2" bestFit="1" customWidth="1"/>
    <col min="11269" max="11269" width="16.28515625" style="2" bestFit="1" customWidth="1"/>
    <col min="11270" max="11270" width="16.140625" style="2" bestFit="1" customWidth="1"/>
    <col min="11271" max="11271" width="15.42578125" style="2" bestFit="1" customWidth="1"/>
    <col min="11272" max="11274" width="0" style="2" hidden="1" customWidth="1"/>
    <col min="11275" max="11275" width="16.7109375" style="2" bestFit="1" customWidth="1"/>
    <col min="11276" max="11276" width="3" style="2" bestFit="1" customWidth="1"/>
    <col min="11277" max="11277" width="15.28515625" style="2" bestFit="1" customWidth="1"/>
    <col min="11278" max="11278" width="15.140625" style="2" bestFit="1" customWidth="1"/>
    <col min="11279" max="11279" width="14.5703125" style="2" bestFit="1" customWidth="1"/>
    <col min="11280" max="11282" width="0" style="2" hidden="1" customWidth="1"/>
    <col min="11283" max="11283" width="14.85546875" style="2" bestFit="1" customWidth="1"/>
    <col min="11284" max="11284" width="3" style="2" bestFit="1" customWidth="1"/>
    <col min="11285" max="11285" width="14.42578125" style="2" bestFit="1" customWidth="1"/>
    <col min="11286" max="11286" width="15.140625" style="2" bestFit="1" customWidth="1"/>
    <col min="11287" max="11287" width="14" style="2" bestFit="1" customWidth="1"/>
    <col min="11288" max="11290" width="0" style="2" hidden="1" customWidth="1"/>
    <col min="11291" max="11291" width="15.140625" style="2" bestFit="1" customWidth="1"/>
    <col min="11292" max="11292" width="3" style="2" bestFit="1" customWidth="1"/>
    <col min="11293" max="11294" width="14.42578125" style="2" bestFit="1" customWidth="1"/>
    <col min="11295" max="11295" width="12.7109375" style="2" bestFit="1" customWidth="1"/>
    <col min="11296" max="11298" width="0" style="2" hidden="1" customWidth="1"/>
    <col min="11299" max="11299" width="14.42578125" style="2" bestFit="1" customWidth="1"/>
    <col min="11300" max="11300" width="3" style="2" bestFit="1" customWidth="1"/>
    <col min="11301" max="11302" width="14" style="2" bestFit="1" customWidth="1"/>
    <col min="11303" max="11303" width="13.28515625" style="2" bestFit="1" customWidth="1"/>
    <col min="11304" max="11306" width="0" style="2" hidden="1" customWidth="1"/>
    <col min="11307" max="11307" width="14.85546875" style="2" bestFit="1" customWidth="1"/>
    <col min="11308" max="11308" width="3" style="2" bestFit="1" customWidth="1"/>
    <col min="11309" max="11309" width="11.5703125" style="2" bestFit="1" customWidth="1"/>
    <col min="11310" max="11310" width="10.5703125" style="2" bestFit="1" customWidth="1"/>
    <col min="11311" max="11311" width="9.42578125" style="2" bestFit="1" customWidth="1"/>
    <col min="11312" max="11314" width="0" style="2" hidden="1" customWidth="1"/>
    <col min="11315" max="11315" width="11.5703125" style="2" bestFit="1" customWidth="1"/>
    <col min="11316" max="11316" width="3" style="2" bestFit="1" customWidth="1"/>
    <col min="11317" max="11317" width="13.7109375" style="2" bestFit="1" customWidth="1"/>
    <col min="11318" max="11318" width="13.28515625" style="2" bestFit="1" customWidth="1"/>
    <col min="11319" max="11319" width="12.7109375" style="2" bestFit="1" customWidth="1"/>
    <col min="11320" max="11322" width="0" style="2" hidden="1" customWidth="1"/>
    <col min="11323" max="11323" width="14" style="2" bestFit="1" customWidth="1"/>
    <col min="11324" max="11324" width="3" style="2" bestFit="1" customWidth="1"/>
    <col min="11325" max="11325" width="14" style="2" bestFit="1" customWidth="1"/>
    <col min="11326" max="11326" width="14.42578125" style="2" bestFit="1" customWidth="1"/>
    <col min="11327" max="11327" width="12.7109375" style="2" bestFit="1" customWidth="1"/>
    <col min="11328" max="11330" width="0" style="2" hidden="1" customWidth="1"/>
    <col min="11331" max="11331" width="13.7109375" style="2" bestFit="1" customWidth="1"/>
    <col min="11332" max="11332" width="3" style="2" bestFit="1" customWidth="1"/>
    <col min="11333" max="11333" width="12.7109375" style="2" bestFit="1" customWidth="1"/>
    <col min="11334" max="11334" width="14.42578125" style="2" bestFit="1" customWidth="1"/>
    <col min="11335" max="11335" width="11.42578125" style="2" bestFit="1" customWidth="1"/>
    <col min="11336" max="11338" width="0" style="2" hidden="1" customWidth="1"/>
    <col min="11339" max="11339" width="14" style="2" bestFit="1" customWidth="1"/>
    <col min="11340" max="11340" width="3" style="2" bestFit="1" customWidth="1"/>
    <col min="11341" max="11341" width="12" style="2" bestFit="1" customWidth="1"/>
    <col min="11342" max="11342" width="11.5703125" style="2" bestFit="1" customWidth="1"/>
    <col min="11343" max="11343" width="9.85546875" style="2" bestFit="1" customWidth="1"/>
    <col min="11344" max="11346" width="0" style="2" hidden="1" customWidth="1"/>
    <col min="11347" max="11347" width="12.7109375" style="2" bestFit="1" customWidth="1"/>
    <col min="11348" max="11348" width="3" style="2" bestFit="1" customWidth="1"/>
    <col min="11349" max="11349" width="13.28515625" style="2" bestFit="1" customWidth="1"/>
    <col min="11350" max="11350" width="13.7109375" style="2" bestFit="1" customWidth="1"/>
    <col min="11351" max="11351" width="10.5703125" style="2" bestFit="1" customWidth="1"/>
    <col min="11352" max="11354" width="0" style="2" hidden="1" customWidth="1"/>
    <col min="11355" max="11355" width="13.7109375" style="2" bestFit="1" customWidth="1"/>
    <col min="11356" max="11356" width="3" style="2" bestFit="1" customWidth="1"/>
    <col min="11357" max="11357" width="12.7109375" style="2" bestFit="1" customWidth="1"/>
    <col min="11358" max="11358" width="13.28515625" style="2" bestFit="1" customWidth="1"/>
    <col min="11359" max="11359" width="14" style="2" bestFit="1" customWidth="1"/>
    <col min="11360" max="11362" width="0" style="2" hidden="1" customWidth="1"/>
    <col min="11363" max="11363" width="14" style="2" bestFit="1" customWidth="1"/>
    <col min="11364" max="11364" width="3" style="2" bestFit="1" customWidth="1"/>
    <col min="11365" max="11366" width="12" style="2" bestFit="1" customWidth="1"/>
    <col min="11367" max="11367" width="9.85546875" style="2" bestFit="1" customWidth="1"/>
    <col min="11368" max="11370" width="0" style="2" hidden="1" customWidth="1"/>
    <col min="11371" max="11371" width="12.28515625" style="2" bestFit="1" customWidth="1"/>
    <col min="11372" max="11372" width="3" style="2" bestFit="1" customWidth="1"/>
    <col min="11373" max="11373" width="11.5703125" style="2" bestFit="1" customWidth="1"/>
    <col min="11374" max="11374" width="11.42578125" style="2" bestFit="1" customWidth="1"/>
    <col min="11375" max="11375" width="10.5703125" style="2" bestFit="1" customWidth="1"/>
    <col min="11376" max="11378" width="0" style="2" hidden="1" customWidth="1"/>
    <col min="11379" max="11379" width="12.28515625" style="2" bestFit="1" customWidth="1"/>
    <col min="11380" max="11380" width="3" style="2" bestFit="1" customWidth="1"/>
    <col min="11381" max="11387" width="4" style="2" customWidth="1"/>
    <col min="11388" max="11388" width="3" style="2" bestFit="1" customWidth="1"/>
    <col min="11389" max="11395" width="4" style="2" customWidth="1"/>
    <col min="11396" max="11396" width="3" style="2" bestFit="1" customWidth="1"/>
    <col min="11397" max="11403" width="4" style="2" customWidth="1"/>
    <col min="11404" max="11404" width="3" style="2" bestFit="1" customWidth="1"/>
    <col min="11405" max="11411" width="4" style="2" customWidth="1"/>
    <col min="11412" max="11412" width="3" style="2" bestFit="1" customWidth="1"/>
    <col min="11413" max="11419" width="4" style="2" customWidth="1"/>
    <col min="11420" max="11420" width="3" style="2" bestFit="1" customWidth="1"/>
    <col min="11421" max="11427" width="4" style="2" customWidth="1"/>
    <col min="11428" max="11520" width="9.140625" style="2"/>
    <col min="11521" max="11521" width="12.5703125" style="2" customWidth="1"/>
    <col min="11522" max="11522" width="40" style="2" customWidth="1"/>
    <col min="11523" max="11523" width="16.5703125" style="2" bestFit="1" customWidth="1"/>
    <col min="11524" max="11524" width="6" style="2" bestFit="1" customWidth="1"/>
    <col min="11525" max="11525" width="16.28515625" style="2" bestFit="1" customWidth="1"/>
    <col min="11526" max="11526" width="16.140625" style="2" bestFit="1" customWidth="1"/>
    <col min="11527" max="11527" width="15.42578125" style="2" bestFit="1" customWidth="1"/>
    <col min="11528" max="11530" width="0" style="2" hidden="1" customWidth="1"/>
    <col min="11531" max="11531" width="16.7109375" style="2" bestFit="1" customWidth="1"/>
    <col min="11532" max="11532" width="3" style="2" bestFit="1" customWidth="1"/>
    <col min="11533" max="11533" width="15.28515625" style="2" bestFit="1" customWidth="1"/>
    <col min="11534" max="11534" width="15.140625" style="2" bestFit="1" customWidth="1"/>
    <col min="11535" max="11535" width="14.5703125" style="2" bestFit="1" customWidth="1"/>
    <col min="11536" max="11538" width="0" style="2" hidden="1" customWidth="1"/>
    <col min="11539" max="11539" width="14.85546875" style="2" bestFit="1" customWidth="1"/>
    <col min="11540" max="11540" width="3" style="2" bestFit="1" customWidth="1"/>
    <col min="11541" max="11541" width="14.42578125" style="2" bestFit="1" customWidth="1"/>
    <col min="11542" max="11542" width="15.140625" style="2" bestFit="1" customWidth="1"/>
    <col min="11543" max="11543" width="14" style="2" bestFit="1" customWidth="1"/>
    <col min="11544" max="11546" width="0" style="2" hidden="1" customWidth="1"/>
    <col min="11547" max="11547" width="15.140625" style="2" bestFit="1" customWidth="1"/>
    <col min="11548" max="11548" width="3" style="2" bestFit="1" customWidth="1"/>
    <col min="11549" max="11550" width="14.42578125" style="2" bestFit="1" customWidth="1"/>
    <col min="11551" max="11551" width="12.7109375" style="2" bestFit="1" customWidth="1"/>
    <col min="11552" max="11554" width="0" style="2" hidden="1" customWidth="1"/>
    <col min="11555" max="11555" width="14.42578125" style="2" bestFit="1" customWidth="1"/>
    <col min="11556" max="11556" width="3" style="2" bestFit="1" customWidth="1"/>
    <col min="11557" max="11558" width="14" style="2" bestFit="1" customWidth="1"/>
    <col min="11559" max="11559" width="13.28515625" style="2" bestFit="1" customWidth="1"/>
    <col min="11560" max="11562" width="0" style="2" hidden="1" customWidth="1"/>
    <col min="11563" max="11563" width="14.85546875" style="2" bestFit="1" customWidth="1"/>
    <col min="11564" max="11564" width="3" style="2" bestFit="1" customWidth="1"/>
    <col min="11565" max="11565" width="11.5703125" style="2" bestFit="1" customWidth="1"/>
    <col min="11566" max="11566" width="10.5703125" style="2" bestFit="1" customWidth="1"/>
    <col min="11567" max="11567" width="9.42578125" style="2" bestFit="1" customWidth="1"/>
    <col min="11568" max="11570" width="0" style="2" hidden="1" customWidth="1"/>
    <col min="11571" max="11571" width="11.5703125" style="2" bestFit="1" customWidth="1"/>
    <col min="11572" max="11572" width="3" style="2" bestFit="1" customWidth="1"/>
    <col min="11573" max="11573" width="13.7109375" style="2" bestFit="1" customWidth="1"/>
    <col min="11574" max="11574" width="13.28515625" style="2" bestFit="1" customWidth="1"/>
    <col min="11575" max="11575" width="12.7109375" style="2" bestFit="1" customWidth="1"/>
    <col min="11576" max="11578" width="0" style="2" hidden="1" customWidth="1"/>
    <col min="11579" max="11579" width="14" style="2" bestFit="1" customWidth="1"/>
    <col min="11580" max="11580" width="3" style="2" bestFit="1" customWidth="1"/>
    <col min="11581" max="11581" width="14" style="2" bestFit="1" customWidth="1"/>
    <col min="11582" max="11582" width="14.42578125" style="2" bestFit="1" customWidth="1"/>
    <col min="11583" max="11583" width="12.7109375" style="2" bestFit="1" customWidth="1"/>
    <col min="11584" max="11586" width="0" style="2" hidden="1" customWidth="1"/>
    <col min="11587" max="11587" width="13.7109375" style="2" bestFit="1" customWidth="1"/>
    <col min="11588" max="11588" width="3" style="2" bestFit="1" customWidth="1"/>
    <col min="11589" max="11589" width="12.7109375" style="2" bestFit="1" customWidth="1"/>
    <col min="11590" max="11590" width="14.42578125" style="2" bestFit="1" customWidth="1"/>
    <col min="11591" max="11591" width="11.42578125" style="2" bestFit="1" customWidth="1"/>
    <col min="11592" max="11594" width="0" style="2" hidden="1" customWidth="1"/>
    <col min="11595" max="11595" width="14" style="2" bestFit="1" customWidth="1"/>
    <col min="11596" max="11596" width="3" style="2" bestFit="1" customWidth="1"/>
    <col min="11597" max="11597" width="12" style="2" bestFit="1" customWidth="1"/>
    <col min="11598" max="11598" width="11.5703125" style="2" bestFit="1" customWidth="1"/>
    <col min="11599" max="11599" width="9.85546875" style="2" bestFit="1" customWidth="1"/>
    <col min="11600" max="11602" width="0" style="2" hidden="1" customWidth="1"/>
    <col min="11603" max="11603" width="12.7109375" style="2" bestFit="1" customWidth="1"/>
    <col min="11604" max="11604" width="3" style="2" bestFit="1" customWidth="1"/>
    <col min="11605" max="11605" width="13.28515625" style="2" bestFit="1" customWidth="1"/>
    <col min="11606" max="11606" width="13.7109375" style="2" bestFit="1" customWidth="1"/>
    <col min="11607" max="11607" width="10.5703125" style="2" bestFit="1" customWidth="1"/>
    <col min="11608" max="11610" width="0" style="2" hidden="1" customWidth="1"/>
    <col min="11611" max="11611" width="13.7109375" style="2" bestFit="1" customWidth="1"/>
    <col min="11612" max="11612" width="3" style="2" bestFit="1" customWidth="1"/>
    <col min="11613" max="11613" width="12.7109375" style="2" bestFit="1" customWidth="1"/>
    <col min="11614" max="11614" width="13.28515625" style="2" bestFit="1" customWidth="1"/>
    <col min="11615" max="11615" width="14" style="2" bestFit="1" customWidth="1"/>
    <col min="11616" max="11618" width="0" style="2" hidden="1" customWidth="1"/>
    <col min="11619" max="11619" width="14" style="2" bestFit="1" customWidth="1"/>
    <col min="11620" max="11620" width="3" style="2" bestFit="1" customWidth="1"/>
    <col min="11621" max="11622" width="12" style="2" bestFit="1" customWidth="1"/>
    <col min="11623" max="11623" width="9.85546875" style="2" bestFit="1" customWidth="1"/>
    <col min="11624" max="11626" width="0" style="2" hidden="1" customWidth="1"/>
    <col min="11627" max="11627" width="12.28515625" style="2" bestFit="1" customWidth="1"/>
    <col min="11628" max="11628" width="3" style="2" bestFit="1" customWidth="1"/>
    <col min="11629" max="11629" width="11.5703125" style="2" bestFit="1" customWidth="1"/>
    <col min="11630" max="11630" width="11.42578125" style="2" bestFit="1" customWidth="1"/>
    <col min="11631" max="11631" width="10.5703125" style="2" bestFit="1" customWidth="1"/>
    <col min="11632" max="11634" width="0" style="2" hidden="1" customWidth="1"/>
    <col min="11635" max="11635" width="12.28515625" style="2" bestFit="1" customWidth="1"/>
    <col min="11636" max="11636" width="3" style="2" bestFit="1" customWidth="1"/>
    <col min="11637" max="11643" width="4" style="2" customWidth="1"/>
    <col min="11644" max="11644" width="3" style="2" bestFit="1" customWidth="1"/>
    <col min="11645" max="11651" width="4" style="2" customWidth="1"/>
    <col min="11652" max="11652" width="3" style="2" bestFit="1" customWidth="1"/>
    <col min="11653" max="11659" width="4" style="2" customWidth="1"/>
    <col min="11660" max="11660" width="3" style="2" bestFit="1" customWidth="1"/>
    <col min="11661" max="11667" width="4" style="2" customWidth="1"/>
    <col min="11668" max="11668" width="3" style="2" bestFit="1" customWidth="1"/>
    <col min="11669" max="11675" width="4" style="2" customWidth="1"/>
    <col min="11676" max="11676" width="3" style="2" bestFit="1" customWidth="1"/>
    <col min="11677" max="11683" width="4" style="2" customWidth="1"/>
    <col min="11684" max="11776" width="9.140625" style="2"/>
    <col min="11777" max="11777" width="12.5703125" style="2" customWidth="1"/>
    <col min="11778" max="11778" width="40" style="2" customWidth="1"/>
    <col min="11779" max="11779" width="16.5703125" style="2" bestFit="1" customWidth="1"/>
    <col min="11780" max="11780" width="6" style="2" bestFit="1" customWidth="1"/>
    <col min="11781" max="11781" width="16.28515625" style="2" bestFit="1" customWidth="1"/>
    <col min="11782" max="11782" width="16.140625" style="2" bestFit="1" customWidth="1"/>
    <col min="11783" max="11783" width="15.42578125" style="2" bestFit="1" customWidth="1"/>
    <col min="11784" max="11786" width="0" style="2" hidden="1" customWidth="1"/>
    <col min="11787" max="11787" width="16.7109375" style="2" bestFit="1" customWidth="1"/>
    <col min="11788" max="11788" width="3" style="2" bestFit="1" customWidth="1"/>
    <col min="11789" max="11789" width="15.28515625" style="2" bestFit="1" customWidth="1"/>
    <col min="11790" max="11790" width="15.140625" style="2" bestFit="1" customWidth="1"/>
    <col min="11791" max="11791" width="14.5703125" style="2" bestFit="1" customWidth="1"/>
    <col min="11792" max="11794" width="0" style="2" hidden="1" customWidth="1"/>
    <col min="11795" max="11795" width="14.85546875" style="2" bestFit="1" customWidth="1"/>
    <col min="11796" max="11796" width="3" style="2" bestFit="1" customWidth="1"/>
    <col min="11797" max="11797" width="14.42578125" style="2" bestFit="1" customWidth="1"/>
    <col min="11798" max="11798" width="15.140625" style="2" bestFit="1" customWidth="1"/>
    <col min="11799" max="11799" width="14" style="2" bestFit="1" customWidth="1"/>
    <col min="11800" max="11802" width="0" style="2" hidden="1" customWidth="1"/>
    <col min="11803" max="11803" width="15.140625" style="2" bestFit="1" customWidth="1"/>
    <col min="11804" max="11804" width="3" style="2" bestFit="1" customWidth="1"/>
    <col min="11805" max="11806" width="14.42578125" style="2" bestFit="1" customWidth="1"/>
    <col min="11807" max="11807" width="12.7109375" style="2" bestFit="1" customWidth="1"/>
    <col min="11808" max="11810" width="0" style="2" hidden="1" customWidth="1"/>
    <col min="11811" max="11811" width="14.42578125" style="2" bestFit="1" customWidth="1"/>
    <col min="11812" max="11812" width="3" style="2" bestFit="1" customWidth="1"/>
    <col min="11813" max="11814" width="14" style="2" bestFit="1" customWidth="1"/>
    <col min="11815" max="11815" width="13.28515625" style="2" bestFit="1" customWidth="1"/>
    <col min="11816" max="11818" width="0" style="2" hidden="1" customWidth="1"/>
    <col min="11819" max="11819" width="14.85546875" style="2" bestFit="1" customWidth="1"/>
    <col min="11820" max="11820" width="3" style="2" bestFit="1" customWidth="1"/>
    <col min="11821" max="11821" width="11.5703125" style="2" bestFit="1" customWidth="1"/>
    <col min="11822" max="11822" width="10.5703125" style="2" bestFit="1" customWidth="1"/>
    <col min="11823" max="11823" width="9.42578125" style="2" bestFit="1" customWidth="1"/>
    <col min="11824" max="11826" width="0" style="2" hidden="1" customWidth="1"/>
    <col min="11827" max="11827" width="11.5703125" style="2" bestFit="1" customWidth="1"/>
    <col min="11828" max="11828" width="3" style="2" bestFit="1" customWidth="1"/>
    <col min="11829" max="11829" width="13.7109375" style="2" bestFit="1" customWidth="1"/>
    <col min="11830" max="11830" width="13.28515625" style="2" bestFit="1" customWidth="1"/>
    <col min="11831" max="11831" width="12.7109375" style="2" bestFit="1" customWidth="1"/>
    <col min="11832" max="11834" width="0" style="2" hidden="1" customWidth="1"/>
    <col min="11835" max="11835" width="14" style="2" bestFit="1" customWidth="1"/>
    <col min="11836" max="11836" width="3" style="2" bestFit="1" customWidth="1"/>
    <col min="11837" max="11837" width="14" style="2" bestFit="1" customWidth="1"/>
    <col min="11838" max="11838" width="14.42578125" style="2" bestFit="1" customWidth="1"/>
    <col min="11839" max="11839" width="12.7109375" style="2" bestFit="1" customWidth="1"/>
    <col min="11840" max="11842" width="0" style="2" hidden="1" customWidth="1"/>
    <col min="11843" max="11843" width="13.7109375" style="2" bestFit="1" customWidth="1"/>
    <col min="11844" max="11844" width="3" style="2" bestFit="1" customWidth="1"/>
    <col min="11845" max="11845" width="12.7109375" style="2" bestFit="1" customWidth="1"/>
    <col min="11846" max="11846" width="14.42578125" style="2" bestFit="1" customWidth="1"/>
    <col min="11847" max="11847" width="11.42578125" style="2" bestFit="1" customWidth="1"/>
    <col min="11848" max="11850" width="0" style="2" hidden="1" customWidth="1"/>
    <col min="11851" max="11851" width="14" style="2" bestFit="1" customWidth="1"/>
    <col min="11852" max="11852" width="3" style="2" bestFit="1" customWidth="1"/>
    <col min="11853" max="11853" width="12" style="2" bestFit="1" customWidth="1"/>
    <col min="11854" max="11854" width="11.5703125" style="2" bestFit="1" customWidth="1"/>
    <col min="11855" max="11855" width="9.85546875" style="2" bestFit="1" customWidth="1"/>
    <col min="11856" max="11858" width="0" style="2" hidden="1" customWidth="1"/>
    <col min="11859" max="11859" width="12.7109375" style="2" bestFit="1" customWidth="1"/>
    <col min="11860" max="11860" width="3" style="2" bestFit="1" customWidth="1"/>
    <col min="11861" max="11861" width="13.28515625" style="2" bestFit="1" customWidth="1"/>
    <col min="11862" max="11862" width="13.7109375" style="2" bestFit="1" customWidth="1"/>
    <col min="11863" max="11863" width="10.5703125" style="2" bestFit="1" customWidth="1"/>
    <col min="11864" max="11866" width="0" style="2" hidden="1" customWidth="1"/>
    <col min="11867" max="11867" width="13.7109375" style="2" bestFit="1" customWidth="1"/>
    <col min="11868" max="11868" width="3" style="2" bestFit="1" customWidth="1"/>
    <col min="11869" max="11869" width="12.7109375" style="2" bestFit="1" customWidth="1"/>
    <col min="11870" max="11870" width="13.28515625" style="2" bestFit="1" customWidth="1"/>
    <col min="11871" max="11871" width="14" style="2" bestFit="1" customWidth="1"/>
    <col min="11872" max="11874" width="0" style="2" hidden="1" customWidth="1"/>
    <col min="11875" max="11875" width="14" style="2" bestFit="1" customWidth="1"/>
    <col min="11876" max="11876" width="3" style="2" bestFit="1" customWidth="1"/>
    <col min="11877" max="11878" width="12" style="2" bestFit="1" customWidth="1"/>
    <col min="11879" max="11879" width="9.85546875" style="2" bestFit="1" customWidth="1"/>
    <col min="11880" max="11882" width="0" style="2" hidden="1" customWidth="1"/>
    <col min="11883" max="11883" width="12.28515625" style="2" bestFit="1" customWidth="1"/>
    <col min="11884" max="11884" width="3" style="2" bestFit="1" customWidth="1"/>
    <col min="11885" max="11885" width="11.5703125" style="2" bestFit="1" customWidth="1"/>
    <col min="11886" max="11886" width="11.42578125" style="2" bestFit="1" customWidth="1"/>
    <col min="11887" max="11887" width="10.5703125" style="2" bestFit="1" customWidth="1"/>
    <col min="11888" max="11890" width="0" style="2" hidden="1" customWidth="1"/>
    <col min="11891" max="11891" width="12.28515625" style="2" bestFit="1" customWidth="1"/>
    <col min="11892" max="11892" width="3" style="2" bestFit="1" customWidth="1"/>
    <col min="11893" max="11899" width="4" style="2" customWidth="1"/>
    <col min="11900" max="11900" width="3" style="2" bestFit="1" customWidth="1"/>
    <col min="11901" max="11907" width="4" style="2" customWidth="1"/>
    <col min="11908" max="11908" width="3" style="2" bestFit="1" customWidth="1"/>
    <col min="11909" max="11915" width="4" style="2" customWidth="1"/>
    <col min="11916" max="11916" width="3" style="2" bestFit="1" customWidth="1"/>
    <col min="11917" max="11923" width="4" style="2" customWidth="1"/>
    <col min="11924" max="11924" width="3" style="2" bestFit="1" customWidth="1"/>
    <col min="11925" max="11931" width="4" style="2" customWidth="1"/>
    <col min="11932" max="11932" width="3" style="2" bestFit="1" customWidth="1"/>
    <col min="11933" max="11939" width="4" style="2" customWidth="1"/>
    <col min="11940" max="12032" width="9.140625" style="2"/>
    <col min="12033" max="12033" width="12.5703125" style="2" customWidth="1"/>
    <col min="12034" max="12034" width="40" style="2" customWidth="1"/>
    <col min="12035" max="12035" width="16.5703125" style="2" bestFit="1" customWidth="1"/>
    <col min="12036" max="12036" width="6" style="2" bestFit="1" customWidth="1"/>
    <col min="12037" max="12037" width="16.28515625" style="2" bestFit="1" customWidth="1"/>
    <col min="12038" max="12038" width="16.140625" style="2" bestFit="1" customWidth="1"/>
    <col min="12039" max="12039" width="15.42578125" style="2" bestFit="1" customWidth="1"/>
    <col min="12040" max="12042" width="0" style="2" hidden="1" customWidth="1"/>
    <col min="12043" max="12043" width="16.7109375" style="2" bestFit="1" customWidth="1"/>
    <col min="12044" max="12044" width="3" style="2" bestFit="1" customWidth="1"/>
    <col min="12045" max="12045" width="15.28515625" style="2" bestFit="1" customWidth="1"/>
    <col min="12046" max="12046" width="15.140625" style="2" bestFit="1" customWidth="1"/>
    <col min="12047" max="12047" width="14.5703125" style="2" bestFit="1" customWidth="1"/>
    <col min="12048" max="12050" width="0" style="2" hidden="1" customWidth="1"/>
    <col min="12051" max="12051" width="14.85546875" style="2" bestFit="1" customWidth="1"/>
    <col min="12052" max="12052" width="3" style="2" bestFit="1" customWidth="1"/>
    <col min="12053" max="12053" width="14.42578125" style="2" bestFit="1" customWidth="1"/>
    <col min="12054" max="12054" width="15.140625" style="2" bestFit="1" customWidth="1"/>
    <col min="12055" max="12055" width="14" style="2" bestFit="1" customWidth="1"/>
    <col min="12056" max="12058" width="0" style="2" hidden="1" customWidth="1"/>
    <col min="12059" max="12059" width="15.140625" style="2" bestFit="1" customWidth="1"/>
    <col min="12060" max="12060" width="3" style="2" bestFit="1" customWidth="1"/>
    <col min="12061" max="12062" width="14.42578125" style="2" bestFit="1" customWidth="1"/>
    <col min="12063" max="12063" width="12.7109375" style="2" bestFit="1" customWidth="1"/>
    <col min="12064" max="12066" width="0" style="2" hidden="1" customWidth="1"/>
    <col min="12067" max="12067" width="14.42578125" style="2" bestFit="1" customWidth="1"/>
    <col min="12068" max="12068" width="3" style="2" bestFit="1" customWidth="1"/>
    <col min="12069" max="12070" width="14" style="2" bestFit="1" customWidth="1"/>
    <col min="12071" max="12071" width="13.28515625" style="2" bestFit="1" customWidth="1"/>
    <col min="12072" max="12074" width="0" style="2" hidden="1" customWidth="1"/>
    <col min="12075" max="12075" width="14.85546875" style="2" bestFit="1" customWidth="1"/>
    <col min="12076" max="12076" width="3" style="2" bestFit="1" customWidth="1"/>
    <col min="12077" max="12077" width="11.5703125" style="2" bestFit="1" customWidth="1"/>
    <col min="12078" max="12078" width="10.5703125" style="2" bestFit="1" customWidth="1"/>
    <col min="12079" max="12079" width="9.42578125" style="2" bestFit="1" customWidth="1"/>
    <col min="12080" max="12082" width="0" style="2" hidden="1" customWidth="1"/>
    <col min="12083" max="12083" width="11.5703125" style="2" bestFit="1" customWidth="1"/>
    <col min="12084" max="12084" width="3" style="2" bestFit="1" customWidth="1"/>
    <col min="12085" max="12085" width="13.7109375" style="2" bestFit="1" customWidth="1"/>
    <col min="12086" max="12086" width="13.28515625" style="2" bestFit="1" customWidth="1"/>
    <col min="12087" max="12087" width="12.7109375" style="2" bestFit="1" customWidth="1"/>
    <col min="12088" max="12090" width="0" style="2" hidden="1" customWidth="1"/>
    <col min="12091" max="12091" width="14" style="2" bestFit="1" customWidth="1"/>
    <col min="12092" max="12092" width="3" style="2" bestFit="1" customWidth="1"/>
    <col min="12093" max="12093" width="14" style="2" bestFit="1" customWidth="1"/>
    <col min="12094" max="12094" width="14.42578125" style="2" bestFit="1" customWidth="1"/>
    <col min="12095" max="12095" width="12.7109375" style="2" bestFit="1" customWidth="1"/>
    <col min="12096" max="12098" width="0" style="2" hidden="1" customWidth="1"/>
    <col min="12099" max="12099" width="13.7109375" style="2" bestFit="1" customWidth="1"/>
    <col min="12100" max="12100" width="3" style="2" bestFit="1" customWidth="1"/>
    <col min="12101" max="12101" width="12.7109375" style="2" bestFit="1" customWidth="1"/>
    <col min="12102" max="12102" width="14.42578125" style="2" bestFit="1" customWidth="1"/>
    <col min="12103" max="12103" width="11.42578125" style="2" bestFit="1" customWidth="1"/>
    <col min="12104" max="12106" width="0" style="2" hidden="1" customWidth="1"/>
    <col min="12107" max="12107" width="14" style="2" bestFit="1" customWidth="1"/>
    <col min="12108" max="12108" width="3" style="2" bestFit="1" customWidth="1"/>
    <col min="12109" max="12109" width="12" style="2" bestFit="1" customWidth="1"/>
    <col min="12110" max="12110" width="11.5703125" style="2" bestFit="1" customWidth="1"/>
    <col min="12111" max="12111" width="9.85546875" style="2" bestFit="1" customWidth="1"/>
    <col min="12112" max="12114" width="0" style="2" hidden="1" customWidth="1"/>
    <col min="12115" max="12115" width="12.7109375" style="2" bestFit="1" customWidth="1"/>
    <col min="12116" max="12116" width="3" style="2" bestFit="1" customWidth="1"/>
    <col min="12117" max="12117" width="13.28515625" style="2" bestFit="1" customWidth="1"/>
    <col min="12118" max="12118" width="13.7109375" style="2" bestFit="1" customWidth="1"/>
    <col min="12119" max="12119" width="10.5703125" style="2" bestFit="1" customWidth="1"/>
    <col min="12120" max="12122" width="0" style="2" hidden="1" customWidth="1"/>
    <col min="12123" max="12123" width="13.7109375" style="2" bestFit="1" customWidth="1"/>
    <col min="12124" max="12124" width="3" style="2" bestFit="1" customWidth="1"/>
    <col min="12125" max="12125" width="12.7109375" style="2" bestFit="1" customWidth="1"/>
    <col min="12126" max="12126" width="13.28515625" style="2" bestFit="1" customWidth="1"/>
    <col min="12127" max="12127" width="14" style="2" bestFit="1" customWidth="1"/>
    <col min="12128" max="12130" width="0" style="2" hidden="1" customWidth="1"/>
    <col min="12131" max="12131" width="14" style="2" bestFit="1" customWidth="1"/>
    <col min="12132" max="12132" width="3" style="2" bestFit="1" customWidth="1"/>
    <col min="12133" max="12134" width="12" style="2" bestFit="1" customWidth="1"/>
    <col min="12135" max="12135" width="9.85546875" style="2" bestFit="1" customWidth="1"/>
    <col min="12136" max="12138" width="0" style="2" hidden="1" customWidth="1"/>
    <col min="12139" max="12139" width="12.28515625" style="2" bestFit="1" customWidth="1"/>
    <col min="12140" max="12140" width="3" style="2" bestFit="1" customWidth="1"/>
    <col min="12141" max="12141" width="11.5703125" style="2" bestFit="1" customWidth="1"/>
    <col min="12142" max="12142" width="11.42578125" style="2" bestFit="1" customWidth="1"/>
    <col min="12143" max="12143" width="10.5703125" style="2" bestFit="1" customWidth="1"/>
    <col min="12144" max="12146" width="0" style="2" hidden="1" customWidth="1"/>
    <col min="12147" max="12147" width="12.28515625" style="2" bestFit="1" customWidth="1"/>
    <col min="12148" max="12148" width="3" style="2" bestFit="1" customWidth="1"/>
    <col min="12149" max="12155" width="4" style="2" customWidth="1"/>
    <col min="12156" max="12156" width="3" style="2" bestFit="1" customWidth="1"/>
    <col min="12157" max="12163" width="4" style="2" customWidth="1"/>
    <col min="12164" max="12164" width="3" style="2" bestFit="1" customWidth="1"/>
    <col min="12165" max="12171" width="4" style="2" customWidth="1"/>
    <col min="12172" max="12172" width="3" style="2" bestFit="1" customWidth="1"/>
    <col min="12173" max="12179" width="4" style="2" customWidth="1"/>
    <col min="12180" max="12180" width="3" style="2" bestFit="1" customWidth="1"/>
    <col min="12181" max="12187" width="4" style="2" customWidth="1"/>
    <col min="12188" max="12188" width="3" style="2" bestFit="1" customWidth="1"/>
    <col min="12189" max="12195" width="4" style="2" customWidth="1"/>
    <col min="12196" max="12288" width="9.140625" style="2"/>
    <col min="12289" max="12289" width="12.5703125" style="2" customWidth="1"/>
    <col min="12290" max="12290" width="40" style="2" customWidth="1"/>
    <col min="12291" max="12291" width="16.5703125" style="2" bestFit="1" customWidth="1"/>
    <col min="12292" max="12292" width="6" style="2" bestFit="1" customWidth="1"/>
    <col min="12293" max="12293" width="16.28515625" style="2" bestFit="1" customWidth="1"/>
    <col min="12294" max="12294" width="16.140625" style="2" bestFit="1" customWidth="1"/>
    <col min="12295" max="12295" width="15.42578125" style="2" bestFit="1" customWidth="1"/>
    <col min="12296" max="12298" width="0" style="2" hidden="1" customWidth="1"/>
    <col min="12299" max="12299" width="16.7109375" style="2" bestFit="1" customWidth="1"/>
    <col min="12300" max="12300" width="3" style="2" bestFit="1" customWidth="1"/>
    <col min="12301" max="12301" width="15.28515625" style="2" bestFit="1" customWidth="1"/>
    <col min="12302" max="12302" width="15.140625" style="2" bestFit="1" customWidth="1"/>
    <col min="12303" max="12303" width="14.5703125" style="2" bestFit="1" customWidth="1"/>
    <col min="12304" max="12306" width="0" style="2" hidden="1" customWidth="1"/>
    <col min="12307" max="12307" width="14.85546875" style="2" bestFit="1" customWidth="1"/>
    <col min="12308" max="12308" width="3" style="2" bestFit="1" customWidth="1"/>
    <col min="12309" max="12309" width="14.42578125" style="2" bestFit="1" customWidth="1"/>
    <col min="12310" max="12310" width="15.140625" style="2" bestFit="1" customWidth="1"/>
    <col min="12311" max="12311" width="14" style="2" bestFit="1" customWidth="1"/>
    <col min="12312" max="12314" width="0" style="2" hidden="1" customWidth="1"/>
    <col min="12315" max="12315" width="15.140625" style="2" bestFit="1" customWidth="1"/>
    <col min="12316" max="12316" width="3" style="2" bestFit="1" customWidth="1"/>
    <col min="12317" max="12318" width="14.42578125" style="2" bestFit="1" customWidth="1"/>
    <col min="12319" max="12319" width="12.7109375" style="2" bestFit="1" customWidth="1"/>
    <col min="12320" max="12322" width="0" style="2" hidden="1" customWidth="1"/>
    <col min="12323" max="12323" width="14.42578125" style="2" bestFit="1" customWidth="1"/>
    <col min="12324" max="12324" width="3" style="2" bestFit="1" customWidth="1"/>
    <col min="12325" max="12326" width="14" style="2" bestFit="1" customWidth="1"/>
    <col min="12327" max="12327" width="13.28515625" style="2" bestFit="1" customWidth="1"/>
    <col min="12328" max="12330" width="0" style="2" hidden="1" customWidth="1"/>
    <col min="12331" max="12331" width="14.85546875" style="2" bestFit="1" customWidth="1"/>
    <col min="12332" max="12332" width="3" style="2" bestFit="1" customWidth="1"/>
    <col min="12333" max="12333" width="11.5703125" style="2" bestFit="1" customWidth="1"/>
    <col min="12334" max="12334" width="10.5703125" style="2" bestFit="1" customWidth="1"/>
    <col min="12335" max="12335" width="9.42578125" style="2" bestFit="1" customWidth="1"/>
    <col min="12336" max="12338" width="0" style="2" hidden="1" customWidth="1"/>
    <col min="12339" max="12339" width="11.5703125" style="2" bestFit="1" customWidth="1"/>
    <col min="12340" max="12340" width="3" style="2" bestFit="1" customWidth="1"/>
    <col min="12341" max="12341" width="13.7109375" style="2" bestFit="1" customWidth="1"/>
    <col min="12342" max="12342" width="13.28515625" style="2" bestFit="1" customWidth="1"/>
    <col min="12343" max="12343" width="12.7109375" style="2" bestFit="1" customWidth="1"/>
    <col min="12344" max="12346" width="0" style="2" hidden="1" customWidth="1"/>
    <col min="12347" max="12347" width="14" style="2" bestFit="1" customWidth="1"/>
    <col min="12348" max="12348" width="3" style="2" bestFit="1" customWidth="1"/>
    <col min="12349" max="12349" width="14" style="2" bestFit="1" customWidth="1"/>
    <col min="12350" max="12350" width="14.42578125" style="2" bestFit="1" customWidth="1"/>
    <col min="12351" max="12351" width="12.7109375" style="2" bestFit="1" customWidth="1"/>
    <col min="12352" max="12354" width="0" style="2" hidden="1" customWidth="1"/>
    <col min="12355" max="12355" width="13.7109375" style="2" bestFit="1" customWidth="1"/>
    <col min="12356" max="12356" width="3" style="2" bestFit="1" customWidth="1"/>
    <col min="12357" max="12357" width="12.7109375" style="2" bestFit="1" customWidth="1"/>
    <col min="12358" max="12358" width="14.42578125" style="2" bestFit="1" customWidth="1"/>
    <col min="12359" max="12359" width="11.42578125" style="2" bestFit="1" customWidth="1"/>
    <col min="12360" max="12362" width="0" style="2" hidden="1" customWidth="1"/>
    <col min="12363" max="12363" width="14" style="2" bestFit="1" customWidth="1"/>
    <col min="12364" max="12364" width="3" style="2" bestFit="1" customWidth="1"/>
    <col min="12365" max="12365" width="12" style="2" bestFit="1" customWidth="1"/>
    <col min="12366" max="12366" width="11.5703125" style="2" bestFit="1" customWidth="1"/>
    <col min="12367" max="12367" width="9.85546875" style="2" bestFit="1" customWidth="1"/>
    <col min="12368" max="12370" width="0" style="2" hidden="1" customWidth="1"/>
    <col min="12371" max="12371" width="12.7109375" style="2" bestFit="1" customWidth="1"/>
    <col min="12372" max="12372" width="3" style="2" bestFit="1" customWidth="1"/>
    <col min="12373" max="12373" width="13.28515625" style="2" bestFit="1" customWidth="1"/>
    <col min="12374" max="12374" width="13.7109375" style="2" bestFit="1" customWidth="1"/>
    <col min="12375" max="12375" width="10.5703125" style="2" bestFit="1" customWidth="1"/>
    <col min="12376" max="12378" width="0" style="2" hidden="1" customWidth="1"/>
    <col min="12379" max="12379" width="13.7109375" style="2" bestFit="1" customWidth="1"/>
    <col min="12380" max="12380" width="3" style="2" bestFit="1" customWidth="1"/>
    <col min="12381" max="12381" width="12.7109375" style="2" bestFit="1" customWidth="1"/>
    <col min="12382" max="12382" width="13.28515625" style="2" bestFit="1" customWidth="1"/>
    <col min="12383" max="12383" width="14" style="2" bestFit="1" customWidth="1"/>
    <col min="12384" max="12386" width="0" style="2" hidden="1" customWidth="1"/>
    <col min="12387" max="12387" width="14" style="2" bestFit="1" customWidth="1"/>
    <col min="12388" max="12388" width="3" style="2" bestFit="1" customWidth="1"/>
    <col min="12389" max="12390" width="12" style="2" bestFit="1" customWidth="1"/>
    <col min="12391" max="12391" width="9.85546875" style="2" bestFit="1" customWidth="1"/>
    <col min="12392" max="12394" width="0" style="2" hidden="1" customWidth="1"/>
    <col min="12395" max="12395" width="12.28515625" style="2" bestFit="1" customWidth="1"/>
    <col min="12396" max="12396" width="3" style="2" bestFit="1" customWidth="1"/>
    <col min="12397" max="12397" width="11.5703125" style="2" bestFit="1" customWidth="1"/>
    <col min="12398" max="12398" width="11.42578125" style="2" bestFit="1" customWidth="1"/>
    <col min="12399" max="12399" width="10.5703125" style="2" bestFit="1" customWidth="1"/>
    <col min="12400" max="12402" width="0" style="2" hidden="1" customWidth="1"/>
    <col min="12403" max="12403" width="12.28515625" style="2" bestFit="1" customWidth="1"/>
    <col min="12404" max="12404" width="3" style="2" bestFit="1" customWidth="1"/>
    <col min="12405" max="12411" width="4" style="2" customWidth="1"/>
    <col min="12412" max="12412" width="3" style="2" bestFit="1" customWidth="1"/>
    <col min="12413" max="12419" width="4" style="2" customWidth="1"/>
    <col min="12420" max="12420" width="3" style="2" bestFit="1" customWidth="1"/>
    <col min="12421" max="12427" width="4" style="2" customWidth="1"/>
    <col min="12428" max="12428" width="3" style="2" bestFit="1" customWidth="1"/>
    <col min="12429" max="12435" width="4" style="2" customWidth="1"/>
    <col min="12436" max="12436" width="3" style="2" bestFit="1" customWidth="1"/>
    <col min="12437" max="12443" width="4" style="2" customWidth="1"/>
    <col min="12444" max="12444" width="3" style="2" bestFit="1" customWidth="1"/>
    <col min="12445" max="12451" width="4" style="2" customWidth="1"/>
    <col min="12452" max="12544" width="9.140625" style="2"/>
    <col min="12545" max="12545" width="12.5703125" style="2" customWidth="1"/>
    <col min="12546" max="12546" width="40" style="2" customWidth="1"/>
    <col min="12547" max="12547" width="16.5703125" style="2" bestFit="1" customWidth="1"/>
    <col min="12548" max="12548" width="6" style="2" bestFit="1" customWidth="1"/>
    <col min="12549" max="12549" width="16.28515625" style="2" bestFit="1" customWidth="1"/>
    <col min="12550" max="12550" width="16.140625" style="2" bestFit="1" customWidth="1"/>
    <col min="12551" max="12551" width="15.42578125" style="2" bestFit="1" customWidth="1"/>
    <col min="12552" max="12554" width="0" style="2" hidden="1" customWidth="1"/>
    <col min="12555" max="12555" width="16.7109375" style="2" bestFit="1" customWidth="1"/>
    <col min="12556" max="12556" width="3" style="2" bestFit="1" customWidth="1"/>
    <col min="12557" max="12557" width="15.28515625" style="2" bestFit="1" customWidth="1"/>
    <col min="12558" max="12558" width="15.140625" style="2" bestFit="1" customWidth="1"/>
    <col min="12559" max="12559" width="14.5703125" style="2" bestFit="1" customWidth="1"/>
    <col min="12560" max="12562" width="0" style="2" hidden="1" customWidth="1"/>
    <col min="12563" max="12563" width="14.85546875" style="2" bestFit="1" customWidth="1"/>
    <col min="12564" max="12564" width="3" style="2" bestFit="1" customWidth="1"/>
    <col min="12565" max="12565" width="14.42578125" style="2" bestFit="1" customWidth="1"/>
    <col min="12566" max="12566" width="15.140625" style="2" bestFit="1" customWidth="1"/>
    <col min="12567" max="12567" width="14" style="2" bestFit="1" customWidth="1"/>
    <col min="12568" max="12570" width="0" style="2" hidden="1" customWidth="1"/>
    <col min="12571" max="12571" width="15.140625" style="2" bestFit="1" customWidth="1"/>
    <col min="12572" max="12572" width="3" style="2" bestFit="1" customWidth="1"/>
    <col min="12573" max="12574" width="14.42578125" style="2" bestFit="1" customWidth="1"/>
    <col min="12575" max="12575" width="12.7109375" style="2" bestFit="1" customWidth="1"/>
    <col min="12576" max="12578" width="0" style="2" hidden="1" customWidth="1"/>
    <col min="12579" max="12579" width="14.42578125" style="2" bestFit="1" customWidth="1"/>
    <col min="12580" max="12580" width="3" style="2" bestFit="1" customWidth="1"/>
    <col min="12581" max="12582" width="14" style="2" bestFit="1" customWidth="1"/>
    <col min="12583" max="12583" width="13.28515625" style="2" bestFit="1" customWidth="1"/>
    <col min="12584" max="12586" width="0" style="2" hidden="1" customWidth="1"/>
    <col min="12587" max="12587" width="14.85546875" style="2" bestFit="1" customWidth="1"/>
    <col min="12588" max="12588" width="3" style="2" bestFit="1" customWidth="1"/>
    <col min="12589" max="12589" width="11.5703125" style="2" bestFit="1" customWidth="1"/>
    <col min="12590" max="12590" width="10.5703125" style="2" bestFit="1" customWidth="1"/>
    <col min="12591" max="12591" width="9.42578125" style="2" bestFit="1" customWidth="1"/>
    <col min="12592" max="12594" width="0" style="2" hidden="1" customWidth="1"/>
    <col min="12595" max="12595" width="11.5703125" style="2" bestFit="1" customWidth="1"/>
    <col min="12596" max="12596" width="3" style="2" bestFit="1" customWidth="1"/>
    <col min="12597" max="12597" width="13.7109375" style="2" bestFit="1" customWidth="1"/>
    <col min="12598" max="12598" width="13.28515625" style="2" bestFit="1" customWidth="1"/>
    <col min="12599" max="12599" width="12.7109375" style="2" bestFit="1" customWidth="1"/>
    <col min="12600" max="12602" width="0" style="2" hidden="1" customWidth="1"/>
    <col min="12603" max="12603" width="14" style="2" bestFit="1" customWidth="1"/>
    <col min="12604" max="12604" width="3" style="2" bestFit="1" customWidth="1"/>
    <col min="12605" max="12605" width="14" style="2" bestFit="1" customWidth="1"/>
    <col min="12606" max="12606" width="14.42578125" style="2" bestFit="1" customWidth="1"/>
    <col min="12607" max="12607" width="12.7109375" style="2" bestFit="1" customWidth="1"/>
    <col min="12608" max="12610" width="0" style="2" hidden="1" customWidth="1"/>
    <col min="12611" max="12611" width="13.7109375" style="2" bestFit="1" customWidth="1"/>
    <col min="12612" max="12612" width="3" style="2" bestFit="1" customWidth="1"/>
    <col min="12613" max="12613" width="12.7109375" style="2" bestFit="1" customWidth="1"/>
    <col min="12614" max="12614" width="14.42578125" style="2" bestFit="1" customWidth="1"/>
    <col min="12615" max="12615" width="11.42578125" style="2" bestFit="1" customWidth="1"/>
    <col min="12616" max="12618" width="0" style="2" hidden="1" customWidth="1"/>
    <col min="12619" max="12619" width="14" style="2" bestFit="1" customWidth="1"/>
    <col min="12620" max="12620" width="3" style="2" bestFit="1" customWidth="1"/>
    <col min="12621" max="12621" width="12" style="2" bestFit="1" customWidth="1"/>
    <col min="12622" max="12622" width="11.5703125" style="2" bestFit="1" customWidth="1"/>
    <col min="12623" max="12623" width="9.85546875" style="2" bestFit="1" customWidth="1"/>
    <col min="12624" max="12626" width="0" style="2" hidden="1" customWidth="1"/>
    <col min="12627" max="12627" width="12.7109375" style="2" bestFit="1" customWidth="1"/>
    <col min="12628" max="12628" width="3" style="2" bestFit="1" customWidth="1"/>
    <col min="12629" max="12629" width="13.28515625" style="2" bestFit="1" customWidth="1"/>
    <col min="12630" max="12630" width="13.7109375" style="2" bestFit="1" customWidth="1"/>
    <col min="12631" max="12631" width="10.5703125" style="2" bestFit="1" customWidth="1"/>
    <col min="12632" max="12634" width="0" style="2" hidden="1" customWidth="1"/>
    <col min="12635" max="12635" width="13.7109375" style="2" bestFit="1" customWidth="1"/>
    <col min="12636" max="12636" width="3" style="2" bestFit="1" customWidth="1"/>
    <col min="12637" max="12637" width="12.7109375" style="2" bestFit="1" customWidth="1"/>
    <col min="12638" max="12638" width="13.28515625" style="2" bestFit="1" customWidth="1"/>
    <col min="12639" max="12639" width="14" style="2" bestFit="1" customWidth="1"/>
    <col min="12640" max="12642" width="0" style="2" hidden="1" customWidth="1"/>
    <col min="12643" max="12643" width="14" style="2" bestFit="1" customWidth="1"/>
    <col min="12644" max="12644" width="3" style="2" bestFit="1" customWidth="1"/>
    <col min="12645" max="12646" width="12" style="2" bestFit="1" customWidth="1"/>
    <col min="12647" max="12647" width="9.85546875" style="2" bestFit="1" customWidth="1"/>
    <col min="12648" max="12650" width="0" style="2" hidden="1" customWidth="1"/>
    <col min="12651" max="12651" width="12.28515625" style="2" bestFit="1" customWidth="1"/>
    <col min="12652" max="12652" width="3" style="2" bestFit="1" customWidth="1"/>
    <col min="12653" max="12653" width="11.5703125" style="2" bestFit="1" customWidth="1"/>
    <col min="12654" max="12654" width="11.42578125" style="2" bestFit="1" customWidth="1"/>
    <col min="12655" max="12655" width="10.5703125" style="2" bestFit="1" customWidth="1"/>
    <col min="12656" max="12658" width="0" style="2" hidden="1" customWidth="1"/>
    <col min="12659" max="12659" width="12.28515625" style="2" bestFit="1" customWidth="1"/>
    <col min="12660" max="12660" width="3" style="2" bestFit="1" customWidth="1"/>
    <col min="12661" max="12667" width="4" style="2" customWidth="1"/>
    <col min="12668" max="12668" width="3" style="2" bestFit="1" customWidth="1"/>
    <col min="12669" max="12675" width="4" style="2" customWidth="1"/>
    <col min="12676" max="12676" width="3" style="2" bestFit="1" customWidth="1"/>
    <col min="12677" max="12683" width="4" style="2" customWidth="1"/>
    <col min="12684" max="12684" width="3" style="2" bestFit="1" customWidth="1"/>
    <col min="12685" max="12691" width="4" style="2" customWidth="1"/>
    <col min="12692" max="12692" width="3" style="2" bestFit="1" customWidth="1"/>
    <col min="12693" max="12699" width="4" style="2" customWidth="1"/>
    <col min="12700" max="12700" width="3" style="2" bestFit="1" customWidth="1"/>
    <col min="12701" max="12707" width="4" style="2" customWidth="1"/>
    <col min="12708" max="12800" width="9.140625" style="2"/>
    <col min="12801" max="12801" width="12.5703125" style="2" customWidth="1"/>
    <col min="12802" max="12802" width="40" style="2" customWidth="1"/>
    <col min="12803" max="12803" width="16.5703125" style="2" bestFit="1" customWidth="1"/>
    <col min="12804" max="12804" width="6" style="2" bestFit="1" customWidth="1"/>
    <col min="12805" max="12805" width="16.28515625" style="2" bestFit="1" customWidth="1"/>
    <col min="12806" max="12806" width="16.140625" style="2" bestFit="1" customWidth="1"/>
    <col min="12807" max="12807" width="15.42578125" style="2" bestFit="1" customWidth="1"/>
    <col min="12808" max="12810" width="0" style="2" hidden="1" customWidth="1"/>
    <col min="12811" max="12811" width="16.7109375" style="2" bestFit="1" customWidth="1"/>
    <col min="12812" max="12812" width="3" style="2" bestFit="1" customWidth="1"/>
    <col min="12813" max="12813" width="15.28515625" style="2" bestFit="1" customWidth="1"/>
    <col min="12814" max="12814" width="15.140625" style="2" bestFit="1" customWidth="1"/>
    <col min="12815" max="12815" width="14.5703125" style="2" bestFit="1" customWidth="1"/>
    <col min="12816" max="12818" width="0" style="2" hidden="1" customWidth="1"/>
    <col min="12819" max="12819" width="14.85546875" style="2" bestFit="1" customWidth="1"/>
    <col min="12820" max="12820" width="3" style="2" bestFit="1" customWidth="1"/>
    <col min="12821" max="12821" width="14.42578125" style="2" bestFit="1" customWidth="1"/>
    <col min="12822" max="12822" width="15.140625" style="2" bestFit="1" customWidth="1"/>
    <col min="12823" max="12823" width="14" style="2" bestFit="1" customWidth="1"/>
    <col min="12824" max="12826" width="0" style="2" hidden="1" customWidth="1"/>
    <col min="12827" max="12827" width="15.140625" style="2" bestFit="1" customWidth="1"/>
    <col min="12828" max="12828" width="3" style="2" bestFit="1" customWidth="1"/>
    <col min="12829" max="12830" width="14.42578125" style="2" bestFit="1" customWidth="1"/>
    <col min="12831" max="12831" width="12.7109375" style="2" bestFit="1" customWidth="1"/>
    <col min="12832" max="12834" width="0" style="2" hidden="1" customWidth="1"/>
    <col min="12835" max="12835" width="14.42578125" style="2" bestFit="1" customWidth="1"/>
    <col min="12836" max="12836" width="3" style="2" bestFit="1" customWidth="1"/>
    <col min="12837" max="12838" width="14" style="2" bestFit="1" customWidth="1"/>
    <col min="12839" max="12839" width="13.28515625" style="2" bestFit="1" customWidth="1"/>
    <col min="12840" max="12842" width="0" style="2" hidden="1" customWidth="1"/>
    <col min="12843" max="12843" width="14.85546875" style="2" bestFit="1" customWidth="1"/>
    <col min="12844" max="12844" width="3" style="2" bestFit="1" customWidth="1"/>
    <col min="12845" max="12845" width="11.5703125" style="2" bestFit="1" customWidth="1"/>
    <col min="12846" max="12846" width="10.5703125" style="2" bestFit="1" customWidth="1"/>
    <col min="12847" max="12847" width="9.42578125" style="2" bestFit="1" customWidth="1"/>
    <col min="12848" max="12850" width="0" style="2" hidden="1" customWidth="1"/>
    <col min="12851" max="12851" width="11.5703125" style="2" bestFit="1" customWidth="1"/>
    <col min="12852" max="12852" width="3" style="2" bestFit="1" customWidth="1"/>
    <col min="12853" max="12853" width="13.7109375" style="2" bestFit="1" customWidth="1"/>
    <col min="12854" max="12854" width="13.28515625" style="2" bestFit="1" customWidth="1"/>
    <col min="12855" max="12855" width="12.7109375" style="2" bestFit="1" customWidth="1"/>
    <col min="12856" max="12858" width="0" style="2" hidden="1" customWidth="1"/>
    <col min="12859" max="12859" width="14" style="2" bestFit="1" customWidth="1"/>
    <col min="12860" max="12860" width="3" style="2" bestFit="1" customWidth="1"/>
    <col min="12861" max="12861" width="14" style="2" bestFit="1" customWidth="1"/>
    <col min="12862" max="12862" width="14.42578125" style="2" bestFit="1" customWidth="1"/>
    <col min="12863" max="12863" width="12.7109375" style="2" bestFit="1" customWidth="1"/>
    <col min="12864" max="12866" width="0" style="2" hidden="1" customWidth="1"/>
    <col min="12867" max="12867" width="13.7109375" style="2" bestFit="1" customWidth="1"/>
    <col min="12868" max="12868" width="3" style="2" bestFit="1" customWidth="1"/>
    <col min="12869" max="12869" width="12.7109375" style="2" bestFit="1" customWidth="1"/>
    <col min="12870" max="12870" width="14.42578125" style="2" bestFit="1" customWidth="1"/>
    <col min="12871" max="12871" width="11.42578125" style="2" bestFit="1" customWidth="1"/>
    <col min="12872" max="12874" width="0" style="2" hidden="1" customWidth="1"/>
    <col min="12875" max="12875" width="14" style="2" bestFit="1" customWidth="1"/>
    <col min="12876" max="12876" width="3" style="2" bestFit="1" customWidth="1"/>
    <col min="12877" max="12877" width="12" style="2" bestFit="1" customWidth="1"/>
    <col min="12878" max="12878" width="11.5703125" style="2" bestFit="1" customWidth="1"/>
    <col min="12879" max="12879" width="9.85546875" style="2" bestFit="1" customWidth="1"/>
    <col min="12880" max="12882" width="0" style="2" hidden="1" customWidth="1"/>
    <col min="12883" max="12883" width="12.7109375" style="2" bestFit="1" customWidth="1"/>
    <col min="12884" max="12884" width="3" style="2" bestFit="1" customWidth="1"/>
    <col min="12885" max="12885" width="13.28515625" style="2" bestFit="1" customWidth="1"/>
    <col min="12886" max="12886" width="13.7109375" style="2" bestFit="1" customWidth="1"/>
    <col min="12887" max="12887" width="10.5703125" style="2" bestFit="1" customWidth="1"/>
    <col min="12888" max="12890" width="0" style="2" hidden="1" customWidth="1"/>
    <col min="12891" max="12891" width="13.7109375" style="2" bestFit="1" customWidth="1"/>
    <col min="12892" max="12892" width="3" style="2" bestFit="1" customWidth="1"/>
    <col min="12893" max="12893" width="12.7109375" style="2" bestFit="1" customWidth="1"/>
    <col min="12894" max="12894" width="13.28515625" style="2" bestFit="1" customWidth="1"/>
    <col min="12895" max="12895" width="14" style="2" bestFit="1" customWidth="1"/>
    <col min="12896" max="12898" width="0" style="2" hidden="1" customWidth="1"/>
    <col min="12899" max="12899" width="14" style="2" bestFit="1" customWidth="1"/>
    <col min="12900" max="12900" width="3" style="2" bestFit="1" customWidth="1"/>
    <col min="12901" max="12902" width="12" style="2" bestFit="1" customWidth="1"/>
    <col min="12903" max="12903" width="9.85546875" style="2" bestFit="1" customWidth="1"/>
    <col min="12904" max="12906" width="0" style="2" hidden="1" customWidth="1"/>
    <col min="12907" max="12907" width="12.28515625" style="2" bestFit="1" customWidth="1"/>
    <col min="12908" max="12908" width="3" style="2" bestFit="1" customWidth="1"/>
    <col min="12909" max="12909" width="11.5703125" style="2" bestFit="1" customWidth="1"/>
    <col min="12910" max="12910" width="11.42578125" style="2" bestFit="1" customWidth="1"/>
    <col min="12911" max="12911" width="10.5703125" style="2" bestFit="1" customWidth="1"/>
    <col min="12912" max="12914" width="0" style="2" hidden="1" customWidth="1"/>
    <col min="12915" max="12915" width="12.28515625" style="2" bestFit="1" customWidth="1"/>
    <col min="12916" max="12916" width="3" style="2" bestFit="1" customWidth="1"/>
    <col min="12917" max="12923" width="4" style="2" customWidth="1"/>
    <col min="12924" max="12924" width="3" style="2" bestFit="1" customWidth="1"/>
    <col min="12925" max="12931" width="4" style="2" customWidth="1"/>
    <col min="12932" max="12932" width="3" style="2" bestFit="1" customWidth="1"/>
    <col min="12933" max="12939" width="4" style="2" customWidth="1"/>
    <col min="12940" max="12940" width="3" style="2" bestFit="1" customWidth="1"/>
    <col min="12941" max="12947" width="4" style="2" customWidth="1"/>
    <col min="12948" max="12948" width="3" style="2" bestFit="1" customWidth="1"/>
    <col min="12949" max="12955" width="4" style="2" customWidth="1"/>
    <col min="12956" max="12956" width="3" style="2" bestFit="1" customWidth="1"/>
    <col min="12957" max="12963" width="4" style="2" customWidth="1"/>
    <col min="12964" max="13056" width="9.140625" style="2"/>
    <col min="13057" max="13057" width="12.5703125" style="2" customWidth="1"/>
    <col min="13058" max="13058" width="40" style="2" customWidth="1"/>
    <col min="13059" max="13059" width="16.5703125" style="2" bestFit="1" customWidth="1"/>
    <col min="13060" max="13060" width="6" style="2" bestFit="1" customWidth="1"/>
    <col min="13061" max="13061" width="16.28515625" style="2" bestFit="1" customWidth="1"/>
    <col min="13062" max="13062" width="16.140625" style="2" bestFit="1" customWidth="1"/>
    <col min="13063" max="13063" width="15.42578125" style="2" bestFit="1" customWidth="1"/>
    <col min="13064" max="13066" width="0" style="2" hidden="1" customWidth="1"/>
    <col min="13067" max="13067" width="16.7109375" style="2" bestFit="1" customWidth="1"/>
    <col min="13068" max="13068" width="3" style="2" bestFit="1" customWidth="1"/>
    <col min="13069" max="13069" width="15.28515625" style="2" bestFit="1" customWidth="1"/>
    <col min="13070" max="13070" width="15.140625" style="2" bestFit="1" customWidth="1"/>
    <col min="13071" max="13071" width="14.5703125" style="2" bestFit="1" customWidth="1"/>
    <col min="13072" max="13074" width="0" style="2" hidden="1" customWidth="1"/>
    <col min="13075" max="13075" width="14.85546875" style="2" bestFit="1" customWidth="1"/>
    <col min="13076" max="13076" width="3" style="2" bestFit="1" customWidth="1"/>
    <col min="13077" max="13077" width="14.42578125" style="2" bestFit="1" customWidth="1"/>
    <col min="13078" max="13078" width="15.140625" style="2" bestFit="1" customWidth="1"/>
    <col min="13079" max="13079" width="14" style="2" bestFit="1" customWidth="1"/>
    <col min="13080" max="13082" width="0" style="2" hidden="1" customWidth="1"/>
    <col min="13083" max="13083" width="15.140625" style="2" bestFit="1" customWidth="1"/>
    <col min="13084" max="13084" width="3" style="2" bestFit="1" customWidth="1"/>
    <col min="13085" max="13086" width="14.42578125" style="2" bestFit="1" customWidth="1"/>
    <col min="13087" max="13087" width="12.7109375" style="2" bestFit="1" customWidth="1"/>
    <col min="13088" max="13090" width="0" style="2" hidden="1" customWidth="1"/>
    <col min="13091" max="13091" width="14.42578125" style="2" bestFit="1" customWidth="1"/>
    <col min="13092" max="13092" width="3" style="2" bestFit="1" customWidth="1"/>
    <col min="13093" max="13094" width="14" style="2" bestFit="1" customWidth="1"/>
    <col min="13095" max="13095" width="13.28515625" style="2" bestFit="1" customWidth="1"/>
    <col min="13096" max="13098" width="0" style="2" hidden="1" customWidth="1"/>
    <col min="13099" max="13099" width="14.85546875" style="2" bestFit="1" customWidth="1"/>
    <col min="13100" max="13100" width="3" style="2" bestFit="1" customWidth="1"/>
    <col min="13101" max="13101" width="11.5703125" style="2" bestFit="1" customWidth="1"/>
    <col min="13102" max="13102" width="10.5703125" style="2" bestFit="1" customWidth="1"/>
    <col min="13103" max="13103" width="9.42578125" style="2" bestFit="1" customWidth="1"/>
    <col min="13104" max="13106" width="0" style="2" hidden="1" customWidth="1"/>
    <col min="13107" max="13107" width="11.5703125" style="2" bestFit="1" customWidth="1"/>
    <col min="13108" max="13108" width="3" style="2" bestFit="1" customWidth="1"/>
    <col min="13109" max="13109" width="13.7109375" style="2" bestFit="1" customWidth="1"/>
    <col min="13110" max="13110" width="13.28515625" style="2" bestFit="1" customWidth="1"/>
    <col min="13111" max="13111" width="12.7109375" style="2" bestFit="1" customWidth="1"/>
    <col min="13112" max="13114" width="0" style="2" hidden="1" customWidth="1"/>
    <col min="13115" max="13115" width="14" style="2" bestFit="1" customWidth="1"/>
    <col min="13116" max="13116" width="3" style="2" bestFit="1" customWidth="1"/>
    <col min="13117" max="13117" width="14" style="2" bestFit="1" customWidth="1"/>
    <col min="13118" max="13118" width="14.42578125" style="2" bestFit="1" customWidth="1"/>
    <col min="13119" max="13119" width="12.7109375" style="2" bestFit="1" customWidth="1"/>
    <col min="13120" max="13122" width="0" style="2" hidden="1" customWidth="1"/>
    <col min="13123" max="13123" width="13.7109375" style="2" bestFit="1" customWidth="1"/>
    <col min="13124" max="13124" width="3" style="2" bestFit="1" customWidth="1"/>
    <col min="13125" max="13125" width="12.7109375" style="2" bestFit="1" customWidth="1"/>
    <col min="13126" max="13126" width="14.42578125" style="2" bestFit="1" customWidth="1"/>
    <col min="13127" max="13127" width="11.42578125" style="2" bestFit="1" customWidth="1"/>
    <col min="13128" max="13130" width="0" style="2" hidden="1" customWidth="1"/>
    <col min="13131" max="13131" width="14" style="2" bestFit="1" customWidth="1"/>
    <col min="13132" max="13132" width="3" style="2" bestFit="1" customWidth="1"/>
    <col min="13133" max="13133" width="12" style="2" bestFit="1" customWidth="1"/>
    <col min="13134" max="13134" width="11.5703125" style="2" bestFit="1" customWidth="1"/>
    <col min="13135" max="13135" width="9.85546875" style="2" bestFit="1" customWidth="1"/>
    <col min="13136" max="13138" width="0" style="2" hidden="1" customWidth="1"/>
    <col min="13139" max="13139" width="12.7109375" style="2" bestFit="1" customWidth="1"/>
    <col min="13140" max="13140" width="3" style="2" bestFit="1" customWidth="1"/>
    <col min="13141" max="13141" width="13.28515625" style="2" bestFit="1" customWidth="1"/>
    <col min="13142" max="13142" width="13.7109375" style="2" bestFit="1" customWidth="1"/>
    <col min="13143" max="13143" width="10.5703125" style="2" bestFit="1" customWidth="1"/>
    <col min="13144" max="13146" width="0" style="2" hidden="1" customWidth="1"/>
    <col min="13147" max="13147" width="13.7109375" style="2" bestFit="1" customWidth="1"/>
    <col min="13148" max="13148" width="3" style="2" bestFit="1" customWidth="1"/>
    <col min="13149" max="13149" width="12.7109375" style="2" bestFit="1" customWidth="1"/>
    <col min="13150" max="13150" width="13.28515625" style="2" bestFit="1" customWidth="1"/>
    <col min="13151" max="13151" width="14" style="2" bestFit="1" customWidth="1"/>
    <col min="13152" max="13154" width="0" style="2" hidden="1" customWidth="1"/>
    <col min="13155" max="13155" width="14" style="2" bestFit="1" customWidth="1"/>
    <col min="13156" max="13156" width="3" style="2" bestFit="1" customWidth="1"/>
    <col min="13157" max="13158" width="12" style="2" bestFit="1" customWidth="1"/>
    <col min="13159" max="13159" width="9.85546875" style="2" bestFit="1" customWidth="1"/>
    <col min="13160" max="13162" width="0" style="2" hidden="1" customWidth="1"/>
    <col min="13163" max="13163" width="12.28515625" style="2" bestFit="1" customWidth="1"/>
    <col min="13164" max="13164" width="3" style="2" bestFit="1" customWidth="1"/>
    <col min="13165" max="13165" width="11.5703125" style="2" bestFit="1" customWidth="1"/>
    <col min="13166" max="13166" width="11.42578125" style="2" bestFit="1" customWidth="1"/>
    <col min="13167" max="13167" width="10.5703125" style="2" bestFit="1" customWidth="1"/>
    <col min="13168" max="13170" width="0" style="2" hidden="1" customWidth="1"/>
    <col min="13171" max="13171" width="12.28515625" style="2" bestFit="1" customWidth="1"/>
    <col min="13172" max="13172" width="3" style="2" bestFit="1" customWidth="1"/>
    <col min="13173" max="13179" width="4" style="2" customWidth="1"/>
    <col min="13180" max="13180" width="3" style="2" bestFit="1" customWidth="1"/>
    <col min="13181" max="13187" width="4" style="2" customWidth="1"/>
    <col min="13188" max="13188" width="3" style="2" bestFit="1" customWidth="1"/>
    <col min="13189" max="13195" width="4" style="2" customWidth="1"/>
    <col min="13196" max="13196" width="3" style="2" bestFit="1" customWidth="1"/>
    <col min="13197" max="13203" width="4" style="2" customWidth="1"/>
    <col min="13204" max="13204" width="3" style="2" bestFit="1" customWidth="1"/>
    <col min="13205" max="13211" width="4" style="2" customWidth="1"/>
    <col min="13212" max="13212" width="3" style="2" bestFit="1" customWidth="1"/>
    <col min="13213" max="13219" width="4" style="2" customWidth="1"/>
    <col min="13220" max="13312" width="9.140625" style="2"/>
    <col min="13313" max="13313" width="12.5703125" style="2" customWidth="1"/>
    <col min="13314" max="13314" width="40" style="2" customWidth="1"/>
    <col min="13315" max="13315" width="16.5703125" style="2" bestFit="1" customWidth="1"/>
    <col min="13316" max="13316" width="6" style="2" bestFit="1" customWidth="1"/>
    <col min="13317" max="13317" width="16.28515625" style="2" bestFit="1" customWidth="1"/>
    <col min="13318" max="13318" width="16.140625" style="2" bestFit="1" customWidth="1"/>
    <col min="13319" max="13319" width="15.42578125" style="2" bestFit="1" customWidth="1"/>
    <col min="13320" max="13322" width="0" style="2" hidden="1" customWidth="1"/>
    <col min="13323" max="13323" width="16.7109375" style="2" bestFit="1" customWidth="1"/>
    <col min="13324" max="13324" width="3" style="2" bestFit="1" customWidth="1"/>
    <col min="13325" max="13325" width="15.28515625" style="2" bestFit="1" customWidth="1"/>
    <col min="13326" max="13326" width="15.140625" style="2" bestFit="1" customWidth="1"/>
    <col min="13327" max="13327" width="14.5703125" style="2" bestFit="1" customWidth="1"/>
    <col min="13328" max="13330" width="0" style="2" hidden="1" customWidth="1"/>
    <col min="13331" max="13331" width="14.85546875" style="2" bestFit="1" customWidth="1"/>
    <col min="13332" max="13332" width="3" style="2" bestFit="1" customWidth="1"/>
    <col min="13333" max="13333" width="14.42578125" style="2" bestFit="1" customWidth="1"/>
    <col min="13334" max="13334" width="15.140625" style="2" bestFit="1" customWidth="1"/>
    <col min="13335" max="13335" width="14" style="2" bestFit="1" customWidth="1"/>
    <col min="13336" max="13338" width="0" style="2" hidden="1" customWidth="1"/>
    <col min="13339" max="13339" width="15.140625" style="2" bestFit="1" customWidth="1"/>
    <col min="13340" max="13340" width="3" style="2" bestFit="1" customWidth="1"/>
    <col min="13341" max="13342" width="14.42578125" style="2" bestFit="1" customWidth="1"/>
    <col min="13343" max="13343" width="12.7109375" style="2" bestFit="1" customWidth="1"/>
    <col min="13344" max="13346" width="0" style="2" hidden="1" customWidth="1"/>
    <col min="13347" max="13347" width="14.42578125" style="2" bestFit="1" customWidth="1"/>
    <col min="13348" max="13348" width="3" style="2" bestFit="1" customWidth="1"/>
    <col min="13349" max="13350" width="14" style="2" bestFit="1" customWidth="1"/>
    <col min="13351" max="13351" width="13.28515625" style="2" bestFit="1" customWidth="1"/>
    <col min="13352" max="13354" width="0" style="2" hidden="1" customWidth="1"/>
    <col min="13355" max="13355" width="14.85546875" style="2" bestFit="1" customWidth="1"/>
    <col min="13356" max="13356" width="3" style="2" bestFit="1" customWidth="1"/>
    <col min="13357" max="13357" width="11.5703125" style="2" bestFit="1" customWidth="1"/>
    <col min="13358" max="13358" width="10.5703125" style="2" bestFit="1" customWidth="1"/>
    <col min="13359" max="13359" width="9.42578125" style="2" bestFit="1" customWidth="1"/>
    <col min="13360" max="13362" width="0" style="2" hidden="1" customWidth="1"/>
    <col min="13363" max="13363" width="11.5703125" style="2" bestFit="1" customWidth="1"/>
    <col min="13364" max="13364" width="3" style="2" bestFit="1" customWidth="1"/>
    <col min="13365" max="13365" width="13.7109375" style="2" bestFit="1" customWidth="1"/>
    <col min="13366" max="13366" width="13.28515625" style="2" bestFit="1" customWidth="1"/>
    <col min="13367" max="13367" width="12.7109375" style="2" bestFit="1" customWidth="1"/>
    <col min="13368" max="13370" width="0" style="2" hidden="1" customWidth="1"/>
    <col min="13371" max="13371" width="14" style="2" bestFit="1" customWidth="1"/>
    <col min="13372" max="13372" width="3" style="2" bestFit="1" customWidth="1"/>
    <col min="13373" max="13373" width="14" style="2" bestFit="1" customWidth="1"/>
    <col min="13374" max="13374" width="14.42578125" style="2" bestFit="1" customWidth="1"/>
    <col min="13375" max="13375" width="12.7109375" style="2" bestFit="1" customWidth="1"/>
    <col min="13376" max="13378" width="0" style="2" hidden="1" customWidth="1"/>
    <col min="13379" max="13379" width="13.7109375" style="2" bestFit="1" customWidth="1"/>
    <col min="13380" max="13380" width="3" style="2" bestFit="1" customWidth="1"/>
    <col min="13381" max="13381" width="12.7109375" style="2" bestFit="1" customWidth="1"/>
    <col min="13382" max="13382" width="14.42578125" style="2" bestFit="1" customWidth="1"/>
    <col min="13383" max="13383" width="11.42578125" style="2" bestFit="1" customWidth="1"/>
    <col min="13384" max="13386" width="0" style="2" hidden="1" customWidth="1"/>
    <col min="13387" max="13387" width="14" style="2" bestFit="1" customWidth="1"/>
    <col min="13388" max="13388" width="3" style="2" bestFit="1" customWidth="1"/>
    <col min="13389" max="13389" width="12" style="2" bestFit="1" customWidth="1"/>
    <col min="13390" max="13390" width="11.5703125" style="2" bestFit="1" customWidth="1"/>
    <col min="13391" max="13391" width="9.85546875" style="2" bestFit="1" customWidth="1"/>
    <col min="13392" max="13394" width="0" style="2" hidden="1" customWidth="1"/>
    <col min="13395" max="13395" width="12.7109375" style="2" bestFit="1" customWidth="1"/>
    <col min="13396" max="13396" width="3" style="2" bestFit="1" customWidth="1"/>
    <col min="13397" max="13397" width="13.28515625" style="2" bestFit="1" customWidth="1"/>
    <col min="13398" max="13398" width="13.7109375" style="2" bestFit="1" customWidth="1"/>
    <col min="13399" max="13399" width="10.5703125" style="2" bestFit="1" customWidth="1"/>
    <col min="13400" max="13402" width="0" style="2" hidden="1" customWidth="1"/>
    <col min="13403" max="13403" width="13.7109375" style="2" bestFit="1" customWidth="1"/>
    <col min="13404" max="13404" width="3" style="2" bestFit="1" customWidth="1"/>
    <col min="13405" max="13405" width="12.7109375" style="2" bestFit="1" customWidth="1"/>
    <col min="13406" max="13406" width="13.28515625" style="2" bestFit="1" customWidth="1"/>
    <col min="13407" max="13407" width="14" style="2" bestFit="1" customWidth="1"/>
    <col min="13408" max="13410" width="0" style="2" hidden="1" customWidth="1"/>
    <col min="13411" max="13411" width="14" style="2" bestFit="1" customWidth="1"/>
    <col min="13412" max="13412" width="3" style="2" bestFit="1" customWidth="1"/>
    <col min="13413" max="13414" width="12" style="2" bestFit="1" customWidth="1"/>
    <col min="13415" max="13415" width="9.85546875" style="2" bestFit="1" customWidth="1"/>
    <col min="13416" max="13418" width="0" style="2" hidden="1" customWidth="1"/>
    <col min="13419" max="13419" width="12.28515625" style="2" bestFit="1" customWidth="1"/>
    <col min="13420" max="13420" width="3" style="2" bestFit="1" customWidth="1"/>
    <col min="13421" max="13421" width="11.5703125" style="2" bestFit="1" customWidth="1"/>
    <col min="13422" max="13422" width="11.42578125" style="2" bestFit="1" customWidth="1"/>
    <col min="13423" max="13423" width="10.5703125" style="2" bestFit="1" customWidth="1"/>
    <col min="13424" max="13426" width="0" style="2" hidden="1" customWidth="1"/>
    <col min="13427" max="13427" width="12.28515625" style="2" bestFit="1" customWidth="1"/>
    <col min="13428" max="13428" width="3" style="2" bestFit="1" customWidth="1"/>
    <col min="13429" max="13435" width="4" style="2" customWidth="1"/>
    <col min="13436" max="13436" width="3" style="2" bestFit="1" customWidth="1"/>
    <col min="13437" max="13443" width="4" style="2" customWidth="1"/>
    <col min="13444" max="13444" width="3" style="2" bestFit="1" customWidth="1"/>
    <col min="13445" max="13451" width="4" style="2" customWidth="1"/>
    <col min="13452" max="13452" width="3" style="2" bestFit="1" customWidth="1"/>
    <col min="13453" max="13459" width="4" style="2" customWidth="1"/>
    <col min="13460" max="13460" width="3" style="2" bestFit="1" customWidth="1"/>
    <col min="13461" max="13467" width="4" style="2" customWidth="1"/>
    <col min="13468" max="13468" width="3" style="2" bestFit="1" customWidth="1"/>
    <col min="13469" max="13475" width="4" style="2" customWidth="1"/>
    <col min="13476" max="13568" width="9.140625" style="2"/>
    <col min="13569" max="13569" width="12.5703125" style="2" customWidth="1"/>
    <col min="13570" max="13570" width="40" style="2" customWidth="1"/>
    <col min="13571" max="13571" width="16.5703125" style="2" bestFit="1" customWidth="1"/>
    <col min="13572" max="13572" width="6" style="2" bestFit="1" customWidth="1"/>
    <col min="13573" max="13573" width="16.28515625" style="2" bestFit="1" customWidth="1"/>
    <col min="13574" max="13574" width="16.140625" style="2" bestFit="1" customWidth="1"/>
    <col min="13575" max="13575" width="15.42578125" style="2" bestFit="1" customWidth="1"/>
    <col min="13576" max="13578" width="0" style="2" hidden="1" customWidth="1"/>
    <col min="13579" max="13579" width="16.7109375" style="2" bestFit="1" customWidth="1"/>
    <col min="13580" max="13580" width="3" style="2" bestFit="1" customWidth="1"/>
    <col min="13581" max="13581" width="15.28515625" style="2" bestFit="1" customWidth="1"/>
    <col min="13582" max="13582" width="15.140625" style="2" bestFit="1" customWidth="1"/>
    <col min="13583" max="13583" width="14.5703125" style="2" bestFit="1" customWidth="1"/>
    <col min="13584" max="13586" width="0" style="2" hidden="1" customWidth="1"/>
    <col min="13587" max="13587" width="14.85546875" style="2" bestFit="1" customWidth="1"/>
    <col min="13588" max="13588" width="3" style="2" bestFit="1" customWidth="1"/>
    <col min="13589" max="13589" width="14.42578125" style="2" bestFit="1" customWidth="1"/>
    <col min="13590" max="13590" width="15.140625" style="2" bestFit="1" customWidth="1"/>
    <col min="13591" max="13591" width="14" style="2" bestFit="1" customWidth="1"/>
    <col min="13592" max="13594" width="0" style="2" hidden="1" customWidth="1"/>
    <col min="13595" max="13595" width="15.140625" style="2" bestFit="1" customWidth="1"/>
    <col min="13596" max="13596" width="3" style="2" bestFit="1" customWidth="1"/>
    <col min="13597" max="13598" width="14.42578125" style="2" bestFit="1" customWidth="1"/>
    <col min="13599" max="13599" width="12.7109375" style="2" bestFit="1" customWidth="1"/>
    <col min="13600" max="13602" width="0" style="2" hidden="1" customWidth="1"/>
    <col min="13603" max="13603" width="14.42578125" style="2" bestFit="1" customWidth="1"/>
    <col min="13604" max="13604" width="3" style="2" bestFit="1" customWidth="1"/>
    <col min="13605" max="13606" width="14" style="2" bestFit="1" customWidth="1"/>
    <col min="13607" max="13607" width="13.28515625" style="2" bestFit="1" customWidth="1"/>
    <col min="13608" max="13610" width="0" style="2" hidden="1" customWidth="1"/>
    <col min="13611" max="13611" width="14.85546875" style="2" bestFit="1" customWidth="1"/>
    <col min="13612" max="13612" width="3" style="2" bestFit="1" customWidth="1"/>
    <col min="13613" max="13613" width="11.5703125" style="2" bestFit="1" customWidth="1"/>
    <col min="13614" max="13614" width="10.5703125" style="2" bestFit="1" customWidth="1"/>
    <col min="13615" max="13615" width="9.42578125" style="2" bestFit="1" customWidth="1"/>
    <col min="13616" max="13618" width="0" style="2" hidden="1" customWidth="1"/>
    <col min="13619" max="13619" width="11.5703125" style="2" bestFit="1" customWidth="1"/>
    <col min="13620" max="13620" width="3" style="2" bestFit="1" customWidth="1"/>
    <col min="13621" max="13621" width="13.7109375" style="2" bestFit="1" customWidth="1"/>
    <col min="13622" max="13622" width="13.28515625" style="2" bestFit="1" customWidth="1"/>
    <col min="13623" max="13623" width="12.7109375" style="2" bestFit="1" customWidth="1"/>
    <col min="13624" max="13626" width="0" style="2" hidden="1" customWidth="1"/>
    <col min="13627" max="13627" width="14" style="2" bestFit="1" customWidth="1"/>
    <col min="13628" max="13628" width="3" style="2" bestFit="1" customWidth="1"/>
    <col min="13629" max="13629" width="14" style="2" bestFit="1" customWidth="1"/>
    <col min="13630" max="13630" width="14.42578125" style="2" bestFit="1" customWidth="1"/>
    <col min="13631" max="13631" width="12.7109375" style="2" bestFit="1" customWidth="1"/>
    <col min="13632" max="13634" width="0" style="2" hidden="1" customWidth="1"/>
    <col min="13635" max="13635" width="13.7109375" style="2" bestFit="1" customWidth="1"/>
    <col min="13636" max="13636" width="3" style="2" bestFit="1" customWidth="1"/>
    <col min="13637" max="13637" width="12.7109375" style="2" bestFit="1" customWidth="1"/>
    <col min="13638" max="13638" width="14.42578125" style="2" bestFit="1" customWidth="1"/>
    <col min="13639" max="13639" width="11.42578125" style="2" bestFit="1" customWidth="1"/>
    <col min="13640" max="13642" width="0" style="2" hidden="1" customWidth="1"/>
    <col min="13643" max="13643" width="14" style="2" bestFit="1" customWidth="1"/>
    <col min="13644" max="13644" width="3" style="2" bestFit="1" customWidth="1"/>
    <col min="13645" max="13645" width="12" style="2" bestFit="1" customWidth="1"/>
    <col min="13646" max="13646" width="11.5703125" style="2" bestFit="1" customWidth="1"/>
    <col min="13647" max="13647" width="9.85546875" style="2" bestFit="1" customWidth="1"/>
    <col min="13648" max="13650" width="0" style="2" hidden="1" customWidth="1"/>
    <col min="13651" max="13651" width="12.7109375" style="2" bestFit="1" customWidth="1"/>
    <col min="13652" max="13652" width="3" style="2" bestFit="1" customWidth="1"/>
    <col min="13653" max="13653" width="13.28515625" style="2" bestFit="1" customWidth="1"/>
    <col min="13654" max="13654" width="13.7109375" style="2" bestFit="1" customWidth="1"/>
    <col min="13655" max="13655" width="10.5703125" style="2" bestFit="1" customWidth="1"/>
    <col min="13656" max="13658" width="0" style="2" hidden="1" customWidth="1"/>
    <col min="13659" max="13659" width="13.7109375" style="2" bestFit="1" customWidth="1"/>
    <col min="13660" max="13660" width="3" style="2" bestFit="1" customWidth="1"/>
    <col min="13661" max="13661" width="12.7109375" style="2" bestFit="1" customWidth="1"/>
    <col min="13662" max="13662" width="13.28515625" style="2" bestFit="1" customWidth="1"/>
    <col min="13663" max="13663" width="14" style="2" bestFit="1" customWidth="1"/>
    <col min="13664" max="13666" width="0" style="2" hidden="1" customWidth="1"/>
    <col min="13667" max="13667" width="14" style="2" bestFit="1" customWidth="1"/>
    <col min="13668" max="13668" width="3" style="2" bestFit="1" customWidth="1"/>
    <col min="13669" max="13670" width="12" style="2" bestFit="1" customWidth="1"/>
    <col min="13671" max="13671" width="9.85546875" style="2" bestFit="1" customWidth="1"/>
    <col min="13672" max="13674" width="0" style="2" hidden="1" customWidth="1"/>
    <col min="13675" max="13675" width="12.28515625" style="2" bestFit="1" customWidth="1"/>
    <col min="13676" max="13676" width="3" style="2" bestFit="1" customWidth="1"/>
    <col min="13677" max="13677" width="11.5703125" style="2" bestFit="1" customWidth="1"/>
    <col min="13678" max="13678" width="11.42578125" style="2" bestFit="1" customWidth="1"/>
    <col min="13679" max="13679" width="10.5703125" style="2" bestFit="1" customWidth="1"/>
    <col min="13680" max="13682" width="0" style="2" hidden="1" customWidth="1"/>
    <col min="13683" max="13683" width="12.28515625" style="2" bestFit="1" customWidth="1"/>
    <col min="13684" max="13684" width="3" style="2" bestFit="1" customWidth="1"/>
    <col min="13685" max="13691" width="4" style="2" customWidth="1"/>
    <col min="13692" max="13692" width="3" style="2" bestFit="1" customWidth="1"/>
    <col min="13693" max="13699" width="4" style="2" customWidth="1"/>
    <col min="13700" max="13700" width="3" style="2" bestFit="1" customWidth="1"/>
    <col min="13701" max="13707" width="4" style="2" customWidth="1"/>
    <col min="13708" max="13708" width="3" style="2" bestFit="1" customWidth="1"/>
    <col min="13709" max="13715" width="4" style="2" customWidth="1"/>
    <col min="13716" max="13716" width="3" style="2" bestFit="1" customWidth="1"/>
    <col min="13717" max="13723" width="4" style="2" customWidth="1"/>
    <col min="13724" max="13724" width="3" style="2" bestFit="1" customWidth="1"/>
    <col min="13725" max="13731" width="4" style="2" customWidth="1"/>
    <col min="13732" max="13824" width="9.140625" style="2"/>
    <col min="13825" max="13825" width="12.5703125" style="2" customWidth="1"/>
    <col min="13826" max="13826" width="40" style="2" customWidth="1"/>
    <col min="13827" max="13827" width="16.5703125" style="2" bestFit="1" customWidth="1"/>
    <col min="13828" max="13828" width="6" style="2" bestFit="1" customWidth="1"/>
    <col min="13829" max="13829" width="16.28515625" style="2" bestFit="1" customWidth="1"/>
    <col min="13830" max="13830" width="16.140625" style="2" bestFit="1" customWidth="1"/>
    <col min="13831" max="13831" width="15.42578125" style="2" bestFit="1" customWidth="1"/>
    <col min="13832" max="13834" width="0" style="2" hidden="1" customWidth="1"/>
    <col min="13835" max="13835" width="16.7109375" style="2" bestFit="1" customWidth="1"/>
    <col min="13836" max="13836" width="3" style="2" bestFit="1" customWidth="1"/>
    <col min="13837" max="13837" width="15.28515625" style="2" bestFit="1" customWidth="1"/>
    <col min="13838" max="13838" width="15.140625" style="2" bestFit="1" customWidth="1"/>
    <col min="13839" max="13839" width="14.5703125" style="2" bestFit="1" customWidth="1"/>
    <col min="13840" max="13842" width="0" style="2" hidden="1" customWidth="1"/>
    <col min="13843" max="13843" width="14.85546875" style="2" bestFit="1" customWidth="1"/>
    <col min="13844" max="13844" width="3" style="2" bestFit="1" customWidth="1"/>
    <col min="13845" max="13845" width="14.42578125" style="2" bestFit="1" customWidth="1"/>
    <col min="13846" max="13846" width="15.140625" style="2" bestFit="1" customWidth="1"/>
    <col min="13847" max="13847" width="14" style="2" bestFit="1" customWidth="1"/>
    <col min="13848" max="13850" width="0" style="2" hidden="1" customWidth="1"/>
    <col min="13851" max="13851" width="15.140625" style="2" bestFit="1" customWidth="1"/>
    <col min="13852" max="13852" width="3" style="2" bestFit="1" customWidth="1"/>
    <col min="13853" max="13854" width="14.42578125" style="2" bestFit="1" customWidth="1"/>
    <col min="13855" max="13855" width="12.7109375" style="2" bestFit="1" customWidth="1"/>
    <col min="13856" max="13858" width="0" style="2" hidden="1" customWidth="1"/>
    <col min="13859" max="13859" width="14.42578125" style="2" bestFit="1" customWidth="1"/>
    <col min="13860" max="13860" width="3" style="2" bestFit="1" customWidth="1"/>
    <col min="13861" max="13862" width="14" style="2" bestFit="1" customWidth="1"/>
    <col min="13863" max="13863" width="13.28515625" style="2" bestFit="1" customWidth="1"/>
    <col min="13864" max="13866" width="0" style="2" hidden="1" customWidth="1"/>
    <col min="13867" max="13867" width="14.85546875" style="2" bestFit="1" customWidth="1"/>
    <col min="13868" max="13868" width="3" style="2" bestFit="1" customWidth="1"/>
    <col min="13869" max="13869" width="11.5703125" style="2" bestFit="1" customWidth="1"/>
    <col min="13870" max="13870" width="10.5703125" style="2" bestFit="1" customWidth="1"/>
    <col min="13871" max="13871" width="9.42578125" style="2" bestFit="1" customWidth="1"/>
    <col min="13872" max="13874" width="0" style="2" hidden="1" customWidth="1"/>
    <col min="13875" max="13875" width="11.5703125" style="2" bestFit="1" customWidth="1"/>
    <col min="13876" max="13876" width="3" style="2" bestFit="1" customWidth="1"/>
    <col min="13877" max="13877" width="13.7109375" style="2" bestFit="1" customWidth="1"/>
    <col min="13878" max="13878" width="13.28515625" style="2" bestFit="1" customWidth="1"/>
    <col min="13879" max="13879" width="12.7109375" style="2" bestFit="1" customWidth="1"/>
    <col min="13880" max="13882" width="0" style="2" hidden="1" customWidth="1"/>
    <col min="13883" max="13883" width="14" style="2" bestFit="1" customWidth="1"/>
    <col min="13884" max="13884" width="3" style="2" bestFit="1" customWidth="1"/>
    <col min="13885" max="13885" width="14" style="2" bestFit="1" customWidth="1"/>
    <col min="13886" max="13886" width="14.42578125" style="2" bestFit="1" customWidth="1"/>
    <col min="13887" max="13887" width="12.7109375" style="2" bestFit="1" customWidth="1"/>
    <col min="13888" max="13890" width="0" style="2" hidden="1" customWidth="1"/>
    <col min="13891" max="13891" width="13.7109375" style="2" bestFit="1" customWidth="1"/>
    <col min="13892" max="13892" width="3" style="2" bestFit="1" customWidth="1"/>
    <col min="13893" max="13893" width="12.7109375" style="2" bestFit="1" customWidth="1"/>
    <col min="13894" max="13894" width="14.42578125" style="2" bestFit="1" customWidth="1"/>
    <col min="13895" max="13895" width="11.42578125" style="2" bestFit="1" customWidth="1"/>
    <col min="13896" max="13898" width="0" style="2" hidden="1" customWidth="1"/>
    <col min="13899" max="13899" width="14" style="2" bestFit="1" customWidth="1"/>
    <col min="13900" max="13900" width="3" style="2" bestFit="1" customWidth="1"/>
    <col min="13901" max="13901" width="12" style="2" bestFit="1" customWidth="1"/>
    <col min="13902" max="13902" width="11.5703125" style="2" bestFit="1" customWidth="1"/>
    <col min="13903" max="13903" width="9.85546875" style="2" bestFit="1" customWidth="1"/>
    <col min="13904" max="13906" width="0" style="2" hidden="1" customWidth="1"/>
    <col min="13907" max="13907" width="12.7109375" style="2" bestFit="1" customWidth="1"/>
    <col min="13908" max="13908" width="3" style="2" bestFit="1" customWidth="1"/>
    <col min="13909" max="13909" width="13.28515625" style="2" bestFit="1" customWidth="1"/>
    <col min="13910" max="13910" width="13.7109375" style="2" bestFit="1" customWidth="1"/>
    <col min="13911" max="13911" width="10.5703125" style="2" bestFit="1" customWidth="1"/>
    <col min="13912" max="13914" width="0" style="2" hidden="1" customWidth="1"/>
    <col min="13915" max="13915" width="13.7109375" style="2" bestFit="1" customWidth="1"/>
    <col min="13916" max="13916" width="3" style="2" bestFit="1" customWidth="1"/>
    <col min="13917" max="13917" width="12.7109375" style="2" bestFit="1" customWidth="1"/>
    <col min="13918" max="13918" width="13.28515625" style="2" bestFit="1" customWidth="1"/>
    <col min="13919" max="13919" width="14" style="2" bestFit="1" customWidth="1"/>
    <col min="13920" max="13922" width="0" style="2" hidden="1" customWidth="1"/>
    <col min="13923" max="13923" width="14" style="2" bestFit="1" customWidth="1"/>
    <col min="13924" max="13924" width="3" style="2" bestFit="1" customWidth="1"/>
    <col min="13925" max="13926" width="12" style="2" bestFit="1" customWidth="1"/>
    <col min="13927" max="13927" width="9.85546875" style="2" bestFit="1" customWidth="1"/>
    <col min="13928" max="13930" width="0" style="2" hidden="1" customWidth="1"/>
    <col min="13931" max="13931" width="12.28515625" style="2" bestFit="1" customWidth="1"/>
    <col min="13932" max="13932" width="3" style="2" bestFit="1" customWidth="1"/>
    <col min="13933" max="13933" width="11.5703125" style="2" bestFit="1" customWidth="1"/>
    <col min="13934" max="13934" width="11.42578125" style="2" bestFit="1" customWidth="1"/>
    <col min="13935" max="13935" width="10.5703125" style="2" bestFit="1" customWidth="1"/>
    <col min="13936" max="13938" width="0" style="2" hidden="1" customWidth="1"/>
    <col min="13939" max="13939" width="12.28515625" style="2" bestFit="1" customWidth="1"/>
    <col min="13940" max="13940" width="3" style="2" bestFit="1" customWidth="1"/>
    <col min="13941" max="13947" width="4" style="2" customWidth="1"/>
    <col min="13948" max="13948" width="3" style="2" bestFit="1" customWidth="1"/>
    <col min="13949" max="13955" width="4" style="2" customWidth="1"/>
    <col min="13956" max="13956" width="3" style="2" bestFit="1" customWidth="1"/>
    <col min="13957" max="13963" width="4" style="2" customWidth="1"/>
    <col min="13964" max="13964" width="3" style="2" bestFit="1" customWidth="1"/>
    <col min="13965" max="13971" width="4" style="2" customWidth="1"/>
    <col min="13972" max="13972" width="3" style="2" bestFit="1" customWidth="1"/>
    <col min="13973" max="13979" width="4" style="2" customWidth="1"/>
    <col min="13980" max="13980" width="3" style="2" bestFit="1" customWidth="1"/>
    <col min="13981" max="13987" width="4" style="2" customWidth="1"/>
    <col min="13988" max="14080" width="9.140625" style="2"/>
    <col min="14081" max="14081" width="12.5703125" style="2" customWidth="1"/>
    <col min="14082" max="14082" width="40" style="2" customWidth="1"/>
    <col min="14083" max="14083" width="16.5703125" style="2" bestFit="1" customWidth="1"/>
    <col min="14084" max="14084" width="6" style="2" bestFit="1" customWidth="1"/>
    <col min="14085" max="14085" width="16.28515625" style="2" bestFit="1" customWidth="1"/>
    <col min="14086" max="14086" width="16.140625" style="2" bestFit="1" customWidth="1"/>
    <col min="14087" max="14087" width="15.42578125" style="2" bestFit="1" customWidth="1"/>
    <col min="14088" max="14090" width="0" style="2" hidden="1" customWidth="1"/>
    <col min="14091" max="14091" width="16.7109375" style="2" bestFit="1" customWidth="1"/>
    <col min="14092" max="14092" width="3" style="2" bestFit="1" customWidth="1"/>
    <col min="14093" max="14093" width="15.28515625" style="2" bestFit="1" customWidth="1"/>
    <col min="14094" max="14094" width="15.140625" style="2" bestFit="1" customWidth="1"/>
    <col min="14095" max="14095" width="14.5703125" style="2" bestFit="1" customWidth="1"/>
    <col min="14096" max="14098" width="0" style="2" hidden="1" customWidth="1"/>
    <col min="14099" max="14099" width="14.85546875" style="2" bestFit="1" customWidth="1"/>
    <col min="14100" max="14100" width="3" style="2" bestFit="1" customWidth="1"/>
    <col min="14101" max="14101" width="14.42578125" style="2" bestFit="1" customWidth="1"/>
    <col min="14102" max="14102" width="15.140625" style="2" bestFit="1" customWidth="1"/>
    <col min="14103" max="14103" width="14" style="2" bestFit="1" customWidth="1"/>
    <col min="14104" max="14106" width="0" style="2" hidden="1" customWidth="1"/>
    <col min="14107" max="14107" width="15.140625" style="2" bestFit="1" customWidth="1"/>
    <col min="14108" max="14108" width="3" style="2" bestFit="1" customWidth="1"/>
    <col min="14109" max="14110" width="14.42578125" style="2" bestFit="1" customWidth="1"/>
    <col min="14111" max="14111" width="12.7109375" style="2" bestFit="1" customWidth="1"/>
    <col min="14112" max="14114" width="0" style="2" hidden="1" customWidth="1"/>
    <col min="14115" max="14115" width="14.42578125" style="2" bestFit="1" customWidth="1"/>
    <col min="14116" max="14116" width="3" style="2" bestFit="1" customWidth="1"/>
    <col min="14117" max="14118" width="14" style="2" bestFit="1" customWidth="1"/>
    <col min="14119" max="14119" width="13.28515625" style="2" bestFit="1" customWidth="1"/>
    <col min="14120" max="14122" width="0" style="2" hidden="1" customWidth="1"/>
    <col min="14123" max="14123" width="14.85546875" style="2" bestFit="1" customWidth="1"/>
    <col min="14124" max="14124" width="3" style="2" bestFit="1" customWidth="1"/>
    <col min="14125" max="14125" width="11.5703125" style="2" bestFit="1" customWidth="1"/>
    <col min="14126" max="14126" width="10.5703125" style="2" bestFit="1" customWidth="1"/>
    <col min="14127" max="14127" width="9.42578125" style="2" bestFit="1" customWidth="1"/>
    <col min="14128" max="14130" width="0" style="2" hidden="1" customWidth="1"/>
    <col min="14131" max="14131" width="11.5703125" style="2" bestFit="1" customWidth="1"/>
    <col min="14132" max="14132" width="3" style="2" bestFit="1" customWidth="1"/>
    <col min="14133" max="14133" width="13.7109375" style="2" bestFit="1" customWidth="1"/>
    <col min="14134" max="14134" width="13.28515625" style="2" bestFit="1" customWidth="1"/>
    <col min="14135" max="14135" width="12.7109375" style="2" bestFit="1" customWidth="1"/>
    <col min="14136" max="14138" width="0" style="2" hidden="1" customWidth="1"/>
    <col min="14139" max="14139" width="14" style="2" bestFit="1" customWidth="1"/>
    <col min="14140" max="14140" width="3" style="2" bestFit="1" customWidth="1"/>
    <col min="14141" max="14141" width="14" style="2" bestFit="1" customWidth="1"/>
    <col min="14142" max="14142" width="14.42578125" style="2" bestFit="1" customWidth="1"/>
    <col min="14143" max="14143" width="12.7109375" style="2" bestFit="1" customWidth="1"/>
    <col min="14144" max="14146" width="0" style="2" hidden="1" customWidth="1"/>
    <col min="14147" max="14147" width="13.7109375" style="2" bestFit="1" customWidth="1"/>
    <col min="14148" max="14148" width="3" style="2" bestFit="1" customWidth="1"/>
    <col min="14149" max="14149" width="12.7109375" style="2" bestFit="1" customWidth="1"/>
    <col min="14150" max="14150" width="14.42578125" style="2" bestFit="1" customWidth="1"/>
    <col min="14151" max="14151" width="11.42578125" style="2" bestFit="1" customWidth="1"/>
    <col min="14152" max="14154" width="0" style="2" hidden="1" customWidth="1"/>
    <col min="14155" max="14155" width="14" style="2" bestFit="1" customWidth="1"/>
    <col min="14156" max="14156" width="3" style="2" bestFit="1" customWidth="1"/>
    <col min="14157" max="14157" width="12" style="2" bestFit="1" customWidth="1"/>
    <col min="14158" max="14158" width="11.5703125" style="2" bestFit="1" customWidth="1"/>
    <col min="14159" max="14159" width="9.85546875" style="2" bestFit="1" customWidth="1"/>
    <col min="14160" max="14162" width="0" style="2" hidden="1" customWidth="1"/>
    <col min="14163" max="14163" width="12.7109375" style="2" bestFit="1" customWidth="1"/>
    <col min="14164" max="14164" width="3" style="2" bestFit="1" customWidth="1"/>
    <col min="14165" max="14165" width="13.28515625" style="2" bestFit="1" customWidth="1"/>
    <col min="14166" max="14166" width="13.7109375" style="2" bestFit="1" customWidth="1"/>
    <col min="14167" max="14167" width="10.5703125" style="2" bestFit="1" customWidth="1"/>
    <col min="14168" max="14170" width="0" style="2" hidden="1" customWidth="1"/>
    <col min="14171" max="14171" width="13.7109375" style="2" bestFit="1" customWidth="1"/>
    <col min="14172" max="14172" width="3" style="2" bestFit="1" customWidth="1"/>
    <col min="14173" max="14173" width="12.7109375" style="2" bestFit="1" customWidth="1"/>
    <col min="14174" max="14174" width="13.28515625" style="2" bestFit="1" customWidth="1"/>
    <col min="14175" max="14175" width="14" style="2" bestFit="1" customWidth="1"/>
    <col min="14176" max="14178" width="0" style="2" hidden="1" customWidth="1"/>
    <col min="14179" max="14179" width="14" style="2" bestFit="1" customWidth="1"/>
    <col min="14180" max="14180" width="3" style="2" bestFit="1" customWidth="1"/>
    <col min="14181" max="14182" width="12" style="2" bestFit="1" customWidth="1"/>
    <col min="14183" max="14183" width="9.85546875" style="2" bestFit="1" customWidth="1"/>
    <col min="14184" max="14186" width="0" style="2" hidden="1" customWidth="1"/>
    <col min="14187" max="14187" width="12.28515625" style="2" bestFit="1" customWidth="1"/>
    <col min="14188" max="14188" width="3" style="2" bestFit="1" customWidth="1"/>
    <col min="14189" max="14189" width="11.5703125" style="2" bestFit="1" customWidth="1"/>
    <col min="14190" max="14190" width="11.42578125" style="2" bestFit="1" customWidth="1"/>
    <col min="14191" max="14191" width="10.5703125" style="2" bestFit="1" customWidth="1"/>
    <col min="14192" max="14194" width="0" style="2" hidden="1" customWidth="1"/>
    <col min="14195" max="14195" width="12.28515625" style="2" bestFit="1" customWidth="1"/>
    <col min="14196" max="14196" width="3" style="2" bestFit="1" customWidth="1"/>
    <col min="14197" max="14203" width="4" style="2" customWidth="1"/>
    <col min="14204" max="14204" width="3" style="2" bestFit="1" customWidth="1"/>
    <col min="14205" max="14211" width="4" style="2" customWidth="1"/>
    <col min="14212" max="14212" width="3" style="2" bestFit="1" customWidth="1"/>
    <col min="14213" max="14219" width="4" style="2" customWidth="1"/>
    <col min="14220" max="14220" width="3" style="2" bestFit="1" customWidth="1"/>
    <col min="14221" max="14227" width="4" style="2" customWidth="1"/>
    <col min="14228" max="14228" width="3" style="2" bestFit="1" customWidth="1"/>
    <col min="14229" max="14235" width="4" style="2" customWidth="1"/>
    <col min="14236" max="14236" width="3" style="2" bestFit="1" customWidth="1"/>
    <col min="14237" max="14243" width="4" style="2" customWidth="1"/>
    <col min="14244" max="14336" width="9.140625" style="2"/>
    <col min="14337" max="14337" width="12.5703125" style="2" customWidth="1"/>
    <col min="14338" max="14338" width="40" style="2" customWidth="1"/>
    <col min="14339" max="14339" width="16.5703125" style="2" bestFit="1" customWidth="1"/>
    <col min="14340" max="14340" width="6" style="2" bestFit="1" customWidth="1"/>
    <col min="14341" max="14341" width="16.28515625" style="2" bestFit="1" customWidth="1"/>
    <col min="14342" max="14342" width="16.140625" style="2" bestFit="1" customWidth="1"/>
    <col min="14343" max="14343" width="15.42578125" style="2" bestFit="1" customWidth="1"/>
    <col min="14344" max="14346" width="0" style="2" hidden="1" customWidth="1"/>
    <col min="14347" max="14347" width="16.7109375" style="2" bestFit="1" customWidth="1"/>
    <col min="14348" max="14348" width="3" style="2" bestFit="1" customWidth="1"/>
    <col min="14349" max="14349" width="15.28515625" style="2" bestFit="1" customWidth="1"/>
    <col min="14350" max="14350" width="15.140625" style="2" bestFit="1" customWidth="1"/>
    <col min="14351" max="14351" width="14.5703125" style="2" bestFit="1" customWidth="1"/>
    <col min="14352" max="14354" width="0" style="2" hidden="1" customWidth="1"/>
    <col min="14355" max="14355" width="14.85546875" style="2" bestFit="1" customWidth="1"/>
    <col min="14356" max="14356" width="3" style="2" bestFit="1" customWidth="1"/>
    <col min="14357" max="14357" width="14.42578125" style="2" bestFit="1" customWidth="1"/>
    <col min="14358" max="14358" width="15.140625" style="2" bestFit="1" customWidth="1"/>
    <col min="14359" max="14359" width="14" style="2" bestFit="1" customWidth="1"/>
    <col min="14360" max="14362" width="0" style="2" hidden="1" customWidth="1"/>
    <col min="14363" max="14363" width="15.140625" style="2" bestFit="1" customWidth="1"/>
    <col min="14364" max="14364" width="3" style="2" bestFit="1" customWidth="1"/>
    <col min="14365" max="14366" width="14.42578125" style="2" bestFit="1" customWidth="1"/>
    <col min="14367" max="14367" width="12.7109375" style="2" bestFit="1" customWidth="1"/>
    <col min="14368" max="14370" width="0" style="2" hidden="1" customWidth="1"/>
    <col min="14371" max="14371" width="14.42578125" style="2" bestFit="1" customWidth="1"/>
    <col min="14372" max="14372" width="3" style="2" bestFit="1" customWidth="1"/>
    <col min="14373" max="14374" width="14" style="2" bestFit="1" customWidth="1"/>
    <col min="14375" max="14375" width="13.28515625" style="2" bestFit="1" customWidth="1"/>
    <col min="14376" max="14378" width="0" style="2" hidden="1" customWidth="1"/>
    <col min="14379" max="14379" width="14.85546875" style="2" bestFit="1" customWidth="1"/>
    <col min="14380" max="14380" width="3" style="2" bestFit="1" customWidth="1"/>
    <col min="14381" max="14381" width="11.5703125" style="2" bestFit="1" customWidth="1"/>
    <col min="14382" max="14382" width="10.5703125" style="2" bestFit="1" customWidth="1"/>
    <col min="14383" max="14383" width="9.42578125" style="2" bestFit="1" customWidth="1"/>
    <col min="14384" max="14386" width="0" style="2" hidden="1" customWidth="1"/>
    <col min="14387" max="14387" width="11.5703125" style="2" bestFit="1" customWidth="1"/>
    <col min="14388" max="14388" width="3" style="2" bestFit="1" customWidth="1"/>
    <col min="14389" max="14389" width="13.7109375" style="2" bestFit="1" customWidth="1"/>
    <col min="14390" max="14390" width="13.28515625" style="2" bestFit="1" customWidth="1"/>
    <col min="14391" max="14391" width="12.7109375" style="2" bestFit="1" customWidth="1"/>
    <col min="14392" max="14394" width="0" style="2" hidden="1" customWidth="1"/>
    <col min="14395" max="14395" width="14" style="2" bestFit="1" customWidth="1"/>
    <col min="14396" max="14396" width="3" style="2" bestFit="1" customWidth="1"/>
    <col min="14397" max="14397" width="14" style="2" bestFit="1" customWidth="1"/>
    <col min="14398" max="14398" width="14.42578125" style="2" bestFit="1" customWidth="1"/>
    <col min="14399" max="14399" width="12.7109375" style="2" bestFit="1" customWidth="1"/>
    <col min="14400" max="14402" width="0" style="2" hidden="1" customWidth="1"/>
    <col min="14403" max="14403" width="13.7109375" style="2" bestFit="1" customWidth="1"/>
    <col min="14404" max="14404" width="3" style="2" bestFit="1" customWidth="1"/>
    <col min="14405" max="14405" width="12.7109375" style="2" bestFit="1" customWidth="1"/>
    <col min="14406" max="14406" width="14.42578125" style="2" bestFit="1" customWidth="1"/>
    <col min="14407" max="14407" width="11.42578125" style="2" bestFit="1" customWidth="1"/>
    <col min="14408" max="14410" width="0" style="2" hidden="1" customWidth="1"/>
    <col min="14411" max="14411" width="14" style="2" bestFit="1" customWidth="1"/>
    <col min="14412" max="14412" width="3" style="2" bestFit="1" customWidth="1"/>
    <col min="14413" max="14413" width="12" style="2" bestFit="1" customWidth="1"/>
    <col min="14414" max="14414" width="11.5703125" style="2" bestFit="1" customWidth="1"/>
    <col min="14415" max="14415" width="9.85546875" style="2" bestFit="1" customWidth="1"/>
    <col min="14416" max="14418" width="0" style="2" hidden="1" customWidth="1"/>
    <col min="14419" max="14419" width="12.7109375" style="2" bestFit="1" customWidth="1"/>
    <col min="14420" max="14420" width="3" style="2" bestFit="1" customWidth="1"/>
    <col min="14421" max="14421" width="13.28515625" style="2" bestFit="1" customWidth="1"/>
    <col min="14422" max="14422" width="13.7109375" style="2" bestFit="1" customWidth="1"/>
    <col min="14423" max="14423" width="10.5703125" style="2" bestFit="1" customWidth="1"/>
    <col min="14424" max="14426" width="0" style="2" hidden="1" customWidth="1"/>
    <col min="14427" max="14427" width="13.7109375" style="2" bestFit="1" customWidth="1"/>
    <col min="14428" max="14428" width="3" style="2" bestFit="1" customWidth="1"/>
    <col min="14429" max="14429" width="12.7109375" style="2" bestFit="1" customWidth="1"/>
    <col min="14430" max="14430" width="13.28515625" style="2" bestFit="1" customWidth="1"/>
    <col min="14431" max="14431" width="14" style="2" bestFit="1" customWidth="1"/>
    <col min="14432" max="14434" width="0" style="2" hidden="1" customWidth="1"/>
    <col min="14435" max="14435" width="14" style="2" bestFit="1" customWidth="1"/>
    <col min="14436" max="14436" width="3" style="2" bestFit="1" customWidth="1"/>
    <col min="14437" max="14438" width="12" style="2" bestFit="1" customWidth="1"/>
    <col min="14439" max="14439" width="9.85546875" style="2" bestFit="1" customWidth="1"/>
    <col min="14440" max="14442" width="0" style="2" hidden="1" customWidth="1"/>
    <col min="14443" max="14443" width="12.28515625" style="2" bestFit="1" customWidth="1"/>
    <col min="14444" max="14444" width="3" style="2" bestFit="1" customWidth="1"/>
    <col min="14445" max="14445" width="11.5703125" style="2" bestFit="1" customWidth="1"/>
    <col min="14446" max="14446" width="11.42578125" style="2" bestFit="1" customWidth="1"/>
    <col min="14447" max="14447" width="10.5703125" style="2" bestFit="1" customWidth="1"/>
    <col min="14448" max="14450" width="0" style="2" hidden="1" customWidth="1"/>
    <col min="14451" max="14451" width="12.28515625" style="2" bestFit="1" customWidth="1"/>
    <col min="14452" max="14452" width="3" style="2" bestFit="1" customWidth="1"/>
    <col min="14453" max="14459" width="4" style="2" customWidth="1"/>
    <col min="14460" max="14460" width="3" style="2" bestFit="1" customWidth="1"/>
    <col min="14461" max="14467" width="4" style="2" customWidth="1"/>
    <col min="14468" max="14468" width="3" style="2" bestFit="1" customWidth="1"/>
    <col min="14469" max="14475" width="4" style="2" customWidth="1"/>
    <col min="14476" max="14476" width="3" style="2" bestFit="1" customWidth="1"/>
    <col min="14477" max="14483" width="4" style="2" customWidth="1"/>
    <col min="14484" max="14484" width="3" style="2" bestFit="1" customWidth="1"/>
    <col min="14485" max="14491" width="4" style="2" customWidth="1"/>
    <col min="14492" max="14492" width="3" style="2" bestFit="1" customWidth="1"/>
    <col min="14493" max="14499" width="4" style="2" customWidth="1"/>
    <col min="14500" max="14592" width="9.140625" style="2"/>
    <col min="14593" max="14593" width="12.5703125" style="2" customWidth="1"/>
    <col min="14594" max="14594" width="40" style="2" customWidth="1"/>
    <col min="14595" max="14595" width="16.5703125" style="2" bestFit="1" customWidth="1"/>
    <col min="14596" max="14596" width="6" style="2" bestFit="1" customWidth="1"/>
    <col min="14597" max="14597" width="16.28515625" style="2" bestFit="1" customWidth="1"/>
    <col min="14598" max="14598" width="16.140625" style="2" bestFit="1" customWidth="1"/>
    <col min="14599" max="14599" width="15.42578125" style="2" bestFit="1" customWidth="1"/>
    <col min="14600" max="14602" width="0" style="2" hidden="1" customWidth="1"/>
    <col min="14603" max="14603" width="16.7109375" style="2" bestFit="1" customWidth="1"/>
    <col min="14604" max="14604" width="3" style="2" bestFit="1" customWidth="1"/>
    <col min="14605" max="14605" width="15.28515625" style="2" bestFit="1" customWidth="1"/>
    <col min="14606" max="14606" width="15.140625" style="2" bestFit="1" customWidth="1"/>
    <col min="14607" max="14607" width="14.5703125" style="2" bestFit="1" customWidth="1"/>
    <col min="14608" max="14610" width="0" style="2" hidden="1" customWidth="1"/>
    <col min="14611" max="14611" width="14.85546875" style="2" bestFit="1" customWidth="1"/>
    <col min="14612" max="14612" width="3" style="2" bestFit="1" customWidth="1"/>
    <col min="14613" max="14613" width="14.42578125" style="2" bestFit="1" customWidth="1"/>
    <col min="14614" max="14614" width="15.140625" style="2" bestFit="1" customWidth="1"/>
    <col min="14615" max="14615" width="14" style="2" bestFit="1" customWidth="1"/>
    <col min="14616" max="14618" width="0" style="2" hidden="1" customWidth="1"/>
    <col min="14619" max="14619" width="15.140625" style="2" bestFit="1" customWidth="1"/>
    <col min="14620" max="14620" width="3" style="2" bestFit="1" customWidth="1"/>
    <col min="14621" max="14622" width="14.42578125" style="2" bestFit="1" customWidth="1"/>
    <col min="14623" max="14623" width="12.7109375" style="2" bestFit="1" customWidth="1"/>
    <col min="14624" max="14626" width="0" style="2" hidden="1" customWidth="1"/>
    <col min="14627" max="14627" width="14.42578125" style="2" bestFit="1" customWidth="1"/>
    <col min="14628" max="14628" width="3" style="2" bestFit="1" customWidth="1"/>
    <col min="14629" max="14630" width="14" style="2" bestFit="1" customWidth="1"/>
    <col min="14631" max="14631" width="13.28515625" style="2" bestFit="1" customWidth="1"/>
    <col min="14632" max="14634" width="0" style="2" hidden="1" customWidth="1"/>
    <col min="14635" max="14635" width="14.85546875" style="2" bestFit="1" customWidth="1"/>
    <col min="14636" max="14636" width="3" style="2" bestFit="1" customWidth="1"/>
    <col min="14637" max="14637" width="11.5703125" style="2" bestFit="1" customWidth="1"/>
    <col min="14638" max="14638" width="10.5703125" style="2" bestFit="1" customWidth="1"/>
    <col min="14639" max="14639" width="9.42578125" style="2" bestFit="1" customWidth="1"/>
    <col min="14640" max="14642" width="0" style="2" hidden="1" customWidth="1"/>
    <col min="14643" max="14643" width="11.5703125" style="2" bestFit="1" customWidth="1"/>
    <col min="14644" max="14644" width="3" style="2" bestFit="1" customWidth="1"/>
    <col min="14645" max="14645" width="13.7109375" style="2" bestFit="1" customWidth="1"/>
    <col min="14646" max="14646" width="13.28515625" style="2" bestFit="1" customWidth="1"/>
    <col min="14647" max="14647" width="12.7109375" style="2" bestFit="1" customWidth="1"/>
    <col min="14648" max="14650" width="0" style="2" hidden="1" customWidth="1"/>
    <col min="14651" max="14651" width="14" style="2" bestFit="1" customWidth="1"/>
    <col min="14652" max="14652" width="3" style="2" bestFit="1" customWidth="1"/>
    <col min="14653" max="14653" width="14" style="2" bestFit="1" customWidth="1"/>
    <col min="14654" max="14654" width="14.42578125" style="2" bestFit="1" customWidth="1"/>
    <col min="14655" max="14655" width="12.7109375" style="2" bestFit="1" customWidth="1"/>
    <col min="14656" max="14658" width="0" style="2" hidden="1" customWidth="1"/>
    <col min="14659" max="14659" width="13.7109375" style="2" bestFit="1" customWidth="1"/>
    <col min="14660" max="14660" width="3" style="2" bestFit="1" customWidth="1"/>
    <col min="14661" max="14661" width="12.7109375" style="2" bestFit="1" customWidth="1"/>
    <col min="14662" max="14662" width="14.42578125" style="2" bestFit="1" customWidth="1"/>
    <col min="14663" max="14663" width="11.42578125" style="2" bestFit="1" customWidth="1"/>
    <col min="14664" max="14666" width="0" style="2" hidden="1" customWidth="1"/>
    <col min="14667" max="14667" width="14" style="2" bestFit="1" customWidth="1"/>
    <col min="14668" max="14668" width="3" style="2" bestFit="1" customWidth="1"/>
    <col min="14669" max="14669" width="12" style="2" bestFit="1" customWidth="1"/>
    <col min="14670" max="14670" width="11.5703125" style="2" bestFit="1" customWidth="1"/>
    <col min="14671" max="14671" width="9.85546875" style="2" bestFit="1" customWidth="1"/>
    <col min="14672" max="14674" width="0" style="2" hidden="1" customWidth="1"/>
    <col min="14675" max="14675" width="12.7109375" style="2" bestFit="1" customWidth="1"/>
    <col min="14676" max="14676" width="3" style="2" bestFit="1" customWidth="1"/>
    <col min="14677" max="14677" width="13.28515625" style="2" bestFit="1" customWidth="1"/>
    <col min="14678" max="14678" width="13.7109375" style="2" bestFit="1" customWidth="1"/>
    <col min="14679" max="14679" width="10.5703125" style="2" bestFit="1" customWidth="1"/>
    <col min="14680" max="14682" width="0" style="2" hidden="1" customWidth="1"/>
    <col min="14683" max="14683" width="13.7109375" style="2" bestFit="1" customWidth="1"/>
    <col min="14684" max="14684" width="3" style="2" bestFit="1" customWidth="1"/>
    <col min="14685" max="14685" width="12.7109375" style="2" bestFit="1" customWidth="1"/>
    <col min="14686" max="14686" width="13.28515625" style="2" bestFit="1" customWidth="1"/>
    <col min="14687" max="14687" width="14" style="2" bestFit="1" customWidth="1"/>
    <col min="14688" max="14690" width="0" style="2" hidden="1" customWidth="1"/>
    <col min="14691" max="14691" width="14" style="2" bestFit="1" customWidth="1"/>
    <col min="14692" max="14692" width="3" style="2" bestFit="1" customWidth="1"/>
    <col min="14693" max="14694" width="12" style="2" bestFit="1" customWidth="1"/>
    <col min="14695" max="14695" width="9.85546875" style="2" bestFit="1" customWidth="1"/>
    <col min="14696" max="14698" width="0" style="2" hidden="1" customWidth="1"/>
    <col min="14699" max="14699" width="12.28515625" style="2" bestFit="1" customWidth="1"/>
    <col min="14700" max="14700" width="3" style="2" bestFit="1" customWidth="1"/>
    <col min="14701" max="14701" width="11.5703125" style="2" bestFit="1" customWidth="1"/>
    <col min="14702" max="14702" width="11.42578125" style="2" bestFit="1" customWidth="1"/>
    <col min="14703" max="14703" width="10.5703125" style="2" bestFit="1" customWidth="1"/>
    <col min="14704" max="14706" width="0" style="2" hidden="1" customWidth="1"/>
    <col min="14707" max="14707" width="12.28515625" style="2" bestFit="1" customWidth="1"/>
    <col min="14708" max="14708" width="3" style="2" bestFit="1" customWidth="1"/>
    <col min="14709" max="14715" width="4" style="2" customWidth="1"/>
    <col min="14716" max="14716" width="3" style="2" bestFit="1" customWidth="1"/>
    <col min="14717" max="14723" width="4" style="2" customWidth="1"/>
    <col min="14724" max="14724" width="3" style="2" bestFit="1" customWidth="1"/>
    <col min="14725" max="14731" width="4" style="2" customWidth="1"/>
    <col min="14732" max="14732" width="3" style="2" bestFit="1" customWidth="1"/>
    <col min="14733" max="14739" width="4" style="2" customWidth="1"/>
    <col min="14740" max="14740" width="3" style="2" bestFit="1" customWidth="1"/>
    <col min="14741" max="14747" width="4" style="2" customWidth="1"/>
    <col min="14748" max="14748" width="3" style="2" bestFit="1" customWidth="1"/>
    <col min="14749" max="14755" width="4" style="2" customWidth="1"/>
    <col min="14756" max="14848" width="9.140625" style="2"/>
    <col min="14849" max="14849" width="12.5703125" style="2" customWidth="1"/>
    <col min="14850" max="14850" width="40" style="2" customWidth="1"/>
    <col min="14851" max="14851" width="16.5703125" style="2" bestFit="1" customWidth="1"/>
    <col min="14852" max="14852" width="6" style="2" bestFit="1" customWidth="1"/>
    <col min="14853" max="14853" width="16.28515625" style="2" bestFit="1" customWidth="1"/>
    <col min="14854" max="14854" width="16.140625" style="2" bestFit="1" customWidth="1"/>
    <col min="14855" max="14855" width="15.42578125" style="2" bestFit="1" customWidth="1"/>
    <col min="14856" max="14858" width="0" style="2" hidden="1" customWidth="1"/>
    <col min="14859" max="14859" width="16.7109375" style="2" bestFit="1" customWidth="1"/>
    <col min="14860" max="14860" width="3" style="2" bestFit="1" customWidth="1"/>
    <col min="14861" max="14861" width="15.28515625" style="2" bestFit="1" customWidth="1"/>
    <col min="14862" max="14862" width="15.140625" style="2" bestFit="1" customWidth="1"/>
    <col min="14863" max="14863" width="14.5703125" style="2" bestFit="1" customWidth="1"/>
    <col min="14864" max="14866" width="0" style="2" hidden="1" customWidth="1"/>
    <col min="14867" max="14867" width="14.85546875" style="2" bestFit="1" customWidth="1"/>
    <col min="14868" max="14868" width="3" style="2" bestFit="1" customWidth="1"/>
    <col min="14869" max="14869" width="14.42578125" style="2" bestFit="1" customWidth="1"/>
    <col min="14870" max="14870" width="15.140625" style="2" bestFit="1" customWidth="1"/>
    <col min="14871" max="14871" width="14" style="2" bestFit="1" customWidth="1"/>
    <col min="14872" max="14874" width="0" style="2" hidden="1" customWidth="1"/>
    <col min="14875" max="14875" width="15.140625" style="2" bestFit="1" customWidth="1"/>
    <col min="14876" max="14876" width="3" style="2" bestFit="1" customWidth="1"/>
    <col min="14877" max="14878" width="14.42578125" style="2" bestFit="1" customWidth="1"/>
    <col min="14879" max="14879" width="12.7109375" style="2" bestFit="1" customWidth="1"/>
    <col min="14880" max="14882" width="0" style="2" hidden="1" customWidth="1"/>
    <col min="14883" max="14883" width="14.42578125" style="2" bestFit="1" customWidth="1"/>
    <col min="14884" max="14884" width="3" style="2" bestFit="1" customWidth="1"/>
    <col min="14885" max="14886" width="14" style="2" bestFit="1" customWidth="1"/>
    <col min="14887" max="14887" width="13.28515625" style="2" bestFit="1" customWidth="1"/>
    <col min="14888" max="14890" width="0" style="2" hidden="1" customWidth="1"/>
    <col min="14891" max="14891" width="14.85546875" style="2" bestFit="1" customWidth="1"/>
    <col min="14892" max="14892" width="3" style="2" bestFit="1" customWidth="1"/>
    <col min="14893" max="14893" width="11.5703125" style="2" bestFit="1" customWidth="1"/>
    <col min="14894" max="14894" width="10.5703125" style="2" bestFit="1" customWidth="1"/>
    <col min="14895" max="14895" width="9.42578125" style="2" bestFit="1" customWidth="1"/>
    <col min="14896" max="14898" width="0" style="2" hidden="1" customWidth="1"/>
    <col min="14899" max="14899" width="11.5703125" style="2" bestFit="1" customWidth="1"/>
    <col min="14900" max="14900" width="3" style="2" bestFit="1" customWidth="1"/>
    <col min="14901" max="14901" width="13.7109375" style="2" bestFit="1" customWidth="1"/>
    <col min="14902" max="14902" width="13.28515625" style="2" bestFit="1" customWidth="1"/>
    <col min="14903" max="14903" width="12.7109375" style="2" bestFit="1" customWidth="1"/>
    <col min="14904" max="14906" width="0" style="2" hidden="1" customWidth="1"/>
    <col min="14907" max="14907" width="14" style="2" bestFit="1" customWidth="1"/>
    <col min="14908" max="14908" width="3" style="2" bestFit="1" customWidth="1"/>
    <col min="14909" max="14909" width="14" style="2" bestFit="1" customWidth="1"/>
    <col min="14910" max="14910" width="14.42578125" style="2" bestFit="1" customWidth="1"/>
    <col min="14911" max="14911" width="12.7109375" style="2" bestFit="1" customWidth="1"/>
    <col min="14912" max="14914" width="0" style="2" hidden="1" customWidth="1"/>
    <col min="14915" max="14915" width="13.7109375" style="2" bestFit="1" customWidth="1"/>
    <col min="14916" max="14916" width="3" style="2" bestFit="1" customWidth="1"/>
    <col min="14917" max="14917" width="12.7109375" style="2" bestFit="1" customWidth="1"/>
    <col min="14918" max="14918" width="14.42578125" style="2" bestFit="1" customWidth="1"/>
    <col min="14919" max="14919" width="11.42578125" style="2" bestFit="1" customWidth="1"/>
    <col min="14920" max="14922" width="0" style="2" hidden="1" customWidth="1"/>
    <col min="14923" max="14923" width="14" style="2" bestFit="1" customWidth="1"/>
    <col min="14924" max="14924" width="3" style="2" bestFit="1" customWidth="1"/>
    <col min="14925" max="14925" width="12" style="2" bestFit="1" customWidth="1"/>
    <col min="14926" max="14926" width="11.5703125" style="2" bestFit="1" customWidth="1"/>
    <col min="14927" max="14927" width="9.85546875" style="2" bestFit="1" customWidth="1"/>
    <col min="14928" max="14930" width="0" style="2" hidden="1" customWidth="1"/>
    <col min="14931" max="14931" width="12.7109375" style="2" bestFit="1" customWidth="1"/>
    <col min="14932" max="14932" width="3" style="2" bestFit="1" customWidth="1"/>
    <col min="14933" max="14933" width="13.28515625" style="2" bestFit="1" customWidth="1"/>
    <col min="14934" max="14934" width="13.7109375" style="2" bestFit="1" customWidth="1"/>
    <col min="14935" max="14935" width="10.5703125" style="2" bestFit="1" customWidth="1"/>
    <col min="14936" max="14938" width="0" style="2" hidden="1" customWidth="1"/>
    <col min="14939" max="14939" width="13.7109375" style="2" bestFit="1" customWidth="1"/>
    <col min="14940" max="14940" width="3" style="2" bestFit="1" customWidth="1"/>
    <col min="14941" max="14941" width="12.7109375" style="2" bestFit="1" customWidth="1"/>
    <col min="14942" max="14942" width="13.28515625" style="2" bestFit="1" customWidth="1"/>
    <col min="14943" max="14943" width="14" style="2" bestFit="1" customWidth="1"/>
    <col min="14944" max="14946" width="0" style="2" hidden="1" customWidth="1"/>
    <col min="14947" max="14947" width="14" style="2" bestFit="1" customWidth="1"/>
    <col min="14948" max="14948" width="3" style="2" bestFit="1" customWidth="1"/>
    <col min="14949" max="14950" width="12" style="2" bestFit="1" customWidth="1"/>
    <col min="14951" max="14951" width="9.85546875" style="2" bestFit="1" customWidth="1"/>
    <col min="14952" max="14954" width="0" style="2" hidden="1" customWidth="1"/>
    <col min="14955" max="14955" width="12.28515625" style="2" bestFit="1" customWidth="1"/>
    <col min="14956" max="14956" width="3" style="2" bestFit="1" customWidth="1"/>
    <col min="14957" max="14957" width="11.5703125" style="2" bestFit="1" customWidth="1"/>
    <col min="14958" max="14958" width="11.42578125" style="2" bestFit="1" customWidth="1"/>
    <col min="14959" max="14959" width="10.5703125" style="2" bestFit="1" customWidth="1"/>
    <col min="14960" max="14962" width="0" style="2" hidden="1" customWidth="1"/>
    <col min="14963" max="14963" width="12.28515625" style="2" bestFit="1" customWidth="1"/>
    <col min="14964" max="14964" width="3" style="2" bestFit="1" customWidth="1"/>
    <col min="14965" max="14971" width="4" style="2" customWidth="1"/>
    <col min="14972" max="14972" width="3" style="2" bestFit="1" customWidth="1"/>
    <col min="14973" max="14979" width="4" style="2" customWidth="1"/>
    <col min="14980" max="14980" width="3" style="2" bestFit="1" customWidth="1"/>
    <col min="14981" max="14987" width="4" style="2" customWidth="1"/>
    <col min="14988" max="14988" width="3" style="2" bestFit="1" customWidth="1"/>
    <col min="14989" max="14995" width="4" style="2" customWidth="1"/>
    <col min="14996" max="14996" width="3" style="2" bestFit="1" customWidth="1"/>
    <col min="14997" max="15003" width="4" style="2" customWidth="1"/>
    <col min="15004" max="15004" width="3" style="2" bestFit="1" customWidth="1"/>
    <col min="15005" max="15011" width="4" style="2" customWidth="1"/>
    <col min="15012" max="15104" width="9.140625" style="2"/>
    <col min="15105" max="15105" width="12.5703125" style="2" customWidth="1"/>
    <col min="15106" max="15106" width="40" style="2" customWidth="1"/>
    <col min="15107" max="15107" width="16.5703125" style="2" bestFit="1" customWidth="1"/>
    <col min="15108" max="15108" width="6" style="2" bestFit="1" customWidth="1"/>
    <col min="15109" max="15109" width="16.28515625" style="2" bestFit="1" customWidth="1"/>
    <col min="15110" max="15110" width="16.140625" style="2" bestFit="1" customWidth="1"/>
    <col min="15111" max="15111" width="15.42578125" style="2" bestFit="1" customWidth="1"/>
    <col min="15112" max="15114" width="0" style="2" hidden="1" customWidth="1"/>
    <col min="15115" max="15115" width="16.7109375" style="2" bestFit="1" customWidth="1"/>
    <col min="15116" max="15116" width="3" style="2" bestFit="1" customWidth="1"/>
    <col min="15117" max="15117" width="15.28515625" style="2" bestFit="1" customWidth="1"/>
    <col min="15118" max="15118" width="15.140625" style="2" bestFit="1" customWidth="1"/>
    <col min="15119" max="15119" width="14.5703125" style="2" bestFit="1" customWidth="1"/>
    <col min="15120" max="15122" width="0" style="2" hidden="1" customWidth="1"/>
    <col min="15123" max="15123" width="14.85546875" style="2" bestFit="1" customWidth="1"/>
    <col min="15124" max="15124" width="3" style="2" bestFit="1" customWidth="1"/>
    <col min="15125" max="15125" width="14.42578125" style="2" bestFit="1" customWidth="1"/>
    <col min="15126" max="15126" width="15.140625" style="2" bestFit="1" customWidth="1"/>
    <col min="15127" max="15127" width="14" style="2" bestFit="1" customWidth="1"/>
    <col min="15128" max="15130" width="0" style="2" hidden="1" customWidth="1"/>
    <col min="15131" max="15131" width="15.140625" style="2" bestFit="1" customWidth="1"/>
    <col min="15132" max="15132" width="3" style="2" bestFit="1" customWidth="1"/>
    <col min="15133" max="15134" width="14.42578125" style="2" bestFit="1" customWidth="1"/>
    <col min="15135" max="15135" width="12.7109375" style="2" bestFit="1" customWidth="1"/>
    <col min="15136" max="15138" width="0" style="2" hidden="1" customWidth="1"/>
    <col min="15139" max="15139" width="14.42578125" style="2" bestFit="1" customWidth="1"/>
    <col min="15140" max="15140" width="3" style="2" bestFit="1" customWidth="1"/>
    <col min="15141" max="15142" width="14" style="2" bestFit="1" customWidth="1"/>
    <col min="15143" max="15143" width="13.28515625" style="2" bestFit="1" customWidth="1"/>
    <col min="15144" max="15146" width="0" style="2" hidden="1" customWidth="1"/>
    <col min="15147" max="15147" width="14.85546875" style="2" bestFit="1" customWidth="1"/>
    <col min="15148" max="15148" width="3" style="2" bestFit="1" customWidth="1"/>
    <col min="15149" max="15149" width="11.5703125" style="2" bestFit="1" customWidth="1"/>
    <col min="15150" max="15150" width="10.5703125" style="2" bestFit="1" customWidth="1"/>
    <col min="15151" max="15151" width="9.42578125" style="2" bestFit="1" customWidth="1"/>
    <col min="15152" max="15154" width="0" style="2" hidden="1" customWidth="1"/>
    <col min="15155" max="15155" width="11.5703125" style="2" bestFit="1" customWidth="1"/>
    <col min="15156" max="15156" width="3" style="2" bestFit="1" customWidth="1"/>
    <col min="15157" max="15157" width="13.7109375" style="2" bestFit="1" customWidth="1"/>
    <col min="15158" max="15158" width="13.28515625" style="2" bestFit="1" customWidth="1"/>
    <col min="15159" max="15159" width="12.7109375" style="2" bestFit="1" customWidth="1"/>
    <col min="15160" max="15162" width="0" style="2" hidden="1" customWidth="1"/>
    <col min="15163" max="15163" width="14" style="2" bestFit="1" customWidth="1"/>
    <col min="15164" max="15164" width="3" style="2" bestFit="1" customWidth="1"/>
    <col min="15165" max="15165" width="14" style="2" bestFit="1" customWidth="1"/>
    <col min="15166" max="15166" width="14.42578125" style="2" bestFit="1" customWidth="1"/>
    <col min="15167" max="15167" width="12.7109375" style="2" bestFit="1" customWidth="1"/>
    <col min="15168" max="15170" width="0" style="2" hidden="1" customWidth="1"/>
    <col min="15171" max="15171" width="13.7109375" style="2" bestFit="1" customWidth="1"/>
    <col min="15172" max="15172" width="3" style="2" bestFit="1" customWidth="1"/>
    <col min="15173" max="15173" width="12.7109375" style="2" bestFit="1" customWidth="1"/>
    <col min="15174" max="15174" width="14.42578125" style="2" bestFit="1" customWidth="1"/>
    <col min="15175" max="15175" width="11.42578125" style="2" bestFit="1" customWidth="1"/>
    <col min="15176" max="15178" width="0" style="2" hidden="1" customWidth="1"/>
    <col min="15179" max="15179" width="14" style="2" bestFit="1" customWidth="1"/>
    <col min="15180" max="15180" width="3" style="2" bestFit="1" customWidth="1"/>
    <col min="15181" max="15181" width="12" style="2" bestFit="1" customWidth="1"/>
    <col min="15182" max="15182" width="11.5703125" style="2" bestFit="1" customWidth="1"/>
    <col min="15183" max="15183" width="9.85546875" style="2" bestFit="1" customWidth="1"/>
    <col min="15184" max="15186" width="0" style="2" hidden="1" customWidth="1"/>
    <col min="15187" max="15187" width="12.7109375" style="2" bestFit="1" customWidth="1"/>
    <col min="15188" max="15188" width="3" style="2" bestFit="1" customWidth="1"/>
    <col min="15189" max="15189" width="13.28515625" style="2" bestFit="1" customWidth="1"/>
    <col min="15190" max="15190" width="13.7109375" style="2" bestFit="1" customWidth="1"/>
    <col min="15191" max="15191" width="10.5703125" style="2" bestFit="1" customWidth="1"/>
    <col min="15192" max="15194" width="0" style="2" hidden="1" customWidth="1"/>
    <col min="15195" max="15195" width="13.7109375" style="2" bestFit="1" customWidth="1"/>
    <col min="15196" max="15196" width="3" style="2" bestFit="1" customWidth="1"/>
    <col min="15197" max="15197" width="12.7109375" style="2" bestFit="1" customWidth="1"/>
    <col min="15198" max="15198" width="13.28515625" style="2" bestFit="1" customWidth="1"/>
    <col min="15199" max="15199" width="14" style="2" bestFit="1" customWidth="1"/>
    <col min="15200" max="15202" width="0" style="2" hidden="1" customWidth="1"/>
    <col min="15203" max="15203" width="14" style="2" bestFit="1" customWidth="1"/>
    <col min="15204" max="15204" width="3" style="2" bestFit="1" customWidth="1"/>
    <col min="15205" max="15206" width="12" style="2" bestFit="1" customWidth="1"/>
    <col min="15207" max="15207" width="9.85546875" style="2" bestFit="1" customWidth="1"/>
    <col min="15208" max="15210" width="0" style="2" hidden="1" customWidth="1"/>
    <col min="15211" max="15211" width="12.28515625" style="2" bestFit="1" customWidth="1"/>
    <col min="15212" max="15212" width="3" style="2" bestFit="1" customWidth="1"/>
    <col min="15213" max="15213" width="11.5703125" style="2" bestFit="1" customWidth="1"/>
    <col min="15214" max="15214" width="11.42578125" style="2" bestFit="1" customWidth="1"/>
    <col min="15215" max="15215" width="10.5703125" style="2" bestFit="1" customWidth="1"/>
    <col min="15216" max="15218" width="0" style="2" hidden="1" customWidth="1"/>
    <col min="15219" max="15219" width="12.28515625" style="2" bestFit="1" customWidth="1"/>
    <col min="15220" max="15220" width="3" style="2" bestFit="1" customWidth="1"/>
    <col min="15221" max="15227" width="4" style="2" customWidth="1"/>
    <col min="15228" max="15228" width="3" style="2" bestFit="1" customWidth="1"/>
    <col min="15229" max="15235" width="4" style="2" customWidth="1"/>
    <col min="15236" max="15236" width="3" style="2" bestFit="1" customWidth="1"/>
    <col min="15237" max="15243" width="4" style="2" customWidth="1"/>
    <col min="15244" max="15244" width="3" style="2" bestFit="1" customWidth="1"/>
    <col min="15245" max="15251" width="4" style="2" customWidth="1"/>
    <col min="15252" max="15252" width="3" style="2" bestFit="1" customWidth="1"/>
    <col min="15253" max="15259" width="4" style="2" customWidth="1"/>
    <col min="15260" max="15260" width="3" style="2" bestFit="1" customWidth="1"/>
    <col min="15261" max="15267" width="4" style="2" customWidth="1"/>
    <col min="15268" max="15360" width="9.140625" style="2"/>
    <col min="15361" max="15361" width="12.5703125" style="2" customWidth="1"/>
    <col min="15362" max="15362" width="40" style="2" customWidth="1"/>
    <col min="15363" max="15363" width="16.5703125" style="2" bestFit="1" customWidth="1"/>
    <col min="15364" max="15364" width="6" style="2" bestFit="1" customWidth="1"/>
    <col min="15365" max="15365" width="16.28515625" style="2" bestFit="1" customWidth="1"/>
    <col min="15366" max="15366" width="16.140625" style="2" bestFit="1" customWidth="1"/>
    <col min="15367" max="15367" width="15.42578125" style="2" bestFit="1" customWidth="1"/>
    <col min="15368" max="15370" width="0" style="2" hidden="1" customWidth="1"/>
    <col min="15371" max="15371" width="16.7109375" style="2" bestFit="1" customWidth="1"/>
    <col min="15372" max="15372" width="3" style="2" bestFit="1" customWidth="1"/>
    <col min="15373" max="15373" width="15.28515625" style="2" bestFit="1" customWidth="1"/>
    <col min="15374" max="15374" width="15.140625" style="2" bestFit="1" customWidth="1"/>
    <col min="15375" max="15375" width="14.5703125" style="2" bestFit="1" customWidth="1"/>
    <col min="15376" max="15378" width="0" style="2" hidden="1" customWidth="1"/>
    <col min="15379" max="15379" width="14.85546875" style="2" bestFit="1" customWidth="1"/>
    <col min="15380" max="15380" width="3" style="2" bestFit="1" customWidth="1"/>
    <col min="15381" max="15381" width="14.42578125" style="2" bestFit="1" customWidth="1"/>
    <col min="15382" max="15382" width="15.140625" style="2" bestFit="1" customWidth="1"/>
    <col min="15383" max="15383" width="14" style="2" bestFit="1" customWidth="1"/>
    <col min="15384" max="15386" width="0" style="2" hidden="1" customWidth="1"/>
    <col min="15387" max="15387" width="15.140625" style="2" bestFit="1" customWidth="1"/>
    <col min="15388" max="15388" width="3" style="2" bestFit="1" customWidth="1"/>
    <col min="15389" max="15390" width="14.42578125" style="2" bestFit="1" customWidth="1"/>
    <col min="15391" max="15391" width="12.7109375" style="2" bestFit="1" customWidth="1"/>
    <col min="15392" max="15394" width="0" style="2" hidden="1" customWidth="1"/>
    <col min="15395" max="15395" width="14.42578125" style="2" bestFit="1" customWidth="1"/>
    <col min="15396" max="15396" width="3" style="2" bestFit="1" customWidth="1"/>
    <col min="15397" max="15398" width="14" style="2" bestFit="1" customWidth="1"/>
    <col min="15399" max="15399" width="13.28515625" style="2" bestFit="1" customWidth="1"/>
    <col min="15400" max="15402" width="0" style="2" hidden="1" customWidth="1"/>
    <col min="15403" max="15403" width="14.85546875" style="2" bestFit="1" customWidth="1"/>
    <col min="15404" max="15404" width="3" style="2" bestFit="1" customWidth="1"/>
    <col min="15405" max="15405" width="11.5703125" style="2" bestFit="1" customWidth="1"/>
    <col min="15406" max="15406" width="10.5703125" style="2" bestFit="1" customWidth="1"/>
    <col min="15407" max="15407" width="9.42578125" style="2" bestFit="1" customWidth="1"/>
    <col min="15408" max="15410" width="0" style="2" hidden="1" customWidth="1"/>
    <col min="15411" max="15411" width="11.5703125" style="2" bestFit="1" customWidth="1"/>
    <col min="15412" max="15412" width="3" style="2" bestFit="1" customWidth="1"/>
    <col min="15413" max="15413" width="13.7109375" style="2" bestFit="1" customWidth="1"/>
    <col min="15414" max="15414" width="13.28515625" style="2" bestFit="1" customWidth="1"/>
    <col min="15415" max="15415" width="12.7109375" style="2" bestFit="1" customWidth="1"/>
    <col min="15416" max="15418" width="0" style="2" hidden="1" customWidth="1"/>
    <col min="15419" max="15419" width="14" style="2" bestFit="1" customWidth="1"/>
    <col min="15420" max="15420" width="3" style="2" bestFit="1" customWidth="1"/>
    <col min="15421" max="15421" width="14" style="2" bestFit="1" customWidth="1"/>
    <col min="15422" max="15422" width="14.42578125" style="2" bestFit="1" customWidth="1"/>
    <col min="15423" max="15423" width="12.7109375" style="2" bestFit="1" customWidth="1"/>
    <col min="15424" max="15426" width="0" style="2" hidden="1" customWidth="1"/>
    <col min="15427" max="15427" width="13.7109375" style="2" bestFit="1" customWidth="1"/>
    <col min="15428" max="15428" width="3" style="2" bestFit="1" customWidth="1"/>
    <col min="15429" max="15429" width="12.7109375" style="2" bestFit="1" customWidth="1"/>
    <col min="15430" max="15430" width="14.42578125" style="2" bestFit="1" customWidth="1"/>
    <col min="15431" max="15431" width="11.42578125" style="2" bestFit="1" customWidth="1"/>
    <col min="15432" max="15434" width="0" style="2" hidden="1" customWidth="1"/>
    <col min="15435" max="15435" width="14" style="2" bestFit="1" customWidth="1"/>
    <col min="15436" max="15436" width="3" style="2" bestFit="1" customWidth="1"/>
    <col min="15437" max="15437" width="12" style="2" bestFit="1" customWidth="1"/>
    <col min="15438" max="15438" width="11.5703125" style="2" bestFit="1" customWidth="1"/>
    <col min="15439" max="15439" width="9.85546875" style="2" bestFit="1" customWidth="1"/>
    <col min="15440" max="15442" width="0" style="2" hidden="1" customWidth="1"/>
    <col min="15443" max="15443" width="12.7109375" style="2" bestFit="1" customWidth="1"/>
    <col min="15444" max="15444" width="3" style="2" bestFit="1" customWidth="1"/>
    <col min="15445" max="15445" width="13.28515625" style="2" bestFit="1" customWidth="1"/>
    <col min="15446" max="15446" width="13.7109375" style="2" bestFit="1" customWidth="1"/>
    <col min="15447" max="15447" width="10.5703125" style="2" bestFit="1" customWidth="1"/>
    <col min="15448" max="15450" width="0" style="2" hidden="1" customWidth="1"/>
    <col min="15451" max="15451" width="13.7109375" style="2" bestFit="1" customWidth="1"/>
    <col min="15452" max="15452" width="3" style="2" bestFit="1" customWidth="1"/>
    <col min="15453" max="15453" width="12.7109375" style="2" bestFit="1" customWidth="1"/>
    <col min="15454" max="15454" width="13.28515625" style="2" bestFit="1" customWidth="1"/>
    <col min="15455" max="15455" width="14" style="2" bestFit="1" customWidth="1"/>
    <col min="15456" max="15458" width="0" style="2" hidden="1" customWidth="1"/>
    <col min="15459" max="15459" width="14" style="2" bestFit="1" customWidth="1"/>
    <col min="15460" max="15460" width="3" style="2" bestFit="1" customWidth="1"/>
    <col min="15461" max="15462" width="12" style="2" bestFit="1" customWidth="1"/>
    <col min="15463" max="15463" width="9.85546875" style="2" bestFit="1" customWidth="1"/>
    <col min="15464" max="15466" width="0" style="2" hidden="1" customWidth="1"/>
    <col min="15467" max="15467" width="12.28515625" style="2" bestFit="1" customWidth="1"/>
    <col min="15468" max="15468" width="3" style="2" bestFit="1" customWidth="1"/>
    <col min="15469" max="15469" width="11.5703125" style="2" bestFit="1" customWidth="1"/>
    <col min="15470" max="15470" width="11.42578125" style="2" bestFit="1" customWidth="1"/>
    <col min="15471" max="15471" width="10.5703125" style="2" bestFit="1" customWidth="1"/>
    <col min="15472" max="15474" width="0" style="2" hidden="1" customWidth="1"/>
    <col min="15475" max="15475" width="12.28515625" style="2" bestFit="1" customWidth="1"/>
    <col min="15476" max="15476" width="3" style="2" bestFit="1" customWidth="1"/>
    <col min="15477" max="15483" width="4" style="2" customWidth="1"/>
    <col min="15484" max="15484" width="3" style="2" bestFit="1" customWidth="1"/>
    <col min="15485" max="15491" width="4" style="2" customWidth="1"/>
    <col min="15492" max="15492" width="3" style="2" bestFit="1" customWidth="1"/>
    <col min="15493" max="15499" width="4" style="2" customWidth="1"/>
    <col min="15500" max="15500" width="3" style="2" bestFit="1" customWidth="1"/>
    <col min="15501" max="15507" width="4" style="2" customWidth="1"/>
    <col min="15508" max="15508" width="3" style="2" bestFit="1" customWidth="1"/>
    <col min="15509" max="15515" width="4" style="2" customWidth="1"/>
    <col min="15516" max="15516" width="3" style="2" bestFit="1" customWidth="1"/>
    <col min="15517" max="15523" width="4" style="2" customWidth="1"/>
    <col min="15524" max="15616" width="9.140625" style="2"/>
    <col min="15617" max="15617" width="12.5703125" style="2" customWidth="1"/>
    <col min="15618" max="15618" width="40" style="2" customWidth="1"/>
    <col min="15619" max="15619" width="16.5703125" style="2" bestFit="1" customWidth="1"/>
    <col min="15620" max="15620" width="6" style="2" bestFit="1" customWidth="1"/>
    <col min="15621" max="15621" width="16.28515625" style="2" bestFit="1" customWidth="1"/>
    <col min="15622" max="15622" width="16.140625" style="2" bestFit="1" customWidth="1"/>
    <col min="15623" max="15623" width="15.42578125" style="2" bestFit="1" customWidth="1"/>
    <col min="15624" max="15626" width="0" style="2" hidden="1" customWidth="1"/>
    <col min="15627" max="15627" width="16.7109375" style="2" bestFit="1" customWidth="1"/>
    <col min="15628" max="15628" width="3" style="2" bestFit="1" customWidth="1"/>
    <col min="15629" max="15629" width="15.28515625" style="2" bestFit="1" customWidth="1"/>
    <col min="15630" max="15630" width="15.140625" style="2" bestFit="1" customWidth="1"/>
    <col min="15631" max="15631" width="14.5703125" style="2" bestFit="1" customWidth="1"/>
    <col min="15632" max="15634" width="0" style="2" hidden="1" customWidth="1"/>
    <col min="15635" max="15635" width="14.85546875" style="2" bestFit="1" customWidth="1"/>
    <col min="15636" max="15636" width="3" style="2" bestFit="1" customWidth="1"/>
    <col min="15637" max="15637" width="14.42578125" style="2" bestFit="1" customWidth="1"/>
    <col min="15638" max="15638" width="15.140625" style="2" bestFit="1" customWidth="1"/>
    <col min="15639" max="15639" width="14" style="2" bestFit="1" customWidth="1"/>
    <col min="15640" max="15642" width="0" style="2" hidden="1" customWidth="1"/>
    <col min="15643" max="15643" width="15.140625" style="2" bestFit="1" customWidth="1"/>
    <col min="15644" max="15644" width="3" style="2" bestFit="1" customWidth="1"/>
    <col min="15645" max="15646" width="14.42578125" style="2" bestFit="1" customWidth="1"/>
    <col min="15647" max="15647" width="12.7109375" style="2" bestFit="1" customWidth="1"/>
    <col min="15648" max="15650" width="0" style="2" hidden="1" customWidth="1"/>
    <col min="15651" max="15651" width="14.42578125" style="2" bestFit="1" customWidth="1"/>
    <col min="15652" max="15652" width="3" style="2" bestFit="1" customWidth="1"/>
    <col min="15653" max="15654" width="14" style="2" bestFit="1" customWidth="1"/>
    <col min="15655" max="15655" width="13.28515625" style="2" bestFit="1" customWidth="1"/>
    <col min="15656" max="15658" width="0" style="2" hidden="1" customWidth="1"/>
    <col min="15659" max="15659" width="14.85546875" style="2" bestFit="1" customWidth="1"/>
    <col min="15660" max="15660" width="3" style="2" bestFit="1" customWidth="1"/>
    <col min="15661" max="15661" width="11.5703125" style="2" bestFit="1" customWidth="1"/>
    <col min="15662" max="15662" width="10.5703125" style="2" bestFit="1" customWidth="1"/>
    <col min="15663" max="15663" width="9.42578125" style="2" bestFit="1" customWidth="1"/>
    <col min="15664" max="15666" width="0" style="2" hidden="1" customWidth="1"/>
    <col min="15667" max="15667" width="11.5703125" style="2" bestFit="1" customWidth="1"/>
    <col min="15668" max="15668" width="3" style="2" bestFit="1" customWidth="1"/>
    <col min="15669" max="15669" width="13.7109375" style="2" bestFit="1" customWidth="1"/>
    <col min="15670" max="15670" width="13.28515625" style="2" bestFit="1" customWidth="1"/>
    <col min="15671" max="15671" width="12.7109375" style="2" bestFit="1" customWidth="1"/>
    <col min="15672" max="15674" width="0" style="2" hidden="1" customWidth="1"/>
    <col min="15675" max="15675" width="14" style="2" bestFit="1" customWidth="1"/>
    <col min="15676" max="15676" width="3" style="2" bestFit="1" customWidth="1"/>
    <col min="15677" max="15677" width="14" style="2" bestFit="1" customWidth="1"/>
    <col min="15678" max="15678" width="14.42578125" style="2" bestFit="1" customWidth="1"/>
    <col min="15679" max="15679" width="12.7109375" style="2" bestFit="1" customWidth="1"/>
    <col min="15680" max="15682" width="0" style="2" hidden="1" customWidth="1"/>
    <col min="15683" max="15683" width="13.7109375" style="2" bestFit="1" customWidth="1"/>
    <col min="15684" max="15684" width="3" style="2" bestFit="1" customWidth="1"/>
    <col min="15685" max="15685" width="12.7109375" style="2" bestFit="1" customWidth="1"/>
    <col min="15686" max="15686" width="14.42578125" style="2" bestFit="1" customWidth="1"/>
    <col min="15687" max="15687" width="11.42578125" style="2" bestFit="1" customWidth="1"/>
    <col min="15688" max="15690" width="0" style="2" hidden="1" customWidth="1"/>
    <col min="15691" max="15691" width="14" style="2" bestFit="1" customWidth="1"/>
    <col min="15692" max="15692" width="3" style="2" bestFit="1" customWidth="1"/>
    <col min="15693" max="15693" width="12" style="2" bestFit="1" customWidth="1"/>
    <col min="15694" max="15694" width="11.5703125" style="2" bestFit="1" customWidth="1"/>
    <col min="15695" max="15695" width="9.85546875" style="2" bestFit="1" customWidth="1"/>
    <col min="15696" max="15698" width="0" style="2" hidden="1" customWidth="1"/>
    <col min="15699" max="15699" width="12.7109375" style="2" bestFit="1" customWidth="1"/>
    <col min="15700" max="15700" width="3" style="2" bestFit="1" customWidth="1"/>
    <col min="15701" max="15701" width="13.28515625" style="2" bestFit="1" customWidth="1"/>
    <col min="15702" max="15702" width="13.7109375" style="2" bestFit="1" customWidth="1"/>
    <col min="15703" max="15703" width="10.5703125" style="2" bestFit="1" customWidth="1"/>
    <col min="15704" max="15706" width="0" style="2" hidden="1" customWidth="1"/>
    <col min="15707" max="15707" width="13.7109375" style="2" bestFit="1" customWidth="1"/>
    <col min="15708" max="15708" width="3" style="2" bestFit="1" customWidth="1"/>
    <col min="15709" max="15709" width="12.7109375" style="2" bestFit="1" customWidth="1"/>
    <col min="15710" max="15710" width="13.28515625" style="2" bestFit="1" customWidth="1"/>
    <col min="15711" max="15711" width="14" style="2" bestFit="1" customWidth="1"/>
    <col min="15712" max="15714" width="0" style="2" hidden="1" customWidth="1"/>
    <col min="15715" max="15715" width="14" style="2" bestFit="1" customWidth="1"/>
    <col min="15716" max="15716" width="3" style="2" bestFit="1" customWidth="1"/>
    <col min="15717" max="15718" width="12" style="2" bestFit="1" customWidth="1"/>
    <col min="15719" max="15719" width="9.85546875" style="2" bestFit="1" customWidth="1"/>
    <col min="15720" max="15722" width="0" style="2" hidden="1" customWidth="1"/>
    <col min="15723" max="15723" width="12.28515625" style="2" bestFit="1" customWidth="1"/>
    <col min="15724" max="15724" width="3" style="2" bestFit="1" customWidth="1"/>
    <col min="15725" max="15725" width="11.5703125" style="2" bestFit="1" customWidth="1"/>
    <col min="15726" max="15726" width="11.42578125" style="2" bestFit="1" customWidth="1"/>
    <col min="15727" max="15727" width="10.5703125" style="2" bestFit="1" customWidth="1"/>
    <col min="15728" max="15730" width="0" style="2" hidden="1" customWidth="1"/>
    <col min="15731" max="15731" width="12.28515625" style="2" bestFit="1" customWidth="1"/>
    <col min="15732" max="15732" width="3" style="2" bestFit="1" customWidth="1"/>
    <col min="15733" max="15739" width="4" style="2" customWidth="1"/>
    <col min="15740" max="15740" width="3" style="2" bestFit="1" customWidth="1"/>
    <col min="15741" max="15747" width="4" style="2" customWidth="1"/>
    <col min="15748" max="15748" width="3" style="2" bestFit="1" customWidth="1"/>
    <col min="15749" max="15755" width="4" style="2" customWidth="1"/>
    <col min="15756" max="15756" width="3" style="2" bestFit="1" customWidth="1"/>
    <col min="15757" max="15763" width="4" style="2" customWidth="1"/>
    <col min="15764" max="15764" width="3" style="2" bestFit="1" customWidth="1"/>
    <col min="15765" max="15771" width="4" style="2" customWidth="1"/>
    <col min="15772" max="15772" width="3" style="2" bestFit="1" customWidth="1"/>
    <col min="15773" max="15779" width="4" style="2" customWidth="1"/>
    <col min="15780" max="15872" width="9.140625" style="2"/>
    <col min="15873" max="15873" width="12.5703125" style="2" customWidth="1"/>
    <col min="15874" max="15874" width="40" style="2" customWidth="1"/>
    <col min="15875" max="15875" width="16.5703125" style="2" bestFit="1" customWidth="1"/>
    <col min="15876" max="15876" width="6" style="2" bestFit="1" customWidth="1"/>
    <col min="15877" max="15877" width="16.28515625" style="2" bestFit="1" customWidth="1"/>
    <col min="15878" max="15878" width="16.140625" style="2" bestFit="1" customWidth="1"/>
    <col min="15879" max="15879" width="15.42578125" style="2" bestFit="1" customWidth="1"/>
    <col min="15880" max="15882" width="0" style="2" hidden="1" customWidth="1"/>
    <col min="15883" max="15883" width="16.7109375" style="2" bestFit="1" customWidth="1"/>
    <col min="15884" max="15884" width="3" style="2" bestFit="1" customWidth="1"/>
    <col min="15885" max="15885" width="15.28515625" style="2" bestFit="1" customWidth="1"/>
    <col min="15886" max="15886" width="15.140625" style="2" bestFit="1" customWidth="1"/>
    <col min="15887" max="15887" width="14.5703125" style="2" bestFit="1" customWidth="1"/>
    <col min="15888" max="15890" width="0" style="2" hidden="1" customWidth="1"/>
    <col min="15891" max="15891" width="14.85546875" style="2" bestFit="1" customWidth="1"/>
    <col min="15892" max="15892" width="3" style="2" bestFit="1" customWidth="1"/>
    <col min="15893" max="15893" width="14.42578125" style="2" bestFit="1" customWidth="1"/>
    <col min="15894" max="15894" width="15.140625" style="2" bestFit="1" customWidth="1"/>
    <col min="15895" max="15895" width="14" style="2" bestFit="1" customWidth="1"/>
    <col min="15896" max="15898" width="0" style="2" hidden="1" customWidth="1"/>
    <col min="15899" max="15899" width="15.140625" style="2" bestFit="1" customWidth="1"/>
    <col min="15900" max="15900" width="3" style="2" bestFit="1" customWidth="1"/>
    <col min="15901" max="15902" width="14.42578125" style="2" bestFit="1" customWidth="1"/>
    <col min="15903" max="15903" width="12.7109375" style="2" bestFit="1" customWidth="1"/>
    <col min="15904" max="15906" width="0" style="2" hidden="1" customWidth="1"/>
    <col min="15907" max="15907" width="14.42578125" style="2" bestFit="1" customWidth="1"/>
    <col min="15908" max="15908" width="3" style="2" bestFit="1" customWidth="1"/>
    <col min="15909" max="15910" width="14" style="2" bestFit="1" customWidth="1"/>
    <col min="15911" max="15911" width="13.28515625" style="2" bestFit="1" customWidth="1"/>
    <col min="15912" max="15914" width="0" style="2" hidden="1" customWidth="1"/>
    <col min="15915" max="15915" width="14.85546875" style="2" bestFit="1" customWidth="1"/>
    <col min="15916" max="15916" width="3" style="2" bestFit="1" customWidth="1"/>
    <col min="15917" max="15917" width="11.5703125" style="2" bestFit="1" customWidth="1"/>
    <col min="15918" max="15918" width="10.5703125" style="2" bestFit="1" customWidth="1"/>
    <col min="15919" max="15919" width="9.42578125" style="2" bestFit="1" customWidth="1"/>
    <col min="15920" max="15922" width="0" style="2" hidden="1" customWidth="1"/>
    <col min="15923" max="15923" width="11.5703125" style="2" bestFit="1" customWidth="1"/>
    <col min="15924" max="15924" width="3" style="2" bestFit="1" customWidth="1"/>
    <col min="15925" max="15925" width="13.7109375" style="2" bestFit="1" customWidth="1"/>
    <col min="15926" max="15926" width="13.28515625" style="2" bestFit="1" customWidth="1"/>
    <col min="15927" max="15927" width="12.7109375" style="2" bestFit="1" customWidth="1"/>
    <col min="15928" max="15930" width="0" style="2" hidden="1" customWidth="1"/>
    <col min="15931" max="15931" width="14" style="2" bestFit="1" customWidth="1"/>
    <col min="15932" max="15932" width="3" style="2" bestFit="1" customWidth="1"/>
    <col min="15933" max="15933" width="14" style="2" bestFit="1" customWidth="1"/>
    <col min="15934" max="15934" width="14.42578125" style="2" bestFit="1" customWidth="1"/>
    <col min="15935" max="15935" width="12.7109375" style="2" bestFit="1" customWidth="1"/>
    <col min="15936" max="15938" width="0" style="2" hidden="1" customWidth="1"/>
    <col min="15939" max="15939" width="13.7109375" style="2" bestFit="1" customWidth="1"/>
    <col min="15940" max="15940" width="3" style="2" bestFit="1" customWidth="1"/>
    <col min="15941" max="15941" width="12.7109375" style="2" bestFit="1" customWidth="1"/>
    <col min="15942" max="15942" width="14.42578125" style="2" bestFit="1" customWidth="1"/>
    <col min="15943" max="15943" width="11.42578125" style="2" bestFit="1" customWidth="1"/>
    <col min="15944" max="15946" width="0" style="2" hidden="1" customWidth="1"/>
    <col min="15947" max="15947" width="14" style="2" bestFit="1" customWidth="1"/>
    <col min="15948" max="15948" width="3" style="2" bestFit="1" customWidth="1"/>
    <col min="15949" max="15949" width="12" style="2" bestFit="1" customWidth="1"/>
    <col min="15950" max="15950" width="11.5703125" style="2" bestFit="1" customWidth="1"/>
    <col min="15951" max="15951" width="9.85546875" style="2" bestFit="1" customWidth="1"/>
    <col min="15952" max="15954" width="0" style="2" hidden="1" customWidth="1"/>
    <col min="15955" max="15955" width="12.7109375" style="2" bestFit="1" customWidth="1"/>
    <col min="15956" max="15956" width="3" style="2" bestFit="1" customWidth="1"/>
    <col min="15957" max="15957" width="13.28515625" style="2" bestFit="1" customWidth="1"/>
    <col min="15958" max="15958" width="13.7109375" style="2" bestFit="1" customWidth="1"/>
    <col min="15959" max="15959" width="10.5703125" style="2" bestFit="1" customWidth="1"/>
    <col min="15960" max="15962" width="0" style="2" hidden="1" customWidth="1"/>
    <col min="15963" max="15963" width="13.7109375" style="2" bestFit="1" customWidth="1"/>
    <col min="15964" max="15964" width="3" style="2" bestFit="1" customWidth="1"/>
    <col min="15965" max="15965" width="12.7109375" style="2" bestFit="1" customWidth="1"/>
    <col min="15966" max="15966" width="13.28515625" style="2" bestFit="1" customWidth="1"/>
    <col min="15967" max="15967" width="14" style="2" bestFit="1" customWidth="1"/>
    <col min="15968" max="15970" width="0" style="2" hidden="1" customWidth="1"/>
    <col min="15971" max="15971" width="14" style="2" bestFit="1" customWidth="1"/>
    <col min="15972" max="15972" width="3" style="2" bestFit="1" customWidth="1"/>
    <col min="15973" max="15974" width="12" style="2" bestFit="1" customWidth="1"/>
    <col min="15975" max="15975" width="9.85546875" style="2" bestFit="1" customWidth="1"/>
    <col min="15976" max="15978" width="0" style="2" hidden="1" customWidth="1"/>
    <col min="15979" max="15979" width="12.28515625" style="2" bestFit="1" customWidth="1"/>
    <col min="15980" max="15980" width="3" style="2" bestFit="1" customWidth="1"/>
    <col min="15981" max="15981" width="11.5703125" style="2" bestFit="1" customWidth="1"/>
    <col min="15982" max="15982" width="11.42578125" style="2" bestFit="1" customWidth="1"/>
    <col min="15983" max="15983" width="10.5703125" style="2" bestFit="1" customWidth="1"/>
    <col min="15984" max="15986" width="0" style="2" hidden="1" customWidth="1"/>
    <col min="15987" max="15987" width="12.28515625" style="2" bestFit="1" customWidth="1"/>
    <col min="15988" max="15988" width="3" style="2" bestFit="1" customWidth="1"/>
    <col min="15989" max="15995" width="4" style="2" customWidth="1"/>
    <col min="15996" max="15996" width="3" style="2" bestFit="1" customWidth="1"/>
    <col min="15997" max="16003" width="4" style="2" customWidth="1"/>
    <col min="16004" max="16004" width="3" style="2" bestFit="1" customWidth="1"/>
    <col min="16005" max="16011" width="4" style="2" customWidth="1"/>
    <col min="16012" max="16012" width="3" style="2" bestFit="1" customWidth="1"/>
    <col min="16013" max="16019" width="4" style="2" customWidth="1"/>
    <col min="16020" max="16020" width="3" style="2" bestFit="1" customWidth="1"/>
    <col min="16021" max="16027" width="4" style="2" customWidth="1"/>
    <col min="16028" max="16028" width="3" style="2" bestFit="1" customWidth="1"/>
    <col min="16029" max="16035" width="4" style="2" customWidth="1"/>
    <col min="16036" max="16128" width="9.140625" style="2"/>
    <col min="16129" max="16129" width="12.5703125" style="2" customWidth="1"/>
    <col min="16130" max="16130" width="40" style="2" customWidth="1"/>
    <col min="16131" max="16131" width="16.5703125" style="2" bestFit="1" customWidth="1"/>
    <col min="16132" max="16132" width="6" style="2" bestFit="1" customWidth="1"/>
    <col min="16133" max="16133" width="16.28515625" style="2" bestFit="1" customWidth="1"/>
    <col min="16134" max="16134" width="16.140625" style="2" bestFit="1" customWidth="1"/>
    <col min="16135" max="16135" width="15.42578125" style="2" bestFit="1" customWidth="1"/>
    <col min="16136" max="16138" width="0" style="2" hidden="1" customWidth="1"/>
    <col min="16139" max="16139" width="16.7109375" style="2" bestFit="1" customWidth="1"/>
    <col min="16140" max="16140" width="3" style="2" bestFit="1" customWidth="1"/>
    <col min="16141" max="16141" width="15.28515625" style="2" bestFit="1" customWidth="1"/>
    <col min="16142" max="16142" width="15.140625" style="2" bestFit="1" customWidth="1"/>
    <col min="16143" max="16143" width="14.5703125" style="2" bestFit="1" customWidth="1"/>
    <col min="16144" max="16146" width="0" style="2" hidden="1" customWidth="1"/>
    <col min="16147" max="16147" width="14.85546875" style="2" bestFit="1" customWidth="1"/>
    <col min="16148" max="16148" width="3" style="2" bestFit="1" customWidth="1"/>
    <col min="16149" max="16149" width="14.42578125" style="2" bestFit="1" customWidth="1"/>
    <col min="16150" max="16150" width="15.140625" style="2" bestFit="1" customWidth="1"/>
    <col min="16151" max="16151" width="14" style="2" bestFit="1" customWidth="1"/>
    <col min="16152" max="16154" width="0" style="2" hidden="1" customWidth="1"/>
    <col min="16155" max="16155" width="15.140625" style="2" bestFit="1" customWidth="1"/>
    <col min="16156" max="16156" width="3" style="2" bestFit="1" customWidth="1"/>
    <col min="16157" max="16158" width="14.42578125" style="2" bestFit="1" customWidth="1"/>
    <col min="16159" max="16159" width="12.7109375" style="2" bestFit="1" customWidth="1"/>
    <col min="16160" max="16162" width="0" style="2" hidden="1" customWidth="1"/>
    <col min="16163" max="16163" width="14.42578125" style="2" bestFit="1" customWidth="1"/>
    <col min="16164" max="16164" width="3" style="2" bestFit="1" customWidth="1"/>
    <col min="16165" max="16166" width="14" style="2" bestFit="1" customWidth="1"/>
    <col min="16167" max="16167" width="13.28515625" style="2" bestFit="1" customWidth="1"/>
    <col min="16168" max="16170" width="0" style="2" hidden="1" customWidth="1"/>
    <col min="16171" max="16171" width="14.85546875" style="2" bestFit="1" customWidth="1"/>
    <col min="16172" max="16172" width="3" style="2" bestFit="1" customWidth="1"/>
    <col min="16173" max="16173" width="11.5703125" style="2" bestFit="1" customWidth="1"/>
    <col min="16174" max="16174" width="10.5703125" style="2" bestFit="1" customWidth="1"/>
    <col min="16175" max="16175" width="9.42578125" style="2" bestFit="1" customWidth="1"/>
    <col min="16176" max="16178" width="0" style="2" hidden="1" customWidth="1"/>
    <col min="16179" max="16179" width="11.5703125" style="2" bestFit="1" customWidth="1"/>
    <col min="16180" max="16180" width="3" style="2" bestFit="1" customWidth="1"/>
    <col min="16181" max="16181" width="13.7109375" style="2" bestFit="1" customWidth="1"/>
    <col min="16182" max="16182" width="13.28515625" style="2" bestFit="1" customWidth="1"/>
    <col min="16183" max="16183" width="12.7109375" style="2" bestFit="1" customWidth="1"/>
    <col min="16184" max="16186" width="0" style="2" hidden="1" customWidth="1"/>
    <col min="16187" max="16187" width="14" style="2" bestFit="1" customWidth="1"/>
    <col min="16188" max="16188" width="3" style="2" bestFit="1" customWidth="1"/>
    <col min="16189" max="16189" width="14" style="2" bestFit="1" customWidth="1"/>
    <col min="16190" max="16190" width="14.42578125" style="2" bestFit="1" customWidth="1"/>
    <col min="16191" max="16191" width="12.7109375" style="2" bestFit="1" customWidth="1"/>
    <col min="16192" max="16194" width="0" style="2" hidden="1" customWidth="1"/>
    <col min="16195" max="16195" width="13.7109375" style="2" bestFit="1" customWidth="1"/>
    <col min="16196" max="16196" width="3" style="2" bestFit="1" customWidth="1"/>
    <col min="16197" max="16197" width="12.7109375" style="2" bestFit="1" customWidth="1"/>
    <col min="16198" max="16198" width="14.42578125" style="2" bestFit="1" customWidth="1"/>
    <col min="16199" max="16199" width="11.42578125" style="2" bestFit="1" customWidth="1"/>
    <col min="16200" max="16202" width="0" style="2" hidden="1" customWidth="1"/>
    <col min="16203" max="16203" width="14" style="2" bestFit="1" customWidth="1"/>
    <col min="16204" max="16204" width="3" style="2" bestFit="1" customWidth="1"/>
    <col min="16205" max="16205" width="12" style="2" bestFit="1" customWidth="1"/>
    <col min="16206" max="16206" width="11.5703125" style="2" bestFit="1" customWidth="1"/>
    <col min="16207" max="16207" width="9.85546875" style="2" bestFit="1" customWidth="1"/>
    <col min="16208" max="16210" width="0" style="2" hidden="1" customWidth="1"/>
    <col min="16211" max="16211" width="12.7109375" style="2" bestFit="1" customWidth="1"/>
    <col min="16212" max="16212" width="3" style="2" bestFit="1" customWidth="1"/>
    <col min="16213" max="16213" width="13.28515625" style="2" bestFit="1" customWidth="1"/>
    <col min="16214" max="16214" width="13.7109375" style="2" bestFit="1" customWidth="1"/>
    <col min="16215" max="16215" width="10.5703125" style="2" bestFit="1" customWidth="1"/>
    <col min="16216" max="16218" width="0" style="2" hidden="1" customWidth="1"/>
    <col min="16219" max="16219" width="13.7109375" style="2" bestFit="1" customWidth="1"/>
    <col min="16220" max="16220" width="3" style="2" bestFit="1" customWidth="1"/>
    <col min="16221" max="16221" width="12.7109375" style="2" bestFit="1" customWidth="1"/>
    <col min="16222" max="16222" width="13.28515625" style="2" bestFit="1" customWidth="1"/>
    <col min="16223" max="16223" width="14" style="2" bestFit="1" customWidth="1"/>
    <col min="16224" max="16226" width="0" style="2" hidden="1" customWidth="1"/>
    <col min="16227" max="16227" width="14" style="2" bestFit="1" customWidth="1"/>
    <col min="16228" max="16228" width="3" style="2" bestFit="1" customWidth="1"/>
    <col min="16229" max="16230" width="12" style="2" bestFit="1" customWidth="1"/>
    <col min="16231" max="16231" width="9.85546875" style="2" bestFit="1" customWidth="1"/>
    <col min="16232" max="16234" width="0" style="2" hidden="1" customWidth="1"/>
    <col min="16235" max="16235" width="12.28515625" style="2" bestFit="1" customWidth="1"/>
    <col min="16236" max="16236" width="3" style="2" bestFit="1" customWidth="1"/>
    <col min="16237" max="16237" width="11.5703125" style="2" bestFit="1" customWidth="1"/>
    <col min="16238" max="16238" width="11.42578125" style="2" bestFit="1" customWidth="1"/>
    <col min="16239" max="16239" width="10.5703125" style="2" bestFit="1" customWidth="1"/>
    <col min="16240" max="16242" width="0" style="2" hidden="1" customWidth="1"/>
    <col min="16243" max="16243" width="12.28515625" style="2" bestFit="1" customWidth="1"/>
    <col min="16244" max="16244" width="3" style="2" bestFit="1" customWidth="1"/>
    <col min="16245" max="16251" width="4" style="2" customWidth="1"/>
    <col min="16252" max="16252" width="3" style="2" bestFit="1" customWidth="1"/>
    <col min="16253" max="16259" width="4" style="2" customWidth="1"/>
    <col min="16260" max="16260" width="3" style="2" bestFit="1" customWidth="1"/>
    <col min="16261" max="16267" width="4" style="2" customWidth="1"/>
    <col min="16268" max="16268" width="3" style="2" bestFit="1" customWidth="1"/>
    <col min="16269" max="16275" width="4" style="2" customWidth="1"/>
    <col min="16276" max="16276" width="3" style="2" bestFit="1" customWidth="1"/>
    <col min="16277" max="16283" width="4" style="2" customWidth="1"/>
    <col min="16284" max="16284" width="3" style="2" bestFit="1" customWidth="1"/>
    <col min="16285" max="16291" width="4" style="2" customWidth="1"/>
    <col min="16292" max="16384" width="9.140625" style="2"/>
  </cols>
  <sheetData>
    <row r="1" spans="1:163">
      <c r="A1" s="693" t="str">
        <f>[52]ACCOUNTALLOC!$A$1</f>
        <v>Account Allocation</v>
      </c>
    </row>
    <row r="2" spans="1:163" s="12" customFormat="1">
      <c r="A2" s="694" t="str">
        <f>[52]ACCOUNTALLOC!$A$2</f>
        <v>Adjusted Test Year Twelve Months ended December 2018 @ Proforma Rev Requirement</v>
      </c>
      <c r="E2" s="12" t="str">
        <f>[52]ACCOUNTALLOC!E2</f>
        <v>Residential Sch 7</v>
      </c>
      <c r="M2" s="12" t="str">
        <f>[52]ACCOUNTALLOC!M2</f>
        <v>Sec Volt Sch 24 (kW&lt; 50)</v>
      </c>
      <c r="U2" s="12" t="str">
        <f>[52]ACCOUNTALLOC!U2</f>
        <v>Sec Volt Sch 25 (kW &gt; 50 &amp; &lt; 350)</v>
      </c>
      <c r="AC2" s="12" t="str">
        <f>[52]ACCOUNTALLOC!AC2</f>
        <v>Sec Volt Sch 26 (kW &gt; 350)</v>
      </c>
      <c r="AK2" s="12" t="str">
        <f>[52]ACCOUNTALLOC!AK2</f>
        <v>Pri Volt Sch 31 (General Service)</v>
      </c>
      <c r="AS2" s="12" t="str">
        <f>[52]ACCOUNTALLOC!AS2</f>
        <v>Pri Volt Sch 35 (Irrigation)</v>
      </c>
      <c r="BA2" s="12" t="str">
        <f>[52]ACCOUNTALLOC!BA2</f>
        <v>Pri Volt Sch 43 (Interruptible)</v>
      </c>
      <c r="BI2" s="12" t="str">
        <f>[52]ACCOUNTALLOC!BI2</f>
        <v>Special Contract</v>
      </c>
      <c r="BQ2" s="12" t="str">
        <f>[52]ACCOUNTALLOC!BQ2</f>
        <v>High Volt Sch 46 &amp; 49 (Interruptible &amp; Gen Svc)</v>
      </c>
      <c r="BY2" s="12" t="str">
        <f>[52]ACCOUNTALLOC!BY2</f>
        <v>Choice/Retail Wheeling Sch 449 &amp; 459</v>
      </c>
      <c r="CG2" s="12" t="str">
        <f>[52]ACCOUNTALLOC!CG2</f>
        <v>Street &amp; Area Lighting</v>
      </c>
      <c r="CO2" s="12" t="str">
        <f>[52]ACCOUNTALLOC!CO2</f>
        <v>Firm Resale</v>
      </c>
      <c r="CW2" s="12" t="str">
        <f>[52]ACCOUNTALLOC!CW2</f>
        <v>~</v>
      </c>
      <c r="DE2" s="12" t="s">
        <v>45</v>
      </c>
      <c r="DM2" s="12" t="s">
        <v>45</v>
      </c>
      <c r="DU2" s="12" t="s">
        <v>45</v>
      </c>
      <c r="EC2" s="12" t="s">
        <v>45</v>
      </c>
      <c r="EK2" s="12" t="s">
        <v>45</v>
      </c>
      <c r="ES2" s="12" t="s">
        <v>45</v>
      </c>
      <c r="FA2" s="12" t="s">
        <v>45</v>
      </c>
    </row>
    <row r="3" spans="1:163" s="12" customFormat="1">
      <c r="E3" s="12" t="s">
        <v>247</v>
      </c>
      <c r="F3" s="12" t="s">
        <v>85</v>
      </c>
      <c r="G3" s="12" t="s">
        <v>248</v>
      </c>
      <c r="H3" s="12" t="s">
        <v>45</v>
      </c>
      <c r="I3" s="12" t="s">
        <v>45</v>
      </c>
      <c r="J3" s="12" t="s">
        <v>45</v>
      </c>
      <c r="K3" s="12" t="s">
        <v>48</v>
      </c>
      <c r="M3" s="12" t="s">
        <v>247</v>
      </c>
      <c r="N3" s="12" t="s">
        <v>85</v>
      </c>
      <c r="O3" s="12" t="s">
        <v>248</v>
      </c>
      <c r="P3" s="12" t="s">
        <v>45</v>
      </c>
      <c r="Q3" s="12" t="s">
        <v>45</v>
      </c>
      <c r="R3" s="12" t="s">
        <v>45</v>
      </c>
      <c r="S3" s="12" t="s">
        <v>48</v>
      </c>
      <c r="U3" s="12" t="s">
        <v>247</v>
      </c>
      <c r="V3" s="12" t="s">
        <v>85</v>
      </c>
      <c r="W3" s="12" t="s">
        <v>248</v>
      </c>
      <c r="X3" s="12" t="s">
        <v>45</v>
      </c>
      <c r="Y3" s="12" t="s">
        <v>45</v>
      </c>
      <c r="Z3" s="12" t="s">
        <v>45</v>
      </c>
      <c r="AA3" s="12" t="s">
        <v>48</v>
      </c>
      <c r="AC3" s="12" t="s">
        <v>247</v>
      </c>
      <c r="AD3" s="12" t="s">
        <v>85</v>
      </c>
      <c r="AE3" s="12" t="s">
        <v>248</v>
      </c>
      <c r="AF3" s="12" t="s">
        <v>45</v>
      </c>
      <c r="AG3" s="12" t="s">
        <v>45</v>
      </c>
      <c r="AH3" s="12" t="s">
        <v>45</v>
      </c>
      <c r="AI3" s="12" t="s">
        <v>48</v>
      </c>
      <c r="AK3" s="12" t="s">
        <v>247</v>
      </c>
      <c r="AL3" s="12" t="s">
        <v>85</v>
      </c>
      <c r="AM3" s="12" t="s">
        <v>248</v>
      </c>
      <c r="AN3" s="12" t="s">
        <v>45</v>
      </c>
      <c r="AO3" s="12" t="s">
        <v>45</v>
      </c>
      <c r="AP3" s="12" t="s">
        <v>45</v>
      </c>
      <c r="AQ3" s="12" t="s">
        <v>48</v>
      </c>
      <c r="AS3" s="12" t="s">
        <v>247</v>
      </c>
      <c r="AT3" s="12" t="s">
        <v>85</v>
      </c>
      <c r="AU3" s="12" t="s">
        <v>248</v>
      </c>
      <c r="AV3" s="12" t="s">
        <v>45</v>
      </c>
      <c r="AW3" s="12" t="s">
        <v>45</v>
      </c>
      <c r="AX3" s="12" t="s">
        <v>45</v>
      </c>
      <c r="AY3" s="12" t="s">
        <v>48</v>
      </c>
      <c r="BA3" s="12" t="s">
        <v>247</v>
      </c>
      <c r="BB3" s="12" t="s">
        <v>85</v>
      </c>
      <c r="BC3" s="12" t="s">
        <v>248</v>
      </c>
      <c r="BD3" s="12" t="s">
        <v>45</v>
      </c>
      <c r="BE3" s="12" t="s">
        <v>45</v>
      </c>
      <c r="BF3" s="12" t="s">
        <v>45</v>
      </c>
      <c r="BG3" s="12" t="s">
        <v>48</v>
      </c>
      <c r="BI3" s="12" t="s">
        <v>247</v>
      </c>
      <c r="BJ3" s="12" t="s">
        <v>85</v>
      </c>
      <c r="BK3" s="12" t="s">
        <v>248</v>
      </c>
      <c r="BL3" s="12" t="s">
        <v>45</v>
      </c>
      <c r="BM3" s="12" t="s">
        <v>45</v>
      </c>
      <c r="BN3" s="12" t="s">
        <v>45</v>
      </c>
      <c r="BO3" s="12" t="s">
        <v>48</v>
      </c>
      <c r="BQ3" s="12" t="s">
        <v>247</v>
      </c>
      <c r="BR3" s="12" t="s">
        <v>85</v>
      </c>
      <c r="BS3" s="12" t="s">
        <v>248</v>
      </c>
      <c r="BT3" s="12" t="s">
        <v>45</v>
      </c>
      <c r="BU3" s="12" t="s">
        <v>45</v>
      </c>
      <c r="BV3" s="12" t="s">
        <v>45</v>
      </c>
      <c r="BW3" s="12" t="s">
        <v>48</v>
      </c>
      <c r="BY3" s="12" t="s">
        <v>247</v>
      </c>
      <c r="BZ3" s="12" t="s">
        <v>85</v>
      </c>
      <c r="CA3" s="12" t="s">
        <v>248</v>
      </c>
      <c r="CB3" s="12" t="s">
        <v>45</v>
      </c>
      <c r="CC3" s="12" t="s">
        <v>45</v>
      </c>
      <c r="CD3" s="12" t="s">
        <v>45</v>
      </c>
      <c r="CE3" s="12" t="s">
        <v>48</v>
      </c>
      <c r="CG3" s="12" t="s">
        <v>247</v>
      </c>
      <c r="CH3" s="12" t="s">
        <v>85</v>
      </c>
      <c r="CI3" s="12" t="s">
        <v>248</v>
      </c>
      <c r="CJ3" s="12" t="s">
        <v>45</v>
      </c>
      <c r="CK3" s="12" t="s">
        <v>45</v>
      </c>
      <c r="CL3" s="12" t="s">
        <v>45</v>
      </c>
      <c r="CM3" s="12" t="s">
        <v>48</v>
      </c>
      <c r="CO3" s="12" t="s">
        <v>247</v>
      </c>
      <c r="CP3" s="12" t="s">
        <v>85</v>
      </c>
      <c r="CQ3" s="12" t="s">
        <v>248</v>
      </c>
      <c r="CR3" s="12" t="s">
        <v>45</v>
      </c>
      <c r="CS3" s="12" t="s">
        <v>45</v>
      </c>
      <c r="CT3" s="12" t="s">
        <v>45</v>
      </c>
      <c r="CU3" s="12" t="s">
        <v>48</v>
      </c>
      <c r="CW3" s="12" t="s">
        <v>247</v>
      </c>
      <c r="CX3" s="12" t="s">
        <v>85</v>
      </c>
      <c r="CY3" s="12" t="s">
        <v>248</v>
      </c>
      <c r="CZ3" s="12" t="s">
        <v>45</v>
      </c>
      <c r="DA3" s="12" t="s">
        <v>45</v>
      </c>
      <c r="DB3" s="12" t="s">
        <v>45</v>
      </c>
      <c r="DC3" s="12" t="s">
        <v>48</v>
      </c>
      <c r="DE3" s="12" t="s">
        <v>45</v>
      </c>
      <c r="DF3" s="12" t="s">
        <v>45</v>
      </c>
      <c r="DG3" s="12" t="s">
        <v>45</v>
      </c>
      <c r="DH3" s="12" t="s">
        <v>45</v>
      </c>
      <c r="DI3" s="12" t="s">
        <v>45</v>
      </c>
      <c r="DJ3" s="12" t="s">
        <v>45</v>
      </c>
      <c r="DK3" s="12" t="s">
        <v>45</v>
      </c>
      <c r="DM3" s="12" t="s">
        <v>45</v>
      </c>
      <c r="DN3" s="12" t="s">
        <v>45</v>
      </c>
      <c r="DO3" s="12" t="s">
        <v>45</v>
      </c>
      <c r="DP3" s="12" t="s">
        <v>45</v>
      </c>
      <c r="DQ3" s="12" t="s">
        <v>45</v>
      </c>
      <c r="DR3" s="12" t="s">
        <v>45</v>
      </c>
      <c r="DS3" s="12" t="s">
        <v>45</v>
      </c>
      <c r="DU3" s="12" t="s">
        <v>45</v>
      </c>
      <c r="DV3" s="12" t="s">
        <v>45</v>
      </c>
      <c r="DW3" s="12" t="s">
        <v>45</v>
      </c>
      <c r="DX3" s="12" t="s">
        <v>45</v>
      </c>
      <c r="DY3" s="12" t="s">
        <v>45</v>
      </c>
      <c r="DZ3" s="12" t="s">
        <v>45</v>
      </c>
      <c r="EA3" s="12" t="s">
        <v>45</v>
      </c>
      <c r="EC3" s="12" t="s">
        <v>45</v>
      </c>
      <c r="ED3" s="12" t="s">
        <v>45</v>
      </c>
      <c r="EE3" s="12" t="s">
        <v>45</v>
      </c>
      <c r="EF3" s="12" t="s">
        <v>45</v>
      </c>
      <c r="EG3" s="12" t="s">
        <v>45</v>
      </c>
      <c r="EH3" s="12" t="s">
        <v>45</v>
      </c>
      <c r="EI3" s="12" t="s">
        <v>45</v>
      </c>
      <c r="EK3" s="12" t="s">
        <v>45</v>
      </c>
      <c r="EL3" s="12" t="s">
        <v>45</v>
      </c>
      <c r="EM3" s="12" t="s">
        <v>45</v>
      </c>
      <c r="EN3" s="12" t="s">
        <v>45</v>
      </c>
      <c r="EO3" s="12" t="s">
        <v>45</v>
      </c>
      <c r="EP3" s="12" t="s">
        <v>45</v>
      </c>
      <c r="EQ3" s="12" t="s">
        <v>45</v>
      </c>
      <c r="ES3" s="12" t="s">
        <v>45</v>
      </c>
      <c r="ET3" s="12" t="s">
        <v>45</v>
      </c>
      <c r="EU3" s="12" t="s">
        <v>45</v>
      </c>
      <c r="EV3" s="12" t="s">
        <v>45</v>
      </c>
      <c r="EW3" s="12" t="s">
        <v>45</v>
      </c>
      <c r="EX3" s="12" t="s">
        <v>45</v>
      </c>
      <c r="EY3" s="12" t="s">
        <v>45</v>
      </c>
      <c r="FA3" s="12" t="s">
        <v>45</v>
      </c>
      <c r="FB3" s="12" t="s">
        <v>45</v>
      </c>
      <c r="FC3" s="12" t="s">
        <v>45</v>
      </c>
      <c r="FD3" s="12" t="s">
        <v>45</v>
      </c>
      <c r="FE3" s="12" t="s">
        <v>45</v>
      </c>
      <c r="FF3" s="12" t="s">
        <v>45</v>
      </c>
      <c r="FG3" s="12" t="s">
        <v>45</v>
      </c>
    </row>
    <row r="4" spans="1:163" s="12" customFormat="1">
      <c r="A4" s="12" t="s">
        <v>246</v>
      </c>
      <c r="B4" s="12" t="s">
        <v>66</v>
      </c>
      <c r="C4" s="12" t="s">
        <v>50</v>
      </c>
    </row>
    <row r="5" spans="1:163">
      <c r="B5" s="12" t="s">
        <v>88</v>
      </c>
      <c r="D5" s="64"/>
      <c r="E5" s="23"/>
      <c r="F5" s="23"/>
      <c r="G5" s="23"/>
      <c r="H5" s="23"/>
      <c r="I5" s="23"/>
      <c r="J5" s="23"/>
      <c r="K5" s="23"/>
      <c r="M5" s="23"/>
      <c r="N5" s="23"/>
      <c r="O5" s="23"/>
      <c r="P5" s="23"/>
      <c r="Q5" s="23"/>
      <c r="R5" s="23"/>
      <c r="S5" s="23"/>
      <c r="U5" s="23"/>
      <c r="V5" s="23"/>
      <c r="W5" s="23"/>
      <c r="X5" s="23"/>
      <c r="Y5" s="23"/>
      <c r="Z5" s="23"/>
      <c r="AA5" s="23"/>
      <c r="AC5" s="23"/>
      <c r="AD5" s="23"/>
      <c r="AE5" s="23"/>
      <c r="AF5" s="23"/>
      <c r="AG5" s="23"/>
      <c r="AH5" s="23"/>
      <c r="AI5" s="23"/>
      <c r="AK5" s="23"/>
      <c r="AL5" s="23"/>
      <c r="AM5" s="23"/>
      <c r="AN5" s="23"/>
      <c r="AO5" s="23"/>
      <c r="AP5" s="23"/>
      <c r="AQ5" s="23"/>
      <c r="AS5" s="23"/>
      <c r="AT5" s="23"/>
      <c r="AU5" s="23"/>
      <c r="AV5" s="23"/>
      <c r="AW5" s="23"/>
      <c r="AX5" s="23"/>
      <c r="AY5" s="23"/>
      <c r="BA5" s="23"/>
      <c r="BB5" s="23"/>
      <c r="BC5" s="23"/>
      <c r="BD5" s="23"/>
      <c r="BE5" s="23"/>
      <c r="BF5" s="23"/>
      <c r="BG5" s="23"/>
      <c r="BI5" s="23"/>
      <c r="BJ5" s="23"/>
      <c r="BK5" s="23"/>
      <c r="BL5" s="23"/>
      <c r="BM5" s="23"/>
      <c r="BN5" s="23"/>
      <c r="BO5" s="23"/>
      <c r="BQ5" s="23"/>
      <c r="BR5" s="23"/>
      <c r="BS5" s="23"/>
      <c r="BT5" s="23"/>
      <c r="BU5" s="23"/>
      <c r="BV5" s="23"/>
      <c r="BW5" s="23"/>
      <c r="BY5" s="23"/>
      <c r="BZ5" s="23"/>
      <c r="CA5" s="23"/>
      <c r="CB5" s="23"/>
      <c r="CC5" s="23"/>
      <c r="CD5" s="23"/>
      <c r="CE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</row>
    <row r="6" spans="1:163">
      <c r="D6" s="64"/>
      <c r="E6" s="23"/>
      <c r="F6" s="23"/>
      <c r="G6" s="23"/>
      <c r="H6" s="23"/>
      <c r="I6" s="23"/>
      <c r="J6" s="23"/>
      <c r="K6" s="23"/>
      <c r="M6" s="23"/>
      <c r="N6" s="23"/>
      <c r="O6" s="23"/>
      <c r="P6" s="23"/>
      <c r="Q6" s="23"/>
      <c r="R6" s="23"/>
      <c r="S6" s="23"/>
      <c r="U6" s="23"/>
      <c r="V6" s="23"/>
      <c r="W6" s="23"/>
      <c r="X6" s="23"/>
      <c r="Y6" s="23"/>
      <c r="Z6" s="23"/>
      <c r="AA6" s="23"/>
      <c r="AC6" s="23"/>
      <c r="AD6" s="23"/>
      <c r="AE6" s="23"/>
      <c r="AF6" s="23"/>
      <c r="AG6" s="23"/>
      <c r="AH6" s="23"/>
      <c r="AI6" s="23"/>
      <c r="AK6" s="23"/>
      <c r="AL6" s="23"/>
      <c r="AM6" s="23"/>
      <c r="AN6" s="23"/>
      <c r="AO6" s="23"/>
      <c r="AP6" s="23"/>
      <c r="AQ6" s="23"/>
      <c r="AS6" s="23"/>
      <c r="AT6" s="23"/>
      <c r="AU6" s="23"/>
      <c r="AV6" s="23"/>
      <c r="AW6" s="23"/>
      <c r="AX6" s="23"/>
      <c r="AY6" s="23"/>
      <c r="BA6" s="23"/>
      <c r="BB6" s="23"/>
      <c r="BC6" s="23"/>
      <c r="BD6" s="23"/>
      <c r="BE6" s="23"/>
      <c r="BF6" s="23"/>
      <c r="BG6" s="23"/>
      <c r="BI6" s="23"/>
      <c r="BJ6" s="23"/>
      <c r="BK6" s="23"/>
      <c r="BL6" s="23"/>
      <c r="BM6" s="23"/>
      <c r="BN6" s="23"/>
      <c r="BO6" s="23"/>
      <c r="BQ6" s="23"/>
      <c r="BR6" s="23"/>
      <c r="BS6" s="23"/>
      <c r="BT6" s="23"/>
      <c r="BU6" s="23"/>
      <c r="BV6" s="23"/>
      <c r="BW6" s="23"/>
      <c r="BY6" s="23"/>
      <c r="BZ6" s="23"/>
      <c r="CA6" s="23"/>
      <c r="CB6" s="23"/>
      <c r="CC6" s="23"/>
      <c r="CD6" s="23"/>
      <c r="CE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</row>
    <row r="7" spans="1:163">
      <c r="B7" s="12" t="s">
        <v>89</v>
      </c>
      <c r="D7" s="64"/>
      <c r="E7" s="23"/>
      <c r="F7" s="23"/>
      <c r="G7" s="23"/>
      <c r="H7" s="23"/>
      <c r="I7" s="23"/>
      <c r="J7" s="23"/>
      <c r="K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</row>
    <row r="8" spans="1:163">
      <c r="D8" s="64"/>
    </row>
    <row r="9" spans="1:163">
      <c r="B9" s="12" t="s">
        <v>90</v>
      </c>
      <c r="D9" s="64"/>
    </row>
    <row r="10" spans="1:163">
      <c r="A10" s="35">
        <f>[52]ACCOUNTALLOC!A10</f>
        <v>300</v>
      </c>
      <c r="B10" s="695" t="str">
        <f>[52]ACCOUNTALLOC!B10</f>
        <v>Generation/Transmission</v>
      </c>
      <c r="C10" s="695">
        <f>[52]ACCOUNTALLOC!C10</f>
        <v>77723700.535854891</v>
      </c>
      <c r="D10" s="64"/>
      <c r="E10" s="697">
        <f>[52]ACCOUNTALLOC!E10</f>
        <v>4930773.6379286181</v>
      </c>
      <c r="F10" s="697">
        <f>[52]ACCOUNTALLOC!F10</f>
        <v>36037179.946539178</v>
      </c>
      <c r="G10" s="697">
        <f>[52]ACCOUNTALLOC!G10</f>
        <v>0</v>
      </c>
      <c r="H10" s="697">
        <f>[52]ACCOUNTALLOC!H10</f>
        <v>0</v>
      </c>
      <c r="I10" s="697">
        <f>[52]ACCOUNTALLOC!I10</f>
        <v>0</v>
      </c>
      <c r="J10" s="697">
        <f>[52]ACCOUNTALLOC!J10</f>
        <v>0</v>
      </c>
      <c r="K10" s="697">
        <f>[52]ACCOUNTALLOC!K10</f>
        <v>40967953.584467798</v>
      </c>
      <c r="M10" s="697">
        <f>[52]ACCOUNTALLOC!M10</f>
        <v>1136804.6174350898</v>
      </c>
      <c r="N10" s="697">
        <f>[52]ACCOUNTALLOC!N10</f>
        <v>9156624.5690981075</v>
      </c>
      <c r="O10" s="697">
        <f>[52]ACCOUNTALLOC!O10</f>
        <v>0</v>
      </c>
      <c r="P10" s="697">
        <f>[52]ACCOUNTALLOC!P10</f>
        <v>0</v>
      </c>
      <c r="Q10" s="697">
        <f>[52]ACCOUNTALLOC!Q10</f>
        <v>0</v>
      </c>
      <c r="R10" s="697">
        <f>[52]ACCOUNTALLOC!R10</f>
        <v>0</v>
      </c>
      <c r="S10" s="697">
        <f>[52]ACCOUNTALLOC!S10</f>
        <v>10293429.186533198</v>
      </c>
      <c r="U10" s="697">
        <f>[52]ACCOUNTALLOC!U10</f>
        <v>1216765.1899543672</v>
      </c>
      <c r="V10" s="697">
        <f>[52]ACCOUNTALLOC!V10</f>
        <v>10182867.733608818</v>
      </c>
      <c r="W10" s="697">
        <f>[52]ACCOUNTALLOC!W10</f>
        <v>0</v>
      </c>
      <c r="X10" s="697">
        <f>[52]ACCOUNTALLOC!X10</f>
        <v>0</v>
      </c>
      <c r="Y10" s="697">
        <f>[52]ACCOUNTALLOC!Y10</f>
        <v>0</v>
      </c>
      <c r="Z10" s="697">
        <f>[52]ACCOUNTALLOC!Z10</f>
        <v>0</v>
      </c>
      <c r="AA10" s="697">
        <f>[52]ACCOUNTALLOC!AA10</f>
        <v>11399632.923563184</v>
      </c>
      <c r="AC10" s="697">
        <f>[52]ACCOUNTALLOC!AC10</f>
        <v>639310.15319413447</v>
      </c>
      <c r="AD10" s="697">
        <f>[52]ACCOUNTALLOC!AD10</f>
        <v>6571674.7650990607</v>
      </c>
      <c r="AE10" s="697">
        <f>[52]ACCOUNTALLOC!AE10</f>
        <v>0</v>
      </c>
      <c r="AF10" s="697">
        <f>[52]ACCOUNTALLOC!AF10</f>
        <v>0</v>
      </c>
      <c r="AG10" s="697">
        <f>[52]ACCOUNTALLOC!AG10</f>
        <v>0</v>
      </c>
      <c r="AH10" s="697">
        <f>[52]ACCOUNTALLOC!AH10</f>
        <v>0</v>
      </c>
      <c r="AI10" s="697">
        <f>[52]ACCOUNTALLOC!AI10</f>
        <v>7210984.9182931948</v>
      </c>
      <c r="AK10" s="697">
        <f>[52]ACCOUNTALLOC!AK10</f>
        <v>451623.15703914675</v>
      </c>
      <c r="AL10" s="697">
        <f>[52]ACCOUNTALLOC!AL10</f>
        <v>4572195.3302711919</v>
      </c>
      <c r="AM10" s="697">
        <f>[52]ACCOUNTALLOC!AM10</f>
        <v>0</v>
      </c>
      <c r="AN10" s="697">
        <f>[52]ACCOUNTALLOC!AN10</f>
        <v>0</v>
      </c>
      <c r="AO10" s="697">
        <f>[52]ACCOUNTALLOC!AO10</f>
        <v>0</v>
      </c>
      <c r="AP10" s="697">
        <f>[52]ACCOUNTALLOC!AP10</f>
        <v>0</v>
      </c>
      <c r="AQ10" s="697">
        <f>[52]ACCOUNTALLOC!AQ10</f>
        <v>5023818.4873103388</v>
      </c>
      <c r="AS10" s="697">
        <f>[52]ACCOUNTALLOC!AS10</f>
        <v>15.433907370796014</v>
      </c>
      <c r="AT10" s="697">
        <f>[52]ACCOUNTALLOC!AT10</f>
        <v>14437.202213359555</v>
      </c>
      <c r="AU10" s="697">
        <f>[52]ACCOUNTALLOC!AU10</f>
        <v>0</v>
      </c>
      <c r="AV10" s="697">
        <f>[52]ACCOUNTALLOC!AV10</f>
        <v>0</v>
      </c>
      <c r="AW10" s="697">
        <f>[52]ACCOUNTALLOC!AW10</f>
        <v>0</v>
      </c>
      <c r="AX10" s="697">
        <f>[52]ACCOUNTALLOC!AX10</f>
        <v>0</v>
      </c>
      <c r="AY10" s="697">
        <f>[52]ACCOUNTALLOC!AY10</f>
        <v>14452.636120730351</v>
      </c>
      <c r="BA10" s="697">
        <f>[52]ACCOUNTALLOC!BA10</f>
        <v>0</v>
      </c>
      <c r="BB10" s="697">
        <f>[52]ACCOUNTALLOC!BB10</f>
        <v>398459.77568387176</v>
      </c>
      <c r="BC10" s="697">
        <f>[52]ACCOUNTALLOC!BC10</f>
        <v>0</v>
      </c>
      <c r="BD10" s="697">
        <f>[52]ACCOUNTALLOC!BD10</f>
        <v>0</v>
      </c>
      <c r="BE10" s="697">
        <f>[52]ACCOUNTALLOC!BE10</f>
        <v>0</v>
      </c>
      <c r="BF10" s="697">
        <f>[52]ACCOUNTALLOC!BF10</f>
        <v>0</v>
      </c>
      <c r="BG10" s="697">
        <f>[52]ACCOUNTALLOC!BG10</f>
        <v>398459.77568387176</v>
      </c>
      <c r="BI10" s="697">
        <f>[52]ACCOUNTALLOC!BI10</f>
        <v>0</v>
      </c>
      <c r="BJ10" s="697">
        <f>[52]ACCOUNTALLOC!BJ10</f>
        <v>0</v>
      </c>
      <c r="BK10" s="697">
        <f>[52]ACCOUNTALLOC!BK10</f>
        <v>0</v>
      </c>
      <c r="BL10" s="697">
        <f>[52]ACCOUNTALLOC!BL10</f>
        <v>0</v>
      </c>
      <c r="BM10" s="697">
        <f>[52]ACCOUNTALLOC!BM10</f>
        <v>0</v>
      </c>
      <c r="BN10" s="697">
        <f>[52]ACCOUNTALLOC!BN10</f>
        <v>0</v>
      </c>
      <c r="BO10" s="697">
        <f>[52]ACCOUNTALLOC!BO10</f>
        <v>0</v>
      </c>
      <c r="BQ10" s="697">
        <f>[52]ACCOUNTALLOC!BQ10</f>
        <v>153397.28780500733</v>
      </c>
      <c r="BR10" s="697">
        <f>[52]ACCOUNTALLOC!BR10</f>
        <v>1979032.0380893529</v>
      </c>
      <c r="BS10" s="697">
        <f>[52]ACCOUNTALLOC!BS10</f>
        <v>0</v>
      </c>
      <c r="BT10" s="697">
        <f>[52]ACCOUNTALLOC!BT10</f>
        <v>0</v>
      </c>
      <c r="BU10" s="697">
        <f>[52]ACCOUNTALLOC!BU10</f>
        <v>0</v>
      </c>
      <c r="BV10" s="697">
        <f>[52]ACCOUNTALLOC!BV10</f>
        <v>0</v>
      </c>
      <c r="BW10" s="697">
        <f>[52]ACCOUNTALLOC!BW10</f>
        <v>2132429.3258943604</v>
      </c>
      <c r="BY10" s="697">
        <f>[52]ACCOUNTALLOC!BY10</f>
        <v>0</v>
      </c>
      <c r="BZ10" s="697">
        <f>[52]ACCOUNTALLOC!BZ10</f>
        <v>0</v>
      </c>
      <c r="CA10" s="697">
        <f>[52]ACCOUNTALLOC!CA10</f>
        <v>0</v>
      </c>
      <c r="CB10" s="697">
        <f>[52]ACCOUNTALLOC!CB10</f>
        <v>0</v>
      </c>
      <c r="CC10" s="697">
        <f>[52]ACCOUNTALLOC!CC10</f>
        <v>0</v>
      </c>
      <c r="CD10" s="697">
        <f>[52]ACCOUNTALLOC!CD10</f>
        <v>0</v>
      </c>
      <c r="CE10" s="697">
        <f>[52]ACCOUNTALLOC!CE10</f>
        <v>0</v>
      </c>
      <c r="CG10" s="697">
        <f>[52]ACCOUNTALLOC!CG10</f>
        <v>17768.34519357888</v>
      </c>
      <c r="CH10" s="697">
        <f>[52]ACCOUNTALLOC!CH10</f>
        <v>238299.99207059582</v>
      </c>
      <c r="CI10" s="697">
        <f>[52]ACCOUNTALLOC!CI10</f>
        <v>0</v>
      </c>
      <c r="CJ10" s="697">
        <f>[52]ACCOUNTALLOC!CJ10</f>
        <v>0</v>
      </c>
      <c r="CK10" s="697">
        <f>[52]ACCOUNTALLOC!CK10</f>
        <v>0</v>
      </c>
      <c r="CL10" s="697">
        <f>[52]ACCOUNTALLOC!CL10</f>
        <v>0</v>
      </c>
      <c r="CM10" s="697">
        <f>[52]ACCOUNTALLOC!CM10</f>
        <v>256068.33726417471</v>
      </c>
      <c r="CN10" s="698">
        <f>[52]ACCOUNTALLOC!CN10</f>
        <v>0</v>
      </c>
      <c r="CO10" s="697">
        <f>[52]ACCOUNTALLOC!CO10</f>
        <v>3149.2364867242854</v>
      </c>
      <c r="CP10" s="697">
        <f>[52]ACCOUNTALLOC!CP10</f>
        <v>23322.124237339489</v>
      </c>
      <c r="CQ10" s="697">
        <f>[52]ACCOUNTALLOC!CQ10</f>
        <v>0</v>
      </c>
      <c r="CR10" s="697">
        <f>[52]ACCOUNTALLOC!CR10</f>
        <v>0</v>
      </c>
      <c r="CS10" s="697">
        <f>[52]ACCOUNTALLOC!CS10</f>
        <v>0</v>
      </c>
      <c r="CT10" s="697">
        <f>[52]ACCOUNTALLOC!CT10</f>
        <v>0</v>
      </c>
      <c r="CU10" s="697">
        <f>[52]ACCOUNTALLOC!CU10</f>
        <v>26471.360724063776</v>
      </c>
      <c r="CV10" s="698">
        <f>[52]ACCOUNTALLOC!CV10</f>
        <v>0</v>
      </c>
      <c r="CW10" s="697">
        <f>[52]ACCOUNTALLOC!CW10</f>
        <v>0</v>
      </c>
      <c r="CX10" s="697">
        <f>[52]ACCOUNTALLOC!CX10</f>
        <v>0</v>
      </c>
      <c r="CY10" s="697">
        <f>[52]ACCOUNTALLOC!CY10</f>
        <v>0</v>
      </c>
      <c r="CZ10" s="697">
        <f>[52]ACCOUNTALLOC!CZ10</f>
        <v>0</v>
      </c>
      <c r="DA10" s="697">
        <f>[52]ACCOUNTALLOC!DA10</f>
        <v>0</v>
      </c>
      <c r="DB10" s="697">
        <f>[52]ACCOUNTALLOC!DB10</f>
        <v>0</v>
      </c>
      <c r="DC10" s="697">
        <f>[52]ACCOUNTALLOC!DC10</f>
        <v>0</v>
      </c>
      <c r="DE10" s="65">
        <v>0</v>
      </c>
      <c r="DF10" s="65">
        <v>0</v>
      </c>
      <c r="DG10" s="65">
        <v>0</v>
      </c>
      <c r="DH10" s="65">
        <v>0</v>
      </c>
      <c r="DI10" s="65">
        <v>0</v>
      </c>
      <c r="DJ10" s="65">
        <v>0</v>
      </c>
      <c r="DK10" s="65">
        <v>0</v>
      </c>
      <c r="DM10" s="65">
        <v>0</v>
      </c>
      <c r="DN10" s="65">
        <v>0</v>
      </c>
      <c r="DO10" s="65">
        <v>0</v>
      </c>
      <c r="DP10" s="65">
        <v>0</v>
      </c>
      <c r="DQ10" s="65">
        <v>0</v>
      </c>
      <c r="DR10" s="65">
        <v>0</v>
      </c>
      <c r="DS10" s="65">
        <v>0</v>
      </c>
      <c r="DU10" s="65">
        <v>0</v>
      </c>
      <c r="DV10" s="65">
        <v>0</v>
      </c>
      <c r="DW10" s="65">
        <v>0</v>
      </c>
      <c r="DX10" s="65">
        <v>0</v>
      </c>
      <c r="DY10" s="65">
        <v>0</v>
      </c>
      <c r="DZ10" s="65">
        <v>0</v>
      </c>
      <c r="EA10" s="65">
        <v>0</v>
      </c>
      <c r="EC10" s="65">
        <v>0</v>
      </c>
      <c r="ED10" s="65">
        <v>0</v>
      </c>
      <c r="EE10" s="65">
        <v>0</v>
      </c>
      <c r="EF10" s="65">
        <v>0</v>
      </c>
      <c r="EG10" s="65">
        <v>0</v>
      </c>
      <c r="EH10" s="65">
        <v>0</v>
      </c>
      <c r="EI10" s="65">
        <v>0</v>
      </c>
      <c r="EK10" s="65">
        <v>0</v>
      </c>
      <c r="EL10" s="65">
        <v>0</v>
      </c>
      <c r="EM10" s="65">
        <v>0</v>
      </c>
      <c r="EN10" s="65">
        <v>0</v>
      </c>
      <c r="EO10" s="65">
        <v>0</v>
      </c>
      <c r="EP10" s="65">
        <v>0</v>
      </c>
      <c r="EQ10" s="65">
        <v>0</v>
      </c>
      <c r="ES10" s="65">
        <v>0</v>
      </c>
      <c r="ET10" s="65">
        <v>0</v>
      </c>
      <c r="EU10" s="65">
        <v>0</v>
      </c>
      <c r="EV10" s="65">
        <v>0</v>
      </c>
      <c r="EW10" s="65">
        <v>0</v>
      </c>
      <c r="EX10" s="65">
        <v>0</v>
      </c>
      <c r="EY10" s="65">
        <v>0</v>
      </c>
      <c r="FA10" s="65">
        <v>0</v>
      </c>
      <c r="FB10" s="65">
        <v>0</v>
      </c>
      <c r="FC10" s="65">
        <v>0</v>
      </c>
      <c r="FD10" s="65">
        <v>0</v>
      </c>
      <c r="FE10" s="65">
        <v>0</v>
      </c>
      <c r="FF10" s="65">
        <v>0</v>
      </c>
      <c r="FG10" s="65">
        <v>0</v>
      </c>
    </row>
    <row r="11" spans="1:163">
      <c r="A11" s="35">
        <f>[52]ACCOUNTALLOC!A11</f>
        <v>300.01</v>
      </c>
      <c r="B11" s="695" t="str">
        <f>[52]ACCOUNTALLOC!B11</f>
        <v>Distribution</v>
      </c>
      <c r="C11" s="695">
        <f>[52]ACCOUNTALLOC!C11</f>
        <v>48660476.437339872</v>
      </c>
      <c r="D11" s="64"/>
      <c r="E11" s="697">
        <f>[52]ACCOUNTALLOC!E11</f>
        <v>28580747.284799475</v>
      </c>
      <c r="F11" s="697">
        <f>[52]ACCOUNTALLOC!F11</f>
        <v>0</v>
      </c>
      <c r="G11" s="697">
        <f>[52]ACCOUNTALLOC!G11</f>
        <v>3774209.1598409726</v>
      </c>
      <c r="H11" s="697">
        <f>[52]ACCOUNTALLOC!H11</f>
        <v>0</v>
      </c>
      <c r="I11" s="697">
        <f>[52]ACCOUNTALLOC!I11</f>
        <v>0</v>
      </c>
      <c r="J11" s="697">
        <f>[52]ACCOUNTALLOC!J11</f>
        <v>0</v>
      </c>
      <c r="K11" s="697">
        <f>[52]ACCOUNTALLOC!K11</f>
        <v>32354956.444640446</v>
      </c>
      <c r="M11" s="697">
        <f>[52]ACCOUNTALLOC!M11</f>
        <v>5257224.3664261866</v>
      </c>
      <c r="N11" s="697">
        <f>[52]ACCOUNTALLOC!N11</f>
        <v>0</v>
      </c>
      <c r="O11" s="697">
        <f>[52]ACCOUNTALLOC!O11</f>
        <v>510864.18103287561</v>
      </c>
      <c r="P11" s="697">
        <f>[52]ACCOUNTALLOC!P11</f>
        <v>0</v>
      </c>
      <c r="Q11" s="697">
        <f>[52]ACCOUNTALLOC!Q11</f>
        <v>0</v>
      </c>
      <c r="R11" s="697">
        <f>[52]ACCOUNTALLOC!R11</f>
        <v>0</v>
      </c>
      <c r="S11" s="697">
        <f>[52]ACCOUNTALLOC!S11</f>
        <v>5768088.5474590622</v>
      </c>
      <c r="U11" s="697">
        <f>[52]ACCOUNTALLOC!U11</f>
        <v>4445041.1540269693</v>
      </c>
      <c r="V11" s="697">
        <f>[52]ACCOUNTALLOC!V11</f>
        <v>0</v>
      </c>
      <c r="W11" s="697">
        <f>[52]ACCOUNTALLOC!W11</f>
        <v>134476.25622231979</v>
      </c>
      <c r="X11" s="697">
        <f>[52]ACCOUNTALLOC!X11</f>
        <v>0</v>
      </c>
      <c r="Y11" s="697">
        <f>[52]ACCOUNTALLOC!Y11</f>
        <v>0</v>
      </c>
      <c r="Z11" s="697">
        <f>[52]ACCOUNTALLOC!Z11</f>
        <v>0</v>
      </c>
      <c r="AA11" s="697">
        <f>[52]ACCOUNTALLOC!AA11</f>
        <v>4579517.4102492891</v>
      </c>
      <c r="AC11" s="697">
        <f>[52]ACCOUNTALLOC!AC11</f>
        <v>1935209.8493382954</v>
      </c>
      <c r="AD11" s="697">
        <f>[52]ACCOUNTALLOC!AD11</f>
        <v>0</v>
      </c>
      <c r="AE11" s="697">
        <f>[52]ACCOUNTALLOC!AE11</f>
        <v>14890.965086974626</v>
      </c>
      <c r="AF11" s="697">
        <f>[52]ACCOUNTALLOC!AF11</f>
        <v>0</v>
      </c>
      <c r="AG11" s="697">
        <f>[52]ACCOUNTALLOC!AG11</f>
        <v>0</v>
      </c>
      <c r="AH11" s="697">
        <f>[52]ACCOUNTALLOC!AH11</f>
        <v>0</v>
      </c>
      <c r="AI11" s="697">
        <f>[52]ACCOUNTALLOC!AI11</f>
        <v>1950100.8144252701</v>
      </c>
      <c r="AK11" s="697">
        <f>[52]ACCOUNTALLOC!AK11</f>
        <v>1540692.4274808127</v>
      </c>
      <c r="AL11" s="697">
        <f>[52]ACCOUNTALLOC!AL11</f>
        <v>0</v>
      </c>
      <c r="AM11" s="697">
        <f>[52]ACCOUNTALLOC!AM11</f>
        <v>177723.11737101083</v>
      </c>
      <c r="AN11" s="697">
        <f>[52]ACCOUNTALLOC!AN11</f>
        <v>0</v>
      </c>
      <c r="AO11" s="697">
        <f>[52]ACCOUNTALLOC!AO11</f>
        <v>0</v>
      </c>
      <c r="AP11" s="697">
        <f>[52]ACCOUNTALLOC!AP11</f>
        <v>0</v>
      </c>
      <c r="AQ11" s="697">
        <f>[52]ACCOUNTALLOC!AQ11</f>
        <v>1718415.5448518235</v>
      </c>
      <c r="AS11" s="697">
        <f>[52]ACCOUNTALLOC!AS11</f>
        <v>19019.705560829818</v>
      </c>
      <c r="AT11" s="697">
        <f>[52]ACCOUNTALLOC!AT11</f>
        <v>0</v>
      </c>
      <c r="AU11" s="697">
        <f>[52]ACCOUNTALLOC!AU11</f>
        <v>576.23434377874617</v>
      </c>
      <c r="AV11" s="697">
        <f>[52]ACCOUNTALLOC!AV11</f>
        <v>0</v>
      </c>
      <c r="AW11" s="697">
        <f>[52]ACCOUNTALLOC!AW11</f>
        <v>0</v>
      </c>
      <c r="AX11" s="697">
        <f>[52]ACCOUNTALLOC!AX11</f>
        <v>0</v>
      </c>
      <c r="AY11" s="697">
        <f>[52]ACCOUNTALLOC!AY11</f>
        <v>19595.939904608564</v>
      </c>
      <c r="BA11" s="697">
        <f>[52]ACCOUNTALLOC!BA11</f>
        <v>367655.39522457327</v>
      </c>
      <c r="BB11" s="697">
        <f>[52]ACCOUNTALLOC!BB11</f>
        <v>0</v>
      </c>
      <c r="BC11" s="697">
        <f>[52]ACCOUNTALLOC!BC11</f>
        <v>57436.857031099295</v>
      </c>
      <c r="BD11" s="697">
        <f>[52]ACCOUNTALLOC!BD11</f>
        <v>0</v>
      </c>
      <c r="BE11" s="697">
        <f>[52]ACCOUNTALLOC!BE11</f>
        <v>0</v>
      </c>
      <c r="BF11" s="697">
        <f>[52]ACCOUNTALLOC!BF11</f>
        <v>0</v>
      </c>
      <c r="BG11" s="697">
        <f>[52]ACCOUNTALLOC!BG11</f>
        <v>425092.25225567259</v>
      </c>
      <c r="BI11" s="697">
        <f>[52]ACCOUNTALLOC!BI11</f>
        <v>573464.24574172497</v>
      </c>
      <c r="BJ11" s="697">
        <f>[52]ACCOUNTALLOC!BJ11</f>
        <v>0</v>
      </c>
      <c r="BK11" s="697">
        <f>[52]ACCOUNTALLOC!BK11</f>
        <v>11616.687813415712</v>
      </c>
      <c r="BL11" s="697">
        <f>[52]ACCOUNTALLOC!BL11</f>
        <v>0</v>
      </c>
      <c r="BM11" s="697">
        <f>[52]ACCOUNTALLOC!BM11</f>
        <v>0</v>
      </c>
      <c r="BN11" s="697">
        <f>[52]ACCOUNTALLOC!BN11</f>
        <v>0</v>
      </c>
      <c r="BO11" s="697">
        <f>[52]ACCOUNTALLOC!BO11</f>
        <v>585080.93355514063</v>
      </c>
      <c r="BQ11" s="697">
        <f>[52]ACCOUNTALLOC!BQ11</f>
        <v>215762.29158023722</v>
      </c>
      <c r="BR11" s="697">
        <f>[52]ACCOUNTALLOC!BR11</f>
        <v>0</v>
      </c>
      <c r="BS11" s="697">
        <f>[52]ACCOUNTALLOC!BS11</f>
        <v>7213.9354592512</v>
      </c>
      <c r="BT11" s="697">
        <f>[52]ACCOUNTALLOC!BT11</f>
        <v>0</v>
      </c>
      <c r="BU11" s="697">
        <f>[52]ACCOUNTALLOC!BU11</f>
        <v>0</v>
      </c>
      <c r="BV11" s="697">
        <f>[52]ACCOUNTALLOC!BV11</f>
        <v>0</v>
      </c>
      <c r="BW11" s="697">
        <f>[52]ACCOUNTALLOC!BW11</f>
        <v>222976.22703948841</v>
      </c>
      <c r="BY11" s="697">
        <f>[52]ACCOUNTALLOC!BY11</f>
        <v>65424.880519772909</v>
      </c>
      <c r="BZ11" s="697">
        <f>[52]ACCOUNTALLOC!BZ11</f>
        <v>0</v>
      </c>
      <c r="CA11" s="697">
        <f>[52]ACCOUNTALLOC!CA11</f>
        <v>11614.37391082465</v>
      </c>
      <c r="CB11" s="697">
        <f>[52]ACCOUNTALLOC!CB11</f>
        <v>0</v>
      </c>
      <c r="CC11" s="697">
        <f>[52]ACCOUNTALLOC!CC11</f>
        <v>0</v>
      </c>
      <c r="CD11" s="697">
        <f>[52]ACCOUNTALLOC!CD11</f>
        <v>0</v>
      </c>
      <c r="CE11" s="697">
        <f>[52]ACCOUNTALLOC!CE11</f>
        <v>77039.254430597561</v>
      </c>
      <c r="CG11" s="697">
        <f>[52]ACCOUNTALLOC!CG11</f>
        <v>263084.24326159951</v>
      </c>
      <c r="CH11" s="697">
        <f>[52]ACCOUNTALLOC!CH11</f>
        <v>0</v>
      </c>
      <c r="CI11" s="697">
        <f>[52]ACCOUNTALLOC!CI11</f>
        <v>681597.10700164002</v>
      </c>
      <c r="CJ11" s="697">
        <f>[52]ACCOUNTALLOC!CJ11</f>
        <v>0</v>
      </c>
      <c r="CK11" s="697">
        <f>[52]ACCOUNTALLOC!CK11</f>
        <v>0</v>
      </c>
      <c r="CL11" s="697">
        <f>[52]ACCOUNTALLOC!CL11</f>
        <v>0</v>
      </c>
      <c r="CM11" s="697">
        <f>[52]ACCOUNTALLOC!CM11</f>
        <v>944681.35026323958</v>
      </c>
      <c r="CN11" s="698">
        <f>[52]ACCOUNTALLOC!CN11</f>
        <v>0</v>
      </c>
      <c r="CO11" s="697">
        <f>[52]ACCOUNTALLOC!CO11</f>
        <v>14802.219363317181</v>
      </c>
      <c r="CP11" s="697">
        <f>[52]ACCOUNTALLOC!CP11</f>
        <v>0</v>
      </c>
      <c r="CQ11" s="697">
        <f>[52]ACCOUNTALLOC!CQ11</f>
        <v>129.49890190187236</v>
      </c>
      <c r="CR11" s="697">
        <f>[52]ACCOUNTALLOC!CR11</f>
        <v>0</v>
      </c>
      <c r="CS11" s="697">
        <f>[52]ACCOUNTALLOC!CS11</f>
        <v>0</v>
      </c>
      <c r="CT11" s="697">
        <f>[52]ACCOUNTALLOC!CT11</f>
        <v>0</v>
      </c>
      <c r="CU11" s="697">
        <f>[52]ACCOUNTALLOC!CU11</f>
        <v>14931.718265219053</v>
      </c>
      <c r="CV11" s="698">
        <f>[52]ACCOUNTALLOC!CV11</f>
        <v>0</v>
      </c>
      <c r="CW11" s="697">
        <f>[52]ACCOUNTALLOC!CW11</f>
        <v>0</v>
      </c>
      <c r="CX11" s="697">
        <f>[52]ACCOUNTALLOC!CX11</f>
        <v>0</v>
      </c>
      <c r="CY11" s="697">
        <f>[52]ACCOUNTALLOC!CY11</f>
        <v>0</v>
      </c>
      <c r="CZ11" s="697">
        <f>[52]ACCOUNTALLOC!CZ11</f>
        <v>0</v>
      </c>
      <c r="DA11" s="697">
        <f>[52]ACCOUNTALLOC!DA11</f>
        <v>0</v>
      </c>
      <c r="DB11" s="697">
        <f>[52]ACCOUNTALLOC!DB11</f>
        <v>0</v>
      </c>
      <c r="DC11" s="697">
        <f>[52]ACCOUNTALLOC!DC11</f>
        <v>0</v>
      </c>
      <c r="DE11" s="65">
        <v>0</v>
      </c>
      <c r="DF11" s="65">
        <v>0</v>
      </c>
      <c r="DG11" s="65">
        <v>0</v>
      </c>
      <c r="DH11" s="65">
        <v>0</v>
      </c>
      <c r="DI11" s="65">
        <v>0</v>
      </c>
      <c r="DJ11" s="65">
        <v>0</v>
      </c>
      <c r="DK11" s="65">
        <v>0</v>
      </c>
      <c r="DM11" s="65">
        <v>0</v>
      </c>
      <c r="DN11" s="65">
        <v>0</v>
      </c>
      <c r="DO11" s="65">
        <v>0</v>
      </c>
      <c r="DP11" s="65">
        <v>0</v>
      </c>
      <c r="DQ11" s="65">
        <v>0</v>
      </c>
      <c r="DR11" s="65">
        <v>0</v>
      </c>
      <c r="DS11" s="65">
        <v>0</v>
      </c>
      <c r="DU11" s="65">
        <v>0</v>
      </c>
      <c r="DV11" s="65">
        <v>0</v>
      </c>
      <c r="DW11" s="65">
        <v>0</v>
      </c>
      <c r="DX11" s="65">
        <v>0</v>
      </c>
      <c r="DY11" s="65">
        <v>0</v>
      </c>
      <c r="DZ11" s="65">
        <v>0</v>
      </c>
      <c r="EA11" s="65">
        <v>0</v>
      </c>
      <c r="EC11" s="65">
        <v>0</v>
      </c>
      <c r="ED11" s="65">
        <v>0</v>
      </c>
      <c r="EE11" s="65">
        <v>0</v>
      </c>
      <c r="EF11" s="65">
        <v>0</v>
      </c>
      <c r="EG11" s="65">
        <v>0</v>
      </c>
      <c r="EH11" s="65">
        <v>0</v>
      </c>
      <c r="EI11" s="65">
        <v>0</v>
      </c>
      <c r="EK11" s="65">
        <v>0</v>
      </c>
      <c r="EL11" s="65">
        <v>0</v>
      </c>
      <c r="EM11" s="65">
        <v>0</v>
      </c>
      <c r="EN11" s="65">
        <v>0</v>
      </c>
      <c r="EO11" s="65">
        <v>0</v>
      </c>
      <c r="EP11" s="65">
        <v>0</v>
      </c>
      <c r="EQ11" s="65">
        <v>0</v>
      </c>
      <c r="ES11" s="65">
        <v>0</v>
      </c>
      <c r="ET11" s="65">
        <v>0</v>
      </c>
      <c r="EU11" s="65">
        <v>0</v>
      </c>
      <c r="EV11" s="65">
        <v>0</v>
      </c>
      <c r="EW11" s="65">
        <v>0</v>
      </c>
      <c r="EX11" s="65">
        <v>0</v>
      </c>
      <c r="EY11" s="65">
        <v>0</v>
      </c>
      <c r="FA11" s="65">
        <v>0</v>
      </c>
      <c r="FB11" s="65">
        <v>0</v>
      </c>
      <c r="FC11" s="65">
        <v>0</v>
      </c>
      <c r="FD11" s="65">
        <v>0</v>
      </c>
      <c r="FE11" s="65">
        <v>0</v>
      </c>
      <c r="FF11" s="65">
        <v>0</v>
      </c>
      <c r="FG11" s="65">
        <v>0</v>
      </c>
    </row>
    <row r="12" spans="1:163">
      <c r="A12" s="35">
        <f>[52]ACCOUNTALLOC!A12</f>
        <v>300.02</v>
      </c>
      <c r="B12" s="695" t="str">
        <f>[52]ACCOUNTALLOC!B12</f>
        <v>Other</v>
      </c>
      <c r="C12" s="695">
        <f>[52]ACCOUNTALLOC!C12</f>
        <v>306106347.0642063</v>
      </c>
      <c r="D12" s="64"/>
      <c r="E12" s="697">
        <f>[52]ACCOUNTALLOC!E12</f>
        <v>77497281.23699756</v>
      </c>
      <c r="F12" s="697">
        <f>[52]ACCOUNTALLOC!F12</f>
        <v>70999728.326561034</v>
      </c>
      <c r="G12" s="697">
        <f>[52]ACCOUNTALLOC!G12</f>
        <v>37862092.193173446</v>
      </c>
      <c r="H12" s="697">
        <f>[52]ACCOUNTALLOC!H12</f>
        <v>0</v>
      </c>
      <c r="I12" s="697">
        <f>[52]ACCOUNTALLOC!I12</f>
        <v>0</v>
      </c>
      <c r="J12" s="697">
        <f>[52]ACCOUNTALLOC!J12</f>
        <v>0</v>
      </c>
      <c r="K12" s="697">
        <f>[52]ACCOUNTALLOC!K12</f>
        <v>186359101.75673202</v>
      </c>
      <c r="M12" s="697">
        <f>[52]ACCOUNTALLOC!M12</f>
        <v>14710275.796471907</v>
      </c>
      <c r="N12" s="697">
        <f>[52]ACCOUNTALLOC!N12</f>
        <v>18040197.866723292</v>
      </c>
      <c r="O12" s="697">
        <f>[52]ACCOUNTALLOC!O12</f>
        <v>4290383.2199899266</v>
      </c>
      <c r="P12" s="697">
        <f>[52]ACCOUNTALLOC!P12</f>
        <v>0</v>
      </c>
      <c r="Q12" s="697">
        <f>[52]ACCOUNTALLOC!Q12</f>
        <v>0</v>
      </c>
      <c r="R12" s="697">
        <f>[52]ACCOUNTALLOC!R12</f>
        <v>0</v>
      </c>
      <c r="S12" s="697">
        <f>[52]ACCOUNTALLOC!S12</f>
        <v>37040856.883185126</v>
      </c>
      <c r="U12" s="697">
        <f>[52]ACCOUNTALLOC!U12</f>
        <v>12943927.258055244</v>
      </c>
      <c r="V12" s="697">
        <f>[52]ACCOUNTALLOC!V12</f>
        <v>20062081.543119233</v>
      </c>
      <c r="W12" s="697">
        <f>[52]ACCOUNTALLOC!W12</f>
        <v>615476.22832139977</v>
      </c>
      <c r="X12" s="697">
        <f>[52]ACCOUNTALLOC!X12</f>
        <v>0</v>
      </c>
      <c r="Y12" s="697">
        <f>[52]ACCOUNTALLOC!Y12</f>
        <v>0</v>
      </c>
      <c r="Z12" s="697">
        <f>[52]ACCOUNTALLOC!Z12</f>
        <v>0</v>
      </c>
      <c r="AA12" s="697">
        <f>[52]ACCOUNTALLOC!AA12</f>
        <v>33621485.02949588</v>
      </c>
      <c r="AC12" s="697">
        <f>[52]ACCOUNTALLOC!AC12</f>
        <v>5852347.5992694078</v>
      </c>
      <c r="AD12" s="697">
        <f>[52]ACCOUNTALLOC!AD12</f>
        <v>12947381.667065172</v>
      </c>
      <c r="AE12" s="697">
        <f>[52]ACCOUNTALLOC!AE12</f>
        <v>325106.99431805132</v>
      </c>
      <c r="AF12" s="697">
        <f>[52]ACCOUNTALLOC!AF12</f>
        <v>0</v>
      </c>
      <c r="AG12" s="697">
        <f>[52]ACCOUNTALLOC!AG12</f>
        <v>0</v>
      </c>
      <c r="AH12" s="697">
        <f>[52]ACCOUNTALLOC!AH12</f>
        <v>0</v>
      </c>
      <c r="AI12" s="697">
        <f>[52]ACCOUNTALLOC!AI12</f>
        <v>19124836.260652632</v>
      </c>
      <c r="AK12" s="697">
        <f>[52]ACCOUNTALLOC!AK12</f>
        <v>4545669.4452836057</v>
      </c>
      <c r="AL12" s="697">
        <f>[52]ACCOUNTALLOC!AL12</f>
        <v>9008047.4328680336</v>
      </c>
      <c r="AM12" s="697">
        <f>[52]ACCOUNTALLOC!AM12</f>
        <v>733065.1972912096</v>
      </c>
      <c r="AN12" s="697">
        <f>[52]ACCOUNTALLOC!AN12</f>
        <v>0</v>
      </c>
      <c r="AO12" s="697">
        <f>[52]ACCOUNTALLOC!AO12</f>
        <v>0</v>
      </c>
      <c r="AP12" s="697">
        <f>[52]ACCOUNTALLOC!AP12</f>
        <v>0</v>
      </c>
      <c r="AQ12" s="697">
        <f>[52]ACCOUNTALLOC!AQ12</f>
        <v>14286782.075442851</v>
      </c>
      <c r="AS12" s="697">
        <f>[52]ACCOUNTALLOC!AS12</f>
        <v>45103.745071096229</v>
      </c>
      <c r="AT12" s="697">
        <f>[52]ACCOUNTALLOC!AT12</f>
        <v>28443.88591073962</v>
      </c>
      <c r="AU12" s="697">
        <f>[52]ACCOUNTALLOC!AU12</f>
        <v>1398.1860553831357</v>
      </c>
      <c r="AV12" s="697">
        <f>[52]ACCOUNTALLOC!AV12</f>
        <v>0</v>
      </c>
      <c r="AW12" s="697">
        <f>[52]ACCOUNTALLOC!AW12</f>
        <v>0</v>
      </c>
      <c r="AX12" s="697">
        <f>[52]ACCOUNTALLOC!AX12</f>
        <v>0</v>
      </c>
      <c r="AY12" s="697">
        <f>[52]ACCOUNTALLOC!AY12</f>
        <v>74945.817037218992</v>
      </c>
      <c r="BA12" s="697">
        <f>[52]ACCOUNTALLOC!BA12</f>
        <v>871275.1185281697</v>
      </c>
      <c r="BB12" s="697">
        <f>[52]ACCOUNTALLOC!BB12</f>
        <v>785037.44922843832</v>
      </c>
      <c r="BC12" s="697">
        <f>[52]ACCOUNTALLOC!BC12</f>
        <v>145297.97571523697</v>
      </c>
      <c r="BD12" s="697">
        <f>[52]ACCOUNTALLOC!BD12</f>
        <v>0</v>
      </c>
      <c r="BE12" s="697">
        <f>[52]ACCOUNTALLOC!BE12</f>
        <v>0</v>
      </c>
      <c r="BF12" s="697">
        <f>[52]ACCOUNTALLOC!BF12</f>
        <v>0</v>
      </c>
      <c r="BG12" s="697">
        <f>[52]ACCOUNTALLOC!BG12</f>
        <v>1801610.5434718451</v>
      </c>
      <c r="BI12" s="697">
        <f>[52]ACCOUNTALLOC!BI12</f>
        <v>1402510.7746460678</v>
      </c>
      <c r="BJ12" s="697">
        <f>[52]ACCOUNTALLOC!BJ12</f>
        <v>399365.65976424457</v>
      </c>
      <c r="BK12" s="697">
        <f>[52]ACCOUNTALLOC!BK12</f>
        <v>63071.299706362071</v>
      </c>
      <c r="BL12" s="697">
        <f>[52]ACCOUNTALLOC!BL12</f>
        <v>0</v>
      </c>
      <c r="BM12" s="697">
        <f>[52]ACCOUNTALLOC!BM12</f>
        <v>0</v>
      </c>
      <c r="BN12" s="697">
        <f>[52]ACCOUNTALLOC!BN12</f>
        <v>0</v>
      </c>
      <c r="BO12" s="697">
        <f>[52]ACCOUNTALLOC!BO12</f>
        <v>1864947.7341166744</v>
      </c>
      <c r="BQ12" s="697">
        <f>[52]ACCOUNTALLOC!BQ12</f>
        <v>815145.22297337768</v>
      </c>
      <c r="BR12" s="697">
        <f>[52]ACCOUNTALLOC!BR12</f>
        <v>3899049.1837138976</v>
      </c>
      <c r="BS12" s="697">
        <f>[52]ACCOUNTALLOC!BS12</f>
        <v>73393.336598822789</v>
      </c>
      <c r="BT12" s="697">
        <f>[52]ACCOUNTALLOC!BT12</f>
        <v>0</v>
      </c>
      <c r="BU12" s="697">
        <f>[52]ACCOUNTALLOC!BU12</f>
        <v>0</v>
      </c>
      <c r="BV12" s="697">
        <f>[52]ACCOUNTALLOC!BV12</f>
        <v>0</v>
      </c>
      <c r="BW12" s="697">
        <f>[52]ACCOUNTALLOC!BW12</f>
        <v>4787587.7432860984</v>
      </c>
      <c r="BY12" s="697">
        <f>[52]ACCOUNTALLOC!BY12</f>
        <v>372883.76501604373</v>
      </c>
      <c r="BZ12" s="697">
        <f>[52]ACCOUNTALLOC!BZ12</f>
        <v>2357023.1711429781</v>
      </c>
      <c r="CA12" s="697">
        <f>[52]ACCOUNTALLOC!CA12</f>
        <v>127954.79337617541</v>
      </c>
      <c r="CB12" s="697">
        <f>[52]ACCOUNTALLOC!CB12</f>
        <v>0</v>
      </c>
      <c r="CC12" s="697">
        <f>[52]ACCOUNTALLOC!CC12</f>
        <v>0</v>
      </c>
      <c r="CD12" s="697">
        <f>[52]ACCOUNTALLOC!CD12</f>
        <v>0</v>
      </c>
      <c r="CE12" s="697">
        <f>[52]ACCOUNTALLOC!CE12</f>
        <v>2857861.7295351969</v>
      </c>
      <c r="CG12" s="697">
        <f>[52]ACCOUNTALLOC!CG12</f>
        <v>658654.01181881176</v>
      </c>
      <c r="CH12" s="697">
        <f>[52]ACCOUNTALLOC!CH12</f>
        <v>469493.85946218541</v>
      </c>
      <c r="CI12" s="697">
        <f>[52]ACCOUNTALLOC!CI12</f>
        <v>3070530.6382377036</v>
      </c>
      <c r="CJ12" s="697">
        <f>[52]ACCOUNTALLOC!CJ12</f>
        <v>0</v>
      </c>
      <c r="CK12" s="697">
        <f>[52]ACCOUNTALLOC!CK12</f>
        <v>0</v>
      </c>
      <c r="CL12" s="697">
        <f>[52]ACCOUNTALLOC!CL12</f>
        <v>0</v>
      </c>
      <c r="CM12" s="697">
        <f>[52]ACCOUNTALLOC!CM12</f>
        <v>4198678.5095187007</v>
      </c>
      <c r="CN12" s="698">
        <f>[52]ACCOUNTALLOC!CN12</f>
        <v>0</v>
      </c>
      <c r="CO12" s="697">
        <f>[52]ACCOUNTALLOC!CO12</f>
        <v>41316.096989309772</v>
      </c>
      <c r="CP12" s="697">
        <f>[52]ACCOUNTALLOC!CP12</f>
        <v>45948.780878688834</v>
      </c>
      <c r="CQ12" s="697">
        <f>[52]ACCOUNTALLOC!CQ12</f>
        <v>388.10386412123233</v>
      </c>
      <c r="CR12" s="697">
        <f>[52]ACCOUNTALLOC!CR12</f>
        <v>0</v>
      </c>
      <c r="CS12" s="697">
        <f>[52]ACCOUNTALLOC!CS12</f>
        <v>0</v>
      </c>
      <c r="CT12" s="697">
        <f>[52]ACCOUNTALLOC!CT12</f>
        <v>0</v>
      </c>
      <c r="CU12" s="697">
        <f>[52]ACCOUNTALLOC!CU12</f>
        <v>87652.98173211985</v>
      </c>
      <c r="CV12" s="698">
        <f>[52]ACCOUNTALLOC!CV12</f>
        <v>0</v>
      </c>
      <c r="CW12" s="697">
        <f>[52]ACCOUNTALLOC!CW12</f>
        <v>0</v>
      </c>
      <c r="CX12" s="697">
        <f>[52]ACCOUNTALLOC!CX12</f>
        <v>0</v>
      </c>
      <c r="CY12" s="697">
        <f>[52]ACCOUNTALLOC!CY12</f>
        <v>0</v>
      </c>
      <c r="CZ12" s="697">
        <f>[52]ACCOUNTALLOC!CZ12</f>
        <v>0</v>
      </c>
      <c r="DA12" s="697">
        <f>[52]ACCOUNTALLOC!DA12</f>
        <v>0</v>
      </c>
      <c r="DB12" s="697">
        <f>[52]ACCOUNTALLOC!DB12</f>
        <v>0</v>
      </c>
      <c r="DC12" s="697">
        <f>[52]ACCOUNTALLOC!DC12</f>
        <v>0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M12" s="65">
        <v>0</v>
      </c>
      <c r="DN12" s="65">
        <v>0</v>
      </c>
      <c r="DO12" s="65">
        <v>0</v>
      </c>
      <c r="DP12" s="65">
        <v>0</v>
      </c>
      <c r="DQ12" s="65">
        <v>0</v>
      </c>
      <c r="DR12" s="65">
        <v>0</v>
      </c>
      <c r="DS12" s="65">
        <v>0</v>
      </c>
      <c r="DU12" s="65">
        <v>0</v>
      </c>
      <c r="DV12" s="65">
        <v>0</v>
      </c>
      <c r="DW12" s="65">
        <v>0</v>
      </c>
      <c r="DX12" s="65">
        <v>0</v>
      </c>
      <c r="DY12" s="65">
        <v>0</v>
      </c>
      <c r="DZ12" s="65">
        <v>0</v>
      </c>
      <c r="EA12" s="65">
        <v>0</v>
      </c>
      <c r="EC12" s="65">
        <v>0</v>
      </c>
      <c r="ED12" s="65">
        <v>0</v>
      </c>
      <c r="EE12" s="65">
        <v>0</v>
      </c>
      <c r="EF12" s="65">
        <v>0</v>
      </c>
      <c r="EG12" s="65">
        <v>0</v>
      </c>
      <c r="EH12" s="65">
        <v>0</v>
      </c>
      <c r="EI12" s="65">
        <v>0</v>
      </c>
      <c r="EK12" s="65">
        <v>0</v>
      </c>
      <c r="EL12" s="65">
        <v>0</v>
      </c>
      <c r="EM12" s="65">
        <v>0</v>
      </c>
      <c r="EN12" s="65">
        <v>0</v>
      </c>
      <c r="EO12" s="65">
        <v>0</v>
      </c>
      <c r="EP12" s="65">
        <v>0</v>
      </c>
      <c r="EQ12" s="65">
        <v>0</v>
      </c>
      <c r="ES12" s="65">
        <v>0</v>
      </c>
      <c r="ET12" s="65">
        <v>0</v>
      </c>
      <c r="EU12" s="65">
        <v>0</v>
      </c>
      <c r="EV12" s="65">
        <v>0</v>
      </c>
      <c r="EW12" s="65">
        <v>0</v>
      </c>
      <c r="EX12" s="65">
        <v>0</v>
      </c>
      <c r="EY12" s="65">
        <v>0</v>
      </c>
      <c r="FA12" s="65">
        <v>0</v>
      </c>
      <c r="FB12" s="65">
        <v>0</v>
      </c>
      <c r="FC12" s="65">
        <v>0</v>
      </c>
      <c r="FD12" s="65">
        <v>0</v>
      </c>
      <c r="FE12" s="65">
        <v>0</v>
      </c>
      <c r="FF12" s="65">
        <v>0</v>
      </c>
      <c r="FG12" s="65">
        <v>0</v>
      </c>
    </row>
    <row r="13" spans="1:163">
      <c r="A13" s="35"/>
      <c r="B13" s="696" t="str">
        <f>[52]ACCOUNTALLOC!B13</f>
        <v>Sub-total</v>
      </c>
      <c r="C13" s="696">
        <f>[52]ACCOUNTALLOC!C13</f>
        <v>432490524.03740108</v>
      </c>
      <c r="D13" s="64"/>
      <c r="E13" s="696">
        <f>[52]ACCOUNTALLOC!E13</f>
        <v>111008802.15972567</v>
      </c>
      <c r="F13" s="696">
        <f>[52]ACCOUNTALLOC!F13</f>
        <v>107036908.2731002</v>
      </c>
      <c r="G13" s="696">
        <f>[52]ACCOUNTALLOC!G13</f>
        <v>41636301.353014417</v>
      </c>
      <c r="H13" s="696">
        <f>[52]ACCOUNTALLOC!H13</f>
        <v>0</v>
      </c>
      <c r="I13" s="696">
        <f>[52]ACCOUNTALLOC!I13</f>
        <v>0</v>
      </c>
      <c r="J13" s="696">
        <f>[52]ACCOUNTALLOC!J13</f>
        <v>0</v>
      </c>
      <c r="K13" s="696">
        <f>[52]ACCOUNTALLOC!K13</f>
        <v>259682011.78584027</v>
      </c>
      <c r="L13" s="66"/>
      <c r="M13" s="696">
        <f>[52]ACCOUNTALLOC!M13</f>
        <v>21104304.780333184</v>
      </c>
      <c r="N13" s="696">
        <f>[52]ACCOUNTALLOC!N13</f>
        <v>27196822.435821395</v>
      </c>
      <c r="O13" s="696">
        <f>[52]ACCOUNTALLOC!O13</f>
        <v>4801247.4010228021</v>
      </c>
      <c r="P13" s="696">
        <f>[52]ACCOUNTALLOC!P13</f>
        <v>0</v>
      </c>
      <c r="Q13" s="696">
        <f>[52]ACCOUNTALLOC!Q13</f>
        <v>0</v>
      </c>
      <c r="R13" s="696">
        <f>[52]ACCOUNTALLOC!R13</f>
        <v>0</v>
      </c>
      <c r="S13" s="696">
        <f>[52]ACCOUNTALLOC!S13</f>
        <v>53102374.617177375</v>
      </c>
      <c r="T13" s="66"/>
      <c r="U13" s="696">
        <f>[52]ACCOUNTALLOC!U13</f>
        <v>18605733.60203658</v>
      </c>
      <c r="V13" s="696">
        <f>[52]ACCOUNTALLOC!V13</f>
        <v>30244949.276728049</v>
      </c>
      <c r="W13" s="696">
        <f>[52]ACCOUNTALLOC!W13</f>
        <v>749952.48454371956</v>
      </c>
      <c r="X13" s="696">
        <f>[52]ACCOUNTALLOC!X13</f>
        <v>0</v>
      </c>
      <c r="Y13" s="696">
        <f>[52]ACCOUNTALLOC!Y13</f>
        <v>0</v>
      </c>
      <c r="Z13" s="696">
        <f>[52]ACCOUNTALLOC!Z13</f>
        <v>0</v>
      </c>
      <c r="AA13" s="696">
        <f>[52]ACCOUNTALLOC!AA13</f>
        <v>49600635.363308348</v>
      </c>
      <c r="AB13" s="66"/>
      <c r="AC13" s="696">
        <f>[52]ACCOUNTALLOC!AC13</f>
        <v>8426867.6018018387</v>
      </c>
      <c r="AD13" s="696">
        <f>[52]ACCOUNTALLOC!AD13</f>
        <v>19519056.432164233</v>
      </c>
      <c r="AE13" s="696">
        <f>[52]ACCOUNTALLOC!AE13</f>
        <v>339997.95940502593</v>
      </c>
      <c r="AF13" s="696">
        <f>[52]ACCOUNTALLOC!AF13</f>
        <v>0</v>
      </c>
      <c r="AG13" s="696">
        <f>[52]ACCOUNTALLOC!AG13</f>
        <v>0</v>
      </c>
      <c r="AH13" s="696">
        <f>[52]ACCOUNTALLOC!AH13</f>
        <v>0</v>
      </c>
      <c r="AI13" s="696">
        <f>[52]ACCOUNTALLOC!AI13</f>
        <v>28285921.993371099</v>
      </c>
      <c r="AJ13" s="66"/>
      <c r="AK13" s="696">
        <f>[52]ACCOUNTALLOC!AK13</f>
        <v>6537985.0298035657</v>
      </c>
      <c r="AL13" s="696">
        <f>[52]ACCOUNTALLOC!AL13</f>
        <v>13580242.763139224</v>
      </c>
      <c r="AM13" s="696">
        <f>[52]ACCOUNTALLOC!AM13</f>
        <v>910788.31466222042</v>
      </c>
      <c r="AN13" s="696">
        <f>[52]ACCOUNTALLOC!AN13</f>
        <v>0</v>
      </c>
      <c r="AO13" s="696">
        <f>[52]ACCOUNTALLOC!AO13</f>
        <v>0</v>
      </c>
      <c r="AP13" s="696">
        <f>[52]ACCOUNTALLOC!AP13</f>
        <v>0</v>
      </c>
      <c r="AQ13" s="696">
        <f>[52]ACCOUNTALLOC!AQ13</f>
        <v>21029016.10760501</v>
      </c>
      <c r="AR13" s="66"/>
      <c r="AS13" s="696">
        <f>[52]ACCOUNTALLOC!AS13</f>
        <v>64138.884539296843</v>
      </c>
      <c r="AT13" s="696">
        <f>[52]ACCOUNTALLOC!AT13</f>
        <v>42881.088124099173</v>
      </c>
      <c r="AU13" s="696">
        <f>[52]ACCOUNTALLOC!AU13</f>
        <v>1974.4203991618817</v>
      </c>
      <c r="AV13" s="696">
        <f>[52]ACCOUNTALLOC!AV13</f>
        <v>0</v>
      </c>
      <c r="AW13" s="696">
        <f>[52]ACCOUNTALLOC!AW13</f>
        <v>0</v>
      </c>
      <c r="AX13" s="696">
        <f>[52]ACCOUNTALLOC!AX13</f>
        <v>0</v>
      </c>
      <c r="AY13" s="696">
        <f>[52]ACCOUNTALLOC!AY13</f>
        <v>108994.39306255789</v>
      </c>
      <c r="AZ13" s="66"/>
      <c r="BA13" s="696">
        <f>[52]ACCOUNTALLOC!BA13</f>
        <v>1238930.5137527429</v>
      </c>
      <c r="BB13" s="696">
        <f>[52]ACCOUNTALLOC!BB13</f>
        <v>1183497.2249123098</v>
      </c>
      <c r="BC13" s="696">
        <f>[52]ACCOUNTALLOC!BC13</f>
        <v>202734.83274633627</v>
      </c>
      <c r="BD13" s="696">
        <f>[52]ACCOUNTALLOC!BD13</f>
        <v>0</v>
      </c>
      <c r="BE13" s="696">
        <f>[52]ACCOUNTALLOC!BE13</f>
        <v>0</v>
      </c>
      <c r="BF13" s="696">
        <f>[52]ACCOUNTALLOC!BF13</f>
        <v>0</v>
      </c>
      <c r="BG13" s="696">
        <f>[52]ACCOUNTALLOC!BG13</f>
        <v>2625162.5714113889</v>
      </c>
      <c r="BH13" s="66"/>
      <c r="BI13" s="696">
        <f>[52]ACCOUNTALLOC!BI13</f>
        <v>1975975.0203877923</v>
      </c>
      <c r="BJ13" s="696">
        <f>[52]ACCOUNTALLOC!BJ13</f>
        <v>399365.65976424457</v>
      </c>
      <c r="BK13" s="696">
        <f>[52]ACCOUNTALLOC!BK13</f>
        <v>74687.987519777787</v>
      </c>
      <c r="BL13" s="696">
        <f>[52]ACCOUNTALLOC!BL13</f>
        <v>0</v>
      </c>
      <c r="BM13" s="696">
        <f>[52]ACCOUNTALLOC!BM13</f>
        <v>0</v>
      </c>
      <c r="BN13" s="696">
        <f>[52]ACCOUNTALLOC!BN13</f>
        <v>0</v>
      </c>
      <c r="BO13" s="696">
        <f>[52]ACCOUNTALLOC!BO13</f>
        <v>2450028.6676718146</v>
      </c>
      <c r="BP13" s="66"/>
      <c r="BQ13" s="696">
        <f>[52]ACCOUNTALLOC!BQ13</f>
        <v>1184304.8023586222</v>
      </c>
      <c r="BR13" s="696">
        <f>[52]ACCOUNTALLOC!BR13</f>
        <v>5878081.2218032507</v>
      </c>
      <c r="BS13" s="696">
        <f>[52]ACCOUNTALLOC!BS13</f>
        <v>80607.272058073984</v>
      </c>
      <c r="BT13" s="696">
        <f>[52]ACCOUNTALLOC!BT13</f>
        <v>0</v>
      </c>
      <c r="BU13" s="696">
        <f>[52]ACCOUNTALLOC!BU13</f>
        <v>0</v>
      </c>
      <c r="BV13" s="696">
        <f>[52]ACCOUNTALLOC!BV13</f>
        <v>0</v>
      </c>
      <c r="BW13" s="696">
        <f>[52]ACCOUNTALLOC!BW13</f>
        <v>7142993.2962199477</v>
      </c>
      <c r="BX13" s="66"/>
      <c r="BY13" s="696">
        <f>[52]ACCOUNTALLOC!BY13</f>
        <v>438308.64553581655</v>
      </c>
      <c r="BZ13" s="696">
        <f>[52]ACCOUNTALLOC!BZ13</f>
        <v>2357023.1711429781</v>
      </c>
      <c r="CA13" s="696">
        <f>[52]ACCOUNTALLOC!CA13</f>
        <v>139569.16728700005</v>
      </c>
      <c r="CB13" s="696">
        <f>[52]ACCOUNTALLOC!CB13</f>
        <v>0</v>
      </c>
      <c r="CC13" s="696">
        <f>[52]ACCOUNTALLOC!CC13</f>
        <v>0</v>
      </c>
      <c r="CD13" s="696">
        <f>[52]ACCOUNTALLOC!CD13</f>
        <v>0</v>
      </c>
      <c r="CE13" s="696">
        <f>[52]ACCOUNTALLOC!CE13</f>
        <v>2934900.9839657946</v>
      </c>
      <c r="CF13" s="66"/>
      <c r="CG13" s="696">
        <f>[52]ACCOUNTALLOC!CG13</f>
        <v>939506.60027399007</v>
      </c>
      <c r="CH13" s="696">
        <f>[52]ACCOUNTALLOC!CH13</f>
        <v>707793.85153278115</v>
      </c>
      <c r="CI13" s="696">
        <f>[52]ACCOUNTALLOC!CI13</f>
        <v>3752127.7452393435</v>
      </c>
      <c r="CJ13" s="696">
        <f>[52]ACCOUNTALLOC!CJ13</f>
        <v>0</v>
      </c>
      <c r="CK13" s="696">
        <f>[52]ACCOUNTALLOC!CK13</f>
        <v>0</v>
      </c>
      <c r="CL13" s="696">
        <f>[52]ACCOUNTALLOC!CL13</f>
        <v>0</v>
      </c>
      <c r="CM13" s="696">
        <f>[52]ACCOUNTALLOC!CM13</f>
        <v>5399428.1970461141</v>
      </c>
      <c r="CN13" s="696">
        <f>[52]ACCOUNTALLOC!CN13</f>
        <v>0</v>
      </c>
      <c r="CO13" s="696">
        <f>[52]ACCOUNTALLOC!CO13</f>
        <v>59267.552839351243</v>
      </c>
      <c r="CP13" s="696">
        <f>[52]ACCOUNTALLOC!CP13</f>
        <v>69270.905116028327</v>
      </c>
      <c r="CQ13" s="696">
        <f>[52]ACCOUNTALLOC!CQ13</f>
        <v>517.60276602310466</v>
      </c>
      <c r="CR13" s="696">
        <f>[52]ACCOUNTALLOC!CR13</f>
        <v>0</v>
      </c>
      <c r="CS13" s="696">
        <f>[52]ACCOUNTALLOC!CS13</f>
        <v>0</v>
      </c>
      <c r="CT13" s="696">
        <f>[52]ACCOUNTALLOC!CT13</f>
        <v>0</v>
      </c>
      <c r="CU13" s="696">
        <f>[52]ACCOUNTALLOC!CU13</f>
        <v>129056.06072140267</v>
      </c>
      <c r="CV13" s="696">
        <f>[52]ACCOUNTALLOC!CV13</f>
        <v>0</v>
      </c>
      <c r="CW13" s="696">
        <f>[52]ACCOUNTALLOC!CW13</f>
        <v>0</v>
      </c>
      <c r="CX13" s="696">
        <f>[52]ACCOUNTALLOC!CX13</f>
        <v>0</v>
      </c>
      <c r="CY13" s="696">
        <f>[52]ACCOUNTALLOC!CY13</f>
        <v>0</v>
      </c>
      <c r="CZ13" s="696">
        <f>[52]ACCOUNTALLOC!CZ13</f>
        <v>0</v>
      </c>
      <c r="DA13" s="696">
        <f>[52]ACCOUNTALLOC!DA13</f>
        <v>0</v>
      </c>
      <c r="DB13" s="696">
        <f>[52]ACCOUNTALLOC!DB13</f>
        <v>0</v>
      </c>
      <c r="DC13" s="696">
        <f>[52]ACCOUNTALLOC!DC13</f>
        <v>0</v>
      </c>
      <c r="DD13" s="66"/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/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/>
      <c r="DU13" s="66">
        <v>0</v>
      </c>
      <c r="DV13" s="66">
        <v>0</v>
      </c>
      <c r="DW13" s="66">
        <v>0</v>
      </c>
      <c r="DX13" s="66">
        <v>0</v>
      </c>
      <c r="DY13" s="66">
        <v>0</v>
      </c>
      <c r="DZ13" s="66">
        <v>0</v>
      </c>
      <c r="EA13" s="66">
        <v>0</v>
      </c>
      <c r="EB13" s="66"/>
      <c r="EC13" s="66">
        <v>0</v>
      </c>
      <c r="ED13" s="66">
        <v>0</v>
      </c>
      <c r="EE13" s="66">
        <v>0</v>
      </c>
      <c r="EF13" s="66">
        <v>0</v>
      </c>
      <c r="EG13" s="66">
        <v>0</v>
      </c>
      <c r="EH13" s="66">
        <v>0</v>
      </c>
      <c r="EI13" s="66">
        <v>0</v>
      </c>
      <c r="EJ13" s="66"/>
      <c r="EK13" s="66">
        <v>0</v>
      </c>
      <c r="EL13" s="66">
        <v>0</v>
      </c>
      <c r="EM13" s="66">
        <v>0</v>
      </c>
      <c r="EN13" s="66">
        <v>0</v>
      </c>
      <c r="EO13" s="66">
        <v>0</v>
      </c>
      <c r="EP13" s="66">
        <v>0</v>
      </c>
      <c r="EQ13" s="66">
        <v>0</v>
      </c>
      <c r="ER13" s="66"/>
      <c r="ES13" s="66">
        <v>0</v>
      </c>
      <c r="ET13" s="66">
        <v>0</v>
      </c>
      <c r="EU13" s="66">
        <v>0</v>
      </c>
      <c r="EV13" s="66">
        <v>0</v>
      </c>
      <c r="EW13" s="66">
        <v>0</v>
      </c>
      <c r="EX13" s="66">
        <v>0</v>
      </c>
      <c r="EY13" s="66">
        <v>0</v>
      </c>
      <c r="EZ13" s="66"/>
      <c r="FA13" s="66">
        <v>0</v>
      </c>
      <c r="FB13" s="66">
        <v>0</v>
      </c>
      <c r="FC13" s="66">
        <v>0</v>
      </c>
      <c r="FD13" s="66">
        <v>0</v>
      </c>
      <c r="FE13" s="66">
        <v>0</v>
      </c>
      <c r="FF13" s="66">
        <v>0</v>
      </c>
      <c r="FG13" s="66">
        <v>0</v>
      </c>
    </row>
    <row r="14" spans="1:163" ht="14.25" customHeight="1">
      <c r="D14" s="64"/>
    </row>
    <row r="15" spans="1:163">
      <c r="B15" s="12" t="s">
        <v>91</v>
      </c>
      <c r="D15" s="64"/>
    </row>
    <row r="16" spans="1:163">
      <c r="A16" s="699">
        <f>[52]ACCOUNTALLOC!A16</f>
        <v>310</v>
      </c>
      <c r="B16" s="698" t="str">
        <f>[52]ACCOUNTALLOC!B16</f>
        <v>Thermal Baseload Generation</v>
      </c>
      <c r="C16" s="695">
        <f>[52]ACCOUNTALLOC!C16</f>
        <v>1396510000</v>
      </c>
      <c r="D16" s="64"/>
      <c r="E16" s="697">
        <f>[52]ACCOUNTALLOC!E16</f>
        <v>88594272.347173661</v>
      </c>
      <c r="F16" s="697">
        <f>[52]ACCOUNTALLOC!F16</f>
        <v>647502393.99532056</v>
      </c>
      <c r="G16" s="697">
        <f>[52]ACCOUNTALLOC!G16</f>
        <v>0</v>
      </c>
      <c r="H16" s="697">
        <f>[52]ACCOUNTALLOC!H16</f>
        <v>0</v>
      </c>
      <c r="I16" s="697">
        <f>[52]ACCOUNTALLOC!I16</f>
        <v>0</v>
      </c>
      <c r="J16" s="697">
        <f>[52]ACCOUNTALLOC!J16</f>
        <v>0</v>
      </c>
      <c r="K16" s="697">
        <f>[52]ACCOUNTALLOC!K16</f>
        <v>736096666.34249425</v>
      </c>
      <c r="L16" s="698"/>
      <c r="M16" s="697">
        <f>[52]ACCOUNTALLOC!M16</f>
        <v>20425674.605674714</v>
      </c>
      <c r="N16" s="697">
        <f>[52]ACCOUNTALLOC!N16</f>
        <v>164522760.61009538</v>
      </c>
      <c r="O16" s="697">
        <f>[52]ACCOUNTALLOC!O16</f>
        <v>0</v>
      </c>
      <c r="P16" s="697">
        <f>[52]ACCOUNTALLOC!P16</f>
        <v>0</v>
      </c>
      <c r="Q16" s="697">
        <f>[52]ACCOUNTALLOC!Q16</f>
        <v>0</v>
      </c>
      <c r="R16" s="697">
        <f>[52]ACCOUNTALLOC!R16</f>
        <v>0</v>
      </c>
      <c r="S16" s="697">
        <f>[52]ACCOUNTALLOC!S16</f>
        <v>184948435.2157701</v>
      </c>
      <c r="T16" s="698"/>
      <c r="U16" s="697">
        <f>[52]ACCOUNTALLOC!U16</f>
        <v>21862375.873872612</v>
      </c>
      <c r="V16" s="697">
        <f>[52]ACCOUNTALLOC!V16</f>
        <v>182961908.92380336</v>
      </c>
      <c r="W16" s="697">
        <f>[52]ACCOUNTALLOC!W16</f>
        <v>0</v>
      </c>
      <c r="X16" s="697">
        <f>[52]ACCOUNTALLOC!X16</f>
        <v>0</v>
      </c>
      <c r="Y16" s="697">
        <f>[52]ACCOUNTALLOC!Y16</f>
        <v>0</v>
      </c>
      <c r="Z16" s="697">
        <f>[52]ACCOUNTALLOC!Z16</f>
        <v>0</v>
      </c>
      <c r="AA16" s="697">
        <f>[52]ACCOUNTALLOC!AA16</f>
        <v>204824284.79767597</v>
      </c>
      <c r="AB16" s="698"/>
      <c r="AC16" s="697">
        <f>[52]ACCOUNTALLOC!AC16</f>
        <v>11486882.583843006</v>
      </c>
      <c r="AD16" s="697">
        <f>[52]ACCOUNTALLOC!AD16</f>
        <v>118077362.02646241</v>
      </c>
      <c r="AE16" s="697">
        <f>[52]ACCOUNTALLOC!AE16</f>
        <v>0</v>
      </c>
      <c r="AF16" s="697">
        <f>[52]ACCOUNTALLOC!AF16</f>
        <v>0</v>
      </c>
      <c r="AG16" s="697">
        <f>[52]ACCOUNTALLOC!AG16</f>
        <v>0</v>
      </c>
      <c r="AH16" s="697">
        <f>[52]ACCOUNTALLOC!AH16</f>
        <v>0</v>
      </c>
      <c r="AI16" s="697">
        <f>[52]ACCOUNTALLOC!AI16</f>
        <v>129564244.61030541</v>
      </c>
      <c r="AJ16" s="698"/>
      <c r="AK16" s="697">
        <f>[52]ACCOUNTALLOC!AK16</f>
        <v>8114593.7556819115</v>
      </c>
      <c r="AL16" s="697">
        <f>[52]ACCOUNTALLOC!AL16</f>
        <v>82151473.188432261</v>
      </c>
      <c r="AM16" s="697">
        <f>[52]ACCOUNTALLOC!AM16</f>
        <v>0</v>
      </c>
      <c r="AN16" s="697">
        <f>[52]ACCOUNTALLOC!AN16</f>
        <v>0</v>
      </c>
      <c r="AO16" s="697">
        <f>[52]ACCOUNTALLOC!AO16</f>
        <v>0</v>
      </c>
      <c r="AP16" s="697">
        <f>[52]ACCOUNTALLOC!AP16</f>
        <v>0</v>
      </c>
      <c r="AQ16" s="697">
        <f>[52]ACCOUNTALLOC!AQ16</f>
        <v>90266066.944114178</v>
      </c>
      <c r="AR16" s="698"/>
      <c r="AS16" s="697">
        <f>[52]ACCOUNTALLOC!AS16</f>
        <v>277.31059938978848</v>
      </c>
      <c r="AT16" s="697">
        <f>[52]ACCOUNTALLOC!AT16</f>
        <v>259402.17879458677</v>
      </c>
      <c r="AU16" s="697">
        <f>[52]ACCOUNTALLOC!AU16</f>
        <v>0</v>
      </c>
      <c r="AV16" s="697">
        <f>[52]ACCOUNTALLOC!AV16</f>
        <v>0</v>
      </c>
      <c r="AW16" s="697">
        <f>[52]ACCOUNTALLOC!AW16</f>
        <v>0</v>
      </c>
      <c r="AX16" s="697">
        <f>[52]ACCOUNTALLOC!AX16</f>
        <v>0</v>
      </c>
      <c r="AY16" s="697">
        <f>[52]ACCOUNTALLOC!AY16</f>
        <v>259679.48939397655</v>
      </c>
      <c r="AZ16" s="698"/>
      <c r="BA16" s="697">
        <f>[52]ACCOUNTALLOC!BA16</f>
        <v>0</v>
      </c>
      <c r="BB16" s="697">
        <f>[52]ACCOUNTALLOC!BB16</f>
        <v>7159374.2642707182</v>
      </c>
      <c r="BC16" s="697">
        <f>[52]ACCOUNTALLOC!BC16</f>
        <v>0</v>
      </c>
      <c r="BD16" s="697">
        <f>[52]ACCOUNTALLOC!BD16</f>
        <v>0</v>
      </c>
      <c r="BE16" s="697">
        <f>[52]ACCOUNTALLOC!BE16</f>
        <v>0</v>
      </c>
      <c r="BF16" s="697">
        <f>[52]ACCOUNTALLOC!BF16</f>
        <v>0</v>
      </c>
      <c r="BG16" s="697">
        <f>[52]ACCOUNTALLOC!BG16</f>
        <v>7159374.2642707182</v>
      </c>
      <c r="BH16" s="698"/>
      <c r="BI16" s="697">
        <f>[52]ACCOUNTALLOC!BI16</f>
        <v>0</v>
      </c>
      <c r="BJ16" s="697">
        <f>[52]ACCOUNTALLOC!BJ16</f>
        <v>0</v>
      </c>
      <c r="BK16" s="697">
        <f>[52]ACCOUNTALLOC!BK16</f>
        <v>0</v>
      </c>
      <c r="BL16" s="697">
        <f>[52]ACCOUNTALLOC!BL16</f>
        <v>0</v>
      </c>
      <c r="BM16" s="697">
        <f>[52]ACCOUNTALLOC!BM16</f>
        <v>0</v>
      </c>
      <c r="BN16" s="697">
        <f>[52]ACCOUNTALLOC!BN16</f>
        <v>0</v>
      </c>
      <c r="BO16" s="697">
        <f>[52]ACCOUNTALLOC!BO16</f>
        <v>0</v>
      </c>
      <c r="BP16" s="698"/>
      <c r="BQ16" s="697">
        <f>[52]ACCOUNTALLOC!BQ16</f>
        <v>2756184.3416571259</v>
      </c>
      <c r="BR16" s="697">
        <f>[52]ACCOUNTALLOC!BR16</f>
        <v>35558497.761403114</v>
      </c>
      <c r="BS16" s="697">
        <f>[52]ACCOUNTALLOC!BS16</f>
        <v>0</v>
      </c>
      <c r="BT16" s="697">
        <f>[52]ACCOUNTALLOC!BT16</f>
        <v>0</v>
      </c>
      <c r="BU16" s="697">
        <f>[52]ACCOUNTALLOC!BU16</f>
        <v>0</v>
      </c>
      <c r="BV16" s="697">
        <f>[52]ACCOUNTALLOC!BV16</f>
        <v>0</v>
      </c>
      <c r="BW16" s="697">
        <f>[52]ACCOUNTALLOC!BW16</f>
        <v>38314682.103060238</v>
      </c>
      <c r="BX16" s="698"/>
      <c r="BY16" s="697">
        <f>[52]ACCOUNTALLOC!BY16</f>
        <v>0</v>
      </c>
      <c r="BZ16" s="697">
        <f>[52]ACCOUNTALLOC!BZ16</f>
        <v>0</v>
      </c>
      <c r="CA16" s="697">
        <f>[52]ACCOUNTALLOC!CA16</f>
        <v>0</v>
      </c>
      <c r="CB16" s="697">
        <f>[52]ACCOUNTALLOC!CB16</f>
        <v>0</v>
      </c>
      <c r="CC16" s="697">
        <f>[52]ACCOUNTALLOC!CC16</f>
        <v>0</v>
      </c>
      <c r="CD16" s="697">
        <f>[52]ACCOUNTALLOC!CD16</f>
        <v>0</v>
      </c>
      <c r="CE16" s="697">
        <f>[52]ACCOUNTALLOC!CE16</f>
        <v>0</v>
      </c>
      <c r="CF16" s="698"/>
      <c r="CG16" s="697">
        <f>[52]ACCOUNTALLOC!CG16</f>
        <v>319254.89361945644</v>
      </c>
      <c r="CH16" s="697">
        <f>[52]ACCOUNTALLOC!CH16</f>
        <v>4281683.9603897715</v>
      </c>
      <c r="CI16" s="697">
        <f>[52]ACCOUNTALLOC!CI16</f>
        <v>0</v>
      </c>
      <c r="CJ16" s="697">
        <f>[52]ACCOUNTALLOC!CJ16</f>
        <v>0</v>
      </c>
      <c r="CK16" s="697">
        <f>[52]ACCOUNTALLOC!CK16</f>
        <v>0</v>
      </c>
      <c r="CL16" s="697">
        <f>[52]ACCOUNTALLOC!CL16</f>
        <v>0</v>
      </c>
      <c r="CM16" s="697">
        <f>[52]ACCOUNTALLOC!CM16</f>
        <v>4600938.8540092278</v>
      </c>
      <c r="CN16" s="698">
        <f>[52]ACCOUNTALLOC!CN16</f>
        <v>0</v>
      </c>
      <c r="CO16" s="697">
        <f>[52]ACCOUNTALLOC!CO16</f>
        <v>56584.287878142248</v>
      </c>
      <c r="CP16" s="697">
        <f>[52]ACCOUNTALLOC!CP16</f>
        <v>419043.09102809924</v>
      </c>
      <c r="CQ16" s="697">
        <f>[52]ACCOUNTALLOC!CQ16</f>
        <v>0</v>
      </c>
      <c r="CR16" s="697">
        <f>[52]ACCOUNTALLOC!CR16</f>
        <v>0</v>
      </c>
      <c r="CS16" s="697">
        <f>[52]ACCOUNTALLOC!CS16</f>
        <v>0</v>
      </c>
      <c r="CT16" s="697">
        <f>[52]ACCOUNTALLOC!CT16</f>
        <v>0</v>
      </c>
      <c r="CU16" s="697">
        <f>[52]ACCOUNTALLOC!CU16</f>
        <v>475627.3789062415</v>
      </c>
      <c r="CW16" s="65">
        <f>[52]ACCOUNTALLOC!CW16</f>
        <v>0</v>
      </c>
      <c r="CX16" s="65">
        <f>[52]ACCOUNTALLOC!CX16</f>
        <v>0</v>
      </c>
      <c r="CY16" s="65">
        <f>[52]ACCOUNTALLOC!CY16</f>
        <v>0</v>
      </c>
      <c r="CZ16" s="65">
        <f>[52]ACCOUNTALLOC!CZ16</f>
        <v>0</v>
      </c>
      <c r="DA16" s="65">
        <f>[52]ACCOUNTALLOC!DA16</f>
        <v>0</v>
      </c>
      <c r="DB16" s="65">
        <f>[52]ACCOUNTALLOC!DB16</f>
        <v>0</v>
      </c>
      <c r="DC16" s="65">
        <f>[52]ACCOUNTALLOC!DC16</f>
        <v>0</v>
      </c>
      <c r="DE16" s="65">
        <v>0</v>
      </c>
      <c r="DF16" s="65">
        <v>0</v>
      </c>
      <c r="DG16" s="65">
        <v>0</v>
      </c>
      <c r="DH16" s="65">
        <v>0</v>
      </c>
      <c r="DI16" s="65">
        <v>0</v>
      </c>
      <c r="DJ16" s="65">
        <v>0</v>
      </c>
      <c r="DK16" s="65">
        <v>0</v>
      </c>
      <c r="DM16" s="65">
        <v>0</v>
      </c>
      <c r="DN16" s="65">
        <v>0</v>
      </c>
      <c r="DO16" s="65">
        <v>0</v>
      </c>
      <c r="DP16" s="65">
        <v>0</v>
      </c>
      <c r="DQ16" s="65">
        <v>0</v>
      </c>
      <c r="DR16" s="65">
        <v>0</v>
      </c>
      <c r="DS16" s="65">
        <v>0</v>
      </c>
      <c r="DU16" s="65">
        <v>0</v>
      </c>
      <c r="DV16" s="65">
        <v>0</v>
      </c>
      <c r="DW16" s="65">
        <v>0</v>
      </c>
      <c r="DX16" s="65">
        <v>0</v>
      </c>
      <c r="DY16" s="65">
        <v>0</v>
      </c>
      <c r="DZ16" s="65">
        <v>0</v>
      </c>
      <c r="EA16" s="65">
        <v>0</v>
      </c>
      <c r="EC16" s="65">
        <v>0</v>
      </c>
      <c r="ED16" s="65">
        <v>0</v>
      </c>
      <c r="EE16" s="65">
        <v>0</v>
      </c>
      <c r="EF16" s="65">
        <v>0</v>
      </c>
      <c r="EG16" s="65">
        <v>0</v>
      </c>
      <c r="EH16" s="65">
        <v>0</v>
      </c>
      <c r="EI16" s="65">
        <v>0</v>
      </c>
      <c r="EK16" s="65">
        <v>0</v>
      </c>
      <c r="EL16" s="65">
        <v>0</v>
      </c>
      <c r="EM16" s="65">
        <v>0</v>
      </c>
      <c r="EN16" s="65">
        <v>0</v>
      </c>
      <c r="EO16" s="65">
        <v>0</v>
      </c>
      <c r="EP16" s="65">
        <v>0</v>
      </c>
      <c r="EQ16" s="65">
        <v>0</v>
      </c>
      <c r="ES16" s="65">
        <v>0</v>
      </c>
      <c r="ET16" s="65">
        <v>0</v>
      </c>
      <c r="EU16" s="65">
        <v>0</v>
      </c>
      <c r="EV16" s="65">
        <v>0</v>
      </c>
      <c r="EW16" s="65">
        <v>0</v>
      </c>
      <c r="EX16" s="65">
        <v>0</v>
      </c>
      <c r="EY16" s="65">
        <v>0</v>
      </c>
      <c r="FA16" s="65">
        <v>0</v>
      </c>
      <c r="FB16" s="65">
        <v>0</v>
      </c>
      <c r="FC16" s="65">
        <v>0</v>
      </c>
      <c r="FD16" s="65">
        <v>0</v>
      </c>
      <c r="FE16" s="65">
        <v>0</v>
      </c>
      <c r="FF16" s="65">
        <v>0</v>
      </c>
      <c r="FG16" s="65">
        <v>0</v>
      </c>
    </row>
    <row r="17" spans="1:163">
      <c r="A17" s="699">
        <f>[52]ACCOUNTALLOC!A17</f>
        <v>330</v>
      </c>
      <c r="B17" s="698" t="str">
        <f>[52]ACCOUNTALLOC!B17</f>
        <v>Hydro Baseload Generation</v>
      </c>
      <c r="C17" s="695">
        <f>[52]ACCOUNTALLOC!C17</f>
        <v>729618000</v>
      </c>
      <c r="D17" s="64"/>
      <c r="E17" s="697">
        <f>[52]ACCOUNTALLOC!E17</f>
        <v>46286797.660883307</v>
      </c>
      <c r="F17" s="697">
        <f>[52]ACCOUNTALLOC!F17</f>
        <v>338292888.48778588</v>
      </c>
      <c r="G17" s="697">
        <f>[52]ACCOUNTALLOC!G17</f>
        <v>0</v>
      </c>
      <c r="H17" s="697">
        <f>[52]ACCOUNTALLOC!H17</f>
        <v>0</v>
      </c>
      <c r="I17" s="697">
        <f>[52]ACCOUNTALLOC!I17</f>
        <v>0</v>
      </c>
      <c r="J17" s="697">
        <f>[52]ACCOUNTALLOC!J17</f>
        <v>0</v>
      </c>
      <c r="K17" s="697">
        <f>[52]ACCOUNTALLOC!K17</f>
        <v>384579686.14866918</v>
      </c>
      <c r="L17" s="698"/>
      <c r="M17" s="697">
        <f>[52]ACCOUNTALLOC!M17</f>
        <v>10671559.71274332</v>
      </c>
      <c r="N17" s="697">
        <f>[52]ACCOUNTALLOC!N17</f>
        <v>85956253.482478872</v>
      </c>
      <c r="O17" s="697">
        <f>[52]ACCOUNTALLOC!O17</f>
        <v>0</v>
      </c>
      <c r="P17" s="697">
        <f>[52]ACCOUNTALLOC!P17</f>
        <v>0</v>
      </c>
      <c r="Q17" s="697">
        <f>[52]ACCOUNTALLOC!Q17</f>
        <v>0</v>
      </c>
      <c r="R17" s="697">
        <f>[52]ACCOUNTALLOC!R17</f>
        <v>0</v>
      </c>
      <c r="S17" s="697">
        <f>[52]ACCOUNTALLOC!S17</f>
        <v>96627813.195222199</v>
      </c>
      <c r="T17" s="698"/>
      <c r="U17" s="697">
        <f>[52]ACCOUNTALLOC!U17</f>
        <v>11422175.967478348</v>
      </c>
      <c r="V17" s="697">
        <f>[52]ACCOUNTALLOC!V17</f>
        <v>95589936.387972549</v>
      </c>
      <c r="W17" s="697">
        <f>[52]ACCOUNTALLOC!W17</f>
        <v>0</v>
      </c>
      <c r="X17" s="697">
        <f>[52]ACCOUNTALLOC!X17</f>
        <v>0</v>
      </c>
      <c r="Y17" s="697">
        <f>[52]ACCOUNTALLOC!Y17</f>
        <v>0</v>
      </c>
      <c r="Z17" s="697">
        <f>[52]ACCOUNTALLOC!Z17</f>
        <v>0</v>
      </c>
      <c r="AA17" s="697">
        <f>[52]ACCOUNTALLOC!AA17</f>
        <v>107012112.3554509</v>
      </c>
      <c r="AB17" s="698"/>
      <c r="AC17" s="697">
        <f>[52]ACCOUNTALLOC!AC17</f>
        <v>6001415.1685690507</v>
      </c>
      <c r="AD17" s="697">
        <f>[52]ACCOUNTALLOC!AD17</f>
        <v>61690477.49534443</v>
      </c>
      <c r="AE17" s="697">
        <f>[52]ACCOUNTALLOC!AE17</f>
        <v>0</v>
      </c>
      <c r="AF17" s="697">
        <f>[52]ACCOUNTALLOC!AF17</f>
        <v>0</v>
      </c>
      <c r="AG17" s="697">
        <f>[52]ACCOUNTALLOC!AG17</f>
        <v>0</v>
      </c>
      <c r="AH17" s="697">
        <f>[52]ACCOUNTALLOC!AH17</f>
        <v>0</v>
      </c>
      <c r="AI17" s="697">
        <f>[52]ACCOUNTALLOC!AI17</f>
        <v>67691892.663913488</v>
      </c>
      <c r="AJ17" s="698"/>
      <c r="AK17" s="697">
        <f>[52]ACCOUNTALLOC!AK17</f>
        <v>4239535.4611374959</v>
      </c>
      <c r="AL17" s="697">
        <f>[52]ACCOUNTALLOC!AL17</f>
        <v>42920704.874864891</v>
      </c>
      <c r="AM17" s="697">
        <f>[52]ACCOUNTALLOC!AM17</f>
        <v>0</v>
      </c>
      <c r="AN17" s="697">
        <f>[52]ACCOUNTALLOC!AN17</f>
        <v>0</v>
      </c>
      <c r="AO17" s="697">
        <f>[52]ACCOUNTALLOC!AO17</f>
        <v>0</v>
      </c>
      <c r="AP17" s="697">
        <f>[52]ACCOUNTALLOC!AP17</f>
        <v>0</v>
      </c>
      <c r="AQ17" s="697">
        <f>[52]ACCOUNTALLOC!AQ17</f>
        <v>47160240.336002387</v>
      </c>
      <c r="AR17" s="698"/>
      <c r="AS17" s="697">
        <f>[52]ACCOUNTALLOC!AS17</f>
        <v>144.88317656556609</v>
      </c>
      <c r="AT17" s="697">
        <f>[52]ACCOUNTALLOC!AT17</f>
        <v>135526.77667023425</v>
      </c>
      <c r="AU17" s="697">
        <f>[52]ACCOUNTALLOC!AU17</f>
        <v>0</v>
      </c>
      <c r="AV17" s="697">
        <f>[52]ACCOUNTALLOC!AV17</f>
        <v>0</v>
      </c>
      <c r="AW17" s="697">
        <f>[52]ACCOUNTALLOC!AW17</f>
        <v>0</v>
      </c>
      <c r="AX17" s="697">
        <f>[52]ACCOUNTALLOC!AX17</f>
        <v>0</v>
      </c>
      <c r="AY17" s="697">
        <f>[52]ACCOUNTALLOC!AY17</f>
        <v>135671.65984679983</v>
      </c>
      <c r="AZ17" s="698"/>
      <c r="BA17" s="697">
        <f>[52]ACCOUNTALLOC!BA17</f>
        <v>0</v>
      </c>
      <c r="BB17" s="697">
        <f>[52]ACCOUNTALLOC!BB17</f>
        <v>3740473.2740536574</v>
      </c>
      <c r="BC17" s="697">
        <f>[52]ACCOUNTALLOC!BC17</f>
        <v>0</v>
      </c>
      <c r="BD17" s="697">
        <f>[52]ACCOUNTALLOC!BD17</f>
        <v>0</v>
      </c>
      <c r="BE17" s="697">
        <f>[52]ACCOUNTALLOC!BE17</f>
        <v>0</v>
      </c>
      <c r="BF17" s="697">
        <f>[52]ACCOUNTALLOC!BF17</f>
        <v>0</v>
      </c>
      <c r="BG17" s="697">
        <f>[52]ACCOUNTALLOC!BG17</f>
        <v>3740473.2740536574</v>
      </c>
      <c r="BH17" s="698"/>
      <c r="BI17" s="697">
        <f>[52]ACCOUNTALLOC!BI17</f>
        <v>0</v>
      </c>
      <c r="BJ17" s="697">
        <f>[52]ACCOUNTALLOC!BJ17</f>
        <v>0</v>
      </c>
      <c r="BK17" s="697">
        <f>[52]ACCOUNTALLOC!BK17</f>
        <v>0</v>
      </c>
      <c r="BL17" s="697">
        <f>[52]ACCOUNTALLOC!BL17</f>
        <v>0</v>
      </c>
      <c r="BM17" s="697">
        <f>[52]ACCOUNTALLOC!BM17</f>
        <v>0</v>
      </c>
      <c r="BN17" s="697">
        <f>[52]ACCOUNTALLOC!BN17</f>
        <v>0</v>
      </c>
      <c r="BO17" s="697">
        <f>[52]ACCOUNTALLOC!BO17</f>
        <v>0</v>
      </c>
      <c r="BP17" s="698"/>
      <c r="BQ17" s="697">
        <f>[52]ACCOUNTALLOC!BQ17</f>
        <v>1439990.9109073253</v>
      </c>
      <c r="BR17" s="697">
        <f>[52]ACCOUNTALLOC!BR17</f>
        <v>18577826.166428752</v>
      </c>
      <c r="BS17" s="697">
        <f>[52]ACCOUNTALLOC!BS17</f>
        <v>0</v>
      </c>
      <c r="BT17" s="697">
        <f>[52]ACCOUNTALLOC!BT17</f>
        <v>0</v>
      </c>
      <c r="BU17" s="697">
        <f>[52]ACCOUNTALLOC!BU17</f>
        <v>0</v>
      </c>
      <c r="BV17" s="697">
        <f>[52]ACCOUNTALLOC!BV17</f>
        <v>0</v>
      </c>
      <c r="BW17" s="697">
        <f>[52]ACCOUNTALLOC!BW17</f>
        <v>20017817.077336077</v>
      </c>
      <c r="BX17" s="698"/>
      <c r="BY17" s="697">
        <f>[52]ACCOUNTALLOC!BY17</f>
        <v>0</v>
      </c>
      <c r="BZ17" s="697">
        <f>[52]ACCOUNTALLOC!BZ17</f>
        <v>0</v>
      </c>
      <c r="CA17" s="697">
        <f>[52]ACCOUNTALLOC!CA17</f>
        <v>0</v>
      </c>
      <c r="CB17" s="697">
        <f>[52]ACCOUNTALLOC!CB17</f>
        <v>0</v>
      </c>
      <c r="CC17" s="697">
        <f>[52]ACCOUNTALLOC!CC17</f>
        <v>0</v>
      </c>
      <c r="CD17" s="697">
        <f>[52]ACCOUNTALLOC!CD17</f>
        <v>0</v>
      </c>
      <c r="CE17" s="697">
        <f>[52]ACCOUNTALLOC!CE17</f>
        <v>0</v>
      </c>
      <c r="CF17" s="698"/>
      <c r="CG17" s="697">
        <f>[52]ACCOUNTALLOC!CG17</f>
        <v>166797.31399906953</v>
      </c>
      <c r="CH17" s="697">
        <f>[52]ACCOUNTALLOC!CH17</f>
        <v>2237000.5856110333</v>
      </c>
      <c r="CI17" s="697">
        <f>[52]ACCOUNTALLOC!CI17</f>
        <v>0</v>
      </c>
      <c r="CJ17" s="697">
        <f>[52]ACCOUNTALLOC!CJ17</f>
        <v>0</v>
      </c>
      <c r="CK17" s="697">
        <f>[52]ACCOUNTALLOC!CK17</f>
        <v>0</v>
      </c>
      <c r="CL17" s="697">
        <f>[52]ACCOUNTALLOC!CL17</f>
        <v>0</v>
      </c>
      <c r="CM17" s="697">
        <f>[52]ACCOUNTALLOC!CM17</f>
        <v>2403797.8996101026</v>
      </c>
      <c r="CN17" s="698">
        <f>[52]ACCOUNTALLOC!CN17</f>
        <v>0</v>
      </c>
      <c r="CO17" s="697">
        <f>[52]ACCOUNTALLOC!CO17</f>
        <v>29562.921105523335</v>
      </c>
      <c r="CP17" s="697">
        <f>[52]ACCOUNTALLOC!CP17</f>
        <v>218932.46878986881</v>
      </c>
      <c r="CQ17" s="697">
        <f>[52]ACCOUNTALLOC!CQ17</f>
        <v>0</v>
      </c>
      <c r="CR17" s="697">
        <f>[52]ACCOUNTALLOC!CR17</f>
        <v>0</v>
      </c>
      <c r="CS17" s="697">
        <f>[52]ACCOUNTALLOC!CS17</f>
        <v>0</v>
      </c>
      <c r="CT17" s="697">
        <f>[52]ACCOUNTALLOC!CT17</f>
        <v>0</v>
      </c>
      <c r="CU17" s="697">
        <f>[52]ACCOUNTALLOC!CU17</f>
        <v>248495.38989539215</v>
      </c>
      <c r="CW17" s="65">
        <f>[52]ACCOUNTALLOC!CW17</f>
        <v>0</v>
      </c>
      <c r="CX17" s="65">
        <f>[52]ACCOUNTALLOC!CX17</f>
        <v>0</v>
      </c>
      <c r="CY17" s="65">
        <f>[52]ACCOUNTALLOC!CY17</f>
        <v>0</v>
      </c>
      <c r="CZ17" s="65">
        <f>[52]ACCOUNTALLOC!CZ17</f>
        <v>0</v>
      </c>
      <c r="DA17" s="65">
        <f>[52]ACCOUNTALLOC!DA17</f>
        <v>0</v>
      </c>
      <c r="DB17" s="65">
        <f>[52]ACCOUNTALLOC!DB17</f>
        <v>0</v>
      </c>
      <c r="DC17" s="65">
        <f>[52]ACCOUNTALLOC!DC17</f>
        <v>0</v>
      </c>
      <c r="DE17" s="65">
        <v>0</v>
      </c>
      <c r="DF17" s="65">
        <v>0</v>
      </c>
      <c r="DG17" s="65">
        <v>0</v>
      </c>
      <c r="DH17" s="65">
        <v>0</v>
      </c>
      <c r="DI17" s="65">
        <v>0</v>
      </c>
      <c r="DJ17" s="65">
        <v>0</v>
      </c>
      <c r="DK17" s="65">
        <v>0</v>
      </c>
      <c r="DM17" s="65">
        <v>0</v>
      </c>
      <c r="DN17" s="65">
        <v>0</v>
      </c>
      <c r="DO17" s="65">
        <v>0</v>
      </c>
      <c r="DP17" s="65">
        <v>0</v>
      </c>
      <c r="DQ17" s="65">
        <v>0</v>
      </c>
      <c r="DR17" s="65">
        <v>0</v>
      </c>
      <c r="DS17" s="65">
        <v>0</v>
      </c>
      <c r="DU17" s="65">
        <v>0</v>
      </c>
      <c r="DV17" s="65">
        <v>0</v>
      </c>
      <c r="DW17" s="65">
        <v>0</v>
      </c>
      <c r="DX17" s="65">
        <v>0</v>
      </c>
      <c r="DY17" s="65">
        <v>0</v>
      </c>
      <c r="DZ17" s="65">
        <v>0</v>
      </c>
      <c r="EA17" s="65">
        <v>0</v>
      </c>
      <c r="EC17" s="65">
        <v>0</v>
      </c>
      <c r="ED17" s="65">
        <v>0</v>
      </c>
      <c r="EE17" s="65">
        <v>0</v>
      </c>
      <c r="EF17" s="65">
        <v>0</v>
      </c>
      <c r="EG17" s="65">
        <v>0</v>
      </c>
      <c r="EH17" s="65">
        <v>0</v>
      </c>
      <c r="EI17" s="65">
        <v>0</v>
      </c>
      <c r="EK17" s="65">
        <v>0</v>
      </c>
      <c r="EL17" s="65">
        <v>0</v>
      </c>
      <c r="EM17" s="65">
        <v>0</v>
      </c>
      <c r="EN17" s="65">
        <v>0</v>
      </c>
      <c r="EO17" s="65">
        <v>0</v>
      </c>
      <c r="EP17" s="65">
        <v>0</v>
      </c>
      <c r="EQ17" s="65">
        <v>0</v>
      </c>
      <c r="ES17" s="65">
        <v>0</v>
      </c>
      <c r="ET17" s="65">
        <v>0</v>
      </c>
      <c r="EU17" s="65">
        <v>0</v>
      </c>
      <c r="EV17" s="65">
        <v>0</v>
      </c>
      <c r="EW17" s="65">
        <v>0</v>
      </c>
      <c r="EX17" s="65">
        <v>0</v>
      </c>
      <c r="EY17" s="65">
        <v>0</v>
      </c>
      <c r="FA17" s="65">
        <v>0</v>
      </c>
      <c r="FB17" s="65">
        <v>0</v>
      </c>
      <c r="FC17" s="65">
        <v>0</v>
      </c>
      <c r="FD17" s="65">
        <v>0</v>
      </c>
      <c r="FE17" s="65">
        <v>0</v>
      </c>
      <c r="FF17" s="65">
        <v>0</v>
      </c>
      <c r="FG17" s="65">
        <v>0</v>
      </c>
    </row>
    <row r="18" spans="1:163">
      <c r="A18" s="699">
        <f>[52]ACCOUNTALLOC!A18</f>
        <v>340</v>
      </c>
      <c r="B18" s="698" t="str">
        <f>[52]ACCOUNTALLOC!B18</f>
        <v>Other Production Generation</v>
      </c>
      <c r="C18" s="695">
        <f>[52]ACCOUNTALLOC!C18</f>
        <v>1971707000</v>
      </c>
      <c r="D18" s="64"/>
      <c r="E18" s="697">
        <f>[52]ACCOUNTALLOC!E18</f>
        <v>125084637.37948796</v>
      </c>
      <c r="F18" s="697">
        <f>[52]ACCOUNTALLOC!F18</f>
        <v>914196821.18805563</v>
      </c>
      <c r="G18" s="697">
        <f>[52]ACCOUNTALLOC!G18</f>
        <v>0</v>
      </c>
      <c r="H18" s="697">
        <f>[52]ACCOUNTALLOC!H18</f>
        <v>0</v>
      </c>
      <c r="I18" s="697">
        <f>[52]ACCOUNTALLOC!I18</f>
        <v>0</v>
      </c>
      <c r="J18" s="697">
        <f>[52]ACCOUNTALLOC!J18</f>
        <v>0</v>
      </c>
      <c r="K18" s="697">
        <f>[52]ACCOUNTALLOC!K18</f>
        <v>1039281458.5675436</v>
      </c>
      <c r="L18" s="698"/>
      <c r="M18" s="697">
        <f>[52]ACCOUNTALLOC!M18</f>
        <v>28838637.460334029</v>
      </c>
      <c r="N18" s="697">
        <f>[52]ACCOUNTALLOC!N18</f>
        <v>232286685.20400807</v>
      </c>
      <c r="O18" s="697">
        <f>[52]ACCOUNTALLOC!O18</f>
        <v>0</v>
      </c>
      <c r="P18" s="697">
        <f>[52]ACCOUNTALLOC!P18</f>
        <v>0</v>
      </c>
      <c r="Q18" s="697">
        <f>[52]ACCOUNTALLOC!Q18</f>
        <v>0</v>
      </c>
      <c r="R18" s="697">
        <f>[52]ACCOUNTALLOC!R18</f>
        <v>0</v>
      </c>
      <c r="S18" s="697">
        <f>[52]ACCOUNTALLOC!S18</f>
        <v>261125322.66434211</v>
      </c>
      <c r="T18" s="698"/>
      <c r="U18" s="697">
        <f>[52]ACCOUNTALLOC!U18</f>
        <v>30867089.7789101</v>
      </c>
      <c r="V18" s="697">
        <f>[52]ACCOUNTALLOC!V18</f>
        <v>258320582.42219928</v>
      </c>
      <c r="W18" s="697">
        <f>[52]ACCOUNTALLOC!W18</f>
        <v>0</v>
      </c>
      <c r="X18" s="697">
        <f>[52]ACCOUNTALLOC!X18</f>
        <v>0</v>
      </c>
      <c r="Y18" s="697">
        <f>[52]ACCOUNTALLOC!Y18</f>
        <v>0</v>
      </c>
      <c r="Z18" s="697">
        <f>[52]ACCOUNTALLOC!Z18</f>
        <v>0</v>
      </c>
      <c r="AA18" s="697">
        <f>[52]ACCOUNTALLOC!AA18</f>
        <v>289187672.20110941</v>
      </c>
      <c r="AB18" s="698"/>
      <c r="AC18" s="697">
        <f>[52]ACCOUNTALLOC!AC18</f>
        <v>16218120.026882257</v>
      </c>
      <c r="AD18" s="697">
        <f>[52]ACCOUNTALLOC!AD18</f>
        <v>166711273.99668467</v>
      </c>
      <c r="AE18" s="697">
        <f>[52]ACCOUNTALLOC!AE18</f>
        <v>0</v>
      </c>
      <c r="AF18" s="697">
        <f>[52]ACCOUNTALLOC!AF18</f>
        <v>0</v>
      </c>
      <c r="AG18" s="697">
        <f>[52]ACCOUNTALLOC!AG18</f>
        <v>0</v>
      </c>
      <c r="AH18" s="697">
        <f>[52]ACCOUNTALLOC!AH18</f>
        <v>0</v>
      </c>
      <c r="AI18" s="697">
        <f>[52]ACCOUNTALLOC!AI18</f>
        <v>182929394.02356693</v>
      </c>
      <c r="AJ18" s="698"/>
      <c r="AK18" s="697">
        <f>[52]ACCOUNTALLOC!AK18</f>
        <v>11456846.932878615</v>
      </c>
      <c r="AL18" s="697">
        <f>[52]ACCOUNTALLOC!AL18</f>
        <v>115988166.74849747</v>
      </c>
      <c r="AM18" s="697">
        <f>[52]ACCOUNTALLOC!AM18</f>
        <v>0</v>
      </c>
      <c r="AN18" s="697">
        <f>[52]ACCOUNTALLOC!AN18</f>
        <v>0</v>
      </c>
      <c r="AO18" s="697">
        <f>[52]ACCOUNTALLOC!AO18</f>
        <v>0</v>
      </c>
      <c r="AP18" s="697">
        <f>[52]ACCOUNTALLOC!AP18</f>
        <v>0</v>
      </c>
      <c r="AQ18" s="697">
        <f>[52]ACCOUNTALLOC!AQ18</f>
        <v>127445013.68137608</v>
      </c>
      <c r="AR18" s="698"/>
      <c r="AS18" s="697">
        <f>[52]ACCOUNTALLOC!AS18</f>
        <v>391.52977779682328</v>
      </c>
      <c r="AT18" s="697">
        <f>[52]ACCOUNTALLOC!AT18</f>
        <v>366245.20536518772</v>
      </c>
      <c r="AU18" s="697">
        <f>[52]ACCOUNTALLOC!AU18</f>
        <v>0</v>
      </c>
      <c r="AV18" s="697">
        <f>[52]ACCOUNTALLOC!AV18</f>
        <v>0</v>
      </c>
      <c r="AW18" s="697">
        <f>[52]ACCOUNTALLOC!AW18</f>
        <v>0</v>
      </c>
      <c r="AX18" s="697">
        <f>[52]ACCOUNTALLOC!AX18</f>
        <v>0</v>
      </c>
      <c r="AY18" s="697">
        <f>[52]ACCOUNTALLOC!AY18</f>
        <v>366636.73514298454</v>
      </c>
      <c r="AZ18" s="698"/>
      <c r="BA18" s="697">
        <f>[52]ACCOUNTALLOC!BA18</f>
        <v>0</v>
      </c>
      <c r="BB18" s="697">
        <f>[52]ACCOUNTALLOC!BB18</f>
        <v>10108189.953872457</v>
      </c>
      <c r="BC18" s="697">
        <f>[52]ACCOUNTALLOC!BC18</f>
        <v>0</v>
      </c>
      <c r="BD18" s="697">
        <f>[52]ACCOUNTALLOC!BD18</f>
        <v>0</v>
      </c>
      <c r="BE18" s="697">
        <f>[52]ACCOUNTALLOC!BE18</f>
        <v>0</v>
      </c>
      <c r="BF18" s="697">
        <f>[52]ACCOUNTALLOC!BF18</f>
        <v>0</v>
      </c>
      <c r="BG18" s="697">
        <f>[52]ACCOUNTALLOC!BG18</f>
        <v>10108189.953872457</v>
      </c>
      <c r="BH18" s="698"/>
      <c r="BI18" s="697">
        <f>[52]ACCOUNTALLOC!BI18</f>
        <v>0</v>
      </c>
      <c r="BJ18" s="697">
        <f>[52]ACCOUNTALLOC!BJ18</f>
        <v>0</v>
      </c>
      <c r="BK18" s="697">
        <f>[52]ACCOUNTALLOC!BK18</f>
        <v>0</v>
      </c>
      <c r="BL18" s="697">
        <f>[52]ACCOUNTALLOC!BL18</f>
        <v>0</v>
      </c>
      <c r="BM18" s="697">
        <f>[52]ACCOUNTALLOC!BM18</f>
        <v>0</v>
      </c>
      <c r="BN18" s="697">
        <f>[52]ACCOUNTALLOC!BN18</f>
        <v>0</v>
      </c>
      <c r="BO18" s="697">
        <f>[52]ACCOUNTALLOC!BO18</f>
        <v>0</v>
      </c>
      <c r="BP18" s="698"/>
      <c r="BQ18" s="697">
        <f>[52]ACCOUNTALLOC!BQ18</f>
        <v>3891406.4057799419</v>
      </c>
      <c r="BR18" s="697">
        <f>[52]ACCOUNTALLOC!BR18</f>
        <v>50204394.487431414</v>
      </c>
      <c r="BS18" s="697">
        <f>[52]ACCOUNTALLOC!BS18</f>
        <v>0</v>
      </c>
      <c r="BT18" s="697">
        <f>[52]ACCOUNTALLOC!BT18</f>
        <v>0</v>
      </c>
      <c r="BU18" s="697">
        <f>[52]ACCOUNTALLOC!BU18</f>
        <v>0</v>
      </c>
      <c r="BV18" s="697">
        <f>[52]ACCOUNTALLOC!BV18</f>
        <v>0</v>
      </c>
      <c r="BW18" s="697">
        <f>[52]ACCOUNTALLOC!BW18</f>
        <v>54095800.893211357</v>
      </c>
      <c r="BX18" s="698"/>
      <c r="BY18" s="697">
        <f>[52]ACCOUNTALLOC!BY18</f>
        <v>0</v>
      </c>
      <c r="BZ18" s="697">
        <f>[52]ACCOUNTALLOC!BZ18</f>
        <v>0</v>
      </c>
      <c r="CA18" s="697">
        <f>[52]ACCOUNTALLOC!CA18</f>
        <v>0</v>
      </c>
      <c r="CB18" s="697">
        <f>[52]ACCOUNTALLOC!CB18</f>
        <v>0</v>
      </c>
      <c r="CC18" s="697">
        <f>[52]ACCOUNTALLOC!CC18</f>
        <v>0</v>
      </c>
      <c r="CD18" s="697">
        <f>[52]ACCOUNTALLOC!CD18</f>
        <v>0</v>
      </c>
      <c r="CE18" s="697">
        <f>[52]ACCOUNTALLOC!CE18</f>
        <v>0</v>
      </c>
      <c r="CF18" s="698"/>
      <c r="CG18" s="697">
        <f>[52]ACCOUNTALLOC!CG18</f>
        <v>450750.16185615404</v>
      </c>
      <c r="CH18" s="697">
        <f>[52]ACCOUNTALLOC!CH18</f>
        <v>6045231.4960066415</v>
      </c>
      <c r="CI18" s="697">
        <f>[52]ACCOUNTALLOC!CI18</f>
        <v>0</v>
      </c>
      <c r="CJ18" s="697">
        <f>[52]ACCOUNTALLOC!CJ18</f>
        <v>0</v>
      </c>
      <c r="CK18" s="697">
        <f>[52]ACCOUNTALLOC!CK18</f>
        <v>0</v>
      </c>
      <c r="CL18" s="697">
        <f>[52]ACCOUNTALLOC!CL18</f>
        <v>0</v>
      </c>
      <c r="CM18" s="697">
        <f>[52]ACCOUNTALLOC!CM18</f>
        <v>6495981.6578627955</v>
      </c>
      <c r="CN18" s="698">
        <f>[52]ACCOUNTALLOC!CN18</f>
        <v>0</v>
      </c>
      <c r="CO18" s="697">
        <f>[52]ACCOUNTALLOC!CO18</f>
        <v>79890.324093166695</v>
      </c>
      <c r="CP18" s="697">
        <f>[52]ACCOUNTALLOC!CP18</f>
        <v>591639.2978795286</v>
      </c>
      <c r="CQ18" s="697">
        <f>[52]ACCOUNTALLOC!CQ18</f>
        <v>0</v>
      </c>
      <c r="CR18" s="697">
        <f>[52]ACCOUNTALLOC!CR18</f>
        <v>0</v>
      </c>
      <c r="CS18" s="697">
        <f>[52]ACCOUNTALLOC!CS18</f>
        <v>0</v>
      </c>
      <c r="CT18" s="697">
        <f>[52]ACCOUNTALLOC!CT18</f>
        <v>0</v>
      </c>
      <c r="CU18" s="697">
        <f>[52]ACCOUNTALLOC!CU18</f>
        <v>671529.62197269534</v>
      </c>
      <c r="CW18" s="65">
        <f>[52]ACCOUNTALLOC!CW18</f>
        <v>0</v>
      </c>
      <c r="CX18" s="65">
        <f>[52]ACCOUNTALLOC!CX18</f>
        <v>0</v>
      </c>
      <c r="CY18" s="65">
        <f>[52]ACCOUNTALLOC!CY18</f>
        <v>0</v>
      </c>
      <c r="CZ18" s="65">
        <f>[52]ACCOUNTALLOC!CZ18</f>
        <v>0</v>
      </c>
      <c r="DA18" s="65">
        <f>[52]ACCOUNTALLOC!DA18</f>
        <v>0</v>
      </c>
      <c r="DB18" s="65">
        <f>[52]ACCOUNTALLOC!DB18</f>
        <v>0</v>
      </c>
      <c r="DC18" s="65">
        <f>[52]ACCOUNTALLOC!DC18</f>
        <v>0</v>
      </c>
      <c r="DE18" s="65">
        <v>0</v>
      </c>
      <c r="DF18" s="65">
        <v>0</v>
      </c>
      <c r="DG18" s="65">
        <v>0</v>
      </c>
      <c r="DH18" s="65">
        <v>0</v>
      </c>
      <c r="DI18" s="65">
        <v>0</v>
      </c>
      <c r="DJ18" s="65">
        <v>0</v>
      </c>
      <c r="DK18" s="65">
        <v>0</v>
      </c>
      <c r="DM18" s="65">
        <v>0</v>
      </c>
      <c r="DN18" s="65">
        <v>0</v>
      </c>
      <c r="DO18" s="65">
        <v>0</v>
      </c>
      <c r="DP18" s="65">
        <v>0</v>
      </c>
      <c r="DQ18" s="65">
        <v>0</v>
      </c>
      <c r="DR18" s="65">
        <v>0</v>
      </c>
      <c r="DS18" s="65">
        <v>0</v>
      </c>
      <c r="DU18" s="65">
        <v>0</v>
      </c>
      <c r="DV18" s="65">
        <v>0</v>
      </c>
      <c r="DW18" s="65">
        <v>0</v>
      </c>
      <c r="DX18" s="65">
        <v>0</v>
      </c>
      <c r="DY18" s="65">
        <v>0</v>
      </c>
      <c r="DZ18" s="65">
        <v>0</v>
      </c>
      <c r="EA18" s="65">
        <v>0</v>
      </c>
      <c r="EC18" s="65">
        <v>0</v>
      </c>
      <c r="ED18" s="65">
        <v>0</v>
      </c>
      <c r="EE18" s="65">
        <v>0</v>
      </c>
      <c r="EF18" s="65">
        <v>0</v>
      </c>
      <c r="EG18" s="65">
        <v>0</v>
      </c>
      <c r="EH18" s="65">
        <v>0</v>
      </c>
      <c r="EI18" s="65">
        <v>0</v>
      </c>
      <c r="EK18" s="65">
        <v>0</v>
      </c>
      <c r="EL18" s="65">
        <v>0</v>
      </c>
      <c r="EM18" s="65">
        <v>0</v>
      </c>
      <c r="EN18" s="65">
        <v>0</v>
      </c>
      <c r="EO18" s="65">
        <v>0</v>
      </c>
      <c r="EP18" s="65">
        <v>0</v>
      </c>
      <c r="EQ18" s="65">
        <v>0</v>
      </c>
      <c r="ES18" s="65">
        <v>0</v>
      </c>
      <c r="ET18" s="65">
        <v>0</v>
      </c>
      <c r="EU18" s="65">
        <v>0</v>
      </c>
      <c r="EV18" s="65">
        <v>0</v>
      </c>
      <c r="EW18" s="65">
        <v>0</v>
      </c>
      <c r="EX18" s="65">
        <v>0</v>
      </c>
      <c r="EY18" s="65">
        <v>0</v>
      </c>
      <c r="FA18" s="65">
        <v>0</v>
      </c>
      <c r="FB18" s="65">
        <v>0</v>
      </c>
      <c r="FC18" s="65">
        <v>0</v>
      </c>
      <c r="FD18" s="65">
        <v>0</v>
      </c>
      <c r="FE18" s="65">
        <v>0</v>
      </c>
      <c r="FF18" s="65">
        <v>0</v>
      </c>
      <c r="FG18" s="65">
        <v>0</v>
      </c>
    </row>
    <row r="19" spans="1:163">
      <c r="A19" s="699" t="str">
        <f>[52]ACCOUNTALLOC!A19</f>
        <v>~</v>
      </c>
      <c r="B19" s="698" t="str">
        <f>[52]ACCOUNTALLOC!B19</f>
        <v>~</v>
      </c>
      <c r="C19" s="695">
        <f>[52]ACCOUNTALLOC!C19</f>
        <v>0</v>
      </c>
      <c r="D19" s="64"/>
      <c r="E19" s="697">
        <f>[52]ACCOUNTALLOC!E19</f>
        <v>0</v>
      </c>
      <c r="F19" s="697">
        <f>[52]ACCOUNTALLOC!F19</f>
        <v>0</v>
      </c>
      <c r="G19" s="697">
        <f>[52]ACCOUNTALLOC!G19</f>
        <v>0</v>
      </c>
      <c r="H19" s="697">
        <f>[52]ACCOUNTALLOC!H19</f>
        <v>0</v>
      </c>
      <c r="I19" s="697">
        <f>[52]ACCOUNTALLOC!I19</f>
        <v>0</v>
      </c>
      <c r="J19" s="697">
        <f>[52]ACCOUNTALLOC!J19</f>
        <v>0</v>
      </c>
      <c r="K19" s="697">
        <f>[52]ACCOUNTALLOC!K19</f>
        <v>0</v>
      </c>
      <c r="L19" s="698"/>
      <c r="M19" s="697">
        <f>[52]ACCOUNTALLOC!M19</f>
        <v>0</v>
      </c>
      <c r="N19" s="697">
        <f>[52]ACCOUNTALLOC!N19</f>
        <v>0</v>
      </c>
      <c r="O19" s="697">
        <f>[52]ACCOUNTALLOC!O19</f>
        <v>0</v>
      </c>
      <c r="P19" s="697">
        <f>[52]ACCOUNTALLOC!P19</f>
        <v>0</v>
      </c>
      <c r="Q19" s="697">
        <f>[52]ACCOUNTALLOC!Q19</f>
        <v>0</v>
      </c>
      <c r="R19" s="697">
        <f>[52]ACCOUNTALLOC!R19</f>
        <v>0</v>
      </c>
      <c r="S19" s="697">
        <f>[52]ACCOUNTALLOC!S19</f>
        <v>0</v>
      </c>
      <c r="T19" s="698"/>
      <c r="U19" s="697">
        <f>[52]ACCOUNTALLOC!U19</f>
        <v>0</v>
      </c>
      <c r="V19" s="697">
        <f>[52]ACCOUNTALLOC!V19</f>
        <v>0</v>
      </c>
      <c r="W19" s="697">
        <f>[52]ACCOUNTALLOC!W19</f>
        <v>0</v>
      </c>
      <c r="X19" s="697">
        <f>[52]ACCOUNTALLOC!X19</f>
        <v>0</v>
      </c>
      <c r="Y19" s="697">
        <f>[52]ACCOUNTALLOC!Y19</f>
        <v>0</v>
      </c>
      <c r="Z19" s="697">
        <f>[52]ACCOUNTALLOC!Z19</f>
        <v>0</v>
      </c>
      <c r="AA19" s="697">
        <f>[52]ACCOUNTALLOC!AA19</f>
        <v>0</v>
      </c>
      <c r="AB19" s="698"/>
      <c r="AC19" s="697">
        <f>[52]ACCOUNTALLOC!AC19</f>
        <v>0</v>
      </c>
      <c r="AD19" s="697">
        <f>[52]ACCOUNTALLOC!AD19</f>
        <v>0</v>
      </c>
      <c r="AE19" s="697">
        <f>[52]ACCOUNTALLOC!AE19</f>
        <v>0</v>
      </c>
      <c r="AF19" s="697">
        <f>[52]ACCOUNTALLOC!AF19</f>
        <v>0</v>
      </c>
      <c r="AG19" s="697">
        <f>[52]ACCOUNTALLOC!AG19</f>
        <v>0</v>
      </c>
      <c r="AH19" s="697">
        <f>[52]ACCOUNTALLOC!AH19</f>
        <v>0</v>
      </c>
      <c r="AI19" s="697">
        <f>[52]ACCOUNTALLOC!AI19</f>
        <v>0</v>
      </c>
      <c r="AJ19" s="698"/>
      <c r="AK19" s="697">
        <f>[52]ACCOUNTALLOC!AK19</f>
        <v>0</v>
      </c>
      <c r="AL19" s="697">
        <f>[52]ACCOUNTALLOC!AL19</f>
        <v>0</v>
      </c>
      <c r="AM19" s="697">
        <f>[52]ACCOUNTALLOC!AM19</f>
        <v>0</v>
      </c>
      <c r="AN19" s="697">
        <f>[52]ACCOUNTALLOC!AN19</f>
        <v>0</v>
      </c>
      <c r="AO19" s="697">
        <f>[52]ACCOUNTALLOC!AO19</f>
        <v>0</v>
      </c>
      <c r="AP19" s="697">
        <f>[52]ACCOUNTALLOC!AP19</f>
        <v>0</v>
      </c>
      <c r="AQ19" s="697">
        <f>[52]ACCOUNTALLOC!AQ19</f>
        <v>0</v>
      </c>
      <c r="AR19" s="698"/>
      <c r="AS19" s="697">
        <f>[52]ACCOUNTALLOC!AS19</f>
        <v>0</v>
      </c>
      <c r="AT19" s="697">
        <f>[52]ACCOUNTALLOC!AT19</f>
        <v>0</v>
      </c>
      <c r="AU19" s="697">
        <f>[52]ACCOUNTALLOC!AU19</f>
        <v>0</v>
      </c>
      <c r="AV19" s="697">
        <f>[52]ACCOUNTALLOC!AV19</f>
        <v>0</v>
      </c>
      <c r="AW19" s="697">
        <f>[52]ACCOUNTALLOC!AW19</f>
        <v>0</v>
      </c>
      <c r="AX19" s="697">
        <f>[52]ACCOUNTALLOC!AX19</f>
        <v>0</v>
      </c>
      <c r="AY19" s="697">
        <f>[52]ACCOUNTALLOC!AY19</f>
        <v>0</v>
      </c>
      <c r="AZ19" s="698"/>
      <c r="BA19" s="697">
        <f>[52]ACCOUNTALLOC!BA19</f>
        <v>0</v>
      </c>
      <c r="BB19" s="697">
        <f>[52]ACCOUNTALLOC!BB19</f>
        <v>0</v>
      </c>
      <c r="BC19" s="697">
        <f>[52]ACCOUNTALLOC!BC19</f>
        <v>0</v>
      </c>
      <c r="BD19" s="697">
        <f>[52]ACCOUNTALLOC!BD19</f>
        <v>0</v>
      </c>
      <c r="BE19" s="697">
        <f>[52]ACCOUNTALLOC!BE19</f>
        <v>0</v>
      </c>
      <c r="BF19" s="697">
        <f>[52]ACCOUNTALLOC!BF19</f>
        <v>0</v>
      </c>
      <c r="BG19" s="697">
        <f>[52]ACCOUNTALLOC!BG19</f>
        <v>0</v>
      </c>
      <c r="BH19" s="698"/>
      <c r="BI19" s="697">
        <f>[52]ACCOUNTALLOC!BI19</f>
        <v>0</v>
      </c>
      <c r="BJ19" s="697">
        <f>[52]ACCOUNTALLOC!BJ19</f>
        <v>0</v>
      </c>
      <c r="BK19" s="697">
        <f>[52]ACCOUNTALLOC!BK19</f>
        <v>0</v>
      </c>
      <c r="BL19" s="697">
        <f>[52]ACCOUNTALLOC!BL19</f>
        <v>0</v>
      </c>
      <c r="BM19" s="697">
        <f>[52]ACCOUNTALLOC!BM19</f>
        <v>0</v>
      </c>
      <c r="BN19" s="697">
        <f>[52]ACCOUNTALLOC!BN19</f>
        <v>0</v>
      </c>
      <c r="BO19" s="697">
        <f>[52]ACCOUNTALLOC!BO19</f>
        <v>0</v>
      </c>
      <c r="BP19" s="698"/>
      <c r="BQ19" s="697">
        <f>[52]ACCOUNTALLOC!BQ19</f>
        <v>0</v>
      </c>
      <c r="BR19" s="697">
        <f>[52]ACCOUNTALLOC!BR19</f>
        <v>0</v>
      </c>
      <c r="BS19" s="697">
        <f>[52]ACCOUNTALLOC!BS19</f>
        <v>0</v>
      </c>
      <c r="BT19" s="697">
        <f>[52]ACCOUNTALLOC!BT19</f>
        <v>0</v>
      </c>
      <c r="BU19" s="697">
        <f>[52]ACCOUNTALLOC!BU19</f>
        <v>0</v>
      </c>
      <c r="BV19" s="697">
        <f>[52]ACCOUNTALLOC!BV19</f>
        <v>0</v>
      </c>
      <c r="BW19" s="697">
        <f>[52]ACCOUNTALLOC!BW19</f>
        <v>0</v>
      </c>
      <c r="BX19" s="698"/>
      <c r="BY19" s="697">
        <f>[52]ACCOUNTALLOC!BY19</f>
        <v>0</v>
      </c>
      <c r="BZ19" s="697">
        <f>[52]ACCOUNTALLOC!BZ19</f>
        <v>0</v>
      </c>
      <c r="CA19" s="697">
        <f>[52]ACCOUNTALLOC!CA19</f>
        <v>0</v>
      </c>
      <c r="CB19" s="697">
        <f>[52]ACCOUNTALLOC!CB19</f>
        <v>0</v>
      </c>
      <c r="CC19" s="697">
        <f>[52]ACCOUNTALLOC!CC19</f>
        <v>0</v>
      </c>
      <c r="CD19" s="697">
        <f>[52]ACCOUNTALLOC!CD19</f>
        <v>0</v>
      </c>
      <c r="CE19" s="697">
        <f>[52]ACCOUNTALLOC!CE19</f>
        <v>0</v>
      </c>
      <c r="CF19" s="698"/>
      <c r="CG19" s="697">
        <f>[52]ACCOUNTALLOC!CG19</f>
        <v>0</v>
      </c>
      <c r="CH19" s="697">
        <f>[52]ACCOUNTALLOC!CH19</f>
        <v>0</v>
      </c>
      <c r="CI19" s="697">
        <f>[52]ACCOUNTALLOC!CI19</f>
        <v>0</v>
      </c>
      <c r="CJ19" s="697">
        <f>[52]ACCOUNTALLOC!CJ19</f>
        <v>0</v>
      </c>
      <c r="CK19" s="697">
        <f>[52]ACCOUNTALLOC!CK19</f>
        <v>0</v>
      </c>
      <c r="CL19" s="697">
        <f>[52]ACCOUNTALLOC!CL19</f>
        <v>0</v>
      </c>
      <c r="CM19" s="697">
        <f>[52]ACCOUNTALLOC!CM19</f>
        <v>0</v>
      </c>
      <c r="CN19" s="698">
        <f>[52]ACCOUNTALLOC!CN19</f>
        <v>0</v>
      </c>
      <c r="CO19" s="697">
        <f>[52]ACCOUNTALLOC!CO19</f>
        <v>0</v>
      </c>
      <c r="CP19" s="697">
        <f>[52]ACCOUNTALLOC!CP19</f>
        <v>0</v>
      </c>
      <c r="CQ19" s="697">
        <f>[52]ACCOUNTALLOC!CQ19</f>
        <v>0</v>
      </c>
      <c r="CR19" s="697">
        <f>[52]ACCOUNTALLOC!CR19</f>
        <v>0</v>
      </c>
      <c r="CS19" s="697">
        <f>[52]ACCOUNTALLOC!CS19</f>
        <v>0</v>
      </c>
      <c r="CT19" s="697">
        <f>[52]ACCOUNTALLOC!CT19</f>
        <v>0</v>
      </c>
      <c r="CU19" s="697">
        <f>[52]ACCOUNTALLOC!CU19</f>
        <v>0</v>
      </c>
      <c r="CW19" s="65">
        <f>[52]ACCOUNTALLOC!CW19</f>
        <v>0</v>
      </c>
      <c r="CX19" s="65">
        <f>[52]ACCOUNTALLOC!CX19</f>
        <v>0</v>
      </c>
      <c r="CY19" s="65">
        <f>[52]ACCOUNTALLOC!CY19</f>
        <v>0</v>
      </c>
      <c r="CZ19" s="65">
        <f>[52]ACCOUNTALLOC!CZ19</f>
        <v>0</v>
      </c>
      <c r="DA19" s="65">
        <f>[52]ACCOUNTALLOC!DA19</f>
        <v>0</v>
      </c>
      <c r="DB19" s="65">
        <f>[52]ACCOUNTALLOC!DB19</f>
        <v>0</v>
      </c>
      <c r="DC19" s="65">
        <f>[52]ACCOUNTALLOC!DC19</f>
        <v>0</v>
      </c>
      <c r="DE19" s="65">
        <v>0</v>
      </c>
      <c r="DF19" s="65">
        <v>0</v>
      </c>
      <c r="DG19" s="65">
        <v>0</v>
      </c>
      <c r="DH19" s="65">
        <v>0</v>
      </c>
      <c r="DI19" s="65">
        <v>0</v>
      </c>
      <c r="DJ19" s="65">
        <v>0</v>
      </c>
      <c r="DK19" s="65">
        <v>0</v>
      </c>
      <c r="DM19" s="65">
        <v>0</v>
      </c>
      <c r="DN19" s="65">
        <v>0</v>
      </c>
      <c r="DO19" s="65">
        <v>0</v>
      </c>
      <c r="DP19" s="65">
        <v>0</v>
      </c>
      <c r="DQ19" s="65">
        <v>0</v>
      </c>
      <c r="DR19" s="65">
        <v>0</v>
      </c>
      <c r="DS19" s="65">
        <v>0</v>
      </c>
      <c r="DU19" s="65">
        <v>0</v>
      </c>
      <c r="DV19" s="65">
        <v>0</v>
      </c>
      <c r="DW19" s="65">
        <v>0</v>
      </c>
      <c r="DX19" s="65">
        <v>0</v>
      </c>
      <c r="DY19" s="65">
        <v>0</v>
      </c>
      <c r="DZ19" s="65">
        <v>0</v>
      </c>
      <c r="EA19" s="65">
        <v>0</v>
      </c>
      <c r="EC19" s="65">
        <v>0</v>
      </c>
      <c r="ED19" s="65">
        <v>0</v>
      </c>
      <c r="EE19" s="65">
        <v>0</v>
      </c>
      <c r="EF19" s="65">
        <v>0</v>
      </c>
      <c r="EG19" s="65">
        <v>0</v>
      </c>
      <c r="EH19" s="65">
        <v>0</v>
      </c>
      <c r="EI19" s="65">
        <v>0</v>
      </c>
      <c r="EK19" s="65">
        <v>0</v>
      </c>
      <c r="EL19" s="65">
        <v>0</v>
      </c>
      <c r="EM19" s="65">
        <v>0</v>
      </c>
      <c r="EN19" s="65">
        <v>0</v>
      </c>
      <c r="EO19" s="65">
        <v>0</v>
      </c>
      <c r="EP19" s="65">
        <v>0</v>
      </c>
      <c r="EQ19" s="65">
        <v>0</v>
      </c>
      <c r="ES19" s="65">
        <v>0</v>
      </c>
      <c r="ET19" s="65">
        <v>0</v>
      </c>
      <c r="EU19" s="65">
        <v>0</v>
      </c>
      <c r="EV19" s="65">
        <v>0</v>
      </c>
      <c r="EW19" s="65">
        <v>0</v>
      </c>
      <c r="EX19" s="65">
        <v>0</v>
      </c>
      <c r="EY19" s="65">
        <v>0</v>
      </c>
      <c r="FA19" s="65">
        <v>0</v>
      </c>
      <c r="FB19" s="65">
        <v>0</v>
      </c>
      <c r="FC19" s="65">
        <v>0</v>
      </c>
      <c r="FD19" s="65">
        <v>0</v>
      </c>
      <c r="FE19" s="65">
        <v>0</v>
      </c>
      <c r="FF19" s="65">
        <v>0</v>
      </c>
      <c r="FG19" s="65">
        <v>0</v>
      </c>
    </row>
    <row r="20" spans="1:163">
      <c r="A20" s="699" t="str">
        <f>[52]ACCOUNTALLOC!A20</f>
        <v>~</v>
      </c>
      <c r="B20" s="698" t="str">
        <f>[52]ACCOUNTALLOC!B20</f>
        <v>~</v>
      </c>
      <c r="C20" s="695">
        <f>[52]ACCOUNTALLOC!C20</f>
        <v>0</v>
      </c>
      <c r="D20" s="64"/>
      <c r="E20" s="697">
        <f>[52]ACCOUNTALLOC!E20</f>
        <v>0</v>
      </c>
      <c r="F20" s="697">
        <f>[52]ACCOUNTALLOC!F20</f>
        <v>0</v>
      </c>
      <c r="G20" s="697">
        <f>[52]ACCOUNTALLOC!G20</f>
        <v>0</v>
      </c>
      <c r="H20" s="697">
        <f>[52]ACCOUNTALLOC!H20</f>
        <v>0</v>
      </c>
      <c r="I20" s="697">
        <f>[52]ACCOUNTALLOC!I20</f>
        <v>0</v>
      </c>
      <c r="J20" s="697">
        <f>[52]ACCOUNTALLOC!J20</f>
        <v>0</v>
      </c>
      <c r="K20" s="697">
        <f>[52]ACCOUNTALLOC!K20</f>
        <v>0</v>
      </c>
      <c r="L20" s="698"/>
      <c r="M20" s="697">
        <f>[52]ACCOUNTALLOC!M20</f>
        <v>0</v>
      </c>
      <c r="N20" s="697">
        <f>[52]ACCOUNTALLOC!N20</f>
        <v>0</v>
      </c>
      <c r="O20" s="697">
        <f>[52]ACCOUNTALLOC!O20</f>
        <v>0</v>
      </c>
      <c r="P20" s="697">
        <f>[52]ACCOUNTALLOC!P20</f>
        <v>0</v>
      </c>
      <c r="Q20" s="697">
        <f>[52]ACCOUNTALLOC!Q20</f>
        <v>0</v>
      </c>
      <c r="R20" s="697">
        <f>[52]ACCOUNTALLOC!R20</f>
        <v>0</v>
      </c>
      <c r="S20" s="697">
        <f>[52]ACCOUNTALLOC!S20</f>
        <v>0</v>
      </c>
      <c r="T20" s="698"/>
      <c r="U20" s="697">
        <f>[52]ACCOUNTALLOC!U20</f>
        <v>0</v>
      </c>
      <c r="V20" s="697">
        <f>[52]ACCOUNTALLOC!V20</f>
        <v>0</v>
      </c>
      <c r="W20" s="697">
        <f>[52]ACCOUNTALLOC!W20</f>
        <v>0</v>
      </c>
      <c r="X20" s="697">
        <f>[52]ACCOUNTALLOC!X20</f>
        <v>0</v>
      </c>
      <c r="Y20" s="697">
        <f>[52]ACCOUNTALLOC!Y20</f>
        <v>0</v>
      </c>
      <c r="Z20" s="697">
        <f>[52]ACCOUNTALLOC!Z20</f>
        <v>0</v>
      </c>
      <c r="AA20" s="697">
        <f>[52]ACCOUNTALLOC!AA20</f>
        <v>0</v>
      </c>
      <c r="AB20" s="698"/>
      <c r="AC20" s="697">
        <f>[52]ACCOUNTALLOC!AC20</f>
        <v>0</v>
      </c>
      <c r="AD20" s="697">
        <f>[52]ACCOUNTALLOC!AD20</f>
        <v>0</v>
      </c>
      <c r="AE20" s="697">
        <f>[52]ACCOUNTALLOC!AE20</f>
        <v>0</v>
      </c>
      <c r="AF20" s="697">
        <f>[52]ACCOUNTALLOC!AF20</f>
        <v>0</v>
      </c>
      <c r="AG20" s="697">
        <f>[52]ACCOUNTALLOC!AG20</f>
        <v>0</v>
      </c>
      <c r="AH20" s="697">
        <f>[52]ACCOUNTALLOC!AH20</f>
        <v>0</v>
      </c>
      <c r="AI20" s="697">
        <f>[52]ACCOUNTALLOC!AI20</f>
        <v>0</v>
      </c>
      <c r="AJ20" s="698"/>
      <c r="AK20" s="697">
        <f>[52]ACCOUNTALLOC!AK20</f>
        <v>0</v>
      </c>
      <c r="AL20" s="697">
        <f>[52]ACCOUNTALLOC!AL20</f>
        <v>0</v>
      </c>
      <c r="AM20" s="697">
        <f>[52]ACCOUNTALLOC!AM20</f>
        <v>0</v>
      </c>
      <c r="AN20" s="697">
        <f>[52]ACCOUNTALLOC!AN20</f>
        <v>0</v>
      </c>
      <c r="AO20" s="697">
        <f>[52]ACCOUNTALLOC!AO20</f>
        <v>0</v>
      </c>
      <c r="AP20" s="697">
        <f>[52]ACCOUNTALLOC!AP20</f>
        <v>0</v>
      </c>
      <c r="AQ20" s="697">
        <f>[52]ACCOUNTALLOC!AQ20</f>
        <v>0</v>
      </c>
      <c r="AR20" s="698"/>
      <c r="AS20" s="697">
        <f>[52]ACCOUNTALLOC!AS20</f>
        <v>0</v>
      </c>
      <c r="AT20" s="697">
        <f>[52]ACCOUNTALLOC!AT20</f>
        <v>0</v>
      </c>
      <c r="AU20" s="697">
        <f>[52]ACCOUNTALLOC!AU20</f>
        <v>0</v>
      </c>
      <c r="AV20" s="697">
        <f>[52]ACCOUNTALLOC!AV20</f>
        <v>0</v>
      </c>
      <c r="AW20" s="697">
        <f>[52]ACCOUNTALLOC!AW20</f>
        <v>0</v>
      </c>
      <c r="AX20" s="697">
        <f>[52]ACCOUNTALLOC!AX20</f>
        <v>0</v>
      </c>
      <c r="AY20" s="697">
        <f>[52]ACCOUNTALLOC!AY20</f>
        <v>0</v>
      </c>
      <c r="AZ20" s="698"/>
      <c r="BA20" s="697">
        <f>[52]ACCOUNTALLOC!BA20</f>
        <v>0</v>
      </c>
      <c r="BB20" s="697">
        <f>[52]ACCOUNTALLOC!BB20</f>
        <v>0</v>
      </c>
      <c r="BC20" s="697">
        <f>[52]ACCOUNTALLOC!BC20</f>
        <v>0</v>
      </c>
      <c r="BD20" s="697">
        <f>[52]ACCOUNTALLOC!BD20</f>
        <v>0</v>
      </c>
      <c r="BE20" s="697">
        <f>[52]ACCOUNTALLOC!BE20</f>
        <v>0</v>
      </c>
      <c r="BF20" s="697">
        <f>[52]ACCOUNTALLOC!BF20</f>
        <v>0</v>
      </c>
      <c r="BG20" s="697">
        <f>[52]ACCOUNTALLOC!BG20</f>
        <v>0</v>
      </c>
      <c r="BH20" s="698"/>
      <c r="BI20" s="697">
        <f>[52]ACCOUNTALLOC!BI20</f>
        <v>0</v>
      </c>
      <c r="BJ20" s="697">
        <f>[52]ACCOUNTALLOC!BJ20</f>
        <v>0</v>
      </c>
      <c r="BK20" s="697">
        <f>[52]ACCOUNTALLOC!BK20</f>
        <v>0</v>
      </c>
      <c r="BL20" s="697">
        <f>[52]ACCOUNTALLOC!BL20</f>
        <v>0</v>
      </c>
      <c r="BM20" s="697">
        <f>[52]ACCOUNTALLOC!BM20</f>
        <v>0</v>
      </c>
      <c r="BN20" s="697">
        <f>[52]ACCOUNTALLOC!BN20</f>
        <v>0</v>
      </c>
      <c r="BO20" s="697">
        <f>[52]ACCOUNTALLOC!BO20</f>
        <v>0</v>
      </c>
      <c r="BP20" s="698"/>
      <c r="BQ20" s="697">
        <f>[52]ACCOUNTALLOC!BQ20</f>
        <v>0</v>
      </c>
      <c r="BR20" s="697">
        <f>[52]ACCOUNTALLOC!BR20</f>
        <v>0</v>
      </c>
      <c r="BS20" s="697">
        <f>[52]ACCOUNTALLOC!BS20</f>
        <v>0</v>
      </c>
      <c r="BT20" s="697">
        <f>[52]ACCOUNTALLOC!BT20</f>
        <v>0</v>
      </c>
      <c r="BU20" s="697">
        <f>[52]ACCOUNTALLOC!BU20</f>
        <v>0</v>
      </c>
      <c r="BV20" s="697">
        <f>[52]ACCOUNTALLOC!BV20</f>
        <v>0</v>
      </c>
      <c r="BW20" s="697">
        <f>[52]ACCOUNTALLOC!BW20</f>
        <v>0</v>
      </c>
      <c r="BX20" s="698"/>
      <c r="BY20" s="697">
        <f>[52]ACCOUNTALLOC!BY20</f>
        <v>0</v>
      </c>
      <c r="BZ20" s="697">
        <f>[52]ACCOUNTALLOC!BZ20</f>
        <v>0</v>
      </c>
      <c r="CA20" s="697">
        <f>[52]ACCOUNTALLOC!CA20</f>
        <v>0</v>
      </c>
      <c r="CB20" s="697">
        <f>[52]ACCOUNTALLOC!CB20</f>
        <v>0</v>
      </c>
      <c r="CC20" s="697">
        <f>[52]ACCOUNTALLOC!CC20</f>
        <v>0</v>
      </c>
      <c r="CD20" s="697">
        <f>[52]ACCOUNTALLOC!CD20</f>
        <v>0</v>
      </c>
      <c r="CE20" s="697">
        <f>[52]ACCOUNTALLOC!CE20</f>
        <v>0</v>
      </c>
      <c r="CF20" s="698"/>
      <c r="CG20" s="697">
        <f>[52]ACCOUNTALLOC!CG20</f>
        <v>0</v>
      </c>
      <c r="CH20" s="697">
        <f>[52]ACCOUNTALLOC!CH20</f>
        <v>0</v>
      </c>
      <c r="CI20" s="697">
        <f>[52]ACCOUNTALLOC!CI20</f>
        <v>0</v>
      </c>
      <c r="CJ20" s="697">
        <f>[52]ACCOUNTALLOC!CJ20</f>
        <v>0</v>
      </c>
      <c r="CK20" s="697">
        <f>[52]ACCOUNTALLOC!CK20</f>
        <v>0</v>
      </c>
      <c r="CL20" s="697">
        <f>[52]ACCOUNTALLOC!CL20</f>
        <v>0</v>
      </c>
      <c r="CM20" s="697">
        <f>[52]ACCOUNTALLOC!CM20</f>
        <v>0</v>
      </c>
      <c r="CN20" s="698">
        <f>[52]ACCOUNTALLOC!CN20</f>
        <v>0</v>
      </c>
      <c r="CO20" s="697">
        <f>[52]ACCOUNTALLOC!CO20</f>
        <v>0</v>
      </c>
      <c r="CP20" s="697">
        <f>[52]ACCOUNTALLOC!CP20</f>
        <v>0</v>
      </c>
      <c r="CQ20" s="697">
        <f>[52]ACCOUNTALLOC!CQ20</f>
        <v>0</v>
      </c>
      <c r="CR20" s="697">
        <f>[52]ACCOUNTALLOC!CR20</f>
        <v>0</v>
      </c>
      <c r="CS20" s="697">
        <f>[52]ACCOUNTALLOC!CS20</f>
        <v>0</v>
      </c>
      <c r="CT20" s="697">
        <f>[52]ACCOUNTALLOC!CT20</f>
        <v>0</v>
      </c>
      <c r="CU20" s="697">
        <f>[52]ACCOUNTALLOC!CU20</f>
        <v>0</v>
      </c>
      <c r="CW20" s="65">
        <f>[52]ACCOUNTALLOC!CW20</f>
        <v>0</v>
      </c>
      <c r="CX20" s="65">
        <f>[52]ACCOUNTALLOC!CX20</f>
        <v>0</v>
      </c>
      <c r="CY20" s="65">
        <f>[52]ACCOUNTALLOC!CY20</f>
        <v>0</v>
      </c>
      <c r="CZ20" s="65">
        <f>[52]ACCOUNTALLOC!CZ20</f>
        <v>0</v>
      </c>
      <c r="DA20" s="65">
        <f>[52]ACCOUNTALLOC!DA20</f>
        <v>0</v>
      </c>
      <c r="DB20" s="65">
        <f>[52]ACCOUNTALLOC!DB20</f>
        <v>0</v>
      </c>
      <c r="DC20" s="65">
        <f>[52]ACCOUNTALLOC!DC20</f>
        <v>0</v>
      </c>
      <c r="DE20" s="65">
        <v>0</v>
      </c>
      <c r="DF20" s="65">
        <v>0</v>
      </c>
      <c r="DG20" s="65">
        <v>0</v>
      </c>
      <c r="DH20" s="65">
        <v>0</v>
      </c>
      <c r="DI20" s="65">
        <v>0</v>
      </c>
      <c r="DJ20" s="65">
        <v>0</v>
      </c>
      <c r="DK20" s="65">
        <v>0</v>
      </c>
      <c r="DM20" s="65">
        <v>0</v>
      </c>
      <c r="DN20" s="65">
        <v>0</v>
      </c>
      <c r="DO20" s="65">
        <v>0</v>
      </c>
      <c r="DP20" s="65">
        <v>0</v>
      </c>
      <c r="DQ20" s="65">
        <v>0</v>
      </c>
      <c r="DR20" s="65">
        <v>0</v>
      </c>
      <c r="DS20" s="65">
        <v>0</v>
      </c>
      <c r="DU20" s="65">
        <v>0</v>
      </c>
      <c r="DV20" s="65">
        <v>0</v>
      </c>
      <c r="DW20" s="65">
        <v>0</v>
      </c>
      <c r="DX20" s="65">
        <v>0</v>
      </c>
      <c r="DY20" s="65">
        <v>0</v>
      </c>
      <c r="DZ20" s="65">
        <v>0</v>
      </c>
      <c r="EA20" s="65">
        <v>0</v>
      </c>
      <c r="EC20" s="65">
        <v>0</v>
      </c>
      <c r="ED20" s="65">
        <v>0</v>
      </c>
      <c r="EE20" s="65">
        <v>0</v>
      </c>
      <c r="EF20" s="65">
        <v>0</v>
      </c>
      <c r="EG20" s="65">
        <v>0</v>
      </c>
      <c r="EH20" s="65">
        <v>0</v>
      </c>
      <c r="EI20" s="65">
        <v>0</v>
      </c>
      <c r="EK20" s="65">
        <v>0</v>
      </c>
      <c r="EL20" s="65">
        <v>0</v>
      </c>
      <c r="EM20" s="65">
        <v>0</v>
      </c>
      <c r="EN20" s="65">
        <v>0</v>
      </c>
      <c r="EO20" s="65">
        <v>0</v>
      </c>
      <c r="EP20" s="65">
        <v>0</v>
      </c>
      <c r="EQ20" s="65">
        <v>0</v>
      </c>
      <c r="ES20" s="65">
        <v>0</v>
      </c>
      <c r="ET20" s="65">
        <v>0</v>
      </c>
      <c r="EU20" s="65">
        <v>0</v>
      </c>
      <c r="EV20" s="65">
        <v>0</v>
      </c>
      <c r="EW20" s="65">
        <v>0</v>
      </c>
      <c r="EX20" s="65">
        <v>0</v>
      </c>
      <c r="EY20" s="65">
        <v>0</v>
      </c>
      <c r="FA20" s="65">
        <v>0</v>
      </c>
      <c r="FB20" s="65">
        <v>0</v>
      </c>
      <c r="FC20" s="65">
        <v>0</v>
      </c>
      <c r="FD20" s="65">
        <v>0</v>
      </c>
      <c r="FE20" s="65">
        <v>0</v>
      </c>
      <c r="FF20" s="65">
        <v>0</v>
      </c>
      <c r="FG20" s="65">
        <v>0</v>
      </c>
    </row>
    <row r="21" spans="1:163">
      <c r="A21" s="699" t="str">
        <f>[52]ACCOUNTALLOC!A21</f>
        <v>~</v>
      </c>
      <c r="B21" s="698" t="str">
        <f>[52]ACCOUNTALLOC!B21</f>
        <v>~</v>
      </c>
      <c r="C21" s="695">
        <f>[52]ACCOUNTALLOC!C21</f>
        <v>0</v>
      </c>
      <c r="D21" s="64"/>
      <c r="E21" s="697">
        <f>[52]ACCOUNTALLOC!E21</f>
        <v>0</v>
      </c>
      <c r="F21" s="697">
        <f>[52]ACCOUNTALLOC!F21</f>
        <v>0</v>
      </c>
      <c r="G21" s="697">
        <f>[52]ACCOUNTALLOC!G21</f>
        <v>0</v>
      </c>
      <c r="H21" s="697">
        <f>[52]ACCOUNTALLOC!H21</f>
        <v>0</v>
      </c>
      <c r="I21" s="697">
        <f>[52]ACCOUNTALLOC!I21</f>
        <v>0</v>
      </c>
      <c r="J21" s="697">
        <f>[52]ACCOUNTALLOC!J21</f>
        <v>0</v>
      </c>
      <c r="K21" s="697">
        <f>[52]ACCOUNTALLOC!K21</f>
        <v>0</v>
      </c>
      <c r="L21" s="698"/>
      <c r="M21" s="697">
        <f>[52]ACCOUNTALLOC!M21</f>
        <v>0</v>
      </c>
      <c r="N21" s="697">
        <f>[52]ACCOUNTALLOC!N21</f>
        <v>0</v>
      </c>
      <c r="O21" s="697">
        <f>[52]ACCOUNTALLOC!O21</f>
        <v>0</v>
      </c>
      <c r="P21" s="697">
        <f>[52]ACCOUNTALLOC!P21</f>
        <v>0</v>
      </c>
      <c r="Q21" s="697">
        <f>[52]ACCOUNTALLOC!Q21</f>
        <v>0</v>
      </c>
      <c r="R21" s="697">
        <f>[52]ACCOUNTALLOC!R21</f>
        <v>0</v>
      </c>
      <c r="S21" s="697">
        <f>[52]ACCOUNTALLOC!S21</f>
        <v>0</v>
      </c>
      <c r="T21" s="698"/>
      <c r="U21" s="697">
        <f>[52]ACCOUNTALLOC!U21</f>
        <v>0</v>
      </c>
      <c r="V21" s="697">
        <f>[52]ACCOUNTALLOC!V21</f>
        <v>0</v>
      </c>
      <c r="W21" s="697">
        <f>[52]ACCOUNTALLOC!W21</f>
        <v>0</v>
      </c>
      <c r="X21" s="697">
        <f>[52]ACCOUNTALLOC!X21</f>
        <v>0</v>
      </c>
      <c r="Y21" s="697">
        <f>[52]ACCOUNTALLOC!Y21</f>
        <v>0</v>
      </c>
      <c r="Z21" s="697">
        <f>[52]ACCOUNTALLOC!Z21</f>
        <v>0</v>
      </c>
      <c r="AA21" s="697">
        <f>[52]ACCOUNTALLOC!AA21</f>
        <v>0</v>
      </c>
      <c r="AB21" s="698"/>
      <c r="AC21" s="697">
        <f>[52]ACCOUNTALLOC!AC21</f>
        <v>0</v>
      </c>
      <c r="AD21" s="697">
        <f>[52]ACCOUNTALLOC!AD21</f>
        <v>0</v>
      </c>
      <c r="AE21" s="697">
        <f>[52]ACCOUNTALLOC!AE21</f>
        <v>0</v>
      </c>
      <c r="AF21" s="697">
        <f>[52]ACCOUNTALLOC!AF21</f>
        <v>0</v>
      </c>
      <c r="AG21" s="697">
        <f>[52]ACCOUNTALLOC!AG21</f>
        <v>0</v>
      </c>
      <c r="AH21" s="697">
        <f>[52]ACCOUNTALLOC!AH21</f>
        <v>0</v>
      </c>
      <c r="AI21" s="697">
        <f>[52]ACCOUNTALLOC!AI21</f>
        <v>0</v>
      </c>
      <c r="AJ21" s="698"/>
      <c r="AK21" s="697">
        <f>[52]ACCOUNTALLOC!AK21</f>
        <v>0</v>
      </c>
      <c r="AL21" s="697">
        <f>[52]ACCOUNTALLOC!AL21</f>
        <v>0</v>
      </c>
      <c r="AM21" s="697">
        <f>[52]ACCOUNTALLOC!AM21</f>
        <v>0</v>
      </c>
      <c r="AN21" s="697">
        <f>[52]ACCOUNTALLOC!AN21</f>
        <v>0</v>
      </c>
      <c r="AO21" s="697">
        <f>[52]ACCOUNTALLOC!AO21</f>
        <v>0</v>
      </c>
      <c r="AP21" s="697">
        <f>[52]ACCOUNTALLOC!AP21</f>
        <v>0</v>
      </c>
      <c r="AQ21" s="697">
        <f>[52]ACCOUNTALLOC!AQ21</f>
        <v>0</v>
      </c>
      <c r="AR21" s="698"/>
      <c r="AS21" s="697">
        <f>[52]ACCOUNTALLOC!AS21</f>
        <v>0</v>
      </c>
      <c r="AT21" s="697">
        <f>[52]ACCOUNTALLOC!AT21</f>
        <v>0</v>
      </c>
      <c r="AU21" s="697">
        <f>[52]ACCOUNTALLOC!AU21</f>
        <v>0</v>
      </c>
      <c r="AV21" s="697">
        <f>[52]ACCOUNTALLOC!AV21</f>
        <v>0</v>
      </c>
      <c r="AW21" s="697">
        <f>[52]ACCOUNTALLOC!AW21</f>
        <v>0</v>
      </c>
      <c r="AX21" s="697">
        <f>[52]ACCOUNTALLOC!AX21</f>
        <v>0</v>
      </c>
      <c r="AY21" s="697">
        <f>[52]ACCOUNTALLOC!AY21</f>
        <v>0</v>
      </c>
      <c r="AZ21" s="698"/>
      <c r="BA21" s="697">
        <f>[52]ACCOUNTALLOC!BA21</f>
        <v>0</v>
      </c>
      <c r="BB21" s="697">
        <f>[52]ACCOUNTALLOC!BB21</f>
        <v>0</v>
      </c>
      <c r="BC21" s="697">
        <f>[52]ACCOUNTALLOC!BC21</f>
        <v>0</v>
      </c>
      <c r="BD21" s="697">
        <f>[52]ACCOUNTALLOC!BD21</f>
        <v>0</v>
      </c>
      <c r="BE21" s="697">
        <f>[52]ACCOUNTALLOC!BE21</f>
        <v>0</v>
      </c>
      <c r="BF21" s="697">
        <f>[52]ACCOUNTALLOC!BF21</f>
        <v>0</v>
      </c>
      <c r="BG21" s="697">
        <f>[52]ACCOUNTALLOC!BG21</f>
        <v>0</v>
      </c>
      <c r="BH21" s="698"/>
      <c r="BI21" s="697">
        <f>[52]ACCOUNTALLOC!BI21</f>
        <v>0</v>
      </c>
      <c r="BJ21" s="697">
        <f>[52]ACCOUNTALLOC!BJ21</f>
        <v>0</v>
      </c>
      <c r="BK21" s="697">
        <f>[52]ACCOUNTALLOC!BK21</f>
        <v>0</v>
      </c>
      <c r="BL21" s="697">
        <f>[52]ACCOUNTALLOC!BL21</f>
        <v>0</v>
      </c>
      <c r="BM21" s="697">
        <f>[52]ACCOUNTALLOC!BM21</f>
        <v>0</v>
      </c>
      <c r="BN21" s="697">
        <f>[52]ACCOUNTALLOC!BN21</f>
        <v>0</v>
      </c>
      <c r="BO21" s="697">
        <f>[52]ACCOUNTALLOC!BO21</f>
        <v>0</v>
      </c>
      <c r="BP21" s="698"/>
      <c r="BQ21" s="697">
        <f>[52]ACCOUNTALLOC!BQ21</f>
        <v>0</v>
      </c>
      <c r="BR21" s="697">
        <f>[52]ACCOUNTALLOC!BR21</f>
        <v>0</v>
      </c>
      <c r="BS21" s="697">
        <f>[52]ACCOUNTALLOC!BS21</f>
        <v>0</v>
      </c>
      <c r="BT21" s="697">
        <f>[52]ACCOUNTALLOC!BT21</f>
        <v>0</v>
      </c>
      <c r="BU21" s="697">
        <f>[52]ACCOUNTALLOC!BU21</f>
        <v>0</v>
      </c>
      <c r="BV21" s="697">
        <f>[52]ACCOUNTALLOC!BV21</f>
        <v>0</v>
      </c>
      <c r="BW21" s="697">
        <f>[52]ACCOUNTALLOC!BW21</f>
        <v>0</v>
      </c>
      <c r="BX21" s="698"/>
      <c r="BY21" s="697">
        <f>[52]ACCOUNTALLOC!BY21</f>
        <v>0</v>
      </c>
      <c r="BZ21" s="697">
        <f>[52]ACCOUNTALLOC!BZ21</f>
        <v>0</v>
      </c>
      <c r="CA21" s="697">
        <f>[52]ACCOUNTALLOC!CA21</f>
        <v>0</v>
      </c>
      <c r="CB21" s="697">
        <f>[52]ACCOUNTALLOC!CB21</f>
        <v>0</v>
      </c>
      <c r="CC21" s="697">
        <f>[52]ACCOUNTALLOC!CC21</f>
        <v>0</v>
      </c>
      <c r="CD21" s="697">
        <f>[52]ACCOUNTALLOC!CD21</f>
        <v>0</v>
      </c>
      <c r="CE21" s="697">
        <f>[52]ACCOUNTALLOC!CE21</f>
        <v>0</v>
      </c>
      <c r="CF21" s="698"/>
      <c r="CG21" s="697">
        <f>[52]ACCOUNTALLOC!CG21</f>
        <v>0</v>
      </c>
      <c r="CH21" s="697">
        <f>[52]ACCOUNTALLOC!CH21</f>
        <v>0</v>
      </c>
      <c r="CI21" s="697">
        <f>[52]ACCOUNTALLOC!CI21</f>
        <v>0</v>
      </c>
      <c r="CJ21" s="697">
        <f>[52]ACCOUNTALLOC!CJ21</f>
        <v>0</v>
      </c>
      <c r="CK21" s="697">
        <f>[52]ACCOUNTALLOC!CK21</f>
        <v>0</v>
      </c>
      <c r="CL21" s="697">
        <f>[52]ACCOUNTALLOC!CL21</f>
        <v>0</v>
      </c>
      <c r="CM21" s="697">
        <f>[52]ACCOUNTALLOC!CM21</f>
        <v>0</v>
      </c>
      <c r="CN21" s="698">
        <f>[52]ACCOUNTALLOC!CN21</f>
        <v>0</v>
      </c>
      <c r="CO21" s="697">
        <f>[52]ACCOUNTALLOC!CO21</f>
        <v>0</v>
      </c>
      <c r="CP21" s="697">
        <f>[52]ACCOUNTALLOC!CP21</f>
        <v>0</v>
      </c>
      <c r="CQ21" s="697">
        <f>[52]ACCOUNTALLOC!CQ21</f>
        <v>0</v>
      </c>
      <c r="CR21" s="697">
        <f>[52]ACCOUNTALLOC!CR21</f>
        <v>0</v>
      </c>
      <c r="CS21" s="697">
        <f>[52]ACCOUNTALLOC!CS21</f>
        <v>0</v>
      </c>
      <c r="CT21" s="697">
        <f>[52]ACCOUNTALLOC!CT21</f>
        <v>0</v>
      </c>
      <c r="CU21" s="697">
        <f>[52]ACCOUNTALLOC!CU21</f>
        <v>0</v>
      </c>
      <c r="CW21" s="65">
        <f>[52]ACCOUNTALLOC!CW21</f>
        <v>0</v>
      </c>
      <c r="CX21" s="65">
        <f>[52]ACCOUNTALLOC!CX21</f>
        <v>0</v>
      </c>
      <c r="CY21" s="65">
        <f>[52]ACCOUNTALLOC!CY21</f>
        <v>0</v>
      </c>
      <c r="CZ21" s="65">
        <f>[52]ACCOUNTALLOC!CZ21</f>
        <v>0</v>
      </c>
      <c r="DA21" s="65">
        <f>[52]ACCOUNTALLOC!DA21</f>
        <v>0</v>
      </c>
      <c r="DB21" s="65">
        <f>[52]ACCOUNTALLOC!DB21</f>
        <v>0</v>
      </c>
      <c r="DC21" s="65">
        <f>[52]ACCOUNTALLOC!DC21</f>
        <v>0</v>
      </c>
      <c r="DE21" s="65">
        <v>0</v>
      </c>
      <c r="DF21" s="65">
        <v>0</v>
      </c>
      <c r="DG21" s="65">
        <v>0</v>
      </c>
      <c r="DH21" s="65">
        <v>0</v>
      </c>
      <c r="DI21" s="65">
        <v>0</v>
      </c>
      <c r="DJ21" s="65">
        <v>0</v>
      </c>
      <c r="DK21" s="65">
        <v>0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0</v>
      </c>
      <c r="DS21" s="65">
        <v>0</v>
      </c>
      <c r="DU21" s="65">
        <v>0</v>
      </c>
      <c r="DV21" s="65">
        <v>0</v>
      </c>
      <c r="DW21" s="65">
        <v>0</v>
      </c>
      <c r="DX21" s="65">
        <v>0</v>
      </c>
      <c r="DY21" s="65">
        <v>0</v>
      </c>
      <c r="DZ21" s="65">
        <v>0</v>
      </c>
      <c r="EA21" s="65">
        <v>0</v>
      </c>
      <c r="EC21" s="65">
        <v>0</v>
      </c>
      <c r="ED21" s="65">
        <v>0</v>
      </c>
      <c r="EE21" s="65">
        <v>0</v>
      </c>
      <c r="EF21" s="65">
        <v>0</v>
      </c>
      <c r="EG21" s="65">
        <v>0</v>
      </c>
      <c r="EH21" s="65">
        <v>0</v>
      </c>
      <c r="EI21" s="65">
        <v>0</v>
      </c>
      <c r="EK21" s="65">
        <v>0</v>
      </c>
      <c r="EL21" s="65">
        <v>0</v>
      </c>
      <c r="EM21" s="65">
        <v>0</v>
      </c>
      <c r="EN21" s="65">
        <v>0</v>
      </c>
      <c r="EO21" s="65">
        <v>0</v>
      </c>
      <c r="EP21" s="65">
        <v>0</v>
      </c>
      <c r="EQ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v>0</v>
      </c>
      <c r="EX21" s="65">
        <v>0</v>
      </c>
      <c r="EY21" s="65">
        <v>0</v>
      </c>
      <c r="FA21" s="65">
        <v>0</v>
      </c>
      <c r="FB21" s="65">
        <v>0</v>
      </c>
      <c r="FC21" s="65">
        <v>0</v>
      </c>
      <c r="FD21" s="65">
        <v>0</v>
      </c>
      <c r="FE21" s="65">
        <v>0</v>
      </c>
      <c r="FF21" s="65">
        <v>0</v>
      </c>
      <c r="FG21" s="65">
        <v>0</v>
      </c>
    </row>
    <row r="22" spans="1:163">
      <c r="A22" s="699" t="str">
        <f>[52]ACCOUNTALLOC!A22</f>
        <v>~</v>
      </c>
      <c r="B22" s="698" t="str">
        <f>[52]ACCOUNTALLOC!B22</f>
        <v>~</v>
      </c>
      <c r="C22" s="695">
        <f>[52]ACCOUNTALLOC!C22</f>
        <v>0</v>
      </c>
      <c r="D22" s="64"/>
      <c r="E22" s="697">
        <f>[52]ACCOUNTALLOC!E22</f>
        <v>0</v>
      </c>
      <c r="F22" s="697">
        <f>[52]ACCOUNTALLOC!F22</f>
        <v>0</v>
      </c>
      <c r="G22" s="697">
        <f>[52]ACCOUNTALLOC!G22</f>
        <v>0</v>
      </c>
      <c r="H22" s="697">
        <f>[52]ACCOUNTALLOC!H22</f>
        <v>0</v>
      </c>
      <c r="I22" s="697">
        <f>[52]ACCOUNTALLOC!I22</f>
        <v>0</v>
      </c>
      <c r="J22" s="697">
        <f>[52]ACCOUNTALLOC!J22</f>
        <v>0</v>
      </c>
      <c r="K22" s="697">
        <f>[52]ACCOUNTALLOC!K22</f>
        <v>0</v>
      </c>
      <c r="L22" s="698"/>
      <c r="M22" s="697">
        <f>[52]ACCOUNTALLOC!M22</f>
        <v>0</v>
      </c>
      <c r="N22" s="697">
        <f>[52]ACCOUNTALLOC!N22</f>
        <v>0</v>
      </c>
      <c r="O22" s="697">
        <f>[52]ACCOUNTALLOC!O22</f>
        <v>0</v>
      </c>
      <c r="P22" s="697">
        <f>[52]ACCOUNTALLOC!P22</f>
        <v>0</v>
      </c>
      <c r="Q22" s="697">
        <f>[52]ACCOUNTALLOC!Q22</f>
        <v>0</v>
      </c>
      <c r="R22" s="697">
        <f>[52]ACCOUNTALLOC!R22</f>
        <v>0</v>
      </c>
      <c r="S22" s="697">
        <f>[52]ACCOUNTALLOC!S22</f>
        <v>0</v>
      </c>
      <c r="T22" s="698"/>
      <c r="U22" s="697">
        <f>[52]ACCOUNTALLOC!U22</f>
        <v>0</v>
      </c>
      <c r="V22" s="697">
        <f>[52]ACCOUNTALLOC!V22</f>
        <v>0</v>
      </c>
      <c r="W22" s="697">
        <f>[52]ACCOUNTALLOC!W22</f>
        <v>0</v>
      </c>
      <c r="X22" s="697">
        <f>[52]ACCOUNTALLOC!X22</f>
        <v>0</v>
      </c>
      <c r="Y22" s="697">
        <f>[52]ACCOUNTALLOC!Y22</f>
        <v>0</v>
      </c>
      <c r="Z22" s="697">
        <f>[52]ACCOUNTALLOC!Z22</f>
        <v>0</v>
      </c>
      <c r="AA22" s="697">
        <f>[52]ACCOUNTALLOC!AA22</f>
        <v>0</v>
      </c>
      <c r="AB22" s="698"/>
      <c r="AC22" s="697">
        <f>[52]ACCOUNTALLOC!AC22</f>
        <v>0</v>
      </c>
      <c r="AD22" s="697">
        <f>[52]ACCOUNTALLOC!AD22</f>
        <v>0</v>
      </c>
      <c r="AE22" s="697">
        <f>[52]ACCOUNTALLOC!AE22</f>
        <v>0</v>
      </c>
      <c r="AF22" s="697">
        <f>[52]ACCOUNTALLOC!AF22</f>
        <v>0</v>
      </c>
      <c r="AG22" s="697">
        <f>[52]ACCOUNTALLOC!AG22</f>
        <v>0</v>
      </c>
      <c r="AH22" s="697">
        <f>[52]ACCOUNTALLOC!AH22</f>
        <v>0</v>
      </c>
      <c r="AI22" s="697">
        <f>[52]ACCOUNTALLOC!AI22</f>
        <v>0</v>
      </c>
      <c r="AJ22" s="698"/>
      <c r="AK22" s="697">
        <f>[52]ACCOUNTALLOC!AK22</f>
        <v>0</v>
      </c>
      <c r="AL22" s="697">
        <f>[52]ACCOUNTALLOC!AL22</f>
        <v>0</v>
      </c>
      <c r="AM22" s="697">
        <f>[52]ACCOUNTALLOC!AM22</f>
        <v>0</v>
      </c>
      <c r="AN22" s="697">
        <f>[52]ACCOUNTALLOC!AN22</f>
        <v>0</v>
      </c>
      <c r="AO22" s="697">
        <f>[52]ACCOUNTALLOC!AO22</f>
        <v>0</v>
      </c>
      <c r="AP22" s="697">
        <f>[52]ACCOUNTALLOC!AP22</f>
        <v>0</v>
      </c>
      <c r="AQ22" s="697">
        <f>[52]ACCOUNTALLOC!AQ22</f>
        <v>0</v>
      </c>
      <c r="AR22" s="698"/>
      <c r="AS22" s="697">
        <f>[52]ACCOUNTALLOC!AS22</f>
        <v>0</v>
      </c>
      <c r="AT22" s="697">
        <f>[52]ACCOUNTALLOC!AT22</f>
        <v>0</v>
      </c>
      <c r="AU22" s="697">
        <f>[52]ACCOUNTALLOC!AU22</f>
        <v>0</v>
      </c>
      <c r="AV22" s="697">
        <f>[52]ACCOUNTALLOC!AV22</f>
        <v>0</v>
      </c>
      <c r="AW22" s="697">
        <f>[52]ACCOUNTALLOC!AW22</f>
        <v>0</v>
      </c>
      <c r="AX22" s="697">
        <f>[52]ACCOUNTALLOC!AX22</f>
        <v>0</v>
      </c>
      <c r="AY22" s="697">
        <f>[52]ACCOUNTALLOC!AY22</f>
        <v>0</v>
      </c>
      <c r="AZ22" s="698"/>
      <c r="BA22" s="697">
        <f>[52]ACCOUNTALLOC!BA22</f>
        <v>0</v>
      </c>
      <c r="BB22" s="697">
        <f>[52]ACCOUNTALLOC!BB22</f>
        <v>0</v>
      </c>
      <c r="BC22" s="697">
        <f>[52]ACCOUNTALLOC!BC22</f>
        <v>0</v>
      </c>
      <c r="BD22" s="697">
        <f>[52]ACCOUNTALLOC!BD22</f>
        <v>0</v>
      </c>
      <c r="BE22" s="697">
        <f>[52]ACCOUNTALLOC!BE22</f>
        <v>0</v>
      </c>
      <c r="BF22" s="697">
        <f>[52]ACCOUNTALLOC!BF22</f>
        <v>0</v>
      </c>
      <c r="BG22" s="697">
        <f>[52]ACCOUNTALLOC!BG22</f>
        <v>0</v>
      </c>
      <c r="BH22" s="698"/>
      <c r="BI22" s="697">
        <f>[52]ACCOUNTALLOC!BI22</f>
        <v>0</v>
      </c>
      <c r="BJ22" s="697">
        <f>[52]ACCOUNTALLOC!BJ22</f>
        <v>0</v>
      </c>
      <c r="BK22" s="697">
        <f>[52]ACCOUNTALLOC!BK22</f>
        <v>0</v>
      </c>
      <c r="BL22" s="697">
        <f>[52]ACCOUNTALLOC!BL22</f>
        <v>0</v>
      </c>
      <c r="BM22" s="697">
        <f>[52]ACCOUNTALLOC!BM22</f>
        <v>0</v>
      </c>
      <c r="BN22" s="697">
        <f>[52]ACCOUNTALLOC!BN22</f>
        <v>0</v>
      </c>
      <c r="BO22" s="697">
        <f>[52]ACCOUNTALLOC!BO22</f>
        <v>0</v>
      </c>
      <c r="BP22" s="698"/>
      <c r="BQ22" s="697">
        <f>[52]ACCOUNTALLOC!BQ22</f>
        <v>0</v>
      </c>
      <c r="BR22" s="697">
        <f>[52]ACCOUNTALLOC!BR22</f>
        <v>0</v>
      </c>
      <c r="BS22" s="697">
        <f>[52]ACCOUNTALLOC!BS22</f>
        <v>0</v>
      </c>
      <c r="BT22" s="697">
        <f>[52]ACCOUNTALLOC!BT22</f>
        <v>0</v>
      </c>
      <c r="BU22" s="697">
        <f>[52]ACCOUNTALLOC!BU22</f>
        <v>0</v>
      </c>
      <c r="BV22" s="697">
        <f>[52]ACCOUNTALLOC!BV22</f>
        <v>0</v>
      </c>
      <c r="BW22" s="697">
        <f>[52]ACCOUNTALLOC!BW22</f>
        <v>0</v>
      </c>
      <c r="BX22" s="698"/>
      <c r="BY22" s="697">
        <f>[52]ACCOUNTALLOC!BY22</f>
        <v>0</v>
      </c>
      <c r="BZ22" s="697">
        <f>[52]ACCOUNTALLOC!BZ22</f>
        <v>0</v>
      </c>
      <c r="CA22" s="697">
        <f>[52]ACCOUNTALLOC!CA22</f>
        <v>0</v>
      </c>
      <c r="CB22" s="697">
        <f>[52]ACCOUNTALLOC!CB22</f>
        <v>0</v>
      </c>
      <c r="CC22" s="697">
        <f>[52]ACCOUNTALLOC!CC22</f>
        <v>0</v>
      </c>
      <c r="CD22" s="697">
        <f>[52]ACCOUNTALLOC!CD22</f>
        <v>0</v>
      </c>
      <c r="CE22" s="697">
        <f>[52]ACCOUNTALLOC!CE22</f>
        <v>0</v>
      </c>
      <c r="CF22" s="698"/>
      <c r="CG22" s="697">
        <f>[52]ACCOUNTALLOC!CG22</f>
        <v>0</v>
      </c>
      <c r="CH22" s="697">
        <f>[52]ACCOUNTALLOC!CH22</f>
        <v>0</v>
      </c>
      <c r="CI22" s="697">
        <f>[52]ACCOUNTALLOC!CI22</f>
        <v>0</v>
      </c>
      <c r="CJ22" s="697">
        <f>[52]ACCOUNTALLOC!CJ22</f>
        <v>0</v>
      </c>
      <c r="CK22" s="697">
        <f>[52]ACCOUNTALLOC!CK22</f>
        <v>0</v>
      </c>
      <c r="CL22" s="697">
        <f>[52]ACCOUNTALLOC!CL22</f>
        <v>0</v>
      </c>
      <c r="CM22" s="697">
        <f>[52]ACCOUNTALLOC!CM22</f>
        <v>0</v>
      </c>
      <c r="CN22" s="698">
        <f>[52]ACCOUNTALLOC!CN22</f>
        <v>0</v>
      </c>
      <c r="CO22" s="697">
        <f>[52]ACCOUNTALLOC!CO22</f>
        <v>0</v>
      </c>
      <c r="CP22" s="697">
        <f>[52]ACCOUNTALLOC!CP22</f>
        <v>0</v>
      </c>
      <c r="CQ22" s="697">
        <f>[52]ACCOUNTALLOC!CQ22</f>
        <v>0</v>
      </c>
      <c r="CR22" s="697">
        <f>[52]ACCOUNTALLOC!CR22</f>
        <v>0</v>
      </c>
      <c r="CS22" s="697">
        <f>[52]ACCOUNTALLOC!CS22</f>
        <v>0</v>
      </c>
      <c r="CT22" s="697">
        <f>[52]ACCOUNTALLOC!CT22</f>
        <v>0</v>
      </c>
      <c r="CU22" s="697">
        <f>[52]ACCOUNTALLOC!CU22</f>
        <v>0</v>
      </c>
      <c r="CW22" s="65">
        <f>[52]ACCOUNTALLOC!CW22</f>
        <v>0</v>
      </c>
      <c r="CX22" s="65">
        <f>[52]ACCOUNTALLOC!CX22</f>
        <v>0</v>
      </c>
      <c r="CY22" s="65">
        <f>[52]ACCOUNTALLOC!CY22</f>
        <v>0</v>
      </c>
      <c r="CZ22" s="65">
        <f>[52]ACCOUNTALLOC!CZ22</f>
        <v>0</v>
      </c>
      <c r="DA22" s="65">
        <f>[52]ACCOUNTALLOC!DA22</f>
        <v>0</v>
      </c>
      <c r="DB22" s="65">
        <f>[52]ACCOUNTALLOC!DB22</f>
        <v>0</v>
      </c>
      <c r="DC22" s="65">
        <f>[52]ACCOUNTALLOC!DC22</f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M22" s="65">
        <v>0</v>
      </c>
      <c r="DN22" s="65">
        <v>0</v>
      </c>
      <c r="DO22" s="65">
        <v>0</v>
      </c>
      <c r="DP22" s="65">
        <v>0</v>
      </c>
      <c r="DQ22" s="65">
        <v>0</v>
      </c>
      <c r="DR22" s="65">
        <v>0</v>
      </c>
      <c r="DS22" s="65">
        <v>0</v>
      </c>
      <c r="DU22" s="65">
        <v>0</v>
      </c>
      <c r="DV22" s="65">
        <v>0</v>
      </c>
      <c r="DW22" s="65">
        <v>0</v>
      </c>
      <c r="DX22" s="65">
        <v>0</v>
      </c>
      <c r="DY22" s="65">
        <v>0</v>
      </c>
      <c r="DZ22" s="65">
        <v>0</v>
      </c>
      <c r="EA22" s="65">
        <v>0</v>
      </c>
      <c r="EC22" s="65">
        <v>0</v>
      </c>
      <c r="ED22" s="65">
        <v>0</v>
      </c>
      <c r="EE22" s="65">
        <v>0</v>
      </c>
      <c r="EF22" s="65">
        <v>0</v>
      </c>
      <c r="EG22" s="65">
        <v>0</v>
      </c>
      <c r="EH22" s="65">
        <v>0</v>
      </c>
      <c r="EI22" s="65">
        <v>0</v>
      </c>
      <c r="EK22" s="65">
        <v>0</v>
      </c>
      <c r="EL22" s="65">
        <v>0</v>
      </c>
      <c r="EM22" s="65">
        <v>0</v>
      </c>
      <c r="EN22" s="65">
        <v>0</v>
      </c>
      <c r="EO22" s="65">
        <v>0</v>
      </c>
      <c r="EP22" s="65">
        <v>0</v>
      </c>
      <c r="EQ22" s="65">
        <v>0</v>
      </c>
      <c r="ES22" s="65">
        <v>0</v>
      </c>
      <c r="ET22" s="65">
        <v>0</v>
      </c>
      <c r="EU22" s="65">
        <v>0</v>
      </c>
      <c r="EV22" s="65">
        <v>0</v>
      </c>
      <c r="EW22" s="65">
        <v>0</v>
      </c>
      <c r="EX22" s="65">
        <v>0</v>
      </c>
      <c r="EY22" s="65">
        <v>0</v>
      </c>
      <c r="FA22" s="65">
        <v>0</v>
      </c>
      <c r="FB22" s="65">
        <v>0</v>
      </c>
      <c r="FC22" s="65">
        <v>0</v>
      </c>
      <c r="FD22" s="65">
        <v>0</v>
      </c>
      <c r="FE22" s="65">
        <v>0</v>
      </c>
      <c r="FF22" s="65">
        <v>0</v>
      </c>
      <c r="FG22" s="65">
        <v>0</v>
      </c>
    </row>
    <row r="23" spans="1:163">
      <c r="A23" s="699" t="str">
        <f>[52]ACCOUNTALLOC!A23</f>
        <v>~</v>
      </c>
      <c r="B23" s="698" t="str">
        <f>[52]ACCOUNTALLOC!B23</f>
        <v>~</v>
      </c>
      <c r="C23" s="695">
        <f>[52]ACCOUNTALLOC!C23</f>
        <v>0</v>
      </c>
      <c r="D23" s="64"/>
      <c r="E23" s="697">
        <f>[52]ACCOUNTALLOC!E23</f>
        <v>0</v>
      </c>
      <c r="F23" s="697">
        <f>[52]ACCOUNTALLOC!F23</f>
        <v>0</v>
      </c>
      <c r="G23" s="697">
        <f>[52]ACCOUNTALLOC!G23</f>
        <v>0</v>
      </c>
      <c r="H23" s="697">
        <f>[52]ACCOUNTALLOC!H23</f>
        <v>0</v>
      </c>
      <c r="I23" s="697">
        <f>[52]ACCOUNTALLOC!I23</f>
        <v>0</v>
      </c>
      <c r="J23" s="697">
        <f>[52]ACCOUNTALLOC!J23</f>
        <v>0</v>
      </c>
      <c r="K23" s="697">
        <f>[52]ACCOUNTALLOC!K23</f>
        <v>0</v>
      </c>
      <c r="L23" s="698"/>
      <c r="M23" s="697">
        <f>[52]ACCOUNTALLOC!M23</f>
        <v>0</v>
      </c>
      <c r="N23" s="697">
        <f>[52]ACCOUNTALLOC!N23</f>
        <v>0</v>
      </c>
      <c r="O23" s="697">
        <f>[52]ACCOUNTALLOC!O23</f>
        <v>0</v>
      </c>
      <c r="P23" s="697">
        <f>[52]ACCOUNTALLOC!P23</f>
        <v>0</v>
      </c>
      <c r="Q23" s="697">
        <f>[52]ACCOUNTALLOC!Q23</f>
        <v>0</v>
      </c>
      <c r="R23" s="697">
        <f>[52]ACCOUNTALLOC!R23</f>
        <v>0</v>
      </c>
      <c r="S23" s="697">
        <f>[52]ACCOUNTALLOC!S23</f>
        <v>0</v>
      </c>
      <c r="T23" s="698"/>
      <c r="U23" s="697">
        <f>[52]ACCOUNTALLOC!U23</f>
        <v>0</v>
      </c>
      <c r="V23" s="697">
        <f>[52]ACCOUNTALLOC!V23</f>
        <v>0</v>
      </c>
      <c r="W23" s="697">
        <f>[52]ACCOUNTALLOC!W23</f>
        <v>0</v>
      </c>
      <c r="X23" s="697">
        <f>[52]ACCOUNTALLOC!X23</f>
        <v>0</v>
      </c>
      <c r="Y23" s="697">
        <f>[52]ACCOUNTALLOC!Y23</f>
        <v>0</v>
      </c>
      <c r="Z23" s="697">
        <f>[52]ACCOUNTALLOC!Z23</f>
        <v>0</v>
      </c>
      <c r="AA23" s="697">
        <f>[52]ACCOUNTALLOC!AA23</f>
        <v>0</v>
      </c>
      <c r="AB23" s="698"/>
      <c r="AC23" s="697">
        <f>[52]ACCOUNTALLOC!AC23</f>
        <v>0</v>
      </c>
      <c r="AD23" s="697">
        <f>[52]ACCOUNTALLOC!AD23</f>
        <v>0</v>
      </c>
      <c r="AE23" s="697">
        <f>[52]ACCOUNTALLOC!AE23</f>
        <v>0</v>
      </c>
      <c r="AF23" s="697">
        <f>[52]ACCOUNTALLOC!AF23</f>
        <v>0</v>
      </c>
      <c r="AG23" s="697">
        <f>[52]ACCOUNTALLOC!AG23</f>
        <v>0</v>
      </c>
      <c r="AH23" s="697">
        <f>[52]ACCOUNTALLOC!AH23</f>
        <v>0</v>
      </c>
      <c r="AI23" s="697">
        <f>[52]ACCOUNTALLOC!AI23</f>
        <v>0</v>
      </c>
      <c r="AJ23" s="698"/>
      <c r="AK23" s="697">
        <f>[52]ACCOUNTALLOC!AK23</f>
        <v>0</v>
      </c>
      <c r="AL23" s="697">
        <f>[52]ACCOUNTALLOC!AL23</f>
        <v>0</v>
      </c>
      <c r="AM23" s="697">
        <f>[52]ACCOUNTALLOC!AM23</f>
        <v>0</v>
      </c>
      <c r="AN23" s="697">
        <f>[52]ACCOUNTALLOC!AN23</f>
        <v>0</v>
      </c>
      <c r="AO23" s="697">
        <f>[52]ACCOUNTALLOC!AO23</f>
        <v>0</v>
      </c>
      <c r="AP23" s="697">
        <f>[52]ACCOUNTALLOC!AP23</f>
        <v>0</v>
      </c>
      <c r="AQ23" s="697">
        <f>[52]ACCOUNTALLOC!AQ23</f>
        <v>0</v>
      </c>
      <c r="AR23" s="698"/>
      <c r="AS23" s="697">
        <f>[52]ACCOUNTALLOC!AS23</f>
        <v>0</v>
      </c>
      <c r="AT23" s="697">
        <f>[52]ACCOUNTALLOC!AT23</f>
        <v>0</v>
      </c>
      <c r="AU23" s="697">
        <f>[52]ACCOUNTALLOC!AU23</f>
        <v>0</v>
      </c>
      <c r="AV23" s="697">
        <f>[52]ACCOUNTALLOC!AV23</f>
        <v>0</v>
      </c>
      <c r="AW23" s="697">
        <f>[52]ACCOUNTALLOC!AW23</f>
        <v>0</v>
      </c>
      <c r="AX23" s="697">
        <f>[52]ACCOUNTALLOC!AX23</f>
        <v>0</v>
      </c>
      <c r="AY23" s="697">
        <f>[52]ACCOUNTALLOC!AY23</f>
        <v>0</v>
      </c>
      <c r="AZ23" s="698"/>
      <c r="BA23" s="697">
        <f>[52]ACCOUNTALLOC!BA23</f>
        <v>0</v>
      </c>
      <c r="BB23" s="697">
        <f>[52]ACCOUNTALLOC!BB23</f>
        <v>0</v>
      </c>
      <c r="BC23" s="697">
        <f>[52]ACCOUNTALLOC!BC23</f>
        <v>0</v>
      </c>
      <c r="BD23" s="697">
        <f>[52]ACCOUNTALLOC!BD23</f>
        <v>0</v>
      </c>
      <c r="BE23" s="697">
        <f>[52]ACCOUNTALLOC!BE23</f>
        <v>0</v>
      </c>
      <c r="BF23" s="697">
        <f>[52]ACCOUNTALLOC!BF23</f>
        <v>0</v>
      </c>
      <c r="BG23" s="697">
        <f>[52]ACCOUNTALLOC!BG23</f>
        <v>0</v>
      </c>
      <c r="BH23" s="698"/>
      <c r="BI23" s="697">
        <f>[52]ACCOUNTALLOC!BI23</f>
        <v>0</v>
      </c>
      <c r="BJ23" s="697">
        <f>[52]ACCOUNTALLOC!BJ23</f>
        <v>0</v>
      </c>
      <c r="BK23" s="697">
        <f>[52]ACCOUNTALLOC!BK23</f>
        <v>0</v>
      </c>
      <c r="BL23" s="697">
        <f>[52]ACCOUNTALLOC!BL23</f>
        <v>0</v>
      </c>
      <c r="BM23" s="697">
        <f>[52]ACCOUNTALLOC!BM23</f>
        <v>0</v>
      </c>
      <c r="BN23" s="697">
        <f>[52]ACCOUNTALLOC!BN23</f>
        <v>0</v>
      </c>
      <c r="BO23" s="697">
        <f>[52]ACCOUNTALLOC!BO23</f>
        <v>0</v>
      </c>
      <c r="BP23" s="698"/>
      <c r="BQ23" s="697">
        <f>[52]ACCOUNTALLOC!BQ23</f>
        <v>0</v>
      </c>
      <c r="BR23" s="697">
        <f>[52]ACCOUNTALLOC!BR23</f>
        <v>0</v>
      </c>
      <c r="BS23" s="697">
        <f>[52]ACCOUNTALLOC!BS23</f>
        <v>0</v>
      </c>
      <c r="BT23" s="697">
        <f>[52]ACCOUNTALLOC!BT23</f>
        <v>0</v>
      </c>
      <c r="BU23" s="697">
        <f>[52]ACCOUNTALLOC!BU23</f>
        <v>0</v>
      </c>
      <c r="BV23" s="697">
        <f>[52]ACCOUNTALLOC!BV23</f>
        <v>0</v>
      </c>
      <c r="BW23" s="697">
        <f>[52]ACCOUNTALLOC!BW23</f>
        <v>0</v>
      </c>
      <c r="BX23" s="698"/>
      <c r="BY23" s="697">
        <f>[52]ACCOUNTALLOC!BY23</f>
        <v>0</v>
      </c>
      <c r="BZ23" s="697">
        <f>[52]ACCOUNTALLOC!BZ23</f>
        <v>0</v>
      </c>
      <c r="CA23" s="697">
        <f>[52]ACCOUNTALLOC!CA23</f>
        <v>0</v>
      </c>
      <c r="CB23" s="697">
        <f>[52]ACCOUNTALLOC!CB23</f>
        <v>0</v>
      </c>
      <c r="CC23" s="697">
        <f>[52]ACCOUNTALLOC!CC23</f>
        <v>0</v>
      </c>
      <c r="CD23" s="697">
        <f>[52]ACCOUNTALLOC!CD23</f>
        <v>0</v>
      </c>
      <c r="CE23" s="697">
        <f>[52]ACCOUNTALLOC!CE23</f>
        <v>0</v>
      </c>
      <c r="CF23" s="698"/>
      <c r="CG23" s="697">
        <f>[52]ACCOUNTALLOC!CG23</f>
        <v>0</v>
      </c>
      <c r="CH23" s="697">
        <f>[52]ACCOUNTALLOC!CH23</f>
        <v>0</v>
      </c>
      <c r="CI23" s="697">
        <f>[52]ACCOUNTALLOC!CI23</f>
        <v>0</v>
      </c>
      <c r="CJ23" s="697">
        <f>[52]ACCOUNTALLOC!CJ23</f>
        <v>0</v>
      </c>
      <c r="CK23" s="697">
        <f>[52]ACCOUNTALLOC!CK23</f>
        <v>0</v>
      </c>
      <c r="CL23" s="697">
        <f>[52]ACCOUNTALLOC!CL23</f>
        <v>0</v>
      </c>
      <c r="CM23" s="697">
        <f>[52]ACCOUNTALLOC!CM23</f>
        <v>0</v>
      </c>
      <c r="CN23" s="698">
        <f>[52]ACCOUNTALLOC!CN23</f>
        <v>0</v>
      </c>
      <c r="CO23" s="697">
        <f>[52]ACCOUNTALLOC!CO23</f>
        <v>0</v>
      </c>
      <c r="CP23" s="697">
        <f>[52]ACCOUNTALLOC!CP23</f>
        <v>0</v>
      </c>
      <c r="CQ23" s="697">
        <f>[52]ACCOUNTALLOC!CQ23</f>
        <v>0</v>
      </c>
      <c r="CR23" s="697">
        <f>[52]ACCOUNTALLOC!CR23</f>
        <v>0</v>
      </c>
      <c r="CS23" s="697">
        <f>[52]ACCOUNTALLOC!CS23</f>
        <v>0</v>
      </c>
      <c r="CT23" s="697">
        <f>[52]ACCOUNTALLOC!CT23</f>
        <v>0</v>
      </c>
      <c r="CU23" s="697">
        <f>[52]ACCOUNTALLOC!CU23</f>
        <v>0</v>
      </c>
      <c r="CW23" s="65">
        <f>[52]ACCOUNTALLOC!CW23</f>
        <v>0</v>
      </c>
      <c r="CX23" s="65">
        <f>[52]ACCOUNTALLOC!CX23</f>
        <v>0</v>
      </c>
      <c r="CY23" s="65">
        <f>[52]ACCOUNTALLOC!CY23</f>
        <v>0</v>
      </c>
      <c r="CZ23" s="65">
        <f>[52]ACCOUNTALLOC!CZ23</f>
        <v>0</v>
      </c>
      <c r="DA23" s="65">
        <f>[52]ACCOUNTALLOC!DA23</f>
        <v>0</v>
      </c>
      <c r="DB23" s="65">
        <f>[52]ACCOUNTALLOC!DB23</f>
        <v>0</v>
      </c>
      <c r="DC23" s="65">
        <f>[52]ACCOUNTALLOC!DC23</f>
        <v>0</v>
      </c>
      <c r="DE23" s="65">
        <v>0</v>
      </c>
      <c r="DF23" s="65">
        <v>0</v>
      </c>
      <c r="DG23" s="65">
        <v>0</v>
      </c>
      <c r="DH23" s="65">
        <v>0</v>
      </c>
      <c r="DI23" s="65">
        <v>0</v>
      </c>
      <c r="DJ23" s="65">
        <v>0</v>
      </c>
      <c r="DK23" s="65">
        <v>0</v>
      </c>
      <c r="DM23" s="65">
        <v>0</v>
      </c>
      <c r="DN23" s="65">
        <v>0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v>0</v>
      </c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>
        <v>0</v>
      </c>
      <c r="EI23" s="65">
        <v>0</v>
      </c>
      <c r="EK23" s="65">
        <v>0</v>
      </c>
      <c r="EL23" s="65">
        <v>0</v>
      </c>
      <c r="EM23" s="65">
        <v>0</v>
      </c>
      <c r="EN23" s="65">
        <v>0</v>
      </c>
      <c r="EO23" s="65">
        <v>0</v>
      </c>
      <c r="EP23" s="65">
        <v>0</v>
      </c>
      <c r="EQ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FA23" s="65">
        <v>0</v>
      </c>
      <c r="FB23" s="65">
        <v>0</v>
      </c>
      <c r="FC23" s="65">
        <v>0</v>
      </c>
      <c r="FD23" s="65">
        <v>0</v>
      </c>
      <c r="FE23" s="65">
        <v>0</v>
      </c>
      <c r="FF23" s="65">
        <v>0</v>
      </c>
      <c r="FG23" s="65">
        <v>0</v>
      </c>
    </row>
    <row r="24" spans="1:163">
      <c r="A24" s="699" t="str">
        <f>[52]ACCOUNTALLOC!A24</f>
        <v>~</v>
      </c>
      <c r="B24" s="698" t="str">
        <f>[52]ACCOUNTALLOC!B24</f>
        <v>~</v>
      </c>
      <c r="C24" s="695">
        <f>[52]ACCOUNTALLOC!C24</f>
        <v>0</v>
      </c>
      <c r="D24" s="64"/>
      <c r="E24" s="697">
        <f>[52]ACCOUNTALLOC!E24</f>
        <v>0</v>
      </c>
      <c r="F24" s="697">
        <f>[52]ACCOUNTALLOC!F24</f>
        <v>0</v>
      </c>
      <c r="G24" s="697">
        <f>[52]ACCOUNTALLOC!G24</f>
        <v>0</v>
      </c>
      <c r="H24" s="697">
        <f>[52]ACCOUNTALLOC!H24</f>
        <v>0</v>
      </c>
      <c r="I24" s="697">
        <f>[52]ACCOUNTALLOC!I24</f>
        <v>0</v>
      </c>
      <c r="J24" s="697">
        <f>[52]ACCOUNTALLOC!J24</f>
        <v>0</v>
      </c>
      <c r="K24" s="697">
        <f>[52]ACCOUNTALLOC!K24</f>
        <v>0</v>
      </c>
      <c r="L24" s="698"/>
      <c r="M24" s="697">
        <f>[52]ACCOUNTALLOC!M24</f>
        <v>0</v>
      </c>
      <c r="N24" s="697">
        <f>[52]ACCOUNTALLOC!N24</f>
        <v>0</v>
      </c>
      <c r="O24" s="697">
        <f>[52]ACCOUNTALLOC!O24</f>
        <v>0</v>
      </c>
      <c r="P24" s="697">
        <f>[52]ACCOUNTALLOC!P24</f>
        <v>0</v>
      </c>
      <c r="Q24" s="697">
        <f>[52]ACCOUNTALLOC!Q24</f>
        <v>0</v>
      </c>
      <c r="R24" s="697">
        <f>[52]ACCOUNTALLOC!R24</f>
        <v>0</v>
      </c>
      <c r="S24" s="697">
        <f>[52]ACCOUNTALLOC!S24</f>
        <v>0</v>
      </c>
      <c r="T24" s="698"/>
      <c r="U24" s="697">
        <f>[52]ACCOUNTALLOC!U24</f>
        <v>0</v>
      </c>
      <c r="V24" s="697">
        <f>[52]ACCOUNTALLOC!V24</f>
        <v>0</v>
      </c>
      <c r="W24" s="697">
        <f>[52]ACCOUNTALLOC!W24</f>
        <v>0</v>
      </c>
      <c r="X24" s="697">
        <f>[52]ACCOUNTALLOC!X24</f>
        <v>0</v>
      </c>
      <c r="Y24" s="697">
        <f>[52]ACCOUNTALLOC!Y24</f>
        <v>0</v>
      </c>
      <c r="Z24" s="697">
        <f>[52]ACCOUNTALLOC!Z24</f>
        <v>0</v>
      </c>
      <c r="AA24" s="697">
        <f>[52]ACCOUNTALLOC!AA24</f>
        <v>0</v>
      </c>
      <c r="AB24" s="698"/>
      <c r="AC24" s="697">
        <f>[52]ACCOUNTALLOC!AC24</f>
        <v>0</v>
      </c>
      <c r="AD24" s="697">
        <f>[52]ACCOUNTALLOC!AD24</f>
        <v>0</v>
      </c>
      <c r="AE24" s="697">
        <f>[52]ACCOUNTALLOC!AE24</f>
        <v>0</v>
      </c>
      <c r="AF24" s="697">
        <f>[52]ACCOUNTALLOC!AF24</f>
        <v>0</v>
      </c>
      <c r="AG24" s="697">
        <f>[52]ACCOUNTALLOC!AG24</f>
        <v>0</v>
      </c>
      <c r="AH24" s="697">
        <f>[52]ACCOUNTALLOC!AH24</f>
        <v>0</v>
      </c>
      <c r="AI24" s="697">
        <f>[52]ACCOUNTALLOC!AI24</f>
        <v>0</v>
      </c>
      <c r="AJ24" s="698"/>
      <c r="AK24" s="697">
        <f>[52]ACCOUNTALLOC!AK24</f>
        <v>0</v>
      </c>
      <c r="AL24" s="697">
        <f>[52]ACCOUNTALLOC!AL24</f>
        <v>0</v>
      </c>
      <c r="AM24" s="697">
        <f>[52]ACCOUNTALLOC!AM24</f>
        <v>0</v>
      </c>
      <c r="AN24" s="697">
        <f>[52]ACCOUNTALLOC!AN24</f>
        <v>0</v>
      </c>
      <c r="AO24" s="697">
        <f>[52]ACCOUNTALLOC!AO24</f>
        <v>0</v>
      </c>
      <c r="AP24" s="697">
        <f>[52]ACCOUNTALLOC!AP24</f>
        <v>0</v>
      </c>
      <c r="AQ24" s="697">
        <f>[52]ACCOUNTALLOC!AQ24</f>
        <v>0</v>
      </c>
      <c r="AR24" s="698"/>
      <c r="AS24" s="697">
        <f>[52]ACCOUNTALLOC!AS24</f>
        <v>0</v>
      </c>
      <c r="AT24" s="697">
        <f>[52]ACCOUNTALLOC!AT24</f>
        <v>0</v>
      </c>
      <c r="AU24" s="697">
        <f>[52]ACCOUNTALLOC!AU24</f>
        <v>0</v>
      </c>
      <c r="AV24" s="697">
        <f>[52]ACCOUNTALLOC!AV24</f>
        <v>0</v>
      </c>
      <c r="AW24" s="697">
        <f>[52]ACCOUNTALLOC!AW24</f>
        <v>0</v>
      </c>
      <c r="AX24" s="697">
        <f>[52]ACCOUNTALLOC!AX24</f>
        <v>0</v>
      </c>
      <c r="AY24" s="697">
        <f>[52]ACCOUNTALLOC!AY24</f>
        <v>0</v>
      </c>
      <c r="AZ24" s="698"/>
      <c r="BA24" s="697">
        <f>[52]ACCOUNTALLOC!BA24</f>
        <v>0</v>
      </c>
      <c r="BB24" s="697">
        <f>[52]ACCOUNTALLOC!BB24</f>
        <v>0</v>
      </c>
      <c r="BC24" s="697">
        <f>[52]ACCOUNTALLOC!BC24</f>
        <v>0</v>
      </c>
      <c r="BD24" s="697">
        <f>[52]ACCOUNTALLOC!BD24</f>
        <v>0</v>
      </c>
      <c r="BE24" s="697">
        <f>[52]ACCOUNTALLOC!BE24</f>
        <v>0</v>
      </c>
      <c r="BF24" s="697">
        <f>[52]ACCOUNTALLOC!BF24</f>
        <v>0</v>
      </c>
      <c r="BG24" s="697">
        <f>[52]ACCOUNTALLOC!BG24</f>
        <v>0</v>
      </c>
      <c r="BH24" s="698"/>
      <c r="BI24" s="697">
        <f>[52]ACCOUNTALLOC!BI24</f>
        <v>0</v>
      </c>
      <c r="BJ24" s="697">
        <f>[52]ACCOUNTALLOC!BJ24</f>
        <v>0</v>
      </c>
      <c r="BK24" s="697">
        <f>[52]ACCOUNTALLOC!BK24</f>
        <v>0</v>
      </c>
      <c r="BL24" s="697">
        <f>[52]ACCOUNTALLOC!BL24</f>
        <v>0</v>
      </c>
      <c r="BM24" s="697">
        <f>[52]ACCOUNTALLOC!BM24</f>
        <v>0</v>
      </c>
      <c r="BN24" s="697">
        <f>[52]ACCOUNTALLOC!BN24</f>
        <v>0</v>
      </c>
      <c r="BO24" s="697">
        <f>[52]ACCOUNTALLOC!BO24</f>
        <v>0</v>
      </c>
      <c r="BP24" s="698"/>
      <c r="BQ24" s="697">
        <f>[52]ACCOUNTALLOC!BQ24</f>
        <v>0</v>
      </c>
      <c r="BR24" s="697">
        <f>[52]ACCOUNTALLOC!BR24</f>
        <v>0</v>
      </c>
      <c r="BS24" s="697">
        <f>[52]ACCOUNTALLOC!BS24</f>
        <v>0</v>
      </c>
      <c r="BT24" s="697">
        <f>[52]ACCOUNTALLOC!BT24</f>
        <v>0</v>
      </c>
      <c r="BU24" s="697">
        <f>[52]ACCOUNTALLOC!BU24</f>
        <v>0</v>
      </c>
      <c r="BV24" s="697">
        <f>[52]ACCOUNTALLOC!BV24</f>
        <v>0</v>
      </c>
      <c r="BW24" s="697">
        <f>[52]ACCOUNTALLOC!BW24</f>
        <v>0</v>
      </c>
      <c r="BX24" s="698"/>
      <c r="BY24" s="697">
        <f>[52]ACCOUNTALLOC!BY24</f>
        <v>0</v>
      </c>
      <c r="BZ24" s="697">
        <f>[52]ACCOUNTALLOC!BZ24</f>
        <v>0</v>
      </c>
      <c r="CA24" s="697">
        <f>[52]ACCOUNTALLOC!CA24</f>
        <v>0</v>
      </c>
      <c r="CB24" s="697">
        <f>[52]ACCOUNTALLOC!CB24</f>
        <v>0</v>
      </c>
      <c r="CC24" s="697">
        <f>[52]ACCOUNTALLOC!CC24</f>
        <v>0</v>
      </c>
      <c r="CD24" s="697">
        <f>[52]ACCOUNTALLOC!CD24</f>
        <v>0</v>
      </c>
      <c r="CE24" s="697">
        <f>[52]ACCOUNTALLOC!CE24</f>
        <v>0</v>
      </c>
      <c r="CF24" s="698"/>
      <c r="CG24" s="697">
        <f>[52]ACCOUNTALLOC!CG24</f>
        <v>0</v>
      </c>
      <c r="CH24" s="697">
        <f>[52]ACCOUNTALLOC!CH24</f>
        <v>0</v>
      </c>
      <c r="CI24" s="697">
        <f>[52]ACCOUNTALLOC!CI24</f>
        <v>0</v>
      </c>
      <c r="CJ24" s="697">
        <f>[52]ACCOUNTALLOC!CJ24</f>
        <v>0</v>
      </c>
      <c r="CK24" s="697">
        <f>[52]ACCOUNTALLOC!CK24</f>
        <v>0</v>
      </c>
      <c r="CL24" s="697">
        <f>[52]ACCOUNTALLOC!CL24</f>
        <v>0</v>
      </c>
      <c r="CM24" s="697">
        <f>[52]ACCOUNTALLOC!CM24</f>
        <v>0</v>
      </c>
      <c r="CN24" s="698">
        <f>[52]ACCOUNTALLOC!CN24</f>
        <v>0</v>
      </c>
      <c r="CO24" s="697">
        <f>[52]ACCOUNTALLOC!CO24</f>
        <v>0</v>
      </c>
      <c r="CP24" s="697">
        <f>[52]ACCOUNTALLOC!CP24</f>
        <v>0</v>
      </c>
      <c r="CQ24" s="697">
        <f>[52]ACCOUNTALLOC!CQ24</f>
        <v>0</v>
      </c>
      <c r="CR24" s="697">
        <f>[52]ACCOUNTALLOC!CR24</f>
        <v>0</v>
      </c>
      <c r="CS24" s="697">
        <f>[52]ACCOUNTALLOC!CS24</f>
        <v>0</v>
      </c>
      <c r="CT24" s="697">
        <f>[52]ACCOUNTALLOC!CT24</f>
        <v>0</v>
      </c>
      <c r="CU24" s="697">
        <f>[52]ACCOUNTALLOC!CU24</f>
        <v>0</v>
      </c>
      <c r="CW24" s="65">
        <f>[52]ACCOUNTALLOC!CW24</f>
        <v>0</v>
      </c>
      <c r="CX24" s="65">
        <f>[52]ACCOUNTALLOC!CX24</f>
        <v>0</v>
      </c>
      <c r="CY24" s="65">
        <f>[52]ACCOUNTALLOC!CY24</f>
        <v>0</v>
      </c>
      <c r="CZ24" s="65">
        <f>[52]ACCOUNTALLOC!CZ24</f>
        <v>0</v>
      </c>
      <c r="DA24" s="65">
        <f>[52]ACCOUNTALLOC!DA24</f>
        <v>0</v>
      </c>
      <c r="DB24" s="65">
        <f>[52]ACCOUNTALLOC!DB24</f>
        <v>0</v>
      </c>
      <c r="DC24" s="65">
        <f>[52]ACCOUNTALLOC!DC24</f>
        <v>0</v>
      </c>
      <c r="DE24" s="65">
        <v>0</v>
      </c>
      <c r="DF24" s="65">
        <v>0</v>
      </c>
      <c r="DG24" s="65">
        <v>0</v>
      </c>
      <c r="DH24" s="65">
        <v>0</v>
      </c>
      <c r="DI24" s="65">
        <v>0</v>
      </c>
      <c r="DJ24" s="65">
        <v>0</v>
      </c>
      <c r="DK24" s="65">
        <v>0</v>
      </c>
      <c r="DM24" s="65">
        <v>0</v>
      </c>
      <c r="DN24" s="65">
        <v>0</v>
      </c>
      <c r="DO24" s="65">
        <v>0</v>
      </c>
      <c r="DP24" s="65">
        <v>0</v>
      </c>
      <c r="DQ24" s="65">
        <v>0</v>
      </c>
      <c r="DR24" s="65">
        <v>0</v>
      </c>
      <c r="DS24" s="65">
        <v>0</v>
      </c>
      <c r="DU24" s="65">
        <v>0</v>
      </c>
      <c r="DV24" s="65">
        <v>0</v>
      </c>
      <c r="DW24" s="65">
        <v>0</v>
      </c>
      <c r="DX24" s="65">
        <v>0</v>
      </c>
      <c r="DY24" s="65">
        <v>0</v>
      </c>
      <c r="DZ24" s="65">
        <v>0</v>
      </c>
      <c r="EA24" s="65">
        <v>0</v>
      </c>
      <c r="EC24" s="65">
        <v>0</v>
      </c>
      <c r="ED24" s="65">
        <v>0</v>
      </c>
      <c r="EE24" s="65">
        <v>0</v>
      </c>
      <c r="EF24" s="65">
        <v>0</v>
      </c>
      <c r="EG24" s="65">
        <v>0</v>
      </c>
      <c r="EH24" s="65">
        <v>0</v>
      </c>
      <c r="EI24" s="65">
        <v>0</v>
      </c>
      <c r="EK24" s="65">
        <v>0</v>
      </c>
      <c r="EL24" s="65">
        <v>0</v>
      </c>
      <c r="EM24" s="65">
        <v>0</v>
      </c>
      <c r="EN24" s="65">
        <v>0</v>
      </c>
      <c r="EO24" s="65">
        <v>0</v>
      </c>
      <c r="EP24" s="65">
        <v>0</v>
      </c>
      <c r="EQ24" s="65">
        <v>0</v>
      </c>
      <c r="ES24" s="65">
        <v>0</v>
      </c>
      <c r="ET24" s="65">
        <v>0</v>
      </c>
      <c r="EU24" s="65">
        <v>0</v>
      </c>
      <c r="EV24" s="65">
        <v>0</v>
      </c>
      <c r="EW24" s="65">
        <v>0</v>
      </c>
      <c r="EX24" s="65">
        <v>0</v>
      </c>
      <c r="EY24" s="65">
        <v>0</v>
      </c>
      <c r="FA24" s="65">
        <v>0</v>
      </c>
      <c r="FB24" s="65">
        <v>0</v>
      </c>
      <c r="FC24" s="65">
        <v>0</v>
      </c>
      <c r="FD24" s="65">
        <v>0</v>
      </c>
      <c r="FE24" s="65">
        <v>0</v>
      </c>
      <c r="FF24" s="65">
        <v>0</v>
      </c>
      <c r="FG24" s="65">
        <v>0</v>
      </c>
    </row>
    <row r="25" spans="1:163">
      <c r="A25" s="699" t="str">
        <f>[52]ACCOUNTALLOC!A25</f>
        <v>~</v>
      </c>
      <c r="B25" s="698" t="str">
        <f>[52]ACCOUNTALLOC!B25</f>
        <v>~</v>
      </c>
      <c r="C25" s="695">
        <f>[52]ACCOUNTALLOC!C25</f>
        <v>0</v>
      </c>
      <c r="D25" s="64"/>
      <c r="E25" s="697">
        <f>[52]ACCOUNTALLOC!E25</f>
        <v>0</v>
      </c>
      <c r="F25" s="697">
        <f>[52]ACCOUNTALLOC!F25</f>
        <v>0</v>
      </c>
      <c r="G25" s="697">
        <f>[52]ACCOUNTALLOC!G25</f>
        <v>0</v>
      </c>
      <c r="H25" s="697">
        <f>[52]ACCOUNTALLOC!H25</f>
        <v>0</v>
      </c>
      <c r="I25" s="697">
        <f>[52]ACCOUNTALLOC!I25</f>
        <v>0</v>
      </c>
      <c r="J25" s="697">
        <f>[52]ACCOUNTALLOC!J25</f>
        <v>0</v>
      </c>
      <c r="K25" s="697">
        <f>[52]ACCOUNTALLOC!K25</f>
        <v>0</v>
      </c>
      <c r="L25" s="698"/>
      <c r="M25" s="697">
        <f>[52]ACCOUNTALLOC!M25</f>
        <v>0</v>
      </c>
      <c r="N25" s="697">
        <f>[52]ACCOUNTALLOC!N25</f>
        <v>0</v>
      </c>
      <c r="O25" s="697">
        <f>[52]ACCOUNTALLOC!O25</f>
        <v>0</v>
      </c>
      <c r="P25" s="697">
        <f>[52]ACCOUNTALLOC!P25</f>
        <v>0</v>
      </c>
      <c r="Q25" s="697">
        <f>[52]ACCOUNTALLOC!Q25</f>
        <v>0</v>
      </c>
      <c r="R25" s="697">
        <f>[52]ACCOUNTALLOC!R25</f>
        <v>0</v>
      </c>
      <c r="S25" s="697">
        <f>[52]ACCOUNTALLOC!S25</f>
        <v>0</v>
      </c>
      <c r="T25" s="698"/>
      <c r="U25" s="697">
        <f>[52]ACCOUNTALLOC!U25</f>
        <v>0</v>
      </c>
      <c r="V25" s="697">
        <f>[52]ACCOUNTALLOC!V25</f>
        <v>0</v>
      </c>
      <c r="W25" s="697">
        <f>[52]ACCOUNTALLOC!W25</f>
        <v>0</v>
      </c>
      <c r="X25" s="697">
        <f>[52]ACCOUNTALLOC!X25</f>
        <v>0</v>
      </c>
      <c r="Y25" s="697">
        <f>[52]ACCOUNTALLOC!Y25</f>
        <v>0</v>
      </c>
      <c r="Z25" s="697">
        <f>[52]ACCOUNTALLOC!Z25</f>
        <v>0</v>
      </c>
      <c r="AA25" s="697">
        <f>[52]ACCOUNTALLOC!AA25</f>
        <v>0</v>
      </c>
      <c r="AB25" s="698"/>
      <c r="AC25" s="697">
        <f>[52]ACCOUNTALLOC!AC25</f>
        <v>0</v>
      </c>
      <c r="AD25" s="697">
        <f>[52]ACCOUNTALLOC!AD25</f>
        <v>0</v>
      </c>
      <c r="AE25" s="697">
        <f>[52]ACCOUNTALLOC!AE25</f>
        <v>0</v>
      </c>
      <c r="AF25" s="697">
        <f>[52]ACCOUNTALLOC!AF25</f>
        <v>0</v>
      </c>
      <c r="AG25" s="697">
        <f>[52]ACCOUNTALLOC!AG25</f>
        <v>0</v>
      </c>
      <c r="AH25" s="697">
        <f>[52]ACCOUNTALLOC!AH25</f>
        <v>0</v>
      </c>
      <c r="AI25" s="697">
        <f>[52]ACCOUNTALLOC!AI25</f>
        <v>0</v>
      </c>
      <c r="AJ25" s="698"/>
      <c r="AK25" s="697">
        <f>[52]ACCOUNTALLOC!AK25</f>
        <v>0</v>
      </c>
      <c r="AL25" s="697">
        <f>[52]ACCOUNTALLOC!AL25</f>
        <v>0</v>
      </c>
      <c r="AM25" s="697">
        <f>[52]ACCOUNTALLOC!AM25</f>
        <v>0</v>
      </c>
      <c r="AN25" s="697">
        <f>[52]ACCOUNTALLOC!AN25</f>
        <v>0</v>
      </c>
      <c r="AO25" s="697">
        <f>[52]ACCOUNTALLOC!AO25</f>
        <v>0</v>
      </c>
      <c r="AP25" s="697">
        <f>[52]ACCOUNTALLOC!AP25</f>
        <v>0</v>
      </c>
      <c r="AQ25" s="697">
        <f>[52]ACCOUNTALLOC!AQ25</f>
        <v>0</v>
      </c>
      <c r="AR25" s="698"/>
      <c r="AS25" s="697">
        <f>[52]ACCOUNTALLOC!AS25</f>
        <v>0</v>
      </c>
      <c r="AT25" s="697">
        <f>[52]ACCOUNTALLOC!AT25</f>
        <v>0</v>
      </c>
      <c r="AU25" s="697">
        <f>[52]ACCOUNTALLOC!AU25</f>
        <v>0</v>
      </c>
      <c r="AV25" s="697">
        <f>[52]ACCOUNTALLOC!AV25</f>
        <v>0</v>
      </c>
      <c r="AW25" s="697">
        <f>[52]ACCOUNTALLOC!AW25</f>
        <v>0</v>
      </c>
      <c r="AX25" s="697">
        <f>[52]ACCOUNTALLOC!AX25</f>
        <v>0</v>
      </c>
      <c r="AY25" s="697">
        <f>[52]ACCOUNTALLOC!AY25</f>
        <v>0</v>
      </c>
      <c r="AZ25" s="698"/>
      <c r="BA25" s="697">
        <f>[52]ACCOUNTALLOC!BA25</f>
        <v>0</v>
      </c>
      <c r="BB25" s="697">
        <f>[52]ACCOUNTALLOC!BB25</f>
        <v>0</v>
      </c>
      <c r="BC25" s="697">
        <f>[52]ACCOUNTALLOC!BC25</f>
        <v>0</v>
      </c>
      <c r="BD25" s="697">
        <f>[52]ACCOUNTALLOC!BD25</f>
        <v>0</v>
      </c>
      <c r="BE25" s="697">
        <f>[52]ACCOUNTALLOC!BE25</f>
        <v>0</v>
      </c>
      <c r="BF25" s="697">
        <f>[52]ACCOUNTALLOC!BF25</f>
        <v>0</v>
      </c>
      <c r="BG25" s="697">
        <f>[52]ACCOUNTALLOC!BG25</f>
        <v>0</v>
      </c>
      <c r="BH25" s="698"/>
      <c r="BI25" s="697">
        <f>[52]ACCOUNTALLOC!BI25</f>
        <v>0</v>
      </c>
      <c r="BJ25" s="697">
        <f>[52]ACCOUNTALLOC!BJ25</f>
        <v>0</v>
      </c>
      <c r="BK25" s="697">
        <f>[52]ACCOUNTALLOC!BK25</f>
        <v>0</v>
      </c>
      <c r="BL25" s="697">
        <f>[52]ACCOUNTALLOC!BL25</f>
        <v>0</v>
      </c>
      <c r="BM25" s="697">
        <f>[52]ACCOUNTALLOC!BM25</f>
        <v>0</v>
      </c>
      <c r="BN25" s="697">
        <f>[52]ACCOUNTALLOC!BN25</f>
        <v>0</v>
      </c>
      <c r="BO25" s="697">
        <f>[52]ACCOUNTALLOC!BO25</f>
        <v>0</v>
      </c>
      <c r="BP25" s="698"/>
      <c r="BQ25" s="697">
        <f>[52]ACCOUNTALLOC!BQ25</f>
        <v>0</v>
      </c>
      <c r="BR25" s="697">
        <f>[52]ACCOUNTALLOC!BR25</f>
        <v>0</v>
      </c>
      <c r="BS25" s="697">
        <f>[52]ACCOUNTALLOC!BS25</f>
        <v>0</v>
      </c>
      <c r="BT25" s="697">
        <f>[52]ACCOUNTALLOC!BT25</f>
        <v>0</v>
      </c>
      <c r="BU25" s="697">
        <f>[52]ACCOUNTALLOC!BU25</f>
        <v>0</v>
      </c>
      <c r="BV25" s="697">
        <f>[52]ACCOUNTALLOC!BV25</f>
        <v>0</v>
      </c>
      <c r="BW25" s="697">
        <f>[52]ACCOUNTALLOC!BW25</f>
        <v>0</v>
      </c>
      <c r="BX25" s="698"/>
      <c r="BY25" s="697">
        <f>[52]ACCOUNTALLOC!BY25</f>
        <v>0</v>
      </c>
      <c r="BZ25" s="697">
        <f>[52]ACCOUNTALLOC!BZ25</f>
        <v>0</v>
      </c>
      <c r="CA25" s="697">
        <f>[52]ACCOUNTALLOC!CA25</f>
        <v>0</v>
      </c>
      <c r="CB25" s="697">
        <f>[52]ACCOUNTALLOC!CB25</f>
        <v>0</v>
      </c>
      <c r="CC25" s="697">
        <f>[52]ACCOUNTALLOC!CC25</f>
        <v>0</v>
      </c>
      <c r="CD25" s="697">
        <f>[52]ACCOUNTALLOC!CD25</f>
        <v>0</v>
      </c>
      <c r="CE25" s="697">
        <f>[52]ACCOUNTALLOC!CE25</f>
        <v>0</v>
      </c>
      <c r="CF25" s="698"/>
      <c r="CG25" s="697">
        <f>[52]ACCOUNTALLOC!CG25</f>
        <v>0</v>
      </c>
      <c r="CH25" s="697">
        <f>[52]ACCOUNTALLOC!CH25</f>
        <v>0</v>
      </c>
      <c r="CI25" s="697">
        <f>[52]ACCOUNTALLOC!CI25</f>
        <v>0</v>
      </c>
      <c r="CJ25" s="697">
        <f>[52]ACCOUNTALLOC!CJ25</f>
        <v>0</v>
      </c>
      <c r="CK25" s="697">
        <f>[52]ACCOUNTALLOC!CK25</f>
        <v>0</v>
      </c>
      <c r="CL25" s="697">
        <f>[52]ACCOUNTALLOC!CL25</f>
        <v>0</v>
      </c>
      <c r="CM25" s="697">
        <f>[52]ACCOUNTALLOC!CM25</f>
        <v>0</v>
      </c>
      <c r="CN25" s="698">
        <f>[52]ACCOUNTALLOC!CN25</f>
        <v>0</v>
      </c>
      <c r="CO25" s="697">
        <f>[52]ACCOUNTALLOC!CO25</f>
        <v>0</v>
      </c>
      <c r="CP25" s="697">
        <f>[52]ACCOUNTALLOC!CP25</f>
        <v>0</v>
      </c>
      <c r="CQ25" s="697">
        <f>[52]ACCOUNTALLOC!CQ25</f>
        <v>0</v>
      </c>
      <c r="CR25" s="697">
        <f>[52]ACCOUNTALLOC!CR25</f>
        <v>0</v>
      </c>
      <c r="CS25" s="697">
        <f>[52]ACCOUNTALLOC!CS25</f>
        <v>0</v>
      </c>
      <c r="CT25" s="697">
        <f>[52]ACCOUNTALLOC!CT25</f>
        <v>0</v>
      </c>
      <c r="CU25" s="697">
        <f>[52]ACCOUNTALLOC!CU25</f>
        <v>0</v>
      </c>
      <c r="CW25" s="65">
        <f>[52]ACCOUNTALLOC!CW25</f>
        <v>0</v>
      </c>
      <c r="CX25" s="65">
        <f>[52]ACCOUNTALLOC!CX25</f>
        <v>0</v>
      </c>
      <c r="CY25" s="65">
        <f>[52]ACCOUNTALLOC!CY25</f>
        <v>0</v>
      </c>
      <c r="CZ25" s="65">
        <f>[52]ACCOUNTALLOC!CZ25</f>
        <v>0</v>
      </c>
      <c r="DA25" s="65">
        <f>[52]ACCOUNTALLOC!DA25</f>
        <v>0</v>
      </c>
      <c r="DB25" s="65">
        <f>[52]ACCOUNTALLOC!DB25</f>
        <v>0</v>
      </c>
      <c r="DC25" s="65">
        <f>[52]ACCOUNTALLOC!DC25</f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M25" s="65">
        <v>0</v>
      </c>
      <c r="DN25" s="65">
        <v>0</v>
      </c>
      <c r="DO25" s="65">
        <v>0</v>
      </c>
      <c r="DP25" s="65">
        <v>0</v>
      </c>
      <c r="DQ25" s="65">
        <v>0</v>
      </c>
      <c r="DR25" s="65">
        <v>0</v>
      </c>
      <c r="DS25" s="65">
        <v>0</v>
      </c>
      <c r="DU25" s="65">
        <v>0</v>
      </c>
      <c r="DV25" s="65">
        <v>0</v>
      </c>
      <c r="DW25" s="65">
        <v>0</v>
      </c>
      <c r="DX25" s="65">
        <v>0</v>
      </c>
      <c r="DY25" s="65">
        <v>0</v>
      </c>
      <c r="DZ25" s="65">
        <v>0</v>
      </c>
      <c r="EA25" s="65">
        <v>0</v>
      </c>
      <c r="EC25" s="65">
        <v>0</v>
      </c>
      <c r="ED25" s="65">
        <v>0</v>
      </c>
      <c r="EE25" s="65">
        <v>0</v>
      </c>
      <c r="EF25" s="65">
        <v>0</v>
      </c>
      <c r="EG25" s="65">
        <v>0</v>
      </c>
      <c r="EH25" s="65">
        <v>0</v>
      </c>
      <c r="EI25" s="65">
        <v>0</v>
      </c>
      <c r="EK25" s="65">
        <v>0</v>
      </c>
      <c r="EL25" s="65">
        <v>0</v>
      </c>
      <c r="EM25" s="65">
        <v>0</v>
      </c>
      <c r="EN25" s="65">
        <v>0</v>
      </c>
      <c r="EO25" s="65">
        <v>0</v>
      </c>
      <c r="EP25" s="65">
        <v>0</v>
      </c>
      <c r="EQ25" s="65">
        <v>0</v>
      </c>
      <c r="ES25" s="65">
        <v>0</v>
      </c>
      <c r="ET25" s="65">
        <v>0</v>
      </c>
      <c r="EU25" s="65">
        <v>0</v>
      </c>
      <c r="EV25" s="65">
        <v>0</v>
      </c>
      <c r="EW25" s="65">
        <v>0</v>
      </c>
      <c r="EX25" s="65">
        <v>0</v>
      </c>
      <c r="EY25" s="65">
        <v>0</v>
      </c>
      <c r="FA25" s="65">
        <v>0</v>
      </c>
      <c r="FB25" s="65">
        <v>0</v>
      </c>
      <c r="FC25" s="65">
        <v>0</v>
      </c>
      <c r="FD25" s="65">
        <v>0</v>
      </c>
      <c r="FE25" s="65">
        <v>0</v>
      </c>
      <c r="FF25" s="65">
        <v>0</v>
      </c>
      <c r="FG25" s="65">
        <v>0</v>
      </c>
    </row>
    <row r="26" spans="1:163">
      <c r="A26" s="699" t="str">
        <f>[52]ACCOUNTALLOC!A26</f>
        <v>~</v>
      </c>
      <c r="B26" s="698" t="str">
        <f>[52]ACCOUNTALLOC!B26</f>
        <v>~</v>
      </c>
      <c r="C26" s="695">
        <f>[52]ACCOUNTALLOC!C26</f>
        <v>0</v>
      </c>
      <c r="D26" s="64"/>
      <c r="E26" s="697">
        <f>[52]ACCOUNTALLOC!E26</f>
        <v>0</v>
      </c>
      <c r="F26" s="697">
        <f>[52]ACCOUNTALLOC!F26</f>
        <v>0</v>
      </c>
      <c r="G26" s="697">
        <f>[52]ACCOUNTALLOC!G26</f>
        <v>0</v>
      </c>
      <c r="H26" s="697">
        <f>[52]ACCOUNTALLOC!H26</f>
        <v>0</v>
      </c>
      <c r="I26" s="697">
        <f>[52]ACCOUNTALLOC!I26</f>
        <v>0</v>
      </c>
      <c r="J26" s="697">
        <f>[52]ACCOUNTALLOC!J26</f>
        <v>0</v>
      </c>
      <c r="K26" s="697">
        <f>[52]ACCOUNTALLOC!K26</f>
        <v>0</v>
      </c>
      <c r="L26" s="698"/>
      <c r="M26" s="697">
        <f>[52]ACCOUNTALLOC!M26</f>
        <v>0</v>
      </c>
      <c r="N26" s="697">
        <f>[52]ACCOUNTALLOC!N26</f>
        <v>0</v>
      </c>
      <c r="O26" s="697">
        <f>[52]ACCOUNTALLOC!O26</f>
        <v>0</v>
      </c>
      <c r="P26" s="697">
        <f>[52]ACCOUNTALLOC!P26</f>
        <v>0</v>
      </c>
      <c r="Q26" s="697">
        <f>[52]ACCOUNTALLOC!Q26</f>
        <v>0</v>
      </c>
      <c r="R26" s="697">
        <f>[52]ACCOUNTALLOC!R26</f>
        <v>0</v>
      </c>
      <c r="S26" s="697">
        <f>[52]ACCOUNTALLOC!S26</f>
        <v>0</v>
      </c>
      <c r="T26" s="698"/>
      <c r="U26" s="697">
        <f>[52]ACCOUNTALLOC!U26</f>
        <v>0</v>
      </c>
      <c r="V26" s="697">
        <f>[52]ACCOUNTALLOC!V26</f>
        <v>0</v>
      </c>
      <c r="W26" s="697">
        <f>[52]ACCOUNTALLOC!W26</f>
        <v>0</v>
      </c>
      <c r="X26" s="697">
        <f>[52]ACCOUNTALLOC!X26</f>
        <v>0</v>
      </c>
      <c r="Y26" s="697">
        <f>[52]ACCOUNTALLOC!Y26</f>
        <v>0</v>
      </c>
      <c r="Z26" s="697">
        <f>[52]ACCOUNTALLOC!Z26</f>
        <v>0</v>
      </c>
      <c r="AA26" s="697">
        <f>[52]ACCOUNTALLOC!AA26</f>
        <v>0</v>
      </c>
      <c r="AB26" s="698"/>
      <c r="AC26" s="697">
        <f>[52]ACCOUNTALLOC!AC26</f>
        <v>0</v>
      </c>
      <c r="AD26" s="697">
        <f>[52]ACCOUNTALLOC!AD26</f>
        <v>0</v>
      </c>
      <c r="AE26" s="697">
        <f>[52]ACCOUNTALLOC!AE26</f>
        <v>0</v>
      </c>
      <c r="AF26" s="697">
        <f>[52]ACCOUNTALLOC!AF26</f>
        <v>0</v>
      </c>
      <c r="AG26" s="697">
        <f>[52]ACCOUNTALLOC!AG26</f>
        <v>0</v>
      </c>
      <c r="AH26" s="697">
        <f>[52]ACCOUNTALLOC!AH26</f>
        <v>0</v>
      </c>
      <c r="AI26" s="697">
        <f>[52]ACCOUNTALLOC!AI26</f>
        <v>0</v>
      </c>
      <c r="AJ26" s="698"/>
      <c r="AK26" s="697">
        <f>[52]ACCOUNTALLOC!AK26</f>
        <v>0</v>
      </c>
      <c r="AL26" s="697">
        <f>[52]ACCOUNTALLOC!AL26</f>
        <v>0</v>
      </c>
      <c r="AM26" s="697">
        <f>[52]ACCOUNTALLOC!AM26</f>
        <v>0</v>
      </c>
      <c r="AN26" s="697">
        <f>[52]ACCOUNTALLOC!AN26</f>
        <v>0</v>
      </c>
      <c r="AO26" s="697">
        <f>[52]ACCOUNTALLOC!AO26</f>
        <v>0</v>
      </c>
      <c r="AP26" s="697">
        <f>[52]ACCOUNTALLOC!AP26</f>
        <v>0</v>
      </c>
      <c r="AQ26" s="697">
        <f>[52]ACCOUNTALLOC!AQ26</f>
        <v>0</v>
      </c>
      <c r="AR26" s="698"/>
      <c r="AS26" s="697">
        <f>[52]ACCOUNTALLOC!AS26</f>
        <v>0</v>
      </c>
      <c r="AT26" s="697">
        <f>[52]ACCOUNTALLOC!AT26</f>
        <v>0</v>
      </c>
      <c r="AU26" s="697">
        <f>[52]ACCOUNTALLOC!AU26</f>
        <v>0</v>
      </c>
      <c r="AV26" s="697">
        <f>[52]ACCOUNTALLOC!AV26</f>
        <v>0</v>
      </c>
      <c r="AW26" s="697">
        <f>[52]ACCOUNTALLOC!AW26</f>
        <v>0</v>
      </c>
      <c r="AX26" s="697">
        <f>[52]ACCOUNTALLOC!AX26</f>
        <v>0</v>
      </c>
      <c r="AY26" s="697">
        <f>[52]ACCOUNTALLOC!AY26</f>
        <v>0</v>
      </c>
      <c r="AZ26" s="698"/>
      <c r="BA26" s="697">
        <f>[52]ACCOUNTALLOC!BA26</f>
        <v>0</v>
      </c>
      <c r="BB26" s="697">
        <f>[52]ACCOUNTALLOC!BB26</f>
        <v>0</v>
      </c>
      <c r="BC26" s="697">
        <f>[52]ACCOUNTALLOC!BC26</f>
        <v>0</v>
      </c>
      <c r="BD26" s="697">
        <f>[52]ACCOUNTALLOC!BD26</f>
        <v>0</v>
      </c>
      <c r="BE26" s="697">
        <f>[52]ACCOUNTALLOC!BE26</f>
        <v>0</v>
      </c>
      <c r="BF26" s="697">
        <f>[52]ACCOUNTALLOC!BF26</f>
        <v>0</v>
      </c>
      <c r="BG26" s="697">
        <f>[52]ACCOUNTALLOC!BG26</f>
        <v>0</v>
      </c>
      <c r="BH26" s="698"/>
      <c r="BI26" s="697">
        <f>[52]ACCOUNTALLOC!BI26</f>
        <v>0</v>
      </c>
      <c r="BJ26" s="697">
        <f>[52]ACCOUNTALLOC!BJ26</f>
        <v>0</v>
      </c>
      <c r="BK26" s="697">
        <f>[52]ACCOUNTALLOC!BK26</f>
        <v>0</v>
      </c>
      <c r="BL26" s="697">
        <f>[52]ACCOUNTALLOC!BL26</f>
        <v>0</v>
      </c>
      <c r="BM26" s="697">
        <f>[52]ACCOUNTALLOC!BM26</f>
        <v>0</v>
      </c>
      <c r="BN26" s="697">
        <f>[52]ACCOUNTALLOC!BN26</f>
        <v>0</v>
      </c>
      <c r="BO26" s="697">
        <f>[52]ACCOUNTALLOC!BO26</f>
        <v>0</v>
      </c>
      <c r="BP26" s="698"/>
      <c r="BQ26" s="697">
        <f>[52]ACCOUNTALLOC!BQ26</f>
        <v>0</v>
      </c>
      <c r="BR26" s="697">
        <f>[52]ACCOUNTALLOC!BR26</f>
        <v>0</v>
      </c>
      <c r="BS26" s="697">
        <f>[52]ACCOUNTALLOC!BS26</f>
        <v>0</v>
      </c>
      <c r="BT26" s="697">
        <f>[52]ACCOUNTALLOC!BT26</f>
        <v>0</v>
      </c>
      <c r="BU26" s="697">
        <f>[52]ACCOUNTALLOC!BU26</f>
        <v>0</v>
      </c>
      <c r="BV26" s="697">
        <f>[52]ACCOUNTALLOC!BV26</f>
        <v>0</v>
      </c>
      <c r="BW26" s="697">
        <f>[52]ACCOUNTALLOC!BW26</f>
        <v>0</v>
      </c>
      <c r="BX26" s="698"/>
      <c r="BY26" s="697">
        <f>[52]ACCOUNTALLOC!BY26</f>
        <v>0</v>
      </c>
      <c r="BZ26" s="697">
        <f>[52]ACCOUNTALLOC!BZ26</f>
        <v>0</v>
      </c>
      <c r="CA26" s="697">
        <f>[52]ACCOUNTALLOC!CA26</f>
        <v>0</v>
      </c>
      <c r="CB26" s="697">
        <f>[52]ACCOUNTALLOC!CB26</f>
        <v>0</v>
      </c>
      <c r="CC26" s="697">
        <f>[52]ACCOUNTALLOC!CC26</f>
        <v>0</v>
      </c>
      <c r="CD26" s="697">
        <f>[52]ACCOUNTALLOC!CD26</f>
        <v>0</v>
      </c>
      <c r="CE26" s="697">
        <f>[52]ACCOUNTALLOC!CE26</f>
        <v>0</v>
      </c>
      <c r="CF26" s="698"/>
      <c r="CG26" s="697">
        <f>[52]ACCOUNTALLOC!CG26</f>
        <v>0</v>
      </c>
      <c r="CH26" s="697">
        <f>[52]ACCOUNTALLOC!CH26</f>
        <v>0</v>
      </c>
      <c r="CI26" s="697">
        <f>[52]ACCOUNTALLOC!CI26</f>
        <v>0</v>
      </c>
      <c r="CJ26" s="697">
        <f>[52]ACCOUNTALLOC!CJ26</f>
        <v>0</v>
      </c>
      <c r="CK26" s="697">
        <f>[52]ACCOUNTALLOC!CK26</f>
        <v>0</v>
      </c>
      <c r="CL26" s="697">
        <f>[52]ACCOUNTALLOC!CL26</f>
        <v>0</v>
      </c>
      <c r="CM26" s="697">
        <f>[52]ACCOUNTALLOC!CM26</f>
        <v>0</v>
      </c>
      <c r="CN26" s="698">
        <f>[52]ACCOUNTALLOC!CN26</f>
        <v>0</v>
      </c>
      <c r="CO26" s="697">
        <f>[52]ACCOUNTALLOC!CO26</f>
        <v>0</v>
      </c>
      <c r="CP26" s="697">
        <f>[52]ACCOUNTALLOC!CP26</f>
        <v>0</v>
      </c>
      <c r="CQ26" s="697">
        <f>[52]ACCOUNTALLOC!CQ26</f>
        <v>0</v>
      </c>
      <c r="CR26" s="697">
        <f>[52]ACCOUNTALLOC!CR26</f>
        <v>0</v>
      </c>
      <c r="CS26" s="697">
        <f>[52]ACCOUNTALLOC!CS26</f>
        <v>0</v>
      </c>
      <c r="CT26" s="697">
        <f>[52]ACCOUNTALLOC!CT26</f>
        <v>0</v>
      </c>
      <c r="CU26" s="697">
        <f>[52]ACCOUNTALLOC!CU26</f>
        <v>0</v>
      </c>
      <c r="CW26" s="65">
        <f>[52]ACCOUNTALLOC!CW26</f>
        <v>0</v>
      </c>
      <c r="CX26" s="65">
        <f>[52]ACCOUNTALLOC!CX26</f>
        <v>0</v>
      </c>
      <c r="CY26" s="65">
        <f>[52]ACCOUNTALLOC!CY26</f>
        <v>0</v>
      </c>
      <c r="CZ26" s="65">
        <f>[52]ACCOUNTALLOC!CZ26</f>
        <v>0</v>
      </c>
      <c r="DA26" s="65">
        <f>[52]ACCOUNTALLOC!DA26</f>
        <v>0</v>
      </c>
      <c r="DB26" s="65">
        <f>[52]ACCOUNTALLOC!DB26</f>
        <v>0</v>
      </c>
      <c r="DC26" s="65">
        <f>[52]ACCOUNTALLOC!DC26</f>
        <v>0</v>
      </c>
      <c r="DE26" s="6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65">
        <v>0</v>
      </c>
      <c r="DS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C26" s="65">
        <v>0</v>
      </c>
      <c r="ED26" s="65">
        <v>0</v>
      </c>
      <c r="EE26" s="65">
        <v>0</v>
      </c>
      <c r="EF26" s="65">
        <v>0</v>
      </c>
      <c r="EG26" s="65">
        <v>0</v>
      </c>
      <c r="EH26" s="65">
        <v>0</v>
      </c>
      <c r="EI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FA26" s="65">
        <v>0</v>
      </c>
      <c r="FB26" s="65">
        <v>0</v>
      </c>
      <c r="FC26" s="65">
        <v>0</v>
      </c>
      <c r="FD26" s="65">
        <v>0</v>
      </c>
      <c r="FE26" s="65">
        <v>0</v>
      </c>
      <c r="FF26" s="65">
        <v>0</v>
      </c>
      <c r="FG26" s="65">
        <v>0</v>
      </c>
    </row>
    <row r="27" spans="1:163">
      <c r="A27" s="699" t="str">
        <f>[52]ACCOUNTALLOC!A27</f>
        <v>~</v>
      </c>
      <c r="B27" s="698" t="str">
        <f>[52]ACCOUNTALLOC!B27</f>
        <v>~</v>
      </c>
      <c r="C27" s="695">
        <f>[52]ACCOUNTALLOC!C27</f>
        <v>0</v>
      </c>
      <c r="D27" s="64"/>
      <c r="E27" s="697">
        <f>[52]ACCOUNTALLOC!E27</f>
        <v>0</v>
      </c>
      <c r="F27" s="697">
        <f>[52]ACCOUNTALLOC!F27</f>
        <v>0</v>
      </c>
      <c r="G27" s="697">
        <f>[52]ACCOUNTALLOC!G27</f>
        <v>0</v>
      </c>
      <c r="H27" s="697">
        <f>[52]ACCOUNTALLOC!H27</f>
        <v>0</v>
      </c>
      <c r="I27" s="697">
        <f>[52]ACCOUNTALLOC!I27</f>
        <v>0</v>
      </c>
      <c r="J27" s="697">
        <f>[52]ACCOUNTALLOC!J27</f>
        <v>0</v>
      </c>
      <c r="K27" s="697">
        <f>[52]ACCOUNTALLOC!K27</f>
        <v>0</v>
      </c>
      <c r="L27" s="698"/>
      <c r="M27" s="697">
        <f>[52]ACCOUNTALLOC!M27</f>
        <v>0</v>
      </c>
      <c r="N27" s="697">
        <f>[52]ACCOUNTALLOC!N27</f>
        <v>0</v>
      </c>
      <c r="O27" s="697">
        <f>[52]ACCOUNTALLOC!O27</f>
        <v>0</v>
      </c>
      <c r="P27" s="697">
        <f>[52]ACCOUNTALLOC!P27</f>
        <v>0</v>
      </c>
      <c r="Q27" s="697">
        <f>[52]ACCOUNTALLOC!Q27</f>
        <v>0</v>
      </c>
      <c r="R27" s="697">
        <f>[52]ACCOUNTALLOC!R27</f>
        <v>0</v>
      </c>
      <c r="S27" s="697">
        <f>[52]ACCOUNTALLOC!S27</f>
        <v>0</v>
      </c>
      <c r="T27" s="698"/>
      <c r="U27" s="697">
        <f>[52]ACCOUNTALLOC!U27</f>
        <v>0</v>
      </c>
      <c r="V27" s="697">
        <f>[52]ACCOUNTALLOC!V27</f>
        <v>0</v>
      </c>
      <c r="W27" s="697">
        <f>[52]ACCOUNTALLOC!W27</f>
        <v>0</v>
      </c>
      <c r="X27" s="697">
        <f>[52]ACCOUNTALLOC!X27</f>
        <v>0</v>
      </c>
      <c r="Y27" s="697">
        <f>[52]ACCOUNTALLOC!Y27</f>
        <v>0</v>
      </c>
      <c r="Z27" s="697">
        <f>[52]ACCOUNTALLOC!Z27</f>
        <v>0</v>
      </c>
      <c r="AA27" s="697">
        <f>[52]ACCOUNTALLOC!AA27</f>
        <v>0</v>
      </c>
      <c r="AB27" s="698"/>
      <c r="AC27" s="697">
        <f>[52]ACCOUNTALLOC!AC27</f>
        <v>0</v>
      </c>
      <c r="AD27" s="697">
        <f>[52]ACCOUNTALLOC!AD27</f>
        <v>0</v>
      </c>
      <c r="AE27" s="697">
        <f>[52]ACCOUNTALLOC!AE27</f>
        <v>0</v>
      </c>
      <c r="AF27" s="697">
        <f>[52]ACCOUNTALLOC!AF27</f>
        <v>0</v>
      </c>
      <c r="AG27" s="697">
        <f>[52]ACCOUNTALLOC!AG27</f>
        <v>0</v>
      </c>
      <c r="AH27" s="697">
        <f>[52]ACCOUNTALLOC!AH27</f>
        <v>0</v>
      </c>
      <c r="AI27" s="697">
        <f>[52]ACCOUNTALLOC!AI27</f>
        <v>0</v>
      </c>
      <c r="AJ27" s="698"/>
      <c r="AK27" s="697">
        <f>[52]ACCOUNTALLOC!AK27</f>
        <v>0</v>
      </c>
      <c r="AL27" s="697">
        <f>[52]ACCOUNTALLOC!AL27</f>
        <v>0</v>
      </c>
      <c r="AM27" s="697">
        <f>[52]ACCOUNTALLOC!AM27</f>
        <v>0</v>
      </c>
      <c r="AN27" s="697">
        <f>[52]ACCOUNTALLOC!AN27</f>
        <v>0</v>
      </c>
      <c r="AO27" s="697">
        <f>[52]ACCOUNTALLOC!AO27</f>
        <v>0</v>
      </c>
      <c r="AP27" s="697">
        <f>[52]ACCOUNTALLOC!AP27</f>
        <v>0</v>
      </c>
      <c r="AQ27" s="697">
        <f>[52]ACCOUNTALLOC!AQ27</f>
        <v>0</v>
      </c>
      <c r="AR27" s="698"/>
      <c r="AS27" s="697">
        <f>[52]ACCOUNTALLOC!AS27</f>
        <v>0</v>
      </c>
      <c r="AT27" s="697">
        <f>[52]ACCOUNTALLOC!AT27</f>
        <v>0</v>
      </c>
      <c r="AU27" s="697">
        <f>[52]ACCOUNTALLOC!AU27</f>
        <v>0</v>
      </c>
      <c r="AV27" s="697">
        <f>[52]ACCOUNTALLOC!AV27</f>
        <v>0</v>
      </c>
      <c r="AW27" s="697">
        <f>[52]ACCOUNTALLOC!AW27</f>
        <v>0</v>
      </c>
      <c r="AX27" s="697">
        <f>[52]ACCOUNTALLOC!AX27</f>
        <v>0</v>
      </c>
      <c r="AY27" s="697">
        <f>[52]ACCOUNTALLOC!AY27</f>
        <v>0</v>
      </c>
      <c r="AZ27" s="698"/>
      <c r="BA27" s="697">
        <f>[52]ACCOUNTALLOC!BA27</f>
        <v>0</v>
      </c>
      <c r="BB27" s="697">
        <f>[52]ACCOUNTALLOC!BB27</f>
        <v>0</v>
      </c>
      <c r="BC27" s="697">
        <f>[52]ACCOUNTALLOC!BC27</f>
        <v>0</v>
      </c>
      <c r="BD27" s="697">
        <f>[52]ACCOUNTALLOC!BD27</f>
        <v>0</v>
      </c>
      <c r="BE27" s="697">
        <f>[52]ACCOUNTALLOC!BE27</f>
        <v>0</v>
      </c>
      <c r="BF27" s="697">
        <f>[52]ACCOUNTALLOC!BF27</f>
        <v>0</v>
      </c>
      <c r="BG27" s="697">
        <f>[52]ACCOUNTALLOC!BG27</f>
        <v>0</v>
      </c>
      <c r="BH27" s="698"/>
      <c r="BI27" s="697">
        <f>[52]ACCOUNTALLOC!BI27</f>
        <v>0</v>
      </c>
      <c r="BJ27" s="697">
        <f>[52]ACCOUNTALLOC!BJ27</f>
        <v>0</v>
      </c>
      <c r="BK27" s="697">
        <f>[52]ACCOUNTALLOC!BK27</f>
        <v>0</v>
      </c>
      <c r="BL27" s="697">
        <f>[52]ACCOUNTALLOC!BL27</f>
        <v>0</v>
      </c>
      <c r="BM27" s="697">
        <f>[52]ACCOUNTALLOC!BM27</f>
        <v>0</v>
      </c>
      <c r="BN27" s="697">
        <f>[52]ACCOUNTALLOC!BN27</f>
        <v>0</v>
      </c>
      <c r="BO27" s="697">
        <f>[52]ACCOUNTALLOC!BO27</f>
        <v>0</v>
      </c>
      <c r="BP27" s="698"/>
      <c r="BQ27" s="697">
        <f>[52]ACCOUNTALLOC!BQ27</f>
        <v>0</v>
      </c>
      <c r="BR27" s="697">
        <f>[52]ACCOUNTALLOC!BR27</f>
        <v>0</v>
      </c>
      <c r="BS27" s="697">
        <f>[52]ACCOUNTALLOC!BS27</f>
        <v>0</v>
      </c>
      <c r="BT27" s="697">
        <f>[52]ACCOUNTALLOC!BT27</f>
        <v>0</v>
      </c>
      <c r="BU27" s="697">
        <f>[52]ACCOUNTALLOC!BU27</f>
        <v>0</v>
      </c>
      <c r="BV27" s="697">
        <f>[52]ACCOUNTALLOC!BV27</f>
        <v>0</v>
      </c>
      <c r="BW27" s="697">
        <f>[52]ACCOUNTALLOC!BW27</f>
        <v>0</v>
      </c>
      <c r="BX27" s="698"/>
      <c r="BY27" s="697">
        <f>[52]ACCOUNTALLOC!BY27</f>
        <v>0</v>
      </c>
      <c r="BZ27" s="697">
        <f>[52]ACCOUNTALLOC!BZ27</f>
        <v>0</v>
      </c>
      <c r="CA27" s="697">
        <f>[52]ACCOUNTALLOC!CA27</f>
        <v>0</v>
      </c>
      <c r="CB27" s="697">
        <f>[52]ACCOUNTALLOC!CB27</f>
        <v>0</v>
      </c>
      <c r="CC27" s="697">
        <f>[52]ACCOUNTALLOC!CC27</f>
        <v>0</v>
      </c>
      <c r="CD27" s="697">
        <f>[52]ACCOUNTALLOC!CD27</f>
        <v>0</v>
      </c>
      <c r="CE27" s="697">
        <f>[52]ACCOUNTALLOC!CE27</f>
        <v>0</v>
      </c>
      <c r="CF27" s="698"/>
      <c r="CG27" s="697">
        <f>[52]ACCOUNTALLOC!CG27</f>
        <v>0</v>
      </c>
      <c r="CH27" s="697">
        <f>[52]ACCOUNTALLOC!CH27</f>
        <v>0</v>
      </c>
      <c r="CI27" s="697">
        <f>[52]ACCOUNTALLOC!CI27</f>
        <v>0</v>
      </c>
      <c r="CJ27" s="697">
        <f>[52]ACCOUNTALLOC!CJ27</f>
        <v>0</v>
      </c>
      <c r="CK27" s="697">
        <f>[52]ACCOUNTALLOC!CK27</f>
        <v>0</v>
      </c>
      <c r="CL27" s="697">
        <f>[52]ACCOUNTALLOC!CL27</f>
        <v>0</v>
      </c>
      <c r="CM27" s="697">
        <f>[52]ACCOUNTALLOC!CM27</f>
        <v>0</v>
      </c>
      <c r="CN27" s="698">
        <f>[52]ACCOUNTALLOC!CN27</f>
        <v>0</v>
      </c>
      <c r="CO27" s="697">
        <f>[52]ACCOUNTALLOC!CO27</f>
        <v>0</v>
      </c>
      <c r="CP27" s="697">
        <f>[52]ACCOUNTALLOC!CP27</f>
        <v>0</v>
      </c>
      <c r="CQ27" s="697">
        <f>[52]ACCOUNTALLOC!CQ27</f>
        <v>0</v>
      </c>
      <c r="CR27" s="697">
        <f>[52]ACCOUNTALLOC!CR27</f>
        <v>0</v>
      </c>
      <c r="CS27" s="697">
        <f>[52]ACCOUNTALLOC!CS27</f>
        <v>0</v>
      </c>
      <c r="CT27" s="697">
        <f>[52]ACCOUNTALLOC!CT27</f>
        <v>0</v>
      </c>
      <c r="CU27" s="697">
        <f>[52]ACCOUNTALLOC!CU27</f>
        <v>0</v>
      </c>
      <c r="CW27" s="65">
        <f>[52]ACCOUNTALLOC!CW27</f>
        <v>0</v>
      </c>
      <c r="CX27" s="65">
        <f>[52]ACCOUNTALLOC!CX27</f>
        <v>0</v>
      </c>
      <c r="CY27" s="65">
        <f>[52]ACCOUNTALLOC!CY27</f>
        <v>0</v>
      </c>
      <c r="CZ27" s="65">
        <f>[52]ACCOUNTALLOC!CZ27</f>
        <v>0</v>
      </c>
      <c r="DA27" s="65">
        <f>[52]ACCOUNTALLOC!DA27</f>
        <v>0</v>
      </c>
      <c r="DB27" s="65">
        <f>[52]ACCOUNTALLOC!DB27</f>
        <v>0</v>
      </c>
      <c r="DC27" s="65">
        <f>[52]ACCOUNTALLOC!DC27</f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v>0</v>
      </c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v>0</v>
      </c>
      <c r="DZ27" s="65">
        <v>0</v>
      </c>
      <c r="EA27" s="65">
        <v>0</v>
      </c>
      <c r="EC27" s="65">
        <v>0</v>
      </c>
      <c r="ED27" s="65">
        <v>0</v>
      </c>
      <c r="EE27" s="65">
        <v>0</v>
      </c>
      <c r="EF27" s="65">
        <v>0</v>
      </c>
      <c r="EG27" s="65">
        <v>0</v>
      </c>
      <c r="EH27" s="65">
        <v>0</v>
      </c>
      <c r="EI27" s="65">
        <v>0</v>
      </c>
      <c r="EK27" s="65">
        <v>0</v>
      </c>
      <c r="EL27" s="65">
        <v>0</v>
      </c>
      <c r="EM27" s="65">
        <v>0</v>
      </c>
      <c r="EN27" s="65">
        <v>0</v>
      </c>
      <c r="EO27" s="65">
        <v>0</v>
      </c>
      <c r="EP27" s="65">
        <v>0</v>
      </c>
      <c r="EQ27" s="65">
        <v>0</v>
      </c>
      <c r="ES27" s="65">
        <v>0</v>
      </c>
      <c r="ET27" s="65">
        <v>0</v>
      </c>
      <c r="EU27" s="65">
        <v>0</v>
      </c>
      <c r="EV27" s="65">
        <v>0</v>
      </c>
      <c r="EW27" s="65">
        <v>0</v>
      </c>
      <c r="EX27" s="65">
        <v>0</v>
      </c>
      <c r="EY27" s="65">
        <v>0</v>
      </c>
      <c r="FA27" s="65">
        <v>0</v>
      </c>
      <c r="FB27" s="65">
        <v>0</v>
      </c>
      <c r="FC27" s="65">
        <v>0</v>
      </c>
      <c r="FD27" s="65">
        <v>0</v>
      </c>
      <c r="FE27" s="65">
        <v>0</v>
      </c>
      <c r="FF27" s="65">
        <v>0</v>
      </c>
      <c r="FG27" s="65">
        <v>0</v>
      </c>
    </row>
    <row r="28" spans="1:163">
      <c r="A28" s="698"/>
      <c r="B28" s="694" t="str">
        <f>[52]ACCOUNTALLOC!B28</f>
        <v>Sub-total</v>
      </c>
      <c r="C28" s="696">
        <f>[52]ACCOUNTALLOC!C28</f>
        <v>4097835000</v>
      </c>
      <c r="D28" s="64"/>
      <c r="E28" s="696">
        <f>[52]ACCOUNTALLOC!E28</f>
        <v>259965707.38754493</v>
      </c>
      <c r="F28" s="696">
        <f>[52]ACCOUNTALLOC!F28</f>
        <v>1899992103.6711621</v>
      </c>
      <c r="G28" s="696">
        <f>[52]ACCOUNTALLOC!G28</f>
        <v>0</v>
      </c>
      <c r="H28" s="696">
        <f>[52]ACCOUNTALLOC!H28</f>
        <v>0</v>
      </c>
      <c r="I28" s="696">
        <f>[52]ACCOUNTALLOC!I28</f>
        <v>0</v>
      </c>
      <c r="J28" s="696">
        <f>[52]ACCOUNTALLOC!J28</f>
        <v>0</v>
      </c>
      <c r="K28" s="696">
        <f>[52]ACCOUNTALLOC!K28</f>
        <v>2159957811.0587072</v>
      </c>
      <c r="L28" s="696"/>
      <c r="M28" s="696">
        <f>[52]ACCOUNTALLOC!M28</f>
        <v>59935871.778752059</v>
      </c>
      <c r="N28" s="696">
        <f>[52]ACCOUNTALLOC!N28</f>
        <v>482765699.29658234</v>
      </c>
      <c r="O28" s="696">
        <f>[52]ACCOUNTALLOC!O28</f>
        <v>0</v>
      </c>
      <c r="P28" s="696">
        <f>[52]ACCOUNTALLOC!P28</f>
        <v>0</v>
      </c>
      <c r="Q28" s="696">
        <f>[52]ACCOUNTALLOC!Q28</f>
        <v>0</v>
      </c>
      <c r="R28" s="696">
        <f>[52]ACCOUNTALLOC!R28</f>
        <v>0</v>
      </c>
      <c r="S28" s="696">
        <f>[52]ACCOUNTALLOC!S28</f>
        <v>542701571.07533443</v>
      </c>
      <c r="T28" s="696"/>
      <c r="U28" s="696">
        <f>[52]ACCOUNTALLOC!U28</f>
        <v>64151641.620261058</v>
      </c>
      <c r="V28" s="696">
        <f>[52]ACCOUNTALLOC!V28</f>
        <v>536872427.73397517</v>
      </c>
      <c r="W28" s="696">
        <f>[52]ACCOUNTALLOC!W28</f>
        <v>0</v>
      </c>
      <c r="X28" s="696">
        <f>[52]ACCOUNTALLOC!X28</f>
        <v>0</v>
      </c>
      <c r="Y28" s="696">
        <f>[52]ACCOUNTALLOC!Y28</f>
        <v>0</v>
      </c>
      <c r="Z28" s="696">
        <f>[52]ACCOUNTALLOC!Z28</f>
        <v>0</v>
      </c>
      <c r="AA28" s="696">
        <f>[52]ACCOUNTALLOC!AA28</f>
        <v>601024069.35423625</v>
      </c>
      <c r="AB28" s="696"/>
      <c r="AC28" s="696">
        <f>[52]ACCOUNTALLOC!AC28</f>
        <v>33706417.779294312</v>
      </c>
      <c r="AD28" s="696">
        <f>[52]ACCOUNTALLOC!AD28</f>
        <v>346479113.51849151</v>
      </c>
      <c r="AE28" s="696">
        <f>[52]ACCOUNTALLOC!AE28</f>
        <v>0</v>
      </c>
      <c r="AF28" s="696">
        <f>[52]ACCOUNTALLOC!AF28</f>
        <v>0</v>
      </c>
      <c r="AG28" s="696">
        <f>[52]ACCOUNTALLOC!AG28</f>
        <v>0</v>
      </c>
      <c r="AH28" s="696">
        <f>[52]ACCOUNTALLOC!AH28</f>
        <v>0</v>
      </c>
      <c r="AI28" s="696">
        <f>[52]ACCOUNTALLOC!AI28</f>
        <v>380185531.29778582</v>
      </c>
      <c r="AJ28" s="696"/>
      <c r="AK28" s="696">
        <f>[52]ACCOUNTALLOC!AK28</f>
        <v>23810976.149698023</v>
      </c>
      <c r="AL28" s="696">
        <f>[52]ACCOUNTALLOC!AL28</f>
        <v>241060344.81179464</v>
      </c>
      <c r="AM28" s="696">
        <f>[52]ACCOUNTALLOC!AM28</f>
        <v>0</v>
      </c>
      <c r="AN28" s="696">
        <f>[52]ACCOUNTALLOC!AN28</f>
        <v>0</v>
      </c>
      <c r="AO28" s="696">
        <f>[52]ACCOUNTALLOC!AO28</f>
        <v>0</v>
      </c>
      <c r="AP28" s="696">
        <f>[52]ACCOUNTALLOC!AP28</f>
        <v>0</v>
      </c>
      <c r="AQ28" s="696">
        <f>[52]ACCOUNTALLOC!AQ28</f>
        <v>264871320.96149266</v>
      </c>
      <c r="AR28" s="696"/>
      <c r="AS28" s="696">
        <f>[52]ACCOUNTALLOC!AS28</f>
        <v>813.72355375217785</v>
      </c>
      <c r="AT28" s="696">
        <f>[52]ACCOUNTALLOC!AT28</f>
        <v>761174.16083000868</v>
      </c>
      <c r="AU28" s="696">
        <f>[52]ACCOUNTALLOC!AU28</f>
        <v>0</v>
      </c>
      <c r="AV28" s="696">
        <f>[52]ACCOUNTALLOC!AV28</f>
        <v>0</v>
      </c>
      <c r="AW28" s="696">
        <f>[52]ACCOUNTALLOC!AW28</f>
        <v>0</v>
      </c>
      <c r="AX28" s="696">
        <f>[52]ACCOUNTALLOC!AX28</f>
        <v>0</v>
      </c>
      <c r="AY28" s="696">
        <f>[52]ACCOUNTALLOC!AY28</f>
        <v>761987.88438376086</v>
      </c>
      <c r="AZ28" s="696"/>
      <c r="BA28" s="696">
        <f>[52]ACCOUNTALLOC!BA28</f>
        <v>0</v>
      </c>
      <c r="BB28" s="696">
        <f>[52]ACCOUNTALLOC!BB28</f>
        <v>21008037.492196832</v>
      </c>
      <c r="BC28" s="696">
        <f>[52]ACCOUNTALLOC!BC28</f>
        <v>0</v>
      </c>
      <c r="BD28" s="696">
        <f>[52]ACCOUNTALLOC!BD28</f>
        <v>0</v>
      </c>
      <c r="BE28" s="696">
        <f>[52]ACCOUNTALLOC!BE28</f>
        <v>0</v>
      </c>
      <c r="BF28" s="696">
        <f>[52]ACCOUNTALLOC!BF28</f>
        <v>0</v>
      </c>
      <c r="BG28" s="696">
        <f>[52]ACCOUNTALLOC!BG28</f>
        <v>21008037.492196832</v>
      </c>
      <c r="BH28" s="696"/>
      <c r="BI28" s="696">
        <f>[52]ACCOUNTALLOC!BI28</f>
        <v>0</v>
      </c>
      <c r="BJ28" s="696">
        <f>[52]ACCOUNTALLOC!BJ28</f>
        <v>0</v>
      </c>
      <c r="BK28" s="696">
        <f>[52]ACCOUNTALLOC!BK28</f>
        <v>0</v>
      </c>
      <c r="BL28" s="696">
        <f>[52]ACCOUNTALLOC!BL28</f>
        <v>0</v>
      </c>
      <c r="BM28" s="696">
        <f>[52]ACCOUNTALLOC!BM28</f>
        <v>0</v>
      </c>
      <c r="BN28" s="696">
        <f>[52]ACCOUNTALLOC!BN28</f>
        <v>0</v>
      </c>
      <c r="BO28" s="696">
        <f>[52]ACCOUNTALLOC!BO28</f>
        <v>0</v>
      </c>
      <c r="BP28" s="696"/>
      <c r="BQ28" s="696">
        <f>[52]ACCOUNTALLOC!BQ28</f>
        <v>8087581.6583443936</v>
      </c>
      <c r="BR28" s="696">
        <f>[52]ACCOUNTALLOC!BR28</f>
        <v>104340718.41526327</v>
      </c>
      <c r="BS28" s="696">
        <f>[52]ACCOUNTALLOC!BS28</f>
        <v>0</v>
      </c>
      <c r="BT28" s="696">
        <f>[52]ACCOUNTALLOC!BT28</f>
        <v>0</v>
      </c>
      <c r="BU28" s="696">
        <f>[52]ACCOUNTALLOC!BU28</f>
        <v>0</v>
      </c>
      <c r="BV28" s="696">
        <f>[52]ACCOUNTALLOC!BV28</f>
        <v>0</v>
      </c>
      <c r="BW28" s="696">
        <f>[52]ACCOUNTALLOC!BW28</f>
        <v>112428300.07360765</v>
      </c>
      <c r="BX28" s="696"/>
      <c r="BY28" s="696">
        <f>[52]ACCOUNTALLOC!BY28</f>
        <v>0</v>
      </c>
      <c r="BZ28" s="696">
        <f>[52]ACCOUNTALLOC!BZ28</f>
        <v>0</v>
      </c>
      <c r="CA28" s="696">
        <f>[52]ACCOUNTALLOC!CA28</f>
        <v>0</v>
      </c>
      <c r="CB28" s="696">
        <f>[52]ACCOUNTALLOC!CB28</f>
        <v>0</v>
      </c>
      <c r="CC28" s="696">
        <f>[52]ACCOUNTALLOC!CC28</f>
        <v>0</v>
      </c>
      <c r="CD28" s="696">
        <f>[52]ACCOUNTALLOC!CD28</f>
        <v>0</v>
      </c>
      <c r="CE28" s="696">
        <f>[52]ACCOUNTALLOC!CE28</f>
        <v>0</v>
      </c>
      <c r="CF28" s="696"/>
      <c r="CG28" s="696">
        <f>[52]ACCOUNTALLOC!CG28</f>
        <v>936802.36947468005</v>
      </c>
      <c r="CH28" s="696">
        <f>[52]ACCOUNTALLOC!CH28</f>
        <v>12563916.042007446</v>
      </c>
      <c r="CI28" s="696">
        <f>[52]ACCOUNTALLOC!CI28</f>
        <v>0</v>
      </c>
      <c r="CJ28" s="696">
        <f>[52]ACCOUNTALLOC!CJ28</f>
        <v>0</v>
      </c>
      <c r="CK28" s="696">
        <f>[52]ACCOUNTALLOC!CK28</f>
        <v>0</v>
      </c>
      <c r="CL28" s="696">
        <f>[52]ACCOUNTALLOC!CL28</f>
        <v>0</v>
      </c>
      <c r="CM28" s="696">
        <f>[52]ACCOUNTALLOC!CM28</f>
        <v>13500718.411482126</v>
      </c>
      <c r="CN28" s="696">
        <f>[52]ACCOUNTALLOC!CN28</f>
        <v>0</v>
      </c>
      <c r="CO28" s="696">
        <f>[52]ACCOUNTALLOC!CO28</f>
        <v>166037.53307683227</v>
      </c>
      <c r="CP28" s="696">
        <f>[52]ACCOUNTALLOC!CP28</f>
        <v>1229614.8576974967</v>
      </c>
      <c r="CQ28" s="696">
        <f>[52]ACCOUNTALLOC!CQ28</f>
        <v>0</v>
      </c>
      <c r="CR28" s="696">
        <f>[52]ACCOUNTALLOC!CR28</f>
        <v>0</v>
      </c>
      <c r="CS28" s="696">
        <f>[52]ACCOUNTALLOC!CS28</f>
        <v>0</v>
      </c>
      <c r="CT28" s="696">
        <f>[52]ACCOUNTALLOC!CT28</f>
        <v>0</v>
      </c>
      <c r="CU28" s="696">
        <f>[52]ACCOUNTALLOC!CU28</f>
        <v>1395652.390774329</v>
      </c>
      <c r="CV28" s="66"/>
      <c r="CW28" s="66">
        <f>[52]ACCOUNTALLOC!CW28</f>
        <v>0</v>
      </c>
      <c r="CX28" s="66">
        <f>[52]ACCOUNTALLOC!CX28</f>
        <v>0</v>
      </c>
      <c r="CY28" s="66">
        <f>[52]ACCOUNTALLOC!CY28</f>
        <v>0</v>
      </c>
      <c r="CZ28" s="66">
        <f>[52]ACCOUNTALLOC!CZ28</f>
        <v>0</v>
      </c>
      <c r="DA28" s="66">
        <f>[52]ACCOUNTALLOC!DA28</f>
        <v>0</v>
      </c>
      <c r="DB28" s="66">
        <f>[52]ACCOUNTALLOC!DB28</f>
        <v>0</v>
      </c>
      <c r="DC28" s="66">
        <f>[52]ACCOUNTALLOC!DC28</f>
        <v>0</v>
      </c>
      <c r="DD28" s="66"/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/>
      <c r="DM28" s="66">
        <v>0</v>
      </c>
      <c r="DN28" s="66">
        <v>0</v>
      </c>
      <c r="DO28" s="66">
        <v>0</v>
      </c>
      <c r="DP28" s="66">
        <v>0</v>
      </c>
      <c r="DQ28" s="66">
        <v>0</v>
      </c>
      <c r="DR28" s="66">
        <v>0</v>
      </c>
      <c r="DS28" s="66">
        <v>0</v>
      </c>
      <c r="DT28" s="66"/>
      <c r="DU28" s="66">
        <v>0</v>
      </c>
      <c r="DV28" s="66">
        <v>0</v>
      </c>
      <c r="DW28" s="66">
        <v>0</v>
      </c>
      <c r="DX28" s="66">
        <v>0</v>
      </c>
      <c r="DY28" s="66">
        <v>0</v>
      </c>
      <c r="DZ28" s="66">
        <v>0</v>
      </c>
      <c r="EA28" s="66">
        <v>0</v>
      </c>
      <c r="EB28" s="66"/>
      <c r="EC28" s="66">
        <v>0</v>
      </c>
      <c r="ED28" s="66">
        <v>0</v>
      </c>
      <c r="EE28" s="66">
        <v>0</v>
      </c>
      <c r="EF28" s="66">
        <v>0</v>
      </c>
      <c r="EG28" s="66">
        <v>0</v>
      </c>
      <c r="EH28" s="66">
        <v>0</v>
      </c>
      <c r="EI28" s="66">
        <v>0</v>
      </c>
      <c r="EJ28" s="66"/>
      <c r="EK28" s="66">
        <v>0</v>
      </c>
      <c r="EL28" s="66">
        <v>0</v>
      </c>
      <c r="EM28" s="66">
        <v>0</v>
      </c>
      <c r="EN28" s="66">
        <v>0</v>
      </c>
      <c r="EO28" s="66">
        <v>0</v>
      </c>
      <c r="EP28" s="66">
        <v>0</v>
      </c>
      <c r="EQ28" s="66">
        <v>0</v>
      </c>
      <c r="ER28" s="66"/>
      <c r="ES28" s="66">
        <v>0</v>
      </c>
      <c r="ET28" s="66">
        <v>0</v>
      </c>
      <c r="EU28" s="66">
        <v>0</v>
      </c>
      <c r="EV28" s="66">
        <v>0</v>
      </c>
      <c r="EW28" s="66">
        <v>0</v>
      </c>
      <c r="EX28" s="66">
        <v>0</v>
      </c>
      <c r="EY28" s="66">
        <v>0</v>
      </c>
      <c r="EZ28" s="66"/>
      <c r="FA28" s="66">
        <v>0</v>
      </c>
      <c r="FB28" s="66">
        <v>0</v>
      </c>
      <c r="FC28" s="66">
        <v>0</v>
      </c>
      <c r="FD28" s="66">
        <v>0</v>
      </c>
      <c r="FE28" s="66">
        <v>0</v>
      </c>
      <c r="FF28" s="66">
        <v>0</v>
      </c>
      <c r="FG28" s="66">
        <v>0</v>
      </c>
    </row>
    <row r="29" spans="1:163">
      <c r="D29" s="64"/>
      <c r="CW29" s="2">
        <f>[52]ACCOUNTALLOC!CW29</f>
        <v>0</v>
      </c>
      <c r="CX29" s="2">
        <f>[52]ACCOUNTALLOC!CX29</f>
        <v>0</v>
      </c>
      <c r="CY29" s="2">
        <f>[52]ACCOUNTALLOC!CY29</f>
        <v>0</v>
      </c>
      <c r="CZ29" s="2">
        <f>[52]ACCOUNTALLOC!CZ29</f>
        <v>0</v>
      </c>
      <c r="DA29" s="2">
        <f>[52]ACCOUNTALLOC!DA29</f>
        <v>0</v>
      </c>
      <c r="DB29" s="2">
        <f>[52]ACCOUNTALLOC!DB29</f>
        <v>0</v>
      </c>
      <c r="DC29" s="2">
        <f>[52]ACCOUNTALLOC!DC29</f>
        <v>0</v>
      </c>
    </row>
    <row r="30" spans="1:163">
      <c r="B30" s="12" t="s">
        <v>93</v>
      </c>
      <c r="D30" s="64"/>
      <c r="CW30" s="2">
        <f>[52]ACCOUNTALLOC!CW30</f>
        <v>0</v>
      </c>
      <c r="CX30" s="2">
        <f>[52]ACCOUNTALLOC!CX30</f>
        <v>0</v>
      </c>
      <c r="CY30" s="2">
        <f>[52]ACCOUNTALLOC!CY30</f>
        <v>0</v>
      </c>
      <c r="CZ30" s="2">
        <f>[52]ACCOUNTALLOC!CZ30</f>
        <v>0</v>
      </c>
      <c r="DA30" s="2">
        <f>[52]ACCOUNTALLOC!DA30</f>
        <v>0</v>
      </c>
      <c r="DB30" s="2">
        <f>[52]ACCOUNTALLOC!DB30</f>
        <v>0</v>
      </c>
      <c r="DC30" s="2">
        <f>[52]ACCOUNTALLOC!DC30</f>
        <v>0</v>
      </c>
    </row>
    <row r="31" spans="1:163">
      <c r="A31" s="699">
        <f>[52]ACCOUNTALLOC!A31</f>
        <v>350</v>
      </c>
      <c r="B31" s="698" t="str">
        <f>[52]ACCOUNTALLOC!B31</f>
        <v>Washington Transmission Plant</v>
      </c>
      <c r="C31" s="695">
        <f>[52]ACCOUNTALLOC!C31</f>
        <v>1231639678.3700972</v>
      </c>
      <c r="D31" s="64"/>
      <c r="E31" s="697">
        <f>[52]ACCOUNTALLOC!E31</f>
        <v>72443940.946516782</v>
      </c>
      <c r="F31" s="697">
        <f>[52]ACCOUNTALLOC!F31</f>
        <v>514613351.88639605</v>
      </c>
      <c r="G31" s="697">
        <f>[52]ACCOUNTALLOC!G31</f>
        <v>0</v>
      </c>
      <c r="H31" s="697">
        <f>[52]ACCOUNTALLOC!H31</f>
        <v>0</v>
      </c>
      <c r="I31" s="697">
        <f>[52]ACCOUNTALLOC!I31</f>
        <v>0</v>
      </c>
      <c r="J31" s="697">
        <f>[52]ACCOUNTALLOC!J31</f>
        <v>0</v>
      </c>
      <c r="K31" s="697">
        <f>[52]ACCOUNTALLOC!K31</f>
        <v>587057292.8329128</v>
      </c>
      <c r="L31" s="698"/>
      <c r="M31" s="697">
        <f>[52]ACCOUNTALLOC!M31</f>
        <v>16702167.371810606</v>
      </c>
      <c r="N31" s="697">
        <f>[52]ACCOUNTALLOC!N31</f>
        <v>130757214.31197703</v>
      </c>
      <c r="O31" s="697">
        <f>[52]ACCOUNTALLOC!O31</f>
        <v>0</v>
      </c>
      <c r="P31" s="697">
        <f>[52]ACCOUNTALLOC!P31</f>
        <v>0</v>
      </c>
      <c r="Q31" s="697">
        <f>[52]ACCOUNTALLOC!Q31</f>
        <v>0</v>
      </c>
      <c r="R31" s="697">
        <f>[52]ACCOUNTALLOC!R31</f>
        <v>0</v>
      </c>
      <c r="S31" s="697">
        <f>[52]ACCOUNTALLOC!S31</f>
        <v>147459381.68378764</v>
      </c>
      <c r="T31" s="698"/>
      <c r="U31" s="697">
        <f>[52]ACCOUNTALLOC!U31</f>
        <v>17876964.557606719</v>
      </c>
      <c r="V31" s="697">
        <f>[52]ACCOUNTALLOC!V31</f>
        <v>145412035.68043086</v>
      </c>
      <c r="W31" s="697">
        <f>[52]ACCOUNTALLOC!W31</f>
        <v>0</v>
      </c>
      <c r="X31" s="697">
        <f>[52]ACCOUNTALLOC!X31</f>
        <v>0</v>
      </c>
      <c r="Y31" s="697">
        <f>[52]ACCOUNTALLOC!Y31</f>
        <v>0</v>
      </c>
      <c r="Z31" s="697">
        <f>[52]ACCOUNTALLOC!Z31</f>
        <v>0</v>
      </c>
      <c r="AA31" s="697">
        <f>[52]ACCOUNTALLOC!AA31</f>
        <v>163289000.23803759</v>
      </c>
      <c r="AB31" s="698"/>
      <c r="AC31" s="697">
        <f>[52]ACCOUNTALLOC!AC31</f>
        <v>9392876.3284214996</v>
      </c>
      <c r="AD31" s="697">
        <f>[52]ACCOUNTALLOC!AD31</f>
        <v>93843957.362697273</v>
      </c>
      <c r="AE31" s="697">
        <f>[52]ACCOUNTALLOC!AE31</f>
        <v>0</v>
      </c>
      <c r="AF31" s="697">
        <f>[52]ACCOUNTALLOC!AF31</f>
        <v>0</v>
      </c>
      <c r="AG31" s="697">
        <f>[52]ACCOUNTALLOC!AG31</f>
        <v>0</v>
      </c>
      <c r="AH31" s="697">
        <f>[52]ACCOUNTALLOC!AH31</f>
        <v>0</v>
      </c>
      <c r="AI31" s="697">
        <f>[52]ACCOUNTALLOC!AI31</f>
        <v>103236833.69111878</v>
      </c>
      <c r="AJ31" s="698"/>
      <c r="AK31" s="697">
        <f>[52]ACCOUNTALLOC!AK31</f>
        <v>6635340.3585502552</v>
      </c>
      <c r="AL31" s="697">
        <f>[52]ACCOUNTALLOC!AL31</f>
        <v>65291256.637747735</v>
      </c>
      <c r="AM31" s="697">
        <f>[52]ACCOUNTALLOC!AM31</f>
        <v>0</v>
      </c>
      <c r="AN31" s="697">
        <f>[52]ACCOUNTALLOC!AN31</f>
        <v>0</v>
      </c>
      <c r="AO31" s="697">
        <f>[52]ACCOUNTALLOC!AO31</f>
        <v>0</v>
      </c>
      <c r="AP31" s="697">
        <f>[52]ACCOUNTALLOC!AP31</f>
        <v>0</v>
      </c>
      <c r="AQ31" s="697">
        <f>[52]ACCOUNTALLOC!AQ31</f>
        <v>71926596.996297985</v>
      </c>
      <c r="AR31" s="698"/>
      <c r="AS31" s="697">
        <f>[52]ACCOUNTALLOC!AS31</f>
        <v>226.75814309205626</v>
      </c>
      <c r="AT31" s="697">
        <f>[52]ACCOUNTALLOC!AT31</f>
        <v>206164.21800763448</v>
      </c>
      <c r="AU31" s="697">
        <f>[52]ACCOUNTALLOC!AU31</f>
        <v>0</v>
      </c>
      <c r="AV31" s="697">
        <f>[52]ACCOUNTALLOC!AV31</f>
        <v>0</v>
      </c>
      <c r="AW31" s="697">
        <f>[52]ACCOUNTALLOC!AW31</f>
        <v>0</v>
      </c>
      <c r="AX31" s="697">
        <f>[52]ACCOUNTALLOC!AX31</f>
        <v>0</v>
      </c>
      <c r="AY31" s="697">
        <f>[52]ACCOUNTALLOC!AY31</f>
        <v>206390.97615072655</v>
      </c>
      <c r="AZ31" s="698"/>
      <c r="BA31" s="697">
        <f>[52]ACCOUNTALLOC!BA31</f>
        <v>0</v>
      </c>
      <c r="BB31" s="697">
        <f>[52]ACCOUNTALLOC!BB31</f>
        <v>5690032.3793585561</v>
      </c>
      <c r="BC31" s="697">
        <f>[52]ACCOUNTALLOC!BC31</f>
        <v>0</v>
      </c>
      <c r="BD31" s="697">
        <f>[52]ACCOUNTALLOC!BD31</f>
        <v>0</v>
      </c>
      <c r="BE31" s="697">
        <f>[52]ACCOUNTALLOC!BE31</f>
        <v>0</v>
      </c>
      <c r="BF31" s="697">
        <f>[52]ACCOUNTALLOC!BF31</f>
        <v>0</v>
      </c>
      <c r="BG31" s="697">
        <f>[52]ACCOUNTALLOC!BG31</f>
        <v>5690032.3793585561</v>
      </c>
      <c r="BH31" s="698"/>
      <c r="BI31" s="697">
        <f>[52]ACCOUNTALLOC!BI31</f>
        <v>1710174.4010131359</v>
      </c>
      <c r="BJ31" s="697">
        <f>[52]ACCOUNTALLOC!BJ31</f>
        <v>15698334.490805665</v>
      </c>
      <c r="BK31" s="697">
        <f>[52]ACCOUNTALLOC!BK31</f>
        <v>0</v>
      </c>
      <c r="BL31" s="697">
        <f>[52]ACCOUNTALLOC!BL31</f>
        <v>0</v>
      </c>
      <c r="BM31" s="697">
        <f>[52]ACCOUNTALLOC!BM31</f>
        <v>0</v>
      </c>
      <c r="BN31" s="697">
        <f>[52]ACCOUNTALLOC!BN31</f>
        <v>0</v>
      </c>
      <c r="BO31" s="697">
        <f>[52]ACCOUNTALLOC!BO31</f>
        <v>17408508.891818799</v>
      </c>
      <c r="BP31" s="698"/>
      <c r="BQ31" s="697">
        <f>[52]ACCOUNTALLOC!BQ31</f>
        <v>2253744.5186330141</v>
      </c>
      <c r="BR31" s="697">
        <f>[52]ACCOUNTALLOC!BR31</f>
        <v>28260710.525145657</v>
      </c>
      <c r="BS31" s="697">
        <f>[52]ACCOUNTALLOC!BS31</f>
        <v>0</v>
      </c>
      <c r="BT31" s="697">
        <f>[52]ACCOUNTALLOC!BT31</f>
        <v>0</v>
      </c>
      <c r="BU31" s="697">
        <f>[52]ACCOUNTALLOC!BU31</f>
        <v>0</v>
      </c>
      <c r="BV31" s="697">
        <f>[52]ACCOUNTALLOC!BV31</f>
        <v>0</v>
      </c>
      <c r="BW31" s="697">
        <f>[52]ACCOUNTALLOC!BW31</f>
        <v>30514455.043778673</v>
      </c>
      <c r="BX31" s="698"/>
      <c r="BY31" s="697">
        <f>[52]ACCOUNTALLOC!BY31</f>
        <v>8157603.9655339262</v>
      </c>
      <c r="BZ31" s="697">
        <f>[52]ACCOUNTALLOC!BZ31</f>
        <v>92650274.850934267</v>
      </c>
      <c r="CA31" s="697">
        <f>[52]ACCOUNTALLOC!CA31</f>
        <v>0</v>
      </c>
      <c r="CB31" s="697">
        <f>[52]ACCOUNTALLOC!CB31</f>
        <v>0</v>
      </c>
      <c r="CC31" s="697">
        <f>[52]ACCOUNTALLOC!CC31</f>
        <v>0</v>
      </c>
      <c r="CD31" s="697">
        <f>[52]ACCOUNTALLOC!CD31</f>
        <v>0</v>
      </c>
      <c r="CE31" s="697">
        <f>[52]ACCOUNTALLOC!CE31</f>
        <v>100807878.81646819</v>
      </c>
      <c r="CF31" s="698"/>
      <c r="CG31" s="697">
        <f>[52]ACCOUNTALLOC!CG31</f>
        <v>261056.18396664032</v>
      </c>
      <c r="CH31" s="697">
        <f>[52]ACCOUNTALLOC!CH31</f>
        <v>3402939.9041732703</v>
      </c>
      <c r="CI31" s="697">
        <f>[52]ACCOUNTALLOC!CI31</f>
        <v>0</v>
      </c>
      <c r="CJ31" s="697">
        <f>[52]ACCOUNTALLOC!CJ31</f>
        <v>0</v>
      </c>
      <c r="CK31" s="697">
        <f>[52]ACCOUNTALLOC!CK31</f>
        <v>0</v>
      </c>
      <c r="CL31" s="697">
        <f>[52]ACCOUNTALLOC!CL31</f>
        <v>0</v>
      </c>
      <c r="CM31" s="697">
        <f>[52]ACCOUNTALLOC!CM31</f>
        <v>3663996.0881399107</v>
      </c>
      <c r="CN31" s="698">
        <f>[52]ACCOUNTALLOC!CN31</f>
        <v>0</v>
      </c>
      <c r="CO31" s="697">
        <f>[52]ACCOUNTALLOC!CO31</f>
        <v>46269.230515053889</v>
      </c>
      <c r="CP31" s="697">
        <f>[52]ACCOUNTALLOC!CP31</f>
        <v>333041.50171275629</v>
      </c>
      <c r="CQ31" s="697">
        <f>[52]ACCOUNTALLOC!CQ31</f>
        <v>0</v>
      </c>
      <c r="CR31" s="697">
        <f>[52]ACCOUNTALLOC!CR31</f>
        <v>0</v>
      </c>
      <c r="CS31" s="697">
        <f>[52]ACCOUNTALLOC!CS31</f>
        <v>0</v>
      </c>
      <c r="CT31" s="697">
        <f>[52]ACCOUNTALLOC!CT31</f>
        <v>0</v>
      </c>
      <c r="CU31" s="697">
        <f>[52]ACCOUNTALLOC!CU31</f>
        <v>379310.73222781019</v>
      </c>
      <c r="CW31" s="65">
        <f>[52]ACCOUNTALLOC!CW31</f>
        <v>0</v>
      </c>
      <c r="CX31" s="65">
        <f>[52]ACCOUNTALLOC!CX31</f>
        <v>0</v>
      </c>
      <c r="CY31" s="65">
        <f>[52]ACCOUNTALLOC!CY31</f>
        <v>0</v>
      </c>
      <c r="CZ31" s="65">
        <f>[52]ACCOUNTALLOC!CZ31</f>
        <v>0</v>
      </c>
      <c r="DA31" s="65">
        <f>[52]ACCOUNTALLOC!DA31</f>
        <v>0</v>
      </c>
      <c r="DB31" s="65">
        <f>[52]ACCOUNTALLOC!DB31</f>
        <v>0</v>
      </c>
      <c r="DC31" s="65">
        <f>[52]ACCOUNTALLOC!DC31</f>
        <v>0</v>
      </c>
      <c r="DE31" s="65">
        <v>0</v>
      </c>
      <c r="DF31" s="65">
        <v>0</v>
      </c>
      <c r="DG31" s="65">
        <v>0</v>
      </c>
      <c r="DH31" s="65">
        <v>0</v>
      </c>
      <c r="DI31" s="65">
        <v>0</v>
      </c>
      <c r="DJ31" s="65">
        <v>0</v>
      </c>
      <c r="DK31" s="65">
        <v>0</v>
      </c>
      <c r="DM31" s="65">
        <v>0</v>
      </c>
      <c r="DN31" s="65">
        <v>0</v>
      </c>
      <c r="DO31" s="65">
        <v>0</v>
      </c>
      <c r="DP31" s="65">
        <v>0</v>
      </c>
      <c r="DQ31" s="65">
        <v>0</v>
      </c>
      <c r="DR31" s="65">
        <v>0</v>
      </c>
      <c r="DS31" s="65">
        <v>0</v>
      </c>
      <c r="DU31" s="65">
        <v>0</v>
      </c>
      <c r="DV31" s="65">
        <v>0</v>
      </c>
      <c r="DW31" s="65">
        <v>0</v>
      </c>
      <c r="DX31" s="65">
        <v>0</v>
      </c>
      <c r="DY31" s="65">
        <v>0</v>
      </c>
      <c r="DZ31" s="65">
        <v>0</v>
      </c>
      <c r="EA31" s="65">
        <v>0</v>
      </c>
      <c r="EC31" s="65">
        <v>0</v>
      </c>
      <c r="ED31" s="65">
        <v>0</v>
      </c>
      <c r="EE31" s="65">
        <v>0</v>
      </c>
      <c r="EF31" s="65">
        <v>0</v>
      </c>
      <c r="EG31" s="65">
        <v>0</v>
      </c>
      <c r="EH31" s="65">
        <v>0</v>
      </c>
      <c r="EI31" s="65">
        <v>0</v>
      </c>
      <c r="EK31" s="65">
        <v>0</v>
      </c>
      <c r="EL31" s="65">
        <v>0</v>
      </c>
      <c r="EM31" s="65">
        <v>0</v>
      </c>
      <c r="EN31" s="65">
        <v>0</v>
      </c>
      <c r="EO31" s="65">
        <v>0</v>
      </c>
      <c r="EP31" s="65">
        <v>0</v>
      </c>
      <c r="EQ31" s="65">
        <v>0</v>
      </c>
      <c r="ES31" s="65">
        <v>0</v>
      </c>
      <c r="ET31" s="65">
        <v>0</v>
      </c>
      <c r="EU31" s="65">
        <v>0</v>
      </c>
      <c r="EV31" s="65">
        <v>0</v>
      </c>
      <c r="EW31" s="65">
        <v>0</v>
      </c>
      <c r="EX31" s="65">
        <v>0</v>
      </c>
      <c r="EY31" s="65">
        <v>0</v>
      </c>
      <c r="FA31" s="65">
        <v>0</v>
      </c>
      <c r="FB31" s="65">
        <v>0</v>
      </c>
      <c r="FC31" s="65">
        <v>0</v>
      </c>
      <c r="FD31" s="65">
        <v>0</v>
      </c>
      <c r="FE31" s="65">
        <v>0</v>
      </c>
      <c r="FF31" s="65">
        <v>0</v>
      </c>
      <c r="FG31" s="65">
        <v>0</v>
      </c>
    </row>
    <row r="32" spans="1:163">
      <c r="A32" s="699">
        <f>[52]ACCOUNTALLOC!A32</f>
        <v>350.01</v>
      </c>
      <c r="B32" s="698" t="str">
        <f>[52]ACCOUNTALLOC!B32</f>
        <v>Washington Integrated Generation (GIF) Transmission Plant</v>
      </c>
      <c r="C32" s="695">
        <f>[52]ACCOUNTALLOC!C32</f>
        <v>176912910.8499999</v>
      </c>
      <c r="D32" s="64"/>
      <c r="E32" s="697">
        <f>[52]ACCOUNTALLOC!E32</f>
        <v>11223314.265974568</v>
      </c>
      <c r="F32" s="697">
        <f>[52]ACCOUNTALLOC!F32</f>
        <v>82027005.394917101</v>
      </c>
      <c r="G32" s="697">
        <f>[52]ACCOUNTALLOC!G32</f>
        <v>0</v>
      </c>
      <c r="H32" s="697">
        <f>[52]ACCOUNTALLOC!H32</f>
        <v>0</v>
      </c>
      <c r="I32" s="697">
        <f>[52]ACCOUNTALLOC!I32</f>
        <v>0</v>
      </c>
      <c r="J32" s="697">
        <f>[52]ACCOUNTALLOC!J32</f>
        <v>0</v>
      </c>
      <c r="K32" s="697">
        <f>[52]ACCOUNTALLOC!K32</f>
        <v>93250319.660891667</v>
      </c>
      <c r="L32" s="698"/>
      <c r="M32" s="697">
        <f>[52]ACCOUNTALLOC!M32</f>
        <v>2587568.6894936934</v>
      </c>
      <c r="N32" s="697">
        <f>[52]ACCOUNTALLOC!N32</f>
        <v>20842099.577238746</v>
      </c>
      <c r="O32" s="697">
        <f>[52]ACCOUNTALLOC!O32</f>
        <v>0</v>
      </c>
      <c r="P32" s="697">
        <f>[52]ACCOUNTALLOC!P32</f>
        <v>0</v>
      </c>
      <c r="Q32" s="697">
        <f>[52]ACCOUNTALLOC!Q32</f>
        <v>0</v>
      </c>
      <c r="R32" s="697">
        <f>[52]ACCOUNTALLOC!R32</f>
        <v>0</v>
      </c>
      <c r="S32" s="697">
        <f>[52]ACCOUNTALLOC!S32</f>
        <v>23429668.266732439</v>
      </c>
      <c r="T32" s="698"/>
      <c r="U32" s="697">
        <f>[52]ACCOUNTALLOC!U32</f>
        <v>2769573.1172305346</v>
      </c>
      <c r="V32" s="697">
        <f>[52]ACCOUNTALLOC!V32</f>
        <v>23178010.814374853</v>
      </c>
      <c r="W32" s="697">
        <f>[52]ACCOUNTALLOC!W32</f>
        <v>0</v>
      </c>
      <c r="X32" s="697">
        <f>[52]ACCOUNTALLOC!X32</f>
        <v>0</v>
      </c>
      <c r="Y32" s="697">
        <f>[52]ACCOUNTALLOC!Y32</f>
        <v>0</v>
      </c>
      <c r="Z32" s="697">
        <f>[52]ACCOUNTALLOC!Z32</f>
        <v>0</v>
      </c>
      <c r="AA32" s="697">
        <f>[52]ACCOUNTALLOC!AA32</f>
        <v>25947583.931605387</v>
      </c>
      <c r="AB32" s="698"/>
      <c r="AC32" s="697">
        <f>[52]ACCOUNTALLOC!AC32</f>
        <v>1455183.1598053963</v>
      </c>
      <c r="AD32" s="697">
        <f>[52]ACCOUNTALLOC!AD32</f>
        <v>14958295.910226716</v>
      </c>
      <c r="AE32" s="697">
        <f>[52]ACCOUNTALLOC!AE32</f>
        <v>0</v>
      </c>
      <c r="AF32" s="697">
        <f>[52]ACCOUNTALLOC!AF32</f>
        <v>0</v>
      </c>
      <c r="AG32" s="697">
        <f>[52]ACCOUNTALLOC!AG32</f>
        <v>0</v>
      </c>
      <c r="AH32" s="697">
        <f>[52]ACCOUNTALLOC!AH32</f>
        <v>0</v>
      </c>
      <c r="AI32" s="697">
        <f>[52]ACCOUNTALLOC!AI32</f>
        <v>16413479.070032112</v>
      </c>
      <c r="AJ32" s="698"/>
      <c r="AK32" s="697">
        <f>[52]ACCOUNTALLOC!AK32</f>
        <v>1027974.3085856312</v>
      </c>
      <c r="AL32" s="697">
        <f>[52]ACCOUNTALLOC!AL32</f>
        <v>10407126.517089942</v>
      </c>
      <c r="AM32" s="697">
        <f>[52]ACCOUNTALLOC!AM32</f>
        <v>0</v>
      </c>
      <c r="AN32" s="697">
        <f>[52]ACCOUNTALLOC!AN32</f>
        <v>0</v>
      </c>
      <c r="AO32" s="697">
        <f>[52]ACCOUNTALLOC!AO32</f>
        <v>0</v>
      </c>
      <c r="AP32" s="697">
        <f>[52]ACCOUNTALLOC!AP32</f>
        <v>0</v>
      </c>
      <c r="AQ32" s="697">
        <f>[52]ACCOUNTALLOC!AQ32</f>
        <v>11435100.825675573</v>
      </c>
      <c r="AR32" s="698"/>
      <c r="AS32" s="697">
        <f>[52]ACCOUNTALLOC!AS32</f>
        <v>35.130307228452132</v>
      </c>
      <c r="AT32" s="697">
        <f>[52]ACCOUNTALLOC!AT32</f>
        <v>32861.62972795216</v>
      </c>
      <c r="AU32" s="697">
        <f>[52]ACCOUNTALLOC!AU32</f>
        <v>0</v>
      </c>
      <c r="AV32" s="697">
        <f>[52]ACCOUNTALLOC!AV32</f>
        <v>0</v>
      </c>
      <c r="AW32" s="697">
        <f>[52]ACCOUNTALLOC!AW32</f>
        <v>0</v>
      </c>
      <c r="AX32" s="697">
        <f>[52]ACCOUNTALLOC!AX32</f>
        <v>0</v>
      </c>
      <c r="AY32" s="697">
        <f>[52]ACCOUNTALLOC!AY32</f>
        <v>32896.76003518061</v>
      </c>
      <c r="AZ32" s="698"/>
      <c r="BA32" s="697">
        <f>[52]ACCOUNTALLOC!BA32</f>
        <v>0</v>
      </c>
      <c r="BB32" s="697">
        <f>[52]ACCOUNTALLOC!BB32</f>
        <v>906965.0349490582</v>
      </c>
      <c r="BC32" s="697">
        <f>[52]ACCOUNTALLOC!BC32</f>
        <v>0</v>
      </c>
      <c r="BD32" s="697">
        <f>[52]ACCOUNTALLOC!BD32</f>
        <v>0</v>
      </c>
      <c r="BE32" s="697">
        <f>[52]ACCOUNTALLOC!BE32</f>
        <v>0</v>
      </c>
      <c r="BF32" s="697">
        <f>[52]ACCOUNTALLOC!BF32</f>
        <v>0</v>
      </c>
      <c r="BG32" s="697">
        <f>[52]ACCOUNTALLOC!BG32</f>
        <v>906965.0349490582</v>
      </c>
      <c r="BH32" s="698"/>
      <c r="BI32" s="697">
        <f>[52]ACCOUNTALLOC!BI32</f>
        <v>0</v>
      </c>
      <c r="BJ32" s="697">
        <f>[52]ACCOUNTALLOC!BJ32</f>
        <v>0</v>
      </c>
      <c r="BK32" s="697">
        <f>[52]ACCOUNTALLOC!BK32</f>
        <v>0</v>
      </c>
      <c r="BL32" s="697">
        <f>[52]ACCOUNTALLOC!BL32</f>
        <v>0</v>
      </c>
      <c r="BM32" s="697">
        <f>[52]ACCOUNTALLOC!BM32</f>
        <v>0</v>
      </c>
      <c r="BN32" s="697">
        <f>[52]ACCOUNTALLOC!BN32</f>
        <v>0</v>
      </c>
      <c r="BO32" s="697">
        <f>[52]ACCOUNTALLOC!BO32</f>
        <v>0</v>
      </c>
      <c r="BP32" s="698"/>
      <c r="BQ32" s="697">
        <f>[52]ACCOUNTALLOC!BQ32</f>
        <v>349159.40073594375</v>
      </c>
      <c r="BR32" s="697">
        <f>[52]ACCOUNTALLOC!BR32</f>
        <v>4504627.4959885925</v>
      </c>
      <c r="BS32" s="697">
        <f>[52]ACCOUNTALLOC!BS32</f>
        <v>0</v>
      </c>
      <c r="BT32" s="697">
        <f>[52]ACCOUNTALLOC!BT32</f>
        <v>0</v>
      </c>
      <c r="BU32" s="697">
        <f>[52]ACCOUNTALLOC!BU32</f>
        <v>0</v>
      </c>
      <c r="BV32" s="697">
        <f>[52]ACCOUNTALLOC!BV32</f>
        <v>0</v>
      </c>
      <c r="BW32" s="697">
        <f>[52]ACCOUNTALLOC!BW32</f>
        <v>4853786.8967245361</v>
      </c>
      <c r="BX32" s="698"/>
      <c r="BY32" s="697">
        <f>[52]ACCOUNTALLOC!BY32</f>
        <v>0</v>
      </c>
      <c r="BZ32" s="697">
        <f>[52]ACCOUNTALLOC!BZ32</f>
        <v>0</v>
      </c>
      <c r="CA32" s="697">
        <f>[52]ACCOUNTALLOC!CA32</f>
        <v>0</v>
      </c>
      <c r="CB32" s="697">
        <f>[52]ACCOUNTALLOC!CB32</f>
        <v>0</v>
      </c>
      <c r="CC32" s="697">
        <f>[52]ACCOUNTALLOC!CC32</f>
        <v>0</v>
      </c>
      <c r="CD32" s="697">
        <f>[52]ACCOUNTALLOC!CD32</f>
        <v>0</v>
      </c>
      <c r="CE32" s="697">
        <f>[52]ACCOUNTALLOC!CE32</f>
        <v>0</v>
      </c>
      <c r="CF32" s="698"/>
      <c r="CG32" s="697">
        <f>[52]ACCOUNTALLOC!CG32</f>
        <v>40443.901249060233</v>
      </c>
      <c r="CH32" s="697">
        <f>[52]ACCOUNTALLOC!CH32</f>
        <v>542412.99580547947</v>
      </c>
      <c r="CI32" s="697">
        <f>[52]ACCOUNTALLOC!CI32</f>
        <v>0</v>
      </c>
      <c r="CJ32" s="697">
        <f>[52]ACCOUNTALLOC!CJ32</f>
        <v>0</v>
      </c>
      <c r="CK32" s="697">
        <f>[52]ACCOUNTALLOC!CK32</f>
        <v>0</v>
      </c>
      <c r="CL32" s="697">
        <f>[52]ACCOUNTALLOC!CL32</f>
        <v>0</v>
      </c>
      <c r="CM32" s="697">
        <f>[52]ACCOUNTALLOC!CM32</f>
        <v>582856.89705453976</v>
      </c>
      <c r="CN32" s="698">
        <f>[52]ACCOUNTALLOC!CN32</f>
        <v>0</v>
      </c>
      <c r="CO32" s="697">
        <f>[52]ACCOUNTALLOC!CO32</f>
        <v>7168.2201179343583</v>
      </c>
      <c r="CP32" s="697">
        <f>[52]ACCOUNTALLOC!CP32</f>
        <v>53085.286181525749</v>
      </c>
      <c r="CQ32" s="697">
        <f>[52]ACCOUNTALLOC!CQ32</f>
        <v>0</v>
      </c>
      <c r="CR32" s="697">
        <f>[52]ACCOUNTALLOC!CR32</f>
        <v>0</v>
      </c>
      <c r="CS32" s="697">
        <f>[52]ACCOUNTALLOC!CS32</f>
        <v>0</v>
      </c>
      <c r="CT32" s="697">
        <f>[52]ACCOUNTALLOC!CT32</f>
        <v>0</v>
      </c>
      <c r="CU32" s="697">
        <f>[52]ACCOUNTALLOC!CU32</f>
        <v>60253.50629946011</v>
      </c>
      <c r="CW32" s="65">
        <f>[52]ACCOUNTALLOC!CW32</f>
        <v>0</v>
      </c>
      <c r="CX32" s="65">
        <f>[52]ACCOUNTALLOC!CX32</f>
        <v>0</v>
      </c>
      <c r="CY32" s="65">
        <f>[52]ACCOUNTALLOC!CY32</f>
        <v>0</v>
      </c>
      <c r="CZ32" s="65">
        <f>[52]ACCOUNTALLOC!CZ32</f>
        <v>0</v>
      </c>
      <c r="DA32" s="65">
        <f>[52]ACCOUNTALLOC!DA32</f>
        <v>0</v>
      </c>
      <c r="DB32" s="65">
        <f>[52]ACCOUNTALLOC!DB32</f>
        <v>0</v>
      </c>
      <c r="DC32" s="65">
        <f>[52]ACCOUNTALLOC!DC32</f>
        <v>0</v>
      </c>
      <c r="DE32" s="65">
        <v>0</v>
      </c>
      <c r="DF32" s="65">
        <v>0</v>
      </c>
      <c r="DG32" s="65">
        <v>0</v>
      </c>
      <c r="DH32" s="65">
        <v>0</v>
      </c>
      <c r="DI32" s="65">
        <v>0</v>
      </c>
      <c r="DJ32" s="65">
        <v>0</v>
      </c>
      <c r="DK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U32" s="65">
        <v>0</v>
      </c>
      <c r="DV32" s="65">
        <v>0</v>
      </c>
      <c r="DW32" s="65">
        <v>0</v>
      </c>
      <c r="DX32" s="65">
        <v>0</v>
      </c>
      <c r="DY32" s="65">
        <v>0</v>
      </c>
      <c r="DZ32" s="65">
        <v>0</v>
      </c>
      <c r="EA32" s="65">
        <v>0</v>
      </c>
      <c r="EC32" s="65">
        <v>0</v>
      </c>
      <c r="ED32" s="65">
        <v>0</v>
      </c>
      <c r="EE32" s="65">
        <v>0</v>
      </c>
      <c r="EF32" s="65">
        <v>0</v>
      </c>
      <c r="EG32" s="65">
        <v>0</v>
      </c>
      <c r="EH32" s="65">
        <v>0</v>
      </c>
      <c r="EI32" s="65">
        <v>0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S32" s="65">
        <v>0</v>
      </c>
      <c r="ET32" s="65">
        <v>0</v>
      </c>
      <c r="EU32" s="65">
        <v>0</v>
      </c>
      <c r="EV32" s="65">
        <v>0</v>
      </c>
      <c r="EW32" s="65">
        <v>0</v>
      </c>
      <c r="EX32" s="65">
        <v>0</v>
      </c>
      <c r="EY32" s="65">
        <v>0</v>
      </c>
      <c r="FA32" s="65">
        <v>0</v>
      </c>
      <c r="FB32" s="65">
        <v>0</v>
      </c>
      <c r="FC32" s="65">
        <v>0</v>
      </c>
      <c r="FD32" s="65">
        <v>0</v>
      </c>
      <c r="FE32" s="65">
        <v>0</v>
      </c>
      <c r="FF32" s="65">
        <v>0</v>
      </c>
      <c r="FG32" s="65">
        <v>0</v>
      </c>
    </row>
    <row r="33" spans="1:163">
      <c r="A33" s="699">
        <f>[52]ACCOUNTALLOC!A33</f>
        <v>350.02</v>
      </c>
      <c r="B33" s="698" t="str">
        <f>[52]ACCOUNTALLOC!B33</f>
        <v>Washington Integrated Lease Facilities (LIF) Transmission Plant</v>
      </c>
      <c r="C33" s="695">
        <f>[52]ACCOUNTALLOC!C33</f>
        <v>405246.36</v>
      </c>
      <c r="D33" s="64"/>
      <c r="E33" s="697">
        <f>[52]ACCOUNTALLOC!E33</f>
        <v>0</v>
      </c>
      <c r="F33" s="697">
        <f>[52]ACCOUNTALLOC!F33</f>
        <v>0</v>
      </c>
      <c r="G33" s="697">
        <f>[52]ACCOUNTALLOC!G33</f>
        <v>0</v>
      </c>
      <c r="H33" s="697">
        <f>[52]ACCOUNTALLOC!H33</f>
        <v>0</v>
      </c>
      <c r="I33" s="697">
        <f>[52]ACCOUNTALLOC!I33</f>
        <v>0</v>
      </c>
      <c r="J33" s="697">
        <f>[52]ACCOUNTALLOC!J33</f>
        <v>0</v>
      </c>
      <c r="K33" s="697">
        <f>[52]ACCOUNTALLOC!K33</f>
        <v>0</v>
      </c>
      <c r="L33" s="698"/>
      <c r="M33" s="697">
        <f>[52]ACCOUNTALLOC!M33</f>
        <v>0</v>
      </c>
      <c r="N33" s="697">
        <f>[52]ACCOUNTALLOC!N33</f>
        <v>0</v>
      </c>
      <c r="O33" s="697">
        <f>[52]ACCOUNTALLOC!O33</f>
        <v>0</v>
      </c>
      <c r="P33" s="697">
        <f>[52]ACCOUNTALLOC!P33</f>
        <v>0</v>
      </c>
      <c r="Q33" s="697">
        <f>[52]ACCOUNTALLOC!Q33</f>
        <v>0</v>
      </c>
      <c r="R33" s="697">
        <f>[52]ACCOUNTALLOC!R33</f>
        <v>0</v>
      </c>
      <c r="S33" s="697">
        <f>[52]ACCOUNTALLOC!S33</f>
        <v>0</v>
      </c>
      <c r="T33" s="698"/>
      <c r="U33" s="697">
        <f>[52]ACCOUNTALLOC!U33</f>
        <v>0</v>
      </c>
      <c r="V33" s="697">
        <f>[52]ACCOUNTALLOC!V33</f>
        <v>0</v>
      </c>
      <c r="W33" s="697">
        <f>[52]ACCOUNTALLOC!W33</f>
        <v>0</v>
      </c>
      <c r="X33" s="697">
        <f>[52]ACCOUNTALLOC!X33</f>
        <v>0</v>
      </c>
      <c r="Y33" s="697">
        <f>[52]ACCOUNTALLOC!Y33</f>
        <v>0</v>
      </c>
      <c r="Z33" s="697">
        <f>[52]ACCOUNTALLOC!Z33</f>
        <v>0</v>
      </c>
      <c r="AA33" s="697">
        <f>[52]ACCOUNTALLOC!AA33</f>
        <v>0</v>
      </c>
      <c r="AB33" s="698"/>
      <c r="AC33" s="697">
        <f>[52]ACCOUNTALLOC!AC33</f>
        <v>0</v>
      </c>
      <c r="AD33" s="697">
        <f>[52]ACCOUNTALLOC!AD33</f>
        <v>0</v>
      </c>
      <c r="AE33" s="697">
        <f>[52]ACCOUNTALLOC!AE33</f>
        <v>0</v>
      </c>
      <c r="AF33" s="697">
        <f>[52]ACCOUNTALLOC!AF33</f>
        <v>0</v>
      </c>
      <c r="AG33" s="697">
        <f>[52]ACCOUNTALLOC!AG33</f>
        <v>0</v>
      </c>
      <c r="AH33" s="697">
        <f>[52]ACCOUNTALLOC!AH33</f>
        <v>0</v>
      </c>
      <c r="AI33" s="697">
        <f>[52]ACCOUNTALLOC!AI33</f>
        <v>0</v>
      </c>
      <c r="AJ33" s="698"/>
      <c r="AK33" s="697">
        <f>[52]ACCOUNTALLOC!AK33</f>
        <v>0</v>
      </c>
      <c r="AL33" s="697">
        <f>[52]ACCOUNTALLOC!AL33</f>
        <v>0</v>
      </c>
      <c r="AM33" s="697">
        <f>[52]ACCOUNTALLOC!AM33</f>
        <v>0</v>
      </c>
      <c r="AN33" s="697">
        <f>[52]ACCOUNTALLOC!AN33</f>
        <v>0</v>
      </c>
      <c r="AO33" s="697">
        <f>[52]ACCOUNTALLOC!AO33</f>
        <v>0</v>
      </c>
      <c r="AP33" s="697">
        <f>[52]ACCOUNTALLOC!AP33</f>
        <v>0</v>
      </c>
      <c r="AQ33" s="697">
        <f>[52]ACCOUNTALLOC!AQ33</f>
        <v>0</v>
      </c>
      <c r="AR33" s="698"/>
      <c r="AS33" s="697">
        <f>[52]ACCOUNTALLOC!AS33</f>
        <v>0</v>
      </c>
      <c r="AT33" s="697">
        <f>[52]ACCOUNTALLOC!AT33</f>
        <v>0</v>
      </c>
      <c r="AU33" s="697">
        <f>[52]ACCOUNTALLOC!AU33</f>
        <v>0</v>
      </c>
      <c r="AV33" s="697">
        <f>[52]ACCOUNTALLOC!AV33</f>
        <v>0</v>
      </c>
      <c r="AW33" s="697">
        <f>[52]ACCOUNTALLOC!AW33</f>
        <v>0</v>
      </c>
      <c r="AX33" s="697">
        <f>[52]ACCOUNTALLOC!AX33</f>
        <v>0</v>
      </c>
      <c r="AY33" s="697">
        <f>[52]ACCOUNTALLOC!AY33</f>
        <v>0</v>
      </c>
      <c r="AZ33" s="698"/>
      <c r="BA33" s="697">
        <f>[52]ACCOUNTALLOC!BA33</f>
        <v>0</v>
      </c>
      <c r="BB33" s="697">
        <f>[52]ACCOUNTALLOC!BB33</f>
        <v>0</v>
      </c>
      <c r="BC33" s="697">
        <f>[52]ACCOUNTALLOC!BC33</f>
        <v>0</v>
      </c>
      <c r="BD33" s="697">
        <f>[52]ACCOUNTALLOC!BD33</f>
        <v>0</v>
      </c>
      <c r="BE33" s="697">
        <f>[52]ACCOUNTALLOC!BE33</f>
        <v>0</v>
      </c>
      <c r="BF33" s="697">
        <f>[52]ACCOUNTALLOC!BF33</f>
        <v>0</v>
      </c>
      <c r="BG33" s="697">
        <f>[52]ACCOUNTALLOC!BG33</f>
        <v>0</v>
      </c>
      <c r="BH33" s="698"/>
      <c r="BI33" s="697">
        <f>[52]ACCOUNTALLOC!BI33</f>
        <v>0</v>
      </c>
      <c r="BJ33" s="697">
        <f>[52]ACCOUNTALLOC!BJ33</f>
        <v>0</v>
      </c>
      <c r="BK33" s="697">
        <f>[52]ACCOUNTALLOC!BK33</f>
        <v>0</v>
      </c>
      <c r="BL33" s="697">
        <f>[52]ACCOUNTALLOC!BL33</f>
        <v>0</v>
      </c>
      <c r="BM33" s="697">
        <f>[52]ACCOUNTALLOC!BM33</f>
        <v>0</v>
      </c>
      <c r="BN33" s="697">
        <f>[52]ACCOUNTALLOC!BN33</f>
        <v>0</v>
      </c>
      <c r="BO33" s="697">
        <f>[52]ACCOUNTALLOC!BO33</f>
        <v>0</v>
      </c>
      <c r="BP33" s="698"/>
      <c r="BQ33" s="697">
        <f>[52]ACCOUNTALLOC!BQ33</f>
        <v>0</v>
      </c>
      <c r="BR33" s="697">
        <f>[52]ACCOUNTALLOC!BR33</f>
        <v>0</v>
      </c>
      <c r="BS33" s="697">
        <f>[52]ACCOUNTALLOC!BS33</f>
        <v>0</v>
      </c>
      <c r="BT33" s="697">
        <f>[52]ACCOUNTALLOC!BT33</f>
        <v>0</v>
      </c>
      <c r="BU33" s="697">
        <f>[52]ACCOUNTALLOC!BU33</f>
        <v>0</v>
      </c>
      <c r="BV33" s="697">
        <f>[52]ACCOUNTALLOC!BV33</f>
        <v>0</v>
      </c>
      <c r="BW33" s="697">
        <f>[52]ACCOUNTALLOC!BW33</f>
        <v>0</v>
      </c>
      <c r="BX33" s="698"/>
      <c r="BY33" s="697">
        <f>[52]ACCOUNTALLOC!BY33</f>
        <v>405246.36</v>
      </c>
      <c r="BZ33" s="697">
        <f>[52]ACCOUNTALLOC!BZ33</f>
        <v>0</v>
      </c>
      <c r="CA33" s="697">
        <f>[52]ACCOUNTALLOC!CA33</f>
        <v>0</v>
      </c>
      <c r="CB33" s="697">
        <f>[52]ACCOUNTALLOC!CB33</f>
        <v>0</v>
      </c>
      <c r="CC33" s="697">
        <f>[52]ACCOUNTALLOC!CC33</f>
        <v>0</v>
      </c>
      <c r="CD33" s="697">
        <f>[52]ACCOUNTALLOC!CD33</f>
        <v>0</v>
      </c>
      <c r="CE33" s="697">
        <f>[52]ACCOUNTALLOC!CE33</f>
        <v>405246.36</v>
      </c>
      <c r="CF33" s="698"/>
      <c r="CG33" s="697">
        <f>[52]ACCOUNTALLOC!CG33</f>
        <v>0</v>
      </c>
      <c r="CH33" s="697">
        <f>[52]ACCOUNTALLOC!CH33</f>
        <v>0</v>
      </c>
      <c r="CI33" s="697">
        <f>[52]ACCOUNTALLOC!CI33</f>
        <v>0</v>
      </c>
      <c r="CJ33" s="697">
        <f>[52]ACCOUNTALLOC!CJ33</f>
        <v>0</v>
      </c>
      <c r="CK33" s="697">
        <f>[52]ACCOUNTALLOC!CK33</f>
        <v>0</v>
      </c>
      <c r="CL33" s="697">
        <f>[52]ACCOUNTALLOC!CL33</f>
        <v>0</v>
      </c>
      <c r="CM33" s="697">
        <f>[52]ACCOUNTALLOC!CM33</f>
        <v>0</v>
      </c>
      <c r="CN33" s="698">
        <f>[52]ACCOUNTALLOC!CN33</f>
        <v>0</v>
      </c>
      <c r="CO33" s="697">
        <f>[52]ACCOUNTALLOC!CO33</f>
        <v>0</v>
      </c>
      <c r="CP33" s="697">
        <f>[52]ACCOUNTALLOC!CP33</f>
        <v>0</v>
      </c>
      <c r="CQ33" s="697">
        <f>[52]ACCOUNTALLOC!CQ33</f>
        <v>0</v>
      </c>
      <c r="CR33" s="697">
        <f>[52]ACCOUNTALLOC!CR33</f>
        <v>0</v>
      </c>
      <c r="CS33" s="697">
        <f>[52]ACCOUNTALLOC!CS33</f>
        <v>0</v>
      </c>
      <c r="CT33" s="697">
        <f>[52]ACCOUNTALLOC!CT33</f>
        <v>0</v>
      </c>
      <c r="CU33" s="697">
        <f>[52]ACCOUNTALLOC!CU33</f>
        <v>0</v>
      </c>
      <c r="CW33" s="65">
        <f>[52]ACCOUNTALLOC!CW33</f>
        <v>0</v>
      </c>
      <c r="CX33" s="65">
        <f>[52]ACCOUNTALLOC!CX33</f>
        <v>0</v>
      </c>
      <c r="CY33" s="65">
        <f>[52]ACCOUNTALLOC!CY33</f>
        <v>0</v>
      </c>
      <c r="CZ33" s="65">
        <f>[52]ACCOUNTALLOC!CZ33</f>
        <v>0</v>
      </c>
      <c r="DA33" s="65">
        <f>[52]ACCOUNTALLOC!DA33</f>
        <v>0</v>
      </c>
      <c r="DB33" s="65">
        <f>[52]ACCOUNTALLOC!DB33</f>
        <v>0</v>
      </c>
      <c r="DC33" s="65">
        <f>[52]ACCOUNTALLOC!DC33</f>
        <v>0</v>
      </c>
      <c r="DE33" s="6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65">
        <v>0</v>
      </c>
      <c r="DS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C33" s="65">
        <v>0</v>
      </c>
      <c r="ED33" s="65">
        <v>0</v>
      </c>
      <c r="EE33" s="65">
        <v>0</v>
      </c>
      <c r="EF33" s="65">
        <v>0</v>
      </c>
      <c r="EG33" s="65">
        <v>0</v>
      </c>
      <c r="EH33" s="65">
        <v>0</v>
      </c>
      <c r="EI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FA33" s="65">
        <v>0</v>
      </c>
      <c r="FB33" s="65">
        <v>0</v>
      </c>
      <c r="FC33" s="65">
        <v>0</v>
      </c>
      <c r="FD33" s="65">
        <v>0</v>
      </c>
      <c r="FE33" s="65">
        <v>0</v>
      </c>
      <c r="FF33" s="65">
        <v>0</v>
      </c>
      <c r="FG33" s="65">
        <v>0</v>
      </c>
    </row>
    <row r="34" spans="1:163">
      <c r="A34" s="699">
        <f>[52]ACCOUNTALLOC!A34</f>
        <v>350.03</v>
      </c>
      <c r="B34" s="698" t="str">
        <f>[52]ACCOUNTALLOC!B34</f>
        <v>Non-Washington Transmission Plant</v>
      </c>
      <c r="C34" s="695">
        <f>[52]ACCOUNTALLOC!C34</f>
        <v>185779290.94</v>
      </c>
      <c r="D34" s="64"/>
      <c r="E34" s="697">
        <f>[52]ACCOUNTALLOC!E34</f>
        <v>11785795.374185055</v>
      </c>
      <c r="F34" s="697">
        <f>[52]ACCOUNTALLOC!F34</f>
        <v>86137969.393991575</v>
      </c>
      <c r="G34" s="697">
        <f>[52]ACCOUNTALLOC!G34</f>
        <v>0</v>
      </c>
      <c r="H34" s="697">
        <f>[52]ACCOUNTALLOC!H34</f>
        <v>0</v>
      </c>
      <c r="I34" s="697">
        <f>[52]ACCOUNTALLOC!I34</f>
        <v>0</v>
      </c>
      <c r="J34" s="697">
        <f>[52]ACCOUNTALLOC!J34</f>
        <v>0</v>
      </c>
      <c r="K34" s="697">
        <f>[52]ACCOUNTALLOC!K34</f>
        <v>97923764.76817663</v>
      </c>
      <c r="L34" s="698"/>
      <c r="M34" s="697">
        <f>[52]ACCOUNTALLOC!M34</f>
        <v>2717250.3922015689</v>
      </c>
      <c r="N34" s="697">
        <f>[52]ACCOUNTALLOC!N34</f>
        <v>21886647.291916907</v>
      </c>
      <c r="O34" s="697">
        <f>[52]ACCOUNTALLOC!O34</f>
        <v>0</v>
      </c>
      <c r="P34" s="697">
        <f>[52]ACCOUNTALLOC!P34</f>
        <v>0</v>
      </c>
      <c r="Q34" s="697">
        <f>[52]ACCOUNTALLOC!Q34</f>
        <v>0</v>
      </c>
      <c r="R34" s="697">
        <f>[52]ACCOUNTALLOC!R34</f>
        <v>0</v>
      </c>
      <c r="S34" s="697">
        <f>[52]ACCOUNTALLOC!S34</f>
        <v>24603897.684118476</v>
      </c>
      <c r="T34" s="698"/>
      <c r="U34" s="697">
        <f>[52]ACCOUNTALLOC!U34</f>
        <v>2908376.3726087296</v>
      </c>
      <c r="V34" s="697">
        <f>[52]ACCOUNTALLOC!V34</f>
        <v>24339627.864385538</v>
      </c>
      <c r="W34" s="697">
        <f>[52]ACCOUNTALLOC!W34</f>
        <v>0</v>
      </c>
      <c r="X34" s="697">
        <f>[52]ACCOUNTALLOC!X34</f>
        <v>0</v>
      </c>
      <c r="Y34" s="697">
        <f>[52]ACCOUNTALLOC!Y34</f>
        <v>0</v>
      </c>
      <c r="Z34" s="697">
        <f>[52]ACCOUNTALLOC!Z34</f>
        <v>0</v>
      </c>
      <c r="AA34" s="697">
        <f>[52]ACCOUNTALLOC!AA34</f>
        <v>27248004.236994267</v>
      </c>
      <c r="AB34" s="698"/>
      <c r="AC34" s="697">
        <f>[52]ACCOUNTALLOC!AC34</f>
        <v>1528112.868176661</v>
      </c>
      <c r="AD34" s="697">
        <f>[52]ACCOUNTALLOC!AD34</f>
        <v>15707963.847979512</v>
      </c>
      <c r="AE34" s="697">
        <f>[52]ACCOUNTALLOC!AE34</f>
        <v>0</v>
      </c>
      <c r="AF34" s="697">
        <f>[52]ACCOUNTALLOC!AF34</f>
        <v>0</v>
      </c>
      <c r="AG34" s="697">
        <f>[52]ACCOUNTALLOC!AG34</f>
        <v>0</v>
      </c>
      <c r="AH34" s="697">
        <f>[52]ACCOUNTALLOC!AH34</f>
        <v>0</v>
      </c>
      <c r="AI34" s="697">
        <f>[52]ACCOUNTALLOC!AI34</f>
        <v>17236076.716156173</v>
      </c>
      <c r="AJ34" s="698"/>
      <c r="AK34" s="697">
        <f>[52]ACCOUNTALLOC!AK34</f>
        <v>1079493.5046628646</v>
      </c>
      <c r="AL34" s="697">
        <f>[52]ACCOUNTALLOC!AL34</f>
        <v>10928702.579017241</v>
      </c>
      <c r="AM34" s="697">
        <f>[52]ACCOUNTALLOC!AM34</f>
        <v>0</v>
      </c>
      <c r="AN34" s="697">
        <f>[52]ACCOUNTALLOC!AN34</f>
        <v>0</v>
      </c>
      <c r="AO34" s="697">
        <f>[52]ACCOUNTALLOC!AO34</f>
        <v>0</v>
      </c>
      <c r="AP34" s="697">
        <f>[52]ACCOUNTALLOC!AP34</f>
        <v>0</v>
      </c>
      <c r="AQ34" s="697">
        <f>[52]ACCOUNTALLOC!AQ34</f>
        <v>12008196.083680104</v>
      </c>
      <c r="AR34" s="698"/>
      <c r="AS34" s="697">
        <f>[52]ACCOUNTALLOC!AS34</f>
        <v>36.890939932246319</v>
      </c>
      <c r="AT34" s="697">
        <f>[52]ACCOUNTALLOC!AT34</f>
        <v>34508.56266317422</v>
      </c>
      <c r="AU34" s="697">
        <f>[52]ACCOUNTALLOC!AU34</f>
        <v>0</v>
      </c>
      <c r="AV34" s="697">
        <f>[52]ACCOUNTALLOC!AV34</f>
        <v>0</v>
      </c>
      <c r="AW34" s="697">
        <f>[52]ACCOUNTALLOC!AW34</f>
        <v>0</v>
      </c>
      <c r="AX34" s="697">
        <f>[52]ACCOUNTALLOC!AX34</f>
        <v>0</v>
      </c>
      <c r="AY34" s="697">
        <f>[52]ACCOUNTALLOC!AY34</f>
        <v>34545.453603106464</v>
      </c>
      <c r="AZ34" s="698"/>
      <c r="BA34" s="697">
        <f>[52]ACCOUNTALLOC!BA34</f>
        <v>0</v>
      </c>
      <c r="BB34" s="697">
        <f>[52]ACCOUNTALLOC!BB34</f>
        <v>952419.5848152166</v>
      </c>
      <c r="BC34" s="697">
        <f>[52]ACCOUNTALLOC!BC34</f>
        <v>0</v>
      </c>
      <c r="BD34" s="697">
        <f>[52]ACCOUNTALLOC!BD34</f>
        <v>0</v>
      </c>
      <c r="BE34" s="697">
        <f>[52]ACCOUNTALLOC!BE34</f>
        <v>0</v>
      </c>
      <c r="BF34" s="697">
        <f>[52]ACCOUNTALLOC!BF34</f>
        <v>0</v>
      </c>
      <c r="BG34" s="697">
        <f>[52]ACCOUNTALLOC!BG34</f>
        <v>952419.5848152166</v>
      </c>
      <c r="BH34" s="698"/>
      <c r="BI34" s="697">
        <f>[52]ACCOUNTALLOC!BI34</f>
        <v>0</v>
      </c>
      <c r="BJ34" s="697">
        <f>[52]ACCOUNTALLOC!BJ34</f>
        <v>0</v>
      </c>
      <c r="BK34" s="697">
        <f>[52]ACCOUNTALLOC!BK34</f>
        <v>0</v>
      </c>
      <c r="BL34" s="697">
        <f>[52]ACCOUNTALLOC!BL34</f>
        <v>0</v>
      </c>
      <c r="BM34" s="697">
        <f>[52]ACCOUNTALLOC!BM34</f>
        <v>0</v>
      </c>
      <c r="BN34" s="697">
        <f>[52]ACCOUNTALLOC!BN34</f>
        <v>0</v>
      </c>
      <c r="BO34" s="697">
        <f>[52]ACCOUNTALLOC!BO34</f>
        <v>0</v>
      </c>
      <c r="BP34" s="698"/>
      <c r="BQ34" s="697">
        <f>[52]ACCOUNTALLOC!BQ34</f>
        <v>366658.29295385757</v>
      </c>
      <c r="BR34" s="697">
        <f>[52]ACCOUNTALLOC!BR34</f>
        <v>4730386.8221531156</v>
      </c>
      <c r="BS34" s="697">
        <f>[52]ACCOUNTALLOC!BS34</f>
        <v>0</v>
      </c>
      <c r="BT34" s="697">
        <f>[52]ACCOUNTALLOC!BT34</f>
        <v>0</v>
      </c>
      <c r="BU34" s="697">
        <f>[52]ACCOUNTALLOC!BU34</f>
        <v>0</v>
      </c>
      <c r="BV34" s="697">
        <f>[52]ACCOUNTALLOC!BV34</f>
        <v>0</v>
      </c>
      <c r="BW34" s="697">
        <f>[52]ACCOUNTALLOC!BW34</f>
        <v>5097045.1151069729</v>
      </c>
      <c r="BX34" s="698"/>
      <c r="BY34" s="697">
        <f>[52]ACCOUNTALLOC!BY34</f>
        <v>0</v>
      </c>
      <c r="BZ34" s="697">
        <f>[52]ACCOUNTALLOC!BZ34</f>
        <v>0</v>
      </c>
      <c r="CA34" s="697">
        <f>[52]ACCOUNTALLOC!CA34</f>
        <v>0</v>
      </c>
      <c r="CB34" s="697">
        <f>[52]ACCOUNTALLOC!CB34</f>
        <v>0</v>
      </c>
      <c r="CC34" s="697">
        <f>[52]ACCOUNTALLOC!CC34</f>
        <v>0</v>
      </c>
      <c r="CD34" s="697">
        <f>[52]ACCOUNTALLOC!CD34</f>
        <v>0</v>
      </c>
      <c r="CE34" s="697">
        <f>[52]ACCOUNTALLOC!CE34</f>
        <v>0</v>
      </c>
      <c r="CF34" s="698"/>
      <c r="CG34" s="697">
        <f>[52]ACCOUNTALLOC!CG34</f>
        <v>42470.836417746927</v>
      </c>
      <c r="CH34" s="697">
        <f>[52]ACCOUNTALLOC!CH34</f>
        <v>569597.21748529025</v>
      </c>
      <c r="CI34" s="697">
        <f>[52]ACCOUNTALLOC!CI34</f>
        <v>0</v>
      </c>
      <c r="CJ34" s="697">
        <f>[52]ACCOUNTALLOC!CJ34</f>
        <v>0</v>
      </c>
      <c r="CK34" s="697">
        <f>[52]ACCOUNTALLOC!CK34</f>
        <v>0</v>
      </c>
      <c r="CL34" s="697">
        <f>[52]ACCOUNTALLOC!CL34</f>
        <v>0</v>
      </c>
      <c r="CM34" s="697">
        <f>[52]ACCOUNTALLOC!CM34</f>
        <v>612068.05390303722</v>
      </c>
      <c r="CN34" s="698">
        <f>[52]ACCOUNTALLOC!CN34</f>
        <v>0</v>
      </c>
      <c r="CO34" s="697">
        <f>[52]ACCOUNTALLOC!CO34</f>
        <v>7527.4712535865156</v>
      </c>
      <c r="CP34" s="697">
        <f>[52]ACCOUNTALLOC!CP34</f>
        <v>55745.772192469907</v>
      </c>
      <c r="CQ34" s="697">
        <f>[52]ACCOUNTALLOC!CQ34</f>
        <v>0</v>
      </c>
      <c r="CR34" s="697">
        <f>[52]ACCOUNTALLOC!CR34</f>
        <v>0</v>
      </c>
      <c r="CS34" s="697">
        <f>[52]ACCOUNTALLOC!CS34</f>
        <v>0</v>
      </c>
      <c r="CT34" s="697">
        <f>[52]ACCOUNTALLOC!CT34</f>
        <v>0</v>
      </c>
      <c r="CU34" s="697">
        <f>[52]ACCOUNTALLOC!CU34</f>
        <v>63273.243446056425</v>
      </c>
      <c r="CW34" s="65">
        <f>[52]ACCOUNTALLOC!CW34</f>
        <v>0</v>
      </c>
      <c r="CX34" s="65">
        <f>[52]ACCOUNTALLOC!CX34</f>
        <v>0</v>
      </c>
      <c r="CY34" s="65">
        <f>[52]ACCOUNTALLOC!CY34</f>
        <v>0</v>
      </c>
      <c r="CZ34" s="65">
        <f>[52]ACCOUNTALLOC!CZ34</f>
        <v>0</v>
      </c>
      <c r="DA34" s="65">
        <f>[52]ACCOUNTALLOC!DA34</f>
        <v>0</v>
      </c>
      <c r="DB34" s="65">
        <f>[52]ACCOUNTALLOC!DB34</f>
        <v>0</v>
      </c>
      <c r="DC34" s="65">
        <f>[52]ACCOUNTALLOC!DC34</f>
        <v>0</v>
      </c>
      <c r="DE34" s="65">
        <v>0</v>
      </c>
      <c r="DF34" s="65">
        <v>0</v>
      </c>
      <c r="DG34" s="65">
        <v>0</v>
      </c>
      <c r="DH34" s="65">
        <v>0</v>
      </c>
      <c r="DI34" s="65">
        <v>0</v>
      </c>
      <c r="DJ34" s="65">
        <v>0</v>
      </c>
      <c r="DK34" s="65">
        <v>0</v>
      </c>
      <c r="DM34" s="65">
        <v>0</v>
      </c>
      <c r="DN34" s="65">
        <v>0</v>
      </c>
      <c r="DO34" s="65">
        <v>0</v>
      </c>
      <c r="DP34" s="65">
        <v>0</v>
      </c>
      <c r="DQ34" s="65">
        <v>0</v>
      </c>
      <c r="DR34" s="65">
        <v>0</v>
      </c>
      <c r="DS34" s="65">
        <v>0</v>
      </c>
      <c r="DU34" s="65">
        <v>0</v>
      </c>
      <c r="DV34" s="65">
        <v>0</v>
      </c>
      <c r="DW34" s="65">
        <v>0</v>
      </c>
      <c r="DX34" s="65">
        <v>0</v>
      </c>
      <c r="DY34" s="65">
        <v>0</v>
      </c>
      <c r="DZ34" s="65">
        <v>0</v>
      </c>
      <c r="EA34" s="65">
        <v>0</v>
      </c>
      <c r="EC34" s="65">
        <v>0</v>
      </c>
      <c r="ED34" s="65">
        <v>0</v>
      </c>
      <c r="EE34" s="65">
        <v>0</v>
      </c>
      <c r="EF34" s="65">
        <v>0</v>
      </c>
      <c r="EG34" s="65">
        <v>0</v>
      </c>
      <c r="EH34" s="65">
        <v>0</v>
      </c>
      <c r="EI34" s="65">
        <v>0</v>
      </c>
      <c r="EK34" s="65">
        <v>0</v>
      </c>
      <c r="EL34" s="65">
        <v>0</v>
      </c>
      <c r="EM34" s="65">
        <v>0</v>
      </c>
      <c r="EN34" s="65">
        <v>0</v>
      </c>
      <c r="EO34" s="65">
        <v>0</v>
      </c>
      <c r="EP34" s="65">
        <v>0</v>
      </c>
      <c r="EQ34" s="65">
        <v>0</v>
      </c>
      <c r="ES34" s="65">
        <v>0</v>
      </c>
      <c r="ET34" s="65">
        <v>0</v>
      </c>
      <c r="EU34" s="65">
        <v>0</v>
      </c>
      <c r="EV34" s="65">
        <v>0</v>
      </c>
      <c r="EW34" s="65">
        <v>0</v>
      </c>
      <c r="EX34" s="65">
        <v>0</v>
      </c>
      <c r="EY34" s="65">
        <v>0</v>
      </c>
      <c r="FA34" s="65">
        <v>0</v>
      </c>
      <c r="FB34" s="65">
        <v>0</v>
      </c>
      <c r="FC34" s="65">
        <v>0</v>
      </c>
      <c r="FD34" s="65">
        <v>0</v>
      </c>
      <c r="FE34" s="65">
        <v>0</v>
      </c>
      <c r="FF34" s="65">
        <v>0</v>
      </c>
      <c r="FG34" s="65">
        <v>0</v>
      </c>
    </row>
    <row r="35" spans="1:163">
      <c r="A35" s="699" t="str">
        <f>[52]ACCOUNTALLOC!A35</f>
        <v>~</v>
      </c>
      <c r="B35" s="698" t="str">
        <f>[52]ACCOUNTALLOC!B35</f>
        <v>~</v>
      </c>
      <c r="C35" s="695">
        <f>[52]ACCOUNTALLOC!C35</f>
        <v>0</v>
      </c>
      <c r="D35" s="64"/>
      <c r="E35" s="697">
        <f>[52]ACCOUNTALLOC!E35</f>
        <v>0</v>
      </c>
      <c r="F35" s="697">
        <f>[52]ACCOUNTALLOC!F35</f>
        <v>0</v>
      </c>
      <c r="G35" s="697">
        <f>[52]ACCOUNTALLOC!G35</f>
        <v>0</v>
      </c>
      <c r="H35" s="697">
        <f>[52]ACCOUNTALLOC!H35</f>
        <v>0</v>
      </c>
      <c r="I35" s="697">
        <f>[52]ACCOUNTALLOC!I35</f>
        <v>0</v>
      </c>
      <c r="J35" s="697">
        <f>[52]ACCOUNTALLOC!J35</f>
        <v>0</v>
      </c>
      <c r="K35" s="697">
        <f>[52]ACCOUNTALLOC!K35</f>
        <v>0</v>
      </c>
      <c r="L35" s="698"/>
      <c r="M35" s="697">
        <f>[52]ACCOUNTALLOC!M35</f>
        <v>0</v>
      </c>
      <c r="N35" s="697">
        <f>[52]ACCOUNTALLOC!N35</f>
        <v>0</v>
      </c>
      <c r="O35" s="697">
        <f>[52]ACCOUNTALLOC!O35</f>
        <v>0</v>
      </c>
      <c r="P35" s="697">
        <f>[52]ACCOUNTALLOC!P35</f>
        <v>0</v>
      </c>
      <c r="Q35" s="697">
        <f>[52]ACCOUNTALLOC!Q35</f>
        <v>0</v>
      </c>
      <c r="R35" s="697">
        <f>[52]ACCOUNTALLOC!R35</f>
        <v>0</v>
      </c>
      <c r="S35" s="697">
        <f>[52]ACCOUNTALLOC!S35</f>
        <v>0</v>
      </c>
      <c r="T35" s="698"/>
      <c r="U35" s="697">
        <f>[52]ACCOUNTALLOC!U35</f>
        <v>0</v>
      </c>
      <c r="V35" s="697">
        <f>[52]ACCOUNTALLOC!V35</f>
        <v>0</v>
      </c>
      <c r="W35" s="697">
        <f>[52]ACCOUNTALLOC!W35</f>
        <v>0</v>
      </c>
      <c r="X35" s="697">
        <f>[52]ACCOUNTALLOC!X35</f>
        <v>0</v>
      </c>
      <c r="Y35" s="697">
        <f>[52]ACCOUNTALLOC!Y35</f>
        <v>0</v>
      </c>
      <c r="Z35" s="697">
        <f>[52]ACCOUNTALLOC!Z35</f>
        <v>0</v>
      </c>
      <c r="AA35" s="697">
        <f>[52]ACCOUNTALLOC!AA35</f>
        <v>0</v>
      </c>
      <c r="AB35" s="698"/>
      <c r="AC35" s="697">
        <f>[52]ACCOUNTALLOC!AC35</f>
        <v>0</v>
      </c>
      <c r="AD35" s="697">
        <f>[52]ACCOUNTALLOC!AD35</f>
        <v>0</v>
      </c>
      <c r="AE35" s="697">
        <f>[52]ACCOUNTALLOC!AE35</f>
        <v>0</v>
      </c>
      <c r="AF35" s="697">
        <f>[52]ACCOUNTALLOC!AF35</f>
        <v>0</v>
      </c>
      <c r="AG35" s="697">
        <f>[52]ACCOUNTALLOC!AG35</f>
        <v>0</v>
      </c>
      <c r="AH35" s="697">
        <f>[52]ACCOUNTALLOC!AH35</f>
        <v>0</v>
      </c>
      <c r="AI35" s="697">
        <f>[52]ACCOUNTALLOC!AI35</f>
        <v>0</v>
      </c>
      <c r="AJ35" s="698"/>
      <c r="AK35" s="697">
        <f>[52]ACCOUNTALLOC!AK35</f>
        <v>0</v>
      </c>
      <c r="AL35" s="697">
        <f>[52]ACCOUNTALLOC!AL35</f>
        <v>0</v>
      </c>
      <c r="AM35" s="697">
        <f>[52]ACCOUNTALLOC!AM35</f>
        <v>0</v>
      </c>
      <c r="AN35" s="697">
        <f>[52]ACCOUNTALLOC!AN35</f>
        <v>0</v>
      </c>
      <c r="AO35" s="697">
        <f>[52]ACCOUNTALLOC!AO35</f>
        <v>0</v>
      </c>
      <c r="AP35" s="697">
        <f>[52]ACCOUNTALLOC!AP35</f>
        <v>0</v>
      </c>
      <c r="AQ35" s="697">
        <f>[52]ACCOUNTALLOC!AQ35</f>
        <v>0</v>
      </c>
      <c r="AR35" s="698"/>
      <c r="AS35" s="697">
        <f>[52]ACCOUNTALLOC!AS35</f>
        <v>0</v>
      </c>
      <c r="AT35" s="697">
        <f>[52]ACCOUNTALLOC!AT35</f>
        <v>0</v>
      </c>
      <c r="AU35" s="697">
        <f>[52]ACCOUNTALLOC!AU35</f>
        <v>0</v>
      </c>
      <c r="AV35" s="697">
        <f>[52]ACCOUNTALLOC!AV35</f>
        <v>0</v>
      </c>
      <c r="AW35" s="697">
        <f>[52]ACCOUNTALLOC!AW35</f>
        <v>0</v>
      </c>
      <c r="AX35" s="697">
        <f>[52]ACCOUNTALLOC!AX35</f>
        <v>0</v>
      </c>
      <c r="AY35" s="697">
        <f>[52]ACCOUNTALLOC!AY35</f>
        <v>0</v>
      </c>
      <c r="AZ35" s="698"/>
      <c r="BA35" s="697">
        <f>[52]ACCOUNTALLOC!BA35</f>
        <v>0</v>
      </c>
      <c r="BB35" s="697">
        <f>[52]ACCOUNTALLOC!BB35</f>
        <v>0</v>
      </c>
      <c r="BC35" s="697">
        <f>[52]ACCOUNTALLOC!BC35</f>
        <v>0</v>
      </c>
      <c r="BD35" s="697">
        <f>[52]ACCOUNTALLOC!BD35</f>
        <v>0</v>
      </c>
      <c r="BE35" s="697">
        <f>[52]ACCOUNTALLOC!BE35</f>
        <v>0</v>
      </c>
      <c r="BF35" s="697">
        <f>[52]ACCOUNTALLOC!BF35</f>
        <v>0</v>
      </c>
      <c r="BG35" s="697">
        <f>[52]ACCOUNTALLOC!BG35</f>
        <v>0</v>
      </c>
      <c r="BH35" s="698"/>
      <c r="BI35" s="697">
        <f>[52]ACCOUNTALLOC!BI35</f>
        <v>0</v>
      </c>
      <c r="BJ35" s="697">
        <f>[52]ACCOUNTALLOC!BJ35</f>
        <v>0</v>
      </c>
      <c r="BK35" s="697">
        <f>[52]ACCOUNTALLOC!BK35</f>
        <v>0</v>
      </c>
      <c r="BL35" s="697">
        <f>[52]ACCOUNTALLOC!BL35</f>
        <v>0</v>
      </c>
      <c r="BM35" s="697">
        <f>[52]ACCOUNTALLOC!BM35</f>
        <v>0</v>
      </c>
      <c r="BN35" s="697">
        <f>[52]ACCOUNTALLOC!BN35</f>
        <v>0</v>
      </c>
      <c r="BO35" s="697">
        <f>[52]ACCOUNTALLOC!BO35</f>
        <v>0</v>
      </c>
      <c r="BP35" s="698"/>
      <c r="BQ35" s="697">
        <f>[52]ACCOUNTALLOC!BQ35</f>
        <v>0</v>
      </c>
      <c r="BR35" s="697">
        <f>[52]ACCOUNTALLOC!BR35</f>
        <v>0</v>
      </c>
      <c r="BS35" s="697">
        <f>[52]ACCOUNTALLOC!BS35</f>
        <v>0</v>
      </c>
      <c r="BT35" s="697">
        <f>[52]ACCOUNTALLOC!BT35</f>
        <v>0</v>
      </c>
      <c r="BU35" s="697">
        <f>[52]ACCOUNTALLOC!BU35</f>
        <v>0</v>
      </c>
      <c r="BV35" s="697">
        <f>[52]ACCOUNTALLOC!BV35</f>
        <v>0</v>
      </c>
      <c r="BW35" s="697">
        <f>[52]ACCOUNTALLOC!BW35</f>
        <v>0</v>
      </c>
      <c r="BX35" s="698"/>
      <c r="BY35" s="697">
        <f>[52]ACCOUNTALLOC!BY35</f>
        <v>0</v>
      </c>
      <c r="BZ35" s="697">
        <f>[52]ACCOUNTALLOC!BZ35</f>
        <v>0</v>
      </c>
      <c r="CA35" s="697">
        <f>[52]ACCOUNTALLOC!CA35</f>
        <v>0</v>
      </c>
      <c r="CB35" s="697">
        <f>[52]ACCOUNTALLOC!CB35</f>
        <v>0</v>
      </c>
      <c r="CC35" s="697">
        <f>[52]ACCOUNTALLOC!CC35</f>
        <v>0</v>
      </c>
      <c r="CD35" s="697">
        <f>[52]ACCOUNTALLOC!CD35</f>
        <v>0</v>
      </c>
      <c r="CE35" s="697">
        <f>[52]ACCOUNTALLOC!CE35</f>
        <v>0</v>
      </c>
      <c r="CF35" s="698"/>
      <c r="CG35" s="697">
        <f>[52]ACCOUNTALLOC!CG35</f>
        <v>0</v>
      </c>
      <c r="CH35" s="697">
        <f>[52]ACCOUNTALLOC!CH35</f>
        <v>0</v>
      </c>
      <c r="CI35" s="697">
        <f>[52]ACCOUNTALLOC!CI35</f>
        <v>0</v>
      </c>
      <c r="CJ35" s="697">
        <f>[52]ACCOUNTALLOC!CJ35</f>
        <v>0</v>
      </c>
      <c r="CK35" s="697">
        <f>[52]ACCOUNTALLOC!CK35</f>
        <v>0</v>
      </c>
      <c r="CL35" s="697">
        <f>[52]ACCOUNTALLOC!CL35</f>
        <v>0</v>
      </c>
      <c r="CM35" s="697">
        <f>[52]ACCOUNTALLOC!CM35</f>
        <v>0</v>
      </c>
      <c r="CN35" s="698">
        <f>[52]ACCOUNTALLOC!CN35</f>
        <v>0</v>
      </c>
      <c r="CO35" s="697">
        <f>[52]ACCOUNTALLOC!CO35</f>
        <v>0</v>
      </c>
      <c r="CP35" s="697">
        <f>[52]ACCOUNTALLOC!CP35</f>
        <v>0</v>
      </c>
      <c r="CQ35" s="697">
        <f>[52]ACCOUNTALLOC!CQ35</f>
        <v>0</v>
      </c>
      <c r="CR35" s="697">
        <f>[52]ACCOUNTALLOC!CR35</f>
        <v>0</v>
      </c>
      <c r="CS35" s="697">
        <f>[52]ACCOUNTALLOC!CS35</f>
        <v>0</v>
      </c>
      <c r="CT35" s="697">
        <f>[52]ACCOUNTALLOC!CT35</f>
        <v>0</v>
      </c>
      <c r="CU35" s="697">
        <f>[52]ACCOUNTALLOC!CU35</f>
        <v>0</v>
      </c>
      <c r="CW35" s="65">
        <f>[52]ACCOUNTALLOC!CW35</f>
        <v>0</v>
      </c>
      <c r="CX35" s="65">
        <f>[52]ACCOUNTALLOC!CX35</f>
        <v>0</v>
      </c>
      <c r="CY35" s="65">
        <f>[52]ACCOUNTALLOC!CY35</f>
        <v>0</v>
      </c>
      <c r="CZ35" s="65">
        <f>[52]ACCOUNTALLOC!CZ35</f>
        <v>0</v>
      </c>
      <c r="DA35" s="65">
        <f>[52]ACCOUNTALLOC!DA35</f>
        <v>0</v>
      </c>
      <c r="DB35" s="65">
        <f>[52]ACCOUNTALLOC!DB35</f>
        <v>0</v>
      </c>
      <c r="DC35" s="65">
        <f>[52]ACCOUNTALLOC!DC35</f>
        <v>0</v>
      </c>
      <c r="DE35" s="65">
        <v>0</v>
      </c>
      <c r="DF35" s="65">
        <v>0</v>
      </c>
      <c r="DG35" s="65">
        <v>0</v>
      </c>
      <c r="DH35" s="65">
        <v>0</v>
      </c>
      <c r="DI35" s="65">
        <v>0</v>
      </c>
      <c r="DJ35" s="65">
        <v>0</v>
      </c>
      <c r="DK35" s="65">
        <v>0</v>
      </c>
      <c r="DM35" s="65">
        <v>0</v>
      </c>
      <c r="DN35" s="65">
        <v>0</v>
      </c>
      <c r="DO35" s="65">
        <v>0</v>
      </c>
      <c r="DP35" s="65">
        <v>0</v>
      </c>
      <c r="DQ35" s="65">
        <v>0</v>
      </c>
      <c r="DR35" s="65">
        <v>0</v>
      </c>
      <c r="DS35" s="65">
        <v>0</v>
      </c>
      <c r="DU35" s="65">
        <v>0</v>
      </c>
      <c r="DV35" s="65">
        <v>0</v>
      </c>
      <c r="DW35" s="65">
        <v>0</v>
      </c>
      <c r="DX35" s="65">
        <v>0</v>
      </c>
      <c r="DY35" s="65">
        <v>0</v>
      </c>
      <c r="DZ35" s="65">
        <v>0</v>
      </c>
      <c r="EA35" s="65">
        <v>0</v>
      </c>
      <c r="EC35" s="65">
        <v>0</v>
      </c>
      <c r="ED35" s="65">
        <v>0</v>
      </c>
      <c r="EE35" s="65">
        <v>0</v>
      </c>
      <c r="EF35" s="65">
        <v>0</v>
      </c>
      <c r="EG35" s="65">
        <v>0</v>
      </c>
      <c r="EH35" s="65">
        <v>0</v>
      </c>
      <c r="EI35" s="65">
        <v>0</v>
      </c>
      <c r="EK35" s="65">
        <v>0</v>
      </c>
      <c r="EL35" s="65">
        <v>0</v>
      </c>
      <c r="EM35" s="65">
        <v>0</v>
      </c>
      <c r="EN35" s="65">
        <v>0</v>
      </c>
      <c r="EO35" s="65">
        <v>0</v>
      </c>
      <c r="EP35" s="65">
        <v>0</v>
      </c>
      <c r="EQ35" s="65">
        <v>0</v>
      </c>
      <c r="ES35" s="65">
        <v>0</v>
      </c>
      <c r="ET35" s="65">
        <v>0</v>
      </c>
      <c r="EU35" s="65">
        <v>0</v>
      </c>
      <c r="EV35" s="65">
        <v>0</v>
      </c>
      <c r="EW35" s="65">
        <v>0</v>
      </c>
      <c r="EX35" s="65">
        <v>0</v>
      </c>
      <c r="EY35" s="65">
        <v>0</v>
      </c>
      <c r="FA35" s="65">
        <v>0</v>
      </c>
      <c r="FB35" s="65">
        <v>0</v>
      </c>
      <c r="FC35" s="65">
        <v>0</v>
      </c>
      <c r="FD35" s="65">
        <v>0</v>
      </c>
      <c r="FE35" s="65">
        <v>0</v>
      </c>
      <c r="FF35" s="65">
        <v>0</v>
      </c>
      <c r="FG35" s="65">
        <v>0</v>
      </c>
    </row>
    <row r="36" spans="1:163">
      <c r="A36" s="699" t="str">
        <f>[52]ACCOUNTALLOC!A36</f>
        <v>~</v>
      </c>
      <c r="B36" s="698" t="str">
        <f>[52]ACCOUNTALLOC!B36</f>
        <v>~</v>
      </c>
      <c r="C36" s="695">
        <f>[52]ACCOUNTALLOC!C36</f>
        <v>0</v>
      </c>
      <c r="D36" s="64"/>
      <c r="E36" s="697">
        <f>[52]ACCOUNTALLOC!E36</f>
        <v>0</v>
      </c>
      <c r="F36" s="697">
        <f>[52]ACCOUNTALLOC!F36</f>
        <v>0</v>
      </c>
      <c r="G36" s="697">
        <f>[52]ACCOUNTALLOC!G36</f>
        <v>0</v>
      </c>
      <c r="H36" s="697">
        <f>[52]ACCOUNTALLOC!H36</f>
        <v>0</v>
      </c>
      <c r="I36" s="697">
        <f>[52]ACCOUNTALLOC!I36</f>
        <v>0</v>
      </c>
      <c r="J36" s="697">
        <f>[52]ACCOUNTALLOC!J36</f>
        <v>0</v>
      </c>
      <c r="K36" s="697">
        <f>[52]ACCOUNTALLOC!K36</f>
        <v>0</v>
      </c>
      <c r="L36" s="698"/>
      <c r="M36" s="697">
        <f>[52]ACCOUNTALLOC!M36</f>
        <v>0</v>
      </c>
      <c r="N36" s="697">
        <f>[52]ACCOUNTALLOC!N36</f>
        <v>0</v>
      </c>
      <c r="O36" s="697">
        <f>[52]ACCOUNTALLOC!O36</f>
        <v>0</v>
      </c>
      <c r="P36" s="697">
        <f>[52]ACCOUNTALLOC!P36</f>
        <v>0</v>
      </c>
      <c r="Q36" s="697">
        <f>[52]ACCOUNTALLOC!Q36</f>
        <v>0</v>
      </c>
      <c r="R36" s="697">
        <f>[52]ACCOUNTALLOC!R36</f>
        <v>0</v>
      </c>
      <c r="S36" s="697">
        <f>[52]ACCOUNTALLOC!S36</f>
        <v>0</v>
      </c>
      <c r="T36" s="698"/>
      <c r="U36" s="697">
        <f>[52]ACCOUNTALLOC!U36</f>
        <v>0</v>
      </c>
      <c r="V36" s="697">
        <f>[52]ACCOUNTALLOC!V36</f>
        <v>0</v>
      </c>
      <c r="W36" s="697">
        <f>[52]ACCOUNTALLOC!W36</f>
        <v>0</v>
      </c>
      <c r="X36" s="697">
        <f>[52]ACCOUNTALLOC!X36</f>
        <v>0</v>
      </c>
      <c r="Y36" s="697">
        <f>[52]ACCOUNTALLOC!Y36</f>
        <v>0</v>
      </c>
      <c r="Z36" s="697">
        <f>[52]ACCOUNTALLOC!Z36</f>
        <v>0</v>
      </c>
      <c r="AA36" s="697">
        <f>[52]ACCOUNTALLOC!AA36</f>
        <v>0</v>
      </c>
      <c r="AB36" s="698"/>
      <c r="AC36" s="697">
        <f>[52]ACCOUNTALLOC!AC36</f>
        <v>0</v>
      </c>
      <c r="AD36" s="697">
        <f>[52]ACCOUNTALLOC!AD36</f>
        <v>0</v>
      </c>
      <c r="AE36" s="697">
        <f>[52]ACCOUNTALLOC!AE36</f>
        <v>0</v>
      </c>
      <c r="AF36" s="697">
        <f>[52]ACCOUNTALLOC!AF36</f>
        <v>0</v>
      </c>
      <c r="AG36" s="697">
        <f>[52]ACCOUNTALLOC!AG36</f>
        <v>0</v>
      </c>
      <c r="AH36" s="697">
        <f>[52]ACCOUNTALLOC!AH36</f>
        <v>0</v>
      </c>
      <c r="AI36" s="697">
        <f>[52]ACCOUNTALLOC!AI36</f>
        <v>0</v>
      </c>
      <c r="AJ36" s="698"/>
      <c r="AK36" s="697">
        <f>[52]ACCOUNTALLOC!AK36</f>
        <v>0</v>
      </c>
      <c r="AL36" s="697">
        <f>[52]ACCOUNTALLOC!AL36</f>
        <v>0</v>
      </c>
      <c r="AM36" s="697">
        <f>[52]ACCOUNTALLOC!AM36</f>
        <v>0</v>
      </c>
      <c r="AN36" s="697">
        <f>[52]ACCOUNTALLOC!AN36</f>
        <v>0</v>
      </c>
      <c r="AO36" s="697">
        <f>[52]ACCOUNTALLOC!AO36</f>
        <v>0</v>
      </c>
      <c r="AP36" s="697">
        <f>[52]ACCOUNTALLOC!AP36</f>
        <v>0</v>
      </c>
      <c r="AQ36" s="697">
        <f>[52]ACCOUNTALLOC!AQ36</f>
        <v>0</v>
      </c>
      <c r="AR36" s="698"/>
      <c r="AS36" s="697">
        <f>[52]ACCOUNTALLOC!AS36</f>
        <v>0</v>
      </c>
      <c r="AT36" s="697">
        <f>[52]ACCOUNTALLOC!AT36</f>
        <v>0</v>
      </c>
      <c r="AU36" s="697">
        <f>[52]ACCOUNTALLOC!AU36</f>
        <v>0</v>
      </c>
      <c r="AV36" s="697">
        <f>[52]ACCOUNTALLOC!AV36</f>
        <v>0</v>
      </c>
      <c r="AW36" s="697">
        <f>[52]ACCOUNTALLOC!AW36</f>
        <v>0</v>
      </c>
      <c r="AX36" s="697">
        <f>[52]ACCOUNTALLOC!AX36</f>
        <v>0</v>
      </c>
      <c r="AY36" s="697">
        <f>[52]ACCOUNTALLOC!AY36</f>
        <v>0</v>
      </c>
      <c r="AZ36" s="698"/>
      <c r="BA36" s="697">
        <f>[52]ACCOUNTALLOC!BA36</f>
        <v>0</v>
      </c>
      <c r="BB36" s="697">
        <f>[52]ACCOUNTALLOC!BB36</f>
        <v>0</v>
      </c>
      <c r="BC36" s="697">
        <f>[52]ACCOUNTALLOC!BC36</f>
        <v>0</v>
      </c>
      <c r="BD36" s="697">
        <f>[52]ACCOUNTALLOC!BD36</f>
        <v>0</v>
      </c>
      <c r="BE36" s="697">
        <f>[52]ACCOUNTALLOC!BE36</f>
        <v>0</v>
      </c>
      <c r="BF36" s="697">
        <f>[52]ACCOUNTALLOC!BF36</f>
        <v>0</v>
      </c>
      <c r="BG36" s="697">
        <f>[52]ACCOUNTALLOC!BG36</f>
        <v>0</v>
      </c>
      <c r="BH36" s="698"/>
      <c r="BI36" s="697">
        <f>[52]ACCOUNTALLOC!BI36</f>
        <v>0</v>
      </c>
      <c r="BJ36" s="697">
        <f>[52]ACCOUNTALLOC!BJ36</f>
        <v>0</v>
      </c>
      <c r="BK36" s="697">
        <f>[52]ACCOUNTALLOC!BK36</f>
        <v>0</v>
      </c>
      <c r="BL36" s="697">
        <f>[52]ACCOUNTALLOC!BL36</f>
        <v>0</v>
      </c>
      <c r="BM36" s="697">
        <f>[52]ACCOUNTALLOC!BM36</f>
        <v>0</v>
      </c>
      <c r="BN36" s="697">
        <f>[52]ACCOUNTALLOC!BN36</f>
        <v>0</v>
      </c>
      <c r="BO36" s="697">
        <f>[52]ACCOUNTALLOC!BO36</f>
        <v>0</v>
      </c>
      <c r="BP36" s="698"/>
      <c r="BQ36" s="697">
        <f>[52]ACCOUNTALLOC!BQ36</f>
        <v>0</v>
      </c>
      <c r="BR36" s="697">
        <f>[52]ACCOUNTALLOC!BR36</f>
        <v>0</v>
      </c>
      <c r="BS36" s="697">
        <f>[52]ACCOUNTALLOC!BS36</f>
        <v>0</v>
      </c>
      <c r="BT36" s="697">
        <f>[52]ACCOUNTALLOC!BT36</f>
        <v>0</v>
      </c>
      <c r="BU36" s="697">
        <f>[52]ACCOUNTALLOC!BU36</f>
        <v>0</v>
      </c>
      <c r="BV36" s="697">
        <f>[52]ACCOUNTALLOC!BV36</f>
        <v>0</v>
      </c>
      <c r="BW36" s="697">
        <f>[52]ACCOUNTALLOC!BW36</f>
        <v>0</v>
      </c>
      <c r="BX36" s="698"/>
      <c r="BY36" s="697">
        <f>[52]ACCOUNTALLOC!BY36</f>
        <v>0</v>
      </c>
      <c r="BZ36" s="697">
        <f>[52]ACCOUNTALLOC!BZ36</f>
        <v>0</v>
      </c>
      <c r="CA36" s="697">
        <f>[52]ACCOUNTALLOC!CA36</f>
        <v>0</v>
      </c>
      <c r="CB36" s="697">
        <f>[52]ACCOUNTALLOC!CB36</f>
        <v>0</v>
      </c>
      <c r="CC36" s="697">
        <f>[52]ACCOUNTALLOC!CC36</f>
        <v>0</v>
      </c>
      <c r="CD36" s="697">
        <f>[52]ACCOUNTALLOC!CD36</f>
        <v>0</v>
      </c>
      <c r="CE36" s="697">
        <f>[52]ACCOUNTALLOC!CE36</f>
        <v>0</v>
      </c>
      <c r="CF36" s="698"/>
      <c r="CG36" s="697">
        <f>[52]ACCOUNTALLOC!CG36</f>
        <v>0</v>
      </c>
      <c r="CH36" s="697">
        <f>[52]ACCOUNTALLOC!CH36</f>
        <v>0</v>
      </c>
      <c r="CI36" s="697">
        <f>[52]ACCOUNTALLOC!CI36</f>
        <v>0</v>
      </c>
      <c r="CJ36" s="697">
        <f>[52]ACCOUNTALLOC!CJ36</f>
        <v>0</v>
      </c>
      <c r="CK36" s="697">
        <f>[52]ACCOUNTALLOC!CK36</f>
        <v>0</v>
      </c>
      <c r="CL36" s="697">
        <f>[52]ACCOUNTALLOC!CL36</f>
        <v>0</v>
      </c>
      <c r="CM36" s="697">
        <f>[52]ACCOUNTALLOC!CM36</f>
        <v>0</v>
      </c>
      <c r="CN36" s="698">
        <f>[52]ACCOUNTALLOC!CN36</f>
        <v>0</v>
      </c>
      <c r="CO36" s="697">
        <f>[52]ACCOUNTALLOC!CO36</f>
        <v>0</v>
      </c>
      <c r="CP36" s="697">
        <f>[52]ACCOUNTALLOC!CP36</f>
        <v>0</v>
      </c>
      <c r="CQ36" s="697">
        <f>[52]ACCOUNTALLOC!CQ36</f>
        <v>0</v>
      </c>
      <c r="CR36" s="697">
        <f>[52]ACCOUNTALLOC!CR36</f>
        <v>0</v>
      </c>
      <c r="CS36" s="697">
        <f>[52]ACCOUNTALLOC!CS36</f>
        <v>0</v>
      </c>
      <c r="CT36" s="697">
        <f>[52]ACCOUNTALLOC!CT36</f>
        <v>0</v>
      </c>
      <c r="CU36" s="697">
        <f>[52]ACCOUNTALLOC!CU36</f>
        <v>0</v>
      </c>
      <c r="CW36" s="65">
        <f>[52]ACCOUNTALLOC!CW36</f>
        <v>0</v>
      </c>
      <c r="CX36" s="65">
        <f>[52]ACCOUNTALLOC!CX36</f>
        <v>0</v>
      </c>
      <c r="CY36" s="65">
        <f>[52]ACCOUNTALLOC!CY36</f>
        <v>0</v>
      </c>
      <c r="CZ36" s="65">
        <f>[52]ACCOUNTALLOC!CZ36</f>
        <v>0</v>
      </c>
      <c r="DA36" s="65">
        <f>[52]ACCOUNTALLOC!DA36</f>
        <v>0</v>
      </c>
      <c r="DB36" s="65">
        <f>[52]ACCOUNTALLOC!DB36</f>
        <v>0</v>
      </c>
      <c r="DC36" s="65">
        <f>[52]ACCOUNTALLOC!DC36</f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U36" s="65">
        <v>0</v>
      </c>
      <c r="DV36" s="65">
        <v>0</v>
      </c>
      <c r="DW36" s="65">
        <v>0</v>
      </c>
      <c r="DX36" s="65">
        <v>0</v>
      </c>
      <c r="DY36" s="65">
        <v>0</v>
      </c>
      <c r="DZ36" s="65">
        <v>0</v>
      </c>
      <c r="EA36" s="65">
        <v>0</v>
      </c>
      <c r="EC36" s="65">
        <v>0</v>
      </c>
      <c r="ED36" s="65">
        <v>0</v>
      </c>
      <c r="EE36" s="65">
        <v>0</v>
      </c>
      <c r="EF36" s="65">
        <v>0</v>
      </c>
      <c r="EG36" s="65">
        <v>0</v>
      </c>
      <c r="EH36" s="65">
        <v>0</v>
      </c>
      <c r="EI36" s="65">
        <v>0</v>
      </c>
      <c r="EK36" s="65">
        <v>0</v>
      </c>
      <c r="EL36" s="65">
        <v>0</v>
      </c>
      <c r="EM36" s="65">
        <v>0</v>
      </c>
      <c r="EN36" s="65">
        <v>0</v>
      </c>
      <c r="EO36" s="65">
        <v>0</v>
      </c>
      <c r="EP36" s="65">
        <v>0</v>
      </c>
      <c r="EQ36" s="65">
        <v>0</v>
      </c>
      <c r="ES36" s="65">
        <v>0</v>
      </c>
      <c r="ET36" s="65">
        <v>0</v>
      </c>
      <c r="EU36" s="65">
        <v>0</v>
      </c>
      <c r="EV36" s="65">
        <v>0</v>
      </c>
      <c r="EW36" s="65">
        <v>0</v>
      </c>
      <c r="EX36" s="65">
        <v>0</v>
      </c>
      <c r="EY36" s="65">
        <v>0</v>
      </c>
      <c r="FA36" s="65">
        <v>0</v>
      </c>
      <c r="FB36" s="65">
        <v>0</v>
      </c>
      <c r="FC36" s="65">
        <v>0</v>
      </c>
      <c r="FD36" s="65">
        <v>0</v>
      </c>
      <c r="FE36" s="65">
        <v>0</v>
      </c>
      <c r="FF36" s="65">
        <v>0</v>
      </c>
      <c r="FG36" s="65">
        <v>0</v>
      </c>
    </row>
    <row r="37" spans="1:163">
      <c r="A37" s="699" t="str">
        <f>[52]ACCOUNTALLOC!A37</f>
        <v>~</v>
      </c>
      <c r="B37" s="698" t="str">
        <f>[52]ACCOUNTALLOC!B37</f>
        <v>~</v>
      </c>
      <c r="C37" s="695">
        <f>[52]ACCOUNTALLOC!C37</f>
        <v>0</v>
      </c>
      <c r="D37" s="64"/>
      <c r="E37" s="697">
        <f>[52]ACCOUNTALLOC!E37</f>
        <v>0</v>
      </c>
      <c r="F37" s="697">
        <f>[52]ACCOUNTALLOC!F37</f>
        <v>0</v>
      </c>
      <c r="G37" s="697">
        <f>[52]ACCOUNTALLOC!G37</f>
        <v>0</v>
      </c>
      <c r="H37" s="697">
        <f>[52]ACCOUNTALLOC!H37</f>
        <v>0</v>
      </c>
      <c r="I37" s="697">
        <f>[52]ACCOUNTALLOC!I37</f>
        <v>0</v>
      </c>
      <c r="J37" s="697">
        <f>[52]ACCOUNTALLOC!J37</f>
        <v>0</v>
      </c>
      <c r="K37" s="697">
        <f>[52]ACCOUNTALLOC!K37</f>
        <v>0</v>
      </c>
      <c r="L37" s="698"/>
      <c r="M37" s="697">
        <f>[52]ACCOUNTALLOC!M37</f>
        <v>0</v>
      </c>
      <c r="N37" s="697">
        <f>[52]ACCOUNTALLOC!N37</f>
        <v>0</v>
      </c>
      <c r="O37" s="697">
        <f>[52]ACCOUNTALLOC!O37</f>
        <v>0</v>
      </c>
      <c r="P37" s="697">
        <f>[52]ACCOUNTALLOC!P37</f>
        <v>0</v>
      </c>
      <c r="Q37" s="697">
        <f>[52]ACCOUNTALLOC!Q37</f>
        <v>0</v>
      </c>
      <c r="R37" s="697">
        <f>[52]ACCOUNTALLOC!R37</f>
        <v>0</v>
      </c>
      <c r="S37" s="697">
        <f>[52]ACCOUNTALLOC!S37</f>
        <v>0</v>
      </c>
      <c r="T37" s="698"/>
      <c r="U37" s="697">
        <f>[52]ACCOUNTALLOC!U37</f>
        <v>0</v>
      </c>
      <c r="V37" s="697">
        <f>[52]ACCOUNTALLOC!V37</f>
        <v>0</v>
      </c>
      <c r="W37" s="697">
        <f>[52]ACCOUNTALLOC!W37</f>
        <v>0</v>
      </c>
      <c r="X37" s="697">
        <f>[52]ACCOUNTALLOC!X37</f>
        <v>0</v>
      </c>
      <c r="Y37" s="697">
        <f>[52]ACCOUNTALLOC!Y37</f>
        <v>0</v>
      </c>
      <c r="Z37" s="697">
        <f>[52]ACCOUNTALLOC!Z37</f>
        <v>0</v>
      </c>
      <c r="AA37" s="697">
        <f>[52]ACCOUNTALLOC!AA37</f>
        <v>0</v>
      </c>
      <c r="AB37" s="698"/>
      <c r="AC37" s="697">
        <f>[52]ACCOUNTALLOC!AC37</f>
        <v>0</v>
      </c>
      <c r="AD37" s="697">
        <f>[52]ACCOUNTALLOC!AD37</f>
        <v>0</v>
      </c>
      <c r="AE37" s="697">
        <f>[52]ACCOUNTALLOC!AE37</f>
        <v>0</v>
      </c>
      <c r="AF37" s="697">
        <f>[52]ACCOUNTALLOC!AF37</f>
        <v>0</v>
      </c>
      <c r="AG37" s="697">
        <f>[52]ACCOUNTALLOC!AG37</f>
        <v>0</v>
      </c>
      <c r="AH37" s="697">
        <f>[52]ACCOUNTALLOC!AH37</f>
        <v>0</v>
      </c>
      <c r="AI37" s="697">
        <f>[52]ACCOUNTALLOC!AI37</f>
        <v>0</v>
      </c>
      <c r="AJ37" s="698"/>
      <c r="AK37" s="697">
        <f>[52]ACCOUNTALLOC!AK37</f>
        <v>0</v>
      </c>
      <c r="AL37" s="697">
        <f>[52]ACCOUNTALLOC!AL37</f>
        <v>0</v>
      </c>
      <c r="AM37" s="697">
        <f>[52]ACCOUNTALLOC!AM37</f>
        <v>0</v>
      </c>
      <c r="AN37" s="697">
        <f>[52]ACCOUNTALLOC!AN37</f>
        <v>0</v>
      </c>
      <c r="AO37" s="697">
        <f>[52]ACCOUNTALLOC!AO37</f>
        <v>0</v>
      </c>
      <c r="AP37" s="697">
        <f>[52]ACCOUNTALLOC!AP37</f>
        <v>0</v>
      </c>
      <c r="AQ37" s="697">
        <f>[52]ACCOUNTALLOC!AQ37</f>
        <v>0</v>
      </c>
      <c r="AR37" s="698"/>
      <c r="AS37" s="697">
        <f>[52]ACCOUNTALLOC!AS37</f>
        <v>0</v>
      </c>
      <c r="AT37" s="697">
        <f>[52]ACCOUNTALLOC!AT37</f>
        <v>0</v>
      </c>
      <c r="AU37" s="697">
        <f>[52]ACCOUNTALLOC!AU37</f>
        <v>0</v>
      </c>
      <c r="AV37" s="697">
        <f>[52]ACCOUNTALLOC!AV37</f>
        <v>0</v>
      </c>
      <c r="AW37" s="697">
        <f>[52]ACCOUNTALLOC!AW37</f>
        <v>0</v>
      </c>
      <c r="AX37" s="697">
        <f>[52]ACCOUNTALLOC!AX37</f>
        <v>0</v>
      </c>
      <c r="AY37" s="697">
        <f>[52]ACCOUNTALLOC!AY37</f>
        <v>0</v>
      </c>
      <c r="AZ37" s="698"/>
      <c r="BA37" s="697">
        <f>[52]ACCOUNTALLOC!BA37</f>
        <v>0</v>
      </c>
      <c r="BB37" s="697">
        <f>[52]ACCOUNTALLOC!BB37</f>
        <v>0</v>
      </c>
      <c r="BC37" s="697">
        <f>[52]ACCOUNTALLOC!BC37</f>
        <v>0</v>
      </c>
      <c r="BD37" s="697">
        <f>[52]ACCOUNTALLOC!BD37</f>
        <v>0</v>
      </c>
      <c r="BE37" s="697">
        <f>[52]ACCOUNTALLOC!BE37</f>
        <v>0</v>
      </c>
      <c r="BF37" s="697">
        <f>[52]ACCOUNTALLOC!BF37</f>
        <v>0</v>
      </c>
      <c r="BG37" s="697">
        <f>[52]ACCOUNTALLOC!BG37</f>
        <v>0</v>
      </c>
      <c r="BH37" s="698"/>
      <c r="BI37" s="697">
        <f>[52]ACCOUNTALLOC!BI37</f>
        <v>0</v>
      </c>
      <c r="BJ37" s="697">
        <f>[52]ACCOUNTALLOC!BJ37</f>
        <v>0</v>
      </c>
      <c r="BK37" s="697">
        <f>[52]ACCOUNTALLOC!BK37</f>
        <v>0</v>
      </c>
      <c r="BL37" s="697">
        <f>[52]ACCOUNTALLOC!BL37</f>
        <v>0</v>
      </c>
      <c r="BM37" s="697">
        <f>[52]ACCOUNTALLOC!BM37</f>
        <v>0</v>
      </c>
      <c r="BN37" s="697">
        <f>[52]ACCOUNTALLOC!BN37</f>
        <v>0</v>
      </c>
      <c r="BO37" s="697">
        <f>[52]ACCOUNTALLOC!BO37</f>
        <v>0</v>
      </c>
      <c r="BP37" s="698"/>
      <c r="BQ37" s="697">
        <f>[52]ACCOUNTALLOC!BQ37</f>
        <v>0</v>
      </c>
      <c r="BR37" s="697">
        <f>[52]ACCOUNTALLOC!BR37</f>
        <v>0</v>
      </c>
      <c r="BS37" s="697">
        <f>[52]ACCOUNTALLOC!BS37</f>
        <v>0</v>
      </c>
      <c r="BT37" s="697">
        <f>[52]ACCOUNTALLOC!BT37</f>
        <v>0</v>
      </c>
      <c r="BU37" s="697">
        <f>[52]ACCOUNTALLOC!BU37</f>
        <v>0</v>
      </c>
      <c r="BV37" s="697">
        <f>[52]ACCOUNTALLOC!BV37</f>
        <v>0</v>
      </c>
      <c r="BW37" s="697">
        <f>[52]ACCOUNTALLOC!BW37</f>
        <v>0</v>
      </c>
      <c r="BX37" s="698"/>
      <c r="BY37" s="697">
        <f>[52]ACCOUNTALLOC!BY37</f>
        <v>0</v>
      </c>
      <c r="BZ37" s="697">
        <f>[52]ACCOUNTALLOC!BZ37</f>
        <v>0</v>
      </c>
      <c r="CA37" s="697">
        <f>[52]ACCOUNTALLOC!CA37</f>
        <v>0</v>
      </c>
      <c r="CB37" s="697">
        <f>[52]ACCOUNTALLOC!CB37</f>
        <v>0</v>
      </c>
      <c r="CC37" s="697">
        <f>[52]ACCOUNTALLOC!CC37</f>
        <v>0</v>
      </c>
      <c r="CD37" s="697">
        <f>[52]ACCOUNTALLOC!CD37</f>
        <v>0</v>
      </c>
      <c r="CE37" s="697">
        <f>[52]ACCOUNTALLOC!CE37</f>
        <v>0</v>
      </c>
      <c r="CF37" s="698"/>
      <c r="CG37" s="697">
        <f>[52]ACCOUNTALLOC!CG37</f>
        <v>0</v>
      </c>
      <c r="CH37" s="697">
        <f>[52]ACCOUNTALLOC!CH37</f>
        <v>0</v>
      </c>
      <c r="CI37" s="697">
        <f>[52]ACCOUNTALLOC!CI37</f>
        <v>0</v>
      </c>
      <c r="CJ37" s="697">
        <f>[52]ACCOUNTALLOC!CJ37</f>
        <v>0</v>
      </c>
      <c r="CK37" s="697">
        <f>[52]ACCOUNTALLOC!CK37</f>
        <v>0</v>
      </c>
      <c r="CL37" s="697">
        <f>[52]ACCOUNTALLOC!CL37</f>
        <v>0</v>
      </c>
      <c r="CM37" s="697">
        <f>[52]ACCOUNTALLOC!CM37</f>
        <v>0</v>
      </c>
      <c r="CN37" s="698">
        <f>[52]ACCOUNTALLOC!CN37</f>
        <v>0</v>
      </c>
      <c r="CO37" s="697">
        <f>[52]ACCOUNTALLOC!CO37</f>
        <v>0</v>
      </c>
      <c r="CP37" s="697">
        <f>[52]ACCOUNTALLOC!CP37</f>
        <v>0</v>
      </c>
      <c r="CQ37" s="697">
        <f>[52]ACCOUNTALLOC!CQ37</f>
        <v>0</v>
      </c>
      <c r="CR37" s="697">
        <f>[52]ACCOUNTALLOC!CR37</f>
        <v>0</v>
      </c>
      <c r="CS37" s="697">
        <f>[52]ACCOUNTALLOC!CS37</f>
        <v>0</v>
      </c>
      <c r="CT37" s="697">
        <f>[52]ACCOUNTALLOC!CT37</f>
        <v>0</v>
      </c>
      <c r="CU37" s="697">
        <f>[52]ACCOUNTALLOC!CU37</f>
        <v>0</v>
      </c>
      <c r="CW37" s="65">
        <f>[52]ACCOUNTALLOC!CW37</f>
        <v>0</v>
      </c>
      <c r="CX37" s="65">
        <f>[52]ACCOUNTALLOC!CX37</f>
        <v>0</v>
      </c>
      <c r="CY37" s="65">
        <f>[52]ACCOUNTALLOC!CY37</f>
        <v>0</v>
      </c>
      <c r="CZ37" s="65">
        <f>[52]ACCOUNTALLOC!CZ37</f>
        <v>0</v>
      </c>
      <c r="DA37" s="65">
        <f>[52]ACCOUNTALLOC!DA37</f>
        <v>0</v>
      </c>
      <c r="DB37" s="65">
        <f>[52]ACCOUNTALLOC!DB37</f>
        <v>0</v>
      </c>
      <c r="DC37" s="65">
        <f>[52]ACCOUNTALLOC!DC37</f>
        <v>0</v>
      </c>
      <c r="DE37" s="65">
        <v>0</v>
      </c>
      <c r="DF37" s="65">
        <v>0</v>
      </c>
      <c r="DG37" s="65">
        <v>0</v>
      </c>
      <c r="DH37" s="65">
        <v>0</v>
      </c>
      <c r="DI37" s="65">
        <v>0</v>
      </c>
      <c r="DJ37" s="65">
        <v>0</v>
      </c>
      <c r="DK37" s="65">
        <v>0</v>
      </c>
      <c r="DM37" s="65">
        <v>0</v>
      </c>
      <c r="DN37" s="65">
        <v>0</v>
      </c>
      <c r="DO37" s="65">
        <v>0</v>
      </c>
      <c r="DP37" s="65">
        <v>0</v>
      </c>
      <c r="DQ37" s="65">
        <v>0</v>
      </c>
      <c r="DR37" s="65">
        <v>0</v>
      </c>
      <c r="DS37" s="65">
        <v>0</v>
      </c>
      <c r="DU37" s="65">
        <v>0</v>
      </c>
      <c r="DV37" s="65">
        <v>0</v>
      </c>
      <c r="DW37" s="65">
        <v>0</v>
      </c>
      <c r="DX37" s="65">
        <v>0</v>
      </c>
      <c r="DY37" s="65">
        <v>0</v>
      </c>
      <c r="DZ37" s="65">
        <v>0</v>
      </c>
      <c r="EA37" s="65">
        <v>0</v>
      </c>
      <c r="EC37" s="65">
        <v>0</v>
      </c>
      <c r="ED37" s="65">
        <v>0</v>
      </c>
      <c r="EE37" s="65">
        <v>0</v>
      </c>
      <c r="EF37" s="65">
        <v>0</v>
      </c>
      <c r="EG37" s="65">
        <v>0</v>
      </c>
      <c r="EH37" s="65">
        <v>0</v>
      </c>
      <c r="EI37" s="65">
        <v>0</v>
      </c>
      <c r="EK37" s="65">
        <v>0</v>
      </c>
      <c r="EL37" s="65">
        <v>0</v>
      </c>
      <c r="EM37" s="65">
        <v>0</v>
      </c>
      <c r="EN37" s="65">
        <v>0</v>
      </c>
      <c r="EO37" s="65">
        <v>0</v>
      </c>
      <c r="EP37" s="65">
        <v>0</v>
      </c>
      <c r="EQ37" s="65">
        <v>0</v>
      </c>
      <c r="ES37" s="65">
        <v>0</v>
      </c>
      <c r="ET37" s="65">
        <v>0</v>
      </c>
      <c r="EU37" s="65">
        <v>0</v>
      </c>
      <c r="EV37" s="65">
        <v>0</v>
      </c>
      <c r="EW37" s="65">
        <v>0</v>
      </c>
      <c r="EX37" s="65">
        <v>0</v>
      </c>
      <c r="EY37" s="65">
        <v>0</v>
      </c>
      <c r="FA37" s="65">
        <v>0</v>
      </c>
      <c r="FB37" s="65">
        <v>0</v>
      </c>
      <c r="FC37" s="65">
        <v>0</v>
      </c>
      <c r="FD37" s="65">
        <v>0</v>
      </c>
      <c r="FE37" s="65">
        <v>0</v>
      </c>
      <c r="FF37" s="65">
        <v>0</v>
      </c>
      <c r="FG37" s="65">
        <v>0</v>
      </c>
    </row>
    <row r="38" spans="1:163">
      <c r="A38" s="699" t="str">
        <f>[52]ACCOUNTALLOC!A38</f>
        <v>~</v>
      </c>
      <c r="B38" s="698" t="str">
        <f>[52]ACCOUNTALLOC!B38</f>
        <v>~</v>
      </c>
      <c r="C38" s="695">
        <f>[52]ACCOUNTALLOC!C38</f>
        <v>0</v>
      </c>
      <c r="D38" s="64"/>
      <c r="E38" s="697">
        <f>[52]ACCOUNTALLOC!E38</f>
        <v>0</v>
      </c>
      <c r="F38" s="697">
        <f>[52]ACCOUNTALLOC!F38</f>
        <v>0</v>
      </c>
      <c r="G38" s="697">
        <f>[52]ACCOUNTALLOC!G38</f>
        <v>0</v>
      </c>
      <c r="H38" s="697">
        <f>[52]ACCOUNTALLOC!H38</f>
        <v>0</v>
      </c>
      <c r="I38" s="697">
        <f>[52]ACCOUNTALLOC!I38</f>
        <v>0</v>
      </c>
      <c r="J38" s="697">
        <f>[52]ACCOUNTALLOC!J38</f>
        <v>0</v>
      </c>
      <c r="K38" s="697">
        <f>[52]ACCOUNTALLOC!K38</f>
        <v>0</v>
      </c>
      <c r="L38" s="698"/>
      <c r="M38" s="697">
        <f>[52]ACCOUNTALLOC!M38</f>
        <v>0</v>
      </c>
      <c r="N38" s="697">
        <f>[52]ACCOUNTALLOC!N38</f>
        <v>0</v>
      </c>
      <c r="O38" s="697">
        <f>[52]ACCOUNTALLOC!O38</f>
        <v>0</v>
      </c>
      <c r="P38" s="697">
        <f>[52]ACCOUNTALLOC!P38</f>
        <v>0</v>
      </c>
      <c r="Q38" s="697">
        <f>[52]ACCOUNTALLOC!Q38</f>
        <v>0</v>
      </c>
      <c r="R38" s="697">
        <f>[52]ACCOUNTALLOC!R38</f>
        <v>0</v>
      </c>
      <c r="S38" s="697">
        <f>[52]ACCOUNTALLOC!S38</f>
        <v>0</v>
      </c>
      <c r="T38" s="698"/>
      <c r="U38" s="697">
        <f>[52]ACCOUNTALLOC!U38</f>
        <v>0</v>
      </c>
      <c r="V38" s="697">
        <f>[52]ACCOUNTALLOC!V38</f>
        <v>0</v>
      </c>
      <c r="W38" s="697">
        <f>[52]ACCOUNTALLOC!W38</f>
        <v>0</v>
      </c>
      <c r="X38" s="697">
        <f>[52]ACCOUNTALLOC!X38</f>
        <v>0</v>
      </c>
      <c r="Y38" s="697">
        <f>[52]ACCOUNTALLOC!Y38</f>
        <v>0</v>
      </c>
      <c r="Z38" s="697">
        <f>[52]ACCOUNTALLOC!Z38</f>
        <v>0</v>
      </c>
      <c r="AA38" s="697">
        <f>[52]ACCOUNTALLOC!AA38</f>
        <v>0</v>
      </c>
      <c r="AB38" s="698"/>
      <c r="AC38" s="697">
        <f>[52]ACCOUNTALLOC!AC38</f>
        <v>0</v>
      </c>
      <c r="AD38" s="697">
        <f>[52]ACCOUNTALLOC!AD38</f>
        <v>0</v>
      </c>
      <c r="AE38" s="697">
        <f>[52]ACCOUNTALLOC!AE38</f>
        <v>0</v>
      </c>
      <c r="AF38" s="697">
        <f>[52]ACCOUNTALLOC!AF38</f>
        <v>0</v>
      </c>
      <c r="AG38" s="697">
        <f>[52]ACCOUNTALLOC!AG38</f>
        <v>0</v>
      </c>
      <c r="AH38" s="697">
        <f>[52]ACCOUNTALLOC!AH38</f>
        <v>0</v>
      </c>
      <c r="AI38" s="697">
        <f>[52]ACCOUNTALLOC!AI38</f>
        <v>0</v>
      </c>
      <c r="AJ38" s="698"/>
      <c r="AK38" s="697">
        <f>[52]ACCOUNTALLOC!AK38</f>
        <v>0</v>
      </c>
      <c r="AL38" s="697">
        <f>[52]ACCOUNTALLOC!AL38</f>
        <v>0</v>
      </c>
      <c r="AM38" s="697">
        <f>[52]ACCOUNTALLOC!AM38</f>
        <v>0</v>
      </c>
      <c r="AN38" s="697">
        <f>[52]ACCOUNTALLOC!AN38</f>
        <v>0</v>
      </c>
      <c r="AO38" s="697">
        <f>[52]ACCOUNTALLOC!AO38</f>
        <v>0</v>
      </c>
      <c r="AP38" s="697">
        <f>[52]ACCOUNTALLOC!AP38</f>
        <v>0</v>
      </c>
      <c r="AQ38" s="697">
        <f>[52]ACCOUNTALLOC!AQ38</f>
        <v>0</v>
      </c>
      <c r="AR38" s="698"/>
      <c r="AS38" s="697">
        <f>[52]ACCOUNTALLOC!AS38</f>
        <v>0</v>
      </c>
      <c r="AT38" s="697">
        <f>[52]ACCOUNTALLOC!AT38</f>
        <v>0</v>
      </c>
      <c r="AU38" s="697">
        <f>[52]ACCOUNTALLOC!AU38</f>
        <v>0</v>
      </c>
      <c r="AV38" s="697">
        <f>[52]ACCOUNTALLOC!AV38</f>
        <v>0</v>
      </c>
      <c r="AW38" s="697">
        <f>[52]ACCOUNTALLOC!AW38</f>
        <v>0</v>
      </c>
      <c r="AX38" s="697">
        <f>[52]ACCOUNTALLOC!AX38</f>
        <v>0</v>
      </c>
      <c r="AY38" s="697">
        <f>[52]ACCOUNTALLOC!AY38</f>
        <v>0</v>
      </c>
      <c r="AZ38" s="698"/>
      <c r="BA38" s="697">
        <f>[52]ACCOUNTALLOC!BA38</f>
        <v>0</v>
      </c>
      <c r="BB38" s="697">
        <f>[52]ACCOUNTALLOC!BB38</f>
        <v>0</v>
      </c>
      <c r="BC38" s="697">
        <f>[52]ACCOUNTALLOC!BC38</f>
        <v>0</v>
      </c>
      <c r="BD38" s="697">
        <f>[52]ACCOUNTALLOC!BD38</f>
        <v>0</v>
      </c>
      <c r="BE38" s="697">
        <f>[52]ACCOUNTALLOC!BE38</f>
        <v>0</v>
      </c>
      <c r="BF38" s="697">
        <f>[52]ACCOUNTALLOC!BF38</f>
        <v>0</v>
      </c>
      <c r="BG38" s="697">
        <f>[52]ACCOUNTALLOC!BG38</f>
        <v>0</v>
      </c>
      <c r="BH38" s="698"/>
      <c r="BI38" s="697">
        <f>[52]ACCOUNTALLOC!BI38</f>
        <v>0</v>
      </c>
      <c r="BJ38" s="697">
        <f>[52]ACCOUNTALLOC!BJ38</f>
        <v>0</v>
      </c>
      <c r="BK38" s="697">
        <f>[52]ACCOUNTALLOC!BK38</f>
        <v>0</v>
      </c>
      <c r="BL38" s="697">
        <f>[52]ACCOUNTALLOC!BL38</f>
        <v>0</v>
      </c>
      <c r="BM38" s="697">
        <f>[52]ACCOUNTALLOC!BM38</f>
        <v>0</v>
      </c>
      <c r="BN38" s="697">
        <f>[52]ACCOUNTALLOC!BN38</f>
        <v>0</v>
      </c>
      <c r="BO38" s="697">
        <f>[52]ACCOUNTALLOC!BO38</f>
        <v>0</v>
      </c>
      <c r="BP38" s="698"/>
      <c r="BQ38" s="697">
        <f>[52]ACCOUNTALLOC!BQ38</f>
        <v>0</v>
      </c>
      <c r="BR38" s="697">
        <f>[52]ACCOUNTALLOC!BR38</f>
        <v>0</v>
      </c>
      <c r="BS38" s="697">
        <f>[52]ACCOUNTALLOC!BS38</f>
        <v>0</v>
      </c>
      <c r="BT38" s="697">
        <f>[52]ACCOUNTALLOC!BT38</f>
        <v>0</v>
      </c>
      <c r="BU38" s="697">
        <f>[52]ACCOUNTALLOC!BU38</f>
        <v>0</v>
      </c>
      <c r="BV38" s="697">
        <f>[52]ACCOUNTALLOC!BV38</f>
        <v>0</v>
      </c>
      <c r="BW38" s="697">
        <f>[52]ACCOUNTALLOC!BW38</f>
        <v>0</v>
      </c>
      <c r="BX38" s="698"/>
      <c r="BY38" s="697">
        <f>[52]ACCOUNTALLOC!BY38</f>
        <v>0</v>
      </c>
      <c r="BZ38" s="697">
        <f>[52]ACCOUNTALLOC!BZ38</f>
        <v>0</v>
      </c>
      <c r="CA38" s="697">
        <f>[52]ACCOUNTALLOC!CA38</f>
        <v>0</v>
      </c>
      <c r="CB38" s="697">
        <f>[52]ACCOUNTALLOC!CB38</f>
        <v>0</v>
      </c>
      <c r="CC38" s="697">
        <f>[52]ACCOUNTALLOC!CC38</f>
        <v>0</v>
      </c>
      <c r="CD38" s="697">
        <f>[52]ACCOUNTALLOC!CD38</f>
        <v>0</v>
      </c>
      <c r="CE38" s="697">
        <f>[52]ACCOUNTALLOC!CE38</f>
        <v>0</v>
      </c>
      <c r="CF38" s="698"/>
      <c r="CG38" s="697">
        <f>[52]ACCOUNTALLOC!CG38</f>
        <v>0</v>
      </c>
      <c r="CH38" s="697">
        <f>[52]ACCOUNTALLOC!CH38</f>
        <v>0</v>
      </c>
      <c r="CI38" s="697">
        <f>[52]ACCOUNTALLOC!CI38</f>
        <v>0</v>
      </c>
      <c r="CJ38" s="697">
        <f>[52]ACCOUNTALLOC!CJ38</f>
        <v>0</v>
      </c>
      <c r="CK38" s="697">
        <f>[52]ACCOUNTALLOC!CK38</f>
        <v>0</v>
      </c>
      <c r="CL38" s="697">
        <f>[52]ACCOUNTALLOC!CL38</f>
        <v>0</v>
      </c>
      <c r="CM38" s="697">
        <f>[52]ACCOUNTALLOC!CM38</f>
        <v>0</v>
      </c>
      <c r="CN38" s="698">
        <f>[52]ACCOUNTALLOC!CN38</f>
        <v>0</v>
      </c>
      <c r="CO38" s="697">
        <f>[52]ACCOUNTALLOC!CO38</f>
        <v>0</v>
      </c>
      <c r="CP38" s="697">
        <f>[52]ACCOUNTALLOC!CP38</f>
        <v>0</v>
      </c>
      <c r="CQ38" s="697">
        <f>[52]ACCOUNTALLOC!CQ38</f>
        <v>0</v>
      </c>
      <c r="CR38" s="697">
        <f>[52]ACCOUNTALLOC!CR38</f>
        <v>0</v>
      </c>
      <c r="CS38" s="697">
        <f>[52]ACCOUNTALLOC!CS38</f>
        <v>0</v>
      </c>
      <c r="CT38" s="697">
        <f>[52]ACCOUNTALLOC!CT38</f>
        <v>0</v>
      </c>
      <c r="CU38" s="697">
        <f>[52]ACCOUNTALLOC!CU38</f>
        <v>0</v>
      </c>
      <c r="CW38" s="65">
        <f>[52]ACCOUNTALLOC!CW38</f>
        <v>0</v>
      </c>
      <c r="CX38" s="65">
        <f>[52]ACCOUNTALLOC!CX38</f>
        <v>0</v>
      </c>
      <c r="CY38" s="65">
        <f>[52]ACCOUNTALLOC!CY38</f>
        <v>0</v>
      </c>
      <c r="CZ38" s="65">
        <f>[52]ACCOUNTALLOC!CZ38</f>
        <v>0</v>
      </c>
      <c r="DA38" s="65">
        <f>[52]ACCOUNTALLOC!DA38</f>
        <v>0</v>
      </c>
      <c r="DB38" s="65">
        <f>[52]ACCOUNTALLOC!DB38</f>
        <v>0</v>
      </c>
      <c r="DC38" s="65">
        <f>[52]ACCOUNTALLOC!DC38</f>
        <v>0</v>
      </c>
      <c r="DE38" s="65">
        <v>0</v>
      </c>
      <c r="DF38" s="65">
        <v>0</v>
      </c>
      <c r="DG38" s="65">
        <v>0</v>
      </c>
      <c r="DH38" s="65">
        <v>0</v>
      </c>
      <c r="DI38" s="65">
        <v>0</v>
      </c>
      <c r="DJ38" s="65">
        <v>0</v>
      </c>
      <c r="DK38" s="65">
        <v>0</v>
      </c>
      <c r="DM38" s="65">
        <v>0</v>
      </c>
      <c r="DN38" s="65">
        <v>0</v>
      </c>
      <c r="DO38" s="65">
        <v>0</v>
      </c>
      <c r="DP38" s="65">
        <v>0</v>
      </c>
      <c r="DQ38" s="65">
        <v>0</v>
      </c>
      <c r="DR38" s="65">
        <v>0</v>
      </c>
      <c r="DS38" s="65">
        <v>0</v>
      </c>
      <c r="DU38" s="65">
        <v>0</v>
      </c>
      <c r="DV38" s="65">
        <v>0</v>
      </c>
      <c r="DW38" s="65">
        <v>0</v>
      </c>
      <c r="DX38" s="65">
        <v>0</v>
      </c>
      <c r="DY38" s="65">
        <v>0</v>
      </c>
      <c r="DZ38" s="65">
        <v>0</v>
      </c>
      <c r="EA38" s="65">
        <v>0</v>
      </c>
      <c r="EC38" s="65">
        <v>0</v>
      </c>
      <c r="ED38" s="65">
        <v>0</v>
      </c>
      <c r="EE38" s="65">
        <v>0</v>
      </c>
      <c r="EF38" s="65">
        <v>0</v>
      </c>
      <c r="EG38" s="65">
        <v>0</v>
      </c>
      <c r="EH38" s="65">
        <v>0</v>
      </c>
      <c r="EI38" s="65">
        <v>0</v>
      </c>
      <c r="EK38" s="65">
        <v>0</v>
      </c>
      <c r="EL38" s="65">
        <v>0</v>
      </c>
      <c r="EM38" s="65">
        <v>0</v>
      </c>
      <c r="EN38" s="65">
        <v>0</v>
      </c>
      <c r="EO38" s="65">
        <v>0</v>
      </c>
      <c r="EP38" s="65">
        <v>0</v>
      </c>
      <c r="EQ38" s="65">
        <v>0</v>
      </c>
      <c r="ES38" s="65">
        <v>0</v>
      </c>
      <c r="ET38" s="65">
        <v>0</v>
      </c>
      <c r="EU38" s="65">
        <v>0</v>
      </c>
      <c r="EV38" s="65">
        <v>0</v>
      </c>
      <c r="EW38" s="65">
        <v>0</v>
      </c>
      <c r="EX38" s="65">
        <v>0</v>
      </c>
      <c r="EY38" s="65">
        <v>0</v>
      </c>
      <c r="FA38" s="65">
        <v>0</v>
      </c>
      <c r="FB38" s="65">
        <v>0</v>
      </c>
      <c r="FC38" s="65">
        <v>0</v>
      </c>
      <c r="FD38" s="65">
        <v>0</v>
      </c>
      <c r="FE38" s="65">
        <v>0</v>
      </c>
      <c r="FF38" s="65">
        <v>0</v>
      </c>
      <c r="FG38" s="65">
        <v>0</v>
      </c>
    </row>
    <row r="39" spans="1:163">
      <c r="A39" s="698"/>
      <c r="B39" s="694" t="str">
        <f>[52]ACCOUNTALLOC!B39</f>
        <v>Sub-total</v>
      </c>
      <c r="C39" s="696">
        <f>[52]ACCOUNTALLOC!C39</f>
        <v>1594737126.520097</v>
      </c>
      <c r="D39" s="64"/>
      <c r="E39" s="696">
        <f>[52]ACCOUNTALLOC!E39</f>
        <v>95453050.586676404</v>
      </c>
      <c r="F39" s="696">
        <f>[52]ACCOUNTALLOC!F39</f>
        <v>682778326.67530477</v>
      </c>
      <c r="G39" s="696">
        <f>[52]ACCOUNTALLOC!G39</f>
        <v>0</v>
      </c>
      <c r="H39" s="696">
        <f>[52]ACCOUNTALLOC!H39</f>
        <v>0</v>
      </c>
      <c r="I39" s="696">
        <f>[52]ACCOUNTALLOC!I39</f>
        <v>0</v>
      </c>
      <c r="J39" s="696">
        <f>[52]ACCOUNTALLOC!J39</f>
        <v>0</v>
      </c>
      <c r="K39" s="696">
        <f>[52]ACCOUNTALLOC!K39</f>
        <v>778231377.26198113</v>
      </c>
      <c r="L39" s="696"/>
      <c r="M39" s="696">
        <f>[52]ACCOUNTALLOC!M39</f>
        <v>22006986.453505866</v>
      </c>
      <c r="N39" s="696">
        <f>[52]ACCOUNTALLOC!N39</f>
        <v>173485961.18113267</v>
      </c>
      <c r="O39" s="696">
        <f>[52]ACCOUNTALLOC!O39</f>
        <v>0</v>
      </c>
      <c r="P39" s="696">
        <f>[52]ACCOUNTALLOC!P39</f>
        <v>0</v>
      </c>
      <c r="Q39" s="696">
        <f>[52]ACCOUNTALLOC!Q39</f>
        <v>0</v>
      </c>
      <c r="R39" s="696">
        <f>[52]ACCOUNTALLOC!R39</f>
        <v>0</v>
      </c>
      <c r="S39" s="696">
        <f>[52]ACCOUNTALLOC!S39</f>
        <v>195492947.63463855</v>
      </c>
      <c r="T39" s="696"/>
      <c r="U39" s="696">
        <f>[52]ACCOUNTALLOC!U39</f>
        <v>23554914.047445983</v>
      </c>
      <c r="V39" s="696">
        <f>[52]ACCOUNTALLOC!V39</f>
        <v>192929674.35919124</v>
      </c>
      <c r="W39" s="696">
        <f>[52]ACCOUNTALLOC!W39</f>
        <v>0</v>
      </c>
      <c r="X39" s="696">
        <f>[52]ACCOUNTALLOC!X39</f>
        <v>0</v>
      </c>
      <c r="Y39" s="696">
        <f>[52]ACCOUNTALLOC!Y39</f>
        <v>0</v>
      </c>
      <c r="Z39" s="696">
        <f>[52]ACCOUNTALLOC!Z39</f>
        <v>0</v>
      </c>
      <c r="AA39" s="696">
        <f>[52]ACCOUNTALLOC!AA39</f>
        <v>216484588.40663722</v>
      </c>
      <c r="AB39" s="696"/>
      <c r="AC39" s="696">
        <f>[52]ACCOUNTALLOC!AC39</f>
        <v>12376172.356403558</v>
      </c>
      <c r="AD39" s="696">
        <f>[52]ACCOUNTALLOC!AD39</f>
        <v>124510217.12090351</v>
      </c>
      <c r="AE39" s="696">
        <f>[52]ACCOUNTALLOC!AE39</f>
        <v>0</v>
      </c>
      <c r="AF39" s="696">
        <f>[52]ACCOUNTALLOC!AF39</f>
        <v>0</v>
      </c>
      <c r="AG39" s="696">
        <f>[52]ACCOUNTALLOC!AG39</f>
        <v>0</v>
      </c>
      <c r="AH39" s="696">
        <f>[52]ACCOUNTALLOC!AH39</f>
        <v>0</v>
      </c>
      <c r="AI39" s="696">
        <f>[52]ACCOUNTALLOC!AI39</f>
        <v>136886389.47730705</v>
      </c>
      <c r="AJ39" s="696"/>
      <c r="AK39" s="696">
        <f>[52]ACCOUNTALLOC!AK39</f>
        <v>8742808.1717987508</v>
      </c>
      <c r="AL39" s="696">
        <f>[52]ACCOUNTALLOC!AL39</f>
        <v>86627085.73385492</v>
      </c>
      <c r="AM39" s="696">
        <f>[52]ACCOUNTALLOC!AM39</f>
        <v>0</v>
      </c>
      <c r="AN39" s="696">
        <f>[52]ACCOUNTALLOC!AN39</f>
        <v>0</v>
      </c>
      <c r="AO39" s="696">
        <f>[52]ACCOUNTALLOC!AO39</f>
        <v>0</v>
      </c>
      <c r="AP39" s="696">
        <f>[52]ACCOUNTALLOC!AP39</f>
        <v>0</v>
      </c>
      <c r="AQ39" s="696">
        <f>[52]ACCOUNTALLOC!AQ39</f>
        <v>95369893.90565367</v>
      </c>
      <c r="AR39" s="696"/>
      <c r="AS39" s="696">
        <f>[52]ACCOUNTALLOC!AS39</f>
        <v>298.77939025275475</v>
      </c>
      <c r="AT39" s="696">
        <f>[52]ACCOUNTALLOC!AT39</f>
        <v>273534.41039876087</v>
      </c>
      <c r="AU39" s="696">
        <f>[52]ACCOUNTALLOC!AU39</f>
        <v>0</v>
      </c>
      <c r="AV39" s="696">
        <f>[52]ACCOUNTALLOC!AV39</f>
        <v>0</v>
      </c>
      <c r="AW39" s="696">
        <f>[52]ACCOUNTALLOC!AW39</f>
        <v>0</v>
      </c>
      <c r="AX39" s="696">
        <f>[52]ACCOUNTALLOC!AX39</f>
        <v>0</v>
      </c>
      <c r="AY39" s="696">
        <f>[52]ACCOUNTALLOC!AY39</f>
        <v>273833.18978901365</v>
      </c>
      <c r="AZ39" s="696"/>
      <c r="BA39" s="696">
        <f>[52]ACCOUNTALLOC!BA39</f>
        <v>0</v>
      </c>
      <c r="BB39" s="696">
        <f>[52]ACCOUNTALLOC!BB39</f>
        <v>7549416.999122831</v>
      </c>
      <c r="BC39" s="696">
        <f>[52]ACCOUNTALLOC!BC39</f>
        <v>0</v>
      </c>
      <c r="BD39" s="696">
        <f>[52]ACCOUNTALLOC!BD39</f>
        <v>0</v>
      </c>
      <c r="BE39" s="696">
        <f>[52]ACCOUNTALLOC!BE39</f>
        <v>0</v>
      </c>
      <c r="BF39" s="696">
        <f>[52]ACCOUNTALLOC!BF39</f>
        <v>0</v>
      </c>
      <c r="BG39" s="696">
        <f>[52]ACCOUNTALLOC!BG39</f>
        <v>7549416.999122831</v>
      </c>
      <c r="BH39" s="696"/>
      <c r="BI39" s="696">
        <f>[52]ACCOUNTALLOC!BI39</f>
        <v>1710174.4010131359</v>
      </c>
      <c r="BJ39" s="696">
        <f>[52]ACCOUNTALLOC!BJ39</f>
        <v>15698334.490805665</v>
      </c>
      <c r="BK39" s="696">
        <f>[52]ACCOUNTALLOC!BK39</f>
        <v>0</v>
      </c>
      <c r="BL39" s="696">
        <f>[52]ACCOUNTALLOC!BL39</f>
        <v>0</v>
      </c>
      <c r="BM39" s="696">
        <f>[52]ACCOUNTALLOC!BM39</f>
        <v>0</v>
      </c>
      <c r="BN39" s="696">
        <f>[52]ACCOUNTALLOC!BN39</f>
        <v>0</v>
      </c>
      <c r="BO39" s="696">
        <f>[52]ACCOUNTALLOC!BO39</f>
        <v>17408508.891818799</v>
      </c>
      <c r="BP39" s="696"/>
      <c r="BQ39" s="696">
        <f>[52]ACCOUNTALLOC!BQ39</f>
        <v>2969562.2123228153</v>
      </c>
      <c r="BR39" s="696">
        <f>[52]ACCOUNTALLOC!BR39</f>
        <v>37495724.843287364</v>
      </c>
      <c r="BS39" s="696">
        <f>[52]ACCOUNTALLOC!BS39</f>
        <v>0</v>
      </c>
      <c r="BT39" s="696">
        <f>[52]ACCOUNTALLOC!BT39</f>
        <v>0</v>
      </c>
      <c r="BU39" s="696">
        <f>[52]ACCOUNTALLOC!BU39</f>
        <v>0</v>
      </c>
      <c r="BV39" s="696">
        <f>[52]ACCOUNTALLOC!BV39</f>
        <v>0</v>
      </c>
      <c r="BW39" s="696">
        <f>[52]ACCOUNTALLOC!BW39</f>
        <v>40465287.05561018</v>
      </c>
      <c r="BX39" s="696"/>
      <c r="BY39" s="696">
        <f>[52]ACCOUNTALLOC!BY39</f>
        <v>8562850.3255339265</v>
      </c>
      <c r="BZ39" s="696">
        <f>[52]ACCOUNTALLOC!BZ39</f>
        <v>92650274.850934267</v>
      </c>
      <c r="CA39" s="696">
        <f>[52]ACCOUNTALLOC!CA39</f>
        <v>0</v>
      </c>
      <c r="CB39" s="696">
        <f>[52]ACCOUNTALLOC!CB39</f>
        <v>0</v>
      </c>
      <c r="CC39" s="696">
        <f>[52]ACCOUNTALLOC!CC39</f>
        <v>0</v>
      </c>
      <c r="CD39" s="696">
        <f>[52]ACCOUNTALLOC!CD39</f>
        <v>0</v>
      </c>
      <c r="CE39" s="696">
        <f>[52]ACCOUNTALLOC!CE39</f>
        <v>101213125.17646819</v>
      </c>
      <c r="CF39" s="696"/>
      <c r="CG39" s="696">
        <f>[52]ACCOUNTALLOC!CG39</f>
        <v>343970.92163344752</v>
      </c>
      <c r="CH39" s="696">
        <f>[52]ACCOUNTALLOC!CH39</f>
        <v>4514950.1174640404</v>
      </c>
      <c r="CI39" s="696">
        <f>[52]ACCOUNTALLOC!CI39</f>
        <v>0</v>
      </c>
      <c r="CJ39" s="696">
        <f>[52]ACCOUNTALLOC!CJ39</f>
        <v>0</v>
      </c>
      <c r="CK39" s="696">
        <f>[52]ACCOUNTALLOC!CK39</f>
        <v>0</v>
      </c>
      <c r="CL39" s="696">
        <f>[52]ACCOUNTALLOC!CL39</f>
        <v>0</v>
      </c>
      <c r="CM39" s="696">
        <f>[52]ACCOUNTALLOC!CM39</f>
        <v>4858921.0390974879</v>
      </c>
      <c r="CN39" s="696">
        <f>[52]ACCOUNTALLOC!CN39</f>
        <v>0</v>
      </c>
      <c r="CO39" s="696">
        <f>[52]ACCOUNTALLOC!CO39</f>
        <v>60964.921886574768</v>
      </c>
      <c r="CP39" s="696">
        <f>[52]ACCOUNTALLOC!CP39</f>
        <v>441872.56008675194</v>
      </c>
      <c r="CQ39" s="696">
        <f>[52]ACCOUNTALLOC!CQ39</f>
        <v>0</v>
      </c>
      <c r="CR39" s="696">
        <f>[52]ACCOUNTALLOC!CR39</f>
        <v>0</v>
      </c>
      <c r="CS39" s="696">
        <f>[52]ACCOUNTALLOC!CS39</f>
        <v>0</v>
      </c>
      <c r="CT39" s="696">
        <f>[52]ACCOUNTALLOC!CT39</f>
        <v>0</v>
      </c>
      <c r="CU39" s="696">
        <f>[52]ACCOUNTALLOC!CU39</f>
        <v>502837.48197332671</v>
      </c>
      <c r="CV39" s="66"/>
      <c r="CW39" s="66">
        <f>[52]ACCOUNTALLOC!CW39</f>
        <v>0</v>
      </c>
      <c r="CX39" s="66">
        <f>[52]ACCOUNTALLOC!CX39</f>
        <v>0</v>
      </c>
      <c r="CY39" s="66">
        <f>[52]ACCOUNTALLOC!CY39</f>
        <v>0</v>
      </c>
      <c r="CZ39" s="66">
        <f>[52]ACCOUNTALLOC!CZ39</f>
        <v>0</v>
      </c>
      <c r="DA39" s="66">
        <f>[52]ACCOUNTALLOC!DA39</f>
        <v>0</v>
      </c>
      <c r="DB39" s="66">
        <f>[52]ACCOUNTALLOC!DB39</f>
        <v>0</v>
      </c>
      <c r="DC39" s="66">
        <f>[52]ACCOUNTALLOC!DC39</f>
        <v>0</v>
      </c>
      <c r="DD39" s="66"/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/>
      <c r="DM39" s="66">
        <v>0</v>
      </c>
      <c r="DN39" s="66">
        <v>0</v>
      </c>
      <c r="DO39" s="66">
        <v>0</v>
      </c>
      <c r="DP39" s="66">
        <v>0</v>
      </c>
      <c r="DQ39" s="66">
        <v>0</v>
      </c>
      <c r="DR39" s="66">
        <v>0</v>
      </c>
      <c r="DS39" s="66">
        <v>0</v>
      </c>
      <c r="DT39" s="66"/>
      <c r="DU39" s="66">
        <v>0</v>
      </c>
      <c r="DV39" s="66">
        <v>0</v>
      </c>
      <c r="DW39" s="66">
        <v>0</v>
      </c>
      <c r="DX39" s="66">
        <v>0</v>
      </c>
      <c r="DY39" s="66">
        <v>0</v>
      </c>
      <c r="DZ39" s="66">
        <v>0</v>
      </c>
      <c r="EA39" s="66">
        <v>0</v>
      </c>
      <c r="EB39" s="66"/>
      <c r="EC39" s="66">
        <v>0</v>
      </c>
      <c r="ED39" s="66">
        <v>0</v>
      </c>
      <c r="EE39" s="66">
        <v>0</v>
      </c>
      <c r="EF39" s="66">
        <v>0</v>
      </c>
      <c r="EG39" s="66">
        <v>0</v>
      </c>
      <c r="EH39" s="66">
        <v>0</v>
      </c>
      <c r="EI39" s="66">
        <v>0</v>
      </c>
      <c r="EJ39" s="66"/>
      <c r="EK39" s="66">
        <v>0</v>
      </c>
      <c r="EL39" s="66">
        <v>0</v>
      </c>
      <c r="EM39" s="66">
        <v>0</v>
      </c>
      <c r="EN39" s="66">
        <v>0</v>
      </c>
      <c r="EO39" s="66">
        <v>0</v>
      </c>
      <c r="EP39" s="66">
        <v>0</v>
      </c>
      <c r="EQ39" s="66">
        <v>0</v>
      </c>
      <c r="ER39" s="66"/>
      <c r="ES39" s="66">
        <v>0</v>
      </c>
      <c r="ET39" s="66">
        <v>0</v>
      </c>
      <c r="EU39" s="66">
        <v>0</v>
      </c>
      <c r="EV39" s="66">
        <v>0</v>
      </c>
      <c r="EW39" s="66">
        <v>0</v>
      </c>
      <c r="EX39" s="66">
        <v>0</v>
      </c>
      <c r="EY39" s="66">
        <v>0</v>
      </c>
      <c r="EZ39" s="66"/>
      <c r="FA39" s="66">
        <v>0</v>
      </c>
      <c r="FB39" s="66">
        <v>0</v>
      </c>
      <c r="FC39" s="66">
        <v>0</v>
      </c>
      <c r="FD39" s="66">
        <v>0</v>
      </c>
      <c r="FE39" s="66">
        <v>0</v>
      </c>
      <c r="FF39" s="66">
        <v>0</v>
      </c>
      <c r="FG39" s="66">
        <v>0</v>
      </c>
    </row>
    <row r="40" spans="1:163">
      <c r="D40" s="64"/>
      <c r="CW40" s="2">
        <f>[52]ACCOUNTALLOC!CW40</f>
        <v>0</v>
      </c>
      <c r="CX40" s="2">
        <f>[52]ACCOUNTALLOC!CX40</f>
        <v>0</v>
      </c>
      <c r="CY40" s="2">
        <f>[52]ACCOUNTALLOC!CY40</f>
        <v>0</v>
      </c>
      <c r="CZ40" s="2">
        <f>[52]ACCOUNTALLOC!CZ40</f>
        <v>0</v>
      </c>
      <c r="DA40" s="2">
        <f>[52]ACCOUNTALLOC!DA40</f>
        <v>0</v>
      </c>
      <c r="DB40" s="2">
        <f>[52]ACCOUNTALLOC!DB40</f>
        <v>0</v>
      </c>
      <c r="DC40" s="2">
        <f>[52]ACCOUNTALLOC!DC40</f>
        <v>0</v>
      </c>
    </row>
    <row r="41" spans="1:163">
      <c r="B41" s="12" t="s">
        <v>94</v>
      </c>
      <c r="D41" s="64"/>
      <c r="CW41" s="2">
        <f>[52]ACCOUNTALLOC!CW41</f>
        <v>0</v>
      </c>
      <c r="CX41" s="2">
        <f>[52]ACCOUNTALLOC!CX41</f>
        <v>0</v>
      </c>
      <c r="CY41" s="2">
        <f>[52]ACCOUNTALLOC!CY41</f>
        <v>0</v>
      </c>
      <c r="CZ41" s="2">
        <f>[52]ACCOUNTALLOC!CZ41</f>
        <v>0</v>
      </c>
      <c r="DA41" s="2">
        <f>[52]ACCOUNTALLOC!DA41</f>
        <v>0</v>
      </c>
      <c r="DB41" s="2">
        <f>[52]ACCOUNTALLOC!DB41</f>
        <v>0</v>
      </c>
      <c r="DC41" s="2">
        <f>[52]ACCOUNTALLOC!DC41</f>
        <v>0</v>
      </c>
    </row>
    <row r="42" spans="1:163">
      <c r="A42" s="699">
        <f>[52]ACCOUNTALLOC!A42</f>
        <v>360.01</v>
      </c>
      <c r="B42" s="698" t="str">
        <f>[52]ACCOUNTALLOC!B42</f>
        <v>Land &amp; Land Rights - Assigned</v>
      </c>
      <c r="C42" s="695">
        <f>[52]ACCOUNTALLOC!C42</f>
        <v>4397948.3721314128</v>
      </c>
      <c r="D42" s="64"/>
      <c r="E42" s="697">
        <f>[52]ACCOUNTALLOC!E42</f>
        <v>0</v>
      </c>
      <c r="F42" s="697">
        <f>[52]ACCOUNTALLOC!F42</f>
        <v>0</v>
      </c>
      <c r="G42" s="697">
        <f>[52]ACCOUNTALLOC!G42</f>
        <v>0</v>
      </c>
      <c r="H42" s="697">
        <f>[52]ACCOUNTALLOC!H42</f>
        <v>0</v>
      </c>
      <c r="I42" s="697">
        <f>[52]ACCOUNTALLOC!I42</f>
        <v>0</v>
      </c>
      <c r="J42" s="697">
        <f>[52]ACCOUNTALLOC!J42</f>
        <v>0</v>
      </c>
      <c r="K42" s="697">
        <f>[52]ACCOUNTALLOC!K42</f>
        <v>0</v>
      </c>
      <c r="L42" s="698"/>
      <c r="M42" s="697">
        <f>[52]ACCOUNTALLOC!M42</f>
        <v>0</v>
      </c>
      <c r="N42" s="697">
        <f>[52]ACCOUNTALLOC!N42</f>
        <v>0</v>
      </c>
      <c r="O42" s="697">
        <f>[52]ACCOUNTALLOC!O42</f>
        <v>0</v>
      </c>
      <c r="P42" s="697">
        <f>[52]ACCOUNTALLOC!P42</f>
        <v>0</v>
      </c>
      <c r="Q42" s="697">
        <f>[52]ACCOUNTALLOC!Q42</f>
        <v>0</v>
      </c>
      <c r="R42" s="697">
        <f>[52]ACCOUNTALLOC!R42</f>
        <v>0</v>
      </c>
      <c r="S42" s="697">
        <f>[52]ACCOUNTALLOC!S42</f>
        <v>0</v>
      </c>
      <c r="T42" s="698"/>
      <c r="U42" s="697">
        <f>[52]ACCOUNTALLOC!U42</f>
        <v>0</v>
      </c>
      <c r="V42" s="697">
        <f>[52]ACCOUNTALLOC!V42</f>
        <v>0</v>
      </c>
      <c r="W42" s="697">
        <f>[52]ACCOUNTALLOC!W42</f>
        <v>0</v>
      </c>
      <c r="X42" s="697">
        <f>[52]ACCOUNTALLOC!X42</f>
        <v>0</v>
      </c>
      <c r="Y42" s="697">
        <f>[52]ACCOUNTALLOC!Y42</f>
        <v>0</v>
      </c>
      <c r="Z42" s="697">
        <f>[52]ACCOUNTALLOC!Z42</f>
        <v>0</v>
      </c>
      <c r="AA42" s="697">
        <f>[52]ACCOUNTALLOC!AA42</f>
        <v>0</v>
      </c>
      <c r="AB42" s="698"/>
      <c r="AC42" s="697">
        <f>[52]ACCOUNTALLOC!AC42</f>
        <v>0</v>
      </c>
      <c r="AD42" s="697">
        <f>[52]ACCOUNTALLOC!AD42</f>
        <v>0</v>
      </c>
      <c r="AE42" s="697">
        <f>[52]ACCOUNTALLOC!AE42</f>
        <v>0</v>
      </c>
      <c r="AF42" s="697">
        <f>[52]ACCOUNTALLOC!AF42</f>
        <v>0</v>
      </c>
      <c r="AG42" s="697">
        <f>[52]ACCOUNTALLOC!AG42</f>
        <v>0</v>
      </c>
      <c r="AH42" s="697">
        <f>[52]ACCOUNTALLOC!AH42</f>
        <v>0</v>
      </c>
      <c r="AI42" s="697">
        <f>[52]ACCOUNTALLOC!AI42</f>
        <v>0</v>
      </c>
      <c r="AJ42" s="698"/>
      <c r="AK42" s="697">
        <f>[52]ACCOUNTALLOC!AK42</f>
        <v>0</v>
      </c>
      <c r="AL42" s="697">
        <f>[52]ACCOUNTALLOC!AL42</f>
        <v>0</v>
      </c>
      <c r="AM42" s="697">
        <f>[52]ACCOUNTALLOC!AM42</f>
        <v>0</v>
      </c>
      <c r="AN42" s="697">
        <f>[52]ACCOUNTALLOC!AN42</f>
        <v>0</v>
      </c>
      <c r="AO42" s="697">
        <f>[52]ACCOUNTALLOC!AO42</f>
        <v>0</v>
      </c>
      <c r="AP42" s="697">
        <f>[52]ACCOUNTALLOC!AP42</f>
        <v>0</v>
      </c>
      <c r="AQ42" s="697">
        <f>[52]ACCOUNTALLOC!AQ42</f>
        <v>0</v>
      </c>
      <c r="AR42" s="698"/>
      <c r="AS42" s="697">
        <f>[52]ACCOUNTALLOC!AS42</f>
        <v>0</v>
      </c>
      <c r="AT42" s="697">
        <f>[52]ACCOUNTALLOC!AT42</f>
        <v>0</v>
      </c>
      <c r="AU42" s="697">
        <f>[52]ACCOUNTALLOC!AU42</f>
        <v>0</v>
      </c>
      <c r="AV42" s="697">
        <f>[52]ACCOUNTALLOC!AV42</f>
        <v>0</v>
      </c>
      <c r="AW42" s="697">
        <f>[52]ACCOUNTALLOC!AW42</f>
        <v>0</v>
      </c>
      <c r="AX42" s="697">
        <f>[52]ACCOUNTALLOC!AX42</f>
        <v>0</v>
      </c>
      <c r="AY42" s="697">
        <f>[52]ACCOUNTALLOC!AY42</f>
        <v>0</v>
      </c>
      <c r="AZ42" s="698"/>
      <c r="BA42" s="697">
        <f>[52]ACCOUNTALLOC!BA42</f>
        <v>0</v>
      </c>
      <c r="BB42" s="697">
        <f>[52]ACCOUNTALLOC!BB42</f>
        <v>0</v>
      </c>
      <c r="BC42" s="697">
        <f>[52]ACCOUNTALLOC!BC42</f>
        <v>0</v>
      </c>
      <c r="BD42" s="697">
        <f>[52]ACCOUNTALLOC!BD42</f>
        <v>0</v>
      </c>
      <c r="BE42" s="697">
        <f>[52]ACCOUNTALLOC!BE42</f>
        <v>0</v>
      </c>
      <c r="BF42" s="697">
        <f>[52]ACCOUNTALLOC!BF42</f>
        <v>0</v>
      </c>
      <c r="BG42" s="697">
        <f>[52]ACCOUNTALLOC!BG42</f>
        <v>0</v>
      </c>
      <c r="BH42" s="698"/>
      <c r="BI42" s="697">
        <f>[52]ACCOUNTALLOC!BI42</f>
        <v>4381901.8082543351</v>
      </c>
      <c r="BJ42" s="697">
        <f>[52]ACCOUNTALLOC!BJ42</f>
        <v>0</v>
      </c>
      <c r="BK42" s="697">
        <f>[52]ACCOUNTALLOC!BK42</f>
        <v>0</v>
      </c>
      <c r="BL42" s="697">
        <f>[52]ACCOUNTALLOC!BL42</f>
        <v>0</v>
      </c>
      <c r="BM42" s="697">
        <f>[52]ACCOUNTALLOC!BM42</f>
        <v>0</v>
      </c>
      <c r="BN42" s="697">
        <f>[52]ACCOUNTALLOC!BN42</f>
        <v>0</v>
      </c>
      <c r="BO42" s="697">
        <f>[52]ACCOUNTALLOC!BO42</f>
        <v>4381901.8082543351</v>
      </c>
      <c r="BP42" s="698"/>
      <c r="BQ42" s="697">
        <f>[52]ACCOUNTALLOC!BQ42</f>
        <v>16046.563877077044</v>
      </c>
      <c r="BR42" s="697">
        <f>[52]ACCOUNTALLOC!BR42</f>
        <v>0</v>
      </c>
      <c r="BS42" s="697">
        <f>[52]ACCOUNTALLOC!BS42</f>
        <v>0</v>
      </c>
      <c r="BT42" s="697">
        <f>[52]ACCOUNTALLOC!BT42</f>
        <v>0</v>
      </c>
      <c r="BU42" s="697">
        <f>[52]ACCOUNTALLOC!BU42</f>
        <v>0</v>
      </c>
      <c r="BV42" s="697">
        <f>[52]ACCOUNTALLOC!BV42</f>
        <v>0</v>
      </c>
      <c r="BW42" s="697">
        <f>[52]ACCOUNTALLOC!BW42</f>
        <v>16046.563877077044</v>
      </c>
      <c r="BX42" s="698"/>
      <c r="BY42" s="697">
        <f>[52]ACCOUNTALLOC!BY42</f>
        <v>0</v>
      </c>
      <c r="BZ42" s="697">
        <f>[52]ACCOUNTALLOC!BZ42</f>
        <v>0</v>
      </c>
      <c r="CA42" s="697">
        <f>[52]ACCOUNTALLOC!CA42</f>
        <v>0</v>
      </c>
      <c r="CB42" s="697">
        <f>[52]ACCOUNTALLOC!CB42</f>
        <v>0</v>
      </c>
      <c r="CC42" s="697">
        <f>[52]ACCOUNTALLOC!CC42</f>
        <v>0</v>
      </c>
      <c r="CD42" s="697">
        <f>[52]ACCOUNTALLOC!CD42</f>
        <v>0</v>
      </c>
      <c r="CE42" s="697">
        <f>[52]ACCOUNTALLOC!CE42</f>
        <v>0</v>
      </c>
      <c r="CF42" s="698"/>
      <c r="CG42" s="697">
        <f>[52]ACCOUNTALLOC!CG42</f>
        <v>0</v>
      </c>
      <c r="CH42" s="697">
        <f>[52]ACCOUNTALLOC!CH42</f>
        <v>0</v>
      </c>
      <c r="CI42" s="697">
        <f>[52]ACCOUNTALLOC!CI42</f>
        <v>0</v>
      </c>
      <c r="CJ42" s="697">
        <f>[52]ACCOUNTALLOC!CJ42</f>
        <v>0</v>
      </c>
      <c r="CK42" s="697">
        <f>[52]ACCOUNTALLOC!CK42</f>
        <v>0</v>
      </c>
      <c r="CL42" s="697">
        <f>[52]ACCOUNTALLOC!CL42</f>
        <v>0</v>
      </c>
      <c r="CM42" s="697">
        <f>[52]ACCOUNTALLOC!CM42</f>
        <v>0</v>
      </c>
      <c r="CN42" s="698">
        <f>[52]ACCOUNTALLOC!CN42</f>
        <v>0</v>
      </c>
      <c r="CO42" s="697">
        <f>[52]ACCOUNTALLOC!CO42</f>
        <v>0</v>
      </c>
      <c r="CP42" s="697">
        <f>[52]ACCOUNTALLOC!CP42</f>
        <v>0</v>
      </c>
      <c r="CQ42" s="697">
        <f>[52]ACCOUNTALLOC!CQ42</f>
        <v>0</v>
      </c>
      <c r="CR42" s="697">
        <f>[52]ACCOUNTALLOC!CR42</f>
        <v>0</v>
      </c>
      <c r="CS42" s="697">
        <f>[52]ACCOUNTALLOC!CS42</f>
        <v>0</v>
      </c>
      <c r="CT42" s="697">
        <f>[52]ACCOUNTALLOC!CT42</f>
        <v>0</v>
      </c>
      <c r="CU42" s="697">
        <f>[52]ACCOUNTALLOC!CU42</f>
        <v>0</v>
      </c>
      <c r="CW42" s="65">
        <f>[52]ACCOUNTALLOC!CW42</f>
        <v>0</v>
      </c>
      <c r="CX42" s="65">
        <f>[52]ACCOUNTALLOC!CX42</f>
        <v>0</v>
      </c>
      <c r="CY42" s="65">
        <f>[52]ACCOUNTALLOC!CY42</f>
        <v>0</v>
      </c>
      <c r="CZ42" s="65">
        <f>[52]ACCOUNTALLOC!CZ42</f>
        <v>0</v>
      </c>
      <c r="DA42" s="65">
        <f>[52]ACCOUNTALLOC!DA42</f>
        <v>0</v>
      </c>
      <c r="DB42" s="65">
        <f>[52]ACCOUNTALLOC!DB42</f>
        <v>0</v>
      </c>
      <c r="DC42" s="65">
        <f>[52]ACCOUNTALLOC!DC42</f>
        <v>0</v>
      </c>
      <c r="DE42" s="65">
        <v>0</v>
      </c>
      <c r="DF42" s="65">
        <v>0</v>
      </c>
      <c r="DG42" s="65">
        <v>0</v>
      </c>
      <c r="DH42" s="65">
        <v>0</v>
      </c>
      <c r="DI42" s="65">
        <v>0</v>
      </c>
      <c r="DJ42" s="65">
        <v>0</v>
      </c>
      <c r="DK42" s="65">
        <v>0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v>0</v>
      </c>
      <c r="DZ42" s="65">
        <v>0</v>
      </c>
      <c r="EA42" s="65">
        <v>0</v>
      </c>
      <c r="EC42" s="65">
        <v>0</v>
      </c>
      <c r="ED42" s="65">
        <v>0</v>
      </c>
      <c r="EE42" s="65">
        <v>0</v>
      </c>
      <c r="EF42" s="65">
        <v>0</v>
      </c>
      <c r="EG42" s="65">
        <v>0</v>
      </c>
      <c r="EH42" s="65">
        <v>0</v>
      </c>
      <c r="EI42" s="65">
        <v>0</v>
      </c>
      <c r="EK42" s="65">
        <v>0</v>
      </c>
      <c r="EL42" s="65">
        <v>0</v>
      </c>
      <c r="EM42" s="65">
        <v>0</v>
      </c>
      <c r="EN42" s="65">
        <v>0</v>
      </c>
      <c r="EO42" s="65">
        <v>0</v>
      </c>
      <c r="EP42" s="65">
        <v>0</v>
      </c>
      <c r="EQ42" s="65">
        <v>0</v>
      </c>
      <c r="ES42" s="65">
        <v>0</v>
      </c>
      <c r="ET42" s="65">
        <v>0</v>
      </c>
      <c r="EU42" s="65">
        <v>0</v>
      </c>
      <c r="EV42" s="65">
        <v>0</v>
      </c>
      <c r="EW42" s="65">
        <v>0</v>
      </c>
      <c r="EX42" s="65">
        <v>0</v>
      </c>
      <c r="EY42" s="65">
        <v>0</v>
      </c>
      <c r="FA42" s="65">
        <v>0</v>
      </c>
      <c r="FB42" s="65">
        <v>0</v>
      </c>
      <c r="FC42" s="65">
        <v>0</v>
      </c>
      <c r="FD42" s="65">
        <v>0</v>
      </c>
      <c r="FE42" s="65">
        <v>0</v>
      </c>
      <c r="FF42" s="65">
        <v>0</v>
      </c>
      <c r="FG42" s="65">
        <v>0</v>
      </c>
    </row>
    <row r="43" spans="1:163">
      <c r="A43" s="699">
        <f>[52]ACCOUNTALLOC!A43</f>
        <v>360.02</v>
      </c>
      <c r="B43" s="698" t="str">
        <f>[52]ACCOUNTALLOC!B43</f>
        <v>Land &amp; Land Rights - Allocated</v>
      </c>
      <c r="C43" s="695">
        <f>[52]ACCOUNTALLOC!C43</f>
        <v>47090051.627868585</v>
      </c>
      <c r="D43" s="64"/>
      <c r="E43" s="697">
        <f>[52]ACCOUNTALLOC!E43</f>
        <v>21372455.737104561</v>
      </c>
      <c r="F43" s="697">
        <f>[52]ACCOUNTALLOC!F43</f>
        <v>0</v>
      </c>
      <c r="G43" s="697">
        <f>[52]ACCOUNTALLOC!G43</f>
        <v>0</v>
      </c>
      <c r="H43" s="697">
        <f>[52]ACCOUNTALLOC!H43</f>
        <v>0</v>
      </c>
      <c r="I43" s="697">
        <f>[52]ACCOUNTALLOC!I43</f>
        <v>0</v>
      </c>
      <c r="J43" s="697">
        <f>[52]ACCOUNTALLOC!J43</f>
        <v>0</v>
      </c>
      <c r="K43" s="697">
        <f>[52]ACCOUNTALLOC!K43</f>
        <v>21372455.737104561</v>
      </c>
      <c r="L43" s="698"/>
      <c r="M43" s="697">
        <f>[52]ACCOUNTALLOC!M43</f>
        <v>6889967.5375397019</v>
      </c>
      <c r="N43" s="697">
        <f>[52]ACCOUNTALLOC!N43</f>
        <v>0</v>
      </c>
      <c r="O43" s="697">
        <f>[52]ACCOUNTALLOC!O43</f>
        <v>0</v>
      </c>
      <c r="P43" s="697">
        <f>[52]ACCOUNTALLOC!P43</f>
        <v>0</v>
      </c>
      <c r="Q43" s="697">
        <f>[52]ACCOUNTALLOC!Q43</f>
        <v>0</v>
      </c>
      <c r="R43" s="697">
        <f>[52]ACCOUNTALLOC!R43</f>
        <v>0</v>
      </c>
      <c r="S43" s="697">
        <f>[52]ACCOUNTALLOC!S43</f>
        <v>6889967.5375397019</v>
      </c>
      <c r="T43" s="698"/>
      <c r="U43" s="697">
        <f>[52]ACCOUNTALLOC!U43</f>
        <v>8964074.9893805142</v>
      </c>
      <c r="V43" s="697">
        <f>[52]ACCOUNTALLOC!V43</f>
        <v>0</v>
      </c>
      <c r="W43" s="697">
        <f>[52]ACCOUNTALLOC!W43</f>
        <v>0</v>
      </c>
      <c r="X43" s="697">
        <f>[52]ACCOUNTALLOC!X43</f>
        <v>0</v>
      </c>
      <c r="Y43" s="697">
        <f>[52]ACCOUNTALLOC!Y43</f>
        <v>0</v>
      </c>
      <c r="Z43" s="697">
        <f>[52]ACCOUNTALLOC!Z43</f>
        <v>0</v>
      </c>
      <c r="AA43" s="697">
        <f>[52]ACCOUNTALLOC!AA43</f>
        <v>8964074.9893805142</v>
      </c>
      <c r="AB43" s="698"/>
      <c r="AC43" s="697">
        <f>[52]ACCOUNTALLOC!AC43</f>
        <v>5268260.9435781874</v>
      </c>
      <c r="AD43" s="697">
        <f>[52]ACCOUNTALLOC!AD43</f>
        <v>0</v>
      </c>
      <c r="AE43" s="697">
        <f>[52]ACCOUNTALLOC!AE43</f>
        <v>0</v>
      </c>
      <c r="AF43" s="697">
        <f>[52]ACCOUNTALLOC!AF43</f>
        <v>0</v>
      </c>
      <c r="AG43" s="697">
        <f>[52]ACCOUNTALLOC!AG43</f>
        <v>0</v>
      </c>
      <c r="AH43" s="697">
        <f>[52]ACCOUNTALLOC!AH43</f>
        <v>0</v>
      </c>
      <c r="AI43" s="697">
        <f>[52]ACCOUNTALLOC!AI43</f>
        <v>5268260.9435781874</v>
      </c>
      <c r="AJ43" s="698"/>
      <c r="AK43" s="697">
        <f>[52]ACCOUNTALLOC!AK43</f>
        <v>4339290.7146512726</v>
      </c>
      <c r="AL43" s="697">
        <f>[52]ACCOUNTALLOC!AL43</f>
        <v>0</v>
      </c>
      <c r="AM43" s="697">
        <f>[52]ACCOUNTALLOC!AM43</f>
        <v>0</v>
      </c>
      <c r="AN43" s="697">
        <f>[52]ACCOUNTALLOC!AN43</f>
        <v>0</v>
      </c>
      <c r="AO43" s="697">
        <f>[52]ACCOUNTALLOC!AO43</f>
        <v>0</v>
      </c>
      <c r="AP43" s="697">
        <f>[52]ACCOUNTALLOC!AP43</f>
        <v>0</v>
      </c>
      <c r="AQ43" s="697">
        <f>[52]ACCOUNTALLOC!AQ43</f>
        <v>4339290.7146512726</v>
      </c>
      <c r="AR43" s="698"/>
      <c r="AS43" s="697">
        <f>[52]ACCOUNTALLOC!AS43</f>
        <v>949.85422932245592</v>
      </c>
      <c r="AT43" s="697">
        <f>[52]ACCOUNTALLOC!AT43</f>
        <v>0</v>
      </c>
      <c r="AU43" s="697">
        <f>[52]ACCOUNTALLOC!AU43</f>
        <v>0</v>
      </c>
      <c r="AV43" s="697">
        <f>[52]ACCOUNTALLOC!AV43</f>
        <v>0</v>
      </c>
      <c r="AW43" s="697">
        <f>[52]ACCOUNTALLOC!AW43</f>
        <v>0</v>
      </c>
      <c r="AX43" s="697">
        <f>[52]ACCOUNTALLOC!AX43</f>
        <v>0</v>
      </c>
      <c r="AY43" s="697">
        <f>[52]ACCOUNTALLOC!AY43</f>
        <v>949.85422932245592</v>
      </c>
      <c r="AZ43" s="698"/>
      <c r="BA43" s="697">
        <f>[52]ACCOUNTALLOC!BA43</f>
        <v>221834.13773903536</v>
      </c>
      <c r="BB43" s="697">
        <f>[52]ACCOUNTALLOC!BB43</f>
        <v>0</v>
      </c>
      <c r="BC43" s="697">
        <f>[52]ACCOUNTALLOC!BC43</f>
        <v>0</v>
      </c>
      <c r="BD43" s="697">
        <f>[52]ACCOUNTALLOC!BD43</f>
        <v>0</v>
      </c>
      <c r="BE43" s="697">
        <f>[52]ACCOUNTALLOC!BE43</f>
        <v>0</v>
      </c>
      <c r="BF43" s="697">
        <f>[52]ACCOUNTALLOC!BF43</f>
        <v>0</v>
      </c>
      <c r="BG43" s="697">
        <f>[52]ACCOUNTALLOC!BG43</f>
        <v>221834.13773903536</v>
      </c>
      <c r="BH43" s="698"/>
      <c r="BI43" s="697">
        <f>[52]ACCOUNTALLOC!BI43</f>
        <v>0</v>
      </c>
      <c r="BJ43" s="697">
        <f>[52]ACCOUNTALLOC!BJ43</f>
        <v>0</v>
      </c>
      <c r="BK43" s="697">
        <f>[52]ACCOUNTALLOC!BK43</f>
        <v>0</v>
      </c>
      <c r="BL43" s="697">
        <f>[52]ACCOUNTALLOC!BL43</f>
        <v>0</v>
      </c>
      <c r="BM43" s="697">
        <f>[52]ACCOUNTALLOC!BM43</f>
        <v>0</v>
      </c>
      <c r="BN43" s="697">
        <f>[52]ACCOUNTALLOC!BN43</f>
        <v>0</v>
      </c>
      <c r="BO43" s="697">
        <f>[52]ACCOUNTALLOC!BO43</f>
        <v>0</v>
      </c>
      <c r="BP43" s="698"/>
      <c r="BQ43" s="697">
        <f>[52]ACCOUNTALLOC!BQ43</f>
        <v>0</v>
      </c>
      <c r="BR43" s="697">
        <f>[52]ACCOUNTALLOC!BR43</f>
        <v>0</v>
      </c>
      <c r="BS43" s="697">
        <f>[52]ACCOUNTALLOC!BS43</f>
        <v>0</v>
      </c>
      <c r="BT43" s="697">
        <f>[52]ACCOUNTALLOC!BT43</f>
        <v>0</v>
      </c>
      <c r="BU43" s="697">
        <f>[52]ACCOUNTALLOC!BU43</f>
        <v>0</v>
      </c>
      <c r="BV43" s="697">
        <f>[52]ACCOUNTALLOC!BV43</f>
        <v>0</v>
      </c>
      <c r="BW43" s="697">
        <f>[52]ACCOUNTALLOC!BW43</f>
        <v>0</v>
      </c>
      <c r="BX43" s="698"/>
      <c r="BY43" s="697">
        <f>[52]ACCOUNTALLOC!BY43</f>
        <v>0</v>
      </c>
      <c r="BZ43" s="697">
        <f>[52]ACCOUNTALLOC!BZ43</f>
        <v>0</v>
      </c>
      <c r="CA43" s="697">
        <f>[52]ACCOUNTALLOC!CA43</f>
        <v>0</v>
      </c>
      <c r="CB43" s="697">
        <f>[52]ACCOUNTALLOC!CB43</f>
        <v>0</v>
      </c>
      <c r="CC43" s="697">
        <f>[52]ACCOUNTALLOC!CC43</f>
        <v>0</v>
      </c>
      <c r="CD43" s="697">
        <f>[52]ACCOUNTALLOC!CD43</f>
        <v>0</v>
      </c>
      <c r="CE43" s="697">
        <f>[52]ACCOUNTALLOC!CE43</f>
        <v>0</v>
      </c>
      <c r="CF43" s="698"/>
      <c r="CG43" s="697">
        <f>[52]ACCOUNTALLOC!CG43</f>
        <v>30334.570252941056</v>
      </c>
      <c r="CH43" s="697">
        <f>[52]ACCOUNTALLOC!CH43</f>
        <v>0</v>
      </c>
      <c r="CI43" s="697">
        <f>[52]ACCOUNTALLOC!CI43</f>
        <v>0</v>
      </c>
      <c r="CJ43" s="697">
        <f>[52]ACCOUNTALLOC!CJ43</f>
        <v>0</v>
      </c>
      <c r="CK43" s="697">
        <f>[52]ACCOUNTALLOC!CK43</f>
        <v>0</v>
      </c>
      <c r="CL43" s="697">
        <f>[52]ACCOUNTALLOC!CL43</f>
        <v>0</v>
      </c>
      <c r="CM43" s="697">
        <f>[52]ACCOUNTALLOC!CM43</f>
        <v>30334.570252941056</v>
      </c>
      <c r="CN43" s="698">
        <f>[52]ACCOUNTALLOC!CN43</f>
        <v>0</v>
      </c>
      <c r="CO43" s="697">
        <f>[52]ACCOUNTALLOC!CO43</f>
        <v>2883.1433930444241</v>
      </c>
      <c r="CP43" s="697">
        <f>[52]ACCOUNTALLOC!CP43</f>
        <v>0</v>
      </c>
      <c r="CQ43" s="697">
        <f>[52]ACCOUNTALLOC!CQ43</f>
        <v>0</v>
      </c>
      <c r="CR43" s="697">
        <f>[52]ACCOUNTALLOC!CR43</f>
        <v>0</v>
      </c>
      <c r="CS43" s="697">
        <f>[52]ACCOUNTALLOC!CS43</f>
        <v>0</v>
      </c>
      <c r="CT43" s="697">
        <f>[52]ACCOUNTALLOC!CT43</f>
        <v>0</v>
      </c>
      <c r="CU43" s="697">
        <f>[52]ACCOUNTALLOC!CU43</f>
        <v>2883.1433930444241</v>
      </c>
      <c r="CW43" s="65">
        <f>[52]ACCOUNTALLOC!CW43</f>
        <v>0</v>
      </c>
      <c r="CX43" s="65">
        <f>[52]ACCOUNTALLOC!CX43</f>
        <v>0</v>
      </c>
      <c r="CY43" s="65">
        <f>[52]ACCOUNTALLOC!CY43</f>
        <v>0</v>
      </c>
      <c r="CZ43" s="65">
        <f>[52]ACCOUNTALLOC!CZ43</f>
        <v>0</v>
      </c>
      <c r="DA43" s="65">
        <f>[52]ACCOUNTALLOC!DA43</f>
        <v>0</v>
      </c>
      <c r="DB43" s="65">
        <f>[52]ACCOUNTALLOC!DB43</f>
        <v>0</v>
      </c>
      <c r="DC43" s="65">
        <f>[52]ACCOUNTALLOC!DC43</f>
        <v>0</v>
      </c>
      <c r="DE43" s="65">
        <v>0</v>
      </c>
      <c r="DF43" s="65">
        <v>0</v>
      </c>
      <c r="DG43" s="65">
        <v>0</v>
      </c>
      <c r="DH43" s="65">
        <v>0</v>
      </c>
      <c r="DI43" s="65">
        <v>0</v>
      </c>
      <c r="DJ43" s="65">
        <v>0</v>
      </c>
      <c r="DK43" s="65">
        <v>0</v>
      </c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v>0</v>
      </c>
      <c r="DZ43" s="65">
        <v>0</v>
      </c>
      <c r="EA43" s="65">
        <v>0</v>
      </c>
      <c r="EC43" s="65">
        <v>0</v>
      </c>
      <c r="ED43" s="65">
        <v>0</v>
      </c>
      <c r="EE43" s="65">
        <v>0</v>
      </c>
      <c r="EF43" s="65">
        <v>0</v>
      </c>
      <c r="EG43" s="65">
        <v>0</v>
      </c>
      <c r="EH43" s="65">
        <v>0</v>
      </c>
      <c r="EI43" s="65">
        <v>0</v>
      </c>
      <c r="EK43" s="65">
        <v>0</v>
      </c>
      <c r="EL43" s="65">
        <v>0</v>
      </c>
      <c r="EM43" s="65">
        <v>0</v>
      </c>
      <c r="EN43" s="65">
        <v>0</v>
      </c>
      <c r="EO43" s="65">
        <v>0</v>
      </c>
      <c r="EP43" s="65">
        <v>0</v>
      </c>
      <c r="EQ43" s="65">
        <v>0</v>
      </c>
      <c r="ES43" s="65">
        <v>0</v>
      </c>
      <c r="ET43" s="65">
        <v>0</v>
      </c>
      <c r="EU43" s="65">
        <v>0</v>
      </c>
      <c r="EV43" s="65">
        <v>0</v>
      </c>
      <c r="EW43" s="65">
        <v>0</v>
      </c>
      <c r="EX43" s="65">
        <v>0</v>
      </c>
      <c r="EY43" s="65">
        <v>0</v>
      </c>
      <c r="FA43" s="65">
        <v>0</v>
      </c>
      <c r="FB43" s="65">
        <v>0</v>
      </c>
      <c r="FC43" s="65">
        <v>0</v>
      </c>
      <c r="FD43" s="65">
        <v>0</v>
      </c>
      <c r="FE43" s="65">
        <v>0</v>
      </c>
      <c r="FF43" s="65">
        <v>0</v>
      </c>
      <c r="FG43" s="65">
        <v>0</v>
      </c>
    </row>
    <row r="44" spans="1:163">
      <c r="A44" s="699">
        <f>[52]ACCOUNTALLOC!A44</f>
        <v>361.01</v>
      </c>
      <c r="B44" s="698" t="str">
        <f>[52]ACCOUNTALLOC!B44</f>
        <v>Structures &amp; Improve - Assigned</v>
      </c>
      <c r="C44" s="695">
        <f>[52]ACCOUNTALLOC!C44</f>
        <v>652394.54478603089</v>
      </c>
      <c r="D44" s="64"/>
      <c r="E44" s="697">
        <f>[52]ACCOUNTALLOC!E44</f>
        <v>0</v>
      </c>
      <c r="F44" s="697">
        <f>[52]ACCOUNTALLOC!F44</f>
        <v>0</v>
      </c>
      <c r="G44" s="697">
        <f>[52]ACCOUNTALLOC!G44</f>
        <v>0</v>
      </c>
      <c r="H44" s="697">
        <f>[52]ACCOUNTALLOC!H44</f>
        <v>0</v>
      </c>
      <c r="I44" s="697">
        <f>[52]ACCOUNTALLOC!I44</f>
        <v>0</v>
      </c>
      <c r="J44" s="697">
        <f>[52]ACCOUNTALLOC!J44</f>
        <v>0</v>
      </c>
      <c r="K44" s="697">
        <f>[52]ACCOUNTALLOC!K44</f>
        <v>0</v>
      </c>
      <c r="L44" s="698"/>
      <c r="M44" s="697">
        <f>[52]ACCOUNTALLOC!M44</f>
        <v>0</v>
      </c>
      <c r="N44" s="697">
        <f>[52]ACCOUNTALLOC!N44</f>
        <v>0</v>
      </c>
      <c r="O44" s="697">
        <f>[52]ACCOUNTALLOC!O44</f>
        <v>0</v>
      </c>
      <c r="P44" s="697">
        <f>[52]ACCOUNTALLOC!P44</f>
        <v>0</v>
      </c>
      <c r="Q44" s="697">
        <f>[52]ACCOUNTALLOC!Q44</f>
        <v>0</v>
      </c>
      <c r="R44" s="697">
        <f>[52]ACCOUNTALLOC!R44</f>
        <v>0</v>
      </c>
      <c r="S44" s="697">
        <f>[52]ACCOUNTALLOC!S44</f>
        <v>0</v>
      </c>
      <c r="T44" s="698"/>
      <c r="U44" s="697">
        <f>[52]ACCOUNTALLOC!U44</f>
        <v>0</v>
      </c>
      <c r="V44" s="697">
        <f>[52]ACCOUNTALLOC!V44</f>
        <v>0</v>
      </c>
      <c r="W44" s="697">
        <f>[52]ACCOUNTALLOC!W44</f>
        <v>0</v>
      </c>
      <c r="X44" s="697">
        <f>[52]ACCOUNTALLOC!X44</f>
        <v>0</v>
      </c>
      <c r="Y44" s="697">
        <f>[52]ACCOUNTALLOC!Y44</f>
        <v>0</v>
      </c>
      <c r="Z44" s="697">
        <f>[52]ACCOUNTALLOC!Z44</f>
        <v>0</v>
      </c>
      <c r="AA44" s="697">
        <f>[52]ACCOUNTALLOC!AA44</f>
        <v>0</v>
      </c>
      <c r="AB44" s="698"/>
      <c r="AC44" s="697">
        <f>[52]ACCOUNTALLOC!AC44</f>
        <v>0</v>
      </c>
      <c r="AD44" s="697">
        <f>[52]ACCOUNTALLOC!AD44</f>
        <v>0</v>
      </c>
      <c r="AE44" s="697">
        <f>[52]ACCOUNTALLOC!AE44</f>
        <v>0</v>
      </c>
      <c r="AF44" s="697">
        <f>[52]ACCOUNTALLOC!AF44</f>
        <v>0</v>
      </c>
      <c r="AG44" s="697">
        <f>[52]ACCOUNTALLOC!AG44</f>
        <v>0</v>
      </c>
      <c r="AH44" s="697">
        <f>[52]ACCOUNTALLOC!AH44</f>
        <v>0</v>
      </c>
      <c r="AI44" s="697">
        <f>[52]ACCOUNTALLOC!AI44</f>
        <v>0</v>
      </c>
      <c r="AJ44" s="698"/>
      <c r="AK44" s="697">
        <f>[52]ACCOUNTALLOC!AK44</f>
        <v>0</v>
      </c>
      <c r="AL44" s="697">
        <f>[52]ACCOUNTALLOC!AL44</f>
        <v>0</v>
      </c>
      <c r="AM44" s="697">
        <f>[52]ACCOUNTALLOC!AM44</f>
        <v>0</v>
      </c>
      <c r="AN44" s="697">
        <f>[52]ACCOUNTALLOC!AN44</f>
        <v>0</v>
      </c>
      <c r="AO44" s="697">
        <f>[52]ACCOUNTALLOC!AO44</f>
        <v>0</v>
      </c>
      <c r="AP44" s="697">
        <f>[52]ACCOUNTALLOC!AP44</f>
        <v>0</v>
      </c>
      <c r="AQ44" s="697">
        <f>[52]ACCOUNTALLOC!AQ44</f>
        <v>0</v>
      </c>
      <c r="AR44" s="698"/>
      <c r="AS44" s="697">
        <f>[52]ACCOUNTALLOC!AS44</f>
        <v>0</v>
      </c>
      <c r="AT44" s="697">
        <f>[52]ACCOUNTALLOC!AT44</f>
        <v>0</v>
      </c>
      <c r="AU44" s="697">
        <f>[52]ACCOUNTALLOC!AU44</f>
        <v>0</v>
      </c>
      <c r="AV44" s="697">
        <f>[52]ACCOUNTALLOC!AV44</f>
        <v>0</v>
      </c>
      <c r="AW44" s="697">
        <f>[52]ACCOUNTALLOC!AW44</f>
        <v>0</v>
      </c>
      <c r="AX44" s="697">
        <f>[52]ACCOUNTALLOC!AX44</f>
        <v>0</v>
      </c>
      <c r="AY44" s="697">
        <f>[52]ACCOUNTALLOC!AY44</f>
        <v>0</v>
      </c>
      <c r="AZ44" s="698"/>
      <c r="BA44" s="697">
        <f>[52]ACCOUNTALLOC!BA44</f>
        <v>0</v>
      </c>
      <c r="BB44" s="697">
        <f>[52]ACCOUNTALLOC!BB44</f>
        <v>0</v>
      </c>
      <c r="BC44" s="697">
        <f>[52]ACCOUNTALLOC!BC44</f>
        <v>0</v>
      </c>
      <c r="BD44" s="697">
        <f>[52]ACCOUNTALLOC!BD44</f>
        <v>0</v>
      </c>
      <c r="BE44" s="697">
        <f>[52]ACCOUNTALLOC!BE44</f>
        <v>0</v>
      </c>
      <c r="BF44" s="697">
        <f>[52]ACCOUNTALLOC!BF44</f>
        <v>0</v>
      </c>
      <c r="BG44" s="697">
        <f>[52]ACCOUNTALLOC!BG44</f>
        <v>0</v>
      </c>
      <c r="BH44" s="698"/>
      <c r="BI44" s="697">
        <f>[52]ACCOUNTALLOC!BI44</f>
        <v>359066.02125357295</v>
      </c>
      <c r="BJ44" s="697">
        <f>[52]ACCOUNTALLOC!BJ44</f>
        <v>0</v>
      </c>
      <c r="BK44" s="697">
        <f>[52]ACCOUNTALLOC!BK44</f>
        <v>0</v>
      </c>
      <c r="BL44" s="697">
        <f>[52]ACCOUNTALLOC!BL44</f>
        <v>0</v>
      </c>
      <c r="BM44" s="697">
        <f>[52]ACCOUNTALLOC!BM44</f>
        <v>0</v>
      </c>
      <c r="BN44" s="697">
        <f>[52]ACCOUNTALLOC!BN44</f>
        <v>0</v>
      </c>
      <c r="BO44" s="697">
        <f>[52]ACCOUNTALLOC!BO44</f>
        <v>359066.02125357295</v>
      </c>
      <c r="BP44" s="698"/>
      <c r="BQ44" s="697">
        <f>[52]ACCOUNTALLOC!BQ44</f>
        <v>134228.77736994543</v>
      </c>
      <c r="BR44" s="697">
        <f>[52]ACCOUNTALLOC!BR44</f>
        <v>0</v>
      </c>
      <c r="BS44" s="697">
        <f>[52]ACCOUNTALLOC!BS44</f>
        <v>0</v>
      </c>
      <c r="BT44" s="697">
        <f>[52]ACCOUNTALLOC!BT44</f>
        <v>0</v>
      </c>
      <c r="BU44" s="697">
        <f>[52]ACCOUNTALLOC!BU44</f>
        <v>0</v>
      </c>
      <c r="BV44" s="697">
        <f>[52]ACCOUNTALLOC!BV44</f>
        <v>0</v>
      </c>
      <c r="BW44" s="697">
        <f>[52]ACCOUNTALLOC!BW44</f>
        <v>134228.77736994543</v>
      </c>
      <c r="BX44" s="698"/>
      <c r="BY44" s="697">
        <f>[52]ACCOUNTALLOC!BY44</f>
        <v>159099.74616251249</v>
      </c>
      <c r="BZ44" s="697">
        <f>[52]ACCOUNTALLOC!BZ44</f>
        <v>0</v>
      </c>
      <c r="CA44" s="697">
        <f>[52]ACCOUNTALLOC!CA44</f>
        <v>0</v>
      </c>
      <c r="CB44" s="697">
        <f>[52]ACCOUNTALLOC!CB44</f>
        <v>0</v>
      </c>
      <c r="CC44" s="697">
        <f>[52]ACCOUNTALLOC!CC44</f>
        <v>0</v>
      </c>
      <c r="CD44" s="697">
        <f>[52]ACCOUNTALLOC!CD44</f>
        <v>0</v>
      </c>
      <c r="CE44" s="697">
        <f>[52]ACCOUNTALLOC!CE44</f>
        <v>159099.74616251249</v>
      </c>
      <c r="CF44" s="698"/>
      <c r="CG44" s="697">
        <f>[52]ACCOUNTALLOC!CG44</f>
        <v>0</v>
      </c>
      <c r="CH44" s="697">
        <f>[52]ACCOUNTALLOC!CH44</f>
        <v>0</v>
      </c>
      <c r="CI44" s="697">
        <f>[52]ACCOUNTALLOC!CI44</f>
        <v>0</v>
      </c>
      <c r="CJ44" s="697">
        <f>[52]ACCOUNTALLOC!CJ44</f>
        <v>0</v>
      </c>
      <c r="CK44" s="697">
        <f>[52]ACCOUNTALLOC!CK44</f>
        <v>0</v>
      </c>
      <c r="CL44" s="697">
        <f>[52]ACCOUNTALLOC!CL44</f>
        <v>0</v>
      </c>
      <c r="CM44" s="697">
        <f>[52]ACCOUNTALLOC!CM44</f>
        <v>0</v>
      </c>
      <c r="CN44" s="698">
        <f>[52]ACCOUNTALLOC!CN44</f>
        <v>0</v>
      </c>
      <c r="CO44" s="697">
        <f>[52]ACCOUNTALLOC!CO44</f>
        <v>0</v>
      </c>
      <c r="CP44" s="697">
        <f>[52]ACCOUNTALLOC!CP44</f>
        <v>0</v>
      </c>
      <c r="CQ44" s="697">
        <f>[52]ACCOUNTALLOC!CQ44</f>
        <v>0</v>
      </c>
      <c r="CR44" s="697">
        <f>[52]ACCOUNTALLOC!CR44</f>
        <v>0</v>
      </c>
      <c r="CS44" s="697">
        <f>[52]ACCOUNTALLOC!CS44</f>
        <v>0</v>
      </c>
      <c r="CT44" s="697">
        <f>[52]ACCOUNTALLOC!CT44</f>
        <v>0</v>
      </c>
      <c r="CU44" s="697">
        <f>[52]ACCOUNTALLOC!CU44</f>
        <v>0</v>
      </c>
      <c r="CW44" s="65">
        <f>[52]ACCOUNTALLOC!CW44</f>
        <v>0</v>
      </c>
      <c r="CX44" s="65">
        <f>[52]ACCOUNTALLOC!CX44</f>
        <v>0</v>
      </c>
      <c r="CY44" s="65">
        <f>[52]ACCOUNTALLOC!CY44</f>
        <v>0</v>
      </c>
      <c r="CZ44" s="65">
        <f>[52]ACCOUNTALLOC!CZ44</f>
        <v>0</v>
      </c>
      <c r="DA44" s="65">
        <f>[52]ACCOUNTALLOC!DA44</f>
        <v>0</v>
      </c>
      <c r="DB44" s="65">
        <f>[52]ACCOUNTALLOC!DB44</f>
        <v>0</v>
      </c>
      <c r="DC44" s="65">
        <f>[52]ACCOUNTALLOC!DC44</f>
        <v>0</v>
      </c>
      <c r="DE44" s="65">
        <v>0</v>
      </c>
      <c r="DF44" s="65">
        <v>0</v>
      </c>
      <c r="DG44" s="65">
        <v>0</v>
      </c>
      <c r="DH44" s="65">
        <v>0</v>
      </c>
      <c r="DI44" s="65">
        <v>0</v>
      </c>
      <c r="DJ44" s="65">
        <v>0</v>
      </c>
      <c r="DK44" s="65">
        <v>0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v>0</v>
      </c>
      <c r="DZ44" s="65">
        <v>0</v>
      </c>
      <c r="EA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5">
        <v>0</v>
      </c>
      <c r="EI44" s="65">
        <v>0</v>
      </c>
      <c r="EK44" s="65">
        <v>0</v>
      </c>
      <c r="EL44" s="65">
        <v>0</v>
      </c>
      <c r="EM44" s="65">
        <v>0</v>
      </c>
      <c r="EN44" s="65">
        <v>0</v>
      </c>
      <c r="EO44" s="65">
        <v>0</v>
      </c>
      <c r="EP44" s="65">
        <v>0</v>
      </c>
      <c r="EQ44" s="65">
        <v>0</v>
      </c>
      <c r="ES44" s="65">
        <v>0</v>
      </c>
      <c r="ET44" s="65">
        <v>0</v>
      </c>
      <c r="EU44" s="65">
        <v>0</v>
      </c>
      <c r="EV44" s="65">
        <v>0</v>
      </c>
      <c r="EW44" s="65">
        <v>0</v>
      </c>
      <c r="EX44" s="65">
        <v>0</v>
      </c>
      <c r="EY44" s="65">
        <v>0</v>
      </c>
      <c r="FA44" s="65">
        <v>0</v>
      </c>
      <c r="FB44" s="65">
        <v>0</v>
      </c>
      <c r="FC44" s="65">
        <v>0</v>
      </c>
      <c r="FD44" s="65">
        <v>0</v>
      </c>
      <c r="FE44" s="65">
        <v>0</v>
      </c>
      <c r="FF44" s="65">
        <v>0</v>
      </c>
      <c r="FG44" s="65">
        <v>0</v>
      </c>
    </row>
    <row r="45" spans="1:163">
      <c r="A45" s="699">
        <f>[52]ACCOUNTALLOC!A45</f>
        <v>361.02</v>
      </c>
      <c r="B45" s="698" t="str">
        <f>[52]ACCOUNTALLOC!B45</f>
        <v>Structures &amp; Improve - Allocated</v>
      </c>
      <c r="C45" s="695">
        <f>[52]ACCOUNTALLOC!C45</f>
        <v>7450605.4552139696</v>
      </c>
      <c r="D45" s="64"/>
      <c r="E45" s="697">
        <f>[52]ACCOUNTALLOC!E45</f>
        <v>3792899.44249753</v>
      </c>
      <c r="F45" s="697">
        <f>[52]ACCOUNTALLOC!F45</f>
        <v>0</v>
      </c>
      <c r="G45" s="697">
        <f>[52]ACCOUNTALLOC!G45</f>
        <v>0</v>
      </c>
      <c r="H45" s="697">
        <f>[52]ACCOUNTALLOC!H45</f>
        <v>0</v>
      </c>
      <c r="I45" s="697">
        <f>[52]ACCOUNTALLOC!I45</f>
        <v>0</v>
      </c>
      <c r="J45" s="697">
        <f>[52]ACCOUNTALLOC!J45</f>
        <v>0</v>
      </c>
      <c r="K45" s="697">
        <f>[52]ACCOUNTALLOC!K45</f>
        <v>3792899.44249753</v>
      </c>
      <c r="L45" s="698"/>
      <c r="M45" s="697">
        <f>[52]ACCOUNTALLOC!M45</f>
        <v>1044125.5497413003</v>
      </c>
      <c r="N45" s="697">
        <f>[52]ACCOUNTALLOC!N45</f>
        <v>0</v>
      </c>
      <c r="O45" s="697">
        <f>[52]ACCOUNTALLOC!O45</f>
        <v>0</v>
      </c>
      <c r="P45" s="697">
        <f>[52]ACCOUNTALLOC!P45</f>
        <v>0</v>
      </c>
      <c r="Q45" s="697">
        <f>[52]ACCOUNTALLOC!Q45</f>
        <v>0</v>
      </c>
      <c r="R45" s="697">
        <f>[52]ACCOUNTALLOC!R45</f>
        <v>0</v>
      </c>
      <c r="S45" s="697">
        <f>[52]ACCOUNTALLOC!S45</f>
        <v>1044125.5497413003</v>
      </c>
      <c r="T45" s="698"/>
      <c r="U45" s="697">
        <f>[52]ACCOUNTALLOC!U45</f>
        <v>1296782.1146047371</v>
      </c>
      <c r="V45" s="697">
        <f>[52]ACCOUNTALLOC!V45</f>
        <v>0</v>
      </c>
      <c r="W45" s="697">
        <f>[52]ACCOUNTALLOC!W45</f>
        <v>0</v>
      </c>
      <c r="X45" s="697">
        <f>[52]ACCOUNTALLOC!X45</f>
        <v>0</v>
      </c>
      <c r="Y45" s="697">
        <f>[52]ACCOUNTALLOC!Y45</f>
        <v>0</v>
      </c>
      <c r="Z45" s="697">
        <f>[52]ACCOUNTALLOC!Z45</f>
        <v>0</v>
      </c>
      <c r="AA45" s="697">
        <f>[52]ACCOUNTALLOC!AA45</f>
        <v>1296782.1146047371</v>
      </c>
      <c r="AB45" s="698"/>
      <c r="AC45" s="697">
        <f>[52]ACCOUNTALLOC!AC45</f>
        <v>754188.6889221567</v>
      </c>
      <c r="AD45" s="697">
        <f>[52]ACCOUNTALLOC!AD45</f>
        <v>0</v>
      </c>
      <c r="AE45" s="697">
        <f>[52]ACCOUNTALLOC!AE45</f>
        <v>0</v>
      </c>
      <c r="AF45" s="697">
        <f>[52]ACCOUNTALLOC!AF45</f>
        <v>0</v>
      </c>
      <c r="AG45" s="697">
        <f>[52]ACCOUNTALLOC!AG45</f>
        <v>0</v>
      </c>
      <c r="AH45" s="697">
        <f>[52]ACCOUNTALLOC!AH45</f>
        <v>0</v>
      </c>
      <c r="AI45" s="697">
        <f>[52]ACCOUNTALLOC!AI45</f>
        <v>754188.6889221567</v>
      </c>
      <c r="AJ45" s="698"/>
      <c r="AK45" s="697">
        <f>[52]ACCOUNTALLOC!AK45</f>
        <v>495124.92649974383</v>
      </c>
      <c r="AL45" s="697">
        <f>[52]ACCOUNTALLOC!AL45</f>
        <v>0</v>
      </c>
      <c r="AM45" s="697">
        <f>[52]ACCOUNTALLOC!AM45</f>
        <v>0</v>
      </c>
      <c r="AN45" s="697">
        <f>[52]ACCOUNTALLOC!AN45</f>
        <v>0</v>
      </c>
      <c r="AO45" s="697">
        <f>[52]ACCOUNTALLOC!AO45</f>
        <v>0</v>
      </c>
      <c r="AP45" s="697">
        <f>[52]ACCOUNTALLOC!AP45</f>
        <v>0</v>
      </c>
      <c r="AQ45" s="697">
        <f>[52]ACCOUNTALLOC!AQ45</f>
        <v>495124.92649974383</v>
      </c>
      <c r="AR45" s="698"/>
      <c r="AS45" s="697">
        <f>[52]ACCOUNTALLOC!AS45</f>
        <v>1.0767494427319133</v>
      </c>
      <c r="AT45" s="697">
        <f>[52]ACCOUNTALLOC!AT45</f>
        <v>0</v>
      </c>
      <c r="AU45" s="697">
        <f>[52]ACCOUNTALLOC!AU45</f>
        <v>0</v>
      </c>
      <c r="AV45" s="697">
        <f>[52]ACCOUNTALLOC!AV45</f>
        <v>0</v>
      </c>
      <c r="AW45" s="697">
        <f>[52]ACCOUNTALLOC!AW45</f>
        <v>0</v>
      </c>
      <c r="AX45" s="697">
        <f>[52]ACCOUNTALLOC!AX45</f>
        <v>0</v>
      </c>
      <c r="AY45" s="697">
        <f>[52]ACCOUNTALLOC!AY45</f>
        <v>1.0767494427319133</v>
      </c>
      <c r="AZ45" s="698"/>
      <c r="BA45" s="697">
        <f>[52]ACCOUNTALLOC!BA45</f>
        <v>60872.41462068462</v>
      </c>
      <c r="BB45" s="697">
        <f>[52]ACCOUNTALLOC!BB45</f>
        <v>0</v>
      </c>
      <c r="BC45" s="697">
        <f>[52]ACCOUNTALLOC!BC45</f>
        <v>0</v>
      </c>
      <c r="BD45" s="697">
        <f>[52]ACCOUNTALLOC!BD45</f>
        <v>0</v>
      </c>
      <c r="BE45" s="697">
        <f>[52]ACCOUNTALLOC!BE45</f>
        <v>0</v>
      </c>
      <c r="BF45" s="697">
        <f>[52]ACCOUNTALLOC!BF45</f>
        <v>0</v>
      </c>
      <c r="BG45" s="697">
        <f>[52]ACCOUNTALLOC!BG45</f>
        <v>60872.41462068462</v>
      </c>
      <c r="BH45" s="698"/>
      <c r="BI45" s="697">
        <f>[52]ACCOUNTALLOC!BI45</f>
        <v>0</v>
      </c>
      <c r="BJ45" s="697">
        <f>[52]ACCOUNTALLOC!BJ45</f>
        <v>0</v>
      </c>
      <c r="BK45" s="697">
        <f>[52]ACCOUNTALLOC!BK45</f>
        <v>0</v>
      </c>
      <c r="BL45" s="697">
        <f>[52]ACCOUNTALLOC!BL45</f>
        <v>0</v>
      </c>
      <c r="BM45" s="697">
        <f>[52]ACCOUNTALLOC!BM45</f>
        <v>0</v>
      </c>
      <c r="BN45" s="697">
        <f>[52]ACCOUNTALLOC!BN45</f>
        <v>0</v>
      </c>
      <c r="BO45" s="697">
        <f>[52]ACCOUNTALLOC!BO45</f>
        <v>0</v>
      </c>
      <c r="BP45" s="698"/>
      <c r="BQ45" s="697">
        <f>[52]ACCOUNTALLOC!BQ45</f>
        <v>0</v>
      </c>
      <c r="BR45" s="697">
        <f>[52]ACCOUNTALLOC!BR45</f>
        <v>0</v>
      </c>
      <c r="BS45" s="697">
        <f>[52]ACCOUNTALLOC!BS45</f>
        <v>0</v>
      </c>
      <c r="BT45" s="697">
        <f>[52]ACCOUNTALLOC!BT45</f>
        <v>0</v>
      </c>
      <c r="BU45" s="697">
        <f>[52]ACCOUNTALLOC!BU45</f>
        <v>0</v>
      </c>
      <c r="BV45" s="697">
        <f>[52]ACCOUNTALLOC!BV45</f>
        <v>0</v>
      </c>
      <c r="BW45" s="697">
        <f>[52]ACCOUNTALLOC!BW45</f>
        <v>0</v>
      </c>
      <c r="BX45" s="698"/>
      <c r="BY45" s="697">
        <f>[52]ACCOUNTALLOC!BY45</f>
        <v>0</v>
      </c>
      <c r="BZ45" s="697">
        <f>[52]ACCOUNTALLOC!BZ45</f>
        <v>0</v>
      </c>
      <c r="CA45" s="697">
        <f>[52]ACCOUNTALLOC!CA45</f>
        <v>0</v>
      </c>
      <c r="CB45" s="697">
        <f>[52]ACCOUNTALLOC!CB45</f>
        <v>0</v>
      </c>
      <c r="CC45" s="697">
        <f>[52]ACCOUNTALLOC!CC45</f>
        <v>0</v>
      </c>
      <c r="CD45" s="697">
        <f>[52]ACCOUNTALLOC!CD45</f>
        <v>0</v>
      </c>
      <c r="CE45" s="697">
        <f>[52]ACCOUNTALLOC!CE45</f>
        <v>0</v>
      </c>
      <c r="CF45" s="698"/>
      <c r="CG45" s="697">
        <f>[52]ACCOUNTALLOC!CG45</f>
        <v>5763.3013922225664</v>
      </c>
      <c r="CH45" s="697">
        <f>[52]ACCOUNTALLOC!CH45</f>
        <v>0</v>
      </c>
      <c r="CI45" s="697">
        <f>[52]ACCOUNTALLOC!CI45</f>
        <v>0</v>
      </c>
      <c r="CJ45" s="697">
        <f>[52]ACCOUNTALLOC!CJ45</f>
        <v>0</v>
      </c>
      <c r="CK45" s="697">
        <f>[52]ACCOUNTALLOC!CK45</f>
        <v>0</v>
      </c>
      <c r="CL45" s="697">
        <f>[52]ACCOUNTALLOC!CL45</f>
        <v>0</v>
      </c>
      <c r="CM45" s="697">
        <f>[52]ACCOUNTALLOC!CM45</f>
        <v>5763.3013922225664</v>
      </c>
      <c r="CN45" s="698">
        <f>[52]ACCOUNTALLOC!CN45</f>
        <v>0</v>
      </c>
      <c r="CO45" s="697">
        <f>[52]ACCOUNTALLOC!CO45</f>
        <v>847.94018615138168</v>
      </c>
      <c r="CP45" s="697">
        <f>[52]ACCOUNTALLOC!CP45</f>
        <v>0</v>
      </c>
      <c r="CQ45" s="697">
        <f>[52]ACCOUNTALLOC!CQ45</f>
        <v>0</v>
      </c>
      <c r="CR45" s="697">
        <f>[52]ACCOUNTALLOC!CR45</f>
        <v>0</v>
      </c>
      <c r="CS45" s="697">
        <f>[52]ACCOUNTALLOC!CS45</f>
        <v>0</v>
      </c>
      <c r="CT45" s="697">
        <f>[52]ACCOUNTALLOC!CT45</f>
        <v>0</v>
      </c>
      <c r="CU45" s="697">
        <f>[52]ACCOUNTALLOC!CU45</f>
        <v>847.94018615138168</v>
      </c>
      <c r="CW45" s="65">
        <f>[52]ACCOUNTALLOC!CW45</f>
        <v>0</v>
      </c>
      <c r="CX45" s="65">
        <f>[52]ACCOUNTALLOC!CX45</f>
        <v>0</v>
      </c>
      <c r="CY45" s="65">
        <f>[52]ACCOUNTALLOC!CY45</f>
        <v>0</v>
      </c>
      <c r="CZ45" s="65">
        <f>[52]ACCOUNTALLOC!CZ45</f>
        <v>0</v>
      </c>
      <c r="DA45" s="65">
        <f>[52]ACCOUNTALLOC!DA45</f>
        <v>0</v>
      </c>
      <c r="DB45" s="65">
        <f>[52]ACCOUNTALLOC!DB45</f>
        <v>0</v>
      </c>
      <c r="DC45" s="65">
        <f>[52]ACCOUNTALLOC!DC45</f>
        <v>0</v>
      </c>
      <c r="DE45" s="65">
        <v>0</v>
      </c>
      <c r="DF45" s="65">
        <v>0</v>
      </c>
      <c r="DG45" s="65">
        <v>0</v>
      </c>
      <c r="DH45" s="65">
        <v>0</v>
      </c>
      <c r="DI45" s="65">
        <v>0</v>
      </c>
      <c r="DJ45" s="65">
        <v>0</v>
      </c>
      <c r="DK45" s="65">
        <v>0</v>
      </c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v>0</v>
      </c>
      <c r="DZ45" s="65">
        <v>0</v>
      </c>
      <c r="EA45" s="65">
        <v>0</v>
      </c>
      <c r="EC45" s="65">
        <v>0</v>
      </c>
      <c r="ED45" s="65">
        <v>0</v>
      </c>
      <c r="EE45" s="65">
        <v>0</v>
      </c>
      <c r="EF45" s="65">
        <v>0</v>
      </c>
      <c r="EG45" s="65">
        <v>0</v>
      </c>
      <c r="EH45" s="65">
        <v>0</v>
      </c>
      <c r="EI45" s="65">
        <v>0</v>
      </c>
      <c r="EK45" s="65">
        <v>0</v>
      </c>
      <c r="EL45" s="65">
        <v>0</v>
      </c>
      <c r="EM45" s="65">
        <v>0</v>
      </c>
      <c r="EN45" s="65">
        <v>0</v>
      </c>
      <c r="EO45" s="65">
        <v>0</v>
      </c>
      <c r="EP45" s="65">
        <v>0</v>
      </c>
      <c r="EQ45" s="65">
        <v>0</v>
      </c>
      <c r="ES45" s="65">
        <v>0</v>
      </c>
      <c r="ET45" s="65">
        <v>0</v>
      </c>
      <c r="EU45" s="65">
        <v>0</v>
      </c>
      <c r="EV45" s="65">
        <v>0</v>
      </c>
      <c r="EW45" s="65">
        <v>0</v>
      </c>
      <c r="EX45" s="65">
        <v>0</v>
      </c>
      <c r="EY45" s="65">
        <v>0</v>
      </c>
      <c r="FA45" s="65">
        <v>0</v>
      </c>
      <c r="FB45" s="65">
        <v>0</v>
      </c>
      <c r="FC45" s="65">
        <v>0</v>
      </c>
      <c r="FD45" s="65">
        <v>0</v>
      </c>
      <c r="FE45" s="65">
        <v>0</v>
      </c>
      <c r="FF45" s="65">
        <v>0</v>
      </c>
      <c r="FG45" s="65">
        <v>0</v>
      </c>
    </row>
    <row r="46" spans="1:163">
      <c r="A46" s="699">
        <f>[52]ACCOUNTALLOC!A46</f>
        <v>362.01</v>
      </c>
      <c r="B46" s="698" t="str">
        <f>[52]ACCOUNTALLOC!B46</f>
        <v>Station Equipment - Assigned</v>
      </c>
      <c r="C46" s="695">
        <f>[52]ACCOUNTALLOC!C46</f>
        <v>33433473.231653392</v>
      </c>
      <c r="D46" s="64"/>
      <c r="E46" s="697">
        <f>[52]ACCOUNTALLOC!E46</f>
        <v>0</v>
      </c>
      <c r="F46" s="697">
        <f>[52]ACCOUNTALLOC!F46</f>
        <v>0</v>
      </c>
      <c r="G46" s="697">
        <f>[52]ACCOUNTALLOC!G46</f>
        <v>0</v>
      </c>
      <c r="H46" s="697">
        <f>[52]ACCOUNTALLOC!H46</f>
        <v>0</v>
      </c>
      <c r="I46" s="697">
        <f>[52]ACCOUNTALLOC!I46</f>
        <v>0</v>
      </c>
      <c r="J46" s="697">
        <f>[52]ACCOUNTALLOC!J46</f>
        <v>0</v>
      </c>
      <c r="K46" s="697">
        <f>[52]ACCOUNTALLOC!K46</f>
        <v>0</v>
      </c>
      <c r="L46" s="698"/>
      <c r="M46" s="697">
        <f>[52]ACCOUNTALLOC!M46</f>
        <v>0</v>
      </c>
      <c r="N46" s="697">
        <f>[52]ACCOUNTALLOC!N46</f>
        <v>0</v>
      </c>
      <c r="O46" s="697">
        <f>[52]ACCOUNTALLOC!O46</f>
        <v>0</v>
      </c>
      <c r="P46" s="697">
        <f>[52]ACCOUNTALLOC!P46</f>
        <v>0</v>
      </c>
      <c r="Q46" s="697">
        <f>[52]ACCOUNTALLOC!Q46</f>
        <v>0</v>
      </c>
      <c r="R46" s="697">
        <f>[52]ACCOUNTALLOC!R46</f>
        <v>0</v>
      </c>
      <c r="S46" s="697">
        <f>[52]ACCOUNTALLOC!S46</f>
        <v>0</v>
      </c>
      <c r="T46" s="698"/>
      <c r="U46" s="697">
        <f>[52]ACCOUNTALLOC!U46</f>
        <v>0</v>
      </c>
      <c r="V46" s="697">
        <f>[52]ACCOUNTALLOC!V46</f>
        <v>0</v>
      </c>
      <c r="W46" s="697">
        <f>[52]ACCOUNTALLOC!W46</f>
        <v>0</v>
      </c>
      <c r="X46" s="697">
        <f>[52]ACCOUNTALLOC!X46</f>
        <v>0</v>
      </c>
      <c r="Y46" s="697">
        <f>[52]ACCOUNTALLOC!Y46</f>
        <v>0</v>
      </c>
      <c r="Z46" s="697">
        <f>[52]ACCOUNTALLOC!Z46</f>
        <v>0</v>
      </c>
      <c r="AA46" s="697">
        <f>[52]ACCOUNTALLOC!AA46</f>
        <v>0</v>
      </c>
      <c r="AB46" s="698"/>
      <c r="AC46" s="697">
        <f>[52]ACCOUNTALLOC!AC46</f>
        <v>0</v>
      </c>
      <c r="AD46" s="697">
        <f>[52]ACCOUNTALLOC!AD46</f>
        <v>0</v>
      </c>
      <c r="AE46" s="697">
        <f>[52]ACCOUNTALLOC!AE46</f>
        <v>0</v>
      </c>
      <c r="AF46" s="697">
        <f>[52]ACCOUNTALLOC!AF46</f>
        <v>0</v>
      </c>
      <c r="AG46" s="697">
        <f>[52]ACCOUNTALLOC!AG46</f>
        <v>0</v>
      </c>
      <c r="AH46" s="697">
        <f>[52]ACCOUNTALLOC!AH46</f>
        <v>0</v>
      </c>
      <c r="AI46" s="697">
        <f>[52]ACCOUNTALLOC!AI46</f>
        <v>0</v>
      </c>
      <c r="AJ46" s="698"/>
      <c r="AK46" s="697">
        <f>[52]ACCOUNTALLOC!AK46</f>
        <v>654749.74004621</v>
      </c>
      <c r="AL46" s="697">
        <f>[52]ACCOUNTALLOC!AL46</f>
        <v>0</v>
      </c>
      <c r="AM46" s="697">
        <f>[52]ACCOUNTALLOC!AM46</f>
        <v>0</v>
      </c>
      <c r="AN46" s="697">
        <f>[52]ACCOUNTALLOC!AN46</f>
        <v>0</v>
      </c>
      <c r="AO46" s="697">
        <f>[52]ACCOUNTALLOC!AO46</f>
        <v>0</v>
      </c>
      <c r="AP46" s="697">
        <f>[52]ACCOUNTALLOC!AP46</f>
        <v>0</v>
      </c>
      <c r="AQ46" s="697">
        <f>[52]ACCOUNTALLOC!AQ46</f>
        <v>654749.74004621</v>
      </c>
      <c r="AR46" s="698"/>
      <c r="AS46" s="697">
        <f>[52]ACCOUNTALLOC!AS46</f>
        <v>0</v>
      </c>
      <c r="AT46" s="697">
        <f>[52]ACCOUNTALLOC!AT46</f>
        <v>0</v>
      </c>
      <c r="AU46" s="697">
        <f>[52]ACCOUNTALLOC!AU46</f>
        <v>0</v>
      </c>
      <c r="AV46" s="697">
        <f>[52]ACCOUNTALLOC!AV46</f>
        <v>0</v>
      </c>
      <c r="AW46" s="697">
        <f>[52]ACCOUNTALLOC!AW46</f>
        <v>0</v>
      </c>
      <c r="AX46" s="697">
        <f>[52]ACCOUNTALLOC!AX46</f>
        <v>0</v>
      </c>
      <c r="AY46" s="697">
        <f>[52]ACCOUNTALLOC!AY46</f>
        <v>0</v>
      </c>
      <c r="AZ46" s="698"/>
      <c r="BA46" s="697">
        <f>[52]ACCOUNTALLOC!BA46</f>
        <v>0</v>
      </c>
      <c r="BB46" s="697">
        <f>[52]ACCOUNTALLOC!BB46</f>
        <v>0</v>
      </c>
      <c r="BC46" s="697">
        <f>[52]ACCOUNTALLOC!BC46</f>
        <v>0</v>
      </c>
      <c r="BD46" s="697">
        <f>[52]ACCOUNTALLOC!BD46</f>
        <v>0</v>
      </c>
      <c r="BE46" s="697">
        <f>[52]ACCOUNTALLOC!BE46</f>
        <v>0</v>
      </c>
      <c r="BF46" s="697">
        <f>[52]ACCOUNTALLOC!BF46</f>
        <v>0</v>
      </c>
      <c r="BG46" s="697">
        <f>[52]ACCOUNTALLOC!BG46</f>
        <v>0</v>
      </c>
      <c r="BH46" s="698"/>
      <c r="BI46" s="697">
        <f>[52]ACCOUNTALLOC!BI46</f>
        <v>15160583.846818591</v>
      </c>
      <c r="BJ46" s="697">
        <f>[52]ACCOUNTALLOC!BJ46</f>
        <v>0</v>
      </c>
      <c r="BK46" s="697">
        <f>[52]ACCOUNTALLOC!BK46</f>
        <v>0</v>
      </c>
      <c r="BL46" s="697">
        <f>[52]ACCOUNTALLOC!BL46</f>
        <v>0</v>
      </c>
      <c r="BM46" s="697">
        <f>[52]ACCOUNTALLOC!BM46</f>
        <v>0</v>
      </c>
      <c r="BN46" s="697">
        <f>[52]ACCOUNTALLOC!BN46</f>
        <v>0</v>
      </c>
      <c r="BO46" s="697">
        <f>[52]ACCOUNTALLOC!BO46</f>
        <v>15160583.846818591</v>
      </c>
      <c r="BP46" s="698"/>
      <c r="BQ46" s="697">
        <f>[52]ACCOUNTALLOC!BQ46</f>
        <v>12313198.493169427</v>
      </c>
      <c r="BR46" s="697">
        <f>[52]ACCOUNTALLOC!BR46</f>
        <v>0</v>
      </c>
      <c r="BS46" s="697">
        <f>[52]ACCOUNTALLOC!BS46</f>
        <v>0</v>
      </c>
      <c r="BT46" s="697">
        <f>[52]ACCOUNTALLOC!BT46</f>
        <v>0</v>
      </c>
      <c r="BU46" s="697">
        <f>[52]ACCOUNTALLOC!BU46</f>
        <v>0</v>
      </c>
      <c r="BV46" s="697">
        <f>[52]ACCOUNTALLOC!BV46</f>
        <v>0</v>
      </c>
      <c r="BW46" s="697">
        <f>[52]ACCOUNTALLOC!BW46</f>
        <v>12313198.493169427</v>
      </c>
      <c r="BX46" s="698"/>
      <c r="BY46" s="697">
        <f>[52]ACCOUNTALLOC!BY46</f>
        <v>5304941.1516191633</v>
      </c>
      <c r="BZ46" s="697">
        <f>[52]ACCOUNTALLOC!BZ46</f>
        <v>0</v>
      </c>
      <c r="CA46" s="697">
        <f>[52]ACCOUNTALLOC!CA46</f>
        <v>0</v>
      </c>
      <c r="CB46" s="697">
        <f>[52]ACCOUNTALLOC!CB46</f>
        <v>0</v>
      </c>
      <c r="CC46" s="697">
        <f>[52]ACCOUNTALLOC!CC46</f>
        <v>0</v>
      </c>
      <c r="CD46" s="697">
        <f>[52]ACCOUNTALLOC!CD46</f>
        <v>0</v>
      </c>
      <c r="CE46" s="697">
        <f>[52]ACCOUNTALLOC!CE46</f>
        <v>5304941.1516191633</v>
      </c>
      <c r="CF46" s="698"/>
      <c r="CG46" s="697">
        <f>[52]ACCOUNTALLOC!CG46</f>
        <v>0</v>
      </c>
      <c r="CH46" s="697">
        <f>[52]ACCOUNTALLOC!CH46</f>
        <v>0</v>
      </c>
      <c r="CI46" s="697">
        <f>[52]ACCOUNTALLOC!CI46</f>
        <v>0</v>
      </c>
      <c r="CJ46" s="697">
        <f>[52]ACCOUNTALLOC!CJ46</f>
        <v>0</v>
      </c>
      <c r="CK46" s="697">
        <f>[52]ACCOUNTALLOC!CK46</f>
        <v>0</v>
      </c>
      <c r="CL46" s="697">
        <f>[52]ACCOUNTALLOC!CL46</f>
        <v>0</v>
      </c>
      <c r="CM46" s="697">
        <f>[52]ACCOUNTALLOC!CM46</f>
        <v>0</v>
      </c>
      <c r="CN46" s="698">
        <f>[52]ACCOUNTALLOC!CN46</f>
        <v>0</v>
      </c>
      <c r="CO46" s="697">
        <f>[52]ACCOUNTALLOC!CO46</f>
        <v>0</v>
      </c>
      <c r="CP46" s="697">
        <f>[52]ACCOUNTALLOC!CP46</f>
        <v>0</v>
      </c>
      <c r="CQ46" s="697">
        <f>[52]ACCOUNTALLOC!CQ46</f>
        <v>0</v>
      </c>
      <c r="CR46" s="697">
        <f>[52]ACCOUNTALLOC!CR46</f>
        <v>0</v>
      </c>
      <c r="CS46" s="697">
        <f>[52]ACCOUNTALLOC!CS46</f>
        <v>0</v>
      </c>
      <c r="CT46" s="697">
        <f>[52]ACCOUNTALLOC!CT46</f>
        <v>0</v>
      </c>
      <c r="CU46" s="697">
        <f>[52]ACCOUNTALLOC!CU46</f>
        <v>0</v>
      </c>
      <c r="CW46" s="65">
        <f>[52]ACCOUNTALLOC!CW46</f>
        <v>0</v>
      </c>
      <c r="CX46" s="65">
        <f>[52]ACCOUNTALLOC!CX46</f>
        <v>0</v>
      </c>
      <c r="CY46" s="65">
        <f>[52]ACCOUNTALLOC!CY46</f>
        <v>0</v>
      </c>
      <c r="CZ46" s="65">
        <f>[52]ACCOUNTALLOC!CZ46</f>
        <v>0</v>
      </c>
      <c r="DA46" s="65">
        <f>[52]ACCOUNTALLOC!DA46</f>
        <v>0</v>
      </c>
      <c r="DB46" s="65">
        <f>[52]ACCOUNTALLOC!DB46</f>
        <v>0</v>
      </c>
      <c r="DC46" s="65">
        <f>[52]ACCOUNTALLOC!DC46</f>
        <v>0</v>
      </c>
      <c r="DE46" s="65">
        <v>0</v>
      </c>
      <c r="DF46" s="65">
        <v>0</v>
      </c>
      <c r="DG46" s="65">
        <v>0</v>
      </c>
      <c r="DH46" s="65">
        <v>0</v>
      </c>
      <c r="DI46" s="65">
        <v>0</v>
      </c>
      <c r="DJ46" s="65">
        <v>0</v>
      </c>
      <c r="DK46" s="65">
        <v>0</v>
      </c>
      <c r="DM46" s="65">
        <v>0</v>
      </c>
      <c r="DN46" s="65">
        <v>0</v>
      </c>
      <c r="DO46" s="65">
        <v>0</v>
      </c>
      <c r="DP46" s="65">
        <v>0</v>
      </c>
      <c r="DQ46" s="65">
        <v>0</v>
      </c>
      <c r="DR46" s="65">
        <v>0</v>
      </c>
      <c r="DS46" s="65">
        <v>0</v>
      </c>
      <c r="DU46" s="65">
        <v>0</v>
      </c>
      <c r="DV46" s="65">
        <v>0</v>
      </c>
      <c r="DW46" s="65">
        <v>0</v>
      </c>
      <c r="DX46" s="65">
        <v>0</v>
      </c>
      <c r="DY46" s="65">
        <v>0</v>
      </c>
      <c r="DZ46" s="65">
        <v>0</v>
      </c>
      <c r="EA46" s="65">
        <v>0</v>
      </c>
      <c r="EC46" s="65">
        <v>0</v>
      </c>
      <c r="ED46" s="65">
        <v>0</v>
      </c>
      <c r="EE46" s="65">
        <v>0</v>
      </c>
      <c r="EF46" s="65">
        <v>0</v>
      </c>
      <c r="EG46" s="65">
        <v>0</v>
      </c>
      <c r="EH46" s="65">
        <v>0</v>
      </c>
      <c r="EI46" s="65">
        <v>0</v>
      </c>
      <c r="EK46" s="65">
        <v>0</v>
      </c>
      <c r="EL46" s="65">
        <v>0</v>
      </c>
      <c r="EM46" s="65">
        <v>0</v>
      </c>
      <c r="EN46" s="65">
        <v>0</v>
      </c>
      <c r="EO46" s="65">
        <v>0</v>
      </c>
      <c r="EP46" s="65">
        <v>0</v>
      </c>
      <c r="EQ46" s="65">
        <v>0</v>
      </c>
      <c r="ES46" s="65">
        <v>0</v>
      </c>
      <c r="ET46" s="65">
        <v>0</v>
      </c>
      <c r="EU46" s="65">
        <v>0</v>
      </c>
      <c r="EV46" s="65">
        <v>0</v>
      </c>
      <c r="EW46" s="65">
        <v>0</v>
      </c>
      <c r="EX46" s="65">
        <v>0</v>
      </c>
      <c r="EY46" s="65">
        <v>0</v>
      </c>
      <c r="FA46" s="65">
        <v>0</v>
      </c>
      <c r="FB46" s="65">
        <v>0</v>
      </c>
      <c r="FC46" s="65">
        <v>0</v>
      </c>
      <c r="FD46" s="65">
        <v>0</v>
      </c>
      <c r="FE46" s="65">
        <v>0</v>
      </c>
      <c r="FF46" s="65">
        <v>0</v>
      </c>
      <c r="FG46" s="65">
        <v>0</v>
      </c>
    </row>
    <row r="47" spans="1:163">
      <c r="A47" s="699">
        <f>[52]ACCOUNTALLOC!A47</f>
        <v>362.02</v>
      </c>
      <c r="B47" s="698" t="str">
        <f>[52]ACCOUNTALLOC!B47</f>
        <v>Station Equipment - Allocated</v>
      </c>
      <c r="C47" s="695">
        <f>[52]ACCOUNTALLOC!C47</f>
        <v>437752526.76834661</v>
      </c>
      <c r="D47" s="64"/>
      <c r="E47" s="697">
        <f>[52]ACCOUNTALLOC!E47</f>
        <v>244351600.54763758</v>
      </c>
      <c r="F47" s="697">
        <f>[52]ACCOUNTALLOC!F47</f>
        <v>0</v>
      </c>
      <c r="G47" s="697">
        <f>[52]ACCOUNTALLOC!G47</f>
        <v>0</v>
      </c>
      <c r="H47" s="697">
        <f>[52]ACCOUNTALLOC!H47</f>
        <v>0</v>
      </c>
      <c r="I47" s="697">
        <f>[52]ACCOUNTALLOC!I47</f>
        <v>0</v>
      </c>
      <c r="J47" s="697">
        <f>[52]ACCOUNTALLOC!J47</f>
        <v>0</v>
      </c>
      <c r="K47" s="697">
        <f>[52]ACCOUNTALLOC!K47</f>
        <v>244351600.54763758</v>
      </c>
      <c r="L47" s="698"/>
      <c r="M47" s="697">
        <f>[52]ACCOUNTALLOC!M47</f>
        <v>59077851.688851751</v>
      </c>
      <c r="N47" s="697">
        <f>[52]ACCOUNTALLOC!N47</f>
        <v>0</v>
      </c>
      <c r="O47" s="697">
        <f>[52]ACCOUNTALLOC!O47</f>
        <v>0</v>
      </c>
      <c r="P47" s="697">
        <f>[52]ACCOUNTALLOC!P47</f>
        <v>0</v>
      </c>
      <c r="Q47" s="697">
        <f>[52]ACCOUNTALLOC!Q47</f>
        <v>0</v>
      </c>
      <c r="R47" s="697">
        <f>[52]ACCOUNTALLOC!R47</f>
        <v>0</v>
      </c>
      <c r="S47" s="697">
        <f>[52]ACCOUNTALLOC!S47</f>
        <v>59077851.688851751</v>
      </c>
      <c r="T47" s="698"/>
      <c r="U47" s="697">
        <f>[52]ACCOUNTALLOC!U47</f>
        <v>64914131.167985559</v>
      </c>
      <c r="V47" s="697">
        <f>[52]ACCOUNTALLOC!V47</f>
        <v>0</v>
      </c>
      <c r="W47" s="697">
        <f>[52]ACCOUNTALLOC!W47</f>
        <v>0</v>
      </c>
      <c r="X47" s="697">
        <f>[52]ACCOUNTALLOC!X47</f>
        <v>0</v>
      </c>
      <c r="Y47" s="697">
        <f>[52]ACCOUNTALLOC!Y47</f>
        <v>0</v>
      </c>
      <c r="Z47" s="697">
        <f>[52]ACCOUNTALLOC!Z47</f>
        <v>0</v>
      </c>
      <c r="AA47" s="697">
        <f>[52]ACCOUNTALLOC!AA47</f>
        <v>64914131.167985559</v>
      </c>
      <c r="AB47" s="698"/>
      <c r="AC47" s="697">
        <f>[52]ACCOUNTALLOC!AC47</f>
        <v>34540268.724038981</v>
      </c>
      <c r="AD47" s="697">
        <f>[52]ACCOUNTALLOC!AD47</f>
        <v>0</v>
      </c>
      <c r="AE47" s="697">
        <f>[52]ACCOUNTALLOC!AE47</f>
        <v>0</v>
      </c>
      <c r="AF47" s="697">
        <f>[52]ACCOUNTALLOC!AF47</f>
        <v>0</v>
      </c>
      <c r="AG47" s="697">
        <f>[52]ACCOUNTALLOC!AG47</f>
        <v>0</v>
      </c>
      <c r="AH47" s="697">
        <f>[52]ACCOUNTALLOC!AH47</f>
        <v>0</v>
      </c>
      <c r="AI47" s="697">
        <f>[52]ACCOUNTALLOC!AI47</f>
        <v>34540268.724038981</v>
      </c>
      <c r="AJ47" s="698"/>
      <c r="AK47" s="697">
        <f>[52]ACCOUNTALLOC!AK47</f>
        <v>30750704.14466393</v>
      </c>
      <c r="AL47" s="697">
        <f>[52]ACCOUNTALLOC!AL47</f>
        <v>0</v>
      </c>
      <c r="AM47" s="697">
        <f>[52]ACCOUNTALLOC!AM47</f>
        <v>0</v>
      </c>
      <c r="AN47" s="697">
        <f>[52]ACCOUNTALLOC!AN47</f>
        <v>0</v>
      </c>
      <c r="AO47" s="697">
        <f>[52]ACCOUNTALLOC!AO47</f>
        <v>0</v>
      </c>
      <c r="AP47" s="697">
        <f>[52]ACCOUNTALLOC!AP47</f>
        <v>0</v>
      </c>
      <c r="AQ47" s="697">
        <f>[52]ACCOUNTALLOC!AQ47</f>
        <v>30750704.14466393</v>
      </c>
      <c r="AR47" s="698"/>
      <c r="AS47" s="697">
        <f>[52]ACCOUNTALLOC!AS47</f>
        <v>113070.2220244175</v>
      </c>
      <c r="AT47" s="697">
        <f>[52]ACCOUNTALLOC!AT47</f>
        <v>0</v>
      </c>
      <c r="AU47" s="697">
        <f>[52]ACCOUNTALLOC!AU47</f>
        <v>0</v>
      </c>
      <c r="AV47" s="697">
        <f>[52]ACCOUNTALLOC!AV47</f>
        <v>0</v>
      </c>
      <c r="AW47" s="697">
        <f>[52]ACCOUNTALLOC!AW47</f>
        <v>0</v>
      </c>
      <c r="AX47" s="697">
        <f>[52]ACCOUNTALLOC!AX47</f>
        <v>0</v>
      </c>
      <c r="AY47" s="697">
        <f>[52]ACCOUNTALLOC!AY47</f>
        <v>113070.2220244175</v>
      </c>
      <c r="AZ47" s="698"/>
      <c r="BA47" s="697">
        <f>[52]ACCOUNTALLOC!BA47</f>
        <v>3531377.7871913705</v>
      </c>
      <c r="BB47" s="697">
        <f>[52]ACCOUNTALLOC!BB47</f>
        <v>0</v>
      </c>
      <c r="BC47" s="697">
        <f>[52]ACCOUNTALLOC!BC47</f>
        <v>0</v>
      </c>
      <c r="BD47" s="697">
        <f>[52]ACCOUNTALLOC!BD47</f>
        <v>0</v>
      </c>
      <c r="BE47" s="697">
        <f>[52]ACCOUNTALLOC!BE47</f>
        <v>0</v>
      </c>
      <c r="BF47" s="697">
        <f>[52]ACCOUNTALLOC!BF47</f>
        <v>0</v>
      </c>
      <c r="BG47" s="697">
        <f>[52]ACCOUNTALLOC!BG47</f>
        <v>3531377.7871913705</v>
      </c>
      <c r="BH47" s="698"/>
      <c r="BI47" s="697">
        <f>[52]ACCOUNTALLOC!BI47</f>
        <v>0</v>
      </c>
      <c r="BJ47" s="697">
        <f>[52]ACCOUNTALLOC!BJ47</f>
        <v>0</v>
      </c>
      <c r="BK47" s="697">
        <f>[52]ACCOUNTALLOC!BK47</f>
        <v>0</v>
      </c>
      <c r="BL47" s="697">
        <f>[52]ACCOUNTALLOC!BL47</f>
        <v>0</v>
      </c>
      <c r="BM47" s="697">
        <f>[52]ACCOUNTALLOC!BM47</f>
        <v>0</v>
      </c>
      <c r="BN47" s="697">
        <f>[52]ACCOUNTALLOC!BN47</f>
        <v>0</v>
      </c>
      <c r="BO47" s="697">
        <f>[52]ACCOUNTALLOC!BO47</f>
        <v>0</v>
      </c>
      <c r="BP47" s="698"/>
      <c r="BQ47" s="697">
        <f>[52]ACCOUNTALLOC!BQ47</f>
        <v>0</v>
      </c>
      <c r="BR47" s="697">
        <f>[52]ACCOUNTALLOC!BR47</f>
        <v>0</v>
      </c>
      <c r="BS47" s="697">
        <f>[52]ACCOUNTALLOC!BS47</f>
        <v>0</v>
      </c>
      <c r="BT47" s="697">
        <f>[52]ACCOUNTALLOC!BT47</f>
        <v>0</v>
      </c>
      <c r="BU47" s="697">
        <f>[52]ACCOUNTALLOC!BU47</f>
        <v>0</v>
      </c>
      <c r="BV47" s="697">
        <f>[52]ACCOUNTALLOC!BV47</f>
        <v>0</v>
      </c>
      <c r="BW47" s="697">
        <f>[52]ACCOUNTALLOC!BW47</f>
        <v>0</v>
      </c>
      <c r="BX47" s="698"/>
      <c r="BY47" s="697">
        <f>[52]ACCOUNTALLOC!BY47</f>
        <v>0</v>
      </c>
      <c r="BZ47" s="697">
        <f>[52]ACCOUNTALLOC!BZ47</f>
        <v>0</v>
      </c>
      <c r="CA47" s="697">
        <f>[52]ACCOUNTALLOC!CA47</f>
        <v>0</v>
      </c>
      <c r="CB47" s="697">
        <f>[52]ACCOUNTALLOC!CB47</f>
        <v>0</v>
      </c>
      <c r="CC47" s="697">
        <f>[52]ACCOUNTALLOC!CC47</f>
        <v>0</v>
      </c>
      <c r="CD47" s="697">
        <f>[52]ACCOUNTALLOC!CD47</f>
        <v>0</v>
      </c>
      <c r="CE47" s="697">
        <f>[52]ACCOUNTALLOC!CE47</f>
        <v>0</v>
      </c>
      <c r="CF47" s="698"/>
      <c r="CG47" s="697">
        <f>[52]ACCOUNTALLOC!CG47</f>
        <v>353145.04930748604</v>
      </c>
      <c r="CH47" s="697">
        <f>[52]ACCOUNTALLOC!CH47</f>
        <v>0</v>
      </c>
      <c r="CI47" s="697">
        <f>[52]ACCOUNTALLOC!CI47</f>
        <v>0</v>
      </c>
      <c r="CJ47" s="697">
        <f>[52]ACCOUNTALLOC!CJ47</f>
        <v>0</v>
      </c>
      <c r="CK47" s="697">
        <f>[52]ACCOUNTALLOC!CK47</f>
        <v>0</v>
      </c>
      <c r="CL47" s="697">
        <f>[52]ACCOUNTALLOC!CL47</f>
        <v>0</v>
      </c>
      <c r="CM47" s="697">
        <f>[52]ACCOUNTALLOC!CM47</f>
        <v>353145.04930748604</v>
      </c>
      <c r="CN47" s="698">
        <f>[52]ACCOUNTALLOC!CN47</f>
        <v>0</v>
      </c>
      <c r="CO47" s="697">
        <f>[52]ACCOUNTALLOC!CO47</f>
        <v>120377.43664552382</v>
      </c>
      <c r="CP47" s="697">
        <f>[52]ACCOUNTALLOC!CP47</f>
        <v>0</v>
      </c>
      <c r="CQ47" s="697">
        <f>[52]ACCOUNTALLOC!CQ47</f>
        <v>0</v>
      </c>
      <c r="CR47" s="697">
        <f>[52]ACCOUNTALLOC!CR47</f>
        <v>0</v>
      </c>
      <c r="CS47" s="697">
        <f>[52]ACCOUNTALLOC!CS47</f>
        <v>0</v>
      </c>
      <c r="CT47" s="697">
        <f>[52]ACCOUNTALLOC!CT47</f>
        <v>0</v>
      </c>
      <c r="CU47" s="697">
        <f>[52]ACCOUNTALLOC!CU47</f>
        <v>120377.43664552382</v>
      </c>
      <c r="CW47" s="65">
        <f>[52]ACCOUNTALLOC!CW47</f>
        <v>0</v>
      </c>
      <c r="CX47" s="65">
        <f>[52]ACCOUNTALLOC!CX47</f>
        <v>0</v>
      </c>
      <c r="CY47" s="65">
        <f>[52]ACCOUNTALLOC!CY47</f>
        <v>0</v>
      </c>
      <c r="CZ47" s="65">
        <f>[52]ACCOUNTALLOC!CZ47</f>
        <v>0</v>
      </c>
      <c r="DA47" s="65">
        <f>[52]ACCOUNTALLOC!DA47</f>
        <v>0</v>
      </c>
      <c r="DB47" s="65">
        <f>[52]ACCOUNTALLOC!DB47</f>
        <v>0</v>
      </c>
      <c r="DC47" s="65">
        <f>[52]ACCOUNTALLOC!DC47</f>
        <v>0</v>
      </c>
      <c r="DE47" s="65">
        <v>0</v>
      </c>
      <c r="DF47" s="65">
        <v>0</v>
      </c>
      <c r="DG47" s="65">
        <v>0</v>
      </c>
      <c r="DH47" s="65">
        <v>0</v>
      </c>
      <c r="DI47" s="65">
        <v>0</v>
      </c>
      <c r="DJ47" s="65">
        <v>0</v>
      </c>
      <c r="DK47" s="65">
        <v>0</v>
      </c>
      <c r="DM47" s="65">
        <v>0</v>
      </c>
      <c r="DN47" s="65">
        <v>0</v>
      </c>
      <c r="DO47" s="65">
        <v>0</v>
      </c>
      <c r="DP47" s="65">
        <v>0</v>
      </c>
      <c r="DQ47" s="65">
        <v>0</v>
      </c>
      <c r="DR47" s="65">
        <v>0</v>
      </c>
      <c r="DS47" s="65">
        <v>0</v>
      </c>
      <c r="DU47" s="65">
        <v>0</v>
      </c>
      <c r="DV47" s="65">
        <v>0</v>
      </c>
      <c r="DW47" s="65">
        <v>0</v>
      </c>
      <c r="DX47" s="65">
        <v>0</v>
      </c>
      <c r="DY47" s="65">
        <v>0</v>
      </c>
      <c r="DZ47" s="65">
        <v>0</v>
      </c>
      <c r="EA47" s="65">
        <v>0</v>
      </c>
      <c r="EC47" s="65">
        <v>0</v>
      </c>
      <c r="ED47" s="65">
        <v>0</v>
      </c>
      <c r="EE47" s="65">
        <v>0</v>
      </c>
      <c r="EF47" s="65">
        <v>0</v>
      </c>
      <c r="EG47" s="65">
        <v>0</v>
      </c>
      <c r="EH47" s="65">
        <v>0</v>
      </c>
      <c r="EI47" s="65">
        <v>0</v>
      </c>
      <c r="EK47" s="65">
        <v>0</v>
      </c>
      <c r="EL47" s="65">
        <v>0</v>
      </c>
      <c r="EM47" s="65">
        <v>0</v>
      </c>
      <c r="EN47" s="65">
        <v>0</v>
      </c>
      <c r="EO47" s="65">
        <v>0</v>
      </c>
      <c r="EP47" s="65">
        <v>0</v>
      </c>
      <c r="EQ47" s="65">
        <v>0</v>
      </c>
      <c r="ES47" s="65">
        <v>0</v>
      </c>
      <c r="ET47" s="65">
        <v>0</v>
      </c>
      <c r="EU47" s="65">
        <v>0</v>
      </c>
      <c r="EV47" s="65">
        <v>0</v>
      </c>
      <c r="EW47" s="65">
        <v>0</v>
      </c>
      <c r="EX47" s="65">
        <v>0</v>
      </c>
      <c r="EY47" s="65">
        <v>0</v>
      </c>
      <c r="FA47" s="65">
        <v>0</v>
      </c>
      <c r="FB47" s="65">
        <v>0</v>
      </c>
      <c r="FC47" s="65">
        <v>0</v>
      </c>
      <c r="FD47" s="65">
        <v>0</v>
      </c>
      <c r="FE47" s="65">
        <v>0</v>
      </c>
      <c r="FF47" s="65">
        <v>0</v>
      </c>
      <c r="FG47" s="65">
        <v>0</v>
      </c>
    </row>
    <row r="48" spans="1:163">
      <c r="A48" s="699">
        <f>[52]ACCOUNTALLOC!A48</f>
        <v>363.01</v>
      </c>
      <c r="B48" s="698" t="str">
        <f>[52]ACCOUNTALLOC!B48</f>
        <v>Battery Storage</v>
      </c>
      <c r="C48" s="695">
        <f>[52]ACCOUNTALLOC!C48</f>
        <v>1101000</v>
      </c>
      <c r="D48" s="64"/>
      <c r="E48" s="697">
        <f>[52]ACCOUNTALLOC!E48</f>
        <v>614573.52214283624</v>
      </c>
      <c r="F48" s="697">
        <f>[52]ACCOUNTALLOC!F48</f>
        <v>0</v>
      </c>
      <c r="G48" s="697">
        <f>[52]ACCOUNTALLOC!G48</f>
        <v>0</v>
      </c>
      <c r="H48" s="697">
        <f>[52]ACCOUNTALLOC!H48</f>
        <v>0</v>
      </c>
      <c r="I48" s="697">
        <f>[52]ACCOUNTALLOC!I48</f>
        <v>0</v>
      </c>
      <c r="J48" s="697">
        <f>[52]ACCOUNTALLOC!J48</f>
        <v>0</v>
      </c>
      <c r="K48" s="697">
        <f>[52]ACCOUNTALLOC!K48</f>
        <v>614573.52214283624</v>
      </c>
      <c r="L48" s="698"/>
      <c r="M48" s="697">
        <f>[52]ACCOUNTALLOC!M48</f>
        <v>148587.86810349277</v>
      </c>
      <c r="N48" s="697">
        <f>[52]ACCOUNTALLOC!N48</f>
        <v>0</v>
      </c>
      <c r="O48" s="697">
        <f>[52]ACCOUNTALLOC!O48</f>
        <v>0</v>
      </c>
      <c r="P48" s="697">
        <f>[52]ACCOUNTALLOC!P48</f>
        <v>0</v>
      </c>
      <c r="Q48" s="697">
        <f>[52]ACCOUNTALLOC!Q48</f>
        <v>0</v>
      </c>
      <c r="R48" s="697">
        <f>[52]ACCOUNTALLOC!R48</f>
        <v>0</v>
      </c>
      <c r="S48" s="697">
        <f>[52]ACCOUNTALLOC!S48</f>
        <v>148587.86810349277</v>
      </c>
      <c r="T48" s="698"/>
      <c r="U48" s="697">
        <f>[52]ACCOUNTALLOC!U48</f>
        <v>163266.80954550701</v>
      </c>
      <c r="V48" s="697">
        <f>[52]ACCOUNTALLOC!V48</f>
        <v>0</v>
      </c>
      <c r="W48" s="697">
        <f>[52]ACCOUNTALLOC!W48</f>
        <v>0</v>
      </c>
      <c r="X48" s="697">
        <f>[52]ACCOUNTALLOC!X48</f>
        <v>0</v>
      </c>
      <c r="Y48" s="697">
        <f>[52]ACCOUNTALLOC!Y48</f>
        <v>0</v>
      </c>
      <c r="Z48" s="697">
        <f>[52]ACCOUNTALLOC!Z48</f>
        <v>0</v>
      </c>
      <c r="AA48" s="697">
        <f>[52]ACCOUNTALLOC!AA48</f>
        <v>163266.80954550701</v>
      </c>
      <c r="AB48" s="698"/>
      <c r="AC48" s="697">
        <f>[52]ACCOUNTALLOC!AC48</f>
        <v>86872.910011302622</v>
      </c>
      <c r="AD48" s="697">
        <f>[52]ACCOUNTALLOC!AD48</f>
        <v>0</v>
      </c>
      <c r="AE48" s="697">
        <f>[52]ACCOUNTALLOC!AE48</f>
        <v>0</v>
      </c>
      <c r="AF48" s="697">
        <f>[52]ACCOUNTALLOC!AF48</f>
        <v>0</v>
      </c>
      <c r="AG48" s="697">
        <f>[52]ACCOUNTALLOC!AG48</f>
        <v>0</v>
      </c>
      <c r="AH48" s="697">
        <f>[52]ACCOUNTALLOC!AH48</f>
        <v>0</v>
      </c>
      <c r="AI48" s="697">
        <f>[52]ACCOUNTALLOC!AI48</f>
        <v>86872.910011302622</v>
      </c>
      <c r="AJ48" s="698"/>
      <c r="AK48" s="697">
        <f>[52]ACCOUNTALLOC!AK48</f>
        <v>77341.701516188972</v>
      </c>
      <c r="AL48" s="697">
        <f>[52]ACCOUNTALLOC!AL48</f>
        <v>0</v>
      </c>
      <c r="AM48" s="697">
        <f>[52]ACCOUNTALLOC!AM48</f>
        <v>0</v>
      </c>
      <c r="AN48" s="697">
        <f>[52]ACCOUNTALLOC!AN48</f>
        <v>0</v>
      </c>
      <c r="AO48" s="697">
        <f>[52]ACCOUNTALLOC!AO48</f>
        <v>0</v>
      </c>
      <c r="AP48" s="697">
        <f>[52]ACCOUNTALLOC!AP48</f>
        <v>0</v>
      </c>
      <c r="AQ48" s="697">
        <f>[52]ACCOUNTALLOC!AQ48</f>
        <v>77341.701516188972</v>
      </c>
      <c r="AR48" s="698"/>
      <c r="AS48" s="697">
        <f>[52]ACCOUNTALLOC!AS48</f>
        <v>284.38514191549706</v>
      </c>
      <c r="AT48" s="697">
        <f>[52]ACCOUNTALLOC!AT48</f>
        <v>0</v>
      </c>
      <c r="AU48" s="697">
        <f>[52]ACCOUNTALLOC!AU48</f>
        <v>0</v>
      </c>
      <c r="AV48" s="697">
        <f>[52]ACCOUNTALLOC!AV48</f>
        <v>0</v>
      </c>
      <c r="AW48" s="697">
        <f>[52]ACCOUNTALLOC!AW48</f>
        <v>0</v>
      </c>
      <c r="AX48" s="697">
        <f>[52]ACCOUNTALLOC!AX48</f>
        <v>0</v>
      </c>
      <c r="AY48" s="697">
        <f>[52]ACCOUNTALLOC!AY48</f>
        <v>284.38514191549706</v>
      </c>
      <c r="AZ48" s="698"/>
      <c r="BA48" s="697">
        <f>[52]ACCOUNTALLOC!BA48</f>
        <v>8881.837810053823</v>
      </c>
      <c r="BB48" s="697">
        <f>[52]ACCOUNTALLOC!BB48</f>
        <v>0</v>
      </c>
      <c r="BC48" s="697">
        <f>[52]ACCOUNTALLOC!BC48</f>
        <v>0</v>
      </c>
      <c r="BD48" s="697">
        <f>[52]ACCOUNTALLOC!BD48</f>
        <v>0</v>
      </c>
      <c r="BE48" s="697">
        <f>[52]ACCOUNTALLOC!BE48</f>
        <v>0</v>
      </c>
      <c r="BF48" s="697">
        <f>[52]ACCOUNTALLOC!BF48</f>
        <v>0</v>
      </c>
      <c r="BG48" s="697">
        <f>[52]ACCOUNTALLOC!BG48</f>
        <v>8881.837810053823</v>
      </c>
      <c r="BH48" s="698"/>
      <c r="BI48" s="697">
        <f>[52]ACCOUNTALLOC!BI48</f>
        <v>0</v>
      </c>
      <c r="BJ48" s="697">
        <f>[52]ACCOUNTALLOC!BJ48</f>
        <v>0</v>
      </c>
      <c r="BK48" s="697">
        <f>[52]ACCOUNTALLOC!BK48</f>
        <v>0</v>
      </c>
      <c r="BL48" s="697">
        <f>[52]ACCOUNTALLOC!BL48</f>
        <v>0</v>
      </c>
      <c r="BM48" s="697">
        <f>[52]ACCOUNTALLOC!BM48</f>
        <v>0</v>
      </c>
      <c r="BN48" s="697">
        <f>[52]ACCOUNTALLOC!BN48</f>
        <v>0</v>
      </c>
      <c r="BO48" s="697">
        <f>[52]ACCOUNTALLOC!BO48</f>
        <v>0</v>
      </c>
      <c r="BP48" s="698"/>
      <c r="BQ48" s="697">
        <f>[52]ACCOUNTALLOC!BQ48</f>
        <v>0</v>
      </c>
      <c r="BR48" s="697">
        <f>[52]ACCOUNTALLOC!BR48</f>
        <v>0</v>
      </c>
      <c r="BS48" s="697">
        <f>[52]ACCOUNTALLOC!BS48</f>
        <v>0</v>
      </c>
      <c r="BT48" s="697">
        <f>[52]ACCOUNTALLOC!BT48</f>
        <v>0</v>
      </c>
      <c r="BU48" s="697">
        <f>[52]ACCOUNTALLOC!BU48</f>
        <v>0</v>
      </c>
      <c r="BV48" s="697">
        <f>[52]ACCOUNTALLOC!BV48</f>
        <v>0</v>
      </c>
      <c r="BW48" s="697">
        <f>[52]ACCOUNTALLOC!BW48</f>
        <v>0</v>
      </c>
      <c r="BX48" s="698"/>
      <c r="BY48" s="697">
        <f>[52]ACCOUNTALLOC!BY48</f>
        <v>0</v>
      </c>
      <c r="BZ48" s="697">
        <f>[52]ACCOUNTALLOC!BZ48</f>
        <v>0</v>
      </c>
      <c r="CA48" s="697">
        <f>[52]ACCOUNTALLOC!CA48</f>
        <v>0</v>
      </c>
      <c r="CB48" s="697">
        <f>[52]ACCOUNTALLOC!CB48</f>
        <v>0</v>
      </c>
      <c r="CC48" s="697">
        <f>[52]ACCOUNTALLOC!CC48</f>
        <v>0</v>
      </c>
      <c r="CD48" s="697">
        <f>[52]ACCOUNTALLOC!CD48</f>
        <v>0</v>
      </c>
      <c r="CE48" s="697">
        <f>[52]ACCOUNTALLOC!CE48</f>
        <v>0</v>
      </c>
      <c r="CF48" s="698"/>
      <c r="CG48" s="697">
        <f>[52]ACCOUNTALLOC!CG48</f>
        <v>888.20206740530625</v>
      </c>
      <c r="CH48" s="697">
        <f>[52]ACCOUNTALLOC!CH48</f>
        <v>0</v>
      </c>
      <c r="CI48" s="697">
        <f>[52]ACCOUNTALLOC!CI48</f>
        <v>0</v>
      </c>
      <c r="CJ48" s="697">
        <f>[52]ACCOUNTALLOC!CJ48</f>
        <v>0</v>
      </c>
      <c r="CK48" s="697">
        <f>[52]ACCOUNTALLOC!CK48</f>
        <v>0</v>
      </c>
      <c r="CL48" s="697">
        <f>[52]ACCOUNTALLOC!CL48</f>
        <v>0</v>
      </c>
      <c r="CM48" s="697">
        <f>[52]ACCOUNTALLOC!CM48</f>
        <v>888.20206740530625</v>
      </c>
      <c r="CN48" s="698">
        <f>[52]ACCOUNTALLOC!CN48</f>
        <v>0</v>
      </c>
      <c r="CO48" s="697">
        <f>[52]ACCOUNTALLOC!CO48</f>
        <v>302.76366129774038</v>
      </c>
      <c r="CP48" s="697">
        <f>[52]ACCOUNTALLOC!CP48</f>
        <v>0</v>
      </c>
      <c r="CQ48" s="697">
        <f>[52]ACCOUNTALLOC!CQ48</f>
        <v>0</v>
      </c>
      <c r="CR48" s="697">
        <f>[52]ACCOUNTALLOC!CR48</f>
        <v>0</v>
      </c>
      <c r="CS48" s="697">
        <f>[52]ACCOUNTALLOC!CS48</f>
        <v>0</v>
      </c>
      <c r="CT48" s="697">
        <f>[52]ACCOUNTALLOC!CT48</f>
        <v>0</v>
      </c>
      <c r="CU48" s="697">
        <f>[52]ACCOUNTALLOC!CU48</f>
        <v>302.76366129774038</v>
      </c>
      <c r="CW48" s="65">
        <f>[52]ACCOUNTALLOC!CW48</f>
        <v>0</v>
      </c>
      <c r="CX48" s="65">
        <f>[52]ACCOUNTALLOC!CX48</f>
        <v>0</v>
      </c>
      <c r="CY48" s="65">
        <f>[52]ACCOUNTALLOC!CY48</f>
        <v>0</v>
      </c>
      <c r="CZ48" s="65">
        <f>[52]ACCOUNTALLOC!CZ48</f>
        <v>0</v>
      </c>
      <c r="DA48" s="65">
        <f>[52]ACCOUNTALLOC!DA48</f>
        <v>0</v>
      </c>
      <c r="DB48" s="65">
        <f>[52]ACCOUNTALLOC!DB48</f>
        <v>0</v>
      </c>
      <c r="DC48" s="65">
        <f>[52]ACCOUNTALLOC!DC48</f>
        <v>0</v>
      </c>
      <c r="DE48" s="65">
        <v>0</v>
      </c>
      <c r="DF48" s="65">
        <v>0</v>
      </c>
      <c r="DG48" s="65">
        <v>0</v>
      </c>
      <c r="DH48" s="65">
        <v>0</v>
      </c>
      <c r="DI48" s="65">
        <v>0</v>
      </c>
      <c r="DJ48" s="65">
        <v>0</v>
      </c>
      <c r="DK48" s="65">
        <v>0</v>
      </c>
      <c r="DM48" s="65">
        <v>0</v>
      </c>
      <c r="DN48" s="65">
        <v>0</v>
      </c>
      <c r="DO48" s="65">
        <v>0</v>
      </c>
      <c r="DP48" s="65">
        <v>0</v>
      </c>
      <c r="DQ48" s="65">
        <v>0</v>
      </c>
      <c r="DR48" s="65">
        <v>0</v>
      </c>
      <c r="DS48" s="65">
        <v>0</v>
      </c>
      <c r="DU48" s="65">
        <v>0</v>
      </c>
      <c r="DV48" s="65">
        <v>0</v>
      </c>
      <c r="DW48" s="65">
        <v>0</v>
      </c>
      <c r="DX48" s="65">
        <v>0</v>
      </c>
      <c r="DY48" s="65">
        <v>0</v>
      </c>
      <c r="DZ48" s="65">
        <v>0</v>
      </c>
      <c r="EA48" s="65">
        <v>0</v>
      </c>
      <c r="EC48" s="65">
        <v>0</v>
      </c>
      <c r="ED48" s="65">
        <v>0</v>
      </c>
      <c r="EE48" s="65">
        <v>0</v>
      </c>
      <c r="EF48" s="65">
        <v>0</v>
      </c>
      <c r="EG48" s="65">
        <v>0</v>
      </c>
      <c r="EH48" s="65">
        <v>0</v>
      </c>
      <c r="EI48" s="65">
        <v>0</v>
      </c>
      <c r="EK48" s="65">
        <v>0</v>
      </c>
      <c r="EL48" s="65">
        <v>0</v>
      </c>
      <c r="EM48" s="65">
        <v>0</v>
      </c>
      <c r="EN48" s="65">
        <v>0</v>
      </c>
      <c r="EO48" s="65">
        <v>0</v>
      </c>
      <c r="EP48" s="65">
        <v>0</v>
      </c>
      <c r="EQ48" s="65">
        <v>0</v>
      </c>
      <c r="ES48" s="65">
        <v>0</v>
      </c>
      <c r="ET48" s="65">
        <v>0</v>
      </c>
      <c r="EU48" s="65">
        <v>0</v>
      </c>
      <c r="EV48" s="65">
        <v>0</v>
      </c>
      <c r="EW48" s="65">
        <v>0</v>
      </c>
      <c r="EX48" s="65">
        <v>0</v>
      </c>
      <c r="EY48" s="65">
        <v>0</v>
      </c>
      <c r="FA48" s="65">
        <v>0</v>
      </c>
      <c r="FB48" s="65">
        <v>0</v>
      </c>
      <c r="FC48" s="65">
        <v>0</v>
      </c>
      <c r="FD48" s="65">
        <v>0</v>
      </c>
      <c r="FE48" s="65">
        <v>0</v>
      </c>
      <c r="FF48" s="65">
        <v>0</v>
      </c>
      <c r="FG48" s="65">
        <v>0</v>
      </c>
    </row>
    <row r="49" spans="1:163">
      <c r="A49" s="699">
        <f>[52]ACCOUNTALLOC!A49</f>
        <v>364.01</v>
      </c>
      <c r="B49" s="698" t="str">
        <f>[52]ACCOUNTALLOC!B49</f>
        <v xml:space="preserve">Poles Towers &amp; Fixtures </v>
      </c>
      <c r="C49" s="695">
        <f>[52]ACCOUNTALLOC!C49</f>
        <v>372360470.93214625</v>
      </c>
      <c r="D49" s="64"/>
      <c r="E49" s="697">
        <f>[52]ACCOUNTALLOC!E49</f>
        <v>256635696.29111663</v>
      </c>
      <c r="F49" s="697">
        <f>[52]ACCOUNTALLOC!F49</f>
        <v>0</v>
      </c>
      <c r="G49" s="697">
        <f>[52]ACCOUNTALLOC!G49</f>
        <v>0</v>
      </c>
      <c r="H49" s="697">
        <f>[52]ACCOUNTALLOC!H49</f>
        <v>0</v>
      </c>
      <c r="I49" s="697">
        <f>[52]ACCOUNTALLOC!I49</f>
        <v>0</v>
      </c>
      <c r="J49" s="697">
        <f>[52]ACCOUNTALLOC!J49</f>
        <v>0</v>
      </c>
      <c r="K49" s="697">
        <f>[52]ACCOUNTALLOC!K49</f>
        <v>256635696.29111663</v>
      </c>
      <c r="L49" s="698"/>
      <c r="M49" s="697">
        <f>[52]ACCOUNTALLOC!M49</f>
        <v>46891765.305053428</v>
      </c>
      <c r="N49" s="697">
        <f>[52]ACCOUNTALLOC!N49</f>
        <v>0</v>
      </c>
      <c r="O49" s="697">
        <f>[52]ACCOUNTALLOC!O49</f>
        <v>0</v>
      </c>
      <c r="P49" s="697">
        <f>[52]ACCOUNTALLOC!P49</f>
        <v>0</v>
      </c>
      <c r="Q49" s="697">
        <f>[52]ACCOUNTALLOC!Q49</f>
        <v>0</v>
      </c>
      <c r="R49" s="697">
        <f>[52]ACCOUNTALLOC!R49</f>
        <v>0</v>
      </c>
      <c r="S49" s="697">
        <f>[52]ACCOUNTALLOC!S49</f>
        <v>46891765.305053428</v>
      </c>
      <c r="T49" s="698"/>
      <c r="U49" s="697">
        <f>[52]ACCOUNTALLOC!U49</f>
        <v>36455041.284208007</v>
      </c>
      <c r="V49" s="697">
        <f>[52]ACCOUNTALLOC!V49</f>
        <v>0</v>
      </c>
      <c r="W49" s="697">
        <f>[52]ACCOUNTALLOC!W49</f>
        <v>0</v>
      </c>
      <c r="X49" s="697">
        <f>[52]ACCOUNTALLOC!X49</f>
        <v>0</v>
      </c>
      <c r="Y49" s="697">
        <f>[52]ACCOUNTALLOC!Y49</f>
        <v>0</v>
      </c>
      <c r="Z49" s="697">
        <f>[52]ACCOUNTALLOC!Z49</f>
        <v>0</v>
      </c>
      <c r="AA49" s="697">
        <f>[52]ACCOUNTALLOC!AA49</f>
        <v>36455041.284208007</v>
      </c>
      <c r="AB49" s="698"/>
      <c r="AC49" s="697">
        <f>[52]ACCOUNTALLOC!AC49</f>
        <v>14421042.995726857</v>
      </c>
      <c r="AD49" s="697">
        <f>[52]ACCOUNTALLOC!AD49</f>
        <v>0</v>
      </c>
      <c r="AE49" s="697">
        <f>[52]ACCOUNTALLOC!AE49</f>
        <v>0</v>
      </c>
      <c r="AF49" s="697">
        <f>[52]ACCOUNTALLOC!AF49</f>
        <v>0</v>
      </c>
      <c r="AG49" s="697">
        <f>[52]ACCOUNTALLOC!AG49</f>
        <v>0</v>
      </c>
      <c r="AH49" s="697">
        <f>[52]ACCOUNTALLOC!AH49</f>
        <v>0</v>
      </c>
      <c r="AI49" s="697">
        <f>[52]ACCOUNTALLOC!AI49</f>
        <v>14421042.995726857</v>
      </c>
      <c r="AJ49" s="698"/>
      <c r="AK49" s="697">
        <f>[52]ACCOUNTALLOC!AK49</f>
        <v>13498736.547584774</v>
      </c>
      <c r="AL49" s="697">
        <f>[52]ACCOUNTALLOC!AL49</f>
        <v>0</v>
      </c>
      <c r="AM49" s="697">
        <f>[52]ACCOUNTALLOC!AM49</f>
        <v>0</v>
      </c>
      <c r="AN49" s="697">
        <f>[52]ACCOUNTALLOC!AN49</f>
        <v>0</v>
      </c>
      <c r="AO49" s="697">
        <f>[52]ACCOUNTALLOC!AO49</f>
        <v>0</v>
      </c>
      <c r="AP49" s="697">
        <f>[52]ACCOUNTALLOC!AP49</f>
        <v>0</v>
      </c>
      <c r="AQ49" s="697">
        <f>[52]ACCOUNTALLOC!AQ49</f>
        <v>13498736.547584774</v>
      </c>
      <c r="AR49" s="698"/>
      <c r="AS49" s="697">
        <f>[52]ACCOUNTALLOC!AS49</f>
        <v>338104.22916481865</v>
      </c>
      <c r="AT49" s="697">
        <f>[52]ACCOUNTALLOC!AT49</f>
        <v>0</v>
      </c>
      <c r="AU49" s="697">
        <f>[52]ACCOUNTALLOC!AU49</f>
        <v>0</v>
      </c>
      <c r="AV49" s="697">
        <f>[52]ACCOUNTALLOC!AV49</f>
        <v>0</v>
      </c>
      <c r="AW49" s="697">
        <f>[52]ACCOUNTALLOC!AW49</f>
        <v>0</v>
      </c>
      <c r="AX49" s="697">
        <f>[52]ACCOUNTALLOC!AX49</f>
        <v>0</v>
      </c>
      <c r="AY49" s="697">
        <f>[52]ACCOUNTALLOC!AY49</f>
        <v>338104.22916481865</v>
      </c>
      <c r="AZ49" s="698"/>
      <c r="BA49" s="697">
        <f>[52]ACCOUNTALLOC!BA49</f>
        <v>3637612.5363462684</v>
      </c>
      <c r="BB49" s="697">
        <f>[52]ACCOUNTALLOC!BB49</f>
        <v>0</v>
      </c>
      <c r="BC49" s="697">
        <f>[52]ACCOUNTALLOC!BC49</f>
        <v>0</v>
      </c>
      <c r="BD49" s="697">
        <f>[52]ACCOUNTALLOC!BD49</f>
        <v>0</v>
      </c>
      <c r="BE49" s="697">
        <f>[52]ACCOUNTALLOC!BE49</f>
        <v>0</v>
      </c>
      <c r="BF49" s="697">
        <f>[52]ACCOUNTALLOC!BF49</f>
        <v>0</v>
      </c>
      <c r="BG49" s="697">
        <f>[52]ACCOUNTALLOC!BG49</f>
        <v>3637612.5363462684</v>
      </c>
      <c r="BH49" s="698"/>
      <c r="BI49" s="697">
        <f>[52]ACCOUNTALLOC!BI49</f>
        <v>0</v>
      </c>
      <c r="BJ49" s="697">
        <f>[52]ACCOUNTALLOC!BJ49</f>
        <v>0</v>
      </c>
      <c r="BK49" s="697">
        <f>[52]ACCOUNTALLOC!BK49</f>
        <v>0</v>
      </c>
      <c r="BL49" s="697">
        <f>[52]ACCOUNTALLOC!BL49</f>
        <v>0</v>
      </c>
      <c r="BM49" s="697">
        <f>[52]ACCOUNTALLOC!BM49</f>
        <v>0</v>
      </c>
      <c r="BN49" s="697">
        <f>[52]ACCOUNTALLOC!BN49</f>
        <v>0</v>
      </c>
      <c r="BO49" s="697">
        <f>[52]ACCOUNTALLOC!BO49</f>
        <v>0</v>
      </c>
      <c r="BP49" s="698"/>
      <c r="BQ49" s="697">
        <f>[52]ACCOUNTALLOC!BQ49</f>
        <v>0</v>
      </c>
      <c r="BR49" s="697">
        <f>[52]ACCOUNTALLOC!BR49</f>
        <v>0</v>
      </c>
      <c r="BS49" s="697">
        <f>[52]ACCOUNTALLOC!BS49</f>
        <v>0</v>
      </c>
      <c r="BT49" s="697">
        <f>[52]ACCOUNTALLOC!BT49</f>
        <v>0</v>
      </c>
      <c r="BU49" s="697">
        <f>[52]ACCOUNTALLOC!BU49</f>
        <v>0</v>
      </c>
      <c r="BV49" s="697">
        <f>[52]ACCOUNTALLOC!BV49</f>
        <v>0</v>
      </c>
      <c r="BW49" s="697">
        <f>[52]ACCOUNTALLOC!BW49</f>
        <v>0</v>
      </c>
      <c r="BX49" s="698"/>
      <c r="BY49" s="697">
        <f>[52]ACCOUNTALLOC!BY49</f>
        <v>0</v>
      </c>
      <c r="BZ49" s="697">
        <f>[52]ACCOUNTALLOC!BZ49</f>
        <v>0</v>
      </c>
      <c r="CA49" s="697">
        <f>[52]ACCOUNTALLOC!CA49</f>
        <v>0</v>
      </c>
      <c r="CB49" s="697">
        <f>[52]ACCOUNTALLOC!CB49</f>
        <v>0</v>
      </c>
      <c r="CC49" s="697">
        <f>[52]ACCOUNTALLOC!CC49</f>
        <v>0</v>
      </c>
      <c r="CD49" s="697">
        <f>[52]ACCOUNTALLOC!CD49</f>
        <v>0</v>
      </c>
      <c r="CE49" s="697">
        <f>[52]ACCOUNTALLOC!CE49</f>
        <v>0</v>
      </c>
      <c r="CF49" s="698"/>
      <c r="CG49" s="697">
        <f>[52]ACCOUNTALLOC!CG49</f>
        <v>225527.48914423192</v>
      </c>
      <c r="CH49" s="697">
        <f>[52]ACCOUNTALLOC!CH49</f>
        <v>0</v>
      </c>
      <c r="CI49" s="697">
        <f>[52]ACCOUNTALLOC!CI49</f>
        <v>0</v>
      </c>
      <c r="CJ49" s="697">
        <f>[52]ACCOUNTALLOC!CJ49</f>
        <v>0</v>
      </c>
      <c r="CK49" s="697">
        <f>[52]ACCOUNTALLOC!CK49</f>
        <v>0</v>
      </c>
      <c r="CL49" s="697">
        <f>[52]ACCOUNTALLOC!CL49</f>
        <v>0</v>
      </c>
      <c r="CM49" s="697">
        <f>[52]ACCOUNTALLOC!CM49</f>
        <v>225527.48914423192</v>
      </c>
      <c r="CN49" s="698">
        <f>[52]ACCOUNTALLOC!CN49</f>
        <v>0</v>
      </c>
      <c r="CO49" s="697">
        <f>[52]ACCOUNTALLOC!CO49</f>
        <v>256944.25380113986</v>
      </c>
      <c r="CP49" s="697">
        <f>[52]ACCOUNTALLOC!CP49</f>
        <v>0</v>
      </c>
      <c r="CQ49" s="697">
        <f>[52]ACCOUNTALLOC!CQ49</f>
        <v>0</v>
      </c>
      <c r="CR49" s="697">
        <f>[52]ACCOUNTALLOC!CR49</f>
        <v>0</v>
      </c>
      <c r="CS49" s="697">
        <f>[52]ACCOUNTALLOC!CS49</f>
        <v>0</v>
      </c>
      <c r="CT49" s="697">
        <f>[52]ACCOUNTALLOC!CT49</f>
        <v>0</v>
      </c>
      <c r="CU49" s="697">
        <f>[52]ACCOUNTALLOC!CU49</f>
        <v>256944.25380113986</v>
      </c>
      <c r="CW49" s="65">
        <f>[52]ACCOUNTALLOC!CW49</f>
        <v>0</v>
      </c>
      <c r="CX49" s="65">
        <f>[52]ACCOUNTALLOC!CX49</f>
        <v>0</v>
      </c>
      <c r="CY49" s="65">
        <f>[52]ACCOUNTALLOC!CY49</f>
        <v>0</v>
      </c>
      <c r="CZ49" s="65">
        <f>[52]ACCOUNTALLOC!CZ49</f>
        <v>0</v>
      </c>
      <c r="DA49" s="65">
        <f>[52]ACCOUNTALLOC!DA49</f>
        <v>0</v>
      </c>
      <c r="DB49" s="65">
        <f>[52]ACCOUNTALLOC!DB49</f>
        <v>0</v>
      </c>
      <c r="DC49" s="65">
        <f>[52]ACCOUNTALLOC!DC49</f>
        <v>0</v>
      </c>
      <c r="DE49" s="65">
        <v>0</v>
      </c>
      <c r="DF49" s="65">
        <v>0</v>
      </c>
      <c r="DG49" s="65">
        <v>0</v>
      </c>
      <c r="DH49" s="65">
        <v>0</v>
      </c>
      <c r="DI49" s="65">
        <v>0</v>
      </c>
      <c r="DJ49" s="65">
        <v>0</v>
      </c>
      <c r="DK49" s="65">
        <v>0</v>
      </c>
      <c r="DM49" s="65">
        <v>0</v>
      </c>
      <c r="DN49" s="65">
        <v>0</v>
      </c>
      <c r="DO49" s="65">
        <v>0</v>
      </c>
      <c r="DP49" s="65">
        <v>0</v>
      </c>
      <c r="DQ49" s="65">
        <v>0</v>
      </c>
      <c r="DR49" s="65">
        <v>0</v>
      </c>
      <c r="DS49" s="65">
        <v>0</v>
      </c>
      <c r="DU49" s="65">
        <v>0</v>
      </c>
      <c r="DV49" s="65">
        <v>0</v>
      </c>
      <c r="DW49" s="65">
        <v>0</v>
      </c>
      <c r="DX49" s="65">
        <v>0</v>
      </c>
      <c r="DY49" s="65">
        <v>0</v>
      </c>
      <c r="DZ49" s="65">
        <v>0</v>
      </c>
      <c r="EA49" s="65">
        <v>0</v>
      </c>
      <c r="EC49" s="65">
        <v>0</v>
      </c>
      <c r="ED49" s="65">
        <v>0</v>
      </c>
      <c r="EE49" s="65">
        <v>0</v>
      </c>
      <c r="EF49" s="65">
        <v>0</v>
      </c>
      <c r="EG49" s="65">
        <v>0</v>
      </c>
      <c r="EH49" s="65">
        <v>0</v>
      </c>
      <c r="EI49" s="65">
        <v>0</v>
      </c>
      <c r="EK49" s="65">
        <v>0</v>
      </c>
      <c r="EL49" s="65">
        <v>0</v>
      </c>
      <c r="EM49" s="65">
        <v>0</v>
      </c>
      <c r="EN49" s="65">
        <v>0</v>
      </c>
      <c r="EO49" s="65">
        <v>0</v>
      </c>
      <c r="EP49" s="65">
        <v>0</v>
      </c>
      <c r="EQ49" s="65">
        <v>0</v>
      </c>
      <c r="ES49" s="65">
        <v>0</v>
      </c>
      <c r="ET49" s="65">
        <v>0</v>
      </c>
      <c r="EU49" s="65">
        <v>0</v>
      </c>
      <c r="EV49" s="65">
        <v>0</v>
      </c>
      <c r="EW49" s="65">
        <v>0</v>
      </c>
      <c r="EX49" s="65">
        <v>0</v>
      </c>
      <c r="EY49" s="65">
        <v>0</v>
      </c>
      <c r="FA49" s="65">
        <v>0</v>
      </c>
      <c r="FB49" s="65">
        <v>0</v>
      </c>
      <c r="FC49" s="65">
        <v>0</v>
      </c>
      <c r="FD49" s="65">
        <v>0</v>
      </c>
      <c r="FE49" s="65">
        <v>0</v>
      </c>
      <c r="FF49" s="65">
        <v>0</v>
      </c>
      <c r="FG49" s="65">
        <v>0</v>
      </c>
    </row>
    <row r="50" spans="1:163">
      <c r="A50" s="699">
        <f>[52]ACCOUNTALLOC!A50</f>
        <v>365.01</v>
      </c>
      <c r="B50" s="698" t="str">
        <f>[52]ACCOUNTALLOC!B50</f>
        <v>OH Lines Direct Assignment</v>
      </c>
      <c r="C50" s="695">
        <f>[52]ACCOUNTALLOC!C50</f>
        <v>71791.370995891833</v>
      </c>
      <c r="D50" s="64"/>
      <c r="E50" s="697">
        <f>[52]ACCOUNTALLOC!E50</f>
        <v>0</v>
      </c>
      <c r="F50" s="697">
        <f>[52]ACCOUNTALLOC!F50</f>
        <v>0</v>
      </c>
      <c r="G50" s="697">
        <f>[52]ACCOUNTALLOC!G50</f>
        <v>0</v>
      </c>
      <c r="H50" s="697">
        <f>[52]ACCOUNTALLOC!H50</f>
        <v>0</v>
      </c>
      <c r="I50" s="697">
        <f>[52]ACCOUNTALLOC!I50</f>
        <v>0</v>
      </c>
      <c r="J50" s="697">
        <f>[52]ACCOUNTALLOC!J50</f>
        <v>0</v>
      </c>
      <c r="K50" s="697">
        <f>[52]ACCOUNTALLOC!K50</f>
        <v>0</v>
      </c>
      <c r="L50" s="698"/>
      <c r="M50" s="697">
        <f>[52]ACCOUNTALLOC!M50</f>
        <v>0</v>
      </c>
      <c r="N50" s="697">
        <f>[52]ACCOUNTALLOC!N50</f>
        <v>0</v>
      </c>
      <c r="O50" s="697">
        <f>[52]ACCOUNTALLOC!O50</f>
        <v>0</v>
      </c>
      <c r="P50" s="697">
        <f>[52]ACCOUNTALLOC!P50</f>
        <v>0</v>
      </c>
      <c r="Q50" s="697">
        <f>[52]ACCOUNTALLOC!Q50</f>
        <v>0</v>
      </c>
      <c r="R50" s="697">
        <f>[52]ACCOUNTALLOC!R50</f>
        <v>0</v>
      </c>
      <c r="S50" s="697">
        <f>[52]ACCOUNTALLOC!S50</f>
        <v>0</v>
      </c>
      <c r="T50" s="698"/>
      <c r="U50" s="697">
        <f>[52]ACCOUNTALLOC!U50</f>
        <v>0</v>
      </c>
      <c r="V50" s="697">
        <f>[52]ACCOUNTALLOC!V50</f>
        <v>0</v>
      </c>
      <c r="W50" s="697">
        <f>[52]ACCOUNTALLOC!W50</f>
        <v>0</v>
      </c>
      <c r="X50" s="697">
        <f>[52]ACCOUNTALLOC!X50</f>
        <v>0</v>
      </c>
      <c r="Y50" s="697">
        <f>[52]ACCOUNTALLOC!Y50</f>
        <v>0</v>
      </c>
      <c r="Z50" s="697">
        <f>[52]ACCOUNTALLOC!Z50</f>
        <v>0</v>
      </c>
      <c r="AA50" s="697">
        <f>[52]ACCOUNTALLOC!AA50</f>
        <v>0</v>
      </c>
      <c r="AB50" s="698"/>
      <c r="AC50" s="697">
        <f>[52]ACCOUNTALLOC!AC50</f>
        <v>0</v>
      </c>
      <c r="AD50" s="697">
        <f>[52]ACCOUNTALLOC!AD50</f>
        <v>0</v>
      </c>
      <c r="AE50" s="697">
        <f>[52]ACCOUNTALLOC!AE50</f>
        <v>0</v>
      </c>
      <c r="AF50" s="697">
        <f>[52]ACCOUNTALLOC!AF50</f>
        <v>0</v>
      </c>
      <c r="AG50" s="697">
        <f>[52]ACCOUNTALLOC!AG50</f>
        <v>0</v>
      </c>
      <c r="AH50" s="697">
        <f>[52]ACCOUNTALLOC!AH50</f>
        <v>0</v>
      </c>
      <c r="AI50" s="697">
        <f>[52]ACCOUNTALLOC!AI50</f>
        <v>0</v>
      </c>
      <c r="AJ50" s="698"/>
      <c r="AK50" s="697">
        <f>[52]ACCOUNTALLOC!AK50</f>
        <v>0</v>
      </c>
      <c r="AL50" s="697">
        <f>[52]ACCOUNTALLOC!AL50</f>
        <v>0</v>
      </c>
      <c r="AM50" s="697">
        <f>[52]ACCOUNTALLOC!AM50</f>
        <v>0</v>
      </c>
      <c r="AN50" s="697">
        <f>[52]ACCOUNTALLOC!AN50</f>
        <v>0</v>
      </c>
      <c r="AO50" s="697">
        <f>[52]ACCOUNTALLOC!AO50</f>
        <v>0</v>
      </c>
      <c r="AP50" s="697">
        <f>[52]ACCOUNTALLOC!AP50</f>
        <v>0</v>
      </c>
      <c r="AQ50" s="697">
        <f>[52]ACCOUNTALLOC!AQ50</f>
        <v>0</v>
      </c>
      <c r="AR50" s="698"/>
      <c r="AS50" s="697">
        <f>[52]ACCOUNTALLOC!AS50</f>
        <v>0</v>
      </c>
      <c r="AT50" s="697">
        <f>[52]ACCOUNTALLOC!AT50</f>
        <v>0</v>
      </c>
      <c r="AU50" s="697">
        <f>[52]ACCOUNTALLOC!AU50</f>
        <v>0</v>
      </c>
      <c r="AV50" s="697">
        <f>[52]ACCOUNTALLOC!AV50</f>
        <v>0</v>
      </c>
      <c r="AW50" s="697">
        <f>[52]ACCOUNTALLOC!AW50</f>
        <v>0</v>
      </c>
      <c r="AX50" s="697">
        <f>[52]ACCOUNTALLOC!AX50</f>
        <v>0</v>
      </c>
      <c r="AY50" s="697">
        <f>[52]ACCOUNTALLOC!AY50</f>
        <v>0</v>
      </c>
      <c r="AZ50" s="698"/>
      <c r="BA50" s="697">
        <f>[52]ACCOUNTALLOC!BA50</f>
        <v>0</v>
      </c>
      <c r="BB50" s="697">
        <f>[52]ACCOUNTALLOC!BB50</f>
        <v>0</v>
      </c>
      <c r="BC50" s="697">
        <f>[52]ACCOUNTALLOC!BC50</f>
        <v>0</v>
      </c>
      <c r="BD50" s="697">
        <f>[52]ACCOUNTALLOC!BD50</f>
        <v>0</v>
      </c>
      <c r="BE50" s="697">
        <f>[52]ACCOUNTALLOC!BE50</f>
        <v>0</v>
      </c>
      <c r="BF50" s="697">
        <f>[52]ACCOUNTALLOC!BF50</f>
        <v>0</v>
      </c>
      <c r="BG50" s="697">
        <f>[52]ACCOUNTALLOC!BG50</f>
        <v>0</v>
      </c>
      <c r="BH50" s="698"/>
      <c r="BI50" s="697">
        <f>[52]ACCOUNTALLOC!BI50</f>
        <v>71791.370995891833</v>
      </c>
      <c r="BJ50" s="697">
        <f>[52]ACCOUNTALLOC!BJ50</f>
        <v>0</v>
      </c>
      <c r="BK50" s="697">
        <f>[52]ACCOUNTALLOC!BK50</f>
        <v>0</v>
      </c>
      <c r="BL50" s="697">
        <f>[52]ACCOUNTALLOC!BL50</f>
        <v>0</v>
      </c>
      <c r="BM50" s="697">
        <f>[52]ACCOUNTALLOC!BM50</f>
        <v>0</v>
      </c>
      <c r="BN50" s="697">
        <f>[52]ACCOUNTALLOC!BN50</f>
        <v>0</v>
      </c>
      <c r="BO50" s="697">
        <f>[52]ACCOUNTALLOC!BO50</f>
        <v>71791.370995891833</v>
      </c>
      <c r="BP50" s="698"/>
      <c r="BQ50" s="697">
        <f>[52]ACCOUNTALLOC!BQ50</f>
        <v>0</v>
      </c>
      <c r="BR50" s="697">
        <f>[52]ACCOUNTALLOC!BR50</f>
        <v>0</v>
      </c>
      <c r="BS50" s="697">
        <f>[52]ACCOUNTALLOC!BS50</f>
        <v>0</v>
      </c>
      <c r="BT50" s="697">
        <f>[52]ACCOUNTALLOC!BT50</f>
        <v>0</v>
      </c>
      <c r="BU50" s="697">
        <f>[52]ACCOUNTALLOC!BU50</f>
        <v>0</v>
      </c>
      <c r="BV50" s="697">
        <f>[52]ACCOUNTALLOC!BV50</f>
        <v>0</v>
      </c>
      <c r="BW50" s="697">
        <f>[52]ACCOUNTALLOC!BW50</f>
        <v>0</v>
      </c>
      <c r="BX50" s="698"/>
      <c r="BY50" s="697">
        <f>[52]ACCOUNTALLOC!BY50</f>
        <v>0</v>
      </c>
      <c r="BZ50" s="697">
        <f>[52]ACCOUNTALLOC!BZ50</f>
        <v>0</v>
      </c>
      <c r="CA50" s="697">
        <f>[52]ACCOUNTALLOC!CA50</f>
        <v>0</v>
      </c>
      <c r="CB50" s="697">
        <f>[52]ACCOUNTALLOC!CB50</f>
        <v>0</v>
      </c>
      <c r="CC50" s="697">
        <f>[52]ACCOUNTALLOC!CC50</f>
        <v>0</v>
      </c>
      <c r="CD50" s="697">
        <f>[52]ACCOUNTALLOC!CD50</f>
        <v>0</v>
      </c>
      <c r="CE50" s="697">
        <f>[52]ACCOUNTALLOC!CE50</f>
        <v>0</v>
      </c>
      <c r="CF50" s="698"/>
      <c r="CG50" s="697">
        <f>[52]ACCOUNTALLOC!CG50</f>
        <v>0</v>
      </c>
      <c r="CH50" s="697">
        <f>[52]ACCOUNTALLOC!CH50</f>
        <v>0</v>
      </c>
      <c r="CI50" s="697">
        <f>[52]ACCOUNTALLOC!CI50</f>
        <v>0</v>
      </c>
      <c r="CJ50" s="697">
        <f>[52]ACCOUNTALLOC!CJ50</f>
        <v>0</v>
      </c>
      <c r="CK50" s="697">
        <f>[52]ACCOUNTALLOC!CK50</f>
        <v>0</v>
      </c>
      <c r="CL50" s="697">
        <f>[52]ACCOUNTALLOC!CL50</f>
        <v>0</v>
      </c>
      <c r="CM50" s="697">
        <f>[52]ACCOUNTALLOC!CM50</f>
        <v>0</v>
      </c>
      <c r="CN50" s="698">
        <f>[52]ACCOUNTALLOC!CN50</f>
        <v>0</v>
      </c>
      <c r="CO50" s="697">
        <f>[52]ACCOUNTALLOC!CO50</f>
        <v>0</v>
      </c>
      <c r="CP50" s="697">
        <f>[52]ACCOUNTALLOC!CP50</f>
        <v>0</v>
      </c>
      <c r="CQ50" s="697">
        <f>[52]ACCOUNTALLOC!CQ50</f>
        <v>0</v>
      </c>
      <c r="CR50" s="697">
        <f>[52]ACCOUNTALLOC!CR50</f>
        <v>0</v>
      </c>
      <c r="CS50" s="697">
        <f>[52]ACCOUNTALLOC!CS50</f>
        <v>0</v>
      </c>
      <c r="CT50" s="697">
        <f>[52]ACCOUNTALLOC!CT50</f>
        <v>0</v>
      </c>
      <c r="CU50" s="697">
        <f>[52]ACCOUNTALLOC!CU50</f>
        <v>0</v>
      </c>
      <c r="CW50" s="65">
        <f>[52]ACCOUNTALLOC!CW50</f>
        <v>0</v>
      </c>
      <c r="CX50" s="65">
        <f>[52]ACCOUNTALLOC!CX50</f>
        <v>0</v>
      </c>
      <c r="CY50" s="65">
        <f>[52]ACCOUNTALLOC!CY50</f>
        <v>0</v>
      </c>
      <c r="CZ50" s="65">
        <f>[52]ACCOUNTALLOC!CZ50</f>
        <v>0</v>
      </c>
      <c r="DA50" s="65">
        <f>[52]ACCOUNTALLOC!DA50</f>
        <v>0</v>
      </c>
      <c r="DB50" s="65">
        <f>[52]ACCOUNTALLOC!DB50</f>
        <v>0</v>
      </c>
      <c r="DC50" s="65">
        <f>[52]ACCOUNTALLOC!DC50</f>
        <v>0</v>
      </c>
      <c r="DE50" s="65">
        <v>0</v>
      </c>
      <c r="DF50" s="65">
        <v>0</v>
      </c>
      <c r="DG50" s="65">
        <v>0</v>
      </c>
      <c r="DH50" s="65">
        <v>0</v>
      </c>
      <c r="DI50" s="65">
        <v>0</v>
      </c>
      <c r="DJ50" s="65">
        <v>0</v>
      </c>
      <c r="DK50" s="65">
        <v>0</v>
      </c>
      <c r="DM50" s="65">
        <v>0</v>
      </c>
      <c r="DN50" s="65">
        <v>0</v>
      </c>
      <c r="DO50" s="65">
        <v>0</v>
      </c>
      <c r="DP50" s="65">
        <v>0</v>
      </c>
      <c r="DQ50" s="65">
        <v>0</v>
      </c>
      <c r="DR50" s="65">
        <v>0</v>
      </c>
      <c r="DS50" s="65">
        <v>0</v>
      </c>
      <c r="DU50" s="65">
        <v>0</v>
      </c>
      <c r="DV50" s="65">
        <v>0</v>
      </c>
      <c r="DW50" s="65">
        <v>0</v>
      </c>
      <c r="DX50" s="65">
        <v>0</v>
      </c>
      <c r="DY50" s="65">
        <v>0</v>
      </c>
      <c r="DZ50" s="65">
        <v>0</v>
      </c>
      <c r="EA50" s="65">
        <v>0</v>
      </c>
      <c r="EC50" s="65">
        <v>0</v>
      </c>
      <c r="ED50" s="65">
        <v>0</v>
      </c>
      <c r="EE50" s="65">
        <v>0</v>
      </c>
      <c r="EF50" s="65">
        <v>0</v>
      </c>
      <c r="EG50" s="65">
        <v>0</v>
      </c>
      <c r="EH50" s="65">
        <v>0</v>
      </c>
      <c r="EI50" s="65">
        <v>0</v>
      </c>
      <c r="EK50" s="65">
        <v>0</v>
      </c>
      <c r="EL50" s="65">
        <v>0</v>
      </c>
      <c r="EM50" s="65">
        <v>0</v>
      </c>
      <c r="EN50" s="65">
        <v>0</v>
      </c>
      <c r="EO50" s="65">
        <v>0</v>
      </c>
      <c r="EP50" s="65">
        <v>0</v>
      </c>
      <c r="EQ50" s="65">
        <v>0</v>
      </c>
      <c r="ES50" s="65">
        <v>0</v>
      </c>
      <c r="ET50" s="65">
        <v>0</v>
      </c>
      <c r="EU50" s="65">
        <v>0</v>
      </c>
      <c r="EV50" s="65">
        <v>0</v>
      </c>
      <c r="EW50" s="65">
        <v>0</v>
      </c>
      <c r="EX50" s="65">
        <v>0</v>
      </c>
      <c r="EY50" s="65">
        <v>0</v>
      </c>
      <c r="FA50" s="65">
        <v>0</v>
      </c>
      <c r="FB50" s="65">
        <v>0</v>
      </c>
      <c r="FC50" s="65">
        <v>0</v>
      </c>
      <c r="FD50" s="65">
        <v>0</v>
      </c>
      <c r="FE50" s="65">
        <v>0</v>
      </c>
      <c r="FF50" s="65">
        <v>0</v>
      </c>
      <c r="FG50" s="65">
        <v>0</v>
      </c>
    </row>
    <row r="51" spans="1:163">
      <c r="A51" s="699">
        <f>[52]ACCOUNTALLOC!A51</f>
        <v>365.02</v>
      </c>
      <c r="B51" s="698" t="str">
        <f>[52]ACCOUNTALLOC!B51</f>
        <v xml:space="preserve">OVHD Cond &amp; Devices </v>
      </c>
      <c r="C51" s="695">
        <f>[52]ACCOUNTALLOC!C51</f>
        <v>471990557.83454573</v>
      </c>
      <c r="D51" s="64"/>
      <c r="E51" s="697">
        <f>[52]ACCOUNTALLOC!E51</f>
        <v>325302052.46940446</v>
      </c>
      <c r="F51" s="697">
        <f>[52]ACCOUNTALLOC!F51</f>
        <v>0</v>
      </c>
      <c r="G51" s="697">
        <f>[52]ACCOUNTALLOC!G51</f>
        <v>0</v>
      </c>
      <c r="H51" s="697">
        <f>[52]ACCOUNTALLOC!H51</f>
        <v>0</v>
      </c>
      <c r="I51" s="697">
        <f>[52]ACCOUNTALLOC!I51</f>
        <v>0</v>
      </c>
      <c r="J51" s="697">
        <f>[52]ACCOUNTALLOC!J51</f>
        <v>0</v>
      </c>
      <c r="K51" s="697">
        <f>[52]ACCOUNTALLOC!K51</f>
        <v>325302052.46940446</v>
      </c>
      <c r="L51" s="698"/>
      <c r="M51" s="697">
        <f>[52]ACCOUNTALLOC!M51</f>
        <v>59438292.170953557</v>
      </c>
      <c r="N51" s="697">
        <f>[52]ACCOUNTALLOC!N51</f>
        <v>0</v>
      </c>
      <c r="O51" s="697">
        <f>[52]ACCOUNTALLOC!O51</f>
        <v>0</v>
      </c>
      <c r="P51" s="697">
        <f>[52]ACCOUNTALLOC!P51</f>
        <v>0</v>
      </c>
      <c r="Q51" s="697">
        <f>[52]ACCOUNTALLOC!Q51</f>
        <v>0</v>
      </c>
      <c r="R51" s="697">
        <f>[52]ACCOUNTALLOC!R51</f>
        <v>0</v>
      </c>
      <c r="S51" s="697">
        <f>[52]ACCOUNTALLOC!S51</f>
        <v>59438292.170953557</v>
      </c>
      <c r="T51" s="698"/>
      <c r="U51" s="697">
        <f>[52]ACCOUNTALLOC!U51</f>
        <v>46209081.293030679</v>
      </c>
      <c r="V51" s="697">
        <f>[52]ACCOUNTALLOC!V51</f>
        <v>0</v>
      </c>
      <c r="W51" s="697">
        <f>[52]ACCOUNTALLOC!W51</f>
        <v>0</v>
      </c>
      <c r="X51" s="697">
        <f>[52]ACCOUNTALLOC!X51</f>
        <v>0</v>
      </c>
      <c r="Y51" s="697">
        <f>[52]ACCOUNTALLOC!Y51</f>
        <v>0</v>
      </c>
      <c r="Z51" s="697">
        <f>[52]ACCOUNTALLOC!Z51</f>
        <v>0</v>
      </c>
      <c r="AA51" s="697">
        <f>[52]ACCOUNTALLOC!AA51</f>
        <v>46209081.293030679</v>
      </c>
      <c r="AB51" s="698"/>
      <c r="AC51" s="697">
        <f>[52]ACCOUNTALLOC!AC51</f>
        <v>18279588.354450829</v>
      </c>
      <c r="AD51" s="697">
        <f>[52]ACCOUNTALLOC!AD51</f>
        <v>0</v>
      </c>
      <c r="AE51" s="697">
        <f>[52]ACCOUNTALLOC!AE51</f>
        <v>0</v>
      </c>
      <c r="AF51" s="697">
        <f>[52]ACCOUNTALLOC!AF51</f>
        <v>0</v>
      </c>
      <c r="AG51" s="697">
        <f>[52]ACCOUNTALLOC!AG51</f>
        <v>0</v>
      </c>
      <c r="AH51" s="697">
        <f>[52]ACCOUNTALLOC!AH51</f>
        <v>0</v>
      </c>
      <c r="AI51" s="697">
        <f>[52]ACCOUNTALLOC!AI51</f>
        <v>18279588.354450829</v>
      </c>
      <c r="AJ51" s="698"/>
      <c r="AK51" s="697">
        <f>[52]ACCOUNTALLOC!AK51</f>
        <v>17110506.325246107</v>
      </c>
      <c r="AL51" s="697">
        <f>[52]ACCOUNTALLOC!AL51</f>
        <v>0</v>
      </c>
      <c r="AM51" s="697">
        <f>[52]ACCOUNTALLOC!AM51</f>
        <v>0</v>
      </c>
      <c r="AN51" s="697">
        <f>[52]ACCOUNTALLOC!AN51</f>
        <v>0</v>
      </c>
      <c r="AO51" s="697">
        <f>[52]ACCOUNTALLOC!AO51</f>
        <v>0</v>
      </c>
      <c r="AP51" s="697">
        <f>[52]ACCOUNTALLOC!AP51</f>
        <v>0</v>
      </c>
      <c r="AQ51" s="697">
        <f>[52]ACCOUNTALLOC!AQ51</f>
        <v>17110506.325246107</v>
      </c>
      <c r="AR51" s="698"/>
      <c r="AS51" s="697">
        <f>[52]ACCOUNTALLOC!AS51</f>
        <v>428568.594647636</v>
      </c>
      <c r="AT51" s="697">
        <f>[52]ACCOUNTALLOC!AT51</f>
        <v>0</v>
      </c>
      <c r="AU51" s="697">
        <f>[52]ACCOUNTALLOC!AU51</f>
        <v>0</v>
      </c>
      <c r="AV51" s="697">
        <f>[52]ACCOUNTALLOC!AV51</f>
        <v>0</v>
      </c>
      <c r="AW51" s="697">
        <f>[52]ACCOUNTALLOC!AW51</f>
        <v>0</v>
      </c>
      <c r="AX51" s="697">
        <f>[52]ACCOUNTALLOC!AX51</f>
        <v>0</v>
      </c>
      <c r="AY51" s="697">
        <f>[52]ACCOUNTALLOC!AY51</f>
        <v>428568.594647636</v>
      </c>
      <c r="AZ51" s="698"/>
      <c r="BA51" s="697">
        <f>[52]ACCOUNTALLOC!BA51</f>
        <v>4610905.0348925982</v>
      </c>
      <c r="BB51" s="697">
        <f>[52]ACCOUNTALLOC!BB51</f>
        <v>0</v>
      </c>
      <c r="BC51" s="697">
        <f>[52]ACCOUNTALLOC!BC51</f>
        <v>0</v>
      </c>
      <c r="BD51" s="697">
        <f>[52]ACCOUNTALLOC!BD51</f>
        <v>0</v>
      </c>
      <c r="BE51" s="697">
        <f>[52]ACCOUNTALLOC!BE51</f>
        <v>0</v>
      </c>
      <c r="BF51" s="697">
        <f>[52]ACCOUNTALLOC!BF51</f>
        <v>0</v>
      </c>
      <c r="BG51" s="697">
        <f>[52]ACCOUNTALLOC!BG51</f>
        <v>4610905.0348925982</v>
      </c>
      <c r="BH51" s="698"/>
      <c r="BI51" s="697">
        <f>[52]ACCOUNTALLOC!BI51</f>
        <v>0</v>
      </c>
      <c r="BJ51" s="697">
        <f>[52]ACCOUNTALLOC!BJ51</f>
        <v>0</v>
      </c>
      <c r="BK51" s="697">
        <f>[52]ACCOUNTALLOC!BK51</f>
        <v>0</v>
      </c>
      <c r="BL51" s="697">
        <f>[52]ACCOUNTALLOC!BL51</f>
        <v>0</v>
      </c>
      <c r="BM51" s="697">
        <f>[52]ACCOUNTALLOC!BM51</f>
        <v>0</v>
      </c>
      <c r="BN51" s="697">
        <f>[52]ACCOUNTALLOC!BN51</f>
        <v>0</v>
      </c>
      <c r="BO51" s="697">
        <f>[52]ACCOUNTALLOC!BO51</f>
        <v>0</v>
      </c>
      <c r="BP51" s="698"/>
      <c r="BQ51" s="697">
        <f>[52]ACCOUNTALLOC!BQ51</f>
        <v>0</v>
      </c>
      <c r="BR51" s="697">
        <f>[52]ACCOUNTALLOC!BR51</f>
        <v>0</v>
      </c>
      <c r="BS51" s="697">
        <f>[52]ACCOUNTALLOC!BS51</f>
        <v>0</v>
      </c>
      <c r="BT51" s="697">
        <f>[52]ACCOUNTALLOC!BT51</f>
        <v>0</v>
      </c>
      <c r="BU51" s="697">
        <f>[52]ACCOUNTALLOC!BU51</f>
        <v>0</v>
      </c>
      <c r="BV51" s="697">
        <f>[52]ACCOUNTALLOC!BV51</f>
        <v>0</v>
      </c>
      <c r="BW51" s="697">
        <f>[52]ACCOUNTALLOC!BW51</f>
        <v>0</v>
      </c>
      <c r="BX51" s="698"/>
      <c r="BY51" s="697">
        <f>[52]ACCOUNTALLOC!BY51</f>
        <v>0</v>
      </c>
      <c r="BZ51" s="697">
        <f>[52]ACCOUNTALLOC!BZ51</f>
        <v>0</v>
      </c>
      <c r="CA51" s="697">
        <f>[52]ACCOUNTALLOC!CA51</f>
        <v>0</v>
      </c>
      <c r="CB51" s="697">
        <f>[52]ACCOUNTALLOC!CB51</f>
        <v>0</v>
      </c>
      <c r="CC51" s="697">
        <f>[52]ACCOUNTALLOC!CC51</f>
        <v>0</v>
      </c>
      <c r="CD51" s="697">
        <f>[52]ACCOUNTALLOC!CD51</f>
        <v>0</v>
      </c>
      <c r="CE51" s="697">
        <f>[52]ACCOUNTALLOC!CE51</f>
        <v>0</v>
      </c>
      <c r="CF51" s="698"/>
      <c r="CG51" s="697">
        <f>[52]ACCOUNTALLOC!CG51</f>
        <v>285870.4231996953</v>
      </c>
      <c r="CH51" s="697">
        <f>[52]ACCOUNTALLOC!CH51</f>
        <v>0</v>
      </c>
      <c r="CI51" s="697">
        <f>[52]ACCOUNTALLOC!CI51</f>
        <v>0</v>
      </c>
      <c r="CJ51" s="697">
        <f>[52]ACCOUNTALLOC!CJ51</f>
        <v>0</v>
      </c>
      <c r="CK51" s="697">
        <f>[52]ACCOUNTALLOC!CK51</f>
        <v>0</v>
      </c>
      <c r="CL51" s="697">
        <f>[52]ACCOUNTALLOC!CL51</f>
        <v>0</v>
      </c>
      <c r="CM51" s="697">
        <f>[52]ACCOUNTALLOC!CM51</f>
        <v>285870.4231996953</v>
      </c>
      <c r="CN51" s="698">
        <f>[52]ACCOUNTALLOC!CN51</f>
        <v>0</v>
      </c>
      <c r="CO51" s="697">
        <f>[52]ACCOUNTALLOC!CO51</f>
        <v>325693.16872005083</v>
      </c>
      <c r="CP51" s="697">
        <f>[52]ACCOUNTALLOC!CP51</f>
        <v>0</v>
      </c>
      <c r="CQ51" s="697">
        <f>[52]ACCOUNTALLOC!CQ51</f>
        <v>0</v>
      </c>
      <c r="CR51" s="697">
        <f>[52]ACCOUNTALLOC!CR51</f>
        <v>0</v>
      </c>
      <c r="CS51" s="697">
        <f>[52]ACCOUNTALLOC!CS51</f>
        <v>0</v>
      </c>
      <c r="CT51" s="697">
        <f>[52]ACCOUNTALLOC!CT51</f>
        <v>0</v>
      </c>
      <c r="CU51" s="697">
        <f>[52]ACCOUNTALLOC!CU51</f>
        <v>325693.16872005083</v>
      </c>
      <c r="CW51" s="65">
        <f>[52]ACCOUNTALLOC!CW51</f>
        <v>0</v>
      </c>
      <c r="CX51" s="65">
        <f>[52]ACCOUNTALLOC!CX51</f>
        <v>0</v>
      </c>
      <c r="CY51" s="65">
        <f>[52]ACCOUNTALLOC!CY51</f>
        <v>0</v>
      </c>
      <c r="CZ51" s="65">
        <f>[52]ACCOUNTALLOC!CZ51</f>
        <v>0</v>
      </c>
      <c r="DA51" s="65">
        <f>[52]ACCOUNTALLOC!DA51</f>
        <v>0</v>
      </c>
      <c r="DB51" s="65">
        <f>[52]ACCOUNTALLOC!DB51</f>
        <v>0</v>
      </c>
      <c r="DC51" s="65">
        <f>[52]ACCOUNTALLOC!DC51</f>
        <v>0</v>
      </c>
      <c r="DE51" s="65">
        <v>0</v>
      </c>
      <c r="DF51" s="65">
        <v>0</v>
      </c>
      <c r="DG51" s="65">
        <v>0</v>
      </c>
      <c r="DH51" s="65">
        <v>0</v>
      </c>
      <c r="DI51" s="65">
        <v>0</v>
      </c>
      <c r="DJ51" s="65">
        <v>0</v>
      </c>
      <c r="DK51" s="65">
        <v>0</v>
      </c>
      <c r="DM51" s="65">
        <v>0</v>
      </c>
      <c r="DN51" s="65">
        <v>0</v>
      </c>
      <c r="DO51" s="65">
        <v>0</v>
      </c>
      <c r="DP51" s="65">
        <v>0</v>
      </c>
      <c r="DQ51" s="65">
        <v>0</v>
      </c>
      <c r="DR51" s="65">
        <v>0</v>
      </c>
      <c r="DS51" s="65">
        <v>0</v>
      </c>
      <c r="DU51" s="65">
        <v>0</v>
      </c>
      <c r="DV51" s="65">
        <v>0</v>
      </c>
      <c r="DW51" s="65">
        <v>0</v>
      </c>
      <c r="DX51" s="65">
        <v>0</v>
      </c>
      <c r="DY51" s="65">
        <v>0</v>
      </c>
      <c r="DZ51" s="65">
        <v>0</v>
      </c>
      <c r="EA51" s="65">
        <v>0</v>
      </c>
      <c r="EC51" s="65">
        <v>0</v>
      </c>
      <c r="ED51" s="65">
        <v>0</v>
      </c>
      <c r="EE51" s="65">
        <v>0</v>
      </c>
      <c r="EF51" s="65">
        <v>0</v>
      </c>
      <c r="EG51" s="65">
        <v>0</v>
      </c>
      <c r="EH51" s="65">
        <v>0</v>
      </c>
      <c r="EI51" s="65">
        <v>0</v>
      </c>
      <c r="EK51" s="65">
        <v>0</v>
      </c>
      <c r="EL51" s="65">
        <v>0</v>
      </c>
      <c r="EM51" s="65">
        <v>0</v>
      </c>
      <c r="EN51" s="65">
        <v>0</v>
      </c>
      <c r="EO51" s="65">
        <v>0</v>
      </c>
      <c r="EP51" s="65">
        <v>0</v>
      </c>
      <c r="EQ51" s="65">
        <v>0</v>
      </c>
      <c r="ES51" s="65">
        <v>0</v>
      </c>
      <c r="ET51" s="65">
        <v>0</v>
      </c>
      <c r="EU51" s="65">
        <v>0</v>
      </c>
      <c r="EV51" s="65">
        <v>0</v>
      </c>
      <c r="EW51" s="65">
        <v>0</v>
      </c>
      <c r="EX51" s="65">
        <v>0</v>
      </c>
      <c r="EY51" s="65">
        <v>0</v>
      </c>
      <c r="FA51" s="65">
        <v>0</v>
      </c>
      <c r="FB51" s="65">
        <v>0</v>
      </c>
      <c r="FC51" s="65">
        <v>0</v>
      </c>
      <c r="FD51" s="65">
        <v>0</v>
      </c>
      <c r="FE51" s="65">
        <v>0</v>
      </c>
      <c r="FF51" s="65">
        <v>0</v>
      </c>
      <c r="FG51" s="65">
        <v>0</v>
      </c>
    </row>
    <row r="52" spans="1:163">
      <c r="A52" s="699">
        <f>[52]ACCOUNTALLOC!A52</f>
        <v>366.01</v>
      </c>
      <c r="B52" s="698" t="str">
        <f>[52]ACCOUNTALLOC!B52</f>
        <v>UG Conduit Direct Assignment</v>
      </c>
      <c r="C52" s="695">
        <f>[52]ACCOUNTALLOC!C52</f>
        <v>28743419.414837807</v>
      </c>
      <c r="D52" s="64"/>
      <c r="E52" s="697">
        <f>[52]ACCOUNTALLOC!E52</f>
        <v>0</v>
      </c>
      <c r="F52" s="697">
        <f>[52]ACCOUNTALLOC!F52</f>
        <v>0</v>
      </c>
      <c r="G52" s="697">
        <f>[52]ACCOUNTALLOC!G52</f>
        <v>0</v>
      </c>
      <c r="H52" s="697">
        <f>[52]ACCOUNTALLOC!H52</f>
        <v>0</v>
      </c>
      <c r="I52" s="697">
        <f>[52]ACCOUNTALLOC!I52</f>
        <v>0</v>
      </c>
      <c r="J52" s="697">
        <f>[52]ACCOUNTALLOC!J52</f>
        <v>0</v>
      </c>
      <c r="K52" s="697">
        <f>[52]ACCOUNTALLOC!K52</f>
        <v>0</v>
      </c>
      <c r="L52" s="698"/>
      <c r="M52" s="697">
        <f>[52]ACCOUNTALLOC!M52</f>
        <v>0</v>
      </c>
      <c r="N52" s="697">
        <f>[52]ACCOUNTALLOC!N52</f>
        <v>0</v>
      </c>
      <c r="O52" s="697">
        <f>[52]ACCOUNTALLOC!O52</f>
        <v>0</v>
      </c>
      <c r="P52" s="697">
        <f>[52]ACCOUNTALLOC!P52</f>
        <v>0</v>
      </c>
      <c r="Q52" s="697">
        <f>[52]ACCOUNTALLOC!Q52</f>
        <v>0</v>
      </c>
      <c r="R52" s="697">
        <f>[52]ACCOUNTALLOC!R52</f>
        <v>0</v>
      </c>
      <c r="S52" s="697">
        <f>[52]ACCOUNTALLOC!S52</f>
        <v>0</v>
      </c>
      <c r="T52" s="698"/>
      <c r="U52" s="697">
        <f>[52]ACCOUNTALLOC!U52</f>
        <v>0</v>
      </c>
      <c r="V52" s="697">
        <f>[52]ACCOUNTALLOC!V52</f>
        <v>0</v>
      </c>
      <c r="W52" s="697">
        <f>[52]ACCOUNTALLOC!W52</f>
        <v>0</v>
      </c>
      <c r="X52" s="697">
        <f>[52]ACCOUNTALLOC!X52</f>
        <v>0</v>
      </c>
      <c r="Y52" s="697">
        <f>[52]ACCOUNTALLOC!Y52</f>
        <v>0</v>
      </c>
      <c r="Z52" s="697">
        <f>[52]ACCOUNTALLOC!Z52</f>
        <v>0</v>
      </c>
      <c r="AA52" s="697">
        <f>[52]ACCOUNTALLOC!AA52</f>
        <v>0</v>
      </c>
      <c r="AB52" s="698"/>
      <c r="AC52" s="697">
        <f>[52]ACCOUNTALLOC!AC52</f>
        <v>0</v>
      </c>
      <c r="AD52" s="697">
        <f>[52]ACCOUNTALLOC!AD52</f>
        <v>0</v>
      </c>
      <c r="AE52" s="697">
        <f>[52]ACCOUNTALLOC!AE52</f>
        <v>0</v>
      </c>
      <c r="AF52" s="697">
        <f>[52]ACCOUNTALLOC!AF52</f>
        <v>0</v>
      </c>
      <c r="AG52" s="697">
        <f>[52]ACCOUNTALLOC!AG52</f>
        <v>0</v>
      </c>
      <c r="AH52" s="697">
        <f>[52]ACCOUNTALLOC!AH52</f>
        <v>0</v>
      </c>
      <c r="AI52" s="697">
        <f>[52]ACCOUNTALLOC!AI52</f>
        <v>0</v>
      </c>
      <c r="AJ52" s="698"/>
      <c r="AK52" s="697">
        <f>[52]ACCOUNTALLOC!AK52</f>
        <v>0</v>
      </c>
      <c r="AL52" s="697">
        <f>[52]ACCOUNTALLOC!AL52</f>
        <v>0</v>
      </c>
      <c r="AM52" s="697">
        <f>[52]ACCOUNTALLOC!AM52</f>
        <v>0</v>
      </c>
      <c r="AN52" s="697">
        <f>[52]ACCOUNTALLOC!AN52</f>
        <v>0</v>
      </c>
      <c r="AO52" s="697">
        <f>[52]ACCOUNTALLOC!AO52</f>
        <v>0</v>
      </c>
      <c r="AP52" s="697">
        <f>[52]ACCOUNTALLOC!AP52</f>
        <v>0</v>
      </c>
      <c r="AQ52" s="697">
        <f>[52]ACCOUNTALLOC!AQ52</f>
        <v>0</v>
      </c>
      <c r="AR52" s="698"/>
      <c r="AS52" s="697">
        <f>[52]ACCOUNTALLOC!AS52</f>
        <v>0</v>
      </c>
      <c r="AT52" s="697">
        <f>[52]ACCOUNTALLOC!AT52</f>
        <v>0</v>
      </c>
      <c r="AU52" s="697">
        <f>[52]ACCOUNTALLOC!AU52</f>
        <v>0</v>
      </c>
      <c r="AV52" s="697">
        <f>[52]ACCOUNTALLOC!AV52</f>
        <v>0</v>
      </c>
      <c r="AW52" s="697">
        <f>[52]ACCOUNTALLOC!AW52</f>
        <v>0</v>
      </c>
      <c r="AX52" s="697">
        <f>[52]ACCOUNTALLOC!AX52</f>
        <v>0</v>
      </c>
      <c r="AY52" s="697">
        <f>[52]ACCOUNTALLOC!AY52</f>
        <v>0</v>
      </c>
      <c r="AZ52" s="698"/>
      <c r="BA52" s="697">
        <f>[52]ACCOUNTALLOC!BA52</f>
        <v>0</v>
      </c>
      <c r="BB52" s="697">
        <f>[52]ACCOUNTALLOC!BB52</f>
        <v>0</v>
      </c>
      <c r="BC52" s="697">
        <f>[52]ACCOUNTALLOC!BC52</f>
        <v>0</v>
      </c>
      <c r="BD52" s="697">
        <f>[52]ACCOUNTALLOC!BD52</f>
        <v>0</v>
      </c>
      <c r="BE52" s="697">
        <f>[52]ACCOUNTALLOC!BE52</f>
        <v>0</v>
      </c>
      <c r="BF52" s="697">
        <f>[52]ACCOUNTALLOC!BF52</f>
        <v>0</v>
      </c>
      <c r="BG52" s="697">
        <f>[52]ACCOUNTALLOC!BG52</f>
        <v>0</v>
      </c>
      <c r="BH52" s="698"/>
      <c r="BI52" s="697">
        <f>[52]ACCOUNTALLOC!BI52</f>
        <v>23101629.51589638</v>
      </c>
      <c r="BJ52" s="697">
        <f>[52]ACCOUNTALLOC!BJ52</f>
        <v>0</v>
      </c>
      <c r="BK52" s="697">
        <f>[52]ACCOUNTALLOC!BK52</f>
        <v>0</v>
      </c>
      <c r="BL52" s="697">
        <f>[52]ACCOUNTALLOC!BL52</f>
        <v>0</v>
      </c>
      <c r="BM52" s="697">
        <f>[52]ACCOUNTALLOC!BM52</f>
        <v>0</v>
      </c>
      <c r="BN52" s="697">
        <f>[52]ACCOUNTALLOC!BN52</f>
        <v>0</v>
      </c>
      <c r="BO52" s="697">
        <f>[52]ACCOUNTALLOC!BO52</f>
        <v>23101629.51589638</v>
      </c>
      <c r="BP52" s="698"/>
      <c r="BQ52" s="697">
        <f>[52]ACCOUNTALLOC!BQ52</f>
        <v>5608088.4825534066</v>
      </c>
      <c r="BR52" s="697">
        <f>[52]ACCOUNTALLOC!BR52</f>
        <v>0</v>
      </c>
      <c r="BS52" s="697">
        <f>[52]ACCOUNTALLOC!BS52</f>
        <v>0</v>
      </c>
      <c r="BT52" s="697">
        <f>[52]ACCOUNTALLOC!BT52</f>
        <v>0</v>
      </c>
      <c r="BU52" s="697">
        <f>[52]ACCOUNTALLOC!BU52</f>
        <v>0</v>
      </c>
      <c r="BV52" s="697">
        <f>[52]ACCOUNTALLOC!BV52</f>
        <v>0</v>
      </c>
      <c r="BW52" s="697">
        <f>[52]ACCOUNTALLOC!BW52</f>
        <v>5608088.4825534066</v>
      </c>
      <c r="BX52" s="698"/>
      <c r="BY52" s="697">
        <f>[52]ACCOUNTALLOC!BY52</f>
        <v>33701.416388018217</v>
      </c>
      <c r="BZ52" s="697">
        <f>[52]ACCOUNTALLOC!BZ52</f>
        <v>0</v>
      </c>
      <c r="CA52" s="697">
        <f>[52]ACCOUNTALLOC!CA52</f>
        <v>0</v>
      </c>
      <c r="CB52" s="697">
        <f>[52]ACCOUNTALLOC!CB52</f>
        <v>0</v>
      </c>
      <c r="CC52" s="697">
        <f>[52]ACCOUNTALLOC!CC52</f>
        <v>0</v>
      </c>
      <c r="CD52" s="697">
        <f>[52]ACCOUNTALLOC!CD52</f>
        <v>0</v>
      </c>
      <c r="CE52" s="697">
        <f>[52]ACCOUNTALLOC!CE52</f>
        <v>33701.416388018217</v>
      </c>
      <c r="CF52" s="698"/>
      <c r="CG52" s="697">
        <f>[52]ACCOUNTALLOC!CG52</f>
        <v>0</v>
      </c>
      <c r="CH52" s="697">
        <f>[52]ACCOUNTALLOC!CH52</f>
        <v>0</v>
      </c>
      <c r="CI52" s="697">
        <f>[52]ACCOUNTALLOC!CI52</f>
        <v>0</v>
      </c>
      <c r="CJ52" s="697">
        <f>[52]ACCOUNTALLOC!CJ52</f>
        <v>0</v>
      </c>
      <c r="CK52" s="697">
        <f>[52]ACCOUNTALLOC!CK52</f>
        <v>0</v>
      </c>
      <c r="CL52" s="697">
        <f>[52]ACCOUNTALLOC!CL52</f>
        <v>0</v>
      </c>
      <c r="CM52" s="697">
        <f>[52]ACCOUNTALLOC!CM52</f>
        <v>0</v>
      </c>
      <c r="CN52" s="698">
        <f>[52]ACCOUNTALLOC!CN52</f>
        <v>0</v>
      </c>
      <c r="CO52" s="697">
        <f>[52]ACCOUNTALLOC!CO52</f>
        <v>0</v>
      </c>
      <c r="CP52" s="697">
        <f>[52]ACCOUNTALLOC!CP52</f>
        <v>0</v>
      </c>
      <c r="CQ52" s="697">
        <f>[52]ACCOUNTALLOC!CQ52</f>
        <v>0</v>
      </c>
      <c r="CR52" s="697">
        <f>[52]ACCOUNTALLOC!CR52</f>
        <v>0</v>
      </c>
      <c r="CS52" s="697">
        <f>[52]ACCOUNTALLOC!CS52</f>
        <v>0</v>
      </c>
      <c r="CT52" s="697">
        <f>[52]ACCOUNTALLOC!CT52</f>
        <v>0</v>
      </c>
      <c r="CU52" s="697">
        <f>[52]ACCOUNTALLOC!CU52</f>
        <v>0</v>
      </c>
      <c r="CW52" s="65">
        <f>[52]ACCOUNTALLOC!CW52</f>
        <v>0</v>
      </c>
      <c r="CX52" s="65">
        <f>[52]ACCOUNTALLOC!CX52</f>
        <v>0</v>
      </c>
      <c r="CY52" s="65">
        <f>[52]ACCOUNTALLOC!CY52</f>
        <v>0</v>
      </c>
      <c r="CZ52" s="65">
        <f>[52]ACCOUNTALLOC!CZ52</f>
        <v>0</v>
      </c>
      <c r="DA52" s="65">
        <f>[52]ACCOUNTALLOC!DA52</f>
        <v>0</v>
      </c>
      <c r="DB52" s="65">
        <f>[52]ACCOUNTALLOC!DB52</f>
        <v>0</v>
      </c>
      <c r="DC52" s="65">
        <f>[52]ACCOUNTALLOC!DC52</f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M52" s="65">
        <v>0</v>
      </c>
      <c r="DN52" s="65">
        <v>0</v>
      </c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v>0</v>
      </c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>
        <v>0</v>
      </c>
      <c r="EK52" s="65">
        <v>0</v>
      </c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</row>
    <row r="53" spans="1:163">
      <c r="A53" s="699">
        <f>[52]ACCOUNTALLOC!A53</f>
        <v>366.02</v>
      </c>
      <c r="B53" s="698" t="str">
        <f>[52]ACCOUNTALLOC!B53</f>
        <v xml:space="preserve">UG Conduit </v>
      </c>
      <c r="C53" s="695">
        <f>[52]ACCOUNTALLOC!C53</f>
        <v>718024871.41305971</v>
      </c>
      <c r="D53" s="64"/>
      <c r="E53" s="697">
        <f>[52]ACCOUNTALLOC!E53</f>
        <v>483226813.4581219</v>
      </c>
      <c r="F53" s="697">
        <f>[52]ACCOUNTALLOC!F53</f>
        <v>0</v>
      </c>
      <c r="G53" s="697">
        <f>[52]ACCOUNTALLOC!G53</f>
        <v>0</v>
      </c>
      <c r="H53" s="697">
        <f>[52]ACCOUNTALLOC!H53</f>
        <v>0</v>
      </c>
      <c r="I53" s="697">
        <f>[52]ACCOUNTALLOC!I53</f>
        <v>0</v>
      </c>
      <c r="J53" s="697">
        <f>[52]ACCOUNTALLOC!J53</f>
        <v>0</v>
      </c>
      <c r="K53" s="697">
        <f>[52]ACCOUNTALLOC!K53</f>
        <v>483226813.4581219</v>
      </c>
      <c r="L53" s="698"/>
      <c r="M53" s="697">
        <f>[52]ACCOUNTALLOC!M53</f>
        <v>86105106.443105906</v>
      </c>
      <c r="N53" s="697">
        <f>[52]ACCOUNTALLOC!N53</f>
        <v>0</v>
      </c>
      <c r="O53" s="697">
        <f>[52]ACCOUNTALLOC!O53</f>
        <v>0</v>
      </c>
      <c r="P53" s="697">
        <f>[52]ACCOUNTALLOC!P53</f>
        <v>0</v>
      </c>
      <c r="Q53" s="697">
        <f>[52]ACCOUNTALLOC!Q53</f>
        <v>0</v>
      </c>
      <c r="R53" s="697">
        <f>[52]ACCOUNTALLOC!R53</f>
        <v>0</v>
      </c>
      <c r="S53" s="697">
        <f>[52]ACCOUNTALLOC!S53</f>
        <v>86105106.443105906</v>
      </c>
      <c r="T53" s="698"/>
      <c r="U53" s="697">
        <f>[52]ACCOUNTALLOC!U53</f>
        <v>80351473.792921528</v>
      </c>
      <c r="V53" s="697">
        <f>[52]ACCOUNTALLOC!V53</f>
        <v>0</v>
      </c>
      <c r="W53" s="697">
        <f>[52]ACCOUNTALLOC!W53</f>
        <v>0</v>
      </c>
      <c r="X53" s="697">
        <f>[52]ACCOUNTALLOC!X53</f>
        <v>0</v>
      </c>
      <c r="Y53" s="697">
        <f>[52]ACCOUNTALLOC!Y53</f>
        <v>0</v>
      </c>
      <c r="Z53" s="697">
        <f>[52]ACCOUNTALLOC!Z53</f>
        <v>0</v>
      </c>
      <c r="AA53" s="697">
        <f>[52]ACCOUNTALLOC!AA53</f>
        <v>80351473.792921528</v>
      </c>
      <c r="AB53" s="698"/>
      <c r="AC53" s="697">
        <f>[52]ACCOUNTALLOC!AC53</f>
        <v>34886382.524484321</v>
      </c>
      <c r="AD53" s="697">
        <f>[52]ACCOUNTALLOC!AD53</f>
        <v>0</v>
      </c>
      <c r="AE53" s="697">
        <f>[52]ACCOUNTALLOC!AE53</f>
        <v>0</v>
      </c>
      <c r="AF53" s="697">
        <f>[52]ACCOUNTALLOC!AF53</f>
        <v>0</v>
      </c>
      <c r="AG53" s="697">
        <f>[52]ACCOUNTALLOC!AG53</f>
        <v>0</v>
      </c>
      <c r="AH53" s="697">
        <f>[52]ACCOUNTALLOC!AH53</f>
        <v>0</v>
      </c>
      <c r="AI53" s="697">
        <f>[52]ACCOUNTALLOC!AI53</f>
        <v>34886382.524484321</v>
      </c>
      <c r="AJ53" s="698"/>
      <c r="AK53" s="697">
        <f>[52]ACCOUNTALLOC!AK53</f>
        <v>24883749.128798679</v>
      </c>
      <c r="AL53" s="697">
        <f>[52]ACCOUNTALLOC!AL53</f>
        <v>0</v>
      </c>
      <c r="AM53" s="697">
        <f>[52]ACCOUNTALLOC!AM53</f>
        <v>0</v>
      </c>
      <c r="AN53" s="697">
        <f>[52]ACCOUNTALLOC!AN53</f>
        <v>0</v>
      </c>
      <c r="AO53" s="697">
        <f>[52]ACCOUNTALLOC!AO53</f>
        <v>0</v>
      </c>
      <c r="AP53" s="697">
        <f>[52]ACCOUNTALLOC!AP53</f>
        <v>0</v>
      </c>
      <c r="AQ53" s="697">
        <f>[52]ACCOUNTALLOC!AQ53</f>
        <v>24883749.128798679</v>
      </c>
      <c r="AR53" s="698"/>
      <c r="AS53" s="697">
        <f>[52]ACCOUNTALLOC!AS53</f>
        <v>295514.54824585636</v>
      </c>
      <c r="AT53" s="697">
        <f>[52]ACCOUNTALLOC!AT53</f>
        <v>0</v>
      </c>
      <c r="AU53" s="697">
        <f>[52]ACCOUNTALLOC!AU53</f>
        <v>0</v>
      </c>
      <c r="AV53" s="697">
        <f>[52]ACCOUNTALLOC!AV53</f>
        <v>0</v>
      </c>
      <c r="AW53" s="697">
        <f>[52]ACCOUNTALLOC!AW53</f>
        <v>0</v>
      </c>
      <c r="AX53" s="697">
        <f>[52]ACCOUNTALLOC!AX53</f>
        <v>0</v>
      </c>
      <c r="AY53" s="697">
        <f>[52]ACCOUNTALLOC!AY53</f>
        <v>295514.54824585636</v>
      </c>
      <c r="AZ53" s="698"/>
      <c r="BA53" s="697">
        <f>[52]ACCOUNTALLOC!BA53</f>
        <v>7748177.8300317181</v>
      </c>
      <c r="BB53" s="697">
        <f>[52]ACCOUNTALLOC!BB53</f>
        <v>0</v>
      </c>
      <c r="BC53" s="697">
        <f>[52]ACCOUNTALLOC!BC53</f>
        <v>0</v>
      </c>
      <c r="BD53" s="697">
        <f>[52]ACCOUNTALLOC!BD53</f>
        <v>0</v>
      </c>
      <c r="BE53" s="697">
        <f>[52]ACCOUNTALLOC!BE53</f>
        <v>0</v>
      </c>
      <c r="BF53" s="697">
        <f>[52]ACCOUNTALLOC!BF53</f>
        <v>0</v>
      </c>
      <c r="BG53" s="697">
        <f>[52]ACCOUNTALLOC!BG53</f>
        <v>7748177.8300317181</v>
      </c>
      <c r="BH53" s="698"/>
      <c r="BI53" s="697">
        <f>[52]ACCOUNTALLOC!BI53</f>
        <v>0</v>
      </c>
      <c r="BJ53" s="697">
        <f>[52]ACCOUNTALLOC!BJ53</f>
        <v>0</v>
      </c>
      <c r="BK53" s="697">
        <f>[52]ACCOUNTALLOC!BK53</f>
        <v>0</v>
      </c>
      <c r="BL53" s="697">
        <f>[52]ACCOUNTALLOC!BL53</f>
        <v>0</v>
      </c>
      <c r="BM53" s="697">
        <f>[52]ACCOUNTALLOC!BM53</f>
        <v>0</v>
      </c>
      <c r="BN53" s="697">
        <f>[52]ACCOUNTALLOC!BN53</f>
        <v>0</v>
      </c>
      <c r="BO53" s="697">
        <f>[52]ACCOUNTALLOC!BO53</f>
        <v>0</v>
      </c>
      <c r="BP53" s="698"/>
      <c r="BQ53" s="697">
        <f>[52]ACCOUNTALLOC!BQ53</f>
        <v>0</v>
      </c>
      <c r="BR53" s="697">
        <f>[52]ACCOUNTALLOC!BR53</f>
        <v>0</v>
      </c>
      <c r="BS53" s="697">
        <f>[52]ACCOUNTALLOC!BS53</f>
        <v>0</v>
      </c>
      <c r="BT53" s="697">
        <f>[52]ACCOUNTALLOC!BT53</f>
        <v>0</v>
      </c>
      <c r="BU53" s="697">
        <f>[52]ACCOUNTALLOC!BU53</f>
        <v>0</v>
      </c>
      <c r="BV53" s="697">
        <f>[52]ACCOUNTALLOC!BV53</f>
        <v>0</v>
      </c>
      <c r="BW53" s="697">
        <f>[52]ACCOUNTALLOC!BW53</f>
        <v>0</v>
      </c>
      <c r="BX53" s="698"/>
      <c r="BY53" s="697">
        <f>[52]ACCOUNTALLOC!BY53</f>
        <v>0</v>
      </c>
      <c r="BZ53" s="697">
        <f>[52]ACCOUNTALLOC!BZ53</f>
        <v>0</v>
      </c>
      <c r="CA53" s="697">
        <f>[52]ACCOUNTALLOC!CA53</f>
        <v>0</v>
      </c>
      <c r="CB53" s="697">
        <f>[52]ACCOUNTALLOC!CB53</f>
        <v>0</v>
      </c>
      <c r="CC53" s="697">
        <f>[52]ACCOUNTALLOC!CC53</f>
        <v>0</v>
      </c>
      <c r="CD53" s="697">
        <f>[52]ACCOUNTALLOC!CD53</f>
        <v>0</v>
      </c>
      <c r="CE53" s="697">
        <f>[52]ACCOUNTALLOC!CE53</f>
        <v>0</v>
      </c>
      <c r="CF53" s="698"/>
      <c r="CG53" s="697">
        <f>[52]ACCOUNTALLOC!CG53</f>
        <v>331118.71068511618</v>
      </c>
      <c r="CH53" s="697">
        <f>[52]ACCOUNTALLOC!CH53</f>
        <v>0</v>
      </c>
      <c r="CI53" s="697">
        <f>[52]ACCOUNTALLOC!CI53</f>
        <v>0</v>
      </c>
      <c r="CJ53" s="697">
        <f>[52]ACCOUNTALLOC!CJ53</f>
        <v>0</v>
      </c>
      <c r="CK53" s="697">
        <f>[52]ACCOUNTALLOC!CK53</f>
        <v>0</v>
      </c>
      <c r="CL53" s="697">
        <f>[52]ACCOUNTALLOC!CL53</f>
        <v>0</v>
      </c>
      <c r="CM53" s="697">
        <f>[52]ACCOUNTALLOC!CM53</f>
        <v>331118.71068511618</v>
      </c>
      <c r="CN53" s="698">
        <f>[52]ACCOUNTALLOC!CN53</f>
        <v>0</v>
      </c>
      <c r="CO53" s="697">
        <f>[52]ACCOUNTALLOC!CO53</f>
        <v>196534.97666471408</v>
      </c>
      <c r="CP53" s="697">
        <f>[52]ACCOUNTALLOC!CP53</f>
        <v>0</v>
      </c>
      <c r="CQ53" s="697">
        <f>[52]ACCOUNTALLOC!CQ53</f>
        <v>0</v>
      </c>
      <c r="CR53" s="697">
        <f>[52]ACCOUNTALLOC!CR53</f>
        <v>0</v>
      </c>
      <c r="CS53" s="697">
        <f>[52]ACCOUNTALLOC!CS53</f>
        <v>0</v>
      </c>
      <c r="CT53" s="697">
        <f>[52]ACCOUNTALLOC!CT53</f>
        <v>0</v>
      </c>
      <c r="CU53" s="697">
        <f>[52]ACCOUNTALLOC!CU53</f>
        <v>196534.97666471408</v>
      </c>
      <c r="CW53" s="65">
        <f>[52]ACCOUNTALLOC!CW53</f>
        <v>0</v>
      </c>
      <c r="CX53" s="65">
        <f>[52]ACCOUNTALLOC!CX53</f>
        <v>0</v>
      </c>
      <c r="CY53" s="65">
        <f>[52]ACCOUNTALLOC!CY53</f>
        <v>0</v>
      </c>
      <c r="CZ53" s="65">
        <f>[52]ACCOUNTALLOC!CZ53</f>
        <v>0</v>
      </c>
      <c r="DA53" s="65">
        <f>[52]ACCOUNTALLOC!DA53</f>
        <v>0</v>
      </c>
      <c r="DB53" s="65">
        <f>[52]ACCOUNTALLOC!DB53</f>
        <v>0</v>
      </c>
      <c r="DC53" s="65">
        <f>[52]ACCOUNTALLOC!DC53</f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M53" s="65">
        <v>0</v>
      </c>
      <c r="DN53" s="65">
        <v>0</v>
      </c>
      <c r="DO53" s="65">
        <v>0</v>
      </c>
      <c r="DP53" s="65">
        <v>0</v>
      </c>
      <c r="DQ53" s="65">
        <v>0</v>
      </c>
      <c r="DR53" s="65">
        <v>0</v>
      </c>
      <c r="DS53" s="65">
        <v>0</v>
      </c>
      <c r="DU53" s="65">
        <v>0</v>
      </c>
      <c r="DV53" s="65">
        <v>0</v>
      </c>
      <c r="DW53" s="65">
        <v>0</v>
      </c>
      <c r="DX53" s="65">
        <v>0</v>
      </c>
      <c r="DY53" s="65">
        <v>0</v>
      </c>
      <c r="DZ53" s="65">
        <v>0</v>
      </c>
      <c r="EA53" s="65">
        <v>0</v>
      </c>
      <c r="EC53" s="65">
        <v>0</v>
      </c>
      <c r="ED53" s="65">
        <v>0</v>
      </c>
      <c r="EE53" s="65">
        <v>0</v>
      </c>
      <c r="EF53" s="65">
        <v>0</v>
      </c>
      <c r="EG53" s="65">
        <v>0</v>
      </c>
      <c r="EH53" s="65">
        <v>0</v>
      </c>
      <c r="EI53" s="65">
        <v>0</v>
      </c>
      <c r="EK53" s="65">
        <v>0</v>
      </c>
      <c r="EL53" s="65">
        <v>0</v>
      </c>
      <c r="EM53" s="65">
        <v>0</v>
      </c>
      <c r="EN53" s="65">
        <v>0</v>
      </c>
      <c r="EO53" s="65">
        <v>0</v>
      </c>
      <c r="EP53" s="65">
        <v>0</v>
      </c>
      <c r="EQ53" s="65">
        <v>0</v>
      </c>
      <c r="ES53" s="65">
        <v>0</v>
      </c>
      <c r="ET53" s="65">
        <v>0</v>
      </c>
      <c r="EU53" s="65">
        <v>0</v>
      </c>
      <c r="EV53" s="65">
        <v>0</v>
      </c>
      <c r="EW53" s="65">
        <v>0</v>
      </c>
      <c r="EX53" s="65">
        <v>0</v>
      </c>
      <c r="EY53" s="65">
        <v>0</v>
      </c>
      <c r="FA53" s="65">
        <v>0</v>
      </c>
      <c r="FB53" s="65">
        <v>0</v>
      </c>
      <c r="FC53" s="65">
        <v>0</v>
      </c>
      <c r="FD53" s="65">
        <v>0</v>
      </c>
      <c r="FE53" s="65">
        <v>0</v>
      </c>
      <c r="FF53" s="65">
        <v>0</v>
      </c>
      <c r="FG53" s="65">
        <v>0</v>
      </c>
    </row>
    <row r="54" spans="1:163">
      <c r="A54" s="699">
        <f>[52]ACCOUNTALLOC!A54</f>
        <v>367.01</v>
      </c>
      <c r="B54" s="698" t="str">
        <f>[52]ACCOUNTALLOC!B54</f>
        <v xml:space="preserve">UG Conductor &amp; Devices </v>
      </c>
      <c r="C54" s="695">
        <f>[52]ACCOUNTALLOC!C54</f>
        <v>986578386.56156349</v>
      </c>
      <c r="D54" s="64"/>
      <c r="E54" s="697">
        <f>[52]ACCOUNTALLOC!E54</f>
        <v>663961861.13523018</v>
      </c>
      <c r="F54" s="697">
        <f>[52]ACCOUNTALLOC!F54</f>
        <v>0</v>
      </c>
      <c r="G54" s="697">
        <f>[52]ACCOUNTALLOC!G54</f>
        <v>0</v>
      </c>
      <c r="H54" s="697">
        <f>[52]ACCOUNTALLOC!H54</f>
        <v>0</v>
      </c>
      <c r="I54" s="697">
        <f>[52]ACCOUNTALLOC!I54</f>
        <v>0</v>
      </c>
      <c r="J54" s="697">
        <f>[52]ACCOUNTALLOC!J54</f>
        <v>0</v>
      </c>
      <c r="K54" s="697">
        <f>[52]ACCOUNTALLOC!K54</f>
        <v>663961861.13523018</v>
      </c>
      <c r="L54" s="698"/>
      <c r="M54" s="697">
        <f>[52]ACCOUNTALLOC!M54</f>
        <v>118309880.85715218</v>
      </c>
      <c r="N54" s="697">
        <f>[52]ACCOUNTALLOC!N54</f>
        <v>0</v>
      </c>
      <c r="O54" s="697">
        <f>[52]ACCOUNTALLOC!O54</f>
        <v>0</v>
      </c>
      <c r="P54" s="697">
        <f>[52]ACCOUNTALLOC!P54</f>
        <v>0</v>
      </c>
      <c r="Q54" s="697">
        <f>[52]ACCOUNTALLOC!Q54</f>
        <v>0</v>
      </c>
      <c r="R54" s="697">
        <f>[52]ACCOUNTALLOC!R54</f>
        <v>0</v>
      </c>
      <c r="S54" s="697">
        <f>[52]ACCOUNTALLOC!S54</f>
        <v>118309880.85715218</v>
      </c>
      <c r="T54" s="698"/>
      <c r="U54" s="697">
        <f>[52]ACCOUNTALLOC!U54</f>
        <v>110404291.72941658</v>
      </c>
      <c r="V54" s="697">
        <f>[52]ACCOUNTALLOC!V54</f>
        <v>0</v>
      </c>
      <c r="W54" s="697">
        <f>[52]ACCOUNTALLOC!W54</f>
        <v>0</v>
      </c>
      <c r="X54" s="697">
        <f>[52]ACCOUNTALLOC!X54</f>
        <v>0</v>
      </c>
      <c r="Y54" s="697">
        <f>[52]ACCOUNTALLOC!Y54</f>
        <v>0</v>
      </c>
      <c r="Z54" s="697">
        <f>[52]ACCOUNTALLOC!Z54</f>
        <v>0</v>
      </c>
      <c r="AA54" s="697">
        <f>[52]ACCOUNTALLOC!AA54</f>
        <v>110404291.72941658</v>
      </c>
      <c r="AB54" s="698"/>
      <c r="AC54" s="697">
        <f>[52]ACCOUNTALLOC!AC54</f>
        <v>47934482.988369167</v>
      </c>
      <c r="AD54" s="697">
        <f>[52]ACCOUNTALLOC!AD54</f>
        <v>0</v>
      </c>
      <c r="AE54" s="697">
        <f>[52]ACCOUNTALLOC!AE54</f>
        <v>0</v>
      </c>
      <c r="AF54" s="697">
        <f>[52]ACCOUNTALLOC!AF54</f>
        <v>0</v>
      </c>
      <c r="AG54" s="697">
        <f>[52]ACCOUNTALLOC!AG54</f>
        <v>0</v>
      </c>
      <c r="AH54" s="697">
        <f>[52]ACCOUNTALLOC!AH54</f>
        <v>0</v>
      </c>
      <c r="AI54" s="697">
        <f>[52]ACCOUNTALLOC!AI54</f>
        <v>47934482.988369167</v>
      </c>
      <c r="AJ54" s="698"/>
      <c r="AK54" s="697">
        <f>[52]ACCOUNTALLOC!AK54</f>
        <v>34190694.562960498</v>
      </c>
      <c r="AL54" s="697">
        <f>[52]ACCOUNTALLOC!AL54</f>
        <v>0</v>
      </c>
      <c r="AM54" s="697">
        <f>[52]ACCOUNTALLOC!AM54</f>
        <v>0</v>
      </c>
      <c r="AN54" s="697">
        <f>[52]ACCOUNTALLOC!AN54</f>
        <v>0</v>
      </c>
      <c r="AO54" s="697">
        <f>[52]ACCOUNTALLOC!AO54</f>
        <v>0</v>
      </c>
      <c r="AP54" s="697">
        <f>[52]ACCOUNTALLOC!AP54</f>
        <v>0</v>
      </c>
      <c r="AQ54" s="697">
        <f>[52]ACCOUNTALLOC!AQ54</f>
        <v>34190694.562960498</v>
      </c>
      <c r="AR54" s="698"/>
      <c r="AS54" s="697">
        <f>[52]ACCOUNTALLOC!AS54</f>
        <v>406042.01584285608</v>
      </c>
      <c r="AT54" s="697">
        <f>[52]ACCOUNTALLOC!AT54</f>
        <v>0</v>
      </c>
      <c r="AU54" s="697">
        <f>[52]ACCOUNTALLOC!AU54</f>
        <v>0</v>
      </c>
      <c r="AV54" s="697">
        <f>[52]ACCOUNTALLOC!AV54</f>
        <v>0</v>
      </c>
      <c r="AW54" s="697">
        <f>[52]ACCOUNTALLOC!AW54</f>
        <v>0</v>
      </c>
      <c r="AX54" s="697">
        <f>[52]ACCOUNTALLOC!AX54</f>
        <v>0</v>
      </c>
      <c r="AY54" s="697">
        <f>[52]ACCOUNTALLOC!AY54</f>
        <v>406042.01584285608</v>
      </c>
      <c r="AZ54" s="698"/>
      <c r="BA54" s="697">
        <f>[52]ACCOUNTALLOC!BA54</f>
        <v>10646128.131050883</v>
      </c>
      <c r="BB54" s="697">
        <f>[52]ACCOUNTALLOC!BB54</f>
        <v>0</v>
      </c>
      <c r="BC54" s="697">
        <f>[52]ACCOUNTALLOC!BC54</f>
        <v>0</v>
      </c>
      <c r="BD54" s="697">
        <f>[52]ACCOUNTALLOC!BD54</f>
        <v>0</v>
      </c>
      <c r="BE54" s="697">
        <f>[52]ACCOUNTALLOC!BE54</f>
        <v>0</v>
      </c>
      <c r="BF54" s="697">
        <f>[52]ACCOUNTALLOC!BF54</f>
        <v>0</v>
      </c>
      <c r="BG54" s="697">
        <f>[52]ACCOUNTALLOC!BG54</f>
        <v>10646128.131050883</v>
      </c>
      <c r="BH54" s="698"/>
      <c r="BI54" s="697">
        <f>[52]ACCOUNTALLOC!BI54</f>
        <v>0</v>
      </c>
      <c r="BJ54" s="697">
        <f>[52]ACCOUNTALLOC!BJ54</f>
        <v>0</v>
      </c>
      <c r="BK54" s="697">
        <f>[52]ACCOUNTALLOC!BK54</f>
        <v>0</v>
      </c>
      <c r="BL54" s="697">
        <f>[52]ACCOUNTALLOC!BL54</f>
        <v>0</v>
      </c>
      <c r="BM54" s="697">
        <f>[52]ACCOUNTALLOC!BM54</f>
        <v>0</v>
      </c>
      <c r="BN54" s="697">
        <f>[52]ACCOUNTALLOC!BN54</f>
        <v>0</v>
      </c>
      <c r="BO54" s="697">
        <f>[52]ACCOUNTALLOC!BO54</f>
        <v>0</v>
      </c>
      <c r="BP54" s="698"/>
      <c r="BQ54" s="697">
        <f>[52]ACCOUNTALLOC!BQ54</f>
        <v>0</v>
      </c>
      <c r="BR54" s="697">
        <f>[52]ACCOUNTALLOC!BR54</f>
        <v>0</v>
      </c>
      <c r="BS54" s="697">
        <f>[52]ACCOUNTALLOC!BS54</f>
        <v>0</v>
      </c>
      <c r="BT54" s="697">
        <f>[52]ACCOUNTALLOC!BT54</f>
        <v>0</v>
      </c>
      <c r="BU54" s="697">
        <f>[52]ACCOUNTALLOC!BU54</f>
        <v>0</v>
      </c>
      <c r="BV54" s="697">
        <f>[52]ACCOUNTALLOC!BV54</f>
        <v>0</v>
      </c>
      <c r="BW54" s="697">
        <f>[52]ACCOUNTALLOC!BW54</f>
        <v>0</v>
      </c>
      <c r="BX54" s="698"/>
      <c r="BY54" s="697">
        <f>[52]ACCOUNTALLOC!BY54</f>
        <v>0</v>
      </c>
      <c r="BZ54" s="697">
        <f>[52]ACCOUNTALLOC!BZ54</f>
        <v>0</v>
      </c>
      <c r="CA54" s="697">
        <f>[52]ACCOUNTALLOC!CA54</f>
        <v>0</v>
      </c>
      <c r="CB54" s="697">
        <f>[52]ACCOUNTALLOC!CB54</f>
        <v>0</v>
      </c>
      <c r="CC54" s="697">
        <f>[52]ACCOUNTALLOC!CC54</f>
        <v>0</v>
      </c>
      <c r="CD54" s="697">
        <f>[52]ACCOUNTALLOC!CD54</f>
        <v>0</v>
      </c>
      <c r="CE54" s="697">
        <f>[52]ACCOUNTALLOC!CE54</f>
        <v>0</v>
      </c>
      <c r="CF54" s="698"/>
      <c r="CG54" s="697">
        <f>[52]ACCOUNTALLOC!CG54</f>
        <v>454962.74064320017</v>
      </c>
      <c r="CH54" s="697">
        <f>[52]ACCOUNTALLOC!CH54</f>
        <v>0</v>
      </c>
      <c r="CI54" s="697">
        <f>[52]ACCOUNTALLOC!CI54</f>
        <v>0</v>
      </c>
      <c r="CJ54" s="697">
        <f>[52]ACCOUNTALLOC!CJ54</f>
        <v>0</v>
      </c>
      <c r="CK54" s="697">
        <f>[52]ACCOUNTALLOC!CK54</f>
        <v>0</v>
      </c>
      <c r="CL54" s="697">
        <f>[52]ACCOUNTALLOC!CL54</f>
        <v>0</v>
      </c>
      <c r="CM54" s="697">
        <f>[52]ACCOUNTALLOC!CM54</f>
        <v>454962.74064320017</v>
      </c>
      <c r="CN54" s="698">
        <f>[52]ACCOUNTALLOC!CN54</f>
        <v>0</v>
      </c>
      <c r="CO54" s="697">
        <f>[52]ACCOUNTALLOC!CO54</f>
        <v>270042.40089789941</v>
      </c>
      <c r="CP54" s="697">
        <f>[52]ACCOUNTALLOC!CP54</f>
        <v>0</v>
      </c>
      <c r="CQ54" s="697">
        <f>[52]ACCOUNTALLOC!CQ54</f>
        <v>0</v>
      </c>
      <c r="CR54" s="697">
        <f>[52]ACCOUNTALLOC!CR54</f>
        <v>0</v>
      </c>
      <c r="CS54" s="697">
        <f>[52]ACCOUNTALLOC!CS54</f>
        <v>0</v>
      </c>
      <c r="CT54" s="697">
        <f>[52]ACCOUNTALLOC!CT54</f>
        <v>0</v>
      </c>
      <c r="CU54" s="697">
        <f>[52]ACCOUNTALLOC!CU54</f>
        <v>270042.40089789941</v>
      </c>
      <c r="CW54" s="65">
        <f>[52]ACCOUNTALLOC!CW54</f>
        <v>0</v>
      </c>
      <c r="CX54" s="65">
        <f>[52]ACCOUNTALLOC!CX54</f>
        <v>0</v>
      </c>
      <c r="CY54" s="65">
        <f>[52]ACCOUNTALLOC!CY54</f>
        <v>0</v>
      </c>
      <c r="CZ54" s="65">
        <f>[52]ACCOUNTALLOC!CZ54</f>
        <v>0</v>
      </c>
      <c r="DA54" s="65">
        <f>[52]ACCOUNTALLOC!DA54</f>
        <v>0</v>
      </c>
      <c r="DB54" s="65">
        <f>[52]ACCOUNTALLOC!DB54</f>
        <v>0</v>
      </c>
      <c r="DC54" s="65">
        <f>[52]ACCOUNTALLOC!DC54</f>
        <v>0</v>
      </c>
      <c r="DE54" s="65">
        <v>0</v>
      </c>
      <c r="DF54" s="65">
        <v>0</v>
      </c>
      <c r="DG54" s="65">
        <v>0</v>
      </c>
      <c r="DH54" s="65">
        <v>0</v>
      </c>
      <c r="DI54" s="65">
        <v>0</v>
      </c>
      <c r="DJ54" s="65">
        <v>0</v>
      </c>
      <c r="DK54" s="65">
        <v>0</v>
      </c>
      <c r="DM54" s="65">
        <v>0</v>
      </c>
      <c r="DN54" s="65">
        <v>0</v>
      </c>
      <c r="DO54" s="65">
        <v>0</v>
      </c>
      <c r="DP54" s="65">
        <v>0</v>
      </c>
      <c r="DQ54" s="65">
        <v>0</v>
      </c>
      <c r="DR54" s="65">
        <v>0</v>
      </c>
      <c r="DS54" s="65">
        <v>0</v>
      </c>
      <c r="DU54" s="65">
        <v>0</v>
      </c>
      <c r="DV54" s="65">
        <v>0</v>
      </c>
      <c r="DW54" s="65">
        <v>0</v>
      </c>
      <c r="DX54" s="65">
        <v>0</v>
      </c>
      <c r="DY54" s="65">
        <v>0</v>
      </c>
      <c r="DZ54" s="65">
        <v>0</v>
      </c>
      <c r="EA54" s="65">
        <v>0</v>
      </c>
      <c r="EC54" s="65">
        <v>0</v>
      </c>
      <c r="ED54" s="65">
        <v>0</v>
      </c>
      <c r="EE54" s="65">
        <v>0</v>
      </c>
      <c r="EF54" s="65">
        <v>0</v>
      </c>
      <c r="EG54" s="65">
        <v>0</v>
      </c>
      <c r="EH54" s="65">
        <v>0</v>
      </c>
      <c r="EI54" s="65">
        <v>0</v>
      </c>
      <c r="EK54" s="65">
        <v>0</v>
      </c>
      <c r="EL54" s="65">
        <v>0</v>
      </c>
      <c r="EM54" s="65">
        <v>0</v>
      </c>
      <c r="EN54" s="65">
        <v>0</v>
      </c>
      <c r="EO54" s="65">
        <v>0</v>
      </c>
      <c r="EP54" s="65">
        <v>0</v>
      </c>
      <c r="EQ54" s="65">
        <v>0</v>
      </c>
      <c r="ES54" s="65">
        <v>0</v>
      </c>
      <c r="ET54" s="65">
        <v>0</v>
      </c>
      <c r="EU54" s="65">
        <v>0</v>
      </c>
      <c r="EV54" s="65">
        <v>0</v>
      </c>
      <c r="EW54" s="65">
        <v>0</v>
      </c>
      <c r="EX54" s="65">
        <v>0</v>
      </c>
      <c r="EY54" s="65">
        <v>0</v>
      </c>
      <c r="FA54" s="65">
        <v>0</v>
      </c>
      <c r="FB54" s="65">
        <v>0</v>
      </c>
      <c r="FC54" s="65">
        <v>0</v>
      </c>
      <c r="FD54" s="65">
        <v>0</v>
      </c>
      <c r="FE54" s="65">
        <v>0</v>
      </c>
      <c r="FF54" s="65">
        <v>0</v>
      </c>
      <c r="FG54" s="65">
        <v>0</v>
      </c>
    </row>
    <row r="55" spans="1:163">
      <c r="A55" s="699" t="str">
        <f>[52]ACCOUNTALLOC!A55</f>
        <v>368.01</v>
      </c>
      <c r="B55" s="698" t="str">
        <f>[52]ACCOUNTALLOC!B55</f>
        <v>Line Transf  OVHD</v>
      </c>
      <c r="C55" s="695">
        <f>[52]ACCOUNTALLOC!C55</f>
        <v>173605063.30048591</v>
      </c>
      <c r="D55" s="64"/>
      <c r="E55" s="697">
        <f>[52]ACCOUNTALLOC!E55</f>
        <v>129622783.85526644</v>
      </c>
      <c r="F55" s="697">
        <f>[52]ACCOUNTALLOC!F55</f>
        <v>0</v>
      </c>
      <c r="G55" s="697">
        <f>[52]ACCOUNTALLOC!G55</f>
        <v>0</v>
      </c>
      <c r="H55" s="697">
        <f>[52]ACCOUNTALLOC!H55</f>
        <v>0</v>
      </c>
      <c r="I55" s="697">
        <f>[52]ACCOUNTALLOC!I55</f>
        <v>0</v>
      </c>
      <c r="J55" s="697">
        <f>[52]ACCOUNTALLOC!J55</f>
        <v>0</v>
      </c>
      <c r="K55" s="697">
        <f>[52]ACCOUNTALLOC!K55</f>
        <v>129622783.85526644</v>
      </c>
      <c r="L55" s="698"/>
      <c r="M55" s="697">
        <f>[52]ACCOUNTALLOC!M55</f>
        <v>21229564.703891553</v>
      </c>
      <c r="N55" s="697">
        <f>[52]ACCOUNTALLOC!N55</f>
        <v>0</v>
      </c>
      <c r="O55" s="697">
        <f>[52]ACCOUNTALLOC!O55</f>
        <v>0</v>
      </c>
      <c r="P55" s="697">
        <f>[52]ACCOUNTALLOC!P55</f>
        <v>0</v>
      </c>
      <c r="Q55" s="697">
        <f>[52]ACCOUNTALLOC!Q55</f>
        <v>0</v>
      </c>
      <c r="R55" s="697">
        <f>[52]ACCOUNTALLOC!R55</f>
        <v>0</v>
      </c>
      <c r="S55" s="697">
        <f>[52]ACCOUNTALLOC!S55</f>
        <v>21229564.703891553</v>
      </c>
      <c r="T55" s="698"/>
      <c r="U55" s="697">
        <f>[52]ACCOUNTALLOC!U55</f>
        <v>3103642.0998950875</v>
      </c>
      <c r="V55" s="697">
        <f>[52]ACCOUNTALLOC!V55</f>
        <v>0</v>
      </c>
      <c r="W55" s="697">
        <f>[52]ACCOUNTALLOC!W55</f>
        <v>0</v>
      </c>
      <c r="X55" s="697">
        <f>[52]ACCOUNTALLOC!X55</f>
        <v>0</v>
      </c>
      <c r="Y55" s="697">
        <f>[52]ACCOUNTALLOC!Y55</f>
        <v>0</v>
      </c>
      <c r="Z55" s="697">
        <f>[52]ACCOUNTALLOC!Z55</f>
        <v>0</v>
      </c>
      <c r="AA55" s="697">
        <f>[52]ACCOUNTALLOC!AA55</f>
        <v>3103642.0998950875</v>
      </c>
      <c r="AB55" s="698"/>
      <c r="AC55" s="697">
        <f>[52]ACCOUNTALLOC!AC55</f>
        <v>34997.8638195979</v>
      </c>
      <c r="AD55" s="697">
        <f>[52]ACCOUNTALLOC!AD55</f>
        <v>0</v>
      </c>
      <c r="AE55" s="697">
        <f>[52]ACCOUNTALLOC!AE55</f>
        <v>0</v>
      </c>
      <c r="AF55" s="697">
        <f>[52]ACCOUNTALLOC!AF55</f>
        <v>0</v>
      </c>
      <c r="AG55" s="697">
        <f>[52]ACCOUNTALLOC!AG55</f>
        <v>0</v>
      </c>
      <c r="AH55" s="697">
        <f>[52]ACCOUNTALLOC!AH55</f>
        <v>0</v>
      </c>
      <c r="AI55" s="697">
        <f>[52]ACCOUNTALLOC!AI55</f>
        <v>34997.8638195979</v>
      </c>
      <c r="AJ55" s="698"/>
      <c r="AK55" s="697">
        <f>[52]ACCOUNTALLOC!AK55</f>
        <v>0</v>
      </c>
      <c r="AL55" s="697">
        <f>[52]ACCOUNTALLOC!AL55</f>
        <v>0</v>
      </c>
      <c r="AM55" s="697">
        <f>[52]ACCOUNTALLOC!AM55</f>
        <v>0</v>
      </c>
      <c r="AN55" s="697">
        <f>[52]ACCOUNTALLOC!AN55</f>
        <v>0</v>
      </c>
      <c r="AO55" s="697">
        <f>[52]ACCOUNTALLOC!AO55</f>
        <v>0</v>
      </c>
      <c r="AP55" s="697">
        <f>[52]ACCOUNTALLOC!AP55</f>
        <v>0</v>
      </c>
      <c r="AQ55" s="697">
        <f>[52]ACCOUNTALLOC!AQ55</f>
        <v>0</v>
      </c>
      <c r="AR55" s="698"/>
      <c r="AS55" s="697">
        <f>[52]ACCOUNTALLOC!AS55</f>
        <v>0</v>
      </c>
      <c r="AT55" s="697">
        <f>[52]ACCOUNTALLOC!AT55</f>
        <v>0</v>
      </c>
      <c r="AU55" s="697">
        <f>[52]ACCOUNTALLOC!AU55</f>
        <v>0</v>
      </c>
      <c r="AV55" s="697">
        <f>[52]ACCOUNTALLOC!AV55</f>
        <v>0</v>
      </c>
      <c r="AW55" s="697">
        <f>[52]ACCOUNTALLOC!AW55</f>
        <v>0</v>
      </c>
      <c r="AX55" s="697">
        <f>[52]ACCOUNTALLOC!AX55</f>
        <v>0</v>
      </c>
      <c r="AY55" s="697">
        <f>[52]ACCOUNTALLOC!AY55</f>
        <v>0</v>
      </c>
      <c r="AZ55" s="698"/>
      <c r="BA55" s="697">
        <f>[52]ACCOUNTALLOC!BA55</f>
        <v>0</v>
      </c>
      <c r="BB55" s="697">
        <f>[52]ACCOUNTALLOC!BB55</f>
        <v>0</v>
      </c>
      <c r="BC55" s="697">
        <f>[52]ACCOUNTALLOC!BC55</f>
        <v>0</v>
      </c>
      <c r="BD55" s="697">
        <f>[52]ACCOUNTALLOC!BD55</f>
        <v>0</v>
      </c>
      <c r="BE55" s="697">
        <f>[52]ACCOUNTALLOC!BE55</f>
        <v>0</v>
      </c>
      <c r="BF55" s="697">
        <f>[52]ACCOUNTALLOC!BF55</f>
        <v>0</v>
      </c>
      <c r="BG55" s="697">
        <f>[52]ACCOUNTALLOC!BG55</f>
        <v>0</v>
      </c>
      <c r="BH55" s="698"/>
      <c r="BI55" s="697">
        <f>[52]ACCOUNTALLOC!BI55</f>
        <v>0</v>
      </c>
      <c r="BJ55" s="697">
        <f>[52]ACCOUNTALLOC!BJ55</f>
        <v>0</v>
      </c>
      <c r="BK55" s="697">
        <f>[52]ACCOUNTALLOC!BK55</f>
        <v>0</v>
      </c>
      <c r="BL55" s="697">
        <f>[52]ACCOUNTALLOC!BL55</f>
        <v>0</v>
      </c>
      <c r="BM55" s="697">
        <f>[52]ACCOUNTALLOC!BM55</f>
        <v>0</v>
      </c>
      <c r="BN55" s="697">
        <f>[52]ACCOUNTALLOC!BN55</f>
        <v>0</v>
      </c>
      <c r="BO55" s="697">
        <f>[52]ACCOUNTALLOC!BO55</f>
        <v>0</v>
      </c>
      <c r="BP55" s="698"/>
      <c r="BQ55" s="697">
        <f>[52]ACCOUNTALLOC!BQ55</f>
        <v>0</v>
      </c>
      <c r="BR55" s="697">
        <f>[52]ACCOUNTALLOC!BR55</f>
        <v>0</v>
      </c>
      <c r="BS55" s="697">
        <f>[52]ACCOUNTALLOC!BS55</f>
        <v>0</v>
      </c>
      <c r="BT55" s="697">
        <f>[52]ACCOUNTALLOC!BT55</f>
        <v>0</v>
      </c>
      <c r="BU55" s="697">
        <f>[52]ACCOUNTALLOC!BU55</f>
        <v>0</v>
      </c>
      <c r="BV55" s="697">
        <f>[52]ACCOUNTALLOC!BV55</f>
        <v>0</v>
      </c>
      <c r="BW55" s="697">
        <f>[52]ACCOUNTALLOC!BW55</f>
        <v>0</v>
      </c>
      <c r="BX55" s="698"/>
      <c r="BY55" s="697">
        <f>[52]ACCOUNTALLOC!BY55</f>
        <v>0</v>
      </c>
      <c r="BZ55" s="697">
        <f>[52]ACCOUNTALLOC!BZ55</f>
        <v>0</v>
      </c>
      <c r="CA55" s="697">
        <f>[52]ACCOUNTALLOC!CA55</f>
        <v>0</v>
      </c>
      <c r="CB55" s="697">
        <f>[52]ACCOUNTALLOC!CB55</f>
        <v>0</v>
      </c>
      <c r="CC55" s="697">
        <f>[52]ACCOUNTALLOC!CC55</f>
        <v>0</v>
      </c>
      <c r="CD55" s="697">
        <f>[52]ACCOUNTALLOC!CD55</f>
        <v>0</v>
      </c>
      <c r="CE55" s="697">
        <f>[52]ACCOUNTALLOC!CE55</f>
        <v>0</v>
      </c>
      <c r="CF55" s="698"/>
      <c r="CG55" s="697">
        <f>[52]ACCOUNTALLOC!CG55</f>
        <v>19614074.777613256</v>
      </c>
      <c r="CH55" s="697">
        <f>[52]ACCOUNTALLOC!CH55</f>
        <v>0</v>
      </c>
      <c r="CI55" s="697">
        <f>[52]ACCOUNTALLOC!CI55</f>
        <v>0</v>
      </c>
      <c r="CJ55" s="697">
        <f>[52]ACCOUNTALLOC!CJ55</f>
        <v>0</v>
      </c>
      <c r="CK55" s="697">
        <f>[52]ACCOUNTALLOC!CK55</f>
        <v>0</v>
      </c>
      <c r="CL55" s="697">
        <f>[52]ACCOUNTALLOC!CL55</f>
        <v>0</v>
      </c>
      <c r="CM55" s="697">
        <f>[52]ACCOUNTALLOC!CM55</f>
        <v>19614074.777613256</v>
      </c>
      <c r="CN55" s="698">
        <f>[52]ACCOUNTALLOC!CN55</f>
        <v>0</v>
      </c>
      <c r="CO55" s="697">
        <f>[52]ACCOUNTALLOC!CO55</f>
        <v>0</v>
      </c>
      <c r="CP55" s="697">
        <f>[52]ACCOUNTALLOC!CP55</f>
        <v>0</v>
      </c>
      <c r="CQ55" s="697">
        <f>[52]ACCOUNTALLOC!CQ55</f>
        <v>0</v>
      </c>
      <c r="CR55" s="697">
        <f>[52]ACCOUNTALLOC!CR55</f>
        <v>0</v>
      </c>
      <c r="CS55" s="697">
        <f>[52]ACCOUNTALLOC!CS55</f>
        <v>0</v>
      </c>
      <c r="CT55" s="697">
        <f>[52]ACCOUNTALLOC!CT55</f>
        <v>0</v>
      </c>
      <c r="CU55" s="697">
        <f>[52]ACCOUNTALLOC!CU55</f>
        <v>0</v>
      </c>
      <c r="CW55" s="65">
        <f>[52]ACCOUNTALLOC!CW55</f>
        <v>0</v>
      </c>
      <c r="CX55" s="65">
        <f>[52]ACCOUNTALLOC!CX55</f>
        <v>0</v>
      </c>
      <c r="CY55" s="65">
        <f>[52]ACCOUNTALLOC!CY55</f>
        <v>0</v>
      </c>
      <c r="CZ55" s="65">
        <f>[52]ACCOUNTALLOC!CZ55</f>
        <v>0</v>
      </c>
      <c r="DA55" s="65">
        <f>[52]ACCOUNTALLOC!DA55</f>
        <v>0</v>
      </c>
      <c r="DB55" s="65">
        <f>[52]ACCOUNTALLOC!DB55</f>
        <v>0</v>
      </c>
      <c r="DC55" s="65">
        <f>[52]ACCOUNTALLOC!DC55</f>
        <v>0</v>
      </c>
      <c r="DE55" s="65">
        <v>0</v>
      </c>
      <c r="DF55" s="65">
        <v>0</v>
      </c>
      <c r="DG55" s="65">
        <v>0</v>
      </c>
      <c r="DH55" s="65">
        <v>0</v>
      </c>
      <c r="DI55" s="65">
        <v>0</v>
      </c>
      <c r="DJ55" s="65">
        <v>0</v>
      </c>
      <c r="DK55" s="65">
        <v>0</v>
      </c>
      <c r="DM55" s="65">
        <v>0</v>
      </c>
      <c r="DN55" s="65">
        <v>0</v>
      </c>
      <c r="DO55" s="65">
        <v>0</v>
      </c>
      <c r="DP55" s="65">
        <v>0</v>
      </c>
      <c r="DQ55" s="65">
        <v>0</v>
      </c>
      <c r="DR55" s="65">
        <v>0</v>
      </c>
      <c r="DS55" s="65">
        <v>0</v>
      </c>
      <c r="DU55" s="65">
        <v>0</v>
      </c>
      <c r="DV55" s="65">
        <v>0</v>
      </c>
      <c r="DW55" s="65">
        <v>0</v>
      </c>
      <c r="DX55" s="65">
        <v>0</v>
      </c>
      <c r="DY55" s="65">
        <v>0</v>
      </c>
      <c r="DZ55" s="65">
        <v>0</v>
      </c>
      <c r="EA55" s="65">
        <v>0</v>
      </c>
      <c r="EC55" s="65">
        <v>0</v>
      </c>
      <c r="ED55" s="65">
        <v>0</v>
      </c>
      <c r="EE55" s="65">
        <v>0</v>
      </c>
      <c r="EF55" s="65">
        <v>0</v>
      </c>
      <c r="EG55" s="65">
        <v>0</v>
      </c>
      <c r="EH55" s="65">
        <v>0</v>
      </c>
      <c r="EI55" s="65">
        <v>0</v>
      </c>
      <c r="EK55" s="65">
        <v>0</v>
      </c>
      <c r="EL55" s="65">
        <v>0</v>
      </c>
      <c r="EM55" s="65">
        <v>0</v>
      </c>
      <c r="EN55" s="65">
        <v>0</v>
      </c>
      <c r="EO55" s="65">
        <v>0</v>
      </c>
      <c r="EP55" s="65">
        <v>0</v>
      </c>
      <c r="EQ55" s="65">
        <v>0</v>
      </c>
      <c r="ES55" s="65">
        <v>0</v>
      </c>
      <c r="ET55" s="65">
        <v>0</v>
      </c>
      <c r="EU55" s="65">
        <v>0</v>
      </c>
      <c r="EV55" s="65">
        <v>0</v>
      </c>
      <c r="EW55" s="65">
        <v>0</v>
      </c>
      <c r="EX55" s="65">
        <v>0</v>
      </c>
      <c r="EY55" s="65">
        <v>0</v>
      </c>
      <c r="FA55" s="65">
        <v>0</v>
      </c>
      <c r="FB55" s="65">
        <v>0</v>
      </c>
      <c r="FC55" s="65">
        <v>0</v>
      </c>
      <c r="FD55" s="65">
        <v>0</v>
      </c>
      <c r="FE55" s="65">
        <v>0</v>
      </c>
      <c r="FF55" s="65">
        <v>0</v>
      </c>
      <c r="FG55" s="65">
        <v>0</v>
      </c>
    </row>
    <row r="56" spans="1:163">
      <c r="A56" s="699" t="str">
        <f>[52]ACCOUNTALLOC!A56</f>
        <v>368.02</v>
      </c>
      <c r="B56" s="698" t="str">
        <f>[52]ACCOUNTALLOC!B56</f>
        <v>Line Transf  UNGD</v>
      </c>
      <c r="C56" s="695">
        <f>[52]ACCOUNTALLOC!C56</f>
        <v>318350548.27234882</v>
      </c>
      <c r="D56" s="64"/>
      <c r="E56" s="697">
        <f>[52]ACCOUNTALLOC!E56</f>
        <v>254323105.00839216</v>
      </c>
      <c r="F56" s="697">
        <f>[52]ACCOUNTALLOC!F56</f>
        <v>0</v>
      </c>
      <c r="G56" s="697">
        <f>[52]ACCOUNTALLOC!G56</f>
        <v>0</v>
      </c>
      <c r="H56" s="697">
        <f>[52]ACCOUNTALLOC!H56</f>
        <v>0</v>
      </c>
      <c r="I56" s="697">
        <f>[52]ACCOUNTALLOC!I56</f>
        <v>0</v>
      </c>
      <c r="J56" s="697">
        <f>[52]ACCOUNTALLOC!J56</f>
        <v>0</v>
      </c>
      <c r="K56" s="697">
        <f>[52]ACCOUNTALLOC!K56</f>
        <v>254323105.00839216</v>
      </c>
      <c r="L56" s="698"/>
      <c r="M56" s="697">
        <f>[52]ACCOUNTALLOC!M56</f>
        <v>39317021.423054866</v>
      </c>
      <c r="N56" s="697">
        <f>[52]ACCOUNTALLOC!N56</f>
        <v>0</v>
      </c>
      <c r="O56" s="697">
        <f>[52]ACCOUNTALLOC!O56</f>
        <v>0</v>
      </c>
      <c r="P56" s="697">
        <f>[52]ACCOUNTALLOC!P56</f>
        <v>0</v>
      </c>
      <c r="Q56" s="697">
        <f>[52]ACCOUNTALLOC!Q56</f>
        <v>0</v>
      </c>
      <c r="R56" s="697">
        <f>[52]ACCOUNTALLOC!R56</f>
        <v>0</v>
      </c>
      <c r="S56" s="697">
        <f>[52]ACCOUNTALLOC!S56</f>
        <v>39317021.423054866</v>
      </c>
      <c r="T56" s="698"/>
      <c r="U56" s="697">
        <f>[52]ACCOUNTALLOC!U56</f>
        <v>18739241.351015534</v>
      </c>
      <c r="V56" s="697">
        <f>[52]ACCOUNTALLOC!V56</f>
        <v>0</v>
      </c>
      <c r="W56" s="697">
        <f>[52]ACCOUNTALLOC!W56</f>
        <v>0</v>
      </c>
      <c r="X56" s="697">
        <f>[52]ACCOUNTALLOC!X56</f>
        <v>0</v>
      </c>
      <c r="Y56" s="697">
        <f>[52]ACCOUNTALLOC!Y56</f>
        <v>0</v>
      </c>
      <c r="Z56" s="697">
        <f>[52]ACCOUNTALLOC!Z56</f>
        <v>0</v>
      </c>
      <c r="AA56" s="697">
        <f>[52]ACCOUNTALLOC!AA56</f>
        <v>18739241.351015534</v>
      </c>
      <c r="AB56" s="698"/>
      <c r="AC56" s="697">
        <f>[52]ACCOUNTALLOC!AC56</f>
        <v>5178058.4964268021</v>
      </c>
      <c r="AD56" s="697">
        <f>[52]ACCOUNTALLOC!AD56</f>
        <v>0</v>
      </c>
      <c r="AE56" s="697">
        <f>[52]ACCOUNTALLOC!AE56</f>
        <v>0</v>
      </c>
      <c r="AF56" s="697">
        <f>[52]ACCOUNTALLOC!AF56</f>
        <v>0</v>
      </c>
      <c r="AG56" s="697">
        <f>[52]ACCOUNTALLOC!AG56</f>
        <v>0</v>
      </c>
      <c r="AH56" s="697">
        <f>[52]ACCOUNTALLOC!AH56</f>
        <v>0</v>
      </c>
      <c r="AI56" s="697">
        <f>[52]ACCOUNTALLOC!AI56</f>
        <v>5178058.4964268021</v>
      </c>
      <c r="AJ56" s="698"/>
      <c r="AK56" s="697">
        <f>[52]ACCOUNTALLOC!AK56</f>
        <v>0</v>
      </c>
      <c r="AL56" s="697">
        <f>[52]ACCOUNTALLOC!AL56</f>
        <v>0</v>
      </c>
      <c r="AM56" s="697">
        <f>[52]ACCOUNTALLOC!AM56</f>
        <v>0</v>
      </c>
      <c r="AN56" s="697">
        <f>[52]ACCOUNTALLOC!AN56</f>
        <v>0</v>
      </c>
      <c r="AO56" s="697">
        <f>[52]ACCOUNTALLOC!AO56</f>
        <v>0</v>
      </c>
      <c r="AP56" s="697">
        <f>[52]ACCOUNTALLOC!AP56</f>
        <v>0</v>
      </c>
      <c r="AQ56" s="697">
        <f>[52]ACCOUNTALLOC!AQ56</f>
        <v>0</v>
      </c>
      <c r="AR56" s="698"/>
      <c r="AS56" s="697">
        <f>[52]ACCOUNTALLOC!AS56</f>
        <v>0</v>
      </c>
      <c r="AT56" s="697">
        <f>[52]ACCOUNTALLOC!AT56</f>
        <v>0</v>
      </c>
      <c r="AU56" s="697">
        <f>[52]ACCOUNTALLOC!AU56</f>
        <v>0</v>
      </c>
      <c r="AV56" s="697">
        <f>[52]ACCOUNTALLOC!AV56</f>
        <v>0</v>
      </c>
      <c r="AW56" s="697">
        <f>[52]ACCOUNTALLOC!AW56</f>
        <v>0</v>
      </c>
      <c r="AX56" s="697">
        <f>[52]ACCOUNTALLOC!AX56</f>
        <v>0</v>
      </c>
      <c r="AY56" s="697">
        <f>[52]ACCOUNTALLOC!AY56</f>
        <v>0</v>
      </c>
      <c r="AZ56" s="698"/>
      <c r="BA56" s="697">
        <f>[52]ACCOUNTALLOC!BA56</f>
        <v>0</v>
      </c>
      <c r="BB56" s="697">
        <f>[52]ACCOUNTALLOC!BB56</f>
        <v>0</v>
      </c>
      <c r="BC56" s="697">
        <f>[52]ACCOUNTALLOC!BC56</f>
        <v>0</v>
      </c>
      <c r="BD56" s="697">
        <f>[52]ACCOUNTALLOC!BD56</f>
        <v>0</v>
      </c>
      <c r="BE56" s="697">
        <f>[52]ACCOUNTALLOC!BE56</f>
        <v>0</v>
      </c>
      <c r="BF56" s="697">
        <f>[52]ACCOUNTALLOC!BF56</f>
        <v>0</v>
      </c>
      <c r="BG56" s="697">
        <f>[52]ACCOUNTALLOC!BG56</f>
        <v>0</v>
      </c>
      <c r="BH56" s="698"/>
      <c r="BI56" s="697">
        <f>[52]ACCOUNTALLOC!BI56</f>
        <v>0</v>
      </c>
      <c r="BJ56" s="697">
        <f>[52]ACCOUNTALLOC!BJ56</f>
        <v>0</v>
      </c>
      <c r="BK56" s="697">
        <f>[52]ACCOUNTALLOC!BK56</f>
        <v>0</v>
      </c>
      <c r="BL56" s="697">
        <f>[52]ACCOUNTALLOC!BL56</f>
        <v>0</v>
      </c>
      <c r="BM56" s="697">
        <f>[52]ACCOUNTALLOC!BM56</f>
        <v>0</v>
      </c>
      <c r="BN56" s="697">
        <f>[52]ACCOUNTALLOC!BN56</f>
        <v>0</v>
      </c>
      <c r="BO56" s="697">
        <f>[52]ACCOUNTALLOC!BO56</f>
        <v>0</v>
      </c>
      <c r="BP56" s="698"/>
      <c r="BQ56" s="697">
        <f>[52]ACCOUNTALLOC!BQ56</f>
        <v>0</v>
      </c>
      <c r="BR56" s="697">
        <f>[52]ACCOUNTALLOC!BR56</f>
        <v>0</v>
      </c>
      <c r="BS56" s="697">
        <f>[52]ACCOUNTALLOC!BS56</f>
        <v>0</v>
      </c>
      <c r="BT56" s="697">
        <f>[52]ACCOUNTALLOC!BT56</f>
        <v>0</v>
      </c>
      <c r="BU56" s="697">
        <f>[52]ACCOUNTALLOC!BU56</f>
        <v>0</v>
      </c>
      <c r="BV56" s="697">
        <f>[52]ACCOUNTALLOC!BV56</f>
        <v>0</v>
      </c>
      <c r="BW56" s="697">
        <f>[52]ACCOUNTALLOC!BW56</f>
        <v>0</v>
      </c>
      <c r="BX56" s="698"/>
      <c r="BY56" s="697">
        <f>[52]ACCOUNTALLOC!BY56</f>
        <v>0</v>
      </c>
      <c r="BZ56" s="697">
        <f>[52]ACCOUNTALLOC!BZ56</f>
        <v>0</v>
      </c>
      <c r="CA56" s="697">
        <f>[52]ACCOUNTALLOC!CA56</f>
        <v>0</v>
      </c>
      <c r="CB56" s="697">
        <f>[52]ACCOUNTALLOC!CB56</f>
        <v>0</v>
      </c>
      <c r="CC56" s="697">
        <f>[52]ACCOUNTALLOC!CC56</f>
        <v>0</v>
      </c>
      <c r="CD56" s="697">
        <f>[52]ACCOUNTALLOC!CD56</f>
        <v>0</v>
      </c>
      <c r="CE56" s="697">
        <f>[52]ACCOUNTALLOC!CE56</f>
        <v>0</v>
      </c>
      <c r="CF56" s="698"/>
      <c r="CG56" s="697">
        <f>[52]ACCOUNTALLOC!CG56</f>
        <v>793121.9934594743</v>
      </c>
      <c r="CH56" s="697">
        <f>[52]ACCOUNTALLOC!CH56</f>
        <v>0</v>
      </c>
      <c r="CI56" s="697">
        <f>[52]ACCOUNTALLOC!CI56</f>
        <v>0</v>
      </c>
      <c r="CJ56" s="697">
        <f>[52]ACCOUNTALLOC!CJ56</f>
        <v>0</v>
      </c>
      <c r="CK56" s="697">
        <f>[52]ACCOUNTALLOC!CK56</f>
        <v>0</v>
      </c>
      <c r="CL56" s="697">
        <f>[52]ACCOUNTALLOC!CL56</f>
        <v>0</v>
      </c>
      <c r="CM56" s="697">
        <f>[52]ACCOUNTALLOC!CM56</f>
        <v>793121.9934594743</v>
      </c>
      <c r="CN56" s="698">
        <f>[52]ACCOUNTALLOC!CN56</f>
        <v>0</v>
      </c>
      <c r="CO56" s="697">
        <f>[52]ACCOUNTALLOC!CO56</f>
        <v>0</v>
      </c>
      <c r="CP56" s="697">
        <f>[52]ACCOUNTALLOC!CP56</f>
        <v>0</v>
      </c>
      <c r="CQ56" s="697">
        <f>[52]ACCOUNTALLOC!CQ56</f>
        <v>0</v>
      </c>
      <c r="CR56" s="697">
        <f>[52]ACCOUNTALLOC!CR56</f>
        <v>0</v>
      </c>
      <c r="CS56" s="697">
        <f>[52]ACCOUNTALLOC!CS56</f>
        <v>0</v>
      </c>
      <c r="CT56" s="697">
        <f>[52]ACCOUNTALLOC!CT56</f>
        <v>0</v>
      </c>
      <c r="CU56" s="697">
        <f>[52]ACCOUNTALLOC!CU56</f>
        <v>0</v>
      </c>
      <c r="CW56" s="65">
        <f>[52]ACCOUNTALLOC!CW56</f>
        <v>0</v>
      </c>
      <c r="CX56" s="65">
        <f>[52]ACCOUNTALLOC!CX56</f>
        <v>0</v>
      </c>
      <c r="CY56" s="65">
        <f>[52]ACCOUNTALLOC!CY56</f>
        <v>0</v>
      </c>
      <c r="CZ56" s="65">
        <f>[52]ACCOUNTALLOC!CZ56</f>
        <v>0</v>
      </c>
      <c r="DA56" s="65">
        <f>[52]ACCOUNTALLOC!DA56</f>
        <v>0</v>
      </c>
      <c r="DB56" s="65">
        <f>[52]ACCOUNTALLOC!DB56</f>
        <v>0</v>
      </c>
      <c r="DC56" s="65">
        <f>[52]ACCOUNTALLOC!DC56</f>
        <v>0</v>
      </c>
      <c r="DE56" s="65">
        <v>0</v>
      </c>
      <c r="DF56" s="65">
        <v>0</v>
      </c>
      <c r="DG56" s="65">
        <v>0</v>
      </c>
      <c r="DH56" s="65">
        <v>0</v>
      </c>
      <c r="DI56" s="65">
        <v>0</v>
      </c>
      <c r="DJ56" s="65">
        <v>0</v>
      </c>
      <c r="DK56" s="65">
        <v>0</v>
      </c>
      <c r="DM56" s="65">
        <v>0</v>
      </c>
      <c r="DN56" s="65">
        <v>0</v>
      </c>
      <c r="DO56" s="65">
        <v>0</v>
      </c>
      <c r="DP56" s="65">
        <v>0</v>
      </c>
      <c r="DQ56" s="65">
        <v>0</v>
      </c>
      <c r="DR56" s="65">
        <v>0</v>
      </c>
      <c r="DS56" s="65">
        <v>0</v>
      </c>
      <c r="DU56" s="65">
        <v>0</v>
      </c>
      <c r="DV56" s="65">
        <v>0</v>
      </c>
      <c r="DW56" s="65">
        <v>0</v>
      </c>
      <c r="DX56" s="65">
        <v>0</v>
      </c>
      <c r="DY56" s="65">
        <v>0</v>
      </c>
      <c r="DZ56" s="65">
        <v>0</v>
      </c>
      <c r="EA56" s="65">
        <v>0</v>
      </c>
      <c r="EC56" s="65">
        <v>0</v>
      </c>
      <c r="ED56" s="65">
        <v>0</v>
      </c>
      <c r="EE56" s="65">
        <v>0</v>
      </c>
      <c r="EF56" s="65">
        <v>0</v>
      </c>
      <c r="EG56" s="65">
        <v>0</v>
      </c>
      <c r="EH56" s="65">
        <v>0</v>
      </c>
      <c r="EI56" s="65">
        <v>0</v>
      </c>
      <c r="EK56" s="65">
        <v>0</v>
      </c>
      <c r="EL56" s="65">
        <v>0</v>
      </c>
      <c r="EM56" s="65">
        <v>0</v>
      </c>
      <c r="EN56" s="65">
        <v>0</v>
      </c>
      <c r="EO56" s="65">
        <v>0</v>
      </c>
      <c r="EP56" s="65">
        <v>0</v>
      </c>
      <c r="EQ56" s="65">
        <v>0</v>
      </c>
      <c r="ES56" s="65">
        <v>0</v>
      </c>
      <c r="ET56" s="65">
        <v>0</v>
      </c>
      <c r="EU56" s="65">
        <v>0</v>
      </c>
      <c r="EV56" s="65">
        <v>0</v>
      </c>
      <c r="EW56" s="65">
        <v>0</v>
      </c>
      <c r="EX56" s="65">
        <v>0</v>
      </c>
      <c r="EY56" s="65">
        <v>0</v>
      </c>
      <c r="FA56" s="65">
        <v>0</v>
      </c>
      <c r="FB56" s="65">
        <v>0</v>
      </c>
      <c r="FC56" s="65">
        <v>0</v>
      </c>
      <c r="FD56" s="65">
        <v>0</v>
      </c>
      <c r="FE56" s="65">
        <v>0</v>
      </c>
      <c r="FF56" s="65">
        <v>0</v>
      </c>
      <c r="FG56" s="65">
        <v>0</v>
      </c>
    </row>
    <row r="57" spans="1:163">
      <c r="A57" s="699">
        <f>[52]ACCOUNTALLOC!A57</f>
        <v>368.03</v>
      </c>
      <c r="B57" s="698" t="str">
        <f>[52]ACCOUNTALLOC!B57</f>
        <v>Line Transf  Assigned</v>
      </c>
      <c r="C57" s="695">
        <f>[52]ACCOUNTALLOC!C57</f>
        <v>7577844.9767851122</v>
      </c>
      <c r="D57" s="64"/>
      <c r="E57" s="697">
        <f>[52]ACCOUNTALLOC!E57</f>
        <v>0</v>
      </c>
      <c r="F57" s="697">
        <f>[52]ACCOUNTALLOC!F57</f>
        <v>0</v>
      </c>
      <c r="G57" s="697">
        <f>[52]ACCOUNTALLOC!G57</f>
        <v>0</v>
      </c>
      <c r="H57" s="697">
        <f>[52]ACCOUNTALLOC!H57</f>
        <v>0</v>
      </c>
      <c r="I57" s="697">
        <f>[52]ACCOUNTALLOC!I57</f>
        <v>0</v>
      </c>
      <c r="J57" s="697">
        <f>[52]ACCOUNTALLOC!J57</f>
        <v>0</v>
      </c>
      <c r="K57" s="697">
        <f>[52]ACCOUNTALLOC!K57</f>
        <v>0</v>
      </c>
      <c r="L57" s="698"/>
      <c r="M57" s="697">
        <f>[52]ACCOUNTALLOC!M57</f>
        <v>0</v>
      </c>
      <c r="N57" s="697">
        <f>[52]ACCOUNTALLOC!N57</f>
        <v>0</v>
      </c>
      <c r="O57" s="697">
        <f>[52]ACCOUNTALLOC!O57</f>
        <v>0</v>
      </c>
      <c r="P57" s="697">
        <f>[52]ACCOUNTALLOC!P57</f>
        <v>0</v>
      </c>
      <c r="Q57" s="697">
        <f>[52]ACCOUNTALLOC!Q57</f>
        <v>0</v>
      </c>
      <c r="R57" s="697">
        <f>[52]ACCOUNTALLOC!R57</f>
        <v>0</v>
      </c>
      <c r="S57" s="697">
        <f>[52]ACCOUNTALLOC!S57</f>
        <v>0</v>
      </c>
      <c r="T57" s="698"/>
      <c r="U57" s="697">
        <f>[52]ACCOUNTALLOC!U57</f>
        <v>0</v>
      </c>
      <c r="V57" s="697">
        <f>[52]ACCOUNTALLOC!V57</f>
        <v>0</v>
      </c>
      <c r="W57" s="697">
        <f>[52]ACCOUNTALLOC!W57</f>
        <v>0</v>
      </c>
      <c r="X57" s="697">
        <f>[52]ACCOUNTALLOC!X57</f>
        <v>0</v>
      </c>
      <c r="Y57" s="697">
        <f>[52]ACCOUNTALLOC!Y57</f>
        <v>0</v>
      </c>
      <c r="Z57" s="697">
        <f>[52]ACCOUNTALLOC!Z57</f>
        <v>0</v>
      </c>
      <c r="AA57" s="697">
        <f>[52]ACCOUNTALLOC!AA57</f>
        <v>0</v>
      </c>
      <c r="AB57" s="698"/>
      <c r="AC57" s="697">
        <f>[52]ACCOUNTALLOC!AC57</f>
        <v>0</v>
      </c>
      <c r="AD57" s="697">
        <f>[52]ACCOUNTALLOC!AD57</f>
        <v>0</v>
      </c>
      <c r="AE57" s="697">
        <f>[52]ACCOUNTALLOC!AE57</f>
        <v>0</v>
      </c>
      <c r="AF57" s="697">
        <f>[52]ACCOUNTALLOC!AF57</f>
        <v>0</v>
      </c>
      <c r="AG57" s="697">
        <f>[52]ACCOUNTALLOC!AG57</f>
        <v>0</v>
      </c>
      <c r="AH57" s="697">
        <f>[52]ACCOUNTALLOC!AH57</f>
        <v>0</v>
      </c>
      <c r="AI57" s="697">
        <f>[52]ACCOUNTALLOC!AI57</f>
        <v>0</v>
      </c>
      <c r="AJ57" s="698"/>
      <c r="AK57" s="697">
        <f>[52]ACCOUNTALLOC!AK57</f>
        <v>2507661.8666352136</v>
      </c>
      <c r="AL57" s="697">
        <f>[52]ACCOUNTALLOC!AL57</f>
        <v>0</v>
      </c>
      <c r="AM57" s="697">
        <f>[52]ACCOUNTALLOC!AM57</f>
        <v>0</v>
      </c>
      <c r="AN57" s="697">
        <f>[52]ACCOUNTALLOC!AN57</f>
        <v>0</v>
      </c>
      <c r="AO57" s="697">
        <f>[52]ACCOUNTALLOC!AO57</f>
        <v>0</v>
      </c>
      <c r="AP57" s="697">
        <f>[52]ACCOUNTALLOC!AP57</f>
        <v>0</v>
      </c>
      <c r="AQ57" s="697">
        <f>[52]ACCOUNTALLOC!AQ57</f>
        <v>2507661.8666352136</v>
      </c>
      <c r="AR57" s="698"/>
      <c r="AS57" s="697">
        <f>[52]ACCOUNTALLOC!AS57</f>
        <v>0</v>
      </c>
      <c r="AT57" s="697">
        <f>[52]ACCOUNTALLOC!AT57</f>
        <v>0</v>
      </c>
      <c r="AU57" s="697">
        <f>[52]ACCOUNTALLOC!AU57</f>
        <v>0</v>
      </c>
      <c r="AV57" s="697">
        <f>[52]ACCOUNTALLOC!AV57</f>
        <v>0</v>
      </c>
      <c r="AW57" s="697">
        <f>[52]ACCOUNTALLOC!AW57</f>
        <v>0</v>
      </c>
      <c r="AX57" s="697">
        <f>[52]ACCOUNTALLOC!AX57</f>
        <v>0</v>
      </c>
      <c r="AY57" s="697">
        <f>[52]ACCOUNTALLOC!AY57</f>
        <v>0</v>
      </c>
      <c r="AZ57" s="698"/>
      <c r="BA57" s="697">
        <f>[52]ACCOUNTALLOC!BA57</f>
        <v>143717.78811025881</v>
      </c>
      <c r="BB57" s="697">
        <f>[52]ACCOUNTALLOC!BB57</f>
        <v>0</v>
      </c>
      <c r="BC57" s="697">
        <f>[52]ACCOUNTALLOC!BC57</f>
        <v>0</v>
      </c>
      <c r="BD57" s="697">
        <f>[52]ACCOUNTALLOC!BD57</f>
        <v>0</v>
      </c>
      <c r="BE57" s="697">
        <f>[52]ACCOUNTALLOC!BE57</f>
        <v>0</v>
      </c>
      <c r="BF57" s="697">
        <f>[52]ACCOUNTALLOC!BF57</f>
        <v>0</v>
      </c>
      <c r="BG57" s="697">
        <f>[52]ACCOUNTALLOC!BG57</f>
        <v>143717.78811025881</v>
      </c>
      <c r="BH57" s="698"/>
      <c r="BI57" s="697">
        <f>[52]ACCOUNTALLOC!BI57</f>
        <v>4867465.4686576258</v>
      </c>
      <c r="BJ57" s="697">
        <f>[52]ACCOUNTALLOC!BJ57</f>
        <v>0</v>
      </c>
      <c r="BK57" s="697">
        <f>[52]ACCOUNTALLOC!BK57</f>
        <v>0</v>
      </c>
      <c r="BL57" s="697">
        <f>[52]ACCOUNTALLOC!BL57</f>
        <v>0</v>
      </c>
      <c r="BM57" s="697">
        <f>[52]ACCOUNTALLOC!BM57</f>
        <v>0</v>
      </c>
      <c r="BN57" s="697">
        <f>[52]ACCOUNTALLOC!BN57</f>
        <v>0</v>
      </c>
      <c r="BO57" s="697">
        <f>[52]ACCOUNTALLOC!BO57</f>
        <v>4867465.4686576258</v>
      </c>
      <c r="BP57" s="698"/>
      <c r="BQ57" s="697">
        <f>[52]ACCOUNTALLOC!BQ57</f>
        <v>0</v>
      </c>
      <c r="BR57" s="697">
        <f>[52]ACCOUNTALLOC!BR57</f>
        <v>0</v>
      </c>
      <c r="BS57" s="697">
        <f>[52]ACCOUNTALLOC!BS57</f>
        <v>0</v>
      </c>
      <c r="BT57" s="697">
        <f>[52]ACCOUNTALLOC!BT57</f>
        <v>0</v>
      </c>
      <c r="BU57" s="697">
        <f>[52]ACCOUNTALLOC!BU57</f>
        <v>0</v>
      </c>
      <c r="BV57" s="697">
        <f>[52]ACCOUNTALLOC!BV57</f>
        <v>0</v>
      </c>
      <c r="BW57" s="697">
        <f>[52]ACCOUNTALLOC!BW57</f>
        <v>0</v>
      </c>
      <c r="BX57" s="698"/>
      <c r="BY57" s="697">
        <f>[52]ACCOUNTALLOC!BY57</f>
        <v>0</v>
      </c>
      <c r="BZ57" s="697">
        <f>[52]ACCOUNTALLOC!BZ57</f>
        <v>0</v>
      </c>
      <c r="CA57" s="697">
        <f>[52]ACCOUNTALLOC!CA57</f>
        <v>0</v>
      </c>
      <c r="CB57" s="697">
        <f>[52]ACCOUNTALLOC!CB57</f>
        <v>0</v>
      </c>
      <c r="CC57" s="697">
        <f>[52]ACCOUNTALLOC!CC57</f>
        <v>0</v>
      </c>
      <c r="CD57" s="697">
        <f>[52]ACCOUNTALLOC!CD57</f>
        <v>0</v>
      </c>
      <c r="CE57" s="697">
        <f>[52]ACCOUNTALLOC!CE57</f>
        <v>0</v>
      </c>
      <c r="CF57" s="698"/>
      <c r="CG57" s="697">
        <f>[52]ACCOUNTALLOC!CG57</f>
        <v>0</v>
      </c>
      <c r="CH57" s="697">
        <f>[52]ACCOUNTALLOC!CH57</f>
        <v>0</v>
      </c>
      <c r="CI57" s="697">
        <f>[52]ACCOUNTALLOC!CI57</f>
        <v>0</v>
      </c>
      <c r="CJ57" s="697">
        <f>[52]ACCOUNTALLOC!CJ57</f>
        <v>0</v>
      </c>
      <c r="CK57" s="697">
        <f>[52]ACCOUNTALLOC!CK57</f>
        <v>0</v>
      </c>
      <c r="CL57" s="697">
        <f>[52]ACCOUNTALLOC!CL57</f>
        <v>0</v>
      </c>
      <c r="CM57" s="697">
        <f>[52]ACCOUNTALLOC!CM57</f>
        <v>0</v>
      </c>
      <c r="CN57" s="698">
        <f>[52]ACCOUNTALLOC!CN57</f>
        <v>0</v>
      </c>
      <c r="CO57" s="697">
        <f>[52]ACCOUNTALLOC!CO57</f>
        <v>58999.853382014429</v>
      </c>
      <c r="CP57" s="697">
        <f>[52]ACCOUNTALLOC!CP57</f>
        <v>0</v>
      </c>
      <c r="CQ57" s="697">
        <f>[52]ACCOUNTALLOC!CQ57</f>
        <v>0</v>
      </c>
      <c r="CR57" s="697">
        <f>[52]ACCOUNTALLOC!CR57</f>
        <v>0</v>
      </c>
      <c r="CS57" s="697">
        <f>[52]ACCOUNTALLOC!CS57</f>
        <v>0</v>
      </c>
      <c r="CT57" s="697">
        <f>[52]ACCOUNTALLOC!CT57</f>
        <v>0</v>
      </c>
      <c r="CU57" s="697">
        <f>[52]ACCOUNTALLOC!CU57</f>
        <v>58999.853382014429</v>
      </c>
      <c r="CW57" s="65">
        <f>[52]ACCOUNTALLOC!CW57</f>
        <v>0</v>
      </c>
      <c r="CX57" s="65">
        <f>[52]ACCOUNTALLOC!CX57</f>
        <v>0</v>
      </c>
      <c r="CY57" s="65">
        <f>[52]ACCOUNTALLOC!CY57</f>
        <v>0</v>
      </c>
      <c r="CZ57" s="65">
        <f>[52]ACCOUNTALLOC!CZ57</f>
        <v>0</v>
      </c>
      <c r="DA57" s="65">
        <f>[52]ACCOUNTALLOC!DA57</f>
        <v>0</v>
      </c>
      <c r="DB57" s="65">
        <f>[52]ACCOUNTALLOC!DB57</f>
        <v>0</v>
      </c>
      <c r="DC57" s="65">
        <f>[52]ACCOUNTALLOC!DC57</f>
        <v>0</v>
      </c>
      <c r="DE57" s="65">
        <v>0</v>
      </c>
      <c r="DF57" s="65">
        <v>0</v>
      </c>
      <c r="DG57" s="65">
        <v>0</v>
      </c>
      <c r="DH57" s="65">
        <v>0</v>
      </c>
      <c r="DI57" s="65">
        <v>0</v>
      </c>
      <c r="DJ57" s="65">
        <v>0</v>
      </c>
      <c r="DK57" s="65">
        <v>0</v>
      </c>
      <c r="DM57" s="65">
        <v>0</v>
      </c>
      <c r="DN57" s="65">
        <v>0</v>
      </c>
      <c r="DO57" s="65">
        <v>0</v>
      </c>
      <c r="DP57" s="65">
        <v>0</v>
      </c>
      <c r="DQ57" s="65">
        <v>0</v>
      </c>
      <c r="DR57" s="65">
        <v>0</v>
      </c>
      <c r="DS57" s="65">
        <v>0</v>
      </c>
      <c r="DU57" s="65">
        <v>0</v>
      </c>
      <c r="DV57" s="65">
        <v>0</v>
      </c>
      <c r="DW57" s="65">
        <v>0</v>
      </c>
      <c r="DX57" s="65">
        <v>0</v>
      </c>
      <c r="DY57" s="65">
        <v>0</v>
      </c>
      <c r="DZ57" s="65">
        <v>0</v>
      </c>
      <c r="EA57" s="65">
        <v>0</v>
      </c>
      <c r="EC57" s="65">
        <v>0</v>
      </c>
      <c r="ED57" s="65">
        <v>0</v>
      </c>
      <c r="EE57" s="65">
        <v>0</v>
      </c>
      <c r="EF57" s="65">
        <v>0</v>
      </c>
      <c r="EG57" s="65">
        <v>0</v>
      </c>
      <c r="EH57" s="65">
        <v>0</v>
      </c>
      <c r="EI57" s="65">
        <v>0</v>
      </c>
      <c r="EK57" s="65">
        <v>0</v>
      </c>
      <c r="EL57" s="65">
        <v>0</v>
      </c>
      <c r="EM57" s="65">
        <v>0</v>
      </c>
      <c r="EN57" s="65">
        <v>0</v>
      </c>
      <c r="EO57" s="65">
        <v>0</v>
      </c>
      <c r="EP57" s="65">
        <v>0</v>
      </c>
      <c r="EQ57" s="65">
        <v>0</v>
      </c>
      <c r="ES57" s="65">
        <v>0</v>
      </c>
      <c r="ET57" s="65">
        <v>0</v>
      </c>
      <c r="EU57" s="65">
        <v>0</v>
      </c>
      <c r="EV57" s="65">
        <v>0</v>
      </c>
      <c r="EW57" s="65">
        <v>0</v>
      </c>
      <c r="EX57" s="65">
        <v>0</v>
      </c>
      <c r="EY57" s="65">
        <v>0</v>
      </c>
      <c r="FA57" s="65">
        <v>0</v>
      </c>
      <c r="FB57" s="65">
        <v>0</v>
      </c>
      <c r="FC57" s="65">
        <v>0</v>
      </c>
      <c r="FD57" s="65">
        <v>0</v>
      </c>
      <c r="FE57" s="65">
        <v>0</v>
      </c>
      <c r="FF57" s="65">
        <v>0</v>
      </c>
      <c r="FG57" s="65">
        <v>0</v>
      </c>
    </row>
    <row r="58" spans="1:163">
      <c r="A58" s="699" t="str">
        <f>[52]ACCOUNTALLOC!A58</f>
        <v>369.01</v>
      </c>
      <c r="B58" s="698" t="str">
        <f>[52]ACCOUNTALLOC!B58</f>
        <v>Services - OVHD</v>
      </c>
      <c r="C58" s="695">
        <f>[52]ACCOUNTALLOC!C58</f>
        <v>40889975.452172115</v>
      </c>
      <c r="D58" s="64"/>
      <c r="E58" s="697">
        <f>[52]ACCOUNTALLOC!E58</f>
        <v>0</v>
      </c>
      <c r="F58" s="697">
        <f>[52]ACCOUNTALLOC!F58</f>
        <v>0</v>
      </c>
      <c r="G58" s="697">
        <f>[52]ACCOUNTALLOC!G58</f>
        <v>35287388.224718876</v>
      </c>
      <c r="H58" s="697">
        <f>[52]ACCOUNTALLOC!H58</f>
        <v>0</v>
      </c>
      <c r="I58" s="697">
        <f>[52]ACCOUNTALLOC!I58</f>
        <v>0</v>
      </c>
      <c r="J58" s="697">
        <f>[52]ACCOUNTALLOC!J58</f>
        <v>0</v>
      </c>
      <c r="K58" s="697">
        <f>[52]ACCOUNTALLOC!K58</f>
        <v>35287388.224718876</v>
      </c>
      <c r="L58" s="698"/>
      <c r="M58" s="697">
        <f>[52]ACCOUNTALLOC!M58</f>
        <v>0</v>
      </c>
      <c r="N58" s="697">
        <f>[52]ACCOUNTALLOC!N58</f>
        <v>0</v>
      </c>
      <c r="O58" s="697">
        <f>[52]ACCOUNTALLOC!O58</f>
        <v>5391540.3962266576</v>
      </c>
      <c r="P58" s="697">
        <f>[52]ACCOUNTALLOC!P58</f>
        <v>0</v>
      </c>
      <c r="Q58" s="697">
        <f>[52]ACCOUNTALLOC!Q58</f>
        <v>0</v>
      </c>
      <c r="R58" s="697">
        <f>[52]ACCOUNTALLOC!R58</f>
        <v>0</v>
      </c>
      <c r="S58" s="697">
        <f>[52]ACCOUNTALLOC!S58</f>
        <v>5391540.3962266576</v>
      </c>
      <c r="T58" s="698"/>
      <c r="U58" s="697">
        <f>[52]ACCOUNTALLOC!U58</f>
        <v>0</v>
      </c>
      <c r="V58" s="697">
        <f>[52]ACCOUNTALLOC!V58</f>
        <v>0</v>
      </c>
      <c r="W58" s="697">
        <f>[52]ACCOUNTALLOC!W58</f>
        <v>206571.28579529174</v>
      </c>
      <c r="X58" s="697">
        <f>[52]ACCOUNTALLOC!X58</f>
        <v>0</v>
      </c>
      <c r="Y58" s="697">
        <f>[52]ACCOUNTALLOC!Y58</f>
        <v>0</v>
      </c>
      <c r="Z58" s="697">
        <f>[52]ACCOUNTALLOC!Z58</f>
        <v>0</v>
      </c>
      <c r="AA58" s="697">
        <f>[52]ACCOUNTALLOC!AA58</f>
        <v>206571.28579529174</v>
      </c>
      <c r="AB58" s="698"/>
      <c r="AC58" s="697">
        <f>[52]ACCOUNTALLOC!AC58</f>
        <v>0</v>
      </c>
      <c r="AD58" s="697">
        <f>[52]ACCOUNTALLOC!AD58</f>
        <v>0</v>
      </c>
      <c r="AE58" s="697">
        <f>[52]ACCOUNTALLOC!AE58</f>
        <v>4475.5454312894217</v>
      </c>
      <c r="AF58" s="697">
        <f>[52]ACCOUNTALLOC!AF58</f>
        <v>0</v>
      </c>
      <c r="AG58" s="697">
        <f>[52]ACCOUNTALLOC!AG58</f>
        <v>0</v>
      </c>
      <c r="AH58" s="697">
        <f>[52]ACCOUNTALLOC!AH58</f>
        <v>0</v>
      </c>
      <c r="AI58" s="697">
        <f>[52]ACCOUNTALLOC!AI58</f>
        <v>4475.5454312894217</v>
      </c>
      <c r="AJ58" s="698"/>
      <c r="AK58" s="697">
        <f>[52]ACCOUNTALLOC!AK58</f>
        <v>0</v>
      </c>
      <c r="AL58" s="697">
        <f>[52]ACCOUNTALLOC!AL58</f>
        <v>0</v>
      </c>
      <c r="AM58" s="697">
        <f>[52]ACCOUNTALLOC!AM58</f>
        <v>0</v>
      </c>
      <c r="AN58" s="697">
        <f>[52]ACCOUNTALLOC!AN58</f>
        <v>0</v>
      </c>
      <c r="AO58" s="697">
        <f>[52]ACCOUNTALLOC!AO58</f>
        <v>0</v>
      </c>
      <c r="AP58" s="697">
        <f>[52]ACCOUNTALLOC!AP58</f>
        <v>0</v>
      </c>
      <c r="AQ58" s="697">
        <f>[52]ACCOUNTALLOC!AQ58</f>
        <v>0</v>
      </c>
      <c r="AR58" s="698"/>
      <c r="AS58" s="697">
        <f>[52]ACCOUNTALLOC!AS58</f>
        <v>0</v>
      </c>
      <c r="AT58" s="697">
        <f>[52]ACCOUNTALLOC!AT58</f>
        <v>0</v>
      </c>
      <c r="AU58" s="697">
        <f>[52]ACCOUNTALLOC!AU58</f>
        <v>0</v>
      </c>
      <c r="AV58" s="697">
        <f>[52]ACCOUNTALLOC!AV58</f>
        <v>0</v>
      </c>
      <c r="AW58" s="697">
        <f>[52]ACCOUNTALLOC!AW58</f>
        <v>0</v>
      </c>
      <c r="AX58" s="697">
        <f>[52]ACCOUNTALLOC!AX58</f>
        <v>0</v>
      </c>
      <c r="AY58" s="697">
        <f>[52]ACCOUNTALLOC!AY58</f>
        <v>0</v>
      </c>
      <c r="AZ58" s="698"/>
      <c r="BA58" s="697">
        <f>[52]ACCOUNTALLOC!BA58</f>
        <v>0</v>
      </c>
      <c r="BB58" s="697">
        <f>[52]ACCOUNTALLOC!BB58</f>
        <v>0</v>
      </c>
      <c r="BC58" s="697">
        <f>[52]ACCOUNTALLOC!BC58</f>
        <v>0</v>
      </c>
      <c r="BD58" s="697">
        <f>[52]ACCOUNTALLOC!BD58</f>
        <v>0</v>
      </c>
      <c r="BE58" s="697">
        <f>[52]ACCOUNTALLOC!BE58</f>
        <v>0</v>
      </c>
      <c r="BF58" s="697">
        <f>[52]ACCOUNTALLOC!BF58</f>
        <v>0</v>
      </c>
      <c r="BG58" s="697">
        <f>[52]ACCOUNTALLOC!BG58</f>
        <v>0</v>
      </c>
      <c r="BH58" s="698"/>
      <c r="BI58" s="697">
        <f>[52]ACCOUNTALLOC!BI58</f>
        <v>0</v>
      </c>
      <c r="BJ58" s="697">
        <f>[52]ACCOUNTALLOC!BJ58</f>
        <v>0</v>
      </c>
      <c r="BK58" s="697">
        <f>[52]ACCOUNTALLOC!BK58</f>
        <v>0</v>
      </c>
      <c r="BL58" s="697">
        <f>[52]ACCOUNTALLOC!BL58</f>
        <v>0</v>
      </c>
      <c r="BM58" s="697">
        <f>[52]ACCOUNTALLOC!BM58</f>
        <v>0</v>
      </c>
      <c r="BN58" s="697">
        <f>[52]ACCOUNTALLOC!BN58</f>
        <v>0</v>
      </c>
      <c r="BO58" s="697">
        <f>[52]ACCOUNTALLOC!BO58</f>
        <v>0</v>
      </c>
      <c r="BP58" s="698"/>
      <c r="BQ58" s="697">
        <f>[52]ACCOUNTALLOC!BQ58</f>
        <v>0</v>
      </c>
      <c r="BR58" s="697">
        <f>[52]ACCOUNTALLOC!BR58</f>
        <v>0</v>
      </c>
      <c r="BS58" s="697">
        <f>[52]ACCOUNTALLOC!BS58</f>
        <v>0</v>
      </c>
      <c r="BT58" s="697">
        <f>[52]ACCOUNTALLOC!BT58</f>
        <v>0</v>
      </c>
      <c r="BU58" s="697">
        <f>[52]ACCOUNTALLOC!BU58</f>
        <v>0</v>
      </c>
      <c r="BV58" s="697">
        <f>[52]ACCOUNTALLOC!BV58</f>
        <v>0</v>
      </c>
      <c r="BW58" s="697">
        <f>[52]ACCOUNTALLOC!BW58</f>
        <v>0</v>
      </c>
      <c r="BX58" s="698"/>
      <c r="BY58" s="697">
        <f>[52]ACCOUNTALLOC!BY58</f>
        <v>0</v>
      </c>
      <c r="BZ58" s="697">
        <f>[52]ACCOUNTALLOC!BZ58</f>
        <v>0</v>
      </c>
      <c r="CA58" s="697">
        <f>[52]ACCOUNTALLOC!CA58</f>
        <v>0</v>
      </c>
      <c r="CB58" s="697">
        <f>[52]ACCOUNTALLOC!CB58</f>
        <v>0</v>
      </c>
      <c r="CC58" s="697">
        <f>[52]ACCOUNTALLOC!CC58</f>
        <v>0</v>
      </c>
      <c r="CD58" s="697">
        <f>[52]ACCOUNTALLOC!CD58</f>
        <v>0</v>
      </c>
      <c r="CE58" s="697">
        <f>[52]ACCOUNTALLOC!CE58</f>
        <v>0</v>
      </c>
      <c r="CF58" s="698"/>
      <c r="CG58" s="697">
        <f>[52]ACCOUNTALLOC!CG58</f>
        <v>0</v>
      </c>
      <c r="CH58" s="697">
        <f>[52]ACCOUNTALLOC!CH58</f>
        <v>0</v>
      </c>
      <c r="CI58" s="697">
        <f>[52]ACCOUNTALLOC!CI58</f>
        <v>0</v>
      </c>
      <c r="CJ58" s="697">
        <f>[52]ACCOUNTALLOC!CJ58</f>
        <v>0</v>
      </c>
      <c r="CK58" s="697">
        <f>[52]ACCOUNTALLOC!CK58</f>
        <v>0</v>
      </c>
      <c r="CL58" s="697">
        <f>[52]ACCOUNTALLOC!CL58</f>
        <v>0</v>
      </c>
      <c r="CM58" s="697">
        <f>[52]ACCOUNTALLOC!CM58</f>
        <v>0</v>
      </c>
      <c r="CN58" s="698">
        <f>[52]ACCOUNTALLOC!CN58</f>
        <v>0</v>
      </c>
      <c r="CO58" s="697">
        <f>[52]ACCOUNTALLOC!CO58</f>
        <v>0</v>
      </c>
      <c r="CP58" s="697">
        <f>[52]ACCOUNTALLOC!CP58</f>
        <v>0</v>
      </c>
      <c r="CQ58" s="697">
        <f>[52]ACCOUNTALLOC!CQ58</f>
        <v>0</v>
      </c>
      <c r="CR58" s="697">
        <f>[52]ACCOUNTALLOC!CR58</f>
        <v>0</v>
      </c>
      <c r="CS58" s="697">
        <f>[52]ACCOUNTALLOC!CS58</f>
        <v>0</v>
      </c>
      <c r="CT58" s="697">
        <f>[52]ACCOUNTALLOC!CT58</f>
        <v>0</v>
      </c>
      <c r="CU58" s="697">
        <f>[52]ACCOUNTALLOC!CU58</f>
        <v>0</v>
      </c>
      <c r="CW58" s="65">
        <f>[52]ACCOUNTALLOC!CW58</f>
        <v>0</v>
      </c>
      <c r="CX58" s="65">
        <f>[52]ACCOUNTALLOC!CX58</f>
        <v>0</v>
      </c>
      <c r="CY58" s="65">
        <f>[52]ACCOUNTALLOC!CY58</f>
        <v>0</v>
      </c>
      <c r="CZ58" s="65">
        <f>[52]ACCOUNTALLOC!CZ58</f>
        <v>0</v>
      </c>
      <c r="DA58" s="65">
        <f>[52]ACCOUNTALLOC!DA58</f>
        <v>0</v>
      </c>
      <c r="DB58" s="65">
        <f>[52]ACCOUNTALLOC!DB58</f>
        <v>0</v>
      </c>
      <c r="DC58" s="65">
        <f>[52]ACCOUNTALLOC!DC58</f>
        <v>0</v>
      </c>
      <c r="DE58" s="65">
        <v>0</v>
      </c>
      <c r="DF58" s="65">
        <v>0</v>
      </c>
      <c r="DG58" s="65">
        <v>0</v>
      </c>
      <c r="DH58" s="65">
        <v>0</v>
      </c>
      <c r="DI58" s="65">
        <v>0</v>
      </c>
      <c r="DJ58" s="65">
        <v>0</v>
      </c>
      <c r="DK58" s="65">
        <v>0</v>
      </c>
      <c r="DM58" s="65">
        <v>0</v>
      </c>
      <c r="DN58" s="65">
        <v>0</v>
      </c>
      <c r="DO58" s="65">
        <v>0</v>
      </c>
      <c r="DP58" s="65">
        <v>0</v>
      </c>
      <c r="DQ58" s="65">
        <v>0</v>
      </c>
      <c r="DR58" s="65">
        <v>0</v>
      </c>
      <c r="DS58" s="65">
        <v>0</v>
      </c>
      <c r="DU58" s="65">
        <v>0</v>
      </c>
      <c r="DV58" s="65">
        <v>0</v>
      </c>
      <c r="DW58" s="65">
        <v>0</v>
      </c>
      <c r="DX58" s="65">
        <v>0</v>
      </c>
      <c r="DY58" s="65">
        <v>0</v>
      </c>
      <c r="DZ58" s="65">
        <v>0</v>
      </c>
      <c r="EA58" s="65">
        <v>0</v>
      </c>
      <c r="EC58" s="65">
        <v>0</v>
      </c>
      <c r="ED58" s="65">
        <v>0</v>
      </c>
      <c r="EE58" s="65">
        <v>0</v>
      </c>
      <c r="EF58" s="65">
        <v>0</v>
      </c>
      <c r="EG58" s="65">
        <v>0</v>
      </c>
      <c r="EH58" s="65">
        <v>0</v>
      </c>
      <c r="EI58" s="65">
        <v>0</v>
      </c>
      <c r="EK58" s="65">
        <v>0</v>
      </c>
      <c r="EL58" s="65">
        <v>0</v>
      </c>
      <c r="EM58" s="65">
        <v>0</v>
      </c>
      <c r="EN58" s="65">
        <v>0</v>
      </c>
      <c r="EO58" s="65">
        <v>0</v>
      </c>
      <c r="EP58" s="65">
        <v>0</v>
      </c>
      <c r="EQ58" s="65">
        <v>0</v>
      </c>
      <c r="ES58" s="65">
        <v>0</v>
      </c>
      <c r="ET58" s="65">
        <v>0</v>
      </c>
      <c r="EU58" s="65">
        <v>0</v>
      </c>
      <c r="EV58" s="65">
        <v>0</v>
      </c>
      <c r="EW58" s="65">
        <v>0</v>
      </c>
      <c r="EX58" s="65">
        <v>0</v>
      </c>
      <c r="EY58" s="65">
        <v>0</v>
      </c>
      <c r="FA58" s="65">
        <v>0</v>
      </c>
      <c r="FB58" s="65">
        <v>0</v>
      </c>
      <c r="FC58" s="65">
        <v>0</v>
      </c>
      <c r="FD58" s="65">
        <v>0</v>
      </c>
      <c r="FE58" s="65">
        <v>0</v>
      </c>
      <c r="FF58" s="65">
        <v>0</v>
      </c>
      <c r="FG58" s="65">
        <v>0</v>
      </c>
    </row>
    <row r="59" spans="1:163">
      <c r="A59" s="699" t="str">
        <f>[52]ACCOUNTALLOC!A59</f>
        <v>369.02</v>
      </c>
      <c r="B59" s="698" t="str">
        <f>[52]ACCOUNTALLOC!B59</f>
        <v>Services - UNGD</v>
      </c>
      <c r="C59" s="695">
        <f>[52]ACCOUNTALLOC!C59</f>
        <v>148141818.81021541</v>
      </c>
      <c r="D59" s="64"/>
      <c r="E59" s="697">
        <f>[52]ACCOUNTALLOC!E59</f>
        <v>0</v>
      </c>
      <c r="F59" s="697">
        <f>[52]ACCOUNTALLOC!F59</f>
        <v>0</v>
      </c>
      <c r="G59" s="697">
        <f>[52]ACCOUNTALLOC!G59</f>
        <v>148141818.81021541</v>
      </c>
      <c r="H59" s="697">
        <f>[52]ACCOUNTALLOC!H59</f>
        <v>0</v>
      </c>
      <c r="I59" s="697">
        <f>[52]ACCOUNTALLOC!I59</f>
        <v>0</v>
      </c>
      <c r="J59" s="697">
        <f>[52]ACCOUNTALLOC!J59</f>
        <v>0</v>
      </c>
      <c r="K59" s="697">
        <f>[52]ACCOUNTALLOC!K59</f>
        <v>148141818.81021541</v>
      </c>
      <c r="L59" s="698"/>
      <c r="M59" s="697">
        <f>[52]ACCOUNTALLOC!M59</f>
        <v>0</v>
      </c>
      <c r="N59" s="697">
        <f>[52]ACCOUNTALLOC!N59</f>
        <v>0</v>
      </c>
      <c r="O59" s="697">
        <f>[52]ACCOUNTALLOC!O59</f>
        <v>0</v>
      </c>
      <c r="P59" s="697">
        <f>[52]ACCOUNTALLOC!P59</f>
        <v>0</v>
      </c>
      <c r="Q59" s="697">
        <f>[52]ACCOUNTALLOC!Q59</f>
        <v>0</v>
      </c>
      <c r="R59" s="697">
        <f>[52]ACCOUNTALLOC!R59</f>
        <v>0</v>
      </c>
      <c r="S59" s="697">
        <f>[52]ACCOUNTALLOC!S59</f>
        <v>0</v>
      </c>
      <c r="T59" s="698"/>
      <c r="U59" s="697">
        <f>[52]ACCOUNTALLOC!U59</f>
        <v>0</v>
      </c>
      <c r="V59" s="697">
        <f>[52]ACCOUNTALLOC!V59</f>
        <v>0</v>
      </c>
      <c r="W59" s="697">
        <f>[52]ACCOUNTALLOC!W59</f>
        <v>0</v>
      </c>
      <c r="X59" s="697">
        <f>[52]ACCOUNTALLOC!X59</f>
        <v>0</v>
      </c>
      <c r="Y59" s="697">
        <f>[52]ACCOUNTALLOC!Y59</f>
        <v>0</v>
      </c>
      <c r="Z59" s="697">
        <f>[52]ACCOUNTALLOC!Z59</f>
        <v>0</v>
      </c>
      <c r="AA59" s="697">
        <f>[52]ACCOUNTALLOC!AA59</f>
        <v>0</v>
      </c>
      <c r="AB59" s="698"/>
      <c r="AC59" s="697">
        <f>[52]ACCOUNTALLOC!AC59</f>
        <v>0</v>
      </c>
      <c r="AD59" s="697">
        <f>[52]ACCOUNTALLOC!AD59</f>
        <v>0</v>
      </c>
      <c r="AE59" s="697">
        <f>[52]ACCOUNTALLOC!AE59</f>
        <v>0</v>
      </c>
      <c r="AF59" s="697">
        <f>[52]ACCOUNTALLOC!AF59</f>
        <v>0</v>
      </c>
      <c r="AG59" s="697">
        <f>[52]ACCOUNTALLOC!AG59</f>
        <v>0</v>
      </c>
      <c r="AH59" s="697">
        <f>[52]ACCOUNTALLOC!AH59</f>
        <v>0</v>
      </c>
      <c r="AI59" s="697">
        <f>[52]ACCOUNTALLOC!AI59</f>
        <v>0</v>
      </c>
      <c r="AJ59" s="698"/>
      <c r="AK59" s="697">
        <f>[52]ACCOUNTALLOC!AK59</f>
        <v>0</v>
      </c>
      <c r="AL59" s="697">
        <f>[52]ACCOUNTALLOC!AL59</f>
        <v>0</v>
      </c>
      <c r="AM59" s="697">
        <f>[52]ACCOUNTALLOC!AM59</f>
        <v>0</v>
      </c>
      <c r="AN59" s="697">
        <f>[52]ACCOUNTALLOC!AN59</f>
        <v>0</v>
      </c>
      <c r="AO59" s="697">
        <f>[52]ACCOUNTALLOC!AO59</f>
        <v>0</v>
      </c>
      <c r="AP59" s="697">
        <f>[52]ACCOUNTALLOC!AP59</f>
        <v>0</v>
      </c>
      <c r="AQ59" s="697">
        <f>[52]ACCOUNTALLOC!AQ59</f>
        <v>0</v>
      </c>
      <c r="AR59" s="698"/>
      <c r="AS59" s="697">
        <f>[52]ACCOUNTALLOC!AS59</f>
        <v>0</v>
      </c>
      <c r="AT59" s="697">
        <f>[52]ACCOUNTALLOC!AT59</f>
        <v>0</v>
      </c>
      <c r="AU59" s="697">
        <f>[52]ACCOUNTALLOC!AU59</f>
        <v>0</v>
      </c>
      <c r="AV59" s="697">
        <f>[52]ACCOUNTALLOC!AV59</f>
        <v>0</v>
      </c>
      <c r="AW59" s="697">
        <f>[52]ACCOUNTALLOC!AW59</f>
        <v>0</v>
      </c>
      <c r="AX59" s="697">
        <f>[52]ACCOUNTALLOC!AX59</f>
        <v>0</v>
      </c>
      <c r="AY59" s="697">
        <f>[52]ACCOUNTALLOC!AY59</f>
        <v>0</v>
      </c>
      <c r="AZ59" s="698"/>
      <c r="BA59" s="697">
        <f>[52]ACCOUNTALLOC!BA59</f>
        <v>0</v>
      </c>
      <c r="BB59" s="697">
        <f>[52]ACCOUNTALLOC!BB59</f>
        <v>0</v>
      </c>
      <c r="BC59" s="697">
        <f>[52]ACCOUNTALLOC!BC59</f>
        <v>0</v>
      </c>
      <c r="BD59" s="697">
        <f>[52]ACCOUNTALLOC!BD59</f>
        <v>0</v>
      </c>
      <c r="BE59" s="697">
        <f>[52]ACCOUNTALLOC!BE59</f>
        <v>0</v>
      </c>
      <c r="BF59" s="697">
        <f>[52]ACCOUNTALLOC!BF59</f>
        <v>0</v>
      </c>
      <c r="BG59" s="697">
        <f>[52]ACCOUNTALLOC!BG59</f>
        <v>0</v>
      </c>
      <c r="BH59" s="698"/>
      <c r="BI59" s="697">
        <f>[52]ACCOUNTALLOC!BI59</f>
        <v>0</v>
      </c>
      <c r="BJ59" s="697">
        <f>[52]ACCOUNTALLOC!BJ59</f>
        <v>0</v>
      </c>
      <c r="BK59" s="697">
        <f>[52]ACCOUNTALLOC!BK59</f>
        <v>0</v>
      </c>
      <c r="BL59" s="697">
        <f>[52]ACCOUNTALLOC!BL59</f>
        <v>0</v>
      </c>
      <c r="BM59" s="697">
        <f>[52]ACCOUNTALLOC!BM59</f>
        <v>0</v>
      </c>
      <c r="BN59" s="697">
        <f>[52]ACCOUNTALLOC!BN59</f>
        <v>0</v>
      </c>
      <c r="BO59" s="697">
        <f>[52]ACCOUNTALLOC!BO59</f>
        <v>0</v>
      </c>
      <c r="BP59" s="698"/>
      <c r="BQ59" s="697">
        <f>[52]ACCOUNTALLOC!BQ59</f>
        <v>0</v>
      </c>
      <c r="BR59" s="697">
        <f>[52]ACCOUNTALLOC!BR59</f>
        <v>0</v>
      </c>
      <c r="BS59" s="697">
        <f>[52]ACCOUNTALLOC!BS59</f>
        <v>0</v>
      </c>
      <c r="BT59" s="697">
        <f>[52]ACCOUNTALLOC!BT59</f>
        <v>0</v>
      </c>
      <c r="BU59" s="697">
        <f>[52]ACCOUNTALLOC!BU59</f>
        <v>0</v>
      </c>
      <c r="BV59" s="697">
        <f>[52]ACCOUNTALLOC!BV59</f>
        <v>0</v>
      </c>
      <c r="BW59" s="697">
        <f>[52]ACCOUNTALLOC!BW59</f>
        <v>0</v>
      </c>
      <c r="BX59" s="698"/>
      <c r="BY59" s="697">
        <f>[52]ACCOUNTALLOC!BY59</f>
        <v>0</v>
      </c>
      <c r="BZ59" s="697">
        <f>[52]ACCOUNTALLOC!BZ59</f>
        <v>0</v>
      </c>
      <c r="CA59" s="697">
        <f>[52]ACCOUNTALLOC!CA59</f>
        <v>0</v>
      </c>
      <c r="CB59" s="697">
        <f>[52]ACCOUNTALLOC!CB59</f>
        <v>0</v>
      </c>
      <c r="CC59" s="697">
        <f>[52]ACCOUNTALLOC!CC59</f>
        <v>0</v>
      </c>
      <c r="CD59" s="697">
        <f>[52]ACCOUNTALLOC!CD59</f>
        <v>0</v>
      </c>
      <c r="CE59" s="697">
        <f>[52]ACCOUNTALLOC!CE59</f>
        <v>0</v>
      </c>
      <c r="CF59" s="698"/>
      <c r="CG59" s="697">
        <f>[52]ACCOUNTALLOC!CG59</f>
        <v>0</v>
      </c>
      <c r="CH59" s="697">
        <f>[52]ACCOUNTALLOC!CH59</f>
        <v>0</v>
      </c>
      <c r="CI59" s="697">
        <f>[52]ACCOUNTALLOC!CI59</f>
        <v>0</v>
      </c>
      <c r="CJ59" s="697">
        <f>[52]ACCOUNTALLOC!CJ59</f>
        <v>0</v>
      </c>
      <c r="CK59" s="697">
        <f>[52]ACCOUNTALLOC!CK59</f>
        <v>0</v>
      </c>
      <c r="CL59" s="697">
        <f>[52]ACCOUNTALLOC!CL59</f>
        <v>0</v>
      </c>
      <c r="CM59" s="697">
        <f>[52]ACCOUNTALLOC!CM59</f>
        <v>0</v>
      </c>
      <c r="CN59" s="698">
        <f>[52]ACCOUNTALLOC!CN59</f>
        <v>0</v>
      </c>
      <c r="CO59" s="697">
        <f>[52]ACCOUNTALLOC!CO59</f>
        <v>0</v>
      </c>
      <c r="CP59" s="697">
        <f>[52]ACCOUNTALLOC!CP59</f>
        <v>0</v>
      </c>
      <c r="CQ59" s="697">
        <f>[52]ACCOUNTALLOC!CQ59</f>
        <v>0</v>
      </c>
      <c r="CR59" s="697">
        <f>[52]ACCOUNTALLOC!CR59</f>
        <v>0</v>
      </c>
      <c r="CS59" s="697">
        <f>[52]ACCOUNTALLOC!CS59</f>
        <v>0</v>
      </c>
      <c r="CT59" s="697">
        <f>[52]ACCOUNTALLOC!CT59</f>
        <v>0</v>
      </c>
      <c r="CU59" s="697">
        <f>[52]ACCOUNTALLOC!CU59</f>
        <v>0</v>
      </c>
      <c r="CW59" s="65">
        <f>[52]ACCOUNTALLOC!CW59</f>
        <v>0</v>
      </c>
      <c r="CX59" s="65">
        <f>[52]ACCOUNTALLOC!CX59</f>
        <v>0</v>
      </c>
      <c r="CY59" s="65">
        <f>[52]ACCOUNTALLOC!CY59</f>
        <v>0</v>
      </c>
      <c r="CZ59" s="65">
        <f>[52]ACCOUNTALLOC!CZ59</f>
        <v>0</v>
      </c>
      <c r="DA59" s="65">
        <f>[52]ACCOUNTALLOC!DA59</f>
        <v>0</v>
      </c>
      <c r="DB59" s="65">
        <f>[52]ACCOUNTALLOC!DB59</f>
        <v>0</v>
      </c>
      <c r="DC59" s="65">
        <f>[52]ACCOUNTALLOC!DC59</f>
        <v>0</v>
      </c>
      <c r="DE59" s="65">
        <v>0</v>
      </c>
      <c r="DF59" s="65">
        <v>0</v>
      </c>
      <c r="DG59" s="65">
        <v>0</v>
      </c>
      <c r="DH59" s="65">
        <v>0</v>
      </c>
      <c r="DI59" s="65">
        <v>0</v>
      </c>
      <c r="DJ59" s="65">
        <v>0</v>
      </c>
      <c r="DK59" s="65">
        <v>0</v>
      </c>
      <c r="DM59" s="65">
        <v>0</v>
      </c>
      <c r="DN59" s="65">
        <v>0</v>
      </c>
      <c r="DO59" s="65">
        <v>0</v>
      </c>
      <c r="DP59" s="65">
        <v>0</v>
      </c>
      <c r="DQ59" s="65">
        <v>0</v>
      </c>
      <c r="DR59" s="65">
        <v>0</v>
      </c>
      <c r="DS59" s="65">
        <v>0</v>
      </c>
      <c r="DU59" s="65">
        <v>0</v>
      </c>
      <c r="DV59" s="65">
        <v>0</v>
      </c>
      <c r="DW59" s="65">
        <v>0</v>
      </c>
      <c r="DX59" s="65">
        <v>0</v>
      </c>
      <c r="DY59" s="65">
        <v>0</v>
      </c>
      <c r="DZ59" s="65">
        <v>0</v>
      </c>
      <c r="EA59" s="65">
        <v>0</v>
      </c>
      <c r="EC59" s="65">
        <v>0</v>
      </c>
      <c r="ED59" s="65">
        <v>0</v>
      </c>
      <c r="EE59" s="65">
        <v>0</v>
      </c>
      <c r="EF59" s="65">
        <v>0</v>
      </c>
      <c r="EG59" s="65">
        <v>0</v>
      </c>
      <c r="EH59" s="65">
        <v>0</v>
      </c>
      <c r="EI59" s="65">
        <v>0</v>
      </c>
      <c r="EK59" s="65">
        <v>0</v>
      </c>
      <c r="EL59" s="65">
        <v>0</v>
      </c>
      <c r="EM59" s="65">
        <v>0</v>
      </c>
      <c r="EN59" s="65">
        <v>0</v>
      </c>
      <c r="EO59" s="65">
        <v>0</v>
      </c>
      <c r="EP59" s="65">
        <v>0</v>
      </c>
      <c r="EQ59" s="65">
        <v>0</v>
      </c>
      <c r="ES59" s="65">
        <v>0</v>
      </c>
      <c r="ET59" s="65">
        <v>0</v>
      </c>
      <c r="EU59" s="65">
        <v>0</v>
      </c>
      <c r="EV59" s="65">
        <v>0</v>
      </c>
      <c r="EW59" s="65">
        <v>0</v>
      </c>
      <c r="EX59" s="65">
        <v>0</v>
      </c>
      <c r="EY59" s="65">
        <v>0</v>
      </c>
      <c r="FA59" s="65">
        <v>0</v>
      </c>
      <c r="FB59" s="65">
        <v>0</v>
      </c>
      <c r="FC59" s="65">
        <v>0</v>
      </c>
      <c r="FD59" s="65">
        <v>0</v>
      </c>
      <c r="FE59" s="65">
        <v>0</v>
      </c>
      <c r="FF59" s="65">
        <v>0</v>
      </c>
      <c r="FG59" s="65">
        <v>0</v>
      </c>
    </row>
    <row r="60" spans="1:163">
      <c r="A60" s="699">
        <f>[52]ACCOUNTALLOC!A60</f>
        <v>370.01</v>
      </c>
      <c r="B60" s="698" t="str">
        <f>[52]ACCOUNTALLOC!B60</f>
        <v>Meters</v>
      </c>
      <c r="C60" s="695">
        <f>[52]ACCOUNTALLOC!C60</f>
        <v>206004867.61000001</v>
      </c>
      <c r="D60" s="64"/>
      <c r="E60" s="697">
        <f>[52]ACCOUNTALLOC!E60</f>
        <v>0</v>
      </c>
      <c r="F60" s="697">
        <f>[52]ACCOUNTALLOC!F60</f>
        <v>0</v>
      </c>
      <c r="G60" s="697">
        <f>[52]ACCOUNTALLOC!G60</f>
        <v>133743709.16973646</v>
      </c>
      <c r="H60" s="697">
        <f>[52]ACCOUNTALLOC!H60</f>
        <v>0</v>
      </c>
      <c r="I60" s="697">
        <f>[52]ACCOUNTALLOC!I60</f>
        <v>0</v>
      </c>
      <c r="J60" s="697">
        <f>[52]ACCOUNTALLOC!J60</f>
        <v>0</v>
      </c>
      <c r="K60" s="697">
        <f>[52]ACCOUNTALLOC!K60</f>
        <v>133743709.16973646</v>
      </c>
      <c r="L60" s="698"/>
      <c r="M60" s="697">
        <f>[52]ACCOUNTALLOC!M60</f>
        <v>0</v>
      </c>
      <c r="N60" s="697">
        <f>[52]ACCOUNTALLOC!N60</f>
        <v>0</v>
      </c>
      <c r="O60" s="697">
        <f>[52]ACCOUNTALLOC!O60</f>
        <v>37539912.318899311</v>
      </c>
      <c r="P60" s="697">
        <f>[52]ACCOUNTALLOC!P60</f>
        <v>0</v>
      </c>
      <c r="Q60" s="697">
        <f>[52]ACCOUNTALLOC!Q60</f>
        <v>0</v>
      </c>
      <c r="R60" s="697">
        <f>[52]ACCOUNTALLOC!R60</f>
        <v>0</v>
      </c>
      <c r="S60" s="697">
        <f>[52]ACCOUNTALLOC!S60</f>
        <v>37539912.318899311</v>
      </c>
      <c r="T60" s="698"/>
      <c r="U60" s="697">
        <f>[52]ACCOUNTALLOC!U60</f>
        <v>0</v>
      </c>
      <c r="V60" s="697">
        <f>[52]ACCOUNTALLOC!V60</f>
        <v>0</v>
      </c>
      <c r="W60" s="697">
        <f>[52]ACCOUNTALLOC!W60</f>
        <v>11094399.206289688</v>
      </c>
      <c r="X60" s="697">
        <f>[52]ACCOUNTALLOC!X60</f>
        <v>0</v>
      </c>
      <c r="Y60" s="697">
        <f>[52]ACCOUNTALLOC!Y60</f>
        <v>0</v>
      </c>
      <c r="Z60" s="697">
        <f>[52]ACCOUNTALLOC!Z60</f>
        <v>0</v>
      </c>
      <c r="AA60" s="697">
        <f>[52]ACCOUNTALLOC!AA60</f>
        <v>11094399.206289688</v>
      </c>
      <c r="AB60" s="698"/>
      <c r="AC60" s="697">
        <f>[52]ACCOUNTALLOC!AC60</f>
        <v>0</v>
      </c>
      <c r="AD60" s="697">
        <f>[52]ACCOUNTALLOC!AD60</f>
        <v>0</v>
      </c>
      <c r="AE60" s="697">
        <f>[52]ACCOUNTALLOC!AE60</f>
        <v>1246915.3080466578</v>
      </c>
      <c r="AF60" s="697">
        <f>[52]ACCOUNTALLOC!AF60</f>
        <v>0</v>
      </c>
      <c r="AG60" s="697">
        <f>[52]ACCOUNTALLOC!AG60</f>
        <v>0</v>
      </c>
      <c r="AH60" s="697">
        <f>[52]ACCOUNTALLOC!AH60</f>
        <v>0</v>
      </c>
      <c r="AI60" s="697">
        <f>[52]ACCOUNTALLOC!AI60</f>
        <v>1246915.3080466578</v>
      </c>
      <c r="AJ60" s="698"/>
      <c r="AK60" s="697">
        <f>[52]ACCOUNTALLOC!AK60</f>
        <v>0</v>
      </c>
      <c r="AL60" s="697">
        <f>[52]ACCOUNTALLOC!AL60</f>
        <v>0</v>
      </c>
      <c r="AM60" s="697">
        <f>[52]ACCOUNTALLOC!AM60</f>
        <v>14935303.536787456</v>
      </c>
      <c r="AN60" s="697">
        <f>[52]ACCOUNTALLOC!AN60</f>
        <v>0</v>
      </c>
      <c r="AO60" s="697">
        <f>[52]ACCOUNTALLOC!AO60</f>
        <v>0</v>
      </c>
      <c r="AP60" s="697">
        <f>[52]ACCOUNTALLOC!AP60</f>
        <v>0</v>
      </c>
      <c r="AQ60" s="697">
        <f>[52]ACCOUNTALLOC!AQ60</f>
        <v>14935303.536787456</v>
      </c>
      <c r="AR60" s="698"/>
      <c r="AS60" s="697">
        <f>[52]ACCOUNTALLOC!AS60</f>
        <v>0</v>
      </c>
      <c r="AT60" s="697">
        <f>[52]ACCOUNTALLOC!AT60</f>
        <v>0</v>
      </c>
      <c r="AU60" s="697">
        <f>[52]ACCOUNTALLOC!AU60</f>
        <v>48424.959903730029</v>
      </c>
      <c r="AV60" s="697">
        <f>[52]ACCOUNTALLOC!AV60</f>
        <v>0</v>
      </c>
      <c r="AW60" s="697">
        <f>[52]ACCOUNTALLOC!AW60</f>
        <v>0</v>
      </c>
      <c r="AX60" s="697">
        <f>[52]ACCOUNTALLOC!AX60</f>
        <v>0</v>
      </c>
      <c r="AY60" s="697">
        <f>[52]ACCOUNTALLOC!AY60</f>
        <v>48424.959903730029</v>
      </c>
      <c r="AZ60" s="698"/>
      <c r="BA60" s="697">
        <f>[52]ACCOUNTALLOC!BA60</f>
        <v>0</v>
      </c>
      <c r="BB60" s="697">
        <f>[52]ACCOUNTALLOC!BB60</f>
        <v>0</v>
      </c>
      <c r="BC60" s="697">
        <f>[52]ACCOUNTALLOC!BC60</f>
        <v>4826816.6046611229</v>
      </c>
      <c r="BD60" s="697">
        <f>[52]ACCOUNTALLOC!BD60</f>
        <v>0</v>
      </c>
      <c r="BE60" s="697">
        <f>[52]ACCOUNTALLOC!BE60</f>
        <v>0</v>
      </c>
      <c r="BF60" s="697">
        <f>[52]ACCOUNTALLOC!BF60</f>
        <v>0</v>
      </c>
      <c r="BG60" s="697">
        <f>[52]ACCOUNTALLOC!BG60</f>
        <v>4826816.6046611229</v>
      </c>
      <c r="BH60" s="698"/>
      <c r="BI60" s="697">
        <f>[52]ACCOUNTALLOC!BI60</f>
        <v>0</v>
      </c>
      <c r="BJ60" s="697">
        <f>[52]ACCOUNTALLOC!BJ60</f>
        <v>0</v>
      </c>
      <c r="BK60" s="697">
        <f>[52]ACCOUNTALLOC!BK60</f>
        <v>976230.67360039195</v>
      </c>
      <c r="BL60" s="697">
        <f>[52]ACCOUNTALLOC!BL60</f>
        <v>0</v>
      </c>
      <c r="BM60" s="697">
        <f>[52]ACCOUNTALLOC!BM60</f>
        <v>0</v>
      </c>
      <c r="BN60" s="697">
        <f>[52]ACCOUNTALLOC!BN60</f>
        <v>0</v>
      </c>
      <c r="BO60" s="697">
        <f>[52]ACCOUNTALLOC!BO60</f>
        <v>976230.67360039195</v>
      </c>
      <c r="BP60" s="698"/>
      <c r="BQ60" s="697">
        <f>[52]ACCOUNTALLOC!BQ60</f>
        <v>0</v>
      </c>
      <c r="BR60" s="697">
        <f>[52]ACCOUNTALLOC!BR60</f>
        <v>0</v>
      </c>
      <c r="BS60" s="697">
        <f>[52]ACCOUNTALLOC!BS60</f>
        <v>606236.92276222247</v>
      </c>
      <c r="BT60" s="697">
        <f>[52]ACCOUNTALLOC!BT60</f>
        <v>0</v>
      </c>
      <c r="BU60" s="697">
        <f>[52]ACCOUNTALLOC!BU60</f>
        <v>0</v>
      </c>
      <c r="BV60" s="697">
        <f>[52]ACCOUNTALLOC!BV60</f>
        <v>0</v>
      </c>
      <c r="BW60" s="697">
        <f>[52]ACCOUNTALLOC!BW60</f>
        <v>606236.92276222247</v>
      </c>
      <c r="BX60" s="698"/>
      <c r="BY60" s="697">
        <f>[52]ACCOUNTALLOC!BY60</f>
        <v>0</v>
      </c>
      <c r="BZ60" s="697">
        <f>[52]ACCOUNTALLOC!BZ60</f>
        <v>0</v>
      </c>
      <c r="CA60" s="697">
        <f>[52]ACCOUNTALLOC!CA60</f>
        <v>976036.22035163466</v>
      </c>
      <c r="CB60" s="697">
        <f>[52]ACCOUNTALLOC!CB60</f>
        <v>0</v>
      </c>
      <c r="CC60" s="697">
        <f>[52]ACCOUNTALLOC!CC60</f>
        <v>0</v>
      </c>
      <c r="CD60" s="697">
        <f>[52]ACCOUNTALLOC!CD60</f>
        <v>0</v>
      </c>
      <c r="CE60" s="697">
        <f>[52]ACCOUNTALLOC!CE60</f>
        <v>976036.22035163466</v>
      </c>
      <c r="CF60" s="698"/>
      <c r="CG60" s="697">
        <f>[52]ACCOUNTALLOC!CG60</f>
        <v>0</v>
      </c>
      <c r="CH60" s="697">
        <f>[52]ACCOUNTALLOC!CH60</f>
        <v>0</v>
      </c>
      <c r="CI60" s="697">
        <f>[52]ACCOUNTALLOC!CI60</f>
        <v>0</v>
      </c>
      <c r="CJ60" s="697">
        <f>[52]ACCOUNTALLOC!CJ60</f>
        <v>0</v>
      </c>
      <c r="CK60" s="697">
        <f>[52]ACCOUNTALLOC!CK60</f>
        <v>0</v>
      </c>
      <c r="CL60" s="697">
        <f>[52]ACCOUNTALLOC!CL60</f>
        <v>0</v>
      </c>
      <c r="CM60" s="697">
        <f>[52]ACCOUNTALLOC!CM60</f>
        <v>0</v>
      </c>
      <c r="CN60" s="698">
        <f>[52]ACCOUNTALLOC!CN60</f>
        <v>0</v>
      </c>
      <c r="CO60" s="697">
        <f>[52]ACCOUNTALLOC!CO60</f>
        <v>0</v>
      </c>
      <c r="CP60" s="697">
        <f>[52]ACCOUNTALLOC!CP60</f>
        <v>0</v>
      </c>
      <c r="CQ60" s="697">
        <f>[52]ACCOUNTALLOC!CQ60</f>
        <v>10882.688961321393</v>
      </c>
      <c r="CR60" s="697">
        <f>[52]ACCOUNTALLOC!CR60</f>
        <v>0</v>
      </c>
      <c r="CS60" s="697">
        <f>[52]ACCOUNTALLOC!CS60</f>
        <v>0</v>
      </c>
      <c r="CT60" s="697">
        <f>[52]ACCOUNTALLOC!CT60</f>
        <v>0</v>
      </c>
      <c r="CU60" s="697">
        <f>[52]ACCOUNTALLOC!CU60</f>
        <v>10882.688961321393</v>
      </c>
      <c r="CW60" s="65">
        <f>[52]ACCOUNTALLOC!CW60</f>
        <v>0</v>
      </c>
      <c r="CX60" s="65">
        <f>[52]ACCOUNTALLOC!CX60</f>
        <v>0</v>
      </c>
      <c r="CY60" s="65">
        <f>[52]ACCOUNTALLOC!CY60</f>
        <v>0</v>
      </c>
      <c r="CZ60" s="65">
        <f>[52]ACCOUNTALLOC!CZ60</f>
        <v>0</v>
      </c>
      <c r="DA60" s="65">
        <f>[52]ACCOUNTALLOC!DA60</f>
        <v>0</v>
      </c>
      <c r="DB60" s="65">
        <f>[52]ACCOUNTALLOC!DB60</f>
        <v>0</v>
      </c>
      <c r="DC60" s="65">
        <f>[52]ACCOUNTALLOC!DC60</f>
        <v>0</v>
      </c>
      <c r="DE60" s="65">
        <v>0</v>
      </c>
      <c r="DF60" s="65">
        <v>0</v>
      </c>
      <c r="DG60" s="65">
        <v>0</v>
      </c>
      <c r="DH60" s="65">
        <v>0</v>
      </c>
      <c r="DI60" s="65">
        <v>0</v>
      </c>
      <c r="DJ60" s="65">
        <v>0</v>
      </c>
      <c r="DK60" s="65">
        <v>0</v>
      </c>
      <c r="DM60" s="65">
        <v>0</v>
      </c>
      <c r="DN60" s="65">
        <v>0</v>
      </c>
      <c r="DO60" s="65">
        <v>0</v>
      </c>
      <c r="DP60" s="65">
        <v>0</v>
      </c>
      <c r="DQ60" s="65">
        <v>0</v>
      </c>
      <c r="DR60" s="65">
        <v>0</v>
      </c>
      <c r="DS60" s="65">
        <v>0</v>
      </c>
      <c r="DU60" s="65">
        <v>0</v>
      </c>
      <c r="DV60" s="65">
        <v>0</v>
      </c>
      <c r="DW60" s="65">
        <v>0</v>
      </c>
      <c r="DX60" s="65">
        <v>0</v>
      </c>
      <c r="DY60" s="65">
        <v>0</v>
      </c>
      <c r="DZ60" s="65">
        <v>0</v>
      </c>
      <c r="EA60" s="65">
        <v>0</v>
      </c>
      <c r="EC60" s="65">
        <v>0</v>
      </c>
      <c r="ED60" s="65">
        <v>0</v>
      </c>
      <c r="EE60" s="65">
        <v>0</v>
      </c>
      <c r="EF60" s="65">
        <v>0</v>
      </c>
      <c r="EG60" s="65">
        <v>0</v>
      </c>
      <c r="EH60" s="65">
        <v>0</v>
      </c>
      <c r="EI60" s="65">
        <v>0</v>
      </c>
      <c r="EK60" s="65">
        <v>0</v>
      </c>
      <c r="EL60" s="65">
        <v>0</v>
      </c>
      <c r="EM60" s="65">
        <v>0</v>
      </c>
      <c r="EN60" s="65">
        <v>0</v>
      </c>
      <c r="EO60" s="65">
        <v>0</v>
      </c>
      <c r="EP60" s="65">
        <v>0</v>
      </c>
      <c r="EQ60" s="65">
        <v>0</v>
      </c>
      <c r="ES60" s="65">
        <v>0</v>
      </c>
      <c r="ET60" s="65">
        <v>0</v>
      </c>
      <c r="EU60" s="65">
        <v>0</v>
      </c>
      <c r="EV60" s="65">
        <v>0</v>
      </c>
      <c r="EW60" s="65">
        <v>0</v>
      </c>
      <c r="EX60" s="65">
        <v>0</v>
      </c>
      <c r="EY60" s="65">
        <v>0</v>
      </c>
      <c r="FA60" s="65">
        <v>0</v>
      </c>
      <c r="FB60" s="65">
        <v>0</v>
      </c>
      <c r="FC60" s="65">
        <v>0</v>
      </c>
      <c r="FD60" s="65">
        <v>0</v>
      </c>
      <c r="FE60" s="65">
        <v>0</v>
      </c>
      <c r="FF60" s="65">
        <v>0</v>
      </c>
      <c r="FG60" s="65">
        <v>0</v>
      </c>
    </row>
    <row r="61" spans="1:163">
      <c r="A61" s="699">
        <f>[52]ACCOUNTALLOC!A61</f>
        <v>373</v>
      </c>
      <c r="B61" s="698" t="str">
        <f>[52]ACCOUNTALLOC!B61</f>
        <v xml:space="preserve">Str &amp; Area Lighting Sys </v>
      </c>
      <c r="C61" s="695">
        <f>[52]ACCOUNTALLOC!C61</f>
        <v>57279322.090746596</v>
      </c>
      <c r="D61" s="64"/>
      <c r="E61" s="697">
        <f>[52]ACCOUNTALLOC!E61</f>
        <v>0</v>
      </c>
      <c r="F61" s="697">
        <f>[52]ACCOUNTALLOC!F61</f>
        <v>0</v>
      </c>
      <c r="G61" s="697">
        <f>[52]ACCOUNTALLOC!G61</f>
        <v>0</v>
      </c>
      <c r="H61" s="697">
        <f>[52]ACCOUNTALLOC!H61</f>
        <v>0</v>
      </c>
      <c r="I61" s="697">
        <f>[52]ACCOUNTALLOC!I61</f>
        <v>0</v>
      </c>
      <c r="J61" s="697">
        <f>[52]ACCOUNTALLOC!J61</f>
        <v>0</v>
      </c>
      <c r="K61" s="697">
        <f>[52]ACCOUNTALLOC!K61</f>
        <v>0</v>
      </c>
      <c r="L61" s="698"/>
      <c r="M61" s="697">
        <f>[52]ACCOUNTALLOC!M61</f>
        <v>0</v>
      </c>
      <c r="N61" s="697">
        <f>[52]ACCOUNTALLOC!N61</f>
        <v>0</v>
      </c>
      <c r="O61" s="697">
        <f>[52]ACCOUNTALLOC!O61</f>
        <v>0</v>
      </c>
      <c r="P61" s="697">
        <f>[52]ACCOUNTALLOC!P61</f>
        <v>0</v>
      </c>
      <c r="Q61" s="697">
        <f>[52]ACCOUNTALLOC!Q61</f>
        <v>0</v>
      </c>
      <c r="R61" s="697">
        <f>[52]ACCOUNTALLOC!R61</f>
        <v>0</v>
      </c>
      <c r="S61" s="697">
        <f>[52]ACCOUNTALLOC!S61</f>
        <v>0</v>
      </c>
      <c r="T61" s="698"/>
      <c r="U61" s="697">
        <f>[52]ACCOUNTALLOC!U61</f>
        <v>0</v>
      </c>
      <c r="V61" s="697">
        <f>[52]ACCOUNTALLOC!V61</f>
        <v>0</v>
      </c>
      <c r="W61" s="697">
        <f>[52]ACCOUNTALLOC!W61</f>
        <v>0</v>
      </c>
      <c r="X61" s="697">
        <f>[52]ACCOUNTALLOC!X61</f>
        <v>0</v>
      </c>
      <c r="Y61" s="697">
        <f>[52]ACCOUNTALLOC!Y61</f>
        <v>0</v>
      </c>
      <c r="Z61" s="697">
        <f>[52]ACCOUNTALLOC!Z61</f>
        <v>0</v>
      </c>
      <c r="AA61" s="697">
        <f>[52]ACCOUNTALLOC!AA61</f>
        <v>0</v>
      </c>
      <c r="AB61" s="698"/>
      <c r="AC61" s="697">
        <f>[52]ACCOUNTALLOC!AC61</f>
        <v>0</v>
      </c>
      <c r="AD61" s="697">
        <f>[52]ACCOUNTALLOC!AD61</f>
        <v>0</v>
      </c>
      <c r="AE61" s="697">
        <f>[52]ACCOUNTALLOC!AE61</f>
        <v>0</v>
      </c>
      <c r="AF61" s="697">
        <f>[52]ACCOUNTALLOC!AF61</f>
        <v>0</v>
      </c>
      <c r="AG61" s="697">
        <f>[52]ACCOUNTALLOC!AG61</f>
        <v>0</v>
      </c>
      <c r="AH61" s="697">
        <f>[52]ACCOUNTALLOC!AH61</f>
        <v>0</v>
      </c>
      <c r="AI61" s="697">
        <f>[52]ACCOUNTALLOC!AI61</f>
        <v>0</v>
      </c>
      <c r="AJ61" s="698"/>
      <c r="AK61" s="697">
        <f>[52]ACCOUNTALLOC!AK61</f>
        <v>0</v>
      </c>
      <c r="AL61" s="697">
        <f>[52]ACCOUNTALLOC!AL61</f>
        <v>0</v>
      </c>
      <c r="AM61" s="697">
        <f>[52]ACCOUNTALLOC!AM61</f>
        <v>0</v>
      </c>
      <c r="AN61" s="697">
        <f>[52]ACCOUNTALLOC!AN61</f>
        <v>0</v>
      </c>
      <c r="AO61" s="697">
        <f>[52]ACCOUNTALLOC!AO61</f>
        <v>0</v>
      </c>
      <c r="AP61" s="697">
        <f>[52]ACCOUNTALLOC!AP61</f>
        <v>0</v>
      </c>
      <c r="AQ61" s="697">
        <f>[52]ACCOUNTALLOC!AQ61</f>
        <v>0</v>
      </c>
      <c r="AR61" s="698"/>
      <c r="AS61" s="697">
        <f>[52]ACCOUNTALLOC!AS61</f>
        <v>0</v>
      </c>
      <c r="AT61" s="697">
        <f>[52]ACCOUNTALLOC!AT61</f>
        <v>0</v>
      </c>
      <c r="AU61" s="697">
        <f>[52]ACCOUNTALLOC!AU61</f>
        <v>0</v>
      </c>
      <c r="AV61" s="697">
        <f>[52]ACCOUNTALLOC!AV61</f>
        <v>0</v>
      </c>
      <c r="AW61" s="697">
        <f>[52]ACCOUNTALLOC!AW61</f>
        <v>0</v>
      </c>
      <c r="AX61" s="697">
        <f>[52]ACCOUNTALLOC!AX61</f>
        <v>0</v>
      </c>
      <c r="AY61" s="697">
        <f>[52]ACCOUNTALLOC!AY61</f>
        <v>0</v>
      </c>
      <c r="AZ61" s="698"/>
      <c r="BA61" s="697">
        <f>[52]ACCOUNTALLOC!BA61</f>
        <v>0</v>
      </c>
      <c r="BB61" s="697">
        <f>[52]ACCOUNTALLOC!BB61</f>
        <v>0</v>
      </c>
      <c r="BC61" s="697">
        <f>[52]ACCOUNTALLOC!BC61</f>
        <v>0</v>
      </c>
      <c r="BD61" s="697">
        <f>[52]ACCOUNTALLOC!BD61</f>
        <v>0</v>
      </c>
      <c r="BE61" s="697">
        <f>[52]ACCOUNTALLOC!BE61</f>
        <v>0</v>
      </c>
      <c r="BF61" s="697">
        <f>[52]ACCOUNTALLOC!BF61</f>
        <v>0</v>
      </c>
      <c r="BG61" s="697">
        <f>[52]ACCOUNTALLOC!BG61</f>
        <v>0</v>
      </c>
      <c r="BH61" s="698"/>
      <c r="BI61" s="697">
        <f>[52]ACCOUNTALLOC!BI61</f>
        <v>0</v>
      </c>
      <c r="BJ61" s="697">
        <f>[52]ACCOUNTALLOC!BJ61</f>
        <v>0</v>
      </c>
      <c r="BK61" s="697">
        <f>[52]ACCOUNTALLOC!BK61</f>
        <v>0</v>
      </c>
      <c r="BL61" s="697">
        <f>[52]ACCOUNTALLOC!BL61</f>
        <v>0</v>
      </c>
      <c r="BM61" s="697">
        <f>[52]ACCOUNTALLOC!BM61</f>
        <v>0</v>
      </c>
      <c r="BN61" s="697">
        <f>[52]ACCOUNTALLOC!BN61</f>
        <v>0</v>
      </c>
      <c r="BO61" s="697">
        <f>[52]ACCOUNTALLOC!BO61</f>
        <v>0</v>
      </c>
      <c r="BP61" s="698"/>
      <c r="BQ61" s="697">
        <f>[52]ACCOUNTALLOC!BQ61</f>
        <v>0</v>
      </c>
      <c r="BR61" s="697">
        <f>[52]ACCOUNTALLOC!BR61</f>
        <v>0</v>
      </c>
      <c r="BS61" s="697">
        <f>[52]ACCOUNTALLOC!BS61</f>
        <v>0</v>
      </c>
      <c r="BT61" s="697">
        <f>[52]ACCOUNTALLOC!BT61</f>
        <v>0</v>
      </c>
      <c r="BU61" s="697">
        <f>[52]ACCOUNTALLOC!BU61</f>
        <v>0</v>
      </c>
      <c r="BV61" s="697">
        <f>[52]ACCOUNTALLOC!BV61</f>
        <v>0</v>
      </c>
      <c r="BW61" s="697">
        <f>[52]ACCOUNTALLOC!BW61</f>
        <v>0</v>
      </c>
      <c r="BX61" s="698"/>
      <c r="BY61" s="697">
        <f>[52]ACCOUNTALLOC!BY61</f>
        <v>0</v>
      </c>
      <c r="BZ61" s="697">
        <f>[52]ACCOUNTALLOC!BZ61</f>
        <v>0</v>
      </c>
      <c r="CA61" s="697">
        <f>[52]ACCOUNTALLOC!CA61</f>
        <v>0</v>
      </c>
      <c r="CB61" s="697">
        <f>[52]ACCOUNTALLOC!CB61</f>
        <v>0</v>
      </c>
      <c r="CC61" s="697">
        <f>[52]ACCOUNTALLOC!CC61</f>
        <v>0</v>
      </c>
      <c r="CD61" s="697">
        <f>[52]ACCOUNTALLOC!CD61</f>
        <v>0</v>
      </c>
      <c r="CE61" s="697">
        <f>[52]ACCOUNTALLOC!CE61</f>
        <v>0</v>
      </c>
      <c r="CF61" s="698"/>
      <c r="CG61" s="697">
        <f>[52]ACCOUNTALLOC!CG61</f>
        <v>0</v>
      </c>
      <c r="CH61" s="697">
        <f>[52]ACCOUNTALLOC!CH61</f>
        <v>0</v>
      </c>
      <c r="CI61" s="697">
        <f>[52]ACCOUNTALLOC!CI61</f>
        <v>57279322.090746596</v>
      </c>
      <c r="CJ61" s="697">
        <f>[52]ACCOUNTALLOC!CJ61</f>
        <v>0</v>
      </c>
      <c r="CK61" s="697">
        <f>[52]ACCOUNTALLOC!CK61</f>
        <v>0</v>
      </c>
      <c r="CL61" s="697">
        <f>[52]ACCOUNTALLOC!CL61</f>
        <v>0</v>
      </c>
      <c r="CM61" s="697">
        <f>[52]ACCOUNTALLOC!CM61</f>
        <v>57279322.090746596</v>
      </c>
      <c r="CN61" s="698">
        <f>[52]ACCOUNTALLOC!CN61</f>
        <v>0</v>
      </c>
      <c r="CO61" s="697">
        <f>[52]ACCOUNTALLOC!CO61</f>
        <v>0</v>
      </c>
      <c r="CP61" s="697">
        <f>[52]ACCOUNTALLOC!CP61</f>
        <v>0</v>
      </c>
      <c r="CQ61" s="697">
        <f>[52]ACCOUNTALLOC!CQ61</f>
        <v>0</v>
      </c>
      <c r="CR61" s="697">
        <f>[52]ACCOUNTALLOC!CR61</f>
        <v>0</v>
      </c>
      <c r="CS61" s="697">
        <f>[52]ACCOUNTALLOC!CS61</f>
        <v>0</v>
      </c>
      <c r="CT61" s="697">
        <f>[52]ACCOUNTALLOC!CT61</f>
        <v>0</v>
      </c>
      <c r="CU61" s="697">
        <f>[52]ACCOUNTALLOC!CU61</f>
        <v>0</v>
      </c>
      <c r="CW61" s="65">
        <f>[52]ACCOUNTALLOC!CW61</f>
        <v>0</v>
      </c>
      <c r="CX61" s="65">
        <f>[52]ACCOUNTALLOC!CX61</f>
        <v>0</v>
      </c>
      <c r="CY61" s="65">
        <f>[52]ACCOUNTALLOC!CY61</f>
        <v>0</v>
      </c>
      <c r="CZ61" s="65">
        <f>[52]ACCOUNTALLOC!CZ61</f>
        <v>0</v>
      </c>
      <c r="DA61" s="65">
        <f>[52]ACCOUNTALLOC!DA61</f>
        <v>0</v>
      </c>
      <c r="DB61" s="65">
        <f>[52]ACCOUNTALLOC!DB61</f>
        <v>0</v>
      </c>
      <c r="DC61" s="65">
        <f>[52]ACCOUNTALLOC!DC61</f>
        <v>0</v>
      </c>
      <c r="DE61" s="65">
        <v>0</v>
      </c>
      <c r="DF61" s="65">
        <v>0</v>
      </c>
      <c r="DG61" s="65">
        <v>0</v>
      </c>
      <c r="DH61" s="65">
        <v>0</v>
      </c>
      <c r="DI61" s="65">
        <v>0</v>
      </c>
      <c r="DJ61" s="65">
        <v>0</v>
      </c>
      <c r="DK61" s="65">
        <v>0</v>
      </c>
      <c r="DM61" s="65">
        <v>0</v>
      </c>
      <c r="DN61" s="65">
        <v>0</v>
      </c>
      <c r="DO61" s="65">
        <v>0</v>
      </c>
      <c r="DP61" s="65">
        <v>0</v>
      </c>
      <c r="DQ61" s="65">
        <v>0</v>
      </c>
      <c r="DR61" s="65">
        <v>0</v>
      </c>
      <c r="DS61" s="65">
        <v>0</v>
      </c>
      <c r="DU61" s="65">
        <v>0</v>
      </c>
      <c r="DV61" s="65">
        <v>0</v>
      </c>
      <c r="DW61" s="65">
        <v>0</v>
      </c>
      <c r="DX61" s="65">
        <v>0</v>
      </c>
      <c r="DY61" s="65">
        <v>0</v>
      </c>
      <c r="DZ61" s="65">
        <v>0</v>
      </c>
      <c r="EA61" s="65">
        <v>0</v>
      </c>
      <c r="EC61" s="65">
        <v>0</v>
      </c>
      <c r="ED61" s="65">
        <v>0</v>
      </c>
      <c r="EE61" s="65">
        <v>0</v>
      </c>
      <c r="EF61" s="65">
        <v>0</v>
      </c>
      <c r="EG61" s="65">
        <v>0</v>
      </c>
      <c r="EH61" s="65">
        <v>0</v>
      </c>
      <c r="EI61" s="65">
        <v>0</v>
      </c>
      <c r="EK61" s="65">
        <v>0</v>
      </c>
      <c r="EL61" s="65">
        <v>0</v>
      </c>
      <c r="EM61" s="65">
        <v>0</v>
      </c>
      <c r="EN61" s="65">
        <v>0</v>
      </c>
      <c r="EO61" s="65">
        <v>0</v>
      </c>
      <c r="EP61" s="65">
        <v>0</v>
      </c>
      <c r="EQ61" s="65">
        <v>0</v>
      </c>
      <c r="ES61" s="65">
        <v>0</v>
      </c>
      <c r="ET61" s="65">
        <v>0</v>
      </c>
      <c r="EU61" s="65">
        <v>0</v>
      </c>
      <c r="EV61" s="65">
        <v>0</v>
      </c>
      <c r="EW61" s="65">
        <v>0</v>
      </c>
      <c r="EX61" s="65">
        <v>0</v>
      </c>
      <c r="EY61" s="65">
        <v>0</v>
      </c>
      <c r="FA61" s="65">
        <v>0</v>
      </c>
      <c r="FB61" s="65">
        <v>0</v>
      </c>
      <c r="FC61" s="65">
        <v>0</v>
      </c>
      <c r="FD61" s="65">
        <v>0</v>
      </c>
      <c r="FE61" s="65">
        <v>0</v>
      </c>
      <c r="FF61" s="65">
        <v>0</v>
      </c>
      <c r="FG61" s="65">
        <v>0</v>
      </c>
    </row>
    <row r="62" spans="1:163">
      <c r="A62" s="699">
        <f>[52]ACCOUNTALLOC!A62</f>
        <v>374</v>
      </c>
      <c r="B62" s="698" t="str">
        <f>[52]ACCOUNTALLOC!B62</f>
        <v>Asset Retirement Obligation</v>
      </c>
      <c r="C62" s="695">
        <f>[52]ACCOUNTALLOC!C62</f>
        <v>27779665.853999924</v>
      </c>
      <c r="D62" s="64"/>
      <c r="E62" s="697">
        <f>[52]ACCOUNTALLOC!E62</f>
        <v>18634154.181036007</v>
      </c>
      <c r="F62" s="697">
        <f>[52]ACCOUNTALLOC!F62</f>
        <v>0</v>
      </c>
      <c r="G62" s="697">
        <f>[52]ACCOUNTALLOC!G62</f>
        <v>0</v>
      </c>
      <c r="H62" s="697">
        <f>[52]ACCOUNTALLOC!H62</f>
        <v>0</v>
      </c>
      <c r="I62" s="697">
        <f>[52]ACCOUNTALLOC!I62</f>
        <v>0</v>
      </c>
      <c r="J62" s="697">
        <f>[52]ACCOUNTALLOC!J62</f>
        <v>0</v>
      </c>
      <c r="K62" s="697">
        <f>[52]ACCOUNTALLOC!K62</f>
        <v>18634154.181036007</v>
      </c>
      <c r="L62" s="698"/>
      <c r="M62" s="697">
        <f>[52]ACCOUNTALLOC!M62</f>
        <v>3348784.1011199537</v>
      </c>
      <c r="N62" s="697">
        <f>[52]ACCOUNTALLOC!N62</f>
        <v>0</v>
      </c>
      <c r="O62" s="697">
        <f>[52]ACCOUNTALLOC!O62</f>
        <v>0</v>
      </c>
      <c r="P62" s="697">
        <f>[52]ACCOUNTALLOC!P62</f>
        <v>0</v>
      </c>
      <c r="Q62" s="697">
        <f>[52]ACCOUNTALLOC!Q62</f>
        <v>0</v>
      </c>
      <c r="R62" s="697">
        <f>[52]ACCOUNTALLOC!R62</f>
        <v>0</v>
      </c>
      <c r="S62" s="697">
        <f>[52]ACCOUNTALLOC!S62</f>
        <v>3348784.1011199537</v>
      </c>
      <c r="T62" s="698"/>
      <c r="U62" s="697">
        <f>[52]ACCOUNTALLOC!U62</f>
        <v>2946544.7304464811</v>
      </c>
      <c r="V62" s="697">
        <f>[52]ACCOUNTALLOC!V62</f>
        <v>0</v>
      </c>
      <c r="W62" s="697">
        <f>[52]ACCOUNTALLOC!W62</f>
        <v>0</v>
      </c>
      <c r="X62" s="697">
        <f>[52]ACCOUNTALLOC!X62</f>
        <v>0</v>
      </c>
      <c r="Y62" s="697">
        <f>[52]ACCOUNTALLOC!Y62</f>
        <v>0</v>
      </c>
      <c r="Z62" s="697">
        <f>[52]ACCOUNTALLOC!Z62</f>
        <v>0</v>
      </c>
      <c r="AA62" s="697">
        <f>[52]ACCOUNTALLOC!AA62</f>
        <v>2946544.7304464811</v>
      </c>
      <c r="AB62" s="698"/>
      <c r="AC62" s="697">
        <f>[52]ACCOUNTALLOC!AC62</f>
        <v>1244932.3280795428</v>
      </c>
      <c r="AD62" s="697">
        <f>[52]ACCOUNTALLOC!AD62</f>
        <v>0</v>
      </c>
      <c r="AE62" s="697">
        <f>[52]ACCOUNTALLOC!AE62</f>
        <v>0</v>
      </c>
      <c r="AF62" s="697">
        <f>[52]ACCOUNTALLOC!AF62</f>
        <v>0</v>
      </c>
      <c r="AG62" s="697">
        <f>[52]ACCOUNTALLOC!AG62</f>
        <v>0</v>
      </c>
      <c r="AH62" s="697">
        <f>[52]ACCOUNTALLOC!AH62</f>
        <v>0</v>
      </c>
      <c r="AI62" s="697">
        <f>[52]ACCOUNTALLOC!AI62</f>
        <v>1244932.3280795428</v>
      </c>
      <c r="AJ62" s="698"/>
      <c r="AK62" s="697">
        <f>[52]ACCOUNTALLOC!AK62</f>
        <v>966487.82899679535</v>
      </c>
      <c r="AL62" s="697">
        <f>[52]ACCOUNTALLOC!AL62</f>
        <v>0</v>
      </c>
      <c r="AM62" s="697">
        <f>[52]ACCOUNTALLOC!AM62</f>
        <v>0</v>
      </c>
      <c r="AN62" s="697">
        <f>[52]ACCOUNTALLOC!AN62</f>
        <v>0</v>
      </c>
      <c r="AO62" s="697">
        <f>[52]ACCOUNTALLOC!AO62</f>
        <v>0</v>
      </c>
      <c r="AP62" s="697">
        <f>[52]ACCOUNTALLOC!AP62</f>
        <v>0</v>
      </c>
      <c r="AQ62" s="697">
        <f>[52]ACCOUNTALLOC!AQ62</f>
        <v>966487.82899679535</v>
      </c>
      <c r="AR62" s="698"/>
      <c r="AS62" s="697">
        <f>[52]ACCOUNTALLOC!AS62</f>
        <v>15822.5635891976</v>
      </c>
      <c r="AT62" s="697">
        <f>[52]ACCOUNTALLOC!AT62</f>
        <v>0</v>
      </c>
      <c r="AU62" s="697">
        <f>[52]ACCOUNTALLOC!AU62</f>
        <v>0</v>
      </c>
      <c r="AV62" s="697">
        <f>[52]ACCOUNTALLOC!AV62</f>
        <v>0</v>
      </c>
      <c r="AW62" s="697">
        <f>[52]ACCOUNTALLOC!AW62</f>
        <v>0</v>
      </c>
      <c r="AX62" s="697">
        <f>[52]ACCOUNTALLOC!AX62</f>
        <v>0</v>
      </c>
      <c r="AY62" s="697">
        <f>[52]ACCOUNTALLOC!AY62</f>
        <v>15822.5635891976</v>
      </c>
      <c r="AZ62" s="698"/>
      <c r="BA62" s="697">
        <f>[52]ACCOUNTALLOC!BA62</f>
        <v>287119.82814793213</v>
      </c>
      <c r="BB62" s="697">
        <f>[52]ACCOUNTALLOC!BB62</f>
        <v>0</v>
      </c>
      <c r="BC62" s="697">
        <f>[52]ACCOUNTALLOC!BC62</f>
        <v>0</v>
      </c>
      <c r="BD62" s="697">
        <f>[52]ACCOUNTALLOC!BD62</f>
        <v>0</v>
      </c>
      <c r="BE62" s="697">
        <f>[52]ACCOUNTALLOC!BE62</f>
        <v>0</v>
      </c>
      <c r="BF62" s="697">
        <f>[52]ACCOUNTALLOC!BF62</f>
        <v>0</v>
      </c>
      <c r="BG62" s="697">
        <f>[52]ACCOUNTALLOC!BG62</f>
        <v>287119.82814793213</v>
      </c>
      <c r="BH62" s="698"/>
      <c r="BI62" s="697">
        <f>[52]ACCOUNTALLOC!BI62</f>
        <v>249731.36254017998</v>
      </c>
      <c r="BJ62" s="697">
        <f>[52]ACCOUNTALLOC!BJ62</f>
        <v>0</v>
      </c>
      <c r="BK62" s="697">
        <f>[52]ACCOUNTALLOC!BK62</f>
        <v>0</v>
      </c>
      <c r="BL62" s="697">
        <f>[52]ACCOUNTALLOC!BL62</f>
        <v>0</v>
      </c>
      <c r="BM62" s="697">
        <f>[52]ACCOUNTALLOC!BM62</f>
        <v>0</v>
      </c>
      <c r="BN62" s="697">
        <f>[52]ACCOUNTALLOC!BN62</f>
        <v>0</v>
      </c>
      <c r="BO62" s="697">
        <f>[52]ACCOUNTALLOC!BO62</f>
        <v>249731.36254017998</v>
      </c>
      <c r="BP62" s="698"/>
      <c r="BQ62" s="697">
        <f>[52]ACCOUNTALLOC!BQ62</f>
        <v>60436.289697138964</v>
      </c>
      <c r="BR62" s="697">
        <f>[52]ACCOUNTALLOC!BR62</f>
        <v>0</v>
      </c>
      <c r="BS62" s="697">
        <f>[52]ACCOUNTALLOC!BS62</f>
        <v>0</v>
      </c>
      <c r="BT62" s="697">
        <f>[52]ACCOUNTALLOC!BT62</f>
        <v>0</v>
      </c>
      <c r="BU62" s="697">
        <f>[52]ACCOUNTALLOC!BU62</f>
        <v>0</v>
      </c>
      <c r="BV62" s="697">
        <f>[52]ACCOUNTALLOC!BV62</f>
        <v>0</v>
      </c>
      <c r="BW62" s="697">
        <f>[52]ACCOUNTALLOC!BW62</f>
        <v>60436.289697138964</v>
      </c>
      <c r="BX62" s="698"/>
      <c r="BY62" s="697">
        <f>[52]ACCOUNTALLOC!BY62</f>
        <v>363.18766552392373</v>
      </c>
      <c r="BZ62" s="697">
        <f>[52]ACCOUNTALLOC!BZ62</f>
        <v>0</v>
      </c>
      <c r="CA62" s="697">
        <f>[52]ACCOUNTALLOC!CA62</f>
        <v>0</v>
      </c>
      <c r="CB62" s="697">
        <f>[52]ACCOUNTALLOC!CB62</f>
        <v>0</v>
      </c>
      <c r="CC62" s="697">
        <f>[52]ACCOUNTALLOC!CC62</f>
        <v>0</v>
      </c>
      <c r="CD62" s="697">
        <f>[52]ACCOUNTALLOC!CD62</f>
        <v>0</v>
      </c>
      <c r="CE62" s="697">
        <f>[52]ACCOUNTALLOC!CE62</f>
        <v>363.18766552392373</v>
      </c>
      <c r="CF62" s="698"/>
      <c r="CG62" s="697">
        <f>[52]ACCOUNTALLOC!CG62</f>
        <v>13982.453904374266</v>
      </c>
      <c r="CH62" s="697">
        <f>[52]ACCOUNTALLOC!CH62</f>
        <v>0</v>
      </c>
      <c r="CI62" s="697">
        <f>[52]ACCOUNTALLOC!CI62</f>
        <v>0</v>
      </c>
      <c r="CJ62" s="697">
        <f>[52]ACCOUNTALLOC!CJ62</f>
        <v>0</v>
      </c>
      <c r="CK62" s="697">
        <f>[52]ACCOUNTALLOC!CK62</f>
        <v>0</v>
      </c>
      <c r="CL62" s="697">
        <f>[52]ACCOUNTALLOC!CL62</f>
        <v>0</v>
      </c>
      <c r="CM62" s="697">
        <f>[52]ACCOUNTALLOC!CM62</f>
        <v>13982.453904374266</v>
      </c>
      <c r="CN62" s="698">
        <f>[52]ACCOUNTALLOC!CN62</f>
        <v>0</v>
      </c>
      <c r="CO62" s="697">
        <f>[52]ACCOUNTALLOC!CO62</f>
        <v>11306.998776795186</v>
      </c>
      <c r="CP62" s="697">
        <f>[52]ACCOUNTALLOC!CP62</f>
        <v>0</v>
      </c>
      <c r="CQ62" s="697">
        <f>[52]ACCOUNTALLOC!CQ62</f>
        <v>0</v>
      </c>
      <c r="CR62" s="697">
        <f>[52]ACCOUNTALLOC!CR62</f>
        <v>0</v>
      </c>
      <c r="CS62" s="697">
        <f>[52]ACCOUNTALLOC!CS62</f>
        <v>0</v>
      </c>
      <c r="CT62" s="697">
        <f>[52]ACCOUNTALLOC!CT62</f>
        <v>0</v>
      </c>
      <c r="CU62" s="697">
        <f>[52]ACCOUNTALLOC!CU62</f>
        <v>11306.998776795186</v>
      </c>
      <c r="CW62" s="65">
        <f>[52]ACCOUNTALLOC!CW62</f>
        <v>0</v>
      </c>
      <c r="CX62" s="65">
        <f>[52]ACCOUNTALLOC!CX62</f>
        <v>0</v>
      </c>
      <c r="CY62" s="65">
        <f>[52]ACCOUNTALLOC!CY62</f>
        <v>0</v>
      </c>
      <c r="CZ62" s="65">
        <f>[52]ACCOUNTALLOC!CZ62</f>
        <v>0</v>
      </c>
      <c r="DA62" s="65">
        <f>[52]ACCOUNTALLOC!DA62</f>
        <v>0</v>
      </c>
      <c r="DB62" s="65">
        <f>[52]ACCOUNTALLOC!DB62</f>
        <v>0</v>
      </c>
      <c r="DC62" s="65">
        <f>[52]ACCOUNTALLOC!DC62</f>
        <v>0</v>
      </c>
      <c r="DE62" s="65">
        <v>0</v>
      </c>
      <c r="DF62" s="65">
        <v>0</v>
      </c>
      <c r="DG62" s="65">
        <v>0</v>
      </c>
      <c r="DH62" s="65">
        <v>0</v>
      </c>
      <c r="DI62" s="65">
        <v>0</v>
      </c>
      <c r="DJ62" s="65">
        <v>0</v>
      </c>
      <c r="DK62" s="65">
        <v>0</v>
      </c>
      <c r="DM62" s="65">
        <v>0</v>
      </c>
      <c r="DN62" s="65">
        <v>0</v>
      </c>
      <c r="DO62" s="65">
        <v>0</v>
      </c>
      <c r="DP62" s="65">
        <v>0</v>
      </c>
      <c r="DQ62" s="65">
        <v>0</v>
      </c>
      <c r="DR62" s="65">
        <v>0</v>
      </c>
      <c r="DS62" s="65">
        <v>0</v>
      </c>
      <c r="DU62" s="65">
        <v>0</v>
      </c>
      <c r="DV62" s="65">
        <v>0</v>
      </c>
      <c r="DW62" s="65">
        <v>0</v>
      </c>
      <c r="DX62" s="65">
        <v>0</v>
      </c>
      <c r="DY62" s="65">
        <v>0</v>
      </c>
      <c r="DZ62" s="65">
        <v>0</v>
      </c>
      <c r="EA62" s="65">
        <v>0</v>
      </c>
      <c r="EC62" s="65">
        <v>0</v>
      </c>
      <c r="ED62" s="65">
        <v>0</v>
      </c>
      <c r="EE62" s="65">
        <v>0</v>
      </c>
      <c r="EF62" s="65">
        <v>0</v>
      </c>
      <c r="EG62" s="65">
        <v>0</v>
      </c>
      <c r="EH62" s="65">
        <v>0</v>
      </c>
      <c r="EI62" s="65">
        <v>0</v>
      </c>
      <c r="EK62" s="65">
        <v>0</v>
      </c>
      <c r="EL62" s="65">
        <v>0</v>
      </c>
      <c r="EM62" s="65">
        <v>0</v>
      </c>
      <c r="EN62" s="65">
        <v>0</v>
      </c>
      <c r="EO62" s="65">
        <v>0</v>
      </c>
      <c r="EP62" s="65">
        <v>0</v>
      </c>
      <c r="EQ62" s="65">
        <v>0</v>
      </c>
      <c r="ES62" s="65">
        <v>0</v>
      </c>
      <c r="ET62" s="65">
        <v>0</v>
      </c>
      <c r="EU62" s="65">
        <v>0</v>
      </c>
      <c r="EV62" s="65">
        <v>0</v>
      </c>
      <c r="EW62" s="65">
        <v>0</v>
      </c>
      <c r="EX62" s="65">
        <v>0</v>
      </c>
      <c r="EY62" s="65">
        <v>0</v>
      </c>
      <c r="FA62" s="65">
        <v>0</v>
      </c>
      <c r="FB62" s="65">
        <v>0</v>
      </c>
      <c r="FC62" s="65">
        <v>0</v>
      </c>
      <c r="FD62" s="65">
        <v>0</v>
      </c>
      <c r="FE62" s="65">
        <v>0</v>
      </c>
      <c r="FF62" s="65">
        <v>0</v>
      </c>
      <c r="FG62" s="65">
        <v>0</v>
      </c>
    </row>
    <row r="63" spans="1:163">
      <c r="A63" s="699" t="str">
        <f>[52]ACCOUNTALLOC!A63</f>
        <v>~</v>
      </c>
      <c r="B63" s="698" t="str">
        <f>[52]ACCOUNTALLOC!B63</f>
        <v>~</v>
      </c>
      <c r="C63" s="695">
        <f>[52]ACCOUNTALLOC!C63</f>
        <v>0</v>
      </c>
      <c r="D63" s="64"/>
      <c r="E63" s="697">
        <f>[52]ACCOUNTALLOC!E63</f>
        <v>0</v>
      </c>
      <c r="F63" s="697">
        <f>[52]ACCOUNTALLOC!F63</f>
        <v>0</v>
      </c>
      <c r="G63" s="697">
        <f>[52]ACCOUNTALLOC!G63</f>
        <v>0</v>
      </c>
      <c r="H63" s="697">
        <f>[52]ACCOUNTALLOC!H63</f>
        <v>0</v>
      </c>
      <c r="I63" s="697">
        <f>[52]ACCOUNTALLOC!I63</f>
        <v>0</v>
      </c>
      <c r="J63" s="697">
        <f>[52]ACCOUNTALLOC!J63</f>
        <v>0</v>
      </c>
      <c r="K63" s="697">
        <f>[52]ACCOUNTALLOC!K63</f>
        <v>0</v>
      </c>
      <c r="L63" s="698"/>
      <c r="M63" s="697">
        <f>[52]ACCOUNTALLOC!M63</f>
        <v>0</v>
      </c>
      <c r="N63" s="697">
        <f>[52]ACCOUNTALLOC!N63</f>
        <v>0</v>
      </c>
      <c r="O63" s="697">
        <f>[52]ACCOUNTALLOC!O63</f>
        <v>0</v>
      </c>
      <c r="P63" s="697">
        <f>[52]ACCOUNTALLOC!P63</f>
        <v>0</v>
      </c>
      <c r="Q63" s="697">
        <f>[52]ACCOUNTALLOC!Q63</f>
        <v>0</v>
      </c>
      <c r="R63" s="697">
        <f>[52]ACCOUNTALLOC!R63</f>
        <v>0</v>
      </c>
      <c r="S63" s="697">
        <f>[52]ACCOUNTALLOC!S63</f>
        <v>0</v>
      </c>
      <c r="T63" s="698"/>
      <c r="U63" s="697">
        <f>[52]ACCOUNTALLOC!U63</f>
        <v>0</v>
      </c>
      <c r="V63" s="697">
        <f>[52]ACCOUNTALLOC!V63</f>
        <v>0</v>
      </c>
      <c r="W63" s="697">
        <f>[52]ACCOUNTALLOC!W63</f>
        <v>0</v>
      </c>
      <c r="X63" s="697">
        <f>[52]ACCOUNTALLOC!X63</f>
        <v>0</v>
      </c>
      <c r="Y63" s="697">
        <f>[52]ACCOUNTALLOC!Y63</f>
        <v>0</v>
      </c>
      <c r="Z63" s="697">
        <f>[52]ACCOUNTALLOC!Z63</f>
        <v>0</v>
      </c>
      <c r="AA63" s="697">
        <f>[52]ACCOUNTALLOC!AA63</f>
        <v>0</v>
      </c>
      <c r="AB63" s="698"/>
      <c r="AC63" s="697">
        <f>[52]ACCOUNTALLOC!AC63</f>
        <v>0</v>
      </c>
      <c r="AD63" s="697">
        <f>[52]ACCOUNTALLOC!AD63</f>
        <v>0</v>
      </c>
      <c r="AE63" s="697">
        <f>[52]ACCOUNTALLOC!AE63</f>
        <v>0</v>
      </c>
      <c r="AF63" s="697">
        <f>[52]ACCOUNTALLOC!AF63</f>
        <v>0</v>
      </c>
      <c r="AG63" s="697">
        <f>[52]ACCOUNTALLOC!AG63</f>
        <v>0</v>
      </c>
      <c r="AH63" s="697">
        <f>[52]ACCOUNTALLOC!AH63</f>
        <v>0</v>
      </c>
      <c r="AI63" s="697">
        <f>[52]ACCOUNTALLOC!AI63</f>
        <v>0</v>
      </c>
      <c r="AJ63" s="698"/>
      <c r="AK63" s="697">
        <f>[52]ACCOUNTALLOC!AK63</f>
        <v>0</v>
      </c>
      <c r="AL63" s="697">
        <f>[52]ACCOUNTALLOC!AL63</f>
        <v>0</v>
      </c>
      <c r="AM63" s="697">
        <f>[52]ACCOUNTALLOC!AM63</f>
        <v>0</v>
      </c>
      <c r="AN63" s="697">
        <f>[52]ACCOUNTALLOC!AN63</f>
        <v>0</v>
      </c>
      <c r="AO63" s="697">
        <f>[52]ACCOUNTALLOC!AO63</f>
        <v>0</v>
      </c>
      <c r="AP63" s="697">
        <f>[52]ACCOUNTALLOC!AP63</f>
        <v>0</v>
      </c>
      <c r="AQ63" s="697">
        <f>[52]ACCOUNTALLOC!AQ63</f>
        <v>0</v>
      </c>
      <c r="AR63" s="698"/>
      <c r="AS63" s="697">
        <f>[52]ACCOUNTALLOC!AS63</f>
        <v>0</v>
      </c>
      <c r="AT63" s="697">
        <f>[52]ACCOUNTALLOC!AT63</f>
        <v>0</v>
      </c>
      <c r="AU63" s="697">
        <f>[52]ACCOUNTALLOC!AU63</f>
        <v>0</v>
      </c>
      <c r="AV63" s="697">
        <f>[52]ACCOUNTALLOC!AV63</f>
        <v>0</v>
      </c>
      <c r="AW63" s="697">
        <f>[52]ACCOUNTALLOC!AW63</f>
        <v>0</v>
      </c>
      <c r="AX63" s="697">
        <f>[52]ACCOUNTALLOC!AX63</f>
        <v>0</v>
      </c>
      <c r="AY63" s="697">
        <f>[52]ACCOUNTALLOC!AY63</f>
        <v>0</v>
      </c>
      <c r="AZ63" s="698"/>
      <c r="BA63" s="697">
        <f>[52]ACCOUNTALLOC!BA63</f>
        <v>0</v>
      </c>
      <c r="BB63" s="697">
        <f>[52]ACCOUNTALLOC!BB63</f>
        <v>0</v>
      </c>
      <c r="BC63" s="697">
        <f>[52]ACCOUNTALLOC!BC63</f>
        <v>0</v>
      </c>
      <c r="BD63" s="697">
        <f>[52]ACCOUNTALLOC!BD63</f>
        <v>0</v>
      </c>
      <c r="BE63" s="697">
        <f>[52]ACCOUNTALLOC!BE63</f>
        <v>0</v>
      </c>
      <c r="BF63" s="697">
        <f>[52]ACCOUNTALLOC!BF63</f>
        <v>0</v>
      </c>
      <c r="BG63" s="697">
        <f>[52]ACCOUNTALLOC!BG63</f>
        <v>0</v>
      </c>
      <c r="BH63" s="698"/>
      <c r="BI63" s="697">
        <f>[52]ACCOUNTALLOC!BI63</f>
        <v>0</v>
      </c>
      <c r="BJ63" s="697">
        <f>[52]ACCOUNTALLOC!BJ63</f>
        <v>0</v>
      </c>
      <c r="BK63" s="697">
        <f>[52]ACCOUNTALLOC!BK63</f>
        <v>0</v>
      </c>
      <c r="BL63" s="697">
        <f>[52]ACCOUNTALLOC!BL63</f>
        <v>0</v>
      </c>
      <c r="BM63" s="697">
        <f>[52]ACCOUNTALLOC!BM63</f>
        <v>0</v>
      </c>
      <c r="BN63" s="697">
        <f>[52]ACCOUNTALLOC!BN63</f>
        <v>0</v>
      </c>
      <c r="BO63" s="697">
        <f>[52]ACCOUNTALLOC!BO63</f>
        <v>0</v>
      </c>
      <c r="BP63" s="698"/>
      <c r="BQ63" s="697">
        <f>[52]ACCOUNTALLOC!BQ63</f>
        <v>0</v>
      </c>
      <c r="BR63" s="697">
        <f>[52]ACCOUNTALLOC!BR63</f>
        <v>0</v>
      </c>
      <c r="BS63" s="697">
        <f>[52]ACCOUNTALLOC!BS63</f>
        <v>0</v>
      </c>
      <c r="BT63" s="697">
        <f>[52]ACCOUNTALLOC!BT63</f>
        <v>0</v>
      </c>
      <c r="BU63" s="697">
        <f>[52]ACCOUNTALLOC!BU63</f>
        <v>0</v>
      </c>
      <c r="BV63" s="697">
        <f>[52]ACCOUNTALLOC!BV63</f>
        <v>0</v>
      </c>
      <c r="BW63" s="697">
        <f>[52]ACCOUNTALLOC!BW63</f>
        <v>0</v>
      </c>
      <c r="BX63" s="698"/>
      <c r="BY63" s="697">
        <f>[52]ACCOUNTALLOC!BY63</f>
        <v>0</v>
      </c>
      <c r="BZ63" s="697">
        <f>[52]ACCOUNTALLOC!BZ63</f>
        <v>0</v>
      </c>
      <c r="CA63" s="697">
        <f>[52]ACCOUNTALLOC!CA63</f>
        <v>0</v>
      </c>
      <c r="CB63" s="697">
        <f>[52]ACCOUNTALLOC!CB63</f>
        <v>0</v>
      </c>
      <c r="CC63" s="697">
        <f>[52]ACCOUNTALLOC!CC63</f>
        <v>0</v>
      </c>
      <c r="CD63" s="697">
        <f>[52]ACCOUNTALLOC!CD63</f>
        <v>0</v>
      </c>
      <c r="CE63" s="697">
        <f>[52]ACCOUNTALLOC!CE63</f>
        <v>0</v>
      </c>
      <c r="CF63" s="698"/>
      <c r="CG63" s="697">
        <f>[52]ACCOUNTALLOC!CG63</f>
        <v>0</v>
      </c>
      <c r="CH63" s="697">
        <f>[52]ACCOUNTALLOC!CH63</f>
        <v>0</v>
      </c>
      <c r="CI63" s="697">
        <f>[52]ACCOUNTALLOC!CI63</f>
        <v>0</v>
      </c>
      <c r="CJ63" s="697">
        <f>[52]ACCOUNTALLOC!CJ63</f>
        <v>0</v>
      </c>
      <c r="CK63" s="697">
        <f>[52]ACCOUNTALLOC!CK63</f>
        <v>0</v>
      </c>
      <c r="CL63" s="697">
        <f>[52]ACCOUNTALLOC!CL63</f>
        <v>0</v>
      </c>
      <c r="CM63" s="697">
        <f>[52]ACCOUNTALLOC!CM63</f>
        <v>0</v>
      </c>
      <c r="CN63" s="698">
        <f>[52]ACCOUNTALLOC!CN63</f>
        <v>0</v>
      </c>
      <c r="CO63" s="697">
        <f>[52]ACCOUNTALLOC!CO63</f>
        <v>0</v>
      </c>
      <c r="CP63" s="697">
        <f>[52]ACCOUNTALLOC!CP63</f>
        <v>0</v>
      </c>
      <c r="CQ63" s="697">
        <f>[52]ACCOUNTALLOC!CQ63</f>
        <v>0</v>
      </c>
      <c r="CR63" s="697">
        <f>[52]ACCOUNTALLOC!CR63</f>
        <v>0</v>
      </c>
      <c r="CS63" s="697">
        <f>[52]ACCOUNTALLOC!CS63</f>
        <v>0</v>
      </c>
      <c r="CT63" s="697">
        <f>[52]ACCOUNTALLOC!CT63</f>
        <v>0</v>
      </c>
      <c r="CU63" s="697">
        <f>[52]ACCOUNTALLOC!CU63</f>
        <v>0</v>
      </c>
      <c r="CW63" s="65">
        <f>[52]ACCOUNTALLOC!CW63</f>
        <v>0</v>
      </c>
      <c r="CX63" s="65">
        <f>[52]ACCOUNTALLOC!CX63</f>
        <v>0</v>
      </c>
      <c r="CY63" s="65">
        <f>[52]ACCOUNTALLOC!CY63</f>
        <v>0</v>
      </c>
      <c r="CZ63" s="65">
        <f>[52]ACCOUNTALLOC!CZ63</f>
        <v>0</v>
      </c>
      <c r="DA63" s="65">
        <f>[52]ACCOUNTALLOC!DA63</f>
        <v>0</v>
      </c>
      <c r="DB63" s="65">
        <f>[52]ACCOUNTALLOC!DB63</f>
        <v>0</v>
      </c>
      <c r="DC63" s="65">
        <f>[52]ACCOUNTALLOC!DC63</f>
        <v>0</v>
      </c>
      <c r="DE63" s="65">
        <v>0</v>
      </c>
      <c r="DF63" s="65">
        <v>0</v>
      </c>
      <c r="DG63" s="65">
        <v>0</v>
      </c>
      <c r="DH63" s="65">
        <v>0</v>
      </c>
      <c r="DI63" s="65">
        <v>0</v>
      </c>
      <c r="DJ63" s="65">
        <v>0</v>
      </c>
      <c r="DK63" s="65">
        <v>0</v>
      </c>
      <c r="DM63" s="65">
        <v>0</v>
      </c>
      <c r="DN63" s="65">
        <v>0</v>
      </c>
      <c r="DO63" s="65">
        <v>0</v>
      </c>
      <c r="DP63" s="65">
        <v>0</v>
      </c>
      <c r="DQ63" s="65">
        <v>0</v>
      </c>
      <c r="DR63" s="65">
        <v>0</v>
      </c>
      <c r="DS63" s="65">
        <v>0</v>
      </c>
      <c r="DU63" s="65">
        <v>0</v>
      </c>
      <c r="DV63" s="65">
        <v>0</v>
      </c>
      <c r="DW63" s="65">
        <v>0</v>
      </c>
      <c r="DX63" s="65">
        <v>0</v>
      </c>
      <c r="DY63" s="65">
        <v>0</v>
      </c>
      <c r="DZ63" s="65">
        <v>0</v>
      </c>
      <c r="EA63" s="65">
        <v>0</v>
      </c>
      <c r="EC63" s="65">
        <v>0</v>
      </c>
      <c r="ED63" s="65">
        <v>0</v>
      </c>
      <c r="EE63" s="65">
        <v>0</v>
      </c>
      <c r="EF63" s="65">
        <v>0</v>
      </c>
      <c r="EG63" s="65">
        <v>0</v>
      </c>
      <c r="EH63" s="65">
        <v>0</v>
      </c>
      <c r="EI63" s="65">
        <v>0</v>
      </c>
      <c r="EK63" s="65">
        <v>0</v>
      </c>
      <c r="EL63" s="65">
        <v>0</v>
      </c>
      <c r="EM63" s="65">
        <v>0</v>
      </c>
      <c r="EN63" s="65">
        <v>0</v>
      </c>
      <c r="EO63" s="65">
        <v>0</v>
      </c>
      <c r="EP63" s="65">
        <v>0</v>
      </c>
      <c r="EQ63" s="65">
        <v>0</v>
      </c>
      <c r="ES63" s="65">
        <v>0</v>
      </c>
      <c r="ET63" s="65">
        <v>0</v>
      </c>
      <c r="EU63" s="65">
        <v>0</v>
      </c>
      <c r="EV63" s="65">
        <v>0</v>
      </c>
      <c r="EW63" s="65">
        <v>0</v>
      </c>
      <c r="EX63" s="65">
        <v>0</v>
      </c>
      <c r="EY63" s="65">
        <v>0</v>
      </c>
      <c r="FA63" s="65">
        <v>0</v>
      </c>
      <c r="FB63" s="65">
        <v>0</v>
      </c>
      <c r="FC63" s="65">
        <v>0</v>
      </c>
      <c r="FD63" s="65">
        <v>0</v>
      </c>
      <c r="FE63" s="65">
        <v>0</v>
      </c>
      <c r="FF63" s="65">
        <v>0</v>
      </c>
      <c r="FG63" s="65">
        <v>0</v>
      </c>
    </row>
    <row r="64" spans="1:163">
      <c r="A64" s="699" t="str">
        <f>[52]ACCOUNTALLOC!A64</f>
        <v>~</v>
      </c>
      <c r="B64" s="698" t="str">
        <f>[52]ACCOUNTALLOC!B64</f>
        <v>~</v>
      </c>
      <c r="C64" s="695">
        <f>[52]ACCOUNTALLOC!C64</f>
        <v>0</v>
      </c>
      <c r="D64" s="64"/>
      <c r="E64" s="697">
        <f>[52]ACCOUNTALLOC!E64</f>
        <v>0</v>
      </c>
      <c r="F64" s="697">
        <f>[52]ACCOUNTALLOC!F64</f>
        <v>0</v>
      </c>
      <c r="G64" s="697">
        <f>[52]ACCOUNTALLOC!G64</f>
        <v>0</v>
      </c>
      <c r="H64" s="697">
        <f>[52]ACCOUNTALLOC!H64</f>
        <v>0</v>
      </c>
      <c r="I64" s="697">
        <f>[52]ACCOUNTALLOC!I64</f>
        <v>0</v>
      </c>
      <c r="J64" s="697">
        <f>[52]ACCOUNTALLOC!J64</f>
        <v>0</v>
      </c>
      <c r="K64" s="697">
        <f>[52]ACCOUNTALLOC!K64</f>
        <v>0</v>
      </c>
      <c r="L64" s="698"/>
      <c r="M64" s="697">
        <f>[52]ACCOUNTALLOC!M64</f>
        <v>0</v>
      </c>
      <c r="N64" s="697">
        <f>[52]ACCOUNTALLOC!N64</f>
        <v>0</v>
      </c>
      <c r="O64" s="697">
        <f>[52]ACCOUNTALLOC!O64</f>
        <v>0</v>
      </c>
      <c r="P64" s="697">
        <f>[52]ACCOUNTALLOC!P64</f>
        <v>0</v>
      </c>
      <c r="Q64" s="697">
        <f>[52]ACCOUNTALLOC!Q64</f>
        <v>0</v>
      </c>
      <c r="R64" s="697">
        <f>[52]ACCOUNTALLOC!R64</f>
        <v>0</v>
      </c>
      <c r="S64" s="697">
        <f>[52]ACCOUNTALLOC!S64</f>
        <v>0</v>
      </c>
      <c r="T64" s="698"/>
      <c r="U64" s="697">
        <f>[52]ACCOUNTALLOC!U64</f>
        <v>0</v>
      </c>
      <c r="V64" s="697">
        <f>[52]ACCOUNTALLOC!V64</f>
        <v>0</v>
      </c>
      <c r="W64" s="697">
        <f>[52]ACCOUNTALLOC!W64</f>
        <v>0</v>
      </c>
      <c r="X64" s="697">
        <f>[52]ACCOUNTALLOC!X64</f>
        <v>0</v>
      </c>
      <c r="Y64" s="697">
        <f>[52]ACCOUNTALLOC!Y64</f>
        <v>0</v>
      </c>
      <c r="Z64" s="697">
        <f>[52]ACCOUNTALLOC!Z64</f>
        <v>0</v>
      </c>
      <c r="AA64" s="697">
        <f>[52]ACCOUNTALLOC!AA64</f>
        <v>0</v>
      </c>
      <c r="AB64" s="698"/>
      <c r="AC64" s="697">
        <f>[52]ACCOUNTALLOC!AC64</f>
        <v>0</v>
      </c>
      <c r="AD64" s="697">
        <f>[52]ACCOUNTALLOC!AD64</f>
        <v>0</v>
      </c>
      <c r="AE64" s="697">
        <f>[52]ACCOUNTALLOC!AE64</f>
        <v>0</v>
      </c>
      <c r="AF64" s="697">
        <f>[52]ACCOUNTALLOC!AF64</f>
        <v>0</v>
      </c>
      <c r="AG64" s="697">
        <f>[52]ACCOUNTALLOC!AG64</f>
        <v>0</v>
      </c>
      <c r="AH64" s="697">
        <f>[52]ACCOUNTALLOC!AH64</f>
        <v>0</v>
      </c>
      <c r="AI64" s="697">
        <f>[52]ACCOUNTALLOC!AI64</f>
        <v>0</v>
      </c>
      <c r="AJ64" s="698"/>
      <c r="AK64" s="697">
        <f>[52]ACCOUNTALLOC!AK64</f>
        <v>0</v>
      </c>
      <c r="AL64" s="697">
        <f>[52]ACCOUNTALLOC!AL64</f>
        <v>0</v>
      </c>
      <c r="AM64" s="697">
        <f>[52]ACCOUNTALLOC!AM64</f>
        <v>0</v>
      </c>
      <c r="AN64" s="697">
        <f>[52]ACCOUNTALLOC!AN64</f>
        <v>0</v>
      </c>
      <c r="AO64" s="697">
        <f>[52]ACCOUNTALLOC!AO64</f>
        <v>0</v>
      </c>
      <c r="AP64" s="697">
        <f>[52]ACCOUNTALLOC!AP64</f>
        <v>0</v>
      </c>
      <c r="AQ64" s="697">
        <f>[52]ACCOUNTALLOC!AQ64</f>
        <v>0</v>
      </c>
      <c r="AR64" s="698"/>
      <c r="AS64" s="697">
        <f>[52]ACCOUNTALLOC!AS64</f>
        <v>0</v>
      </c>
      <c r="AT64" s="697">
        <f>[52]ACCOUNTALLOC!AT64</f>
        <v>0</v>
      </c>
      <c r="AU64" s="697">
        <f>[52]ACCOUNTALLOC!AU64</f>
        <v>0</v>
      </c>
      <c r="AV64" s="697">
        <f>[52]ACCOUNTALLOC!AV64</f>
        <v>0</v>
      </c>
      <c r="AW64" s="697">
        <f>[52]ACCOUNTALLOC!AW64</f>
        <v>0</v>
      </c>
      <c r="AX64" s="697">
        <f>[52]ACCOUNTALLOC!AX64</f>
        <v>0</v>
      </c>
      <c r="AY64" s="697">
        <f>[52]ACCOUNTALLOC!AY64</f>
        <v>0</v>
      </c>
      <c r="AZ64" s="698"/>
      <c r="BA64" s="697">
        <f>[52]ACCOUNTALLOC!BA64</f>
        <v>0</v>
      </c>
      <c r="BB64" s="697">
        <f>[52]ACCOUNTALLOC!BB64</f>
        <v>0</v>
      </c>
      <c r="BC64" s="697">
        <f>[52]ACCOUNTALLOC!BC64</f>
        <v>0</v>
      </c>
      <c r="BD64" s="697">
        <f>[52]ACCOUNTALLOC!BD64</f>
        <v>0</v>
      </c>
      <c r="BE64" s="697">
        <f>[52]ACCOUNTALLOC!BE64</f>
        <v>0</v>
      </c>
      <c r="BF64" s="697">
        <f>[52]ACCOUNTALLOC!BF64</f>
        <v>0</v>
      </c>
      <c r="BG64" s="697">
        <f>[52]ACCOUNTALLOC!BG64</f>
        <v>0</v>
      </c>
      <c r="BH64" s="698"/>
      <c r="BI64" s="697">
        <f>[52]ACCOUNTALLOC!BI64</f>
        <v>0</v>
      </c>
      <c r="BJ64" s="697">
        <f>[52]ACCOUNTALLOC!BJ64</f>
        <v>0</v>
      </c>
      <c r="BK64" s="697">
        <f>[52]ACCOUNTALLOC!BK64</f>
        <v>0</v>
      </c>
      <c r="BL64" s="697">
        <f>[52]ACCOUNTALLOC!BL64</f>
        <v>0</v>
      </c>
      <c r="BM64" s="697">
        <f>[52]ACCOUNTALLOC!BM64</f>
        <v>0</v>
      </c>
      <c r="BN64" s="697">
        <f>[52]ACCOUNTALLOC!BN64</f>
        <v>0</v>
      </c>
      <c r="BO64" s="697">
        <f>[52]ACCOUNTALLOC!BO64</f>
        <v>0</v>
      </c>
      <c r="BP64" s="698"/>
      <c r="BQ64" s="697">
        <f>[52]ACCOUNTALLOC!BQ64</f>
        <v>0</v>
      </c>
      <c r="BR64" s="697">
        <f>[52]ACCOUNTALLOC!BR64</f>
        <v>0</v>
      </c>
      <c r="BS64" s="697">
        <f>[52]ACCOUNTALLOC!BS64</f>
        <v>0</v>
      </c>
      <c r="BT64" s="697">
        <f>[52]ACCOUNTALLOC!BT64</f>
        <v>0</v>
      </c>
      <c r="BU64" s="697">
        <f>[52]ACCOUNTALLOC!BU64</f>
        <v>0</v>
      </c>
      <c r="BV64" s="697">
        <f>[52]ACCOUNTALLOC!BV64</f>
        <v>0</v>
      </c>
      <c r="BW64" s="697">
        <f>[52]ACCOUNTALLOC!BW64</f>
        <v>0</v>
      </c>
      <c r="BX64" s="698"/>
      <c r="BY64" s="697">
        <f>[52]ACCOUNTALLOC!BY64</f>
        <v>0</v>
      </c>
      <c r="BZ64" s="697">
        <f>[52]ACCOUNTALLOC!BZ64</f>
        <v>0</v>
      </c>
      <c r="CA64" s="697">
        <f>[52]ACCOUNTALLOC!CA64</f>
        <v>0</v>
      </c>
      <c r="CB64" s="697">
        <f>[52]ACCOUNTALLOC!CB64</f>
        <v>0</v>
      </c>
      <c r="CC64" s="697">
        <f>[52]ACCOUNTALLOC!CC64</f>
        <v>0</v>
      </c>
      <c r="CD64" s="697">
        <f>[52]ACCOUNTALLOC!CD64</f>
        <v>0</v>
      </c>
      <c r="CE64" s="697">
        <f>[52]ACCOUNTALLOC!CE64</f>
        <v>0</v>
      </c>
      <c r="CF64" s="698"/>
      <c r="CG64" s="697">
        <f>[52]ACCOUNTALLOC!CG64</f>
        <v>0</v>
      </c>
      <c r="CH64" s="697">
        <f>[52]ACCOUNTALLOC!CH64</f>
        <v>0</v>
      </c>
      <c r="CI64" s="697">
        <f>[52]ACCOUNTALLOC!CI64</f>
        <v>0</v>
      </c>
      <c r="CJ64" s="697">
        <f>[52]ACCOUNTALLOC!CJ64</f>
        <v>0</v>
      </c>
      <c r="CK64" s="697">
        <f>[52]ACCOUNTALLOC!CK64</f>
        <v>0</v>
      </c>
      <c r="CL64" s="697">
        <f>[52]ACCOUNTALLOC!CL64</f>
        <v>0</v>
      </c>
      <c r="CM64" s="697">
        <f>[52]ACCOUNTALLOC!CM64</f>
        <v>0</v>
      </c>
      <c r="CN64" s="698">
        <f>[52]ACCOUNTALLOC!CN64</f>
        <v>0</v>
      </c>
      <c r="CO64" s="697">
        <f>[52]ACCOUNTALLOC!CO64</f>
        <v>0</v>
      </c>
      <c r="CP64" s="697">
        <f>[52]ACCOUNTALLOC!CP64</f>
        <v>0</v>
      </c>
      <c r="CQ64" s="697">
        <f>[52]ACCOUNTALLOC!CQ64</f>
        <v>0</v>
      </c>
      <c r="CR64" s="697">
        <f>[52]ACCOUNTALLOC!CR64</f>
        <v>0</v>
      </c>
      <c r="CS64" s="697">
        <f>[52]ACCOUNTALLOC!CS64</f>
        <v>0</v>
      </c>
      <c r="CT64" s="697">
        <f>[52]ACCOUNTALLOC!CT64</f>
        <v>0</v>
      </c>
      <c r="CU64" s="697">
        <f>[52]ACCOUNTALLOC!CU64</f>
        <v>0</v>
      </c>
      <c r="CW64" s="65">
        <f>[52]ACCOUNTALLOC!CW64</f>
        <v>0</v>
      </c>
      <c r="CX64" s="65">
        <f>[52]ACCOUNTALLOC!CX64</f>
        <v>0</v>
      </c>
      <c r="CY64" s="65">
        <f>[52]ACCOUNTALLOC!CY64</f>
        <v>0</v>
      </c>
      <c r="CZ64" s="65">
        <f>[52]ACCOUNTALLOC!CZ64</f>
        <v>0</v>
      </c>
      <c r="DA64" s="65">
        <f>[52]ACCOUNTALLOC!DA64</f>
        <v>0</v>
      </c>
      <c r="DB64" s="65">
        <f>[52]ACCOUNTALLOC!DB64</f>
        <v>0</v>
      </c>
      <c r="DC64" s="65">
        <f>[52]ACCOUNTALLOC!DC64</f>
        <v>0</v>
      </c>
      <c r="DE64" s="65">
        <v>0</v>
      </c>
      <c r="DF64" s="65">
        <v>0</v>
      </c>
      <c r="DG64" s="65">
        <v>0</v>
      </c>
      <c r="DH64" s="65">
        <v>0</v>
      </c>
      <c r="DI64" s="65">
        <v>0</v>
      </c>
      <c r="DJ64" s="65">
        <v>0</v>
      </c>
      <c r="DK64" s="65">
        <v>0</v>
      </c>
      <c r="DM64" s="65">
        <v>0</v>
      </c>
      <c r="DN64" s="65">
        <v>0</v>
      </c>
      <c r="DO64" s="65">
        <v>0</v>
      </c>
      <c r="DP64" s="65">
        <v>0</v>
      </c>
      <c r="DQ64" s="65">
        <v>0</v>
      </c>
      <c r="DR64" s="65">
        <v>0</v>
      </c>
      <c r="DS64" s="65">
        <v>0</v>
      </c>
      <c r="DU64" s="65">
        <v>0</v>
      </c>
      <c r="DV64" s="65">
        <v>0</v>
      </c>
      <c r="DW64" s="65">
        <v>0</v>
      </c>
      <c r="DX64" s="65">
        <v>0</v>
      </c>
      <c r="DY64" s="65">
        <v>0</v>
      </c>
      <c r="DZ64" s="65">
        <v>0</v>
      </c>
      <c r="EA64" s="65">
        <v>0</v>
      </c>
      <c r="EC64" s="65">
        <v>0</v>
      </c>
      <c r="ED64" s="65">
        <v>0</v>
      </c>
      <c r="EE64" s="65">
        <v>0</v>
      </c>
      <c r="EF64" s="65">
        <v>0</v>
      </c>
      <c r="EG64" s="65">
        <v>0</v>
      </c>
      <c r="EH64" s="65">
        <v>0</v>
      </c>
      <c r="EI64" s="65">
        <v>0</v>
      </c>
      <c r="EK64" s="65">
        <v>0</v>
      </c>
      <c r="EL64" s="65">
        <v>0</v>
      </c>
      <c r="EM64" s="65">
        <v>0</v>
      </c>
      <c r="EN64" s="65">
        <v>0</v>
      </c>
      <c r="EO64" s="65">
        <v>0</v>
      </c>
      <c r="EP64" s="65">
        <v>0</v>
      </c>
      <c r="EQ64" s="65">
        <v>0</v>
      </c>
      <c r="ES64" s="65">
        <v>0</v>
      </c>
      <c r="ET64" s="65">
        <v>0</v>
      </c>
      <c r="EU64" s="65">
        <v>0</v>
      </c>
      <c r="EV64" s="65">
        <v>0</v>
      </c>
      <c r="EW64" s="65">
        <v>0</v>
      </c>
      <c r="EX64" s="65">
        <v>0</v>
      </c>
      <c r="EY64" s="65">
        <v>0</v>
      </c>
      <c r="FA64" s="65">
        <v>0</v>
      </c>
      <c r="FB64" s="65">
        <v>0</v>
      </c>
      <c r="FC64" s="65">
        <v>0</v>
      </c>
      <c r="FD64" s="65">
        <v>0</v>
      </c>
      <c r="FE64" s="65">
        <v>0</v>
      </c>
      <c r="FF64" s="65">
        <v>0</v>
      </c>
      <c r="FG64" s="65">
        <v>0</v>
      </c>
    </row>
    <row r="65" spans="1:163">
      <c r="A65" s="699" t="str">
        <f>[52]ACCOUNTALLOC!A65</f>
        <v>~</v>
      </c>
      <c r="B65" s="698" t="str">
        <f>[52]ACCOUNTALLOC!B65</f>
        <v>~</v>
      </c>
      <c r="C65" s="695">
        <f>[52]ACCOUNTALLOC!C65</f>
        <v>0</v>
      </c>
      <c r="D65" s="64"/>
      <c r="E65" s="697">
        <f>[52]ACCOUNTALLOC!E65</f>
        <v>0</v>
      </c>
      <c r="F65" s="697">
        <f>[52]ACCOUNTALLOC!F65</f>
        <v>0</v>
      </c>
      <c r="G65" s="697">
        <f>[52]ACCOUNTALLOC!G65</f>
        <v>0</v>
      </c>
      <c r="H65" s="697">
        <f>[52]ACCOUNTALLOC!H65</f>
        <v>0</v>
      </c>
      <c r="I65" s="697">
        <f>[52]ACCOUNTALLOC!I65</f>
        <v>0</v>
      </c>
      <c r="J65" s="697">
        <f>[52]ACCOUNTALLOC!J65</f>
        <v>0</v>
      </c>
      <c r="K65" s="697">
        <f>[52]ACCOUNTALLOC!K65</f>
        <v>0</v>
      </c>
      <c r="L65" s="698"/>
      <c r="M65" s="697">
        <f>[52]ACCOUNTALLOC!M65</f>
        <v>0</v>
      </c>
      <c r="N65" s="697">
        <f>[52]ACCOUNTALLOC!N65</f>
        <v>0</v>
      </c>
      <c r="O65" s="697">
        <f>[52]ACCOUNTALLOC!O65</f>
        <v>0</v>
      </c>
      <c r="P65" s="697">
        <f>[52]ACCOUNTALLOC!P65</f>
        <v>0</v>
      </c>
      <c r="Q65" s="697">
        <f>[52]ACCOUNTALLOC!Q65</f>
        <v>0</v>
      </c>
      <c r="R65" s="697">
        <f>[52]ACCOUNTALLOC!R65</f>
        <v>0</v>
      </c>
      <c r="S65" s="697">
        <f>[52]ACCOUNTALLOC!S65</f>
        <v>0</v>
      </c>
      <c r="T65" s="698"/>
      <c r="U65" s="697">
        <f>[52]ACCOUNTALLOC!U65</f>
        <v>0</v>
      </c>
      <c r="V65" s="697">
        <f>[52]ACCOUNTALLOC!V65</f>
        <v>0</v>
      </c>
      <c r="W65" s="697">
        <f>[52]ACCOUNTALLOC!W65</f>
        <v>0</v>
      </c>
      <c r="X65" s="697">
        <f>[52]ACCOUNTALLOC!X65</f>
        <v>0</v>
      </c>
      <c r="Y65" s="697">
        <f>[52]ACCOUNTALLOC!Y65</f>
        <v>0</v>
      </c>
      <c r="Z65" s="697">
        <f>[52]ACCOUNTALLOC!Z65</f>
        <v>0</v>
      </c>
      <c r="AA65" s="697">
        <f>[52]ACCOUNTALLOC!AA65</f>
        <v>0</v>
      </c>
      <c r="AB65" s="698"/>
      <c r="AC65" s="697">
        <f>[52]ACCOUNTALLOC!AC65</f>
        <v>0</v>
      </c>
      <c r="AD65" s="697">
        <f>[52]ACCOUNTALLOC!AD65</f>
        <v>0</v>
      </c>
      <c r="AE65" s="697">
        <f>[52]ACCOUNTALLOC!AE65</f>
        <v>0</v>
      </c>
      <c r="AF65" s="697">
        <f>[52]ACCOUNTALLOC!AF65</f>
        <v>0</v>
      </c>
      <c r="AG65" s="697">
        <f>[52]ACCOUNTALLOC!AG65</f>
        <v>0</v>
      </c>
      <c r="AH65" s="697">
        <f>[52]ACCOUNTALLOC!AH65</f>
        <v>0</v>
      </c>
      <c r="AI65" s="697">
        <f>[52]ACCOUNTALLOC!AI65</f>
        <v>0</v>
      </c>
      <c r="AJ65" s="698"/>
      <c r="AK65" s="697">
        <f>[52]ACCOUNTALLOC!AK65</f>
        <v>0</v>
      </c>
      <c r="AL65" s="697">
        <f>[52]ACCOUNTALLOC!AL65</f>
        <v>0</v>
      </c>
      <c r="AM65" s="697">
        <f>[52]ACCOUNTALLOC!AM65</f>
        <v>0</v>
      </c>
      <c r="AN65" s="697">
        <f>[52]ACCOUNTALLOC!AN65</f>
        <v>0</v>
      </c>
      <c r="AO65" s="697">
        <f>[52]ACCOUNTALLOC!AO65</f>
        <v>0</v>
      </c>
      <c r="AP65" s="697">
        <f>[52]ACCOUNTALLOC!AP65</f>
        <v>0</v>
      </c>
      <c r="AQ65" s="697">
        <f>[52]ACCOUNTALLOC!AQ65</f>
        <v>0</v>
      </c>
      <c r="AR65" s="698"/>
      <c r="AS65" s="697">
        <f>[52]ACCOUNTALLOC!AS65</f>
        <v>0</v>
      </c>
      <c r="AT65" s="697">
        <f>[52]ACCOUNTALLOC!AT65</f>
        <v>0</v>
      </c>
      <c r="AU65" s="697">
        <f>[52]ACCOUNTALLOC!AU65</f>
        <v>0</v>
      </c>
      <c r="AV65" s="697">
        <f>[52]ACCOUNTALLOC!AV65</f>
        <v>0</v>
      </c>
      <c r="AW65" s="697">
        <f>[52]ACCOUNTALLOC!AW65</f>
        <v>0</v>
      </c>
      <c r="AX65" s="697">
        <f>[52]ACCOUNTALLOC!AX65</f>
        <v>0</v>
      </c>
      <c r="AY65" s="697">
        <f>[52]ACCOUNTALLOC!AY65</f>
        <v>0</v>
      </c>
      <c r="AZ65" s="698"/>
      <c r="BA65" s="697">
        <f>[52]ACCOUNTALLOC!BA65</f>
        <v>0</v>
      </c>
      <c r="BB65" s="697">
        <f>[52]ACCOUNTALLOC!BB65</f>
        <v>0</v>
      </c>
      <c r="BC65" s="697">
        <f>[52]ACCOUNTALLOC!BC65</f>
        <v>0</v>
      </c>
      <c r="BD65" s="697">
        <f>[52]ACCOUNTALLOC!BD65</f>
        <v>0</v>
      </c>
      <c r="BE65" s="697">
        <f>[52]ACCOUNTALLOC!BE65</f>
        <v>0</v>
      </c>
      <c r="BF65" s="697">
        <f>[52]ACCOUNTALLOC!BF65</f>
        <v>0</v>
      </c>
      <c r="BG65" s="697">
        <f>[52]ACCOUNTALLOC!BG65</f>
        <v>0</v>
      </c>
      <c r="BH65" s="698"/>
      <c r="BI65" s="697">
        <f>[52]ACCOUNTALLOC!BI65</f>
        <v>0</v>
      </c>
      <c r="BJ65" s="697">
        <f>[52]ACCOUNTALLOC!BJ65</f>
        <v>0</v>
      </c>
      <c r="BK65" s="697">
        <f>[52]ACCOUNTALLOC!BK65</f>
        <v>0</v>
      </c>
      <c r="BL65" s="697">
        <f>[52]ACCOUNTALLOC!BL65</f>
        <v>0</v>
      </c>
      <c r="BM65" s="697">
        <f>[52]ACCOUNTALLOC!BM65</f>
        <v>0</v>
      </c>
      <c r="BN65" s="697">
        <f>[52]ACCOUNTALLOC!BN65</f>
        <v>0</v>
      </c>
      <c r="BO65" s="697">
        <f>[52]ACCOUNTALLOC!BO65</f>
        <v>0</v>
      </c>
      <c r="BP65" s="698"/>
      <c r="BQ65" s="697">
        <f>[52]ACCOUNTALLOC!BQ65</f>
        <v>0</v>
      </c>
      <c r="BR65" s="697">
        <f>[52]ACCOUNTALLOC!BR65</f>
        <v>0</v>
      </c>
      <c r="BS65" s="697">
        <f>[52]ACCOUNTALLOC!BS65</f>
        <v>0</v>
      </c>
      <c r="BT65" s="697">
        <f>[52]ACCOUNTALLOC!BT65</f>
        <v>0</v>
      </c>
      <c r="BU65" s="697">
        <f>[52]ACCOUNTALLOC!BU65</f>
        <v>0</v>
      </c>
      <c r="BV65" s="697">
        <f>[52]ACCOUNTALLOC!BV65</f>
        <v>0</v>
      </c>
      <c r="BW65" s="697">
        <f>[52]ACCOUNTALLOC!BW65</f>
        <v>0</v>
      </c>
      <c r="BX65" s="698"/>
      <c r="BY65" s="697">
        <f>[52]ACCOUNTALLOC!BY65</f>
        <v>0</v>
      </c>
      <c r="BZ65" s="697">
        <f>[52]ACCOUNTALLOC!BZ65</f>
        <v>0</v>
      </c>
      <c r="CA65" s="697">
        <f>[52]ACCOUNTALLOC!CA65</f>
        <v>0</v>
      </c>
      <c r="CB65" s="697">
        <f>[52]ACCOUNTALLOC!CB65</f>
        <v>0</v>
      </c>
      <c r="CC65" s="697">
        <f>[52]ACCOUNTALLOC!CC65</f>
        <v>0</v>
      </c>
      <c r="CD65" s="697">
        <f>[52]ACCOUNTALLOC!CD65</f>
        <v>0</v>
      </c>
      <c r="CE65" s="697">
        <f>[52]ACCOUNTALLOC!CE65</f>
        <v>0</v>
      </c>
      <c r="CF65" s="698"/>
      <c r="CG65" s="697">
        <f>[52]ACCOUNTALLOC!CG65</f>
        <v>0</v>
      </c>
      <c r="CH65" s="697">
        <f>[52]ACCOUNTALLOC!CH65</f>
        <v>0</v>
      </c>
      <c r="CI65" s="697">
        <f>[52]ACCOUNTALLOC!CI65</f>
        <v>0</v>
      </c>
      <c r="CJ65" s="697">
        <f>[52]ACCOUNTALLOC!CJ65</f>
        <v>0</v>
      </c>
      <c r="CK65" s="697">
        <f>[52]ACCOUNTALLOC!CK65</f>
        <v>0</v>
      </c>
      <c r="CL65" s="697">
        <f>[52]ACCOUNTALLOC!CL65</f>
        <v>0</v>
      </c>
      <c r="CM65" s="697">
        <f>[52]ACCOUNTALLOC!CM65</f>
        <v>0</v>
      </c>
      <c r="CN65" s="698">
        <f>[52]ACCOUNTALLOC!CN65</f>
        <v>0</v>
      </c>
      <c r="CO65" s="697">
        <f>[52]ACCOUNTALLOC!CO65</f>
        <v>0</v>
      </c>
      <c r="CP65" s="697">
        <f>[52]ACCOUNTALLOC!CP65</f>
        <v>0</v>
      </c>
      <c r="CQ65" s="697">
        <f>[52]ACCOUNTALLOC!CQ65</f>
        <v>0</v>
      </c>
      <c r="CR65" s="697">
        <f>[52]ACCOUNTALLOC!CR65</f>
        <v>0</v>
      </c>
      <c r="CS65" s="697">
        <f>[52]ACCOUNTALLOC!CS65</f>
        <v>0</v>
      </c>
      <c r="CT65" s="697">
        <f>[52]ACCOUNTALLOC!CT65</f>
        <v>0</v>
      </c>
      <c r="CU65" s="697">
        <f>[52]ACCOUNTALLOC!CU65</f>
        <v>0</v>
      </c>
      <c r="CW65" s="65">
        <f>[52]ACCOUNTALLOC!CW65</f>
        <v>0</v>
      </c>
      <c r="CX65" s="65">
        <f>[52]ACCOUNTALLOC!CX65</f>
        <v>0</v>
      </c>
      <c r="CY65" s="65">
        <f>[52]ACCOUNTALLOC!CY65</f>
        <v>0</v>
      </c>
      <c r="CZ65" s="65">
        <f>[52]ACCOUNTALLOC!CZ65</f>
        <v>0</v>
      </c>
      <c r="DA65" s="65">
        <f>[52]ACCOUNTALLOC!DA65</f>
        <v>0</v>
      </c>
      <c r="DB65" s="65">
        <f>[52]ACCOUNTALLOC!DB65</f>
        <v>0</v>
      </c>
      <c r="DC65" s="65">
        <f>[52]ACCOUNTALLOC!DC65</f>
        <v>0</v>
      </c>
      <c r="DE65" s="65">
        <v>0</v>
      </c>
      <c r="DF65" s="65">
        <v>0</v>
      </c>
      <c r="DG65" s="65">
        <v>0</v>
      </c>
      <c r="DH65" s="65">
        <v>0</v>
      </c>
      <c r="DI65" s="65">
        <v>0</v>
      </c>
      <c r="DJ65" s="65">
        <v>0</v>
      </c>
      <c r="DK65" s="65">
        <v>0</v>
      </c>
      <c r="DM65" s="65">
        <v>0</v>
      </c>
      <c r="DN65" s="65">
        <v>0</v>
      </c>
      <c r="DO65" s="65">
        <v>0</v>
      </c>
      <c r="DP65" s="65">
        <v>0</v>
      </c>
      <c r="DQ65" s="65">
        <v>0</v>
      </c>
      <c r="DR65" s="65">
        <v>0</v>
      </c>
      <c r="DS65" s="65">
        <v>0</v>
      </c>
      <c r="DU65" s="65">
        <v>0</v>
      </c>
      <c r="DV65" s="65">
        <v>0</v>
      </c>
      <c r="DW65" s="65">
        <v>0</v>
      </c>
      <c r="DX65" s="65">
        <v>0</v>
      </c>
      <c r="DY65" s="65">
        <v>0</v>
      </c>
      <c r="DZ65" s="65">
        <v>0</v>
      </c>
      <c r="EA65" s="65">
        <v>0</v>
      </c>
      <c r="EC65" s="65">
        <v>0</v>
      </c>
      <c r="ED65" s="65">
        <v>0</v>
      </c>
      <c r="EE65" s="65">
        <v>0</v>
      </c>
      <c r="EF65" s="65">
        <v>0</v>
      </c>
      <c r="EG65" s="65">
        <v>0</v>
      </c>
      <c r="EH65" s="65">
        <v>0</v>
      </c>
      <c r="EI65" s="65">
        <v>0</v>
      </c>
      <c r="EK65" s="65">
        <v>0</v>
      </c>
      <c r="EL65" s="65">
        <v>0</v>
      </c>
      <c r="EM65" s="65">
        <v>0</v>
      </c>
      <c r="EN65" s="65">
        <v>0</v>
      </c>
      <c r="EO65" s="65">
        <v>0</v>
      </c>
      <c r="EP65" s="65">
        <v>0</v>
      </c>
      <c r="EQ65" s="65">
        <v>0</v>
      </c>
      <c r="ES65" s="65">
        <v>0</v>
      </c>
      <c r="ET65" s="65">
        <v>0</v>
      </c>
      <c r="EU65" s="65">
        <v>0</v>
      </c>
      <c r="EV65" s="65">
        <v>0</v>
      </c>
      <c r="EW65" s="65">
        <v>0</v>
      </c>
      <c r="EX65" s="65">
        <v>0</v>
      </c>
      <c r="EY65" s="65">
        <v>0</v>
      </c>
      <c r="FA65" s="65">
        <v>0</v>
      </c>
      <c r="FB65" s="65">
        <v>0</v>
      </c>
      <c r="FC65" s="65">
        <v>0</v>
      </c>
      <c r="FD65" s="65">
        <v>0</v>
      </c>
      <c r="FE65" s="65">
        <v>0</v>
      </c>
      <c r="FF65" s="65">
        <v>0</v>
      </c>
      <c r="FG65" s="65">
        <v>0</v>
      </c>
    </row>
    <row r="66" spans="1:163">
      <c r="A66" s="699" t="str">
        <f>[52]ACCOUNTALLOC!A66</f>
        <v>~</v>
      </c>
      <c r="B66" s="698" t="str">
        <f>[52]ACCOUNTALLOC!B66</f>
        <v>~</v>
      </c>
      <c r="C66" s="695">
        <f>[52]ACCOUNTALLOC!C66</f>
        <v>0</v>
      </c>
      <c r="D66" s="64"/>
      <c r="E66" s="697">
        <f>[52]ACCOUNTALLOC!E66</f>
        <v>0</v>
      </c>
      <c r="F66" s="697">
        <f>[52]ACCOUNTALLOC!F66</f>
        <v>0</v>
      </c>
      <c r="G66" s="697">
        <f>[52]ACCOUNTALLOC!G66</f>
        <v>0</v>
      </c>
      <c r="H66" s="697">
        <f>[52]ACCOUNTALLOC!H66</f>
        <v>0</v>
      </c>
      <c r="I66" s="697">
        <f>[52]ACCOUNTALLOC!I66</f>
        <v>0</v>
      </c>
      <c r="J66" s="697">
        <f>[52]ACCOUNTALLOC!J66</f>
        <v>0</v>
      </c>
      <c r="K66" s="697">
        <f>[52]ACCOUNTALLOC!K66</f>
        <v>0</v>
      </c>
      <c r="L66" s="698"/>
      <c r="M66" s="697">
        <f>[52]ACCOUNTALLOC!M66</f>
        <v>0</v>
      </c>
      <c r="N66" s="697">
        <f>[52]ACCOUNTALLOC!N66</f>
        <v>0</v>
      </c>
      <c r="O66" s="697">
        <f>[52]ACCOUNTALLOC!O66</f>
        <v>0</v>
      </c>
      <c r="P66" s="697">
        <f>[52]ACCOUNTALLOC!P66</f>
        <v>0</v>
      </c>
      <c r="Q66" s="697">
        <f>[52]ACCOUNTALLOC!Q66</f>
        <v>0</v>
      </c>
      <c r="R66" s="697">
        <f>[52]ACCOUNTALLOC!R66</f>
        <v>0</v>
      </c>
      <c r="S66" s="697">
        <f>[52]ACCOUNTALLOC!S66</f>
        <v>0</v>
      </c>
      <c r="T66" s="698"/>
      <c r="U66" s="697">
        <f>[52]ACCOUNTALLOC!U66</f>
        <v>0</v>
      </c>
      <c r="V66" s="697">
        <f>[52]ACCOUNTALLOC!V66</f>
        <v>0</v>
      </c>
      <c r="W66" s="697">
        <f>[52]ACCOUNTALLOC!W66</f>
        <v>0</v>
      </c>
      <c r="X66" s="697">
        <f>[52]ACCOUNTALLOC!X66</f>
        <v>0</v>
      </c>
      <c r="Y66" s="697">
        <f>[52]ACCOUNTALLOC!Y66</f>
        <v>0</v>
      </c>
      <c r="Z66" s="697">
        <f>[52]ACCOUNTALLOC!Z66</f>
        <v>0</v>
      </c>
      <c r="AA66" s="697">
        <f>[52]ACCOUNTALLOC!AA66</f>
        <v>0</v>
      </c>
      <c r="AB66" s="698"/>
      <c r="AC66" s="697">
        <f>[52]ACCOUNTALLOC!AC66</f>
        <v>0</v>
      </c>
      <c r="AD66" s="697">
        <f>[52]ACCOUNTALLOC!AD66</f>
        <v>0</v>
      </c>
      <c r="AE66" s="697">
        <f>[52]ACCOUNTALLOC!AE66</f>
        <v>0</v>
      </c>
      <c r="AF66" s="697">
        <f>[52]ACCOUNTALLOC!AF66</f>
        <v>0</v>
      </c>
      <c r="AG66" s="697">
        <f>[52]ACCOUNTALLOC!AG66</f>
        <v>0</v>
      </c>
      <c r="AH66" s="697">
        <f>[52]ACCOUNTALLOC!AH66</f>
        <v>0</v>
      </c>
      <c r="AI66" s="697">
        <f>[52]ACCOUNTALLOC!AI66</f>
        <v>0</v>
      </c>
      <c r="AJ66" s="698"/>
      <c r="AK66" s="697">
        <f>[52]ACCOUNTALLOC!AK66</f>
        <v>0</v>
      </c>
      <c r="AL66" s="697">
        <f>[52]ACCOUNTALLOC!AL66</f>
        <v>0</v>
      </c>
      <c r="AM66" s="697">
        <f>[52]ACCOUNTALLOC!AM66</f>
        <v>0</v>
      </c>
      <c r="AN66" s="697">
        <f>[52]ACCOUNTALLOC!AN66</f>
        <v>0</v>
      </c>
      <c r="AO66" s="697">
        <f>[52]ACCOUNTALLOC!AO66</f>
        <v>0</v>
      </c>
      <c r="AP66" s="697">
        <f>[52]ACCOUNTALLOC!AP66</f>
        <v>0</v>
      </c>
      <c r="AQ66" s="697">
        <f>[52]ACCOUNTALLOC!AQ66</f>
        <v>0</v>
      </c>
      <c r="AR66" s="698"/>
      <c r="AS66" s="697">
        <f>[52]ACCOUNTALLOC!AS66</f>
        <v>0</v>
      </c>
      <c r="AT66" s="697">
        <f>[52]ACCOUNTALLOC!AT66</f>
        <v>0</v>
      </c>
      <c r="AU66" s="697">
        <f>[52]ACCOUNTALLOC!AU66</f>
        <v>0</v>
      </c>
      <c r="AV66" s="697">
        <f>[52]ACCOUNTALLOC!AV66</f>
        <v>0</v>
      </c>
      <c r="AW66" s="697">
        <f>[52]ACCOUNTALLOC!AW66</f>
        <v>0</v>
      </c>
      <c r="AX66" s="697">
        <f>[52]ACCOUNTALLOC!AX66</f>
        <v>0</v>
      </c>
      <c r="AY66" s="697">
        <f>[52]ACCOUNTALLOC!AY66</f>
        <v>0</v>
      </c>
      <c r="AZ66" s="698"/>
      <c r="BA66" s="697">
        <f>[52]ACCOUNTALLOC!BA66</f>
        <v>0</v>
      </c>
      <c r="BB66" s="697">
        <f>[52]ACCOUNTALLOC!BB66</f>
        <v>0</v>
      </c>
      <c r="BC66" s="697">
        <f>[52]ACCOUNTALLOC!BC66</f>
        <v>0</v>
      </c>
      <c r="BD66" s="697">
        <f>[52]ACCOUNTALLOC!BD66</f>
        <v>0</v>
      </c>
      <c r="BE66" s="697">
        <f>[52]ACCOUNTALLOC!BE66</f>
        <v>0</v>
      </c>
      <c r="BF66" s="697">
        <f>[52]ACCOUNTALLOC!BF66</f>
        <v>0</v>
      </c>
      <c r="BG66" s="697">
        <f>[52]ACCOUNTALLOC!BG66</f>
        <v>0</v>
      </c>
      <c r="BH66" s="698"/>
      <c r="BI66" s="697">
        <f>[52]ACCOUNTALLOC!BI66</f>
        <v>0</v>
      </c>
      <c r="BJ66" s="697">
        <f>[52]ACCOUNTALLOC!BJ66</f>
        <v>0</v>
      </c>
      <c r="BK66" s="697">
        <f>[52]ACCOUNTALLOC!BK66</f>
        <v>0</v>
      </c>
      <c r="BL66" s="697">
        <f>[52]ACCOUNTALLOC!BL66</f>
        <v>0</v>
      </c>
      <c r="BM66" s="697">
        <f>[52]ACCOUNTALLOC!BM66</f>
        <v>0</v>
      </c>
      <c r="BN66" s="697">
        <f>[52]ACCOUNTALLOC!BN66</f>
        <v>0</v>
      </c>
      <c r="BO66" s="697">
        <f>[52]ACCOUNTALLOC!BO66</f>
        <v>0</v>
      </c>
      <c r="BP66" s="698"/>
      <c r="BQ66" s="697">
        <f>[52]ACCOUNTALLOC!BQ66</f>
        <v>0</v>
      </c>
      <c r="BR66" s="697">
        <f>[52]ACCOUNTALLOC!BR66</f>
        <v>0</v>
      </c>
      <c r="BS66" s="697">
        <f>[52]ACCOUNTALLOC!BS66</f>
        <v>0</v>
      </c>
      <c r="BT66" s="697">
        <f>[52]ACCOUNTALLOC!BT66</f>
        <v>0</v>
      </c>
      <c r="BU66" s="697">
        <f>[52]ACCOUNTALLOC!BU66</f>
        <v>0</v>
      </c>
      <c r="BV66" s="697">
        <f>[52]ACCOUNTALLOC!BV66</f>
        <v>0</v>
      </c>
      <c r="BW66" s="697">
        <f>[52]ACCOUNTALLOC!BW66</f>
        <v>0</v>
      </c>
      <c r="BX66" s="698"/>
      <c r="BY66" s="697">
        <f>[52]ACCOUNTALLOC!BY66</f>
        <v>0</v>
      </c>
      <c r="BZ66" s="697">
        <f>[52]ACCOUNTALLOC!BZ66</f>
        <v>0</v>
      </c>
      <c r="CA66" s="697">
        <f>[52]ACCOUNTALLOC!CA66</f>
        <v>0</v>
      </c>
      <c r="CB66" s="697">
        <f>[52]ACCOUNTALLOC!CB66</f>
        <v>0</v>
      </c>
      <c r="CC66" s="697">
        <f>[52]ACCOUNTALLOC!CC66</f>
        <v>0</v>
      </c>
      <c r="CD66" s="697">
        <f>[52]ACCOUNTALLOC!CD66</f>
        <v>0</v>
      </c>
      <c r="CE66" s="697">
        <f>[52]ACCOUNTALLOC!CE66</f>
        <v>0</v>
      </c>
      <c r="CF66" s="698"/>
      <c r="CG66" s="697">
        <f>[52]ACCOUNTALLOC!CG66</f>
        <v>0</v>
      </c>
      <c r="CH66" s="697">
        <f>[52]ACCOUNTALLOC!CH66</f>
        <v>0</v>
      </c>
      <c r="CI66" s="697">
        <f>[52]ACCOUNTALLOC!CI66</f>
        <v>0</v>
      </c>
      <c r="CJ66" s="697">
        <f>[52]ACCOUNTALLOC!CJ66</f>
        <v>0</v>
      </c>
      <c r="CK66" s="697">
        <f>[52]ACCOUNTALLOC!CK66</f>
        <v>0</v>
      </c>
      <c r="CL66" s="697">
        <f>[52]ACCOUNTALLOC!CL66</f>
        <v>0</v>
      </c>
      <c r="CM66" s="697">
        <f>[52]ACCOUNTALLOC!CM66</f>
        <v>0</v>
      </c>
      <c r="CN66" s="698">
        <f>[52]ACCOUNTALLOC!CN66</f>
        <v>0</v>
      </c>
      <c r="CO66" s="697">
        <f>[52]ACCOUNTALLOC!CO66</f>
        <v>0</v>
      </c>
      <c r="CP66" s="697">
        <f>[52]ACCOUNTALLOC!CP66</f>
        <v>0</v>
      </c>
      <c r="CQ66" s="697">
        <f>[52]ACCOUNTALLOC!CQ66</f>
        <v>0</v>
      </c>
      <c r="CR66" s="697">
        <f>[52]ACCOUNTALLOC!CR66</f>
        <v>0</v>
      </c>
      <c r="CS66" s="697">
        <f>[52]ACCOUNTALLOC!CS66</f>
        <v>0</v>
      </c>
      <c r="CT66" s="697">
        <f>[52]ACCOUNTALLOC!CT66</f>
        <v>0</v>
      </c>
      <c r="CU66" s="697">
        <f>[52]ACCOUNTALLOC!CU66</f>
        <v>0</v>
      </c>
      <c r="CW66" s="65">
        <f>[52]ACCOUNTALLOC!CW66</f>
        <v>0</v>
      </c>
      <c r="CX66" s="65">
        <f>[52]ACCOUNTALLOC!CX66</f>
        <v>0</v>
      </c>
      <c r="CY66" s="65">
        <f>[52]ACCOUNTALLOC!CY66</f>
        <v>0</v>
      </c>
      <c r="CZ66" s="65">
        <f>[52]ACCOUNTALLOC!CZ66</f>
        <v>0</v>
      </c>
      <c r="DA66" s="65">
        <f>[52]ACCOUNTALLOC!DA66</f>
        <v>0</v>
      </c>
      <c r="DB66" s="65">
        <f>[52]ACCOUNTALLOC!DB66</f>
        <v>0</v>
      </c>
      <c r="DC66" s="65">
        <f>[52]ACCOUNTALLOC!DC66</f>
        <v>0</v>
      </c>
      <c r="DE66" s="65">
        <v>0</v>
      </c>
      <c r="DF66" s="65">
        <v>0</v>
      </c>
      <c r="DG66" s="65">
        <v>0</v>
      </c>
      <c r="DH66" s="65">
        <v>0</v>
      </c>
      <c r="DI66" s="65">
        <v>0</v>
      </c>
      <c r="DJ66" s="65">
        <v>0</v>
      </c>
      <c r="DK66" s="65">
        <v>0</v>
      </c>
      <c r="DM66" s="65">
        <v>0</v>
      </c>
      <c r="DN66" s="65">
        <v>0</v>
      </c>
      <c r="DO66" s="65">
        <v>0</v>
      </c>
      <c r="DP66" s="65">
        <v>0</v>
      </c>
      <c r="DQ66" s="65">
        <v>0</v>
      </c>
      <c r="DR66" s="65">
        <v>0</v>
      </c>
      <c r="DS66" s="65">
        <v>0</v>
      </c>
      <c r="DU66" s="65">
        <v>0</v>
      </c>
      <c r="DV66" s="65">
        <v>0</v>
      </c>
      <c r="DW66" s="65">
        <v>0</v>
      </c>
      <c r="DX66" s="65">
        <v>0</v>
      </c>
      <c r="DY66" s="65">
        <v>0</v>
      </c>
      <c r="DZ66" s="65">
        <v>0</v>
      </c>
      <c r="EA66" s="65">
        <v>0</v>
      </c>
      <c r="EC66" s="65">
        <v>0</v>
      </c>
      <c r="ED66" s="65">
        <v>0</v>
      </c>
      <c r="EE66" s="65">
        <v>0</v>
      </c>
      <c r="EF66" s="65">
        <v>0</v>
      </c>
      <c r="EG66" s="65">
        <v>0</v>
      </c>
      <c r="EH66" s="65">
        <v>0</v>
      </c>
      <c r="EI66" s="65">
        <v>0</v>
      </c>
      <c r="EK66" s="65">
        <v>0</v>
      </c>
      <c r="EL66" s="65">
        <v>0</v>
      </c>
      <c r="EM66" s="65">
        <v>0</v>
      </c>
      <c r="EN66" s="65">
        <v>0</v>
      </c>
      <c r="EO66" s="65">
        <v>0</v>
      </c>
      <c r="EP66" s="65">
        <v>0</v>
      </c>
      <c r="EQ66" s="65">
        <v>0</v>
      </c>
      <c r="ES66" s="65">
        <v>0</v>
      </c>
      <c r="ET66" s="65">
        <v>0</v>
      </c>
      <c r="EU66" s="65">
        <v>0</v>
      </c>
      <c r="EV66" s="65">
        <v>0</v>
      </c>
      <c r="EW66" s="65">
        <v>0</v>
      </c>
      <c r="EX66" s="65">
        <v>0</v>
      </c>
      <c r="EY66" s="65">
        <v>0</v>
      </c>
      <c r="FA66" s="65">
        <v>0</v>
      </c>
      <c r="FB66" s="65">
        <v>0</v>
      </c>
      <c r="FC66" s="65">
        <v>0</v>
      </c>
      <c r="FD66" s="65">
        <v>0</v>
      </c>
      <c r="FE66" s="65">
        <v>0</v>
      </c>
      <c r="FF66" s="65">
        <v>0</v>
      </c>
      <c r="FG66" s="65">
        <v>0</v>
      </c>
    </row>
    <row r="67" spans="1:163">
      <c r="A67" s="699" t="str">
        <f>[52]ACCOUNTALLOC!A67</f>
        <v>~</v>
      </c>
      <c r="B67" s="698" t="str">
        <f>[52]ACCOUNTALLOC!B67</f>
        <v>~</v>
      </c>
      <c r="C67" s="695">
        <f>[52]ACCOUNTALLOC!C67</f>
        <v>0</v>
      </c>
      <c r="D67" s="64"/>
      <c r="E67" s="697">
        <f>[52]ACCOUNTALLOC!E67</f>
        <v>0</v>
      </c>
      <c r="F67" s="697">
        <f>[52]ACCOUNTALLOC!F67</f>
        <v>0</v>
      </c>
      <c r="G67" s="697">
        <f>[52]ACCOUNTALLOC!G67</f>
        <v>0</v>
      </c>
      <c r="H67" s="697">
        <f>[52]ACCOUNTALLOC!H67</f>
        <v>0</v>
      </c>
      <c r="I67" s="697">
        <f>[52]ACCOUNTALLOC!I67</f>
        <v>0</v>
      </c>
      <c r="J67" s="697">
        <f>[52]ACCOUNTALLOC!J67</f>
        <v>0</v>
      </c>
      <c r="K67" s="697">
        <f>[52]ACCOUNTALLOC!K67</f>
        <v>0</v>
      </c>
      <c r="L67" s="698"/>
      <c r="M67" s="697">
        <f>[52]ACCOUNTALLOC!M67</f>
        <v>0</v>
      </c>
      <c r="N67" s="697">
        <f>[52]ACCOUNTALLOC!N67</f>
        <v>0</v>
      </c>
      <c r="O67" s="697">
        <f>[52]ACCOUNTALLOC!O67</f>
        <v>0</v>
      </c>
      <c r="P67" s="697">
        <f>[52]ACCOUNTALLOC!P67</f>
        <v>0</v>
      </c>
      <c r="Q67" s="697">
        <f>[52]ACCOUNTALLOC!Q67</f>
        <v>0</v>
      </c>
      <c r="R67" s="697">
        <f>[52]ACCOUNTALLOC!R67</f>
        <v>0</v>
      </c>
      <c r="S67" s="697">
        <f>[52]ACCOUNTALLOC!S67</f>
        <v>0</v>
      </c>
      <c r="T67" s="698"/>
      <c r="U67" s="697">
        <f>[52]ACCOUNTALLOC!U67</f>
        <v>0</v>
      </c>
      <c r="V67" s="697">
        <f>[52]ACCOUNTALLOC!V67</f>
        <v>0</v>
      </c>
      <c r="W67" s="697">
        <f>[52]ACCOUNTALLOC!W67</f>
        <v>0</v>
      </c>
      <c r="X67" s="697">
        <f>[52]ACCOUNTALLOC!X67</f>
        <v>0</v>
      </c>
      <c r="Y67" s="697">
        <f>[52]ACCOUNTALLOC!Y67</f>
        <v>0</v>
      </c>
      <c r="Z67" s="697">
        <f>[52]ACCOUNTALLOC!Z67</f>
        <v>0</v>
      </c>
      <c r="AA67" s="697">
        <f>[52]ACCOUNTALLOC!AA67</f>
        <v>0</v>
      </c>
      <c r="AB67" s="698"/>
      <c r="AC67" s="697">
        <f>[52]ACCOUNTALLOC!AC67</f>
        <v>0</v>
      </c>
      <c r="AD67" s="697">
        <f>[52]ACCOUNTALLOC!AD67</f>
        <v>0</v>
      </c>
      <c r="AE67" s="697">
        <f>[52]ACCOUNTALLOC!AE67</f>
        <v>0</v>
      </c>
      <c r="AF67" s="697">
        <f>[52]ACCOUNTALLOC!AF67</f>
        <v>0</v>
      </c>
      <c r="AG67" s="697">
        <f>[52]ACCOUNTALLOC!AG67</f>
        <v>0</v>
      </c>
      <c r="AH67" s="697">
        <f>[52]ACCOUNTALLOC!AH67</f>
        <v>0</v>
      </c>
      <c r="AI67" s="697">
        <f>[52]ACCOUNTALLOC!AI67</f>
        <v>0</v>
      </c>
      <c r="AJ67" s="698"/>
      <c r="AK67" s="697">
        <f>[52]ACCOUNTALLOC!AK67</f>
        <v>0</v>
      </c>
      <c r="AL67" s="697">
        <f>[52]ACCOUNTALLOC!AL67</f>
        <v>0</v>
      </c>
      <c r="AM67" s="697">
        <f>[52]ACCOUNTALLOC!AM67</f>
        <v>0</v>
      </c>
      <c r="AN67" s="697">
        <f>[52]ACCOUNTALLOC!AN67</f>
        <v>0</v>
      </c>
      <c r="AO67" s="697">
        <f>[52]ACCOUNTALLOC!AO67</f>
        <v>0</v>
      </c>
      <c r="AP67" s="697">
        <f>[52]ACCOUNTALLOC!AP67</f>
        <v>0</v>
      </c>
      <c r="AQ67" s="697">
        <f>[52]ACCOUNTALLOC!AQ67</f>
        <v>0</v>
      </c>
      <c r="AR67" s="698"/>
      <c r="AS67" s="697">
        <f>[52]ACCOUNTALLOC!AS67</f>
        <v>0</v>
      </c>
      <c r="AT67" s="697">
        <f>[52]ACCOUNTALLOC!AT67</f>
        <v>0</v>
      </c>
      <c r="AU67" s="697">
        <f>[52]ACCOUNTALLOC!AU67</f>
        <v>0</v>
      </c>
      <c r="AV67" s="697">
        <f>[52]ACCOUNTALLOC!AV67</f>
        <v>0</v>
      </c>
      <c r="AW67" s="697">
        <f>[52]ACCOUNTALLOC!AW67</f>
        <v>0</v>
      </c>
      <c r="AX67" s="697">
        <f>[52]ACCOUNTALLOC!AX67</f>
        <v>0</v>
      </c>
      <c r="AY67" s="697">
        <f>[52]ACCOUNTALLOC!AY67</f>
        <v>0</v>
      </c>
      <c r="AZ67" s="698"/>
      <c r="BA67" s="697">
        <f>[52]ACCOUNTALLOC!BA67</f>
        <v>0</v>
      </c>
      <c r="BB67" s="697">
        <f>[52]ACCOUNTALLOC!BB67</f>
        <v>0</v>
      </c>
      <c r="BC67" s="697">
        <f>[52]ACCOUNTALLOC!BC67</f>
        <v>0</v>
      </c>
      <c r="BD67" s="697">
        <f>[52]ACCOUNTALLOC!BD67</f>
        <v>0</v>
      </c>
      <c r="BE67" s="697">
        <f>[52]ACCOUNTALLOC!BE67</f>
        <v>0</v>
      </c>
      <c r="BF67" s="697">
        <f>[52]ACCOUNTALLOC!BF67</f>
        <v>0</v>
      </c>
      <c r="BG67" s="697">
        <f>[52]ACCOUNTALLOC!BG67</f>
        <v>0</v>
      </c>
      <c r="BH67" s="698"/>
      <c r="BI67" s="697">
        <f>[52]ACCOUNTALLOC!BI67</f>
        <v>0</v>
      </c>
      <c r="BJ67" s="697">
        <f>[52]ACCOUNTALLOC!BJ67</f>
        <v>0</v>
      </c>
      <c r="BK67" s="697">
        <f>[52]ACCOUNTALLOC!BK67</f>
        <v>0</v>
      </c>
      <c r="BL67" s="697">
        <f>[52]ACCOUNTALLOC!BL67</f>
        <v>0</v>
      </c>
      <c r="BM67" s="697">
        <f>[52]ACCOUNTALLOC!BM67</f>
        <v>0</v>
      </c>
      <c r="BN67" s="697">
        <f>[52]ACCOUNTALLOC!BN67</f>
        <v>0</v>
      </c>
      <c r="BO67" s="697">
        <f>[52]ACCOUNTALLOC!BO67</f>
        <v>0</v>
      </c>
      <c r="BP67" s="698"/>
      <c r="BQ67" s="697">
        <f>[52]ACCOUNTALLOC!BQ67</f>
        <v>0</v>
      </c>
      <c r="BR67" s="697">
        <f>[52]ACCOUNTALLOC!BR67</f>
        <v>0</v>
      </c>
      <c r="BS67" s="697">
        <f>[52]ACCOUNTALLOC!BS67</f>
        <v>0</v>
      </c>
      <c r="BT67" s="697">
        <f>[52]ACCOUNTALLOC!BT67</f>
        <v>0</v>
      </c>
      <c r="BU67" s="697">
        <f>[52]ACCOUNTALLOC!BU67</f>
        <v>0</v>
      </c>
      <c r="BV67" s="697">
        <f>[52]ACCOUNTALLOC!BV67</f>
        <v>0</v>
      </c>
      <c r="BW67" s="697">
        <f>[52]ACCOUNTALLOC!BW67</f>
        <v>0</v>
      </c>
      <c r="BX67" s="698"/>
      <c r="BY67" s="697">
        <f>[52]ACCOUNTALLOC!BY67</f>
        <v>0</v>
      </c>
      <c r="BZ67" s="697">
        <f>[52]ACCOUNTALLOC!BZ67</f>
        <v>0</v>
      </c>
      <c r="CA67" s="697">
        <f>[52]ACCOUNTALLOC!CA67</f>
        <v>0</v>
      </c>
      <c r="CB67" s="697">
        <f>[52]ACCOUNTALLOC!CB67</f>
        <v>0</v>
      </c>
      <c r="CC67" s="697">
        <f>[52]ACCOUNTALLOC!CC67</f>
        <v>0</v>
      </c>
      <c r="CD67" s="697">
        <f>[52]ACCOUNTALLOC!CD67</f>
        <v>0</v>
      </c>
      <c r="CE67" s="697">
        <f>[52]ACCOUNTALLOC!CE67</f>
        <v>0</v>
      </c>
      <c r="CF67" s="698"/>
      <c r="CG67" s="697">
        <f>[52]ACCOUNTALLOC!CG67</f>
        <v>0</v>
      </c>
      <c r="CH67" s="697">
        <f>[52]ACCOUNTALLOC!CH67</f>
        <v>0</v>
      </c>
      <c r="CI67" s="697">
        <f>[52]ACCOUNTALLOC!CI67</f>
        <v>0</v>
      </c>
      <c r="CJ67" s="697">
        <f>[52]ACCOUNTALLOC!CJ67</f>
        <v>0</v>
      </c>
      <c r="CK67" s="697">
        <f>[52]ACCOUNTALLOC!CK67</f>
        <v>0</v>
      </c>
      <c r="CL67" s="697">
        <f>[52]ACCOUNTALLOC!CL67</f>
        <v>0</v>
      </c>
      <c r="CM67" s="697">
        <f>[52]ACCOUNTALLOC!CM67</f>
        <v>0</v>
      </c>
      <c r="CN67" s="698">
        <f>[52]ACCOUNTALLOC!CN67</f>
        <v>0</v>
      </c>
      <c r="CO67" s="697">
        <f>[52]ACCOUNTALLOC!CO67</f>
        <v>0</v>
      </c>
      <c r="CP67" s="697">
        <f>[52]ACCOUNTALLOC!CP67</f>
        <v>0</v>
      </c>
      <c r="CQ67" s="697">
        <f>[52]ACCOUNTALLOC!CQ67</f>
        <v>0</v>
      </c>
      <c r="CR67" s="697">
        <f>[52]ACCOUNTALLOC!CR67</f>
        <v>0</v>
      </c>
      <c r="CS67" s="697">
        <f>[52]ACCOUNTALLOC!CS67</f>
        <v>0</v>
      </c>
      <c r="CT67" s="697">
        <f>[52]ACCOUNTALLOC!CT67</f>
        <v>0</v>
      </c>
      <c r="CU67" s="697">
        <f>[52]ACCOUNTALLOC!CU67</f>
        <v>0</v>
      </c>
      <c r="CW67" s="65">
        <f>[52]ACCOUNTALLOC!CW67</f>
        <v>0</v>
      </c>
      <c r="CX67" s="65">
        <f>[52]ACCOUNTALLOC!CX67</f>
        <v>0</v>
      </c>
      <c r="CY67" s="65">
        <f>[52]ACCOUNTALLOC!CY67</f>
        <v>0</v>
      </c>
      <c r="CZ67" s="65">
        <f>[52]ACCOUNTALLOC!CZ67</f>
        <v>0</v>
      </c>
      <c r="DA67" s="65">
        <f>[52]ACCOUNTALLOC!DA67</f>
        <v>0</v>
      </c>
      <c r="DB67" s="65">
        <f>[52]ACCOUNTALLOC!DB67</f>
        <v>0</v>
      </c>
      <c r="DC67" s="65">
        <f>[52]ACCOUNTALLOC!DC67</f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M67" s="65">
        <v>0</v>
      </c>
      <c r="DN67" s="65">
        <v>0</v>
      </c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v>0</v>
      </c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v>0</v>
      </c>
      <c r="EP67" s="65">
        <v>0</v>
      </c>
      <c r="EQ67" s="65">
        <v>0</v>
      </c>
      <c r="ES67" s="65">
        <v>0</v>
      </c>
      <c r="ET67" s="65">
        <v>0</v>
      </c>
      <c r="EU67" s="65">
        <v>0</v>
      </c>
      <c r="EV67" s="65">
        <v>0</v>
      </c>
      <c r="EW67" s="65">
        <v>0</v>
      </c>
      <c r="EX67" s="65">
        <v>0</v>
      </c>
      <c r="EY67" s="65">
        <v>0</v>
      </c>
      <c r="FA67" s="65">
        <v>0</v>
      </c>
      <c r="FB67" s="65">
        <v>0</v>
      </c>
      <c r="FC67" s="65">
        <v>0</v>
      </c>
      <c r="FD67" s="65">
        <v>0</v>
      </c>
      <c r="FE67" s="65">
        <v>0</v>
      </c>
      <c r="FF67" s="65">
        <v>0</v>
      </c>
      <c r="FG67" s="65">
        <v>0</v>
      </c>
    </row>
    <row r="68" spans="1:163">
      <c r="A68" s="699" t="str">
        <f>[52]ACCOUNTALLOC!A68</f>
        <v>~</v>
      </c>
      <c r="B68" s="698" t="str">
        <f>[52]ACCOUNTALLOC!B68</f>
        <v>~</v>
      </c>
      <c r="C68" s="695">
        <f>[52]ACCOUNTALLOC!C68</f>
        <v>0</v>
      </c>
      <c r="D68" s="64"/>
      <c r="E68" s="697">
        <f>[52]ACCOUNTALLOC!E68</f>
        <v>0</v>
      </c>
      <c r="F68" s="697">
        <f>[52]ACCOUNTALLOC!F68</f>
        <v>0</v>
      </c>
      <c r="G68" s="697">
        <f>[52]ACCOUNTALLOC!G68</f>
        <v>0</v>
      </c>
      <c r="H68" s="697">
        <f>[52]ACCOUNTALLOC!H68</f>
        <v>0</v>
      </c>
      <c r="I68" s="697">
        <f>[52]ACCOUNTALLOC!I68</f>
        <v>0</v>
      </c>
      <c r="J68" s="697">
        <f>[52]ACCOUNTALLOC!J68</f>
        <v>0</v>
      </c>
      <c r="K68" s="697">
        <f>[52]ACCOUNTALLOC!K68</f>
        <v>0</v>
      </c>
      <c r="L68" s="698"/>
      <c r="M68" s="697">
        <f>[52]ACCOUNTALLOC!M68</f>
        <v>0</v>
      </c>
      <c r="N68" s="697">
        <f>[52]ACCOUNTALLOC!N68</f>
        <v>0</v>
      </c>
      <c r="O68" s="697">
        <f>[52]ACCOUNTALLOC!O68</f>
        <v>0</v>
      </c>
      <c r="P68" s="697">
        <f>[52]ACCOUNTALLOC!P68</f>
        <v>0</v>
      </c>
      <c r="Q68" s="697">
        <f>[52]ACCOUNTALLOC!Q68</f>
        <v>0</v>
      </c>
      <c r="R68" s="697">
        <f>[52]ACCOUNTALLOC!R68</f>
        <v>0</v>
      </c>
      <c r="S68" s="697">
        <f>[52]ACCOUNTALLOC!S68</f>
        <v>0</v>
      </c>
      <c r="T68" s="698"/>
      <c r="U68" s="697">
        <f>[52]ACCOUNTALLOC!U68</f>
        <v>0</v>
      </c>
      <c r="V68" s="697">
        <f>[52]ACCOUNTALLOC!V68</f>
        <v>0</v>
      </c>
      <c r="W68" s="697">
        <f>[52]ACCOUNTALLOC!W68</f>
        <v>0</v>
      </c>
      <c r="X68" s="697">
        <f>[52]ACCOUNTALLOC!X68</f>
        <v>0</v>
      </c>
      <c r="Y68" s="697">
        <f>[52]ACCOUNTALLOC!Y68</f>
        <v>0</v>
      </c>
      <c r="Z68" s="697">
        <f>[52]ACCOUNTALLOC!Z68</f>
        <v>0</v>
      </c>
      <c r="AA68" s="697">
        <f>[52]ACCOUNTALLOC!AA68</f>
        <v>0</v>
      </c>
      <c r="AB68" s="698"/>
      <c r="AC68" s="697">
        <f>[52]ACCOUNTALLOC!AC68</f>
        <v>0</v>
      </c>
      <c r="AD68" s="697">
        <f>[52]ACCOUNTALLOC!AD68</f>
        <v>0</v>
      </c>
      <c r="AE68" s="697">
        <f>[52]ACCOUNTALLOC!AE68</f>
        <v>0</v>
      </c>
      <c r="AF68" s="697">
        <f>[52]ACCOUNTALLOC!AF68</f>
        <v>0</v>
      </c>
      <c r="AG68" s="697">
        <f>[52]ACCOUNTALLOC!AG68</f>
        <v>0</v>
      </c>
      <c r="AH68" s="697">
        <f>[52]ACCOUNTALLOC!AH68</f>
        <v>0</v>
      </c>
      <c r="AI68" s="697">
        <f>[52]ACCOUNTALLOC!AI68</f>
        <v>0</v>
      </c>
      <c r="AJ68" s="698"/>
      <c r="AK68" s="697">
        <f>[52]ACCOUNTALLOC!AK68</f>
        <v>0</v>
      </c>
      <c r="AL68" s="697">
        <f>[52]ACCOUNTALLOC!AL68</f>
        <v>0</v>
      </c>
      <c r="AM68" s="697">
        <f>[52]ACCOUNTALLOC!AM68</f>
        <v>0</v>
      </c>
      <c r="AN68" s="697">
        <f>[52]ACCOUNTALLOC!AN68</f>
        <v>0</v>
      </c>
      <c r="AO68" s="697">
        <f>[52]ACCOUNTALLOC!AO68</f>
        <v>0</v>
      </c>
      <c r="AP68" s="697">
        <f>[52]ACCOUNTALLOC!AP68</f>
        <v>0</v>
      </c>
      <c r="AQ68" s="697">
        <f>[52]ACCOUNTALLOC!AQ68</f>
        <v>0</v>
      </c>
      <c r="AR68" s="698"/>
      <c r="AS68" s="697">
        <f>[52]ACCOUNTALLOC!AS68</f>
        <v>0</v>
      </c>
      <c r="AT68" s="697">
        <f>[52]ACCOUNTALLOC!AT68</f>
        <v>0</v>
      </c>
      <c r="AU68" s="697">
        <f>[52]ACCOUNTALLOC!AU68</f>
        <v>0</v>
      </c>
      <c r="AV68" s="697">
        <f>[52]ACCOUNTALLOC!AV68</f>
        <v>0</v>
      </c>
      <c r="AW68" s="697">
        <f>[52]ACCOUNTALLOC!AW68</f>
        <v>0</v>
      </c>
      <c r="AX68" s="697">
        <f>[52]ACCOUNTALLOC!AX68</f>
        <v>0</v>
      </c>
      <c r="AY68" s="697">
        <f>[52]ACCOUNTALLOC!AY68</f>
        <v>0</v>
      </c>
      <c r="AZ68" s="698"/>
      <c r="BA68" s="697">
        <f>[52]ACCOUNTALLOC!BA68</f>
        <v>0</v>
      </c>
      <c r="BB68" s="697">
        <f>[52]ACCOUNTALLOC!BB68</f>
        <v>0</v>
      </c>
      <c r="BC68" s="697">
        <f>[52]ACCOUNTALLOC!BC68</f>
        <v>0</v>
      </c>
      <c r="BD68" s="697">
        <f>[52]ACCOUNTALLOC!BD68</f>
        <v>0</v>
      </c>
      <c r="BE68" s="697">
        <f>[52]ACCOUNTALLOC!BE68</f>
        <v>0</v>
      </c>
      <c r="BF68" s="697">
        <f>[52]ACCOUNTALLOC!BF68</f>
        <v>0</v>
      </c>
      <c r="BG68" s="697">
        <f>[52]ACCOUNTALLOC!BG68</f>
        <v>0</v>
      </c>
      <c r="BH68" s="698"/>
      <c r="BI68" s="697">
        <f>[52]ACCOUNTALLOC!BI68</f>
        <v>0</v>
      </c>
      <c r="BJ68" s="697">
        <f>[52]ACCOUNTALLOC!BJ68</f>
        <v>0</v>
      </c>
      <c r="BK68" s="697">
        <f>[52]ACCOUNTALLOC!BK68</f>
        <v>0</v>
      </c>
      <c r="BL68" s="697">
        <f>[52]ACCOUNTALLOC!BL68</f>
        <v>0</v>
      </c>
      <c r="BM68" s="697">
        <f>[52]ACCOUNTALLOC!BM68</f>
        <v>0</v>
      </c>
      <c r="BN68" s="697">
        <f>[52]ACCOUNTALLOC!BN68</f>
        <v>0</v>
      </c>
      <c r="BO68" s="697">
        <f>[52]ACCOUNTALLOC!BO68</f>
        <v>0</v>
      </c>
      <c r="BP68" s="698"/>
      <c r="BQ68" s="697">
        <f>[52]ACCOUNTALLOC!BQ68</f>
        <v>0</v>
      </c>
      <c r="BR68" s="697">
        <f>[52]ACCOUNTALLOC!BR68</f>
        <v>0</v>
      </c>
      <c r="BS68" s="697">
        <f>[52]ACCOUNTALLOC!BS68</f>
        <v>0</v>
      </c>
      <c r="BT68" s="697">
        <f>[52]ACCOUNTALLOC!BT68</f>
        <v>0</v>
      </c>
      <c r="BU68" s="697">
        <f>[52]ACCOUNTALLOC!BU68</f>
        <v>0</v>
      </c>
      <c r="BV68" s="697">
        <f>[52]ACCOUNTALLOC!BV68</f>
        <v>0</v>
      </c>
      <c r="BW68" s="697">
        <f>[52]ACCOUNTALLOC!BW68</f>
        <v>0</v>
      </c>
      <c r="BX68" s="698"/>
      <c r="BY68" s="697">
        <f>[52]ACCOUNTALLOC!BY68</f>
        <v>0</v>
      </c>
      <c r="BZ68" s="697">
        <f>[52]ACCOUNTALLOC!BZ68</f>
        <v>0</v>
      </c>
      <c r="CA68" s="697">
        <f>[52]ACCOUNTALLOC!CA68</f>
        <v>0</v>
      </c>
      <c r="CB68" s="697">
        <f>[52]ACCOUNTALLOC!CB68</f>
        <v>0</v>
      </c>
      <c r="CC68" s="697">
        <f>[52]ACCOUNTALLOC!CC68</f>
        <v>0</v>
      </c>
      <c r="CD68" s="697">
        <f>[52]ACCOUNTALLOC!CD68</f>
        <v>0</v>
      </c>
      <c r="CE68" s="697">
        <f>[52]ACCOUNTALLOC!CE68</f>
        <v>0</v>
      </c>
      <c r="CF68" s="698"/>
      <c r="CG68" s="697">
        <f>[52]ACCOUNTALLOC!CG68</f>
        <v>0</v>
      </c>
      <c r="CH68" s="697">
        <f>[52]ACCOUNTALLOC!CH68</f>
        <v>0</v>
      </c>
      <c r="CI68" s="697">
        <f>[52]ACCOUNTALLOC!CI68</f>
        <v>0</v>
      </c>
      <c r="CJ68" s="697">
        <f>[52]ACCOUNTALLOC!CJ68</f>
        <v>0</v>
      </c>
      <c r="CK68" s="697">
        <f>[52]ACCOUNTALLOC!CK68</f>
        <v>0</v>
      </c>
      <c r="CL68" s="697">
        <f>[52]ACCOUNTALLOC!CL68</f>
        <v>0</v>
      </c>
      <c r="CM68" s="697">
        <f>[52]ACCOUNTALLOC!CM68</f>
        <v>0</v>
      </c>
      <c r="CN68" s="698">
        <f>[52]ACCOUNTALLOC!CN68</f>
        <v>0</v>
      </c>
      <c r="CO68" s="697">
        <f>[52]ACCOUNTALLOC!CO68</f>
        <v>0</v>
      </c>
      <c r="CP68" s="697">
        <f>[52]ACCOUNTALLOC!CP68</f>
        <v>0</v>
      </c>
      <c r="CQ68" s="697">
        <f>[52]ACCOUNTALLOC!CQ68</f>
        <v>0</v>
      </c>
      <c r="CR68" s="697">
        <f>[52]ACCOUNTALLOC!CR68</f>
        <v>0</v>
      </c>
      <c r="CS68" s="697">
        <f>[52]ACCOUNTALLOC!CS68</f>
        <v>0</v>
      </c>
      <c r="CT68" s="697">
        <f>[52]ACCOUNTALLOC!CT68</f>
        <v>0</v>
      </c>
      <c r="CU68" s="697">
        <f>[52]ACCOUNTALLOC!CU68</f>
        <v>0</v>
      </c>
      <c r="CW68" s="65">
        <f>[52]ACCOUNTALLOC!CW68</f>
        <v>0</v>
      </c>
      <c r="CX68" s="65">
        <f>[52]ACCOUNTALLOC!CX68</f>
        <v>0</v>
      </c>
      <c r="CY68" s="65">
        <f>[52]ACCOUNTALLOC!CY68</f>
        <v>0</v>
      </c>
      <c r="CZ68" s="65">
        <f>[52]ACCOUNTALLOC!CZ68</f>
        <v>0</v>
      </c>
      <c r="DA68" s="65">
        <f>[52]ACCOUNTALLOC!DA68</f>
        <v>0</v>
      </c>
      <c r="DB68" s="65">
        <f>[52]ACCOUNTALLOC!DB68</f>
        <v>0</v>
      </c>
      <c r="DC68" s="65">
        <f>[52]ACCOUNTALLOC!DC68</f>
        <v>0</v>
      </c>
      <c r="DE68" s="65">
        <v>0</v>
      </c>
      <c r="DF68" s="65">
        <v>0</v>
      </c>
      <c r="DG68" s="65">
        <v>0</v>
      </c>
      <c r="DH68" s="65">
        <v>0</v>
      </c>
      <c r="DI68" s="65">
        <v>0</v>
      </c>
      <c r="DJ68" s="65">
        <v>0</v>
      </c>
      <c r="DK68" s="65">
        <v>0</v>
      </c>
      <c r="DM68" s="65">
        <v>0</v>
      </c>
      <c r="DN68" s="65">
        <v>0</v>
      </c>
      <c r="DO68" s="65">
        <v>0</v>
      </c>
      <c r="DP68" s="65">
        <v>0</v>
      </c>
      <c r="DQ68" s="65">
        <v>0</v>
      </c>
      <c r="DR68" s="65">
        <v>0</v>
      </c>
      <c r="DS68" s="65">
        <v>0</v>
      </c>
      <c r="DU68" s="65">
        <v>0</v>
      </c>
      <c r="DV68" s="65">
        <v>0</v>
      </c>
      <c r="DW68" s="65">
        <v>0</v>
      </c>
      <c r="DX68" s="65">
        <v>0</v>
      </c>
      <c r="DY68" s="65">
        <v>0</v>
      </c>
      <c r="DZ68" s="65">
        <v>0</v>
      </c>
      <c r="EA68" s="65">
        <v>0</v>
      </c>
      <c r="EC68" s="65">
        <v>0</v>
      </c>
      <c r="ED68" s="65">
        <v>0</v>
      </c>
      <c r="EE68" s="65">
        <v>0</v>
      </c>
      <c r="EF68" s="65">
        <v>0</v>
      </c>
      <c r="EG68" s="65">
        <v>0</v>
      </c>
      <c r="EH68" s="65">
        <v>0</v>
      </c>
      <c r="EI68" s="65">
        <v>0</v>
      </c>
      <c r="EK68" s="65">
        <v>0</v>
      </c>
      <c r="EL68" s="65">
        <v>0</v>
      </c>
      <c r="EM68" s="65">
        <v>0</v>
      </c>
      <c r="EN68" s="65">
        <v>0</v>
      </c>
      <c r="EO68" s="65">
        <v>0</v>
      </c>
      <c r="EP68" s="65">
        <v>0</v>
      </c>
      <c r="EQ68" s="65">
        <v>0</v>
      </c>
      <c r="ES68" s="65">
        <v>0</v>
      </c>
      <c r="ET68" s="65">
        <v>0</v>
      </c>
      <c r="EU68" s="65">
        <v>0</v>
      </c>
      <c r="EV68" s="65">
        <v>0</v>
      </c>
      <c r="EW68" s="65">
        <v>0</v>
      </c>
      <c r="EX68" s="65">
        <v>0</v>
      </c>
      <c r="EY68" s="65">
        <v>0</v>
      </c>
      <c r="FA68" s="65">
        <v>0</v>
      </c>
      <c r="FB68" s="65">
        <v>0</v>
      </c>
      <c r="FC68" s="65">
        <v>0</v>
      </c>
      <c r="FD68" s="65">
        <v>0</v>
      </c>
      <c r="FE68" s="65">
        <v>0</v>
      </c>
      <c r="FF68" s="65">
        <v>0</v>
      </c>
      <c r="FG68" s="65">
        <v>0</v>
      </c>
    </row>
    <row r="69" spans="1:163">
      <c r="A69" s="699" t="str">
        <f>[52]ACCOUNTALLOC!A69</f>
        <v>~</v>
      </c>
      <c r="B69" s="698" t="str">
        <f>[52]ACCOUNTALLOC!B69</f>
        <v>~</v>
      </c>
      <c r="C69" s="695">
        <f>[52]ACCOUNTALLOC!C69</f>
        <v>0</v>
      </c>
      <c r="D69" s="64"/>
      <c r="E69" s="697">
        <f>[52]ACCOUNTALLOC!E69</f>
        <v>0</v>
      </c>
      <c r="F69" s="697">
        <f>[52]ACCOUNTALLOC!F69</f>
        <v>0</v>
      </c>
      <c r="G69" s="697">
        <f>[52]ACCOUNTALLOC!G69</f>
        <v>0</v>
      </c>
      <c r="H69" s="697">
        <f>[52]ACCOUNTALLOC!H69</f>
        <v>0</v>
      </c>
      <c r="I69" s="697">
        <f>[52]ACCOUNTALLOC!I69</f>
        <v>0</v>
      </c>
      <c r="J69" s="697">
        <f>[52]ACCOUNTALLOC!J69</f>
        <v>0</v>
      </c>
      <c r="K69" s="697">
        <f>[52]ACCOUNTALLOC!K69</f>
        <v>0</v>
      </c>
      <c r="L69" s="698"/>
      <c r="M69" s="697">
        <f>[52]ACCOUNTALLOC!M69</f>
        <v>0</v>
      </c>
      <c r="N69" s="697">
        <f>[52]ACCOUNTALLOC!N69</f>
        <v>0</v>
      </c>
      <c r="O69" s="697">
        <f>[52]ACCOUNTALLOC!O69</f>
        <v>0</v>
      </c>
      <c r="P69" s="697">
        <f>[52]ACCOUNTALLOC!P69</f>
        <v>0</v>
      </c>
      <c r="Q69" s="697">
        <f>[52]ACCOUNTALLOC!Q69</f>
        <v>0</v>
      </c>
      <c r="R69" s="697">
        <f>[52]ACCOUNTALLOC!R69</f>
        <v>0</v>
      </c>
      <c r="S69" s="697">
        <f>[52]ACCOUNTALLOC!S69</f>
        <v>0</v>
      </c>
      <c r="T69" s="698"/>
      <c r="U69" s="697">
        <f>[52]ACCOUNTALLOC!U69</f>
        <v>0</v>
      </c>
      <c r="V69" s="697">
        <f>[52]ACCOUNTALLOC!V69</f>
        <v>0</v>
      </c>
      <c r="W69" s="697">
        <f>[52]ACCOUNTALLOC!W69</f>
        <v>0</v>
      </c>
      <c r="X69" s="697">
        <f>[52]ACCOUNTALLOC!X69</f>
        <v>0</v>
      </c>
      <c r="Y69" s="697">
        <f>[52]ACCOUNTALLOC!Y69</f>
        <v>0</v>
      </c>
      <c r="Z69" s="697">
        <f>[52]ACCOUNTALLOC!Z69</f>
        <v>0</v>
      </c>
      <c r="AA69" s="697">
        <f>[52]ACCOUNTALLOC!AA69</f>
        <v>0</v>
      </c>
      <c r="AB69" s="698"/>
      <c r="AC69" s="697">
        <f>[52]ACCOUNTALLOC!AC69</f>
        <v>0</v>
      </c>
      <c r="AD69" s="697">
        <f>[52]ACCOUNTALLOC!AD69</f>
        <v>0</v>
      </c>
      <c r="AE69" s="697">
        <f>[52]ACCOUNTALLOC!AE69</f>
        <v>0</v>
      </c>
      <c r="AF69" s="697">
        <f>[52]ACCOUNTALLOC!AF69</f>
        <v>0</v>
      </c>
      <c r="AG69" s="697">
        <f>[52]ACCOUNTALLOC!AG69</f>
        <v>0</v>
      </c>
      <c r="AH69" s="697">
        <f>[52]ACCOUNTALLOC!AH69</f>
        <v>0</v>
      </c>
      <c r="AI69" s="697">
        <f>[52]ACCOUNTALLOC!AI69</f>
        <v>0</v>
      </c>
      <c r="AJ69" s="698"/>
      <c r="AK69" s="697">
        <f>[52]ACCOUNTALLOC!AK69</f>
        <v>0</v>
      </c>
      <c r="AL69" s="697">
        <f>[52]ACCOUNTALLOC!AL69</f>
        <v>0</v>
      </c>
      <c r="AM69" s="697">
        <f>[52]ACCOUNTALLOC!AM69</f>
        <v>0</v>
      </c>
      <c r="AN69" s="697">
        <f>[52]ACCOUNTALLOC!AN69</f>
        <v>0</v>
      </c>
      <c r="AO69" s="697">
        <f>[52]ACCOUNTALLOC!AO69</f>
        <v>0</v>
      </c>
      <c r="AP69" s="697">
        <f>[52]ACCOUNTALLOC!AP69</f>
        <v>0</v>
      </c>
      <c r="AQ69" s="697">
        <f>[52]ACCOUNTALLOC!AQ69</f>
        <v>0</v>
      </c>
      <c r="AR69" s="698"/>
      <c r="AS69" s="697">
        <f>[52]ACCOUNTALLOC!AS69</f>
        <v>0</v>
      </c>
      <c r="AT69" s="697">
        <f>[52]ACCOUNTALLOC!AT69</f>
        <v>0</v>
      </c>
      <c r="AU69" s="697">
        <f>[52]ACCOUNTALLOC!AU69</f>
        <v>0</v>
      </c>
      <c r="AV69" s="697">
        <f>[52]ACCOUNTALLOC!AV69</f>
        <v>0</v>
      </c>
      <c r="AW69" s="697">
        <f>[52]ACCOUNTALLOC!AW69</f>
        <v>0</v>
      </c>
      <c r="AX69" s="697">
        <f>[52]ACCOUNTALLOC!AX69</f>
        <v>0</v>
      </c>
      <c r="AY69" s="697">
        <f>[52]ACCOUNTALLOC!AY69</f>
        <v>0</v>
      </c>
      <c r="AZ69" s="698"/>
      <c r="BA69" s="697">
        <f>[52]ACCOUNTALLOC!BA69</f>
        <v>0</v>
      </c>
      <c r="BB69" s="697">
        <f>[52]ACCOUNTALLOC!BB69</f>
        <v>0</v>
      </c>
      <c r="BC69" s="697">
        <f>[52]ACCOUNTALLOC!BC69</f>
        <v>0</v>
      </c>
      <c r="BD69" s="697">
        <f>[52]ACCOUNTALLOC!BD69</f>
        <v>0</v>
      </c>
      <c r="BE69" s="697">
        <f>[52]ACCOUNTALLOC!BE69</f>
        <v>0</v>
      </c>
      <c r="BF69" s="697">
        <f>[52]ACCOUNTALLOC!BF69</f>
        <v>0</v>
      </c>
      <c r="BG69" s="697">
        <f>[52]ACCOUNTALLOC!BG69</f>
        <v>0</v>
      </c>
      <c r="BH69" s="698"/>
      <c r="BI69" s="697">
        <f>[52]ACCOUNTALLOC!BI69</f>
        <v>0</v>
      </c>
      <c r="BJ69" s="697">
        <f>[52]ACCOUNTALLOC!BJ69</f>
        <v>0</v>
      </c>
      <c r="BK69" s="697">
        <f>[52]ACCOUNTALLOC!BK69</f>
        <v>0</v>
      </c>
      <c r="BL69" s="697">
        <f>[52]ACCOUNTALLOC!BL69</f>
        <v>0</v>
      </c>
      <c r="BM69" s="697">
        <f>[52]ACCOUNTALLOC!BM69</f>
        <v>0</v>
      </c>
      <c r="BN69" s="697">
        <f>[52]ACCOUNTALLOC!BN69</f>
        <v>0</v>
      </c>
      <c r="BO69" s="697">
        <f>[52]ACCOUNTALLOC!BO69</f>
        <v>0</v>
      </c>
      <c r="BP69" s="698"/>
      <c r="BQ69" s="697">
        <f>[52]ACCOUNTALLOC!BQ69</f>
        <v>0</v>
      </c>
      <c r="BR69" s="697">
        <f>[52]ACCOUNTALLOC!BR69</f>
        <v>0</v>
      </c>
      <c r="BS69" s="697">
        <f>[52]ACCOUNTALLOC!BS69</f>
        <v>0</v>
      </c>
      <c r="BT69" s="697">
        <f>[52]ACCOUNTALLOC!BT69</f>
        <v>0</v>
      </c>
      <c r="BU69" s="697">
        <f>[52]ACCOUNTALLOC!BU69</f>
        <v>0</v>
      </c>
      <c r="BV69" s="697">
        <f>[52]ACCOUNTALLOC!BV69</f>
        <v>0</v>
      </c>
      <c r="BW69" s="697">
        <f>[52]ACCOUNTALLOC!BW69</f>
        <v>0</v>
      </c>
      <c r="BX69" s="698"/>
      <c r="BY69" s="697">
        <f>[52]ACCOUNTALLOC!BY69</f>
        <v>0</v>
      </c>
      <c r="BZ69" s="697">
        <f>[52]ACCOUNTALLOC!BZ69</f>
        <v>0</v>
      </c>
      <c r="CA69" s="697">
        <f>[52]ACCOUNTALLOC!CA69</f>
        <v>0</v>
      </c>
      <c r="CB69" s="697">
        <f>[52]ACCOUNTALLOC!CB69</f>
        <v>0</v>
      </c>
      <c r="CC69" s="697">
        <f>[52]ACCOUNTALLOC!CC69</f>
        <v>0</v>
      </c>
      <c r="CD69" s="697">
        <f>[52]ACCOUNTALLOC!CD69</f>
        <v>0</v>
      </c>
      <c r="CE69" s="697">
        <f>[52]ACCOUNTALLOC!CE69</f>
        <v>0</v>
      </c>
      <c r="CF69" s="698"/>
      <c r="CG69" s="697">
        <f>[52]ACCOUNTALLOC!CG69</f>
        <v>0</v>
      </c>
      <c r="CH69" s="697">
        <f>[52]ACCOUNTALLOC!CH69</f>
        <v>0</v>
      </c>
      <c r="CI69" s="697">
        <f>[52]ACCOUNTALLOC!CI69</f>
        <v>0</v>
      </c>
      <c r="CJ69" s="697">
        <f>[52]ACCOUNTALLOC!CJ69</f>
        <v>0</v>
      </c>
      <c r="CK69" s="697">
        <f>[52]ACCOUNTALLOC!CK69</f>
        <v>0</v>
      </c>
      <c r="CL69" s="697">
        <f>[52]ACCOUNTALLOC!CL69</f>
        <v>0</v>
      </c>
      <c r="CM69" s="697">
        <f>[52]ACCOUNTALLOC!CM69</f>
        <v>0</v>
      </c>
      <c r="CN69" s="698">
        <f>[52]ACCOUNTALLOC!CN69</f>
        <v>0</v>
      </c>
      <c r="CO69" s="697">
        <f>[52]ACCOUNTALLOC!CO69</f>
        <v>0</v>
      </c>
      <c r="CP69" s="697">
        <f>[52]ACCOUNTALLOC!CP69</f>
        <v>0</v>
      </c>
      <c r="CQ69" s="697">
        <f>[52]ACCOUNTALLOC!CQ69</f>
        <v>0</v>
      </c>
      <c r="CR69" s="697">
        <f>[52]ACCOUNTALLOC!CR69</f>
        <v>0</v>
      </c>
      <c r="CS69" s="697">
        <f>[52]ACCOUNTALLOC!CS69</f>
        <v>0</v>
      </c>
      <c r="CT69" s="697">
        <f>[52]ACCOUNTALLOC!CT69</f>
        <v>0</v>
      </c>
      <c r="CU69" s="697">
        <f>[52]ACCOUNTALLOC!CU69</f>
        <v>0</v>
      </c>
      <c r="CW69" s="65">
        <f>[52]ACCOUNTALLOC!CW69</f>
        <v>0</v>
      </c>
      <c r="CX69" s="65">
        <f>[52]ACCOUNTALLOC!CX69</f>
        <v>0</v>
      </c>
      <c r="CY69" s="65">
        <f>[52]ACCOUNTALLOC!CY69</f>
        <v>0</v>
      </c>
      <c r="CZ69" s="65">
        <f>[52]ACCOUNTALLOC!CZ69</f>
        <v>0</v>
      </c>
      <c r="DA69" s="65">
        <f>[52]ACCOUNTALLOC!DA69</f>
        <v>0</v>
      </c>
      <c r="DB69" s="65">
        <f>[52]ACCOUNTALLOC!DB69</f>
        <v>0</v>
      </c>
      <c r="DC69" s="65">
        <f>[52]ACCOUNTALLOC!DC69</f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M69" s="65">
        <v>0</v>
      </c>
      <c r="DN69" s="65">
        <v>0</v>
      </c>
      <c r="DO69" s="65">
        <v>0</v>
      </c>
      <c r="DP69" s="65">
        <v>0</v>
      </c>
      <c r="DQ69" s="65">
        <v>0</v>
      </c>
      <c r="DR69" s="65">
        <v>0</v>
      </c>
      <c r="DS69" s="65">
        <v>0</v>
      </c>
      <c r="DU69" s="65">
        <v>0</v>
      </c>
      <c r="DV69" s="65">
        <v>0</v>
      </c>
      <c r="DW69" s="65">
        <v>0</v>
      </c>
      <c r="DX69" s="65">
        <v>0</v>
      </c>
      <c r="DY69" s="65">
        <v>0</v>
      </c>
      <c r="DZ69" s="65">
        <v>0</v>
      </c>
      <c r="EA69" s="65">
        <v>0</v>
      </c>
      <c r="EC69" s="65">
        <v>0</v>
      </c>
      <c r="ED69" s="65">
        <v>0</v>
      </c>
      <c r="EE69" s="65">
        <v>0</v>
      </c>
      <c r="EF69" s="65">
        <v>0</v>
      </c>
      <c r="EG69" s="65">
        <v>0</v>
      </c>
      <c r="EH69" s="65">
        <v>0</v>
      </c>
      <c r="EI69" s="65">
        <v>0</v>
      </c>
      <c r="EK69" s="65">
        <v>0</v>
      </c>
      <c r="EL69" s="65">
        <v>0</v>
      </c>
      <c r="EM69" s="65">
        <v>0</v>
      </c>
      <c r="EN69" s="65">
        <v>0</v>
      </c>
      <c r="EO69" s="65">
        <v>0</v>
      </c>
      <c r="EP69" s="65">
        <v>0</v>
      </c>
      <c r="EQ69" s="65">
        <v>0</v>
      </c>
      <c r="ES69" s="65">
        <v>0</v>
      </c>
      <c r="ET69" s="65">
        <v>0</v>
      </c>
      <c r="EU69" s="65">
        <v>0</v>
      </c>
      <c r="EV69" s="65">
        <v>0</v>
      </c>
      <c r="EW69" s="65">
        <v>0</v>
      </c>
      <c r="EX69" s="65">
        <v>0</v>
      </c>
      <c r="EY69" s="65">
        <v>0</v>
      </c>
      <c r="FA69" s="65">
        <v>0</v>
      </c>
      <c r="FB69" s="65">
        <v>0</v>
      </c>
      <c r="FC69" s="65">
        <v>0</v>
      </c>
      <c r="FD69" s="65">
        <v>0</v>
      </c>
      <c r="FE69" s="65">
        <v>0</v>
      </c>
      <c r="FF69" s="65">
        <v>0</v>
      </c>
      <c r="FG69" s="65">
        <v>0</v>
      </c>
    </row>
    <row r="70" spans="1:163">
      <c r="A70" s="699" t="str">
        <f>[52]ACCOUNTALLOC!A70</f>
        <v>~</v>
      </c>
      <c r="B70" s="698" t="str">
        <f>[52]ACCOUNTALLOC!B70</f>
        <v>~</v>
      </c>
      <c r="C70" s="695">
        <f>[52]ACCOUNTALLOC!C70</f>
        <v>0</v>
      </c>
      <c r="D70" s="64"/>
      <c r="E70" s="697">
        <f>[52]ACCOUNTALLOC!E70</f>
        <v>0</v>
      </c>
      <c r="F70" s="697">
        <f>[52]ACCOUNTALLOC!F70</f>
        <v>0</v>
      </c>
      <c r="G70" s="697">
        <f>[52]ACCOUNTALLOC!G70</f>
        <v>0</v>
      </c>
      <c r="H70" s="697">
        <f>[52]ACCOUNTALLOC!H70</f>
        <v>0</v>
      </c>
      <c r="I70" s="697">
        <f>[52]ACCOUNTALLOC!I70</f>
        <v>0</v>
      </c>
      <c r="J70" s="697">
        <f>[52]ACCOUNTALLOC!J70</f>
        <v>0</v>
      </c>
      <c r="K70" s="697">
        <f>[52]ACCOUNTALLOC!K70</f>
        <v>0</v>
      </c>
      <c r="L70" s="698"/>
      <c r="M70" s="697">
        <f>[52]ACCOUNTALLOC!M70</f>
        <v>0</v>
      </c>
      <c r="N70" s="697">
        <f>[52]ACCOUNTALLOC!N70</f>
        <v>0</v>
      </c>
      <c r="O70" s="697">
        <f>[52]ACCOUNTALLOC!O70</f>
        <v>0</v>
      </c>
      <c r="P70" s="697">
        <f>[52]ACCOUNTALLOC!P70</f>
        <v>0</v>
      </c>
      <c r="Q70" s="697">
        <f>[52]ACCOUNTALLOC!Q70</f>
        <v>0</v>
      </c>
      <c r="R70" s="697">
        <f>[52]ACCOUNTALLOC!R70</f>
        <v>0</v>
      </c>
      <c r="S70" s="697">
        <f>[52]ACCOUNTALLOC!S70</f>
        <v>0</v>
      </c>
      <c r="T70" s="698"/>
      <c r="U70" s="697">
        <f>[52]ACCOUNTALLOC!U70</f>
        <v>0</v>
      </c>
      <c r="V70" s="697">
        <f>[52]ACCOUNTALLOC!V70</f>
        <v>0</v>
      </c>
      <c r="W70" s="697">
        <f>[52]ACCOUNTALLOC!W70</f>
        <v>0</v>
      </c>
      <c r="X70" s="697">
        <f>[52]ACCOUNTALLOC!X70</f>
        <v>0</v>
      </c>
      <c r="Y70" s="697">
        <f>[52]ACCOUNTALLOC!Y70</f>
        <v>0</v>
      </c>
      <c r="Z70" s="697">
        <f>[52]ACCOUNTALLOC!Z70</f>
        <v>0</v>
      </c>
      <c r="AA70" s="697">
        <f>[52]ACCOUNTALLOC!AA70</f>
        <v>0</v>
      </c>
      <c r="AB70" s="698"/>
      <c r="AC70" s="697">
        <f>[52]ACCOUNTALLOC!AC70</f>
        <v>0</v>
      </c>
      <c r="AD70" s="697">
        <f>[52]ACCOUNTALLOC!AD70</f>
        <v>0</v>
      </c>
      <c r="AE70" s="697">
        <f>[52]ACCOUNTALLOC!AE70</f>
        <v>0</v>
      </c>
      <c r="AF70" s="697">
        <f>[52]ACCOUNTALLOC!AF70</f>
        <v>0</v>
      </c>
      <c r="AG70" s="697">
        <f>[52]ACCOUNTALLOC!AG70</f>
        <v>0</v>
      </c>
      <c r="AH70" s="697">
        <f>[52]ACCOUNTALLOC!AH70</f>
        <v>0</v>
      </c>
      <c r="AI70" s="697">
        <f>[52]ACCOUNTALLOC!AI70</f>
        <v>0</v>
      </c>
      <c r="AJ70" s="698"/>
      <c r="AK70" s="697">
        <f>[52]ACCOUNTALLOC!AK70</f>
        <v>0</v>
      </c>
      <c r="AL70" s="697">
        <f>[52]ACCOUNTALLOC!AL70</f>
        <v>0</v>
      </c>
      <c r="AM70" s="697">
        <f>[52]ACCOUNTALLOC!AM70</f>
        <v>0</v>
      </c>
      <c r="AN70" s="697">
        <f>[52]ACCOUNTALLOC!AN70</f>
        <v>0</v>
      </c>
      <c r="AO70" s="697">
        <f>[52]ACCOUNTALLOC!AO70</f>
        <v>0</v>
      </c>
      <c r="AP70" s="697">
        <f>[52]ACCOUNTALLOC!AP70</f>
        <v>0</v>
      </c>
      <c r="AQ70" s="697">
        <f>[52]ACCOUNTALLOC!AQ70</f>
        <v>0</v>
      </c>
      <c r="AR70" s="698"/>
      <c r="AS70" s="697">
        <f>[52]ACCOUNTALLOC!AS70</f>
        <v>0</v>
      </c>
      <c r="AT70" s="697">
        <f>[52]ACCOUNTALLOC!AT70</f>
        <v>0</v>
      </c>
      <c r="AU70" s="697">
        <f>[52]ACCOUNTALLOC!AU70</f>
        <v>0</v>
      </c>
      <c r="AV70" s="697">
        <f>[52]ACCOUNTALLOC!AV70</f>
        <v>0</v>
      </c>
      <c r="AW70" s="697">
        <f>[52]ACCOUNTALLOC!AW70</f>
        <v>0</v>
      </c>
      <c r="AX70" s="697">
        <f>[52]ACCOUNTALLOC!AX70</f>
        <v>0</v>
      </c>
      <c r="AY70" s="697">
        <f>[52]ACCOUNTALLOC!AY70</f>
        <v>0</v>
      </c>
      <c r="AZ70" s="698"/>
      <c r="BA70" s="697">
        <f>[52]ACCOUNTALLOC!BA70</f>
        <v>0</v>
      </c>
      <c r="BB70" s="697">
        <f>[52]ACCOUNTALLOC!BB70</f>
        <v>0</v>
      </c>
      <c r="BC70" s="697">
        <f>[52]ACCOUNTALLOC!BC70</f>
        <v>0</v>
      </c>
      <c r="BD70" s="697">
        <f>[52]ACCOUNTALLOC!BD70</f>
        <v>0</v>
      </c>
      <c r="BE70" s="697">
        <f>[52]ACCOUNTALLOC!BE70</f>
        <v>0</v>
      </c>
      <c r="BF70" s="697">
        <f>[52]ACCOUNTALLOC!BF70</f>
        <v>0</v>
      </c>
      <c r="BG70" s="697">
        <f>[52]ACCOUNTALLOC!BG70</f>
        <v>0</v>
      </c>
      <c r="BH70" s="698"/>
      <c r="BI70" s="697">
        <f>[52]ACCOUNTALLOC!BI70</f>
        <v>0</v>
      </c>
      <c r="BJ70" s="697">
        <f>[52]ACCOUNTALLOC!BJ70</f>
        <v>0</v>
      </c>
      <c r="BK70" s="697">
        <f>[52]ACCOUNTALLOC!BK70</f>
        <v>0</v>
      </c>
      <c r="BL70" s="697">
        <f>[52]ACCOUNTALLOC!BL70</f>
        <v>0</v>
      </c>
      <c r="BM70" s="697">
        <f>[52]ACCOUNTALLOC!BM70</f>
        <v>0</v>
      </c>
      <c r="BN70" s="697">
        <f>[52]ACCOUNTALLOC!BN70</f>
        <v>0</v>
      </c>
      <c r="BO70" s="697">
        <f>[52]ACCOUNTALLOC!BO70</f>
        <v>0</v>
      </c>
      <c r="BP70" s="698"/>
      <c r="BQ70" s="697">
        <f>[52]ACCOUNTALLOC!BQ70</f>
        <v>0</v>
      </c>
      <c r="BR70" s="697">
        <f>[52]ACCOUNTALLOC!BR70</f>
        <v>0</v>
      </c>
      <c r="BS70" s="697">
        <f>[52]ACCOUNTALLOC!BS70</f>
        <v>0</v>
      </c>
      <c r="BT70" s="697">
        <f>[52]ACCOUNTALLOC!BT70</f>
        <v>0</v>
      </c>
      <c r="BU70" s="697">
        <f>[52]ACCOUNTALLOC!BU70</f>
        <v>0</v>
      </c>
      <c r="BV70" s="697">
        <f>[52]ACCOUNTALLOC!BV70</f>
        <v>0</v>
      </c>
      <c r="BW70" s="697">
        <f>[52]ACCOUNTALLOC!BW70</f>
        <v>0</v>
      </c>
      <c r="BX70" s="698"/>
      <c r="BY70" s="697">
        <f>[52]ACCOUNTALLOC!BY70</f>
        <v>0</v>
      </c>
      <c r="BZ70" s="697">
        <f>[52]ACCOUNTALLOC!BZ70</f>
        <v>0</v>
      </c>
      <c r="CA70" s="697">
        <f>[52]ACCOUNTALLOC!CA70</f>
        <v>0</v>
      </c>
      <c r="CB70" s="697">
        <f>[52]ACCOUNTALLOC!CB70</f>
        <v>0</v>
      </c>
      <c r="CC70" s="697">
        <f>[52]ACCOUNTALLOC!CC70</f>
        <v>0</v>
      </c>
      <c r="CD70" s="697">
        <f>[52]ACCOUNTALLOC!CD70</f>
        <v>0</v>
      </c>
      <c r="CE70" s="697">
        <f>[52]ACCOUNTALLOC!CE70</f>
        <v>0</v>
      </c>
      <c r="CF70" s="698"/>
      <c r="CG70" s="697">
        <f>[52]ACCOUNTALLOC!CG70</f>
        <v>0</v>
      </c>
      <c r="CH70" s="697">
        <f>[52]ACCOUNTALLOC!CH70</f>
        <v>0</v>
      </c>
      <c r="CI70" s="697">
        <f>[52]ACCOUNTALLOC!CI70</f>
        <v>0</v>
      </c>
      <c r="CJ70" s="697">
        <f>[52]ACCOUNTALLOC!CJ70</f>
        <v>0</v>
      </c>
      <c r="CK70" s="697">
        <f>[52]ACCOUNTALLOC!CK70</f>
        <v>0</v>
      </c>
      <c r="CL70" s="697">
        <f>[52]ACCOUNTALLOC!CL70</f>
        <v>0</v>
      </c>
      <c r="CM70" s="697">
        <f>[52]ACCOUNTALLOC!CM70</f>
        <v>0</v>
      </c>
      <c r="CN70" s="698">
        <f>[52]ACCOUNTALLOC!CN70</f>
        <v>0</v>
      </c>
      <c r="CO70" s="697">
        <f>[52]ACCOUNTALLOC!CO70</f>
        <v>0</v>
      </c>
      <c r="CP70" s="697">
        <f>[52]ACCOUNTALLOC!CP70</f>
        <v>0</v>
      </c>
      <c r="CQ70" s="697">
        <f>[52]ACCOUNTALLOC!CQ70</f>
        <v>0</v>
      </c>
      <c r="CR70" s="697">
        <f>[52]ACCOUNTALLOC!CR70</f>
        <v>0</v>
      </c>
      <c r="CS70" s="697">
        <f>[52]ACCOUNTALLOC!CS70</f>
        <v>0</v>
      </c>
      <c r="CT70" s="697">
        <f>[52]ACCOUNTALLOC!CT70</f>
        <v>0</v>
      </c>
      <c r="CU70" s="697">
        <f>[52]ACCOUNTALLOC!CU70</f>
        <v>0</v>
      </c>
      <c r="CW70" s="65">
        <f>[52]ACCOUNTALLOC!CW70</f>
        <v>0</v>
      </c>
      <c r="CX70" s="65">
        <f>[52]ACCOUNTALLOC!CX70</f>
        <v>0</v>
      </c>
      <c r="CY70" s="65">
        <f>[52]ACCOUNTALLOC!CY70</f>
        <v>0</v>
      </c>
      <c r="CZ70" s="65">
        <f>[52]ACCOUNTALLOC!CZ70</f>
        <v>0</v>
      </c>
      <c r="DA70" s="65">
        <f>[52]ACCOUNTALLOC!DA70</f>
        <v>0</v>
      </c>
      <c r="DB70" s="65">
        <f>[52]ACCOUNTALLOC!DB70</f>
        <v>0</v>
      </c>
      <c r="DC70" s="65">
        <f>[52]ACCOUNTALLOC!DC70</f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M70" s="65">
        <v>0</v>
      </c>
      <c r="DN70" s="65">
        <v>0</v>
      </c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v>0</v>
      </c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v>0</v>
      </c>
      <c r="EP70" s="65">
        <v>0</v>
      </c>
      <c r="EQ70" s="65">
        <v>0</v>
      </c>
      <c r="ES70" s="65">
        <v>0</v>
      </c>
      <c r="ET70" s="65">
        <v>0</v>
      </c>
      <c r="EU70" s="65">
        <v>0</v>
      </c>
      <c r="EV70" s="65">
        <v>0</v>
      </c>
      <c r="EW70" s="65">
        <v>0</v>
      </c>
      <c r="EX70" s="65">
        <v>0</v>
      </c>
      <c r="EY70" s="65">
        <v>0</v>
      </c>
      <c r="FA70" s="65">
        <v>0</v>
      </c>
      <c r="FB70" s="65">
        <v>0</v>
      </c>
      <c r="FC70" s="65">
        <v>0</v>
      </c>
      <c r="FD70" s="65">
        <v>0</v>
      </c>
      <c r="FE70" s="65">
        <v>0</v>
      </c>
      <c r="FF70" s="65">
        <v>0</v>
      </c>
      <c r="FG70" s="65">
        <v>0</v>
      </c>
    </row>
    <row r="71" spans="1:163">
      <c r="A71" s="699" t="str">
        <f>[52]ACCOUNTALLOC!A71</f>
        <v>~</v>
      </c>
      <c r="B71" s="698" t="str">
        <f>[52]ACCOUNTALLOC!B71</f>
        <v>~</v>
      </c>
      <c r="C71" s="695">
        <f>[52]ACCOUNTALLOC!C71</f>
        <v>0</v>
      </c>
      <c r="D71" s="64"/>
      <c r="E71" s="697">
        <f>[52]ACCOUNTALLOC!E71</f>
        <v>0</v>
      </c>
      <c r="F71" s="697">
        <f>[52]ACCOUNTALLOC!F71</f>
        <v>0</v>
      </c>
      <c r="G71" s="697">
        <f>[52]ACCOUNTALLOC!G71</f>
        <v>0</v>
      </c>
      <c r="H71" s="697">
        <f>[52]ACCOUNTALLOC!H71</f>
        <v>0</v>
      </c>
      <c r="I71" s="697">
        <f>[52]ACCOUNTALLOC!I71</f>
        <v>0</v>
      </c>
      <c r="J71" s="697">
        <f>[52]ACCOUNTALLOC!J71</f>
        <v>0</v>
      </c>
      <c r="K71" s="697">
        <f>[52]ACCOUNTALLOC!K71</f>
        <v>0</v>
      </c>
      <c r="L71" s="698"/>
      <c r="M71" s="697">
        <f>[52]ACCOUNTALLOC!M71</f>
        <v>0</v>
      </c>
      <c r="N71" s="697">
        <f>[52]ACCOUNTALLOC!N71</f>
        <v>0</v>
      </c>
      <c r="O71" s="697">
        <f>[52]ACCOUNTALLOC!O71</f>
        <v>0</v>
      </c>
      <c r="P71" s="697">
        <f>[52]ACCOUNTALLOC!P71</f>
        <v>0</v>
      </c>
      <c r="Q71" s="697">
        <f>[52]ACCOUNTALLOC!Q71</f>
        <v>0</v>
      </c>
      <c r="R71" s="697">
        <f>[52]ACCOUNTALLOC!R71</f>
        <v>0</v>
      </c>
      <c r="S71" s="697">
        <f>[52]ACCOUNTALLOC!S71</f>
        <v>0</v>
      </c>
      <c r="T71" s="698"/>
      <c r="U71" s="697">
        <f>[52]ACCOUNTALLOC!U71</f>
        <v>0</v>
      </c>
      <c r="V71" s="697">
        <f>[52]ACCOUNTALLOC!V71</f>
        <v>0</v>
      </c>
      <c r="W71" s="697">
        <f>[52]ACCOUNTALLOC!W71</f>
        <v>0</v>
      </c>
      <c r="X71" s="697">
        <f>[52]ACCOUNTALLOC!X71</f>
        <v>0</v>
      </c>
      <c r="Y71" s="697">
        <f>[52]ACCOUNTALLOC!Y71</f>
        <v>0</v>
      </c>
      <c r="Z71" s="697">
        <f>[52]ACCOUNTALLOC!Z71</f>
        <v>0</v>
      </c>
      <c r="AA71" s="697">
        <f>[52]ACCOUNTALLOC!AA71</f>
        <v>0</v>
      </c>
      <c r="AB71" s="698"/>
      <c r="AC71" s="697">
        <f>[52]ACCOUNTALLOC!AC71</f>
        <v>0</v>
      </c>
      <c r="AD71" s="697">
        <f>[52]ACCOUNTALLOC!AD71</f>
        <v>0</v>
      </c>
      <c r="AE71" s="697">
        <f>[52]ACCOUNTALLOC!AE71</f>
        <v>0</v>
      </c>
      <c r="AF71" s="697">
        <f>[52]ACCOUNTALLOC!AF71</f>
        <v>0</v>
      </c>
      <c r="AG71" s="697">
        <f>[52]ACCOUNTALLOC!AG71</f>
        <v>0</v>
      </c>
      <c r="AH71" s="697">
        <f>[52]ACCOUNTALLOC!AH71</f>
        <v>0</v>
      </c>
      <c r="AI71" s="697">
        <f>[52]ACCOUNTALLOC!AI71</f>
        <v>0</v>
      </c>
      <c r="AJ71" s="698"/>
      <c r="AK71" s="697">
        <f>[52]ACCOUNTALLOC!AK71</f>
        <v>0</v>
      </c>
      <c r="AL71" s="697">
        <f>[52]ACCOUNTALLOC!AL71</f>
        <v>0</v>
      </c>
      <c r="AM71" s="697">
        <f>[52]ACCOUNTALLOC!AM71</f>
        <v>0</v>
      </c>
      <c r="AN71" s="697">
        <f>[52]ACCOUNTALLOC!AN71</f>
        <v>0</v>
      </c>
      <c r="AO71" s="697">
        <f>[52]ACCOUNTALLOC!AO71</f>
        <v>0</v>
      </c>
      <c r="AP71" s="697">
        <f>[52]ACCOUNTALLOC!AP71</f>
        <v>0</v>
      </c>
      <c r="AQ71" s="697">
        <f>[52]ACCOUNTALLOC!AQ71</f>
        <v>0</v>
      </c>
      <c r="AR71" s="698"/>
      <c r="AS71" s="697">
        <f>[52]ACCOUNTALLOC!AS71</f>
        <v>0</v>
      </c>
      <c r="AT71" s="697">
        <f>[52]ACCOUNTALLOC!AT71</f>
        <v>0</v>
      </c>
      <c r="AU71" s="697">
        <f>[52]ACCOUNTALLOC!AU71</f>
        <v>0</v>
      </c>
      <c r="AV71" s="697">
        <f>[52]ACCOUNTALLOC!AV71</f>
        <v>0</v>
      </c>
      <c r="AW71" s="697">
        <f>[52]ACCOUNTALLOC!AW71</f>
        <v>0</v>
      </c>
      <c r="AX71" s="697">
        <f>[52]ACCOUNTALLOC!AX71</f>
        <v>0</v>
      </c>
      <c r="AY71" s="697">
        <f>[52]ACCOUNTALLOC!AY71</f>
        <v>0</v>
      </c>
      <c r="AZ71" s="698"/>
      <c r="BA71" s="697">
        <f>[52]ACCOUNTALLOC!BA71</f>
        <v>0</v>
      </c>
      <c r="BB71" s="697">
        <f>[52]ACCOUNTALLOC!BB71</f>
        <v>0</v>
      </c>
      <c r="BC71" s="697">
        <f>[52]ACCOUNTALLOC!BC71</f>
        <v>0</v>
      </c>
      <c r="BD71" s="697">
        <f>[52]ACCOUNTALLOC!BD71</f>
        <v>0</v>
      </c>
      <c r="BE71" s="697">
        <f>[52]ACCOUNTALLOC!BE71</f>
        <v>0</v>
      </c>
      <c r="BF71" s="697">
        <f>[52]ACCOUNTALLOC!BF71</f>
        <v>0</v>
      </c>
      <c r="BG71" s="697">
        <f>[52]ACCOUNTALLOC!BG71</f>
        <v>0</v>
      </c>
      <c r="BH71" s="698"/>
      <c r="BI71" s="697">
        <f>[52]ACCOUNTALLOC!BI71</f>
        <v>0</v>
      </c>
      <c r="BJ71" s="697">
        <f>[52]ACCOUNTALLOC!BJ71</f>
        <v>0</v>
      </c>
      <c r="BK71" s="697">
        <f>[52]ACCOUNTALLOC!BK71</f>
        <v>0</v>
      </c>
      <c r="BL71" s="697">
        <f>[52]ACCOUNTALLOC!BL71</f>
        <v>0</v>
      </c>
      <c r="BM71" s="697">
        <f>[52]ACCOUNTALLOC!BM71</f>
        <v>0</v>
      </c>
      <c r="BN71" s="697">
        <f>[52]ACCOUNTALLOC!BN71</f>
        <v>0</v>
      </c>
      <c r="BO71" s="697">
        <f>[52]ACCOUNTALLOC!BO71</f>
        <v>0</v>
      </c>
      <c r="BP71" s="698"/>
      <c r="BQ71" s="697">
        <f>[52]ACCOUNTALLOC!BQ71</f>
        <v>0</v>
      </c>
      <c r="BR71" s="697">
        <f>[52]ACCOUNTALLOC!BR71</f>
        <v>0</v>
      </c>
      <c r="BS71" s="697">
        <f>[52]ACCOUNTALLOC!BS71</f>
        <v>0</v>
      </c>
      <c r="BT71" s="697">
        <f>[52]ACCOUNTALLOC!BT71</f>
        <v>0</v>
      </c>
      <c r="BU71" s="697">
        <f>[52]ACCOUNTALLOC!BU71</f>
        <v>0</v>
      </c>
      <c r="BV71" s="697">
        <f>[52]ACCOUNTALLOC!BV71</f>
        <v>0</v>
      </c>
      <c r="BW71" s="697">
        <f>[52]ACCOUNTALLOC!BW71</f>
        <v>0</v>
      </c>
      <c r="BX71" s="698"/>
      <c r="BY71" s="697">
        <f>[52]ACCOUNTALLOC!BY71</f>
        <v>0</v>
      </c>
      <c r="BZ71" s="697">
        <f>[52]ACCOUNTALLOC!BZ71</f>
        <v>0</v>
      </c>
      <c r="CA71" s="697">
        <f>[52]ACCOUNTALLOC!CA71</f>
        <v>0</v>
      </c>
      <c r="CB71" s="697">
        <f>[52]ACCOUNTALLOC!CB71</f>
        <v>0</v>
      </c>
      <c r="CC71" s="697">
        <f>[52]ACCOUNTALLOC!CC71</f>
        <v>0</v>
      </c>
      <c r="CD71" s="697">
        <f>[52]ACCOUNTALLOC!CD71</f>
        <v>0</v>
      </c>
      <c r="CE71" s="697">
        <f>[52]ACCOUNTALLOC!CE71</f>
        <v>0</v>
      </c>
      <c r="CF71" s="698"/>
      <c r="CG71" s="697">
        <f>[52]ACCOUNTALLOC!CG71</f>
        <v>0</v>
      </c>
      <c r="CH71" s="697">
        <f>[52]ACCOUNTALLOC!CH71</f>
        <v>0</v>
      </c>
      <c r="CI71" s="697">
        <f>[52]ACCOUNTALLOC!CI71</f>
        <v>0</v>
      </c>
      <c r="CJ71" s="697">
        <f>[52]ACCOUNTALLOC!CJ71</f>
        <v>0</v>
      </c>
      <c r="CK71" s="697">
        <f>[52]ACCOUNTALLOC!CK71</f>
        <v>0</v>
      </c>
      <c r="CL71" s="697">
        <f>[52]ACCOUNTALLOC!CL71</f>
        <v>0</v>
      </c>
      <c r="CM71" s="697">
        <f>[52]ACCOUNTALLOC!CM71</f>
        <v>0</v>
      </c>
      <c r="CN71" s="698">
        <f>[52]ACCOUNTALLOC!CN71</f>
        <v>0</v>
      </c>
      <c r="CO71" s="697">
        <f>[52]ACCOUNTALLOC!CO71</f>
        <v>0</v>
      </c>
      <c r="CP71" s="697">
        <f>[52]ACCOUNTALLOC!CP71</f>
        <v>0</v>
      </c>
      <c r="CQ71" s="697">
        <f>[52]ACCOUNTALLOC!CQ71</f>
        <v>0</v>
      </c>
      <c r="CR71" s="697">
        <f>[52]ACCOUNTALLOC!CR71</f>
        <v>0</v>
      </c>
      <c r="CS71" s="697">
        <f>[52]ACCOUNTALLOC!CS71</f>
        <v>0</v>
      </c>
      <c r="CT71" s="697">
        <f>[52]ACCOUNTALLOC!CT71</f>
        <v>0</v>
      </c>
      <c r="CU71" s="697">
        <f>[52]ACCOUNTALLOC!CU71</f>
        <v>0</v>
      </c>
      <c r="CW71" s="65">
        <f>[52]ACCOUNTALLOC!CW71</f>
        <v>0</v>
      </c>
      <c r="CX71" s="65">
        <f>[52]ACCOUNTALLOC!CX71</f>
        <v>0</v>
      </c>
      <c r="CY71" s="65">
        <f>[52]ACCOUNTALLOC!CY71</f>
        <v>0</v>
      </c>
      <c r="CZ71" s="65">
        <f>[52]ACCOUNTALLOC!CZ71</f>
        <v>0</v>
      </c>
      <c r="DA71" s="65">
        <f>[52]ACCOUNTALLOC!DA71</f>
        <v>0</v>
      </c>
      <c r="DB71" s="65">
        <f>[52]ACCOUNTALLOC!DB71</f>
        <v>0</v>
      </c>
      <c r="DC71" s="65">
        <f>[52]ACCOUNTALLOC!DC71</f>
        <v>0</v>
      </c>
      <c r="DE71" s="65">
        <v>0</v>
      </c>
      <c r="DF71" s="65">
        <v>0</v>
      </c>
      <c r="DG71" s="65">
        <v>0</v>
      </c>
      <c r="DH71" s="65">
        <v>0</v>
      </c>
      <c r="DI71" s="65">
        <v>0</v>
      </c>
      <c r="DJ71" s="65">
        <v>0</v>
      </c>
      <c r="DK71" s="65">
        <v>0</v>
      </c>
      <c r="DM71" s="65">
        <v>0</v>
      </c>
      <c r="DN71" s="65">
        <v>0</v>
      </c>
      <c r="DO71" s="65">
        <v>0</v>
      </c>
      <c r="DP71" s="65">
        <v>0</v>
      </c>
      <c r="DQ71" s="65">
        <v>0</v>
      </c>
      <c r="DR71" s="65">
        <v>0</v>
      </c>
      <c r="DS71" s="65">
        <v>0</v>
      </c>
      <c r="DU71" s="65">
        <v>0</v>
      </c>
      <c r="DV71" s="65">
        <v>0</v>
      </c>
      <c r="DW71" s="65">
        <v>0</v>
      </c>
      <c r="DX71" s="65">
        <v>0</v>
      </c>
      <c r="DY71" s="65">
        <v>0</v>
      </c>
      <c r="DZ71" s="65">
        <v>0</v>
      </c>
      <c r="EA71" s="65">
        <v>0</v>
      </c>
      <c r="EC71" s="65">
        <v>0</v>
      </c>
      <c r="ED71" s="65">
        <v>0</v>
      </c>
      <c r="EE71" s="65">
        <v>0</v>
      </c>
      <c r="EF71" s="65">
        <v>0</v>
      </c>
      <c r="EG71" s="65">
        <v>0</v>
      </c>
      <c r="EH71" s="65">
        <v>0</v>
      </c>
      <c r="EI71" s="65">
        <v>0</v>
      </c>
      <c r="EK71" s="65">
        <v>0</v>
      </c>
      <c r="EL71" s="65">
        <v>0</v>
      </c>
      <c r="EM71" s="65">
        <v>0</v>
      </c>
      <c r="EN71" s="65">
        <v>0</v>
      </c>
      <c r="EO71" s="65">
        <v>0</v>
      </c>
      <c r="EP71" s="65">
        <v>0</v>
      </c>
      <c r="EQ71" s="65">
        <v>0</v>
      </c>
      <c r="ES71" s="65">
        <v>0</v>
      </c>
      <c r="ET71" s="65">
        <v>0</v>
      </c>
      <c r="EU71" s="65">
        <v>0</v>
      </c>
      <c r="EV71" s="65">
        <v>0</v>
      </c>
      <c r="EW71" s="65">
        <v>0</v>
      </c>
      <c r="EX71" s="65">
        <v>0</v>
      </c>
      <c r="EY71" s="65">
        <v>0</v>
      </c>
      <c r="FA71" s="65">
        <v>0</v>
      </c>
      <c r="FB71" s="65">
        <v>0</v>
      </c>
      <c r="FC71" s="65">
        <v>0</v>
      </c>
      <c r="FD71" s="65">
        <v>0</v>
      </c>
      <c r="FE71" s="65">
        <v>0</v>
      </c>
      <c r="FF71" s="65">
        <v>0</v>
      </c>
      <c r="FG71" s="65">
        <v>0</v>
      </c>
    </row>
    <row r="72" spans="1:163">
      <c r="A72" s="698"/>
      <c r="B72" s="694" t="str">
        <f>[52]ACCOUNTALLOC!B72</f>
        <v>Sub-total</v>
      </c>
      <c r="C72" s="696">
        <f>[52]ACCOUNTALLOC!C72</f>
        <v>4089276603.8939037</v>
      </c>
      <c r="D72" s="64"/>
      <c r="E72" s="696">
        <f>[52]ACCOUNTALLOC!E72</f>
        <v>2401837995.6479506</v>
      </c>
      <c r="F72" s="696">
        <f>[52]ACCOUNTALLOC!F72</f>
        <v>0</v>
      </c>
      <c r="G72" s="696">
        <f>[52]ACCOUNTALLOC!G72</f>
        <v>317172916.20467073</v>
      </c>
      <c r="H72" s="696">
        <f>[52]ACCOUNTALLOC!H72</f>
        <v>0</v>
      </c>
      <c r="I72" s="696">
        <f>[52]ACCOUNTALLOC!I72</f>
        <v>0</v>
      </c>
      <c r="J72" s="696">
        <f>[52]ACCOUNTALLOC!J72</f>
        <v>0</v>
      </c>
      <c r="K72" s="696">
        <f>[52]ACCOUNTALLOC!K72</f>
        <v>2719010911.8526216</v>
      </c>
      <c r="L72" s="696"/>
      <c r="M72" s="696">
        <f>[52]ACCOUNTALLOC!M72</f>
        <v>441800947.64856768</v>
      </c>
      <c r="N72" s="696">
        <f>[52]ACCOUNTALLOC!N72</f>
        <v>0</v>
      </c>
      <c r="O72" s="696">
        <f>[52]ACCOUNTALLOC!O72</f>
        <v>42931452.715125971</v>
      </c>
      <c r="P72" s="696">
        <f>[52]ACCOUNTALLOC!P72</f>
        <v>0</v>
      </c>
      <c r="Q72" s="696">
        <f>[52]ACCOUNTALLOC!Q72</f>
        <v>0</v>
      </c>
      <c r="R72" s="696">
        <f>[52]ACCOUNTALLOC!R72</f>
        <v>0</v>
      </c>
      <c r="S72" s="696">
        <f>[52]ACCOUNTALLOC!S72</f>
        <v>484732400.36369365</v>
      </c>
      <c r="T72" s="696"/>
      <c r="U72" s="696">
        <f>[52]ACCOUNTALLOC!U72</f>
        <v>373547571.36245012</v>
      </c>
      <c r="V72" s="696">
        <f>[52]ACCOUNTALLOC!V72</f>
        <v>0</v>
      </c>
      <c r="W72" s="696">
        <f>[52]ACCOUNTALLOC!W72</f>
        <v>11300970.49208498</v>
      </c>
      <c r="X72" s="696">
        <f>[52]ACCOUNTALLOC!X72</f>
        <v>0</v>
      </c>
      <c r="Y72" s="696">
        <f>[52]ACCOUNTALLOC!Y72</f>
        <v>0</v>
      </c>
      <c r="Z72" s="696">
        <f>[52]ACCOUNTALLOC!Z72</f>
        <v>0</v>
      </c>
      <c r="AA72" s="696">
        <f>[52]ACCOUNTALLOC!AA72</f>
        <v>384848541.8545351</v>
      </c>
      <c r="AB72" s="696"/>
      <c r="AC72" s="696">
        <f>[52]ACCOUNTALLOC!AC72</f>
        <v>162629076.81790775</v>
      </c>
      <c r="AD72" s="696">
        <f>[52]ACCOUNTALLOC!AD72</f>
        <v>0</v>
      </c>
      <c r="AE72" s="696">
        <f>[52]ACCOUNTALLOC!AE72</f>
        <v>1251390.8534779472</v>
      </c>
      <c r="AF72" s="696">
        <f>[52]ACCOUNTALLOC!AF72</f>
        <v>0</v>
      </c>
      <c r="AG72" s="696">
        <f>[52]ACCOUNTALLOC!AG72</f>
        <v>0</v>
      </c>
      <c r="AH72" s="696">
        <f>[52]ACCOUNTALLOC!AH72</f>
        <v>0</v>
      </c>
      <c r="AI72" s="696">
        <f>[52]ACCOUNTALLOC!AI72</f>
        <v>163880467.67138571</v>
      </c>
      <c r="AJ72" s="696"/>
      <c r="AK72" s="696">
        <f>[52]ACCOUNTALLOC!AK72</f>
        <v>129475047.48759942</v>
      </c>
      <c r="AL72" s="696">
        <f>[52]ACCOUNTALLOC!AL72</f>
        <v>0</v>
      </c>
      <c r="AM72" s="696">
        <f>[52]ACCOUNTALLOC!AM72</f>
        <v>14935303.536787456</v>
      </c>
      <c r="AN72" s="696">
        <f>[52]ACCOUNTALLOC!AN72</f>
        <v>0</v>
      </c>
      <c r="AO72" s="696">
        <f>[52]ACCOUNTALLOC!AO72</f>
        <v>0</v>
      </c>
      <c r="AP72" s="696">
        <f>[52]ACCOUNTALLOC!AP72</f>
        <v>0</v>
      </c>
      <c r="AQ72" s="696">
        <f>[52]ACCOUNTALLOC!AQ72</f>
        <v>144410351.02438688</v>
      </c>
      <c r="AR72" s="696"/>
      <c r="AS72" s="696">
        <f>[52]ACCOUNTALLOC!AS72</f>
        <v>1598357.4896354629</v>
      </c>
      <c r="AT72" s="696">
        <f>[52]ACCOUNTALLOC!AT72</f>
        <v>0</v>
      </c>
      <c r="AU72" s="696">
        <f>[52]ACCOUNTALLOC!AU72</f>
        <v>48424.959903730029</v>
      </c>
      <c r="AV72" s="696">
        <f>[52]ACCOUNTALLOC!AV72</f>
        <v>0</v>
      </c>
      <c r="AW72" s="696">
        <f>[52]ACCOUNTALLOC!AW72</f>
        <v>0</v>
      </c>
      <c r="AX72" s="696">
        <f>[52]ACCOUNTALLOC!AX72</f>
        <v>0</v>
      </c>
      <c r="AY72" s="696">
        <f>[52]ACCOUNTALLOC!AY72</f>
        <v>1646782.449539193</v>
      </c>
      <c r="AZ72" s="696"/>
      <c r="BA72" s="696">
        <f>[52]ACCOUNTALLOC!BA72</f>
        <v>30896627.325940806</v>
      </c>
      <c r="BB72" s="696">
        <f>[52]ACCOUNTALLOC!BB72</f>
        <v>0</v>
      </c>
      <c r="BC72" s="696">
        <f>[52]ACCOUNTALLOC!BC72</f>
        <v>4826816.6046611229</v>
      </c>
      <c r="BD72" s="696">
        <f>[52]ACCOUNTALLOC!BD72</f>
        <v>0</v>
      </c>
      <c r="BE72" s="696">
        <f>[52]ACCOUNTALLOC!BE72</f>
        <v>0</v>
      </c>
      <c r="BF72" s="696">
        <f>[52]ACCOUNTALLOC!BF72</f>
        <v>0</v>
      </c>
      <c r="BG72" s="696">
        <f>[52]ACCOUNTALLOC!BG72</f>
        <v>35723443.930601932</v>
      </c>
      <c r="BH72" s="696"/>
      <c r="BI72" s="696">
        <f>[52]ACCOUNTALLOC!BI72</f>
        <v>48192169.394416578</v>
      </c>
      <c r="BJ72" s="696">
        <f>[52]ACCOUNTALLOC!BJ72</f>
        <v>0</v>
      </c>
      <c r="BK72" s="696">
        <f>[52]ACCOUNTALLOC!BK72</f>
        <v>976230.67360039195</v>
      </c>
      <c r="BL72" s="696">
        <f>[52]ACCOUNTALLOC!BL72</f>
        <v>0</v>
      </c>
      <c r="BM72" s="696">
        <f>[52]ACCOUNTALLOC!BM72</f>
        <v>0</v>
      </c>
      <c r="BN72" s="696">
        <f>[52]ACCOUNTALLOC!BN72</f>
        <v>0</v>
      </c>
      <c r="BO72" s="696">
        <f>[52]ACCOUNTALLOC!BO72</f>
        <v>49168400.068016969</v>
      </c>
      <c r="BP72" s="696"/>
      <c r="BQ72" s="696">
        <f>[52]ACCOUNTALLOC!BQ72</f>
        <v>18131998.606666993</v>
      </c>
      <c r="BR72" s="696">
        <f>[52]ACCOUNTALLOC!BR72</f>
        <v>0</v>
      </c>
      <c r="BS72" s="696">
        <f>[52]ACCOUNTALLOC!BS72</f>
        <v>606236.92276222247</v>
      </c>
      <c r="BT72" s="696">
        <f>[52]ACCOUNTALLOC!BT72</f>
        <v>0</v>
      </c>
      <c r="BU72" s="696">
        <f>[52]ACCOUNTALLOC!BU72</f>
        <v>0</v>
      </c>
      <c r="BV72" s="696">
        <f>[52]ACCOUNTALLOC!BV72</f>
        <v>0</v>
      </c>
      <c r="BW72" s="696">
        <f>[52]ACCOUNTALLOC!BW72</f>
        <v>18738235.529429216</v>
      </c>
      <c r="BX72" s="696"/>
      <c r="BY72" s="696">
        <f>[52]ACCOUNTALLOC!BY72</f>
        <v>5498105.5018352177</v>
      </c>
      <c r="BZ72" s="696">
        <f>[52]ACCOUNTALLOC!BZ72</f>
        <v>0</v>
      </c>
      <c r="CA72" s="696">
        <f>[52]ACCOUNTALLOC!CA72</f>
        <v>976036.22035163466</v>
      </c>
      <c r="CB72" s="696">
        <f>[52]ACCOUNTALLOC!CB72</f>
        <v>0</v>
      </c>
      <c r="CC72" s="696">
        <f>[52]ACCOUNTALLOC!CC72</f>
        <v>0</v>
      </c>
      <c r="CD72" s="696">
        <f>[52]ACCOUNTALLOC!CD72</f>
        <v>0</v>
      </c>
      <c r="CE72" s="696">
        <f>[52]ACCOUNTALLOC!CE72</f>
        <v>6474141.7221868522</v>
      </c>
      <c r="CF72" s="696"/>
      <c r="CG72" s="696">
        <f>[52]ACCOUNTALLOC!CG72</f>
        <v>22108789.711669404</v>
      </c>
      <c r="CH72" s="696">
        <f>[52]ACCOUNTALLOC!CH72</f>
        <v>0</v>
      </c>
      <c r="CI72" s="696">
        <f>[52]ACCOUNTALLOC!CI72</f>
        <v>57279322.090746596</v>
      </c>
      <c r="CJ72" s="696">
        <f>[52]ACCOUNTALLOC!CJ72</f>
        <v>0</v>
      </c>
      <c r="CK72" s="696">
        <f>[52]ACCOUNTALLOC!CK72</f>
        <v>0</v>
      </c>
      <c r="CL72" s="696">
        <f>[52]ACCOUNTALLOC!CL72</f>
        <v>0</v>
      </c>
      <c r="CM72" s="696">
        <f>[52]ACCOUNTALLOC!CM72</f>
        <v>79388111.802415997</v>
      </c>
      <c r="CN72" s="696">
        <f>[52]ACCOUNTALLOC!CN72</f>
        <v>0</v>
      </c>
      <c r="CO72" s="696">
        <f>[52]ACCOUNTALLOC!CO72</f>
        <v>1243932.9361286312</v>
      </c>
      <c r="CP72" s="696">
        <f>[52]ACCOUNTALLOC!CP72</f>
        <v>0</v>
      </c>
      <c r="CQ72" s="696">
        <f>[52]ACCOUNTALLOC!CQ72</f>
        <v>10882.688961321393</v>
      </c>
      <c r="CR72" s="696">
        <f>[52]ACCOUNTALLOC!CR72</f>
        <v>0</v>
      </c>
      <c r="CS72" s="696">
        <f>[52]ACCOUNTALLOC!CS72</f>
        <v>0</v>
      </c>
      <c r="CT72" s="696">
        <f>[52]ACCOUNTALLOC!CT72</f>
        <v>0</v>
      </c>
      <c r="CU72" s="696">
        <f>[52]ACCOUNTALLOC!CU72</f>
        <v>1254815.6250899527</v>
      </c>
      <c r="CV72" s="66"/>
      <c r="CW72" s="66">
        <f>[52]ACCOUNTALLOC!CW72</f>
        <v>0</v>
      </c>
      <c r="CX72" s="66">
        <f>[52]ACCOUNTALLOC!CX72</f>
        <v>0</v>
      </c>
      <c r="CY72" s="66">
        <f>[52]ACCOUNTALLOC!CY72</f>
        <v>0</v>
      </c>
      <c r="CZ72" s="66">
        <f>[52]ACCOUNTALLOC!CZ72</f>
        <v>0</v>
      </c>
      <c r="DA72" s="66">
        <f>[52]ACCOUNTALLOC!DA72</f>
        <v>0</v>
      </c>
      <c r="DB72" s="66">
        <f>[52]ACCOUNTALLOC!DB72</f>
        <v>0</v>
      </c>
      <c r="DC72" s="66">
        <f>[52]ACCOUNTALLOC!DC72</f>
        <v>0</v>
      </c>
      <c r="DD72" s="66"/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/>
      <c r="DM72" s="66">
        <v>0</v>
      </c>
      <c r="DN72" s="66">
        <v>0</v>
      </c>
      <c r="DO72" s="66">
        <v>0</v>
      </c>
      <c r="DP72" s="66">
        <v>0</v>
      </c>
      <c r="DQ72" s="66">
        <v>0</v>
      </c>
      <c r="DR72" s="66">
        <v>0</v>
      </c>
      <c r="DS72" s="66">
        <v>0</v>
      </c>
      <c r="DT72" s="66"/>
      <c r="DU72" s="66">
        <v>0</v>
      </c>
      <c r="DV72" s="66">
        <v>0</v>
      </c>
      <c r="DW72" s="66">
        <v>0</v>
      </c>
      <c r="DX72" s="66">
        <v>0</v>
      </c>
      <c r="DY72" s="66">
        <v>0</v>
      </c>
      <c r="DZ72" s="66">
        <v>0</v>
      </c>
      <c r="EA72" s="66">
        <v>0</v>
      </c>
      <c r="EB72" s="66"/>
      <c r="EC72" s="66">
        <v>0</v>
      </c>
      <c r="ED72" s="66">
        <v>0</v>
      </c>
      <c r="EE72" s="66">
        <v>0</v>
      </c>
      <c r="EF72" s="66">
        <v>0</v>
      </c>
      <c r="EG72" s="66">
        <v>0</v>
      </c>
      <c r="EH72" s="66">
        <v>0</v>
      </c>
      <c r="EI72" s="66">
        <v>0</v>
      </c>
      <c r="EJ72" s="66"/>
      <c r="EK72" s="66">
        <v>0</v>
      </c>
      <c r="EL72" s="66">
        <v>0</v>
      </c>
      <c r="EM72" s="66">
        <v>0</v>
      </c>
      <c r="EN72" s="66">
        <v>0</v>
      </c>
      <c r="EO72" s="66">
        <v>0</v>
      </c>
      <c r="EP72" s="66">
        <v>0</v>
      </c>
      <c r="EQ72" s="66">
        <v>0</v>
      </c>
      <c r="ER72" s="66"/>
      <c r="ES72" s="66">
        <v>0</v>
      </c>
      <c r="ET72" s="66">
        <v>0</v>
      </c>
      <c r="EU72" s="66">
        <v>0</v>
      </c>
      <c r="EV72" s="66">
        <v>0</v>
      </c>
      <c r="EW72" s="66">
        <v>0</v>
      </c>
      <c r="EX72" s="66">
        <v>0</v>
      </c>
      <c r="EY72" s="66">
        <v>0</v>
      </c>
      <c r="EZ72" s="66"/>
      <c r="FA72" s="66">
        <v>0</v>
      </c>
      <c r="FB72" s="66">
        <v>0</v>
      </c>
      <c r="FC72" s="66">
        <v>0</v>
      </c>
      <c r="FD72" s="66">
        <v>0</v>
      </c>
      <c r="FE72" s="66">
        <v>0</v>
      </c>
      <c r="FF72" s="66">
        <v>0</v>
      </c>
      <c r="FG72" s="66">
        <v>0</v>
      </c>
    </row>
    <row r="73" spans="1:163">
      <c r="D73" s="64"/>
      <c r="CW73" s="2">
        <f>[52]ACCOUNTALLOC!CW73</f>
        <v>0</v>
      </c>
      <c r="CX73" s="2">
        <f>[52]ACCOUNTALLOC!CX73</f>
        <v>0</v>
      </c>
      <c r="CY73" s="2">
        <f>[52]ACCOUNTALLOC!CY73</f>
        <v>0</v>
      </c>
      <c r="CZ73" s="2">
        <f>[52]ACCOUNTALLOC!CZ73</f>
        <v>0</v>
      </c>
      <c r="DA73" s="2">
        <f>[52]ACCOUNTALLOC!DA73</f>
        <v>0</v>
      </c>
      <c r="DB73" s="2">
        <f>[52]ACCOUNTALLOC!DB73</f>
        <v>0</v>
      </c>
      <c r="DC73" s="2">
        <f>[52]ACCOUNTALLOC!DC73</f>
        <v>0</v>
      </c>
    </row>
    <row r="74" spans="1:163">
      <c r="B74" s="12" t="s">
        <v>92</v>
      </c>
      <c r="D74" s="64"/>
      <c r="CW74" s="2">
        <f>[52]ACCOUNTALLOC!CW74</f>
        <v>0</v>
      </c>
      <c r="CX74" s="2">
        <f>[52]ACCOUNTALLOC!CX74</f>
        <v>0</v>
      </c>
      <c r="CY74" s="2">
        <f>[52]ACCOUNTALLOC!CY74</f>
        <v>0</v>
      </c>
      <c r="CZ74" s="2">
        <f>[52]ACCOUNTALLOC!CZ74</f>
        <v>0</v>
      </c>
      <c r="DA74" s="2">
        <f>[52]ACCOUNTALLOC!DA74</f>
        <v>0</v>
      </c>
      <c r="DB74" s="2">
        <f>[52]ACCOUNTALLOC!DB74</f>
        <v>0</v>
      </c>
      <c r="DC74" s="2">
        <f>[52]ACCOUNTALLOC!DC74</f>
        <v>0</v>
      </c>
    </row>
    <row r="75" spans="1:163">
      <c r="A75" s="699">
        <f>[52]ACCOUNTALLOC!A75</f>
        <v>389</v>
      </c>
      <c r="B75" s="698" t="str">
        <f>[52]ACCOUNTALLOC!B75</f>
        <v>Land &amp; Land Rights</v>
      </c>
      <c r="C75" s="695">
        <f>[52]ACCOUNTALLOC!C75</f>
        <v>36039223.299999997</v>
      </c>
      <c r="D75" s="64"/>
      <c r="E75" s="697">
        <f>[52]ACCOUNTALLOC!E75</f>
        <v>9058894.5218327288</v>
      </c>
      <c r="F75" s="697">
        <f>[52]ACCOUNTALLOC!F75</f>
        <v>8303813.6146557014</v>
      </c>
      <c r="G75" s="697">
        <f>[52]ACCOUNTALLOC!G75</f>
        <v>4633368.7253369922</v>
      </c>
      <c r="H75" s="697">
        <f>[52]ACCOUNTALLOC!H75</f>
        <v>0</v>
      </c>
      <c r="I75" s="697">
        <f>[52]ACCOUNTALLOC!I75</f>
        <v>0</v>
      </c>
      <c r="J75" s="697">
        <f>[52]ACCOUNTALLOC!J75</f>
        <v>0</v>
      </c>
      <c r="K75" s="697">
        <f>[52]ACCOUNTALLOC!K75</f>
        <v>21996076.861825421</v>
      </c>
      <c r="L75" s="698"/>
      <c r="M75" s="697">
        <f>[52]ACCOUNTALLOC!M75</f>
        <v>1719558.1909456346</v>
      </c>
      <c r="N75" s="697">
        <f>[52]ACCOUNTALLOC!N75</f>
        <v>2109901.6036761152</v>
      </c>
      <c r="O75" s="697">
        <f>[52]ACCOUNTALLOC!O75</f>
        <v>523617.83448843413</v>
      </c>
      <c r="P75" s="697">
        <f>[52]ACCOUNTALLOC!P75</f>
        <v>0</v>
      </c>
      <c r="Q75" s="697">
        <f>[52]ACCOUNTALLOC!Q75</f>
        <v>0</v>
      </c>
      <c r="R75" s="697">
        <f>[52]ACCOUNTALLOC!R75</f>
        <v>0</v>
      </c>
      <c r="S75" s="697">
        <f>[52]ACCOUNTALLOC!S75</f>
        <v>4353077.6291101836</v>
      </c>
      <c r="T75" s="698"/>
      <c r="U75" s="697">
        <f>[52]ACCOUNTALLOC!U75</f>
        <v>1513112.0775074374</v>
      </c>
      <c r="V75" s="697">
        <f>[52]ACCOUNTALLOC!V75</f>
        <v>2346372.1591983093</v>
      </c>
      <c r="W75" s="697">
        <f>[52]ACCOUNTALLOC!W75</f>
        <v>74072.987494214947</v>
      </c>
      <c r="X75" s="697">
        <f>[52]ACCOUNTALLOC!X75</f>
        <v>0</v>
      </c>
      <c r="Y75" s="697">
        <f>[52]ACCOUNTALLOC!Y75</f>
        <v>0</v>
      </c>
      <c r="Z75" s="697">
        <f>[52]ACCOUNTALLOC!Z75</f>
        <v>0</v>
      </c>
      <c r="AA75" s="697">
        <f>[52]ACCOUNTALLOC!AA75</f>
        <v>3933557.2241999614</v>
      </c>
      <c r="AB75" s="698"/>
      <c r="AC75" s="697">
        <f>[52]ACCOUNTALLOC!AC75</f>
        <v>684137.3828587773</v>
      </c>
      <c r="AD75" s="697">
        <f>[52]ACCOUNTALLOC!AD75</f>
        <v>1514268.3879946466</v>
      </c>
      <c r="AE75" s="697">
        <f>[52]ACCOUNTALLOC!AE75</f>
        <v>40083.366093372613</v>
      </c>
      <c r="AF75" s="697">
        <f>[52]ACCOUNTALLOC!AF75</f>
        <v>0</v>
      </c>
      <c r="AG75" s="697">
        <f>[52]ACCOUNTALLOC!AG75</f>
        <v>0</v>
      </c>
      <c r="AH75" s="697">
        <f>[52]ACCOUNTALLOC!AH75</f>
        <v>0</v>
      </c>
      <c r="AI75" s="697">
        <f>[52]ACCOUNTALLOC!AI75</f>
        <v>2238489.1369467964</v>
      </c>
      <c r="AJ75" s="698"/>
      <c r="AK75" s="697">
        <f>[52]ACCOUNTALLOC!AK75</f>
        <v>531380.67417331331</v>
      </c>
      <c r="AL75" s="697">
        <f>[52]ACCOUNTALLOC!AL75</f>
        <v>1053541.3117423262</v>
      </c>
      <c r="AM75" s="697">
        <f>[52]ACCOUNTALLOC!AM75</f>
        <v>87925.814625928542</v>
      </c>
      <c r="AN75" s="697">
        <f>[52]ACCOUNTALLOC!AN75</f>
        <v>0</v>
      </c>
      <c r="AO75" s="697">
        <f>[52]ACCOUNTALLOC!AO75</f>
        <v>0</v>
      </c>
      <c r="AP75" s="697">
        <f>[52]ACCOUNTALLOC!AP75</f>
        <v>0</v>
      </c>
      <c r="AQ75" s="697">
        <f>[52]ACCOUNTALLOC!AQ75</f>
        <v>1672847.8005415681</v>
      </c>
      <c r="AR75" s="698"/>
      <c r="AS75" s="697">
        <f>[52]ACCOUNTALLOC!AS75</f>
        <v>5271.9026959012672</v>
      </c>
      <c r="AT75" s="697">
        <f>[52]ACCOUNTALLOC!AT75</f>
        <v>3326.6708570059882</v>
      </c>
      <c r="AU75" s="697">
        <f>[52]ACCOUNTALLOC!AU75</f>
        <v>163.65990135490935</v>
      </c>
      <c r="AV75" s="697">
        <f>[52]ACCOUNTALLOC!AV75</f>
        <v>0</v>
      </c>
      <c r="AW75" s="697">
        <f>[52]ACCOUNTALLOC!AW75</f>
        <v>0</v>
      </c>
      <c r="AX75" s="697">
        <f>[52]ACCOUNTALLOC!AX75</f>
        <v>0</v>
      </c>
      <c r="AY75" s="697">
        <f>[52]ACCOUNTALLOC!AY75</f>
        <v>8762.2334542621647</v>
      </c>
      <c r="AZ75" s="698"/>
      <c r="BA75" s="697">
        <f>[52]ACCOUNTALLOC!BA75</f>
        <v>101838.01139150048</v>
      </c>
      <c r="BB75" s="697">
        <f>[52]ACCOUNTALLOC!BB75</f>
        <v>91814.50144336684</v>
      </c>
      <c r="BC75" s="697">
        <f>[52]ACCOUNTALLOC!BC75</f>
        <v>17049.01199275898</v>
      </c>
      <c r="BD75" s="697">
        <f>[52]ACCOUNTALLOC!BD75</f>
        <v>0</v>
      </c>
      <c r="BE75" s="697">
        <f>[52]ACCOUNTALLOC!BE75</f>
        <v>0</v>
      </c>
      <c r="BF75" s="697">
        <f>[52]ACCOUNTALLOC!BF75</f>
        <v>0</v>
      </c>
      <c r="BG75" s="697">
        <f>[52]ACCOUNTALLOC!BG75</f>
        <v>210701.5248276263</v>
      </c>
      <c r="BH75" s="698"/>
      <c r="BI75" s="697">
        <f>[52]ACCOUNTALLOC!BI75</f>
        <v>163943.9951652452</v>
      </c>
      <c r="BJ75" s="697">
        <f>[52]ACCOUNTALLOC!BJ75</f>
        <v>46799.675092208388</v>
      </c>
      <c r="BK75" s="697">
        <f>[52]ACCOUNTALLOC!BK75</f>
        <v>7627.5406556379676</v>
      </c>
      <c r="BL75" s="697">
        <f>[52]ACCOUNTALLOC!BL75</f>
        <v>0</v>
      </c>
      <c r="BM75" s="697">
        <f>[52]ACCOUNTALLOC!BM75</f>
        <v>0</v>
      </c>
      <c r="BN75" s="697">
        <f>[52]ACCOUNTALLOC!BN75</f>
        <v>0</v>
      </c>
      <c r="BO75" s="697">
        <f>[52]ACCOUNTALLOC!BO75</f>
        <v>218371.21091309155</v>
      </c>
      <c r="BP75" s="698"/>
      <c r="BQ75" s="697">
        <f>[52]ACCOUNTALLOC!BQ75</f>
        <v>95299.483652305251</v>
      </c>
      <c r="BR75" s="697">
        <f>[52]ACCOUNTALLOC!BR75</f>
        <v>456015.51525688614</v>
      </c>
      <c r="BS75" s="697">
        <f>[52]ACCOUNTALLOC!BS75</f>
        <v>8983.2403945453862</v>
      </c>
      <c r="BT75" s="697">
        <f>[52]ACCOUNTALLOC!BT75</f>
        <v>0</v>
      </c>
      <c r="BU75" s="697">
        <f>[52]ACCOUNTALLOC!BU75</f>
        <v>0</v>
      </c>
      <c r="BV75" s="697">
        <f>[52]ACCOUNTALLOC!BV75</f>
        <v>0</v>
      </c>
      <c r="BW75" s="697">
        <f>[52]ACCOUNTALLOC!BW75</f>
        <v>560298.23930373671</v>
      </c>
      <c r="BX75" s="698"/>
      <c r="BY75" s="697">
        <f>[52]ACCOUNTALLOC!BY75</f>
        <v>43649.701603356087</v>
      </c>
      <c r="BZ75" s="697">
        <f>[52]ACCOUNTALLOC!BZ75</f>
        <v>276207.82082118816</v>
      </c>
      <c r="CA75" s="697">
        <f>[52]ACCOUNTALLOC!CA75</f>
        <v>15677.883623516722</v>
      </c>
      <c r="CB75" s="697">
        <f>[52]ACCOUNTALLOC!CB75</f>
        <v>0</v>
      </c>
      <c r="CC75" s="697">
        <f>[52]ACCOUNTALLOC!CC75</f>
        <v>0</v>
      </c>
      <c r="CD75" s="697">
        <f>[52]ACCOUNTALLOC!CD75</f>
        <v>0</v>
      </c>
      <c r="CE75" s="697">
        <f>[52]ACCOUNTALLOC!CE75</f>
        <v>335535.40604806098</v>
      </c>
      <c r="CF75" s="698"/>
      <c r="CG75" s="697">
        <f>[52]ACCOUNTALLOC!CG75</f>
        <v>76988.598596889104</v>
      </c>
      <c r="CH75" s="697">
        <f>[52]ACCOUNTALLOC!CH75</f>
        <v>54909.921405162357</v>
      </c>
      <c r="CI75" s="697">
        <f>[52]ACCOUNTALLOC!CI75</f>
        <v>369357.95979034115</v>
      </c>
      <c r="CJ75" s="697">
        <f>[52]ACCOUNTALLOC!CJ75</f>
        <v>0</v>
      </c>
      <c r="CK75" s="697">
        <f>[52]ACCOUNTALLOC!CK75</f>
        <v>0</v>
      </c>
      <c r="CL75" s="697">
        <f>[52]ACCOUNTALLOC!CL75</f>
        <v>0</v>
      </c>
      <c r="CM75" s="697">
        <f>[52]ACCOUNTALLOC!CM75</f>
        <v>501256.47979239258</v>
      </c>
      <c r="CN75" s="698">
        <f>[52]ACCOUNTALLOC!CN75</f>
        <v>0</v>
      </c>
      <c r="CO75" s="697">
        <f>[52]ACCOUNTALLOC!CO75</f>
        <v>4829.6402623987151</v>
      </c>
      <c r="CP75" s="697">
        <f>[52]ACCOUNTALLOC!CP75</f>
        <v>5373.9658056487215</v>
      </c>
      <c r="CQ75" s="697">
        <f>[52]ACCOUNTALLOC!CQ75</f>
        <v>45.946968847298798</v>
      </c>
      <c r="CR75" s="697">
        <f>[52]ACCOUNTALLOC!CR75</f>
        <v>0</v>
      </c>
      <c r="CS75" s="697">
        <f>[52]ACCOUNTALLOC!CS75</f>
        <v>0</v>
      </c>
      <c r="CT75" s="697">
        <f>[52]ACCOUNTALLOC!CT75</f>
        <v>0</v>
      </c>
      <c r="CU75" s="697">
        <f>[52]ACCOUNTALLOC!CU75</f>
        <v>10249.553036894735</v>
      </c>
      <c r="CW75" s="65">
        <f>[52]ACCOUNTALLOC!CW75</f>
        <v>0</v>
      </c>
      <c r="CX75" s="65">
        <f>[52]ACCOUNTALLOC!CX75</f>
        <v>0</v>
      </c>
      <c r="CY75" s="65">
        <f>[52]ACCOUNTALLOC!CY75</f>
        <v>0</v>
      </c>
      <c r="CZ75" s="65">
        <f>[52]ACCOUNTALLOC!CZ75</f>
        <v>0</v>
      </c>
      <c r="DA75" s="65">
        <f>[52]ACCOUNTALLOC!DA75</f>
        <v>0</v>
      </c>
      <c r="DB75" s="65">
        <f>[52]ACCOUNTALLOC!DB75</f>
        <v>0</v>
      </c>
      <c r="DC75" s="65">
        <f>[52]ACCOUNTALLOC!DC75</f>
        <v>0</v>
      </c>
      <c r="DE75" s="65">
        <v>0</v>
      </c>
      <c r="DF75" s="65">
        <v>0</v>
      </c>
      <c r="DG75" s="65">
        <v>0</v>
      </c>
      <c r="DH75" s="65">
        <v>0</v>
      </c>
      <c r="DI75" s="65">
        <v>0</v>
      </c>
      <c r="DJ75" s="65">
        <v>0</v>
      </c>
      <c r="DK75" s="65">
        <v>0</v>
      </c>
      <c r="DM75" s="65">
        <v>0</v>
      </c>
      <c r="DN75" s="65">
        <v>0</v>
      </c>
      <c r="DO75" s="65">
        <v>0</v>
      </c>
      <c r="DP75" s="65">
        <v>0</v>
      </c>
      <c r="DQ75" s="65">
        <v>0</v>
      </c>
      <c r="DR75" s="65">
        <v>0</v>
      </c>
      <c r="DS75" s="65">
        <v>0</v>
      </c>
      <c r="DU75" s="65">
        <v>0</v>
      </c>
      <c r="DV75" s="65">
        <v>0</v>
      </c>
      <c r="DW75" s="65">
        <v>0</v>
      </c>
      <c r="DX75" s="65">
        <v>0</v>
      </c>
      <c r="DY75" s="65">
        <v>0</v>
      </c>
      <c r="DZ75" s="65">
        <v>0</v>
      </c>
      <c r="EA75" s="65">
        <v>0</v>
      </c>
      <c r="EC75" s="65">
        <v>0</v>
      </c>
      <c r="ED75" s="65">
        <v>0</v>
      </c>
      <c r="EE75" s="65">
        <v>0</v>
      </c>
      <c r="EF75" s="65">
        <v>0</v>
      </c>
      <c r="EG75" s="65">
        <v>0</v>
      </c>
      <c r="EH75" s="65">
        <v>0</v>
      </c>
      <c r="EI75" s="65">
        <v>0</v>
      </c>
      <c r="EK75" s="65">
        <v>0</v>
      </c>
      <c r="EL75" s="65">
        <v>0</v>
      </c>
      <c r="EM75" s="65">
        <v>0</v>
      </c>
      <c r="EN75" s="65">
        <v>0</v>
      </c>
      <c r="EO75" s="65">
        <v>0</v>
      </c>
      <c r="EP75" s="65">
        <v>0</v>
      </c>
      <c r="EQ75" s="65">
        <v>0</v>
      </c>
      <c r="ES75" s="65">
        <v>0</v>
      </c>
      <c r="ET75" s="65">
        <v>0</v>
      </c>
      <c r="EU75" s="65">
        <v>0</v>
      </c>
      <c r="EV75" s="65">
        <v>0</v>
      </c>
      <c r="EW75" s="65">
        <v>0</v>
      </c>
      <c r="EX75" s="65">
        <v>0</v>
      </c>
      <c r="EY75" s="65">
        <v>0</v>
      </c>
      <c r="FA75" s="65">
        <v>0</v>
      </c>
      <c r="FB75" s="65">
        <v>0</v>
      </c>
      <c r="FC75" s="65">
        <v>0</v>
      </c>
      <c r="FD75" s="65">
        <v>0</v>
      </c>
      <c r="FE75" s="65">
        <v>0</v>
      </c>
      <c r="FF75" s="65">
        <v>0</v>
      </c>
      <c r="FG75" s="65">
        <v>0</v>
      </c>
    </row>
    <row r="76" spans="1:163">
      <c r="A76" s="699">
        <f>[52]ACCOUNTALLOC!A76</f>
        <v>390</v>
      </c>
      <c r="B76" s="698" t="str">
        <f>[52]ACCOUNTALLOC!B76</f>
        <v>Structures &amp; Improvements</v>
      </c>
      <c r="C76" s="695">
        <f>[52]ACCOUNTALLOC!C76</f>
        <v>202454183.79999998</v>
      </c>
      <c r="D76" s="64"/>
      <c r="E76" s="697">
        <f>[52]ACCOUNTALLOC!E76</f>
        <v>50889306.944301888</v>
      </c>
      <c r="F76" s="697">
        <f>[52]ACCOUNTALLOC!F76</f>
        <v>46647559.349106386</v>
      </c>
      <c r="G76" s="697">
        <f>[52]ACCOUNTALLOC!G76</f>
        <v>26028443.391357638</v>
      </c>
      <c r="H76" s="697">
        <f>[52]ACCOUNTALLOC!H76</f>
        <v>0</v>
      </c>
      <c r="I76" s="697">
        <f>[52]ACCOUNTALLOC!I76</f>
        <v>0</v>
      </c>
      <c r="J76" s="697">
        <f>[52]ACCOUNTALLOC!J76</f>
        <v>0</v>
      </c>
      <c r="K76" s="697">
        <f>[52]ACCOUNTALLOC!K76</f>
        <v>123565309.68476591</v>
      </c>
      <c r="L76" s="698"/>
      <c r="M76" s="697">
        <f>[52]ACCOUNTALLOC!M76</f>
        <v>9659801.6873605344</v>
      </c>
      <c r="N76" s="697">
        <f>[52]ACCOUNTALLOC!N76</f>
        <v>11852597.474556535</v>
      </c>
      <c r="O76" s="697">
        <f>[52]ACCOUNTALLOC!O76</f>
        <v>2941479.0774494698</v>
      </c>
      <c r="P76" s="697">
        <f>[52]ACCOUNTALLOC!P76</f>
        <v>0</v>
      </c>
      <c r="Q76" s="697">
        <f>[52]ACCOUNTALLOC!Q76</f>
        <v>0</v>
      </c>
      <c r="R76" s="697">
        <f>[52]ACCOUNTALLOC!R76</f>
        <v>0</v>
      </c>
      <c r="S76" s="697">
        <f>[52]ACCOUNTALLOC!S76</f>
        <v>24453878.239366539</v>
      </c>
      <c r="T76" s="698"/>
      <c r="U76" s="697">
        <f>[52]ACCOUNTALLOC!U76</f>
        <v>8500068.6085732207</v>
      </c>
      <c r="V76" s="697">
        <f>[52]ACCOUNTALLOC!V76</f>
        <v>13180996.061630923</v>
      </c>
      <c r="W76" s="697">
        <f>[52]ACCOUNTALLOC!W76</f>
        <v>416112.91397528246</v>
      </c>
      <c r="X76" s="697">
        <f>[52]ACCOUNTALLOC!X76</f>
        <v>0</v>
      </c>
      <c r="Y76" s="697">
        <f>[52]ACCOUNTALLOC!Y76</f>
        <v>0</v>
      </c>
      <c r="Z76" s="697">
        <f>[52]ACCOUNTALLOC!Z76</f>
        <v>0</v>
      </c>
      <c r="AA76" s="697">
        <f>[52]ACCOUNTALLOC!AA76</f>
        <v>22097177.584179427</v>
      </c>
      <c r="AB76" s="698"/>
      <c r="AC76" s="697">
        <f>[52]ACCOUNTALLOC!AC76</f>
        <v>3843214.7746575288</v>
      </c>
      <c r="AD76" s="697">
        <f>[52]ACCOUNTALLOC!AD76</f>
        <v>8506564.3061624449</v>
      </c>
      <c r="AE76" s="697">
        <f>[52]ACCOUNTALLOC!AE76</f>
        <v>225172.58762317299</v>
      </c>
      <c r="AF76" s="697">
        <f>[52]ACCOUNTALLOC!AF76</f>
        <v>0</v>
      </c>
      <c r="AG76" s="697">
        <f>[52]ACCOUNTALLOC!AG76</f>
        <v>0</v>
      </c>
      <c r="AH76" s="697">
        <f>[52]ACCOUNTALLOC!AH76</f>
        <v>0</v>
      </c>
      <c r="AI76" s="697">
        <f>[52]ACCOUNTALLOC!AI76</f>
        <v>12574951.668443147</v>
      </c>
      <c r="AJ76" s="698"/>
      <c r="AK76" s="697">
        <f>[52]ACCOUNTALLOC!AK76</f>
        <v>2985087.6580032143</v>
      </c>
      <c r="AL76" s="697">
        <f>[52]ACCOUNTALLOC!AL76</f>
        <v>5918380.7762131784</v>
      </c>
      <c r="AM76" s="697">
        <f>[52]ACCOUNTALLOC!AM76</f>
        <v>493932.64907133742</v>
      </c>
      <c r="AN76" s="697">
        <f>[52]ACCOUNTALLOC!AN76</f>
        <v>0</v>
      </c>
      <c r="AO76" s="697">
        <f>[52]ACCOUNTALLOC!AO76</f>
        <v>0</v>
      </c>
      <c r="AP76" s="697">
        <f>[52]ACCOUNTALLOC!AP76</f>
        <v>0</v>
      </c>
      <c r="AQ76" s="697">
        <f>[52]ACCOUNTALLOC!AQ76</f>
        <v>9397401.0832877308</v>
      </c>
      <c r="AR76" s="698"/>
      <c r="AS76" s="697">
        <f>[52]ACCOUNTALLOC!AS76</f>
        <v>29615.476129634309</v>
      </c>
      <c r="AT76" s="697">
        <f>[52]ACCOUNTALLOC!AT76</f>
        <v>18687.928635975735</v>
      </c>
      <c r="AU76" s="697">
        <f>[52]ACCOUNTALLOC!AU76</f>
        <v>919.37696530759285</v>
      </c>
      <c r="AV76" s="697">
        <f>[52]ACCOUNTALLOC!AV76</f>
        <v>0</v>
      </c>
      <c r="AW76" s="697">
        <f>[52]ACCOUNTALLOC!AW76</f>
        <v>0</v>
      </c>
      <c r="AX76" s="697">
        <f>[52]ACCOUNTALLOC!AX76</f>
        <v>0</v>
      </c>
      <c r="AY76" s="697">
        <f>[52]ACCOUNTALLOC!AY76</f>
        <v>49222.781730917639</v>
      </c>
      <c r="AZ76" s="698"/>
      <c r="BA76" s="697">
        <f>[52]ACCOUNTALLOC!BA76</f>
        <v>572085.8994228472</v>
      </c>
      <c r="BB76" s="697">
        <f>[52]ACCOUNTALLOC!BB76</f>
        <v>515777.76235595933</v>
      </c>
      <c r="BC76" s="697">
        <f>[52]ACCOUNTALLOC!BC76</f>
        <v>95774.644721336997</v>
      </c>
      <c r="BD76" s="697">
        <f>[52]ACCOUNTALLOC!BD76</f>
        <v>0</v>
      </c>
      <c r="BE76" s="697">
        <f>[52]ACCOUNTALLOC!BE76</f>
        <v>0</v>
      </c>
      <c r="BF76" s="697">
        <f>[52]ACCOUNTALLOC!BF76</f>
        <v>0</v>
      </c>
      <c r="BG76" s="697">
        <f>[52]ACCOUNTALLOC!BG76</f>
        <v>1183638.3065001434</v>
      </c>
      <c r="BH76" s="698"/>
      <c r="BI76" s="697">
        <f>[52]ACCOUNTALLOC!BI76</f>
        <v>920972.89261200209</v>
      </c>
      <c r="BJ76" s="697">
        <f>[52]ACCOUNTALLOC!BJ76</f>
        <v>262902.1703388996</v>
      </c>
      <c r="BK76" s="697">
        <f>[52]ACCOUNTALLOC!BK76</f>
        <v>42848.523814843189</v>
      </c>
      <c r="BL76" s="697">
        <f>[52]ACCOUNTALLOC!BL76</f>
        <v>0</v>
      </c>
      <c r="BM76" s="697">
        <f>[52]ACCOUNTALLOC!BM76</f>
        <v>0</v>
      </c>
      <c r="BN76" s="697">
        <f>[52]ACCOUNTALLOC!BN76</f>
        <v>0</v>
      </c>
      <c r="BO76" s="697">
        <f>[52]ACCOUNTALLOC!BO76</f>
        <v>1226723.586765745</v>
      </c>
      <c r="BP76" s="698"/>
      <c r="BQ76" s="697">
        <f>[52]ACCOUNTALLOC!BQ76</f>
        <v>535355.02190994495</v>
      </c>
      <c r="BR76" s="697">
        <f>[52]ACCOUNTALLOC!BR76</f>
        <v>2561715.8331342102</v>
      </c>
      <c r="BS76" s="697">
        <f>[52]ACCOUNTALLOC!BS76</f>
        <v>50464.311808764091</v>
      </c>
      <c r="BT76" s="697">
        <f>[52]ACCOUNTALLOC!BT76</f>
        <v>0</v>
      </c>
      <c r="BU76" s="697">
        <f>[52]ACCOUNTALLOC!BU76</f>
        <v>0</v>
      </c>
      <c r="BV76" s="697">
        <f>[52]ACCOUNTALLOC!BV76</f>
        <v>0</v>
      </c>
      <c r="BW76" s="697">
        <f>[52]ACCOUNTALLOC!BW76</f>
        <v>3147535.1668529194</v>
      </c>
      <c r="BX76" s="698"/>
      <c r="BY76" s="697">
        <f>[52]ACCOUNTALLOC!BY76</f>
        <v>245206.85802962369</v>
      </c>
      <c r="BZ76" s="697">
        <f>[52]ACCOUNTALLOC!BZ76</f>
        <v>1551626.9165415198</v>
      </c>
      <c r="CA76" s="697">
        <f>[52]ACCOUNTALLOC!CA76</f>
        <v>88072.18474962152</v>
      </c>
      <c r="CB76" s="697">
        <f>[52]ACCOUNTALLOC!CB76</f>
        <v>0</v>
      </c>
      <c r="CC76" s="697">
        <f>[52]ACCOUNTALLOC!CC76</f>
        <v>0</v>
      </c>
      <c r="CD76" s="697">
        <f>[52]ACCOUNTALLOC!CD76</f>
        <v>0</v>
      </c>
      <c r="CE76" s="697">
        <f>[52]ACCOUNTALLOC!CE76</f>
        <v>1884905.959320765</v>
      </c>
      <c r="CF76" s="698"/>
      <c r="CG76" s="697">
        <f>[52]ACCOUNTALLOC!CG76</f>
        <v>432491.67056380503</v>
      </c>
      <c r="CH76" s="697">
        <f>[52]ACCOUNTALLOC!CH76</f>
        <v>308462.34470886324</v>
      </c>
      <c r="CI76" s="697">
        <f>[52]ACCOUNTALLOC!CI76</f>
        <v>2074907.765267703</v>
      </c>
      <c r="CJ76" s="697">
        <f>[52]ACCOUNTALLOC!CJ76</f>
        <v>0</v>
      </c>
      <c r="CK76" s="697">
        <f>[52]ACCOUNTALLOC!CK76</f>
        <v>0</v>
      </c>
      <c r="CL76" s="697">
        <f>[52]ACCOUNTALLOC!CL76</f>
        <v>0</v>
      </c>
      <c r="CM76" s="697">
        <f>[52]ACCOUNTALLOC!CM76</f>
        <v>2815861.7805403713</v>
      </c>
      <c r="CN76" s="698">
        <f>[52]ACCOUNTALLOC!CN76</f>
        <v>0</v>
      </c>
      <c r="CO76" s="697">
        <f>[52]ACCOUNTALLOC!CO76</f>
        <v>27131.019701291665</v>
      </c>
      <c r="CP76" s="697">
        <f>[52]ACCOUNTALLOC!CP76</f>
        <v>30188.826543099261</v>
      </c>
      <c r="CQ76" s="697">
        <f>[52]ACCOUNTALLOC!CQ76</f>
        <v>258.11200198823116</v>
      </c>
      <c r="CR76" s="697">
        <f>[52]ACCOUNTALLOC!CR76</f>
        <v>0</v>
      </c>
      <c r="CS76" s="697">
        <f>[52]ACCOUNTALLOC!CS76</f>
        <v>0</v>
      </c>
      <c r="CT76" s="697">
        <f>[52]ACCOUNTALLOC!CT76</f>
        <v>0</v>
      </c>
      <c r="CU76" s="697">
        <f>[52]ACCOUNTALLOC!CU76</f>
        <v>57577.958246379152</v>
      </c>
      <c r="CW76" s="65">
        <f>[52]ACCOUNTALLOC!CW76</f>
        <v>0</v>
      </c>
      <c r="CX76" s="65">
        <f>[52]ACCOUNTALLOC!CX76</f>
        <v>0</v>
      </c>
      <c r="CY76" s="65">
        <f>[52]ACCOUNTALLOC!CY76</f>
        <v>0</v>
      </c>
      <c r="CZ76" s="65">
        <f>[52]ACCOUNTALLOC!CZ76</f>
        <v>0</v>
      </c>
      <c r="DA76" s="65">
        <f>[52]ACCOUNTALLOC!DA76</f>
        <v>0</v>
      </c>
      <c r="DB76" s="65">
        <f>[52]ACCOUNTALLOC!DB76</f>
        <v>0</v>
      </c>
      <c r="DC76" s="65">
        <f>[52]ACCOUNTALLOC!DC76</f>
        <v>0</v>
      </c>
      <c r="DE76" s="65">
        <v>0</v>
      </c>
      <c r="DF76" s="65">
        <v>0</v>
      </c>
      <c r="DG76" s="65">
        <v>0</v>
      </c>
      <c r="DH76" s="65">
        <v>0</v>
      </c>
      <c r="DI76" s="65">
        <v>0</v>
      </c>
      <c r="DJ76" s="65">
        <v>0</v>
      </c>
      <c r="DK76" s="65">
        <v>0</v>
      </c>
      <c r="DM76" s="65">
        <v>0</v>
      </c>
      <c r="DN76" s="65">
        <v>0</v>
      </c>
      <c r="DO76" s="65">
        <v>0</v>
      </c>
      <c r="DP76" s="65">
        <v>0</v>
      </c>
      <c r="DQ76" s="65">
        <v>0</v>
      </c>
      <c r="DR76" s="65">
        <v>0</v>
      </c>
      <c r="DS76" s="65">
        <v>0</v>
      </c>
      <c r="DU76" s="65">
        <v>0</v>
      </c>
      <c r="DV76" s="65">
        <v>0</v>
      </c>
      <c r="DW76" s="65">
        <v>0</v>
      </c>
      <c r="DX76" s="65">
        <v>0</v>
      </c>
      <c r="DY76" s="65">
        <v>0</v>
      </c>
      <c r="DZ76" s="65">
        <v>0</v>
      </c>
      <c r="EA76" s="65">
        <v>0</v>
      </c>
      <c r="EC76" s="65">
        <v>0</v>
      </c>
      <c r="ED76" s="65">
        <v>0</v>
      </c>
      <c r="EE76" s="65">
        <v>0</v>
      </c>
      <c r="EF76" s="65">
        <v>0</v>
      </c>
      <c r="EG76" s="65">
        <v>0</v>
      </c>
      <c r="EH76" s="65">
        <v>0</v>
      </c>
      <c r="EI76" s="65">
        <v>0</v>
      </c>
      <c r="EK76" s="65">
        <v>0</v>
      </c>
      <c r="EL76" s="65">
        <v>0</v>
      </c>
      <c r="EM76" s="65">
        <v>0</v>
      </c>
      <c r="EN76" s="65">
        <v>0</v>
      </c>
      <c r="EO76" s="65">
        <v>0</v>
      </c>
      <c r="EP76" s="65">
        <v>0</v>
      </c>
      <c r="EQ76" s="65">
        <v>0</v>
      </c>
      <c r="ES76" s="65">
        <v>0</v>
      </c>
      <c r="ET76" s="65">
        <v>0</v>
      </c>
      <c r="EU76" s="65">
        <v>0</v>
      </c>
      <c r="EV76" s="65">
        <v>0</v>
      </c>
      <c r="EW76" s="65">
        <v>0</v>
      </c>
      <c r="EX76" s="65">
        <v>0</v>
      </c>
      <c r="EY76" s="65">
        <v>0</v>
      </c>
      <c r="FA76" s="65">
        <v>0</v>
      </c>
      <c r="FB76" s="65">
        <v>0</v>
      </c>
      <c r="FC76" s="65">
        <v>0</v>
      </c>
      <c r="FD76" s="65">
        <v>0</v>
      </c>
      <c r="FE76" s="65">
        <v>0</v>
      </c>
      <c r="FF76" s="65">
        <v>0</v>
      </c>
      <c r="FG76" s="65">
        <v>0</v>
      </c>
    </row>
    <row r="77" spans="1:163">
      <c r="A77" s="699">
        <f>[52]ACCOUNTALLOC!A77</f>
        <v>391</v>
      </c>
      <c r="B77" s="698" t="str">
        <f>[52]ACCOUNTALLOC!B77</f>
        <v>Office Furniture &amp; Equip</v>
      </c>
      <c r="C77" s="695">
        <f>[52]ACCOUNTALLOC!C77</f>
        <v>109384337.50000001</v>
      </c>
      <c r="D77" s="64"/>
      <c r="E77" s="697">
        <f>[52]ACCOUNTALLOC!E77</f>
        <v>27495075.781864945</v>
      </c>
      <c r="F77" s="697">
        <f>[52]ACCOUNTALLOC!F77</f>
        <v>25203294.29415296</v>
      </c>
      <c r="G77" s="697">
        <f>[52]ACCOUNTALLOC!G77</f>
        <v>14062954.803307496</v>
      </c>
      <c r="H77" s="697">
        <f>[52]ACCOUNTALLOC!H77</f>
        <v>0</v>
      </c>
      <c r="I77" s="697">
        <f>[52]ACCOUNTALLOC!I77</f>
        <v>0</v>
      </c>
      <c r="J77" s="697">
        <f>[52]ACCOUNTALLOC!J77</f>
        <v>0</v>
      </c>
      <c r="K77" s="697">
        <f>[52]ACCOUNTALLOC!K77</f>
        <v>66761324.879325397</v>
      </c>
      <c r="L77" s="698"/>
      <c r="M77" s="697">
        <f>[52]ACCOUNTALLOC!M77</f>
        <v>5219111.7423245572</v>
      </c>
      <c r="N77" s="697">
        <f>[52]ACCOUNTALLOC!N77</f>
        <v>6403861.348152292</v>
      </c>
      <c r="O77" s="697">
        <f>[52]ACCOUNTALLOC!O77</f>
        <v>1589257.0561780678</v>
      </c>
      <c r="P77" s="697">
        <f>[52]ACCOUNTALLOC!P77</f>
        <v>0</v>
      </c>
      <c r="Q77" s="697">
        <f>[52]ACCOUNTALLOC!Q77</f>
        <v>0</v>
      </c>
      <c r="R77" s="697">
        <f>[52]ACCOUNTALLOC!R77</f>
        <v>0</v>
      </c>
      <c r="S77" s="697">
        <f>[52]ACCOUNTALLOC!S77</f>
        <v>13212230.146654915</v>
      </c>
      <c r="T77" s="698"/>
      <c r="U77" s="697">
        <f>[52]ACCOUNTALLOC!U77</f>
        <v>4592517.4575390955</v>
      </c>
      <c r="V77" s="697">
        <f>[52]ACCOUNTALLOC!V77</f>
        <v>7121584.2257719142</v>
      </c>
      <c r="W77" s="697">
        <f>[52]ACCOUNTALLOC!W77</f>
        <v>224822.39964645659</v>
      </c>
      <c r="X77" s="697">
        <f>[52]ACCOUNTALLOC!X77</f>
        <v>0</v>
      </c>
      <c r="Y77" s="697">
        <f>[52]ACCOUNTALLOC!Y77</f>
        <v>0</v>
      </c>
      <c r="Z77" s="697">
        <f>[52]ACCOUNTALLOC!Z77</f>
        <v>0</v>
      </c>
      <c r="AA77" s="697">
        <f>[52]ACCOUNTALLOC!AA77</f>
        <v>11938924.082957467</v>
      </c>
      <c r="AB77" s="698"/>
      <c r="AC77" s="697">
        <f>[52]ACCOUNTALLOC!AC77</f>
        <v>2076457.4685767777</v>
      </c>
      <c r="AD77" s="697">
        <f>[52]ACCOUNTALLOC!AD77</f>
        <v>4596027.0297497623</v>
      </c>
      <c r="AE77" s="697">
        <f>[52]ACCOUNTALLOC!AE77</f>
        <v>121658.90503232703</v>
      </c>
      <c r="AF77" s="697">
        <f>[52]ACCOUNTALLOC!AF77</f>
        <v>0</v>
      </c>
      <c r="AG77" s="697">
        <f>[52]ACCOUNTALLOC!AG77</f>
        <v>0</v>
      </c>
      <c r="AH77" s="697">
        <f>[52]ACCOUNTALLOC!AH77</f>
        <v>0</v>
      </c>
      <c r="AI77" s="697">
        <f>[52]ACCOUNTALLOC!AI77</f>
        <v>6794143.4033588674</v>
      </c>
      <c r="AJ77" s="698"/>
      <c r="AK77" s="697">
        <f>[52]ACCOUNTALLOC!AK77</f>
        <v>1612818.4151169329</v>
      </c>
      <c r="AL77" s="697">
        <f>[52]ACCOUNTALLOC!AL77</f>
        <v>3197652.6645571571</v>
      </c>
      <c r="AM77" s="697">
        <f>[52]ACCOUNTALLOC!AM77</f>
        <v>266867.7652108281</v>
      </c>
      <c r="AN77" s="697">
        <f>[52]ACCOUNTALLOC!AN77</f>
        <v>0</v>
      </c>
      <c r="AO77" s="697">
        <f>[52]ACCOUNTALLOC!AO77</f>
        <v>0</v>
      </c>
      <c r="AP77" s="697">
        <f>[52]ACCOUNTALLOC!AP77</f>
        <v>0</v>
      </c>
      <c r="AQ77" s="697">
        <f>[52]ACCOUNTALLOC!AQ77</f>
        <v>5077338.8448849181</v>
      </c>
      <c r="AR77" s="698"/>
      <c r="AS77" s="697">
        <f>[52]ACCOUNTALLOC!AS77</f>
        <v>16000.999215641372</v>
      </c>
      <c r="AT77" s="697">
        <f>[52]ACCOUNTALLOC!AT77</f>
        <v>10096.934796432124</v>
      </c>
      <c r="AU77" s="697">
        <f>[52]ACCOUNTALLOC!AU77</f>
        <v>496.73184507897309</v>
      </c>
      <c r="AV77" s="697">
        <f>[52]ACCOUNTALLOC!AV77</f>
        <v>0</v>
      </c>
      <c r="AW77" s="697">
        <f>[52]ACCOUNTALLOC!AW77</f>
        <v>0</v>
      </c>
      <c r="AX77" s="697">
        <f>[52]ACCOUNTALLOC!AX77</f>
        <v>0</v>
      </c>
      <c r="AY77" s="697">
        <f>[52]ACCOUNTALLOC!AY77</f>
        <v>26594.665857152468</v>
      </c>
      <c r="AZ77" s="698"/>
      <c r="BA77" s="697">
        <f>[52]ACCOUNTALLOC!BA77</f>
        <v>309093.32633638458</v>
      </c>
      <c r="BB77" s="697">
        <f>[52]ACCOUNTALLOC!BB77</f>
        <v>278670.50101702602</v>
      </c>
      <c r="BC77" s="697">
        <f>[52]ACCOUNTALLOC!BC77</f>
        <v>51746.256192416236</v>
      </c>
      <c r="BD77" s="697">
        <f>[52]ACCOUNTALLOC!BD77</f>
        <v>0</v>
      </c>
      <c r="BE77" s="697">
        <f>[52]ACCOUNTALLOC!BE77</f>
        <v>0</v>
      </c>
      <c r="BF77" s="697">
        <f>[52]ACCOUNTALLOC!BF77</f>
        <v>0</v>
      </c>
      <c r="BG77" s="697">
        <f>[52]ACCOUNTALLOC!BG77</f>
        <v>639510.08354582684</v>
      </c>
      <c r="BH77" s="698"/>
      <c r="BI77" s="697">
        <f>[52]ACCOUNTALLOC!BI77</f>
        <v>497594.11153163097</v>
      </c>
      <c r="BJ77" s="697">
        <f>[52]ACCOUNTALLOC!BJ77</f>
        <v>142043.88958561345</v>
      </c>
      <c r="BK77" s="697">
        <f>[52]ACCOUNTALLOC!BK77</f>
        <v>23150.706507353472</v>
      </c>
      <c r="BL77" s="697">
        <f>[52]ACCOUNTALLOC!BL77</f>
        <v>0</v>
      </c>
      <c r="BM77" s="697">
        <f>[52]ACCOUNTALLOC!BM77</f>
        <v>0</v>
      </c>
      <c r="BN77" s="697">
        <f>[52]ACCOUNTALLOC!BN77</f>
        <v>0</v>
      </c>
      <c r="BO77" s="697">
        <f>[52]ACCOUNTALLOC!BO77</f>
        <v>662788.70762459782</v>
      </c>
      <c r="BP77" s="698"/>
      <c r="BQ77" s="697">
        <f>[52]ACCOUNTALLOC!BQ77</f>
        <v>289247.93402524549</v>
      </c>
      <c r="BR77" s="697">
        <f>[52]ACCOUNTALLOC!BR77</f>
        <v>1384074.0853617578</v>
      </c>
      <c r="BS77" s="697">
        <f>[52]ACCOUNTALLOC!BS77</f>
        <v>27265.454390649582</v>
      </c>
      <c r="BT77" s="697">
        <f>[52]ACCOUNTALLOC!BT77</f>
        <v>0</v>
      </c>
      <c r="BU77" s="697">
        <f>[52]ACCOUNTALLOC!BU77</f>
        <v>0</v>
      </c>
      <c r="BV77" s="697">
        <f>[52]ACCOUNTALLOC!BV77</f>
        <v>0</v>
      </c>
      <c r="BW77" s="697">
        <f>[52]ACCOUNTALLOC!BW77</f>
        <v>1700587.473777653</v>
      </c>
      <c r="BX77" s="698"/>
      <c r="BY77" s="697">
        <f>[52]ACCOUNTALLOC!BY77</f>
        <v>132483.25726142369</v>
      </c>
      <c r="BZ77" s="697">
        <f>[52]ACCOUNTALLOC!BZ77</f>
        <v>838331.3158928256</v>
      </c>
      <c r="CA77" s="697">
        <f>[52]ACCOUNTALLOC!CA77</f>
        <v>47584.680149321546</v>
      </c>
      <c r="CB77" s="697">
        <f>[52]ACCOUNTALLOC!CB77</f>
        <v>0</v>
      </c>
      <c r="CC77" s="697">
        <f>[52]ACCOUNTALLOC!CC77</f>
        <v>0</v>
      </c>
      <c r="CD77" s="697">
        <f>[52]ACCOUNTALLOC!CD77</f>
        <v>0</v>
      </c>
      <c r="CE77" s="697">
        <f>[52]ACCOUNTALLOC!CE77</f>
        <v>1018399.2533035708</v>
      </c>
      <c r="CF77" s="698"/>
      <c r="CG77" s="697">
        <f>[52]ACCOUNTALLOC!CG77</f>
        <v>233671.70769671234</v>
      </c>
      <c r="CH77" s="697">
        <f>[52]ACCOUNTALLOC!CH77</f>
        <v>166659.67868072103</v>
      </c>
      <c r="CI77" s="697">
        <f>[52]ACCOUNTALLOC!CI77</f>
        <v>1121055.6730288388</v>
      </c>
      <c r="CJ77" s="697">
        <f>[52]ACCOUNTALLOC!CJ77</f>
        <v>0</v>
      </c>
      <c r="CK77" s="697">
        <f>[52]ACCOUNTALLOC!CK77</f>
        <v>0</v>
      </c>
      <c r="CL77" s="697">
        <f>[52]ACCOUNTALLOC!CL77</f>
        <v>0</v>
      </c>
      <c r="CM77" s="697">
        <f>[52]ACCOUNTALLOC!CM77</f>
        <v>1521387.0594062721</v>
      </c>
      <c r="CN77" s="698">
        <f>[52]ACCOUNTALLOC!CN77</f>
        <v>0</v>
      </c>
      <c r="CO77" s="697">
        <f>[52]ACCOUNTALLOC!CO77</f>
        <v>14658.667753969317</v>
      </c>
      <c r="CP77" s="697">
        <f>[52]ACCOUNTALLOC!CP77</f>
        <v>16310.775748558914</v>
      </c>
      <c r="CQ77" s="697">
        <f>[52]ACCOUNTALLOC!CQ77</f>
        <v>139.45580085503451</v>
      </c>
      <c r="CR77" s="697">
        <f>[52]ACCOUNTALLOC!CR77</f>
        <v>0</v>
      </c>
      <c r="CS77" s="697">
        <f>[52]ACCOUNTALLOC!CS77</f>
        <v>0</v>
      </c>
      <c r="CT77" s="697">
        <f>[52]ACCOUNTALLOC!CT77</f>
        <v>0</v>
      </c>
      <c r="CU77" s="697">
        <f>[52]ACCOUNTALLOC!CU77</f>
        <v>31108.899303383263</v>
      </c>
      <c r="CW77" s="65">
        <f>[52]ACCOUNTALLOC!CW77</f>
        <v>0</v>
      </c>
      <c r="CX77" s="65">
        <f>[52]ACCOUNTALLOC!CX77</f>
        <v>0</v>
      </c>
      <c r="CY77" s="65">
        <f>[52]ACCOUNTALLOC!CY77</f>
        <v>0</v>
      </c>
      <c r="CZ77" s="65">
        <f>[52]ACCOUNTALLOC!CZ77</f>
        <v>0</v>
      </c>
      <c r="DA77" s="65">
        <f>[52]ACCOUNTALLOC!DA77</f>
        <v>0</v>
      </c>
      <c r="DB77" s="65">
        <f>[52]ACCOUNTALLOC!DB77</f>
        <v>0</v>
      </c>
      <c r="DC77" s="65">
        <f>[52]ACCOUNTALLOC!DC77</f>
        <v>0</v>
      </c>
      <c r="DE77" s="65">
        <v>0</v>
      </c>
      <c r="DF77" s="65">
        <v>0</v>
      </c>
      <c r="DG77" s="65">
        <v>0</v>
      </c>
      <c r="DH77" s="65">
        <v>0</v>
      </c>
      <c r="DI77" s="65">
        <v>0</v>
      </c>
      <c r="DJ77" s="65">
        <v>0</v>
      </c>
      <c r="DK77" s="65">
        <v>0</v>
      </c>
      <c r="DM77" s="65">
        <v>0</v>
      </c>
      <c r="DN77" s="65">
        <v>0</v>
      </c>
      <c r="DO77" s="65">
        <v>0</v>
      </c>
      <c r="DP77" s="65">
        <v>0</v>
      </c>
      <c r="DQ77" s="65">
        <v>0</v>
      </c>
      <c r="DR77" s="65">
        <v>0</v>
      </c>
      <c r="DS77" s="65">
        <v>0</v>
      </c>
      <c r="DU77" s="65">
        <v>0</v>
      </c>
      <c r="DV77" s="65">
        <v>0</v>
      </c>
      <c r="DW77" s="65">
        <v>0</v>
      </c>
      <c r="DX77" s="65">
        <v>0</v>
      </c>
      <c r="DY77" s="65">
        <v>0</v>
      </c>
      <c r="DZ77" s="65">
        <v>0</v>
      </c>
      <c r="EA77" s="65">
        <v>0</v>
      </c>
      <c r="EC77" s="65">
        <v>0</v>
      </c>
      <c r="ED77" s="65">
        <v>0</v>
      </c>
      <c r="EE77" s="65">
        <v>0</v>
      </c>
      <c r="EF77" s="65">
        <v>0</v>
      </c>
      <c r="EG77" s="65">
        <v>0</v>
      </c>
      <c r="EH77" s="65">
        <v>0</v>
      </c>
      <c r="EI77" s="65">
        <v>0</v>
      </c>
      <c r="EK77" s="65">
        <v>0</v>
      </c>
      <c r="EL77" s="65">
        <v>0</v>
      </c>
      <c r="EM77" s="65">
        <v>0</v>
      </c>
      <c r="EN77" s="65">
        <v>0</v>
      </c>
      <c r="EO77" s="65">
        <v>0</v>
      </c>
      <c r="EP77" s="65">
        <v>0</v>
      </c>
      <c r="EQ77" s="65">
        <v>0</v>
      </c>
      <c r="ES77" s="65">
        <v>0</v>
      </c>
      <c r="ET77" s="65">
        <v>0</v>
      </c>
      <c r="EU77" s="65">
        <v>0</v>
      </c>
      <c r="EV77" s="65">
        <v>0</v>
      </c>
      <c r="EW77" s="65">
        <v>0</v>
      </c>
      <c r="EX77" s="65">
        <v>0</v>
      </c>
      <c r="EY77" s="65">
        <v>0</v>
      </c>
      <c r="FA77" s="65">
        <v>0</v>
      </c>
      <c r="FB77" s="65">
        <v>0</v>
      </c>
      <c r="FC77" s="65">
        <v>0</v>
      </c>
      <c r="FD77" s="65">
        <v>0</v>
      </c>
      <c r="FE77" s="65">
        <v>0</v>
      </c>
      <c r="FF77" s="65">
        <v>0</v>
      </c>
      <c r="FG77" s="65">
        <v>0</v>
      </c>
    </row>
    <row r="78" spans="1:163">
      <c r="A78" s="699">
        <f>[52]ACCOUNTALLOC!A78</f>
        <v>392</v>
      </c>
      <c r="B78" s="698" t="str">
        <f>[52]ACCOUNTALLOC!B78</f>
        <v>Transportation Equip</v>
      </c>
      <c r="C78" s="695">
        <f>[52]ACCOUNTALLOC!C78</f>
        <v>15439498.100000001</v>
      </c>
      <c r="D78" s="64"/>
      <c r="E78" s="697">
        <f>[52]ACCOUNTALLOC!E78</f>
        <v>3880904.5243196697</v>
      </c>
      <c r="F78" s="697">
        <f>[52]ACCOUNTALLOC!F78</f>
        <v>3557421.6863389192</v>
      </c>
      <c r="G78" s="697">
        <f>[52]ACCOUNTALLOC!G78</f>
        <v>1984973.0677031523</v>
      </c>
      <c r="H78" s="697">
        <f>[52]ACCOUNTALLOC!H78</f>
        <v>0</v>
      </c>
      <c r="I78" s="697">
        <f>[52]ACCOUNTALLOC!I78</f>
        <v>0</v>
      </c>
      <c r="J78" s="697">
        <f>[52]ACCOUNTALLOC!J78</f>
        <v>0</v>
      </c>
      <c r="K78" s="697">
        <f>[52]ACCOUNTALLOC!K78</f>
        <v>9423299.2783617415</v>
      </c>
      <c r="L78" s="698"/>
      <c r="M78" s="697">
        <f>[52]ACCOUNTALLOC!M78</f>
        <v>736672.79677319154</v>
      </c>
      <c r="N78" s="697">
        <f>[52]ACCOUNTALLOC!N78</f>
        <v>903899.10820148955</v>
      </c>
      <c r="O78" s="697">
        <f>[52]ACCOUNTALLOC!O78</f>
        <v>224322.16403260539</v>
      </c>
      <c r="P78" s="697">
        <f>[52]ACCOUNTALLOC!P78</f>
        <v>0</v>
      </c>
      <c r="Q78" s="697">
        <f>[52]ACCOUNTALLOC!Q78</f>
        <v>0</v>
      </c>
      <c r="R78" s="697">
        <f>[52]ACCOUNTALLOC!R78</f>
        <v>0</v>
      </c>
      <c r="S78" s="697">
        <f>[52]ACCOUNTALLOC!S78</f>
        <v>1864894.0690072866</v>
      </c>
      <c r="T78" s="698"/>
      <c r="U78" s="697">
        <f>[52]ACCOUNTALLOC!U78</f>
        <v>648229.59283262747</v>
      </c>
      <c r="V78" s="697">
        <f>[52]ACCOUNTALLOC!V78</f>
        <v>1005205.0287619601</v>
      </c>
      <c r="W78" s="697">
        <f>[52]ACCOUNTALLOC!W78</f>
        <v>31733.473836497906</v>
      </c>
      <c r="X78" s="697">
        <f>[52]ACCOUNTALLOC!X78</f>
        <v>0</v>
      </c>
      <c r="Y78" s="697">
        <f>[52]ACCOUNTALLOC!Y78</f>
        <v>0</v>
      </c>
      <c r="Z78" s="697">
        <f>[52]ACCOUNTALLOC!Z78</f>
        <v>0</v>
      </c>
      <c r="AA78" s="697">
        <f>[52]ACCOUNTALLOC!AA78</f>
        <v>1685168.0954310854</v>
      </c>
      <c r="AB78" s="698"/>
      <c r="AC78" s="697">
        <f>[52]ACCOUNTALLOC!AC78</f>
        <v>293090.05177109537</v>
      </c>
      <c r="AD78" s="697">
        <f>[52]ACCOUNTALLOC!AD78</f>
        <v>648724.96570516867</v>
      </c>
      <c r="AE78" s="697">
        <f>[52]ACCOUNTALLOC!AE78</f>
        <v>17172.041957969472</v>
      </c>
      <c r="AF78" s="697">
        <f>[52]ACCOUNTALLOC!AF78</f>
        <v>0</v>
      </c>
      <c r="AG78" s="697">
        <f>[52]ACCOUNTALLOC!AG78</f>
        <v>0</v>
      </c>
      <c r="AH78" s="697">
        <f>[52]ACCOUNTALLOC!AH78</f>
        <v>0</v>
      </c>
      <c r="AI78" s="697">
        <f>[52]ACCOUNTALLOC!AI78</f>
        <v>958987.05943423347</v>
      </c>
      <c r="AJ78" s="698"/>
      <c r="AK78" s="697">
        <f>[52]ACCOUNTALLOC!AK78</f>
        <v>227647.82806169943</v>
      </c>
      <c r="AL78" s="697">
        <f>[52]ACCOUNTALLOC!AL78</f>
        <v>451345.7170126405</v>
      </c>
      <c r="AM78" s="697">
        <f>[52]ACCOUNTALLOC!AM78</f>
        <v>37668.138310238675</v>
      </c>
      <c r="AN78" s="697">
        <f>[52]ACCOUNTALLOC!AN78</f>
        <v>0</v>
      </c>
      <c r="AO78" s="697">
        <f>[52]ACCOUNTALLOC!AO78</f>
        <v>0</v>
      </c>
      <c r="AP78" s="697">
        <f>[52]ACCOUNTALLOC!AP78</f>
        <v>0</v>
      </c>
      <c r="AQ78" s="697">
        <f>[52]ACCOUNTALLOC!AQ78</f>
        <v>716661.68338457868</v>
      </c>
      <c r="AR78" s="698"/>
      <c r="AS78" s="697">
        <f>[52]ACCOUNTALLOC!AS78</f>
        <v>2258.5262445640028</v>
      </c>
      <c r="AT78" s="697">
        <f>[52]ACCOUNTALLOC!AT78</f>
        <v>1425.1730107643398</v>
      </c>
      <c r="AU78" s="697">
        <f>[52]ACCOUNTALLOC!AU78</f>
        <v>70.113240648427379</v>
      </c>
      <c r="AV78" s="697">
        <f>[52]ACCOUNTALLOC!AV78</f>
        <v>0</v>
      </c>
      <c r="AW78" s="697">
        <f>[52]ACCOUNTALLOC!AW78</f>
        <v>0</v>
      </c>
      <c r="AX78" s="697">
        <f>[52]ACCOUNTALLOC!AX78</f>
        <v>0</v>
      </c>
      <c r="AY78" s="697">
        <f>[52]ACCOUNTALLOC!AY78</f>
        <v>3753.8124959767702</v>
      </c>
      <c r="AZ78" s="698"/>
      <c r="BA78" s="697">
        <f>[52]ACCOUNTALLOC!BA78</f>
        <v>43628.237220829622</v>
      </c>
      <c r="BB78" s="697">
        <f>[52]ACCOUNTALLOC!BB78</f>
        <v>39334.083556326528</v>
      </c>
      <c r="BC78" s="697">
        <f>[52]ACCOUNTALLOC!BC78</f>
        <v>7303.9362163246033</v>
      </c>
      <c r="BD78" s="697">
        <f>[52]ACCOUNTALLOC!BD78</f>
        <v>0</v>
      </c>
      <c r="BE78" s="697">
        <f>[52]ACCOUNTALLOC!BE78</f>
        <v>0</v>
      </c>
      <c r="BF78" s="697">
        <f>[52]ACCOUNTALLOC!BF78</f>
        <v>0</v>
      </c>
      <c r="BG78" s="697">
        <f>[52]ACCOUNTALLOC!BG78</f>
        <v>90266.256993480754</v>
      </c>
      <c r="BH78" s="698"/>
      <c r="BI78" s="697">
        <f>[52]ACCOUNTALLOC!BI78</f>
        <v>70234.948760957705</v>
      </c>
      <c r="BJ78" s="697">
        <f>[52]ACCOUNTALLOC!BJ78</f>
        <v>20049.363679454462</v>
      </c>
      <c r="BK78" s="697">
        <f>[52]ACCOUNTALLOC!BK78</f>
        <v>3267.7008180804819</v>
      </c>
      <c r="BL78" s="697">
        <f>[52]ACCOUNTALLOC!BL78</f>
        <v>0</v>
      </c>
      <c r="BM78" s="697">
        <f>[52]ACCOUNTALLOC!BM78</f>
        <v>0</v>
      </c>
      <c r="BN78" s="697">
        <f>[52]ACCOUNTALLOC!BN78</f>
        <v>0</v>
      </c>
      <c r="BO78" s="697">
        <f>[52]ACCOUNTALLOC!BO78</f>
        <v>93552.013258492647</v>
      </c>
      <c r="BP78" s="698"/>
      <c r="BQ78" s="697">
        <f>[52]ACCOUNTALLOC!BQ78</f>
        <v>40827.078445410007</v>
      </c>
      <c r="BR78" s="697">
        <f>[52]ACCOUNTALLOC!BR78</f>
        <v>195360.77741662145</v>
      </c>
      <c r="BS78" s="697">
        <f>[52]ACCOUNTALLOC!BS78</f>
        <v>3848.4936772604287</v>
      </c>
      <c r="BT78" s="697">
        <f>[52]ACCOUNTALLOC!BT78</f>
        <v>0</v>
      </c>
      <c r="BU78" s="697">
        <f>[52]ACCOUNTALLOC!BU78</f>
        <v>0</v>
      </c>
      <c r="BV78" s="697">
        <f>[52]ACCOUNTALLOC!BV78</f>
        <v>0</v>
      </c>
      <c r="BW78" s="697">
        <f>[52]ACCOUNTALLOC!BW78</f>
        <v>240036.3495392919</v>
      </c>
      <c r="BX78" s="698"/>
      <c r="BY78" s="697">
        <f>[52]ACCOUNTALLOC!BY78</f>
        <v>18699.889266775161</v>
      </c>
      <c r="BZ78" s="697">
        <f>[52]ACCOUNTALLOC!BZ78</f>
        <v>118329.69010666432</v>
      </c>
      <c r="CA78" s="697">
        <f>[52]ACCOUNTALLOC!CA78</f>
        <v>6716.5336056869901</v>
      </c>
      <c r="CB78" s="697">
        <f>[52]ACCOUNTALLOC!CB78</f>
        <v>0</v>
      </c>
      <c r="CC78" s="697">
        <f>[52]ACCOUNTALLOC!CC78</f>
        <v>0</v>
      </c>
      <c r="CD78" s="697">
        <f>[52]ACCOUNTALLOC!CD78</f>
        <v>0</v>
      </c>
      <c r="CE78" s="697">
        <f>[52]ACCOUNTALLOC!CE78</f>
        <v>143746.11297912648</v>
      </c>
      <c r="CF78" s="698"/>
      <c r="CG78" s="697">
        <f>[52]ACCOUNTALLOC!CG78</f>
        <v>32982.545485610732</v>
      </c>
      <c r="CH78" s="697">
        <f>[52]ACCOUNTALLOC!CH78</f>
        <v>23523.859550162775</v>
      </c>
      <c r="CI78" s="697">
        <f>[52]ACCOUNTALLOC!CI78</f>
        <v>158235.97170593988</v>
      </c>
      <c r="CJ78" s="697">
        <f>[52]ACCOUNTALLOC!CJ78</f>
        <v>0</v>
      </c>
      <c r="CK78" s="697">
        <f>[52]ACCOUNTALLOC!CK78</f>
        <v>0</v>
      </c>
      <c r="CL78" s="697">
        <f>[52]ACCOUNTALLOC!CL78</f>
        <v>0</v>
      </c>
      <c r="CM78" s="697">
        <f>[52]ACCOUNTALLOC!CM78</f>
        <v>214742.37674171338</v>
      </c>
      <c r="CN78" s="698">
        <f>[52]ACCOUNTALLOC!CN78</f>
        <v>0</v>
      </c>
      <c r="CO78" s="697">
        <f>[52]ACCOUNTALLOC!CO78</f>
        <v>2069.057399885432</v>
      </c>
      <c r="CP78" s="697">
        <f>[52]ACCOUNTALLOC!CP78</f>
        <v>2302.250915762062</v>
      </c>
      <c r="CQ78" s="697">
        <f>[52]ACCOUNTALLOC!CQ78</f>
        <v>19.684057348112415</v>
      </c>
      <c r="CR78" s="697">
        <f>[52]ACCOUNTALLOC!CR78</f>
        <v>0</v>
      </c>
      <c r="CS78" s="697">
        <f>[52]ACCOUNTALLOC!CS78</f>
        <v>0</v>
      </c>
      <c r="CT78" s="697">
        <f>[52]ACCOUNTALLOC!CT78</f>
        <v>0</v>
      </c>
      <c r="CU78" s="697">
        <f>[52]ACCOUNTALLOC!CU78</f>
        <v>4390.9923729956063</v>
      </c>
      <c r="CW78" s="65">
        <f>[52]ACCOUNTALLOC!CW78</f>
        <v>0</v>
      </c>
      <c r="CX78" s="65">
        <f>[52]ACCOUNTALLOC!CX78</f>
        <v>0</v>
      </c>
      <c r="CY78" s="65">
        <f>[52]ACCOUNTALLOC!CY78</f>
        <v>0</v>
      </c>
      <c r="CZ78" s="65">
        <f>[52]ACCOUNTALLOC!CZ78</f>
        <v>0</v>
      </c>
      <c r="DA78" s="65">
        <f>[52]ACCOUNTALLOC!DA78</f>
        <v>0</v>
      </c>
      <c r="DB78" s="65">
        <f>[52]ACCOUNTALLOC!DB78</f>
        <v>0</v>
      </c>
      <c r="DC78" s="65">
        <f>[52]ACCOUNTALLOC!DC78</f>
        <v>0</v>
      </c>
      <c r="DE78" s="65">
        <v>0</v>
      </c>
      <c r="DF78" s="65">
        <v>0</v>
      </c>
      <c r="DG78" s="65">
        <v>0</v>
      </c>
      <c r="DH78" s="65">
        <v>0</v>
      </c>
      <c r="DI78" s="65">
        <v>0</v>
      </c>
      <c r="DJ78" s="65">
        <v>0</v>
      </c>
      <c r="DK78" s="65">
        <v>0</v>
      </c>
      <c r="DM78" s="65">
        <v>0</v>
      </c>
      <c r="DN78" s="65">
        <v>0</v>
      </c>
      <c r="DO78" s="65">
        <v>0</v>
      </c>
      <c r="DP78" s="65">
        <v>0</v>
      </c>
      <c r="DQ78" s="65">
        <v>0</v>
      </c>
      <c r="DR78" s="65">
        <v>0</v>
      </c>
      <c r="DS78" s="65">
        <v>0</v>
      </c>
      <c r="DU78" s="65">
        <v>0</v>
      </c>
      <c r="DV78" s="65">
        <v>0</v>
      </c>
      <c r="DW78" s="65">
        <v>0</v>
      </c>
      <c r="DX78" s="65">
        <v>0</v>
      </c>
      <c r="DY78" s="65">
        <v>0</v>
      </c>
      <c r="DZ78" s="65">
        <v>0</v>
      </c>
      <c r="EA78" s="65">
        <v>0</v>
      </c>
      <c r="EC78" s="65">
        <v>0</v>
      </c>
      <c r="ED78" s="65">
        <v>0</v>
      </c>
      <c r="EE78" s="65">
        <v>0</v>
      </c>
      <c r="EF78" s="65">
        <v>0</v>
      </c>
      <c r="EG78" s="65">
        <v>0</v>
      </c>
      <c r="EH78" s="65">
        <v>0</v>
      </c>
      <c r="EI78" s="65">
        <v>0</v>
      </c>
      <c r="EK78" s="65">
        <v>0</v>
      </c>
      <c r="EL78" s="65">
        <v>0</v>
      </c>
      <c r="EM78" s="65">
        <v>0</v>
      </c>
      <c r="EN78" s="65">
        <v>0</v>
      </c>
      <c r="EO78" s="65">
        <v>0</v>
      </c>
      <c r="EP78" s="65">
        <v>0</v>
      </c>
      <c r="EQ78" s="65">
        <v>0</v>
      </c>
      <c r="ES78" s="65">
        <v>0</v>
      </c>
      <c r="ET78" s="65">
        <v>0</v>
      </c>
      <c r="EU78" s="65">
        <v>0</v>
      </c>
      <c r="EV78" s="65">
        <v>0</v>
      </c>
      <c r="EW78" s="65">
        <v>0</v>
      </c>
      <c r="EX78" s="65">
        <v>0</v>
      </c>
      <c r="EY78" s="65">
        <v>0</v>
      </c>
      <c r="FA78" s="65">
        <v>0</v>
      </c>
      <c r="FB78" s="65">
        <v>0</v>
      </c>
      <c r="FC78" s="65">
        <v>0</v>
      </c>
      <c r="FD78" s="65">
        <v>0</v>
      </c>
      <c r="FE78" s="65">
        <v>0</v>
      </c>
      <c r="FF78" s="65">
        <v>0</v>
      </c>
      <c r="FG78" s="65">
        <v>0</v>
      </c>
    </row>
    <row r="79" spans="1:163">
      <c r="A79" s="699">
        <f>[52]ACCOUNTALLOC!A79</f>
        <v>393</v>
      </c>
      <c r="B79" s="698" t="str">
        <f>[52]ACCOUNTALLOC!B79</f>
        <v>Stores Equip</v>
      </c>
      <c r="C79" s="695">
        <f>[52]ACCOUNTALLOC!C79</f>
        <v>232556.7</v>
      </c>
      <c r="D79" s="64"/>
      <c r="E79" s="697">
        <f>[52]ACCOUNTALLOC!E79</f>
        <v>65551.875657347962</v>
      </c>
      <c r="F79" s="697">
        <f>[52]ACCOUNTALLOC!F79</f>
        <v>61403.583789987046</v>
      </c>
      <c r="G79" s="697">
        <f>[52]ACCOUNTALLOC!G79</f>
        <v>7540.5671008381032</v>
      </c>
      <c r="H79" s="697">
        <f>[52]ACCOUNTALLOC!H79</f>
        <v>0</v>
      </c>
      <c r="I79" s="697">
        <f>[52]ACCOUNTALLOC!I79</f>
        <v>0</v>
      </c>
      <c r="J79" s="697">
        <f>[52]ACCOUNTALLOC!J79</f>
        <v>0</v>
      </c>
      <c r="K79" s="697">
        <f>[52]ACCOUNTALLOC!K79</f>
        <v>134496.0265481731</v>
      </c>
      <c r="L79" s="698"/>
      <c r="M79" s="697">
        <f>[52]ACCOUNTALLOC!M79</f>
        <v>12451.647382603764</v>
      </c>
      <c r="N79" s="697">
        <f>[52]ACCOUNTALLOC!N79</f>
        <v>15601.930139821194</v>
      </c>
      <c r="O79" s="697">
        <f>[52]ACCOUNTALLOC!O79</f>
        <v>1020.6656476493255</v>
      </c>
      <c r="P79" s="697">
        <f>[52]ACCOUNTALLOC!P79</f>
        <v>0</v>
      </c>
      <c r="Q79" s="697">
        <f>[52]ACCOUNTALLOC!Q79</f>
        <v>0</v>
      </c>
      <c r="R79" s="697">
        <f>[52]ACCOUNTALLOC!R79</f>
        <v>0</v>
      </c>
      <c r="S79" s="697">
        <f>[52]ACCOUNTALLOC!S79</f>
        <v>29074.243170074285</v>
      </c>
      <c r="T79" s="698"/>
      <c r="U79" s="697">
        <f>[52]ACCOUNTALLOC!U79</f>
        <v>10965.998411935603</v>
      </c>
      <c r="V79" s="697">
        <f>[52]ACCOUNTALLOC!V79</f>
        <v>17350.541108671063</v>
      </c>
      <c r="W79" s="697">
        <f>[52]ACCOUNTALLOC!W79</f>
        <v>268.67277105453957</v>
      </c>
      <c r="X79" s="697">
        <f>[52]ACCOUNTALLOC!X79</f>
        <v>0</v>
      </c>
      <c r="Y79" s="697">
        <f>[52]ACCOUNTALLOC!Y79</f>
        <v>0</v>
      </c>
      <c r="Z79" s="697">
        <f>[52]ACCOUNTALLOC!Z79</f>
        <v>0</v>
      </c>
      <c r="AA79" s="697">
        <f>[52]ACCOUNTALLOC!AA79</f>
        <v>28585.212291661206</v>
      </c>
      <c r="AB79" s="698"/>
      <c r="AC79" s="697">
        <f>[52]ACCOUNTALLOC!AC79</f>
        <v>4961.9757835056334</v>
      </c>
      <c r="AD79" s="697">
        <f>[52]ACCOUNTALLOC!AD79</f>
        <v>11197.446156384272</v>
      </c>
      <c r="AE79" s="697">
        <f>[52]ACCOUNTALLOC!AE79</f>
        <v>29.750953558520024</v>
      </c>
      <c r="AF79" s="697">
        <f>[52]ACCOUNTALLOC!AF79</f>
        <v>0</v>
      </c>
      <c r="AG79" s="697">
        <f>[52]ACCOUNTALLOC!AG79</f>
        <v>0</v>
      </c>
      <c r="AH79" s="697">
        <f>[52]ACCOUNTALLOC!AH79</f>
        <v>0</v>
      </c>
      <c r="AI79" s="697">
        <f>[52]ACCOUNTALLOC!AI79</f>
        <v>16189.172893448425</v>
      </c>
      <c r="AJ79" s="698"/>
      <c r="AK79" s="697">
        <f>[52]ACCOUNTALLOC!AK79</f>
        <v>3852.1236086201134</v>
      </c>
      <c r="AL79" s="697">
        <f>[52]ACCOUNTALLOC!AL79</f>
        <v>7790.5424198836699</v>
      </c>
      <c r="AM79" s="697">
        <f>[52]ACCOUNTALLOC!AM79</f>
        <v>355.07652998295936</v>
      </c>
      <c r="AN79" s="697">
        <f>[52]ACCOUNTALLOC!AN79</f>
        <v>0</v>
      </c>
      <c r="AO79" s="697">
        <f>[52]ACCOUNTALLOC!AO79</f>
        <v>0</v>
      </c>
      <c r="AP79" s="697">
        <f>[52]ACCOUNTALLOC!AP79</f>
        <v>0</v>
      </c>
      <c r="AQ79" s="697">
        <f>[52]ACCOUNTALLOC!AQ79</f>
        <v>11997.742558486743</v>
      </c>
      <c r="AR79" s="698"/>
      <c r="AS79" s="697">
        <f>[52]ACCOUNTALLOC!AS79</f>
        <v>38.026294770514482</v>
      </c>
      <c r="AT79" s="697">
        <f>[52]ACCOUNTALLOC!AT79</f>
        <v>24.599481899419384</v>
      </c>
      <c r="AU79" s="697">
        <f>[52]ACCOUNTALLOC!AU79</f>
        <v>1.1512699882414916</v>
      </c>
      <c r="AV79" s="697">
        <f>[52]ACCOUNTALLOC!AV79</f>
        <v>0</v>
      </c>
      <c r="AW79" s="697">
        <f>[52]ACCOUNTALLOC!AW79</f>
        <v>0</v>
      </c>
      <c r="AX79" s="697">
        <f>[52]ACCOUNTALLOC!AX79</f>
        <v>0</v>
      </c>
      <c r="AY79" s="697">
        <f>[52]ACCOUNTALLOC!AY79</f>
        <v>63.777046658175365</v>
      </c>
      <c r="AZ79" s="698"/>
      <c r="BA79" s="697">
        <f>[52]ACCOUNTALLOC!BA79</f>
        <v>734.54598308294624</v>
      </c>
      <c r="BB79" s="697">
        <f>[52]ACCOUNTALLOC!BB79</f>
        <v>678.93376394713505</v>
      </c>
      <c r="BC79" s="697">
        <f>[52]ACCOUNTALLOC!BC79</f>
        <v>114.75423225418118</v>
      </c>
      <c r="BD79" s="697">
        <f>[52]ACCOUNTALLOC!BD79</f>
        <v>0</v>
      </c>
      <c r="BE79" s="697">
        <f>[52]ACCOUNTALLOC!BE79</f>
        <v>0</v>
      </c>
      <c r="BF79" s="697">
        <f>[52]ACCOUNTALLOC!BF79</f>
        <v>0</v>
      </c>
      <c r="BG79" s="697">
        <f>[52]ACCOUNTALLOC!BG79</f>
        <v>1528.2339792842627</v>
      </c>
      <c r="BH79" s="698"/>
      <c r="BI79" s="697">
        <f>[52]ACCOUNTALLOC!BI79</f>
        <v>1186.3937702540452</v>
      </c>
      <c r="BJ79" s="697">
        <f>[52]ACCOUNTALLOC!BJ79</f>
        <v>373.217064104347</v>
      </c>
      <c r="BK79" s="697">
        <f>[52]ACCOUNTALLOC!BK79</f>
        <v>23.209210257504736</v>
      </c>
      <c r="BL79" s="697">
        <f>[52]ACCOUNTALLOC!BL79</f>
        <v>0</v>
      </c>
      <c r="BM79" s="697">
        <f>[52]ACCOUNTALLOC!BM79</f>
        <v>0</v>
      </c>
      <c r="BN79" s="697">
        <f>[52]ACCOUNTALLOC!BN79</f>
        <v>0</v>
      </c>
      <c r="BO79" s="697">
        <f>[52]ACCOUNTALLOC!BO79</f>
        <v>1582.8200446158969</v>
      </c>
      <c r="BP79" s="698"/>
      <c r="BQ79" s="697">
        <f>[52]ACCOUNTALLOC!BQ79</f>
        <v>693.9517096858001</v>
      </c>
      <c r="BR79" s="697">
        <f>[52]ACCOUNTALLOC!BR79</f>
        <v>3372.0635120217976</v>
      </c>
      <c r="BS79" s="697">
        <f>[52]ACCOUNTALLOC!BS79</f>
        <v>14.41286428171645</v>
      </c>
      <c r="BT79" s="697">
        <f>[52]ACCOUNTALLOC!BT79</f>
        <v>0</v>
      </c>
      <c r="BU79" s="697">
        <f>[52]ACCOUNTALLOC!BU79</f>
        <v>0</v>
      </c>
      <c r="BV79" s="697">
        <f>[52]ACCOUNTALLOC!BV79</f>
        <v>0</v>
      </c>
      <c r="BW79" s="697">
        <f>[52]ACCOUNTALLOC!BW79</f>
        <v>4080.4280859893138</v>
      </c>
      <c r="BX79" s="698"/>
      <c r="BY79" s="697">
        <f>[52]ACCOUNTALLOC!BY79</f>
        <v>334.28951685703919</v>
      </c>
      <c r="BZ79" s="697">
        <f>[52]ACCOUNTALLOC!BZ79</f>
        <v>2202.6963171525504</v>
      </c>
      <c r="CA79" s="697">
        <f>[52]ACCOUNTALLOC!CA79</f>
        <v>23.204587265769579</v>
      </c>
      <c r="CB79" s="697">
        <f>[52]ACCOUNTALLOC!CB79</f>
        <v>0</v>
      </c>
      <c r="CC79" s="697">
        <f>[52]ACCOUNTALLOC!CC79</f>
        <v>0</v>
      </c>
      <c r="CD79" s="697">
        <f>[52]ACCOUNTALLOC!CD79</f>
        <v>0</v>
      </c>
      <c r="CE79" s="697">
        <f>[52]ACCOUNTALLOC!CE79</f>
        <v>2560.1904212753593</v>
      </c>
      <c r="CF79" s="698"/>
      <c r="CG79" s="697">
        <f>[52]ACCOUNTALLOC!CG79</f>
        <v>556.07071181296237</v>
      </c>
      <c r="CH79" s="697">
        <f>[52]ACCOUNTALLOC!CH79</f>
        <v>406.03825138280007</v>
      </c>
      <c r="CI79" s="697">
        <f>[52]ACCOUNTALLOC!CI79</f>
        <v>1361.7763360257318</v>
      </c>
      <c r="CJ79" s="697">
        <f>[52]ACCOUNTALLOC!CJ79</f>
        <v>0</v>
      </c>
      <c r="CK79" s="697">
        <f>[52]ACCOUNTALLOC!CK79</f>
        <v>0</v>
      </c>
      <c r="CL79" s="697">
        <f>[52]ACCOUNTALLOC!CL79</f>
        <v>0</v>
      </c>
      <c r="CM79" s="697">
        <f>[52]ACCOUNTALLOC!CM79</f>
        <v>2323.8852992214943</v>
      </c>
      <c r="CN79" s="698">
        <f>[52]ACCOUNTALLOC!CN79</f>
        <v>0</v>
      </c>
      <c r="CO79" s="697">
        <f>[52]ACCOUNTALLOC!CO79</f>
        <v>34.970473362768516</v>
      </c>
      <c r="CP79" s="697">
        <f>[52]ACCOUNTALLOC!CP79</f>
        <v>39.738459332622959</v>
      </c>
      <c r="CQ79" s="697">
        <f>[52]ACCOUNTALLOC!CQ79</f>
        <v>0.25872841644978267</v>
      </c>
      <c r="CR79" s="697">
        <f>[52]ACCOUNTALLOC!CR79</f>
        <v>0</v>
      </c>
      <c r="CS79" s="697">
        <f>[52]ACCOUNTALLOC!CS79</f>
        <v>0</v>
      </c>
      <c r="CT79" s="697">
        <f>[52]ACCOUNTALLOC!CT79</f>
        <v>0</v>
      </c>
      <c r="CU79" s="697">
        <f>[52]ACCOUNTALLOC!CU79</f>
        <v>74.967661111841252</v>
      </c>
      <c r="CW79" s="65">
        <f>[52]ACCOUNTALLOC!CW79</f>
        <v>0</v>
      </c>
      <c r="CX79" s="65">
        <f>[52]ACCOUNTALLOC!CX79</f>
        <v>0</v>
      </c>
      <c r="CY79" s="65">
        <f>[52]ACCOUNTALLOC!CY79</f>
        <v>0</v>
      </c>
      <c r="CZ79" s="65">
        <f>[52]ACCOUNTALLOC!CZ79</f>
        <v>0</v>
      </c>
      <c r="DA79" s="65">
        <f>[52]ACCOUNTALLOC!DA79</f>
        <v>0</v>
      </c>
      <c r="DB79" s="65">
        <f>[52]ACCOUNTALLOC!DB79</f>
        <v>0</v>
      </c>
      <c r="DC79" s="65">
        <f>[52]ACCOUNTALLOC!DC79</f>
        <v>0</v>
      </c>
      <c r="DE79" s="65">
        <v>0</v>
      </c>
      <c r="DF79" s="65">
        <v>0</v>
      </c>
      <c r="DG79" s="65">
        <v>0</v>
      </c>
      <c r="DH79" s="65">
        <v>0</v>
      </c>
      <c r="DI79" s="65">
        <v>0</v>
      </c>
      <c r="DJ79" s="65">
        <v>0</v>
      </c>
      <c r="DK79" s="65">
        <v>0</v>
      </c>
      <c r="DM79" s="65">
        <v>0</v>
      </c>
      <c r="DN79" s="65">
        <v>0</v>
      </c>
      <c r="DO79" s="65">
        <v>0</v>
      </c>
      <c r="DP79" s="65">
        <v>0</v>
      </c>
      <c r="DQ79" s="65">
        <v>0</v>
      </c>
      <c r="DR79" s="65">
        <v>0</v>
      </c>
      <c r="DS79" s="65">
        <v>0</v>
      </c>
      <c r="DU79" s="65">
        <v>0</v>
      </c>
      <c r="DV79" s="65">
        <v>0</v>
      </c>
      <c r="DW79" s="65">
        <v>0</v>
      </c>
      <c r="DX79" s="65">
        <v>0</v>
      </c>
      <c r="DY79" s="65">
        <v>0</v>
      </c>
      <c r="DZ79" s="65">
        <v>0</v>
      </c>
      <c r="EA79" s="65">
        <v>0</v>
      </c>
      <c r="EC79" s="65">
        <v>0</v>
      </c>
      <c r="ED79" s="65">
        <v>0</v>
      </c>
      <c r="EE79" s="65">
        <v>0</v>
      </c>
      <c r="EF79" s="65">
        <v>0</v>
      </c>
      <c r="EG79" s="65">
        <v>0</v>
      </c>
      <c r="EH79" s="65">
        <v>0</v>
      </c>
      <c r="EI79" s="65">
        <v>0</v>
      </c>
      <c r="EK79" s="65">
        <v>0</v>
      </c>
      <c r="EL79" s="65">
        <v>0</v>
      </c>
      <c r="EM79" s="65">
        <v>0</v>
      </c>
      <c r="EN79" s="65">
        <v>0</v>
      </c>
      <c r="EO79" s="65">
        <v>0</v>
      </c>
      <c r="EP79" s="65">
        <v>0</v>
      </c>
      <c r="EQ79" s="65">
        <v>0</v>
      </c>
      <c r="ES79" s="65">
        <v>0</v>
      </c>
      <c r="ET79" s="65">
        <v>0</v>
      </c>
      <c r="EU79" s="65">
        <v>0</v>
      </c>
      <c r="EV79" s="65">
        <v>0</v>
      </c>
      <c r="EW79" s="65">
        <v>0</v>
      </c>
      <c r="EX79" s="65">
        <v>0</v>
      </c>
      <c r="EY79" s="65">
        <v>0</v>
      </c>
      <c r="FA79" s="65">
        <v>0</v>
      </c>
      <c r="FB79" s="65">
        <v>0</v>
      </c>
      <c r="FC79" s="65">
        <v>0</v>
      </c>
      <c r="FD79" s="65">
        <v>0</v>
      </c>
      <c r="FE79" s="65">
        <v>0</v>
      </c>
      <c r="FF79" s="65">
        <v>0</v>
      </c>
      <c r="FG79" s="65">
        <v>0</v>
      </c>
    </row>
    <row r="80" spans="1:163">
      <c r="A80" s="699">
        <f>[52]ACCOUNTALLOC!A80</f>
        <v>394</v>
      </c>
      <c r="B80" s="698" t="str">
        <f>[52]ACCOUNTALLOC!B80</f>
        <v>Tools &amp; Shop &amp; Garage Equip</v>
      </c>
      <c r="C80" s="695">
        <f>[52]ACCOUNTALLOC!C80</f>
        <v>14232778.5</v>
      </c>
      <c r="D80" s="64"/>
      <c r="E80" s="697">
        <f>[52]ACCOUNTALLOC!E80</f>
        <v>4082132.790212316</v>
      </c>
      <c r="F80" s="697">
        <f>[52]ACCOUNTALLOC!F80</f>
        <v>3706346.8035543743</v>
      </c>
      <c r="G80" s="697">
        <f>[52]ACCOUNTALLOC!G80</f>
        <v>471751.15105711471</v>
      </c>
      <c r="H80" s="697">
        <f>[52]ACCOUNTALLOC!H80</f>
        <v>0</v>
      </c>
      <c r="I80" s="697">
        <f>[52]ACCOUNTALLOC!I80</f>
        <v>0</v>
      </c>
      <c r="J80" s="697">
        <f>[52]ACCOUNTALLOC!J80</f>
        <v>0</v>
      </c>
      <c r="K80" s="697">
        <f>[52]ACCOUNTALLOC!K80</f>
        <v>8260230.7448238051</v>
      </c>
      <c r="L80" s="698"/>
      <c r="M80" s="697">
        <f>[52]ACCOUNTALLOC!M80</f>
        <v>774637.6964613985</v>
      </c>
      <c r="N80" s="697">
        <f>[52]ACCOUNTALLOC!N80</f>
        <v>941739.23301907547</v>
      </c>
      <c r="O80" s="697">
        <f>[52]ACCOUNTALLOC!O80</f>
        <v>63854.63953626353</v>
      </c>
      <c r="P80" s="697">
        <f>[52]ACCOUNTALLOC!P80</f>
        <v>0</v>
      </c>
      <c r="Q80" s="697">
        <f>[52]ACCOUNTALLOC!Q80</f>
        <v>0</v>
      </c>
      <c r="R80" s="697">
        <f>[52]ACCOUNTALLOC!R80</f>
        <v>0</v>
      </c>
      <c r="S80" s="697">
        <f>[52]ACCOUNTALLOC!S80</f>
        <v>1780231.5690167374</v>
      </c>
      <c r="T80" s="698"/>
      <c r="U80" s="697">
        <f>[52]ACCOUNTALLOC!U80</f>
        <v>681386.25856036169</v>
      </c>
      <c r="V80" s="697">
        <f>[52]ACCOUNTALLOC!V80</f>
        <v>1047286.1453495193</v>
      </c>
      <c r="W80" s="697">
        <f>[52]ACCOUNTALLOC!W80</f>
        <v>16808.641486473389</v>
      </c>
      <c r="X80" s="697">
        <f>[52]ACCOUNTALLOC!X80</f>
        <v>0</v>
      </c>
      <c r="Y80" s="697">
        <f>[52]ACCOUNTALLOC!Y80</f>
        <v>0</v>
      </c>
      <c r="Z80" s="697">
        <f>[52]ACCOUNTALLOC!Z80</f>
        <v>0</v>
      </c>
      <c r="AA80" s="697">
        <f>[52]ACCOUNTALLOC!AA80</f>
        <v>1745481.0453963545</v>
      </c>
      <c r="AB80" s="698"/>
      <c r="AC80" s="697">
        <f>[52]ACCOUNTALLOC!AC80</f>
        <v>307978.38956011314</v>
      </c>
      <c r="AD80" s="697">
        <f>[52]ACCOUNTALLOC!AD80</f>
        <v>675882.67993658467</v>
      </c>
      <c r="AE80" s="697">
        <f>[52]ACCOUNTALLOC!AE80</f>
        <v>1861.2720235217653</v>
      </c>
      <c r="AF80" s="697">
        <f>[52]ACCOUNTALLOC!AF80</f>
        <v>0</v>
      </c>
      <c r="AG80" s="697">
        <f>[52]ACCOUNTALLOC!AG80</f>
        <v>0</v>
      </c>
      <c r="AH80" s="697">
        <f>[52]ACCOUNTALLOC!AH80</f>
        <v>0</v>
      </c>
      <c r="AI80" s="697">
        <f>[52]ACCOUNTALLOC!AI80</f>
        <v>985722.34152021946</v>
      </c>
      <c r="AJ80" s="698"/>
      <c r="AK80" s="697">
        <f>[52]ACCOUNTALLOC!AK80</f>
        <v>239263.80342511859</v>
      </c>
      <c r="AL80" s="697">
        <f>[52]ACCOUNTALLOC!AL80</f>
        <v>470240.50085817784</v>
      </c>
      <c r="AM80" s="697">
        <f>[52]ACCOUNTALLOC!AM80</f>
        <v>22214.212736626854</v>
      </c>
      <c r="AN80" s="697">
        <f>[52]ACCOUNTALLOC!AN80</f>
        <v>0</v>
      </c>
      <c r="AO80" s="697">
        <f>[52]ACCOUNTALLOC!AO80</f>
        <v>0</v>
      </c>
      <c r="AP80" s="697">
        <f>[52]ACCOUNTALLOC!AP80</f>
        <v>0</v>
      </c>
      <c r="AQ80" s="697">
        <f>[52]ACCOUNTALLOC!AQ80</f>
        <v>731718.51701992331</v>
      </c>
      <c r="AR80" s="698"/>
      <c r="AS80" s="697">
        <f>[52]ACCOUNTALLOC!AS80</f>
        <v>2378.9327522606213</v>
      </c>
      <c r="AT80" s="697">
        <f>[52]ACCOUNTALLOC!AT80</f>
        <v>1484.8353382571509</v>
      </c>
      <c r="AU80" s="697">
        <f>[52]ACCOUNTALLOC!AU80</f>
        <v>72.025476979055043</v>
      </c>
      <c r="AV80" s="697">
        <f>[52]ACCOUNTALLOC!AV80</f>
        <v>0</v>
      </c>
      <c r="AW80" s="697">
        <f>[52]ACCOUNTALLOC!AW80</f>
        <v>0</v>
      </c>
      <c r="AX80" s="697">
        <f>[52]ACCOUNTALLOC!AX80</f>
        <v>0</v>
      </c>
      <c r="AY80" s="697">
        <f>[52]ACCOUNTALLOC!AY80</f>
        <v>3935.7935674968271</v>
      </c>
      <c r="AZ80" s="698"/>
      <c r="BA80" s="697">
        <f>[52]ACCOUNTALLOC!BA80</f>
        <v>45954.489680921353</v>
      </c>
      <c r="BB80" s="697">
        <f>[52]ACCOUNTALLOC!BB80</f>
        <v>40980.734845006598</v>
      </c>
      <c r="BC80" s="697">
        <f>[52]ACCOUNTALLOC!BC80</f>
        <v>7179.2267651286502</v>
      </c>
      <c r="BD80" s="697">
        <f>[52]ACCOUNTALLOC!BD80</f>
        <v>0</v>
      </c>
      <c r="BE80" s="697">
        <f>[52]ACCOUNTALLOC!BE80</f>
        <v>0</v>
      </c>
      <c r="BF80" s="697">
        <f>[52]ACCOUNTALLOC!BF80</f>
        <v>0</v>
      </c>
      <c r="BG80" s="697">
        <f>[52]ACCOUNTALLOC!BG80</f>
        <v>94114.451291056597</v>
      </c>
      <c r="BH80" s="698"/>
      <c r="BI80" s="697">
        <f>[52]ACCOUNTALLOC!BI80</f>
        <v>73874.963740609834</v>
      </c>
      <c r="BJ80" s="697">
        <f>[52]ACCOUNTALLOC!BJ80</f>
        <v>20155.438250556064</v>
      </c>
      <c r="BK80" s="697">
        <f>[52]ACCOUNTALLOC!BK80</f>
        <v>1452.0090475539328</v>
      </c>
      <c r="BL80" s="697">
        <f>[52]ACCOUNTALLOC!BL80</f>
        <v>0</v>
      </c>
      <c r="BM80" s="697">
        <f>[52]ACCOUNTALLOC!BM80</f>
        <v>0</v>
      </c>
      <c r="BN80" s="697">
        <f>[52]ACCOUNTALLOC!BN80</f>
        <v>0</v>
      </c>
      <c r="BO80" s="697">
        <f>[52]ACCOUNTALLOC!BO80</f>
        <v>95482.411038719831</v>
      </c>
      <c r="BP80" s="698"/>
      <c r="BQ80" s="697">
        <f>[52]ACCOUNTALLOC!BQ80</f>
        <v>42826.610998679585</v>
      </c>
      <c r="BR80" s="697">
        <f>[52]ACCOUNTALLOC!BR80</f>
        <v>203539.20810078768</v>
      </c>
      <c r="BS80" s="697">
        <f>[52]ACCOUNTALLOC!BS80</f>
        <v>901.69415960425556</v>
      </c>
      <c r="BT80" s="697">
        <f>[52]ACCOUNTALLOC!BT80</f>
        <v>0</v>
      </c>
      <c r="BU80" s="697">
        <f>[52]ACCOUNTALLOC!BU80</f>
        <v>0</v>
      </c>
      <c r="BV80" s="697">
        <f>[52]ACCOUNTALLOC!BV80</f>
        <v>0</v>
      </c>
      <c r="BW80" s="697">
        <f>[52]ACCOUNTALLOC!BW80</f>
        <v>247267.51325907154</v>
      </c>
      <c r="BX80" s="698"/>
      <c r="BY80" s="697">
        <f>[52]ACCOUNTALLOC!BY80</f>
        <v>19171.709391179309</v>
      </c>
      <c r="BZ80" s="697">
        <f>[52]ACCOUNTALLOC!BZ80</f>
        <v>118955.73347279431</v>
      </c>
      <c r="CA80" s="697">
        <f>[52]ACCOUNTALLOC!CA80</f>
        <v>1451.7198250533936</v>
      </c>
      <c r="CB80" s="697">
        <f>[52]ACCOUNTALLOC!CB80</f>
        <v>0</v>
      </c>
      <c r="CC80" s="697">
        <f>[52]ACCOUNTALLOC!CC80</f>
        <v>0</v>
      </c>
      <c r="CD80" s="697">
        <f>[52]ACCOUNTALLOC!CD80</f>
        <v>0</v>
      </c>
      <c r="CE80" s="697">
        <f>[52]ACCOUNTALLOC!CE80</f>
        <v>139579.162689027</v>
      </c>
      <c r="CF80" s="698"/>
      <c r="CG80" s="697">
        <f>[52]ACCOUNTALLOC!CG80</f>
        <v>34720.626635862187</v>
      </c>
      <c r="CH80" s="697">
        <f>[52]ACCOUNTALLOC!CH80</f>
        <v>24508.643995122195</v>
      </c>
      <c r="CI80" s="697">
        <f>[52]ACCOUNTALLOC!CI80</f>
        <v>85195.124638712776</v>
      </c>
      <c r="CJ80" s="697">
        <f>[52]ACCOUNTALLOC!CJ80</f>
        <v>0</v>
      </c>
      <c r="CK80" s="697">
        <f>[52]ACCOUNTALLOC!CK80</f>
        <v>0</v>
      </c>
      <c r="CL80" s="697">
        <f>[52]ACCOUNTALLOC!CL80</f>
        <v>0</v>
      </c>
      <c r="CM80" s="697">
        <f>[52]ACCOUNTALLOC!CM80</f>
        <v>144424.39526969715</v>
      </c>
      <c r="CN80" s="698">
        <f>[52]ACCOUNTALLOC!CN80</f>
        <v>0</v>
      </c>
      <c r="CO80" s="697">
        <f>[52]ACCOUNTALLOC!CO80</f>
        <v>2175.7380565191015</v>
      </c>
      <c r="CP80" s="697">
        <f>[52]ACCOUNTALLOC!CP80</f>
        <v>2398.6305462134928</v>
      </c>
      <c r="CQ80" s="697">
        <f>[52]ACCOUNTALLOC!CQ80</f>
        <v>16.186505157921552</v>
      </c>
      <c r="CR80" s="697">
        <f>[52]ACCOUNTALLOC!CR80</f>
        <v>0</v>
      </c>
      <c r="CS80" s="697">
        <f>[52]ACCOUNTALLOC!CS80</f>
        <v>0</v>
      </c>
      <c r="CT80" s="697">
        <f>[52]ACCOUNTALLOC!CT80</f>
        <v>0</v>
      </c>
      <c r="CU80" s="697">
        <f>[52]ACCOUNTALLOC!CU80</f>
        <v>4590.5551078905164</v>
      </c>
      <c r="CW80" s="65">
        <f>[52]ACCOUNTALLOC!CW80</f>
        <v>0</v>
      </c>
      <c r="CX80" s="65">
        <f>[52]ACCOUNTALLOC!CX80</f>
        <v>0</v>
      </c>
      <c r="CY80" s="65">
        <f>[52]ACCOUNTALLOC!CY80</f>
        <v>0</v>
      </c>
      <c r="CZ80" s="65">
        <f>[52]ACCOUNTALLOC!CZ80</f>
        <v>0</v>
      </c>
      <c r="DA80" s="65">
        <f>[52]ACCOUNTALLOC!DA80</f>
        <v>0</v>
      </c>
      <c r="DB80" s="65">
        <f>[52]ACCOUNTALLOC!DB80</f>
        <v>0</v>
      </c>
      <c r="DC80" s="65">
        <f>[52]ACCOUNTALLOC!DC80</f>
        <v>0</v>
      </c>
      <c r="DE80" s="65">
        <v>0</v>
      </c>
      <c r="DF80" s="65">
        <v>0</v>
      </c>
      <c r="DG80" s="65">
        <v>0</v>
      </c>
      <c r="DH80" s="65">
        <v>0</v>
      </c>
      <c r="DI80" s="65">
        <v>0</v>
      </c>
      <c r="DJ80" s="65">
        <v>0</v>
      </c>
      <c r="DK80" s="65">
        <v>0</v>
      </c>
      <c r="DM80" s="65">
        <v>0</v>
      </c>
      <c r="DN80" s="65">
        <v>0</v>
      </c>
      <c r="DO80" s="65">
        <v>0</v>
      </c>
      <c r="DP80" s="65">
        <v>0</v>
      </c>
      <c r="DQ80" s="65">
        <v>0</v>
      </c>
      <c r="DR80" s="65">
        <v>0</v>
      </c>
      <c r="DS80" s="65">
        <v>0</v>
      </c>
      <c r="DU80" s="65">
        <v>0</v>
      </c>
      <c r="DV80" s="65">
        <v>0</v>
      </c>
      <c r="DW80" s="65">
        <v>0</v>
      </c>
      <c r="DX80" s="65">
        <v>0</v>
      </c>
      <c r="DY80" s="65">
        <v>0</v>
      </c>
      <c r="DZ80" s="65">
        <v>0</v>
      </c>
      <c r="EA80" s="65">
        <v>0</v>
      </c>
      <c r="EC80" s="65">
        <v>0</v>
      </c>
      <c r="ED80" s="65">
        <v>0</v>
      </c>
      <c r="EE80" s="65">
        <v>0</v>
      </c>
      <c r="EF80" s="65">
        <v>0</v>
      </c>
      <c r="EG80" s="65">
        <v>0</v>
      </c>
      <c r="EH80" s="65">
        <v>0</v>
      </c>
      <c r="EI80" s="65">
        <v>0</v>
      </c>
      <c r="EK80" s="65">
        <v>0</v>
      </c>
      <c r="EL80" s="65">
        <v>0</v>
      </c>
      <c r="EM80" s="65">
        <v>0</v>
      </c>
      <c r="EN80" s="65">
        <v>0</v>
      </c>
      <c r="EO80" s="65">
        <v>0</v>
      </c>
      <c r="EP80" s="65">
        <v>0</v>
      </c>
      <c r="EQ80" s="65">
        <v>0</v>
      </c>
      <c r="ES80" s="65">
        <v>0</v>
      </c>
      <c r="ET80" s="65">
        <v>0</v>
      </c>
      <c r="EU80" s="65">
        <v>0</v>
      </c>
      <c r="EV80" s="65">
        <v>0</v>
      </c>
      <c r="EW80" s="65">
        <v>0</v>
      </c>
      <c r="EX80" s="65">
        <v>0</v>
      </c>
      <c r="EY80" s="65">
        <v>0</v>
      </c>
      <c r="FA80" s="65">
        <v>0</v>
      </c>
      <c r="FB80" s="65">
        <v>0</v>
      </c>
      <c r="FC80" s="65">
        <v>0</v>
      </c>
      <c r="FD80" s="65">
        <v>0</v>
      </c>
      <c r="FE80" s="65">
        <v>0</v>
      </c>
      <c r="FF80" s="65">
        <v>0</v>
      </c>
      <c r="FG80" s="65">
        <v>0</v>
      </c>
    </row>
    <row r="81" spans="1:163">
      <c r="A81" s="699">
        <f>[52]ACCOUNTALLOC!A81</f>
        <v>395</v>
      </c>
      <c r="B81" s="698" t="str">
        <f>[52]ACCOUNTALLOC!B81</f>
        <v>Lab Equip</v>
      </c>
      <c r="C81" s="695">
        <f>[52]ACCOUNTALLOC!C81</f>
        <v>7820000</v>
      </c>
      <c r="D81" s="64"/>
      <c r="E81" s="697">
        <f>[52]ACCOUNTALLOC!E81</f>
        <v>2242870.457055192</v>
      </c>
      <c r="F81" s="697">
        <f>[52]ACCOUNTALLOC!F81</f>
        <v>2036400.1311335801</v>
      </c>
      <c r="G81" s="697">
        <f>[52]ACCOUNTALLOC!G81</f>
        <v>259197.03600155353</v>
      </c>
      <c r="H81" s="697">
        <f>[52]ACCOUNTALLOC!H81</f>
        <v>0</v>
      </c>
      <c r="I81" s="697">
        <f>[52]ACCOUNTALLOC!I81</f>
        <v>0</v>
      </c>
      <c r="J81" s="697">
        <f>[52]ACCOUNTALLOC!J81</f>
        <v>0</v>
      </c>
      <c r="K81" s="697">
        <f>[52]ACCOUNTALLOC!K81</f>
        <v>4538467.6241903258</v>
      </c>
      <c r="L81" s="698"/>
      <c r="M81" s="697">
        <f>[52]ACCOUNTALLOC!M81</f>
        <v>425613.78906642401</v>
      </c>
      <c r="N81" s="697">
        <f>[52]ACCOUNTALLOC!N81</f>
        <v>517425.37848173286</v>
      </c>
      <c r="O81" s="697">
        <f>[52]ACCOUNTALLOC!O81</f>
        <v>35084.033744611479</v>
      </c>
      <c r="P81" s="697">
        <f>[52]ACCOUNTALLOC!P81</f>
        <v>0</v>
      </c>
      <c r="Q81" s="697">
        <f>[52]ACCOUNTALLOC!Q81</f>
        <v>0</v>
      </c>
      <c r="R81" s="697">
        <f>[52]ACCOUNTALLOC!R81</f>
        <v>0</v>
      </c>
      <c r="S81" s="697">
        <f>[52]ACCOUNTALLOC!S81</f>
        <v>978123.20129276824</v>
      </c>
      <c r="T81" s="698"/>
      <c r="U81" s="697">
        <f>[52]ACCOUNTALLOC!U81</f>
        <v>374378.0978494134</v>
      </c>
      <c r="V81" s="697">
        <f>[52]ACCOUNTALLOC!V81</f>
        <v>575416.64522027387</v>
      </c>
      <c r="W81" s="697">
        <f>[52]ACCOUNTALLOC!W81</f>
        <v>9235.2716951382263</v>
      </c>
      <c r="X81" s="697">
        <f>[52]ACCOUNTALLOC!X81</f>
        <v>0</v>
      </c>
      <c r="Y81" s="697">
        <f>[52]ACCOUNTALLOC!Y81</f>
        <v>0</v>
      </c>
      <c r="Z81" s="697">
        <f>[52]ACCOUNTALLOC!Z81</f>
        <v>0</v>
      </c>
      <c r="AA81" s="697">
        <f>[52]ACCOUNTALLOC!AA81</f>
        <v>959030.01476482546</v>
      </c>
      <c r="AB81" s="698"/>
      <c r="AC81" s="697">
        <f>[52]ACCOUNTALLOC!AC81</f>
        <v>169214.39523281311</v>
      </c>
      <c r="AD81" s="697">
        <f>[52]ACCOUNTALLOC!AD81</f>
        <v>371354.23396802612</v>
      </c>
      <c r="AE81" s="697">
        <f>[52]ACCOUNTALLOC!AE81</f>
        <v>1022.6497393984038</v>
      </c>
      <c r="AF81" s="697">
        <f>[52]ACCOUNTALLOC!AF81</f>
        <v>0</v>
      </c>
      <c r="AG81" s="697">
        <f>[52]ACCOUNTALLOC!AG81</f>
        <v>0</v>
      </c>
      <c r="AH81" s="697">
        <f>[52]ACCOUNTALLOC!AH81</f>
        <v>0</v>
      </c>
      <c r="AI81" s="697">
        <f>[52]ACCOUNTALLOC!AI81</f>
        <v>541591.27894023759</v>
      </c>
      <c r="AJ81" s="698"/>
      <c r="AK81" s="697">
        <f>[52]ACCOUNTALLOC!AK81</f>
        <v>131460.13217197382</v>
      </c>
      <c r="AL81" s="697">
        <f>[52]ACCOUNTALLOC!AL81</f>
        <v>258367.03049309383</v>
      </c>
      <c r="AM81" s="697">
        <f>[52]ACCOUNTALLOC!AM81</f>
        <v>12205.286803305622</v>
      </c>
      <c r="AN81" s="697">
        <f>[52]ACCOUNTALLOC!AN81</f>
        <v>0</v>
      </c>
      <c r="AO81" s="697">
        <f>[52]ACCOUNTALLOC!AO81</f>
        <v>0</v>
      </c>
      <c r="AP81" s="697">
        <f>[52]ACCOUNTALLOC!AP81</f>
        <v>0</v>
      </c>
      <c r="AQ81" s="697">
        <f>[52]ACCOUNTALLOC!AQ81</f>
        <v>402032.44946837326</v>
      </c>
      <c r="AR81" s="698"/>
      <c r="AS81" s="697">
        <f>[52]ACCOUNTALLOC!AS81</f>
        <v>1307.0711472589878</v>
      </c>
      <c r="AT81" s="697">
        <f>[52]ACCOUNTALLOC!AT81</f>
        <v>815.82189627773096</v>
      </c>
      <c r="AU81" s="697">
        <f>[52]ACCOUNTALLOC!AU81</f>
        <v>39.573385476083281</v>
      </c>
      <c r="AV81" s="697">
        <f>[52]ACCOUNTALLOC!AV81</f>
        <v>0</v>
      </c>
      <c r="AW81" s="697">
        <f>[52]ACCOUNTALLOC!AW81</f>
        <v>0</v>
      </c>
      <c r="AX81" s="697">
        <f>[52]ACCOUNTALLOC!AX81</f>
        <v>0</v>
      </c>
      <c r="AY81" s="697">
        <f>[52]ACCOUNTALLOC!AY81</f>
        <v>2162.4664290128021</v>
      </c>
      <c r="AZ81" s="698"/>
      <c r="BA81" s="697">
        <f>[52]ACCOUNTALLOC!BA81</f>
        <v>25249.0481254103</v>
      </c>
      <c r="BB81" s="697">
        <f>[52]ACCOUNTALLOC!BB81</f>
        <v>22516.288473677261</v>
      </c>
      <c r="BC81" s="697">
        <f>[52]ACCOUNTALLOC!BC81</f>
        <v>3944.5251890420441</v>
      </c>
      <c r="BD81" s="697">
        <f>[52]ACCOUNTALLOC!BD81</f>
        <v>0</v>
      </c>
      <c r="BE81" s="697">
        <f>[52]ACCOUNTALLOC!BE81</f>
        <v>0</v>
      </c>
      <c r="BF81" s="697">
        <f>[52]ACCOUNTALLOC!BF81</f>
        <v>0</v>
      </c>
      <c r="BG81" s="697">
        <f>[52]ACCOUNTALLOC!BG81</f>
        <v>51709.861788129609</v>
      </c>
      <c r="BH81" s="698"/>
      <c r="BI81" s="697">
        <f>[52]ACCOUNTALLOC!BI81</f>
        <v>40589.559969022834</v>
      </c>
      <c r="BJ81" s="697">
        <f>[52]ACCOUNTALLOC!BJ81</f>
        <v>11074.122113215521</v>
      </c>
      <c r="BK81" s="697">
        <f>[52]ACCOUNTALLOC!BK81</f>
        <v>797.78595246681834</v>
      </c>
      <c r="BL81" s="697">
        <f>[52]ACCOUNTALLOC!BL81</f>
        <v>0</v>
      </c>
      <c r="BM81" s="697">
        <f>[52]ACCOUNTALLOC!BM81</f>
        <v>0</v>
      </c>
      <c r="BN81" s="697">
        <f>[52]ACCOUNTALLOC!BN81</f>
        <v>0</v>
      </c>
      <c r="BO81" s="697">
        <f>[52]ACCOUNTALLOC!BO81</f>
        <v>52461.468034705169</v>
      </c>
      <c r="BP81" s="698"/>
      <c r="BQ81" s="697">
        <f>[52]ACCOUNTALLOC!BQ81</f>
        <v>23530.47916888992</v>
      </c>
      <c r="BR81" s="697">
        <f>[52]ACCOUNTALLOC!BR81</f>
        <v>111831.75564406905</v>
      </c>
      <c r="BS81" s="697">
        <f>[52]ACCOUNTALLOC!BS81</f>
        <v>495.42317602323948</v>
      </c>
      <c r="BT81" s="697">
        <f>[52]ACCOUNTALLOC!BT81</f>
        <v>0</v>
      </c>
      <c r="BU81" s="697">
        <f>[52]ACCOUNTALLOC!BU81</f>
        <v>0</v>
      </c>
      <c r="BV81" s="697">
        <f>[52]ACCOUNTALLOC!BV81</f>
        <v>0</v>
      </c>
      <c r="BW81" s="697">
        <f>[52]ACCOUNTALLOC!BW81</f>
        <v>135857.65798898222</v>
      </c>
      <c r="BX81" s="698"/>
      <c r="BY81" s="697">
        <f>[52]ACCOUNTALLOC!BY81</f>
        <v>10533.626125005891</v>
      </c>
      <c r="BZ81" s="697">
        <f>[52]ACCOUNTALLOC!BZ81</f>
        <v>65358.554955186824</v>
      </c>
      <c r="CA81" s="697">
        <f>[52]ACCOUNTALLOC!CA81</f>
        <v>797.6270432310555</v>
      </c>
      <c r="CB81" s="697">
        <f>[52]ACCOUNTALLOC!CB81</f>
        <v>0</v>
      </c>
      <c r="CC81" s="697">
        <f>[52]ACCOUNTALLOC!CC81</f>
        <v>0</v>
      </c>
      <c r="CD81" s="697">
        <f>[52]ACCOUNTALLOC!CD81</f>
        <v>0</v>
      </c>
      <c r="CE81" s="697">
        <f>[52]ACCOUNTALLOC!CE81</f>
        <v>76689.808123423776</v>
      </c>
      <c r="CF81" s="698"/>
      <c r="CG81" s="697">
        <f>[52]ACCOUNTALLOC!CG81</f>
        <v>19076.760050220855</v>
      </c>
      <c r="CH81" s="697">
        <f>[52]ACCOUNTALLOC!CH81</f>
        <v>13465.929793107898</v>
      </c>
      <c r="CI81" s="697">
        <f>[52]ACCOUNTALLOC!CI81</f>
        <v>46809.263186013464</v>
      </c>
      <c r="CJ81" s="697">
        <f>[52]ACCOUNTALLOC!CJ81</f>
        <v>0</v>
      </c>
      <c r="CK81" s="697">
        <f>[52]ACCOUNTALLOC!CK81</f>
        <v>0</v>
      </c>
      <c r="CL81" s="697">
        <f>[52]ACCOUNTALLOC!CL81</f>
        <v>0</v>
      </c>
      <c r="CM81" s="697">
        <f>[52]ACCOUNTALLOC!CM81</f>
        <v>79351.953029342214</v>
      </c>
      <c r="CN81" s="698">
        <f>[52]ACCOUNTALLOC!CN81</f>
        <v>0</v>
      </c>
      <c r="CO81" s="697">
        <f>[52]ACCOUNTALLOC!CO81</f>
        <v>1195.4286790860529</v>
      </c>
      <c r="CP81" s="697">
        <f>[52]ACCOUNTALLOC!CP81</f>
        <v>1317.8938231484117</v>
      </c>
      <c r="CQ81" s="697">
        <f>[52]ACCOUNTALLOC!CQ81</f>
        <v>8.8934476381366103</v>
      </c>
      <c r="CR81" s="697">
        <f>[52]ACCOUNTALLOC!CR81</f>
        <v>0</v>
      </c>
      <c r="CS81" s="697">
        <f>[52]ACCOUNTALLOC!CS81</f>
        <v>0</v>
      </c>
      <c r="CT81" s="697">
        <f>[52]ACCOUNTALLOC!CT81</f>
        <v>0</v>
      </c>
      <c r="CU81" s="697">
        <f>[52]ACCOUNTALLOC!CU81</f>
        <v>2522.215949872601</v>
      </c>
      <c r="CW81" s="65">
        <f>[52]ACCOUNTALLOC!CW81</f>
        <v>0</v>
      </c>
      <c r="CX81" s="65">
        <f>[52]ACCOUNTALLOC!CX81</f>
        <v>0</v>
      </c>
      <c r="CY81" s="65">
        <f>[52]ACCOUNTALLOC!CY81</f>
        <v>0</v>
      </c>
      <c r="CZ81" s="65">
        <f>[52]ACCOUNTALLOC!CZ81</f>
        <v>0</v>
      </c>
      <c r="DA81" s="65">
        <f>[52]ACCOUNTALLOC!DA81</f>
        <v>0</v>
      </c>
      <c r="DB81" s="65">
        <f>[52]ACCOUNTALLOC!DB81</f>
        <v>0</v>
      </c>
      <c r="DC81" s="65">
        <f>[52]ACCOUNTALLOC!DC81</f>
        <v>0</v>
      </c>
      <c r="DE81" s="65">
        <v>0</v>
      </c>
      <c r="DF81" s="65">
        <v>0</v>
      </c>
      <c r="DG81" s="65">
        <v>0</v>
      </c>
      <c r="DH81" s="65">
        <v>0</v>
      </c>
      <c r="DI81" s="65">
        <v>0</v>
      </c>
      <c r="DJ81" s="65">
        <v>0</v>
      </c>
      <c r="DK81" s="65">
        <v>0</v>
      </c>
      <c r="DM81" s="65">
        <v>0</v>
      </c>
      <c r="DN81" s="65">
        <v>0</v>
      </c>
      <c r="DO81" s="65">
        <v>0</v>
      </c>
      <c r="DP81" s="65">
        <v>0</v>
      </c>
      <c r="DQ81" s="65">
        <v>0</v>
      </c>
      <c r="DR81" s="65">
        <v>0</v>
      </c>
      <c r="DS81" s="65">
        <v>0</v>
      </c>
      <c r="DU81" s="65">
        <v>0</v>
      </c>
      <c r="DV81" s="65">
        <v>0</v>
      </c>
      <c r="DW81" s="65">
        <v>0</v>
      </c>
      <c r="DX81" s="65">
        <v>0</v>
      </c>
      <c r="DY81" s="65">
        <v>0</v>
      </c>
      <c r="DZ81" s="65">
        <v>0</v>
      </c>
      <c r="EA81" s="65">
        <v>0</v>
      </c>
      <c r="EC81" s="65">
        <v>0</v>
      </c>
      <c r="ED81" s="65">
        <v>0</v>
      </c>
      <c r="EE81" s="65">
        <v>0</v>
      </c>
      <c r="EF81" s="65">
        <v>0</v>
      </c>
      <c r="EG81" s="65">
        <v>0</v>
      </c>
      <c r="EH81" s="65">
        <v>0</v>
      </c>
      <c r="EI81" s="65">
        <v>0</v>
      </c>
      <c r="EK81" s="65">
        <v>0</v>
      </c>
      <c r="EL81" s="65">
        <v>0</v>
      </c>
      <c r="EM81" s="65">
        <v>0</v>
      </c>
      <c r="EN81" s="65">
        <v>0</v>
      </c>
      <c r="EO81" s="65">
        <v>0</v>
      </c>
      <c r="EP81" s="65">
        <v>0</v>
      </c>
      <c r="EQ81" s="65">
        <v>0</v>
      </c>
      <c r="ES81" s="65">
        <v>0</v>
      </c>
      <c r="ET81" s="65">
        <v>0</v>
      </c>
      <c r="EU81" s="65">
        <v>0</v>
      </c>
      <c r="EV81" s="65">
        <v>0</v>
      </c>
      <c r="EW81" s="65">
        <v>0</v>
      </c>
      <c r="EX81" s="65">
        <v>0</v>
      </c>
      <c r="EY81" s="65">
        <v>0</v>
      </c>
      <c r="FA81" s="65">
        <v>0</v>
      </c>
      <c r="FB81" s="65">
        <v>0</v>
      </c>
      <c r="FC81" s="65">
        <v>0</v>
      </c>
      <c r="FD81" s="65">
        <v>0</v>
      </c>
      <c r="FE81" s="65">
        <v>0</v>
      </c>
      <c r="FF81" s="65">
        <v>0</v>
      </c>
      <c r="FG81" s="65">
        <v>0</v>
      </c>
    </row>
    <row r="82" spans="1:163">
      <c r="A82" s="699">
        <f>[52]ACCOUNTALLOC!A82</f>
        <v>396</v>
      </c>
      <c r="B82" s="698" t="str">
        <f>[52]ACCOUNTALLOC!B82</f>
        <v>Power Operated Equip</v>
      </c>
      <c r="C82" s="695">
        <f>[52]ACCOUNTALLOC!C82</f>
        <v>5307201.3</v>
      </c>
      <c r="D82" s="64"/>
      <c r="E82" s="697">
        <f>[52]ACCOUNTALLOC!E82</f>
        <v>1522169.4380325971</v>
      </c>
      <c r="F82" s="697">
        <f>[52]ACCOUNTALLOC!F82</f>
        <v>1382044.1717739527</v>
      </c>
      <c r="G82" s="697">
        <f>[52]ACCOUNTALLOC!G82</f>
        <v>175909.31539943628</v>
      </c>
      <c r="H82" s="697">
        <f>[52]ACCOUNTALLOC!H82</f>
        <v>0</v>
      </c>
      <c r="I82" s="697">
        <f>[52]ACCOUNTALLOC!I82</f>
        <v>0</v>
      </c>
      <c r="J82" s="697">
        <f>[52]ACCOUNTALLOC!J82</f>
        <v>0</v>
      </c>
      <c r="K82" s="697">
        <f>[52]ACCOUNTALLOC!K82</f>
        <v>3080122.925205986</v>
      </c>
      <c r="L82" s="698"/>
      <c r="M82" s="697">
        <f>[52]ACCOUNTALLOC!M82</f>
        <v>288851.41363570985</v>
      </c>
      <c r="N82" s="697">
        <f>[52]ACCOUNTALLOC!N82</f>
        <v>351161.20733136119</v>
      </c>
      <c r="O82" s="697">
        <f>[52]ACCOUNTALLOC!O82</f>
        <v>23810.489705709198</v>
      </c>
      <c r="P82" s="697">
        <f>[52]ACCOUNTALLOC!P82</f>
        <v>0</v>
      </c>
      <c r="Q82" s="697">
        <f>[52]ACCOUNTALLOC!Q82</f>
        <v>0</v>
      </c>
      <c r="R82" s="697">
        <f>[52]ACCOUNTALLOC!R82</f>
        <v>0</v>
      </c>
      <c r="S82" s="697">
        <f>[52]ACCOUNTALLOC!S82</f>
        <v>663823.1106727802</v>
      </c>
      <c r="T82" s="698"/>
      <c r="U82" s="697">
        <f>[52]ACCOUNTALLOC!U82</f>
        <v>254079.27462889184</v>
      </c>
      <c r="V82" s="697">
        <f>[52]ACCOUNTALLOC!V82</f>
        <v>390518.15441875649</v>
      </c>
      <c r="W82" s="697">
        <f>[52]ACCOUNTALLOC!W82</f>
        <v>6267.7040852034279</v>
      </c>
      <c r="X82" s="697">
        <f>[52]ACCOUNTALLOC!X82</f>
        <v>0</v>
      </c>
      <c r="Y82" s="697">
        <f>[52]ACCOUNTALLOC!Y82</f>
        <v>0</v>
      </c>
      <c r="Z82" s="697">
        <f>[52]ACCOUNTALLOC!Z82</f>
        <v>0</v>
      </c>
      <c r="AA82" s="697">
        <f>[52]ACCOUNTALLOC!AA82</f>
        <v>650865.1331328518</v>
      </c>
      <c r="AB82" s="698"/>
      <c r="AC82" s="697">
        <f>[52]ACCOUNTALLOC!AC82</f>
        <v>114840.77472612525</v>
      </c>
      <c r="AD82" s="697">
        <f>[52]ACCOUNTALLOC!AD82</f>
        <v>252027.0681938123</v>
      </c>
      <c r="AE82" s="697">
        <f>[52]ACCOUNTALLOC!AE82</f>
        <v>694.04194710740023</v>
      </c>
      <c r="AF82" s="697">
        <f>[52]ACCOUNTALLOC!AF82</f>
        <v>0</v>
      </c>
      <c r="AG82" s="697">
        <f>[52]ACCOUNTALLOC!AG82</f>
        <v>0</v>
      </c>
      <c r="AH82" s="697">
        <f>[52]ACCOUNTALLOC!AH82</f>
        <v>0</v>
      </c>
      <c r="AI82" s="697">
        <f>[52]ACCOUNTALLOC!AI82</f>
        <v>367561.88486704498</v>
      </c>
      <c r="AJ82" s="698"/>
      <c r="AK82" s="697">
        <f>[52]ACCOUNTALLOC!AK82</f>
        <v>89218.079841594779</v>
      </c>
      <c r="AL82" s="697">
        <f>[52]ACCOUNTALLOC!AL82</f>
        <v>175346.0153593462</v>
      </c>
      <c r="AM82" s="697">
        <f>[52]ACCOUNTALLOC!AM82</f>
        <v>8283.3649602783171</v>
      </c>
      <c r="AN82" s="697">
        <f>[52]ACCOUNTALLOC!AN82</f>
        <v>0</v>
      </c>
      <c r="AO82" s="697">
        <f>[52]ACCOUNTALLOC!AO82</f>
        <v>0</v>
      </c>
      <c r="AP82" s="697">
        <f>[52]ACCOUNTALLOC!AP82</f>
        <v>0</v>
      </c>
      <c r="AQ82" s="697">
        <f>[52]ACCOUNTALLOC!AQ82</f>
        <v>272847.46016121929</v>
      </c>
      <c r="AR82" s="698"/>
      <c r="AS82" s="697">
        <f>[52]ACCOUNTALLOC!AS82</f>
        <v>887.07029308508845</v>
      </c>
      <c r="AT82" s="697">
        <f>[52]ACCOUNTALLOC!AT82</f>
        <v>553.67404456440397</v>
      </c>
      <c r="AU82" s="697">
        <f>[52]ACCOUNTALLOC!AU82</f>
        <v>26.857279136070375</v>
      </c>
      <c r="AV82" s="697">
        <f>[52]ACCOUNTALLOC!AV82</f>
        <v>0</v>
      </c>
      <c r="AW82" s="697">
        <f>[52]ACCOUNTALLOC!AW82</f>
        <v>0</v>
      </c>
      <c r="AX82" s="697">
        <f>[52]ACCOUNTALLOC!AX82</f>
        <v>0</v>
      </c>
      <c r="AY82" s="697">
        <f>[52]ACCOUNTALLOC!AY82</f>
        <v>1467.601616785563</v>
      </c>
      <c r="AZ82" s="698"/>
      <c r="BA82" s="697">
        <f>[52]ACCOUNTALLOC!BA82</f>
        <v>17135.777625951421</v>
      </c>
      <c r="BB82" s="697">
        <f>[52]ACCOUNTALLOC!BB82</f>
        <v>15281.134969140025</v>
      </c>
      <c r="BC82" s="697">
        <f>[52]ACCOUNTALLOC!BC82</f>
        <v>2677.0318684356371</v>
      </c>
      <c r="BD82" s="697">
        <f>[52]ACCOUNTALLOC!BD82</f>
        <v>0</v>
      </c>
      <c r="BE82" s="697">
        <f>[52]ACCOUNTALLOC!BE82</f>
        <v>0</v>
      </c>
      <c r="BF82" s="697">
        <f>[52]ACCOUNTALLOC!BF82</f>
        <v>0</v>
      </c>
      <c r="BG82" s="697">
        <f>[52]ACCOUNTALLOC!BG82</f>
        <v>35093.944463527085</v>
      </c>
      <c r="BH82" s="698"/>
      <c r="BI82" s="697">
        <f>[52]ACCOUNTALLOC!BI82</f>
        <v>27546.926526090276</v>
      </c>
      <c r="BJ82" s="697">
        <f>[52]ACCOUNTALLOC!BJ82</f>
        <v>7515.6771452194562</v>
      </c>
      <c r="BK82" s="697">
        <f>[52]ACCOUNTALLOC!BK82</f>
        <v>541.43358619611729</v>
      </c>
      <c r="BL82" s="697">
        <f>[52]ACCOUNTALLOC!BL82</f>
        <v>0</v>
      </c>
      <c r="BM82" s="697">
        <f>[52]ACCOUNTALLOC!BM82</f>
        <v>0</v>
      </c>
      <c r="BN82" s="697">
        <f>[52]ACCOUNTALLOC!BN82</f>
        <v>0</v>
      </c>
      <c r="BO82" s="697">
        <f>[52]ACCOUNTALLOC!BO82</f>
        <v>35604.03725750585</v>
      </c>
      <c r="BP82" s="698"/>
      <c r="BQ82" s="697">
        <f>[52]ACCOUNTALLOC!BQ82</f>
        <v>15969.436014674617</v>
      </c>
      <c r="BR82" s="697">
        <f>[52]ACCOUNTALLOC!BR82</f>
        <v>75896.884774358768</v>
      </c>
      <c r="BS82" s="697">
        <f>[52]ACCOUNTALLOC!BS82</f>
        <v>336.22896724305184</v>
      </c>
      <c r="BT82" s="697">
        <f>[52]ACCOUNTALLOC!BT82</f>
        <v>0</v>
      </c>
      <c r="BU82" s="697">
        <f>[52]ACCOUNTALLOC!BU82</f>
        <v>0</v>
      </c>
      <c r="BV82" s="697">
        <f>[52]ACCOUNTALLOC!BV82</f>
        <v>0</v>
      </c>
      <c r="BW82" s="697">
        <f>[52]ACCOUNTALLOC!BW82</f>
        <v>92202.549756276436</v>
      </c>
      <c r="BX82" s="698"/>
      <c r="BY82" s="697">
        <f>[52]ACCOUNTALLOC!BY82</f>
        <v>7148.8586015786741</v>
      </c>
      <c r="BZ82" s="697">
        <f>[52]ACCOUNTALLOC!BZ82</f>
        <v>44356.906371392448</v>
      </c>
      <c r="CA82" s="697">
        <f>[52]ACCOUNTALLOC!CA82</f>
        <v>541.32573922647236</v>
      </c>
      <c r="CB82" s="697">
        <f>[52]ACCOUNTALLOC!CB82</f>
        <v>0</v>
      </c>
      <c r="CC82" s="697">
        <f>[52]ACCOUNTALLOC!CC82</f>
        <v>0</v>
      </c>
      <c r="CD82" s="697">
        <f>[52]ACCOUNTALLOC!CD82</f>
        <v>0</v>
      </c>
      <c r="CE82" s="697">
        <f>[52]ACCOUNTALLOC!CE82</f>
        <v>52047.090712197591</v>
      </c>
      <c r="CF82" s="698"/>
      <c r="CG82" s="697">
        <f>[52]ACCOUNTALLOC!CG82</f>
        <v>12946.829378301816</v>
      </c>
      <c r="CH82" s="697">
        <f>[52]ACCOUNTALLOC!CH82</f>
        <v>9138.9258444617626</v>
      </c>
      <c r="CI82" s="697">
        <f>[52]ACCOUNTALLOC!CI82</f>
        <v>31768.054019546391</v>
      </c>
      <c r="CJ82" s="697">
        <f>[52]ACCOUNTALLOC!CJ82</f>
        <v>0</v>
      </c>
      <c r="CK82" s="697">
        <f>[52]ACCOUNTALLOC!CK82</f>
        <v>0</v>
      </c>
      <c r="CL82" s="697">
        <f>[52]ACCOUNTALLOC!CL82</f>
        <v>0</v>
      </c>
      <c r="CM82" s="697">
        <f>[52]ACCOUNTALLOC!CM82</f>
        <v>53853.809242309973</v>
      </c>
      <c r="CN82" s="698">
        <f>[52]ACCOUNTALLOC!CN82</f>
        <v>0</v>
      </c>
      <c r="CO82" s="697">
        <f>[52]ACCOUNTALLOC!CO82</f>
        <v>811.30187208475479</v>
      </c>
      <c r="CP82" s="697">
        <f>[52]ACCOUNTALLOC!CP82</f>
        <v>894.41532116051394</v>
      </c>
      <c r="CQ82" s="697">
        <f>[52]ACCOUNTALLOC!CQ82</f>
        <v>6.0357182693862601</v>
      </c>
      <c r="CR82" s="697">
        <f>[52]ACCOUNTALLOC!CR82</f>
        <v>0</v>
      </c>
      <c r="CS82" s="697">
        <f>[52]ACCOUNTALLOC!CS82</f>
        <v>0</v>
      </c>
      <c r="CT82" s="697">
        <f>[52]ACCOUNTALLOC!CT82</f>
        <v>0</v>
      </c>
      <c r="CU82" s="697">
        <f>[52]ACCOUNTALLOC!CU82</f>
        <v>1711.7529115146551</v>
      </c>
      <c r="CW82" s="65">
        <f>[52]ACCOUNTALLOC!CW82</f>
        <v>0</v>
      </c>
      <c r="CX82" s="65">
        <f>[52]ACCOUNTALLOC!CX82</f>
        <v>0</v>
      </c>
      <c r="CY82" s="65">
        <f>[52]ACCOUNTALLOC!CY82</f>
        <v>0</v>
      </c>
      <c r="CZ82" s="65">
        <f>[52]ACCOUNTALLOC!CZ82</f>
        <v>0</v>
      </c>
      <c r="DA82" s="65">
        <f>[52]ACCOUNTALLOC!DA82</f>
        <v>0</v>
      </c>
      <c r="DB82" s="65">
        <f>[52]ACCOUNTALLOC!DB82</f>
        <v>0</v>
      </c>
      <c r="DC82" s="65">
        <f>[52]ACCOUNTALLOC!DC82</f>
        <v>0</v>
      </c>
      <c r="DE82" s="65">
        <v>0</v>
      </c>
      <c r="DF82" s="65">
        <v>0</v>
      </c>
      <c r="DG82" s="65">
        <v>0</v>
      </c>
      <c r="DH82" s="65">
        <v>0</v>
      </c>
      <c r="DI82" s="65">
        <v>0</v>
      </c>
      <c r="DJ82" s="65">
        <v>0</v>
      </c>
      <c r="DK82" s="65">
        <v>0</v>
      </c>
      <c r="DM82" s="65">
        <v>0</v>
      </c>
      <c r="DN82" s="65">
        <v>0</v>
      </c>
      <c r="DO82" s="65">
        <v>0</v>
      </c>
      <c r="DP82" s="65">
        <v>0</v>
      </c>
      <c r="DQ82" s="65">
        <v>0</v>
      </c>
      <c r="DR82" s="65">
        <v>0</v>
      </c>
      <c r="DS82" s="65">
        <v>0</v>
      </c>
      <c r="DU82" s="65">
        <v>0</v>
      </c>
      <c r="DV82" s="65">
        <v>0</v>
      </c>
      <c r="DW82" s="65">
        <v>0</v>
      </c>
      <c r="DX82" s="65">
        <v>0</v>
      </c>
      <c r="DY82" s="65">
        <v>0</v>
      </c>
      <c r="DZ82" s="65">
        <v>0</v>
      </c>
      <c r="EA82" s="65">
        <v>0</v>
      </c>
      <c r="EC82" s="65">
        <v>0</v>
      </c>
      <c r="ED82" s="65">
        <v>0</v>
      </c>
      <c r="EE82" s="65">
        <v>0</v>
      </c>
      <c r="EF82" s="65">
        <v>0</v>
      </c>
      <c r="EG82" s="65">
        <v>0</v>
      </c>
      <c r="EH82" s="65">
        <v>0</v>
      </c>
      <c r="EI82" s="65">
        <v>0</v>
      </c>
      <c r="EK82" s="65">
        <v>0</v>
      </c>
      <c r="EL82" s="65">
        <v>0</v>
      </c>
      <c r="EM82" s="65">
        <v>0</v>
      </c>
      <c r="EN82" s="65">
        <v>0</v>
      </c>
      <c r="EO82" s="65">
        <v>0</v>
      </c>
      <c r="EP82" s="65">
        <v>0</v>
      </c>
      <c r="EQ82" s="65">
        <v>0</v>
      </c>
      <c r="ES82" s="65">
        <v>0</v>
      </c>
      <c r="ET82" s="65">
        <v>0</v>
      </c>
      <c r="EU82" s="65">
        <v>0</v>
      </c>
      <c r="EV82" s="65">
        <v>0</v>
      </c>
      <c r="EW82" s="65">
        <v>0</v>
      </c>
      <c r="EX82" s="65">
        <v>0</v>
      </c>
      <c r="EY82" s="65">
        <v>0</v>
      </c>
      <c r="FA82" s="65">
        <v>0</v>
      </c>
      <c r="FB82" s="65">
        <v>0</v>
      </c>
      <c r="FC82" s="65">
        <v>0</v>
      </c>
      <c r="FD82" s="65">
        <v>0</v>
      </c>
      <c r="FE82" s="65">
        <v>0</v>
      </c>
      <c r="FF82" s="65">
        <v>0</v>
      </c>
      <c r="FG82" s="65">
        <v>0</v>
      </c>
    </row>
    <row r="83" spans="1:163">
      <c r="A83" s="699">
        <f>[52]ACCOUNTALLOC!A83</f>
        <v>397</v>
      </c>
      <c r="B83" s="698" t="str">
        <f>[52]ACCOUNTALLOC!B83</f>
        <v>Communication Equip</v>
      </c>
      <c r="C83" s="695">
        <f>[52]ACCOUNTALLOC!C83</f>
        <v>146940395.59999999</v>
      </c>
      <c r="D83" s="64"/>
      <c r="E83" s="697">
        <f>[52]ACCOUNTALLOC!E83</f>
        <v>36935245.070522211</v>
      </c>
      <c r="F83" s="697">
        <f>[52]ACCOUNTALLOC!F83</f>
        <v>33856602.495819457</v>
      </c>
      <c r="G83" s="697">
        <f>[52]ACCOUNTALLOC!G83</f>
        <v>18891334.804701116</v>
      </c>
      <c r="H83" s="697">
        <f>[52]ACCOUNTALLOC!H83</f>
        <v>0</v>
      </c>
      <c r="I83" s="697">
        <f>[52]ACCOUNTALLOC!I83</f>
        <v>0</v>
      </c>
      <c r="J83" s="697">
        <f>[52]ACCOUNTALLOC!J83</f>
        <v>0</v>
      </c>
      <c r="K83" s="697">
        <f>[52]ACCOUNTALLOC!K83</f>
        <v>89683182.371042788</v>
      </c>
      <c r="L83" s="698"/>
      <c r="M83" s="697">
        <f>[52]ACCOUNTALLOC!M83</f>
        <v>7011043.4603836732</v>
      </c>
      <c r="N83" s="697">
        <f>[52]ACCOUNTALLOC!N83</f>
        <v>8602565.4254663922</v>
      </c>
      <c r="O83" s="697">
        <f>[52]ACCOUNTALLOC!O83</f>
        <v>2134913.1501106974</v>
      </c>
      <c r="P83" s="697">
        <f>[52]ACCOUNTALLOC!P83</f>
        <v>0</v>
      </c>
      <c r="Q83" s="697">
        <f>[52]ACCOUNTALLOC!Q83</f>
        <v>0</v>
      </c>
      <c r="R83" s="697">
        <f>[52]ACCOUNTALLOC!R83</f>
        <v>0</v>
      </c>
      <c r="S83" s="697">
        <f>[52]ACCOUNTALLOC!S83</f>
        <v>17748522.035960764</v>
      </c>
      <c r="T83" s="698"/>
      <c r="U83" s="697">
        <f>[52]ACCOUNTALLOC!U83</f>
        <v>6169314.0666569453</v>
      </c>
      <c r="V83" s="697">
        <f>[52]ACCOUNTALLOC!V83</f>
        <v>9566711.5361341834</v>
      </c>
      <c r="W83" s="697">
        <f>[52]ACCOUNTALLOC!W83</f>
        <v>302013.00386165088</v>
      </c>
      <c r="X83" s="697">
        <f>[52]ACCOUNTALLOC!X83</f>
        <v>0</v>
      </c>
      <c r="Y83" s="697">
        <f>[52]ACCOUNTALLOC!Y83</f>
        <v>0</v>
      </c>
      <c r="Z83" s="697">
        <f>[52]ACCOUNTALLOC!Z83</f>
        <v>0</v>
      </c>
      <c r="AA83" s="697">
        <f>[52]ACCOUNTALLOC!AA83</f>
        <v>16038038.60665278</v>
      </c>
      <c r="AB83" s="698"/>
      <c r="AC83" s="697">
        <f>[52]ACCOUNTALLOC!AC83</f>
        <v>2789389.1287612012</v>
      </c>
      <c r="AD83" s="697">
        <f>[52]ACCOUNTALLOC!AD83</f>
        <v>6174028.6166629931</v>
      </c>
      <c r="AE83" s="697">
        <f>[52]ACCOUNTALLOC!AE83</f>
        <v>163429.31759963316</v>
      </c>
      <c r="AF83" s="697">
        <f>[52]ACCOUNTALLOC!AF83</f>
        <v>0</v>
      </c>
      <c r="AG83" s="697">
        <f>[52]ACCOUNTALLOC!AG83</f>
        <v>0</v>
      </c>
      <c r="AH83" s="697">
        <f>[52]ACCOUNTALLOC!AH83</f>
        <v>0</v>
      </c>
      <c r="AI83" s="697">
        <f>[52]ACCOUNTALLOC!AI83</f>
        <v>9126847.063023828</v>
      </c>
      <c r="AJ83" s="698"/>
      <c r="AK83" s="697">
        <f>[52]ACCOUNTALLOC!AK83</f>
        <v>2166564.0745709785</v>
      </c>
      <c r="AL83" s="697">
        <f>[52]ACCOUNTALLOC!AL83</f>
        <v>4295535.8898747507</v>
      </c>
      <c r="AM83" s="697">
        <f>[52]ACCOUNTALLOC!AM83</f>
        <v>358494.24048453913</v>
      </c>
      <c r="AN83" s="697">
        <f>[52]ACCOUNTALLOC!AN83</f>
        <v>0</v>
      </c>
      <c r="AO83" s="697">
        <f>[52]ACCOUNTALLOC!AO83</f>
        <v>0</v>
      </c>
      <c r="AP83" s="697">
        <f>[52]ACCOUNTALLOC!AP83</f>
        <v>0</v>
      </c>
      <c r="AQ83" s="697">
        <f>[52]ACCOUNTALLOC!AQ83</f>
        <v>6820594.2049302682</v>
      </c>
      <c r="AR83" s="698"/>
      <c r="AS83" s="697">
        <f>[52]ACCOUNTALLOC!AS83</f>
        <v>21494.788088300415</v>
      </c>
      <c r="AT83" s="697">
        <f>[52]ACCOUNTALLOC!AT83</f>
        <v>13563.620050586689</v>
      </c>
      <c r="AU83" s="697">
        <f>[52]ACCOUNTALLOC!AU83</f>
        <v>667.27993688330582</v>
      </c>
      <c r="AV83" s="697">
        <f>[52]ACCOUNTALLOC!AV83</f>
        <v>0</v>
      </c>
      <c r="AW83" s="697">
        <f>[52]ACCOUNTALLOC!AW83</f>
        <v>0</v>
      </c>
      <c r="AX83" s="697">
        <f>[52]ACCOUNTALLOC!AX83</f>
        <v>0</v>
      </c>
      <c r="AY83" s="697">
        <f>[52]ACCOUNTALLOC!AY83</f>
        <v>35725.688075770413</v>
      </c>
      <c r="AZ83" s="698"/>
      <c r="BA83" s="697">
        <f>[52]ACCOUNTALLOC!BA83</f>
        <v>415217.54107792844</v>
      </c>
      <c r="BB83" s="697">
        <f>[52]ACCOUNTALLOC!BB83</f>
        <v>374349.33188210789</v>
      </c>
      <c r="BC83" s="697">
        <f>[52]ACCOUNTALLOC!BC83</f>
        <v>69512.834556707792</v>
      </c>
      <c r="BD83" s="697">
        <f>[52]ACCOUNTALLOC!BD83</f>
        <v>0</v>
      </c>
      <c r="BE83" s="697">
        <f>[52]ACCOUNTALLOC!BE83</f>
        <v>0</v>
      </c>
      <c r="BF83" s="697">
        <f>[52]ACCOUNTALLOC!BF83</f>
        <v>0</v>
      </c>
      <c r="BG83" s="697">
        <f>[52]ACCOUNTALLOC!BG83</f>
        <v>859079.70751674415</v>
      </c>
      <c r="BH83" s="698"/>
      <c r="BI83" s="697">
        <f>[52]ACCOUNTALLOC!BI83</f>
        <v>668438.2542124769</v>
      </c>
      <c r="BJ83" s="697">
        <f>[52]ACCOUNTALLOC!BJ83</f>
        <v>190813.29014103831</v>
      </c>
      <c r="BK83" s="697">
        <f>[52]ACCOUNTALLOC!BK83</f>
        <v>31099.278474032108</v>
      </c>
      <c r="BL83" s="697">
        <f>[52]ACCOUNTALLOC!BL83</f>
        <v>0</v>
      </c>
      <c r="BM83" s="697">
        <f>[52]ACCOUNTALLOC!BM83</f>
        <v>0</v>
      </c>
      <c r="BN83" s="697">
        <f>[52]ACCOUNTALLOC!BN83</f>
        <v>0</v>
      </c>
      <c r="BO83" s="697">
        <f>[52]ACCOUNTALLOC!BO83</f>
        <v>890350.82282754721</v>
      </c>
      <c r="BP83" s="698"/>
      <c r="BQ83" s="697">
        <f>[52]ACCOUNTALLOC!BQ83</f>
        <v>388558.42457474559</v>
      </c>
      <c r="BR83" s="697">
        <f>[52]ACCOUNTALLOC!BR83</f>
        <v>1859282.5836949903</v>
      </c>
      <c r="BS83" s="697">
        <f>[52]ACCOUNTALLOC!BS83</f>
        <v>36626.785387586278</v>
      </c>
      <c r="BT83" s="697">
        <f>[52]ACCOUNTALLOC!BT83</f>
        <v>0</v>
      </c>
      <c r="BU83" s="697">
        <f>[52]ACCOUNTALLOC!BU83</f>
        <v>0</v>
      </c>
      <c r="BV83" s="697">
        <f>[52]ACCOUNTALLOC!BV83</f>
        <v>0</v>
      </c>
      <c r="BW83" s="697">
        <f>[52]ACCOUNTALLOC!BW83</f>
        <v>2284467.7936573219</v>
      </c>
      <c r="BX83" s="698"/>
      <c r="BY83" s="697">
        <f>[52]ACCOUNTALLOC!BY83</f>
        <v>177970.10684797689</v>
      </c>
      <c r="BZ83" s="697">
        <f>[52]ACCOUNTALLOC!BZ83</f>
        <v>1126164.2938703208</v>
      </c>
      <c r="CA83" s="697">
        <f>[52]ACCOUNTALLOC!CA83</f>
        <v>63922.421485989922</v>
      </c>
      <c r="CB83" s="697">
        <f>[52]ACCOUNTALLOC!CB83</f>
        <v>0</v>
      </c>
      <c r="CC83" s="697">
        <f>[52]ACCOUNTALLOC!CC83</f>
        <v>0</v>
      </c>
      <c r="CD83" s="697">
        <f>[52]ACCOUNTALLOC!CD83</f>
        <v>0</v>
      </c>
      <c r="CE83" s="697">
        <f>[52]ACCOUNTALLOC!CE83</f>
        <v>1368056.8222042874</v>
      </c>
      <c r="CF83" s="698"/>
      <c r="CG83" s="697">
        <f>[52]ACCOUNTALLOC!CG83</f>
        <v>313900.63654663973</v>
      </c>
      <c r="CH83" s="697">
        <f>[52]ACCOUNTALLOC!CH83</f>
        <v>223880.67318974287</v>
      </c>
      <c r="CI83" s="697">
        <f>[52]ACCOUNTALLOC!CI83</f>
        <v>1505959.334301237</v>
      </c>
      <c r="CJ83" s="697">
        <f>[52]ACCOUNTALLOC!CJ83</f>
        <v>0</v>
      </c>
      <c r="CK83" s="697">
        <f>[52]ACCOUNTALLOC!CK83</f>
        <v>0</v>
      </c>
      <c r="CL83" s="697">
        <f>[52]ACCOUNTALLOC!CL83</f>
        <v>0</v>
      </c>
      <c r="CM83" s="697">
        <f>[52]ACCOUNTALLOC!CM83</f>
        <v>2043740.6440376197</v>
      </c>
      <c r="CN83" s="698">
        <f>[52]ACCOUNTALLOC!CN83</f>
        <v>0</v>
      </c>
      <c r="CO83" s="697">
        <f>[52]ACCOUNTALLOC!CO83</f>
        <v>19691.580055848623</v>
      </c>
      <c r="CP83" s="697">
        <f>[52]ACCOUNTALLOC!CP83</f>
        <v>21910.923408354807</v>
      </c>
      <c r="CQ83" s="697">
        <f>[52]ACCOUNTALLOC!CQ83</f>
        <v>187.33660608726166</v>
      </c>
      <c r="CR83" s="697">
        <f>[52]ACCOUNTALLOC!CR83</f>
        <v>0</v>
      </c>
      <c r="CS83" s="697">
        <f>[52]ACCOUNTALLOC!CS83</f>
        <v>0</v>
      </c>
      <c r="CT83" s="697">
        <f>[52]ACCOUNTALLOC!CT83</f>
        <v>0</v>
      </c>
      <c r="CU83" s="697">
        <f>[52]ACCOUNTALLOC!CU83</f>
        <v>41789.840070290695</v>
      </c>
      <c r="CW83" s="65">
        <f>[52]ACCOUNTALLOC!CW83</f>
        <v>0</v>
      </c>
      <c r="CX83" s="65">
        <f>[52]ACCOUNTALLOC!CX83</f>
        <v>0</v>
      </c>
      <c r="CY83" s="65">
        <f>[52]ACCOUNTALLOC!CY83</f>
        <v>0</v>
      </c>
      <c r="CZ83" s="65">
        <f>[52]ACCOUNTALLOC!CZ83</f>
        <v>0</v>
      </c>
      <c r="DA83" s="65">
        <f>[52]ACCOUNTALLOC!DA83</f>
        <v>0</v>
      </c>
      <c r="DB83" s="65">
        <f>[52]ACCOUNTALLOC!DB83</f>
        <v>0</v>
      </c>
      <c r="DC83" s="65">
        <f>[52]ACCOUNTALLOC!DC83</f>
        <v>0</v>
      </c>
      <c r="DE83" s="65">
        <v>0</v>
      </c>
      <c r="DF83" s="65">
        <v>0</v>
      </c>
      <c r="DG83" s="65">
        <v>0</v>
      </c>
      <c r="DH83" s="65">
        <v>0</v>
      </c>
      <c r="DI83" s="65">
        <v>0</v>
      </c>
      <c r="DJ83" s="65">
        <v>0</v>
      </c>
      <c r="DK83" s="65">
        <v>0</v>
      </c>
      <c r="DM83" s="65">
        <v>0</v>
      </c>
      <c r="DN83" s="65">
        <v>0</v>
      </c>
      <c r="DO83" s="65">
        <v>0</v>
      </c>
      <c r="DP83" s="65">
        <v>0</v>
      </c>
      <c r="DQ83" s="65">
        <v>0</v>
      </c>
      <c r="DR83" s="65">
        <v>0</v>
      </c>
      <c r="DS83" s="65">
        <v>0</v>
      </c>
      <c r="DU83" s="65">
        <v>0</v>
      </c>
      <c r="DV83" s="65">
        <v>0</v>
      </c>
      <c r="DW83" s="65">
        <v>0</v>
      </c>
      <c r="DX83" s="65">
        <v>0</v>
      </c>
      <c r="DY83" s="65">
        <v>0</v>
      </c>
      <c r="DZ83" s="65">
        <v>0</v>
      </c>
      <c r="EA83" s="65">
        <v>0</v>
      </c>
      <c r="EC83" s="65">
        <v>0</v>
      </c>
      <c r="ED83" s="65">
        <v>0</v>
      </c>
      <c r="EE83" s="65">
        <v>0</v>
      </c>
      <c r="EF83" s="65">
        <v>0</v>
      </c>
      <c r="EG83" s="65">
        <v>0</v>
      </c>
      <c r="EH83" s="65">
        <v>0</v>
      </c>
      <c r="EI83" s="65">
        <v>0</v>
      </c>
      <c r="EK83" s="65">
        <v>0</v>
      </c>
      <c r="EL83" s="65">
        <v>0</v>
      </c>
      <c r="EM83" s="65">
        <v>0</v>
      </c>
      <c r="EN83" s="65">
        <v>0</v>
      </c>
      <c r="EO83" s="65">
        <v>0</v>
      </c>
      <c r="EP83" s="65">
        <v>0</v>
      </c>
      <c r="EQ83" s="65">
        <v>0</v>
      </c>
      <c r="ES83" s="65">
        <v>0</v>
      </c>
      <c r="ET83" s="65">
        <v>0</v>
      </c>
      <c r="EU83" s="65">
        <v>0</v>
      </c>
      <c r="EV83" s="65">
        <v>0</v>
      </c>
      <c r="EW83" s="65">
        <v>0</v>
      </c>
      <c r="EX83" s="65">
        <v>0</v>
      </c>
      <c r="EY83" s="65">
        <v>0</v>
      </c>
      <c r="FA83" s="65">
        <v>0</v>
      </c>
      <c r="FB83" s="65">
        <v>0</v>
      </c>
      <c r="FC83" s="65">
        <v>0</v>
      </c>
      <c r="FD83" s="65">
        <v>0</v>
      </c>
      <c r="FE83" s="65">
        <v>0</v>
      </c>
      <c r="FF83" s="65">
        <v>0</v>
      </c>
      <c r="FG83" s="65">
        <v>0</v>
      </c>
    </row>
    <row r="84" spans="1:163">
      <c r="A84" s="699">
        <f>[52]ACCOUNTALLOC!A84</f>
        <v>398</v>
      </c>
      <c r="B84" s="698" t="str">
        <f>[52]ACCOUNTALLOC!B84</f>
        <v>Miscellaneous Equip</v>
      </c>
      <c r="C84" s="695">
        <f>[52]ACCOUNTALLOC!C84</f>
        <v>977290.20000000007</v>
      </c>
      <c r="D84" s="64"/>
      <c r="E84" s="697">
        <f>[52]ACCOUNTALLOC!E84</f>
        <v>245653.70805371419</v>
      </c>
      <c r="F84" s="697">
        <f>[52]ACCOUNTALLOC!F84</f>
        <v>225177.87358168716</v>
      </c>
      <c r="G84" s="697">
        <f>[52]ACCOUNTALLOC!G84</f>
        <v>125644.93442505279</v>
      </c>
      <c r="H84" s="697">
        <f>[52]ACCOUNTALLOC!H84</f>
        <v>0</v>
      </c>
      <c r="I84" s="697">
        <f>[52]ACCOUNTALLOC!I84</f>
        <v>0</v>
      </c>
      <c r="J84" s="697">
        <f>[52]ACCOUNTALLOC!J84</f>
        <v>0</v>
      </c>
      <c r="K84" s="697">
        <f>[52]ACCOUNTALLOC!K84</f>
        <v>596476.51606045419</v>
      </c>
      <c r="L84" s="698"/>
      <c r="M84" s="697">
        <f>[52]ACCOUNTALLOC!M84</f>
        <v>46629.955211629036</v>
      </c>
      <c r="N84" s="697">
        <f>[52]ACCOUNTALLOC!N84</f>
        <v>57215.055470880579</v>
      </c>
      <c r="O84" s="697">
        <f>[52]ACCOUNTALLOC!O84</f>
        <v>14199.156678017773</v>
      </c>
      <c r="P84" s="697">
        <f>[52]ACCOUNTALLOC!P84</f>
        <v>0</v>
      </c>
      <c r="Q84" s="697">
        <f>[52]ACCOUNTALLOC!Q84</f>
        <v>0</v>
      </c>
      <c r="R84" s="697">
        <f>[52]ACCOUNTALLOC!R84</f>
        <v>0</v>
      </c>
      <c r="S84" s="697">
        <f>[52]ACCOUNTALLOC!S84</f>
        <v>118044.16736052738</v>
      </c>
      <c r="T84" s="698"/>
      <c r="U84" s="697">
        <f>[52]ACCOUNTALLOC!U84</f>
        <v>41031.672423685653</v>
      </c>
      <c r="V84" s="697">
        <f>[52]ACCOUNTALLOC!V84</f>
        <v>63627.523202958371</v>
      </c>
      <c r="W84" s="697">
        <f>[52]ACCOUNTALLOC!W84</f>
        <v>2008.6671724365056</v>
      </c>
      <c r="X84" s="697">
        <f>[52]ACCOUNTALLOC!X84</f>
        <v>0</v>
      </c>
      <c r="Y84" s="697">
        <f>[52]ACCOUNTALLOC!Y84</f>
        <v>0</v>
      </c>
      <c r="Z84" s="697">
        <f>[52]ACCOUNTALLOC!Z84</f>
        <v>0</v>
      </c>
      <c r="AA84" s="697">
        <f>[52]ACCOUNTALLOC!AA84</f>
        <v>106667.86279908053</v>
      </c>
      <c r="AB84" s="698"/>
      <c r="AC84" s="697">
        <f>[52]ACCOUNTALLOC!AC84</f>
        <v>18552.030218740343</v>
      </c>
      <c r="AD84" s="697">
        <f>[52]ACCOUNTALLOC!AD84</f>
        <v>41063.028563020285</v>
      </c>
      <c r="AE84" s="697">
        <f>[52]ACCOUNTALLOC!AE84</f>
        <v>1086.95685642219</v>
      </c>
      <c r="AF84" s="697">
        <f>[52]ACCOUNTALLOC!AF84</f>
        <v>0</v>
      </c>
      <c r="AG84" s="697">
        <f>[52]ACCOUNTALLOC!AG84</f>
        <v>0</v>
      </c>
      <c r="AH84" s="697">
        <f>[52]ACCOUNTALLOC!AH84</f>
        <v>0</v>
      </c>
      <c r="AI84" s="697">
        <f>[52]ACCOUNTALLOC!AI84</f>
        <v>60702.01563818282</v>
      </c>
      <c r="AJ84" s="698"/>
      <c r="AK84" s="697">
        <f>[52]ACCOUNTALLOC!AK84</f>
        <v>14409.664742663092</v>
      </c>
      <c r="AL84" s="697">
        <f>[52]ACCOUNTALLOC!AL84</f>
        <v>28569.306022222758</v>
      </c>
      <c r="AM84" s="697">
        <f>[52]ACCOUNTALLOC!AM84</f>
        <v>2384.3198907379519</v>
      </c>
      <c r="AN84" s="697">
        <f>[52]ACCOUNTALLOC!AN84</f>
        <v>0</v>
      </c>
      <c r="AO84" s="697">
        <f>[52]ACCOUNTALLOC!AO84</f>
        <v>0</v>
      </c>
      <c r="AP84" s="697">
        <f>[52]ACCOUNTALLOC!AP84</f>
        <v>0</v>
      </c>
      <c r="AQ84" s="697">
        <f>[52]ACCOUNTALLOC!AQ84</f>
        <v>45363.290655623801</v>
      </c>
      <c r="AR84" s="698"/>
      <c r="AS84" s="697">
        <f>[52]ACCOUNTALLOC!AS84</f>
        <v>142.96031846107763</v>
      </c>
      <c r="AT84" s="697">
        <f>[52]ACCOUNTALLOC!AT84</f>
        <v>90.210679628535559</v>
      </c>
      <c r="AU84" s="697">
        <f>[52]ACCOUNTALLOC!AU84</f>
        <v>4.4380317632183734</v>
      </c>
      <c r="AV84" s="697">
        <f>[52]ACCOUNTALLOC!AV84</f>
        <v>0</v>
      </c>
      <c r="AW84" s="697">
        <f>[52]ACCOUNTALLOC!AW84</f>
        <v>0</v>
      </c>
      <c r="AX84" s="697">
        <f>[52]ACCOUNTALLOC!AX84</f>
        <v>0</v>
      </c>
      <c r="AY84" s="697">
        <f>[52]ACCOUNTALLOC!AY84</f>
        <v>237.60902985283155</v>
      </c>
      <c r="AZ84" s="698"/>
      <c r="BA84" s="697">
        <f>[52]ACCOUNTALLOC!BA84</f>
        <v>2761.5825594221888</v>
      </c>
      <c r="BB84" s="697">
        <f>[52]ACCOUNTALLOC!BB84</f>
        <v>2489.7709845619306</v>
      </c>
      <c r="BC84" s="697">
        <f>[52]ACCOUNTALLOC!BC84</f>
        <v>462.32495638178261</v>
      </c>
      <c r="BD84" s="697">
        <f>[52]ACCOUNTALLOC!BD84</f>
        <v>0</v>
      </c>
      <c r="BE84" s="697">
        <f>[52]ACCOUNTALLOC!BE84</f>
        <v>0</v>
      </c>
      <c r="BF84" s="697">
        <f>[52]ACCOUNTALLOC!BF84</f>
        <v>0</v>
      </c>
      <c r="BG84" s="697">
        <f>[52]ACCOUNTALLOC!BG84</f>
        <v>5713.6785003659024</v>
      </c>
      <c r="BH84" s="698"/>
      <c r="BI84" s="697">
        <f>[52]ACCOUNTALLOC!BI84</f>
        <v>4445.735650020003</v>
      </c>
      <c r="BJ84" s="697">
        <f>[52]ACCOUNTALLOC!BJ84</f>
        <v>1269.0857250189231</v>
      </c>
      <c r="BK84" s="697">
        <f>[52]ACCOUNTALLOC!BK84</f>
        <v>206.83910612625667</v>
      </c>
      <c r="BL84" s="697">
        <f>[52]ACCOUNTALLOC!BL84</f>
        <v>0</v>
      </c>
      <c r="BM84" s="697">
        <f>[52]ACCOUNTALLOC!BM84</f>
        <v>0</v>
      </c>
      <c r="BN84" s="697">
        <f>[52]ACCOUNTALLOC!BN84</f>
        <v>0</v>
      </c>
      <c r="BO84" s="697">
        <f>[52]ACCOUNTALLOC!BO84</f>
        <v>5921.6604811651823</v>
      </c>
      <c r="BP84" s="698"/>
      <c r="BQ84" s="697">
        <f>[52]ACCOUNTALLOC!BQ84</f>
        <v>2584.2746571749267</v>
      </c>
      <c r="BR84" s="697">
        <f>[52]ACCOUNTALLOC!BR84</f>
        <v>12365.957234946998</v>
      </c>
      <c r="BS84" s="697">
        <f>[52]ACCOUNTALLOC!BS84</f>
        <v>243.6021644737649</v>
      </c>
      <c r="BT84" s="697">
        <f>[52]ACCOUNTALLOC!BT84</f>
        <v>0</v>
      </c>
      <c r="BU84" s="697">
        <f>[52]ACCOUNTALLOC!BU84</f>
        <v>0</v>
      </c>
      <c r="BV84" s="697">
        <f>[52]ACCOUNTALLOC!BV84</f>
        <v>0</v>
      </c>
      <c r="BW84" s="697">
        <f>[52]ACCOUNTALLOC!BW84</f>
        <v>15193.83405659569</v>
      </c>
      <c r="BX84" s="698"/>
      <c r="BY84" s="697">
        <f>[52]ACCOUNTALLOC!BY84</f>
        <v>1183.6666194158572</v>
      </c>
      <c r="BZ84" s="697">
        <f>[52]ACCOUNTALLOC!BZ84</f>
        <v>7490.0392332235197</v>
      </c>
      <c r="CA84" s="697">
        <f>[52]ACCOUNTALLOC!CA84</f>
        <v>425.14351362293053</v>
      </c>
      <c r="CB84" s="697">
        <f>[52]ACCOUNTALLOC!CB84</f>
        <v>0</v>
      </c>
      <c r="CC84" s="697">
        <f>[52]ACCOUNTALLOC!CC84</f>
        <v>0</v>
      </c>
      <c r="CD84" s="697">
        <f>[52]ACCOUNTALLOC!CD84</f>
        <v>0</v>
      </c>
      <c r="CE84" s="697">
        <f>[52]ACCOUNTALLOC!CE84</f>
        <v>9098.8493662623077</v>
      </c>
      <c r="CF84" s="698"/>
      <c r="CG84" s="697">
        <f>[52]ACCOUNTALLOC!CG84</f>
        <v>2087.7309783885794</v>
      </c>
      <c r="CH84" s="697">
        <f>[52]ACCOUNTALLOC!CH84</f>
        <v>1489.0145557614005</v>
      </c>
      <c r="CI84" s="697">
        <f>[52]ACCOUNTALLOC!CI84</f>
        <v>10016.029240982409</v>
      </c>
      <c r="CJ84" s="697">
        <f>[52]ACCOUNTALLOC!CJ84</f>
        <v>0</v>
      </c>
      <c r="CK84" s="697">
        <f>[52]ACCOUNTALLOC!CK84</f>
        <v>0</v>
      </c>
      <c r="CL84" s="697">
        <f>[52]ACCOUNTALLOC!CL84</f>
        <v>0</v>
      </c>
      <c r="CM84" s="697">
        <f>[52]ACCOUNTALLOC!CM84</f>
        <v>13592.774775132388</v>
      </c>
      <c r="CN84" s="698">
        <f>[52]ACCOUNTALLOC!CN84</f>
        <v>0</v>
      </c>
      <c r="CO84" s="697">
        <f>[52]ACCOUNTALLOC!CO84</f>
        <v>130.96730910867583</v>
      </c>
      <c r="CP84" s="697">
        <f>[52]ACCOUNTALLOC!CP84</f>
        <v>145.72800510369493</v>
      </c>
      <c r="CQ84" s="697">
        <f>[52]ACCOUNTALLOC!CQ84</f>
        <v>1.2459625447635665</v>
      </c>
      <c r="CR84" s="697">
        <f>[52]ACCOUNTALLOC!CR84</f>
        <v>0</v>
      </c>
      <c r="CS84" s="697">
        <f>[52]ACCOUNTALLOC!CS84</f>
        <v>0</v>
      </c>
      <c r="CT84" s="697">
        <f>[52]ACCOUNTALLOC!CT84</f>
        <v>0</v>
      </c>
      <c r="CU84" s="697">
        <f>[52]ACCOUNTALLOC!CU84</f>
        <v>277.94127675713435</v>
      </c>
      <c r="CW84" s="65">
        <f>[52]ACCOUNTALLOC!CW84</f>
        <v>0</v>
      </c>
      <c r="CX84" s="65">
        <f>[52]ACCOUNTALLOC!CX84</f>
        <v>0</v>
      </c>
      <c r="CY84" s="65">
        <f>[52]ACCOUNTALLOC!CY84</f>
        <v>0</v>
      </c>
      <c r="CZ84" s="65">
        <f>[52]ACCOUNTALLOC!CZ84</f>
        <v>0</v>
      </c>
      <c r="DA84" s="65">
        <f>[52]ACCOUNTALLOC!DA84</f>
        <v>0</v>
      </c>
      <c r="DB84" s="65">
        <f>[52]ACCOUNTALLOC!DB84</f>
        <v>0</v>
      </c>
      <c r="DC84" s="65">
        <f>[52]ACCOUNTALLOC!DC84</f>
        <v>0</v>
      </c>
      <c r="DE84" s="65">
        <v>0</v>
      </c>
      <c r="DF84" s="65">
        <v>0</v>
      </c>
      <c r="DG84" s="65">
        <v>0</v>
      </c>
      <c r="DH84" s="65">
        <v>0</v>
      </c>
      <c r="DI84" s="65">
        <v>0</v>
      </c>
      <c r="DJ84" s="65">
        <v>0</v>
      </c>
      <c r="DK84" s="65">
        <v>0</v>
      </c>
      <c r="DM84" s="65">
        <v>0</v>
      </c>
      <c r="DN84" s="65">
        <v>0</v>
      </c>
      <c r="DO84" s="65">
        <v>0</v>
      </c>
      <c r="DP84" s="65">
        <v>0</v>
      </c>
      <c r="DQ84" s="65">
        <v>0</v>
      </c>
      <c r="DR84" s="65">
        <v>0</v>
      </c>
      <c r="DS84" s="65">
        <v>0</v>
      </c>
      <c r="DU84" s="65">
        <v>0</v>
      </c>
      <c r="DV84" s="65">
        <v>0</v>
      </c>
      <c r="DW84" s="65">
        <v>0</v>
      </c>
      <c r="DX84" s="65">
        <v>0</v>
      </c>
      <c r="DY84" s="65">
        <v>0</v>
      </c>
      <c r="DZ84" s="65">
        <v>0</v>
      </c>
      <c r="EA84" s="65">
        <v>0</v>
      </c>
      <c r="EC84" s="65">
        <v>0</v>
      </c>
      <c r="ED84" s="65">
        <v>0</v>
      </c>
      <c r="EE84" s="65">
        <v>0</v>
      </c>
      <c r="EF84" s="65">
        <v>0</v>
      </c>
      <c r="EG84" s="65">
        <v>0</v>
      </c>
      <c r="EH84" s="65">
        <v>0</v>
      </c>
      <c r="EI84" s="65">
        <v>0</v>
      </c>
      <c r="EK84" s="65">
        <v>0</v>
      </c>
      <c r="EL84" s="65">
        <v>0</v>
      </c>
      <c r="EM84" s="65">
        <v>0</v>
      </c>
      <c r="EN84" s="65">
        <v>0</v>
      </c>
      <c r="EO84" s="65">
        <v>0</v>
      </c>
      <c r="EP84" s="65">
        <v>0</v>
      </c>
      <c r="EQ84" s="65">
        <v>0</v>
      </c>
      <c r="ES84" s="65">
        <v>0</v>
      </c>
      <c r="ET84" s="65">
        <v>0</v>
      </c>
      <c r="EU84" s="65">
        <v>0</v>
      </c>
      <c r="EV84" s="65">
        <v>0</v>
      </c>
      <c r="EW84" s="65">
        <v>0</v>
      </c>
      <c r="EX84" s="65">
        <v>0</v>
      </c>
      <c r="EY84" s="65">
        <v>0</v>
      </c>
      <c r="FA84" s="65">
        <v>0</v>
      </c>
      <c r="FB84" s="65">
        <v>0</v>
      </c>
      <c r="FC84" s="65">
        <v>0</v>
      </c>
      <c r="FD84" s="65">
        <v>0</v>
      </c>
      <c r="FE84" s="65">
        <v>0</v>
      </c>
      <c r="FF84" s="65">
        <v>0</v>
      </c>
      <c r="FG84" s="65">
        <v>0</v>
      </c>
    </row>
    <row r="85" spans="1:163">
      <c r="A85" s="699">
        <f>[52]ACCOUNTALLOC!A85</f>
        <v>399</v>
      </c>
      <c r="B85" s="698" t="str">
        <f>[52]ACCOUNTALLOC!B85</f>
        <v>Other Tangible Property</v>
      </c>
      <c r="C85" s="695">
        <f>[52]ACCOUNTALLOC!C85</f>
        <v>1250391.3638000034</v>
      </c>
      <c r="D85" s="64"/>
      <c r="E85" s="697">
        <f>[52]ACCOUNTALLOC!E85</f>
        <v>314300.98760410323</v>
      </c>
      <c r="F85" s="697">
        <f>[52]ACCOUNTALLOC!F85</f>
        <v>288103.23529836949</v>
      </c>
      <c r="G85" s="697">
        <f>[52]ACCOUNTALLOC!G85</f>
        <v>160756.07932045544</v>
      </c>
      <c r="H85" s="697">
        <f>[52]ACCOUNTALLOC!H85</f>
        <v>0</v>
      </c>
      <c r="I85" s="697">
        <f>[52]ACCOUNTALLOC!I85</f>
        <v>0</v>
      </c>
      <c r="J85" s="697">
        <f>[52]ACCOUNTALLOC!J85</f>
        <v>0</v>
      </c>
      <c r="K85" s="697">
        <f>[52]ACCOUNTALLOC!K85</f>
        <v>763160.30222292815</v>
      </c>
      <c r="L85" s="698"/>
      <c r="M85" s="697">
        <f>[52]ACCOUNTALLOC!M85</f>
        <v>59660.572971060086</v>
      </c>
      <c r="N85" s="697">
        <f>[52]ACCOUNTALLOC!N85</f>
        <v>73203.651525541965</v>
      </c>
      <c r="O85" s="697">
        <f>[52]ACCOUNTALLOC!O85</f>
        <v>18167.073488956066</v>
      </c>
      <c r="P85" s="697">
        <f>[52]ACCOUNTALLOC!P85</f>
        <v>0</v>
      </c>
      <c r="Q85" s="697">
        <f>[52]ACCOUNTALLOC!Q85</f>
        <v>0</v>
      </c>
      <c r="R85" s="697">
        <f>[52]ACCOUNTALLOC!R85</f>
        <v>0</v>
      </c>
      <c r="S85" s="697">
        <f>[52]ACCOUNTALLOC!S85</f>
        <v>151031.29798555811</v>
      </c>
      <c r="T85" s="698"/>
      <c r="U85" s="697">
        <f>[52]ACCOUNTALLOC!U85</f>
        <v>52497.864852064704</v>
      </c>
      <c r="V85" s="697">
        <f>[52]ACCOUNTALLOC!V85</f>
        <v>81408.066419742536</v>
      </c>
      <c r="W85" s="697">
        <f>[52]ACCOUNTALLOC!W85</f>
        <v>2569.983905664028</v>
      </c>
      <c r="X85" s="697">
        <f>[52]ACCOUNTALLOC!X85</f>
        <v>0</v>
      </c>
      <c r="Y85" s="697">
        <f>[52]ACCOUNTALLOC!Y85</f>
        <v>0</v>
      </c>
      <c r="Z85" s="697">
        <f>[52]ACCOUNTALLOC!Z85</f>
        <v>0</v>
      </c>
      <c r="AA85" s="697">
        <f>[52]ACCOUNTALLOC!AA85</f>
        <v>136475.91517747127</v>
      </c>
      <c r="AB85" s="698"/>
      <c r="AC85" s="697">
        <f>[52]ACCOUNTALLOC!AC85</f>
        <v>23736.346037716958</v>
      </c>
      <c r="AD85" s="697">
        <f>[52]ACCOUNTALLOC!AD85</f>
        <v>52537.983381674574</v>
      </c>
      <c r="AE85" s="697">
        <f>[52]ACCOUNTALLOC!AE85</f>
        <v>1390.7040775539413</v>
      </c>
      <c r="AF85" s="697">
        <f>[52]ACCOUNTALLOC!AF85</f>
        <v>0</v>
      </c>
      <c r="AG85" s="697">
        <f>[52]ACCOUNTALLOC!AG85</f>
        <v>0</v>
      </c>
      <c r="AH85" s="697">
        <f>[52]ACCOUNTALLOC!AH85</f>
        <v>0</v>
      </c>
      <c r="AI85" s="697">
        <f>[52]ACCOUNTALLOC!AI85</f>
        <v>77665.033496945471</v>
      </c>
      <c r="AJ85" s="698"/>
      <c r="AK85" s="697">
        <f>[52]ACCOUNTALLOC!AK85</f>
        <v>18436.407475977277</v>
      </c>
      <c r="AL85" s="697">
        <f>[52]ACCOUNTALLOC!AL85</f>
        <v>36552.923092799618</v>
      </c>
      <c r="AM85" s="697">
        <f>[52]ACCOUNTALLOC!AM85</f>
        <v>3050.6117833938192</v>
      </c>
      <c r="AN85" s="697">
        <f>[52]ACCOUNTALLOC!AN85</f>
        <v>0</v>
      </c>
      <c r="AO85" s="697">
        <f>[52]ACCOUNTALLOC!AO85</f>
        <v>0</v>
      </c>
      <c r="AP85" s="697">
        <f>[52]ACCOUNTALLOC!AP85</f>
        <v>0</v>
      </c>
      <c r="AQ85" s="697">
        <f>[52]ACCOUNTALLOC!AQ85</f>
        <v>58039.942352170714</v>
      </c>
      <c r="AR85" s="698"/>
      <c r="AS85" s="697">
        <f>[52]ACCOUNTALLOC!AS85</f>
        <v>182.91020166766197</v>
      </c>
      <c r="AT85" s="697">
        <f>[52]ACCOUNTALLOC!AT85</f>
        <v>115.41981565971885</v>
      </c>
      <c r="AU85" s="697">
        <f>[52]ACCOUNTALLOC!AU85</f>
        <v>5.6782280114937764</v>
      </c>
      <c r="AV85" s="697">
        <f>[52]ACCOUNTALLOC!AV85</f>
        <v>0</v>
      </c>
      <c r="AW85" s="697">
        <f>[52]ACCOUNTALLOC!AW85</f>
        <v>0</v>
      </c>
      <c r="AX85" s="697">
        <f>[52]ACCOUNTALLOC!AX85</f>
        <v>0</v>
      </c>
      <c r="AY85" s="697">
        <f>[52]ACCOUNTALLOC!AY85</f>
        <v>304.00824533887459</v>
      </c>
      <c r="AZ85" s="698"/>
      <c r="BA85" s="697">
        <f>[52]ACCOUNTALLOC!BA85</f>
        <v>3533.2995078864133</v>
      </c>
      <c r="BB85" s="697">
        <f>[52]ACCOUNTALLOC!BB85</f>
        <v>3185.5309067215344</v>
      </c>
      <c r="BC85" s="697">
        <f>[52]ACCOUNTALLOC!BC85</f>
        <v>591.52044370136343</v>
      </c>
      <c r="BD85" s="697">
        <f>[52]ACCOUNTALLOC!BD85</f>
        <v>0</v>
      </c>
      <c r="BE85" s="697">
        <f>[52]ACCOUNTALLOC!BE85</f>
        <v>0</v>
      </c>
      <c r="BF85" s="697">
        <f>[52]ACCOUNTALLOC!BF85</f>
        <v>0</v>
      </c>
      <c r="BG85" s="697">
        <f>[52]ACCOUNTALLOC!BG85</f>
        <v>7310.3508583093117</v>
      </c>
      <c r="BH85" s="698"/>
      <c r="BI85" s="697">
        <f>[52]ACCOUNTALLOC!BI85</f>
        <v>5688.084729103809</v>
      </c>
      <c r="BJ85" s="697">
        <f>[52]ACCOUNTALLOC!BJ85</f>
        <v>1623.7283771857399</v>
      </c>
      <c r="BK85" s="697">
        <f>[52]ACCOUNTALLOC!BK85</f>
        <v>264.63974773960047</v>
      </c>
      <c r="BL85" s="697">
        <f>[52]ACCOUNTALLOC!BL85</f>
        <v>0</v>
      </c>
      <c r="BM85" s="697">
        <f>[52]ACCOUNTALLOC!BM85</f>
        <v>0</v>
      </c>
      <c r="BN85" s="697">
        <f>[52]ACCOUNTALLOC!BN85</f>
        <v>0</v>
      </c>
      <c r="BO85" s="697">
        <f>[52]ACCOUNTALLOC!BO85</f>
        <v>7576.4528540291494</v>
      </c>
      <c r="BP85" s="698"/>
      <c r="BQ85" s="697">
        <f>[52]ACCOUNTALLOC!BQ85</f>
        <v>3306.4433809105453</v>
      </c>
      <c r="BR85" s="697">
        <f>[52]ACCOUNTALLOC!BR85</f>
        <v>15821.591305937472</v>
      </c>
      <c r="BS85" s="697">
        <f>[52]ACCOUNTALLOC!BS85</f>
        <v>311.67614559215224</v>
      </c>
      <c r="BT85" s="697">
        <f>[52]ACCOUNTALLOC!BT85</f>
        <v>0</v>
      </c>
      <c r="BU85" s="697">
        <f>[52]ACCOUNTALLOC!BU85</f>
        <v>0</v>
      </c>
      <c r="BV85" s="697">
        <f>[52]ACCOUNTALLOC!BV85</f>
        <v>0</v>
      </c>
      <c r="BW85" s="697">
        <f>[52]ACCOUNTALLOC!BW85</f>
        <v>19439.710832440171</v>
      </c>
      <c r="BX85" s="698"/>
      <c r="BY85" s="697">
        <f>[52]ACCOUNTALLOC!BY85</f>
        <v>1514.4391282506806</v>
      </c>
      <c r="BZ85" s="697">
        <f>[52]ACCOUNTALLOC!BZ85</f>
        <v>9583.11090374782</v>
      </c>
      <c r="CA85" s="697">
        <f>[52]ACCOUNTALLOC!CA85</f>
        <v>543.94874501934157</v>
      </c>
      <c r="CB85" s="697">
        <f>[52]ACCOUNTALLOC!CB85</f>
        <v>0</v>
      </c>
      <c r="CC85" s="697">
        <f>[52]ACCOUNTALLOC!CC85</f>
        <v>0</v>
      </c>
      <c r="CD85" s="697">
        <f>[52]ACCOUNTALLOC!CD85</f>
        <v>0</v>
      </c>
      <c r="CE85" s="697">
        <f>[52]ACCOUNTALLOC!CE85</f>
        <v>11641.498777017841</v>
      </c>
      <c r="CF85" s="698"/>
      <c r="CG85" s="697">
        <f>[52]ACCOUNTALLOC!CG85</f>
        <v>2671.141883255159</v>
      </c>
      <c r="CH85" s="697">
        <f>[52]ACCOUNTALLOC!CH85</f>
        <v>1905.1157384946187</v>
      </c>
      <c r="CI85" s="697">
        <f>[52]ACCOUNTALLOC!CI85</f>
        <v>12814.982143986203</v>
      </c>
      <c r="CJ85" s="697">
        <f>[52]ACCOUNTALLOC!CJ85</f>
        <v>0</v>
      </c>
      <c r="CK85" s="697">
        <f>[52]ACCOUNTALLOC!CK85</f>
        <v>0</v>
      </c>
      <c r="CL85" s="697">
        <f>[52]ACCOUNTALLOC!CL85</f>
        <v>0</v>
      </c>
      <c r="CM85" s="697">
        <f>[52]ACCOUNTALLOC!CM85</f>
        <v>17391.23976573598</v>
      </c>
      <c r="CN85" s="698">
        <f>[52]ACCOUNTALLOC!CN85</f>
        <v>0</v>
      </c>
      <c r="CO85" s="697">
        <f>[52]ACCOUNTALLOC!CO85</f>
        <v>167.56577754449376</v>
      </c>
      <c r="CP85" s="697">
        <f>[52]ACCOUNTALLOC!CP85</f>
        <v>186.45131102866165</v>
      </c>
      <c r="CQ85" s="697">
        <f>[52]ACCOUNTALLOC!CQ85</f>
        <v>1.5941434853134093</v>
      </c>
      <c r="CR85" s="697">
        <f>[52]ACCOUNTALLOC!CR85</f>
        <v>0</v>
      </c>
      <c r="CS85" s="697">
        <f>[52]ACCOUNTALLOC!CS85</f>
        <v>0</v>
      </c>
      <c r="CT85" s="697">
        <f>[52]ACCOUNTALLOC!CT85</f>
        <v>0</v>
      </c>
      <c r="CU85" s="697">
        <f>[52]ACCOUNTALLOC!CU85</f>
        <v>355.61123205846883</v>
      </c>
      <c r="CW85" s="65">
        <f>[52]ACCOUNTALLOC!CW85</f>
        <v>0</v>
      </c>
      <c r="CX85" s="65">
        <f>[52]ACCOUNTALLOC!CX85</f>
        <v>0</v>
      </c>
      <c r="CY85" s="65">
        <f>[52]ACCOUNTALLOC!CY85</f>
        <v>0</v>
      </c>
      <c r="CZ85" s="65">
        <f>[52]ACCOUNTALLOC!CZ85</f>
        <v>0</v>
      </c>
      <c r="DA85" s="65">
        <f>[52]ACCOUNTALLOC!DA85</f>
        <v>0</v>
      </c>
      <c r="DB85" s="65">
        <f>[52]ACCOUNTALLOC!DB85</f>
        <v>0</v>
      </c>
      <c r="DC85" s="65">
        <f>[52]ACCOUNTALLOC!DC85</f>
        <v>0</v>
      </c>
      <c r="DE85" s="65">
        <v>0</v>
      </c>
      <c r="DF85" s="65">
        <v>0</v>
      </c>
      <c r="DG85" s="65">
        <v>0</v>
      </c>
      <c r="DH85" s="65">
        <v>0</v>
      </c>
      <c r="DI85" s="65">
        <v>0</v>
      </c>
      <c r="DJ85" s="65">
        <v>0</v>
      </c>
      <c r="DK85" s="65">
        <v>0</v>
      </c>
      <c r="DM85" s="65">
        <v>0</v>
      </c>
      <c r="DN85" s="65">
        <v>0</v>
      </c>
      <c r="DO85" s="65">
        <v>0</v>
      </c>
      <c r="DP85" s="65">
        <v>0</v>
      </c>
      <c r="DQ85" s="65">
        <v>0</v>
      </c>
      <c r="DR85" s="65">
        <v>0</v>
      </c>
      <c r="DS85" s="65">
        <v>0</v>
      </c>
      <c r="DU85" s="65">
        <v>0</v>
      </c>
      <c r="DV85" s="65">
        <v>0</v>
      </c>
      <c r="DW85" s="65">
        <v>0</v>
      </c>
      <c r="DX85" s="65">
        <v>0</v>
      </c>
      <c r="DY85" s="65">
        <v>0</v>
      </c>
      <c r="DZ85" s="65">
        <v>0</v>
      </c>
      <c r="EA85" s="65">
        <v>0</v>
      </c>
      <c r="EC85" s="65">
        <v>0</v>
      </c>
      <c r="ED85" s="65">
        <v>0</v>
      </c>
      <c r="EE85" s="65">
        <v>0</v>
      </c>
      <c r="EF85" s="65">
        <v>0</v>
      </c>
      <c r="EG85" s="65">
        <v>0</v>
      </c>
      <c r="EH85" s="65">
        <v>0</v>
      </c>
      <c r="EI85" s="65">
        <v>0</v>
      </c>
      <c r="EK85" s="65">
        <v>0</v>
      </c>
      <c r="EL85" s="65">
        <v>0</v>
      </c>
      <c r="EM85" s="65">
        <v>0</v>
      </c>
      <c r="EN85" s="65">
        <v>0</v>
      </c>
      <c r="EO85" s="65">
        <v>0</v>
      </c>
      <c r="EP85" s="65">
        <v>0</v>
      </c>
      <c r="EQ85" s="65">
        <v>0</v>
      </c>
      <c r="ES85" s="65">
        <v>0</v>
      </c>
      <c r="ET85" s="65">
        <v>0</v>
      </c>
      <c r="EU85" s="65">
        <v>0</v>
      </c>
      <c r="EV85" s="65">
        <v>0</v>
      </c>
      <c r="EW85" s="65">
        <v>0</v>
      </c>
      <c r="EX85" s="65">
        <v>0</v>
      </c>
      <c r="EY85" s="65">
        <v>0</v>
      </c>
      <c r="FA85" s="65">
        <v>0</v>
      </c>
      <c r="FB85" s="65">
        <v>0</v>
      </c>
      <c r="FC85" s="65">
        <v>0</v>
      </c>
      <c r="FD85" s="65">
        <v>0</v>
      </c>
      <c r="FE85" s="65">
        <v>0</v>
      </c>
      <c r="FF85" s="65">
        <v>0</v>
      </c>
      <c r="FG85" s="65">
        <v>0</v>
      </c>
    </row>
    <row r="86" spans="1:163">
      <c r="A86" s="699" t="str">
        <f>[52]ACCOUNTALLOC!A86</f>
        <v>~</v>
      </c>
      <c r="B86" s="698" t="str">
        <f>[52]ACCOUNTALLOC!B86</f>
        <v>~</v>
      </c>
      <c r="C86" s="695">
        <f>[52]ACCOUNTALLOC!C86</f>
        <v>0</v>
      </c>
      <c r="D86" s="64"/>
      <c r="E86" s="697">
        <f>[52]ACCOUNTALLOC!E86</f>
        <v>0</v>
      </c>
      <c r="F86" s="697">
        <f>[52]ACCOUNTALLOC!F86</f>
        <v>0</v>
      </c>
      <c r="G86" s="697">
        <f>[52]ACCOUNTALLOC!G86</f>
        <v>0</v>
      </c>
      <c r="H86" s="697">
        <f>[52]ACCOUNTALLOC!H86</f>
        <v>0</v>
      </c>
      <c r="I86" s="697">
        <f>[52]ACCOUNTALLOC!I86</f>
        <v>0</v>
      </c>
      <c r="J86" s="697">
        <f>[52]ACCOUNTALLOC!J86</f>
        <v>0</v>
      </c>
      <c r="K86" s="697">
        <f>[52]ACCOUNTALLOC!K86</f>
        <v>0</v>
      </c>
      <c r="L86" s="698"/>
      <c r="M86" s="697">
        <f>[52]ACCOUNTALLOC!M86</f>
        <v>0</v>
      </c>
      <c r="N86" s="697">
        <f>[52]ACCOUNTALLOC!N86</f>
        <v>0</v>
      </c>
      <c r="O86" s="697">
        <f>[52]ACCOUNTALLOC!O86</f>
        <v>0</v>
      </c>
      <c r="P86" s="697">
        <f>[52]ACCOUNTALLOC!P86</f>
        <v>0</v>
      </c>
      <c r="Q86" s="697">
        <f>[52]ACCOUNTALLOC!Q86</f>
        <v>0</v>
      </c>
      <c r="R86" s="697">
        <f>[52]ACCOUNTALLOC!R86</f>
        <v>0</v>
      </c>
      <c r="S86" s="697">
        <f>[52]ACCOUNTALLOC!S86</f>
        <v>0</v>
      </c>
      <c r="T86" s="698"/>
      <c r="U86" s="697">
        <f>[52]ACCOUNTALLOC!U86</f>
        <v>0</v>
      </c>
      <c r="V86" s="697">
        <f>[52]ACCOUNTALLOC!V86</f>
        <v>0</v>
      </c>
      <c r="W86" s="697">
        <f>[52]ACCOUNTALLOC!W86</f>
        <v>0</v>
      </c>
      <c r="X86" s="697">
        <f>[52]ACCOUNTALLOC!X86</f>
        <v>0</v>
      </c>
      <c r="Y86" s="697">
        <f>[52]ACCOUNTALLOC!Y86</f>
        <v>0</v>
      </c>
      <c r="Z86" s="697">
        <f>[52]ACCOUNTALLOC!Z86</f>
        <v>0</v>
      </c>
      <c r="AA86" s="697">
        <f>[52]ACCOUNTALLOC!AA86</f>
        <v>0</v>
      </c>
      <c r="AB86" s="698"/>
      <c r="AC86" s="697">
        <f>[52]ACCOUNTALLOC!AC86</f>
        <v>0</v>
      </c>
      <c r="AD86" s="697">
        <f>[52]ACCOUNTALLOC!AD86</f>
        <v>0</v>
      </c>
      <c r="AE86" s="697">
        <f>[52]ACCOUNTALLOC!AE86</f>
        <v>0</v>
      </c>
      <c r="AF86" s="697">
        <f>[52]ACCOUNTALLOC!AF86</f>
        <v>0</v>
      </c>
      <c r="AG86" s="697">
        <f>[52]ACCOUNTALLOC!AG86</f>
        <v>0</v>
      </c>
      <c r="AH86" s="697">
        <f>[52]ACCOUNTALLOC!AH86</f>
        <v>0</v>
      </c>
      <c r="AI86" s="697">
        <f>[52]ACCOUNTALLOC!AI86</f>
        <v>0</v>
      </c>
      <c r="AJ86" s="698"/>
      <c r="AK86" s="697">
        <f>[52]ACCOUNTALLOC!AK86</f>
        <v>0</v>
      </c>
      <c r="AL86" s="697">
        <f>[52]ACCOUNTALLOC!AL86</f>
        <v>0</v>
      </c>
      <c r="AM86" s="697">
        <f>[52]ACCOUNTALLOC!AM86</f>
        <v>0</v>
      </c>
      <c r="AN86" s="697">
        <f>[52]ACCOUNTALLOC!AN86</f>
        <v>0</v>
      </c>
      <c r="AO86" s="697">
        <f>[52]ACCOUNTALLOC!AO86</f>
        <v>0</v>
      </c>
      <c r="AP86" s="697">
        <f>[52]ACCOUNTALLOC!AP86</f>
        <v>0</v>
      </c>
      <c r="AQ86" s="697">
        <f>[52]ACCOUNTALLOC!AQ86</f>
        <v>0</v>
      </c>
      <c r="AR86" s="698"/>
      <c r="AS86" s="697">
        <f>[52]ACCOUNTALLOC!AS86</f>
        <v>0</v>
      </c>
      <c r="AT86" s="697">
        <f>[52]ACCOUNTALLOC!AT86</f>
        <v>0</v>
      </c>
      <c r="AU86" s="697">
        <f>[52]ACCOUNTALLOC!AU86</f>
        <v>0</v>
      </c>
      <c r="AV86" s="697">
        <f>[52]ACCOUNTALLOC!AV86</f>
        <v>0</v>
      </c>
      <c r="AW86" s="697">
        <f>[52]ACCOUNTALLOC!AW86</f>
        <v>0</v>
      </c>
      <c r="AX86" s="697">
        <f>[52]ACCOUNTALLOC!AX86</f>
        <v>0</v>
      </c>
      <c r="AY86" s="697">
        <f>[52]ACCOUNTALLOC!AY86</f>
        <v>0</v>
      </c>
      <c r="AZ86" s="698"/>
      <c r="BA86" s="697">
        <f>[52]ACCOUNTALLOC!BA86</f>
        <v>0</v>
      </c>
      <c r="BB86" s="697">
        <f>[52]ACCOUNTALLOC!BB86</f>
        <v>0</v>
      </c>
      <c r="BC86" s="697">
        <f>[52]ACCOUNTALLOC!BC86</f>
        <v>0</v>
      </c>
      <c r="BD86" s="697">
        <f>[52]ACCOUNTALLOC!BD86</f>
        <v>0</v>
      </c>
      <c r="BE86" s="697">
        <f>[52]ACCOUNTALLOC!BE86</f>
        <v>0</v>
      </c>
      <c r="BF86" s="697">
        <f>[52]ACCOUNTALLOC!BF86</f>
        <v>0</v>
      </c>
      <c r="BG86" s="697">
        <f>[52]ACCOUNTALLOC!BG86</f>
        <v>0</v>
      </c>
      <c r="BH86" s="698"/>
      <c r="BI86" s="697">
        <f>[52]ACCOUNTALLOC!BI86</f>
        <v>0</v>
      </c>
      <c r="BJ86" s="697">
        <f>[52]ACCOUNTALLOC!BJ86</f>
        <v>0</v>
      </c>
      <c r="BK86" s="697">
        <f>[52]ACCOUNTALLOC!BK86</f>
        <v>0</v>
      </c>
      <c r="BL86" s="697">
        <f>[52]ACCOUNTALLOC!BL86</f>
        <v>0</v>
      </c>
      <c r="BM86" s="697">
        <f>[52]ACCOUNTALLOC!BM86</f>
        <v>0</v>
      </c>
      <c r="BN86" s="697">
        <f>[52]ACCOUNTALLOC!BN86</f>
        <v>0</v>
      </c>
      <c r="BO86" s="697">
        <f>[52]ACCOUNTALLOC!BO86</f>
        <v>0</v>
      </c>
      <c r="BP86" s="698"/>
      <c r="BQ86" s="697">
        <f>[52]ACCOUNTALLOC!BQ86</f>
        <v>0</v>
      </c>
      <c r="BR86" s="697">
        <f>[52]ACCOUNTALLOC!BR86</f>
        <v>0</v>
      </c>
      <c r="BS86" s="697">
        <f>[52]ACCOUNTALLOC!BS86</f>
        <v>0</v>
      </c>
      <c r="BT86" s="697">
        <f>[52]ACCOUNTALLOC!BT86</f>
        <v>0</v>
      </c>
      <c r="BU86" s="697">
        <f>[52]ACCOUNTALLOC!BU86</f>
        <v>0</v>
      </c>
      <c r="BV86" s="697">
        <f>[52]ACCOUNTALLOC!BV86</f>
        <v>0</v>
      </c>
      <c r="BW86" s="697">
        <f>[52]ACCOUNTALLOC!BW86</f>
        <v>0</v>
      </c>
      <c r="BX86" s="698"/>
      <c r="BY86" s="697">
        <f>[52]ACCOUNTALLOC!BY86</f>
        <v>0</v>
      </c>
      <c r="BZ86" s="697">
        <f>[52]ACCOUNTALLOC!BZ86</f>
        <v>0</v>
      </c>
      <c r="CA86" s="697">
        <f>[52]ACCOUNTALLOC!CA86</f>
        <v>0</v>
      </c>
      <c r="CB86" s="697">
        <f>[52]ACCOUNTALLOC!CB86</f>
        <v>0</v>
      </c>
      <c r="CC86" s="697">
        <f>[52]ACCOUNTALLOC!CC86</f>
        <v>0</v>
      </c>
      <c r="CD86" s="697">
        <f>[52]ACCOUNTALLOC!CD86</f>
        <v>0</v>
      </c>
      <c r="CE86" s="697">
        <f>[52]ACCOUNTALLOC!CE86</f>
        <v>0</v>
      </c>
      <c r="CF86" s="698"/>
      <c r="CG86" s="697">
        <f>[52]ACCOUNTALLOC!CG86</f>
        <v>0</v>
      </c>
      <c r="CH86" s="697">
        <f>[52]ACCOUNTALLOC!CH86</f>
        <v>0</v>
      </c>
      <c r="CI86" s="697">
        <f>[52]ACCOUNTALLOC!CI86</f>
        <v>0</v>
      </c>
      <c r="CJ86" s="697">
        <f>[52]ACCOUNTALLOC!CJ86</f>
        <v>0</v>
      </c>
      <c r="CK86" s="697">
        <f>[52]ACCOUNTALLOC!CK86</f>
        <v>0</v>
      </c>
      <c r="CL86" s="697">
        <f>[52]ACCOUNTALLOC!CL86</f>
        <v>0</v>
      </c>
      <c r="CM86" s="697">
        <f>[52]ACCOUNTALLOC!CM86</f>
        <v>0</v>
      </c>
      <c r="CN86" s="698">
        <f>[52]ACCOUNTALLOC!CN86</f>
        <v>0</v>
      </c>
      <c r="CO86" s="697">
        <f>[52]ACCOUNTALLOC!CO86</f>
        <v>0</v>
      </c>
      <c r="CP86" s="697">
        <f>[52]ACCOUNTALLOC!CP86</f>
        <v>0</v>
      </c>
      <c r="CQ86" s="697">
        <f>[52]ACCOUNTALLOC!CQ86</f>
        <v>0</v>
      </c>
      <c r="CR86" s="697">
        <f>[52]ACCOUNTALLOC!CR86</f>
        <v>0</v>
      </c>
      <c r="CS86" s="697">
        <f>[52]ACCOUNTALLOC!CS86</f>
        <v>0</v>
      </c>
      <c r="CT86" s="697">
        <f>[52]ACCOUNTALLOC!CT86</f>
        <v>0</v>
      </c>
      <c r="CU86" s="697">
        <f>[52]ACCOUNTALLOC!CU86</f>
        <v>0</v>
      </c>
      <c r="CW86" s="65">
        <f>[52]ACCOUNTALLOC!CW86</f>
        <v>0</v>
      </c>
      <c r="CX86" s="65">
        <f>[52]ACCOUNTALLOC!CX86</f>
        <v>0</v>
      </c>
      <c r="CY86" s="65">
        <f>[52]ACCOUNTALLOC!CY86</f>
        <v>0</v>
      </c>
      <c r="CZ86" s="65">
        <f>[52]ACCOUNTALLOC!CZ86</f>
        <v>0</v>
      </c>
      <c r="DA86" s="65">
        <f>[52]ACCOUNTALLOC!DA86</f>
        <v>0</v>
      </c>
      <c r="DB86" s="65">
        <f>[52]ACCOUNTALLOC!DB86</f>
        <v>0</v>
      </c>
      <c r="DC86" s="65">
        <f>[52]ACCOUNTALLOC!DC86</f>
        <v>0</v>
      </c>
      <c r="DE86" s="65">
        <v>0</v>
      </c>
      <c r="DF86" s="65">
        <v>0</v>
      </c>
      <c r="DG86" s="65">
        <v>0</v>
      </c>
      <c r="DH86" s="65">
        <v>0</v>
      </c>
      <c r="DI86" s="65">
        <v>0</v>
      </c>
      <c r="DJ86" s="65">
        <v>0</v>
      </c>
      <c r="DK86" s="65">
        <v>0</v>
      </c>
      <c r="DM86" s="65">
        <v>0</v>
      </c>
      <c r="DN86" s="65">
        <v>0</v>
      </c>
      <c r="DO86" s="65">
        <v>0</v>
      </c>
      <c r="DP86" s="65">
        <v>0</v>
      </c>
      <c r="DQ86" s="65">
        <v>0</v>
      </c>
      <c r="DR86" s="65">
        <v>0</v>
      </c>
      <c r="DS86" s="65">
        <v>0</v>
      </c>
      <c r="DU86" s="65">
        <v>0</v>
      </c>
      <c r="DV86" s="65">
        <v>0</v>
      </c>
      <c r="DW86" s="65">
        <v>0</v>
      </c>
      <c r="DX86" s="65">
        <v>0</v>
      </c>
      <c r="DY86" s="65">
        <v>0</v>
      </c>
      <c r="DZ86" s="65">
        <v>0</v>
      </c>
      <c r="EA86" s="65">
        <v>0</v>
      </c>
      <c r="EC86" s="65">
        <v>0</v>
      </c>
      <c r="ED86" s="65">
        <v>0</v>
      </c>
      <c r="EE86" s="65">
        <v>0</v>
      </c>
      <c r="EF86" s="65">
        <v>0</v>
      </c>
      <c r="EG86" s="65">
        <v>0</v>
      </c>
      <c r="EH86" s="65">
        <v>0</v>
      </c>
      <c r="EI86" s="65">
        <v>0</v>
      </c>
      <c r="EK86" s="65">
        <v>0</v>
      </c>
      <c r="EL86" s="65">
        <v>0</v>
      </c>
      <c r="EM86" s="65">
        <v>0</v>
      </c>
      <c r="EN86" s="65">
        <v>0</v>
      </c>
      <c r="EO86" s="65">
        <v>0</v>
      </c>
      <c r="EP86" s="65">
        <v>0</v>
      </c>
      <c r="EQ86" s="65">
        <v>0</v>
      </c>
      <c r="ES86" s="65">
        <v>0</v>
      </c>
      <c r="ET86" s="65">
        <v>0</v>
      </c>
      <c r="EU86" s="65">
        <v>0</v>
      </c>
      <c r="EV86" s="65">
        <v>0</v>
      </c>
      <c r="EW86" s="65">
        <v>0</v>
      </c>
      <c r="EX86" s="65">
        <v>0</v>
      </c>
      <c r="EY86" s="65">
        <v>0</v>
      </c>
      <c r="FA86" s="65">
        <v>0</v>
      </c>
      <c r="FB86" s="65">
        <v>0</v>
      </c>
      <c r="FC86" s="65">
        <v>0</v>
      </c>
      <c r="FD86" s="65">
        <v>0</v>
      </c>
      <c r="FE86" s="65">
        <v>0</v>
      </c>
      <c r="FF86" s="65">
        <v>0</v>
      </c>
      <c r="FG86" s="65">
        <v>0</v>
      </c>
    </row>
    <row r="87" spans="1:163">
      <c r="A87" s="699" t="str">
        <f>[52]ACCOUNTALLOC!A87</f>
        <v>~</v>
      </c>
      <c r="B87" s="698" t="str">
        <f>[52]ACCOUNTALLOC!B87</f>
        <v>~</v>
      </c>
      <c r="C87" s="695">
        <f>[52]ACCOUNTALLOC!C87</f>
        <v>0</v>
      </c>
      <c r="D87" s="64"/>
      <c r="E87" s="697">
        <f>[52]ACCOUNTALLOC!E87</f>
        <v>0</v>
      </c>
      <c r="F87" s="697">
        <f>[52]ACCOUNTALLOC!F87</f>
        <v>0</v>
      </c>
      <c r="G87" s="697">
        <f>[52]ACCOUNTALLOC!G87</f>
        <v>0</v>
      </c>
      <c r="H87" s="697">
        <f>[52]ACCOUNTALLOC!H87</f>
        <v>0</v>
      </c>
      <c r="I87" s="697">
        <f>[52]ACCOUNTALLOC!I87</f>
        <v>0</v>
      </c>
      <c r="J87" s="697">
        <f>[52]ACCOUNTALLOC!J87</f>
        <v>0</v>
      </c>
      <c r="K87" s="697">
        <f>[52]ACCOUNTALLOC!K87</f>
        <v>0</v>
      </c>
      <c r="L87" s="698"/>
      <c r="M87" s="697">
        <f>[52]ACCOUNTALLOC!M87</f>
        <v>0</v>
      </c>
      <c r="N87" s="697">
        <f>[52]ACCOUNTALLOC!N87</f>
        <v>0</v>
      </c>
      <c r="O87" s="697">
        <f>[52]ACCOUNTALLOC!O87</f>
        <v>0</v>
      </c>
      <c r="P87" s="697">
        <f>[52]ACCOUNTALLOC!P87</f>
        <v>0</v>
      </c>
      <c r="Q87" s="697">
        <f>[52]ACCOUNTALLOC!Q87</f>
        <v>0</v>
      </c>
      <c r="R87" s="697">
        <f>[52]ACCOUNTALLOC!R87</f>
        <v>0</v>
      </c>
      <c r="S87" s="697">
        <f>[52]ACCOUNTALLOC!S87</f>
        <v>0</v>
      </c>
      <c r="T87" s="698"/>
      <c r="U87" s="697">
        <f>[52]ACCOUNTALLOC!U87</f>
        <v>0</v>
      </c>
      <c r="V87" s="697">
        <f>[52]ACCOUNTALLOC!V87</f>
        <v>0</v>
      </c>
      <c r="W87" s="697">
        <f>[52]ACCOUNTALLOC!W87</f>
        <v>0</v>
      </c>
      <c r="X87" s="697">
        <f>[52]ACCOUNTALLOC!X87</f>
        <v>0</v>
      </c>
      <c r="Y87" s="697">
        <f>[52]ACCOUNTALLOC!Y87</f>
        <v>0</v>
      </c>
      <c r="Z87" s="697">
        <f>[52]ACCOUNTALLOC!Z87</f>
        <v>0</v>
      </c>
      <c r="AA87" s="697">
        <f>[52]ACCOUNTALLOC!AA87</f>
        <v>0</v>
      </c>
      <c r="AB87" s="698"/>
      <c r="AC87" s="697">
        <f>[52]ACCOUNTALLOC!AC87</f>
        <v>0</v>
      </c>
      <c r="AD87" s="697">
        <f>[52]ACCOUNTALLOC!AD87</f>
        <v>0</v>
      </c>
      <c r="AE87" s="697">
        <f>[52]ACCOUNTALLOC!AE87</f>
        <v>0</v>
      </c>
      <c r="AF87" s="697">
        <f>[52]ACCOUNTALLOC!AF87</f>
        <v>0</v>
      </c>
      <c r="AG87" s="697">
        <f>[52]ACCOUNTALLOC!AG87</f>
        <v>0</v>
      </c>
      <c r="AH87" s="697">
        <f>[52]ACCOUNTALLOC!AH87</f>
        <v>0</v>
      </c>
      <c r="AI87" s="697">
        <f>[52]ACCOUNTALLOC!AI87</f>
        <v>0</v>
      </c>
      <c r="AJ87" s="698"/>
      <c r="AK87" s="697">
        <f>[52]ACCOUNTALLOC!AK87</f>
        <v>0</v>
      </c>
      <c r="AL87" s="697">
        <f>[52]ACCOUNTALLOC!AL87</f>
        <v>0</v>
      </c>
      <c r="AM87" s="697">
        <f>[52]ACCOUNTALLOC!AM87</f>
        <v>0</v>
      </c>
      <c r="AN87" s="697">
        <f>[52]ACCOUNTALLOC!AN87</f>
        <v>0</v>
      </c>
      <c r="AO87" s="697">
        <f>[52]ACCOUNTALLOC!AO87</f>
        <v>0</v>
      </c>
      <c r="AP87" s="697">
        <f>[52]ACCOUNTALLOC!AP87</f>
        <v>0</v>
      </c>
      <c r="AQ87" s="697">
        <f>[52]ACCOUNTALLOC!AQ87</f>
        <v>0</v>
      </c>
      <c r="AR87" s="698"/>
      <c r="AS87" s="697">
        <f>[52]ACCOUNTALLOC!AS87</f>
        <v>0</v>
      </c>
      <c r="AT87" s="697">
        <f>[52]ACCOUNTALLOC!AT87</f>
        <v>0</v>
      </c>
      <c r="AU87" s="697">
        <f>[52]ACCOUNTALLOC!AU87</f>
        <v>0</v>
      </c>
      <c r="AV87" s="697">
        <f>[52]ACCOUNTALLOC!AV87</f>
        <v>0</v>
      </c>
      <c r="AW87" s="697">
        <f>[52]ACCOUNTALLOC!AW87</f>
        <v>0</v>
      </c>
      <c r="AX87" s="697">
        <f>[52]ACCOUNTALLOC!AX87</f>
        <v>0</v>
      </c>
      <c r="AY87" s="697">
        <f>[52]ACCOUNTALLOC!AY87</f>
        <v>0</v>
      </c>
      <c r="AZ87" s="698"/>
      <c r="BA87" s="697">
        <f>[52]ACCOUNTALLOC!BA87</f>
        <v>0</v>
      </c>
      <c r="BB87" s="697">
        <f>[52]ACCOUNTALLOC!BB87</f>
        <v>0</v>
      </c>
      <c r="BC87" s="697">
        <f>[52]ACCOUNTALLOC!BC87</f>
        <v>0</v>
      </c>
      <c r="BD87" s="697">
        <f>[52]ACCOUNTALLOC!BD87</f>
        <v>0</v>
      </c>
      <c r="BE87" s="697">
        <f>[52]ACCOUNTALLOC!BE87</f>
        <v>0</v>
      </c>
      <c r="BF87" s="697">
        <f>[52]ACCOUNTALLOC!BF87</f>
        <v>0</v>
      </c>
      <c r="BG87" s="697">
        <f>[52]ACCOUNTALLOC!BG87</f>
        <v>0</v>
      </c>
      <c r="BH87" s="698"/>
      <c r="BI87" s="697">
        <f>[52]ACCOUNTALLOC!BI87</f>
        <v>0</v>
      </c>
      <c r="BJ87" s="697">
        <f>[52]ACCOUNTALLOC!BJ87</f>
        <v>0</v>
      </c>
      <c r="BK87" s="697">
        <f>[52]ACCOUNTALLOC!BK87</f>
        <v>0</v>
      </c>
      <c r="BL87" s="697">
        <f>[52]ACCOUNTALLOC!BL87</f>
        <v>0</v>
      </c>
      <c r="BM87" s="697">
        <f>[52]ACCOUNTALLOC!BM87</f>
        <v>0</v>
      </c>
      <c r="BN87" s="697">
        <f>[52]ACCOUNTALLOC!BN87</f>
        <v>0</v>
      </c>
      <c r="BO87" s="697">
        <f>[52]ACCOUNTALLOC!BO87</f>
        <v>0</v>
      </c>
      <c r="BP87" s="698"/>
      <c r="BQ87" s="697">
        <f>[52]ACCOUNTALLOC!BQ87</f>
        <v>0</v>
      </c>
      <c r="BR87" s="697">
        <f>[52]ACCOUNTALLOC!BR87</f>
        <v>0</v>
      </c>
      <c r="BS87" s="697">
        <f>[52]ACCOUNTALLOC!BS87</f>
        <v>0</v>
      </c>
      <c r="BT87" s="697">
        <f>[52]ACCOUNTALLOC!BT87</f>
        <v>0</v>
      </c>
      <c r="BU87" s="697">
        <f>[52]ACCOUNTALLOC!BU87</f>
        <v>0</v>
      </c>
      <c r="BV87" s="697">
        <f>[52]ACCOUNTALLOC!BV87</f>
        <v>0</v>
      </c>
      <c r="BW87" s="697">
        <f>[52]ACCOUNTALLOC!BW87</f>
        <v>0</v>
      </c>
      <c r="BX87" s="698"/>
      <c r="BY87" s="697">
        <f>[52]ACCOUNTALLOC!BY87</f>
        <v>0</v>
      </c>
      <c r="BZ87" s="697">
        <f>[52]ACCOUNTALLOC!BZ87</f>
        <v>0</v>
      </c>
      <c r="CA87" s="697">
        <f>[52]ACCOUNTALLOC!CA87</f>
        <v>0</v>
      </c>
      <c r="CB87" s="697">
        <f>[52]ACCOUNTALLOC!CB87</f>
        <v>0</v>
      </c>
      <c r="CC87" s="697">
        <f>[52]ACCOUNTALLOC!CC87</f>
        <v>0</v>
      </c>
      <c r="CD87" s="697">
        <f>[52]ACCOUNTALLOC!CD87</f>
        <v>0</v>
      </c>
      <c r="CE87" s="697">
        <f>[52]ACCOUNTALLOC!CE87</f>
        <v>0</v>
      </c>
      <c r="CF87" s="698"/>
      <c r="CG87" s="697">
        <f>[52]ACCOUNTALLOC!CG87</f>
        <v>0</v>
      </c>
      <c r="CH87" s="697">
        <f>[52]ACCOUNTALLOC!CH87</f>
        <v>0</v>
      </c>
      <c r="CI87" s="697">
        <f>[52]ACCOUNTALLOC!CI87</f>
        <v>0</v>
      </c>
      <c r="CJ87" s="697">
        <f>[52]ACCOUNTALLOC!CJ87</f>
        <v>0</v>
      </c>
      <c r="CK87" s="697">
        <f>[52]ACCOUNTALLOC!CK87</f>
        <v>0</v>
      </c>
      <c r="CL87" s="697">
        <f>[52]ACCOUNTALLOC!CL87</f>
        <v>0</v>
      </c>
      <c r="CM87" s="697">
        <f>[52]ACCOUNTALLOC!CM87</f>
        <v>0</v>
      </c>
      <c r="CN87" s="698">
        <f>[52]ACCOUNTALLOC!CN87</f>
        <v>0</v>
      </c>
      <c r="CO87" s="697">
        <f>[52]ACCOUNTALLOC!CO87</f>
        <v>0</v>
      </c>
      <c r="CP87" s="697">
        <f>[52]ACCOUNTALLOC!CP87</f>
        <v>0</v>
      </c>
      <c r="CQ87" s="697">
        <f>[52]ACCOUNTALLOC!CQ87</f>
        <v>0</v>
      </c>
      <c r="CR87" s="697">
        <f>[52]ACCOUNTALLOC!CR87</f>
        <v>0</v>
      </c>
      <c r="CS87" s="697">
        <f>[52]ACCOUNTALLOC!CS87</f>
        <v>0</v>
      </c>
      <c r="CT87" s="697">
        <f>[52]ACCOUNTALLOC!CT87</f>
        <v>0</v>
      </c>
      <c r="CU87" s="697">
        <f>[52]ACCOUNTALLOC!CU87</f>
        <v>0</v>
      </c>
      <c r="CW87" s="65">
        <f>[52]ACCOUNTALLOC!CW87</f>
        <v>0</v>
      </c>
      <c r="CX87" s="65">
        <f>[52]ACCOUNTALLOC!CX87</f>
        <v>0</v>
      </c>
      <c r="CY87" s="65">
        <f>[52]ACCOUNTALLOC!CY87</f>
        <v>0</v>
      </c>
      <c r="CZ87" s="65">
        <f>[52]ACCOUNTALLOC!CZ87</f>
        <v>0</v>
      </c>
      <c r="DA87" s="65">
        <f>[52]ACCOUNTALLOC!DA87</f>
        <v>0</v>
      </c>
      <c r="DB87" s="65">
        <f>[52]ACCOUNTALLOC!DB87</f>
        <v>0</v>
      </c>
      <c r="DC87" s="65">
        <f>[52]ACCOUNTALLOC!DC87</f>
        <v>0</v>
      </c>
      <c r="DE87" s="65">
        <v>0</v>
      </c>
      <c r="DF87" s="65">
        <v>0</v>
      </c>
      <c r="DG87" s="65">
        <v>0</v>
      </c>
      <c r="DH87" s="65">
        <v>0</v>
      </c>
      <c r="DI87" s="65">
        <v>0</v>
      </c>
      <c r="DJ87" s="65">
        <v>0</v>
      </c>
      <c r="DK87" s="65">
        <v>0</v>
      </c>
      <c r="DM87" s="65">
        <v>0</v>
      </c>
      <c r="DN87" s="65">
        <v>0</v>
      </c>
      <c r="DO87" s="65">
        <v>0</v>
      </c>
      <c r="DP87" s="65">
        <v>0</v>
      </c>
      <c r="DQ87" s="65">
        <v>0</v>
      </c>
      <c r="DR87" s="65">
        <v>0</v>
      </c>
      <c r="DS87" s="65">
        <v>0</v>
      </c>
      <c r="DU87" s="65">
        <v>0</v>
      </c>
      <c r="DV87" s="65">
        <v>0</v>
      </c>
      <c r="DW87" s="65">
        <v>0</v>
      </c>
      <c r="DX87" s="65">
        <v>0</v>
      </c>
      <c r="DY87" s="65">
        <v>0</v>
      </c>
      <c r="DZ87" s="65">
        <v>0</v>
      </c>
      <c r="EA87" s="65">
        <v>0</v>
      </c>
      <c r="EC87" s="65">
        <v>0</v>
      </c>
      <c r="ED87" s="65">
        <v>0</v>
      </c>
      <c r="EE87" s="65">
        <v>0</v>
      </c>
      <c r="EF87" s="65">
        <v>0</v>
      </c>
      <c r="EG87" s="65">
        <v>0</v>
      </c>
      <c r="EH87" s="65">
        <v>0</v>
      </c>
      <c r="EI87" s="65">
        <v>0</v>
      </c>
      <c r="EK87" s="65">
        <v>0</v>
      </c>
      <c r="EL87" s="65">
        <v>0</v>
      </c>
      <c r="EM87" s="65">
        <v>0</v>
      </c>
      <c r="EN87" s="65">
        <v>0</v>
      </c>
      <c r="EO87" s="65">
        <v>0</v>
      </c>
      <c r="EP87" s="65">
        <v>0</v>
      </c>
      <c r="EQ87" s="65">
        <v>0</v>
      </c>
      <c r="ES87" s="65">
        <v>0</v>
      </c>
      <c r="ET87" s="65">
        <v>0</v>
      </c>
      <c r="EU87" s="65">
        <v>0</v>
      </c>
      <c r="EV87" s="65">
        <v>0</v>
      </c>
      <c r="EW87" s="65">
        <v>0</v>
      </c>
      <c r="EX87" s="65">
        <v>0</v>
      </c>
      <c r="EY87" s="65">
        <v>0</v>
      </c>
      <c r="FA87" s="65">
        <v>0</v>
      </c>
      <c r="FB87" s="65">
        <v>0</v>
      </c>
      <c r="FC87" s="65">
        <v>0</v>
      </c>
      <c r="FD87" s="65">
        <v>0</v>
      </c>
      <c r="FE87" s="65">
        <v>0</v>
      </c>
      <c r="FF87" s="65">
        <v>0</v>
      </c>
      <c r="FG87" s="65">
        <v>0</v>
      </c>
    </row>
    <row r="88" spans="1:163">
      <c r="A88" s="698"/>
      <c r="B88" s="694" t="str">
        <f>[52]ACCOUNTALLOC!B88</f>
        <v>Sub-total</v>
      </c>
      <c r="C88" s="696">
        <f>[52]ACCOUNTALLOC!C88</f>
        <v>540077856.36380005</v>
      </c>
      <c r="D88" s="64"/>
      <c r="E88" s="696">
        <f>[52]ACCOUNTALLOC!E88</f>
        <v>136732106.09945673</v>
      </c>
      <c r="F88" s="696">
        <f>[52]ACCOUNTALLOC!F88</f>
        <v>125268167.23920541</v>
      </c>
      <c r="G88" s="696">
        <f>[52]ACCOUNTALLOC!G88</f>
        <v>66801873.875710845</v>
      </c>
      <c r="H88" s="696">
        <f>[52]ACCOUNTALLOC!H88</f>
        <v>0</v>
      </c>
      <c r="I88" s="696">
        <f>[52]ACCOUNTALLOC!I88</f>
        <v>0</v>
      </c>
      <c r="J88" s="696">
        <f>[52]ACCOUNTALLOC!J88</f>
        <v>0</v>
      </c>
      <c r="K88" s="696">
        <f>[52]ACCOUNTALLOC!K88</f>
        <v>328802147.21437299</v>
      </c>
      <c r="L88" s="696"/>
      <c r="M88" s="696">
        <f>[52]ACCOUNTALLOC!M88</f>
        <v>25954032.952516418</v>
      </c>
      <c r="N88" s="696">
        <f>[52]ACCOUNTALLOC!N88</f>
        <v>31829171.416021239</v>
      </c>
      <c r="O88" s="696">
        <f>[52]ACCOUNTALLOC!O88</f>
        <v>7569725.341060482</v>
      </c>
      <c r="P88" s="696">
        <f>[52]ACCOUNTALLOC!P88</f>
        <v>0</v>
      </c>
      <c r="Q88" s="696">
        <f>[52]ACCOUNTALLOC!Q88</f>
        <v>0</v>
      </c>
      <c r="R88" s="696">
        <f>[52]ACCOUNTALLOC!R88</f>
        <v>0</v>
      </c>
      <c r="S88" s="696">
        <f>[52]ACCOUNTALLOC!S88</f>
        <v>65352929.709598139</v>
      </c>
      <c r="T88" s="696"/>
      <c r="U88" s="696">
        <f>[52]ACCOUNTALLOC!U88</f>
        <v>22837580.96983568</v>
      </c>
      <c r="V88" s="696">
        <f>[52]ACCOUNTALLOC!V88</f>
        <v>35396476.087217212</v>
      </c>
      <c r="W88" s="696">
        <f>[52]ACCOUNTALLOC!W88</f>
        <v>1085913.719930073</v>
      </c>
      <c r="X88" s="696">
        <f>[52]ACCOUNTALLOC!X88</f>
        <v>0</v>
      </c>
      <c r="Y88" s="696">
        <f>[52]ACCOUNTALLOC!Y88</f>
        <v>0</v>
      </c>
      <c r="Z88" s="696">
        <f>[52]ACCOUNTALLOC!Z88</f>
        <v>0</v>
      </c>
      <c r="AA88" s="696">
        <f>[52]ACCOUNTALLOC!AA88</f>
        <v>59319970.776982971</v>
      </c>
      <c r="AB88" s="696"/>
      <c r="AC88" s="696">
        <f>[52]ACCOUNTALLOC!AC88</f>
        <v>10325572.718184395</v>
      </c>
      <c r="AD88" s="696">
        <f>[52]ACCOUNTALLOC!AD88</f>
        <v>22843675.746474516</v>
      </c>
      <c r="AE88" s="696">
        <f>[52]ACCOUNTALLOC!AE88</f>
        <v>573601.59390403749</v>
      </c>
      <c r="AF88" s="696">
        <f>[52]ACCOUNTALLOC!AF88</f>
        <v>0</v>
      </c>
      <c r="AG88" s="696">
        <f>[52]ACCOUNTALLOC!AG88</f>
        <v>0</v>
      </c>
      <c r="AH88" s="696">
        <f>[52]ACCOUNTALLOC!AH88</f>
        <v>0</v>
      </c>
      <c r="AI88" s="696">
        <f>[52]ACCOUNTALLOC!AI88</f>
        <v>33742850.058562949</v>
      </c>
      <c r="AJ88" s="696"/>
      <c r="AK88" s="696">
        <f>[52]ACCOUNTALLOC!AK88</f>
        <v>8020138.8611920867</v>
      </c>
      <c r="AL88" s="696">
        <f>[52]ACCOUNTALLOC!AL88</f>
        <v>15893322.677645577</v>
      </c>
      <c r="AM88" s="696">
        <f>[52]ACCOUNTALLOC!AM88</f>
        <v>1293381.4804071977</v>
      </c>
      <c r="AN88" s="696">
        <f>[52]ACCOUNTALLOC!AN88</f>
        <v>0</v>
      </c>
      <c r="AO88" s="696">
        <f>[52]ACCOUNTALLOC!AO88</f>
        <v>0</v>
      </c>
      <c r="AP88" s="696">
        <f>[52]ACCOUNTALLOC!AP88</f>
        <v>0</v>
      </c>
      <c r="AQ88" s="696">
        <f>[52]ACCOUNTALLOC!AQ88</f>
        <v>25206843.019244861</v>
      </c>
      <c r="AR88" s="696"/>
      <c r="AS88" s="696">
        <f>[52]ACCOUNTALLOC!AS88</f>
        <v>79578.66338154531</v>
      </c>
      <c r="AT88" s="696">
        <f>[52]ACCOUNTALLOC!AT88</f>
        <v>50184.888607051842</v>
      </c>
      <c r="AU88" s="696">
        <f>[52]ACCOUNTALLOC!AU88</f>
        <v>2466.885560627371</v>
      </c>
      <c r="AV88" s="696">
        <f>[52]ACCOUNTALLOC!AV88</f>
        <v>0</v>
      </c>
      <c r="AW88" s="696">
        <f>[52]ACCOUNTALLOC!AW88</f>
        <v>0</v>
      </c>
      <c r="AX88" s="696">
        <f>[52]ACCOUNTALLOC!AX88</f>
        <v>0</v>
      </c>
      <c r="AY88" s="696">
        <f>[52]ACCOUNTALLOC!AY88</f>
        <v>132230.4375492245</v>
      </c>
      <c r="AZ88" s="696"/>
      <c r="BA88" s="696">
        <f>[52]ACCOUNTALLOC!BA88</f>
        <v>1537231.7589321649</v>
      </c>
      <c r="BB88" s="696">
        <f>[52]ACCOUNTALLOC!BB88</f>
        <v>1385078.5741978411</v>
      </c>
      <c r="BC88" s="696">
        <f>[52]ACCOUNTALLOC!BC88</f>
        <v>256356.06713448829</v>
      </c>
      <c r="BD88" s="696">
        <f>[52]ACCOUNTALLOC!BD88</f>
        <v>0</v>
      </c>
      <c r="BE88" s="696">
        <f>[52]ACCOUNTALLOC!BE88</f>
        <v>0</v>
      </c>
      <c r="BF88" s="696">
        <f>[52]ACCOUNTALLOC!BF88</f>
        <v>0</v>
      </c>
      <c r="BG88" s="696">
        <f>[52]ACCOUNTALLOC!BG88</f>
        <v>3178666.4002644941</v>
      </c>
      <c r="BH88" s="696"/>
      <c r="BI88" s="696">
        <f>[52]ACCOUNTALLOC!BI88</f>
        <v>2474515.8666674136</v>
      </c>
      <c r="BJ88" s="696">
        <f>[52]ACCOUNTALLOC!BJ88</f>
        <v>704619.65751251427</v>
      </c>
      <c r="BK88" s="696">
        <f>[52]ACCOUNTALLOC!BK88</f>
        <v>111279.66692028746</v>
      </c>
      <c r="BL88" s="696">
        <f>[52]ACCOUNTALLOC!BL88</f>
        <v>0</v>
      </c>
      <c r="BM88" s="696">
        <f>[52]ACCOUNTALLOC!BM88</f>
        <v>0</v>
      </c>
      <c r="BN88" s="696">
        <f>[52]ACCOUNTALLOC!BN88</f>
        <v>0</v>
      </c>
      <c r="BO88" s="696">
        <f>[52]ACCOUNTALLOC!BO88</f>
        <v>3290415.1911002155</v>
      </c>
      <c r="BP88" s="696"/>
      <c r="BQ88" s="696">
        <f>[52]ACCOUNTALLOC!BQ88</f>
        <v>1438199.138537667</v>
      </c>
      <c r="BR88" s="696">
        <f>[52]ACCOUNTALLOC!BR88</f>
        <v>6879276.2554365881</v>
      </c>
      <c r="BS88" s="696">
        <f>[52]ACCOUNTALLOC!BS88</f>
        <v>129491.32313602396</v>
      </c>
      <c r="BT88" s="696">
        <f>[52]ACCOUNTALLOC!BT88</f>
        <v>0</v>
      </c>
      <c r="BU88" s="696">
        <f>[52]ACCOUNTALLOC!BU88</f>
        <v>0</v>
      </c>
      <c r="BV88" s="696">
        <f>[52]ACCOUNTALLOC!BV88</f>
        <v>0</v>
      </c>
      <c r="BW88" s="696">
        <f>[52]ACCOUNTALLOC!BW88</f>
        <v>8446966.7171102781</v>
      </c>
      <c r="BX88" s="696"/>
      <c r="BY88" s="696">
        <f>[52]ACCOUNTALLOC!BY88</f>
        <v>657896.40239144291</v>
      </c>
      <c r="BZ88" s="696">
        <f>[52]ACCOUNTALLOC!BZ88</f>
        <v>4158607.078486016</v>
      </c>
      <c r="CA88" s="696">
        <f>[52]ACCOUNTALLOC!CA88</f>
        <v>225756.67306755568</v>
      </c>
      <c r="CB88" s="696">
        <f>[52]ACCOUNTALLOC!CB88</f>
        <v>0</v>
      </c>
      <c r="CC88" s="696">
        <f>[52]ACCOUNTALLOC!CC88</f>
        <v>0</v>
      </c>
      <c r="CD88" s="696">
        <f>[52]ACCOUNTALLOC!CD88</f>
        <v>0</v>
      </c>
      <c r="CE88" s="696">
        <f>[52]ACCOUNTALLOC!CE88</f>
        <v>5042260.1539450148</v>
      </c>
      <c r="CF88" s="696"/>
      <c r="CG88" s="696">
        <f>[52]ACCOUNTALLOC!CG88</f>
        <v>1162094.3185274987</v>
      </c>
      <c r="CH88" s="696">
        <f>[52]ACCOUNTALLOC!CH88</f>
        <v>828350.14571298298</v>
      </c>
      <c r="CI88" s="696">
        <f>[52]ACCOUNTALLOC!CI88</f>
        <v>5417481.9336593272</v>
      </c>
      <c r="CJ88" s="696">
        <f>[52]ACCOUNTALLOC!CJ88</f>
        <v>0</v>
      </c>
      <c r="CK88" s="696">
        <f>[52]ACCOUNTALLOC!CK88</f>
        <v>0</v>
      </c>
      <c r="CL88" s="696">
        <f>[52]ACCOUNTALLOC!CL88</f>
        <v>0</v>
      </c>
      <c r="CM88" s="696">
        <f>[52]ACCOUNTALLOC!CM88</f>
        <v>7407926.3978998084</v>
      </c>
      <c r="CN88" s="696">
        <f>[52]ACCOUNTALLOC!CN88</f>
        <v>0</v>
      </c>
      <c r="CO88" s="696">
        <f>[52]ACCOUNTALLOC!CO88</f>
        <v>72895.93734109959</v>
      </c>
      <c r="CP88" s="696">
        <f>[52]ACCOUNTALLOC!CP88</f>
        <v>81069.599887411168</v>
      </c>
      <c r="CQ88" s="696">
        <f>[52]ACCOUNTALLOC!CQ88</f>
        <v>684.74994063790973</v>
      </c>
      <c r="CR88" s="696">
        <f>[52]ACCOUNTALLOC!CR88</f>
        <v>0</v>
      </c>
      <c r="CS88" s="696">
        <f>[52]ACCOUNTALLOC!CS88</f>
        <v>0</v>
      </c>
      <c r="CT88" s="696">
        <f>[52]ACCOUNTALLOC!CT88</f>
        <v>0</v>
      </c>
      <c r="CU88" s="696">
        <f>[52]ACCOUNTALLOC!CU88</f>
        <v>154650.28716914868</v>
      </c>
      <c r="CV88" s="66"/>
      <c r="CW88" s="66">
        <f>[52]ACCOUNTALLOC!CW88</f>
        <v>0</v>
      </c>
      <c r="CX88" s="66">
        <f>[52]ACCOUNTALLOC!CX88</f>
        <v>0</v>
      </c>
      <c r="CY88" s="66">
        <f>[52]ACCOUNTALLOC!CY88</f>
        <v>0</v>
      </c>
      <c r="CZ88" s="66">
        <f>[52]ACCOUNTALLOC!CZ88</f>
        <v>0</v>
      </c>
      <c r="DA88" s="66">
        <f>[52]ACCOUNTALLOC!DA88</f>
        <v>0</v>
      </c>
      <c r="DB88" s="66">
        <f>[52]ACCOUNTALLOC!DB88</f>
        <v>0</v>
      </c>
      <c r="DC88" s="66">
        <f>[52]ACCOUNTALLOC!DC88</f>
        <v>0</v>
      </c>
      <c r="DD88" s="66"/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/>
      <c r="DM88" s="66">
        <v>0</v>
      </c>
      <c r="DN88" s="66">
        <v>0</v>
      </c>
      <c r="DO88" s="66">
        <v>0</v>
      </c>
      <c r="DP88" s="66">
        <v>0</v>
      </c>
      <c r="DQ88" s="66">
        <v>0</v>
      </c>
      <c r="DR88" s="66">
        <v>0</v>
      </c>
      <c r="DS88" s="66">
        <v>0</v>
      </c>
      <c r="DT88" s="66"/>
      <c r="DU88" s="66">
        <v>0</v>
      </c>
      <c r="DV88" s="66">
        <v>0</v>
      </c>
      <c r="DW88" s="66">
        <v>0</v>
      </c>
      <c r="DX88" s="66">
        <v>0</v>
      </c>
      <c r="DY88" s="66">
        <v>0</v>
      </c>
      <c r="DZ88" s="66">
        <v>0</v>
      </c>
      <c r="EA88" s="66">
        <v>0</v>
      </c>
      <c r="EB88" s="66"/>
      <c r="EC88" s="66">
        <v>0</v>
      </c>
      <c r="ED88" s="66">
        <v>0</v>
      </c>
      <c r="EE88" s="66">
        <v>0</v>
      </c>
      <c r="EF88" s="66">
        <v>0</v>
      </c>
      <c r="EG88" s="66">
        <v>0</v>
      </c>
      <c r="EH88" s="66">
        <v>0</v>
      </c>
      <c r="EI88" s="66">
        <v>0</v>
      </c>
      <c r="EJ88" s="66"/>
      <c r="EK88" s="66">
        <v>0</v>
      </c>
      <c r="EL88" s="66">
        <v>0</v>
      </c>
      <c r="EM88" s="66">
        <v>0</v>
      </c>
      <c r="EN88" s="66">
        <v>0</v>
      </c>
      <c r="EO88" s="66">
        <v>0</v>
      </c>
      <c r="EP88" s="66">
        <v>0</v>
      </c>
      <c r="EQ88" s="66">
        <v>0</v>
      </c>
      <c r="ER88" s="66"/>
      <c r="ES88" s="66">
        <v>0</v>
      </c>
      <c r="ET88" s="66">
        <v>0</v>
      </c>
      <c r="EU88" s="66">
        <v>0</v>
      </c>
      <c r="EV88" s="66">
        <v>0</v>
      </c>
      <c r="EW88" s="66">
        <v>0</v>
      </c>
      <c r="EX88" s="66">
        <v>0</v>
      </c>
      <c r="EY88" s="66">
        <v>0</v>
      </c>
      <c r="EZ88" s="66"/>
      <c r="FA88" s="66">
        <v>0</v>
      </c>
      <c r="FB88" s="66">
        <v>0</v>
      </c>
      <c r="FC88" s="66">
        <v>0</v>
      </c>
      <c r="FD88" s="66">
        <v>0</v>
      </c>
      <c r="FE88" s="66">
        <v>0</v>
      </c>
      <c r="FF88" s="66">
        <v>0</v>
      </c>
      <c r="FG88" s="66">
        <v>0</v>
      </c>
    </row>
    <row r="89" spans="1:163">
      <c r="A89" s="698"/>
      <c r="B89" s="698"/>
      <c r="C89" s="698"/>
      <c r="D89" s="64"/>
      <c r="E89" s="698"/>
      <c r="F89" s="698"/>
      <c r="G89" s="698"/>
      <c r="H89" s="698"/>
      <c r="I89" s="698"/>
      <c r="J89" s="698"/>
      <c r="K89" s="698"/>
      <c r="L89" s="698"/>
      <c r="M89" s="698"/>
      <c r="N89" s="698"/>
      <c r="O89" s="698"/>
      <c r="P89" s="698"/>
      <c r="Q89" s="698"/>
      <c r="R89" s="698"/>
      <c r="S89" s="698"/>
      <c r="T89" s="698"/>
      <c r="U89" s="698"/>
      <c r="V89" s="698"/>
      <c r="W89" s="698"/>
      <c r="X89" s="698"/>
      <c r="Y89" s="698"/>
      <c r="Z89" s="698"/>
      <c r="AA89" s="698"/>
      <c r="AB89" s="698"/>
      <c r="AC89" s="698"/>
      <c r="AD89" s="698"/>
      <c r="AE89" s="698"/>
      <c r="AF89" s="698"/>
      <c r="AG89" s="698"/>
      <c r="AH89" s="698"/>
      <c r="AI89" s="698"/>
      <c r="AJ89" s="698"/>
      <c r="AK89" s="698"/>
      <c r="AL89" s="698"/>
      <c r="AM89" s="698"/>
      <c r="AN89" s="698"/>
      <c r="AO89" s="698"/>
      <c r="AP89" s="698"/>
      <c r="AQ89" s="698"/>
      <c r="AR89" s="698"/>
      <c r="AS89" s="698"/>
      <c r="AT89" s="698"/>
      <c r="AU89" s="698"/>
      <c r="AV89" s="698"/>
      <c r="AW89" s="698"/>
      <c r="AX89" s="698"/>
      <c r="AY89" s="698"/>
      <c r="AZ89" s="698"/>
      <c r="BA89" s="698"/>
      <c r="BB89" s="698"/>
      <c r="BC89" s="698"/>
      <c r="BD89" s="698"/>
      <c r="BE89" s="698"/>
      <c r="BF89" s="698"/>
      <c r="BG89" s="698"/>
      <c r="BH89" s="698"/>
      <c r="BI89" s="698"/>
      <c r="BJ89" s="698"/>
      <c r="BK89" s="698"/>
      <c r="BL89" s="698"/>
      <c r="BM89" s="698"/>
      <c r="BN89" s="698"/>
      <c r="BO89" s="698"/>
      <c r="BP89" s="698"/>
      <c r="BQ89" s="698"/>
      <c r="BR89" s="698"/>
      <c r="BS89" s="698"/>
      <c r="BT89" s="698"/>
      <c r="BU89" s="698"/>
      <c r="BV89" s="698"/>
      <c r="BW89" s="698"/>
      <c r="BX89" s="698"/>
      <c r="BY89" s="698"/>
      <c r="BZ89" s="698"/>
      <c r="CA89" s="698"/>
      <c r="CB89" s="698"/>
      <c r="CC89" s="698"/>
      <c r="CD89" s="698"/>
      <c r="CE89" s="698"/>
      <c r="CF89" s="698"/>
      <c r="CG89" s="698"/>
      <c r="CH89" s="698"/>
      <c r="CI89" s="698"/>
      <c r="CJ89" s="698"/>
      <c r="CK89" s="698"/>
      <c r="CL89" s="698"/>
      <c r="CM89" s="698"/>
      <c r="CN89" s="698">
        <f>[52]ACCOUNTALLOC!CN89</f>
        <v>0</v>
      </c>
      <c r="CO89" s="698"/>
      <c r="CP89" s="698"/>
      <c r="CQ89" s="698"/>
      <c r="CR89" s="698"/>
      <c r="CS89" s="698"/>
      <c r="CT89" s="698"/>
      <c r="CU89" s="698"/>
      <c r="CW89" s="2">
        <f>[52]ACCOUNTALLOC!CW89</f>
        <v>0</v>
      </c>
      <c r="CX89" s="2">
        <f>[52]ACCOUNTALLOC!CX89</f>
        <v>0</v>
      </c>
      <c r="CY89" s="2">
        <f>[52]ACCOUNTALLOC!CY89</f>
        <v>0</v>
      </c>
      <c r="CZ89" s="2">
        <f>[52]ACCOUNTALLOC!CZ89</f>
        <v>0</v>
      </c>
      <c r="DA89" s="2">
        <f>[52]ACCOUNTALLOC!DA89</f>
        <v>0</v>
      </c>
      <c r="DB89" s="2">
        <f>[52]ACCOUNTALLOC!DB89</f>
        <v>0</v>
      </c>
      <c r="DC89" s="2">
        <f>[52]ACCOUNTALLOC!DC89</f>
        <v>0</v>
      </c>
    </row>
    <row r="90" spans="1:163">
      <c r="A90" s="698"/>
      <c r="B90" s="694" t="str">
        <f>[52]ACCOUNTALLOC!B90</f>
        <v>TOTAL PLANT-IN-SERVICE</v>
      </c>
      <c r="C90" s="696">
        <f>[52]ACCOUNTALLOC!C90</f>
        <v>10754417110.815203</v>
      </c>
      <c r="D90" s="64"/>
      <c r="E90" s="696">
        <f>[52]ACCOUNTALLOC!E90</f>
        <v>3004997661.8813548</v>
      </c>
      <c r="F90" s="696">
        <f>[52]ACCOUNTALLOC!F90</f>
        <v>2815075505.8587728</v>
      </c>
      <c r="G90" s="696">
        <f>[52]ACCOUNTALLOC!G90</f>
        <v>425611091.43339598</v>
      </c>
      <c r="H90" s="696">
        <f>[52]ACCOUNTALLOC!H90</f>
        <v>0</v>
      </c>
      <c r="I90" s="696">
        <f>[52]ACCOUNTALLOC!I90</f>
        <v>0</v>
      </c>
      <c r="J90" s="696">
        <f>[52]ACCOUNTALLOC!J90</f>
        <v>0</v>
      </c>
      <c r="K90" s="696">
        <f>[52]ACCOUNTALLOC!K90</f>
        <v>6245684259.1735229</v>
      </c>
      <c r="L90" s="696"/>
      <c r="M90" s="696">
        <f>[52]ACCOUNTALLOC!M90</f>
        <v>570802143.61367524</v>
      </c>
      <c r="N90" s="696">
        <f>[52]ACCOUNTALLOC!N90</f>
        <v>715277654.32955766</v>
      </c>
      <c r="O90" s="696">
        <f>[52]ACCOUNTALLOC!O90</f>
        <v>55302425.457209252</v>
      </c>
      <c r="P90" s="696">
        <f>[52]ACCOUNTALLOC!P90</f>
        <v>0</v>
      </c>
      <c r="Q90" s="696">
        <f>[52]ACCOUNTALLOC!Q90</f>
        <v>0</v>
      </c>
      <c r="R90" s="696">
        <f>[52]ACCOUNTALLOC!R90</f>
        <v>0</v>
      </c>
      <c r="S90" s="696">
        <f>[52]ACCOUNTALLOC!S90</f>
        <v>1341382223.4004421</v>
      </c>
      <c r="T90" s="696"/>
      <c r="U90" s="696">
        <f>[52]ACCOUNTALLOC!U90</f>
        <v>502697441.60202944</v>
      </c>
      <c r="V90" s="696">
        <f>[52]ACCOUNTALLOC!V90</f>
        <v>795443527.45711172</v>
      </c>
      <c r="W90" s="696">
        <f>[52]ACCOUNTALLOC!W90</f>
        <v>13136836.696558774</v>
      </c>
      <c r="X90" s="696">
        <f>[52]ACCOUNTALLOC!X90</f>
        <v>0</v>
      </c>
      <c r="Y90" s="696">
        <f>[52]ACCOUNTALLOC!Y90</f>
        <v>0</v>
      </c>
      <c r="Z90" s="696">
        <f>[52]ACCOUNTALLOC!Z90</f>
        <v>0</v>
      </c>
      <c r="AA90" s="696">
        <f>[52]ACCOUNTALLOC!AA90</f>
        <v>1311277805.7557001</v>
      </c>
      <c r="AB90" s="696"/>
      <c r="AC90" s="696">
        <f>[52]ACCOUNTALLOC!AC90</f>
        <v>227464107.27359185</v>
      </c>
      <c r="AD90" s="696">
        <f>[52]ACCOUNTALLOC!AD90</f>
        <v>513352062.81803375</v>
      </c>
      <c r="AE90" s="696">
        <f>[52]ACCOUNTALLOC!AE90</f>
        <v>2164990.4067870108</v>
      </c>
      <c r="AF90" s="696">
        <f>[52]ACCOUNTALLOC!AF90</f>
        <v>0</v>
      </c>
      <c r="AG90" s="696">
        <f>[52]ACCOUNTALLOC!AG90</f>
        <v>0</v>
      </c>
      <c r="AH90" s="696">
        <f>[52]ACCOUNTALLOC!AH90</f>
        <v>0</v>
      </c>
      <c r="AI90" s="696">
        <f>[52]ACCOUNTALLOC!AI90</f>
        <v>742981160.49841273</v>
      </c>
      <c r="AJ90" s="696"/>
      <c r="AK90" s="696">
        <f>[52]ACCOUNTALLOC!AK90</f>
        <v>176586955.70009184</v>
      </c>
      <c r="AL90" s="696">
        <f>[52]ACCOUNTALLOC!AL90</f>
        <v>357160995.9864344</v>
      </c>
      <c r="AM90" s="696">
        <f>[52]ACCOUNTALLOC!AM90</f>
        <v>17139473.331856873</v>
      </c>
      <c r="AN90" s="696">
        <f>[52]ACCOUNTALLOC!AN90</f>
        <v>0</v>
      </c>
      <c r="AO90" s="696">
        <f>[52]ACCOUNTALLOC!AO90</f>
        <v>0</v>
      </c>
      <c r="AP90" s="696">
        <f>[52]ACCOUNTALLOC!AP90</f>
        <v>0</v>
      </c>
      <c r="AQ90" s="696">
        <f>[52]ACCOUNTALLOC!AQ90</f>
        <v>550887425.01838303</v>
      </c>
      <c r="AR90" s="696"/>
      <c r="AS90" s="696">
        <f>[52]ACCOUNTALLOC!AS90</f>
        <v>1743187.54050031</v>
      </c>
      <c r="AT90" s="696">
        <f>[52]ACCOUNTALLOC!AT90</f>
        <v>1127774.5479599205</v>
      </c>
      <c r="AU90" s="696">
        <f>[52]ACCOUNTALLOC!AU90</f>
        <v>52866.265863519286</v>
      </c>
      <c r="AV90" s="696">
        <f>[52]ACCOUNTALLOC!AV90</f>
        <v>0</v>
      </c>
      <c r="AW90" s="696">
        <f>[52]ACCOUNTALLOC!AW90</f>
        <v>0</v>
      </c>
      <c r="AX90" s="696">
        <f>[52]ACCOUNTALLOC!AX90</f>
        <v>0</v>
      </c>
      <c r="AY90" s="696">
        <f>[52]ACCOUNTALLOC!AY90</f>
        <v>2923828.3543237504</v>
      </c>
      <c r="AZ90" s="696"/>
      <c r="BA90" s="696">
        <f>[52]ACCOUNTALLOC!BA90</f>
        <v>33672789.598625712</v>
      </c>
      <c r="BB90" s="696">
        <f>[52]ACCOUNTALLOC!BB90</f>
        <v>31126030.290429812</v>
      </c>
      <c r="BC90" s="696">
        <f>[52]ACCOUNTALLOC!BC90</f>
        <v>5285907.5045419475</v>
      </c>
      <c r="BD90" s="696">
        <f>[52]ACCOUNTALLOC!BD90</f>
        <v>0</v>
      </c>
      <c r="BE90" s="696">
        <f>[52]ACCOUNTALLOC!BE90</f>
        <v>0</v>
      </c>
      <c r="BF90" s="696">
        <f>[52]ACCOUNTALLOC!BF90</f>
        <v>0</v>
      </c>
      <c r="BG90" s="696">
        <f>[52]ACCOUNTALLOC!BG90</f>
        <v>70084727.393597469</v>
      </c>
      <c r="BH90" s="696"/>
      <c r="BI90" s="696">
        <f>[52]ACCOUNTALLOC!BI90</f>
        <v>54352834.682484917</v>
      </c>
      <c r="BJ90" s="696">
        <f>[52]ACCOUNTALLOC!BJ90</f>
        <v>16802319.808082424</v>
      </c>
      <c r="BK90" s="696">
        <f>[52]ACCOUNTALLOC!BK90</f>
        <v>1162198.3280404573</v>
      </c>
      <c r="BL90" s="696">
        <f>[52]ACCOUNTALLOC!BL90</f>
        <v>0</v>
      </c>
      <c r="BM90" s="696">
        <f>[52]ACCOUNTALLOC!BM90</f>
        <v>0</v>
      </c>
      <c r="BN90" s="696">
        <f>[52]ACCOUNTALLOC!BN90</f>
        <v>0</v>
      </c>
      <c r="BO90" s="696">
        <f>[52]ACCOUNTALLOC!BO90</f>
        <v>72317352.818607792</v>
      </c>
      <c r="BP90" s="696"/>
      <c r="BQ90" s="696">
        <f>[52]ACCOUNTALLOC!BQ90</f>
        <v>31811646.418230493</v>
      </c>
      <c r="BR90" s="696">
        <f>[52]ACCOUNTALLOC!BR90</f>
        <v>154593800.73579046</v>
      </c>
      <c r="BS90" s="696">
        <f>[52]ACCOUNTALLOC!BS90</f>
        <v>816335.51795632043</v>
      </c>
      <c r="BT90" s="696">
        <f>[52]ACCOUNTALLOC!BT90</f>
        <v>0</v>
      </c>
      <c r="BU90" s="696">
        <f>[52]ACCOUNTALLOC!BU90</f>
        <v>0</v>
      </c>
      <c r="BV90" s="696">
        <f>[52]ACCOUNTALLOC!BV90</f>
        <v>0</v>
      </c>
      <c r="BW90" s="696">
        <f>[52]ACCOUNTALLOC!BW90</f>
        <v>187221782.67197728</v>
      </c>
      <c r="BX90" s="696"/>
      <c r="BY90" s="696">
        <f>[52]ACCOUNTALLOC!BY90</f>
        <v>15157160.875296405</v>
      </c>
      <c r="BZ90" s="696">
        <f>[52]ACCOUNTALLOC!BZ90</f>
        <v>99165905.100563258</v>
      </c>
      <c r="CA90" s="696">
        <f>[52]ACCOUNTALLOC!CA90</f>
        <v>1341362.0607061903</v>
      </c>
      <c r="CB90" s="696">
        <f>[52]ACCOUNTALLOC!CB90</f>
        <v>0</v>
      </c>
      <c r="CC90" s="696">
        <f>[52]ACCOUNTALLOC!CC90</f>
        <v>0</v>
      </c>
      <c r="CD90" s="696">
        <f>[52]ACCOUNTALLOC!CD90</f>
        <v>0</v>
      </c>
      <c r="CE90" s="696">
        <f>[52]ACCOUNTALLOC!CE90</f>
        <v>115664428.03656586</v>
      </c>
      <c r="CF90" s="696"/>
      <c r="CG90" s="696">
        <f>[52]ACCOUNTALLOC!CG90</f>
        <v>25491163.921579018</v>
      </c>
      <c r="CH90" s="696">
        <f>[52]ACCOUNTALLOC!CH90</f>
        <v>18615010.156717248</v>
      </c>
      <c r="CI90" s="696">
        <f>[52]ACCOUNTALLOC!CI90</f>
        <v>66448931.769645274</v>
      </c>
      <c r="CJ90" s="696">
        <f>[52]ACCOUNTALLOC!CJ90</f>
        <v>0</v>
      </c>
      <c r="CK90" s="696">
        <f>[52]ACCOUNTALLOC!CK90</f>
        <v>0</v>
      </c>
      <c r="CL90" s="696">
        <f>[52]ACCOUNTALLOC!CL90</f>
        <v>0</v>
      </c>
      <c r="CM90" s="696">
        <f>[52]ACCOUNTALLOC!CM90</f>
        <v>110555105.84794153</v>
      </c>
      <c r="CN90" s="696">
        <f>[52]ACCOUNTALLOC!CN90</f>
        <v>0</v>
      </c>
      <c r="CO90" s="696">
        <f>[52]ACCOUNTALLOC!CO90</f>
        <v>1603098.8812724892</v>
      </c>
      <c r="CP90" s="696">
        <f>[52]ACCOUNTALLOC!CP90</f>
        <v>1821827.9227876882</v>
      </c>
      <c r="CQ90" s="696">
        <f>[52]ACCOUNTALLOC!CQ90</f>
        <v>12085.041667982408</v>
      </c>
      <c r="CR90" s="696">
        <f>[52]ACCOUNTALLOC!CR90</f>
        <v>0</v>
      </c>
      <c r="CS90" s="696">
        <f>[52]ACCOUNTALLOC!CS90</f>
        <v>0</v>
      </c>
      <c r="CT90" s="696">
        <f>[52]ACCOUNTALLOC!CT90</f>
        <v>0</v>
      </c>
      <c r="CU90" s="696">
        <f>[52]ACCOUNTALLOC!CU90</f>
        <v>3437011.8457281594</v>
      </c>
      <c r="CV90" s="66"/>
      <c r="CW90" s="66">
        <f>[52]ACCOUNTALLOC!CW90</f>
        <v>0</v>
      </c>
      <c r="CX90" s="66">
        <f>[52]ACCOUNTALLOC!CX90</f>
        <v>0</v>
      </c>
      <c r="CY90" s="66">
        <f>[52]ACCOUNTALLOC!CY90</f>
        <v>0</v>
      </c>
      <c r="CZ90" s="66">
        <f>[52]ACCOUNTALLOC!CZ90</f>
        <v>0</v>
      </c>
      <c r="DA90" s="66">
        <f>[52]ACCOUNTALLOC!DA90</f>
        <v>0</v>
      </c>
      <c r="DB90" s="66">
        <f>[52]ACCOUNTALLOC!DB90</f>
        <v>0</v>
      </c>
      <c r="DC90" s="66">
        <f>[52]ACCOUNTALLOC!DC90</f>
        <v>0</v>
      </c>
      <c r="DD90" s="66"/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/>
      <c r="DM90" s="66">
        <v>0</v>
      </c>
      <c r="DN90" s="66">
        <v>0</v>
      </c>
      <c r="DO90" s="66">
        <v>0</v>
      </c>
      <c r="DP90" s="66">
        <v>0</v>
      </c>
      <c r="DQ90" s="66">
        <v>0</v>
      </c>
      <c r="DR90" s="66">
        <v>0</v>
      </c>
      <c r="DS90" s="66">
        <v>0</v>
      </c>
      <c r="DT90" s="66"/>
      <c r="DU90" s="66">
        <v>0</v>
      </c>
      <c r="DV90" s="66">
        <v>0</v>
      </c>
      <c r="DW90" s="66">
        <v>0</v>
      </c>
      <c r="DX90" s="66">
        <v>0</v>
      </c>
      <c r="DY90" s="66">
        <v>0</v>
      </c>
      <c r="DZ90" s="66">
        <v>0</v>
      </c>
      <c r="EA90" s="66">
        <v>0</v>
      </c>
      <c r="EB90" s="66"/>
      <c r="EC90" s="66">
        <v>0</v>
      </c>
      <c r="ED90" s="66">
        <v>0</v>
      </c>
      <c r="EE90" s="66">
        <v>0</v>
      </c>
      <c r="EF90" s="66">
        <v>0</v>
      </c>
      <c r="EG90" s="66">
        <v>0</v>
      </c>
      <c r="EH90" s="66">
        <v>0</v>
      </c>
      <c r="EI90" s="66">
        <v>0</v>
      </c>
      <c r="EJ90" s="66"/>
      <c r="EK90" s="66">
        <v>0</v>
      </c>
      <c r="EL90" s="66">
        <v>0</v>
      </c>
      <c r="EM90" s="66">
        <v>0</v>
      </c>
      <c r="EN90" s="66">
        <v>0</v>
      </c>
      <c r="EO90" s="66">
        <v>0</v>
      </c>
      <c r="EP90" s="66">
        <v>0</v>
      </c>
      <c r="EQ90" s="66">
        <v>0</v>
      </c>
      <c r="ER90" s="66"/>
      <c r="ES90" s="66">
        <v>0</v>
      </c>
      <c r="ET90" s="66">
        <v>0</v>
      </c>
      <c r="EU90" s="66">
        <v>0</v>
      </c>
      <c r="EV90" s="66">
        <v>0</v>
      </c>
      <c r="EW90" s="66">
        <v>0</v>
      </c>
      <c r="EX90" s="66">
        <v>0</v>
      </c>
      <c r="EY90" s="66">
        <v>0</v>
      </c>
      <c r="EZ90" s="66"/>
      <c r="FA90" s="66">
        <v>0</v>
      </c>
      <c r="FB90" s="66">
        <v>0</v>
      </c>
      <c r="FC90" s="66">
        <v>0</v>
      </c>
      <c r="FD90" s="66">
        <v>0</v>
      </c>
      <c r="FE90" s="66">
        <v>0</v>
      </c>
      <c r="FF90" s="66">
        <v>0</v>
      </c>
      <c r="FG90" s="66">
        <v>0</v>
      </c>
    </row>
    <row r="91" spans="1:163">
      <c r="D91" s="64"/>
      <c r="CW91" s="2">
        <f>[52]ACCOUNTALLOC!CW91</f>
        <v>0</v>
      </c>
      <c r="CX91" s="2">
        <f>[52]ACCOUNTALLOC!CX91</f>
        <v>0</v>
      </c>
      <c r="CY91" s="2">
        <f>[52]ACCOUNTALLOC!CY91</f>
        <v>0</v>
      </c>
      <c r="CZ91" s="2">
        <f>[52]ACCOUNTALLOC!CZ91</f>
        <v>0</v>
      </c>
      <c r="DA91" s="2">
        <f>[52]ACCOUNTALLOC!DA91</f>
        <v>0</v>
      </c>
      <c r="DB91" s="2">
        <f>[52]ACCOUNTALLOC!DB91</f>
        <v>0</v>
      </c>
      <c r="DC91" s="2">
        <f>[52]ACCOUNTALLOC!DC91</f>
        <v>0</v>
      </c>
    </row>
    <row r="92" spans="1:163">
      <c r="B92" s="12" t="s">
        <v>96</v>
      </c>
      <c r="D92" s="64"/>
      <c r="CW92" s="2">
        <f>[52]ACCOUNTALLOC!CW92</f>
        <v>0</v>
      </c>
      <c r="CX92" s="2">
        <f>[52]ACCOUNTALLOC!CX92</f>
        <v>0</v>
      </c>
      <c r="CY92" s="2">
        <f>[52]ACCOUNTALLOC!CY92</f>
        <v>0</v>
      </c>
      <c r="CZ92" s="2">
        <f>[52]ACCOUNTALLOC!CZ92</f>
        <v>0</v>
      </c>
      <c r="DA92" s="2">
        <f>[52]ACCOUNTALLOC!DA92</f>
        <v>0</v>
      </c>
      <c r="DB92" s="2">
        <f>[52]ACCOUNTALLOC!DB92</f>
        <v>0</v>
      </c>
      <c r="DC92" s="2">
        <f>[52]ACCOUNTALLOC!DC92</f>
        <v>0</v>
      </c>
    </row>
    <row r="93" spans="1:163">
      <c r="D93" s="64"/>
      <c r="CW93" s="2">
        <f>[52]ACCOUNTALLOC!CW93</f>
        <v>0</v>
      </c>
      <c r="CX93" s="2">
        <f>[52]ACCOUNTALLOC!CX93</f>
        <v>0</v>
      </c>
      <c r="CY93" s="2">
        <f>[52]ACCOUNTALLOC!CY93</f>
        <v>0</v>
      </c>
      <c r="CZ93" s="2">
        <f>[52]ACCOUNTALLOC!CZ93</f>
        <v>0</v>
      </c>
      <c r="DA93" s="2">
        <f>[52]ACCOUNTALLOC!DA93</f>
        <v>0</v>
      </c>
      <c r="DB93" s="2">
        <f>[52]ACCOUNTALLOC!DB93</f>
        <v>0</v>
      </c>
      <c r="DC93" s="2">
        <f>[52]ACCOUNTALLOC!DC93</f>
        <v>0</v>
      </c>
    </row>
    <row r="94" spans="1:163">
      <c r="B94" s="12" t="s">
        <v>90</v>
      </c>
      <c r="D94" s="64"/>
      <c r="CW94" s="2">
        <f>[52]ACCOUNTALLOC!CW94</f>
        <v>0</v>
      </c>
      <c r="CX94" s="2">
        <f>[52]ACCOUNTALLOC!CX94</f>
        <v>0</v>
      </c>
      <c r="CY94" s="2">
        <f>[52]ACCOUNTALLOC!CY94</f>
        <v>0</v>
      </c>
      <c r="CZ94" s="2">
        <f>[52]ACCOUNTALLOC!CZ94</f>
        <v>0</v>
      </c>
      <c r="DA94" s="2">
        <f>[52]ACCOUNTALLOC!DA94</f>
        <v>0</v>
      </c>
      <c r="DB94" s="2">
        <f>[52]ACCOUNTALLOC!DB94</f>
        <v>0</v>
      </c>
      <c r="DC94" s="2">
        <f>[52]ACCOUNTALLOC!DC94</f>
        <v>0</v>
      </c>
    </row>
    <row r="95" spans="1:163">
      <c r="A95" s="699">
        <f>[52]ACCOUNTALLOC!A95</f>
        <v>111</v>
      </c>
      <c r="B95" s="698" t="str">
        <f>[52]ACCOUNTALLOC!B95</f>
        <v>Accum Amortization - Generation/Transmission</v>
      </c>
      <c r="C95" s="695">
        <f>[52]ACCOUNTALLOC!C95</f>
        <v>-11848339.393578827</v>
      </c>
      <c r="D95" s="64"/>
      <c r="E95" s="697">
        <f>[52]ACCOUNTALLOC!E95</f>
        <v>-751655.91875208123</v>
      </c>
      <c r="F95" s="697">
        <f>[52]ACCOUNTALLOC!F95</f>
        <v>-5493571.9201519191</v>
      </c>
      <c r="G95" s="697">
        <f>[52]ACCOUNTALLOC!G95</f>
        <v>0</v>
      </c>
      <c r="H95" s="697">
        <f>[52]ACCOUNTALLOC!H95</f>
        <v>0</v>
      </c>
      <c r="I95" s="697">
        <f>[52]ACCOUNTALLOC!I95</f>
        <v>0</v>
      </c>
      <c r="J95" s="697">
        <f>[52]ACCOUNTALLOC!J95</f>
        <v>0</v>
      </c>
      <c r="K95" s="697">
        <f>[52]ACCOUNTALLOC!K95</f>
        <v>-6245227.8389040008</v>
      </c>
      <c r="L95" s="698"/>
      <c r="M95" s="697">
        <f>[52]ACCOUNTALLOC!M95</f>
        <v>-173296.52137889338</v>
      </c>
      <c r="N95" s="697">
        <f>[52]ACCOUNTALLOC!N95</f>
        <v>-1395852.1640925822</v>
      </c>
      <c r="O95" s="697">
        <f>[52]ACCOUNTALLOC!O95</f>
        <v>0</v>
      </c>
      <c r="P95" s="697">
        <f>[52]ACCOUNTALLOC!P95</f>
        <v>0</v>
      </c>
      <c r="Q95" s="697">
        <f>[52]ACCOUNTALLOC!Q95</f>
        <v>0</v>
      </c>
      <c r="R95" s="697">
        <f>[52]ACCOUNTALLOC!R95</f>
        <v>0</v>
      </c>
      <c r="S95" s="697">
        <f>[52]ACCOUNTALLOC!S95</f>
        <v>-1569148.6854714756</v>
      </c>
      <c r="T95" s="698"/>
      <c r="U95" s="697">
        <f>[52]ACCOUNTALLOC!U95</f>
        <v>-185485.85352316289</v>
      </c>
      <c r="V95" s="697">
        <f>[52]ACCOUNTALLOC!V95</f>
        <v>-1552294.500595256</v>
      </c>
      <c r="W95" s="697">
        <f>[52]ACCOUNTALLOC!W95</f>
        <v>0</v>
      </c>
      <c r="X95" s="697">
        <f>[52]ACCOUNTALLOC!X95</f>
        <v>0</v>
      </c>
      <c r="Y95" s="697">
        <f>[52]ACCOUNTALLOC!Y95</f>
        <v>0</v>
      </c>
      <c r="Z95" s="697">
        <f>[52]ACCOUNTALLOC!Z95</f>
        <v>0</v>
      </c>
      <c r="AA95" s="697">
        <f>[52]ACCOUNTALLOC!AA95</f>
        <v>-1737780.3541184189</v>
      </c>
      <c r="AB95" s="698"/>
      <c r="AC95" s="697">
        <f>[52]ACCOUNTALLOC!AC95</f>
        <v>-97457.578841226787</v>
      </c>
      <c r="AD95" s="697">
        <f>[52]ACCOUNTALLOC!AD95</f>
        <v>-1001797.8102469752</v>
      </c>
      <c r="AE95" s="697">
        <f>[52]ACCOUNTALLOC!AE95</f>
        <v>0</v>
      </c>
      <c r="AF95" s="697">
        <f>[52]ACCOUNTALLOC!AF95</f>
        <v>0</v>
      </c>
      <c r="AG95" s="697">
        <f>[52]ACCOUNTALLOC!AG95</f>
        <v>0</v>
      </c>
      <c r="AH95" s="697">
        <f>[52]ACCOUNTALLOC!AH95</f>
        <v>0</v>
      </c>
      <c r="AI95" s="697">
        <f>[52]ACCOUNTALLOC!AI95</f>
        <v>-1099255.389088202</v>
      </c>
      <c r="AJ95" s="698"/>
      <c r="AK95" s="697">
        <f>[52]ACCOUNTALLOC!AK95</f>
        <v>-68846.238736804429</v>
      </c>
      <c r="AL95" s="697">
        <f>[52]ACCOUNTALLOC!AL95</f>
        <v>-696993.60263731505</v>
      </c>
      <c r="AM95" s="697">
        <f>[52]ACCOUNTALLOC!AM95</f>
        <v>0</v>
      </c>
      <c r="AN95" s="697">
        <f>[52]ACCOUNTALLOC!AN95</f>
        <v>0</v>
      </c>
      <c r="AO95" s="697">
        <f>[52]ACCOUNTALLOC!AO95</f>
        <v>0</v>
      </c>
      <c r="AP95" s="697">
        <f>[52]ACCOUNTALLOC!AP95</f>
        <v>0</v>
      </c>
      <c r="AQ95" s="697">
        <f>[52]ACCOUNTALLOC!AQ95</f>
        <v>-765839.84137411951</v>
      </c>
      <c r="AR95" s="698"/>
      <c r="AS95" s="697">
        <f>[52]ACCOUNTALLOC!AS95</f>
        <v>-2.3527723389069806</v>
      </c>
      <c r="AT95" s="697">
        <f>[52]ACCOUNTALLOC!AT95</f>
        <v>-2200.8328288319317</v>
      </c>
      <c r="AU95" s="697">
        <f>[52]ACCOUNTALLOC!AU95</f>
        <v>0</v>
      </c>
      <c r="AV95" s="697">
        <f>[52]ACCOUNTALLOC!AV95</f>
        <v>0</v>
      </c>
      <c r="AW95" s="697">
        <f>[52]ACCOUNTALLOC!AW95</f>
        <v>0</v>
      </c>
      <c r="AX95" s="697">
        <f>[52]ACCOUNTALLOC!AX95</f>
        <v>0</v>
      </c>
      <c r="AY95" s="697">
        <f>[52]ACCOUNTALLOC!AY95</f>
        <v>-2203.1856011708387</v>
      </c>
      <c r="AZ95" s="698"/>
      <c r="BA95" s="697">
        <f>[52]ACCOUNTALLOC!BA95</f>
        <v>0</v>
      </c>
      <c r="BB95" s="697">
        <f>[52]ACCOUNTALLOC!BB95</f>
        <v>-60741.918159363835</v>
      </c>
      <c r="BC95" s="697">
        <f>[52]ACCOUNTALLOC!BC95</f>
        <v>0</v>
      </c>
      <c r="BD95" s="697">
        <f>[52]ACCOUNTALLOC!BD95</f>
        <v>0</v>
      </c>
      <c r="BE95" s="697">
        <f>[52]ACCOUNTALLOC!BE95</f>
        <v>0</v>
      </c>
      <c r="BF95" s="697">
        <f>[52]ACCOUNTALLOC!BF95</f>
        <v>0</v>
      </c>
      <c r="BG95" s="697">
        <f>[52]ACCOUNTALLOC!BG95</f>
        <v>-60741.918159363835</v>
      </c>
      <c r="BH95" s="698"/>
      <c r="BI95" s="697">
        <f>[52]ACCOUNTALLOC!BI95</f>
        <v>0</v>
      </c>
      <c r="BJ95" s="697">
        <f>[52]ACCOUNTALLOC!BJ95</f>
        <v>0</v>
      </c>
      <c r="BK95" s="697">
        <f>[52]ACCOUNTALLOC!BK95</f>
        <v>0</v>
      </c>
      <c r="BL95" s="697">
        <f>[52]ACCOUNTALLOC!BL95</f>
        <v>0</v>
      </c>
      <c r="BM95" s="697">
        <f>[52]ACCOUNTALLOC!BM95</f>
        <v>0</v>
      </c>
      <c r="BN95" s="697">
        <f>[52]ACCOUNTALLOC!BN95</f>
        <v>0</v>
      </c>
      <c r="BO95" s="697">
        <f>[52]ACCOUNTALLOC!BO95</f>
        <v>0</v>
      </c>
      <c r="BP95" s="698"/>
      <c r="BQ95" s="697">
        <f>[52]ACCOUNTALLOC!BQ95</f>
        <v>-23384.155868000409</v>
      </c>
      <c r="BR95" s="697">
        <f>[52]ACCOUNTALLOC!BR95</f>
        <v>-301687.17001877323</v>
      </c>
      <c r="BS95" s="697">
        <f>[52]ACCOUNTALLOC!BS95</f>
        <v>0</v>
      </c>
      <c r="BT95" s="697">
        <f>[52]ACCOUNTALLOC!BT95</f>
        <v>0</v>
      </c>
      <c r="BU95" s="697">
        <f>[52]ACCOUNTALLOC!BU95</f>
        <v>0</v>
      </c>
      <c r="BV95" s="697">
        <f>[52]ACCOUNTALLOC!BV95</f>
        <v>0</v>
      </c>
      <c r="BW95" s="697">
        <f>[52]ACCOUNTALLOC!BW95</f>
        <v>-325071.32588677364</v>
      </c>
      <c r="BX95" s="698"/>
      <c r="BY95" s="697">
        <f>[52]ACCOUNTALLOC!BY95</f>
        <v>0</v>
      </c>
      <c r="BZ95" s="697">
        <f>[52]ACCOUNTALLOC!BZ95</f>
        <v>0</v>
      </c>
      <c r="CA95" s="697">
        <f>[52]ACCOUNTALLOC!CA95</f>
        <v>0</v>
      </c>
      <c r="CB95" s="697">
        <f>[52]ACCOUNTALLOC!CB95</f>
        <v>0</v>
      </c>
      <c r="CC95" s="697">
        <f>[52]ACCOUNTALLOC!CC95</f>
        <v>0</v>
      </c>
      <c r="CD95" s="697">
        <f>[52]ACCOUNTALLOC!CD95</f>
        <v>0</v>
      </c>
      <c r="CE95" s="697">
        <f>[52]ACCOUNTALLOC!CE95</f>
        <v>0</v>
      </c>
      <c r="CF95" s="698"/>
      <c r="CG95" s="697">
        <f>[52]ACCOUNTALLOC!CG95</f>
        <v>-2708.638199987271</v>
      </c>
      <c r="CH95" s="697">
        <f>[52]ACCOUNTALLOC!CH95</f>
        <v>-36326.875381301055</v>
      </c>
      <c r="CI95" s="697">
        <f>[52]ACCOUNTALLOC!CI95</f>
        <v>0</v>
      </c>
      <c r="CJ95" s="697">
        <f>[52]ACCOUNTALLOC!CJ95</f>
        <v>0</v>
      </c>
      <c r="CK95" s="697">
        <f>[52]ACCOUNTALLOC!CK95</f>
        <v>0</v>
      </c>
      <c r="CL95" s="697">
        <f>[52]ACCOUNTALLOC!CL95</f>
        <v>0</v>
      </c>
      <c r="CM95" s="697">
        <f>[52]ACCOUNTALLOC!CM95</f>
        <v>-39035.513581288324</v>
      </c>
      <c r="CN95" s="698">
        <f>[52]ACCOUNTALLOC!CN95</f>
        <v>0</v>
      </c>
      <c r="CO95" s="697">
        <f>[52]ACCOUNTALLOC!CO95</f>
        <v>-480.07522117578662</v>
      </c>
      <c r="CP95" s="697">
        <f>[52]ACCOUNTALLOC!CP95</f>
        <v>-3555.2661728417747</v>
      </c>
      <c r="CQ95" s="697">
        <f>[52]ACCOUNTALLOC!CQ95</f>
        <v>0</v>
      </c>
      <c r="CR95" s="697">
        <f>[52]ACCOUNTALLOC!CR95</f>
        <v>0</v>
      </c>
      <c r="CS95" s="697">
        <f>[52]ACCOUNTALLOC!CS95</f>
        <v>0</v>
      </c>
      <c r="CT95" s="697">
        <f>[52]ACCOUNTALLOC!CT95</f>
        <v>0</v>
      </c>
      <c r="CU95" s="697">
        <f>[52]ACCOUNTALLOC!CU95</f>
        <v>-4035.3413940175615</v>
      </c>
      <c r="CW95" s="65">
        <f>[52]ACCOUNTALLOC!CW95</f>
        <v>0</v>
      </c>
      <c r="CX95" s="65">
        <f>[52]ACCOUNTALLOC!CX95</f>
        <v>0</v>
      </c>
      <c r="CY95" s="65">
        <f>[52]ACCOUNTALLOC!CY95</f>
        <v>0</v>
      </c>
      <c r="CZ95" s="65">
        <f>[52]ACCOUNTALLOC!CZ95</f>
        <v>0</v>
      </c>
      <c r="DA95" s="65">
        <f>[52]ACCOUNTALLOC!DA95</f>
        <v>0</v>
      </c>
      <c r="DB95" s="65">
        <f>[52]ACCOUNTALLOC!DB95</f>
        <v>0</v>
      </c>
      <c r="DC95" s="65">
        <f>[52]ACCOUNTALLOC!DC95</f>
        <v>0</v>
      </c>
      <c r="DE95" s="65">
        <v>0</v>
      </c>
      <c r="DF95" s="65">
        <v>0</v>
      </c>
      <c r="DG95" s="65">
        <v>0</v>
      </c>
      <c r="DH95" s="65">
        <v>0</v>
      </c>
      <c r="DI95" s="65">
        <v>0</v>
      </c>
      <c r="DJ95" s="65">
        <v>0</v>
      </c>
      <c r="DK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U95" s="65">
        <v>0</v>
      </c>
      <c r="DV95" s="65">
        <v>0</v>
      </c>
      <c r="DW95" s="65">
        <v>0</v>
      </c>
      <c r="DX95" s="65">
        <v>0</v>
      </c>
      <c r="DY95" s="65">
        <v>0</v>
      </c>
      <c r="DZ95" s="65">
        <v>0</v>
      </c>
      <c r="EA95" s="65">
        <v>0</v>
      </c>
      <c r="EC95" s="65">
        <v>0</v>
      </c>
      <c r="ED95" s="65">
        <v>0</v>
      </c>
      <c r="EE95" s="65">
        <v>0</v>
      </c>
      <c r="EF95" s="65">
        <v>0</v>
      </c>
      <c r="EG95" s="65">
        <v>0</v>
      </c>
      <c r="EH95" s="65">
        <v>0</v>
      </c>
      <c r="EI95" s="65">
        <v>0</v>
      </c>
      <c r="EK95" s="65">
        <v>0</v>
      </c>
      <c r="EL95" s="65">
        <v>0</v>
      </c>
      <c r="EM95" s="65">
        <v>0</v>
      </c>
      <c r="EN95" s="65">
        <v>0</v>
      </c>
      <c r="EO95" s="65">
        <v>0</v>
      </c>
      <c r="EP95" s="65">
        <v>0</v>
      </c>
      <c r="EQ95" s="65">
        <v>0</v>
      </c>
      <c r="ES95" s="65">
        <v>0</v>
      </c>
      <c r="ET95" s="65">
        <v>0</v>
      </c>
      <c r="EU95" s="65">
        <v>0</v>
      </c>
      <c r="EV95" s="65">
        <v>0</v>
      </c>
      <c r="EW95" s="65">
        <v>0</v>
      </c>
      <c r="EX95" s="65">
        <v>0</v>
      </c>
      <c r="EY95" s="65">
        <v>0</v>
      </c>
      <c r="FA95" s="65">
        <v>0</v>
      </c>
      <c r="FB95" s="65">
        <v>0</v>
      </c>
      <c r="FC95" s="65">
        <v>0</v>
      </c>
      <c r="FD95" s="65">
        <v>0</v>
      </c>
      <c r="FE95" s="65">
        <v>0</v>
      </c>
      <c r="FF95" s="65">
        <v>0</v>
      </c>
      <c r="FG95" s="65">
        <v>0</v>
      </c>
    </row>
    <row r="96" spans="1:163">
      <c r="A96" s="699">
        <f>[52]ACCOUNTALLOC!A96</f>
        <v>111.01</v>
      </c>
      <c r="B96" s="698" t="str">
        <f>[52]ACCOUNTALLOC!B96</f>
        <v>Accum Amortization - Distribution</v>
      </c>
      <c r="C96" s="695">
        <f>[52]ACCOUNTALLOC!C96</f>
        <v>-15836820.280835493</v>
      </c>
      <c r="D96" s="64"/>
      <c r="E96" s="697">
        <f>[52]ACCOUNTALLOC!E96</f>
        <v>-9301761.7454731632</v>
      </c>
      <c r="F96" s="697">
        <f>[52]ACCOUNTALLOC!F96</f>
        <v>0</v>
      </c>
      <c r="G96" s="697">
        <f>[52]ACCOUNTALLOC!G96</f>
        <v>-1228337.1751127914</v>
      </c>
      <c r="H96" s="697">
        <f>[52]ACCOUNTALLOC!H96</f>
        <v>0</v>
      </c>
      <c r="I96" s="697">
        <f>[52]ACCOUNTALLOC!I96</f>
        <v>0</v>
      </c>
      <c r="J96" s="697">
        <f>[52]ACCOUNTALLOC!J96</f>
        <v>0</v>
      </c>
      <c r="K96" s="697">
        <f>[52]ACCOUNTALLOC!K96</f>
        <v>-10530098.920585955</v>
      </c>
      <c r="L96" s="698"/>
      <c r="M96" s="697">
        <f>[52]ACCOUNTALLOC!M96</f>
        <v>-1710992.6487121794</v>
      </c>
      <c r="N96" s="697">
        <f>[52]ACCOUNTALLOC!N96</f>
        <v>0</v>
      </c>
      <c r="O96" s="697">
        <f>[52]ACCOUNTALLOC!O96</f>
        <v>-166263.56368195362</v>
      </c>
      <c r="P96" s="697">
        <f>[52]ACCOUNTALLOC!P96</f>
        <v>0</v>
      </c>
      <c r="Q96" s="697">
        <f>[52]ACCOUNTALLOC!Q96</f>
        <v>0</v>
      </c>
      <c r="R96" s="697">
        <f>[52]ACCOUNTALLOC!R96</f>
        <v>0</v>
      </c>
      <c r="S96" s="697">
        <f>[52]ACCOUNTALLOC!S96</f>
        <v>-1877256.212394133</v>
      </c>
      <c r="T96" s="698"/>
      <c r="U96" s="697">
        <f>[52]ACCOUNTALLOC!U96</f>
        <v>-1446663.1453535152</v>
      </c>
      <c r="V96" s="697">
        <f>[52]ACCOUNTALLOC!V96</f>
        <v>0</v>
      </c>
      <c r="W96" s="697">
        <f>[52]ACCOUNTALLOC!W96</f>
        <v>-43766.038842115529</v>
      </c>
      <c r="X96" s="697">
        <f>[52]ACCOUNTALLOC!X96</f>
        <v>0</v>
      </c>
      <c r="Y96" s="697">
        <f>[52]ACCOUNTALLOC!Y96</f>
        <v>0</v>
      </c>
      <c r="Z96" s="697">
        <f>[52]ACCOUNTALLOC!Z96</f>
        <v>0</v>
      </c>
      <c r="AA96" s="697">
        <f>[52]ACCOUNTALLOC!AA96</f>
        <v>-1490429.1841956307</v>
      </c>
      <c r="AB96" s="698"/>
      <c r="AC96" s="697">
        <f>[52]ACCOUNTALLOC!AC96</f>
        <v>-629824.71265233518</v>
      </c>
      <c r="AD96" s="697">
        <f>[52]ACCOUNTALLOC!AD96</f>
        <v>0</v>
      </c>
      <c r="AE96" s="697">
        <f>[52]ACCOUNTALLOC!AE96</f>
        <v>-4846.3466689292645</v>
      </c>
      <c r="AF96" s="697">
        <f>[52]ACCOUNTALLOC!AF96</f>
        <v>0</v>
      </c>
      <c r="AG96" s="697">
        <f>[52]ACCOUNTALLOC!AG96</f>
        <v>0</v>
      </c>
      <c r="AH96" s="697">
        <f>[52]ACCOUNTALLOC!AH96</f>
        <v>0</v>
      </c>
      <c r="AI96" s="697">
        <f>[52]ACCOUNTALLOC!AI96</f>
        <v>-634671.05932126439</v>
      </c>
      <c r="AJ96" s="698"/>
      <c r="AK96" s="697">
        <f>[52]ACCOUNTALLOC!AK96</f>
        <v>-501426.843065897</v>
      </c>
      <c r="AL96" s="697">
        <f>[52]ACCOUNTALLOC!AL96</f>
        <v>0</v>
      </c>
      <c r="AM96" s="697">
        <f>[52]ACCOUNTALLOC!AM96</f>
        <v>-57840.968186549791</v>
      </c>
      <c r="AN96" s="697">
        <f>[52]ACCOUNTALLOC!AN96</f>
        <v>0</v>
      </c>
      <c r="AO96" s="697">
        <f>[52]ACCOUNTALLOC!AO96</f>
        <v>0</v>
      </c>
      <c r="AP96" s="697">
        <f>[52]ACCOUNTALLOC!AP96</f>
        <v>0</v>
      </c>
      <c r="AQ96" s="697">
        <f>[52]ACCOUNTALLOC!AQ96</f>
        <v>-559267.81125244685</v>
      </c>
      <c r="AR96" s="698"/>
      <c r="AS96" s="697">
        <f>[52]ACCOUNTALLOC!AS96</f>
        <v>-6190.0680144211019</v>
      </c>
      <c r="AT96" s="697">
        <f>[52]ACCOUNTALLOC!AT96</f>
        <v>0</v>
      </c>
      <c r="AU96" s="697">
        <f>[52]ACCOUNTALLOC!AU96</f>
        <v>-187.53864347835506</v>
      </c>
      <c r="AV96" s="697">
        <f>[52]ACCOUNTALLOC!AV96</f>
        <v>0</v>
      </c>
      <c r="AW96" s="697">
        <f>[52]ACCOUNTALLOC!AW96</f>
        <v>0</v>
      </c>
      <c r="AX96" s="697">
        <f>[52]ACCOUNTALLOC!AX96</f>
        <v>0</v>
      </c>
      <c r="AY96" s="697">
        <f>[52]ACCOUNTALLOC!AY96</f>
        <v>-6377.6066578994569</v>
      </c>
      <c r="AZ96" s="698"/>
      <c r="BA96" s="697">
        <f>[52]ACCOUNTALLOC!BA96</f>
        <v>-119655.47495098485</v>
      </c>
      <c r="BB96" s="697">
        <f>[52]ACCOUNTALLOC!BB96</f>
        <v>0</v>
      </c>
      <c r="BC96" s="697">
        <f>[52]ACCOUNTALLOC!BC96</f>
        <v>-18693.141721883399</v>
      </c>
      <c r="BD96" s="697">
        <f>[52]ACCOUNTALLOC!BD96</f>
        <v>0</v>
      </c>
      <c r="BE96" s="697">
        <f>[52]ACCOUNTALLOC!BE96</f>
        <v>0</v>
      </c>
      <c r="BF96" s="697">
        <f>[52]ACCOUNTALLOC!BF96</f>
        <v>0</v>
      </c>
      <c r="BG96" s="697">
        <f>[52]ACCOUNTALLOC!BG96</f>
        <v>-138348.61667286826</v>
      </c>
      <c r="BH96" s="698"/>
      <c r="BI96" s="697">
        <f>[52]ACCOUNTALLOC!BI96</f>
        <v>-186637.09980298454</v>
      </c>
      <c r="BJ96" s="697">
        <f>[52]ACCOUNTALLOC!BJ96</f>
        <v>0</v>
      </c>
      <c r="BK96" s="697">
        <f>[52]ACCOUNTALLOC!BK96</f>
        <v>-3780.7150819112217</v>
      </c>
      <c r="BL96" s="697">
        <f>[52]ACCOUNTALLOC!BL96</f>
        <v>0</v>
      </c>
      <c r="BM96" s="697">
        <f>[52]ACCOUNTALLOC!BM96</f>
        <v>0</v>
      </c>
      <c r="BN96" s="697">
        <f>[52]ACCOUNTALLOC!BN96</f>
        <v>0</v>
      </c>
      <c r="BO96" s="697">
        <f>[52]ACCOUNTALLOC!BO96</f>
        <v>-190417.81488489575</v>
      </c>
      <c r="BP96" s="698"/>
      <c r="BQ96" s="697">
        <f>[52]ACCOUNTALLOC!BQ96</f>
        <v>-70221.027110934709</v>
      </c>
      <c r="BR96" s="697">
        <f>[52]ACCOUNTALLOC!BR96</f>
        <v>0</v>
      </c>
      <c r="BS96" s="697">
        <f>[52]ACCOUNTALLOC!BS96</f>
        <v>-2347.8150595755492</v>
      </c>
      <c r="BT96" s="697">
        <f>[52]ACCOUNTALLOC!BT96</f>
        <v>0</v>
      </c>
      <c r="BU96" s="697">
        <f>[52]ACCOUNTALLOC!BU96</f>
        <v>0</v>
      </c>
      <c r="BV96" s="697">
        <f>[52]ACCOUNTALLOC!BV96</f>
        <v>0</v>
      </c>
      <c r="BW96" s="697">
        <f>[52]ACCOUNTALLOC!BW96</f>
        <v>-72568.842170510252</v>
      </c>
      <c r="BX96" s="698"/>
      <c r="BY96" s="697">
        <f>[52]ACCOUNTALLOC!BY96</f>
        <v>-21292.887997531088</v>
      </c>
      <c r="BZ96" s="697">
        <f>[52]ACCOUNTALLOC!BZ96</f>
        <v>0</v>
      </c>
      <c r="CA96" s="697">
        <f>[52]ACCOUNTALLOC!CA96</f>
        <v>-3779.9620095583609</v>
      </c>
      <c r="CB96" s="697">
        <f>[52]ACCOUNTALLOC!CB96</f>
        <v>0</v>
      </c>
      <c r="CC96" s="697">
        <f>[52]ACCOUNTALLOC!CC96</f>
        <v>0</v>
      </c>
      <c r="CD96" s="697">
        <f>[52]ACCOUNTALLOC!CD96</f>
        <v>0</v>
      </c>
      <c r="CE96" s="697">
        <f>[52]ACCOUNTALLOC!CE96</f>
        <v>-25072.850007089448</v>
      </c>
      <c r="CF96" s="698"/>
      <c r="CG96" s="697">
        <f>[52]ACCOUNTALLOC!CG96</f>
        <v>-85622.217131775455</v>
      </c>
      <c r="CH96" s="697">
        <f>[52]ACCOUNTALLOC!CH96</f>
        <v>0</v>
      </c>
      <c r="CI96" s="697">
        <f>[52]ACCOUNTALLOC!CI96</f>
        <v>-221829.53554559292</v>
      </c>
      <c r="CJ96" s="697">
        <f>[52]ACCOUNTALLOC!CJ96</f>
        <v>0</v>
      </c>
      <c r="CK96" s="697">
        <f>[52]ACCOUNTALLOC!CK96</f>
        <v>0</v>
      </c>
      <c r="CL96" s="697">
        <f>[52]ACCOUNTALLOC!CL96</f>
        <v>0</v>
      </c>
      <c r="CM96" s="697">
        <f>[52]ACCOUNTALLOC!CM96</f>
        <v>-307451.75267736835</v>
      </c>
      <c r="CN96" s="698">
        <f>[52]ACCOUNTALLOC!CN96</f>
        <v>0</v>
      </c>
      <c r="CO96" s="697">
        <f>[52]ACCOUNTALLOC!CO96</f>
        <v>-4817.4638839843719</v>
      </c>
      <c r="CP96" s="697">
        <f>[52]ACCOUNTALLOC!CP96</f>
        <v>0</v>
      </c>
      <c r="CQ96" s="697">
        <f>[52]ACCOUNTALLOC!CQ96</f>
        <v>-42.146131442555443</v>
      </c>
      <c r="CR96" s="697">
        <f>[52]ACCOUNTALLOC!CR96</f>
        <v>0</v>
      </c>
      <c r="CS96" s="697">
        <f>[52]ACCOUNTALLOC!CS96</f>
        <v>0</v>
      </c>
      <c r="CT96" s="697">
        <f>[52]ACCOUNTALLOC!CT96</f>
        <v>0</v>
      </c>
      <c r="CU96" s="697">
        <f>[52]ACCOUNTALLOC!CU96</f>
        <v>-4859.610015426927</v>
      </c>
      <c r="CW96" s="65">
        <f>[52]ACCOUNTALLOC!CW96</f>
        <v>0</v>
      </c>
      <c r="CX96" s="65">
        <f>[52]ACCOUNTALLOC!CX96</f>
        <v>0</v>
      </c>
      <c r="CY96" s="65">
        <f>[52]ACCOUNTALLOC!CY96</f>
        <v>0</v>
      </c>
      <c r="CZ96" s="65">
        <f>[52]ACCOUNTALLOC!CZ96</f>
        <v>0</v>
      </c>
      <c r="DA96" s="65">
        <f>[52]ACCOUNTALLOC!DA96</f>
        <v>0</v>
      </c>
      <c r="DB96" s="65">
        <f>[52]ACCOUNTALLOC!DB96</f>
        <v>0</v>
      </c>
      <c r="DC96" s="65">
        <f>[52]ACCOUNTALLOC!DC96</f>
        <v>0</v>
      </c>
      <c r="DE96" s="65">
        <v>0</v>
      </c>
      <c r="DF96" s="65">
        <v>0</v>
      </c>
      <c r="DG96" s="65">
        <v>0</v>
      </c>
      <c r="DH96" s="65">
        <v>0</v>
      </c>
      <c r="DI96" s="65">
        <v>0</v>
      </c>
      <c r="DJ96" s="65">
        <v>0</v>
      </c>
      <c r="DK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U96" s="65">
        <v>0</v>
      </c>
      <c r="DV96" s="65">
        <v>0</v>
      </c>
      <c r="DW96" s="65">
        <v>0</v>
      </c>
      <c r="DX96" s="65">
        <v>0</v>
      </c>
      <c r="DY96" s="65">
        <v>0</v>
      </c>
      <c r="DZ96" s="65">
        <v>0</v>
      </c>
      <c r="EA96" s="65">
        <v>0</v>
      </c>
      <c r="EC96" s="65">
        <v>0</v>
      </c>
      <c r="ED96" s="65">
        <v>0</v>
      </c>
      <c r="EE96" s="65">
        <v>0</v>
      </c>
      <c r="EF96" s="65">
        <v>0</v>
      </c>
      <c r="EG96" s="65">
        <v>0</v>
      </c>
      <c r="EH96" s="65">
        <v>0</v>
      </c>
      <c r="EI96" s="65">
        <v>0</v>
      </c>
      <c r="EK96" s="65">
        <v>0</v>
      </c>
      <c r="EL96" s="65">
        <v>0</v>
      </c>
      <c r="EM96" s="65">
        <v>0</v>
      </c>
      <c r="EN96" s="65">
        <v>0</v>
      </c>
      <c r="EO96" s="65">
        <v>0</v>
      </c>
      <c r="EP96" s="65">
        <v>0</v>
      </c>
      <c r="EQ96" s="65">
        <v>0</v>
      </c>
      <c r="ES96" s="65">
        <v>0</v>
      </c>
      <c r="ET96" s="65">
        <v>0</v>
      </c>
      <c r="EU96" s="65">
        <v>0</v>
      </c>
      <c r="EV96" s="65">
        <v>0</v>
      </c>
      <c r="EW96" s="65">
        <v>0</v>
      </c>
      <c r="EX96" s="65">
        <v>0</v>
      </c>
      <c r="EY96" s="65">
        <v>0</v>
      </c>
      <c r="FA96" s="65">
        <v>0</v>
      </c>
      <c r="FB96" s="65">
        <v>0</v>
      </c>
      <c r="FC96" s="65">
        <v>0</v>
      </c>
      <c r="FD96" s="65">
        <v>0</v>
      </c>
      <c r="FE96" s="65">
        <v>0</v>
      </c>
      <c r="FF96" s="65">
        <v>0</v>
      </c>
      <c r="FG96" s="65">
        <v>0</v>
      </c>
    </row>
    <row r="97" spans="1:163">
      <c r="A97" s="699">
        <f>[52]ACCOUNTALLOC!A97</f>
        <v>111.02</v>
      </c>
      <c r="B97" s="698" t="str">
        <f>[52]ACCOUNTALLOC!B97</f>
        <v>Accum Amortization - Other</v>
      </c>
      <c r="C97" s="695">
        <f>[52]ACCOUNTALLOC!C97</f>
        <v>-157655053.77670544</v>
      </c>
      <c r="D97" s="64"/>
      <c r="E97" s="697">
        <f>[52]ACCOUNTALLOC!E97</f>
        <v>-39913703.711620867</v>
      </c>
      <c r="F97" s="697">
        <f>[52]ACCOUNTALLOC!F97</f>
        <v>-36567245.647825822</v>
      </c>
      <c r="G97" s="697">
        <f>[52]ACCOUNTALLOC!G97</f>
        <v>-19500249.629130691</v>
      </c>
      <c r="H97" s="697">
        <f>[52]ACCOUNTALLOC!H97</f>
        <v>0</v>
      </c>
      <c r="I97" s="697">
        <f>[52]ACCOUNTALLOC!I97</f>
        <v>0</v>
      </c>
      <c r="J97" s="697">
        <f>[52]ACCOUNTALLOC!J97</f>
        <v>0</v>
      </c>
      <c r="K97" s="697">
        <f>[52]ACCOUNTALLOC!K97</f>
        <v>-95981198.988577381</v>
      </c>
      <c r="L97" s="698"/>
      <c r="M97" s="697">
        <f>[52]ACCOUNTALLOC!M97</f>
        <v>-7576286.2939803777</v>
      </c>
      <c r="N97" s="697">
        <f>[52]ACCOUNTALLOC!N97</f>
        <v>-9291308.04407694</v>
      </c>
      <c r="O97" s="697">
        <f>[52]ACCOUNTALLOC!O97</f>
        <v>-2209691.5132841412</v>
      </c>
      <c r="P97" s="697">
        <f>[52]ACCOUNTALLOC!P97</f>
        <v>0</v>
      </c>
      <c r="Q97" s="697">
        <f>[52]ACCOUNTALLOC!Q97</f>
        <v>0</v>
      </c>
      <c r="R97" s="697">
        <f>[52]ACCOUNTALLOC!R97</f>
        <v>0</v>
      </c>
      <c r="S97" s="697">
        <f>[52]ACCOUNTALLOC!S97</f>
        <v>-19077285.851341456</v>
      </c>
      <c r="T97" s="698"/>
      <c r="U97" s="697">
        <f>[52]ACCOUNTALLOC!U97</f>
        <v>-6666557.4481617259</v>
      </c>
      <c r="V97" s="697">
        <f>[52]ACCOUNTALLOC!V97</f>
        <v>-10332646.071823176</v>
      </c>
      <c r="W97" s="697">
        <f>[52]ACCOUNTALLOC!W97</f>
        <v>-316990.93731611286</v>
      </c>
      <c r="X97" s="697">
        <f>[52]ACCOUNTALLOC!X97</f>
        <v>0</v>
      </c>
      <c r="Y97" s="697">
        <f>[52]ACCOUNTALLOC!Y97</f>
        <v>0</v>
      </c>
      <c r="Z97" s="697">
        <f>[52]ACCOUNTALLOC!Z97</f>
        <v>0</v>
      </c>
      <c r="AA97" s="697">
        <f>[52]ACCOUNTALLOC!AA97</f>
        <v>-17316194.457301013</v>
      </c>
      <c r="AB97" s="698"/>
      <c r="AC97" s="697">
        <f>[52]ACCOUNTALLOC!AC97</f>
        <v>-3014155.6499292832</v>
      </c>
      <c r="AD97" s="697">
        <f>[52]ACCOUNTALLOC!AD97</f>
        <v>-6668336.5848684646</v>
      </c>
      <c r="AE97" s="697">
        <f>[52]ACCOUNTALLOC!AE97</f>
        <v>-167441.02552582708</v>
      </c>
      <c r="AF97" s="697">
        <f>[52]ACCOUNTALLOC!AF97</f>
        <v>0</v>
      </c>
      <c r="AG97" s="697">
        <f>[52]ACCOUNTALLOC!AG97</f>
        <v>0</v>
      </c>
      <c r="AH97" s="697">
        <f>[52]ACCOUNTALLOC!AH97</f>
        <v>0</v>
      </c>
      <c r="AI97" s="697">
        <f>[52]ACCOUNTALLOC!AI97</f>
        <v>-9849933.2603235748</v>
      </c>
      <c r="AJ97" s="698"/>
      <c r="AK97" s="697">
        <f>[52]ACCOUNTALLOC!AK97</f>
        <v>-2341172.4968152833</v>
      </c>
      <c r="AL97" s="697">
        <f>[52]ACCOUNTALLOC!AL97</f>
        <v>-4639447.0943591427</v>
      </c>
      <c r="AM97" s="697">
        <f>[52]ACCOUNTALLOC!AM97</f>
        <v>-377553.20727320807</v>
      </c>
      <c r="AN97" s="697">
        <f>[52]ACCOUNTALLOC!AN97</f>
        <v>0</v>
      </c>
      <c r="AO97" s="697">
        <f>[52]ACCOUNTALLOC!AO97</f>
        <v>0</v>
      </c>
      <c r="AP97" s="697">
        <f>[52]ACCOUNTALLOC!AP97</f>
        <v>0</v>
      </c>
      <c r="AQ97" s="697">
        <f>[52]ACCOUNTALLOC!AQ97</f>
        <v>-7358172.7984476332</v>
      </c>
      <c r="AR97" s="698"/>
      <c r="AS97" s="697">
        <f>[52]ACCOUNTALLOC!AS97</f>
        <v>-23229.944177612822</v>
      </c>
      <c r="AT97" s="697">
        <f>[52]ACCOUNTALLOC!AT97</f>
        <v>-14649.5569460882</v>
      </c>
      <c r="AU97" s="697">
        <f>[52]ACCOUNTALLOC!AU97</f>
        <v>-720.11279695886913</v>
      </c>
      <c r="AV97" s="697">
        <f>[52]ACCOUNTALLOC!AV97</f>
        <v>0</v>
      </c>
      <c r="AW97" s="697">
        <f>[52]ACCOUNTALLOC!AW97</f>
        <v>0</v>
      </c>
      <c r="AX97" s="697">
        <f>[52]ACCOUNTALLOC!AX97</f>
        <v>0</v>
      </c>
      <c r="AY97" s="697">
        <f>[52]ACCOUNTALLOC!AY97</f>
        <v>-38599.613920659889</v>
      </c>
      <c r="AZ97" s="698"/>
      <c r="BA97" s="697">
        <f>[52]ACCOUNTALLOC!BA97</f>
        <v>-448735.96050281287</v>
      </c>
      <c r="BB97" s="697">
        <f>[52]ACCOUNTALLOC!BB97</f>
        <v>-404320.6632656891</v>
      </c>
      <c r="BC97" s="697">
        <f>[52]ACCOUNTALLOC!BC97</f>
        <v>-74833.339441430653</v>
      </c>
      <c r="BD97" s="697">
        <f>[52]ACCOUNTALLOC!BD97</f>
        <v>0</v>
      </c>
      <c r="BE97" s="697">
        <f>[52]ACCOUNTALLOC!BE97</f>
        <v>0</v>
      </c>
      <c r="BF97" s="697">
        <f>[52]ACCOUNTALLOC!BF97</f>
        <v>0</v>
      </c>
      <c r="BG97" s="697">
        <f>[52]ACCOUNTALLOC!BG97</f>
        <v>-927889.96320993255</v>
      </c>
      <c r="BH97" s="698"/>
      <c r="BI97" s="697">
        <f>[52]ACCOUNTALLOC!BI97</f>
        <v>-722340.17268794426</v>
      </c>
      <c r="BJ97" s="697">
        <f>[52]ACCOUNTALLOC!BJ97</f>
        <v>-205686.73328911749</v>
      </c>
      <c r="BK97" s="697">
        <f>[52]ACCOUNTALLOC!BK97</f>
        <v>-32483.838516708547</v>
      </c>
      <c r="BL97" s="697">
        <f>[52]ACCOUNTALLOC!BL97</f>
        <v>0</v>
      </c>
      <c r="BM97" s="697">
        <f>[52]ACCOUNTALLOC!BM97</f>
        <v>0</v>
      </c>
      <c r="BN97" s="697">
        <f>[52]ACCOUNTALLOC!BN97</f>
        <v>0</v>
      </c>
      <c r="BO97" s="697">
        <f>[52]ACCOUNTALLOC!BO97</f>
        <v>-960510.7444937703</v>
      </c>
      <c r="BP97" s="698"/>
      <c r="BQ97" s="697">
        <f>[52]ACCOUNTALLOC!BQ97</f>
        <v>-419827.17835228966</v>
      </c>
      <c r="BR97" s="697">
        <f>[52]ACCOUNTALLOC!BR97</f>
        <v>-2008141.3359504717</v>
      </c>
      <c r="BS97" s="697">
        <f>[52]ACCOUNTALLOC!BS97</f>
        <v>-37800.034332225885</v>
      </c>
      <c r="BT97" s="697">
        <f>[52]ACCOUNTALLOC!BT97</f>
        <v>0</v>
      </c>
      <c r="BU97" s="697">
        <f>[52]ACCOUNTALLOC!BU97</f>
        <v>0</v>
      </c>
      <c r="BV97" s="697">
        <f>[52]ACCOUNTALLOC!BV97</f>
        <v>0</v>
      </c>
      <c r="BW97" s="697">
        <f>[52]ACCOUNTALLOC!BW97</f>
        <v>-2465768.5486349873</v>
      </c>
      <c r="BX97" s="698"/>
      <c r="BY97" s="697">
        <f>[52]ACCOUNTALLOC!BY97</f>
        <v>-192047.66771377693</v>
      </c>
      <c r="BZ97" s="697">
        <f>[52]ACCOUNTALLOC!BZ97</f>
        <v>-1213946.1280805918</v>
      </c>
      <c r="CA97" s="697">
        <f>[52]ACCOUNTALLOC!CA97</f>
        <v>-65901.017813514685</v>
      </c>
      <c r="CB97" s="697">
        <f>[52]ACCOUNTALLOC!CB97</f>
        <v>0</v>
      </c>
      <c r="CC97" s="697">
        <f>[52]ACCOUNTALLOC!CC97</f>
        <v>0</v>
      </c>
      <c r="CD97" s="697">
        <f>[52]ACCOUNTALLOC!CD97</f>
        <v>0</v>
      </c>
      <c r="CE97" s="697">
        <f>[52]ACCOUNTALLOC!CE97</f>
        <v>-1471894.8136078834</v>
      </c>
      <c r="CF97" s="698"/>
      <c r="CG97" s="697">
        <f>[52]ACCOUNTALLOC!CG97</f>
        <v>-339228.94657181646</v>
      </c>
      <c r="CH97" s="697">
        <f>[52]ACCOUNTALLOC!CH97</f>
        <v>-241805.11241022527</v>
      </c>
      <c r="CI97" s="697">
        <f>[52]ACCOUNTALLOC!CI97</f>
        <v>-1581426.4471714769</v>
      </c>
      <c r="CJ97" s="697">
        <f>[52]ACCOUNTALLOC!CJ97</f>
        <v>0</v>
      </c>
      <c r="CK97" s="697">
        <f>[52]ACCOUNTALLOC!CK97</f>
        <v>0</v>
      </c>
      <c r="CL97" s="697">
        <f>[52]ACCOUNTALLOC!CL97</f>
        <v>0</v>
      </c>
      <c r="CM97" s="697">
        <f>[52]ACCOUNTALLOC!CM97</f>
        <v>-2162460.5061535183</v>
      </c>
      <c r="CN97" s="698">
        <f>[52]ACCOUNTALLOC!CN97</f>
        <v>0</v>
      </c>
      <c r="CO97" s="697">
        <f>[52]ACCOUNTALLOC!CO97</f>
        <v>-21279.178152183016</v>
      </c>
      <c r="CP97" s="697">
        <f>[52]ACCOUNTALLOC!CP97</f>
        <v>-23665.166011354511</v>
      </c>
      <c r="CQ97" s="697">
        <f>[52]ACCOUNTALLOC!CQ97</f>
        <v>-199.88653014158544</v>
      </c>
      <c r="CR97" s="697">
        <f>[52]ACCOUNTALLOC!CR97</f>
        <v>0</v>
      </c>
      <c r="CS97" s="697">
        <f>[52]ACCOUNTALLOC!CS97</f>
        <v>0</v>
      </c>
      <c r="CT97" s="697">
        <f>[52]ACCOUNTALLOC!CT97</f>
        <v>0</v>
      </c>
      <c r="CU97" s="697">
        <f>[52]ACCOUNTALLOC!CU97</f>
        <v>-45144.230693679114</v>
      </c>
      <c r="CW97" s="65">
        <f>[52]ACCOUNTALLOC!CW97</f>
        <v>0</v>
      </c>
      <c r="CX97" s="65">
        <f>[52]ACCOUNTALLOC!CX97</f>
        <v>0</v>
      </c>
      <c r="CY97" s="65">
        <f>[52]ACCOUNTALLOC!CY97</f>
        <v>0</v>
      </c>
      <c r="CZ97" s="65">
        <f>[52]ACCOUNTALLOC!CZ97</f>
        <v>0</v>
      </c>
      <c r="DA97" s="65">
        <f>[52]ACCOUNTALLOC!DA97</f>
        <v>0</v>
      </c>
      <c r="DB97" s="65">
        <f>[52]ACCOUNTALLOC!DB97</f>
        <v>0</v>
      </c>
      <c r="DC97" s="65">
        <f>[52]ACCOUNTALLOC!DC97</f>
        <v>0</v>
      </c>
      <c r="DE97" s="65">
        <v>0</v>
      </c>
      <c r="DF97" s="65">
        <v>0</v>
      </c>
      <c r="DG97" s="65">
        <v>0</v>
      </c>
      <c r="DH97" s="65">
        <v>0</v>
      </c>
      <c r="DI97" s="65">
        <v>0</v>
      </c>
      <c r="DJ97" s="65">
        <v>0</v>
      </c>
      <c r="DK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U97" s="65">
        <v>0</v>
      </c>
      <c r="DV97" s="65">
        <v>0</v>
      </c>
      <c r="DW97" s="65">
        <v>0</v>
      </c>
      <c r="DX97" s="65">
        <v>0</v>
      </c>
      <c r="DY97" s="65">
        <v>0</v>
      </c>
      <c r="DZ97" s="65">
        <v>0</v>
      </c>
      <c r="EA97" s="65">
        <v>0</v>
      </c>
      <c r="EC97" s="65">
        <v>0</v>
      </c>
      <c r="ED97" s="65">
        <v>0</v>
      </c>
      <c r="EE97" s="65">
        <v>0</v>
      </c>
      <c r="EF97" s="65">
        <v>0</v>
      </c>
      <c r="EG97" s="65">
        <v>0</v>
      </c>
      <c r="EH97" s="65">
        <v>0</v>
      </c>
      <c r="EI97" s="65">
        <v>0</v>
      </c>
      <c r="EK97" s="65">
        <v>0</v>
      </c>
      <c r="EL97" s="65">
        <v>0</v>
      </c>
      <c r="EM97" s="65">
        <v>0</v>
      </c>
      <c r="EN97" s="65">
        <v>0</v>
      </c>
      <c r="EO97" s="65">
        <v>0</v>
      </c>
      <c r="EP97" s="65">
        <v>0</v>
      </c>
      <c r="EQ97" s="65">
        <v>0</v>
      </c>
      <c r="ES97" s="65">
        <v>0</v>
      </c>
      <c r="ET97" s="65">
        <v>0</v>
      </c>
      <c r="EU97" s="65">
        <v>0</v>
      </c>
      <c r="EV97" s="65">
        <v>0</v>
      </c>
      <c r="EW97" s="65">
        <v>0</v>
      </c>
      <c r="EX97" s="65">
        <v>0</v>
      </c>
      <c r="EY97" s="65">
        <v>0</v>
      </c>
      <c r="FA97" s="65">
        <v>0</v>
      </c>
      <c r="FB97" s="65">
        <v>0</v>
      </c>
      <c r="FC97" s="65">
        <v>0</v>
      </c>
      <c r="FD97" s="65">
        <v>0</v>
      </c>
      <c r="FE97" s="65">
        <v>0</v>
      </c>
      <c r="FF97" s="65">
        <v>0</v>
      </c>
      <c r="FG97" s="65">
        <v>0</v>
      </c>
    </row>
    <row r="98" spans="1:163">
      <c r="A98" s="698"/>
      <c r="B98" s="694" t="str">
        <f>[52]ACCOUNTALLOC!B98</f>
        <v>Sub-total</v>
      </c>
      <c r="C98" s="696">
        <f>[52]ACCOUNTALLOC!C98</f>
        <v>-185340213.45111978</v>
      </c>
      <c r="D98" s="64"/>
      <c r="E98" s="696">
        <f>[52]ACCOUNTALLOC!E98</f>
        <v>-49967121.375846118</v>
      </c>
      <c r="F98" s="696">
        <f>[52]ACCOUNTALLOC!F98</f>
        <v>-42060817.567977741</v>
      </c>
      <c r="G98" s="696">
        <f>[52]ACCOUNTALLOC!G98</f>
        <v>-20728586.804243483</v>
      </c>
      <c r="H98" s="696">
        <f>[52]ACCOUNTALLOC!H98</f>
        <v>0</v>
      </c>
      <c r="I98" s="696">
        <f>[52]ACCOUNTALLOC!I98</f>
        <v>0</v>
      </c>
      <c r="J98" s="696">
        <f>[52]ACCOUNTALLOC!J98</f>
        <v>0</v>
      </c>
      <c r="K98" s="696">
        <f>[52]ACCOUNTALLOC!K98</f>
        <v>-112756525.74806735</v>
      </c>
      <c r="L98" s="696"/>
      <c r="M98" s="696">
        <f>[52]ACCOUNTALLOC!M98</f>
        <v>-9460575.4640714508</v>
      </c>
      <c r="N98" s="696">
        <f>[52]ACCOUNTALLOC!N98</f>
        <v>-10687160.208169524</v>
      </c>
      <c r="O98" s="696">
        <f>[52]ACCOUNTALLOC!O98</f>
        <v>-2375955.0769660948</v>
      </c>
      <c r="P98" s="696">
        <f>[52]ACCOUNTALLOC!P98</f>
        <v>0</v>
      </c>
      <c r="Q98" s="696">
        <f>[52]ACCOUNTALLOC!Q98</f>
        <v>0</v>
      </c>
      <c r="R98" s="696">
        <f>[52]ACCOUNTALLOC!R98</f>
        <v>0</v>
      </c>
      <c r="S98" s="696">
        <f>[52]ACCOUNTALLOC!S98</f>
        <v>-22523690.749207068</v>
      </c>
      <c r="T98" s="696"/>
      <c r="U98" s="696">
        <f>[52]ACCOUNTALLOC!U98</f>
        <v>-8298706.4470384046</v>
      </c>
      <c r="V98" s="696">
        <f>[52]ACCOUNTALLOC!V98</f>
        <v>-11884940.572418433</v>
      </c>
      <c r="W98" s="696">
        <f>[52]ACCOUNTALLOC!W98</f>
        <v>-360756.97615822835</v>
      </c>
      <c r="X98" s="696">
        <f>[52]ACCOUNTALLOC!X98</f>
        <v>0</v>
      </c>
      <c r="Y98" s="696">
        <f>[52]ACCOUNTALLOC!Y98</f>
        <v>0</v>
      </c>
      <c r="Z98" s="696">
        <f>[52]ACCOUNTALLOC!Z98</f>
        <v>0</v>
      </c>
      <c r="AA98" s="696">
        <f>[52]ACCOUNTALLOC!AA98</f>
        <v>-20544403.995615065</v>
      </c>
      <c r="AB98" s="696"/>
      <c r="AC98" s="696">
        <f>[52]ACCOUNTALLOC!AC98</f>
        <v>-3741437.9414228452</v>
      </c>
      <c r="AD98" s="696">
        <f>[52]ACCOUNTALLOC!AD98</f>
        <v>-7670134.3951154398</v>
      </c>
      <c r="AE98" s="696">
        <f>[52]ACCOUNTALLOC!AE98</f>
        <v>-172287.37219475635</v>
      </c>
      <c r="AF98" s="696">
        <f>[52]ACCOUNTALLOC!AF98</f>
        <v>0</v>
      </c>
      <c r="AG98" s="696">
        <f>[52]ACCOUNTALLOC!AG98</f>
        <v>0</v>
      </c>
      <c r="AH98" s="696">
        <f>[52]ACCOUNTALLOC!AH98</f>
        <v>0</v>
      </c>
      <c r="AI98" s="696">
        <f>[52]ACCOUNTALLOC!AI98</f>
        <v>-11583859.708733041</v>
      </c>
      <c r="AJ98" s="696"/>
      <c r="AK98" s="696">
        <f>[52]ACCOUNTALLOC!AK98</f>
        <v>-2911445.5786179854</v>
      </c>
      <c r="AL98" s="696">
        <f>[52]ACCOUNTALLOC!AL98</f>
        <v>-5336440.6969964579</v>
      </c>
      <c r="AM98" s="696">
        <f>[52]ACCOUNTALLOC!AM98</f>
        <v>-435394.17545975785</v>
      </c>
      <c r="AN98" s="696">
        <f>[52]ACCOUNTALLOC!AN98</f>
        <v>0</v>
      </c>
      <c r="AO98" s="696">
        <f>[52]ACCOUNTALLOC!AO98</f>
        <v>0</v>
      </c>
      <c r="AP98" s="696">
        <f>[52]ACCOUNTALLOC!AP98</f>
        <v>0</v>
      </c>
      <c r="AQ98" s="696">
        <f>[52]ACCOUNTALLOC!AQ98</f>
        <v>-8683280.4510742016</v>
      </c>
      <c r="AR98" s="696"/>
      <c r="AS98" s="696">
        <f>[52]ACCOUNTALLOC!AS98</f>
        <v>-29422.364964372828</v>
      </c>
      <c r="AT98" s="696">
        <f>[52]ACCOUNTALLOC!AT98</f>
        <v>-16850.389774920131</v>
      </c>
      <c r="AU98" s="696">
        <f>[52]ACCOUNTALLOC!AU98</f>
        <v>-907.65144043722421</v>
      </c>
      <c r="AV98" s="696">
        <f>[52]ACCOUNTALLOC!AV98</f>
        <v>0</v>
      </c>
      <c r="AW98" s="696">
        <f>[52]ACCOUNTALLOC!AW98</f>
        <v>0</v>
      </c>
      <c r="AX98" s="696">
        <f>[52]ACCOUNTALLOC!AX98</f>
        <v>0</v>
      </c>
      <c r="AY98" s="696">
        <f>[52]ACCOUNTALLOC!AY98</f>
        <v>-47180.406179730177</v>
      </c>
      <c r="AZ98" s="696"/>
      <c r="BA98" s="696">
        <f>[52]ACCOUNTALLOC!BA98</f>
        <v>-568391.43545379769</v>
      </c>
      <c r="BB98" s="696">
        <f>[52]ACCOUNTALLOC!BB98</f>
        <v>-465062.58142505295</v>
      </c>
      <c r="BC98" s="696">
        <f>[52]ACCOUNTALLOC!BC98</f>
        <v>-93526.481163314049</v>
      </c>
      <c r="BD98" s="696">
        <f>[52]ACCOUNTALLOC!BD98</f>
        <v>0</v>
      </c>
      <c r="BE98" s="696">
        <f>[52]ACCOUNTALLOC!BE98</f>
        <v>0</v>
      </c>
      <c r="BF98" s="696">
        <f>[52]ACCOUNTALLOC!BF98</f>
        <v>0</v>
      </c>
      <c r="BG98" s="696">
        <f>[52]ACCOUNTALLOC!BG98</f>
        <v>-1126980.4980421646</v>
      </c>
      <c r="BH98" s="696"/>
      <c r="BI98" s="696">
        <f>[52]ACCOUNTALLOC!BI98</f>
        <v>-908977.27249092876</v>
      </c>
      <c r="BJ98" s="696">
        <f>[52]ACCOUNTALLOC!BJ98</f>
        <v>-205686.73328911749</v>
      </c>
      <c r="BK98" s="696">
        <f>[52]ACCOUNTALLOC!BK98</f>
        <v>-36264.553598619772</v>
      </c>
      <c r="BL98" s="696">
        <f>[52]ACCOUNTALLOC!BL98</f>
        <v>0</v>
      </c>
      <c r="BM98" s="696">
        <f>[52]ACCOUNTALLOC!BM98</f>
        <v>0</v>
      </c>
      <c r="BN98" s="696">
        <f>[52]ACCOUNTALLOC!BN98</f>
        <v>0</v>
      </c>
      <c r="BO98" s="696">
        <f>[52]ACCOUNTALLOC!BO98</f>
        <v>-1150928.5593786661</v>
      </c>
      <c r="BP98" s="696"/>
      <c r="BQ98" s="696">
        <f>[52]ACCOUNTALLOC!BQ98</f>
        <v>-513432.36133122479</v>
      </c>
      <c r="BR98" s="696">
        <f>[52]ACCOUNTALLOC!BR98</f>
        <v>-2309828.5059692455</v>
      </c>
      <c r="BS98" s="696">
        <f>[52]ACCOUNTALLOC!BS98</f>
        <v>-40147.849391801436</v>
      </c>
      <c r="BT98" s="696">
        <f>[52]ACCOUNTALLOC!BT98</f>
        <v>0</v>
      </c>
      <c r="BU98" s="696">
        <f>[52]ACCOUNTALLOC!BU98</f>
        <v>0</v>
      </c>
      <c r="BV98" s="696">
        <f>[52]ACCOUNTALLOC!BV98</f>
        <v>0</v>
      </c>
      <c r="BW98" s="696">
        <f>[52]ACCOUNTALLOC!BW98</f>
        <v>-2863408.7166922716</v>
      </c>
      <c r="BX98" s="696"/>
      <c r="BY98" s="696">
        <f>[52]ACCOUNTALLOC!BY98</f>
        <v>-213340.555711308</v>
      </c>
      <c r="BZ98" s="696">
        <f>[52]ACCOUNTALLOC!BZ98</f>
        <v>-1213946.1280805918</v>
      </c>
      <c r="CA98" s="696">
        <f>[52]ACCOUNTALLOC!CA98</f>
        <v>-69680.979823073038</v>
      </c>
      <c r="CB98" s="696">
        <f>[52]ACCOUNTALLOC!CB98</f>
        <v>0</v>
      </c>
      <c r="CC98" s="696">
        <f>[52]ACCOUNTALLOC!CC98</f>
        <v>0</v>
      </c>
      <c r="CD98" s="696">
        <f>[52]ACCOUNTALLOC!CD98</f>
        <v>0</v>
      </c>
      <c r="CE98" s="696">
        <f>[52]ACCOUNTALLOC!CE98</f>
        <v>-1496967.663614973</v>
      </c>
      <c r="CF98" s="696"/>
      <c r="CG98" s="696">
        <f>[52]ACCOUNTALLOC!CG98</f>
        <v>-427559.80190357921</v>
      </c>
      <c r="CH98" s="696">
        <f>[52]ACCOUNTALLOC!CH98</f>
        <v>-278131.98779152631</v>
      </c>
      <c r="CI98" s="696">
        <f>[52]ACCOUNTALLOC!CI98</f>
        <v>-1803255.9827170698</v>
      </c>
      <c r="CJ98" s="696">
        <f>[52]ACCOUNTALLOC!CJ98</f>
        <v>0</v>
      </c>
      <c r="CK98" s="696">
        <f>[52]ACCOUNTALLOC!CK98</f>
        <v>0</v>
      </c>
      <c r="CL98" s="696">
        <f>[52]ACCOUNTALLOC!CL98</f>
        <v>0</v>
      </c>
      <c r="CM98" s="696">
        <f>[52]ACCOUNTALLOC!CM98</f>
        <v>-2508947.7724121753</v>
      </c>
      <c r="CN98" s="696">
        <f>[52]ACCOUNTALLOC!CN98</f>
        <v>0</v>
      </c>
      <c r="CO98" s="696">
        <f>[52]ACCOUNTALLOC!CO98</f>
        <v>-26576.717257343171</v>
      </c>
      <c r="CP98" s="696">
        <f>[52]ACCOUNTALLOC!CP98</f>
        <v>-27220.432184196292</v>
      </c>
      <c r="CQ98" s="696">
        <f>[52]ACCOUNTALLOC!CQ98</f>
        <v>-242.03266158414087</v>
      </c>
      <c r="CR98" s="696">
        <f>[52]ACCOUNTALLOC!CR98</f>
        <v>0</v>
      </c>
      <c r="CS98" s="696">
        <f>[52]ACCOUNTALLOC!CS98</f>
        <v>0</v>
      </c>
      <c r="CT98" s="696">
        <f>[52]ACCOUNTALLOC!CT98</f>
        <v>0</v>
      </c>
      <c r="CU98" s="696">
        <f>[52]ACCOUNTALLOC!CU98</f>
        <v>-54039.182103123603</v>
      </c>
      <c r="CV98" s="66"/>
      <c r="CW98" s="66">
        <f>[52]ACCOUNTALLOC!CW98</f>
        <v>0</v>
      </c>
      <c r="CX98" s="66">
        <f>[52]ACCOUNTALLOC!CX98</f>
        <v>0</v>
      </c>
      <c r="CY98" s="66">
        <f>[52]ACCOUNTALLOC!CY98</f>
        <v>0</v>
      </c>
      <c r="CZ98" s="66">
        <f>[52]ACCOUNTALLOC!CZ98</f>
        <v>0</v>
      </c>
      <c r="DA98" s="66">
        <f>[52]ACCOUNTALLOC!DA98</f>
        <v>0</v>
      </c>
      <c r="DB98" s="66">
        <f>[52]ACCOUNTALLOC!DB98</f>
        <v>0</v>
      </c>
      <c r="DC98" s="66">
        <f>[52]ACCOUNTALLOC!DC98</f>
        <v>0</v>
      </c>
      <c r="DD98" s="66"/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/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/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/>
      <c r="EC98" s="66">
        <v>0</v>
      </c>
      <c r="ED98" s="66">
        <v>0</v>
      </c>
      <c r="EE98" s="66">
        <v>0</v>
      </c>
      <c r="EF98" s="66">
        <v>0</v>
      </c>
      <c r="EG98" s="66">
        <v>0</v>
      </c>
      <c r="EH98" s="66">
        <v>0</v>
      </c>
      <c r="EI98" s="66">
        <v>0</v>
      </c>
      <c r="EJ98" s="66"/>
      <c r="EK98" s="66">
        <v>0</v>
      </c>
      <c r="EL98" s="66">
        <v>0</v>
      </c>
      <c r="EM98" s="66">
        <v>0</v>
      </c>
      <c r="EN98" s="66">
        <v>0</v>
      </c>
      <c r="EO98" s="66">
        <v>0</v>
      </c>
      <c r="EP98" s="66">
        <v>0</v>
      </c>
      <c r="EQ98" s="66">
        <v>0</v>
      </c>
      <c r="ER98" s="66"/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v>0</v>
      </c>
      <c r="EZ98" s="66"/>
      <c r="FA98" s="66">
        <v>0</v>
      </c>
      <c r="FB98" s="66">
        <v>0</v>
      </c>
      <c r="FC98" s="66">
        <v>0</v>
      </c>
      <c r="FD98" s="66">
        <v>0</v>
      </c>
      <c r="FE98" s="66">
        <v>0</v>
      </c>
      <c r="FF98" s="66">
        <v>0</v>
      </c>
      <c r="FG98" s="66">
        <v>0</v>
      </c>
    </row>
    <row r="99" spans="1:163">
      <c r="A99" s="698"/>
      <c r="B99" s="698"/>
      <c r="C99" s="698"/>
      <c r="D99" s="64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8"/>
      <c r="AY99" s="698"/>
      <c r="AZ99" s="698"/>
      <c r="BA99" s="698"/>
      <c r="BB99" s="698"/>
      <c r="BC99" s="698"/>
      <c r="BD99" s="698"/>
      <c r="BE99" s="698"/>
      <c r="BF99" s="698"/>
      <c r="BG99" s="698"/>
      <c r="BH99" s="698"/>
      <c r="BI99" s="698"/>
      <c r="BJ99" s="698"/>
      <c r="BK99" s="698"/>
      <c r="BL99" s="698"/>
      <c r="BM99" s="698"/>
      <c r="BN99" s="698"/>
      <c r="BO99" s="698"/>
      <c r="BP99" s="698"/>
      <c r="BQ99" s="698"/>
      <c r="BR99" s="698"/>
      <c r="BS99" s="698"/>
      <c r="BT99" s="698"/>
      <c r="BU99" s="698"/>
      <c r="BV99" s="698"/>
      <c r="BW99" s="698"/>
      <c r="BX99" s="698"/>
      <c r="BY99" s="698"/>
      <c r="BZ99" s="698"/>
      <c r="CA99" s="698"/>
      <c r="CB99" s="698"/>
      <c r="CC99" s="698"/>
      <c r="CD99" s="698"/>
      <c r="CE99" s="698"/>
      <c r="CF99" s="698"/>
      <c r="CG99" s="698"/>
      <c r="CH99" s="698"/>
      <c r="CI99" s="698"/>
      <c r="CJ99" s="698"/>
      <c r="CK99" s="698"/>
      <c r="CL99" s="698"/>
      <c r="CM99" s="698"/>
      <c r="CN99" s="698"/>
      <c r="CO99" s="698"/>
      <c r="CP99" s="698"/>
      <c r="CQ99" s="698"/>
      <c r="CR99" s="698"/>
      <c r="CS99" s="698"/>
      <c r="CT99" s="698"/>
      <c r="CU99" s="698"/>
    </row>
    <row r="100" spans="1:163">
      <c r="A100" s="698"/>
      <c r="B100" s="694" t="str">
        <f>[52]ACCOUNTALLOC!B100</f>
        <v>Production Plant</v>
      </c>
      <c r="C100" s="698"/>
      <c r="D100" s="64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8"/>
      <c r="AY100" s="698"/>
      <c r="AZ100" s="698"/>
      <c r="BA100" s="698"/>
      <c r="BB100" s="698"/>
      <c r="BC100" s="698"/>
      <c r="BD100" s="698"/>
      <c r="BE100" s="698"/>
      <c r="BF100" s="698"/>
      <c r="BG100" s="698"/>
      <c r="BH100" s="698"/>
      <c r="BI100" s="698"/>
      <c r="BJ100" s="698"/>
      <c r="BK100" s="698"/>
      <c r="BL100" s="698"/>
      <c r="BM100" s="698"/>
      <c r="BN100" s="698"/>
      <c r="BO100" s="698"/>
      <c r="BP100" s="698"/>
      <c r="BQ100" s="698"/>
      <c r="BR100" s="698"/>
      <c r="BS100" s="698"/>
      <c r="BT100" s="698"/>
      <c r="BU100" s="698"/>
      <c r="BV100" s="698"/>
      <c r="BW100" s="698"/>
      <c r="BX100" s="698"/>
      <c r="BY100" s="698"/>
      <c r="BZ100" s="698"/>
      <c r="CA100" s="698"/>
      <c r="CB100" s="698"/>
      <c r="CC100" s="698"/>
      <c r="CD100" s="698"/>
      <c r="CE100" s="698"/>
      <c r="CF100" s="698"/>
      <c r="CG100" s="698"/>
      <c r="CH100" s="698"/>
      <c r="CI100" s="698"/>
      <c r="CJ100" s="698"/>
      <c r="CK100" s="698"/>
      <c r="CL100" s="698"/>
      <c r="CM100" s="698"/>
      <c r="CN100" s="698"/>
      <c r="CO100" s="698"/>
      <c r="CP100" s="698"/>
      <c r="CQ100" s="698"/>
      <c r="CR100" s="698"/>
      <c r="CS100" s="698"/>
      <c r="CT100" s="698"/>
      <c r="CU100" s="698"/>
      <c r="CW100" s="2">
        <f>[52]ACCOUNTALLOC!CW100</f>
        <v>0</v>
      </c>
      <c r="CX100" s="2">
        <f>[52]ACCOUNTALLOC!CX100</f>
        <v>0</v>
      </c>
      <c r="CY100" s="2">
        <f>[52]ACCOUNTALLOC!CY100</f>
        <v>0</v>
      </c>
      <c r="CZ100" s="2">
        <f>[52]ACCOUNTALLOC!CZ100</f>
        <v>0</v>
      </c>
      <c r="DA100" s="2">
        <f>[52]ACCOUNTALLOC!DA100</f>
        <v>0</v>
      </c>
      <c r="DB100" s="2">
        <f>[52]ACCOUNTALLOC!DB100</f>
        <v>0</v>
      </c>
      <c r="DC100" s="2">
        <f>[52]ACCOUNTALLOC!DC100</f>
        <v>0</v>
      </c>
    </row>
    <row r="101" spans="1:163">
      <c r="A101" s="699">
        <f>[52]ACCOUNTALLOC!A101</f>
        <v>108.01</v>
      </c>
      <c r="B101" s="698" t="str">
        <f>[52]ACCOUNTALLOC!B101</f>
        <v>Accum Depreciation Thermal Baseload Generation</v>
      </c>
      <c r="C101" s="695">
        <f>[52]ACCOUNTALLOC!C101</f>
        <v>-945433620.17765331</v>
      </c>
      <c r="D101" s="64"/>
      <c r="E101" s="697">
        <f>[52]ACCOUNTALLOC!E101</f>
        <v>-59978090.835148588</v>
      </c>
      <c r="F101" s="697">
        <f>[52]ACCOUNTALLOC!F101</f>
        <v>-438357428.46717399</v>
      </c>
      <c r="G101" s="697">
        <f>[52]ACCOUNTALLOC!G101</f>
        <v>0</v>
      </c>
      <c r="H101" s="697">
        <f>[52]ACCOUNTALLOC!H101</f>
        <v>0</v>
      </c>
      <c r="I101" s="697">
        <f>[52]ACCOUNTALLOC!I101</f>
        <v>0</v>
      </c>
      <c r="J101" s="697">
        <f>[52]ACCOUNTALLOC!J101</f>
        <v>0</v>
      </c>
      <c r="K101" s="697">
        <f>[52]ACCOUNTALLOC!K101</f>
        <v>-498335519.30232257</v>
      </c>
      <c r="L101" s="698"/>
      <c r="M101" s="697">
        <f>[52]ACCOUNTALLOC!M101</f>
        <v>-13828128.324905518</v>
      </c>
      <c r="N101" s="697">
        <f>[52]ACCOUNTALLOC!N101</f>
        <v>-111381478.94767949</v>
      </c>
      <c r="O101" s="697">
        <f>[52]ACCOUNTALLOC!O101</f>
        <v>0</v>
      </c>
      <c r="P101" s="697">
        <f>[52]ACCOUNTALLOC!P101</f>
        <v>0</v>
      </c>
      <c r="Q101" s="697">
        <f>[52]ACCOUNTALLOC!Q101</f>
        <v>0</v>
      </c>
      <c r="R101" s="697">
        <f>[52]ACCOUNTALLOC!R101</f>
        <v>0</v>
      </c>
      <c r="S101" s="697">
        <f>[52]ACCOUNTALLOC!S101</f>
        <v>-125209607.272585</v>
      </c>
      <c r="T101" s="698"/>
      <c r="U101" s="697">
        <f>[52]ACCOUNTALLOC!U101</f>
        <v>-14800771.328612018</v>
      </c>
      <c r="V101" s="697">
        <f>[52]ACCOUNTALLOC!V101</f>
        <v>-123864734.16477181</v>
      </c>
      <c r="W101" s="697">
        <f>[52]ACCOUNTALLOC!W101</f>
        <v>0</v>
      </c>
      <c r="X101" s="697">
        <f>[52]ACCOUNTALLOC!X101</f>
        <v>0</v>
      </c>
      <c r="Y101" s="697">
        <f>[52]ACCOUNTALLOC!Y101</f>
        <v>0</v>
      </c>
      <c r="Z101" s="697">
        <f>[52]ACCOUNTALLOC!Z101</f>
        <v>0</v>
      </c>
      <c r="AA101" s="697">
        <f>[52]ACCOUNTALLOC!AA101</f>
        <v>-138665505.49338382</v>
      </c>
      <c r="AB101" s="698"/>
      <c r="AC101" s="697">
        <f>[52]ACCOUNTALLOC!AC101</f>
        <v>-7776589.4879365908</v>
      </c>
      <c r="AD101" s="697">
        <f>[52]ACCOUNTALLOC!AD101</f>
        <v>-79938065.493054628</v>
      </c>
      <c r="AE101" s="697">
        <f>[52]ACCOUNTALLOC!AE101</f>
        <v>0</v>
      </c>
      <c r="AF101" s="697">
        <f>[52]ACCOUNTALLOC!AF101</f>
        <v>0</v>
      </c>
      <c r="AG101" s="697">
        <f>[52]ACCOUNTALLOC!AG101</f>
        <v>0</v>
      </c>
      <c r="AH101" s="697">
        <f>[52]ACCOUNTALLOC!AH101</f>
        <v>0</v>
      </c>
      <c r="AI101" s="697">
        <f>[52]ACCOUNTALLOC!AI101</f>
        <v>-87714654.980991215</v>
      </c>
      <c r="AJ101" s="698"/>
      <c r="AK101" s="697">
        <f>[52]ACCOUNTALLOC!AK101</f>
        <v>-5493558.7648533341</v>
      </c>
      <c r="AL101" s="697">
        <f>[52]ACCOUNTALLOC!AL101</f>
        <v>-55616332.64313677</v>
      </c>
      <c r="AM101" s="697">
        <f>[52]ACCOUNTALLOC!AM101</f>
        <v>0</v>
      </c>
      <c r="AN101" s="697">
        <f>[52]ACCOUNTALLOC!AN101</f>
        <v>0</v>
      </c>
      <c r="AO101" s="697">
        <f>[52]ACCOUNTALLOC!AO101</f>
        <v>0</v>
      </c>
      <c r="AP101" s="697">
        <f>[52]ACCOUNTALLOC!AP101</f>
        <v>0</v>
      </c>
      <c r="AQ101" s="697">
        <f>[52]ACCOUNTALLOC!AQ101</f>
        <v>-61109891.407990105</v>
      </c>
      <c r="AR101" s="698"/>
      <c r="AS101" s="697">
        <f>[52]ACCOUNTALLOC!AS101</f>
        <v>-187.73855102700495</v>
      </c>
      <c r="AT101" s="697">
        <f>[52]ACCOUNTALLOC!AT101</f>
        <v>-175614.59708826794</v>
      </c>
      <c r="AU101" s="697">
        <f>[52]ACCOUNTALLOC!AU101</f>
        <v>0</v>
      </c>
      <c r="AV101" s="697">
        <f>[52]ACCOUNTALLOC!AV101</f>
        <v>0</v>
      </c>
      <c r="AW101" s="697">
        <f>[52]ACCOUNTALLOC!AW101</f>
        <v>0</v>
      </c>
      <c r="AX101" s="697">
        <f>[52]ACCOUNTALLOC!AX101</f>
        <v>0</v>
      </c>
      <c r="AY101" s="697">
        <f>[52]ACCOUNTALLOC!AY101</f>
        <v>-175802.33563929494</v>
      </c>
      <c r="AZ101" s="698"/>
      <c r="BA101" s="697">
        <f>[52]ACCOUNTALLOC!BA101</f>
        <v>0</v>
      </c>
      <c r="BB101" s="697">
        <f>[52]ACCOUNTALLOC!BB101</f>
        <v>-4846877.6656638244</v>
      </c>
      <c r="BC101" s="697">
        <f>[52]ACCOUNTALLOC!BC101</f>
        <v>0</v>
      </c>
      <c r="BD101" s="697">
        <f>[52]ACCOUNTALLOC!BD101</f>
        <v>0</v>
      </c>
      <c r="BE101" s="697">
        <f>[52]ACCOUNTALLOC!BE101</f>
        <v>0</v>
      </c>
      <c r="BF101" s="697">
        <f>[52]ACCOUNTALLOC!BF101</f>
        <v>0</v>
      </c>
      <c r="BG101" s="697">
        <f>[52]ACCOUNTALLOC!BG101</f>
        <v>-4846877.6656638244</v>
      </c>
      <c r="BH101" s="698"/>
      <c r="BI101" s="697">
        <f>[52]ACCOUNTALLOC!BI101</f>
        <v>0</v>
      </c>
      <c r="BJ101" s="697">
        <f>[52]ACCOUNTALLOC!BJ101</f>
        <v>0</v>
      </c>
      <c r="BK101" s="697">
        <f>[52]ACCOUNTALLOC!BK101</f>
        <v>0</v>
      </c>
      <c r="BL101" s="697">
        <f>[52]ACCOUNTALLOC!BL101</f>
        <v>0</v>
      </c>
      <c r="BM101" s="697">
        <f>[52]ACCOUNTALLOC!BM101</f>
        <v>0</v>
      </c>
      <c r="BN101" s="697">
        <f>[52]ACCOUNTALLOC!BN101</f>
        <v>0</v>
      </c>
      <c r="BO101" s="697">
        <f>[52]ACCOUNTALLOC!BO101</f>
        <v>0</v>
      </c>
      <c r="BP101" s="698"/>
      <c r="BQ101" s="697">
        <f>[52]ACCOUNTALLOC!BQ101</f>
        <v>-1865929.5959283204</v>
      </c>
      <c r="BR101" s="697">
        <f>[52]ACCOUNTALLOC!BR101</f>
        <v>-24073010.051229365</v>
      </c>
      <c r="BS101" s="697">
        <f>[52]ACCOUNTALLOC!BS101</f>
        <v>0</v>
      </c>
      <c r="BT101" s="697">
        <f>[52]ACCOUNTALLOC!BT101</f>
        <v>0</v>
      </c>
      <c r="BU101" s="697">
        <f>[52]ACCOUNTALLOC!BU101</f>
        <v>0</v>
      </c>
      <c r="BV101" s="697">
        <f>[52]ACCOUNTALLOC!BV101</f>
        <v>0</v>
      </c>
      <c r="BW101" s="697">
        <f>[52]ACCOUNTALLOC!BW101</f>
        <v>-25938939.647157684</v>
      </c>
      <c r="BX101" s="698"/>
      <c r="BY101" s="697">
        <f>[52]ACCOUNTALLOC!BY101</f>
        <v>0</v>
      </c>
      <c r="BZ101" s="697">
        <f>[52]ACCOUNTALLOC!BZ101</f>
        <v>0</v>
      </c>
      <c r="CA101" s="697">
        <f>[52]ACCOUNTALLOC!CA101</f>
        <v>0</v>
      </c>
      <c r="CB101" s="697">
        <f>[52]ACCOUNTALLOC!CB101</f>
        <v>0</v>
      </c>
      <c r="CC101" s="697">
        <f>[52]ACCOUNTALLOC!CC101</f>
        <v>0</v>
      </c>
      <c r="CD101" s="697">
        <f>[52]ACCOUNTALLOC!CD101</f>
        <v>0</v>
      </c>
      <c r="CE101" s="697">
        <f>[52]ACCOUNTALLOC!CE101</f>
        <v>0</v>
      </c>
      <c r="CF101" s="698"/>
      <c r="CG101" s="697">
        <f>[52]ACCOUNTALLOC!CG101</f>
        <v>-216134.72859777181</v>
      </c>
      <c r="CH101" s="697">
        <f>[52]ACCOUNTALLOC!CH101</f>
        <v>-2898688.8508695913</v>
      </c>
      <c r="CI101" s="697">
        <f>[52]ACCOUNTALLOC!CI101</f>
        <v>0</v>
      </c>
      <c r="CJ101" s="697">
        <f>[52]ACCOUNTALLOC!CJ101</f>
        <v>0</v>
      </c>
      <c r="CK101" s="697">
        <f>[52]ACCOUNTALLOC!CK101</f>
        <v>0</v>
      </c>
      <c r="CL101" s="697">
        <f>[52]ACCOUNTALLOC!CL101</f>
        <v>0</v>
      </c>
      <c r="CM101" s="697">
        <f>[52]ACCOUNTALLOC!CM101</f>
        <v>-3114823.5794673632</v>
      </c>
      <c r="CN101" s="698">
        <f>[52]ACCOUNTALLOC!CN101</f>
        <v>0</v>
      </c>
      <c r="CO101" s="697">
        <f>[52]ACCOUNTALLOC!CO101</f>
        <v>-38307.415008704935</v>
      </c>
      <c r="CP101" s="697">
        <f>[52]ACCOUNTALLOC!CP101</f>
        <v>-283691.07744386344</v>
      </c>
      <c r="CQ101" s="697">
        <f>[52]ACCOUNTALLOC!CQ101</f>
        <v>0</v>
      </c>
      <c r="CR101" s="697">
        <f>[52]ACCOUNTALLOC!CR101</f>
        <v>0</v>
      </c>
      <c r="CS101" s="697">
        <f>[52]ACCOUNTALLOC!CS101</f>
        <v>0</v>
      </c>
      <c r="CT101" s="697">
        <f>[52]ACCOUNTALLOC!CT101</f>
        <v>0</v>
      </c>
      <c r="CU101" s="697">
        <f>[52]ACCOUNTALLOC!CU101</f>
        <v>-321998.49245256837</v>
      </c>
      <c r="CW101" s="65">
        <f>[52]ACCOUNTALLOC!CW101</f>
        <v>0</v>
      </c>
      <c r="CX101" s="65">
        <f>[52]ACCOUNTALLOC!CX101</f>
        <v>0</v>
      </c>
      <c r="CY101" s="65">
        <f>[52]ACCOUNTALLOC!CY101</f>
        <v>0</v>
      </c>
      <c r="CZ101" s="65">
        <f>[52]ACCOUNTALLOC!CZ101</f>
        <v>0</v>
      </c>
      <c r="DA101" s="65">
        <f>[52]ACCOUNTALLOC!DA101</f>
        <v>0</v>
      </c>
      <c r="DB101" s="65">
        <f>[52]ACCOUNTALLOC!DB101</f>
        <v>0</v>
      </c>
      <c r="DC101" s="65">
        <f>[52]ACCOUNTALLOC!DC101</f>
        <v>0</v>
      </c>
      <c r="DE101" s="65">
        <v>0</v>
      </c>
      <c r="DF101" s="65">
        <v>0</v>
      </c>
      <c r="DG101" s="65">
        <v>0</v>
      </c>
      <c r="DH101" s="65">
        <v>0</v>
      </c>
      <c r="DI101" s="65">
        <v>0</v>
      </c>
      <c r="DJ101" s="65">
        <v>0</v>
      </c>
      <c r="DK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U101" s="65">
        <v>0</v>
      </c>
      <c r="DV101" s="65">
        <v>0</v>
      </c>
      <c r="DW101" s="65">
        <v>0</v>
      </c>
      <c r="DX101" s="65">
        <v>0</v>
      </c>
      <c r="DY101" s="65">
        <v>0</v>
      </c>
      <c r="DZ101" s="65">
        <v>0</v>
      </c>
      <c r="EA101" s="65">
        <v>0</v>
      </c>
      <c r="EC101" s="65">
        <v>0</v>
      </c>
      <c r="ED101" s="65">
        <v>0</v>
      </c>
      <c r="EE101" s="65">
        <v>0</v>
      </c>
      <c r="EF101" s="65">
        <v>0</v>
      </c>
      <c r="EG101" s="65">
        <v>0</v>
      </c>
      <c r="EH101" s="65">
        <v>0</v>
      </c>
      <c r="EI101" s="65">
        <v>0</v>
      </c>
      <c r="EK101" s="65">
        <v>0</v>
      </c>
      <c r="EL101" s="65">
        <v>0</v>
      </c>
      <c r="EM101" s="65">
        <v>0</v>
      </c>
      <c r="EN101" s="65">
        <v>0</v>
      </c>
      <c r="EO101" s="65">
        <v>0</v>
      </c>
      <c r="EP101" s="65">
        <v>0</v>
      </c>
      <c r="EQ101" s="65">
        <v>0</v>
      </c>
      <c r="ES101" s="65">
        <v>0</v>
      </c>
      <c r="ET101" s="65">
        <v>0</v>
      </c>
      <c r="EU101" s="65">
        <v>0</v>
      </c>
      <c r="EV101" s="65">
        <v>0</v>
      </c>
      <c r="EW101" s="65">
        <v>0</v>
      </c>
      <c r="EX101" s="65">
        <v>0</v>
      </c>
      <c r="EY101" s="65">
        <v>0</v>
      </c>
      <c r="FA101" s="65">
        <v>0</v>
      </c>
      <c r="FB101" s="65">
        <v>0</v>
      </c>
      <c r="FC101" s="65">
        <v>0</v>
      </c>
      <c r="FD101" s="65">
        <v>0</v>
      </c>
      <c r="FE101" s="65">
        <v>0</v>
      </c>
      <c r="FF101" s="65">
        <v>0</v>
      </c>
      <c r="FG101" s="65">
        <v>0</v>
      </c>
    </row>
    <row r="102" spans="1:163">
      <c r="A102" s="699">
        <f>[52]ACCOUNTALLOC!A102</f>
        <v>108.02</v>
      </c>
      <c r="B102" s="698" t="str">
        <f>[52]ACCOUNTALLOC!B102</f>
        <v>Accum Depreciation Hydro Baseload Generation</v>
      </c>
      <c r="C102" s="695">
        <f>[52]ACCOUNTALLOC!C102</f>
        <v>-183522621.94999999</v>
      </c>
      <c r="D102" s="64"/>
      <c r="E102" s="697">
        <f>[52]ACCOUNTALLOC!E102</f>
        <v>-11642632.813875796</v>
      </c>
      <c r="F102" s="697">
        <f>[52]ACCOUNTALLOC!F102</f>
        <v>-85091647.796953231</v>
      </c>
      <c r="G102" s="697">
        <f>[52]ACCOUNTALLOC!G102</f>
        <v>0</v>
      </c>
      <c r="H102" s="697">
        <f>[52]ACCOUNTALLOC!H102</f>
        <v>0</v>
      </c>
      <c r="I102" s="697">
        <f>[52]ACCOUNTALLOC!I102</f>
        <v>0</v>
      </c>
      <c r="J102" s="697">
        <f>[52]ACCOUNTALLOC!J102</f>
        <v>0</v>
      </c>
      <c r="K102" s="697">
        <f>[52]ACCOUNTALLOC!K102</f>
        <v>-96734280.610829026</v>
      </c>
      <c r="L102" s="698"/>
      <c r="M102" s="697">
        <f>[52]ACCOUNTALLOC!M102</f>
        <v>-2684243.8355120663</v>
      </c>
      <c r="N102" s="697">
        <f>[52]ACCOUNTALLOC!N102</f>
        <v>-21620789.251503307</v>
      </c>
      <c r="O102" s="697">
        <f>[52]ACCOUNTALLOC!O102</f>
        <v>0</v>
      </c>
      <c r="P102" s="697">
        <f>[52]ACCOUNTALLOC!P102</f>
        <v>0</v>
      </c>
      <c r="Q102" s="697">
        <f>[52]ACCOUNTALLOC!Q102</f>
        <v>0</v>
      </c>
      <c r="R102" s="697">
        <f>[52]ACCOUNTALLOC!R102</f>
        <v>0</v>
      </c>
      <c r="S102" s="697">
        <f>[52]ACCOUNTALLOC!S102</f>
        <v>-24305033.087015375</v>
      </c>
      <c r="T102" s="698"/>
      <c r="U102" s="697">
        <f>[52]ACCOUNTALLOC!U102</f>
        <v>-2873048.2004636726</v>
      </c>
      <c r="V102" s="697">
        <f>[52]ACCOUNTALLOC!V102</f>
        <v>-24043973.364081524</v>
      </c>
      <c r="W102" s="697">
        <f>[52]ACCOUNTALLOC!W102</f>
        <v>0</v>
      </c>
      <c r="X102" s="697">
        <f>[52]ACCOUNTALLOC!X102</f>
        <v>0</v>
      </c>
      <c r="Y102" s="697">
        <f>[52]ACCOUNTALLOC!Y102</f>
        <v>0</v>
      </c>
      <c r="Z102" s="697">
        <f>[52]ACCOUNTALLOC!Z102</f>
        <v>0</v>
      </c>
      <c r="AA102" s="697">
        <f>[52]ACCOUNTALLOC!AA102</f>
        <v>-26917021.564545196</v>
      </c>
      <c r="AB102" s="698"/>
      <c r="AC102" s="697">
        <f>[52]ACCOUNTALLOC!AC102</f>
        <v>-1509550.8158327965</v>
      </c>
      <c r="AD102" s="697">
        <f>[52]ACCOUNTALLOC!AD102</f>
        <v>-15517158.539527642</v>
      </c>
      <c r="AE102" s="697">
        <f>[52]ACCOUNTALLOC!AE102</f>
        <v>0</v>
      </c>
      <c r="AF102" s="697">
        <f>[52]ACCOUNTALLOC!AF102</f>
        <v>0</v>
      </c>
      <c r="AG102" s="697">
        <f>[52]ACCOUNTALLOC!AG102</f>
        <v>0</v>
      </c>
      <c r="AH102" s="697">
        <f>[52]ACCOUNTALLOC!AH102</f>
        <v>0</v>
      </c>
      <c r="AI102" s="697">
        <f>[52]ACCOUNTALLOC!AI102</f>
        <v>-17026709.355360437</v>
      </c>
      <c r="AJ102" s="698"/>
      <c r="AK102" s="697">
        <f>[52]ACCOUNTALLOC!AK102</f>
        <v>-1066380.8509082226</v>
      </c>
      <c r="AL102" s="697">
        <f>[52]ACCOUNTALLOC!AL102</f>
        <v>-10795951.161535695</v>
      </c>
      <c r="AM102" s="697">
        <f>[52]ACCOUNTALLOC!AM102</f>
        <v>0</v>
      </c>
      <c r="AN102" s="697">
        <f>[52]ACCOUNTALLOC!AN102</f>
        <v>0</v>
      </c>
      <c r="AO102" s="697">
        <f>[52]ACCOUNTALLOC!AO102</f>
        <v>0</v>
      </c>
      <c r="AP102" s="697">
        <f>[52]ACCOUNTALLOC!AP102</f>
        <v>0</v>
      </c>
      <c r="AQ102" s="697">
        <f>[52]ACCOUNTALLOC!AQ102</f>
        <v>-11862332.012443919</v>
      </c>
      <c r="AR102" s="698"/>
      <c r="AS102" s="697">
        <f>[52]ACCOUNTALLOC!AS102</f>
        <v>-36.442824107625469</v>
      </c>
      <c r="AT102" s="697">
        <f>[52]ACCOUNTALLOC!AT102</f>
        <v>-34089.385677098806</v>
      </c>
      <c r="AU102" s="697">
        <f>[52]ACCOUNTALLOC!AU102</f>
        <v>0</v>
      </c>
      <c r="AV102" s="697">
        <f>[52]ACCOUNTALLOC!AV102</f>
        <v>0</v>
      </c>
      <c r="AW102" s="697">
        <f>[52]ACCOUNTALLOC!AW102</f>
        <v>0</v>
      </c>
      <c r="AX102" s="697">
        <f>[52]ACCOUNTALLOC!AX102</f>
        <v>0</v>
      </c>
      <c r="AY102" s="697">
        <f>[52]ACCOUNTALLOC!AY102</f>
        <v>-34125.82850120643</v>
      </c>
      <c r="AZ102" s="698"/>
      <c r="BA102" s="697">
        <f>[52]ACCOUNTALLOC!BA102</f>
        <v>0</v>
      </c>
      <c r="BB102" s="697">
        <f>[52]ACCOUNTALLOC!BB102</f>
        <v>-940850.50339798094</v>
      </c>
      <c r="BC102" s="697">
        <f>[52]ACCOUNTALLOC!BC102</f>
        <v>0</v>
      </c>
      <c r="BD102" s="697">
        <f>[52]ACCOUNTALLOC!BD102</f>
        <v>0</v>
      </c>
      <c r="BE102" s="697">
        <f>[52]ACCOUNTALLOC!BE102</f>
        <v>0</v>
      </c>
      <c r="BF102" s="697">
        <f>[52]ACCOUNTALLOC!BF102</f>
        <v>0</v>
      </c>
      <c r="BG102" s="697">
        <f>[52]ACCOUNTALLOC!BG102</f>
        <v>-940850.50339798094</v>
      </c>
      <c r="BH102" s="698"/>
      <c r="BI102" s="697">
        <f>[52]ACCOUNTALLOC!BI102</f>
        <v>0</v>
      </c>
      <c r="BJ102" s="697">
        <f>[52]ACCOUNTALLOC!BJ102</f>
        <v>0</v>
      </c>
      <c r="BK102" s="697">
        <f>[52]ACCOUNTALLOC!BK102</f>
        <v>0</v>
      </c>
      <c r="BL102" s="697">
        <f>[52]ACCOUNTALLOC!BL102</f>
        <v>0</v>
      </c>
      <c r="BM102" s="697">
        <f>[52]ACCOUNTALLOC!BM102</f>
        <v>0</v>
      </c>
      <c r="BN102" s="697">
        <f>[52]ACCOUNTALLOC!BN102</f>
        <v>0</v>
      </c>
      <c r="BO102" s="697">
        <f>[52]ACCOUNTALLOC!BO102</f>
        <v>0</v>
      </c>
      <c r="BP102" s="698"/>
      <c r="BQ102" s="697">
        <f>[52]ACCOUNTALLOC!BQ102</f>
        <v>-362204.47899295407</v>
      </c>
      <c r="BR102" s="697">
        <f>[52]ACCOUNTALLOC!BR102</f>
        <v>-4672926.6111777956</v>
      </c>
      <c r="BS102" s="697">
        <f>[52]ACCOUNTALLOC!BS102</f>
        <v>0</v>
      </c>
      <c r="BT102" s="697">
        <f>[52]ACCOUNTALLOC!BT102</f>
        <v>0</v>
      </c>
      <c r="BU102" s="697">
        <f>[52]ACCOUNTALLOC!BU102</f>
        <v>0</v>
      </c>
      <c r="BV102" s="697">
        <f>[52]ACCOUNTALLOC!BV102</f>
        <v>0</v>
      </c>
      <c r="BW102" s="697">
        <f>[52]ACCOUNTALLOC!BW102</f>
        <v>-5035131.0901707495</v>
      </c>
      <c r="BX102" s="698"/>
      <c r="BY102" s="697">
        <f>[52]ACCOUNTALLOC!BY102</f>
        <v>0</v>
      </c>
      <c r="BZ102" s="697">
        <f>[52]ACCOUNTALLOC!BZ102</f>
        <v>0</v>
      </c>
      <c r="CA102" s="697">
        <f>[52]ACCOUNTALLOC!CA102</f>
        <v>0</v>
      </c>
      <c r="CB102" s="697">
        <f>[52]ACCOUNTALLOC!CB102</f>
        <v>0</v>
      </c>
      <c r="CC102" s="697">
        <f>[52]ACCOUNTALLOC!CC102</f>
        <v>0</v>
      </c>
      <c r="CD102" s="697">
        <f>[52]ACCOUNTALLOC!CD102</f>
        <v>0</v>
      </c>
      <c r="CE102" s="697">
        <f>[52]ACCOUNTALLOC!CE102</f>
        <v>0</v>
      </c>
      <c r="CF102" s="698"/>
      <c r="CG102" s="697">
        <f>[52]ACCOUNTALLOC!CG102</f>
        <v>-41954.941351949477</v>
      </c>
      <c r="CH102" s="697">
        <f>[52]ACCOUNTALLOC!CH102</f>
        <v>-562678.29573149548</v>
      </c>
      <c r="CI102" s="697">
        <f>[52]ACCOUNTALLOC!CI102</f>
        <v>0</v>
      </c>
      <c r="CJ102" s="697">
        <f>[52]ACCOUNTALLOC!CJ102</f>
        <v>0</v>
      </c>
      <c r="CK102" s="697">
        <f>[52]ACCOUNTALLOC!CK102</f>
        <v>0</v>
      </c>
      <c r="CL102" s="697">
        <f>[52]ACCOUNTALLOC!CL102</f>
        <v>0</v>
      </c>
      <c r="CM102" s="697">
        <f>[52]ACCOUNTALLOC!CM102</f>
        <v>-604633.23708344495</v>
      </c>
      <c r="CN102" s="698">
        <f>[52]ACCOUNTALLOC!CN102</f>
        <v>0</v>
      </c>
      <c r="CO102" s="697">
        <f>[52]ACCOUNTALLOC!CO102</f>
        <v>-7436.0347384338575</v>
      </c>
      <c r="CP102" s="697">
        <f>[52]ACCOUNTALLOC!CP102</f>
        <v>-55068.625914250013</v>
      </c>
      <c r="CQ102" s="697">
        <f>[52]ACCOUNTALLOC!CQ102</f>
        <v>0</v>
      </c>
      <c r="CR102" s="697">
        <f>[52]ACCOUNTALLOC!CR102</f>
        <v>0</v>
      </c>
      <c r="CS102" s="697">
        <f>[52]ACCOUNTALLOC!CS102</f>
        <v>0</v>
      </c>
      <c r="CT102" s="697">
        <f>[52]ACCOUNTALLOC!CT102</f>
        <v>0</v>
      </c>
      <c r="CU102" s="697">
        <f>[52]ACCOUNTALLOC!CU102</f>
        <v>-62504.660652683873</v>
      </c>
      <c r="CW102" s="65">
        <f>[52]ACCOUNTALLOC!CW102</f>
        <v>0</v>
      </c>
      <c r="CX102" s="65">
        <f>[52]ACCOUNTALLOC!CX102</f>
        <v>0</v>
      </c>
      <c r="CY102" s="65">
        <f>[52]ACCOUNTALLOC!CY102</f>
        <v>0</v>
      </c>
      <c r="CZ102" s="65">
        <f>[52]ACCOUNTALLOC!CZ102</f>
        <v>0</v>
      </c>
      <c r="DA102" s="65">
        <f>[52]ACCOUNTALLOC!DA102</f>
        <v>0</v>
      </c>
      <c r="DB102" s="65">
        <f>[52]ACCOUNTALLOC!DB102</f>
        <v>0</v>
      </c>
      <c r="DC102" s="65">
        <f>[52]ACCOUNTALLOC!DC102</f>
        <v>0</v>
      </c>
      <c r="DE102" s="65">
        <v>0</v>
      </c>
      <c r="DF102" s="65">
        <v>0</v>
      </c>
      <c r="DG102" s="65">
        <v>0</v>
      </c>
      <c r="DH102" s="65">
        <v>0</v>
      </c>
      <c r="DI102" s="65">
        <v>0</v>
      </c>
      <c r="DJ102" s="65">
        <v>0</v>
      </c>
      <c r="DK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U102" s="65">
        <v>0</v>
      </c>
      <c r="DV102" s="65">
        <v>0</v>
      </c>
      <c r="DW102" s="65">
        <v>0</v>
      </c>
      <c r="DX102" s="65">
        <v>0</v>
      </c>
      <c r="DY102" s="65">
        <v>0</v>
      </c>
      <c r="DZ102" s="65">
        <v>0</v>
      </c>
      <c r="EA102" s="65">
        <v>0</v>
      </c>
      <c r="EC102" s="65">
        <v>0</v>
      </c>
      <c r="ED102" s="65">
        <v>0</v>
      </c>
      <c r="EE102" s="65">
        <v>0</v>
      </c>
      <c r="EF102" s="65">
        <v>0</v>
      </c>
      <c r="EG102" s="65">
        <v>0</v>
      </c>
      <c r="EH102" s="65">
        <v>0</v>
      </c>
      <c r="EI102" s="65">
        <v>0</v>
      </c>
      <c r="EK102" s="65">
        <v>0</v>
      </c>
      <c r="EL102" s="65">
        <v>0</v>
      </c>
      <c r="EM102" s="65">
        <v>0</v>
      </c>
      <c r="EN102" s="65">
        <v>0</v>
      </c>
      <c r="EO102" s="65">
        <v>0</v>
      </c>
      <c r="EP102" s="65">
        <v>0</v>
      </c>
      <c r="EQ102" s="65">
        <v>0</v>
      </c>
      <c r="ES102" s="65">
        <v>0</v>
      </c>
      <c r="ET102" s="65">
        <v>0</v>
      </c>
      <c r="EU102" s="65">
        <v>0</v>
      </c>
      <c r="EV102" s="65">
        <v>0</v>
      </c>
      <c r="EW102" s="65">
        <v>0</v>
      </c>
      <c r="EX102" s="65">
        <v>0</v>
      </c>
      <c r="EY102" s="65">
        <v>0</v>
      </c>
      <c r="FA102" s="65">
        <v>0</v>
      </c>
      <c r="FB102" s="65">
        <v>0</v>
      </c>
      <c r="FC102" s="65">
        <v>0</v>
      </c>
      <c r="FD102" s="65">
        <v>0</v>
      </c>
      <c r="FE102" s="65">
        <v>0</v>
      </c>
      <c r="FF102" s="65">
        <v>0</v>
      </c>
      <c r="FG102" s="65">
        <v>0</v>
      </c>
    </row>
    <row r="103" spans="1:163">
      <c r="A103" s="699">
        <f>[52]ACCOUNTALLOC!A103</f>
        <v>108.03</v>
      </c>
      <c r="B103" s="698" t="str">
        <f>[52]ACCOUNTALLOC!B103</f>
        <v>Accum Depreciation Other Production Generation</v>
      </c>
      <c r="C103" s="695">
        <f>[52]ACCOUNTALLOC!C103</f>
        <v>-789161667.84000003</v>
      </c>
      <c r="D103" s="64"/>
      <c r="E103" s="697">
        <f>[52]ACCOUNTALLOC!E103</f>
        <v>-50064234.217131816</v>
      </c>
      <c r="F103" s="697">
        <f>[52]ACCOUNTALLOC!F103</f>
        <v>-365900759.16086537</v>
      </c>
      <c r="G103" s="697">
        <f>[52]ACCOUNTALLOC!G103</f>
        <v>0</v>
      </c>
      <c r="H103" s="697">
        <f>[52]ACCOUNTALLOC!H103</f>
        <v>0</v>
      </c>
      <c r="I103" s="697">
        <f>[52]ACCOUNTALLOC!I103</f>
        <v>0</v>
      </c>
      <c r="J103" s="697">
        <f>[52]ACCOUNTALLOC!J103</f>
        <v>0</v>
      </c>
      <c r="K103" s="697">
        <f>[52]ACCOUNTALLOC!K103</f>
        <v>-415964993.37799716</v>
      </c>
      <c r="L103" s="698"/>
      <c r="M103" s="697">
        <f>[52]ACCOUNTALLOC!M103</f>
        <v>-11542459.014666127</v>
      </c>
      <c r="N103" s="697">
        <f>[52]ACCOUNTALLOC!N103</f>
        <v>-92971089.473547578</v>
      </c>
      <c r="O103" s="697">
        <f>[52]ACCOUNTALLOC!O103</f>
        <v>0</v>
      </c>
      <c r="P103" s="697">
        <f>[52]ACCOUNTALLOC!P103</f>
        <v>0</v>
      </c>
      <c r="Q103" s="697">
        <f>[52]ACCOUNTALLOC!Q103</f>
        <v>0</v>
      </c>
      <c r="R103" s="697">
        <f>[52]ACCOUNTALLOC!R103</f>
        <v>0</v>
      </c>
      <c r="S103" s="697">
        <f>[52]ACCOUNTALLOC!S103</f>
        <v>-104513548.4882137</v>
      </c>
      <c r="T103" s="698"/>
      <c r="U103" s="697">
        <f>[52]ACCOUNTALLOC!U103</f>
        <v>-12354332.591653684</v>
      </c>
      <c r="V103" s="697">
        <f>[52]ACCOUNTALLOC!V103</f>
        <v>-103390971.20500308</v>
      </c>
      <c r="W103" s="697">
        <f>[52]ACCOUNTALLOC!W103</f>
        <v>0</v>
      </c>
      <c r="X103" s="697">
        <f>[52]ACCOUNTALLOC!X103</f>
        <v>0</v>
      </c>
      <c r="Y103" s="697">
        <f>[52]ACCOUNTALLOC!Y103</f>
        <v>0</v>
      </c>
      <c r="Z103" s="697">
        <f>[52]ACCOUNTALLOC!Z103</f>
        <v>0</v>
      </c>
      <c r="AA103" s="697">
        <f>[52]ACCOUNTALLOC!AA103</f>
        <v>-115745303.79665677</v>
      </c>
      <c r="AB103" s="698"/>
      <c r="AC103" s="697">
        <f>[52]ACCOUNTALLOC!AC103</f>
        <v>-6491186.9003070472</v>
      </c>
      <c r="AD103" s="697">
        <f>[52]ACCOUNTALLOC!AD103</f>
        <v>-66724998.711753279</v>
      </c>
      <c r="AE103" s="697">
        <f>[52]ACCOUNTALLOC!AE103</f>
        <v>0</v>
      </c>
      <c r="AF103" s="697">
        <f>[52]ACCOUNTALLOC!AF103</f>
        <v>0</v>
      </c>
      <c r="AG103" s="697">
        <f>[52]ACCOUNTALLOC!AG103</f>
        <v>0</v>
      </c>
      <c r="AH103" s="697">
        <f>[52]ACCOUNTALLOC!AH103</f>
        <v>0</v>
      </c>
      <c r="AI103" s="697">
        <f>[52]ACCOUNTALLOC!AI103</f>
        <v>-73216185.612060323</v>
      </c>
      <c r="AJ103" s="698"/>
      <c r="AK103" s="697">
        <f>[52]ACCOUNTALLOC!AK103</f>
        <v>-4585521.293852523</v>
      </c>
      <c r="AL103" s="697">
        <f>[52]ACCOUNTALLOC!AL103</f>
        <v>-46423436.707861923</v>
      </c>
      <c r="AM103" s="697">
        <f>[52]ACCOUNTALLOC!AM103</f>
        <v>0</v>
      </c>
      <c r="AN103" s="697">
        <f>[52]ACCOUNTALLOC!AN103</f>
        <v>0</v>
      </c>
      <c r="AO103" s="697">
        <f>[52]ACCOUNTALLOC!AO103</f>
        <v>0</v>
      </c>
      <c r="AP103" s="697">
        <f>[52]ACCOUNTALLOC!AP103</f>
        <v>0</v>
      </c>
      <c r="AQ103" s="697">
        <f>[52]ACCOUNTALLOC!AQ103</f>
        <v>-51008958.001714446</v>
      </c>
      <c r="AR103" s="698"/>
      <c r="AS103" s="697">
        <f>[52]ACCOUNTALLOC!AS103</f>
        <v>-156.70700182895618</v>
      </c>
      <c r="AT103" s="697">
        <f>[52]ACCOUNTALLOC!AT103</f>
        <v>-146587.03200039099</v>
      </c>
      <c r="AU103" s="697">
        <f>[52]ACCOUNTALLOC!AU103</f>
        <v>0</v>
      </c>
      <c r="AV103" s="697">
        <f>[52]ACCOUNTALLOC!AV103</f>
        <v>0</v>
      </c>
      <c r="AW103" s="697">
        <f>[52]ACCOUNTALLOC!AW103</f>
        <v>0</v>
      </c>
      <c r="AX103" s="697">
        <f>[52]ACCOUNTALLOC!AX103</f>
        <v>0</v>
      </c>
      <c r="AY103" s="697">
        <f>[52]ACCOUNTALLOC!AY103</f>
        <v>-146743.73900221995</v>
      </c>
      <c r="AZ103" s="698"/>
      <c r="BA103" s="697">
        <f>[52]ACCOUNTALLOC!BA103</f>
        <v>0</v>
      </c>
      <c r="BB103" s="697">
        <f>[52]ACCOUNTALLOC!BB103</f>
        <v>-4045730.9543667096</v>
      </c>
      <c r="BC103" s="697">
        <f>[52]ACCOUNTALLOC!BC103</f>
        <v>0</v>
      </c>
      <c r="BD103" s="697">
        <f>[52]ACCOUNTALLOC!BD103</f>
        <v>0</v>
      </c>
      <c r="BE103" s="697">
        <f>[52]ACCOUNTALLOC!BE103</f>
        <v>0</v>
      </c>
      <c r="BF103" s="697">
        <f>[52]ACCOUNTALLOC!BF103</f>
        <v>0</v>
      </c>
      <c r="BG103" s="697">
        <f>[52]ACCOUNTALLOC!BG103</f>
        <v>-4045730.9543667096</v>
      </c>
      <c r="BH103" s="698"/>
      <c r="BI103" s="697">
        <f>[52]ACCOUNTALLOC!BI103</f>
        <v>0</v>
      </c>
      <c r="BJ103" s="697">
        <f>[52]ACCOUNTALLOC!BJ103</f>
        <v>0</v>
      </c>
      <c r="BK103" s="697">
        <f>[52]ACCOUNTALLOC!BK103</f>
        <v>0</v>
      </c>
      <c r="BL103" s="697">
        <f>[52]ACCOUNTALLOC!BL103</f>
        <v>0</v>
      </c>
      <c r="BM103" s="697">
        <f>[52]ACCOUNTALLOC!BM103</f>
        <v>0</v>
      </c>
      <c r="BN103" s="697">
        <f>[52]ACCOUNTALLOC!BN103</f>
        <v>0</v>
      </c>
      <c r="BO103" s="697">
        <f>[52]ACCOUNTALLOC!BO103</f>
        <v>0</v>
      </c>
      <c r="BP103" s="698"/>
      <c r="BQ103" s="697">
        <f>[52]ACCOUNTALLOC!BQ103</f>
        <v>-1557507.6669244259</v>
      </c>
      <c r="BR103" s="697">
        <f>[52]ACCOUNTALLOC!BR103</f>
        <v>-20093950.919988964</v>
      </c>
      <c r="BS103" s="697">
        <f>[52]ACCOUNTALLOC!BS103</f>
        <v>0</v>
      </c>
      <c r="BT103" s="697">
        <f>[52]ACCOUNTALLOC!BT103</f>
        <v>0</v>
      </c>
      <c r="BU103" s="697">
        <f>[52]ACCOUNTALLOC!BU103</f>
        <v>0</v>
      </c>
      <c r="BV103" s="697">
        <f>[52]ACCOUNTALLOC!BV103</f>
        <v>0</v>
      </c>
      <c r="BW103" s="697">
        <f>[52]ACCOUNTALLOC!BW103</f>
        <v>-21651458.586913388</v>
      </c>
      <c r="BX103" s="698"/>
      <c r="BY103" s="697">
        <f>[52]ACCOUNTALLOC!BY103</f>
        <v>0</v>
      </c>
      <c r="BZ103" s="697">
        <f>[52]ACCOUNTALLOC!BZ103</f>
        <v>0</v>
      </c>
      <c r="CA103" s="697">
        <f>[52]ACCOUNTALLOC!CA103</f>
        <v>0</v>
      </c>
      <c r="CB103" s="697">
        <f>[52]ACCOUNTALLOC!CB103</f>
        <v>0</v>
      </c>
      <c r="CC103" s="697">
        <f>[52]ACCOUNTALLOC!CC103</f>
        <v>0</v>
      </c>
      <c r="CD103" s="697">
        <f>[52]ACCOUNTALLOC!CD103</f>
        <v>0</v>
      </c>
      <c r="CE103" s="697">
        <f>[52]ACCOUNTALLOC!CE103</f>
        <v>0</v>
      </c>
      <c r="CF103" s="698"/>
      <c r="CG103" s="697">
        <f>[52]ACCOUNTALLOC!CG103</f>
        <v>-180409.53828816983</v>
      </c>
      <c r="CH103" s="697">
        <f>[52]ACCOUNTALLOC!CH103</f>
        <v>-2419560.8018166493</v>
      </c>
      <c r="CI103" s="697">
        <f>[52]ACCOUNTALLOC!CI103</f>
        <v>0</v>
      </c>
      <c r="CJ103" s="697">
        <f>[52]ACCOUNTALLOC!CJ103</f>
        <v>0</v>
      </c>
      <c r="CK103" s="697">
        <f>[52]ACCOUNTALLOC!CK103</f>
        <v>0</v>
      </c>
      <c r="CL103" s="697">
        <f>[52]ACCOUNTALLOC!CL103</f>
        <v>0</v>
      </c>
      <c r="CM103" s="697">
        <f>[52]ACCOUNTALLOC!CM103</f>
        <v>-2599970.3401048193</v>
      </c>
      <c r="CN103" s="698">
        <f>[52]ACCOUNTALLOC!CN103</f>
        <v>0</v>
      </c>
      <c r="CO103" s="697">
        <f>[52]ACCOUNTALLOC!CO103</f>
        <v>-31975.532574384313</v>
      </c>
      <c r="CP103" s="697">
        <f>[52]ACCOUNTALLOC!CP103</f>
        <v>-236799.41039631923</v>
      </c>
      <c r="CQ103" s="697">
        <f>[52]ACCOUNTALLOC!CQ103</f>
        <v>0</v>
      </c>
      <c r="CR103" s="697">
        <f>[52]ACCOUNTALLOC!CR103</f>
        <v>0</v>
      </c>
      <c r="CS103" s="697">
        <f>[52]ACCOUNTALLOC!CS103</f>
        <v>0</v>
      </c>
      <c r="CT103" s="697">
        <f>[52]ACCOUNTALLOC!CT103</f>
        <v>0</v>
      </c>
      <c r="CU103" s="697">
        <f>[52]ACCOUNTALLOC!CU103</f>
        <v>-268774.94297070353</v>
      </c>
      <c r="CW103" s="65">
        <f>[52]ACCOUNTALLOC!CW103</f>
        <v>0</v>
      </c>
      <c r="CX103" s="65">
        <f>[52]ACCOUNTALLOC!CX103</f>
        <v>0</v>
      </c>
      <c r="CY103" s="65">
        <f>[52]ACCOUNTALLOC!CY103</f>
        <v>0</v>
      </c>
      <c r="CZ103" s="65">
        <f>[52]ACCOUNTALLOC!CZ103</f>
        <v>0</v>
      </c>
      <c r="DA103" s="65">
        <f>[52]ACCOUNTALLOC!DA103</f>
        <v>0</v>
      </c>
      <c r="DB103" s="65">
        <f>[52]ACCOUNTALLOC!DB103</f>
        <v>0</v>
      </c>
      <c r="DC103" s="65">
        <f>[52]ACCOUNTALLOC!DC103</f>
        <v>0</v>
      </c>
      <c r="DE103" s="65">
        <v>0</v>
      </c>
      <c r="DF103" s="65">
        <v>0</v>
      </c>
      <c r="DG103" s="65">
        <v>0</v>
      </c>
      <c r="DH103" s="65">
        <v>0</v>
      </c>
      <c r="DI103" s="65">
        <v>0</v>
      </c>
      <c r="DJ103" s="65">
        <v>0</v>
      </c>
      <c r="DK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U103" s="65">
        <v>0</v>
      </c>
      <c r="DV103" s="65">
        <v>0</v>
      </c>
      <c r="DW103" s="65">
        <v>0</v>
      </c>
      <c r="DX103" s="65">
        <v>0</v>
      </c>
      <c r="DY103" s="65">
        <v>0</v>
      </c>
      <c r="DZ103" s="65">
        <v>0</v>
      </c>
      <c r="EA103" s="65">
        <v>0</v>
      </c>
      <c r="EC103" s="65">
        <v>0</v>
      </c>
      <c r="ED103" s="65">
        <v>0</v>
      </c>
      <c r="EE103" s="65">
        <v>0</v>
      </c>
      <c r="EF103" s="65">
        <v>0</v>
      </c>
      <c r="EG103" s="65">
        <v>0</v>
      </c>
      <c r="EH103" s="65">
        <v>0</v>
      </c>
      <c r="EI103" s="65">
        <v>0</v>
      </c>
      <c r="EK103" s="65">
        <v>0</v>
      </c>
      <c r="EL103" s="65">
        <v>0</v>
      </c>
      <c r="EM103" s="65">
        <v>0</v>
      </c>
      <c r="EN103" s="65">
        <v>0</v>
      </c>
      <c r="EO103" s="65">
        <v>0</v>
      </c>
      <c r="EP103" s="65">
        <v>0</v>
      </c>
      <c r="EQ103" s="65">
        <v>0</v>
      </c>
      <c r="ES103" s="65">
        <v>0</v>
      </c>
      <c r="ET103" s="65">
        <v>0</v>
      </c>
      <c r="EU103" s="65">
        <v>0</v>
      </c>
      <c r="EV103" s="65">
        <v>0</v>
      </c>
      <c r="EW103" s="65">
        <v>0</v>
      </c>
      <c r="EX103" s="65">
        <v>0</v>
      </c>
      <c r="EY103" s="65">
        <v>0</v>
      </c>
      <c r="FA103" s="65">
        <v>0</v>
      </c>
      <c r="FB103" s="65">
        <v>0</v>
      </c>
      <c r="FC103" s="65">
        <v>0</v>
      </c>
      <c r="FD103" s="65">
        <v>0</v>
      </c>
      <c r="FE103" s="65">
        <v>0</v>
      </c>
      <c r="FF103" s="65">
        <v>0</v>
      </c>
      <c r="FG103" s="65">
        <v>0</v>
      </c>
    </row>
    <row r="104" spans="1:163">
      <c r="A104" s="699" t="str">
        <f>[52]ACCOUNTALLOC!A104</f>
        <v>~</v>
      </c>
      <c r="B104" s="698" t="str">
        <f>[52]ACCOUNTALLOC!B104</f>
        <v>~</v>
      </c>
      <c r="C104" s="695">
        <f>[52]ACCOUNTALLOC!C104</f>
        <v>0</v>
      </c>
      <c r="D104" s="64"/>
      <c r="E104" s="697">
        <f>[52]ACCOUNTALLOC!E104</f>
        <v>0</v>
      </c>
      <c r="F104" s="697">
        <f>[52]ACCOUNTALLOC!F104</f>
        <v>0</v>
      </c>
      <c r="G104" s="697">
        <f>[52]ACCOUNTALLOC!G104</f>
        <v>0</v>
      </c>
      <c r="H104" s="697">
        <f>[52]ACCOUNTALLOC!H104</f>
        <v>0</v>
      </c>
      <c r="I104" s="697">
        <f>[52]ACCOUNTALLOC!I104</f>
        <v>0</v>
      </c>
      <c r="J104" s="697">
        <f>[52]ACCOUNTALLOC!J104</f>
        <v>0</v>
      </c>
      <c r="K104" s="697">
        <f>[52]ACCOUNTALLOC!K104</f>
        <v>0</v>
      </c>
      <c r="L104" s="698"/>
      <c r="M104" s="697">
        <f>[52]ACCOUNTALLOC!M104</f>
        <v>0</v>
      </c>
      <c r="N104" s="697">
        <f>[52]ACCOUNTALLOC!N104</f>
        <v>0</v>
      </c>
      <c r="O104" s="697">
        <f>[52]ACCOUNTALLOC!O104</f>
        <v>0</v>
      </c>
      <c r="P104" s="697">
        <f>[52]ACCOUNTALLOC!P104</f>
        <v>0</v>
      </c>
      <c r="Q104" s="697">
        <f>[52]ACCOUNTALLOC!Q104</f>
        <v>0</v>
      </c>
      <c r="R104" s="697">
        <f>[52]ACCOUNTALLOC!R104</f>
        <v>0</v>
      </c>
      <c r="S104" s="697">
        <f>[52]ACCOUNTALLOC!S104</f>
        <v>0</v>
      </c>
      <c r="T104" s="698"/>
      <c r="U104" s="697">
        <f>[52]ACCOUNTALLOC!U104</f>
        <v>0</v>
      </c>
      <c r="V104" s="697">
        <f>[52]ACCOUNTALLOC!V104</f>
        <v>0</v>
      </c>
      <c r="W104" s="697">
        <f>[52]ACCOUNTALLOC!W104</f>
        <v>0</v>
      </c>
      <c r="X104" s="697">
        <f>[52]ACCOUNTALLOC!X104</f>
        <v>0</v>
      </c>
      <c r="Y104" s="697">
        <f>[52]ACCOUNTALLOC!Y104</f>
        <v>0</v>
      </c>
      <c r="Z104" s="697">
        <f>[52]ACCOUNTALLOC!Z104</f>
        <v>0</v>
      </c>
      <c r="AA104" s="697">
        <f>[52]ACCOUNTALLOC!AA104</f>
        <v>0</v>
      </c>
      <c r="AB104" s="698"/>
      <c r="AC104" s="697">
        <f>[52]ACCOUNTALLOC!AC104</f>
        <v>0</v>
      </c>
      <c r="AD104" s="697">
        <f>[52]ACCOUNTALLOC!AD104</f>
        <v>0</v>
      </c>
      <c r="AE104" s="697">
        <f>[52]ACCOUNTALLOC!AE104</f>
        <v>0</v>
      </c>
      <c r="AF104" s="697">
        <f>[52]ACCOUNTALLOC!AF104</f>
        <v>0</v>
      </c>
      <c r="AG104" s="697">
        <f>[52]ACCOUNTALLOC!AG104</f>
        <v>0</v>
      </c>
      <c r="AH104" s="697">
        <f>[52]ACCOUNTALLOC!AH104</f>
        <v>0</v>
      </c>
      <c r="AI104" s="697">
        <f>[52]ACCOUNTALLOC!AI104</f>
        <v>0</v>
      </c>
      <c r="AJ104" s="698"/>
      <c r="AK104" s="697">
        <f>[52]ACCOUNTALLOC!AK104</f>
        <v>0</v>
      </c>
      <c r="AL104" s="697">
        <f>[52]ACCOUNTALLOC!AL104</f>
        <v>0</v>
      </c>
      <c r="AM104" s="697">
        <f>[52]ACCOUNTALLOC!AM104</f>
        <v>0</v>
      </c>
      <c r="AN104" s="697">
        <f>[52]ACCOUNTALLOC!AN104</f>
        <v>0</v>
      </c>
      <c r="AO104" s="697">
        <f>[52]ACCOUNTALLOC!AO104</f>
        <v>0</v>
      </c>
      <c r="AP104" s="697">
        <f>[52]ACCOUNTALLOC!AP104</f>
        <v>0</v>
      </c>
      <c r="AQ104" s="697">
        <f>[52]ACCOUNTALLOC!AQ104</f>
        <v>0</v>
      </c>
      <c r="AR104" s="698"/>
      <c r="AS104" s="697">
        <f>[52]ACCOUNTALLOC!AS104</f>
        <v>0</v>
      </c>
      <c r="AT104" s="697">
        <f>[52]ACCOUNTALLOC!AT104</f>
        <v>0</v>
      </c>
      <c r="AU104" s="697">
        <f>[52]ACCOUNTALLOC!AU104</f>
        <v>0</v>
      </c>
      <c r="AV104" s="697">
        <f>[52]ACCOUNTALLOC!AV104</f>
        <v>0</v>
      </c>
      <c r="AW104" s="697">
        <f>[52]ACCOUNTALLOC!AW104</f>
        <v>0</v>
      </c>
      <c r="AX104" s="697">
        <f>[52]ACCOUNTALLOC!AX104</f>
        <v>0</v>
      </c>
      <c r="AY104" s="697">
        <f>[52]ACCOUNTALLOC!AY104</f>
        <v>0</v>
      </c>
      <c r="AZ104" s="698"/>
      <c r="BA104" s="697">
        <f>[52]ACCOUNTALLOC!BA104</f>
        <v>0</v>
      </c>
      <c r="BB104" s="697">
        <f>[52]ACCOUNTALLOC!BB104</f>
        <v>0</v>
      </c>
      <c r="BC104" s="697">
        <f>[52]ACCOUNTALLOC!BC104</f>
        <v>0</v>
      </c>
      <c r="BD104" s="697">
        <f>[52]ACCOUNTALLOC!BD104</f>
        <v>0</v>
      </c>
      <c r="BE104" s="697">
        <f>[52]ACCOUNTALLOC!BE104</f>
        <v>0</v>
      </c>
      <c r="BF104" s="697">
        <f>[52]ACCOUNTALLOC!BF104</f>
        <v>0</v>
      </c>
      <c r="BG104" s="697">
        <f>[52]ACCOUNTALLOC!BG104</f>
        <v>0</v>
      </c>
      <c r="BH104" s="698"/>
      <c r="BI104" s="697">
        <f>[52]ACCOUNTALLOC!BI104</f>
        <v>0</v>
      </c>
      <c r="BJ104" s="697">
        <f>[52]ACCOUNTALLOC!BJ104</f>
        <v>0</v>
      </c>
      <c r="BK104" s="697">
        <f>[52]ACCOUNTALLOC!BK104</f>
        <v>0</v>
      </c>
      <c r="BL104" s="697">
        <f>[52]ACCOUNTALLOC!BL104</f>
        <v>0</v>
      </c>
      <c r="BM104" s="697">
        <f>[52]ACCOUNTALLOC!BM104</f>
        <v>0</v>
      </c>
      <c r="BN104" s="697">
        <f>[52]ACCOUNTALLOC!BN104</f>
        <v>0</v>
      </c>
      <c r="BO104" s="697">
        <f>[52]ACCOUNTALLOC!BO104</f>
        <v>0</v>
      </c>
      <c r="BP104" s="698"/>
      <c r="BQ104" s="697">
        <f>[52]ACCOUNTALLOC!BQ104</f>
        <v>0</v>
      </c>
      <c r="BR104" s="697">
        <f>[52]ACCOUNTALLOC!BR104</f>
        <v>0</v>
      </c>
      <c r="BS104" s="697">
        <f>[52]ACCOUNTALLOC!BS104</f>
        <v>0</v>
      </c>
      <c r="BT104" s="697">
        <f>[52]ACCOUNTALLOC!BT104</f>
        <v>0</v>
      </c>
      <c r="BU104" s="697">
        <f>[52]ACCOUNTALLOC!BU104</f>
        <v>0</v>
      </c>
      <c r="BV104" s="697">
        <f>[52]ACCOUNTALLOC!BV104</f>
        <v>0</v>
      </c>
      <c r="BW104" s="697">
        <f>[52]ACCOUNTALLOC!BW104</f>
        <v>0</v>
      </c>
      <c r="BX104" s="698"/>
      <c r="BY104" s="697">
        <f>[52]ACCOUNTALLOC!BY104</f>
        <v>0</v>
      </c>
      <c r="BZ104" s="697">
        <f>[52]ACCOUNTALLOC!BZ104</f>
        <v>0</v>
      </c>
      <c r="CA104" s="697">
        <f>[52]ACCOUNTALLOC!CA104</f>
        <v>0</v>
      </c>
      <c r="CB104" s="697">
        <f>[52]ACCOUNTALLOC!CB104</f>
        <v>0</v>
      </c>
      <c r="CC104" s="697">
        <f>[52]ACCOUNTALLOC!CC104</f>
        <v>0</v>
      </c>
      <c r="CD104" s="697">
        <f>[52]ACCOUNTALLOC!CD104</f>
        <v>0</v>
      </c>
      <c r="CE104" s="697">
        <f>[52]ACCOUNTALLOC!CE104</f>
        <v>0</v>
      </c>
      <c r="CF104" s="698"/>
      <c r="CG104" s="697">
        <f>[52]ACCOUNTALLOC!CG104</f>
        <v>0</v>
      </c>
      <c r="CH104" s="697">
        <f>[52]ACCOUNTALLOC!CH104</f>
        <v>0</v>
      </c>
      <c r="CI104" s="697">
        <f>[52]ACCOUNTALLOC!CI104</f>
        <v>0</v>
      </c>
      <c r="CJ104" s="697">
        <f>[52]ACCOUNTALLOC!CJ104</f>
        <v>0</v>
      </c>
      <c r="CK104" s="697">
        <f>[52]ACCOUNTALLOC!CK104</f>
        <v>0</v>
      </c>
      <c r="CL104" s="697">
        <f>[52]ACCOUNTALLOC!CL104</f>
        <v>0</v>
      </c>
      <c r="CM104" s="697">
        <f>[52]ACCOUNTALLOC!CM104</f>
        <v>0</v>
      </c>
      <c r="CN104" s="698">
        <f>[52]ACCOUNTALLOC!CN104</f>
        <v>0</v>
      </c>
      <c r="CO104" s="697">
        <f>[52]ACCOUNTALLOC!CO104</f>
        <v>0</v>
      </c>
      <c r="CP104" s="697">
        <f>[52]ACCOUNTALLOC!CP104</f>
        <v>0</v>
      </c>
      <c r="CQ104" s="697">
        <f>[52]ACCOUNTALLOC!CQ104</f>
        <v>0</v>
      </c>
      <c r="CR104" s="697">
        <f>[52]ACCOUNTALLOC!CR104</f>
        <v>0</v>
      </c>
      <c r="CS104" s="697">
        <f>[52]ACCOUNTALLOC!CS104</f>
        <v>0</v>
      </c>
      <c r="CT104" s="697">
        <f>[52]ACCOUNTALLOC!CT104</f>
        <v>0</v>
      </c>
      <c r="CU104" s="697">
        <f>[52]ACCOUNTALLOC!CU104</f>
        <v>0</v>
      </c>
      <c r="CW104" s="65">
        <f>[52]ACCOUNTALLOC!CW104</f>
        <v>0</v>
      </c>
      <c r="CX104" s="65">
        <f>[52]ACCOUNTALLOC!CX104</f>
        <v>0</v>
      </c>
      <c r="CY104" s="65">
        <f>[52]ACCOUNTALLOC!CY104</f>
        <v>0</v>
      </c>
      <c r="CZ104" s="65">
        <f>[52]ACCOUNTALLOC!CZ104</f>
        <v>0</v>
      </c>
      <c r="DA104" s="65">
        <f>[52]ACCOUNTALLOC!DA104</f>
        <v>0</v>
      </c>
      <c r="DB104" s="65">
        <f>[52]ACCOUNTALLOC!DB104</f>
        <v>0</v>
      </c>
      <c r="DC104" s="65">
        <f>[52]ACCOUNTALLOC!DC104</f>
        <v>0</v>
      </c>
      <c r="DE104" s="65">
        <v>0</v>
      </c>
      <c r="DF104" s="65">
        <v>0</v>
      </c>
      <c r="DG104" s="65">
        <v>0</v>
      </c>
      <c r="DH104" s="65">
        <v>0</v>
      </c>
      <c r="DI104" s="65">
        <v>0</v>
      </c>
      <c r="DJ104" s="65">
        <v>0</v>
      </c>
      <c r="DK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U104" s="65">
        <v>0</v>
      </c>
      <c r="DV104" s="65">
        <v>0</v>
      </c>
      <c r="DW104" s="65">
        <v>0</v>
      </c>
      <c r="DX104" s="65">
        <v>0</v>
      </c>
      <c r="DY104" s="65">
        <v>0</v>
      </c>
      <c r="DZ104" s="65">
        <v>0</v>
      </c>
      <c r="EA104" s="65">
        <v>0</v>
      </c>
      <c r="EC104" s="65">
        <v>0</v>
      </c>
      <c r="ED104" s="65">
        <v>0</v>
      </c>
      <c r="EE104" s="65">
        <v>0</v>
      </c>
      <c r="EF104" s="65">
        <v>0</v>
      </c>
      <c r="EG104" s="65">
        <v>0</v>
      </c>
      <c r="EH104" s="65">
        <v>0</v>
      </c>
      <c r="EI104" s="65">
        <v>0</v>
      </c>
      <c r="EK104" s="65">
        <v>0</v>
      </c>
      <c r="EL104" s="65">
        <v>0</v>
      </c>
      <c r="EM104" s="65">
        <v>0</v>
      </c>
      <c r="EN104" s="65">
        <v>0</v>
      </c>
      <c r="EO104" s="65">
        <v>0</v>
      </c>
      <c r="EP104" s="65">
        <v>0</v>
      </c>
      <c r="EQ104" s="65">
        <v>0</v>
      </c>
      <c r="ES104" s="65">
        <v>0</v>
      </c>
      <c r="ET104" s="65">
        <v>0</v>
      </c>
      <c r="EU104" s="65">
        <v>0</v>
      </c>
      <c r="EV104" s="65">
        <v>0</v>
      </c>
      <c r="EW104" s="65">
        <v>0</v>
      </c>
      <c r="EX104" s="65">
        <v>0</v>
      </c>
      <c r="EY104" s="65">
        <v>0</v>
      </c>
      <c r="FA104" s="65">
        <v>0</v>
      </c>
      <c r="FB104" s="65">
        <v>0</v>
      </c>
      <c r="FC104" s="65">
        <v>0</v>
      </c>
      <c r="FD104" s="65">
        <v>0</v>
      </c>
      <c r="FE104" s="65">
        <v>0</v>
      </c>
      <c r="FF104" s="65">
        <v>0</v>
      </c>
      <c r="FG104" s="65">
        <v>0</v>
      </c>
    </row>
    <row r="105" spans="1:163">
      <c r="A105" s="699" t="str">
        <f>[52]ACCOUNTALLOC!A105</f>
        <v>~</v>
      </c>
      <c r="B105" s="698" t="str">
        <f>[52]ACCOUNTALLOC!B105</f>
        <v>~</v>
      </c>
      <c r="C105" s="695">
        <f>[52]ACCOUNTALLOC!C105</f>
        <v>0</v>
      </c>
      <c r="D105" s="64"/>
      <c r="E105" s="697">
        <f>[52]ACCOUNTALLOC!E105</f>
        <v>0</v>
      </c>
      <c r="F105" s="697">
        <f>[52]ACCOUNTALLOC!F105</f>
        <v>0</v>
      </c>
      <c r="G105" s="697">
        <f>[52]ACCOUNTALLOC!G105</f>
        <v>0</v>
      </c>
      <c r="H105" s="697">
        <f>[52]ACCOUNTALLOC!H105</f>
        <v>0</v>
      </c>
      <c r="I105" s="697">
        <f>[52]ACCOUNTALLOC!I105</f>
        <v>0</v>
      </c>
      <c r="J105" s="697">
        <f>[52]ACCOUNTALLOC!J105</f>
        <v>0</v>
      </c>
      <c r="K105" s="697">
        <f>[52]ACCOUNTALLOC!K105</f>
        <v>0</v>
      </c>
      <c r="L105" s="698"/>
      <c r="M105" s="697">
        <f>[52]ACCOUNTALLOC!M105</f>
        <v>0</v>
      </c>
      <c r="N105" s="697">
        <f>[52]ACCOUNTALLOC!N105</f>
        <v>0</v>
      </c>
      <c r="O105" s="697">
        <f>[52]ACCOUNTALLOC!O105</f>
        <v>0</v>
      </c>
      <c r="P105" s="697">
        <f>[52]ACCOUNTALLOC!P105</f>
        <v>0</v>
      </c>
      <c r="Q105" s="697">
        <f>[52]ACCOUNTALLOC!Q105</f>
        <v>0</v>
      </c>
      <c r="R105" s="697">
        <f>[52]ACCOUNTALLOC!R105</f>
        <v>0</v>
      </c>
      <c r="S105" s="697">
        <f>[52]ACCOUNTALLOC!S105</f>
        <v>0</v>
      </c>
      <c r="T105" s="698"/>
      <c r="U105" s="697">
        <f>[52]ACCOUNTALLOC!U105</f>
        <v>0</v>
      </c>
      <c r="V105" s="697">
        <f>[52]ACCOUNTALLOC!V105</f>
        <v>0</v>
      </c>
      <c r="W105" s="697">
        <f>[52]ACCOUNTALLOC!W105</f>
        <v>0</v>
      </c>
      <c r="X105" s="697">
        <f>[52]ACCOUNTALLOC!X105</f>
        <v>0</v>
      </c>
      <c r="Y105" s="697">
        <f>[52]ACCOUNTALLOC!Y105</f>
        <v>0</v>
      </c>
      <c r="Z105" s="697">
        <f>[52]ACCOUNTALLOC!Z105</f>
        <v>0</v>
      </c>
      <c r="AA105" s="697">
        <f>[52]ACCOUNTALLOC!AA105</f>
        <v>0</v>
      </c>
      <c r="AB105" s="698"/>
      <c r="AC105" s="697">
        <f>[52]ACCOUNTALLOC!AC105</f>
        <v>0</v>
      </c>
      <c r="AD105" s="697">
        <f>[52]ACCOUNTALLOC!AD105</f>
        <v>0</v>
      </c>
      <c r="AE105" s="697">
        <f>[52]ACCOUNTALLOC!AE105</f>
        <v>0</v>
      </c>
      <c r="AF105" s="697">
        <f>[52]ACCOUNTALLOC!AF105</f>
        <v>0</v>
      </c>
      <c r="AG105" s="697">
        <f>[52]ACCOUNTALLOC!AG105</f>
        <v>0</v>
      </c>
      <c r="AH105" s="697">
        <f>[52]ACCOUNTALLOC!AH105</f>
        <v>0</v>
      </c>
      <c r="AI105" s="697">
        <f>[52]ACCOUNTALLOC!AI105</f>
        <v>0</v>
      </c>
      <c r="AJ105" s="698"/>
      <c r="AK105" s="697">
        <f>[52]ACCOUNTALLOC!AK105</f>
        <v>0</v>
      </c>
      <c r="AL105" s="697">
        <f>[52]ACCOUNTALLOC!AL105</f>
        <v>0</v>
      </c>
      <c r="AM105" s="697">
        <f>[52]ACCOUNTALLOC!AM105</f>
        <v>0</v>
      </c>
      <c r="AN105" s="697">
        <f>[52]ACCOUNTALLOC!AN105</f>
        <v>0</v>
      </c>
      <c r="AO105" s="697">
        <f>[52]ACCOUNTALLOC!AO105</f>
        <v>0</v>
      </c>
      <c r="AP105" s="697">
        <f>[52]ACCOUNTALLOC!AP105</f>
        <v>0</v>
      </c>
      <c r="AQ105" s="697">
        <f>[52]ACCOUNTALLOC!AQ105</f>
        <v>0</v>
      </c>
      <c r="AR105" s="698"/>
      <c r="AS105" s="697">
        <f>[52]ACCOUNTALLOC!AS105</f>
        <v>0</v>
      </c>
      <c r="AT105" s="697">
        <f>[52]ACCOUNTALLOC!AT105</f>
        <v>0</v>
      </c>
      <c r="AU105" s="697">
        <f>[52]ACCOUNTALLOC!AU105</f>
        <v>0</v>
      </c>
      <c r="AV105" s="697">
        <f>[52]ACCOUNTALLOC!AV105</f>
        <v>0</v>
      </c>
      <c r="AW105" s="697">
        <f>[52]ACCOUNTALLOC!AW105</f>
        <v>0</v>
      </c>
      <c r="AX105" s="697">
        <f>[52]ACCOUNTALLOC!AX105</f>
        <v>0</v>
      </c>
      <c r="AY105" s="697">
        <f>[52]ACCOUNTALLOC!AY105</f>
        <v>0</v>
      </c>
      <c r="AZ105" s="698"/>
      <c r="BA105" s="697">
        <f>[52]ACCOUNTALLOC!BA105</f>
        <v>0</v>
      </c>
      <c r="BB105" s="697">
        <f>[52]ACCOUNTALLOC!BB105</f>
        <v>0</v>
      </c>
      <c r="BC105" s="697">
        <f>[52]ACCOUNTALLOC!BC105</f>
        <v>0</v>
      </c>
      <c r="BD105" s="697">
        <f>[52]ACCOUNTALLOC!BD105</f>
        <v>0</v>
      </c>
      <c r="BE105" s="697">
        <f>[52]ACCOUNTALLOC!BE105</f>
        <v>0</v>
      </c>
      <c r="BF105" s="697">
        <f>[52]ACCOUNTALLOC!BF105</f>
        <v>0</v>
      </c>
      <c r="BG105" s="697">
        <f>[52]ACCOUNTALLOC!BG105</f>
        <v>0</v>
      </c>
      <c r="BH105" s="698"/>
      <c r="BI105" s="697">
        <f>[52]ACCOUNTALLOC!BI105</f>
        <v>0</v>
      </c>
      <c r="BJ105" s="697">
        <f>[52]ACCOUNTALLOC!BJ105</f>
        <v>0</v>
      </c>
      <c r="BK105" s="697">
        <f>[52]ACCOUNTALLOC!BK105</f>
        <v>0</v>
      </c>
      <c r="BL105" s="697">
        <f>[52]ACCOUNTALLOC!BL105</f>
        <v>0</v>
      </c>
      <c r="BM105" s="697">
        <f>[52]ACCOUNTALLOC!BM105</f>
        <v>0</v>
      </c>
      <c r="BN105" s="697">
        <f>[52]ACCOUNTALLOC!BN105</f>
        <v>0</v>
      </c>
      <c r="BO105" s="697">
        <f>[52]ACCOUNTALLOC!BO105</f>
        <v>0</v>
      </c>
      <c r="BP105" s="698"/>
      <c r="BQ105" s="697">
        <f>[52]ACCOUNTALLOC!BQ105</f>
        <v>0</v>
      </c>
      <c r="BR105" s="697">
        <f>[52]ACCOUNTALLOC!BR105</f>
        <v>0</v>
      </c>
      <c r="BS105" s="697">
        <f>[52]ACCOUNTALLOC!BS105</f>
        <v>0</v>
      </c>
      <c r="BT105" s="697">
        <f>[52]ACCOUNTALLOC!BT105</f>
        <v>0</v>
      </c>
      <c r="BU105" s="697">
        <f>[52]ACCOUNTALLOC!BU105</f>
        <v>0</v>
      </c>
      <c r="BV105" s="697">
        <f>[52]ACCOUNTALLOC!BV105</f>
        <v>0</v>
      </c>
      <c r="BW105" s="697">
        <f>[52]ACCOUNTALLOC!BW105</f>
        <v>0</v>
      </c>
      <c r="BX105" s="698"/>
      <c r="BY105" s="697">
        <f>[52]ACCOUNTALLOC!BY105</f>
        <v>0</v>
      </c>
      <c r="BZ105" s="697">
        <f>[52]ACCOUNTALLOC!BZ105</f>
        <v>0</v>
      </c>
      <c r="CA105" s="697">
        <f>[52]ACCOUNTALLOC!CA105</f>
        <v>0</v>
      </c>
      <c r="CB105" s="697">
        <f>[52]ACCOUNTALLOC!CB105</f>
        <v>0</v>
      </c>
      <c r="CC105" s="697">
        <f>[52]ACCOUNTALLOC!CC105</f>
        <v>0</v>
      </c>
      <c r="CD105" s="697">
        <f>[52]ACCOUNTALLOC!CD105</f>
        <v>0</v>
      </c>
      <c r="CE105" s="697">
        <f>[52]ACCOUNTALLOC!CE105</f>
        <v>0</v>
      </c>
      <c r="CF105" s="698"/>
      <c r="CG105" s="697">
        <f>[52]ACCOUNTALLOC!CG105</f>
        <v>0</v>
      </c>
      <c r="CH105" s="697">
        <f>[52]ACCOUNTALLOC!CH105</f>
        <v>0</v>
      </c>
      <c r="CI105" s="697">
        <f>[52]ACCOUNTALLOC!CI105</f>
        <v>0</v>
      </c>
      <c r="CJ105" s="697">
        <f>[52]ACCOUNTALLOC!CJ105</f>
        <v>0</v>
      </c>
      <c r="CK105" s="697">
        <f>[52]ACCOUNTALLOC!CK105</f>
        <v>0</v>
      </c>
      <c r="CL105" s="697">
        <f>[52]ACCOUNTALLOC!CL105</f>
        <v>0</v>
      </c>
      <c r="CM105" s="697">
        <f>[52]ACCOUNTALLOC!CM105</f>
        <v>0</v>
      </c>
      <c r="CN105" s="698">
        <f>[52]ACCOUNTALLOC!CN105</f>
        <v>0</v>
      </c>
      <c r="CO105" s="697">
        <f>[52]ACCOUNTALLOC!CO105</f>
        <v>0</v>
      </c>
      <c r="CP105" s="697">
        <f>[52]ACCOUNTALLOC!CP105</f>
        <v>0</v>
      </c>
      <c r="CQ105" s="697">
        <f>[52]ACCOUNTALLOC!CQ105</f>
        <v>0</v>
      </c>
      <c r="CR105" s="697">
        <f>[52]ACCOUNTALLOC!CR105</f>
        <v>0</v>
      </c>
      <c r="CS105" s="697">
        <f>[52]ACCOUNTALLOC!CS105</f>
        <v>0</v>
      </c>
      <c r="CT105" s="697">
        <f>[52]ACCOUNTALLOC!CT105</f>
        <v>0</v>
      </c>
      <c r="CU105" s="697">
        <f>[52]ACCOUNTALLOC!CU105</f>
        <v>0</v>
      </c>
      <c r="CW105" s="65">
        <f>[52]ACCOUNTALLOC!CW105</f>
        <v>0</v>
      </c>
      <c r="CX105" s="65">
        <f>[52]ACCOUNTALLOC!CX105</f>
        <v>0</v>
      </c>
      <c r="CY105" s="65">
        <f>[52]ACCOUNTALLOC!CY105</f>
        <v>0</v>
      </c>
      <c r="CZ105" s="65">
        <f>[52]ACCOUNTALLOC!CZ105</f>
        <v>0</v>
      </c>
      <c r="DA105" s="65">
        <f>[52]ACCOUNTALLOC!DA105</f>
        <v>0</v>
      </c>
      <c r="DB105" s="65">
        <f>[52]ACCOUNTALLOC!DB105</f>
        <v>0</v>
      </c>
      <c r="DC105" s="65">
        <f>[52]ACCOUNTALLOC!DC105</f>
        <v>0</v>
      </c>
      <c r="DE105" s="65">
        <v>0</v>
      </c>
      <c r="DF105" s="65">
        <v>0</v>
      </c>
      <c r="DG105" s="65">
        <v>0</v>
      </c>
      <c r="DH105" s="65">
        <v>0</v>
      </c>
      <c r="DI105" s="65">
        <v>0</v>
      </c>
      <c r="DJ105" s="65">
        <v>0</v>
      </c>
      <c r="DK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U105" s="65">
        <v>0</v>
      </c>
      <c r="DV105" s="65">
        <v>0</v>
      </c>
      <c r="DW105" s="65">
        <v>0</v>
      </c>
      <c r="DX105" s="65">
        <v>0</v>
      </c>
      <c r="DY105" s="65">
        <v>0</v>
      </c>
      <c r="DZ105" s="65">
        <v>0</v>
      </c>
      <c r="EA105" s="65">
        <v>0</v>
      </c>
      <c r="EC105" s="65">
        <v>0</v>
      </c>
      <c r="ED105" s="65">
        <v>0</v>
      </c>
      <c r="EE105" s="65">
        <v>0</v>
      </c>
      <c r="EF105" s="65">
        <v>0</v>
      </c>
      <c r="EG105" s="65">
        <v>0</v>
      </c>
      <c r="EH105" s="65">
        <v>0</v>
      </c>
      <c r="EI105" s="65">
        <v>0</v>
      </c>
      <c r="EK105" s="65">
        <v>0</v>
      </c>
      <c r="EL105" s="65">
        <v>0</v>
      </c>
      <c r="EM105" s="65">
        <v>0</v>
      </c>
      <c r="EN105" s="65">
        <v>0</v>
      </c>
      <c r="EO105" s="65">
        <v>0</v>
      </c>
      <c r="EP105" s="65">
        <v>0</v>
      </c>
      <c r="EQ105" s="65">
        <v>0</v>
      </c>
      <c r="ES105" s="65">
        <v>0</v>
      </c>
      <c r="ET105" s="65">
        <v>0</v>
      </c>
      <c r="EU105" s="65">
        <v>0</v>
      </c>
      <c r="EV105" s="65">
        <v>0</v>
      </c>
      <c r="EW105" s="65">
        <v>0</v>
      </c>
      <c r="EX105" s="65">
        <v>0</v>
      </c>
      <c r="EY105" s="65">
        <v>0</v>
      </c>
      <c r="FA105" s="65">
        <v>0</v>
      </c>
      <c r="FB105" s="65">
        <v>0</v>
      </c>
      <c r="FC105" s="65">
        <v>0</v>
      </c>
      <c r="FD105" s="65">
        <v>0</v>
      </c>
      <c r="FE105" s="65">
        <v>0</v>
      </c>
      <c r="FF105" s="65">
        <v>0</v>
      </c>
      <c r="FG105" s="65">
        <v>0</v>
      </c>
    </row>
    <row r="106" spans="1:163">
      <c r="A106" s="699" t="str">
        <f>[52]ACCOUNTALLOC!A106</f>
        <v>~</v>
      </c>
      <c r="B106" s="698" t="str">
        <f>[52]ACCOUNTALLOC!B106</f>
        <v>~</v>
      </c>
      <c r="C106" s="695">
        <f>[52]ACCOUNTALLOC!C106</f>
        <v>0</v>
      </c>
      <c r="D106" s="64"/>
      <c r="E106" s="697">
        <f>[52]ACCOUNTALLOC!E106</f>
        <v>0</v>
      </c>
      <c r="F106" s="697">
        <f>[52]ACCOUNTALLOC!F106</f>
        <v>0</v>
      </c>
      <c r="G106" s="697">
        <f>[52]ACCOUNTALLOC!G106</f>
        <v>0</v>
      </c>
      <c r="H106" s="697">
        <f>[52]ACCOUNTALLOC!H106</f>
        <v>0</v>
      </c>
      <c r="I106" s="697">
        <f>[52]ACCOUNTALLOC!I106</f>
        <v>0</v>
      </c>
      <c r="J106" s="697">
        <f>[52]ACCOUNTALLOC!J106</f>
        <v>0</v>
      </c>
      <c r="K106" s="697">
        <f>[52]ACCOUNTALLOC!K106</f>
        <v>0</v>
      </c>
      <c r="L106" s="698"/>
      <c r="M106" s="697">
        <f>[52]ACCOUNTALLOC!M106</f>
        <v>0</v>
      </c>
      <c r="N106" s="697">
        <f>[52]ACCOUNTALLOC!N106</f>
        <v>0</v>
      </c>
      <c r="O106" s="697">
        <f>[52]ACCOUNTALLOC!O106</f>
        <v>0</v>
      </c>
      <c r="P106" s="697">
        <f>[52]ACCOUNTALLOC!P106</f>
        <v>0</v>
      </c>
      <c r="Q106" s="697">
        <f>[52]ACCOUNTALLOC!Q106</f>
        <v>0</v>
      </c>
      <c r="R106" s="697">
        <f>[52]ACCOUNTALLOC!R106</f>
        <v>0</v>
      </c>
      <c r="S106" s="697">
        <f>[52]ACCOUNTALLOC!S106</f>
        <v>0</v>
      </c>
      <c r="T106" s="698"/>
      <c r="U106" s="697">
        <f>[52]ACCOUNTALLOC!U106</f>
        <v>0</v>
      </c>
      <c r="V106" s="697">
        <f>[52]ACCOUNTALLOC!V106</f>
        <v>0</v>
      </c>
      <c r="W106" s="697">
        <f>[52]ACCOUNTALLOC!W106</f>
        <v>0</v>
      </c>
      <c r="X106" s="697">
        <f>[52]ACCOUNTALLOC!X106</f>
        <v>0</v>
      </c>
      <c r="Y106" s="697">
        <f>[52]ACCOUNTALLOC!Y106</f>
        <v>0</v>
      </c>
      <c r="Z106" s="697">
        <f>[52]ACCOUNTALLOC!Z106</f>
        <v>0</v>
      </c>
      <c r="AA106" s="697">
        <f>[52]ACCOUNTALLOC!AA106</f>
        <v>0</v>
      </c>
      <c r="AB106" s="698"/>
      <c r="AC106" s="697">
        <f>[52]ACCOUNTALLOC!AC106</f>
        <v>0</v>
      </c>
      <c r="AD106" s="697">
        <f>[52]ACCOUNTALLOC!AD106</f>
        <v>0</v>
      </c>
      <c r="AE106" s="697">
        <f>[52]ACCOUNTALLOC!AE106</f>
        <v>0</v>
      </c>
      <c r="AF106" s="697">
        <f>[52]ACCOUNTALLOC!AF106</f>
        <v>0</v>
      </c>
      <c r="AG106" s="697">
        <f>[52]ACCOUNTALLOC!AG106</f>
        <v>0</v>
      </c>
      <c r="AH106" s="697">
        <f>[52]ACCOUNTALLOC!AH106</f>
        <v>0</v>
      </c>
      <c r="AI106" s="697">
        <f>[52]ACCOUNTALLOC!AI106</f>
        <v>0</v>
      </c>
      <c r="AJ106" s="698"/>
      <c r="AK106" s="697">
        <f>[52]ACCOUNTALLOC!AK106</f>
        <v>0</v>
      </c>
      <c r="AL106" s="697">
        <f>[52]ACCOUNTALLOC!AL106</f>
        <v>0</v>
      </c>
      <c r="AM106" s="697">
        <f>[52]ACCOUNTALLOC!AM106</f>
        <v>0</v>
      </c>
      <c r="AN106" s="697">
        <f>[52]ACCOUNTALLOC!AN106</f>
        <v>0</v>
      </c>
      <c r="AO106" s="697">
        <f>[52]ACCOUNTALLOC!AO106</f>
        <v>0</v>
      </c>
      <c r="AP106" s="697">
        <f>[52]ACCOUNTALLOC!AP106</f>
        <v>0</v>
      </c>
      <c r="AQ106" s="697">
        <f>[52]ACCOUNTALLOC!AQ106</f>
        <v>0</v>
      </c>
      <c r="AR106" s="698"/>
      <c r="AS106" s="697">
        <f>[52]ACCOUNTALLOC!AS106</f>
        <v>0</v>
      </c>
      <c r="AT106" s="697">
        <f>[52]ACCOUNTALLOC!AT106</f>
        <v>0</v>
      </c>
      <c r="AU106" s="697">
        <f>[52]ACCOUNTALLOC!AU106</f>
        <v>0</v>
      </c>
      <c r="AV106" s="697">
        <f>[52]ACCOUNTALLOC!AV106</f>
        <v>0</v>
      </c>
      <c r="AW106" s="697">
        <f>[52]ACCOUNTALLOC!AW106</f>
        <v>0</v>
      </c>
      <c r="AX106" s="697">
        <f>[52]ACCOUNTALLOC!AX106</f>
        <v>0</v>
      </c>
      <c r="AY106" s="697">
        <f>[52]ACCOUNTALLOC!AY106</f>
        <v>0</v>
      </c>
      <c r="AZ106" s="698"/>
      <c r="BA106" s="697">
        <f>[52]ACCOUNTALLOC!BA106</f>
        <v>0</v>
      </c>
      <c r="BB106" s="697">
        <f>[52]ACCOUNTALLOC!BB106</f>
        <v>0</v>
      </c>
      <c r="BC106" s="697">
        <f>[52]ACCOUNTALLOC!BC106</f>
        <v>0</v>
      </c>
      <c r="BD106" s="697">
        <f>[52]ACCOUNTALLOC!BD106</f>
        <v>0</v>
      </c>
      <c r="BE106" s="697">
        <f>[52]ACCOUNTALLOC!BE106</f>
        <v>0</v>
      </c>
      <c r="BF106" s="697">
        <f>[52]ACCOUNTALLOC!BF106</f>
        <v>0</v>
      </c>
      <c r="BG106" s="697">
        <f>[52]ACCOUNTALLOC!BG106</f>
        <v>0</v>
      </c>
      <c r="BH106" s="698"/>
      <c r="BI106" s="697">
        <f>[52]ACCOUNTALLOC!BI106</f>
        <v>0</v>
      </c>
      <c r="BJ106" s="697">
        <f>[52]ACCOUNTALLOC!BJ106</f>
        <v>0</v>
      </c>
      <c r="BK106" s="697">
        <f>[52]ACCOUNTALLOC!BK106</f>
        <v>0</v>
      </c>
      <c r="BL106" s="697">
        <f>[52]ACCOUNTALLOC!BL106</f>
        <v>0</v>
      </c>
      <c r="BM106" s="697">
        <f>[52]ACCOUNTALLOC!BM106</f>
        <v>0</v>
      </c>
      <c r="BN106" s="697">
        <f>[52]ACCOUNTALLOC!BN106</f>
        <v>0</v>
      </c>
      <c r="BO106" s="697">
        <f>[52]ACCOUNTALLOC!BO106</f>
        <v>0</v>
      </c>
      <c r="BP106" s="698"/>
      <c r="BQ106" s="697">
        <f>[52]ACCOUNTALLOC!BQ106</f>
        <v>0</v>
      </c>
      <c r="BR106" s="697">
        <f>[52]ACCOUNTALLOC!BR106</f>
        <v>0</v>
      </c>
      <c r="BS106" s="697">
        <f>[52]ACCOUNTALLOC!BS106</f>
        <v>0</v>
      </c>
      <c r="BT106" s="697">
        <f>[52]ACCOUNTALLOC!BT106</f>
        <v>0</v>
      </c>
      <c r="BU106" s="697">
        <f>[52]ACCOUNTALLOC!BU106</f>
        <v>0</v>
      </c>
      <c r="BV106" s="697">
        <f>[52]ACCOUNTALLOC!BV106</f>
        <v>0</v>
      </c>
      <c r="BW106" s="697">
        <f>[52]ACCOUNTALLOC!BW106</f>
        <v>0</v>
      </c>
      <c r="BX106" s="698"/>
      <c r="BY106" s="697">
        <f>[52]ACCOUNTALLOC!BY106</f>
        <v>0</v>
      </c>
      <c r="BZ106" s="697">
        <f>[52]ACCOUNTALLOC!BZ106</f>
        <v>0</v>
      </c>
      <c r="CA106" s="697">
        <f>[52]ACCOUNTALLOC!CA106</f>
        <v>0</v>
      </c>
      <c r="CB106" s="697">
        <f>[52]ACCOUNTALLOC!CB106</f>
        <v>0</v>
      </c>
      <c r="CC106" s="697">
        <f>[52]ACCOUNTALLOC!CC106</f>
        <v>0</v>
      </c>
      <c r="CD106" s="697">
        <f>[52]ACCOUNTALLOC!CD106</f>
        <v>0</v>
      </c>
      <c r="CE106" s="697">
        <f>[52]ACCOUNTALLOC!CE106</f>
        <v>0</v>
      </c>
      <c r="CF106" s="698"/>
      <c r="CG106" s="697">
        <f>[52]ACCOUNTALLOC!CG106</f>
        <v>0</v>
      </c>
      <c r="CH106" s="697">
        <f>[52]ACCOUNTALLOC!CH106</f>
        <v>0</v>
      </c>
      <c r="CI106" s="697">
        <f>[52]ACCOUNTALLOC!CI106</f>
        <v>0</v>
      </c>
      <c r="CJ106" s="697">
        <f>[52]ACCOUNTALLOC!CJ106</f>
        <v>0</v>
      </c>
      <c r="CK106" s="697">
        <f>[52]ACCOUNTALLOC!CK106</f>
        <v>0</v>
      </c>
      <c r="CL106" s="697">
        <f>[52]ACCOUNTALLOC!CL106</f>
        <v>0</v>
      </c>
      <c r="CM106" s="697">
        <f>[52]ACCOUNTALLOC!CM106</f>
        <v>0</v>
      </c>
      <c r="CN106" s="698">
        <f>[52]ACCOUNTALLOC!CN106</f>
        <v>0</v>
      </c>
      <c r="CO106" s="697">
        <f>[52]ACCOUNTALLOC!CO106</f>
        <v>0</v>
      </c>
      <c r="CP106" s="697">
        <f>[52]ACCOUNTALLOC!CP106</f>
        <v>0</v>
      </c>
      <c r="CQ106" s="697">
        <f>[52]ACCOUNTALLOC!CQ106</f>
        <v>0</v>
      </c>
      <c r="CR106" s="697">
        <f>[52]ACCOUNTALLOC!CR106</f>
        <v>0</v>
      </c>
      <c r="CS106" s="697">
        <f>[52]ACCOUNTALLOC!CS106</f>
        <v>0</v>
      </c>
      <c r="CT106" s="697">
        <f>[52]ACCOUNTALLOC!CT106</f>
        <v>0</v>
      </c>
      <c r="CU106" s="697">
        <f>[52]ACCOUNTALLOC!CU106</f>
        <v>0</v>
      </c>
      <c r="CW106" s="65">
        <f>[52]ACCOUNTALLOC!CW106</f>
        <v>0</v>
      </c>
      <c r="CX106" s="65">
        <f>[52]ACCOUNTALLOC!CX106</f>
        <v>0</v>
      </c>
      <c r="CY106" s="65">
        <f>[52]ACCOUNTALLOC!CY106</f>
        <v>0</v>
      </c>
      <c r="CZ106" s="65">
        <f>[52]ACCOUNTALLOC!CZ106</f>
        <v>0</v>
      </c>
      <c r="DA106" s="65">
        <f>[52]ACCOUNTALLOC!DA106</f>
        <v>0</v>
      </c>
      <c r="DB106" s="65">
        <f>[52]ACCOUNTALLOC!DB106</f>
        <v>0</v>
      </c>
      <c r="DC106" s="65">
        <f>[52]ACCOUNTALLOC!DC106</f>
        <v>0</v>
      </c>
      <c r="DE106" s="65">
        <v>0</v>
      </c>
      <c r="DF106" s="65">
        <v>0</v>
      </c>
      <c r="DG106" s="65">
        <v>0</v>
      </c>
      <c r="DH106" s="65">
        <v>0</v>
      </c>
      <c r="DI106" s="65">
        <v>0</v>
      </c>
      <c r="DJ106" s="65">
        <v>0</v>
      </c>
      <c r="DK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U106" s="65">
        <v>0</v>
      </c>
      <c r="DV106" s="65">
        <v>0</v>
      </c>
      <c r="DW106" s="65">
        <v>0</v>
      </c>
      <c r="DX106" s="65">
        <v>0</v>
      </c>
      <c r="DY106" s="65">
        <v>0</v>
      </c>
      <c r="DZ106" s="65">
        <v>0</v>
      </c>
      <c r="EA106" s="65">
        <v>0</v>
      </c>
      <c r="EC106" s="65">
        <v>0</v>
      </c>
      <c r="ED106" s="65">
        <v>0</v>
      </c>
      <c r="EE106" s="65">
        <v>0</v>
      </c>
      <c r="EF106" s="65">
        <v>0</v>
      </c>
      <c r="EG106" s="65">
        <v>0</v>
      </c>
      <c r="EH106" s="65">
        <v>0</v>
      </c>
      <c r="EI106" s="65">
        <v>0</v>
      </c>
      <c r="EK106" s="65">
        <v>0</v>
      </c>
      <c r="EL106" s="65">
        <v>0</v>
      </c>
      <c r="EM106" s="65">
        <v>0</v>
      </c>
      <c r="EN106" s="65">
        <v>0</v>
      </c>
      <c r="EO106" s="65">
        <v>0</v>
      </c>
      <c r="EP106" s="65">
        <v>0</v>
      </c>
      <c r="EQ106" s="65">
        <v>0</v>
      </c>
      <c r="ES106" s="65">
        <v>0</v>
      </c>
      <c r="ET106" s="65">
        <v>0</v>
      </c>
      <c r="EU106" s="65">
        <v>0</v>
      </c>
      <c r="EV106" s="65">
        <v>0</v>
      </c>
      <c r="EW106" s="65">
        <v>0</v>
      </c>
      <c r="EX106" s="65">
        <v>0</v>
      </c>
      <c r="EY106" s="65">
        <v>0</v>
      </c>
      <c r="FA106" s="65">
        <v>0</v>
      </c>
      <c r="FB106" s="65">
        <v>0</v>
      </c>
      <c r="FC106" s="65">
        <v>0</v>
      </c>
      <c r="FD106" s="65">
        <v>0</v>
      </c>
      <c r="FE106" s="65">
        <v>0</v>
      </c>
      <c r="FF106" s="65">
        <v>0</v>
      </c>
      <c r="FG106" s="65">
        <v>0</v>
      </c>
    </row>
    <row r="107" spans="1:163">
      <c r="A107" s="699" t="str">
        <f>[52]ACCOUNTALLOC!A107</f>
        <v>~</v>
      </c>
      <c r="B107" s="698" t="str">
        <f>[52]ACCOUNTALLOC!B107</f>
        <v>~</v>
      </c>
      <c r="C107" s="695">
        <f>[52]ACCOUNTALLOC!C107</f>
        <v>0</v>
      </c>
      <c r="D107" s="64"/>
      <c r="E107" s="697">
        <f>[52]ACCOUNTALLOC!E107</f>
        <v>0</v>
      </c>
      <c r="F107" s="697">
        <f>[52]ACCOUNTALLOC!F107</f>
        <v>0</v>
      </c>
      <c r="G107" s="697">
        <f>[52]ACCOUNTALLOC!G107</f>
        <v>0</v>
      </c>
      <c r="H107" s="697">
        <f>[52]ACCOUNTALLOC!H107</f>
        <v>0</v>
      </c>
      <c r="I107" s="697">
        <f>[52]ACCOUNTALLOC!I107</f>
        <v>0</v>
      </c>
      <c r="J107" s="697">
        <f>[52]ACCOUNTALLOC!J107</f>
        <v>0</v>
      </c>
      <c r="K107" s="697">
        <f>[52]ACCOUNTALLOC!K107</f>
        <v>0</v>
      </c>
      <c r="L107" s="698"/>
      <c r="M107" s="697">
        <f>[52]ACCOUNTALLOC!M107</f>
        <v>0</v>
      </c>
      <c r="N107" s="697">
        <f>[52]ACCOUNTALLOC!N107</f>
        <v>0</v>
      </c>
      <c r="O107" s="697">
        <f>[52]ACCOUNTALLOC!O107</f>
        <v>0</v>
      </c>
      <c r="P107" s="697">
        <f>[52]ACCOUNTALLOC!P107</f>
        <v>0</v>
      </c>
      <c r="Q107" s="697">
        <f>[52]ACCOUNTALLOC!Q107</f>
        <v>0</v>
      </c>
      <c r="R107" s="697">
        <f>[52]ACCOUNTALLOC!R107</f>
        <v>0</v>
      </c>
      <c r="S107" s="697">
        <f>[52]ACCOUNTALLOC!S107</f>
        <v>0</v>
      </c>
      <c r="T107" s="698"/>
      <c r="U107" s="697">
        <f>[52]ACCOUNTALLOC!U107</f>
        <v>0</v>
      </c>
      <c r="V107" s="697">
        <f>[52]ACCOUNTALLOC!V107</f>
        <v>0</v>
      </c>
      <c r="W107" s="697">
        <f>[52]ACCOUNTALLOC!W107</f>
        <v>0</v>
      </c>
      <c r="X107" s="697">
        <f>[52]ACCOUNTALLOC!X107</f>
        <v>0</v>
      </c>
      <c r="Y107" s="697">
        <f>[52]ACCOUNTALLOC!Y107</f>
        <v>0</v>
      </c>
      <c r="Z107" s="697">
        <f>[52]ACCOUNTALLOC!Z107</f>
        <v>0</v>
      </c>
      <c r="AA107" s="697">
        <f>[52]ACCOUNTALLOC!AA107</f>
        <v>0</v>
      </c>
      <c r="AB107" s="698"/>
      <c r="AC107" s="697">
        <f>[52]ACCOUNTALLOC!AC107</f>
        <v>0</v>
      </c>
      <c r="AD107" s="697">
        <f>[52]ACCOUNTALLOC!AD107</f>
        <v>0</v>
      </c>
      <c r="AE107" s="697">
        <f>[52]ACCOUNTALLOC!AE107</f>
        <v>0</v>
      </c>
      <c r="AF107" s="697">
        <f>[52]ACCOUNTALLOC!AF107</f>
        <v>0</v>
      </c>
      <c r="AG107" s="697">
        <f>[52]ACCOUNTALLOC!AG107</f>
        <v>0</v>
      </c>
      <c r="AH107" s="697">
        <f>[52]ACCOUNTALLOC!AH107</f>
        <v>0</v>
      </c>
      <c r="AI107" s="697">
        <f>[52]ACCOUNTALLOC!AI107</f>
        <v>0</v>
      </c>
      <c r="AJ107" s="698"/>
      <c r="AK107" s="697">
        <f>[52]ACCOUNTALLOC!AK107</f>
        <v>0</v>
      </c>
      <c r="AL107" s="697">
        <f>[52]ACCOUNTALLOC!AL107</f>
        <v>0</v>
      </c>
      <c r="AM107" s="697">
        <f>[52]ACCOUNTALLOC!AM107</f>
        <v>0</v>
      </c>
      <c r="AN107" s="697">
        <f>[52]ACCOUNTALLOC!AN107</f>
        <v>0</v>
      </c>
      <c r="AO107" s="697">
        <f>[52]ACCOUNTALLOC!AO107</f>
        <v>0</v>
      </c>
      <c r="AP107" s="697">
        <f>[52]ACCOUNTALLOC!AP107</f>
        <v>0</v>
      </c>
      <c r="AQ107" s="697">
        <f>[52]ACCOUNTALLOC!AQ107</f>
        <v>0</v>
      </c>
      <c r="AR107" s="698"/>
      <c r="AS107" s="697">
        <f>[52]ACCOUNTALLOC!AS107</f>
        <v>0</v>
      </c>
      <c r="AT107" s="697">
        <f>[52]ACCOUNTALLOC!AT107</f>
        <v>0</v>
      </c>
      <c r="AU107" s="697">
        <f>[52]ACCOUNTALLOC!AU107</f>
        <v>0</v>
      </c>
      <c r="AV107" s="697">
        <f>[52]ACCOUNTALLOC!AV107</f>
        <v>0</v>
      </c>
      <c r="AW107" s="697">
        <f>[52]ACCOUNTALLOC!AW107</f>
        <v>0</v>
      </c>
      <c r="AX107" s="697">
        <f>[52]ACCOUNTALLOC!AX107</f>
        <v>0</v>
      </c>
      <c r="AY107" s="697">
        <f>[52]ACCOUNTALLOC!AY107</f>
        <v>0</v>
      </c>
      <c r="AZ107" s="698"/>
      <c r="BA107" s="697">
        <f>[52]ACCOUNTALLOC!BA107</f>
        <v>0</v>
      </c>
      <c r="BB107" s="697">
        <f>[52]ACCOUNTALLOC!BB107</f>
        <v>0</v>
      </c>
      <c r="BC107" s="697">
        <f>[52]ACCOUNTALLOC!BC107</f>
        <v>0</v>
      </c>
      <c r="BD107" s="697">
        <f>[52]ACCOUNTALLOC!BD107</f>
        <v>0</v>
      </c>
      <c r="BE107" s="697">
        <f>[52]ACCOUNTALLOC!BE107</f>
        <v>0</v>
      </c>
      <c r="BF107" s="697">
        <f>[52]ACCOUNTALLOC!BF107</f>
        <v>0</v>
      </c>
      <c r="BG107" s="697">
        <f>[52]ACCOUNTALLOC!BG107</f>
        <v>0</v>
      </c>
      <c r="BH107" s="698"/>
      <c r="BI107" s="697">
        <f>[52]ACCOUNTALLOC!BI107</f>
        <v>0</v>
      </c>
      <c r="BJ107" s="697">
        <f>[52]ACCOUNTALLOC!BJ107</f>
        <v>0</v>
      </c>
      <c r="BK107" s="697">
        <f>[52]ACCOUNTALLOC!BK107</f>
        <v>0</v>
      </c>
      <c r="BL107" s="697">
        <f>[52]ACCOUNTALLOC!BL107</f>
        <v>0</v>
      </c>
      <c r="BM107" s="697">
        <f>[52]ACCOUNTALLOC!BM107</f>
        <v>0</v>
      </c>
      <c r="BN107" s="697">
        <f>[52]ACCOUNTALLOC!BN107</f>
        <v>0</v>
      </c>
      <c r="BO107" s="697">
        <f>[52]ACCOUNTALLOC!BO107</f>
        <v>0</v>
      </c>
      <c r="BP107" s="698"/>
      <c r="BQ107" s="697">
        <f>[52]ACCOUNTALLOC!BQ107</f>
        <v>0</v>
      </c>
      <c r="BR107" s="697">
        <f>[52]ACCOUNTALLOC!BR107</f>
        <v>0</v>
      </c>
      <c r="BS107" s="697">
        <f>[52]ACCOUNTALLOC!BS107</f>
        <v>0</v>
      </c>
      <c r="BT107" s="697">
        <f>[52]ACCOUNTALLOC!BT107</f>
        <v>0</v>
      </c>
      <c r="BU107" s="697">
        <f>[52]ACCOUNTALLOC!BU107</f>
        <v>0</v>
      </c>
      <c r="BV107" s="697">
        <f>[52]ACCOUNTALLOC!BV107</f>
        <v>0</v>
      </c>
      <c r="BW107" s="697">
        <f>[52]ACCOUNTALLOC!BW107</f>
        <v>0</v>
      </c>
      <c r="BX107" s="698"/>
      <c r="BY107" s="697">
        <f>[52]ACCOUNTALLOC!BY107</f>
        <v>0</v>
      </c>
      <c r="BZ107" s="697">
        <f>[52]ACCOUNTALLOC!BZ107</f>
        <v>0</v>
      </c>
      <c r="CA107" s="697">
        <f>[52]ACCOUNTALLOC!CA107</f>
        <v>0</v>
      </c>
      <c r="CB107" s="697">
        <f>[52]ACCOUNTALLOC!CB107</f>
        <v>0</v>
      </c>
      <c r="CC107" s="697">
        <f>[52]ACCOUNTALLOC!CC107</f>
        <v>0</v>
      </c>
      <c r="CD107" s="697">
        <f>[52]ACCOUNTALLOC!CD107</f>
        <v>0</v>
      </c>
      <c r="CE107" s="697">
        <f>[52]ACCOUNTALLOC!CE107</f>
        <v>0</v>
      </c>
      <c r="CF107" s="698"/>
      <c r="CG107" s="697">
        <f>[52]ACCOUNTALLOC!CG107</f>
        <v>0</v>
      </c>
      <c r="CH107" s="697">
        <f>[52]ACCOUNTALLOC!CH107</f>
        <v>0</v>
      </c>
      <c r="CI107" s="697">
        <f>[52]ACCOUNTALLOC!CI107</f>
        <v>0</v>
      </c>
      <c r="CJ107" s="697">
        <f>[52]ACCOUNTALLOC!CJ107</f>
        <v>0</v>
      </c>
      <c r="CK107" s="697">
        <f>[52]ACCOUNTALLOC!CK107</f>
        <v>0</v>
      </c>
      <c r="CL107" s="697">
        <f>[52]ACCOUNTALLOC!CL107</f>
        <v>0</v>
      </c>
      <c r="CM107" s="697">
        <f>[52]ACCOUNTALLOC!CM107</f>
        <v>0</v>
      </c>
      <c r="CN107" s="698">
        <f>[52]ACCOUNTALLOC!CN107</f>
        <v>0</v>
      </c>
      <c r="CO107" s="697">
        <f>[52]ACCOUNTALLOC!CO107</f>
        <v>0</v>
      </c>
      <c r="CP107" s="697">
        <f>[52]ACCOUNTALLOC!CP107</f>
        <v>0</v>
      </c>
      <c r="CQ107" s="697">
        <f>[52]ACCOUNTALLOC!CQ107</f>
        <v>0</v>
      </c>
      <c r="CR107" s="697">
        <f>[52]ACCOUNTALLOC!CR107</f>
        <v>0</v>
      </c>
      <c r="CS107" s="697">
        <f>[52]ACCOUNTALLOC!CS107</f>
        <v>0</v>
      </c>
      <c r="CT107" s="697">
        <f>[52]ACCOUNTALLOC!CT107</f>
        <v>0</v>
      </c>
      <c r="CU107" s="697">
        <f>[52]ACCOUNTALLOC!CU107</f>
        <v>0</v>
      </c>
      <c r="CW107" s="65">
        <f>[52]ACCOUNTALLOC!CW107</f>
        <v>0</v>
      </c>
      <c r="CX107" s="65">
        <f>[52]ACCOUNTALLOC!CX107</f>
        <v>0</v>
      </c>
      <c r="CY107" s="65">
        <f>[52]ACCOUNTALLOC!CY107</f>
        <v>0</v>
      </c>
      <c r="CZ107" s="65">
        <f>[52]ACCOUNTALLOC!CZ107</f>
        <v>0</v>
      </c>
      <c r="DA107" s="65">
        <f>[52]ACCOUNTALLOC!DA107</f>
        <v>0</v>
      </c>
      <c r="DB107" s="65">
        <f>[52]ACCOUNTALLOC!DB107</f>
        <v>0</v>
      </c>
      <c r="DC107" s="65">
        <f>[52]ACCOUNTALLOC!DC107</f>
        <v>0</v>
      </c>
      <c r="DE107" s="65">
        <v>0</v>
      </c>
      <c r="DF107" s="65">
        <v>0</v>
      </c>
      <c r="DG107" s="65">
        <v>0</v>
      </c>
      <c r="DH107" s="65">
        <v>0</v>
      </c>
      <c r="DI107" s="65">
        <v>0</v>
      </c>
      <c r="DJ107" s="65">
        <v>0</v>
      </c>
      <c r="DK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U107" s="65">
        <v>0</v>
      </c>
      <c r="DV107" s="65">
        <v>0</v>
      </c>
      <c r="DW107" s="65">
        <v>0</v>
      </c>
      <c r="DX107" s="65">
        <v>0</v>
      </c>
      <c r="DY107" s="65">
        <v>0</v>
      </c>
      <c r="DZ107" s="65">
        <v>0</v>
      </c>
      <c r="EA107" s="65">
        <v>0</v>
      </c>
      <c r="EC107" s="65">
        <v>0</v>
      </c>
      <c r="ED107" s="65">
        <v>0</v>
      </c>
      <c r="EE107" s="65">
        <v>0</v>
      </c>
      <c r="EF107" s="65">
        <v>0</v>
      </c>
      <c r="EG107" s="65">
        <v>0</v>
      </c>
      <c r="EH107" s="65">
        <v>0</v>
      </c>
      <c r="EI107" s="65">
        <v>0</v>
      </c>
      <c r="EK107" s="65">
        <v>0</v>
      </c>
      <c r="EL107" s="65">
        <v>0</v>
      </c>
      <c r="EM107" s="65">
        <v>0</v>
      </c>
      <c r="EN107" s="65">
        <v>0</v>
      </c>
      <c r="EO107" s="65">
        <v>0</v>
      </c>
      <c r="EP107" s="65">
        <v>0</v>
      </c>
      <c r="EQ107" s="65">
        <v>0</v>
      </c>
      <c r="ES107" s="65">
        <v>0</v>
      </c>
      <c r="ET107" s="65">
        <v>0</v>
      </c>
      <c r="EU107" s="65">
        <v>0</v>
      </c>
      <c r="EV107" s="65">
        <v>0</v>
      </c>
      <c r="EW107" s="65">
        <v>0</v>
      </c>
      <c r="EX107" s="65">
        <v>0</v>
      </c>
      <c r="EY107" s="65">
        <v>0</v>
      </c>
      <c r="FA107" s="65">
        <v>0</v>
      </c>
      <c r="FB107" s="65">
        <v>0</v>
      </c>
      <c r="FC107" s="65">
        <v>0</v>
      </c>
      <c r="FD107" s="65">
        <v>0</v>
      </c>
      <c r="FE107" s="65">
        <v>0</v>
      </c>
      <c r="FF107" s="65">
        <v>0</v>
      </c>
      <c r="FG107" s="65">
        <v>0</v>
      </c>
    </row>
    <row r="108" spans="1:163">
      <c r="A108" s="699" t="str">
        <f>[52]ACCOUNTALLOC!A108</f>
        <v>~</v>
      </c>
      <c r="B108" s="698" t="str">
        <f>[52]ACCOUNTALLOC!B108</f>
        <v>~</v>
      </c>
      <c r="C108" s="695">
        <f>[52]ACCOUNTALLOC!C108</f>
        <v>0</v>
      </c>
      <c r="D108" s="64"/>
      <c r="E108" s="697">
        <f>[52]ACCOUNTALLOC!E108</f>
        <v>0</v>
      </c>
      <c r="F108" s="697">
        <f>[52]ACCOUNTALLOC!F108</f>
        <v>0</v>
      </c>
      <c r="G108" s="697">
        <f>[52]ACCOUNTALLOC!G108</f>
        <v>0</v>
      </c>
      <c r="H108" s="697">
        <f>[52]ACCOUNTALLOC!H108</f>
        <v>0</v>
      </c>
      <c r="I108" s="697">
        <f>[52]ACCOUNTALLOC!I108</f>
        <v>0</v>
      </c>
      <c r="J108" s="697">
        <f>[52]ACCOUNTALLOC!J108</f>
        <v>0</v>
      </c>
      <c r="K108" s="697">
        <f>[52]ACCOUNTALLOC!K108</f>
        <v>0</v>
      </c>
      <c r="L108" s="698"/>
      <c r="M108" s="697">
        <f>[52]ACCOUNTALLOC!M108</f>
        <v>0</v>
      </c>
      <c r="N108" s="697">
        <f>[52]ACCOUNTALLOC!N108</f>
        <v>0</v>
      </c>
      <c r="O108" s="697">
        <f>[52]ACCOUNTALLOC!O108</f>
        <v>0</v>
      </c>
      <c r="P108" s="697">
        <f>[52]ACCOUNTALLOC!P108</f>
        <v>0</v>
      </c>
      <c r="Q108" s="697">
        <f>[52]ACCOUNTALLOC!Q108</f>
        <v>0</v>
      </c>
      <c r="R108" s="697">
        <f>[52]ACCOUNTALLOC!R108</f>
        <v>0</v>
      </c>
      <c r="S108" s="697">
        <f>[52]ACCOUNTALLOC!S108</f>
        <v>0</v>
      </c>
      <c r="T108" s="698"/>
      <c r="U108" s="697">
        <f>[52]ACCOUNTALLOC!U108</f>
        <v>0</v>
      </c>
      <c r="V108" s="697">
        <f>[52]ACCOUNTALLOC!V108</f>
        <v>0</v>
      </c>
      <c r="W108" s="697">
        <f>[52]ACCOUNTALLOC!W108</f>
        <v>0</v>
      </c>
      <c r="X108" s="697">
        <f>[52]ACCOUNTALLOC!X108</f>
        <v>0</v>
      </c>
      <c r="Y108" s="697">
        <f>[52]ACCOUNTALLOC!Y108</f>
        <v>0</v>
      </c>
      <c r="Z108" s="697">
        <f>[52]ACCOUNTALLOC!Z108</f>
        <v>0</v>
      </c>
      <c r="AA108" s="697">
        <f>[52]ACCOUNTALLOC!AA108</f>
        <v>0</v>
      </c>
      <c r="AB108" s="698"/>
      <c r="AC108" s="697">
        <f>[52]ACCOUNTALLOC!AC108</f>
        <v>0</v>
      </c>
      <c r="AD108" s="697">
        <f>[52]ACCOUNTALLOC!AD108</f>
        <v>0</v>
      </c>
      <c r="AE108" s="697">
        <f>[52]ACCOUNTALLOC!AE108</f>
        <v>0</v>
      </c>
      <c r="AF108" s="697">
        <f>[52]ACCOUNTALLOC!AF108</f>
        <v>0</v>
      </c>
      <c r="AG108" s="697">
        <f>[52]ACCOUNTALLOC!AG108</f>
        <v>0</v>
      </c>
      <c r="AH108" s="697">
        <f>[52]ACCOUNTALLOC!AH108</f>
        <v>0</v>
      </c>
      <c r="AI108" s="697">
        <f>[52]ACCOUNTALLOC!AI108</f>
        <v>0</v>
      </c>
      <c r="AJ108" s="698"/>
      <c r="AK108" s="697">
        <f>[52]ACCOUNTALLOC!AK108</f>
        <v>0</v>
      </c>
      <c r="AL108" s="697">
        <f>[52]ACCOUNTALLOC!AL108</f>
        <v>0</v>
      </c>
      <c r="AM108" s="697">
        <f>[52]ACCOUNTALLOC!AM108</f>
        <v>0</v>
      </c>
      <c r="AN108" s="697">
        <f>[52]ACCOUNTALLOC!AN108</f>
        <v>0</v>
      </c>
      <c r="AO108" s="697">
        <f>[52]ACCOUNTALLOC!AO108</f>
        <v>0</v>
      </c>
      <c r="AP108" s="697">
        <f>[52]ACCOUNTALLOC!AP108</f>
        <v>0</v>
      </c>
      <c r="AQ108" s="697">
        <f>[52]ACCOUNTALLOC!AQ108</f>
        <v>0</v>
      </c>
      <c r="AR108" s="698"/>
      <c r="AS108" s="697">
        <f>[52]ACCOUNTALLOC!AS108</f>
        <v>0</v>
      </c>
      <c r="AT108" s="697">
        <f>[52]ACCOUNTALLOC!AT108</f>
        <v>0</v>
      </c>
      <c r="AU108" s="697">
        <f>[52]ACCOUNTALLOC!AU108</f>
        <v>0</v>
      </c>
      <c r="AV108" s="697">
        <f>[52]ACCOUNTALLOC!AV108</f>
        <v>0</v>
      </c>
      <c r="AW108" s="697">
        <f>[52]ACCOUNTALLOC!AW108</f>
        <v>0</v>
      </c>
      <c r="AX108" s="697">
        <f>[52]ACCOUNTALLOC!AX108</f>
        <v>0</v>
      </c>
      <c r="AY108" s="697">
        <f>[52]ACCOUNTALLOC!AY108</f>
        <v>0</v>
      </c>
      <c r="AZ108" s="698"/>
      <c r="BA108" s="697">
        <f>[52]ACCOUNTALLOC!BA108</f>
        <v>0</v>
      </c>
      <c r="BB108" s="697">
        <f>[52]ACCOUNTALLOC!BB108</f>
        <v>0</v>
      </c>
      <c r="BC108" s="697">
        <f>[52]ACCOUNTALLOC!BC108</f>
        <v>0</v>
      </c>
      <c r="BD108" s="697">
        <f>[52]ACCOUNTALLOC!BD108</f>
        <v>0</v>
      </c>
      <c r="BE108" s="697">
        <f>[52]ACCOUNTALLOC!BE108</f>
        <v>0</v>
      </c>
      <c r="BF108" s="697">
        <f>[52]ACCOUNTALLOC!BF108</f>
        <v>0</v>
      </c>
      <c r="BG108" s="697">
        <f>[52]ACCOUNTALLOC!BG108</f>
        <v>0</v>
      </c>
      <c r="BH108" s="698"/>
      <c r="BI108" s="697">
        <f>[52]ACCOUNTALLOC!BI108</f>
        <v>0</v>
      </c>
      <c r="BJ108" s="697">
        <f>[52]ACCOUNTALLOC!BJ108</f>
        <v>0</v>
      </c>
      <c r="BK108" s="697">
        <f>[52]ACCOUNTALLOC!BK108</f>
        <v>0</v>
      </c>
      <c r="BL108" s="697">
        <f>[52]ACCOUNTALLOC!BL108</f>
        <v>0</v>
      </c>
      <c r="BM108" s="697">
        <f>[52]ACCOUNTALLOC!BM108</f>
        <v>0</v>
      </c>
      <c r="BN108" s="697">
        <f>[52]ACCOUNTALLOC!BN108</f>
        <v>0</v>
      </c>
      <c r="BO108" s="697">
        <f>[52]ACCOUNTALLOC!BO108</f>
        <v>0</v>
      </c>
      <c r="BP108" s="698"/>
      <c r="BQ108" s="697">
        <f>[52]ACCOUNTALLOC!BQ108</f>
        <v>0</v>
      </c>
      <c r="BR108" s="697">
        <f>[52]ACCOUNTALLOC!BR108</f>
        <v>0</v>
      </c>
      <c r="BS108" s="697">
        <f>[52]ACCOUNTALLOC!BS108</f>
        <v>0</v>
      </c>
      <c r="BT108" s="697">
        <f>[52]ACCOUNTALLOC!BT108</f>
        <v>0</v>
      </c>
      <c r="BU108" s="697">
        <f>[52]ACCOUNTALLOC!BU108</f>
        <v>0</v>
      </c>
      <c r="BV108" s="697">
        <f>[52]ACCOUNTALLOC!BV108</f>
        <v>0</v>
      </c>
      <c r="BW108" s="697">
        <f>[52]ACCOUNTALLOC!BW108</f>
        <v>0</v>
      </c>
      <c r="BX108" s="698"/>
      <c r="BY108" s="697">
        <f>[52]ACCOUNTALLOC!BY108</f>
        <v>0</v>
      </c>
      <c r="BZ108" s="697">
        <f>[52]ACCOUNTALLOC!BZ108</f>
        <v>0</v>
      </c>
      <c r="CA108" s="697">
        <f>[52]ACCOUNTALLOC!CA108</f>
        <v>0</v>
      </c>
      <c r="CB108" s="697">
        <f>[52]ACCOUNTALLOC!CB108</f>
        <v>0</v>
      </c>
      <c r="CC108" s="697">
        <f>[52]ACCOUNTALLOC!CC108</f>
        <v>0</v>
      </c>
      <c r="CD108" s="697">
        <f>[52]ACCOUNTALLOC!CD108</f>
        <v>0</v>
      </c>
      <c r="CE108" s="697">
        <f>[52]ACCOUNTALLOC!CE108</f>
        <v>0</v>
      </c>
      <c r="CF108" s="698"/>
      <c r="CG108" s="697">
        <f>[52]ACCOUNTALLOC!CG108</f>
        <v>0</v>
      </c>
      <c r="CH108" s="697">
        <f>[52]ACCOUNTALLOC!CH108</f>
        <v>0</v>
      </c>
      <c r="CI108" s="697">
        <f>[52]ACCOUNTALLOC!CI108</f>
        <v>0</v>
      </c>
      <c r="CJ108" s="697">
        <f>[52]ACCOUNTALLOC!CJ108</f>
        <v>0</v>
      </c>
      <c r="CK108" s="697">
        <f>[52]ACCOUNTALLOC!CK108</f>
        <v>0</v>
      </c>
      <c r="CL108" s="697">
        <f>[52]ACCOUNTALLOC!CL108</f>
        <v>0</v>
      </c>
      <c r="CM108" s="697">
        <f>[52]ACCOUNTALLOC!CM108</f>
        <v>0</v>
      </c>
      <c r="CN108" s="698">
        <f>[52]ACCOUNTALLOC!CN108</f>
        <v>0</v>
      </c>
      <c r="CO108" s="697">
        <f>[52]ACCOUNTALLOC!CO108</f>
        <v>0</v>
      </c>
      <c r="CP108" s="697">
        <f>[52]ACCOUNTALLOC!CP108</f>
        <v>0</v>
      </c>
      <c r="CQ108" s="697">
        <f>[52]ACCOUNTALLOC!CQ108</f>
        <v>0</v>
      </c>
      <c r="CR108" s="697">
        <f>[52]ACCOUNTALLOC!CR108</f>
        <v>0</v>
      </c>
      <c r="CS108" s="697">
        <f>[52]ACCOUNTALLOC!CS108</f>
        <v>0</v>
      </c>
      <c r="CT108" s="697">
        <f>[52]ACCOUNTALLOC!CT108</f>
        <v>0</v>
      </c>
      <c r="CU108" s="697">
        <f>[52]ACCOUNTALLOC!CU108</f>
        <v>0</v>
      </c>
      <c r="CW108" s="65">
        <f>[52]ACCOUNTALLOC!CW108</f>
        <v>0</v>
      </c>
      <c r="CX108" s="65">
        <f>[52]ACCOUNTALLOC!CX108</f>
        <v>0</v>
      </c>
      <c r="CY108" s="65">
        <f>[52]ACCOUNTALLOC!CY108</f>
        <v>0</v>
      </c>
      <c r="CZ108" s="65">
        <f>[52]ACCOUNTALLOC!CZ108</f>
        <v>0</v>
      </c>
      <c r="DA108" s="65">
        <f>[52]ACCOUNTALLOC!DA108</f>
        <v>0</v>
      </c>
      <c r="DB108" s="65">
        <f>[52]ACCOUNTALLOC!DB108</f>
        <v>0</v>
      </c>
      <c r="DC108" s="65">
        <f>[52]ACCOUNTALLOC!DC108</f>
        <v>0</v>
      </c>
      <c r="DE108" s="65">
        <v>0</v>
      </c>
      <c r="DF108" s="65">
        <v>0</v>
      </c>
      <c r="DG108" s="65">
        <v>0</v>
      </c>
      <c r="DH108" s="65">
        <v>0</v>
      </c>
      <c r="DI108" s="65">
        <v>0</v>
      </c>
      <c r="DJ108" s="65">
        <v>0</v>
      </c>
      <c r="DK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U108" s="65">
        <v>0</v>
      </c>
      <c r="DV108" s="65">
        <v>0</v>
      </c>
      <c r="DW108" s="65">
        <v>0</v>
      </c>
      <c r="DX108" s="65">
        <v>0</v>
      </c>
      <c r="DY108" s="65">
        <v>0</v>
      </c>
      <c r="DZ108" s="65">
        <v>0</v>
      </c>
      <c r="EA108" s="65">
        <v>0</v>
      </c>
      <c r="EC108" s="65">
        <v>0</v>
      </c>
      <c r="ED108" s="65">
        <v>0</v>
      </c>
      <c r="EE108" s="65">
        <v>0</v>
      </c>
      <c r="EF108" s="65">
        <v>0</v>
      </c>
      <c r="EG108" s="65">
        <v>0</v>
      </c>
      <c r="EH108" s="65">
        <v>0</v>
      </c>
      <c r="EI108" s="65">
        <v>0</v>
      </c>
      <c r="EK108" s="65">
        <v>0</v>
      </c>
      <c r="EL108" s="65">
        <v>0</v>
      </c>
      <c r="EM108" s="65">
        <v>0</v>
      </c>
      <c r="EN108" s="65">
        <v>0</v>
      </c>
      <c r="EO108" s="65">
        <v>0</v>
      </c>
      <c r="EP108" s="65">
        <v>0</v>
      </c>
      <c r="EQ108" s="65">
        <v>0</v>
      </c>
      <c r="ES108" s="65">
        <v>0</v>
      </c>
      <c r="ET108" s="65">
        <v>0</v>
      </c>
      <c r="EU108" s="65">
        <v>0</v>
      </c>
      <c r="EV108" s="65">
        <v>0</v>
      </c>
      <c r="EW108" s="65">
        <v>0</v>
      </c>
      <c r="EX108" s="65">
        <v>0</v>
      </c>
      <c r="EY108" s="65">
        <v>0</v>
      </c>
      <c r="FA108" s="65">
        <v>0</v>
      </c>
      <c r="FB108" s="65">
        <v>0</v>
      </c>
      <c r="FC108" s="65">
        <v>0</v>
      </c>
      <c r="FD108" s="65">
        <v>0</v>
      </c>
      <c r="FE108" s="65">
        <v>0</v>
      </c>
      <c r="FF108" s="65">
        <v>0</v>
      </c>
      <c r="FG108" s="65">
        <v>0</v>
      </c>
    </row>
    <row r="109" spans="1:163">
      <c r="A109" s="699" t="str">
        <f>[52]ACCOUNTALLOC!A109</f>
        <v>~</v>
      </c>
      <c r="B109" s="698" t="str">
        <f>[52]ACCOUNTALLOC!B109</f>
        <v>~</v>
      </c>
      <c r="C109" s="695">
        <f>[52]ACCOUNTALLOC!C109</f>
        <v>0</v>
      </c>
      <c r="D109" s="64"/>
      <c r="E109" s="697">
        <f>[52]ACCOUNTALLOC!E109</f>
        <v>0</v>
      </c>
      <c r="F109" s="697">
        <f>[52]ACCOUNTALLOC!F109</f>
        <v>0</v>
      </c>
      <c r="G109" s="697">
        <f>[52]ACCOUNTALLOC!G109</f>
        <v>0</v>
      </c>
      <c r="H109" s="697">
        <f>[52]ACCOUNTALLOC!H109</f>
        <v>0</v>
      </c>
      <c r="I109" s="697">
        <f>[52]ACCOUNTALLOC!I109</f>
        <v>0</v>
      </c>
      <c r="J109" s="697">
        <f>[52]ACCOUNTALLOC!J109</f>
        <v>0</v>
      </c>
      <c r="K109" s="697">
        <f>[52]ACCOUNTALLOC!K109</f>
        <v>0</v>
      </c>
      <c r="L109" s="698"/>
      <c r="M109" s="697">
        <f>[52]ACCOUNTALLOC!M109</f>
        <v>0</v>
      </c>
      <c r="N109" s="697">
        <f>[52]ACCOUNTALLOC!N109</f>
        <v>0</v>
      </c>
      <c r="O109" s="697">
        <f>[52]ACCOUNTALLOC!O109</f>
        <v>0</v>
      </c>
      <c r="P109" s="697">
        <f>[52]ACCOUNTALLOC!P109</f>
        <v>0</v>
      </c>
      <c r="Q109" s="697">
        <f>[52]ACCOUNTALLOC!Q109</f>
        <v>0</v>
      </c>
      <c r="R109" s="697">
        <f>[52]ACCOUNTALLOC!R109</f>
        <v>0</v>
      </c>
      <c r="S109" s="697">
        <f>[52]ACCOUNTALLOC!S109</f>
        <v>0</v>
      </c>
      <c r="T109" s="698"/>
      <c r="U109" s="697">
        <f>[52]ACCOUNTALLOC!U109</f>
        <v>0</v>
      </c>
      <c r="V109" s="697">
        <f>[52]ACCOUNTALLOC!V109</f>
        <v>0</v>
      </c>
      <c r="W109" s="697">
        <f>[52]ACCOUNTALLOC!W109</f>
        <v>0</v>
      </c>
      <c r="X109" s="697">
        <f>[52]ACCOUNTALLOC!X109</f>
        <v>0</v>
      </c>
      <c r="Y109" s="697">
        <f>[52]ACCOUNTALLOC!Y109</f>
        <v>0</v>
      </c>
      <c r="Z109" s="697">
        <f>[52]ACCOUNTALLOC!Z109</f>
        <v>0</v>
      </c>
      <c r="AA109" s="697">
        <f>[52]ACCOUNTALLOC!AA109</f>
        <v>0</v>
      </c>
      <c r="AB109" s="698"/>
      <c r="AC109" s="697">
        <f>[52]ACCOUNTALLOC!AC109</f>
        <v>0</v>
      </c>
      <c r="AD109" s="697">
        <f>[52]ACCOUNTALLOC!AD109</f>
        <v>0</v>
      </c>
      <c r="AE109" s="697">
        <f>[52]ACCOUNTALLOC!AE109</f>
        <v>0</v>
      </c>
      <c r="AF109" s="697">
        <f>[52]ACCOUNTALLOC!AF109</f>
        <v>0</v>
      </c>
      <c r="AG109" s="697">
        <f>[52]ACCOUNTALLOC!AG109</f>
        <v>0</v>
      </c>
      <c r="AH109" s="697">
        <f>[52]ACCOUNTALLOC!AH109</f>
        <v>0</v>
      </c>
      <c r="AI109" s="697">
        <f>[52]ACCOUNTALLOC!AI109</f>
        <v>0</v>
      </c>
      <c r="AJ109" s="698"/>
      <c r="AK109" s="697">
        <f>[52]ACCOUNTALLOC!AK109</f>
        <v>0</v>
      </c>
      <c r="AL109" s="697">
        <f>[52]ACCOUNTALLOC!AL109</f>
        <v>0</v>
      </c>
      <c r="AM109" s="697">
        <f>[52]ACCOUNTALLOC!AM109</f>
        <v>0</v>
      </c>
      <c r="AN109" s="697">
        <f>[52]ACCOUNTALLOC!AN109</f>
        <v>0</v>
      </c>
      <c r="AO109" s="697">
        <f>[52]ACCOUNTALLOC!AO109</f>
        <v>0</v>
      </c>
      <c r="AP109" s="697">
        <f>[52]ACCOUNTALLOC!AP109</f>
        <v>0</v>
      </c>
      <c r="AQ109" s="697">
        <f>[52]ACCOUNTALLOC!AQ109</f>
        <v>0</v>
      </c>
      <c r="AR109" s="698"/>
      <c r="AS109" s="697">
        <f>[52]ACCOUNTALLOC!AS109</f>
        <v>0</v>
      </c>
      <c r="AT109" s="697">
        <f>[52]ACCOUNTALLOC!AT109</f>
        <v>0</v>
      </c>
      <c r="AU109" s="697">
        <f>[52]ACCOUNTALLOC!AU109</f>
        <v>0</v>
      </c>
      <c r="AV109" s="697">
        <f>[52]ACCOUNTALLOC!AV109</f>
        <v>0</v>
      </c>
      <c r="AW109" s="697">
        <f>[52]ACCOUNTALLOC!AW109</f>
        <v>0</v>
      </c>
      <c r="AX109" s="697">
        <f>[52]ACCOUNTALLOC!AX109</f>
        <v>0</v>
      </c>
      <c r="AY109" s="697">
        <f>[52]ACCOUNTALLOC!AY109</f>
        <v>0</v>
      </c>
      <c r="AZ109" s="698"/>
      <c r="BA109" s="697">
        <f>[52]ACCOUNTALLOC!BA109</f>
        <v>0</v>
      </c>
      <c r="BB109" s="697">
        <f>[52]ACCOUNTALLOC!BB109</f>
        <v>0</v>
      </c>
      <c r="BC109" s="697">
        <f>[52]ACCOUNTALLOC!BC109</f>
        <v>0</v>
      </c>
      <c r="BD109" s="697">
        <f>[52]ACCOUNTALLOC!BD109</f>
        <v>0</v>
      </c>
      <c r="BE109" s="697">
        <f>[52]ACCOUNTALLOC!BE109</f>
        <v>0</v>
      </c>
      <c r="BF109" s="697">
        <f>[52]ACCOUNTALLOC!BF109</f>
        <v>0</v>
      </c>
      <c r="BG109" s="697">
        <f>[52]ACCOUNTALLOC!BG109</f>
        <v>0</v>
      </c>
      <c r="BH109" s="698"/>
      <c r="BI109" s="697">
        <f>[52]ACCOUNTALLOC!BI109</f>
        <v>0</v>
      </c>
      <c r="BJ109" s="697">
        <f>[52]ACCOUNTALLOC!BJ109</f>
        <v>0</v>
      </c>
      <c r="BK109" s="697">
        <f>[52]ACCOUNTALLOC!BK109</f>
        <v>0</v>
      </c>
      <c r="BL109" s="697">
        <f>[52]ACCOUNTALLOC!BL109</f>
        <v>0</v>
      </c>
      <c r="BM109" s="697">
        <f>[52]ACCOUNTALLOC!BM109</f>
        <v>0</v>
      </c>
      <c r="BN109" s="697">
        <f>[52]ACCOUNTALLOC!BN109</f>
        <v>0</v>
      </c>
      <c r="BO109" s="697">
        <f>[52]ACCOUNTALLOC!BO109</f>
        <v>0</v>
      </c>
      <c r="BP109" s="698"/>
      <c r="BQ109" s="697">
        <f>[52]ACCOUNTALLOC!BQ109</f>
        <v>0</v>
      </c>
      <c r="BR109" s="697">
        <f>[52]ACCOUNTALLOC!BR109</f>
        <v>0</v>
      </c>
      <c r="BS109" s="697">
        <f>[52]ACCOUNTALLOC!BS109</f>
        <v>0</v>
      </c>
      <c r="BT109" s="697">
        <f>[52]ACCOUNTALLOC!BT109</f>
        <v>0</v>
      </c>
      <c r="BU109" s="697">
        <f>[52]ACCOUNTALLOC!BU109</f>
        <v>0</v>
      </c>
      <c r="BV109" s="697">
        <f>[52]ACCOUNTALLOC!BV109</f>
        <v>0</v>
      </c>
      <c r="BW109" s="697">
        <f>[52]ACCOUNTALLOC!BW109</f>
        <v>0</v>
      </c>
      <c r="BX109" s="698"/>
      <c r="BY109" s="697">
        <f>[52]ACCOUNTALLOC!BY109</f>
        <v>0</v>
      </c>
      <c r="BZ109" s="697">
        <f>[52]ACCOUNTALLOC!BZ109</f>
        <v>0</v>
      </c>
      <c r="CA109" s="697">
        <f>[52]ACCOUNTALLOC!CA109</f>
        <v>0</v>
      </c>
      <c r="CB109" s="697">
        <f>[52]ACCOUNTALLOC!CB109</f>
        <v>0</v>
      </c>
      <c r="CC109" s="697">
        <f>[52]ACCOUNTALLOC!CC109</f>
        <v>0</v>
      </c>
      <c r="CD109" s="697">
        <f>[52]ACCOUNTALLOC!CD109</f>
        <v>0</v>
      </c>
      <c r="CE109" s="697">
        <f>[52]ACCOUNTALLOC!CE109</f>
        <v>0</v>
      </c>
      <c r="CF109" s="698"/>
      <c r="CG109" s="697">
        <f>[52]ACCOUNTALLOC!CG109</f>
        <v>0</v>
      </c>
      <c r="CH109" s="697">
        <f>[52]ACCOUNTALLOC!CH109</f>
        <v>0</v>
      </c>
      <c r="CI109" s="697">
        <f>[52]ACCOUNTALLOC!CI109</f>
        <v>0</v>
      </c>
      <c r="CJ109" s="697">
        <f>[52]ACCOUNTALLOC!CJ109</f>
        <v>0</v>
      </c>
      <c r="CK109" s="697">
        <f>[52]ACCOUNTALLOC!CK109</f>
        <v>0</v>
      </c>
      <c r="CL109" s="697">
        <f>[52]ACCOUNTALLOC!CL109</f>
        <v>0</v>
      </c>
      <c r="CM109" s="697">
        <f>[52]ACCOUNTALLOC!CM109</f>
        <v>0</v>
      </c>
      <c r="CN109" s="698">
        <f>[52]ACCOUNTALLOC!CN109</f>
        <v>0</v>
      </c>
      <c r="CO109" s="697">
        <f>[52]ACCOUNTALLOC!CO109</f>
        <v>0</v>
      </c>
      <c r="CP109" s="697">
        <f>[52]ACCOUNTALLOC!CP109</f>
        <v>0</v>
      </c>
      <c r="CQ109" s="697">
        <f>[52]ACCOUNTALLOC!CQ109</f>
        <v>0</v>
      </c>
      <c r="CR109" s="697">
        <f>[52]ACCOUNTALLOC!CR109</f>
        <v>0</v>
      </c>
      <c r="CS109" s="697">
        <f>[52]ACCOUNTALLOC!CS109</f>
        <v>0</v>
      </c>
      <c r="CT109" s="697">
        <f>[52]ACCOUNTALLOC!CT109</f>
        <v>0</v>
      </c>
      <c r="CU109" s="697">
        <f>[52]ACCOUNTALLOC!CU109</f>
        <v>0</v>
      </c>
      <c r="CW109" s="65">
        <f>[52]ACCOUNTALLOC!CW109</f>
        <v>0</v>
      </c>
      <c r="CX109" s="65">
        <f>[52]ACCOUNTALLOC!CX109</f>
        <v>0</v>
      </c>
      <c r="CY109" s="65">
        <f>[52]ACCOUNTALLOC!CY109</f>
        <v>0</v>
      </c>
      <c r="CZ109" s="65">
        <f>[52]ACCOUNTALLOC!CZ109</f>
        <v>0</v>
      </c>
      <c r="DA109" s="65">
        <f>[52]ACCOUNTALLOC!DA109</f>
        <v>0</v>
      </c>
      <c r="DB109" s="65">
        <f>[52]ACCOUNTALLOC!DB109</f>
        <v>0</v>
      </c>
      <c r="DC109" s="65">
        <f>[52]ACCOUNTALLOC!DC109</f>
        <v>0</v>
      </c>
      <c r="DE109" s="65">
        <v>0</v>
      </c>
      <c r="DF109" s="65">
        <v>0</v>
      </c>
      <c r="DG109" s="65">
        <v>0</v>
      </c>
      <c r="DH109" s="65">
        <v>0</v>
      </c>
      <c r="DI109" s="65">
        <v>0</v>
      </c>
      <c r="DJ109" s="65">
        <v>0</v>
      </c>
      <c r="DK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U109" s="65">
        <v>0</v>
      </c>
      <c r="DV109" s="65">
        <v>0</v>
      </c>
      <c r="DW109" s="65">
        <v>0</v>
      </c>
      <c r="DX109" s="65">
        <v>0</v>
      </c>
      <c r="DY109" s="65">
        <v>0</v>
      </c>
      <c r="DZ109" s="65">
        <v>0</v>
      </c>
      <c r="EA109" s="65">
        <v>0</v>
      </c>
      <c r="EC109" s="65">
        <v>0</v>
      </c>
      <c r="ED109" s="65">
        <v>0</v>
      </c>
      <c r="EE109" s="65">
        <v>0</v>
      </c>
      <c r="EF109" s="65">
        <v>0</v>
      </c>
      <c r="EG109" s="65">
        <v>0</v>
      </c>
      <c r="EH109" s="65">
        <v>0</v>
      </c>
      <c r="EI109" s="65">
        <v>0</v>
      </c>
      <c r="EK109" s="65">
        <v>0</v>
      </c>
      <c r="EL109" s="65">
        <v>0</v>
      </c>
      <c r="EM109" s="65">
        <v>0</v>
      </c>
      <c r="EN109" s="65">
        <v>0</v>
      </c>
      <c r="EO109" s="65">
        <v>0</v>
      </c>
      <c r="EP109" s="65">
        <v>0</v>
      </c>
      <c r="EQ109" s="65">
        <v>0</v>
      </c>
      <c r="ES109" s="65">
        <v>0</v>
      </c>
      <c r="ET109" s="65">
        <v>0</v>
      </c>
      <c r="EU109" s="65">
        <v>0</v>
      </c>
      <c r="EV109" s="65">
        <v>0</v>
      </c>
      <c r="EW109" s="65">
        <v>0</v>
      </c>
      <c r="EX109" s="65">
        <v>0</v>
      </c>
      <c r="EY109" s="65">
        <v>0</v>
      </c>
      <c r="FA109" s="65">
        <v>0</v>
      </c>
      <c r="FB109" s="65">
        <v>0</v>
      </c>
      <c r="FC109" s="65">
        <v>0</v>
      </c>
      <c r="FD109" s="65">
        <v>0</v>
      </c>
      <c r="FE109" s="65">
        <v>0</v>
      </c>
      <c r="FF109" s="65">
        <v>0</v>
      </c>
      <c r="FG109" s="65">
        <v>0</v>
      </c>
    </row>
    <row r="110" spans="1:163">
      <c r="A110" s="699" t="str">
        <f>[52]ACCOUNTALLOC!A110</f>
        <v>~</v>
      </c>
      <c r="B110" s="698" t="str">
        <f>[52]ACCOUNTALLOC!B110</f>
        <v>~</v>
      </c>
      <c r="C110" s="695">
        <f>[52]ACCOUNTALLOC!C110</f>
        <v>0</v>
      </c>
      <c r="D110" s="64"/>
      <c r="E110" s="697">
        <f>[52]ACCOUNTALLOC!E110</f>
        <v>0</v>
      </c>
      <c r="F110" s="697">
        <f>[52]ACCOUNTALLOC!F110</f>
        <v>0</v>
      </c>
      <c r="G110" s="697">
        <f>[52]ACCOUNTALLOC!G110</f>
        <v>0</v>
      </c>
      <c r="H110" s="697">
        <f>[52]ACCOUNTALLOC!H110</f>
        <v>0</v>
      </c>
      <c r="I110" s="697">
        <f>[52]ACCOUNTALLOC!I110</f>
        <v>0</v>
      </c>
      <c r="J110" s="697">
        <f>[52]ACCOUNTALLOC!J110</f>
        <v>0</v>
      </c>
      <c r="K110" s="697">
        <f>[52]ACCOUNTALLOC!K110</f>
        <v>0</v>
      </c>
      <c r="L110" s="698"/>
      <c r="M110" s="697">
        <f>[52]ACCOUNTALLOC!M110</f>
        <v>0</v>
      </c>
      <c r="N110" s="697">
        <f>[52]ACCOUNTALLOC!N110</f>
        <v>0</v>
      </c>
      <c r="O110" s="697">
        <f>[52]ACCOUNTALLOC!O110</f>
        <v>0</v>
      </c>
      <c r="P110" s="697">
        <f>[52]ACCOUNTALLOC!P110</f>
        <v>0</v>
      </c>
      <c r="Q110" s="697">
        <f>[52]ACCOUNTALLOC!Q110</f>
        <v>0</v>
      </c>
      <c r="R110" s="697">
        <f>[52]ACCOUNTALLOC!R110</f>
        <v>0</v>
      </c>
      <c r="S110" s="697">
        <f>[52]ACCOUNTALLOC!S110</f>
        <v>0</v>
      </c>
      <c r="T110" s="698"/>
      <c r="U110" s="697">
        <f>[52]ACCOUNTALLOC!U110</f>
        <v>0</v>
      </c>
      <c r="V110" s="697">
        <f>[52]ACCOUNTALLOC!V110</f>
        <v>0</v>
      </c>
      <c r="W110" s="697">
        <f>[52]ACCOUNTALLOC!W110</f>
        <v>0</v>
      </c>
      <c r="X110" s="697">
        <f>[52]ACCOUNTALLOC!X110</f>
        <v>0</v>
      </c>
      <c r="Y110" s="697">
        <f>[52]ACCOUNTALLOC!Y110</f>
        <v>0</v>
      </c>
      <c r="Z110" s="697">
        <f>[52]ACCOUNTALLOC!Z110</f>
        <v>0</v>
      </c>
      <c r="AA110" s="697">
        <f>[52]ACCOUNTALLOC!AA110</f>
        <v>0</v>
      </c>
      <c r="AB110" s="698"/>
      <c r="AC110" s="697">
        <f>[52]ACCOUNTALLOC!AC110</f>
        <v>0</v>
      </c>
      <c r="AD110" s="697">
        <f>[52]ACCOUNTALLOC!AD110</f>
        <v>0</v>
      </c>
      <c r="AE110" s="697">
        <f>[52]ACCOUNTALLOC!AE110</f>
        <v>0</v>
      </c>
      <c r="AF110" s="697">
        <f>[52]ACCOUNTALLOC!AF110</f>
        <v>0</v>
      </c>
      <c r="AG110" s="697">
        <f>[52]ACCOUNTALLOC!AG110</f>
        <v>0</v>
      </c>
      <c r="AH110" s="697">
        <f>[52]ACCOUNTALLOC!AH110</f>
        <v>0</v>
      </c>
      <c r="AI110" s="697">
        <f>[52]ACCOUNTALLOC!AI110</f>
        <v>0</v>
      </c>
      <c r="AJ110" s="698"/>
      <c r="AK110" s="697">
        <f>[52]ACCOUNTALLOC!AK110</f>
        <v>0</v>
      </c>
      <c r="AL110" s="697">
        <f>[52]ACCOUNTALLOC!AL110</f>
        <v>0</v>
      </c>
      <c r="AM110" s="697">
        <f>[52]ACCOUNTALLOC!AM110</f>
        <v>0</v>
      </c>
      <c r="AN110" s="697">
        <f>[52]ACCOUNTALLOC!AN110</f>
        <v>0</v>
      </c>
      <c r="AO110" s="697">
        <f>[52]ACCOUNTALLOC!AO110</f>
        <v>0</v>
      </c>
      <c r="AP110" s="697">
        <f>[52]ACCOUNTALLOC!AP110</f>
        <v>0</v>
      </c>
      <c r="AQ110" s="697">
        <f>[52]ACCOUNTALLOC!AQ110</f>
        <v>0</v>
      </c>
      <c r="AR110" s="698"/>
      <c r="AS110" s="697">
        <f>[52]ACCOUNTALLOC!AS110</f>
        <v>0</v>
      </c>
      <c r="AT110" s="697">
        <f>[52]ACCOUNTALLOC!AT110</f>
        <v>0</v>
      </c>
      <c r="AU110" s="697">
        <f>[52]ACCOUNTALLOC!AU110</f>
        <v>0</v>
      </c>
      <c r="AV110" s="697">
        <f>[52]ACCOUNTALLOC!AV110</f>
        <v>0</v>
      </c>
      <c r="AW110" s="697">
        <f>[52]ACCOUNTALLOC!AW110</f>
        <v>0</v>
      </c>
      <c r="AX110" s="697">
        <f>[52]ACCOUNTALLOC!AX110</f>
        <v>0</v>
      </c>
      <c r="AY110" s="697">
        <f>[52]ACCOUNTALLOC!AY110</f>
        <v>0</v>
      </c>
      <c r="AZ110" s="698"/>
      <c r="BA110" s="697">
        <f>[52]ACCOUNTALLOC!BA110</f>
        <v>0</v>
      </c>
      <c r="BB110" s="697">
        <f>[52]ACCOUNTALLOC!BB110</f>
        <v>0</v>
      </c>
      <c r="BC110" s="697">
        <f>[52]ACCOUNTALLOC!BC110</f>
        <v>0</v>
      </c>
      <c r="BD110" s="697">
        <f>[52]ACCOUNTALLOC!BD110</f>
        <v>0</v>
      </c>
      <c r="BE110" s="697">
        <f>[52]ACCOUNTALLOC!BE110</f>
        <v>0</v>
      </c>
      <c r="BF110" s="697">
        <f>[52]ACCOUNTALLOC!BF110</f>
        <v>0</v>
      </c>
      <c r="BG110" s="697">
        <f>[52]ACCOUNTALLOC!BG110</f>
        <v>0</v>
      </c>
      <c r="BH110" s="698"/>
      <c r="BI110" s="697">
        <f>[52]ACCOUNTALLOC!BI110</f>
        <v>0</v>
      </c>
      <c r="BJ110" s="697">
        <f>[52]ACCOUNTALLOC!BJ110</f>
        <v>0</v>
      </c>
      <c r="BK110" s="697">
        <f>[52]ACCOUNTALLOC!BK110</f>
        <v>0</v>
      </c>
      <c r="BL110" s="697">
        <f>[52]ACCOUNTALLOC!BL110</f>
        <v>0</v>
      </c>
      <c r="BM110" s="697">
        <f>[52]ACCOUNTALLOC!BM110</f>
        <v>0</v>
      </c>
      <c r="BN110" s="697">
        <f>[52]ACCOUNTALLOC!BN110</f>
        <v>0</v>
      </c>
      <c r="BO110" s="697">
        <f>[52]ACCOUNTALLOC!BO110</f>
        <v>0</v>
      </c>
      <c r="BP110" s="698"/>
      <c r="BQ110" s="697">
        <f>[52]ACCOUNTALLOC!BQ110</f>
        <v>0</v>
      </c>
      <c r="BR110" s="697">
        <f>[52]ACCOUNTALLOC!BR110</f>
        <v>0</v>
      </c>
      <c r="BS110" s="697">
        <f>[52]ACCOUNTALLOC!BS110</f>
        <v>0</v>
      </c>
      <c r="BT110" s="697">
        <f>[52]ACCOUNTALLOC!BT110</f>
        <v>0</v>
      </c>
      <c r="BU110" s="697">
        <f>[52]ACCOUNTALLOC!BU110</f>
        <v>0</v>
      </c>
      <c r="BV110" s="697">
        <f>[52]ACCOUNTALLOC!BV110</f>
        <v>0</v>
      </c>
      <c r="BW110" s="697">
        <f>[52]ACCOUNTALLOC!BW110</f>
        <v>0</v>
      </c>
      <c r="BX110" s="698"/>
      <c r="BY110" s="697">
        <f>[52]ACCOUNTALLOC!BY110</f>
        <v>0</v>
      </c>
      <c r="BZ110" s="697">
        <f>[52]ACCOUNTALLOC!BZ110</f>
        <v>0</v>
      </c>
      <c r="CA110" s="697">
        <f>[52]ACCOUNTALLOC!CA110</f>
        <v>0</v>
      </c>
      <c r="CB110" s="697">
        <f>[52]ACCOUNTALLOC!CB110</f>
        <v>0</v>
      </c>
      <c r="CC110" s="697">
        <f>[52]ACCOUNTALLOC!CC110</f>
        <v>0</v>
      </c>
      <c r="CD110" s="697">
        <f>[52]ACCOUNTALLOC!CD110</f>
        <v>0</v>
      </c>
      <c r="CE110" s="697">
        <f>[52]ACCOUNTALLOC!CE110</f>
        <v>0</v>
      </c>
      <c r="CF110" s="698"/>
      <c r="CG110" s="697">
        <f>[52]ACCOUNTALLOC!CG110</f>
        <v>0</v>
      </c>
      <c r="CH110" s="697">
        <f>[52]ACCOUNTALLOC!CH110</f>
        <v>0</v>
      </c>
      <c r="CI110" s="697">
        <f>[52]ACCOUNTALLOC!CI110</f>
        <v>0</v>
      </c>
      <c r="CJ110" s="697">
        <f>[52]ACCOUNTALLOC!CJ110</f>
        <v>0</v>
      </c>
      <c r="CK110" s="697">
        <f>[52]ACCOUNTALLOC!CK110</f>
        <v>0</v>
      </c>
      <c r="CL110" s="697">
        <f>[52]ACCOUNTALLOC!CL110</f>
        <v>0</v>
      </c>
      <c r="CM110" s="697">
        <f>[52]ACCOUNTALLOC!CM110</f>
        <v>0</v>
      </c>
      <c r="CN110" s="698">
        <f>[52]ACCOUNTALLOC!CN110</f>
        <v>0</v>
      </c>
      <c r="CO110" s="697">
        <f>[52]ACCOUNTALLOC!CO110</f>
        <v>0</v>
      </c>
      <c r="CP110" s="697">
        <f>[52]ACCOUNTALLOC!CP110</f>
        <v>0</v>
      </c>
      <c r="CQ110" s="697">
        <f>[52]ACCOUNTALLOC!CQ110</f>
        <v>0</v>
      </c>
      <c r="CR110" s="697">
        <f>[52]ACCOUNTALLOC!CR110</f>
        <v>0</v>
      </c>
      <c r="CS110" s="697">
        <f>[52]ACCOUNTALLOC!CS110</f>
        <v>0</v>
      </c>
      <c r="CT110" s="697">
        <f>[52]ACCOUNTALLOC!CT110</f>
        <v>0</v>
      </c>
      <c r="CU110" s="697">
        <f>[52]ACCOUNTALLOC!CU110</f>
        <v>0</v>
      </c>
      <c r="CW110" s="65">
        <f>[52]ACCOUNTALLOC!CW110</f>
        <v>0</v>
      </c>
      <c r="CX110" s="65">
        <f>[52]ACCOUNTALLOC!CX110</f>
        <v>0</v>
      </c>
      <c r="CY110" s="65">
        <f>[52]ACCOUNTALLOC!CY110</f>
        <v>0</v>
      </c>
      <c r="CZ110" s="65">
        <f>[52]ACCOUNTALLOC!CZ110</f>
        <v>0</v>
      </c>
      <c r="DA110" s="65">
        <f>[52]ACCOUNTALLOC!DA110</f>
        <v>0</v>
      </c>
      <c r="DB110" s="65">
        <f>[52]ACCOUNTALLOC!DB110</f>
        <v>0</v>
      </c>
      <c r="DC110" s="65">
        <f>[52]ACCOUNTALLOC!DC110</f>
        <v>0</v>
      </c>
      <c r="DE110" s="65">
        <v>0</v>
      </c>
      <c r="DF110" s="65">
        <v>0</v>
      </c>
      <c r="DG110" s="65">
        <v>0</v>
      </c>
      <c r="DH110" s="65">
        <v>0</v>
      </c>
      <c r="DI110" s="65">
        <v>0</v>
      </c>
      <c r="DJ110" s="65">
        <v>0</v>
      </c>
      <c r="DK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U110" s="65">
        <v>0</v>
      </c>
      <c r="DV110" s="65">
        <v>0</v>
      </c>
      <c r="DW110" s="65">
        <v>0</v>
      </c>
      <c r="DX110" s="65">
        <v>0</v>
      </c>
      <c r="DY110" s="65">
        <v>0</v>
      </c>
      <c r="DZ110" s="65">
        <v>0</v>
      </c>
      <c r="EA110" s="65">
        <v>0</v>
      </c>
      <c r="EC110" s="65">
        <v>0</v>
      </c>
      <c r="ED110" s="65">
        <v>0</v>
      </c>
      <c r="EE110" s="65">
        <v>0</v>
      </c>
      <c r="EF110" s="65">
        <v>0</v>
      </c>
      <c r="EG110" s="65">
        <v>0</v>
      </c>
      <c r="EH110" s="65">
        <v>0</v>
      </c>
      <c r="EI110" s="65">
        <v>0</v>
      </c>
      <c r="EK110" s="65">
        <v>0</v>
      </c>
      <c r="EL110" s="65">
        <v>0</v>
      </c>
      <c r="EM110" s="65">
        <v>0</v>
      </c>
      <c r="EN110" s="65">
        <v>0</v>
      </c>
      <c r="EO110" s="65">
        <v>0</v>
      </c>
      <c r="EP110" s="65">
        <v>0</v>
      </c>
      <c r="EQ110" s="65">
        <v>0</v>
      </c>
      <c r="ES110" s="65">
        <v>0</v>
      </c>
      <c r="ET110" s="65">
        <v>0</v>
      </c>
      <c r="EU110" s="65">
        <v>0</v>
      </c>
      <c r="EV110" s="65">
        <v>0</v>
      </c>
      <c r="EW110" s="65">
        <v>0</v>
      </c>
      <c r="EX110" s="65">
        <v>0</v>
      </c>
      <c r="EY110" s="65">
        <v>0</v>
      </c>
      <c r="FA110" s="65">
        <v>0</v>
      </c>
      <c r="FB110" s="65">
        <v>0</v>
      </c>
      <c r="FC110" s="65">
        <v>0</v>
      </c>
      <c r="FD110" s="65">
        <v>0</v>
      </c>
      <c r="FE110" s="65">
        <v>0</v>
      </c>
      <c r="FF110" s="65">
        <v>0</v>
      </c>
      <c r="FG110" s="65">
        <v>0</v>
      </c>
    </row>
    <row r="111" spans="1:163">
      <c r="A111" s="699" t="str">
        <f>[52]ACCOUNTALLOC!A111</f>
        <v>~</v>
      </c>
      <c r="B111" s="698" t="str">
        <f>[52]ACCOUNTALLOC!B111</f>
        <v>~</v>
      </c>
      <c r="C111" s="695">
        <f>[52]ACCOUNTALLOC!C111</f>
        <v>0</v>
      </c>
      <c r="D111" s="64"/>
      <c r="E111" s="697">
        <f>[52]ACCOUNTALLOC!E111</f>
        <v>0</v>
      </c>
      <c r="F111" s="697">
        <f>[52]ACCOUNTALLOC!F111</f>
        <v>0</v>
      </c>
      <c r="G111" s="697">
        <f>[52]ACCOUNTALLOC!G111</f>
        <v>0</v>
      </c>
      <c r="H111" s="697">
        <f>[52]ACCOUNTALLOC!H111</f>
        <v>0</v>
      </c>
      <c r="I111" s="697">
        <f>[52]ACCOUNTALLOC!I111</f>
        <v>0</v>
      </c>
      <c r="J111" s="697">
        <f>[52]ACCOUNTALLOC!J111</f>
        <v>0</v>
      </c>
      <c r="K111" s="697">
        <f>[52]ACCOUNTALLOC!K111</f>
        <v>0</v>
      </c>
      <c r="L111" s="698"/>
      <c r="M111" s="697">
        <f>[52]ACCOUNTALLOC!M111</f>
        <v>0</v>
      </c>
      <c r="N111" s="697">
        <f>[52]ACCOUNTALLOC!N111</f>
        <v>0</v>
      </c>
      <c r="O111" s="697">
        <f>[52]ACCOUNTALLOC!O111</f>
        <v>0</v>
      </c>
      <c r="P111" s="697">
        <f>[52]ACCOUNTALLOC!P111</f>
        <v>0</v>
      </c>
      <c r="Q111" s="697">
        <f>[52]ACCOUNTALLOC!Q111</f>
        <v>0</v>
      </c>
      <c r="R111" s="697">
        <f>[52]ACCOUNTALLOC!R111</f>
        <v>0</v>
      </c>
      <c r="S111" s="697">
        <f>[52]ACCOUNTALLOC!S111</f>
        <v>0</v>
      </c>
      <c r="T111" s="698"/>
      <c r="U111" s="697">
        <f>[52]ACCOUNTALLOC!U111</f>
        <v>0</v>
      </c>
      <c r="V111" s="697">
        <f>[52]ACCOUNTALLOC!V111</f>
        <v>0</v>
      </c>
      <c r="W111" s="697">
        <f>[52]ACCOUNTALLOC!W111</f>
        <v>0</v>
      </c>
      <c r="X111" s="697">
        <f>[52]ACCOUNTALLOC!X111</f>
        <v>0</v>
      </c>
      <c r="Y111" s="697">
        <f>[52]ACCOUNTALLOC!Y111</f>
        <v>0</v>
      </c>
      <c r="Z111" s="697">
        <f>[52]ACCOUNTALLOC!Z111</f>
        <v>0</v>
      </c>
      <c r="AA111" s="697">
        <f>[52]ACCOUNTALLOC!AA111</f>
        <v>0</v>
      </c>
      <c r="AB111" s="698"/>
      <c r="AC111" s="697">
        <f>[52]ACCOUNTALLOC!AC111</f>
        <v>0</v>
      </c>
      <c r="AD111" s="697">
        <f>[52]ACCOUNTALLOC!AD111</f>
        <v>0</v>
      </c>
      <c r="AE111" s="697">
        <f>[52]ACCOUNTALLOC!AE111</f>
        <v>0</v>
      </c>
      <c r="AF111" s="697">
        <f>[52]ACCOUNTALLOC!AF111</f>
        <v>0</v>
      </c>
      <c r="AG111" s="697">
        <f>[52]ACCOUNTALLOC!AG111</f>
        <v>0</v>
      </c>
      <c r="AH111" s="697">
        <f>[52]ACCOUNTALLOC!AH111</f>
        <v>0</v>
      </c>
      <c r="AI111" s="697">
        <f>[52]ACCOUNTALLOC!AI111</f>
        <v>0</v>
      </c>
      <c r="AJ111" s="698"/>
      <c r="AK111" s="697">
        <f>[52]ACCOUNTALLOC!AK111</f>
        <v>0</v>
      </c>
      <c r="AL111" s="697">
        <f>[52]ACCOUNTALLOC!AL111</f>
        <v>0</v>
      </c>
      <c r="AM111" s="697">
        <f>[52]ACCOUNTALLOC!AM111</f>
        <v>0</v>
      </c>
      <c r="AN111" s="697">
        <f>[52]ACCOUNTALLOC!AN111</f>
        <v>0</v>
      </c>
      <c r="AO111" s="697">
        <f>[52]ACCOUNTALLOC!AO111</f>
        <v>0</v>
      </c>
      <c r="AP111" s="697">
        <f>[52]ACCOUNTALLOC!AP111</f>
        <v>0</v>
      </c>
      <c r="AQ111" s="697">
        <f>[52]ACCOUNTALLOC!AQ111</f>
        <v>0</v>
      </c>
      <c r="AR111" s="698"/>
      <c r="AS111" s="697">
        <f>[52]ACCOUNTALLOC!AS111</f>
        <v>0</v>
      </c>
      <c r="AT111" s="697">
        <f>[52]ACCOUNTALLOC!AT111</f>
        <v>0</v>
      </c>
      <c r="AU111" s="697">
        <f>[52]ACCOUNTALLOC!AU111</f>
        <v>0</v>
      </c>
      <c r="AV111" s="697">
        <f>[52]ACCOUNTALLOC!AV111</f>
        <v>0</v>
      </c>
      <c r="AW111" s="697">
        <f>[52]ACCOUNTALLOC!AW111</f>
        <v>0</v>
      </c>
      <c r="AX111" s="697">
        <f>[52]ACCOUNTALLOC!AX111</f>
        <v>0</v>
      </c>
      <c r="AY111" s="697">
        <f>[52]ACCOUNTALLOC!AY111</f>
        <v>0</v>
      </c>
      <c r="AZ111" s="698"/>
      <c r="BA111" s="697">
        <f>[52]ACCOUNTALLOC!BA111</f>
        <v>0</v>
      </c>
      <c r="BB111" s="697">
        <f>[52]ACCOUNTALLOC!BB111</f>
        <v>0</v>
      </c>
      <c r="BC111" s="697">
        <f>[52]ACCOUNTALLOC!BC111</f>
        <v>0</v>
      </c>
      <c r="BD111" s="697">
        <f>[52]ACCOUNTALLOC!BD111</f>
        <v>0</v>
      </c>
      <c r="BE111" s="697">
        <f>[52]ACCOUNTALLOC!BE111</f>
        <v>0</v>
      </c>
      <c r="BF111" s="697">
        <f>[52]ACCOUNTALLOC!BF111</f>
        <v>0</v>
      </c>
      <c r="BG111" s="697">
        <f>[52]ACCOUNTALLOC!BG111</f>
        <v>0</v>
      </c>
      <c r="BH111" s="698"/>
      <c r="BI111" s="697">
        <f>[52]ACCOUNTALLOC!BI111</f>
        <v>0</v>
      </c>
      <c r="BJ111" s="697">
        <f>[52]ACCOUNTALLOC!BJ111</f>
        <v>0</v>
      </c>
      <c r="BK111" s="697">
        <f>[52]ACCOUNTALLOC!BK111</f>
        <v>0</v>
      </c>
      <c r="BL111" s="697">
        <f>[52]ACCOUNTALLOC!BL111</f>
        <v>0</v>
      </c>
      <c r="BM111" s="697">
        <f>[52]ACCOUNTALLOC!BM111</f>
        <v>0</v>
      </c>
      <c r="BN111" s="697">
        <f>[52]ACCOUNTALLOC!BN111</f>
        <v>0</v>
      </c>
      <c r="BO111" s="697">
        <f>[52]ACCOUNTALLOC!BO111</f>
        <v>0</v>
      </c>
      <c r="BP111" s="698"/>
      <c r="BQ111" s="697">
        <f>[52]ACCOUNTALLOC!BQ111</f>
        <v>0</v>
      </c>
      <c r="BR111" s="697">
        <f>[52]ACCOUNTALLOC!BR111</f>
        <v>0</v>
      </c>
      <c r="BS111" s="697">
        <f>[52]ACCOUNTALLOC!BS111</f>
        <v>0</v>
      </c>
      <c r="BT111" s="697">
        <f>[52]ACCOUNTALLOC!BT111</f>
        <v>0</v>
      </c>
      <c r="BU111" s="697">
        <f>[52]ACCOUNTALLOC!BU111</f>
        <v>0</v>
      </c>
      <c r="BV111" s="697">
        <f>[52]ACCOUNTALLOC!BV111</f>
        <v>0</v>
      </c>
      <c r="BW111" s="697">
        <f>[52]ACCOUNTALLOC!BW111</f>
        <v>0</v>
      </c>
      <c r="BX111" s="698"/>
      <c r="BY111" s="697">
        <f>[52]ACCOUNTALLOC!BY111</f>
        <v>0</v>
      </c>
      <c r="BZ111" s="697">
        <f>[52]ACCOUNTALLOC!BZ111</f>
        <v>0</v>
      </c>
      <c r="CA111" s="697">
        <f>[52]ACCOUNTALLOC!CA111</f>
        <v>0</v>
      </c>
      <c r="CB111" s="697">
        <f>[52]ACCOUNTALLOC!CB111</f>
        <v>0</v>
      </c>
      <c r="CC111" s="697">
        <f>[52]ACCOUNTALLOC!CC111</f>
        <v>0</v>
      </c>
      <c r="CD111" s="697">
        <f>[52]ACCOUNTALLOC!CD111</f>
        <v>0</v>
      </c>
      <c r="CE111" s="697">
        <f>[52]ACCOUNTALLOC!CE111</f>
        <v>0</v>
      </c>
      <c r="CF111" s="698"/>
      <c r="CG111" s="697">
        <f>[52]ACCOUNTALLOC!CG111</f>
        <v>0</v>
      </c>
      <c r="CH111" s="697">
        <f>[52]ACCOUNTALLOC!CH111</f>
        <v>0</v>
      </c>
      <c r="CI111" s="697">
        <f>[52]ACCOUNTALLOC!CI111</f>
        <v>0</v>
      </c>
      <c r="CJ111" s="697">
        <f>[52]ACCOUNTALLOC!CJ111</f>
        <v>0</v>
      </c>
      <c r="CK111" s="697">
        <f>[52]ACCOUNTALLOC!CK111</f>
        <v>0</v>
      </c>
      <c r="CL111" s="697">
        <f>[52]ACCOUNTALLOC!CL111</f>
        <v>0</v>
      </c>
      <c r="CM111" s="697">
        <f>[52]ACCOUNTALLOC!CM111</f>
        <v>0</v>
      </c>
      <c r="CN111" s="698">
        <f>[52]ACCOUNTALLOC!CN111</f>
        <v>0</v>
      </c>
      <c r="CO111" s="697">
        <f>[52]ACCOUNTALLOC!CO111</f>
        <v>0</v>
      </c>
      <c r="CP111" s="697">
        <f>[52]ACCOUNTALLOC!CP111</f>
        <v>0</v>
      </c>
      <c r="CQ111" s="697">
        <f>[52]ACCOUNTALLOC!CQ111</f>
        <v>0</v>
      </c>
      <c r="CR111" s="697">
        <f>[52]ACCOUNTALLOC!CR111</f>
        <v>0</v>
      </c>
      <c r="CS111" s="697">
        <f>[52]ACCOUNTALLOC!CS111</f>
        <v>0</v>
      </c>
      <c r="CT111" s="697">
        <f>[52]ACCOUNTALLOC!CT111</f>
        <v>0</v>
      </c>
      <c r="CU111" s="697">
        <f>[52]ACCOUNTALLOC!CU111</f>
        <v>0</v>
      </c>
      <c r="CW111" s="65">
        <f>[52]ACCOUNTALLOC!CW111</f>
        <v>0</v>
      </c>
      <c r="CX111" s="65">
        <f>[52]ACCOUNTALLOC!CX111</f>
        <v>0</v>
      </c>
      <c r="CY111" s="65">
        <f>[52]ACCOUNTALLOC!CY111</f>
        <v>0</v>
      </c>
      <c r="CZ111" s="65">
        <f>[52]ACCOUNTALLOC!CZ111</f>
        <v>0</v>
      </c>
      <c r="DA111" s="65">
        <f>[52]ACCOUNTALLOC!DA111</f>
        <v>0</v>
      </c>
      <c r="DB111" s="65">
        <f>[52]ACCOUNTALLOC!DB111</f>
        <v>0</v>
      </c>
      <c r="DC111" s="65">
        <f>[52]ACCOUNTALLOC!DC111</f>
        <v>0</v>
      </c>
      <c r="DE111" s="65">
        <v>0</v>
      </c>
      <c r="DF111" s="65">
        <v>0</v>
      </c>
      <c r="DG111" s="65">
        <v>0</v>
      </c>
      <c r="DH111" s="65">
        <v>0</v>
      </c>
      <c r="DI111" s="65">
        <v>0</v>
      </c>
      <c r="DJ111" s="65">
        <v>0</v>
      </c>
      <c r="DK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U111" s="65">
        <v>0</v>
      </c>
      <c r="DV111" s="65">
        <v>0</v>
      </c>
      <c r="DW111" s="65">
        <v>0</v>
      </c>
      <c r="DX111" s="65">
        <v>0</v>
      </c>
      <c r="DY111" s="65">
        <v>0</v>
      </c>
      <c r="DZ111" s="65">
        <v>0</v>
      </c>
      <c r="EA111" s="65">
        <v>0</v>
      </c>
      <c r="EC111" s="65">
        <v>0</v>
      </c>
      <c r="ED111" s="65">
        <v>0</v>
      </c>
      <c r="EE111" s="65">
        <v>0</v>
      </c>
      <c r="EF111" s="65">
        <v>0</v>
      </c>
      <c r="EG111" s="65">
        <v>0</v>
      </c>
      <c r="EH111" s="65">
        <v>0</v>
      </c>
      <c r="EI111" s="65">
        <v>0</v>
      </c>
      <c r="EK111" s="65">
        <v>0</v>
      </c>
      <c r="EL111" s="65">
        <v>0</v>
      </c>
      <c r="EM111" s="65">
        <v>0</v>
      </c>
      <c r="EN111" s="65">
        <v>0</v>
      </c>
      <c r="EO111" s="65">
        <v>0</v>
      </c>
      <c r="EP111" s="65">
        <v>0</v>
      </c>
      <c r="EQ111" s="65">
        <v>0</v>
      </c>
      <c r="ES111" s="65">
        <v>0</v>
      </c>
      <c r="ET111" s="65">
        <v>0</v>
      </c>
      <c r="EU111" s="65">
        <v>0</v>
      </c>
      <c r="EV111" s="65">
        <v>0</v>
      </c>
      <c r="EW111" s="65">
        <v>0</v>
      </c>
      <c r="EX111" s="65">
        <v>0</v>
      </c>
      <c r="EY111" s="65">
        <v>0</v>
      </c>
      <c r="FA111" s="65">
        <v>0</v>
      </c>
      <c r="FB111" s="65">
        <v>0</v>
      </c>
      <c r="FC111" s="65">
        <v>0</v>
      </c>
      <c r="FD111" s="65">
        <v>0</v>
      </c>
      <c r="FE111" s="65">
        <v>0</v>
      </c>
      <c r="FF111" s="65">
        <v>0</v>
      </c>
      <c r="FG111" s="65">
        <v>0</v>
      </c>
    </row>
    <row r="112" spans="1:163">
      <c r="A112" s="699" t="str">
        <f>[52]ACCOUNTALLOC!A112</f>
        <v>~</v>
      </c>
      <c r="B112" s="698" t="str">
        <f>[52]ACCOUNTALLOC!B112</f>
        <v>~</v>
      </c>
      <c r="C112" s="695">
        <f>[52]ACCOUNTALLOC!C112</f>
        <v>0</v>
      </c>
      <c r="D112" s="64"/>
      <c r="E112" s="697">
        <f>[52]ACCOUNTALLOC!E112</f>
        <v>0</v>
      </c>
      <c r="F112" s="697">
        <f>[52]ACCOUNTALLOC!F112</f>
        <v>0</v>
      </c>
      <c r="G112" s="697">
        <f>[52]ACCOUNTALLOC!G112</f>
        <v>0</v>
      </c>
      <c r="H112" s="697">
        <f>[52]ACCOUNTALLOC!H112</f>
        <v>0</v>
      </c>
      <c r="I112" s="697">
        <f>[52]ACCOUNTALLOC!I112</f>
        <v>0</v>
      </c>
      <c r="J112" s="697">
        <f>[52]ACCOUNTALLOC!J112</f>
        <v>0</v>
      </c>
      <c r="K112" s="697">
        <f>[52]ACCOUNTALLOC!K112</f>
        <v>0</v>
      </c>
      <c r="L112" s="698"/>
      <c r="M112" s="697">
        <f>[52]ACCOUNTALLOC!M112</f>
        <v>0</v>
      </c>
      <c r="N112" s="697">
        <f>[52]ACCOUNTALLOC!N112</f>
        <v>0</v>
      </c>
      <c r="O112" s="697">
        <f>[52]ACCOUNTALLOC!O112</f>
        <v>0</v>
      </c>
      <c r="P112" s="697">
        <f>[52]ACCOUNTALLOC!P112</f>
        <v>0</v>
      </c>
      <c r="Q112" s="697">
        <f>[52]ACCOUNTALLOC!Q112</f>
        <v>0</v>
      </c>
      <c r="R112" s="697">
        <f>[52]ACCOUNTALLOC!R112</f>
        <v>0</v>
      </c>
      <c r="S112" s="697">
        <f>[52]ACCOUNTALLOC!S112</f>
        <v>0</v>
      </c>
      <c r="T112" s="698"/>
      <c r="U112" s="697">
        <f>[52]ACCOUNTALLOC!U112</f>
        <v>0</v>
      </c>
      <c r="V112" s="697">
        <f>[52]ACCOUNTALLOC!V112</f>
        <v>0</v>
      </c>
      <c r="W112" s="697">
        <f>[52]ACCOUNTALLOC!W112</f>
        <v>0</v>
      </c>
      <c r="X112" s="697">
        <f>[52]ACCOUNTALLOC!X112</f>
        <v>0</v>
      </c>
      <c r="Y112" s="697">
        <f>[52]ACCOUNTALLOC!Y112</f>
        <v>0</v>
      </c>
      <c r="Z112" s="697">
        <f>[52]ACCOUNTALLOC!Z112</f>
        <v>0</v>
      </c>
      <c r="AA112" s="697">
        <f>[52]ACCOUNTALLOC!AA112</f>
        <v>0</v>
      </c>
      <c r="AB112" s="698"/>
      <c r="AC112" s="697">
        <f>[52]ACCOUNTALLOC!AC112</f>
        <v>0</v>
      </c>
      <c r="AD112" s="697">
        <f>[52]ACCOUNTALLOC!AD112</f>
        <v>0</v>
      </c>
      <c r="AE112" s="697">
        <f>[52]ACCOUNTALLOC!AE112</f>
        <v>0</v>
      </c>
      <c r="AF112" s="697">
        <f>[52]ACCOUNTALLOC!AF112</f>
        <v>0</v>
      </c>
      <c r="AG112" s="697">
        <f>[52]ACCOUNTALLOC!AG112</f>
        <v>0</v>
      </c>
      <c r="AH112" s="697">
        <f>[52]ACCOUNTALLOC!AH112</f>
        <v>0</v>
      </c>
      <c r="AI112" s="697">
        <f>[52]ACCOUNTALLOC!AI112</f>
        <v>0</v>
      </c>
      <c r="AJ112" s="698"/>
      <c r="AK112" s="697">
        <f>[52]ACCOUNTALLOC!AK112</f>
        <v>0</v>
      </c>
      <c r="AL112" s="697">
        <f>[52]ACCOUNTALLOC!AL112</f>
        <v>0</v>
      </c>
      <c r="AM112" s="697">
        <f>[52]ACCOUNTALLOC!AM112</f>
        <v>0</v>
      </c>
      <c r="AN112" s="697">
        <f>[52]ACCOUNTALLOC!AN112</f>
        <v>0</v>
      </c>
      <c r="AO112" s="697">
        <f>[52]ACCOUNTALLOC!AO112</f>
        <v>0</v>
      </c>
      <c r="AP112" s="697">
        <f>[52]ACCOUNTALLOC!AP112</f>
        <v>0</v>
      </c>
      <c r="AQ112" s="697">
        <f>[52]ACCOUNTALLOC!AQ112</f>
        <v>0</v>
      </c>
      <c r="AR112" s="698"/>
      <c r="AS112" s="697">
        <f>[52]ACCOUNTALLOC!AS112</f>
        <v>0</v>
      </c>
      <c r="AT112" s="697">
        <f>[52]ACCOUNTALLOC!AT112</f>
        <v>0</v>
      </c>
      <c r="AU112" s="697">
        <f>[52]ACCOUNTALLOC!AU112</f>
        <v>0</v>
      </c>
      <c r="AV112" s="697">
        <f>[52]ACCOUNTALLOC!AV112</f>
        <v>0</v>
      </c>
      <c r="AW112" s="697">
        <f>[52]ACCOUNTALLOC!AW112</f>
        <v>0</v>
      </c>
      <c r="AX112" s="697">
        <f>[52]ACCOUNTALLOC!AX112</f>
        <v>0</v>
      </c>
      <c r="AY112" s="697">
        <f>[52]ACCOUNTALLOC!AY112</f>
        <v>0</v>
      </c>
      <c r="AZ112" s="698"/>
      <c r="BA112" s="697">
        <f>[52]ACCOUNTALLOC!BA112</f>
        <v>0</v>
      </c>
      <c r="BB112" s="697">
        <f>[52]ACCOUNTALLOC!BB112</f>
        <v>0</v>
      </c>
      <c r="BC112" s="697">
        <f>[52]ACCOUNTALLOC!BC112</f>
        <v>0</v>
      </c>
      <c r="BD112" s="697">
        <f>[52]ACCOUNTALLOC!BD112</f>
        <v>0</v>
      </c>
      <c r="BE112" s="697">
        <f>[52]ACCOUNTALLOC!BE112</f>
        <v>0</v>
      </c>
      <c r="BF112" s="697">
        <f>[52]ACCOUNTALLOC!BF112</f>
        <v>0</v>
      </c>
      <c r="BG112" s="697">
        <f>[52]ACCOUNTALLOC!BG112</f>
        <v>0</v>
      </c>
      <c r="BH112" s="698"/>
      <c r="BI112" s="697">
        <f>[52]ACCOUNTALLOC!BI112</f>
        <v>0</v>
      </c>
      <c r="BJ112" s="697">
        <f>[52]ACCOUNTALLOC!BJ112</f>
        <v>0</v>
      </c>
      <c r="BK112" s="697">
        <f>[52]ACCOUNTALLOC!BK112</f>
        <v>0</v>
      </c>
      <c r="BL112" s="697">
        <f>[52]ACCOUNTALLOC!BL112</f>
        <v>0</v>
      </c>
      <c r="BM112" s="697">
        <f>[52]ACCOUNTALLOC!BM112</f>
        <v>0</v>
      </c>
      <c r="BN112" s="697">
        <f>[52]ACCOUNTALLOC!BN112</f>
        <v>0</v>
      </c>
      <c r="BO112" s="697">
        <f>[52]ACCOUNTALLOC!BO112</f>
        <v>0</v>
      </c>
      <c r="BP112" s="698"/>
      <c r="BQ112" s="697">
        <f>[52]ACCOUNTALLOC!BQ112</f>
        <v>0</v>
      </c>
      <c r="BR112" s="697">
        <f>[52]ACCOUNTALLOC!BR112</f>
        <v>0</v>
      </c>
      <c r="BS112" s="697">
        <f>[52]ACCOUNTALLOC!BS112</f>
        <v>0</v>
      </c>
      <c r="BT112" s="697">
        <f>[52]ACCOUNTALLOC!BT112</f>
        <v>0</v>
      </c>
      <c r="BU112" s="697">
        <f>[52]ACCOUNTALLOC!BU112</f>
        <v>0</v>
      </c>
      <c r="BV112" s="697">
        <f>[52]ACCOUNTALLOC!BV112</f>
        <v>0</v>
      </c>
      <c r="BW112" s="697">
        <f>[52]ACCOUNTALLOC!BW112</f>
        <v>0</v>
      </c>
      <c r="BX112" s="698"/>
      <c r="BY112" s="697">
        <f>[52]ACCOUNTALLOC!BY112</f>
        <v>0</v>
      </c>
      <c r="BZ112" s="697">
        <f>[52]ACCOUNTALLOC!BZ112</f>
        <v>0</v>
      </c>
      <c r="CA112" s="697">
        <f>[52]ACCOUNTALLOC!CA112</f>
        <v>0</v>
      </c>
      <c r="CB112" s="697">
        <f>[52]ACCOUNTALLOC!CB112</f>
        <v>0</v>
      </c>
      <c r="CC112" s="697">
        <f>[52]ACCOUNTALLOC!CC112</f>
        <v>0</v>
      </c>
      <c r="CD112" s="697">
        <f>[52]ACCOUNTALLOC!CD112</f>
        <v>0</v>
      </c>
      <c r="CE112" s="697">
        <f>[52]ACCOUNTALLOC!CE112</f>
        <v>0</v>
      </c>
      <c r="CF112" s="698"/>
      <c r="CG112" s="697">
        <f>[52]ACCOUNTALLOC!CG112</f>
        <v>0</v>
      </c>
      <c r="CH112" s="697">
        <f>[52]ACCOUNTALLOC!CH112</f>
        <v>0</v>
      </c>
      <c r="CI112" s="697">
        <f>[52]ACCOUNTALLOC!CI112</f>
        <v>0</v>
      </c>
      <c r="CJ112" s="697">
        <f>[52]ACCOUNTALLOC!CJ112</f>
        <v>0</v>
      </c>
      <c r="CK112" s="697">
        <f>[52]ACCOUNTALLOC!CK112</f>
        <v>0</v>
      </c>
      <c r="CL112" s="697">
        <f>[52]ACCOUNTALLOC!CL112</f>
        <v>0</v>
      </c>
      <c r="CM112" s="697">
        <f>[52]ACCOUNTALLOC!CM112</f>
        <v>0</v>
      </c>
      <c r="CN112" s="698">
        <f>[52]ACCOUNTALLOC!CN112</f>
        <v>0</v>
      </c>
      <c r="CO112" s="697">
        <f>[52]ACCOUNTALLOC!CO112</f>
        <v>0</v>
      </c>
      <c r="CP112" s="697">
        <f>[52]ACCOUNTALLOC!CP112</f>
        <v>0</v>
      </c>
      <c r="CQ112" s="697">
        <f>[52]ACCOUNTALLOC!CQ112</f>
        <v>0</v>
      </c>
      <c r="CR112" s="697">
        <f>[52]ACCOUNTALLOC!CR112</f>
        <v>0</v>
      </c>
      <c r="CS112" s="697">
        <f>[52]ACCOUNTALLOC!CS112</f>
        <v>0</v>
      </c>
      <c r="CT112" s="697">
        <f>[52]ACCOUNTALLOC!CT112</f>
        <v>0</v>
      </c>
      <c r="CU112" s="697">
        <f>[52]ACCOUNTALLOC!CU112</f>
        <v>0</v>
      </c>
      <c r="CW112" s="65">
        <f>[52]ACCOUNTALLOC!CW112</f>
        <v>0</v>
      </c>
      <c r="CX112" s="65">
        <f>[52]ACCOUNTALLOC!CX112</f>
        <v>0</v>
      </c>
      <c r="CY112" s="65">
        <f>[52]ACCOUNTALLOC!CY112</f>
        <v>0</v>
      </c>
      <c r="CZ112" s="65">
        <f>[52]ACCOUNTALLOC!CZ112</f>
        <v>0</v>
      </c>
      <c r="DA112" s="65">
        <f>[52]ACCOUNTALLOC!DA112</f>
        <v>0</v>
      </c>
      <c r="DB112" s="65">
        <f>[52]ACCOUNTALLOC!DB112</f>
        <v>0</v>
      </c>
      <c r="DC112" s="65">
        <f>[52]ACCOUNTALLOC!DC112</f>
        <v>0</v>
      </c>
      <c r="DE112" s="65">
        <v>0</v>
      </c>
      <c r="DF112" s="65">
        <v>0</v>
      </c>
      <c r="DG112" s="65">
        <v>0</v>
      </c>
      <c r="DH112" s="65">
        <v>0</v>
      </c>
      <c r="DI112" s="65">
        <v>0</v>
      </c>
      <c r="DJ112" s="65">
        <v>0</v>
      </c>
      <c r="DK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U112" s="65">
        <v>0</v>
      </c>
      <c r="DV112" s="65">
        <v>0</v>
      </c>
      <c r="DW112" s="65">
        <v>0</v>
      </c>
      <c r="DX112" s="65">
        <v>0</v>
      </c>
      <c r="DY112" s="65">
        <v>0</v>
      </c>
      <c r="DZ112" s="65">
        <v>0</v>
      </c>
      <c r="EA112" s="65">
        <v>0</v>
      </c>
      <c r="EC112" s="65">
        <v>0</v>
      </c>
      <c r="ED112" s="65">
        <v>0</v>
      </c>
      <c r="EE112" s="65">
        <v>0</v>
      </c>
      <c r="EF112" s="65">
        <v>0</v>
      </c>
      <c r="EG112" s="65">
        <v>0</v>
      </c>
      <c r="EH112" s="65">
        <v>0</v>
      </c>
      <c r="EI112" s="65">
        <v>0</v>
      </c>
      <c r="EK112" s="65">
        <v>0</v>
      </c>
      <c r="EL112" s="65">
        <v>0</v>
      </c>
      <c r="EM112" s="65">
        <v>0</v>
      </c>
      <c r="EN112" s="65">
        <v>0</v>
      </c>
      <c r="EO112" s="65">
        <v>0</v>
      </c>
      <c r="EP112" s="65">
        <v>0</v>
      </c>
      <c r="EQ112" s="65">
        <v>0</v>
      </c>
      <c r="ES112" s="65">
        <v>0</v>
      </c>
      <c r="ET112" s="65">
        <v>0</v>
      </c>
      <c r="EU112" s="65">
        <v>0</v>
      </c>
      <c r="EV112" s="65">
        <v>0</v>
      </c>
      <c r="EW112" s="65">
        <v>0</v>
      </c>
      <c r="EX112" s="65">
        <v>0</v>
      </c>
      <c r="EY112" s="65">
        <v>0</v>
      </c>
      <c r="FA112" s="65">
        <v>0</v>
      </c>
      <c r="FB112" s="65">
        <v>0</v>
      </c>
      <c r="FC112" s="65">
        <v>0</v>
      </c>
      <c r="FD112" s="65">
        <v>0</v>
      </c>
      <c r="FE112" s="65">
        <v>0</v>
      </c>
      <c r="FF112" s="65">
        <v>0</v>
      </c>
      <c r="FG112" s="65">
        <v>0</v>
      </c>
    </row>
    <row r="113" spans="1:163">
      <c r="A113" s="698"/>
      <c r="B113" s="694" t="str">
        <f>[52]ACCOUNTALLOC!B113</f>
        <v>Sub-total</v>
      </c>
      <c r="C113" s="696">
        <f>[52]ACCOUNTALLOC!C113</f>
        <v>-1918117909.9676533</v>
      </c>
      <c r="D113" s="64"/>
      <c r="E113" s="696">
        <f>[52]ACCOUNTALLOC!E113</f>
        <v>-121684957.86615621</v>
      </c>
      <c r="F113" s="696">
        <f>[52]ACCOUNTALLOC!F113</f>
        <v>-889349835.42499256</v>
      </c>
      <c r="G113" s="696">
        <f>[52]ACCOUNTALLOC!G113</f>
        <v>0</v>
      </c>
      <c r="H113" s="696">
        <f>[52]ACCOUNTALLOC!H113</f>
        <v>0</v>
      </c>
      <c r="I113" s="696">
        <f>[52]ACCOUNTALLOC!I113</f>
        <v>0</v>
      </c>
      <c r="J113" s="696">
        <f>[52]ACCOUNTALLOC!J113</f>
        <v>0</v>
      </c>
      <c r="K113" s="696">
        <f>[52]ACCOUNTALLOC!K113</f>
        <v>-1011034793.2911488</v>
      </c>
      <c r="L113" s="696"/>
      <c r="M113" s="696">
        <f>[52]ACCOUNTALLOC!M113</f>
        <v>-28054831.175083712</v>
      </c>
      <c r="N113" s="696">
        <f>[52]ACCOUNTALLOC!N113</f>
        <v>-225973357.67273039</v>
      </c>
      <c r="O113" s="696">
        <f>[52]ACCOUNTALLOC!O113</f>
        <v>0</v>
      </c>
      <c r="P113" s="696">
        <f>[52]ACCOUNTALLOC!P113</f>
        <v>0</v>
      </c>
      <c r="Q113" s="696">
        <f>[52]ACCOUNTALLOC!Q113</f>
        <v>0</v>
      </c>
      <c r="R113" s="696">
        <f>[52]ACCOUNTALLOC!R113</f>
        <v>0</v>
      </c>
      <c r="S113" s="696">
        <f>[52]ACCOUNTALLOC!S113</f>
        <v>-254028188.84781408</v>
      </c>
      <c r="T113" s="696"/>
      <c r="U113" s="696">
        <f>[52]ACCOUNTALLOC!U113</f>
        <v>-30028152.120729376</v>
      </c>
      <c r="V113" s="696">
        <f>[52]ACCOUNTALLOC!V113</f>
        <v>-251299678.73385644</v>
      </c>
      <c r="W113" s="696">
        <f>[52]ACCOUNTALLOC!W113</f>
        <v>0</v>
      </c>
      <c r="X113" s="696">
        <f>[52]ACCOUNTALLOC!X113</f>
        <v>0</v>
      </c>
      <c r="Y113" s="696">
        <f>[52]ACCOUNTALLOC!Y113</f>
        <v>0</v>
      </c>
      <c r="Z113" s="696">
        <f>[52]ACCOUNTALLOC!Z113</f>
        <v>0</v>
      </c>
      <c r="AA113" s="696">
        <f>[52]ACCOUNTALLOC!AA113</f>
        <v>-281327830.85458583</v>
      </c>
      <c r="AB113" s="696"/>
      <c r="AC113" s="696">
        <f>[52]ACCOUNTALLOC!AC113</f>
        <v>-15777327.204076435</v>
      </c>
      <c r="AD113" s="696">
        <f>[52]ACCOUNTALLOC!AD113</f>
        <v>-162180222.74433556</v>
      </c>
      <c r="AE113" s="696">
        <f>[52]ACCOUNTALLOC!AE113</f>
        <v>0</v>
      </c>
      <c r="AF113" s="696">
        <f>[52]ACCOUNTALLOC!AF113</f>
        <v>0</v>
      </c>
      <c r="AG113" s="696">
        <f>[52]ACCOUNTALLOC!AG113</f>
        <v>0</v>
      </c>
      <c r="AH113" s="696">
        <f>[52]ACCOUNTALLOC!AH113</f>
        <v>0</v>
      </c>
      <c r="AI113" s="696">
        <f>[52]ACCOUNTALLOC!AI113</f>
        <v>-177957549.948412</v>
      </c>
      <c r="AJ113" s="696"/>
      <c r="AK113" s="696">
        <f>[52]ACCOUNTALLOC!AK113</f>
        <v>-11145460.909614079</v>
      </c>
      <c r="AL113" s="696">
        <f>[52]ACCOUNTALLOC!AL113</f>
        <v>-112835720.51253439</v>
      </c>
      <c r="AM113" s="696">
        <f>[52]ACCOUNTALLOC!AM113</f>
        <v>0</v>
      </c>
      <c r="AN113" s="696">
        <f>[52]ACCOUNTALLOC!AN113</f>
        <v>0</v>
      </c>
      <c r="AO113" s="696">
        <f>[52]ACCOUNTALLOC!AO113</f>
        <v>0</v>
      </c>
      <c r="AP113" s="696">
        <f>[52]ACCOUNTALLOC!AP113</f>
        <v>0</v>
      </c>
      <c r="AQ113" s="696">
        <f>[52]ACCOUNTALLOC!AQ113</f>
        <v>-123981181.42214847</v>
      </c>
      <c r="AR113" s="696"/>
      <c r="AS113" s="696">
        <f>[52]ACCOUNTALLOC!AS113</f>
        <v>-380.88837696358661</v>
      </c>
      <c r="AT113" s="696">
        <f>[52]ACCOUNTALLOC!AT113</f>
        <v>-356291.01476575772</v>
      </c>
      <c r="AU113" s="696">
        <f>[52]ACCOUNTALLOC!AU113</f>
        <v>0</v>
      </c>
      <c r="AV113" s="696">
        <f>[52]ACCOUNTALLOC!AV113</f>
        <v>0</v>
      </c>
      <c r="AW113" s="696">
        <f>[52]ACCOUNTALLOC!AW113</f>
        <v>0</v>
      </c>
      <c r="AX113" s="696">
        <f>[52]ACCOUNTALLOC!AX113</f>
        <v>0</v>
      </c>
      <c r="AY113" s="696">
        <f>[52]ACCOUNTALLOC!AY113</f>
        <v>-356671.90314272128</v>
      </c>
      <c r="AZ113" s="696"/>
      <c r="BA113" s="696">
        <f>[52]ACCOUNTALLOC!BA113</f>
        <v>0</v>
      </c>
      <c r="BB113" s="696">
        <f>[52]ACCOUNTALLOC!BB113</f>
        <v>-9833459.1234285161</v>
      </c>
      <c r="BC113" s="696">
        <f>[52]ACCOUNTALLOC!BC113</f>
        <v>0</v>
      </c>
      <c r="BD113" s="696">
        <f>[52]ACCOUNTALLOC!BD113</f>
        <v>0</v>
      </c>
      <c r="BE113" s="696">
        <f>[52]ACCOUNTALLOC!BE113</f>
        <v>0</v>
      </c>
      <c r="BF113" s="696">
        <f>[52]ACCOUNTALLOC!BF113</f>
        <v>0</v>
      </c>
      <c r="BG113" s="696">
        <f>[52]ACCOUNTALLOC!BG113</f>
        <v>-9833459.1234285161</v>
      </c>
      <c r="BH113" s="696"/>
      <c r="BI113" s="696">
        <f>[52]ACCOUNTALLOC!BI113</f>
        <v>0</v>
      </c>
      <c r="BJ113" s="696">
        <f>[52]ACCOUNTALLOC!BJ113</f>
        <v>0</v>
      </c>
      <c r="BK113" s="696">
        <f>[52]ACCOUNTALLOC!BK113</f>
        <v>0</v>
      </c>
      <c r="BL113" s="696">
        <f>[52]ACCOUNTALLOC!BL113</f>
        <v>0</v>
      </c>
      <c r="BM113" s="696">
        <f>[52]ACCOUNTALLOC!BM113</f>
        <v>0</v>
      </c>
      <c r="BN113" s="696">
        <f>[52]ACCOUNTALLOC!BN113</f>
        <v>0</v>
      </c>
      <c r="BO113" s="696">
        <f>[52]ACCOUNTALLOC!BO113</f>
        <v>0</v>
      </c>
      <c r="BP113" s="696"/>
      <c r="BQ113" s="696">
        <f>[52]ACCOUNTALLOC!BQ113</f>
        <v>-3785641.7418457004</v>
      </c>
      <c r="BR113" s="696">
        <f>[52]ACCOUNTALLOC!BR113</f>
        <v>-48839887.582396127</v>
      </c>
      <c r="BS113" s="696">
        <f>[52]ACCOUNTALLOC!BS113</f>
        <v>0</v>
      </c>
      <c r="BT113" s="696">
        <f>[52]ACCOUNTALLOC!BT113</f>
        <v>0</v>
      </c>
      <c r="BU113" s="696">
        <f>[52]ACCOUNTALLOC!BU113</f>
        <v>0</v>
      </c>
      <c r="BV113" s="696">
        <f>[52]ACCOUNTALLOC!BV113</f>
        <v>0</v>
      </c>
      <c r="BW113" s="696">
        <f>[52]ACCOUNTALLOC!BW113</f>
        <v>-52625529.324241824</v>
      </c>
      <c r="BX113" s="696"/>
      <c r="BY113" s="696">
        <f>[52]ACCOUNTALLOC!BY113</f>
        <v>0</v>
      </c>
      <c r="BZ113" s="696">
        <f>[52]ACCOUNTALLOC!BZ113</f>
        <v>0</v>
      </c>
      <c r="CA113" s="696">
        <f>[52]ACCOUNTALLOC!CA113</f>
        <v>0</v>
      </c>
      <c r="CB113" s="696">
        <f>[52]ACCOUNTALLOC!CB113</f>
        <v>0</v>
      </c>
      <c r="CC113" s="696">
        <f>[52]ACCOUNTALLOC!CC113</f>
        <v>0</v>
      </c>
      <c r="CD113" s="696">
        <f>[52]ACCOUNTALLOC!CD113</f>
        <v>0</v>
      </c>
      <c r="CE113" s="696">
        <f>[52]ACCOUNTALLOC!CE113</f>
        <v>0</v>
      </c>
      <c r="CF113" s="696"/>
      <c r="CG113" s="696">
        <f>[52]ACCOUNTALLOC!CG113</f>
        <v>-438499.20823789114</v>
      </c>
      <c r="CH113" s="696">
        <f>[52]ACCOUNTALLOC!CH113</f>
        <v>-5880927.9484177362</v>
      </c>
      <c r="CI113" s="696">
        <f>[52]ACCOUNTALLOC!CI113</f>
        <v>0</v>
      </c>
      <c r="CJ113" s="696">
        <f>[52]ACCOUNTALLOC!CJ113</f>
        <v>0</v>
      </c>
      <c r="CK113" s="696">
        <f>[52]ACCOUNTALLOC!CK113</f>
        <v>0</v>
      </c>
      <c r="CL113" s="696">
        <f>[52]ACCOUNTALLOC!CL113</f>
        <v>0</v>
      </c>
      <c r="CM113" s="696">
        <f>[52]ACCOUNTALLOC!CM113</f>
        <v>-6319427.1566556273</v>
      </c>
      <c r="CN113" s="696">
        <f>[52]ACCOUNTALLOC!CN113</f>
        <v>0</v>
      </c>
      <c r="CO113" s="696">
        <f>[52]ACCOUNTALLOC!CO113</f>
        <v>-77718.982321523101</v>
      </c>
      <c r="CP113" s="696">
        <f>[52]ACCOUNTALLOC!CP113</f>
        <v>-575559.11375443276</v>
      </c>
      <c r="CQ113" s="696">
        <f>[52]ACCOUNTALLOC!CQ113</f>
        <v>0</v>
      </c>
      <c r="CR113" s="696">
        <f>[52]ACCOUNTALLOC!CR113</f>
        <v>0</v>
      </c>
      <c r="CS113" s="696">
        <f>[52]ACCOUNTALLOC!CS113</f>
        <v>0</v>
      </c>
      <c r="CT113" s="696">
        <f>[52]ACCOUNTALLOC!CT113</f>
        <v>0</v>
      </c>
      <c r="CU113" s="696">
        <f>[52]ACCOUNTALLOC!CU113</f>
        <v>-653278.09607595589</v>
      </c>
      <c r="CV113" s="66"/>
      <c r="CW113" s="66">
        <f>[52]ACCOUNTALLOC!CW113</f>
        <v>0</v>
      </c>
      <c r="CX113" s="66">
        <f>[52]ACCOUNTALLOC!CX113</f>
        <v>0</v>
      </c>
      <c r="CY113" s="66">
        <f>[52]ACCOUNTALLOC!CY113</f>
        <v>0</v>
      </c>
      <c r="CZ113" s="66">
        <f>[52]ACCOUNTALLOC!CZ113</f>
        <v>0</v>
      </c>
      <c r="DA113" s="66">
        <f>[52]ACCOUNTALLOC!DA113</f>
        <v>0</v>
      </c>
      <c r="DB113" s="66">
        <f>[52]ACCOUNTALLOC!DB113</f>
        <v>0</v>
      </c>
      <c r="DC113" s="66">
        <f>[52]ACCOUNTALLOC!DC113</f>
        <v>0</v>
      </c>
      <c r="DD113" s="66"/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/>
      <c r="DM113" s="66">
        <v>0</v>
      </c>
      <c r="DN113" s="66">
        <v>0</v>
      </c>
      <c r="DO113" s="66">
        <v>0</v>
      </c>
      <c r="DP113" s="66">
        <v>0</v>
      </c>
      <c r="DQ113" s="66">
        <v>0</v>
      </c>
      <c r="DR113" s="66">
        <v>0</v>
      </c>
      <c r="DS113" s="66">
        <v>0</v>
      </c>
      <c r="DT113" s="66"/>
      <c r="DU113" s="66">
        <v>0</v>
      </c>
      <c r="DV113" s="66">
        <v>0</v>
      </c>
      <c r="DW113" s="66">
        <v>0</v>
      </c>
      <c r="DX113" s="66">
        <v>0</v>
      </c>
      <c r="DY113" s="66">
        <v>0</v>
      </c>
      <c r="DZ113" s="66">
        <v>0</v>
      </c>
      <c r="EA113" s="66">
        <v>0</v>
      </c>
      <c r="EB113" s="66"/>
      <c r="EC113" s="66">
        <v>0</v>
      </c>
      <c r="ED113" s="66">
        <v>0</v>
      </c>
      <c r="EE113" s="66">
        <v>0</v>
      </c>
      <c r="EF113" s="66">
        <v>0</v>
      </c>
      <c r="EG113" s="66">
        <v>0</v>
      </c>
      <c r="EH113" s="66">
        <v>0</v>
      </c>
      <c r="EI113" s="66">
        <v>0</v>
      </c>
      <c r="EJ113" s="66"/>
      <c r="EK113" s="66">
        <v>0</v>
      </c>
      <c r="EL113" s="66">
        <v>0</v>
      </c>
      <c r="EM113" s="66">
        <v>0</v>
      </c>
      <c r="EN113" s="66">
        <v>0</v>
      </c>
      <c r="EO113" s="66">
        <v>0</v>
      </c>
      <c r="EP113" s="66">
        <v>0</v>
      </c>
      <c r="EQ113" s="66">
        <v>0</v>
      </c>
      <c r="ER113" s="66"/>
      <c r="ES113" s="66">
        <v>0</v>
      </c>
      <c r="ET113" s="66">
        <v>0</v>
      </c>
      <c r="EU113" s="66">
        <v>0</v>
      </c>
      <c r="EV113" s="66">
        <v>0</v>
      </c>
      <c r="EW113" s="66">
        <v>0</v>
      </c>
      <c r="EX113" s="66">
        <v>0</v>
      </c>
      <c r="EY113" s="66">
        <v>0</v>
      </c>
      <c r="EZ113" s="66"/>
      <c r="FA113" s="66">
        <v>0</v>
      </c>
      <c r="FB113" s="66">
        <v>0</v>
      </c>
      <c r="FC113" s="66">
        <v>0</v>
      </c>
      <c r="FD113" s="66">
        <v>0</v>
      </c>
      <c r="FE113" s="66">
        <v>0</v>
      </c>
      <c r="FF113" s="66">
        <v>0</v>
      </c>
      <c r="FG113" s="66">
        <v>0</v>
      </c>
    </row>
    <row r="114" spans="1:163">
      <c r="A114" s="698"/>
      <c r="B114" s="698"/>
      <c r="C114" s="698"/>
      <c r="D114" s="64"/>
      <c r="E114" s="698"/>
      <c r="F114" s="698"/>
      <c r="G114" s="698"/>
      <c r="H114" s="698"/>
      <c r="I114" s="698"/>
      <c r="J114" s="698"/>
      <c r="K114" s="698"/>
      <c r="L114" s="698"/>
      <c r="M114" s="698"/>
      <c r="N114" s="698"/>
      <c r="O114" s="698"/>
      <c r="P114" s="698"/>
      <c r="Q114" s="698"/>
      <c r="R114" s="698"/>
      <c r="S114" s="698"/>
      <c r="T114" s="698"/>
      <c r="U114" s="698"/>
      <c r="V114" s="698"/>
      <c r="W114" s="698"/>
      <c r="X114" s="698"/>
      <c r="Y114" s="698"/>
      <c r="Z114" s="698"/>
      <c r="AA114" s="698"/>
      <c r="AB114" s="698"/>
      <c r="AC114" s="698"/>
      <c r="AD114" s="698"/>
      <c r="AE114" s="698"/>
      <c r="AF114" s="698"/>
      <c r="AG114" s="698"/>
      <c r="AH114" s="698"/>
      <c r="AI114" s="698"/>
      <c r="AJ114" s="698"/>
      <c r="AK114" s="698"/>
      <c r="AL114" s="698"/>
      <c r="AM114" s="698"/>
      <c r="AN114" s="698"/>
      <c r="AO114" s="698"/>
      <c r="AP114" s="698"/>
      <c r="AQ114" s="698"/>
      <c r="AR114" s="698"/>
      <c r="AS114" s="698"/>
      <c r="AT114" s="698"/>
      <c r="AU114" s="698"/>
      <c r="AV114" s="698"/>
      <c r="AW114" s="698"/>
      <c r="AX114" s="698"/>
      <c r="AY114" s="698"/>
      <c r="AZ114" s="698"/>
      <c r="BA114" s="698"/>
      <c r="BB114" s="698"/>
      <c r="BC114" s="698"/>
      <c r="BD114" s="698"/>
      <c r="BE114" s="698"/>
      <c r="BF114" s="698"/>
      <c r="BG114" s="698"/>
      <c r="BH114" s="698"/>
      <c r="BI114" s="698"/>
      <c r="BJ114" s="698"/>
      <c r="BK114" s="698"/>
      <c r="BL114" s="698"/>
      <c r="BM114" s="698"/>
      <c r="BN114" s="698"/>
      <c r="BO114" s="698"/>
      <c r="BP114" s="698"/>
      <c r="BQ114" s="698"/>
      <c r="BR114" s="698"/>
      <c r="BS114" s="698"/>
      <c r="BT114" s="698"/>
      <c r="BU114" s="698"/>
      <c r="BV114" s="698"/>
      <c r="BW114" s="698"/>
      <c r="BX114" s="698"/>
      <c r="BY114" s="698"/>
      <c r="BZ114" s="698"/>
      <c r="CA114" s="698"/>
      <c r="CB114" s="698"/>
      <c r="CC114" s="698"/>
      <c r="CD114" s="698"/>
      <c r="CE114" s="698"/>
      <c r="CF114" s="698"/>
      <c r="CG114" s="698"/>
      <c r="CH114" s="698"/>
      <c r="CI114" s="698"/>
      <c r="CJ114" s="698"/>
      <c r="CK114" s="698"/>
      <c r="CL114" s="698"/>
      <c r="CM114" s="698"/>
      <c r="CN114" s="698"/>
      <c r="CO114" s="698"/>
      <c r="CP114" s="698"/>
      <c r="CQ114" s="698"/>
      <c r="CR114" s="698"/>
      <c r="CS114" s="698"/>
      <c r="CT114" s="698"/>
      <c r="CU114" s="698"/>
      <c r="CW114" s="2">
        <f>[52]ACCOUNTALLOC!CW114</f>
        <v>0</v>
      </c>
      <c r="CX114" s="2">
        <f>[52]ACCOUNTALLOC!CX114</f>
        <v>0</v>
      </c>
      <c r="CY114" s="2">
        <f>[52]ACCOUNTALLOC!CY114</f>
        <v>0</v>
      </c>
      <c r="CZ114" s="2">
        <f>[52]ACCOUNTALLOC!CZ114</f>
        <v>0</v>
      </c>
      <c r="DA114" s="2">
        <f>[52]ACCOUNTALLOC!DA114</f>
        <v>0</v>
      </c>
      <c r="DB114" s="2">
        <f>[52]ACCOUNTALLOC!DB114</f>
        <v>0</v>
      </c>
      <c r="DC114" s="2">
        <f>[52]ACCOUNTALLOC!DC114</f>
        <v>0</v>
      </c>
    </row>
    <row r="115" spans="1:163">
      <c r="A115" s="698"/>
      <c r="B115" s="694" t="str">
        <f>[52]ACCOUNTALLOC!B115</f>
        <v>Transmisson Plant</v>
      </c>
      <c r="C115" s="698"/>
      <c r="D115" s="64"/>
      <c r="E115" s="698"/>
      <c r="F115" s="698"/>
      <c r="G115" s="698"/>
      <c r="H115" s="698"/>
      <c r="I115" s="698"/>
      <c r="J115" s="698"/>
      <c r="K115" s="698"/>
      <c r="L115" s="698"/>
      <c r="M115" s="698"/>
      <c r="N115" s="698"/>
      <c r="O115" s="698"/>
      <c r="P115" s="698"/>
      <c r="Q115" s="698"/>
      <c r="R115" s="698"/>
      <c r="S115" s="698"/>
      <c r="T115" s="698"/>
      <c r="U115" s="698"/>
      <c r="V115" s="698"/>
      <c r="W115" s="698"/>
      <c r="X115" s="698"/>
      <c r="Y115" s="698"/>
      <c r="Z115" s="698"/>
      <c r="AA115" s="698"/>
      <c r="AB115" s="698"/>
      <c r="AC115" s="698"/>
      <c r="AD115" s="698"/>
      <c r="AE115" s="698"/>
      <c r="AF115" s="698"/>
      <c r="AG115" s="698"/>
      <c r="AH115" s="698"/>
      <c r="AI115" s="698"/>
      <c r="AJ115" s="698"/>
      <c r="AK115" s="698"/>
      <c r="AL115" s="698"/>
      <c r="AM115" s="698"/>
      <c r="AN115" s="698"/>
      <c r="AO115" s="698"/>
      <c r="AP115" s="698"/>
      <c r="AQ115" s="698"/>
      <c r="AR115" s="698"/>
      <c r="AS115" s="698"/>
      <c r="AT115" s="698"/>
      <c r="AU115" s="698"/>
      <c r="AV115" s="698"/>
      <c r="AW115" s="698"/>
      <c r="AX115" s="698"/>
      <c r="AY115" s="698"/>
      <c r="AZ115" s="698"/>
      <c r="BA115" s="698"/>
      <c r="BB115" s="698"/>
      <c r="BC115" s="698"/>
      <c r="BD115" s="698"/>
      <c r="BE115" s="698"/>
      <c r="BF115" s="698"/>
      <c r="BG115" s="698"/>
      <c r="BH115" s="698"/>
      <c r="BI115" s="698"/>
      <c r="BJ115" s="698"/>
      <c r="BK115" s="698"/>
      <c r="BL115" s="698"/>
      <c r="BM115" s="698"/>
      <c r="BN115" s="698"/>
      <c r="BO115" s="698"/>
      <c r="BP115" s="698"/>
      <c r="BQ115" s="698"/>
      <c r="BR115" s="698"/>
      <c r="BS115" s="698"/>
      <c r="BT115" s="698"/>
      <c r="BU115" s="698"/>
      <c r="BV115" s="698"/>
      <c r="BW115" s="698"/>
      <c r="BX115" s="698"/>
      <c r="BY115" s="698"/>
      <c r="BZ115" s="698"/>
      <c r="CA115" s="698"/>
      <c r="CB115" s="698"/>
      <c r="CC115" s="698"/>
      <c r="CD115" s="698"/>
      <c r="CE115" s="698"/>
      <c r="CF115" s="698"/>
      <c r="CG115" s="698"/>
      <c r="CH115" s="698"/>
      <c r="CI115" s="698"/>
      <c r="CJ115" s="698"/>
      <c r="CK115" s="698"/>
      <c r="CL115" s="698"/>
      <c r="CM115" s="698"/>
      <c r="CN115" s="698"/>
      <c r="CO115" s="698"/>
      <c r="CP115" s="698"/>
      <c r="CQ115" s="698"/>
      <c r="CR115" s="698"/>
      <c r="CS115" s="698"/>
      <c r="CT115" s="698"/>
      <c r="CU115" s="698"/>
      <c r="CW115" s="2">
        <f>[52]ACCOUNTALLOC!CW115</f>
        <v>0</v>
      </c>
      <c r="CX115" s="2">
        <f>[52]ACCOUNTALLOC!CX115</f>
        <v>0</v>
      </c>
      <c r="CY115" s="2">
        <f>[52]ACCOUNTALLOC!CY115</f>
        <v>0</v>
      </c>
      <c r="CZ115" s="2">
        <f>[52]ACCOUNTALLOC!CZ115</f>
        <v>0</v>
      </c>
      <c r="DA115" s="2">
        <f>[52]ACCOUNTALLOC!DA115</f>
        <v>0</v>
      </c>
      <c r="DB115" s="2">
        <f>[52]ACCOUNTALLOC!DB115</f>
        <v>0</v>
      </c>
      <c r="DC115" s="2">
        <f>[52]ACCOUNTALLOC!DC115</f>
        <v>0</v>
      </c>
    </row>
    <row r="116" spans="1:163">
      <c r="A116" s="699" t="str">
        <f>[52]ACCOUNTALLOC!A116</f>
        <v>108.04a</v>
      </c>
      <c r="B116" s="698" t="str">
        <f>[52]ACCOUNTALLOC!B116</f>
        <v>Accum Depreciation Washington Transmisson Plant</v>
      </c>
      <c r="C116" s="695">
        <f>[52]ACCOUNTALLOC!C116</f>
        <v>-348915488.81225431</v>
      </c>
      <c r="D116" s="64"/>
      <c r="E116" s="697">
        <f>[52]ACCOUNTALLOC!E116</f>
        <v>-20522896.030996915</v>
      </c>
      <c r="F116" s="697">
        <f>[52]ACCOUNTALLOC!F116</f>
        <v>-145786606.56692427</v>
      </c>
      <c r="G116" s="697">
        <f>[52]ACCOUNTALLOC!G116</f>
        <v>0</v>
      </c>
      <c r="H116" s="697">
        <f>[52]ACCOUNTALLOC!H116</f>
        <v>0</v>
      </c>
      <c r="I116" s="697">
        <f>[52]ACCOUNTALLOC!I116</f>
        <v>0</v>
      </c>
      <c r="J116" s="697">
        <f>[52]ACCOUNTALLOC!J116</f>
        <v>0</v>
      </c>
      <c r="K116" s="697">
        <f>[52]ACCOUNTALLOC!K116</f>
        <v>-166309502.59792119</v>
      </c>
      <c r="L116" s="698"/>
      <c r="M116" s="697">
        <f>[52]ACCOUNTALLOC!M116</f>
        <v>-4731615.0941738533</v>
      </c>
      <c r="N116" s="697">
        <f>[52]ACCOUNTALLOC!N116</f>
        <v>-37042666.088647053</v>
      </c>
      <c r="O116" s="697">
        <f>[52]ACCOUNTALLOC!O116</f>
        <v>0</v>
      </c>
      <c r="P116" s="697">
        <f>[52]ACCOUNTALLOC!P116</f>
        <v>0</v>
      </c>
      <c r="Q116" s="697">
        <f>[52]ACCOUNTALLOC!Q116</f>
        <v>0</v>
      </c>
      <c r="R116" s="697">
        <f>[52]ACCOUNTALLOC!R116</f>
        <v>0</v>
      </c>
      <c r="S116" s="697">
        <f>[52]ACCOUNTALLOC!S116</f>
        <v>-41774281.182820909</v>
      </c>
      <c r="T116" s="698"/>
      <c r="U116" s="697">
        <f>[52]ACCOUNTALLOC!U116</f>
        <v>-5064427.4755350677</v>
      </c>
      <c r="V116" s="697">
        <f>[52]ACCOUNTALLOC!V116</f>
        <v>-41194281.411723576</v>
      </c>
      <c r="W116" s="697">
        <f>[52]ACCOUNTALLOC!W116</f>
        <v>0</v>
      </c>
      <c r="X116" s="697">
        <f>[52]ACCOUNTALLOC!X116</f>
        <v>0</v>
      </c>
      <c r="Y116" s="697">
        <f>[52]ACCOUNTALLOC!Y116</f>
        <v>0</v>
      </c>
      <c r="Z116" s="697">
        <f>[52]ACCOUNTALLOC!Z116</f>
        <v>0</v>
      </c>
      <c r="AA116" s="697">
        <f>[52]ACCOUNTALLOC!AA116</f>
        <v>-46258708.887258641</v>
      </c>
      <c r="AB116" s="698"/>
      <c r="AC116" s="697">
        <f>[52]ACCOUNTALLOC!AC116</f>
        <v>-2660940.6087187072</v>
      </c>
      <c r="AD116" s="697">
        <f>[52]ACCOUNTALLOC!AD116</f>
        <v>-26585381.122678235</v>
      </c>
      <c r="AE116" s="697">
        <f>[52]ACCOUNTALLOC!AE116</f>
        <v>0</v>
      </c>
      <c r="AF116" s="697">
        <f>[52]ACCOUNTALLOC!AF116</f>
        <v>0</v>
      </c>
      <c r="AG116" s="697">
        <f>[52]ACCOUNTALLOC!AG116</f>
        <v>0</v>
      </c>
      <c r="AH116" s="697">
        <f>[52]ACCOUNTALLOC!AH116</f>
        <v>0</v>
      </c>
      <c r="AI116" s="697">
        <f>[52]ACCOUNTALLOC!AI116</f>
        <v>-29246321.731396943</v>
      </c>
      <c r="AJ116" s="698"/>
      <c r="AK116" s="697">
        <f>[52]ACCOUNTALLOC!AK116</f>
        <v>-1879748.6515723888</v>
      </c>
      <c r="AL116" s="697">
        <f>[52]ACCOUNTALLOC!AL116</f>
        <v>-18496587.212157484</v>
      </c>
      <c r="AM116" s="697">
        <f>[52]ACCOUNTALLOC!AM116</f>
        <v>0</v>
      </c>
      <c r="AN116" s="697">
        <f>[52]ACCOUNTALLOC!AN116</f>
        <v>0</v>
      </c>
      <c r="AO116" s="697">
        <f>[52]ACCOUNTALLOC!AO116</f>
        <v>0</v>
      </c>
      <c r="AP116" s="697">
        <f>[52]ACCOUNTALLOC!AP116</f>
        <v>0</v>
      </c>
      <c r="AQ116" s="697">
        <f>[52]ACCOUNTALLOC!AQ116</f>
        <v>-20376335.863729872</v>
      </c>
      <c r="AR116" s="698"/>
      <c r="AS116" s="697">
        <f>[52]ACCOUNTALLOC!AS116</f>
        <v>-64.239103147299872</v>
      </c>
      <c r="AT116" s="697">
        <f>[52]ACCOUNTALLOC!AT116</f>
        <v>-58404.978473025796</v>
      </c>
      <c r="AU116" s="697">
        <f>[52]ACCOUNTALLOC!AU116</f>
        <v>0</v>
      </c>
      <c r="AV116" s="697">
        <f>[52]ACCOUNTALLOC!AV116</f>
        <v>0</v>
      </c>
      <c r="AW116" s="697">
        <f>[52]ACCOUNTALLOC!AW116</f>
        <v>0</v>
      </c>
      <c r="AX116" s="697">
        <f>[52]ACCOUNTALLOC!AX116</f>
        <v>0</v>
      </c>
      <c r="AY116" s="697">
        <f>[52]ACCOUNTALLOC!AY116</f>
        <v>-58469.217576173098</v>
      </c>
      <c r="AZ116" s="698"/>
      <c r="BA116" s="697">
        <f>[52]ACCOUNTALLOC!BA116</f>
        <v>0</v>
      </c>
      <c r="BB116" s="697">
        <f>[52]ACCOUNTALLOC!BB116</f>
        <v>-1611949.0658410464</v>
      </c>
      <c r="BC116" s="697">
        <f>[52]ACCOUNTALLOC!BC116</f>
        <v>0</v>
      </c>
      <c r="BD116" s="697">
        <f>[52]ACCOUNTALLOC!BD116</f>
        <v>0</v>
      </c>
      <c r="BE116" s="697">
        <f>[52]ACCOUNTALLOC!BE116</f>
        <v>0</v>
      </c>
      <c r="BF116" s="697">
        <f>[52]ACCOUNTALLOC!BF116</f>
        <v>0</v>
      </c>
      <c r="BG116" s="697">
        <f>[52]ACCOUNTALLOC!BG116</f>
        <v>-1611949.0658410464</v>
      </c>
      <c r="BH116" s="698"/>
      <c r="BI116" s="697">
        <f>[52]ACCOUNTALLOC!BI116</f>
        <v>-484481.25499931915</v>
      </c>
      <c r="BJ116" s="697">
        <f>[52]ACCOUNTALLOC!BJ116</f>
        <v>-4447235.7854257282</v>
      </c>
      <c r="BK116" s="697">
        <f>[52]ACCOUNTALLOC!BK116</f>
        <v>0</v>
      </c>
      <c r="BL116" s="697">
        <f>[52]ACCOUNTALLOC!BL116</f>
        <v>0</v>
      </c>
      <c r="BM116" s="697">
        <f>[52]ACCOUNTALLOC!BM116</f>
        <v>0</v>
      </c>
      <c r="BN116" s="697">
        <f>[52]ACCOUNTALLOC!BN116</f>
        <v>0</v>
      </c>
      <c r="BO116" s="697">
        <f>[52]ACCOUNTALLOC!BO116</f>
        <v>-4931717.0404250473</v>
      </c>
      <c r="BP116" s="698"/>
      <c r="BQ116" s="697">
        <f>[52]ACCOUNTALLOC!BQ116</f>
        <v>-638471.12445859378</v>
      </c>
      <c r="BR116" s="697">
        <f>[52]ACCOUNTALLOC!BR116</f>
        <v>-8006074.9911142364</v>
      </c>
      <c r="BS116" s="697">
        <f>[52]ACCOUNTALLOC!BS116</f>
        <v>0</v>
      </c>
      <c r="BT116" s="697">
        <f>[52]ACCOUNTALLOC!BT116</f>
        <v>0</v>
      </c>
      <c r="BU116" s="697">
        <f>[52]ACCOUNTALLOC!BU116</f>
        <v>0</v>
      </c>
      <c r="BV116" s="697">
        <f>[52]ACCOUNTALLOC!BV116</f>
        <v>0</v>
      </c>
      <c r="BW116" s="697">
        <f>[52]ACCOUNTALLOC!BW116</f>
        <v>-8644546.1155728307</v>
      </c>
      <c r="BX116" s="698"/>
      <c r="BY116" s="697">
        <f>[52]ACCOUNTALLOC!BY116</f>
        <v>-2310996.0040730033</v>
      </c>
      <c r="BZ116" s="697">
        <f>[52]ACCOUNTALLOC!BZ116</f>
        <v>-26247218.651630204</v>
      </c>
      <c r="CA116" s="697">
        <f>[52]ACCOUNTALLOC!CA116</f>
        <v>0</v>
      </c>
      <c r="CB116" s="697">
        <f>[52]ACCOUNTALLOC!CB116</f>
        <v>0</v>
      </c>
      <c r="CC116" s="697">
        <f>[52]ACCOUNTALLOC!CC116</f>
        <v>0</v>
      </c>
      <c r="CD116" s="697">
        <f>[52]ACCOUNTALLOC!CD116</f>
        <v>0</v>
      </c>
      <c r="CE116" s="697">
        <f>[52]ACCOUNTALLOC!CE116</f>
        <v>-28558214.655703209</v>
      </c>
      <c r="CF116" s="698"/>
      <c r="CG116" s="697">
        <f>[52]ACCOUNTALLOC!CG116</f>
        <v>-73955.514454294287</v>
      </c>
      <c r="CH116" s="697">
        <f>[52]ACCOUNTALLOC!CH116</f>
        <v>-964030.68276804686</v>
      </c>
      <c r="CI116" s="697">
        <f>[52]ACCOUNTALLOC!CI116</f>
        <v>0</v>
      </c>
      <c r="CJ116" s="697">
        <f>[52]ACCOUNTALLOC!CJ116</f>
        <v>0</v>
      </c>
      <c r="CK116" s="697">
        <f>[52]ACCOUNTALLOC!CK116</f>
        <v>0</v>
      </c>
      <c r="CL116" s="697">
        <f>[52]ACCOUNTALLOC!CL116</f>
        <v>0</v>
      </c>
      <c r="CM116" s="697">
        <f>[52]ACCOUNTALLOC!CM116</f>
        <v>-1037986.1972223411</v>
      </c>
      <c r="CN116" s="698">
        <f>[52]ACCOUNTALLOC!CN116</f>
        <v>0</v>
      </c>
      <c r="CO116" s="697">
        <f>[52]ACCOUNTALLOC!CO116</f>
        <v>-13107.771262688851</v>
      </c>
      <c r="CP116" s="697">
        <f>[52]ACCOUNTALLOC!CP116</f>
        <v>-94348.485523503477</v>
      </c>
      <c r="CQ116" s="697">
        <f>[52]ACCOUNTALLOC!CQ116</f>
        <v>0</v>
      </c>
      <c r="CR116" s="697">
        <f>[52]ACCOUNTALLOC!CR116</f>
        <v>0</v>
      </c>
      <c r="CS116" s="697">
        <f>[52]ACCOUNTALLOC!CS116</f>
        <v>0</v>
      </c>
      <c r="CT116" s="697">
        <f>[52]ACCOUNTALLOC!CT116</f>
        <v>0</v>
      </c>
      <c r="CU116" s="697">
        <f>[52]ACCOUNTALLOC!CU116</f>
        <v>-107456.25678619233</v>
      </c>
      <c r="CW116" s="65">
        <f>[52]ACCOUNTALLOC!CW116</f>
        <v>0</v>
      </c>
      <c r="CX116" s="65">
        <f>[52]ACCOUNTALLOC!CX116</f>
        <v>0</v>
      </c>
      <c r="CY116" s="65">
        <f>[52]ACCOUNTALLOC!CY116</f>
        <v>0</v>
      </c>
      <c r="CZ116" s="65">
        <f>[52]ACCOUNTALLOC!CZ116</f>
        <v>0</v>
      </c>
      <c r="DA116" s="65">
        <f>[52]ACCOUNTALLOC!DA116</f>
        <v>0</v>
      </c>
      <c r="DB116" s="65">
        <f>[52]ACCOUNTALLOC!DB116</f>
        <v>0</v>
      </c>
      <c r="DC116" s="65">
        <f>[52]ACCOUNTALLOC!DC116</f>
        <v>0</v>
      </c>
      <c r="DE116" s="65">
        <v>0</v>
      </c>
      <c r="DF116" s="65">
        <v>0</v>
      </c>
      <c r="DG116" s="65">
        <v>0</v>
      </c>
      <c r="DH116" s="65">
        <v>0</v>
      </c>
      <c r="DI116" s="65">
        <v>0</v>
      </c>
      <c r="DJ116" s="65">
        <v>0</v>
      </c>
      <c r="DK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U116" s="65">
        <v>0</v>
      </c>
      <c r="DV116" s="65">
        <v>0</v>
      </c>
      <c r="DW116" s="65">
        <v>0</v>
      </c>
      <c r="DX116" s="65">
        <v>0</v>
      </c>
      <c r="DY116" s="65">
        <v>0</v>
      </c>
      <c r="DZ116" s="65">
        <v>0</v>
      </c>
      <c r="EA116" s="65">
        <v>0</v>
      </c>
      <c r="EC116" s="65">
        <v>0</v>
      </c>
      <c r="ED116" s="65">
        <v>0</v>
      </c>
      <c r="EE116" s="65">
        <v>0</v>
      </c>
      <c r="EF116" s="65">
        <v>0</v>
      </c>
      <c r="EG116" s="65">
        <v>0</v>
      </c>
      <c r="EH116" s="65">
        <v>0</v>
      </c>
      <c r="EI116" s="65">
        <v>0</v>
      </c>
      <c r="EK116" s="65">
        <v>0</v>
      </c>
      <c r="EL116" s="65">
        <v>0</v>
      </c>
      <c r="EM116" s="65">
        <v>0</v>
      </c>
      <c r="EN116" s="65">
        <v>0</v>
      </c>
      <c r="EO116" s="65">
        <v>0</v>
      </c>
      <c r="EP116" s="65">
        <v>0</v>
      </c>
      <c r="EQ116" s="65">
        <v>0</v>
      </c>
      <c r="ES116" s="65">
        <v>0</v>
      </c>
      <c r="ET116" s="65">
        <v>0</v>
      </c>
      <c r="EU116" s="65">
        <v>0</v>
      </c>
      <c r="EV116" s="65">
        <v>0</v>
      </c>
      <c r="EW116" s="65">
        <v>0</v>
      </c>
      <c r="EX116" s="65">
        <v>0</v>
      </c>
      <c r="EY116" s="65">
        <v>0</v>
      </c>
      <c r="FA116" s="65">
        <v>0</v>
      </c>
      <c r="FB116" s="65">
        <v>0</v>
      </c>
      <c r="FC116" s="65">
        <v>0</v>
      </c>
      <c r="FD116" s="65">
        <v>0</v>
      </c>
      <c r="FE116" s="65">
        <v>0</v>
      </c>
      <c r="FF116" s="65">
        <v>0</v>
      </c>
      <c r="FG116" s="65">
        <v>0</v>
      </c>
    </row>
    <row r="117" spans="1:163">
      <c r="A117" s="699" t="str">
        <f>[52]ACCOUNTALLOC!A117</f>
        <v>108.04b</v>
      </c>
      <c r="B117" s="698" t="str">
        <f>[52]ACCOUNTALLOC!B117</f>
        <v>Accum Depreciation Washington GIF Transmisson Plant</v>
      </c>
      <c r="C117" s="695">
        <f>[52]ACCOUNTALLOC!C117</f>
        <v>-54709537.547322765</v>
      </c>
      <c r="D117" s="64"/>
      <c r="E117" s="697">
        <f>[52]ACCOUNTALLOC!E117</f>
        <v>-3470760.445292505</v>
      </c>
      <c r="F117" s="697">
        <f>[52]ACCOUNTALLOC!F117</f>
        <v>-25366489.703810479</v>
      </c>
      <c r="G117" s="697">
        <f>[52]ACCOUNTALLOC!G117</f>
        <v>0</v>
      </c>
      <c r="H117" s="697">
        <f>[52]ACCOUNTALLOC!H117</f>
        <v>0</v>
      </c>
      <c r="I117" s="697">
        <f>[52]ACCOUNTALLOC!I117</f>
        <v>0</v>
      </c>
      <c r="J117" s="697">
        <f>[52]ACCOUNTALLOC!J117</f>
        <v>0</v>
      </c>
      <c r="K117" s="697">
        <f>[52]ACCOUNTALLOC!K117</f>
        <v>-28837250.149102986</v>
      </c>
      <c r="L117" s="698"/>
      <c r="M117" s="697">
        <f>[52]ACCOUNTALLOC!M117</f>
        <v>-800194.20682168973</v>
      </c>
      <c r="N117" s="697">
        <f>[52]ACCOUNTALLOC!N117</f>
        <v>-6445327.3868337553</v>
      </c>
      <c r="O117" s="697">
        <f>[52]ACCOUNTALLOC!O117</f>
        <v>0</v>
      </c>
      <c r="P117" s="697">
        <f>[52]ACCOUNTALLOC!P117</f>
        <v>0</v>
      </c>
      <c r="Q117" s="697">
        <f>[52]ACCOUNTALLOC!Q117</f>
        <v>0</v>
      </c>
      <c r="R117" s="697">
        <f>[52]ACCOUNTALLOC!R117</f>
        <v>0</v>
      </c>
      <c r="S117" s="697">
        <f>[52]ACCOUNTALLOC!S117</f>
        <v>-7245521.5936554447</v>
      </c>
      <c r="T117" s="698"/>
      <c r="U117" s="697">
        <f>[52]ACCOUNTALLOC!U117</f>
        <v>-856478.27351420117</v>
      </c>
      <c r="V117" s="697">
        <f>[52]ACCOUNTALLOC!V117</f>
        <v>-7167697.6362479804</v>
      </c>
      <c r="W117" s="697">
        <f>[52]ACCOUNTALLOC!W117</f>
        <v>0</v>
      </c>
      <c r="X117" s="697">
        <f>[52]ACCOUNTALLOC!X117</f>
        <v>0</v>
      </c>
      <c r="Y117" s="697">
        <f>[52]ACCOUNTALLOC!Y117</f>
        <v>0</v>
      </c>
      <c r="Z117" s="697">
        <f>[52]ACCOUNTALLOC!Z117</f>
        <v>0</v>
      </c>
      <c r="AA117" s="697">
        <f>[52]ACCOUNTALLOC!AA117</f>
        <v>-8024175.9097621813</v>
      </c>
      <c r="AB117" s="698"/>
      <c r="AC117" s="697">
        <f>[52]ACCOUNTALLOC!AC117</f>
        <v>-450008.97524718539</v>
      </c>
      <c r="AD117" s="697">
        <f>[52]ACCOUNTALLOC!AD117</f>
        <v>-4625787.0486251935</v>
      </c>
      <c r="AE117" s="697">
        <f>[52]ACCOUNTALLOC!AE117</f>
        <v>0</v>
      </c>
      <c r="AF117" s="697">
        <f>[52]ACCOUNTALLOC!AF117</f>
        <v>0</v>
      </c>
      <c r="AG117" s="697">
        <f>[52]ACCOUNTALLOC!AG117</f>
        <v>0</v>
      </c>
      <c r="AH117" s="697">
        <f>[52]ACCOUNTALLOC!AH117</f>
        <v>0</v>
      </c>
      <c r="AI117" s="697">
        <f>[52]ACCOUNTALLOC!AI117</f>
        <v>-5075796.0238723792</v>
      </c>
      <c r="AJ117" s="698"/>
      <c r="AK117" s="697">
        <f>[52]ACCOUNTALLOC!AK117</f>
        <v>-317896.52187077102</v>
      </c>
      <c r="AL117" s="697">
        <f>[52]ACCOUNTALLOC!AL117</f>
        <v>-3218357.9830938657</v>
      </c>
      <c r="AM117" s="697">
        <f>[52]ACCOUNTALLOC!AM117</f>
        <v>0</v>
      </c>
      <c r="AN117" s="697">
        <f>[52]ACCOUNTALLOC!AN117</f>
        <v>0</v>
      </c>
      <c r="AO117" s="697">
        <f>[52]ACCOUNTALLOC!AO117</f>
        <v>0</v>
      </c>
      <c r="AP117" s="697">
        <f>[52]ACCOUNTALLOC!AP117</f>
        <v>0</v>
      </c>
      <c r="AQ117" s="697">
        <f>[52]ACCOUNTALLOC!AQ117</f>
        <v>-3536254.5049646366</v>
      </c>
      <c r="AR117" s="698"/>
      <c r="AS117" s="697">
        <f>[52]ACCOUNTALLOC!AS117</f>
        <v>-10.863892596247943</v>
      </c>
      <c r="AT117" s="697">
        <f>[52]ACCOUNTALLOC!AT117</f>
        <v>-10162.314083407766</v>
      </c>
      <c r="AU117" s="697">
        <f>[52]ACCOUNTALLOC!AU117</f>
        <v>0</v>
      </c>
      <c r="AV117" s="697">
        <f>[52]ACCOUNTALLOC!AV117</f>
        <v>0</v>
      </c>
      <c r="AW117" s="697">
        <f>[52]ACCOUNTALLOC!AW117</f>
        <v>0</v>
      </c>
      <c r="AX117" s="697">
        <f>[52]ACCOUNTALLOC!AX117</f>
        <v>0</v>
      </c>
      <c r="AY117" s="697">
        <f>[52]ACCOUNTALLOC!AY117</f>
        <v>-10173.177976004014</v>
      </c>
      <c r="AZ117" s="698"/>
      <c r="BA117" s="697">
        <f>[52]ACCOUNTALLOC!BA117</f>
        <v>0</v>
      </c>
      <c r="BB117" s="697">
        <f>[52]ACCOUNTALLOC!BB117</f>
        <v>-280474.9376133756</v>
      </c>
      <c r="BC117" s="697">
        <f>[52]ACCOUNTALLOC!BC117</f>
        <v>0</v>
      </c>
      <c r="BD117" s="697">
        <f>[52]ACCOUNTALLOC!BD117</f>
        <v>0</v>
      </c>
      <c r="BE117" s="697">
        <f>[52]ACCOUNTALLOC!BE117</f>
        <v>0</v>
      </c>
      <c r="BF117" s="697">
        <f>[52]ACCOUNTALLOC!BF117</f>
        <v>0</v>
      </c>
      <c r="BG117" s="697">
        <f>[52]ACCOUNTALLOC!BG117</f>
        <v>-280474.9376133756</v>
      </c>
      <c r="BH117" s="698"/>
      <c r="BI117" s="697">
        <f>[52]ACCOUNTALLOC!BI117</f>
        <v>0</v>
      </c>
      <c r="BJ117" s="697">
        <f>[52]ACCOUNTALLOC!BJ117</f>
        <v>0</v>
      </c>
      <c r="BK117" s="697">
        <f>[52]ACCOUNTALLOC!BK117</f>
        <v>0</v>
      </c>
      <c r="BL117" s="697">
        <f>[52]ACCOUNTALLOC!BL117</f>
        <v>0</v>
      </c>
      <c r="BM117" s="697">
        <f>[52]ACCOUNTALLOC!BM117</f>
        <v>0</v>
      </c>
      <c r="BN117" s="697">
        <f>[52]ACCOUNTALLOC!BN117</f>
        <v>0</v>
      </c>
      <c r="BO117" s="697">
        <f>[52]ACCOUNTALLOC!BO117</f>
        <v>0</v>
      </c>
      <c r="BP117" s="698"/>
      <c r="BQ117" s="697">
        <f>[52]ACCOUNTALLOC!BQ117</f>
        <v>-107976.00498903239</v>
      </c>
      <c r="BR117" s="697">
        <f>[52]ACCOUNTALLOC!BR117</f>
        <v>-1393036.1890741033</v>
      </c>
      <c r="BS117" s="697">
        <f>[52]ACCOUNTALLOC!BS117</f>
        <v>0</v>
      </c>
      <c r="BT117" s="697">
        <f>[52]ACCOUNTALLOC!BT117</f>
        <v>0</v>
      </c>
      <c r="BU117" s="697">
        <f>[52]ACCOUNTALLOC!BU117</f>
        <v>0</v>
      </c>
      <c r="BV117" s="697">
        <f>[52]ACCOUNTALLOC!BV117</f>
        <v>0</v>
      </c>
      <c r="BW117" s="697">
        <f>[52]ACCOUNTALLOC!BW117</f>
        <v>-1501012.1940631357</v>
      </c>
      <c r="BX117" s="698"/>
      <c r="BY117" s="697">
        <f>[52]ACCOUNTALLOC!BY117</f>
        <v>0</v>
      </c>
      <c r="BZ117" s="697">
        <f>[52]ACCOUNTALLOC!BZ117</f>
        <v>0</v>
      </c>
      <c r="CA117" s="697">
        <f>[52]ACCOUNTALLOC!CA117</f>
        <v>0</v>
      </c>
      <c r="CB117" s="697">
        <f>[52]ACCOUNTALLOC!CB117</f>
        <v>0</v>
      </c>
      <c r="CC117" s="697">
        <f>[52]ACCOUNTALLOC!CC117</f>
        <v>0</v>
      </c>
      <c r="CD117" s="697">
        <f>[52]ACCOUNTALLOC!CD117</f>
        <v>0</v>
      </c>
      <c r="CE117" s="697">
        <f>[52]ACCOUNTALLOC!CE117</f>
        <v>0</v>
      </c>
      <c r="CF117" s="698"/>
      <c r="CG117" s="697">
        <f>[52]ACCOUNTALLOC!CG117</f>
        <v>-12507.098115760138</v>
      </c>
      <c r="CH117" s="697">
        <f>[52]ACCOUNTALLOC!CH117</f>
        <v>-167738.82707371507</v>
      </c>
      <c r="CI117" s="697">
        <f>[52]ACCOUNTALLOC!CI117</f>
        <v>0</v>
      </c>
      <c r="CJ117" s="697">
        <f>[52]ACCOUNTALLOC!CJ117</f>
        <v>0</v>
      </c>
      <c r="CK117" s="697">
        <f>[52]ACCOUNTALLOC!CK117</f>
        <v>0</v>
      </c>
      <c r="CL117" s="697">
        <f>[52]ACCOUNTALLOC!CL117</f>
        <v>0</v>
      </c>
      <c r="CM117" s="697">
        <f>[52]ACCOUNTALLOC!CM117</f>
        <v>-180245.92518947521</v>
      </c>
      <c r="CN117" s="698">
        <f>[52]ACCOUNTALLOC!CN117</f>
        <v>0</v>
      </c>
      <c r="CO117" s="697">
        <f>[52]ACCOUNTALLOC!CO117</f>
        <v>-2216.7404617637853</v>
      </c>
      <c r="CP117" s="697">
        <f>[52]ACCOUNTALLOC!CP117</f>
        <v>-16416.39066139733</v>
      </c>
      <c r="CQ117" s="697">
        <f>[52]ACCOUNTALLOC!CQ117</f>
        <v>0</v>
      </c>
      <c r="CR117" s="697">
        <f>[52]ACCOUNTALLOC!CR117</f>
        <v>0</v>
      </c>
      <c r="CS117" s="697">
        <f>[52]ACCOUNTALLOC!CS117</f>
        <v>0</v>
      </c>
      <c r="CT117" s="697">
        <f>[52]ACCOUNTALLOC!CT117</f>
        <v>0</v>
      </c>
      <c r="CU117" s="697">
        <f>[52]ACCOUNTALLOC!CU117</f>
        <v>-18633.131123161114</v>
      </c>
      <c r="CW117" s="65">
        <f>[52]ACCOUNTALLOC!CW117</f>
        <v>0</v>
      </c>
      <c r="CX117" s="65">
        <f>[52]ACCOUNTALLOC!CX117</f>
        <v>0</v>
      </c>
      <c r="CY117" s="65">
        <f>[52]ACCOUNTALLOC!CY117</f>
        <v>0</v>
      </c>
      <c r="CZ117" s="65">
        <f>[52]ACCOUNTALLOC!CZ117</f>
        <v>0</v>
      </c>
      <c r="DA117" s="65">
        <f>[52]ACCOUNTALLOC!DA117</f>
        <v>0</v>
      </c>
      <c r="DB117" s="65">
        <f>[52]ACCOUNTALLOC!DB117</f>
        <v>0</v>
      </c>
      <c r="DC117" s="65">
        <f>[52]ACCOUNTALLOC!DC117</f>
        <v>0</v>
      </c>
      <c r="DE117" s="65">
        <v>0</v>
      </c>
      <c r="DF117" s="65">
        <v>0</v>
      </c>
      <c r="DG117" s="65">
        <v>0</v>
      </c>
      <c r="DH117" s="65">
        <v>0</v>
      </c>
      <c r="DI117" s="65">
        <v>0</v>
      </c>
      <c r="DJ117" s="65">
        <v>0</v>
      </c>
      <c r="DK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U117" s="65">
        <v>0</v>
      </c>
      <c r="DV117" s="65">
        <v>0</v>
      </c>
      <c r="DW117" s="65">
        <v>0</v>
      </c>
      <c r="DX117" s="65">
        <v>0</v>
      </c>
      <c r="DY117" s="65">
        <v>0</v>
      </c>
      <c r="DZ117" s="65">
        <v>0</v>
      </c>
      <c r="EA117" s="65">
        <v>0</v>
      </c>
      <c r="EC117" s="65">
        <v>0</v>
      </c>
      <c r="ED117" s="65">
        <v>0</v>
      </c>
      <c r="EE117" s="65">
        <v>0</v>
      </c>
      <c r="EF117" s="65">
        <v>0</v>
      </c>
      <c r="EG117" s="65">
        <v>0</v>
      </c>
      <c r="EH117" s="65">
        <v>0</v>
      </c>
      <c r="EI117" s="65">
        <v>0</v>
      </c>
      <c r="EK117" s="65">
        <v>0</v>
      </c>
      <c r="EL117" s="65">
        <v>0</v>
      </c>
      <c r="EM117" s="65">
        <v>0</v>
      </c>
      <c r="EN117" s="65">
        <v>0</v>
      </c>
      <c r="EO117" s="65">
        <v>0</v>
      </c>
      <c r="EP117" s="65">
        <v>0</v>
      </c>
      <c r="EQ117" s="65">
        <v>0</v>
      </c>
      <c r="ES117" s="65">
        <v>0</v>
      </c>
      <c r="ET117" s="65">
        <v>0</v>
      </c>
      <c r="EU117" s="65">
        <v>0</v>
      </c>
      <c r="EV117" s="65">
        <v>0</v>
      </c>
      <c r="EW117" s="65">
        <v>0</v>
      </c>
      <c r="EX117" s="65">
        <v>0</v>
      </c>
      <c r="EY117" s="65">
        <v>0</v>
      </c>
      <c r="FA117" s="65">
        <v>0</v>
      </c>
      <c r="FB117" s="65">
        <v>0</v>
      </c>
      <c r="FC117" s="65">
        <v>0</v>
      </c>
      <c r="FD117" s="65">
        <v>0</v>
      </c>
      <c r="FE117" s="65">
        <v>0</v>
      </c>
      <c r="FF117" s="65">
        <v>0</v>
      </c>
      <c r="FG117" s="65">
        <v>0</v>
      </c>
    </row>
    <row r="118" spans="1:163">
      <c r="A118" s="699" t="str">
        <f>[52]ACCOUNTALLOC!A118</f>
        <v>108.04c</v>
      </c>
      <c r="B118" s="698" t="str">
        <f>[52]ACCOUNTALLOC!B118</f>
        <v>Accum Depreciation Washington LIF Transmisson Plant</v>
      </c>
      <c r="C118" s="695">
        <f>[52]ACCOUNTALLOC!C118</f>
        <v>-290302.21785940375</v>
      </c>
      <c r="D118" s="64"/>
      <c r="E118" s="697">
        <f>[52]ACCOUNTALLOC!E118</f>
        <v>0</v>
      </c>
      <c r="F118" s="697">
        <f>[52]ACCOUNTALLOC!F118</f>
        <v>0</v>
      </c>
      <c r="G118" s="697">
        <f>[52]ACCOUNTALLOC!G118</f>
        <v>0</v>
      </c>
      <c r="H118" s="697">
        <f>[52]ACCOUNTALLOC!H118</f>
        <v>0</v>
      </c>
      <c r="I118" s="697">
        <f>[52]ACCOUNTALLOC!I118</f>
        <v>0</v>
      </c>
      <c r="J118" s="697">
        <f>[52]ACCOUNTALLOC!J118</f>
        <v>0</v>
      </c>
      <c r="K118" s="697">
        <f>[52]ACCOUNTALLOC!K118</f>
        <v>0</v>
      </c>
      <c r="L118" s="698"/>
      <c r="M118" s="697">
        <f>[52]ACCOUNTALLOC!M118</f>
        <v>0</v>
      </c>
      <c r="N118" s="697">
        <f>[52]ACCOUNTALLOC!N118</f>
        <v>0</v>
      </c>
      <c r="O118" s="697">
        <f>[52]ACCOUNTALLOC!O118</f>
        <v>0</v>
      </c>
      <c r="P118" s="697">
        <f>[52]ACCOUNTALLOC!P118</f>
        <v>0</v>
      </c>
      <c r="Q118" s="697">
        <f>[52]ACCOUNTALLOC!Q118</f>
        <v>0</v>
      </c>
      <c r="R118" s="697">
        <f>[52]ACCOUNTALLOC!R118</f>
        <v>0</v>
      </c>
      <c r="S118" s="697">
        <f>[52]ACCOUNTALLOC!S118</f>
        <v>0</v>
      </c>
      <c r="T118" s="698"/>
      <c r="U118" s="697">
        <f>[52]ACCOUNTALLOC!U118</f>
        <v>0</v>
      </c>
      <c r="V118" s="697">
        <f>[52]ACCOUNTALLOC!V118</f>
        <v>0</v>
      </c>
      <c r="W118" s="697">
        <f>[52]ACCOUNTALLOC!W118</f>
        <v>0</v>
      </c>
      <c r="X118" s="697">
        <f>[52]ACCOUNTALLOC!X118</f>
        <v>0</v>
      </c>
      <c r="Y118" s="697">
        <f>[52]ACCOUNTALLOC!Y118</f>
        <v>0</v>
      </c>
      <c r="Z118" s="697">
        <f>[52]ACCOUNTALLOC!Z118</f>
        <v>0</v>
      </c>
      <c r="AA118" s="697">
        <f>[52]ACCOUNTALLOC!AA118</f>
        <v>0</v>
      </c>
      <c r="AB118" s="698"/>
      <c r="AC118" s="697">
        <f>[52]ACCOUNTALLOC!AC118</f>
        <v>0</v>
      </c>
      <c r="AD118" s="697">
        <f>[52]ACCOUNTALLOC!AD118</f>
        <v>0</v>
      </c>
      <c r="AE118" s="697">
        <f>[52]ACCOUNTALLOC!AE118</f>
        <v>0</v>
      </c>
      <c r="AF118" s="697">
        <f>[52]ACCOUNTALLOC!AF118</f>
        <v>0</v>
      </c>
      <c r="AG118" s="697">
        <f>[52]ACCOUNTALLOC!AG118</f>
        <v>0</v>
      </c>
      <c r="AH118" s="697">
        <f>[52]ACCOUNTALLOC!AH118</f>
        <v>0</v>
      </c>
      <c r="AI118" s="697">
        <f>[52]ACCOUNTALLOC!AI118</f>
        <v>0</v>
      </c>
      <c r="AJ118" s="698"/>
      <c r="AK118" s="697">
        <f>[52]ACCOUNTALLOC!AK118</f>
        <v>0</v>
      </c>
      <c r="AL118" s="697">
        <f>[52]ACCOUNTALLOC!AL118</f>
        <v>0</v>
      </c>
      <c r="AM118" s="697">
        <f>[52]ACCOUNTALLOC!AM118</f>
        <v>0</v>
      </c>
      <c r="AN118" s="697">
        <f>[52]ACCOUNTALLOC!AN118</f>
        <v>0</v>
      </c>
      <c r="AO118" s="697">
        <f>[52]ACCOUNTALLOC!AO118</f>
        <v>0</v>
      </c>
      <c r="AP118" s="697">
        <f>[52]ACCOUNTALLOC!AP118</f>
        <v>0</v>
      </c>
      <c r="AQ118" s="697">
        <f>[52]ACCOUNTALLOC!AQ118</f>
        <v>0</v>
      </c>
      <c r="AR118" s="698"/>
      <c r="AS118" s="697">
        <f>[52]ACCOUNTALLOC!AS118</f>
        <v>0</v>
      </c>
      <c r="AT118" s="697">
        <f>[52]ACCOUNTALLOC!AT118</f>
        <v>0</v>
      </c>
      <c r="AU118" s="697">
        <f>[52]ACCOUNTALLOC!AU118</f>
        <v>0</v>
      </c>
      <c r="AV118" s="697">
        <f>[52]ACCOUNTALLOC!AV118</f>
        <v>0</v>
      </c>
      <c r="AW118" s="697">
        <f>[52]ACCOUNTALLOC!AW118</f>
        <v>0</v>
      </c>
      <c r="AX118" s="697">
        <f>[52]ACCOUNTALLOC!AX118</f>
        <v>0</v>
      </c>
      <c r="AY118" s="697">
        <f>[52]ACCOUNTALLOC!AY118</f>
        <v>0</v>
      </c>
      <c r="AZ118" s="698"/>
      <c r="BA118" s="697">
        <f>[52]ACCOUNTALLOC!BA118</f>
        <v>0</v>
      </c>
      <c r="BB118" s="697">
        <f>[52]ACCOUNTALLOC!BB118</f>
        <v>0</v>
      </c>
      <c r="BC118" s="697">
        <f>[52]ACCOUNTALLOC!BC118</f>
        <v>0</v>
      </c>
      <c r="BD118" s="697">
        <f>[52]ACCOUNTALLOC!BD118</f>
        <v>0</v>
      </c>
      <c r="BE118" s="697">
        <f>[52]ACCOUNTALLOC!BE118</f>
        <v>0</v>
      </c>
      <c r="BF118" s="697">
        <f>[52]ACCOUNTALLOC!BF118</f>
        <v>0</v>
      </c>
      <c r="BG118" s="697">
        <f>[52]ACCOUNTALLOC!BG118</f>
        <v>0</v>
      </c>
      <c r="BH118" s="698"/>
      <c r="BI118" s="697">
        <f>[52]ACCOUNTALLOC!BI118</f>
        <v>0</v>
      </c>
      <c r="BJ118" s="697">
        <f>[52]ACCOUNTALLOC!BJ118</f>
        <v>0</v>
      </c>
      <c r="BK118" s="697">
        <f>[52]ACCOUNTALLOC!BK118</f>
        <v>0</v>
      </c>
      <c r="BL118" s="697">
        <f>[52]ACCOUNTALLOC!BL118</f>
        <v>0</v>
      </c>
      <c r="BM118" s="697">
        <f>[52]ACCOUNTALLOC!BM118</f>
        <v>0</v>
      </c>
      <c r="BN118" s="697">
        <f>[52]ACCOUNTALLOC!BN118</f>
        <v>0</v>
      </c>
      <c r="BO118" s="697">
        <f>[52]ACCOUNTALLOC!BO118</f>
        <v>0</v>
      </c>
      <c r="BP118" s="698"/>
      <c r="BQ118" s="697">
        <f>[52]ACCOUNTALLOC!BQ118</f>
        <v>0</v>
      </c>
      <c r="BR118" s="697">
        <f>[52]ACCOUNTALLOC!BR118</f>
        <v>0</v>
      </c>
      <c r="BS118" s="697">
        <f>[52]ACCOUNTALLOC!BS118</f>
        <v>0</v>
      </c>
      <c r="BT118" s="697">
        <f>[52]ACCOUNTALLOC!BT118</f>
        <v>0</v>
      </c>
      <c r="BU118" s="697">
        <f>[52]ACCOUNTALLOC!BU118</f>
        <v>0</v>
      </c>
      <c r="BV118" s="697">
        <f>[52]ACCOUNTALLOC!BV118</f>
        <v>0</v>
      </c>
      <c r="BW118" s="697">
        <f>[52]ACCOUNTALLOC!BW118</f>
        <v>0</v>
      </c>
      <c r="BX118" s="698"/>
      <c r="BY118" s="697">
        <f>[52]ACCOUNTALLOC!BY118</f>
        <v>-290302.21785940375</v>
      </c>
      <c r="BZ118" s="697">
        <f>[52]ACCOUNTALLOC!BZ118</f>
        <v>0</v>
      </c>
      <c r="CA118" s="697">
        <f>[52]ACCOUNTALLOC!CA118</f>
        <v>0</v>
      </c>
      <c r="CB118" s="697">
        <f>[52]ACCOUNTALLOC!CB118</f>
        <v>0</v>
      </c>
      <c r="CC118" s="697">
        <f>[52]ACCOUNTALLOC!CC118</f>
        <v>0</v>
      </c>
      <c r="CD118" s="697">
        <f>[52]ACCOUNTALLOC!CD118</f>
        <v>0</v>
      </c>
      <c r="CE118" s="697">
        <f>[52]ACCOUNTALLOC!CE118</f>
        <v>-290302.21785940375</v>
      </c>
      <c r="CF118" s="698"/>
      <c r="CG118" s="697">
        <f>[52]ACCOUNTALLOC!CG118</f>
        <v>0</v>
      </c>
      <c r="CH118" s="697">
        <f>[52]ACCOUNTALLOC!CH118</f>
        <v>0</v>
      </c>
      <c r="CI118" s="697">
        <f>[52]ACCOUNTALLOC!CI118</f>
        <v>0</v>
      </c>
      <c r="CJ118" s="697">
        <f>[52]ACCOUNTALLOC!CJ118</f>
        <v>0</v>
      </c>
      <c r="CK118" s="697">
        <f>[52]ACCOUNTALLOC!CK118</f>
        <v>0</v>
      </c>
      <c r="CL118" s="697">
        <f>[52]ACCOUNTALLOC!CL118</f>
        <v>0</v>
      </c>
      <c r="CM118" s="697">
        <f>[52]ACCOUNTALLOC!CM118</f>
        <v>0</v>
      </c>
      <c r="CN118" s="698">
        <f>[52]ACCOUNTALLOC!CN118</f>
        <v>0</v>
      </c>
      <c r="CO118" s="697">
        <f>[52]ACCOUNTALLOC!CO118</f>
        <v>0</v>
      </c>
      <c r="CP118" s="697">
        <f>[52]ACCOUNTALLOC!CP118</f>
        <v>0</v>
      </c>
      <c r="CQ118" s="697">
        <f>[52]ACCOUNTALLOC!CQ118</f>
        <v>0</v>
      </c>
      <c r="CR118" s="697">
        <f>[52]ACCOUNTALLOC!CR118</f>
        <v>0</v>
      </c>
      <c r="CS118" s="697">
        <f>[52]ACCOUNTALLOC!CS118</f>
        <v>0</v>
      </c>
      <c r="CT118" s="697">
        <f>[52]ACCOUNTALLOC!CT118</f>
        <v>0</v>
      </c>
      <c r="CU118" s="697">
        <f>[52]ACCOUNTALLOC!CU118</f>
        <v>0</v>
      </c>
      <c r="CW118" s="65">
        <f>[52]ACCOUNTALLOC!CW118</f>
        <v>0</v>
      </c>
      <c r="CX118" s="65">
        <f>[52]ACCOUNTALLOC!CX118</f>
        <v>0</v>
      </c>
      <c r="CY118" s="65">
        <f>[52]ACCOUNTALLOC!CY118</f>
        <v>0</v>
      </c>
      <c r="CZ118" s="65">
        <f>[52]ACCOUNTALLOC!CZ118</f>
        <v>0</v>
      </c>
      <c r="DA118" s="65">
        <f>[52]ACCOUNTALLOC!DA118</f>
        <v>0</v>
      </c>
      <c r="DB118" s="65">
        <f>[52]ACCOUNTALLOC!DB118</f>
        <v>0</v>
      </c>
      <c r="DC118" s="65">
        <f>[52]ACCOUNTALLOC!DC118</f>
        <v>0</v>
      </c>
      <c r="DE118" s="65">
        <v>0</v>
      </c>
      <c r="DF118" s="65">
        <v>0</v>
      </c>
      <c r="DG118" s="65">
        <v>0</v>
      </c>
      <c r="DH118" s="65">
        <v>0</v>
      </c>
      <c r="DI118" s="65">
        <v>0</v>
      </c>
      <c r="DJ118" s="65">
        <v>0</v>
      </c>
      <c r="DK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U118" s="65">
        <v>0</v>
      </c>
      <c r="DV118" s="65">
        <v>0</v>
      </c>
      <c r="DW118" s="65">
        <v>0</v>
      </c>
      <c r="DX118" s="65">
        <v>0</v>
      </c>
      <c r="DY118" s="65">
        <v>0</v>
      </c>
      <c r="DZ118" s="65">
        <v>0</v>
      </c>
      <c r="EA118" s="65">
        <v>0</v>
      </c>
      <c r="EC118" s="65">
        <v>0</v>
      </c>
      <c r="ED118" s="65">
        <v>0</v>
      </c>
      <c r="EE118" s="65">
        <v>0</v>
      </c>
      <c r="EF118" s="65">
        <v>0</v>
      </c>
      <c r="EG118" s="65">
        <v>0</v>
      </c>
      <c r="EH118" s="65">
        <v>0</v>
      </c>
      <c r="EI118" s="65">
        <v>0</v>
      </c>
      <c r="EK118" s="65">
        <v>0</v>
      </c>
      <c r="EL118" s="65">
        <v>0</v>
      </c>
      <c r="EM118" s="65">
        <v>0</v>
      </c>
      <c r="EN118" s="65">
        <v>0</v>
      </c>
      <c r="EO118" s="65">
        <v>0</v>
      </c>
      <c r="EP118" s="65">
        <v>0</v>
      </c>
      <c r="EQ118" s="65">
        <v>0</v>
      </c>
      <c r="ES118" s="65">
        <v>0</v>
      </c>
      <c r="ET118" s="65">
        <v>0</v>
      </c>
      <c r="EU118" s="65">
        <v>0</v>
      </c>
      <c r="EV118" s="65">
        <v>0</v>
      </c>
      <c r="EW118" s="65">
        <v>0</v>
      </c>
      <c r="EX118" s="65">
        <v>0</v>
      </c>
      <c r="EY118" s="65">
        <v>0</v>
      </c>
      <c r="FA118" s="65">
        <v>0</v>
      </c>
      <c r="FB118" s="65">
        <v>0</v>
      </c>
      <c r="FC118" s="65">
        <v>0</v>
      </c>
      <c r="FD118" s="65">
        <v>0</v>
      </c>
      <c r="FE118" s="65">
        <v>0</v>
      </c>
      <c r="FF118" s="65">
        <v>0</v>
      </c>
      <c r="FG118" s="65">
        <v>0</v>
      </c>
    </row>
    <row r="119" spans="1:163">
      <c r="A119" s="699" t="str">
        <f>[52]ACCOUNTALLOC!A119</f>
        <v>108.04d</v>
      </c>
      <c r="B119" s="698" t="str">
        <f>[52]ACCOUNTALLOC!B119</f>
        <v>Accum Depreciation Non-Washington Transmisson Plant</v>
      </c>
      <c r="C119" s="695">
        <f>[52]ACCOUNTALLOC!C119</f>
        <v>-115786862.48999999</v>
      </c>
      <c r="D119" s="64"/>
      <c r="E119" s="697">
        <f>[52]ACCOUNTALLOC!E119</f>
        <v>-7345491.8544541793</v>
      </c>
      <c r="F119" s="697">
        <f>[52]ACCOUNTALLOC!F119</f>
        <v>-53685452.059406653</v>
      </c>
      <c r="G119" s="697">
        <f>[52]ACCOUNTALLOC!G119</f>
        <v>0</v>
      </c>
      <c r="H119" s="697">
        <f>[52]ACCOUNTALLOC!H119</f>
        <v>0</v>
      </c>
      <c r="I119" s="697">
        <f>[52]ACCOUNTALLOC!I119</f>
        <v>0</v>
      </c>
      <c r="J119" s="697">
        <f>[52]ACCOUNTALLOC!J119</f>
        <v>0</v>
      </c>
      <c r="K119" s="697">
        <f>[52]ACCOUNTALLOC!K119</f>
        <v>-61030943.913860835</v>
      </c>
      <c r="L119" s="698"/>
      <c r="M119" s="697">
        <f>[52]ACCOUNTALLOC!M119</f>
        <v>-1693525.1282359189</v>
      </c>
      <c r="N119" s="697">
        <f>[52]ACCOUNTALLOC!N119</f>
        <v>-13640843.43057787</v>
      </c>
      <c r="O119" s="697">
        <f>[52]ACCOUNTALLOC!O119</f>
        <v>0</v>
      </c>
      <c r="P119" s="697">
        <f>[52]ACCOUNTALLOC!P119</f>
        <v>0</v>
      </c>
      <c r="Q119" s="697">
        <f>[52]ACCOUNTALLOC!Q119</f>
        <v>0</v>
      </c>
      <c r="R119" s="697">
        <f>[52]ACCOUNTALLOC!R119</f>
        <v>0</v>
      </c>
      <c r="S119" s="697">
        <f>[52]ACCOUNTALLOC!S119</f>
        <v>-15334368.55881379</v>
      </c>
      <c r="T119" s="698"/>
      <c r="U119" s="697">
        <f>[52]ACCOUNTALLOC!U119</f>
        <v>-1812644.3126170107</v>
      </c>
      <c r="V119" s="697">
        <f>[52]ACCOUNTALLOC!V119</f>
        <v>-15169662.50830164</v>
      </c>
      <c r="W119" s="697">
        <f>[52]ACCOUNTALLOC!W119</f>
        <v>0</v>
      </c>
      <c r="X119" s="697">
        <f>[52]ACCOUNTALLOC!X119</f>
        <v>0</v>
      </c>
      <c r="Y119" s="697">
        <f>[52]ACCOUNTALLOC!Y119</f>
        <v>0</v>
      </c>
      <c r="Z119" s="697">
        <f>[52]ACCOUNTALLOC!Z119</f>
        <v>0</v>
      </c>
      <c r="AA119" s="697">
        <f>[52]ACCOUNTALLOC!AA119</f>
        <v>-16982306.820918649</v>
      </c>
      <c r="AB119" s="698"/>
      <c r="AC119" s="697">
        <f>[52]ACCOUNTALLOC!AC119</f>
        <v>-952395.68221796188</v>
      </c>
      <c r="AD119" s="697">
        <f>[52]ACCOUNTALLOC!AD119</f>
        <v>-9789981.6543669216</v>
      </c>
      <c r="AE119" s="697">
        <f>[52]ACCOUNTALLOC!AE119</f>
        <v>0</v>
      </c>
      <c r="AF119" s="697">
        <f>[52]ACCOUNTALLOC!AF119</f>
        <v>0</v>
      </c>
      <c r="AG119" s="697">
        <f>[52]ACCOUNTALLOC!AG119</f>
        <v>0</v>
      </c>
      <c r="AH119" s="697">
        <f>[52]ACCOUNTALLOC!AH119</f>
        <v>0</v>
      </c>
      <c r="AI119" s="697">
        <f>[52]ACCOUNTALLOC!AI119</f>
        <v>-10742377.336584883</v>
      </c>
      <c r="AJ119" s="698"/>
      <c r="AK119" s="697">
        <f>[52]ACCOUNTALLOC!AK119</f>
        <v>-672793.85851254489</v>
      </c>
      <c r="AL119" s="697">
        <f>[52]ACCOUNTALLOC!AL119</f>
        <v>-6811309.1416602302</v>
      </c>
      <c r="AM119" s="697">
        <f>[52]ACCOUNTALLOC!AM119</f>
        <v>0</v>
      </c>
      <c r="AN119" s="697">
        <f>[52]ACCOUNTALLOC!AN119</f>
        <v>0</v>
      </c>
      <c r="AO119" s="697">
        <f>[52]ACCOUNTALLOC!AO119</f>
        <v>0</v>
      </c>
      <c r="AP119" s="697">
        <f>[52]ACCOUNTALLOC!AP119</f>
        <v>0</v>
      </c>
      <c r="AQ119" s="697">
        <f>[52]ACCOUNTALLOC!AQ119</f>
        <v>-7484103.0001727752</v>
      </c>
      <c r="AR119" s="698"/>
      <c r="AS119" s="697">
        <f>[52]ACCOUNTALLOC!AS119</f>
        <v>-22.992262310019203</v>
      </c>
      <c r="AT119" s="697">
        <f>[52]ACCOUNTALLOC!AT119</f>
        <v>-21507.446710510638</v>
      </c>
      <c r="AU119" s="697">
        <f>[52]ACCOUNTALLOC!AU119</f>
        <v>0</v>
      </c>
      <c r="AV119" s="697">
        <f>[52]ACCOUNTALLOC!AV119</f>
        <v>0</v>
      </c>
      <c r="AW119" s="697">
        <f>[52]ACCOUNTALLOC!AW119</f>
        <v>0</v>
      </c>
      <c r="AX119" s="697">
        <f>[52]ACCOUNTALLOC!AX119</f>
        <v>0</v>
      </c>
      <c r="AY119" s="697">
        <f>[52]ACCOUNTALLOC!AY119</f>
        <v>-21530.438972820655</v>
      </c>
      <c r="AZ119" s="698"/>
      <c r="BA119" s="697">
        <f>[52]ACCOUNTALLOC!BA119</f>
        <v>0</v>
      </c>
      <c r="BB119" s="697">
        <f>[52]ACCOUNTALLOC!BB119</f>
        <v>-593595.09309031698</v>
      </c>
      <c r="BC119" s="697">
        <f>[52]ACCOUNTALLOC!BC119</f>
        <v>0</v>
      </c>
      <c r="BD119" s="697">
        <f>[52]ACCOUNTALLOC!BD119</f>
        <v>0</v>
      </c>
      <c r="BE119" s="697">
        <f>[52]ACCOUNTALLOC!BE119</f>
        <v>0</v>
      </c>
      <c r="BF119" s="697">
        <f>[52]ACCOUNTALLOC!BF119</f>
        <v>0</v>
      </c>
      <c r="BG119" s="697">
        <f>[52]ACCOUNTALLOC!BG119</f>
        <v>-593595.09309031698</v>
      </c>
      <c r="BH119" s="698"/>
      <c r="BI119" s="697">
        <f>[52]ACCOUNTALLOC!BI119</f>
        <v>0</v>
      </c>
      <c r="BJ119" s="697">
        <f>[52]ACCOUNTALLOC!BJ119</f>
        <v>0</v>
      </c>
      <c r="BK119" s="697">
        <f>[52]ACCOUNTALLOC!BK119</f>
        <v>0</v>
      </c>
      <c r="BL119" s="697">
        <f>[52]ACCOUNTALLOC!BL119</f>
        <v>0</v>
      </c>
      <c r="BM119" s="697">
        <f>[52]ACCOUNTALLOC!BM119</f>
        <v>0</v>
      </c>
      <c r="BN119" s="697">
        <f>[52]ACCOUNTALLOC!BN119</f>
        <v>0</v>
      </c>
      <c r="BO119" s="697">
        <f>[52]ACCOUNTALLOC!BO119</f>
        <v>0</v>
      </c>
      <c r="BP119" s="698"/>
      <c r="BQ119" s="697">
        <f>[52]ACCOUNTALLOC!BQ119</f>
        <v>-228519.62203245578</v>
      </c>
      <c r="BR119" s="697">
        <f>[52]ACCOUNTALLOC!BR119</f>
        <v>-2948211.5349339098</v>
      </c>
      <c r="BS119" s="697">
        <f>[52]ACCOUNTALLOC!BS119</f>
        <v>0</v>
      </c>
      <c r="BT119" s="697">
        <f>[52]ACCOUNTALLOC!BT119</f>
        <v>0</v>
      </c>
      <c r="BU119" s="697">
        <f>[52]ACCOUNTALLOC!BU119</f>
        <v>0</v>
      </c>
      <c r="BV119" s="697">
        <f>[52]ACCOUNTALLOC!BV119</f>
        <v>0</v>
      </c>
      <c r="BW119" s="697">
        <f>[52]ACCOUNTALLOC!BW119</f>
        <v>-3176731.1569663654</v>
      </c>
      <c r="BX119" s="698"/>
      <c r="BY119" s="697">
        <f>[52]ACCOUNTALLOC!BY119</f>
        <v>0</v>
      </c>
      <c r="BZ119" s="697">
        <f>[52]ACCOUNTALLOC!BZ119</f>
        <v>0</v>
      </c>
      <c r="CA119" s="697">
        <f>[52]ACCOUNTALLOC!CA119</f>
        <v>0</v>
      </c>
      <c r="CB119" s="697">
        <f>[52]ACCOUNTALLOC!CB119</f>
        <v>0</v>
      </c>
      <c r="CC119" s="697">
        <f>[52]ACCOUNTALLOC!CC119</f>
        <v>0</v>
      </c>
      <c r="CD119" s="697">
        <f>[52]ACCOUNTALLOC!CD119</f>
        <v>0</v>
      </c>
      <c r="CE119" s="697">
        <f>[52]ACCOUNTALLOC!CE119</f>
        <v>0</v>
      </c>
      <c r="CF119" s="698"/>
      <c r="CG119" s="697">
        <f>[52]ACCOUNTALLOC!CG119</f>
        <v>-26469.930374129497</v>
      </c>
      <c r="CH119" s="697">
        <f>[52]ACCOUNTALLOC!CH119</f>
        <v>-355001.21871471673</v>
      </c>
      <c r="CI119" s="697">
        <f>[52]ACCOUNTALLOC!CI119</f>
        <v>0</v>
      </c>
      <c r="CJ119" s="697">
        <f>[52]ACCOUNTALLOC!CJ119</f>
        <v>0</v>
      </c>
      <c r="CK119" s="697">
        <f>[52]ACCOUNTALLOC!CK119</f>
        <v>0</v>
      </c>
      <c r="CL119" s="697">
        <f>[52]ACCOUNTALLOC!CL119</f>
        <v>0</v>
      </c>
      <c r="CM119" s="697">
        <f>[52]ACCOUNTALLOC!CM119</f>
        <v>-381471.14908884623</v>
      </c>
      <c r="CN119" s="698">
        <f>[52]ACCOUNTALLOC!CN119</f>
        <v>0</v>
      </c>
      <c r="CO119" s="697">
        <f>[52]ACCOUNTALLOC!CO119</f>
        <v>-4691.4931934902224</v>
      </c>
      <c r="CP119" s="697">
        <f>[52]ACCOUNTALLOC!CP119</f>
        <v>-34743.52833725149</v>
      </c>
      <c r="CQ119" s="697">
        <f>[52]ACCOUNTALLOC!CQ119</f>
        <v>0</v>
      </c>
      <c r="CR119" s="697">
        <f>[52]ACCOUNTALLOC!CR119</f>
        <v>0</v>
      </c>
      <c r="CS119" s="697">
        <f>[52]ACCOUNTALLOC!CS119</f>
        <v>0</v>
      </c>
      <c r="CT119" s="697">
        <f>[52]ACCOUNTALLOC!CT119</f>
        <v>0</v>
      </c>
      <c r="CU119" s="697">
        <f>[52]ACCOUNTALLOC!CU119</f>
        <v>-39435.021530741709</v>
      </c>
      <c r="CW119" s="65">
        <f>[52]ACCOUNTALLOC!CW119</f>
        <v>0</v>
      </c>
      <c r="CX119" s="65">
        <f>[52]ACCOUNTALLOC!CX119</f>
        <v>0</v>
      </c>
      <c r="CY119" s="65">
        <f>[52]ACCOUNTALLOC!CY119</f>
        <v>0</v>
      </c>
      <c r="CZ119" s="65">
        <f>[52]ACCOUNTALLOC!CZ119</f>
        <v>0</v>
      </c>
      <c r="DA119" s="65">
        <f>[52]ACCOUNTALLOC!DA119</f>
        <v>0</v>
      </c>
      <c r="DB119" s="65">
        <f>[52]ACCOUNTALLOC!DB119</f>
        <v>0</v>
      </c>
      <c r="DC119" s="65">
        <f>[52]ACCOUNTALLOC!DC119</f>
        <v>0</v>
      </c>
      <c r="DE119" s="65">
        <v>0</v>
      </c>
      <c r="DF119" s="65">
        <v>0</v>
      </c>
      <c r="DG119" s="65">
        <v>0</v>
      </c>
      <c r="DH119" s="65">
        <v>0</v>
      </c>
      <c r="DI119" s="65">
        <v>0</v>
      </c>
      <c r="DJ119" s="65">
        <v>0</v>
      </c>
      <c r="DK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U119" s="65">
        <v>0</v>
      </c>
      <c r="DV119" s="65">
        <v>0</v>
      </c>
      <c r="DW119" s="65">
        <v>0</v>
      </c>
      <c r="DX119" s="65">
        <v>0</v>
      </c>
      <c r="DY119" s="65">
        <v>0</v>
      </c>
      <c r="DZ119" s="65">
        <v>0</v>
      </c>
      <c r="EA119" s="65">
        <v>0</v>
      </c>
      <c r="EC119" s="65">
        <v>0</v>
      </c>
      <c r="ED119" s="65">
        <v>0</v>
      </c>
      <c r="EE119" s="65">
        <v>0</v>
      </c>
      <c r="EF119" s="65">
        <v>0</v>
      </c>
      <c r="EG119" s="65">
        <v>0</v>
      </c>
      <c r="EH119" s="65">
        <v>0</v>
      </c>
      <c r="EI119" s="65">
        <v>0</v>
      </c>
      <c r="EK119" s="65">
        <v>0</v>
      </c>
      <c r="EL119" s="65">
        <v>0</v>
      </c>
      <c r="EM119" s="65">
        <v>0</v>
      </c>
      <c r="EN119" s="65">
        <v>0</v>
      </c>
      <c r="EO119" s="65">
        <v>0</v>
      </c>
      <c r="EP119" s="65">
        <v>0</v>
      </c>
      <c r="EQ119" s="65">
        <v>0</v>
      </c>
      <c r="ES119" s="65">
        <v>0</v>
      </c>
      <c r="ET119" s="65">
        <v>0</v>
      </c>
      <c r="EU119" s="65">
        <v>0</v>
      </c>
      <c r="EV119" s="65">
        <v>0</v>
      </c>
      <c r="EW119" s="65">
        <v>0</v>
      </c>
      <c r="EX119" s="65">
        <v>0</v>
      </c>
      <c r="EY119" s="65">
        <v>0</v>
      </c>
      <c r="FA119" s="65">
        <v>0</v>
      </c>
      <c r="FB119" s="65">
        <v>0</v>
      </c>
      <c r="FC119" s="65">
        <v>0</v>
      </c>
      <c r="FD119" s="65">
        <v>0</v>
      </c>
      <c r="FE119" s="65">
        <v>0</v>
      </c>
      <c r="FF119" s="65">
        <v>0</v>
      </c>
      <c r="FG119" s="65">
        <v>0</v>
      </c>
    </row>
    <row r="120" spans="1:163">
      <c r="A120" s="699" t="str">
        <f>[52]ACCOUNTALLOC!A120</f>
        <v>~</v>
      </c>
      <c r="B120" s="698" t="str">
        <f>[52]ACCOUNTALLOC!B120</f>
        <v>~</v>
      </c>
      <c r="C120" s="695">
        <f>[52]ACCOUNTALLOC!C120</f>
        <v>0</v>
      </c>
      <c r="D120" s="64"/>
      <c r="E120" s="697">
        <f>[52]ACCOUNTALLOC!E120</f>
        <v>0</v>
      </c>
      <c r="F120" s="697">
        <f>[52]ACCOUNTALLOC!F120</f>
        <v>0</v>
      </c>
      <c r="G120" s="697">
        <f>[52]ACCOUNTALLOC!G120</f>
        <v>0</v>
      </c>
      <c r="H120" s="697">
        <f>[52]ACCOUNTALLOC!H120</f>
        <v>0</v>
      </c>
      <c r="I120" s="697">
        <f>[52]ACCOUNTALLOC!I120</f>
        <v>0</v>
      </c>
      <c r="J120" s="697">
        <f>[52]ACCOUNTALLOC!J120</f>
        <v>0</v>
      </c>
      <c r="K120" s="697">
        <f>[52]ACCOUNTALLOC!K120</f>
        <v>0</v>
      </c>
      <c r="L120" s="698"/>
      <c r="M120" s="697">
        <f>[52]ACCOUNTALLOC!M120</f>
        <v>0</v>
      </c>
      <c r="N120" s="697">
        <f>[52]ACCOUNTALLOC!N120</f>
        <v>0</v>
      </c>
      <c r="O120" s="697">
        <f>[52]ACCOUNTALLOC!O120</f>
        <v>0</v>
      </c>
      <c r="P120" s="697">
        <f>[52]ACCOUNTALLOC!P120</f>
        <v>0</v>
      </c>
      <c r="Q120" s="697">
        <f>[52]ACCOUNTALLOC!Q120</f>
        <v>0</v>
      </c>
      <c r="R120" s="697">
        <f>[52]ACCOUNTALLOC!R120</f>
        <v>0</v>
      </c>
      <c r="S120" s="697">
        <f>[52]ACCOUNTALLOC!S120</f>
        <v>0</v>
      </c>
      <c r="T120" s="698"/>
      <c r="U120" s="697">
        <f>[52]ACCOUNTALLOC!U120</f>
        <v>0</v>
      </c>
      <c r="V120" s="697">
        <f>[52]ACCOUNTALLOC!V120</f>
        <v>0</v>
      </c>
      <c r="W120" s="697">
        <f>[52]ACCOUNTALLOC!W120</f>
        <v>0</v>
      </c>
      <c r="X120" s="697">
        <f>[52]ACCOUNTALLOC!X120</f>
        <v>0</v>
      </c>
      <c r="Y120" s="697">
        <f>[52]ACCOUNTALLOC!Y120</f>
        <v>0</v>
      </c>
      <c r="Z120" s="697">
        <f>[52]ACCOUNTALLOC!Z120</f>
        <v>0</v>
      </c>
      <c r="AA120" s="697">
        <f>[52]ACCOUNTALLOC!AA120</f>
        <v>0</v>
      </c>
      <c r="AB120" s="698"/>
      <c r="AC120" s="697">
        <f>[52]ACCOUNTALLOC!AC120</f>
        <v>0</v>
      </c>
      <c r="AD120" s="697">
        <f>[52]ACCOUNTALLOC!AD120</f>
        <v>0</v>
      </c>
      <c r="AE120" s="697">
        <f>[52]ACCOUNTALLOC!AE120</f>
        <v>0</v>
      </c>
      <c r="AF120" s="697">
        <f>[52]ACCOUNTALLOC!AF120</f>
        <v>0</v>
      </c>
      <c r="AG120" s="697">
        <f>[52]ACCOUNTALLOC!AG120</f>
        <v>0</v>
      </c>
      <c r="AH120" s="697">
        <f>[52]ACCOUNTALLOC!AH120</f>
        <v>0</v>
      </c>
      <c r="AI120" s="697">
        <f>[52]ACCOUNTALLOC!AI120</f>
        <v>0</v>
      </c>
      <c r="AJ120" s="698"/>
      <c r="AK120" s="697">
        <f>[52]ACCOUNTALLOC!AK120</f>
        <v>0</v>
      </c>
      <c r="AL120" s="697">
        <f>[52]ACCOUNTALLOC!AL120</f>
        <v>0</v>
      </c>
      <c r="AM120" s="697">
        <f>[52]ACCOUNTALLOC!AM120</f>
        <v>0</v>
      </c>
      <c r="AN120" s="697">
        <f>[52]ACCOUNTALLOC!AN120</f>
        <v>0</v>
      </c>
      <c r="AO120" s="697">
        <f>[52]ACCOUNTALLOC!AO120</f>
        <v>0</v>
      </c>
      <c r="AP120" s="697">
        <f>[52]ACCOUNTALLOC!AP120</f>
        <v>0</v>
      </c>
      <c r="AQ120" s="697">
        <f>[52]ACCOUNTALLOC!AQ120</f>
        <v>0</v>
      </c>
      <c r="AR120" s="698"/>
      <c r="AS120" s="697">
        <f>[52]ACCOUNTALLOC!AS120</f>
        <v>0</v>
      </c>
      <c r="AT120" s="697">
        <f>[52]ACCOUNTALLOC!AT120</f>
        <v>0</v>
      </c>
      <c r="AU120" s="697">
        <f>[52]ACCOUNTALLOC!AU120</f>
        <v>0</v>
      </c>
      <c r="AV120" s="697">
        <f>[52]ACCOUNTALLOC!AV120</f>
        <v>0</v>
      </c>
      <c r="AW120" s="697">
        <f>[52]ACCOUNTALLOC!AW120</f>
        <v>0</v>
      </c>
      <c r="AX120" s="697">
        <f>[52]ACCOUNTALLOC!AX120</f>
        <v>0</v>
      </c>
      <c r="AY120" s="697">
        <f>[52]ACCOUNTALLOC!AY120</f>
        <v>0</v>
      </c>
      <c r="AZ120" s="698"/>
      <c r="BA120" s="697">
        <f>[52]ACCOUNTALLOC!BA120</f>
        <v>0</v>
      </c>
      <c r="BB120" s="697">
        <f>[52]ACCOUNTALLOC!BB120</f>
        <v>0</v>
      </c>
      <c r="BC120" s="697">
        <f>[52]ACCOUNTALLOC!BC120</f>
        <v>0</v>
      </c>
      <c r="BD120" s="697">
        <f>[52]ACCOUNTALLOC!BD120</f>
        <v>0</v>
      </c>
      <c r="BE120" s="697">
        <f>[52]ACCOUNTALLOC!BE120</f>
        <v>0</v>
      </c>
      <c r="BF120" s="697">
        <f>[52]ACCOUNTALLOC!BF120</f>
        <v>0</v>
      </c>
      <c r="BG120" s="697">
        <f>[52]ACCOUNTALLOC!BG120</f>
        <v>0</v>
      </c>
      <c r="BH120" s="698"/>
      <c r="BI120" s="697">
        <f>[52]ACCOUNTALLOC!BI120</f>
        <v>0</v>
      </c>
      <c r="BJ120" s="697">
        <f>[52]ACCOUNTALLOC!BJ120</f>
        <v>0</v>
      </c>
      <c r="BK120" s="697">
        <f>[52]ACCOUNTALLOC!BK120</f>
        <v>0</v>
      </c>
      <c r="BL120" s="697">
        <f>[52]ACCOUNTALLOC!BL120</f>
        <v>0</v>
      </c>
      <c r="BM120" s="697">
        <f>[52]ACCOUNTALLOC!BM120</f>
        <v>0</v>
      </c>
      <c r="BN120" s="697">
        <f>[52]ACCOUNTALLOC!BN120</f>
        <v>0</v>
      </c>
      <c r="BO120" s="697">
        <f>[52]ACCOUNTALLOC!BO120</f>
        <v>0</v>
      </c>
      <c r="BP120" s="698"/>
      <c r="BQ120" s="697">
        <f>[52]ACCOUNTALLOC!BQ120</f>
        <v>0</v>
      </c>
      <c r="BR120" s="697">
        <f>[52]ACCOUNTALLOC!BR120</f>
        <v>0</v>
      </c>
      <c r="BS120" s="697">
        <f>[52]ACCOUNTALLOC!BS120</f>
        <v>0</v>
      </c>
      <c r="BT120" s="697">
        <f>[52]ACCOUNTALLOC!BT120</f>
        <v>0</v>
      </c>
      <c r="BU120" s="697">
        <f>[52]ACCOUNTALLOC!BU120</f>
        <v>0</v>
      </c>
      <c r="BV120" s="697">
        <f>[52]ACCOUNTALLOC!BV120</f>
        <v>0</v>
      </c>
      <c r="BW120" s="697">
        <f>[52]ACCOUNTALLOC!BW120</f>
        <v>0</v>
      </c>
      <c r="BX120" s="698"/>
      <c r="BY120" s="697">
        <f>[52]ACCOUNTALLOC!BY120</f>
        <v>0</v>
      </c>
      <c r="BZ120" s="697">
        <f>[52]ACCOUNTALLOC!BZ120</f>
        <v>0</v>
      </c>
      <c r="CA120" s="697">
        <f>[52]ACCOUNTALLOC!CA120</f>
        <v>0</v>
      </c>
      <c r="CB120" s="697">
        <f>[52]ACCOUNTALLOC!CB120</f>
        <v>0</v>
      </c>
      <c r="CC120" s="697">
        <f>[52]ACCOUNTALLOC!CC120</f>
        <v>0</v>
      </c>
      <c r="CD120" s="697">
        <f>[52]ACCOUNTALLOC!CD120</f>
        <v>0</v>
      </c>
      <c r="CE120" s="697">
        <f>[52]ACCOUNTALLOC!CE120</f>
        <v>0</v>
      </c>
      <c r="CF120" s="698"/>
      <c r="CG120" s="697">
        <f>[52]ACCOUNTALLOC!CG120</f>
        <v>0</v>
      </c>
      <c r="CH120" s="697">
        <f>[52]ACCOUNTALLOC!CH120</f>
        <v>0</v>
      </c>
      <c r="CI120" s="697">
        <f>[52]ACCOUNTALLOC!CI120</f>
        <v>0</v>
      </c>
      <c r="CJ120" s="697">
        <f>[52]ACCOUNTALLOC!CJ120</f>
        <v>0</v>
      </c>
      <c r="CK120" s="697">
        <f>[52]ACCOUNTALLOC!CK120</f>
        <v>0</v>
      </c>
      <c r="CL120" s="697">
        <f>[52]ACCOUNTALLOC!CL120</f>
        <v>0</v>
      </c>
      <c r="CM120" s="697">
        <f>[52]ACCOUNTALLOC!CM120</f>
        <v>0</v>
      </c>
      <c r="CN120" s="698">
        <f>[52]ACCOUNTALLOC!CN120</f>
        <v>0</v>
      </c>
      <c r="CO120" s="697">
        <f>[52]ACCOUNTALLOC!CO120</f>
        <v>0</v>
      </c>
      <c r="CP120" s="697">
        <f>[52]ACCOUNTALLOC!CP120</f>
        <v>0</v>
      </c>
      <c r="CQ120" s="697">
        <f>[52]ACCOUNTALLOC!CQ120</f>
        <v>0</v>
      </c>
      <c r="CR120" s="697">
        <f>[52]ACCOUNTALLOC!CR120</f>
        <v>0</v>
      </c>
      <c r="CS120" s="697">
        <f>[52]ACCOUNTALLOC!CS120</f>
        <v>0</v>
      </c>
      <c r="CT120" s="697">
        <f>[52]ACCOUNTALLOC!CT120</f>
        <v>0</v>
      </c>
      <c r="CU120" s="697">
        <f>[52]ACCOUNTALLOC!CU120</f>
        <v>0</v>
      </c>
      <c r="CW120" s="65">
        <f>[52]ACCOUNTALLOC!CW120</f>
        <v>0</v>
      </c>
      <c r="CX120" s="65">
        <f>[52]ACCOUNTALLOC!CX120</f>
        <v>0</v>
      </c>
      <c r="CY120" s="65">
        <f>[52]ACCOUNTALLOC!CY120</f>
        <v>0</v>
      </c>
      <c r="CZ120" s="65">
        <f>[52]ACCOUNTALLOC!CZ120</f>
        <v>0</v>
      </c>
      <c r="DA120" s="65">
        <f>[52]ACCOUNTALLOC!DA120</f>
        <v>0</v>
      </c>
      <c r="DB120" s="65">
        <f>[52]ACCOUNTALLOC!DB120</f>
        <v>0</v>
      </c>
      <c r="DC120" s="65">
        <f>[52]ACCOUNTALLOC!DC120</f>
        <v>0</v>
      </c>
      <c r="DE120" s="65">
        <v>0</v>
      </c>
      <c r="DF120" s="65">
        <v>0</v>
      </c>
      <c r="DG120" s="65">
        <v>0</v>
      </c>
      <c r="DH120" s="65">
        <v>0</v>
      </c>
      <c r="DI120" s="65">
        <v>0</v>
      </c>
      <c r="DJ120" s="65">
        <v>0</v>
      </c>
      <c r="DK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U120" s="65">
        <v>0</v>
      </c>
      <c r="DV120" s="65">
        <v>0</v>
      </c>
      <c r="DW120" s="65">
        <v>0</v>
      </c>
      <c r="DX120" s="65">
        <v>0</v>
      </c>
      <c r="DY120" s="65">
        <v>0</v>
      </c>
      <c r="DZ120" s="65">
        <v>0</v>
      </c>
      <c r="EA120" s="65">
        <v>0</v>
      </c>
      <c r="EC120" s="65">
        <v>0</v>
      </c>
      <c r="ED120" s="65">
        <v>0</v>
      </c>
      <c r="EE120" s="65">
        <v>0</v>
      </c>
      <c r="EF120" s="65">
        <v>0</v>
      </c>
      <c r="EG120" s="65">
        <v>0</v>
      </c>
      <c r="EH120" s="65">
        <v>0</v>
      </c>
      <c r="EI120" s="65">
        <v>0</v>
      </c>
      <c r="EK120" s="65">
        <v>0</v>
      </c>
      <c r="EL120" s="65">
        <v>0</v>
      </c>
      <c r="EM120" s="65">
        <v>0</v>
      </c>
      <c r="EN120" s="65">
        <v>0</v>
      </c>
      <c r="EO120" s="65">
        <v>0</v>
      </c>
      <c r="EP120" s="65">
        <v>0</v>
      </c>
      <c r="EQ120" s="65">
        <v>0</v>
      </c>
      <c r="ES120" s="65">
        <v>0</v>
      </c>
      <c r="ET120" s="65">
        <v>0</v>
      </c>
      <c r="EU120" s="65">
        <v>0</v>
      </c>
      <c r="EV120" s="65">
        <v>0</v>
      </c>
      <c r="EW120" s="65">
        <v>0</v>
      </c>
      <c r="EX120" s="65">
        <v>0</v>
      </c>
      <c r="EY120" s="65">
        <v>0</v>
      </c>
      <c r="FA120" s="65">
        <v>0</v>
      </c>
      <c r="FB120" s="65">
        <v>0</v>
      </c>
      <c r="FC120" s="65">
        <v>0</v>
      </c>
      <c r="FD120" s="65">
        <v>0</v>
      </c>
      <c r="FE120" s="65">
        <v>0</v>
      </c>
      <c r="FF120" s="65">
        <v>0</v>
      </c>
      <c r="FG120" s="65">
        <v>0</v>
      </c>
    </row>
    <row r="121" spans="1:163">
      <c r="A121" s="699" t="str">
        <f>[52]ACCOUNTALLOC!A121</f>
        <v>~</v>
      </c>
      <c r="B121" s="698" t="str">
        <f>[52]ACCOUNTALLOC!B121</f>
        <v>~</v>
      </c>
      <c r="C121" s="695">
        <f>[52]ACCOUNTALLOC!C121</f>
        <v>0</v>
      </c>
      <c r="D121" s="64"/>
      <c r="E121" s="697">
        <f>[52]ACCOUNTALLOC!E121</f>
        <v>0</v>
      </c>
      <c r="F121" s="697">
        <f>[52]ACCOUNTALLOC!F121</f>
        <v>0</v>
      </c>
      <c r="G121" s="697">
        <f>[52]ACCOUNTALLOC!G121</f>
        <v>0</v>
      </c>
      <c r="H121" s="697">
        <f>[52]ACCOUNTALLOC!H121</f>
        <v>0</v>
      </c>
      <c r="I121" s="697">
        <f>[52]ACCOUNTALLOC!I121</f>
        <v>0</v>
      </c>
      <c r="J121" s="697">
        <f>[52]ACCOUNTALLOC!J121</f>
        <v>0</v>
      </c>
      <c r="K121" s="697">
        <f>[52]ACCOUNTALLOC!K121</f>
        <v>0</v>
      </c>
      <c r="L121" s="698"/>
      <c r="M121" s="697">
        <f>[52]ACCOUNTALLOC!M121</f>
        <v>0</v>
      </c>
      <c r="N121" s="697">
        <f>[52]ACCOUNTALLOC!N121</f>
        <v>0</v>
      </c>
      <c r="O121" s="697">
        <f>[52]ACCOUNTALLOC!O121</f>
        <v>0</v>
      </c>
      <c r="P121" s="697">
        <f>[52]ACCOUNTALLOC!P121</f>
        <v>0</v>
      </c>
      <c r="Q121" s="697">
        <f>[52]ACCOUNTALLOC!Q121</f>
        <v>0</v>
      </c>
      <c r="R121" s="697">
        <f>[52]ACCOUNTALLOC!R121</f>
        <v>0</v>
      </c>
      <c r="S121" s="697">
        <f>[52]ACCOUNTALLOC!S121</f>
        <v>0</v>
      </c>
      <c r="T121" s="698"/>
      <c r="U121" s="697">
        <f>[52]ACCOUNTALLOC!U121</f>
        <v>0</v>
      </c>
      <c r="V121" s="697">
        <f>[52]ACCOUNTALLOC!V121</f>
        <v>0</v>
      </c>
      <c r="W121" s="697">
        <f>[52]ACCOUNTALLOC!W121</f>
        <v>0</v>
      </c>
      <c r="X121" s="697">
        <f>[52]ACCOUNTALLOC!X121</f>
        <v>0</v>
      </c>
      <c r="Y121" s="697">
        <f>[52]ACCOUNTALLOC!Y121</f>
        <v>0</v>
      </c>
      <c r="Z121" s="697">
        <f>[52]ACCOUNTALLOC!Z121</f>
        <v>0</v>
      </c>
      <c r="AA121" s="697">
        <f>[52]ACCOUNTALLOC!AA121</f>
        <v>0</v>
      </c>
      <c r="AB121" s="698"/>
      <c r="AC121" s="697">
        <f>[52]ACCOUNTALLOC!AC121</f>
        <v>0</v>
      </c>
      <c r="AD121" s="697">
        <f>[52]ACCOUNTALLOC!AD121</f>
        <v>0</v>
      </c>
      <c r="AE121" s="697">
        <f>[52]ACCOUNTALLOC!AE121</f>
        <v>0</v>
      </c>
      <c r="AF121" s="697">
        <f>[52]ACCOUNTALLOC!AF121</f>
        <v>0</v>
      </c>
      <c r="AG121" s="697">
        <f>[52]ACCOUNTALLOC!AG121</f>
        <v>0</v>
      </c>
      <c r="AH121" s="697">
        <f>[52]ACCOUNTALLOC!AH121</f>
        <v>0</v>
      </c>
      <c r="AI121" s="697">
        <f>[52]ACCOUNTALLOC!AI121</f>
        <v>0</v>
      </c>
      <c r="AJ121" s="698"/>
      <c r="AK121" s="697">
        <f>[52]ACCOUNTALLOC!AK121</f>
        <v>0</v>
      </c>
      <c r="AL121" s="697">
        <f>[52]ACCOUNTALLOC!AL121</f>
        <v>0</v>
      </c>
      <c r="AM121" s="697">
        <f>[52]ACCOUNTALLOC!AM121</f>
        <v>0</v>
      </c>
      <c r="AN121" s="697">
        <f>[52]ACCOUNTALLOC!AN121</f>
        <v>0</v>
      </c>
      <c r="AO121" s="697">
        <f>[52]ACCOUNTALLOC!AO121</f>
        <v>0</v>
      </c>
      <c r="AP121" s="697">
        <f>[52]ACCOUNTALLOC!AP121</f>
        <v>0</v>
      </c>
      <c r="AQ121" s="697">
        <f>[52]ACCOUNTALLOC!AQ121</f>
        <v>0</v>
      </c>
      <c r="AR121" s="698"/>
      <c r="AS121" s="697">
        <f>[52]ACCOUNTALLOC!AS121</f>
        <v>0</v>
      </c>
      <c r="AT121" s="697">
        <f>[52]ACCOUNTALLOC!AT121</f>
        <v>0</v>
      </c>
      <c r="AU121" s="697">
        <f>[52]ACCOUNTALLOC!AU121</f>
        <v>0</v>
      </c>
      <c r="AV121" s="697">
        <f>[52]ACCOUNTALLOC!AV121</f>
        <v>0</v>
      </c>
      <c r="AW121" s="697">
        <f>[52]ACCOUNTALLOC!AW121</f>
        <v>0</v>
      </c>
      <c r="AX121" s="697">
        <f>[52]ACCOUNTALLOC!AX121</f>
        <v>0</v>
      </c>
      <c r="AY121" s="697">
        <f>[52]ACCOUNTALLOC!AY121</f>
        <v>0</v>
      </c>
      <c r="AZ121" s="698"/>
      <c r="BA121" s="697">
        <f>[52]ACCOUNTALLOC!BA121</f>
        <v>0</v>
      </c>
      <c r="BB121" s="697">
        <f>[52]ACCOUNTALLOC!BB121</f>
        <v>0</v>
      </c>
      <c r="BC121" s="697">
        <f>[52]ACCOUNTALLOC!BC121</f>
        <v>0</v>
      </c>
      <c r="BD121" s="697">
        <f>[52]ACCOUNTALLOC!BD121</f>
        <v>0</v>
      </c>
      <c r="BE121" s="697">
        <f>[52]ACCOUNTALLOC!BE121</f>
        <v>0</v>
      </c>
      <c r="BF121" s="697">
        <f>[52]ACCOUNTALLOC!BF121</f>
        <v>0</v>
      </c>
      <c r="BG121" s="697">
        <f>[52]ACCOUNTALLOC!BG121</f>
        <v>0</v>
      </c>
      <c r="BH121" s="698"/>
      <c r="BI121" s="697">
        <f>[52]ACCOUNTALLOC!BI121</f>
        <v>0</v>
      </c>
      <c r="BJ121" s="697">
        <f>[52]ACCOUNTALLOC!BJ121</f>
        <v>0</v>
      </c>
      <c r="BK121" s="697">
        <f>[52]ACCOUNTALLOC!BK121</f>
        <v>0</v>
      </c>
      <c r="BL121" s="697">
        <f>[52]ACCOUNTALLOC!BL121</f>
        <v>0</v>
      </c>
      <c r="BM121" s="697">
        <f>[52]ACCOUNTALLOC!BM121</f>
        <v>0</v>
      </c>
      <c r="BN121" s="697">
        <f>[52]ACCOUNTALLOC!BN121</f>
        <v>0</v>
      </c>
      <c r="BO121" s="697">
        <f>[52]ACCOUNTALLOC!BO121</f>
        <v>0</v>
      </c>
      <c r="BP121" s="698"/>
      <c r="BQ121" s="697">
        <f>[52]ACCOUNTALLOC!BQ121</f>
        <v>0</v>
      </c>
      <c r="BR121" s="697">
        <f>[52]ACCOUNTALLOC!BR121</f>
        <v>0</v>
      </c>
      <c r="BS121" s="697">
        <f>[52]ACCOUNTALLOC!BS121</f>
        <v>0</v>
      </c>
      <c r="BT121" s="697">
        <f>[52]ACCOUNTALLOC!BT121</f>
        <v>0</v>
      </c>
      <c r="BU121" s="697">
        <f>[52]ACCOUNTALLOC!BU121</f>
        <v>0</v>
      </c>
      <c r="BV121" s="697">
        <f>[52]ACCOUNTALLOC!BV121</f>
        <v>0</v>
      </c>
      <c r="BW121" s="697">
        <f>[52]ACCOUNTALLOC!BW121</f>
        <v>0</v>
      </c>
      <c r="BX121" s="698"/>
      <c r="BY121" s="697">
        <f>[52]ACCOUNTALLOC!BY121</f>
        <v>0</v>
      </c>
      <c r="BZ121" s="697">
        <f>[52]ACCOUNTALLOC!BZ121</f>
        <v>0</v>
      </c>
      <c r="CA121" s="697">
        <f>[52]ACCOUNTALLOC!CA121</f>
        <v>0</v>
      </c>
      <c r="CB121" s="697">
        <f>[52]ACCOUNTALLOC!CB121</f>
        <v>0</v>
      </c>
      <c r="CC121" s="697">
        <f>[52]ACCOUNTALLOC!CC121</f>
        <v>0</v>
      </c>
      <c r="CD121" s="697">
        <f>[52]ACCOUNTALLOC!CD121</f>
        <v>0</v>
      </c>
      <c r="CE121" s="697">
        <f>[52]ACCOUNTALLOC!CE121</f>
        <v>0</v>
      </c>
      <c r="CF121" s="698"/>
      <c r="CG121" s="697">
        <f>[52]ACCOUNTALLOC!CG121</f>
        <v>0</v>
      </c>
      <c r="CH121" s="697">
        <f>[52]ACCOUNTALLOC!CH121</f>
        <v>0</v>
      </c>
      <c r="CI121" s="697">
        <f>[52]ACCOUNTALLOC!CI121</f>
        <v>0</v>
      </c>
      <c r="CJ121" s="697">
        <f>[52]ACCOUNTALLOC!CJ121</f>
        <v>0</v>
      </c>
      <c r="CK121" s="697">
        <f>[52]ACCOUNTALLOC!CK121</f>
        <v>0</v>
      </c>
      <c r="CL121" s="697">
        <f>[52]ACCOUNTALLOC!CL121</f>
        <v>0</v>
      </c>
      <c r="CM121" s="697">
        <f>[52]ACCOUNTALLOC!CM121</f>
        <v>0</v>
      </c>
      <c r="CN121" s="698">
        <f>[52]ACCOUNTALLOC!CN121</f>
        <v>0</v>
      </c>
      <c r="CO121" s="697">
        <f>[52]ACCOUNTALLOC!CO121</f>
        <v>0</v>
      </c>
      <c r="CP121" s="697">
        <f>[52]ACCOUNTALLOC!CP121</f>
        <v>0</v>
      </c>
      <c r="CQ121" s="697">
        <f>[52]ACCOUNTALLOC!CQ121</f>
        <v>0</v>
      </c>
      <c r="CR121" s="697">
        <f>[52]ACCOUNTALLOC!CR121</f>
        <v>0</v>
      </c>
      <c r="CS121" s="697">
        <f>[52]ACCOUNTALLOC!CS121</f>
        <v>0</v>
      </c>
      <c r="CT121" s="697">
        <f>[52]ACCOUNTALLOC!CT121</f>
        <v>0</v>
      </c>
      <c r="CU121" s="697">
        <f>[52]ACCOUNTALLOC!CU121</f>
        <v>0</v>
      </c>
      <c r="CW121" s="65">
        <f>[52]ACCOUNTALLOC!CW121</f>
        <v>0</v>
      </c>
      <c r="CX121" s="65">
        <f>[52]ACCOUNTALLOC!CX121</f>
        <v>0</v>
      </c>
      <c r="CY121" s="65">
        <f>[52]ACCOUNTALLOC!CY121</f>
        <v>0</v>
      </c>
      <c r="CZ121" s="65">
        <f>[52]ACCOUNTALLOC!CZ121</f>
        <v>0</v>
      </c>
      <c r="DA121" s="65">
        <f>[52]ACCOUNTALLOC!DA121</f>
        <v>0</v>
      </c>
      <c r="DB121" s="65">
        <f>[52]ACCOUNTALLOC!DB121</f>
        <v>0</v>
      </c>
      <c r="DC121" s="65">
        <f>[52]ACCOUNTALLOC!DC121</f>
        <v>0</v>
      </c>
      <c r="DE121" s="65">
        <v>0</v>
      </c>
      <c r="DF121" s="65">
        <v>0</v>
      </c>
      <c r="DG121" s="65">
        <v>0</v>
      </c>
      <c r="DH121" s="65">
        <v>0</v>
      </c>
      <c r="DI121" s="65">
        <v>0</v>
      </c>
      <c r="DJ121" s="65">
        <v>0</v>
      </c>
      <c r="DK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U121" s="65">
        <v>0</v>
      </c>
      <c r="DV121" s="65">
        <v>0</v>
      </c>
      <c r="DW121" s="65">
        <v>0</v>
      </c>
      <c r="DX121" s="65">
        <v>0</v>
      </c>
      <c r="DY121" s="65">
        <v>0</v>
      </c>
      <c r="DZ121" s="65">
        <v>0</v>
      </c>
      <c r="EA121" s="65">
        <v>0</v>
      </c>
      <c r="EC121" s="65">
        <v>0</v>
      </c>
      <c r="ED121" s="65">
        <v>0</v>
      </c>
      <c r="EE121" s="65">
        <v>0</v>
      </c>
      <c r="EF121" s="65">
        <v>0</v>
      </c>
      <c r="EG121" s="65">
        <v>0</v>
      </c>
      <c r="EH121" s="65">
        <v>0</v>
      </c>
      <c r="EI121" s="65">
        <v>0</v>
      </c>
      <c r="EK121" s="65">
        <v>0</v>
      </c>
      <c r="EL121" s="65">
        <v>0</v>
      </c>
      <c r="EM121" s="65">
        <v>0</v>
      </c>
      <c r="EN121" s="65">
        <v>0</v>
      </c>
      <c r="EO121" s="65">
        <v>0</v>
      </c>
      <c r="EP121" s="65">
        <v>0</v>
      </c>
      <c r="EQ121" s="65">
        <v>0</v>
      </c>
      <c r="ES121" s="65">
        <v>0</v>
      </c>
      <c r="ET121" s="65">
        <v>0</v>
      </c>
      <c r="EU121" s="65">
        <v>0</v>
      </c>
      <c r="EV121" s="65">
        <v>0</v>
      </c>
      <c r="EW121" s="65">
        <v>0</v>
      </c>
      <c r="EX121" s="65">
        <v>0</v>
      </c>
      <c r="EY121" s="65">
        <v>0</v>
      </c>
      <c r="FA121" s="65">
        <v>0</v>
      </c>
      <c r="FB121" s="65">
        <v>0</v>
      </c>
      <c r="FC121" s="65">
        <v>0</v>
      </c>
      <c r="FD121" s="65">
        <v>0</v>
      </c>
      <c r="FE121" s="65">
        <v>0</v>
      </c>
      <c r="FF121" s="65">
        <v>0</v>
      </c>
      <c r="FG121" s="65">
        <v>0</v>
      </c>
    </row>
    <row r="122" spans="1:163">
      <c r="A122" s="699" t="str">
        <f>[52]ACCOUNTALLOC!A122</f>
        <v>~</v>
      </c>
      <c r="B122" s="698" t="str">
        <f>[52]ACCOUNTALLOC!B122</f>
        <v>~</v>
      </c>
      <c r="C122" s="695">
        <f>[52]ACCOUNTALLOC!C122</f>
        <v>0</v>
      </c>
      <c r="D122" s="64"/>
      <c r="E122" s="697">
        <f>[52]ACCOUNTALLOC!E122</f>
        <v>0</v>
      </c>
      <c r="F122" s="697">
        <f>[52]ACCOUNTALLOC!F122</f>
        <v>0</v>
      </c>
      <c r="G122" s="697">
        <f>[52]ACCOUNTALLOC!G122</f>
        <v>0</v>
      </c>
      <c r="H122" s="697">
        <f>[52]ACCOUNTALLOC!H122</f>
        <v>0</v>
      </c>
      <c r="I122" s="697">
        <f>[52]ACCOUNTALLOC!I122</f>
        <v>0</v>
      </c>
      <c r="J122" s="697">
        <f>[52]ACCOUNTALLOC!J122</f>
        <v>0</v>
      </c>
      <c r="K122" s="697">
        <f>[52]ACCOUNTALLOC!K122</f>
        <v>0</v>
      </c>
      <c r="L122" s="698"/>
      <c r="M122" s="697">
        <f>[52]ACCOUNTALLOC!M122</f>
        <v>0</v>
      </c>
      <c r="N122" s="697">
        <f>[52]ACCOUNTALLOC!N122</f>
        <v>0</v>
      </c>
      <c r="O122" s="697">
        <f>[52]ACCOUNTALLOC!O122</f>
        <v>0</v>
      </c>
      <c r="P122" s="697">
        <f>[52]ACCOUNTALLOC!P122</f>
        <v>0</v>
      </c>
      <c r="Q122" s="697">
        <f>[52]ACCOUNTALLOC!Q122</f>
        <v>0</v>
      </c>
      <c r="R122" s="697">
        <f>[52]ACCOUNTALLOC!R122</f>
        <v>0</v>
      </c>
      <c r="S122" s="697">
        <f>[52]ACCOUNTALLOC!S122</f>
        <v>0</v>
      </c>
      <c r="T122" s="698"/>
      <c r="U122" s="697">
        <f>[52]ACCOUNTALLOC!U122</f>
        <v>0</v>
      </c>
      <c r="V122" s="697">
        <f>[52]ACCOUNTALLOC!V122</f>
        <v>0</v>
      </c>
      <c r="W122" s="697">
        <f>[52]ACCOUNTALLOC!W122</f>
        <v>0</v>
      </c>
      <c r="X122" s="697">
        <f>[52]ACCOUNTALLOC!X122</f>
        <v>0</v>
      </c>
      <c r="Y122" s="697">
        <f>[52]ACCOUNTALLOC!Y122</f>
        <v>0</v>
      </c>
      <c r="Z122" s="697">
        <f>[52]ACCOUNTALLOC!Z122</f>
        <v>0</v>
      </c>
      <c r="AA122" s="697">
        <f>[52]ACCOUNTALLOC!AA122</f>
        <v>0</v>
      </c>
      <c r="AB122" s="698"/>
      <c r="AC122" s="697">
        <f>[52]ACCOUNTALLOC!AC122</f>
        <v>0</v>
      </c>
      <c r="AD122" s="697">
        <f>[52]ACCOUNTALLOC!AD122</f>
        <v>0</v>
      </c>
      <c r="AE122" s="697">
        <f>[52]ACCOUNTALLOC!AE122</f>
        <v>0</v>
      </c>
      <c r="AF122" s="697">
        <f>[52]ACCOUNTALLOC!AF122</f>
        <v>0</v>
      </c>
      <c r="AG122" s="697">
        <f>[52]ACCOUNTALLOC!AG122</f>
        <v>0</v>
      </c>
      <c r="AH122" s="697">
        <f>[52]ACCOUNTALLOC!AH122</f>
        <v>0</v>
      </c>
      <c r="AI122" s="697">
        <f>[52]ACCOUNTALLOC!AI122</f>
        <v>0</v>
      </c>
      <c r="AJ122" s="698"/>
      <c r="AK122" s="697">
        <f>[52]ACCOUNTALLOC!AK122</f>
        <v>0</v>
      </c>
      <c r="AL122" s="697">
        <f>[52]ACCOUNTALLOC!AL122</f>
        <v>0</v>
      </c>
      <c r="AM122" s="697">
        <f>[52]ACCOUNTALLOC!AM122</f>
        <v>0</v>
      </c>
      <c r="AN122" s="697">
        <f>[52]ACCOUNTALLOC!AN122</f>
        <v>0</v>
      </c>
      <c r="AO122" s="697">
        <f>[52]ACCOUNTALLOC!AO122</f>
        <v>0</v>
      </c>
      <c r="AP122" s="697">
        <f>[52]ACCOUNTALLOC!AP122</f>
        <v>0</v>
      </c>
      <c r="AQ122" s="697">
        <f>[52]ACCOUNTALLOC!AQ122</f>
        <v>0</v>
      </c>
      <c r="AR122" s="698"/>
      <c r="AS122" s="697">
        <f>[52]ACCOUNTALLOC!AS122</f>
        <v>0</v>
      </c>
      <c r="AT122" s="697">
        <f>[52]ACCOUNTALLOC!AT122</f>
        <v>0</v>
      </c>
      <c r="AU122" s="697">
        <f>[52]ACCOUNTALLOC!AU122</f>
        <v>0</v>
      </c>
      <c r="AV122" s="697">
        <f>[52]ACCOUNTALLOC!AV122</f>
        <v>0</v>
      </c>
      <c r="AW122" s="697">
        <f>[52]ACCOUNTALLOC!AW122</f>
        <v>0</v>
      </c>
      <c r="AX122" s="697">
        <f>[52]ACCOUNTALLOC!AX122</f>
        <v>0</v>
      </c>
      <c r="AY122" s="697">
        <f>[52]ACCOUNTALLOC!AY122</f>
        <v>0</v>
      </c>
      <c r="AZ122" s="698"/>
      <c r="BA122" s="697">
        <f>[52]ACCOUNTALLOC!BA122</f>
        <v>0</v>
      </c>
      <c r="BB122" s="697">
        <f>[52]ACCOUNTALLOC!BB122</f>
        <v>0</v>
      </c>
      <c r="BC122" s="697">
        <f>[52]ACCOUNTALLOC!BC122</f>
        <v>0</v>
      </c>
      <c r="BD122" s="697">
        <f>[52]ACCOUNTALLOC!BD122</f>
        <v>0</v>
      </c>
      <c r="BE122" s="697">
        <f>[52]ACCOUNTALLOC!BE122</f>
        <v>0</v>
      </c>
      <c r="BF122" s="697">
        <f>[52]ACCOUNTALLOC!BF122</f>
        <v>0</v>
      </c>
      <c r="BG122" s="697">
        <f>[52]ACCOUNTALLOC!BG122</f>
        <v>0</v>
      </c>
      <c r="BH122" s="698"/>
      <c r="BI122" s="697">
        <f>[52]ACCOUNTALLOC!BI122</f>
        <v>0</v>
      </c>
      <c r="BJ122" s="697">
        <f>[52]ACCOUNTALLOC!BJ122</f>
        <v>0</v>
      </c>
      <c r="BK122" s="697">
        <f>[52]ACCOUNTALLOC!BK122</f>
        <v>0</v>
      </c>
      <c r="BL122" s="697">
        <f>[52]ACCOUNTALLOC!BL122</f>
        <v>0</v>
      </c>
      <c r="BM122" s="697">
        <f>[52]ACCOUNTALLOC!BM122</f>
        <v>0</v>
      </c>
      <c r="BN122" s="697">
        <f>[52]ACCOUNTALLOC!BN122</f>
        <v>0</v>
      </c>
      <c r="BO122" s="697">
        <f>[52]ACCOUNTALLOC!BO122</f>
        <v>0</v>
      </c>
      <c r="BP122" s="698"/>
      <c r="BQ122" s="697">
        <f>[52]ACCOUNTALLOC!BQ122</f>
        <v>0</v>
      </c>
      <c r="BR122" s="697">
        <f>[52]ACCOUNTALLOC!BR122</f>
        <v>0</v>
      </c>
      <c r="BS122" s="697">
        <f>[52]ACCOUNTALLOC!BS122</f>
        <v>0</v>
      </c>
      <c r="BT122" s="697">
        <f>[52]ACCOUNTALLOC!BT122</f>
        <v>0</v>
      </c>
      <c r="BU122" s="697">
        <f>[52]ACCOUNTALLOC!BU122</f>
        <v>0</v>
      </c>
      <c r="BV122" s="697">
        <f>[52]ACCOUNTALLOC!BV122</f>
        <v>0</v>
      </c>
      <c r="BW122" s="697">
        <f>[52]ACCOUNTALLOC!BW122</f>
        <v>0</v>
      </c>
      <c r="BX122" s="698"/>
      <c r="BY122" s="697">
        <f>[52]ACCOUNTALLOC!BY122</f>
        <v>0</v>
      </c>
      <c r="BZ122" s="697">
        <f>[52]ACCOUNTALLOC!BZ122</f>
        <v>0</v>
      </c>
      <c r="CA122" s="697">
        <f>[52]ACCOUNTALLOC!CA122</f>
        <v>0</v>
      </c>
      <c r="CB122" s="697">
        <f>[52]ACCOUNTALLOC!CB122</f>
        <v>0</v>
      </c>
      <c r="CC122" s="697">
        <f>[52]ACCOUNTALLOC!CC122</f>
        <v>0</v>
      </c>
      <c r="CD122" s="697">
        <f>[52]ACCOUNTALLOC!CD122</f>
        <v>0</v>
      </c>
      <c r="CE122" s="697">
        <f>[52]ACCOUNTALLOC!CE122</f>
        <v>0</v>
      </c>
      <c r="CF122" s="698"/>
      <c r="CG122" s="697">
        <f>[52]ACCOUNTALLOC!CG122</f>
        <v>0</v>
      </c>
      <c r="CH122" s="697">
        <f>[52]ACCOUNTALLOC!CH122</f>
        <v>0</v>
      </c>
      <c r="CI122" s="697">
        <f>[52]ACCOUNTALLOC!CI122</f>
        <v>0</v>
      </c>
      <c r="CJ122" s="697">
        <f>[52]ACCOUNTALLOC!CJ122</f>
        <v>0</v>
      </c>
      <c r="CK122" s="697">
        <f>[52]ACCOUNTALLOC!CK122</f>
        <v>0</v>
      </c>
      <c r="CL122" s="697">
        <f>[52]ACCOUNTALLOC!CL122</f>
        <v>0</v>
      </c>
      <c r="CM122" s="697">
        <f>[52]ACCOUNTALLOC!CM122</f>
        <v>0</v>
      </c>
      <c r="CN122" s="698">
        <f>[52]ACCOUNTALLOC!CN122</f>
        <v>0</v>
      </c>
      <c r="CO122" s="697">
        <f>[52]ACCOUNTALLOC!CO122</f>
        <v>0</v>
      </c>
      <c r="CP122" s="697">
        <f>[52]ACCOUNTALLOC!CP122</f>
        <v>0</v>
      </c>
      <c r="CQ122" s="697">
        <f>[52]ACCOUNTALLOC!CQ122</f>
        <v>0</v>
      </c>
      <c r="CR122" s="697">
        <f>[52]ACCOUNTALLOC!CR122</f>
        <v>0</v>
      </c>
      <c r="CS122" s="697">
        <f>[52]ACCOUNTALLOC!CS122</f>
        <v>0</v>
      </c>
      <c r="CT122" s="697">
        <f>[52]ACCOUNTALLOC!CT122</f>
        <v>0</v>
      </c>
      <c r="CU122" s="697">
        <f>[52]ACCOUNTALLOC!CU122</f>
        <v>0</v>
      </c>
      <c r="CW122" s="65">
        <f>[52]ACCOUNTALLOC!CW122</f>
        <v>0</v>
      </c>
      <c r="CX122" s="65">
        <f>[52]ACCOUNTALLOC!CX122</f>
        <v>0</v>
      </c>
      <c r="CY122" s="65">
        <f>[52]ACCOUNTALLOC!CY122</f>
        <v>0</v>
      </c>
      <c r="CZ122" s="65">
        <f>[52]ACCOUNTALLOC!CZ122</f>
        <v>0</v>
      </c>
      <c r="DA122" s="65">
        <f>[52]ACCOUNTALLOC!DA122</f>
        <v>0</v>
      </c>
      <c r="DB122" s="65">
        <f>[52]ACCOUNTALLOC!DB122</f>
        <v>0</v>
      </c>
      <c r="DC122" s="65">
        <f>[52]ACCOUNTALLOC!DC122</f>
        <v>0</v>
      </c>
      <c r="DE122" s="65">
        <v>0</v>
      </c>
      <c r="DF122" s="65">
        <v>0</v>
      </c>
      <c r="DG122" s="65">
        <v>0</v>
      </c>
      <c r="DH122" s="65">
        <v>0</v>
      </c>
      <c r="DI122" s="65">
        <v>0</v>
      </c>
      <c r="DJ122" s="65">
        <v>0</v>
      </c>
      <c r="DK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U122" s="65">
        <v>0</v>
      </c>
      <c r="DV122" s="65">
        <v>0</v>
      </c>
      <c r="DW122" s="65">
        <v>0</v>
      </c>
      <c r="DX122" s="65">
        <v>0</v>
      </c>
      <c r="DY122" s="65">
        <v>0</v>
      </c>
      <c r="DZ122" s="65">
        <v>0</v>
      </c>
      <c r="EA122" s="65">
        <v>0</v>
      </c>
      <c r="EC122" s="65">
        <v>0</v>
      </c>
      <c r="ED122" s="65">
        <v>0</v>
      </c>
      <c r="EE122" s="65">
        <v>0</v>
      </c>
      <c r="EF122" s="65">
        <v>0</v>
      </c>
      <c r="EG122" s="65">
        <v>0</v>
      </c>
      <c r="EH122" s="65">
        <v>0</v>
      </c>
      <c r="EI122" s="65">
        <v>0</v>
      </c>
      <c r="EK122" s="65">
        <v>0</v>
      </c>
      <c r="EL122" s="65">
        <v>0</v>
      </c>
      <c r="EM122" s="65">
        <v>0</v>
      </c>
      <c r="EN122" s="65">
        <v>0</v>
      </c>
      <c r="EO122" s="65">
        <v>0</v>
      </c>
      <c r="EP122" s="65">
        <v>0</v>
      </c>
      <c r="EQ122" s="65">
        <v>0</v>
      </c>
      <c r="ES122" s="65">
        <v>0</v>
      </c>
      <c r="ET122" s="65">
        <v>0</v>
      </c>
      <c r="EU122" s="65">
        <v>0</v>
      </c>
      <c r="EV122" s="65">
        <v>0</v>
      </c>
      <c r="EW122" s="65">
        <v>0</v>
      </c>
      <c r="EX122" s="65">
        <v>0</v>
      </c>
      <c r="EY122" s="65">
        <v>0</v>
      </c>
      <c r="FA122" s="65">
        <v>0</v>
      </c>
      <c r="FB122" s="65">
        <v>0</v>
      </c>
      <c r="FC122" s="65">
        <v>0</v>
      </c>
      <c r="FD122" s="65">
        <v>0</v>
      </c>
      <c r="FE122" s="65">
        <v>0</v>
      </c>
      <c r="FF122" s="65">
        <v>0</v>
      </c>
      <c r="FG122" s="65">
        <v>0</v>
      </c>
    </row>
    <row r="123" spans="1:163">
      <c r="A123" s="699" t="str">
        <f>[52]ACCOUNTALLOC!A123</f>
        <v>~</v>
      </c>
      <c r="B123" s="698" t="str">
        <f>[52]ACCOUNTALLOC!B123</f>
        <v>~</v>
      </c>
      <c r="C123" s="695">
        <f>[52]ACCOUNTALLOC!C123</f>
        <v>0</v>
      </c>
      <c r="D123" s="64"/>
      <c r="E123" s="697">
        <f>[52]ACCOUNTALLOC!E123</f>
        <v>0</v>
      </c>
      <c r="F123" s="697">
        <f>[52]ACCOUNTALLOC!F123</f>
        <v>0</v>
      </c>
      <c r="G123" s="697">
        <f>[52]ACCOUNTALLOC!G123</f>
        <v>0</v>
      </c>
      <c r="H123" s="697">
        <f>[52]ACCOUNTALLOC!H123</f>
        <v>0</v>
      </c>
      <c r="I123" s="697">
        <f>[52]ACCOUNTALLOC!I123</f>
        <v>0</v>
      </c>
      <c r="J123" s="697">
        <f>[52]ACCOUNTALLOC!J123</f>
        <v>0</v>
      </c>
      <c r="K123" s="697">
        <f>[52]ACCOUNTALLOC!K123</f>
        <v>0</v>
      </c>
      <c r="L123" s="698"/>
      <c r="M123" s="697">
        <f>[52]ACCOUNTALLOC!M123</f>
        <v>0</v>
      </c>
      <c r="N123" s="697">
        <f>[52]ACCOUNTALLOC!N123</f>
        <v>0</v>
      </c>
      <c r="O123" s="697">
        <f>[52]ACCOUNTALLOC!O123</f>
        <v>0</v>
      </c>
      <c r="P123" s="697">
        <f>[52]ACCOUNTALLOC!P123</f>
        <v>0</v>
      </c>
      <c r="Q123" s="697">
        <f>[52]ACCOUNTALLOC!Q123</f>
        <v>0</v>
      </c>
      <c r="R123" s="697">
        <f>[52]ACCOUNTALLOC!R123</f>
        <v>0</v>
      </c>
      <c r="S123" s="697">
        <f>[52]ACCOUNTALLOC!S123</f>
        <v>0</v>
      </c>
      <c r="T123" s="698"/>
      <c r="U123" s="697">
        <f>[52]ACCOUNTALLOC!U123</f>
        <v>0</v>
      </c>
      <c r="V123" s="697">
        <f>[52]ACCOUNTALLOC!V123</f>
        <v>0</v>
      </c>
      <c r="W123" s="697">
        <f>[52]ACCOUNTALLOC!W123</f>
        <v>0</v>
      </c>
      <c r="X123" s="697">
        <f>[52]ACCOUNTALLOC!X123</f>
        <v>0</v>
      </c>
      <c r="Y123" s="697">
        <f>[52]ACCOUNTALLOC!Y123</f>
        <v>0</v>
      </c>
      <c r="Z123" s="697">
        <f>[52]ACCOUNTALLOC!Z123</f>
        <v>0</v>
      </c>
      <c r="AA123" s="697">
        <f>[52]ACCOUNTALLOC!AA123</f>
        <v>0</v>
      </c>
      <c r="AB123" s="698"/>
      <c r="AC123" s="697">
        <f>[52]ACCOUNTALLOC!AC123</f>
        <v>0</v>
      </c>
      <c r="AD123" s="697">
        <f>[52]ACCOUNTALLOC!AD123</f>
        <v>0</v>
      </c>
      <c r="AE123" s="697">
        <f>[52]ACCOUNTALLOC!AE123</f>
        <v>0</v>
      </c>
      <c r="AF123" s="697">
        <f>[52]ACCOUNTALLOC!AF123</f>
        <v>0</v>
      </c>
      <c r="AG123" s="697">
        <f>[52]ACCOUNTALLOC!AG123</f>
        <v>0</v>
      </c>
      <c r="AH123" s="697">
        <f>[52]ACCOUNTALLOC!AH123</f>
        <v>0</v>
      </c>
      <c r="AI123" s="697">
        <f>[52]ACCOUNTALLOC!AI123</f>
        <v>0</v>
      </c>
      <c r="AJ123" s="698"/>
      <c r="AK123" s="697">
        <f>[52]ACCOUNTALLOC!AK123</f>
        <v>0</v>
      </c>
      <c r="AL123" s="697">
        <f>[52]ACCOUNTALLOC!AL123</f>
        <v>0</v>
      </c>
      <c r="AM123" s="697">
        <f>[52]ACCOUNTALLOC!AM123</f>
        <v>0</v>
      </c>
      <c r="AN123" s="697">
        <f>[52]ACCOUNTALLOC!AN123</f>
        <v>0</v>
      </c>
      <c r="AO123" s="697">
        <f>[52]ACCOUNTALLOC!AO123</f>
        <v>0</v>
      </c>
      <c r="AP123" s="697">
        <f>[52]ACCOUNTALLOC!AP123</f>
        <v>0</v>
      </c>
      <c r="AQ123" s="697">
        <f>[52]ACCOUNTALLOC!AQ123</f>
        <v>0</v>
      </c>
      <c r="AR123" s="698"/>
      <c r="AS123" s="697">
        <f>[52]ACCOUNTALLOC!AS123</f>
        <v>0</v>
      </c>
      <c r="AT123" s="697">
        <f>[52]ACCOUNTALLOC!AT123</f>
        <v>0</v>
      </c>
      <c r="AU123" s="697">
        <f>[52]ACCOUNTALLOC!AU123</f>
        <v>0</v>
      </c>
      <c r="AV123" s="697">
        <f>[52]ACCOUNTALLOC!AV123</f>
        <v>0</v>
      </c>
      <c r="AW123" s="697">
        <f>[52]ACCOUNTALLOC!AW123</f>
        <v>0</v>
      </c>
      <c r="AX123" s="697">
        <f>[52]ACCOUNTALLOC!AX123</f>
        <v>0</v>
      </c>
      <c r="AY123" s="697">
        <f>[52]ACCOUNTALLOC!AY123</f>
        <v>0</v>
      </c>
      <c r="AZ123" s="698"/>
      <c r="BA123" s="697">
        <f>[52]ACCOUNTALLOC!BA123</f>
        <v>0</v>
      </c>
      <c r="BB123" s="697">
        <f>[52]ACCOUNTALLOC!BB123</f>
        <v>0</v>
      </c>
      <c r="BC123" s="697">
        <f>[52]ACCOUNTALLOC!BC123</f>
        <v>0</v>
      </c>
      <c r="BD123" s="697">
        <f>[52]ACCOUNTALLOC!BD123</f>
        <v>0</v>
      </c>
      <c r="BE123" s="697">
        <f>[52]ACCOUNTALLOC!BE123</f>
        <v>0</v>
      </c>
      <c r="BF123" s="697">
        <f>[52]ACCOUNTALLOC!BF123</f>
        <v>0</v>
      </c>
      <c r="BG123" s="697">
        <f>[52]ACCOUNTALLOC!BG123</f>
        <v>0</v>
      </c>
      <c r="BH123" s="698"/>
      <c r="BI123" s="697">
        <f>[52]ACCOUNTALLOC!BI123</f>
        <v>0</v>
      </c>
      <c r="BJ123" s="697">
        <f>[52]ACCOUNTALLOC!BJ123</f>
        <v>0</v>
      </c>
      <c r="BK123" s="697">
        <f>[52]ACCOUNTALLOC!BK123</f>
        <v>0</v>
      </c>
      <c r="BL123" s="697">
        <f>[52]ACCOUNTALLOC!BL123</f>
        <v>0</v>
      </c>
      <c r="BM123" s="697">
        <f>[52]ACCOUNTALLOC!BM123</f>
        <v>0</v>
      </c>
      <c r="BN123" s="697">
        <f>[52]ACCOUNTALLOC!BN123</f>
        <v>0</v>
      </c>
      <c r="BO123" s="697">
        <f>[52]ACCOUNTALLOC!BO123</f>
        <v>0</v>
      </c>
      <c r="BP123" s="698"/>
      <c r="BQ123" s="697">
        <f>[52]ACCOUNTALLOC!BQ123</f>
        <v>0</v>
      </c>
      <c r="BR123" s="697">
        <f>[52]ACCOUNTALLOC!BR123</f>
        <v>0</v>
      </c>
      <c r="BS123" s="697">
        <f>[52]ACCOUNTALLOC!BS123</f>
        <v>0</v>
      </c>
      <c r="BT123" s="697">
        <f>[52]ACCOUNTALLOC!BT123</f>
        <v>0</v>
      </c>
      <c r="BU123" s="697">
        <f>[52]ACCOUNTALLOC!BU123</f>
        <v>0</v>
      </c>
      <c r="BV123" s="697">
        <f>[52]ACCOUNTALLOC!BV123</f>
        <v>0</v>
      </c>
      <c r="BW123" s="697">
        <f>[52]ACCOUNTALLOC!BW123</f>
        <v>0</v>
      </c>
      <c r="BX123" s="698"/>
      <c r="BY123" s="697">
        <f>[52]ACCOUNTALLOC!BY123</f>
        <v>0</v>
      </c>
      <c r="BZ123" s="697">
        <f>[52]ACCOUNTALLOC!BZ123</f>
        <v>0</v>
      </c>
      <c r="CA123" s="697">
        <f>[52]ACCOUNTALLOC!CA123</f>
        <v>0</v>
      </c>
      <c r="CB123" s="697">
        <f>[52]ACCOUNTALLOC!CB123</f>
        <v>0</v>
      </c>
      <c r="CC123" s="697">
        <f>[52]ACCOUNTALLOC!CC123</f>
        <v>0</v>
      </c>
      <c r="CD123" s="697">
        <f>[52]ACCOUNTALLOC!CD123</f>
        <v>0</v>
      </c>
      <c r="CE123" s="697">
        <f>[52]ACCOUNTALLOC!CE123</f>
        <v>0</v>
      </c>
      <c r="CF123" s="698"/>
      <c r="CG123" s="697">
        <f>[52]ACCOUNTALLOC!CG123</f>
        <v>0</v>
      </c>
      <c r="CH123" s="697">
        <f>[52]ACCOUNTALLOC!CH123</f>
        <v>0</v>
      </c>
      <c r="CI123" s="697">
        <f>[52]ACCOUNTALLOC!CI123</f>
        <v>0</v>
      </c>
      <c r="CJ123" s="697">
        <f>[52]ACCOUNTALLOC!CJ123</f>
        <v>0</v>
      </c>
      <c r="CK123" s="697">
        <f>[52]ACCOUNTALLOC!CK123</f>
        <v>0</v>
      </c>
      <c r="CL123" s="697">
        <f>[52]ACCOUNTALLOC!CL123</f>
        <v>0</v>
      </c>
      <c r="CM123" s="697">
        <f>[52]ACCOUNTALLOC!CM123</f>
        <v>0</v>
      </c>
      <c r="CN123" s="698">
        <f>[52]ACCOUNTALLOC!CN123</f>
        <v>0</v>
      </c>
      <c r="CO123" s="697">
        <f>[52]ACCOUNTALLOC!CO123</f>
        <v>0</v>
      </c>
      <c r="CP123" s="697">
        <f>[52]ACCOUNTALLOC!CP123</f>
        <v>0</v>
      </c>
      <c r="CQ123" s="697">
        <f>[52]ACCOUNTALLOC!CQ123</f>
        <v>0</v>
      </c>
      <c r="CR123" s="697">
        <f>[52]ACCOUNTALLOC!CR123</f>
        <v>0</v>
      </c>
      <c r="CS123" s="697">
        <f>[52]ACCOUNTALLOC!CS123</f>
        <v>0</v>
      </c>
      <c r="CT123" s="697">
        <f>[52]ACCOUNTALLOC!CT123</f>
        <v>0</v>
      </c>
      <c r="CU123" s="697">
        <f>[52]ACCOUNTALLOC!CU123</f>
        <v>0</v>
      </c>
      <c r="CW123" s="65">
        <f>[52]ACCOUNTALLOC!CW123</f>
        <v>0</v>
      </c>
      <c r="CX123" s="65">
        <f>[52]ACCOUNTALLOC!CX123</f>
        <v>0</v>
      </c>
      <c r="CY123" s="65">
        <f>[52]ACCOUNTALLOC!CY123</f>
        <v>0</v>
      </c>
      <c r="CZ123" s="65">
        <f>[52]ACCOUNTALLOC!CZ123</f>
        <v>0</v>
      </c>
      <c r="DA123" s="65">
        <f>[52]ACCOUNTALLOC!DA123</f>
        <v>0</v>
      </c>
      <c r="DB123" s="65">
        <f>[52]ACCOUNTALLOC!DB123</f>
        <v>0</v>
      </c>
      <c r="DC123" s="65">
        <f>[52]ACCOUNTALLOC!DC123</f>
        <v>0</v>
      </c>
      <c r="DE123" s="65">
        <v>0</v>
      </c>
      <c r="DF123" s="65">
        <v>0</v>
      </c>
      <c r="DG123" s="65">
        <v>0</v>
      </c>
      <c r="DH123" s="65">
        <v>0</v>
      </c>
      <c r="DI123" s="65">
        <v>0</v>
      </c>
      <c r="DJ123" s="65">
        <v>0</v>
      </c>
      <c r="DK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U123" s="65">
        <v>0</v>
      </c>
      <c r="DV123" s="65">
        <v>0</v>
      </c>
      <c r="DW123" s="65">
        <v>0</v>
      </c>
      <c r="DX123" s="65">
        <v>0</v>
      </c>
      <c r="DY123" s="65">
        <v>0</v>
      </c>
      <c r="DZ123" s="65">
        <v>0</v>
      </c>
      <c r="EA123" s="65">
        <v>0</v>
      </c>
      <c r="EC123" s="65">
        <v>0</v>
      </c>
      <c r="ED123" s="65">
        <v>0</v>
      </c>
      <c r="EE123" s="65">
        <v>0</v>
      </c>
      <c r="EF123" s="65">
        <v>0</v>
      </c>
      <c r="EG123" s="65">
        <v>0</v>
      </c>
      <c r="EH123" s="65">
        <v>0</v>
      </c>
      <c r="EI123" s="65">
        <v>0</v>
      </c>
      <c r="EK123" s="65">
        <v>0</v>
      </c>
      <c r="EL123" s="65">
        <v>0</v>
      </c>
      <c r="EM123" s="65">
        <v>0</v>
      </c>
      <c r="EN123" s="65">
        <v>0</v>
      </c>
      <c r="EO123" s="65">
        <v>0</v>
      </c>
      <c r="EP123" s="65">
        <v>0</v>
      </c>
      <c r="EQ123" s="65">
        <v>0</v>
      </c>
      <c r="ES123" s="65">
        <v>0</v>
      </c>
      <c r="ET123" s="65">
        <v>0</v>
      </c>
      <c r="EU123" s="65">
        <v>0</v>
      </c>
      <c r="EV123" s="65">
        <v>0</v>
      </c>
      <c r="EW123" s="65">
        <v>0</v>
      </c>
      <c r="EX123" s="65">
        <v>0</v>
      </c>
      <c r="EY123" s="65">
        <v>0</v>
      </c>
      <c r="FA123" s="65">
        <v>0</v>
      </c>
      <c r="FB123" s="65">
        <v>0</v>
      </c>
      <c r="FC123" s="65">
        <v>0</v>
      </c>
      <c r="FD123" s="65">
        <v>0</v>
      </c>
      <c r="FE123" s="65">
        <v>0</v>
      </c>
      <c r="FF123" s="65">
        <v>0</v>
      </c>
      <c r="FG123" s="65">
        <v>0</v>
      </c>
    </row>
    <row r="124" spans="1:163">
      <c r="A124" s="698"/>
      <c r="B124" s="694" t="str">
        <f>[52]ACCOUNTALLOC!B124</f>
        <v>Sub-total</v>
      </c>
      <c r="C124" s="696">
        <f>[52]ACCOUNTALLOC!C124</f>
        <v>-519702191.06743646</v>
      </c>
      <c r="D124" s="64"/>
      <c r="E124" s="696">
        <f>[52]ACCOUNTALLOC!E124</f>
        <v>-31339148.3307436</v>
      </c>
      <c r="F124" s="696">
        <f>[52]ACCOUNTALLOC!F124</f>
        <v>-224838548.33014143</v>
      </c>
      <c r="G124" s="696">
        <f>[52]ACCOUNTALLOC!G124</f>
        <v>0</v>
      </c>
      <c r="H124" s="696">
        <f>[52]ACCOUNTALLOC!H124</f>
        <v>0</v>
      </c>
      <c r="I124" s="696">
        <f>[52]ACCOUNTALLOC!I124</f>
        <v>0</v>
      </c>
      <c r="J124" s="696">
        <f>[52]ACCOUNTALLOC!J124</f>
        <v>0</v>
      </c>
      <c r="K124" s="696">
        <f>[52]ACCOUNTALLOC!K124</f>
        <v>-256177696.66088504</v>
      </c>
      <c r="L124" s="696"/>
      <c r="M124" s="696">
        <f>[52]ACCOUNTALLOC!M124</f>
        <v>-7225334.4292314621</v>
      </c>
      <c r="N124" s="696">
        <f>[52]ACCOUNTALLOC!N124</f>
        <v>-57128836.906058677</v>
      </c>
      <c r="O124" s="696">
        <f>[52]ACCOUNTALLOC!O124</f>
        <v>0</v>
      </c>
      <c r="P124" s="696">
        <f>[52]ACCOUNTALLOC!P124</f>
        <v>0</v>
      </c>
      <c r="Q124" s="696">
        <f>[52]ACCOUNTALLOC!Q124</f>
        <v>0</v>
      </c>
      <c r="R124" s="696">
        <f>[52]ACCOUNTALLOC!R124</f>
        <v>0</v>
      </c>
      <c r="S124" s="696">
        <f>[52]ACCOUNTALLOC!S124</f>
        <v>-64354171.335290141</v>
      </c>
      <c r="T124" s="696"/>
      <c r="U124" s="696">
        <f>[52]ACCOUNTALLOC!U124</f>
        <v>-7733550.06166628</v>
      </c>
      <c r="V124" s="696">
        <f>[52]ACCOUNTALLOC!V124</f>
        <v>-63531641.556273192</v>
      </c>
      <c r="W124" s="696">
        <f>[52]ACCOUNTALLOC!W124</f>
        <v>0</v>
      </c>
      <c r="X124" s="696">
        <f>[52]ACCOUNTALLOC!X124</f>
        <v>0</v>
      </c>
      <c r="Y124" s="696">
        <f>[52]ACCOUNTALLOC!Y124</f>
        <v>0</v>
      </c>
      <c r="Z124" s="696">
        <f>[52]ACCOUNTALLOC!Z124</f>
        <v>0</v>
      </c>
      <c r="AA124" s="696">
        <f>[52]ACCOUNTALLOC!AA124</f>
        <v>-71265191.617939472</v>
      </c>
      <c r="AB124" s="696"/>
      <c r="AC124" s="696">
        <f>[52]ACCOUNTALLOC!AC124</f>
        <v>-4063345.2661838545</v>
      </c>
      <c r="AD124" s="696">
        <f>[52]ACCOUNTALLOC!AD124</f>
        <v>-41001149.825670347</v>
      </c>
      <c r="AE124" s="696">
        <f>[52]ACCOUNTALLOC!AE124</f>
        <v>0</v>
      </c>
      <c r="AF124" s="696">
        <f>[52]ACCOUNTALLOC!AF124</f>
        <v>0</v>
      </c>
      <c r="AG124" s="696">
        <f>[52]ACCOUNTALLOC!AG124</f>
        <v>0</v>
      </c>
      <c r="AH124" s="696">
        <f>[52]ACCOUNTALLOC!AH124</f>
        <v>0</v>
      </c>
      <c r="AI124" s="696">
        <f>[52]ACCOUNTALLOC!AI124</f>
        <v>-45064495.0918542</v>
      </c>
      <c r="AJ124" s="696"/>
      <c r="AK124" s="696">
        <f>[52]ACCOUNTALLOC!AK124</f>
        <v>-2870439.031955705</v>
      </c>
      <c r="AL124" s="696">
        <f>[52]ACCOUNTALLOC!AL124</f>
        <v>-28526254.336911581</v>
      </c>
      <c r="AM124" s="696">
        <f>[52]ACCOUNTALLOC!AM124</f>
        <v>0</v>
      </c>
      <c r="AN124" s="696">
        <f>[52]ACCOUNTALLOC!AN124</f>
        <v>0</v>
      </c>
      <c r="AO124" s="696">
        <f>[52]ACCOUNTALLOC!AO124</f>
        <v>0</v>
      </c>
      <c r="AP124" s="696">
        <f>[52]ACCOUNTALLOC!AP124</f>
        <v>0</v>
      </c>
      <c r="AQ124" s="696">
        <f>[52]ACCOUNTALLOC!AQ124</f>
        <v>-31396693.368867286</v>
      </c>
      <c r="AR124" s="696"/>
      <c r="AS124" s="696">
        <f>[52]ACCOUNTALLOC!AS124</f>
        <v>-98.095258053567022</v>
      </c>
      <c r="AT124" s="696">
        <f>[52]ACCOUNTALLOC!AT124</f>
        <v>-90074.739266944205</v>
      </c>
      <c r="AU124" s="696">
        <f>[52]ACCOUNTALLOC!AU124</f>
        <v>0</v>
      </c>
      <c r="AV124" s="696">
        <f>[52]ACCOUNTALLOC!AV124</f>
        <v>0</v>
      </c>
      <c r="AW124" s="696">
        <f>[52]ACCOUNTALLOC!AW124</f>
        <v>0</v>
      </c>
      <c r="AX124" s="696">
        <f>[52]ACCOUNTALLOC!AX124</f>
        <v>0</v>
      </c>
      <c r="AY124" s="696">
        <f>[52]ACCOUNTALLOC!AY124</f>
        <v>-90172.834524997772</v>
      </c>
      <c r="AZ124" s="696"/>
      <c r="BA124" s="696">
        <f>[52]ACCOUNTALLOC!BA124</f>
        <v>0</v>
      </c>
      <c r="BB124" s="696">
        <f>[52]ACCOUNTALLOC!BB124</f>
        <v>-2486019.0965447389</v>
      </c>
      <c r="BC124" s="696">
        <f>[52]ACCOUNTALLOC!BC124</f>
        <v>0</v>
      </c>
      <c r="BD124" s="696">
        <f>[52]ACCOUNTALLOC!BD124</f>
        <v>0</v>
      </c>
      <c r="BE124" s="696">
        <f>[52]ACCOUNTALLOC!BE124</f>
        <v>0</v>
      </c>
      <c r="BF124" s="696">
        <f>[52]ACCOUNTALLOC!BF124</f>
        <v>0</v>
      </c>
      <c r="BG124" s="696">
        <f>[52]ACCOUNTALLOC!BG124</f>
        <v>-2486019.0965447389</v>
      </c>
      <c r="BH124" s="696"/>
      <c r="BI124" s="696">
        <f>[52]ACCOUNTALLOC!BI124</f>
        <v>-484481.25499931915</v>
      </c>
      <c r="BJ124" s="696">
        <f>[52]ACCOUNTALLOC!BJ124</f>
        <v>-4447235.7854257282</v>
      </c>
      <c r="BK124" s="696">
        <f>[52]ACCOUNTALLOC!BK124</f>
        <v>0</v>
      </c>
      <c r="BL124" s="696">
        <f>[52]ACCOUNTALLOC!BL124</f>
        <v>0</v>
      </c>
      <c r="BM124" s="696">
        <f>[52]ACCOUNTALLOC!BM124</f>
        <v>0</v>
      </c>
      <c r="BN124" s="696">
        <f>[52]ACCOUNTALLOC!BN124</f>
        <v>0</v>
      </c>
      <c r="BO124" s="696">
        <f>[52]ACCOUNTALLOC!BO124</f>
        <v>-4931717.0404250473</v>
      </c>
      <c r="BP124" s="696"/>
      <c r="BQ124" s="696">
        <f>[52]ACCOUNTALLOC!BQ124</f>
        <v>-974966.75148008193</v>
      </c>
      <c r="BR124" s="696">
        <f>[52]ACCOUNTALLOC!BR124</f>
        <v>-12347322.715122249</v>
      </c>
      <c r="BS124" s="696">
        <f>[52]ACCOUNTALLOC!BS124</f>
        <v>0</v>
      </c>
      <c r="BT124" s="696">
        <f>[52]ACCOUNTALLOC!BT124</f>
        <v>0</v>
      </c>
      <c r="BU124" s="696">
        <f>[52]ACCOUNTALLOC!BU124</f>
        <v>0</v>
      </c>
      <c r="BV124" s="696">
        <f>[52]ACCOUNTALLOC!BV124</f>
        <v>0</v>
      </c>
      <c r="BW124" s="696">
        <f>[52]ACCOUNTALLOC!BW124</f>
        <v>-13322289.466602331</v>
      </c>
      <c r="BX124" s="696"/>
      <c r="BY124" s="696">
        <f>[52]ACCOUNTALLOC!BY124</f>
        <v>-2601298.221932407</v>
      </c>
      <c r="BZ124" s="696">
        <f>[52]ACCOUNTALLOC!BZ124</f>
        <v>-26247218.651630204</v>
      </c>
      <c r="CA124" s="696">
        <f>[52]ACCOUNTALLOC!CA124</f>
        <v>0</v>
      </c>
      <c r="CB124" s="696">
        <f>[52]ACCOUNTALLOC!CB124</f>
        <v>0</v>
      </c>
      <c r="CC124" s="696">
        <f>[52]ACCOUNTALLOC!CC124</f>
        <v>0</v>
      </c>
      <c r="CD124" s="696">
        <f>[52]ACCOUNTALLOC!CD124</f>
        <v>0</v>
      </c>
      <c r="CE124" s="696">
        <f>[52]ACCOUNTALLOC!CE124</f>
        <v>-28848516.873562612</v>
      </c>
      <c r="CF124" s="696"/>
      <c r="CG124" s="696">
        <f>[52]ACCOUNTALLOC!CG124</f>
        <v>-112932.54294418392</v>
      </c>
      <c r="CH124" s="696">
        <f>[52]ACCOUNTALLOC!CH124</f>
        <v>-1486770.7285564786</v>
      </c>
      <c r="CI124" s="696">
        <f>[52]ACCOUNTALLOC!CI124</f>
        <v>0</v>
      </c>
      <c r="CJ124" s="696">
        <f>[52]ACCOUNTALLOC!CJ124</f>
        <v>0</v>
      </c>
      <c r="CK124" s="696">
        <f>[52]ACCOUNTALLOC!CK124</f>
        <v>0</v>
      </c>
      <c r="CL124" s="696">
        <f>[52]ACCOUNTALLOC!CL124</f>
        <v>0</v>
      </c>
      <c r="CM124" s="696">
        <f>[52]ACCOUNTALLOC!CM124</f>
        <v>-1599703.2715006624</v>
      </c>
      <c r="CN124" s="696">
        <f>[52]ACCOUNTALLOC!CN124</f>
        <v>0</v>
      </c>
      <c r="CO124" s="696">
        <f>[52]ACCOUNTALLOC!CO124</f>
        <v>-20016.004917942861</v>
      </c>
      <c r="CP124" s="696">
        <f>[52]ACCOUNTALLOC!CP124</f>
        <v>-145508.4045221523</v>
      </c>
      <c r="CQ124" s="696">
        <f>[52]ACCOUNTALLOC!CQ124</f>
        <v>0</v>
      </c>
      <c r="CR124" s="696">
        <f>[52]ACCOUNTALLOC!CR124</f>
        <v>0</v>
      </c>
      <c r="CS124" s="696">
        <f>[52]ACCOUNTALLOC!CS124</f>
        <v>0</v>
      </c>
      <c r="CT124" s="696">
        <f>[52]ACCOUNTALLOC!CT124</f>
        <v>0</v>
      </c>
      <c r="CU124" s="696">
        <f>[52]ACCOUNTALLOC!CU124</f>
        <v>-165524.40944009516</v>
      </c>
      <c r="CV124" s="66"/>
      <c r="CW124" s="66">
        <f>[52]ACCOUNTALLOC!CW124</f>
        <v>0</v>
      </c>
      <c r="CX124" s="66">
        <f>[52]ACCOUNTALLOC!CX124</f>
        <v>0</v>
      </c>
      <c r="CY124" s="66">
        <f>[52]ACCOUNTALLOC!CY124</f>
        <v>0</v>
      </c>
      <c r="CZ124" s="66">
        <f>[52]ACCOUNTALLOC!CZ124</f>
        <v>0</v>
      </c>
      <c r="DA124" s="66">
        <f>[52]ACCOUNTALLOC!DA124</f>
        <v>0</v>
      </c>
      <c r="DB124" s="66">
        <f>[52]ACCOUNTALLOC!DB124</f>
        <v>0</v>
      </c>
      <c r="DC124" s="66">
        <f>[52]ACCOUNTALLOC!DC124</f>
        <v>0</v>
      </c>
      <c r="DD124" s="66"/>
      <c r="DE124" s="66">
        <v>0</v>
      </c>
      <c r="DF124" s="66">
        <v>0</v>
      </c>
      <c r="DG124" s="66">
        <v>0</v>
      </c>
      <c r="DH124" s="66">
        <v>0</v>
      </c>
      <c r="DI124" s="66">
        <v>0</v>
      </c>
      <c r="DJ124" s="66">
        <v>0</v>
      </c>
      <c r="DK124" s="66">
        <v>0</v>
      </c>
      <c r="DL124" s="66"/>
      <c r="DM124" s="66">
        <v>0</v>
      </c>
      <c r="DN124" s="66">
        <v>0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/>
      <c r="DU124" s="66">
        <v>0</v>
      </c>
      <c r="DV124" s="66">
        <v>0</v>
      </c>
      <c r="DW124" s="66">
        <v>0</v>
      </c>
      <c r="DX124" s="66">
        <v>0</v>
      </c>
      <c r="DY124" s="66">
        <v>0</v>
      </c>
      <c r="DZ124" s="66">
        <v>0</v>
      </c>
      <c r="EA124" s="66">
        <v>0</v>
      </c>
      <c r="EB124" s="66"/>
      <c r="EC124" s="66">
        <v>0</v>
      </c>
      <c r="ED124" s="66">
        <v>0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/>
      <c r="EK124" s="66">
        <v>0</v>
      </c>
      <c r="EL124" s="66">
        <v>0</v>
      </c>
      <c r="EM124" s="66">
        <v>0</v>
      </c>
      <c r="EN124" s="66">
        <v>0</v>
      </c>
      <c r="EO124" s="66">
        <v>0</v>
      </c>
      <c r="EP124" s="66">
        <v>0</v>
      </c>
      <c r="EQ124" s="66">
        <v>0</v>
      </c>
      <c r="ER124" s="66"/>
      <c r="ES124" s="66">
        <v>0</v>
      </c>
      <c r="ET124" s="66">
        <v>0</v>
      </c>
      <c r="EU124" s="66">
        <v>0</v>
      </c>
      <c r="EV124" s="66">
        <v>0</v>
      </c>
      <c r="EW124" s="66">
        <v>0</v>
      </c>
      <c r="EX124" s="66">
        <v>0</v>
      </c>
      <c r="EY124" s="66">
        <v>0</v>
      </c>
      <c r="EZ124" s="66"/>
      <c r="FA124" s="66">
        <v>0</v>
      </c>
      <c r="FB124" s="66">
        <v>0</v>
      </c>
      <c r="FC124" s="66">
        <v>0</v>
      </c>
      <c r="FD124" s="66">
        <v>0</v>
      </c>
      <c r="FE124" s="66">
        <v>0</v>
      </c>
      <c r="FF124" s="66">
        <v>0</v>
      </c>
      <c r="FG124" s="66">
        <v>0</v>
      </c>
    </row>
    <row r="125" spans="1:163">
      <c r="D125" s="64"/>
      <c r="CW125" s="2">
        <f>[52]ACCOUNTALLOC!CW125</f>
        <v>0</v>
      </c>
      <c r="CX125" s="2">
        <f>[52]ACCOUNTALLOC!CX125</f>
        <v>0</v>
      </c>
      <c r="CY125" s="2">
        <f>[52]ACCOUNTALLOC!CY125</f>
        <v>0</v>
      </c>
      <c r="CZ125" s="2">
        <f>[52]ACCOUNTALLOC!CZ125</f>
        <v>0</v>
      </c>
      <c r="DA125" s="2">
        <f>[52]ACCOUNTALLOC!DA125</f>
        <v>0</v>
      </c>
      <c r="DB125" s="2">
        <f>[52]ACCOUNTALLOC!DB125</f>
        <v>0</v>
      </c>
      <c r="DC125" s="2">
        <f>[52]ACCOUNTALLOC!DC125</f>
        <v>0</v>
      </c>
    </row>
    <row r="126" spans="1:163">
      <c r="B126" s="12" t="s">
        <v>94</v>
      </c>
      <c r="D126" s="64"/>
      <c r="CW126" s="2">
        <f>[52]ACCOUNTALLOC!CW126</f>
        <v>0</v>
      </c>
      <c r="CX126" s="2">
        <f>[52]ACCOUNTALLOC!CX126</f>
        <v>0</v>
      </c>
      <c r="CY126" s="2">
        <f>[52]ACCOUNTALLOC!CY126</f>
        <v>0</v>
      </c>
      <c r="CZ126" s="2">
        <f>[52]ACCOUNTALLOC!CZ126</f>
        <v>0</v>
      </c>
      <c r="DA126" s="2">
        <f>[52]ACCOUNTALLOC!DA126</f>
        <v>0</v>
      </c>
      <c r="DB126" s="2">
        <f>[52]ACCOUNTALLOC!DB126</f>
        <v>0</v>
      </c>
      <c r="DC126" s="2">
        <f>[52]ACCOUNTALLOC!DC126</f>
        <v>0</v>
      </c>
    </row>
    <row r="127" spans="1:163">
      <c r="A127" s="699" t="str">
        <f>[52]ACCOUNTALLOC!A127</f>
        <v>108.05_360a</v>
      </c>
      <c r="B127" s="698" t="str">
        <f>[52]ACCOUNTALLOC!B127</f>
        <v>Land Rights - Assigned</v>
      </c>
      <c r="C127" s="695">
        <f>[52]ACCOUNTALLOC!C127</f>
        <v>-12148.752</v>
      </c>
      <c r="D127" s="64"/>
      <c r="E127" s="697">
        <f>[52]ACCOUNTALLOC!E127</f>
        <v>0</v>
      </c>
      <c r="F127" s="697">
        <f>[52]ACCOUNTALLOC!F127</f>
        <v>0</v>
      </c>
      <c r="G127" s="697">
        <f>[52]ACCOUNTALLOC!G127</f>
        <v>0</v>
      </c>
      <c r="H127" s="697">
        <f>[52]ACCOUNTALLOC!H127</f>
        <v>0</v>
      </c>
      <c r="I127" s="697">
        <f>[52]ACCOUNTALLOC!I127</f>
        <v>0</v>
      </c>
      <c r="J127" s="697">
        <f>[52]ACCOUNTALLOC!J127</f>
        <v>0</v>
      </c>
      <c r="K127" s="697">
        <f>[52]ACCOUNTALLOC!K127</f>
        <v>0</v>
      </c>
      <c r="L127" s="698"/>
      <c r="M127" s="697">
        <f>[52]ACCOUNTALLOC!M127</f>
        <v>0</v>
      </c>
      <c r="N127" s="697">
        <f>[52]ACCOUNTALLOC!N127</f>
        <v>0</v>
      </c>
      <c r="O127" s="697">
        <f>[52]ACCOUNTALLOC!O127</f>
        <v>0</v>
      </c>
      <c r="P127" s="697">
        <f>[52]ACCOUNTALLOC!P127</f>
        <v>0</v>
      </c>
      <c r="Q127" s="697">
        <f>[52]ACCOUNTALLOC!Q127</f>
        <v>0</v>
      </c>
      <c r="R127" s="697">
        <f>[52]ACCOUNTALLOC!R127</f>
        <v>0</v>
      </c>
      <c r="S127" s="697">
        <f>[52]ACCOUNTALLOC!S127</f>
        <v>0</v>
      </c>
      <c r="T127" s="698"/>
      <c r="U127" s="697">
        <f>[52]ACCOUNTALLOC!U127</f>
        <v>0</v>
      </c>
      <c r="V127" s="697">
        <f>[52]ACCOUNTALLOC!V127</f>
        <v>0</v>
      </c>
      <c r="W127" s="697">
        <f>[52]ACCOUNTALLOC!W127</f>
        <v>0</v>
      </c>
      <c r="X127" s="697">
        <f>[52]ACCOUNTALLOC!X127</f>
        <v>0</v>
      </c>
      <c r="Y127" s="697">
        <f>[52]ACCOUNTALLOC!Y127</f>
        <v>0</v>
      </c>
      <c r="Z127" s="697">
        <f>[52]ACCOUNTALLOC!Z127</f>
        <v>0</v>
      </c>
      <c r="AA127" s="697">
        <f>[52]ACCOUNTALLOC!AA127</f>
        <v>0</v>
      </c>
      <c r="AB127" s="698"/>
      <c r="AC127" s="697">
        <f>[52]ACCOUNTALLOC!AC127</f>
        <v>0</v>
      </c>
      <c r="AD127" s="697">
        <f>[52]ACCOUNTALLOC!AD127</f>
        <v>0</v>
      </c>
      <c r="AE127" s="697">
        <f>[52]ACCOUNTALLOC!AE127</f>
        <v>0</v>
      </c>
      <c r="AF127" s="697">
        <f>[52]ACCOUNTALLOC!AF127</f>
        <v>0</v>
      </c>
      <c r="AG127" s="697">
        <f>[52]ACCOUNTALLOC!AG127</f>
        <v>0</v>
      </c>
      <c r="AH127" s="697">
        <f>[52]ACCOUNTALLOC!AH127</f>
        <v>0</v>
      </c>
      <c r="AI127" s="697">
        <f>[52]ACCOUNTALLOC!AI127</f>
        <v>0</v>
      </c>
      <c r="AJ127" s="698"/>
      <c r="AK127" s="697">
        <f>[52]ACCOUNTALLOC!AK127</f>
        <v>0</v>
      </c>
      <c r="AL127" s="697">
        <f>[52]ACCOUNTALLOC!AL127</f>
        <v>0</v>
      </c>
      <c r="AM127" s="697">
        <f>[52]ACCOUNTALLOC!AM127</f>
        <v>0</v>
      </c>
      <c r="AN127" s="697">
        <f>[52]ACCOUNTALLOC!AN127</f>
        <v>0</v>
      </c>
      <c r="AO127" s="697">
        <f>[52]ACCOUNTALLOC!AO127</f>
        <v>0</v>
      </c>
      <c r="AP127" s="697">
        <f>[52]ACCOUNTALLOC!AP127</f>
        <v>0</v>
      </c>
      <c r="AQ127" s="697">
        <f>[52]ACCOUNTALLOC!AQ127</f>
        <v>0</v>
      </c>
      <c r="AR127" s="698"/>
      <c r="AS127" s="697">
        <f>[52]ACCOUNTALLOC!AS127</f>
        <v>0</v>
      </c>
      <c r="AT127" s="697">
        <f>[52]ACCOUNTALLOC!AT127</f>
        <v>0</v>
      </c>
      <c r="AU127" s="697">
        <f>[52]ACCOUNTALLOC!AU127</f>
        <v>0</v>
      </c>
      <c r="AV127" s="697">
        <f>[52]ACCOUNTALLOC!AV127</f>
        <v>0</v>
      </c>
      <c r="AW127" s="697">
        <f>[52]ACCOUNTALLOC!AW127</f>
        <v>0</v>
      </c>
      <c r="AX127" s="697">
        <f>[52]ACCOUNTALLOC!AX127</f>
        <v>0</v>
      </c>
      <c r="AY127" s="697">
        <f>[52]ACCOUNTALLOC!AY127</f>
        <v>0</v>
      </c>
      <c r="AZ127" s="698"/>
      <c r="BA127" s="697">
        <f>[52]ACCOUNTALLOC!BA127</f>
        <v>0</v>
      </c>
      <c r="BB127" s="697">
        <f>[52]ACCOUNTALLOC!BB127</f>
        <v>0</v>
      </c>
      <c r="BC127" s="697">
        <f>[52]ACCOUNTALLOC!BC127</f>
        <v>0</v>
      </c>
      <c r="BD127" s="697">
        <f>[52]ACCOUNTALLOC!BD127</f>
        <v>0</v>
      </c>
      <c r="BE127" s="697">
        <f>[52]ACCOUNTALLOC!BE127</f>
        <v>0</v>
      </c>
      <c r="BF127" s="697">
        <f>[52]ACCOUNTALLOC!BF127</f>
        <v>0</v>
      </c>
      <c r="BG127" s="697">
        <f>[52]ACCOUNTALLOC!BG127</f>
        <v>0</v>
      </c>
      <c r="BH127" s="698"/>
      <c r="BI127" s="697">
        <f>[52]ACCOUNTALLOC!BI127</f>
        <v>0</v>
      </c>
      <c r="BJ127" s="697">
        <f>[52]ACCOUNTALLOC!BJ127</f>
        <v>0</v>
      </c>
      <c r="BK127" s="697">
        <f>[52]ACCOUNTALLOC!BK127</f>
        <v>0</v>
      </c>
      <c r="BL127" s="697">
        <f>[52]ACCOUNTALLOC!BL127</f>
        <v>0</v>
      </c>
      <c r="BM127" s="697">
        <f>[52]ACCOUNTALLOC!BM127</f>
        <v>0</v>
      </c>
      <c r="BN127" s="697">
        <f>[52]ACCOUNTALLOC!BN127</f>
        <v>0</v>
      </c>
      <c r="BO127" s="697">
        <f>[52]ACCOUNTALLOC!BO127</f>
        <v>0</v>
      </c>
      <c r="BP127" s="698"/>
      <c r="BQ127" s="697">
        <f>[52]ACCOUNTALLOC!BQ127</f>
        <v>-12148.752</v>
      </c>
      <c r="BR127" s="697">
        <f>[52]ACCOUNTALLOC!BR127</f>
        <v>0</v>
      </c>
      <c r="BS127" s="697">
        <f>[52]ACCOUNTALLOC!BS127</f>
        <v>0</v>
      </c>
      <c r="BT127" s="697">
        <f>[52]ACCOUNTALLOC!BT127</f>
        <v>0</v>
      </c>
      <c r="BU127" s="697">
        <f>[52]ACCOUNTALLOC!BU127</f>
        <v>0</v>
      </c>
      <c r="BV127" s="697">
        <f>[52]ACCOUNTALLOC!BV127</f>
        <v>0</v>
      </c>
      <c r="BW127" s="697">
        <f>[52]ACCOUNTALLOC!BW127</f>
        <v>-12148.752</v>
      </c>
      <c r="BX127" s="698"/>
      <c r="BY127" s="697">
        <f>[52]ACCOUNTALLOC!BY127</f>
        <v>0</v>
      </c>
      <c r="BZ127" s="697">
        <f>[52]ACCOUNTALLOC!BZ127</f>
        <v>0</v>
      </c>
      <c r="CA127" s="697">
        <f>[52]ACCOUNTALLOC!CA127</f>
        <v>0</v>
      </c>
      <c r="CB127" s="697">
        <f>[52]ACCOUNTALLOC!CB127</f>
        <v>0</v>
      </c>
      <c r="CC127" s="697">
        <f>[52]ACCOUNTALLOC!CC127</f>
        <v>0</v>
      </c>
      <c r="CD127" s="697">
        <f>[52]ACCOUNTALLOC!CD127</f>
        <v>0</v>
      </c>
      <c r="CE127" s="697">
        <f>[52]ACCOUNTALLOC!CE127</f>
        <v>0</v>
      </c>
      <c r="CF127" s="698"/>
      <c r="CG127" s="697">
        <f>[52]ACCOUNTALLOC!CG127</f>
        <v>0</v>
      </c>
      <c r="CH127" s="697">
        <f>[52]ACCOUNTALLOC!CH127</f>
        <v>0</v>
      </c>
      <c r="CI127" s="697">
        <f>[52]ACCOUNTALLOC!CI127</f>
        <v>0</v>
      </c>
      <c r="CJ127" s="697">
        <f>[52]ACCOUNTALLOC!CJ127</f>
        <v>0</v>
      </c>
      <c r="CK127" s="697">
        <f>[52]ACCOUNTALLOC!CK127</f>
        <v>0</v>
      </c>
      <c r="CL127" s="697">
        <f>[52]ACCOUNTALLOC!CL127</f>
        <v>0</v>
      </c>
      <c r="CM127" s="697">
        <f>[52]ACCOUNTALLOC!CM127</f>
        <v>0</v>
      </c>
      <c r="CN127" s="698">
        <f>[52]ACCOUNTALLOC!CN127</f>
        <v>0</v>
      </c>
      <c r="CO127" s="697">
        <f>[52]ACCOUNTALLOC!CO127</f>
        <v>0</v>
      </c>
      <c r="CP127" s="697">
        <f>[52]ACCOUNTALLOC!CP127</f>
        <v>0</v>
      </c>
      <c r="CQ127" s="697">
        <f>[52]ACCOUNTALLOC!CQ127</f>
        <v>0</v>
      </c>
      <c r="CR127" s="697">
        <f>[52]ACCOUNTALLOC!CR127</f>
        <v>0</v>
      </c>
      <c r="CS127" s="697">
        <f>[52]ACCOUNTALLOC!CS127</f>
        <v>0</v>
      </c>
      <c r="CT127" s="697">
        <f>[52]ACCOUNTALLOC!CT127</f>
        <v>0</v>
      </c>
      <c r="CU127" s="697">
        <f>[52]ACCOUNTALLOC!CU127</f>
        <v>0</v>
      </c>
      <c r="CW127" s="65">
        <f>[52]ACCOUNTALLOC!CW127</f>
        <v>0</v>
      </c>
      <c r="CX127" s="65">
        <f>[52]ACCOUNTALLOC!CX127</f>
        <v>0</v>
      </c>
      <c r="CY127" s="65">
        <f>[52]ACCOUNTALLOC!CY127</f>
        <v>0</v>
      </c>
      <c r="CZ127" s="65">
        <f>[52]ACCOUNTALLOC!CZ127</f>
        <v>0</v>
      </c>
      <c r="DA127" s="65">
        <f>[52]ACCOUNTALLOC!DA127</f>
        <v>0</v>
      </c>
      <c r="DB127" s="65">
        <f>[52]ACCOUNTALLOC!DB127</f>
        <v>0</v>
      </c>
      <c r="DC127" s="65">
        <f>[52]ACCOUNTALLOC!DC127</f>
        <v>0</v>
      </c>
      <c r="DE127" s="65">
        <v>0</v>
      </c>
      <c r="DF127" s="65">
        <v>0</v>
      </c>
      <c r="DG127" s="65">
        <v>0</v>
      </c>
      <c r="DH127" s="65">
        <v>0</v>
      </c>
      <c r="DI127" s="65">
        <v>0</v>
      </c>
      <c r="DJ127" s="65">
        <v>0</v>
      </c>
      <c r="DK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U127" s="65">
        <v>0</v>
      </c>
      <c r="DV127" s="65">
        <v>0</v>
      </c>
      <c r="DW127" s="65">
        <v>0</v>
      </c>
      <c r="DX127" s="65">
        <v>0</v>
      </c>
      <c r="DY127" s="65">
        <v>0</v>
      </c>
      <c r="DZ127" s="65">
        <v>0</v>
      </c>
      <c r="EA127" s="65">
        <v>0</v>
      </c>
      <c r="EC127" s="65">
        <v>0</v>
      </c>
      <c r="ED127" s="65">
        <v>0</v>
      </c>
      <c r="EE127" s="65">
        <v>0</v>
      </c>
      <c r="EF127" s="65">
        <v>0</v>
      </c>
      <c r="EG127" s="65">
        <v>0</v>
      </c>
      <c r="EH127" s="65">
        <v>0</v>
      </c>
      <c r="EI127" s="65">
        <v>0</v>
      </c>
      <c r="EK127" s="65">
        <v>0</v>
      </c>
      <c r="EL127" s="65">
        <v>0</v>
      </c>
      <c r="EM127" s="65">
        <v>0</v>
      </c>
      <c r="EN127" s="65">
        <v>0</v>
      </c>
      <c r="EO127" s="65">
        <v>0</v>
      </c>
      <c r="EP127" s="65">
        <v>0</v>
      </c>
      <c r="EQ127" s="65">
        <v>0</v>
      </c>
      <c r="ES127" s="65">
        <v>0</v>
      </c>
      <c r="ET127" s="65">
        <v>0</v>
      </c>
      <c r="EU127" s="65">
        <v>0</v>
      </c>
      <c r="EV127" s="65">
        <v>0</v>
      </c>
      <c r="EW127" s="65">
        <v>0</v>
      </c>
      <c r="EX127" s="65">
        <v>0</v>
      </c>
      <c r="EY127" s="65">
        <v>0</v>
      </c>
      <c r="FA127" s="65">
        <v>0</v>
      </c>
      <c r="FB127" s="65">
        <v>0</v>
      </c>
      <c r="FC127" s="65">
        <v>0</v>
      </c>
      <c r="FD127" s="65">
        <v>0</v>
      </c>
      <c r="FE127" s="65">
        <v>0</v>
      </c>
      <c r="FF127" s="65">
        <v>0</v>
      </c>
      <c r="FG127" s="65">
        <v>0</v>
      </c>
    </row>
    <row r="128" spans="1:163">
      <c r="A128" s="699" t="str">
        <f>[52]ACCOUNTALLOC!A128</f>
        <v>108.05_360b</v>
      </c>
      <c r="B128" s="698" t="str">
        <f>[52]ACCOUNTALLOC!B128</f>
        <v>Land Rights</v>
      </c>
      <c r="C128" s="695">
        <f>[52]ACCOUNTALLOC!C128</f>
        <v>-3385851.2480000001</v>
      </c>
      <c r="D128" s="64"/>
      <c r="E128" s="697">
        <f>[52]ACCOUNTALLOC!E128</f>
        <v>-1536714.3043749435</v>
      </c>
      <c r="F128" s="697">
        <f>[52]ACCOUNTALLOC!F128</f>
        <v>0</v>
      </c>
      <c r="G128" s="697">
        <f>[52]ACCOUNTALLOC!G128</f>
        <v>0</v>
      </c>
      <c r="H128" s="697">
        <f>[52]ACCOUNTALLOC!H128</f>
        <v>0</v>
      </c>
      <c r="I128" s="697">
        <f>[52]ACCOUNTALLOC!I128</f>
        <v>0</v>
      </c>
      <c r="J128" s="697">
        <f>[52]ACCOUNTALLOC!J128</f>
        <v>0</v>
      </c>
      <c r="K128" s="697">
        <f>[52]ACCOUNTALLOC!K128</f>
        <v>-1536714.3043749435</v>
      </c>
      <c r="L128" s="698"/>
      <c r="M128" s="697">
        <f>[52]ACCOUNTALLOC!M128</f>
        <v>-495399.86428581859</v>
      </c>
      <c r="N128" s="697">
        <f>[52]ACCOUNTALLOC!N128</f>
        <v>0</v>
      </c>
      <c r="O128" s="697">
        <f>[52]ACCOUNTALLOC!O128</f>
        <v>0</v>
      </c>
      <c r="P128" s="697">
        <f>[52]ACCOUNTALLOC!P128</f>
        <v>0</v>
      </c>
      <c r="Q128" s="697">
        <f>[52]ACCOUNTALLOC!Q128</f>
        <v>0</v>
      </c>
      <c r="R128" s="697">
        <f>[52]ACCOUNTALLOC!R128</f>
        <v>0</v>
      </c>
      <c r="S128" s="697">
        <f>[52]ACCOUNTALLOC!S128</f>
        <v>-495399.86428581859</v>
      </c>
      <c r="T128" s="698"/>
      <c r="U128" s="697">
        <f>[52]ACCOUNTALLOC!U128</f>
        <v>-644531.56114183192</v>
      </c>
      <c r="V128" s="697">
        <f>[52]ACCOUNTALLOC!V128</f>
        <v>0</v>
      </c>
      <c r="W128" s="697">
        <f>[52]ACCOUNTALLOC!W128</f>
        <v>0</v>
      </c>
      <c r="X128" s="697">
        <f>[52]ACCOUNTALLOC!X128</f>
        <v>0</v>
      </c>
      <c r="Y128" s="697">
        <f>[52]ACCOUNTALLOC!Y128</f>
        <v>0</v>
      </c>
      <c r="Z128" s="697">
        <f>[52]ACCOUNTALLOC!Z128</f>
        <v>0</v>
      </c>
      <c r="AA128" s="697">
        <f>[52]ACCOUNTALLOC!AA128</f>
        <v>-644531.56114183192</v>
      </c>
      <c r="AB128" s="698"/>
      <c r="AC128" s="697">
        <f>[52]ACCOUNTALLOC!AC128</f>
        <v>-378796.5244031999</v>
      </c>
      <c r="AD128" s="697">
        <f>[52]ACCOUNTALLOC!AD128</f>
        <v>0</v>
      </c>
      <c r="AE128" s="697">
        <f>[52]ACCOUNTALLOC!AE128</f>
        <v>0</v>
      </c>
      <c r="AF128" s="697">
        <f>[52]ACCOUNTALLOC!AF128</f>
        <v>0</v>
      </c>
      <c r="AG128" s="697">
        <f>[52]ACCOUNTALLOC!AG128</f>
        <v>0</v>
      </c>
      <c r="AH128" s="697">
        <f>[52]ACCOUNTALLOC!AH128</f>
        <v>0</v>
      </c>
      <c r="AI128" s="697">
        <f>[52]ACCOUNTALLOC!AI128</f>
        <v>-378796.5244031999</v>
      </c>
      <c r="AJ128" s="698"/>
      <c r="AK128" s="697">
        <f>[52]ACCOUNTALLOC!AK128</f>
        <v>-312002.0550782698</v>
      </c>
      <c r="AL128" s="697">
        <f>[52]ACCOUNTALLOC!AL128</f>
        <v>0</v>
      </c>
      <c r="AM128" s="697">
        <f>[52]ACCOUNTALLOC!AM128</f>
        <v>0</v>
      </c>
      <c r="AN128" s="697">
        <f>[52]ACCOUNTALLOC!AN128</f>
        <v>0</v>
      </c>
      <c r="AO128" s="697">
        <f>[52]ACCOUNTALLOC!AO128</f>
        <v>0</v>
      </c>
      <c r="AP128" s="697">
        <f>[52]ACCOUNTALLOC!AP128</f>
        <v>0</v>
      </c>
      <c r="AQ128" s="697">
        <f>[52]ACCOUNTALLOC!AQ128</f>
        <v>-312002.0550782698</v>
      </c>
      <c r="AR128" s="698"/>
      <c r="AS128" s="697">
        <f>[52]ACCOUNTALLOC!AS128</f>
        <v>-68.296062896354968</v>
      </c>
      <c r="AT128" s="697">
        <f>[52]ACCOUNTALLOC!AT128</f>
        <v>0</v>
      </c>
      <c r="AU128" s="697">
        <f>[52]ACCOUNTALLOC!AU128</f>
        <v>0</v>
      </c>
      <c r="AV128" s="697">
        <f>[52]ACCOUNTALLOC!AV128</f>
        <v>0</v>
      </c>
      <c r="AW128" s="697">
        <f>[52]ACCOUNTALLOC!AW128</f>
        <v>0</v>
      </c>
      <c r="AX128" s="697">
        <f>[52]ACCOUNTALLOC!AX128</f>
        <v>0</v>
      </c>
      <c r="AY128" s="697">
        <f>[52]ACCOUNTALLOC!AY128</f>
        <v>-68.296062896354968</v>
      </c>
      <c r="AZ128" s="698"/>
      <c r="BA128" s="697">
        <f>[52]ACCOUNTALLOC!BA128</f>
        <v>-15950.235052794173</v>
      </c>
      <c r="BB128" s="697">
        <f>[52]ACCOUNTALLOC!BB128</f>
        <v>0</v>
      </c>
      <c r="BC128" s="697">
        <f>[52]ACCOUNTALLOC!BC128</f>
        <v>0</v>
      </c>
      <c r="BD128" s="697">
        <f>[52]ACCOUNTALLOC!BD128</f>
        <v>0</v>
      </c>
      <c r="BE128" s="697">
        <f>[52]ACCOUNTALLOC!BE128</f>
        <v>0</v>
      </c>
      <c r="BF128" s="697">
        <f>[52]ACCOUNTALLOC!BF128</f>
        <v>0</v>
      </c>
      <c r="BG128" s="697">
        <f>[52]ACCOUNTALLOC!BG128</f>
        <v>-15950.235052794173</v>
      </c>
      <c r="BH128" s="698"/>
      <c r="BI128" s="697">
        <f>[52]ACCOUNTALLOC!BI128</f>
        <v>0</v>
      </c>
      <c r="BJ128" s="697">
        <f>[52]ACCOUNTALLOC!BJ128</f>
        <v>0</v>
      </c>
      <c r="BK128" s="697">
        <f>[52]ACCOUNTALLOC!BK128</f>
        <v>0</v>
      </c>
      <c r="BL128" s="697">
        <f>[52]ACCOUNTALLOC!BL128</f>
        <v>0</v>
      </c>
      <c r="BM128" s="697">
        <f>[52]ACCOUNTALLOC!BM128</f>
        <v>0</v>
      </c>
      <c r="BN128" s="697">
        <f>[52]ACCOUNTALLOC!BN128</f>
        <v>0</v>
      </c>
      <c r="BO128" s="697">
        <f>[52]ACCOUNTALLOC!BO128</f>
        <v>0</v>
      </c>
      <c r="BP128" s="698"/>
      <c r="BQ128" s="697">
        <f>[52]ACCOUNTALLOC!BQ128</f>
        <v>0</v>
      </c>
      <c r="BR128" s="697">
        <f>[52]ACCOUNTALLOC!BR128</f>
        <v>0</v>
      </c>
      <c r="BS128" s="697">
        <f>[52]ACCOUNTALLOC!BS128</f>
        <v>0</v>
      </c>
      <c r="BT128" s="697">
        <f>[52]ACCOUNTALLOC!BT128</f>
        <v>0</v>
      </c>
      <c r="BU128" s="697">
        <f>[52]ACCOUNTALLOC!BU128</f>
        <v>0</v>
      </c>
      <c r="BV128" s="697">
        <f>[52]ACCOUNTALLOC!BV128</f>
        <v>0</v>
      </c>
      <c r="BW128" s="697">
        <f>[52]ACCOUNTALLOC!BW128</f>
        <v>0</v>
      </c>
      <c r="BX128" s="698"/>
      <c r="BY128" s="697">
        <f>[52]ACCOUNTALLOC!BY128</f>
        <v>0</v>
      </c>
      <c r="BZ128" s="697">
        <f>[52]ACCOUNTALLOC!BZ128</f>
        <v>0</v>
      </c>
      <c r="CA128" s="697">
        <f>[52]ACCOUNTALLOC!CA128</f>
        <v>0</v>
      </c>
      <c r="CB128" s="697">
        <f>[52]ACCOUNTALLOC!CB128</f>
        <v>0</v>
      </c>
      <c r="CC128" s="697">
        <f>[52]ACCOUNTALLOC!CC128</f>
        <v>0</v>
      </c>
      <c r="CD128" s="697">
        <f>[52]ACCOUNTALLOC!CD128</f>
        <v>0</v>
      </c>
      <c r="CE128" s="697">
        <f>[52]ACCOUNTALLOC!CE128</f>
        <v>0</v>
      </c>
      <c r="CF128" s="698"/>
      <c r="CG128" s="697">
        <f>[52]ACCOUNTALLOC!CG128</f>
        <v>-2181.1049042825821</v>
      </c>
      <c r="CH128" s="697">
        <f>[52]ACCOUNTALLOC!CH128</f>
        <v>0</v>
      </c>
      <c r="CI128" s="697">
        <f>[52]ACCOUNTALLOC!CI128</f>
        <v>0</v>
      </c>
      <c r="CJ128" s="697">
        <f>[52]ACCOUNTALLOC!CJ128</f>
        <v>0</v>
      </c>
      <c r="CK128" s="697">
        <f>[52]ACCOUNTALLOC!CK128</f>
        <v>0</v>
      </c>
      <c r="CL128" s="697">
        <f>[52]ACCOUNTALLOC!CL128</f>
        <v>0</v>
      </c>
      <c r="CM128" s="697">
        <f>[52]ACCOUNTALLOC!CM128</f>
        <v>-2181.1049042825821</v>
      </c>
      <c r="CN128" s="698">
        <f>[52]ACCOUNTALLOC!CN128</f>
        <v>0</v>
      </c>
      <c r="CO128" s="697">
        <f>[52]ACCOUNTALLOC!CO128</f>
        <v>-207.30269596317845</v>
      </c>
      <c r="CP128" s="697">
        <f>[52]ACCOUNTALLOC!CP128</f>
        <v>0</v>
      </c>
      <c r="CQ128" s="697">
        <f>[52]ACCOUNTALLOC!CQ128</f>
        <v>0</v>
      </c>
      <c r="CR128" s="697">
        <f>[52]ACCOUNTALLOC!CR128</f>
        <v>0</v>
      </c>
      <c r="CS128" s="697">
        <f>[52]ACCOUNTALLOC!CS128</f>
        <v>0</v>
      </c>
      <c r="CT128" s="697">
        <f>[52]ACCOUNTALLOC!CT128</f>
        <v>0</v>
      </c>
      <c r="CU128" s="697">
        <f>[52]ACCOUNTALLOC!CU128</f>
        <v>-207.30269596317845</v>
      </c>
      <c r="CW128" s="65">
        <f>[52]ACCOUNTALLOC!CW128</f>
        <v>0</v>
      </c>
      <c r="CX128" s="65">
        <f>[52]ACCOUNTALLOC!CX128</f>
        <v>0</v>
      </c>
      <c r="CY128" s="65">
        <f>[52]ACCOUNTALLOC!CY128</f>
        <v>0</v>
      </c>
      <c r="CZ128" s="65">
        <f>[52]ACCOUNTALLOC!CZ128</f>
        <v>0</v>
      </c>
      <c r="DA128" s="65">
        <f>[52]ACCOUNTALLOC!DA128</f>
        <v>0</v>
      </c>
      <c r="DB128" s="65">
        <f>[52]ACCOUNTALLOC!DB128</f>
        <v>0</v>
      </c>
      <c r="DC128" s="65">
        <f>[52]ACCOUNTALLOC!DC128</f>
        <v>0</v>
      </c>
      <c r="DE128" s="65">
        <v>0</v>
      </c>
      <c r="DF128" s="65">
        <v>0</v>
      </c>
      <c r="DG128" s="65">
        <v>0</v>
      </c>
      <c r="DH128" s="65">
        <v>0</v>
      </c>
      <c r="DI128" s="65">
        <v>0</v>
      </c>
      <c r="DJ128" s="65">
        <v>0</v>
      </c>
      <c r="DK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U128" s="65">
        <v>0</v>
      </c>
      <c r="DV128" s="65">
        <v>0</v>
      </c>
      <c r="DW128" s="65">
        <v>0</v>
      </c>
      <c r="DX128" s="65">
        <v>0</v>
      </c>
      <c r="DY128" s="65">
        <v>0</v>
      </c>
      <c r="DZ128" s="65">
        <v>0</v>
      </c>
      <c r="EA128" s="65">
        <v>0</v>
      </c>
      <c r="EC128" s="65">
        <v>0</v>
      </c>
      <c r="ED128" s="65">
        <v>0</v>
      </c>
      <c r="EE128" s="65">
        <v>0</v>
      </c>
      <c r="EF128" s="65">
        <v>0</v>
      </c>
      <c r="EG128" s="65">
        <v>0</v>
      </c>
      <c r="EH128" s="65">
        <v>0</v>
      </c>
      <c r="EI128" s="65">
        <v>0</v>
      </c>
      <c r="EK128" s="65">
        <v>0</v>
      </c>
      <c r="EL128" s="65">
        <v>0</v>
      </c>
      <c r="EM128" s="65">
        <v>0</v>
      </c>
      <c r="EN128" s="65">
        <v>0</v>
      </c>
      <c r="EO128" s="65">
        <v>0</v>
      </c>
      <c r="EP128" s="65">
        <v>0</v>
      </c>
      <c r="EQ128" s="65">
        <v>0</v>
      </c>
      <c r="ES128" s="65">
        <v>0</v>
      </c>
      <c r="ET128" s="65">
        <v>0</v>
      </c>
      <c r="EU128" s="65">
        <v>0</v>
      </c>
      <c r="EV128" s="65">
        <v>0</v>
      </c>
      <c r="EW128" s="65">
        <v>0</v>
      </c>
      <c r="EX128" s="65">
        <v>0</v>
      </c>
      <c r="EY128" s="65">
        <v>0</v>
      </c>
      <c r="FA128" s="65">
        <v>0</v>
      </c>
      <c r="FB128" s="65">
        <v>0</v>
      </c>
      <c r="FC128" s="65">
        <v>0</v>
      </c>
      <c r="FD128" s="65">
        <v>0</v>
      </c>
      <c r="FE128" s="65">
        <v>0</v>
      </c>
      <c r="FF128" s="65">
        <v>0</v>
      </c>
      <c r="FG128" s="65">
        <v>0</v>
      </c>
    </row>
    <row r="129" spans="1:163">
      <c r="A129" s="699" t="str">
        <f>[52]ACCOUNTALLOC!A129</f>
        <v>108.05_361a</v>
      </c>
      <c r="B129" s="698" t="str">
        <f>[52]ACCOUNTALLOC!B129</f>
        <v>Structures &amp; Improve - Assigned</v>
      </c>
      <c r="C129" s="695">
        <f>[52]ACCOUNTALLOC!C129</f>
        <v>-233909.65067088912</v>
      </c>
      <c r="D129" s="64"/>
      <c r="E129" s="697">
        <f>[52]ACCOUNTALLOC!E129</f>
        <v>0</v>
      </c>
      <c r="F129" s="697">
        <f>[52]ACCOUNTALLOC!F129</f>
        <v>0</v>
      </c>
      <c r="G129" s="697">
        <f>[52]ACCOUNTALLOC!G129</f>
        <v>0</v>
      </c>
      <c r="H129" s="697">
        <f>[52]ACCOUNTALLOC!H129</f>
        <v>0</v>
      </c>
      <c r="I129" s="697">
        <f>[52]ACCOUNTALLOC!I129</f>
        <v>0</v>
      </c>
      <c r="J129" s="697">
        <f>[52]ACCOUNTALLOC!J129</f>
        <v>0</v>
      </c>
      <c r="K129" s="697">
        <f>[52]ACCOUNTALLOC!K129</f>
        <v>0</v>
      </c>
      <c r="L129" s="698"/>
      <c r="M129" s="697">
        <f>[52]ACCOUNTALLOC!M129</f>
        <v>0</v>
      </c>
      <c r="N129" s="697">
        <f>[52]ACCOUNTALLOC!N129</f>
        <v>0</v>
      </c>
      <c r="O129" s="697">
        <f>[52]ACCOUNTALLOC!O129</f>
        <v>0</v>
      </c>
      <c r="P129" s="697">
        <f>[52]ACCOUNTALLOC!P129</f>
        <v>0</v>
      </c>
      <c r="Q129" s="697">
        <f>[52]ACCOUNTALLOC!Q129</f>
        <v>0</v>
      </c>
      <c r="R129" s="697">
        <f>[52]ACCOUNTALLOC!R129</f>
        <v>0</v>
      </c>
      <c r="S129" s="697">
        <f>[52]ACCOUNTALLOC!S129</f>
        <v>0</v>
      </c>
      <c r="T129" s="698"/>
      <c r="U129" s="697">
        <f>[52]ACCOUNTALLOC!U129</f>
        <v>0</v>
      </c>
      <c r="V129" s="697">
        <f>[52]ACCOUNTALLOC!V129</f>
        <v>0</v>
      </c>
      <c r="W129" s="697">
        <f>[52]ACCOUNTALLOC!W129</f>
        <v>0</v>
      </c>
      <c r="X129" s="697">
        <f>[52]ACCOUNTALLOC!X129</f>
        <v>0</v>
      </c>
      <c r="Y129" s="697">
        <f>[52]ACCOUNTALLOC!Y129</f>
        <v>0</v>
      </c>
      <c r="Z129" s="697">
        <f>[52]ACCOUNTALLOC!Z129</f>
        <v>0</v>
      </c>
      <c r="AA129" s="697">
        <f>[52]ACCOUNTALLOC!AA129</f>
        <v>0</v>
      </c>
      <c r="AB129" s="698"/>
      <c r="AC129" s="697">
        <f>[52]ACCOUNTALLOC!AC129</f>
        <v>0</v>
      </c>
      <c r="AD129" s="697">
        <f>[52]ACCOUNTALLOC!AD129</f>
        <v>0</v>
      </c>
      <c r="AE129" s="697">
        <f>[52]ACCOUNTALLOC!AE129</f>
        <v>0</v>
      </c>
      <c r="AF129" s="697">
        <f>[52]ACCOUNTALLOC!AF129</f>
        <v>0</v>
      </c>
      <c r="AG129" s="697">
        <f>[52]ACCOUNTALLOC!AG129</f>
        <v>0</v>
      </c>
      <c r="AH129" s="697">
        <f>[52]ACCOUNTALLOC!AH129</f>
        <v>0</v>
      </c>
      <c r="AI129" s="697">
        <f>[52]ACCOUNTALLOC!AI129</f>
        <v>0</v>
      </c>
      <c r="AJ129" s="698"/>
      <c r="AK129" s="697">
        <f>[52]ACCOUNTALLOC!AK129</f>
        <v>-10967.308000000001</v>
      </c>
      <c r="AL129" s="697">
        <f>[52]ACCOUNTALLOC!AL129</f>
        <v>0</v>
      </c>
      <c r="AM129" s="697">
        <f>[52]ACCOUNTALLOC!AM129</f>
        <v>0</v>
      </c>
      <c r="AN129" s="697">
        <f>[52]ACCOUNTALLOC!AN129</f>
        <v>0</v>
      </c>
      <c r="AO129" s="697">
        <f>[52]ACCOUNTALLOC!AO129</f>
        <v>0</v>
      </c>
      <c r="AP129" s="697">
        <f>[52]ACCOUNTALLOC!AP129</f>
        <v>0</v>
      </c>
      <c r="AQ129" s="697">
        <f>[52]ACCOUNTALLOC!AQ129</f>
        <v>-10967.308000000001</v>
      </c>
      <c r="AR129" s="698"/>
      <c r="AS129" s="697">
        <f>[52]ACCOUNTALLOC!AS129</f>
        <v>0</v>
      </c>
      <c r="AT129" s="697">
        <f>[52]ACCOUNTALLOC!AT129</f>
        <v>0</v>
      </c>
      <c r="AU129" s="697">
        <f>[52]ACCOUNTALLOC!AU129</f>
        <v>0</v>
      </c>
      <c r="AV129" s="697">
        <f>[52]ACCOUNTALLOC!AV129</f>
        <v>0</v>
      </c>
      <c r="AW129" s="697">
        <f>[52]ACCOUNTALLOC!AW129</f>
        <v>0</v>
      </c>
      <c r="AX129" s="697">
        <f>[52]ACCOUNTALLOC!AX129</f>
        <v>0</v>
      </c>
      <c r="AY129" s="697">
        <f>[52]ACCOUNTALLOC!AY129</f>
        <v>0</v>
      </c>
      <c r="AZ129" s="698"/>
      <c r="BA129" s="697">
        <f>[52]ACCOUNTALLOC!BA129</f>
        <v>0</v>
      </c>
      <c r="BB129" s="697">
        <f>[52]ACCOUNTALLOC!BB129</f>
        <v>0</v>
      </c>
      <c r="BC129" s="697">
        <f>[52]ACCOUNTALLOC!BC129</f>
        <v>0</v>
      </c>
      <c r="BD129" s="697">
        <f>[52]ACCOUNTALLOC!BD129</f>
        <v>0</v>
      </c>
      <c r="BE129" s="697">
        <f>[52]ACCOUNTALLOC!BE129</f>
        <v>0</v>
      </c>
      <c r="BF129" s="697">
        <f>[52]ACCOUNTALLOC!BF129</f>
        <v>0</v>
      </c>
      <c r="BG129" s="697">
        <f>[52]ACCOUNTALLOC!BG129</f>
        <v>0</v>
      </c>
      <c r="BH129" s="698"/>
      <c r="BI129" s="697">
        <f>[52]ACCOUNTALLOC!BI129</f>
        <v>-64314.79908808913</v>
      </c>
      <c r="BJ129" s="697">
        <f>[52]ACCOUNTALLOC!BJ129</f>
        <v>0</v>
      </c>
      <c r="BK129" s="697">
        <f>[52]ACCOUNTALLOC!BK129</f>
        <v>0</v>
      </c>
      <c r="BL129" s="697">
        <f>[52]ACCOUNTALLOC!BL129</f>
        <v>0</v>
      </c>
      <c r="BM129" s="697">
        <f>[52]ACCOUNTALLOC!BM129</f>
        <v>0</v>
      </c>
      <c r="BN129" s="697">
        <f>[52]ACCOUNTALLOC!BN129</f>
        <v>0</v>
      </c>
      <c r="BO129" s="697">
        <f>[52]ACCOUNTALLOC!BO129</f>
        <v>-64314.79908808913</v>
      </c>
      <c r="BP129" s="698"/>
      <c r="BQ129" s="697">
        <f>[52]ACCOUNTALLOC!BQ129</f>
        <v>-57917.228582800002</v>
      </c>
      <c r="BR129" s="697">
        <f>[52]ACCOUNTALLOC!BR129</f>
        <v>0</v>
      </c>
      <c r="BS129" s="697">
        <f>[52]ACCOUNTALLOC!BS129</f>
        <v>0</v>
      </c>
      <c r="BT129" s="697">
        <f>[52]ACCOUNTALLOC!BT129</f>
        <v>0</v>
      </c>
      <c r="BU129" s="697">
        <f>[52]ACCOUNTALLOC!BU129</f>
        <v>0</v>
      </c>
      <c r="BV129" s="697">
        <f>[52]ACCOUNTALLOC!BV129</f>
        <v>0</v>
      </c>
      <c r="BW129" s="697">
        <f>[52]ACCOUNTALLOC!BW129</f>
        <v>-57917.228582800002</v>
      </c>
      <c r="BX129" s="698"/>
      <c r="BY129" s="697">
        <f>[52]ACCOUNTALLOC!BY129</f>
        <v>-100710.315</v>
      </c>
      <c r="BZ129" s="697">
        <f>[52]ACCOUNTALLOC!BZ129</f>
        <v>0</v>
      </c>
      <c r="CA129" s="697">
        <f>[52]ACCOUNTALLOC!CA129</f>
        <v>0</v>
      </c>
      <c r="CB129" s="697">
        <f>[52]ACCOUNTALLOC!CB129</f>
        <v>0</v>
      </c>
      <c r="CC129" s="697">
        <f>[52]ACCOUNTALLOC!CC129</f>
        <v>0</v>
      </c>
      <c r="CD129" s="697">
        <f>[52]ACCOUNTALLOC!CD129</f>
        <v>0</v>
      </c>
      <c r="CE129" s="697">
        <f>[52]ACCOUNTALLOC!CE129</f>
        <v>-100710.315</v>
      </c>
      <c r="CF129" s="698"/>
      <c r="CG129" s="697">
        <f>[52]ACCOUNTALLOC!CG129</f>
        <v>0</v>
      </c>
      <c r="CH129" s="697">
        <f>[52]ACCOUNTALLOC!CH129</f>
        <v>0</v>
      </c>
      <c r="CI129" s="697">
        <f>[52]ACCOUNTALLOC!CI129</f>
        <v>0</v>
      </c>
      <c r="CJ129" s="697">
        <f>[52]ACCOUNTALLOC!CJ129</f>
        <v>0</v>
      </c>
      <c r="CK129" s="697">
        <f>[52]ACCOUNTALLOC!CK129</f>
        <v>0</v>
      </c>
      <c r="CL129" s="697">
        <f>[52]ACCOUNTALLOC!CL129</f>
        <v>0</v>
      </c>
      <c r="CM129" s="697">
        <f>[52]ACCOUNTALLOC!CM129</f>
        <v>0</v>
      </c>
      <c r="CN129" s="698">
        <f>[52]ACCOUNTALLOC!CN129</f>
        <v>0</v>
      </c>
      <c r="CO129" s="697">
        <f>[52]ACCOUNTALLOC!CO129</f>
        <v>0</v>
      </c>
      <c r="CP129" s="697">
        <f>[52]ACCOUNTALLOC!CP129</f>
        <v>0</v>
      </c>
      <c r="CQ129" s="697">
        <f>[52]ACCOUNTALLOC!CQ129</f>
        <v>0</v>
      </c>
      <c r="CR129" s="697">
        <f>[52]ACCOUNTALLOC!CR129</f>
        <v>0</v>
      </c>
      <c r="CS129" s="697">
        <f>[52]ACCOUNTALLOC!CS129</f>
        <v>0</v>
      </c>
      <c r="CT129" s="697">
        <f>[52]ACCOUNTALLOC!CT129</f>
        <v>0</v>
      </c>
      <c r="CU129" s="697">
        <f>[52]ACCOUNTALLOC!CU129</f>
        <v>0</v>
      </c>
      <c r="CW129" s="65">
        <f>[52]ACCOUNTALLOC!CW129</f>
        <v>0</v>
      </c>
      <c r="CX129" s="65">
        <f>[52]ACCOUNTALLOC!CX129</f>
        <v>0</v>
      </c>
      <c r="CY129" s="65">
        <f>[52]ACCOUNTALLOC!CY129</f>
        <v>0</v>
      </c>
      <c r="CZ129" s="65">
        <f>[52]ACCOUNTALLOC!CZ129</f>
        <v>0</v>
      </c>
      <c r="DA129" s="65">
        <f>[52]ACCOUNTALLOC!DA129</f>
        <v>0</v>
      </c>
      <c r="DB129" s="65">
        <f>[52]ACCOUNTALLOC!DB129</f>
        <v>0</v>
      </c>
      <c r="DC129" s="65">
        <f>[52]ACCOUNTALLOC!DC129</f>
        <v>0</v>
      </c>
      <c r="DE129" s="65">
        <v>0</v>
      </c>
      <c r="DF129" s="65">
        <v>0</v>
      </c>
      <c r="DG129" s="65">
        <v>0</v>
      </c>
      <c r="DH129" s="65">
        <v>0</v>
      </c>
      <c r="DI129" s="65">
        <v>0</v>
      </c>
      <c r="DJ129" s="65">
        <v>0</v>
      </c>
      <c r="DK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U129" s="65">
        <v>0</v>
      </c>
      <c r="DV129" s="65">
        <v>0</v>
      </c>
      <c r="DW129" s="65">
        <v>0</v>
      </c>
      <c r="DX129" s="65">
        <v>0</v>
      </c>
      <c r="DY129" s="65">
        <v>0</v>
      </c>
      <c r="DZ129" s="65">
        <v>0</v>
      </c>
      <c r="EA129" s="65">
        <v>0</v>
      </c>
      <c r="EC129" s="65">
        <v>0</v>
      </c>
      <c r="ED129" s="65">
        <v>0</v>
      </c>
      <c r="EE129" s="65">
        <v>0</v>
      </c>
      <c r="EF129" s="65">
        <v>0</v>
      </c>
      <c r="EG129" s="65">
        <v>0</v>
      </c>
      <c r="EH129" s="65">
        <v>0</v>
      </c>
      <c r="EI129" s="65">
        <v>0</v>
      </c>
      <c r="EK129" s="65">
        <v>0</v>
      </c>
      <c r="EL129" s="65">
        <v>0</v>
      </c>
      <c r="EM129" s="65">
        <v>0</v>
      </c>
      <c r="EN129" s="65">
        <v>0</v>
      </c>
      <c r="EO129" s="65">
        <v>0</v>
      </c>
      <c r="EP129" s="65">
        <v>0</v>
      </c>
      <c r="EQ129" s="65">
        <v>0</v>
      </c>
      <c r="ES129" s="65">
        <v>0</v>
      </c>
      <c r="ET129" s="65">
        <v>0</v>
      </c>
      <c r="EU129" s="65">
        <v>0</v>
      </c>
      <c r="EV129" s="65">
        <v>0</v>
      </c>
      <c r="EW129" s="65">
        <v>0</v>
      </c>
      <c r="EX129" s="65">
        <v>0</v>
      </c>
      <c r="EY129" s="65">
        <v>0</v>
      </c>
      <c r="FA129" s="65">
        <v>0</v>
      </c>
      <c r="FB129" s="65">
        <v>0</v>
      </c>
      <c r="FC129" s="65">
        <v>0</v>
      </c>
      <c r="FD129" s="65">
        <v>0</v>
      </c>
      <c r="FE129" s="65">
        <v>0</v>
      </c>
      <c r="FF129" s="65">
        <v>0</v>
      </c>
      <c r="FG129" s="65">
        <v>0</v>
      </c>
    </row>
    <row r="130" spans="1:163">
      <c r="A130" s="699" t="str">
        <f>[52]ACCOUNTALLOC!A130</f>
        <v>108.05_361b</v>
      </c>
      <c r="B130" s="698" t="str">
        <f>[52]ACCOUNTALLOC!B130</f>
        <v>Structures &amp; Improve - Allocated</v>
      </c>
      <c r="C130" s="695">
        <f>[52]ACCOUNTALLOC!C130</f>
        <v>-2350398.6893291106</v>
      </c>
      <c r="D130" s="64"/>
      <c r="E130" s="697">
        <f>[52]ACCOUNTALLOC!E130</f>
        <v>-1196523.6828054921</v>
      </c>
      <c r="F130" s="697">
        <f>[52]ACCOUNTALLOC!F130</f>
        <v>0</v>
      </c>
      <c r="G130" s="697">
        <f>[52]ACCOUNTALLOC!G130</f>
        <v>0</v>
      </c>
      <c r="H130" s="697">
        <f>[52]ACCOUNTALLOC!H130</f>
        <v>0</v>
      </c>
      <c r="I130" s="697">
        <f>[52]ACCOUNTALLOC!I130</f>
        <v>0</v>
      </c>
      <c r="J130" s="697">
        <f>[52]ACCOUNTALLOC!J130</f>
        <v>0</v>
      </c>
      <c r="K130" s="697">
        <f>[52]ACCOUNTALLOC!K130</f>
        <v>-1196523.6828054921</v>
      </c>
      <c r="L130" s="698"/>
      <c r="M130" s="697">
        <f>[52]ACCOUNTALLOC!M130</f>
        <v>-329384.14714868448</v>
      </c>
      <c r="N130" s="697">
        <f>[52]ACCOUNTALLOC!N130</f>
        <v>0</v>
      </c>
      <c r="O130" s="697">
        <f>[52]ACCOUNTALLOC!O130</f>
        <v>0</v>
      </c>
      <c r="P130" s="697">
        <f>[52]ACCOUNTALLOC!P130</f>
        <v>0</v>
      </c>
      <c r="Q130" s="697">
        <f>[52]ACCOUNTALLOC!Q130</f>
        <v>0</v>
      </c>
      <c r="R130" s="697">
        <f>[52]ACCOUNTALLOC!R130</f>
        <v>0</v>
      </c>
      <c r="S130" s="697">
        <f>[52]ACCOUNTALLOC!S130</f>
        <v>-329384.14714868448</v>
      </c>
      <c r="T130" s="698"/>
      <c r="U130" s="697">
        <f>[52]ACCOUNTALLOC!U130</f>
        <v>-409088.22790763038</v>
      </c>
      <c r="V130" s="697">
        <f>[52]ACCOUNTALLOC!V130</f>
        <v>0</v>
      </c>
      <c r="W130" s="697">
        <f>[52]ACCOUNTALLOC!W130</f>
        <v>0</v>
      </c>
      <c r="X130" s="697">
        <f>[52]ACCOUNTALLOC!X130</f>
        <v>0</v>
      </c>
      <c r="Y130" s="697">
        <f>[52]ACCOUNTALLOC!Y130</f>
        <v>0</v>
      </c>
      <c r="Z130" s="697">
        <f>[52]ACCOUNTALLOC!Z130</f>
        <v>0</v>
      </c>
      <c r="AA130" s="697">
        <f>[52]ACCOUNTALLOC!AA130</f>
        <v>-409088.22790763038</v>
      </c>
      <c r="AB130" s="698"/>
      <c r="AC130" s="697">
        <f>[52]ACCOUNTALLOC!AC130</f>
        <v>-237919.47065308262</v>
      </c>
      <c r="AD130" s="697">
        <f>[52]ACCOUNTALLOC!AD130</f>
        <v>0</v>
      </c>
      <c r="AE130" s="697">
        <f>[52]ACCOUNTALLOC!AE130</f>
        <v>0</v>
      </c>
      <c r="AF130" s="697">
        <f>[52]ACCOUNTALLOC!AF130</f>
        <v>0</v>
      </c>
      <c r="AG130" s="697">
        <f>[52]ACCOUNTALLOC!AG130</f>
        <v>0</v>
      </c>
      <c r="AH130" s="697">
        <f>[52]ACCOUNTALLOC!AH130</f>
        <v>0</v>
      </c>
      <c r="AI130" s="697">
        <f>[52]ACCOUNTALLOC!AI130</f>
        <v>-237919.47065308262</v>
      </c>
      <c r="AJ130" s="698"/>
      <c r="AK130" s="697">
        <f>[52]ACCOUNTALLOC!AK130</f>
        <v>-156194.14895802576</v>
      </c>
      <c r="AL130" s="697">
        <f>[52]ACCOUNTALLOC!AL130</f>
        <v>0</v>
      </c>
      <c r="AM130" s="697">
        <f>[52]ACCOUNTALLOC!AM130</f>
        <v>0</v>
      </c>
      <c r="AN130" s="697">
        <f>[52]ACCOUNTALLOC!AN130</f>
        <v>0</v>
      </c>
      <c r="AO130" s="697">
        <f>[52]ACCOUNTALLOC!AO130</f>
        <v>0</v>
      </c>
      <c r="AP130" s="697">
        <f>[52]ACCOUNTALLOC!AP130</f>
        <v>0</v>
      </c>
      <c r="AQ130" s="697">
        <f>[52]ACCOUNTALLOC!AQ130</f>
        <v>-156194.14895802576</v>
      </c>
      <c r="AR130" s="698"/>
      <c r="AS130" s="697">
        <f>[52]ACCOUNTALLOC!AS130</f>
        <v>-0.33967581482413345</v>
      </c>
      <c r="AT130" s="697">
        <f>[52]ACCOUNTALLOC!AT130</f>
        <v>0</v>
      </c>
      <c r="AU130" s="697">
        <f>[52]ACCOUNTALLOC!AU130</f>
        <v>0</v>
      </c>
      <c r="AV130" s="697">
        <f>[52]ACCOUNTALLOC!AV130</f>
        <v>0</v>
      </c>
      <c r="AW130" s="697">
        <f>[52]ACCOUNTALLOC!AW130</f>
        <v>0</v>
      </c>
      <c r="AX130" s="697">
        <f>[52]ACCOUNTALLOC!AX130</f>
        <v>0</v>
      </c>
      <c r="AY130" s="697">
        <f>[52]ACCOUNTALLOC!AY130</f>
        <v>-0.33967581482413345</v>
      </c>
      <c r="AZ130" s="698"/>
      <c r="BA130" s="697">
        <f>[52]ACCOUNTALLOC!BA130</f>
        <v>-19203.062677360151</v>
      </c>
      <c r="BB130" s="697">
        <f>[52]ACCOUNTALLOC!BB130</f>
        <v>0</v>
      </c>
      <c r="BC130" s="697">
        <f>[52]ACCOUNTALLOC!BC130</f>
        <v>0</v>
      </c>
      <c r="BD130" s="697">
        <f>[52]ACCOUNTALLOC!BD130</f>
        <v>0</v>
      </c>
      <c r="BE130" s="697">
        <f>[52]ACCOUNTALLOC!BE130</f>
        <v>0</v>
      </c>
      <c r="BF130" s="697">
        <f>[52]ACCOUNTALLOC!BF130</f>
        <v>0</v>
      </c>
      <c r="BG130" s="697">
        <f>[52]ACCOUNTALLOC!BG130</f>
        <v>-19203.062677360151</v>
      </c>
      <c r="BH130" s="698"/>
      <c r="BI130" s="697">
        <f>[52]ACCOUNTALLOC!BI130</f>
        <v>0</v>
      </c>
      <c r="BJ130" s="697">
        <f>[52]ACCOUNTALLOC!BJ130</f>
        <v>0</v>
      </c>
      <c r="BK130" s="697">
        <f>[52]ACCOUNTALLOC!BK130</f>
        <v>0</v>
      </c>
      <c r="BL130" s="697">
        <f>[52]ACCOUNTALLOC!BL130</f>
        <v>0</v>
      </c>
      <c r="BM130" s="697">
        <f>[52]ACCOUNTALLOC!BM130</f>
        <v>0</v>
      </c>
      <c r="BN130" s="697">
        <f>[52]ACCOUNTALLOC!BN130</f>
        <v>0</v>
      </c>
      <c r="BO130" s="697">
        <f>[52]ACCOUNTALLOC!BO130</f>
        <v>0</v>
      </c>
      <c r="BP130" s="698"/>
      <c r="BQ130" s="697">
        <f>[52]ACCOUNTALLOC!BQ130</f>
        <v>0</v>
      </c>
      <c r="BR130" s="697">
        <f>[52]ACCOUNTALLOC!BR130</f>
        <v>0</v>
      </c>
      <c r="BS130" s="697">
        <f>[52]ACCOUNTALLOC!BS130</f>
        <v>0</v>
      </c>
      <c r="BT130" s="697">
        <f>[52]ACCOUNTALLOC!BT130</f>
        <v>0</v>
      </c>
      <c r="BU130" s="697">
        <f>[52]ACCOUNTALLOC!BU130</f>
        <v>0</v>
      </c>
      <c r="BV130" s="697">
        <f>[52]ACCOUNTALLOC!BV130</f>
        <v>0</v>
      </c>
      <c r="BW130" s="697">
        <f>[52]ACCOUNTALLOC!BW130</f>
        <v>0</v>
      </c>
      <c r="BX130" s="698"/>
      <c r="BY130" s="697">
        <f>[52]ACCOUNTALLOC!BY130</f>
        <v>0</v>
      </c>
      <c r="BZ130" s="697">
        <f>[52]ACCOUNTALLOC!BZ130</f>
        <v>0</v>
      </c>
      <c r="CA130" s="697">
        <f>[52]ACCOUNTALLOC!CA130</f>
        <v>0</v>
      </c>
      <c r="CB130" s="697">
        <f>[52]ACCOUNTALLOC!CB130</f>
        <v>0</v>
      </c>
      <c r="CC130" s="697">
        <f>[52]ACCOUNTALLOC!CC130</f>
        <v>0</v>
      </c>
      <c r="CD130" s="697">
        <f>[52]ACCOUNTALLOC!CD130</f>
        <v>0</v>
      </c>
      <c r="CE130" s="697">
        <f>[52]ACCOUNTALLOC!CE130</f>
        <v>0</v>
      </c>
      <c r="CF130" s="698"/>
      <c r="CG130" s="697">
        <f>[52]ACCOUNTALLOC!CG130</f>
        <v>-1818.1147988461746</v>
      </c>
      <c r="CH130" s="697">
        <f>[52]ACCOUNTALLOC!CH130</f>
        <v>0</v>
      </c>
      <c r="CI130" s="697">
        <f>[52]ACCOUNTALLOC!CI130</f>
        <v>0</v>
      </c>
      <c r="CJ130" s="697">
        <f>[52]ACCOUNTALLOC!CJ130</f>
        <v>0</v>
      </c>
      <c r="CK130" s="697">
        <f>[52]ACCOUNTALLOC!CK130</f>
        <v>0</v>
      </c>
      <c r="CL130" s="697">
        <f>[52]ACCOUNTALLOC!CL130</f>
        <v>0</v>
      </c>
      <c r="CM130" s="697">
        <f>[52]ACCOUNTALLOC!CM130</f>
        <v>-1818.1147988461746</v>
      </c>
      <c r="CN130" s="698">
        <f>[52]ACCOUNTALLOC!CN130</f>
        <v>0</v>
      </c>
      <c r="CO130" s="697">
        <f>[52]ACCOUNTALLOC!CO130</f>
        <v>-267.49470417400511</v>
      </c>
      <c r="CP130" s="697">
        <f>[52]ACCOUNTALLOC!CP130</f>
        <v>0</v>
      </c>
      <c r="CQ130" s="697">
        <f>[52]ACCOUNTALLOC!CQ130</f>
        <v>0</v>
      </c>
      <c r="CR130" s="697">
        <f>[52]ACCOUNTALLOC!CR130</f>
        <v>0</v>
      </c>
      <c r="CS130" s="697">
        <f>[52]ACCOUNTALLOC!CS130</f>
        <v>0</v>
      </c>
      <c r="CT130" s="697">
        <f>[52]ACCOUNTALLOC!CT130</f>
        <v>0</v>
      </c>
      <c r="CU130" s="697">
        <f>[52]ACCOUNTALLOC!CU130</f>
        <v>-267.49470417400511</v>
      </c>
      <c r="CW130" s="65">
        <f>[52]ACCOUNTALLOC!CW130</f>
        <v>0</v>
      </c>
      <c r="CX130" s="65">
        <f>[52]ACCOUNTALLOC!CX130</f>
        <v>0</v>
      </c>
      <c r="CY130" s="65">
        <f>[52]ACCOUNTALLOC!CY130</f>
        <v>0</v>
      </c>
      <c r="CZ130" s="65">
        <f>[52]ACCOUNTALLOC!CZ130</f>
        <v>0</v>
      </c>
      <c r="DA130" s="65">
        <f>[52]ACCOUNTALLOC!DA130</f>
        <v>0</v>
      </c>
      <c r="DB130" s="65">
        <f>[52]ACCOUNTALLOC!DB130</f>
        <v>0</v>
      </c>
      <c r="DC130" s="65">
        <f>[52]ACCOUNTALLOC!DC130</f>
        <v>0</v>
      </c>
      <c r="DE130" s="65">
        <v>0</v>
      </c>
      <c r="DF130" s="65">
        <v>0</v>
      </c>
      <c r="DG130" s="65">
        <v>0</v>
      </c>
      <c r="DH130" s="65">
        <v>0</v>
      </c>
      <c r="DI130" s="65">
        <v>0</v>
      </c>
      <c r="DJ130" s="65">
        <v>0</v>
      </c>
      <c r="DK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U130" s="65">
        <v>0</v>
      </c>
      <c r="DV130" s="65">
        <v>0</v>
      </c>
      <c r="DW130" s="65">
        <v>0</v>
      </c>
      <c r="DX130" s="65">
        <v>0</v>
      </c>
      <c r="DY130" s="65">
        <v>0</v>
      </c>
      <c r="DZ130" s="65">
        <v>0</v>
      </c>
      <c r="EA130" s="65">
        <v>0</v>
      </c>
      <c r="EC130" s="65">
        <v>0</v>
      </c>
      <c r="ED130" s="65">
        <v>0</v>
      </c>
      <c r="EE130" s="65">
        <v>0</v>
      </c>
      <c r="EF130" s="65">
        <v>0</v>
      </c>
      <c r="EG130" s="65">
        <v>0</v>
      </c>
      <c r="EH130" s="65">
        <v>0</v>
      </c>
      <c r="EI130" s="65">
        <v>0</v>
      </c>
      <c r="EK130" s="65">
        <v>0</v>
      </c>
      <c r="EL130" s="65">
        <v>0</v>
      </c>
      <c r="EM130" s="65">
        <v>0</v>
      </c>
      <c r="EN130" s="65">
        <v>0</v>
      </c>
      <c r="EO130" s="65">
        <v>0</v>
      </c>
      <c r="EP130" s="65">
        <v>0</v>
      </c>
      <c r="EQ130" s="65">
        <v>0</v>
      </c>
      <c r="ES130" s="65">
        <v>0</v>
      </c>
      <c r="ET130" s="65">
        <v>0</v>
      </c>
      <c r="EU130" s="65">
        <v>0</v>
      </c>
      <c r="EV130" s="65">
        <v>0</v>
      </c>
      <c r="EW130" s="65">
        <v>0</v>
      </c>
      <c r="EX130" s="65">
        <v>0</v>
      </c>
      <c r="EY130" s="65">
        <v>0</v>
      </c>
      <c r="FA130" s="65">
        <v>0</v>
      </c>
      <c r="FB130" s="65">
        <v>0</v>
      </c>
      <c r="FC130" s="65">
        <v>0</v>
      </c>
      <c r="FD130" s="65">
        <v>0</v>
      </c>
      <c r="FE130" s="65">
        <v>0</v>
      </c>
      <c r="FF130" s="65">
        <v>0</v>
      </c>
      <c r="FG130" s="65">
        <v>0</v>
      </c>
    </row>
    <row r="131" spans="1:163">
      <c r="A131" s="699" t="str">
        <f>[52]ACCOUNTALLOC!A131</f>
        <v>108.05_362a</v>
      </c>
      <c r="B131" s="698" t="str">
        <f>[52]ACCOUNTALLOC!B131</f>
        <v>Station Equipment - Assigned</v>
      </c>
      <c r="C131" s="695">
        <f>[52]ACCOUNTALLOC!C131</f>
        <v>-11586662.121254718</v>
      </c>
      <c r="D131" s="64"/>
      <c r="E131" s="697">
        <f>[52]ACCOUNTALLOC!E131</f>
        <v>0</v>
      </c>
      <c r="F131" s="697">
        <f>[52]ACCOUNTALLOC!F131</f>
        <v>0</v>
      </c>
      <c r="G131" s="697">
        <f>[52]ACCOUNTALLOC!G131</f>
        <v>0</v>
      </c>
      <c r="H131" s="697">
        <f>[52]ACCOUNTALLOC!H131</f>
        <v>0</v>
      </c>
      <c r="I131" s="697">
        <f>[52]ACCOUNTALLOC!I131</f>
        <v>0</v>
      </c>
      <c r="J131" s="697">
        <f>[52]ACCOUNTALLOC!J131</f>
        <v>0</v>
      </c>
      <c r="K131" s="697">
        <f>[52]ACCOUNTALLOC!K131</f>
        <v>0</v>
      </c>
      <c r="L131" s="698"/>
      <c r="M131" s="697">
        <f>[52]ACCOUNTALLOC!M131</f>
        <v>0</v>
      </c>
      <c r="N131" s="697">
        <f>[52]ACCOUNTALLOC!N131</f>
        <v>0</v>
      </c>
      <c r="O131" s="697">
        <f>[52]ACCOUNTALLOC!O131</f>
        <v>0</v>
      </c>
      <c r="P131" s="697">
        <f>[52]ACCOUNTALLOC!P131</f>
        <v>0</v>
      </c>
      <c r="Q131" s="697">
        <f>[52]ACCOUNTALLOC!Q131</f>
        <v>0</v>
      </c>
      <c r="R131" s="697">
        <f>[52]ACCOUNTALLOC!R131</f>
        <v>0</v>
      </c>
      <c r="S131" s="697">
        <f>[52]ACCOUNTALLOC!S131</f>
        <v>0</v>
      </c>
      <c r="T131" s="698"/>
      <c r="U131" s="697">
        <f>[52]ACCOUNTALLOC!U131</f>
        <v>0</v>
      </c>
      <c r="V131" s="697">
        <f>[52]ACCOUNTALLOC!V131</f>
        <v>0</v>
      </c>
      <c r="W131" s="697">
        <f>[52]ACCOUNTALLOC!W131</f>
        <v>0</v>
      </c>
      <c r="X131" s="697">
        <f>[52]ACCOUNTALLOC!X131</f>
        <v>0</v>
      </c>
      <c r="Y131" s="697">
        <f>[52]ACCOUNTALLOC!Y131</f>
        <v>0</v>
      </c>
      <c r="Z131" s="697">
        <f>[52]ACCOUNTALLOC!Z131</f>
        <v>0</v>
      </c>
      <c r="AA131" s="697">
        <f>[52]ACCOUNTALLOC!AA131</f>
        <v>0</v>
      </c>
      <c r="AB131" s="698"/>
      <c r="AC131" s="697">
        <f>[52]ACCOUNTALLOC!AC131</f>
        <v>0</v>
      </c>
      <c r="AD131" s="697">
        <f>[52]ACCOUNTALLOC!AD131</f>
        <v>0</v>
      </c>
      <c r="AE131" s="697">
        <f>[52]ACCOUNTALLOC!AE131</f>
        <v>0</v>
      </c>
      <c r="AF131" s="697">
        <f>[52]ACCOUNTALLOC!AF131</f>
        <v>0</v>
      </c>
      <c r="AG131" s="697">
        <f>[52]ACCOUNTALLOC!AG131</f>
        <v>0</v>
      </c>
      <c r="AH131" s="697">
        <f>[52]ACCOUNTALLOC!AH131</f>
        <v>0</v>
      </c>
      <c r="AI131" s="697">
        <f>[52]ACCOUNTALLOC!AI131</f>
        <v>0</v>
      </c>
      <c r="AJ131" s="698"/>
      <c r="AK131" s="697">
        <f>[52]ACCOUNTALLOC!AK131</f>
        <v>-698898.21200000006</v>
      </c>
      <c r="AL131" s="697">
        <f>[52]ACCOUNTALLOC!AL131</f>
        <v>0</v>
      </c>
      <c r="AM131" s="697">
        <f>[52]ACCOUNTALLOC!AM131</f>
        <v>0</v>
      </c>
      <c r="AN131" s="697">
        <f>[52]ACCOUNTALLOC!AN131</f>
        <v>0</v>
      </c>
      <c r="AO131" s="697">
        <f>[52]ACCOUNTALLOC!AO131</f>
        <v>0</v>
      </c>
      <c r="AP131" s="697">
        <f>[52]ACCOUNTALLOC!AP131</f>
        <v>0</v>
      </c>
      <c r="AQ131" s="697">
        <f>[52]ACCOUNTALLOC!AQ131</f>
        <v>-698898.21200000006</v>
      </c>
      <c r="AR131" s="698"/>
      <c r="AS131" s="697">
        <f>[52]ACCOUNTALLOC!AS131</f>
        <v>0</v>
      </c>
      <c r="AT131" s="697">
        <f>[52]ACCOUNTALLOC!AT131</f>
        <v>0</v>
      </c>
      <c r="AU131" s="697">
        <f>[52]ACCOUNTALLOC!AU131</f>
        <v>0</v>
      </c>
      <c r="AV131" s="697">
        <f>[52]ACCOUNTALLOC!AV131</f>
        <v>0</v>
      </c>
      <c r="AW131" s="697">
        <f>[52]ACCOUNTALLOC!AW131</f>
        <v>0</v>
      </c>
      <c r="AX131" s="697">
        <f>[52]ACCOUNTALLOC!AX131</f>
        <v>0</v>
      </c>
      <c r="AY131" s="697">
        <f>[52]ACCOUNTALLOC!AY131</f>
        <v>0</v>
      </c>
      <c r="AZ131" s="698"/>
      <c r="BA131" s="697">
        <f>[52]ACCOUNTALLOC!BA131</f>
        <v>0</v>
      </c>
      <c r="BB131" s="697">
        <f>[52]ACCOUNTALLOC!BB131</f>
        <v>0</v>
      </c>
      <c r="BC131" s="697">
        <f>[52]ACCOUNTALLOC!BC131</f>
        <v>0</v>
      </c>
      <c r="BD131" s="697">
        <f>[52]ACCOUNTALLOC!BD131</f>
        <v>0</v>
      </c>
      <c r="BE131" s="697">
        <f>[52]ACCOUNTALLOC!BE131</f>
        <v>0</v>
      </c>
      <c r="BF131" s="697">
        <f>[52]ACCOUNTALLOC!BF131</f>
        <v>0</v>
      </c>
      <c r="BG131" s="697">
        <f>[52]ACCOUNTALLOC!BG131</f>
        <v>0</v>
      </c>
      <c r="BH131" s="698"/>
      <c r="BI131" s="697">
        <f>[52]ACCOUNTALLOC!BI131</f>
        <v>-3115650.3046919182</v>
      </c>
      <c r="BJ131" s="697">
        <f>[52]ACCOUNTALLOC!BJ131</f>
        <v>0</v>
      </c>
      <c r="BK131" s="697">
        <f>[52]ACCOUNTALLOC!BK131</f>
        <v>0</v>
      </c>
      <c r="BL131" s="697">
        <f>[52]ACCOUNTALLOC!BL131</f>
        <v>0</v>
      </c>
      <c r="BM131" s="697">
        <f>[52]ACCOUNTALLOC!BM131</f>
        <v>0</v>
      </c>
      <c r="BN131" s="697">
        <f>[52]ACCOUNTALLOC!BN131</f>
        <v>0</v>
      </c>
      <c r="BO131" s="697">
        <f>[52]ACCOUNTALLOC!BO131</f>
        <v>-3115650.3046919182</v>
      </c>
      <c r="BP131" s="698"/>
      <c r="BQ131" s="697">
        <f>[52]ACCOUNTALLOC!BQ131</f>
        <v>-4407970.1745627997</v>
      </c>
      <c r="BR131" s="697">
        <f>[52]ACCOUNTALLOC!BR131</f>
        <v>0</v>
      </c>
      <c r="BS131" s="697">
        <f>[52]ACCOUNTALLOC!BS131</f>
        <v>0</v>
      </c>
      <c r="BT131" s="697">
        <f>[52]ACCOUNTALLOC!BT131</f>
        <v>0</v>
      </c>
      <c r="BU131" s="697">
        <f>[52]ACCOUNTALLOC!BU131</f>
        <v>0</v>
      </c>
      <c r="BV131" s="697">
        <f>[52]ACCOUNTALLOC!BV131</f>
        <v>0</v>
      </c>
      <c r="BW131" s="697">
        <f>[52]ACCOUNTALLOC!BW131</f>
        <v>-4407970.1745627997</v>
      </c>
      <c r="BX131" s="698"/>
      <c r="BY131" s="697">
        <f>[52]ACCOUNTALLOC!BY131</f>
        <v>-3364143.4299999997</v>
      </c>
      <c r="BZ131" s="697">
        <f>[52]ACCOUNTALLOC!BZ131</f>
        <v>0</v>
      </c>
      <c r="CA131" s="697">
        <f>[52]ACCOUNTALLOC!CA131</f>
        <v>0</v>
      </c>
      <c r="CB131" s="697">
        <f>[52]ACCOUNTALLOC!CB131</f>
        <v>0</v>
      </c>
      <c r="CC131" s="697">
        <f>[52]ACCOUNTALLOC!CC131</f>
        <v>0</v>
      </c>
      <c r="CD131" s="697">
        <f>[52]ACCOUNTALLOC!CD131</f>
        <v>0</v>
      </c>
      <c r="CE131" s="697">
        <f>[52]ACCOUNTALLOC!CE131</f>
        <v>-3364143.4299999997</v>
      </c>
      <c r="CF131" s="698"/>
      <c r="CG131" s="697">
        <f>[52]ACCOUNTALLOC!CG131</f>
        <v>0</v>
      </c>
      <c r="CH131" s="697">
        <f>[52]ACCOUNTALLOC!CH131</f>
        <v>0</v>
      </c>
      <c r="CI131" s="697">
        <f>[52]ACCOUNTALLOC!CI131</f>
        <v>0</v>
      </c>
      <c r="CJ131" s="697">
        <f>[52]ACCOUNTALLOC!CJ131</f>
        <v>0</v>
      </c>
      <c r="CK131" s="697">
        <f>[52]ACCOUNTALLOC!CK131</f>
        <v>0</v>
      </c>
      <c r="CL131" s="697">
        <f>[52]ACCOUNTALLOC!CL131</f>
        <v>0</v>
      </c>
      <c r="CM131" s="697">
        <f>[52]ACCOUNTALLOC!CM131</f>
        <v>0</v>
      </c>
      <c r="CN131" s="698">
        <f>[52]ACCOUNTALLOC!CN131</f>
        <v>0</v>
      </c>
      <c r="CO131" s="697">
        <f>[52]ACCOUNTALLOC!CO131</f>
        <v>0</v>
      </c>
      <c r="CP131" s="697">
        <f>[52]ACCOUNTALLOC!CP131</f>
        <v>0</v>
      </c>
      <c r="CQ131" s="697">
        <f>[52]ACCOUNTALLOC!CQ131</f>
        <v>0</v>
      </c>
      <c r="CR131" s="697">
        <f>[52]ACCOUNTALLOC!CR131</f>
        <v>0</v>
      </c>
      <c r="CS131" s="697">
        <f>[52]ACCOUNTALLOC!CS131</f>
        <v>0</v>
      </c>
      <c r="CT131" s="697">
        <f>[52]ACCOUNTALLOC!CT131</f>
        <v>0</v>
      </c>
      <c r="CU131" s="697">
        <f>[52]ACCOUNTALLOC!CU131</f>
        <v>0</v>
      </c>
      <c r="CW131" s="65">
        <f>[52]ACCOUNTALLOC!CW131</f>
        <v>0</v>
      </c>
      <c r="CX131" s="65">
        <f>[52]ACCOUNTALLOC!CX131</f>
        <v>0</v>
      </c>
      <c r="CY131" s="65">
        <f>[52]ACCOUNTALLOC!CY131</f>
        <v>0</v>
      </c>
      <c r="CZ131" s="65">
        <f>[52]ACCOUNTALLOC!CZ131</f>
        <v>0</v>
      </c>
      <c r="DA131" s="65">
        <f>[52]ACCOUNTALLOC!DA131</f>
        <v>0</v>
      </c>
      <c r="DB131" s="65">
        <f>[52]ACCOUNTALLOC!DB131</f>
        <v>0</v>
      </c>
      <c r="DC131" s="65">
        <f>[52]ACCOUNTALLOC!DC131</f>
        <v>0</v>
      </c>
      <c r="DE131" s="65">
        <v>0</v>
      </c>
      <c r="DF131" s="65">
        <v>0</v>
      </c>
      <c r="DG131" s="65">
        <v>0</v>
      </c>
      <c r="DH131" s="65">
        <v>0</v>
      </c>
      <c r="DI131" s="65">
        <v>0</v>
      </c>
      <c r="DJ131" s="65">
        <v>0</v>
      </c>
      <c r="DK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U131" s="65">
        <v>0</v>
      </c>
      <c r="DV131" s="65">
        <v>0</v>
      </c>
      <c r="DW131" s="65">
        <v>0</v>
      </c>
      <c r="DX131" s="65">
        <v>0</v>
      </c>
      <c r="DY131" s="65">
        <v>0</v>
      </c>
      <c r="DZ131" s="65">
        <v>0</v>
      </c>
      <c r="EA131" s="65">
        <v>0</v>
      </c>
      <c r="EC131" s="65">
        <v>0</v>
      </c>
      <c r="ED131" s="65">
        <v>0</v>
      </c>
      <c r="EE131" s="65">
        <v>0</v>
      </c>
      <c r="EF131" s="65">
        <v>0</v>
      </c>
      <c r="EG131" s="65">
        <v>0</v>
      </c>
      <c r="EH131" s="65">
        <v>0</v>
      </c>
      <c r="EI131" s="65">
        <v>0</v>
      </c>
      <c r="EK131" s="65">
        <v>0</v>
      </c>
      <c r="EL131" s="65">
        <v>0</v>
      </c>
      <c r="EM131" s="65">
        <v>0</v>
      </c>
      <c r="EN131" s="65">
        <v>0</v>
      </c>
      <c r="EO131" s="65">
        <v>0</v>
      </c>
      <c r="EP131" s="65">
        <v>0</v>
      </c>
      <c r="EQ131" s="65">
        <v>0</v>
      </c>
      <c r="ES131" s="65">
        <v>0</v>
      </c>
      <c r="ET131" s="65">
        <v>0</v>
      </c>
      <c r="EU131" s="65">
        <v>0</v>
      </c>
      <c r="EV131" s="65">
        <v>0</v>
      </c>
      <c r="EW131" s="65">
        <v>0</v>
      </c>
      <c r="EX131" s="65">
        <v>0</v>
      </c>
      <c r="EY131" s="65">
        <v>0</v>
      </c>
      <c r="FA131" s="65">
        <v>0</v>
      </c>
      <c r="FB131" s="65">
        <v>0</v>
      </c>
      <c r="FC131" s="65">
        <v>0</v>
      </c>
      <c r="FD131" s="65">
        <v>0</v>
      </c>
      <c r="FE131" s="65">
        <v>0</v>
      </c>
      <c r="FF131" s="65">
        <v>0</v>
      </c>
      <c r="FG131" s="65">
        <v>0</v>
      </c>
    </row>
    <row r="132" spans="1:163">
      <c r="A132" s="699" t="str">
        <f>[52]ACCOUNTALLOC!A132</f>
        <v>108.05_362b</v>
      </c>
      <c r="B132" s="698" t="str">
        <f>[52]ACCOUNTALLOC!B132</f>
        <v>Station Equipment - Allocated</v>
      </c>
      <c r="C132" s="695">
        <f>[52]ACCOUNTALLOC!C132</f>
        <v>-125501319.31874529</v>
      </c>
      <c r="D132" s="64"/>
      <c r="E132" s="697">
        <f>[52]ACCOUNTALLOC!E132</f>
        <v>-70054303.221883804</v>
      </c>
      <c r="F132" s="697">
        <f>[52]ACCOUNTALLOC!F132</f>
        <v>0</v>
      </c>
      <c r="G132" s="697">
        <f>[52]ACCOUNTALLOC!G132</f>
        <v>0</v>
      </c>
      <c r="H132" s="697">
        <f>[52]ACCOUNTALLOC!H132</f>
        <v>0</v>
      </c>
      <c r="I132" s="697">
        <f>[52]ACCOUNTALLOC!I132</f>
        <v>0</v>
      </c>
      <c r="J132" s="697">
        <f>[52]ACCOUNTALLOC!J132</f>
        <v>0</v>
      </c>
      <c r="K132" s="697">
        <f>[52]ACCOUNTALLOC!K132</f>
        <v>-70054303.221883804</v>
      </c>
      <c r="L132" s="698"/>
      <c r="M132" s="697">
        <f>[52]ACCOUNTALLOC!M132</f>
        <v>-16937305.614666715</v>
      </c>
      <c r="N132" s="697">
        <f>[52]ACCOUNTALLOC!N132</f>
        <v>0</v>
      </c>
      <c r="O132" s="697">
        <f>[52]ACCOUNTALLOC!O132</f>
        <v>0</v>
      </c>
      <c r="P132" s="697">
        <f>[52]ACCOUNTALLOC!P132</f>
        <v>0</v>
      </c>
      <c r="Q132" s="697">
        <f>[52]ACCOUNTALLOC!Q132</f>
        <v>0</v>
      </c>
      <c r="R132" s="697">
        <f>[52]ACCOUNTALLOC!R132</f>
        <v>0</v>
      </c>
      <c r="S132" s="697">
        <f>[52]ACCOUNTALLOC!S132</f>
        <v>-16937305.614666715</v>
      </c>
      <c r="T132" s="698"/>
      <c r="U132" s="697">
        <f>[52]ACCOUNTALLOC!U132</f>
        <v>-18610535.875498135</v>
      </c>
      <c r="V132" s="697">
        <f>[52]ACCOUNTALLOC!V132</f>
        <v>0</v>
      </c>
      <c r="W132" s="697">
        <f>[52]ACCOUNTALLOC!W132</f>
        <v>0</v>
      </c>
      <c r="X132" s="697">
        <f>[52]ACCOUNTALLOC!X132</f>
        <v>0</v>
      </c>
      <c r="Y132" s="697">
        <f>[52]ACCOUNTALLOC!Y132</f>
        <v>0</v>
      </c>
      <c r="Z132" s="697">
        <f>[52]ACCOUNTALLOC!Z132</f>
        <v>0</v>
      </c>
      <c r="AA132" s="697">
        <f>[52]ACCOUNTALLOC!AA132</f>
        <v>-18610535.875498135</v>
      </c>
      <c r="AB132" s="698"/>
      <c r="AC132" s="697">
        <f>[52]ACCOUNTALLOC!AC132</f>
        <v>-9902511.1893525105</v>
      </c>
      <c r="AD132" s="697">
        <f>[52]ACCOUNTALLOC!AD132</f>
        <v>0</v>
      </c>
      <c r="AE132" s="697">
        <f>[52]ACCOUNTALLOC!AE132</f>
        <v>0</v>
      </c>
      <c r="AF132" s="697">
        <f>[52]ACCOUNTALLOC!AF132</f>
        <v>0</v>
      </c>
      <c r="AG132" s="697">
        <f>[52]ACCOUNTALLOC!AG132</f>
        <v>0</v>
      </c>
      <c r="AH132" s="697">
        <f>[52]ACCOUNTALLOC!AH132</f>
        <v>0</v>
      </c>
      <c r="AI132" s="697">
        <f>[52]ACCOUNTALLOC!AI132</f>
        <v>-9902511.1893525105</v>
      </c>
      <c r="AJ132" s="698"/>
      <c r="AK132" s="697">
        <f>[52]ACCOUNTALLOC!AK132</f>
        <v>-8816063.1958567835</v>
      </c>
      <c r="AL132" s="697">
        <f>[52]ACCOUNTALLOC!AL132</f>
        <v>0</v>
      </c>
      <c r="AM132" s="697">
        <f>[52]ACCOUNTALLOC!AM132</f>
        <v>0</v>
      </c>
      <c r="AN132" s="697">
        <f>[52]ACCOUNTALLOC!AN132</f>
        <v>0</v>
      </c>
      <c r="AO132" s="697">
        <f>[52]ACCOUNTALLOC!AO132</f>
        <v>0</v>
      </c>
      <c r="AP132" s="697">
        <f>[52]ACCOUNTALLOC!AP132</f>
        <v>0</v>
      </c>
      <c r="AQ132" s="697">
        <f>[52]ACCOUNTALLOC!AQ132</f>
        <v>-8816063.1958567835</v>
      </c>
      <c r="AR132" s="698"/>
      <c r="AS132" s="697">
        <f>[52]ACCOUNTALLOC!AS132</f>
        <v>-32416.630794771561</v>
      </c>
      <c r="AT132" s="697">
        <f>[52]ACCOUNTALLOC!AT132</f>
        <v>0</v>
      </c>
      <c r="AU132" s="697">
        <f>[52]ACCOUNTALLOC!AU132</f>
        <v>0</v>
      </c>
      <c r="AV132" s="697">
        <f>[52]ACCOUNTALLOC!AV132</f>
        <v>0</v>
      </c>
      <c r="AW132" s="697">
        <f>[52]ACCOUNTALLOC!AW132</f>
        <v>0</v>
      </c>
      <c r="AX132" s="697">
        <f>[52]ACCOUNTALLOC!AX132</f>
        <v>0</v>
      </c>
      <c r="AY132" s="697">
        <f>[52]ACCOUNTALLOC!AY132</f>
        <v>-32416.630794771561</v>
      </c>
      <c r="AZ132" s="698"/>
      <c r="BA132" s="697">
        <f>[52]ACCOUNTALLOC!BA132</f>
        <v>-1012427.2144749047</v>
      </c>
      <c r="BB132" s="697">
        <f>[52]ACCOUNTALLOC!BB132</f>
        <v>0</v>
      </c>
      <c r="BC132" s="697">
        <f>[52]ACCOUNTALLOC!BC132</f>
        <v>0</v>
      </c>
      <c r="BD132" s="697">
        <f>[52]ACCOUNTALLOC!BD132</f>
        <v>0</v>
      </c>
      <c r="BE132" s="697">
        <f>[52]ACCOUNTALLOC!BE132</f>
        <v>0</v>
      </c>
      <c r="BF132" s="697">
        <f>[52]ACCOUNTALLOC!BF132</f>
        <v>0</v>
      </c>
      <c r="BG132" s="697">
        <f>[52]ACCOUNTALLOC!BG132</f>
        <v>-1012427.2144749047</v>
      </c>
      <c r="BH132" s="698"/>
      <c r="BI132" s="697">
        <f>[52]ACCOUNTALLOC!BI132</f>
        <v>0</v>
      </c>
      <c r="BJ132" s="697">
        <f>[52]ACCOUNTALLOC!BJ132</f>
        <v>0</v>
      </c>
      <c r="BK132" s="697">
        <f>[52]ACCOUNTALLOC!BK132</f>
        <v>0</v>
      </c>
      <c r="BL132" s="697">
        <f>[52]ACCOUNTALLOC!BL132</f>
        <v>0</v>
      </c>
      <c r="BM132" s="697">
        <f>[52]ACCOUNTALLOC!BM132</f>
        <v>0</v>
      </c>
      <c r="BN132" s="697">
        <f>[52]ACCOUNTALLOC!BN132</f>
        <v>0</v>
      </c>
      <c r="BO132" s="697">
        <f>[52]ACCOUNTALLOC!BO132</f>
        <v>0</v>
      </c>
      <c r="BP132" s="698"/>
      <c r="BQ132" s="697">
        <f>[52]ACCOUNTALLOC!BQ132</f>
        <v>0</v>
      </c>
      <c r="BR132" s="697">
        <f>[52]ACCOUNTALLOC!BR132</f>
        <v>0</v>
      </c>
      <c r="BS132" s="697">
        <f>[52]ACCOUNTALLOC!BS132</f>
        <v>0</v>
      </c>
      <c r="BT132" s="697">
        <f>[52]ACCOUNTALLOC!BT132</f>
        <v>0</v>
      </c>
      <c r="BU132" s="697">
        <f>[52]ACCOUNTALLOC!BU132</f>
        <v>0</v>
      </c>
      <c r="BV132" s="697">
        <f>[52]ACCOUNTALLOC!BV132</f>
        <v>0</v>
      </c>
      <c r="BW132" s="697">
        <f>[52]ACCOUNTALLOC!BW132</f>
        <v>0</v>
      </c>
      <c r="BX132" s="698"/>
      <c r="BY132" s="697">
        <f>[52]ACCOUNTALLOC!BY132</f>
        <v>0</v>
      </c>
      <c r="BZ132" s="697">
        <f>[52]ACCOUNTALLOC!BZ132</f>
        <v>0</v>
      </c>
      <c r="CA132" s="697">
        <f>[52]ACCOUNTALLOC!CA132</f>
        <v>0</v>
      </c>
      <c r="CB132" s="697">
        <f>[52]ACCOUNTALLOC!CB132</f>
        <v>0</v>
      </c>
      <c r="CC132" s="697">
        <f>[52]ACCOUNTALLOC!CC132</f>
        <v>0</v>
      </c>
      <c r="CD132" s="697">
        <f>[52]ACCOUNTALLOC!CD132</f>
        <v>0</v>
      </c>
      <c r="CE132" s="697">
        <f>[52]ACCOUNTALLOC!CE132</f>
        <v>0</v>
      </c>
      <c r="CF132" s="698"/>
      <c r="CG132" s="697">
        <f>[52]ACCOUNTALLOC!CG132</f>
        <v>-101244.80588646964</v>
      </c>
      <c r="CH132" s="697">
        <f>[52]ACCOUNTALLOC!CH132</f>
        <v>0</v>
      </c>
      <c r="CI132" s="697">
        <f>[52]ACCOUNTALLOC!CI132</f>
        <v>0</v>
      </c>
      <c r="CJ132" s="697">
        <f>[52]ACCOUNTALLOC!CJ132</f>
        <v>0</v>
      </c>
      <c r="CK132" s="697">
        <f>[52]ACCOUNTALLOC!CK132</f>
        <v>0</v>
      </c>
      <c r="CL132" s="697">
        <f>[52]ACCOUNTALLOC!CL132</f>
        <v>0</v>
      </c>
      <c r="CM132" s="697">
        <f>[52]ACCOUNTALLOC!CM132</f>
        <v>-101244.80588646964</v>
      </c>
      <c r="CN132" s="698">
        <f>[52]ACCOUNTALLOC!CN132</f>
        <v>0</v>
      </c>
      <c r="CO132" s="697">
        <f>[52]ACCOUNTALLOC!CO132</f>
        <v>-34511.570331189971</v>
      </c>
      <c r="CP132" s="697">
        <f>[52]ACCOUNTALLOC!CP132</f>
        <v>0</v>
      </c>
      <c r="CQ132" s="697">
        <f>[52]ACCOUNTALLOC!CQ132</f>
        <v>0</v>
      </c>
      <c r="CR132" s="697">
        <f>[52]ACCOUNTALLOC!CR132</f>
        <v>0</v>
      </c>
      <c r="CS132" s="697">
        <f>[52]ACCOUNTALLOC!CS132</f>
        <v>0</v>
      </c>
      <c r="CT132" s="697">
        <f>[52]ACCOUNTALLOC!CT132</f>
        <v>0</v>
      </c>
      <c r="CU132" s="697">
        <f>[52]ACCOUNTALLOC!CU132</f>
        <v>-34511.570331189971</v>
      </c>
      <c r="CW132" s="65">
        <f>[52]ACCOUNTALLOC!CW132</f>
        <v>0</v>
      </c>
      <c r="CX132" s="65">
        <f>[52]ACCOUNTALLOC!CX132</f>
        <v>0</v>
      </c>
      <c r="CY132" s="65">
        <f>[52]ACCOUNTALLOC!CY132</f>
        <v>0</v>
      </c>
      <c r="CZ132" s="65">
        <f>[52]ACCOUNTALLOC!CZ132</f>
        <v>0</v>
      </c>
      <c r="DA132" s="65">
        <f>[52]ACCOUNTALLOC!DA132</f>
        <v>0</v>
      </c>
      <c r="DB132" s="65">
        <f>[52]ACCOUNTALLOC!DB132</f>
        <v>0</v>
      </c>
      <c r="DC132" s="65">
        <f>[52]ACCOUNTALLOC!DC132</f>
        <v>0</v>
      </c>
      <c r="DE132" s="65">
        <v>0</v>
      </c>
      <c r="DF132" s="65">
        <v>0</v>
      </c>
      <c r="DG132" s="65">
        <v>0</v>
      </c>
      <c r="DH132" s="65">
        <v>0</v>
      </c>
      <c r="DI132" s="65">
        <v>0</v>
      </c>
      <c r="DJ132" s="65">
        <v>0</v>
      </c>
      <c r="DK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U132" s="65">
        <v>0</v>
      </c>
      <c r="DV132" s="65">
        <v>0</v>
      </c>
      <c r="DW132" s="65">
        <v>0</v>
      </c>
      <c r="DX132" s="65">
        <v>0</v>
      </c>
      <c r="DY132" s="65">
        <v>0</v>
      </c>
      <c r="DZ132" s="65">
        <v>0</v>
      </c>
      <c r="EA132" s="65">
        <v>0</v>
      </c>
      <c r="EC132" s="65">
        <v>0</v>
      </c>
      <c r="ED132" s="65">
        <v>0</v>
      </c>
      <c r="EE132" s="65">
        <v>0</v>
      </c>
      <c r="EF132" s="65">
        <v>0</v>
      </c>
      <c r="EG132" s="65">
        <v>0</v>
      </c>
      <c r="EH132" s="65">
        <v>0</v>
      </c>
      <c r="EI132" s="65">
        <v>0</v>
      </c>
      <c r="EK132" s="65">
        <v>0</v>
      </c>
      <c r="EL132" s="65">
        <v>0</v>
      </c>
      <c r="EM132" s="65">
        <v>0</v>
      </c>
      <c r="EN132" s="65">
        <v>0</v>
      </c>
      <c r="EO132" s="65">
        <v>0</v>
      </c>
      <c r="EP132" s="65">
        <v>0</v>
      </c>
      <c r="EQ132" s="65">
        <v>0</v>
      </c>
      <c r="ES132" s="65">
        <v>0</v>
      </c>
      <c r="ET132" s="65">
        <v>0</v>
      </c>
      <c r="EU132" s="65">
        <v>0</v>
      </c>
      <c r="EV132" s="65">
        <v>0</v>
      </c>
      <c r="EW132" s="65">
        <v>0</v>
      </c>
      <c r="EX132" s="65">
        <v>0</v>
      </c>
      <c r="EY132" s="65">
        <v>0</v>
      </c>
      <c r="FA132" s="65">
        <v>0</v>
      </c>
      <c r="FB132" s="65">
        <v>0</v>
      </c>
      <c r="FC132" s="65">
        <v>0</v>
      </c>
      <c r="FD132" s="65">
        <v>0</v>
      </c>
      <c r="FE132" s="65">
        <v>0</v>
      </c>
      <c r="FF132" s="65">
        <v>0</v>
      </c>
      <c r="FG132" s="65">
        <v>0</v>
      </c>
    </row>
    <row r="133" spans="1:163">
      <c r="A133" s="699" t="str">
        <f>[52]ACCOUNTALLOC!A133</f>
        <v>108.10_363</v>
      </c>
      <c r="B133" s="698" t="str">
        <f>[52]ACCOUNTALLOC!B133</f>
        <v>Battery Storage</v>
      </c>
      <c r="C133" s="695">
        <f>[52]ACCOUNTALLOC!C133</f>
        <v>-124550.5</v>
      </c>
      <c r="D133" s="64"/>
      <c r="E133" s="697">
        <f>[52]ACCOUNTALLOC!E133</f>
        <v>-69523.559917939448</v>
      </c>
      <c r="F133" s="697">
        <f>[52]ACCOUNTALLOC!F133</f>
        <v>0</v>
      </c>
      <c r="G133" s="697">
        <f>[52]ACCOUNTALLOC!G133</f>
        <v>0</v>
      </c>
      <c r="H133" s="697">
        <f>[52]ACCOUNTALLOC!H133</f>
        <v>0</v>
      </c>
      <c r="I133" s="697">
        <f>[52]ACCOUNTALLOC!I133</f>
        <v>0</v>
      </c>
      <c r="J133" s="697">
        <f>[52]ACCOUNTALLOC!J133</f>
        <v>0</v>
      </c>
      <c r="K133" s="697">
        <f>[52]ACCOUNTALLOC!K133</f>
        <v>-69523.559917939448</v>
      </c>
      <c r="L133" s="698"/>
      <c r="M133" s="697">
        <f>[52]ACCOUNTALLOC!M133</f>
        <v>-16808.985709558652</v>
      </c>
      <c r="N133" s="697">
        <f>[52]ACCOUNTALLOC!N133</f>
        <v>0</v>
      </c>
      <c r="O133" s="697">
        <f>[52]ACCOUNTALLOC!O133</f>
        <v>0</v>
      </c>
      <c r="P133" s="697">
        <f>[52]ACCOUNTALLOC!P133</f>
        <v>0</v>
      </c>
      <c r="Q133" s="697">
        <f>[52]ACCOUNTALLOC!Q133</f>
        <v>0</v>
      </c>
      <c r="R133" s="697">
        <f>[52]ACCOUNTALLOC!R133</f>
        <v>0</v>
      </c>
      <c r="S133" s="697">
        <f>[52]ACCOUNTALLOC!S133</f>
        <v>-16808.985709558652</v>
      </c>
      <c r="T133" s="698"/>
      <c r="U133" s="697">
        <f>[52]ACCOUNTALLOC!U133</f>
        <v>-18469.539293640028</v>
      </c>
      <c r="V133" s="697">
        <f>[52]ACCOUNTALLOC!V133</f>
        <v>0</v>
      </c>
      <c r="W133" s="697">
        <f>[52]ACCOUNTALLOC!W133</f>
        <v>0</v>
      </c>
      <c r="X133" s="697">
        <f>[52]ACCOUNTALLOC!X133</f>
        <v>0</v>
      </c>
      <c r="Y133" s="697">
        <f>[52]ACCOUNTALLOC!Y133</f>
        <v>0</v>
      </c>
      <c r="Z133" s="697">
        <f>[52]ACCOUNTALLOC!Z133</f>
        <v>0</v>
      </c>
      <c r="AA133" s="697">
        <f>[52]ACCOUNTALLOC!AA133</f>
        <v>-18469.539293640028</v>
      </c>
      <c r="AB133" s="698"/>
      <c r="AC133" s="697">
        <f>[52]ACCOUNTALLOC!AC133</f>
        <v>-9827.4880820733397</v>
      </c>
      <c r="AD133" s="697">
        <f>[52]ACCOUNTALLOC!AD133</f>
        <v>0</v>
      </c>
      <c r="AE133" s="697">
        <f>[52]ACCOUNTALLOC!AE133</f>
        <v>0</v>
      </c>
      <c r="AF133" s="697">
        <f>[52]ACCOUNTALLOC!AF133</f>
        <v>0</v>
      </c>
      <c r="AG133" s="697">
        <f>[52]ACCOUNTALLOC!AG133</f>
        <v>0</v>
      </c>
      <c r="AH133" s="697">
        <f>[52]ACCOUNTALLOC!AH133</f>
        <v>0</v>
      </c>
      <c r="AI133" s="697">
        <f>[52]ACCOUNTALLOC!AI133</f>
        <v>-9827.4880820733397</v>
      </c>
      <c r="AJ133" s="698"/>
      <c r="AK133" s="697">
        <f>[52]ACCOUNTALLOC!AK133</f>
        <v>-8749.2712031717492</v>
      </c>
      <c r="AL133" s="697">
        <f>[52]ACCOUNTALLOC!AL133</f>
        <v>0</v>
      </c>
      <c r="AM133" s="697">
        <f>[52]ACCOUNTALLOC!AM133</f>
        <v>0</v>
      </c>
      <c r="AN133" s="697">
        <f>[52]ACCOUNTALLOC!AN133</f>
        <v>0</v>
      </c>
      <c r="AO133" s="697">
        <f>[52]ACCOUNTALLOC!AO133</f>
        <v>0</v>
      </c>
      <c r="AP133" s="697">
        <f>[52]ACCOUNTALLOC!AP133</f>
        <v>0</v>
      </c>
      <c r="AQ133" s="697">
        <f>[52]ACCOUNTALLOC!AQ133</f>
        <v>-8749.2712031717492</v>
      </c>
      <c r="AR133" s="698"/>
      <c r="AS133" s="697">
        <f>[52]ACCOUNTALLOC!AS133</f>
        <v>-32.171036892049152</v>
      </c>
      <c r="AT133" s="697">
        <f>[52]ACCOUNTALLOC!AT133</f>
        <v>0</v>
      </c>
      <c r="AU133" s="697">
        <f>[52]ACCOUNTALLOC!AU133</f>
        <v>0</v>
      </c>
      <c r="AV133" s="697">
        <f>[52]ACCOUNTALLOC!AV133</f>
        <v>0</v>
      </c>
      <c r="AW133" s="697">
        <f>[52]ACCOUNTALLOC!AW133</f>
        <v>0</v>
      </c>
      <c r="AX133" s="697">
        <f>[52]ACCOUNTALLOC!AX133</f>
        <v>0</v>
      </c>
      <c r="AY133" s="697">
        <f>[52]ACCOUNTALLOC!AY133</f>
        <v>-32.171036892049152</v>
      </c>
      <c r="AZ133" s="698"/>
      <c r="BA133" s="697">
        <f>[52]ACCOUNTALLOC!BA133</f>
        <v>-1004.7568938792994</v>
      </c>
      <c r="BB133" s="697">
        <f>[52]ACCOUNTALLOC!BB133</f>
        <v>0</v>
      </c>
      <c r="BC133" s="697">
        <f>[52]ACCOUNTALLOC!BC133</f>
        <v>0</v>
      </c>
      <c r="BD133" s="697">
        <f>[52]ACCOUNTALLOC!BD133</f>
        <v>0</v>
      </c>
      <c r="BE133" s="697">
        <f>[52]ACCOUNTALLOC!BE133</f>
        <v>0</v>
      </c>
      <c r="BF133" s="697">
        <f>[52]ACCOUNTALLOC!BF133</f>
        <v>0</v>
      </c>
      <c r="BG133" s="697">
        <f>[52]ACCOUNTALLOC!BG133</f>
        <v>-1004.7568938792994</v>
      </c>
      <c r="BH133" s="698"/>
      <c r="BI133" s="697">
        <f>[52]ACCOUNTALLOC!BI133</f>
        <v>0</v>
      </c>
      <c r="BJ133" s="697">
        <f>[52]ACCOUNTALLOC!BJ133</f>
        <v>0</v>
      </c>
      <c r="BK133" s="697">
        <f>[52]ACCOUNTALLOC!BK133</f>
        <v>0</v>
      </c>
      <c r="BL133" s="697">
        <f>[52]ACCOUNTALLOC!BL133</f>
        <v>0</v>
      </c>
      <c r="BM133" s="697">
        <f>[52]ACCOUNTALLOC!BM133</f>
        <v>0</v>
      </c>
      <c r="BN133" s="697">
        <f>[52]ACCOUNTALLOC!BN133</f>
        <v>0</v>
      </c>
      <c r="BO133" s="697">
        <f>[52]ACCOUNTALLOC!BO133</f>
        <v>0</v>
      </c>
      <c r="BP133" s="698"/>
      <c r="BQ133" s="697">
        <f>[52]ACCOUNTALLOC!BQ133</f>
        <v>0</v>
      </c>
      <c r="BR133" s="697">
        <f>[52]ACCOUNTALLOC!BR133</f>
        <v>0</v>
      </c>
      <c r="BS133" s="697">
        <f>[52]ACCOUNTALLOC!BS133</f>
        <v>0</v>
      </c>
      <c r="BT133" s="697">
        <f>[52]ACCOUNTALLOC!BT133</f>
        <v>0</v>
      </c>
      <c r="BU133" s="697">
        <f>[52]ACCOUNTALLOC!BU133</f>
        <v>0</v>
      </c>
      <c r="BV133" s="697">
        <f>[52]ACCOUNTALLOC!BV133</f>
        <v>0</v>
      </c>
      <c r="BW133" s="697">
        <f>[52]ACCOUNTALLOC!BW133</f>
        <v>0</v>
      </c>
      <c r="BX133" s="698"/>
      <c r="BY133" s="697">
        <f>[52]ACCOUNTALLOC!BY133</f>
        <v>0</v>
      </c>
      <c r="BZ133" s="697">
        <f>[52]ACCOUNTALLOC!BZ133</f>
        <v>0</v>
      </c>
      <c r="CA133" s="697">
        <f>[52]ACCOUNTALLOC!CA133</f>
        <v>0</v>
      </c>
      <c r="CB133" s="697">
        <f>[52]ACCOUNTALLOC!CB133</f>
        <v>0</v>
      </c>
      <c r="CC133" s="697">
        <f>[52]ACCOUNTALLOC!CC133</f>
        <v>0</v>
      </c>
      <c r="CD133" s="697">
        <f>[52]ACCOUNTALLOC!CD133</f>
        <v>0</v>
      </c>
      <c r="CE133" s="697">
        <f>[52]ACCOUNTALLOC!CE133</f>
        <v>0</v>
      </c>
      <c r="CF133" s="698"/>
      <c r="CG133" s="697">
        <f>[52]ACCOUNTALLOC!CG133</f>
        <v>-100.47775803484522</v>
      </c>
      <c r="CH133" s="697">
        <f>[52]ACCOUNTALLOC!CH133</f>
        <v>0</v>
      </c>
      <c r="CI133" s="697">
        <f>[52]ACCOUNTALLOC!CI133</f>
        <v>0</v>
      </c>
      <c r="CJ133" s="697">
        <f>[52]ACCOUNTALLOC!CJ133</f>
        <v>0</v>
      </c>
      <c r="CK133" s="697">
        <f>[52]ACCOUNTALLOC!CK133</f>
        <v>0</v>
      </c>
      <c r="CL133" s="697">
        <f>[52]ACCOUNTALLOC!CL133</f>
        <v>0</v>
      </c>
      <c r="CM133" s="697">
        <f>[52]ACCOUNTALLOC!CM133</f>
        <v>-100.47775803484522</v>
      </c>
      <c r="CN133" s="698">
        <f>[52]ACCOUNTALLOC!CN133</f>
        <v>0</v>
      </c>
      <c r="CO133" s="697">
        <f>[52]ACCOUNTALLOC!CO133</f>
        <v>-34.250104810594202</v>
      </c>
      <c r="CP133" s="697">
        <f>[52]ACCOUNTALLOC!CP133</f>
        <v>0</v>
      </c>
      <c r="CQ133" s="697">
        <f>[52]ACCOUNTALLOC!CQ133</f>
        <v>0</v>
      </c>
      <c r="CR133" s="697">
        <f>[52]ACCOUNTALLOC!CR133</f>
        <v>0</v>
      </c>
      <c r="CS133" s="697">
        <f>[52]ACCOUNTALLOC!CS133</f>
        <v>0</v>
      </c>
      <c r="CT133" s="697">
        <f>[52]ACCOUNTALLOC!CT133</f>
        <v>0</v>
      </c>
      <c r="CU133" s="697">
        <f>[52]ACCOUNTALLOC!CU133</f>
        <v>-34.250104810594202</v>
      </c>
      <c r="CW133" s="65">
        <f>[52]ACCOUNTALLOC!CW133</f>
        <v>0</v>
      </c>
      <c r="CX133" s="65">
        <f>[52]ACCOUNTALLOC!CX133</f>
        <v>0</v>
      </c>
      <c r="CY133" s="65">
        <f>[52]ACCOUNTALLOC!CY133</f>
        <v>0</v>
      </c>
      <c r="CZ133" s="65">
        <f>[52]ACCOUNTALLOC!CZ133</f>
        <v>0</v>
      </c>
      <c r="DA133" s="65">
        <f>[52]ACCOUNTALLOC!DA133</f>
        <v>0</v>
      </c>
      <c r="DB133" s="65">
        <f>[52]ACCOUNTALLOC!DB133</f>
        <v>0</v>
      </c>
      <c r="DC133" s="65">
        <f>[52]ACCOUNTALLOC!DC133</f>
        <v>0</v>
      </c>
      <c r="DE133" s="65">
        <v>0</v>
      </c>
      <c r="DF133" s="65">
        <v>0</v>
      </c>
      <c r="DG133" s="65">
        <v>0</v>
      </c>
      <c r="DH133" s="65">
        <v>0</v>
      </c>
      <c r="DI133" s="65">
        <v>0</v>
      </c>
      <c r="DJ133" s="65">
        <v>0</v>
      </c>
      <c r="DK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U133" s="65">
        <v>0</v>
      </c>
      <c r="DV133" s="65">
        <v>0</v>
      </c>
      <c r="DW133" s="65">
        <v>0</v>
      </c>
      <c r="DX133" s="65">
        <v>0</v>
      </c>
      <c r="DY133" s="65">
        <v>0</v>
      </c>
      <c r="DZ133" s="65">
        <v>0</v>
      </c>
      <c r="EA133" s="65">
        <v>0</v>
      </c>
      <c r="EC133" s="65">
        <v>0</v>
      </c>
      <c r="ED133" s="65">
        <v>0</v>
      </c>
      <c r="EE133" s="65">
        <v>0</v>
      </c>
      <c r="EF133" s="65">
        <v>0</v>
      </c>
      <c r="EG133" s="65">
        <v>0</v>
      </c>
      <c r="EH133" s="65">
        <v>0</v>
      </c>
      <c r="EI133" s="65">
        <v>0</v>
      </c>
      <c r="EK133" s="65">
        <v>0</v>
      </c>
      <c r="EL133" s="65">
        <v>0</v>
      </c>
      <c r="EM133" s="65">
        <v>0</v>
      </c>
      <c r="EN133" s="65">
        <v>0</v>
      </c>
      <c r="EO133" s="65">
        <v>0</v>
      </c>
      <c r="EP133" s="65">
        <v>0</v>
      </c>
      <c r="EQ133" s="65">
        <v>0</v>
      </c>
      <c r="ES133" s="65">
        <v>0</v>
      </c>
      <c r="ET133" s="65">
        <v>0</v>
      </c>
      <c r="EU133" s="65">
        <v>0</v>
      </c>
      <c r="EV133" s="65">
        <v>0</v>
      </c>
      <c r="EW133" s="65">
        <v>0</v>
      </c>
      <c r="EX133" s="65">
        <v>0</v>
      </c>
      <c r="EY133" s="65">
        <v>0</v>
      </c>
      <c r="FA133" s="65">
        <v>0</v>
      </c>
      <c r="FB133" s="65">
        <v>0</v>
      </c>
      <c r="FC133" s="65">
        <v>0</v>
      </c>
      <c r="FD133" s="65">
        <v>0</v>
      </c>
      <c r="FE133" s="65">
        <v>0</v>
      </c>
      <c r="FF133" s="65">
        <v>0</v>
      </c>
      <c r="FG133" s="65">
        <v>0</v>
      </c>
    </row>
    <row r="134" spans="1:163">
      <c r="A134" s="699" t="str">
        <f>[52]ACCOUNTALLOC!A134</f>
        <v>108.10_364a</v>
      </c>
      <c r="B134" s="698" t="str">
        <f>[52]ACCOUNTALLOC!B134</f>
        <v xml:space="preserve">Poles Towers &amp; Fixtures </v>
      </c>
      <c r="C134" s="695">
        <f>[52]ACCOUNTALLOC!C134</f>
        <v>-149346565.32902548</v>
      </c>
      <c r="D134" s="64"/>
      <c r="E134" s="697">
        <f>[52]ACCOUNTALLOC!E134</f>
        <v>-102931601.96611065</v>
      </c>
      <c r="F134" s="697">
        <f>[52]ACCOUNTALLOC!F134</f>
        <v>0</v>
      </c>
      <c r="G134" s="697">
        <f>[52]ACCOUNTALLOC!G134</f>
        <v>0</v>
      </c>
      <c r="H134" s="697">
        <f>[52]ACCOUNTALLOC!H134</f>
        <v>0</v>
      </c>
      <c r="I134" s="697">
        <f>[52]ACCOUNTALLOC!I134</f>
        <v>0</v>
      </c>
      <c r="J134" s="697">
        <f>[52]ACCOUNTALLOC!J134</f>
        <v>0</v>
      </c>
      <c r="K134" s="697">
        <f>[52]ACCOUNTALLOC!K134</f>
        <v>-102931601.96611065</v>
      </c>
      <c r="L134" s="698"/>
      <c r="M134" s="697">
        <f>[52]ACCOUNTALLOC!M134</f>
        <v>-18807377.896459486</v>
      </c>
      <c r="N134" s="697">
        <f>[52]ACCOUNTALLOC!N134</f>
        <v>0</v>
      </c>
      <c r="O134" s="697">
        <f>[52]ACCOUNTALLOC!O134</f>
        <v>0</v>
      </c>
      <c r="P134" s="697">
        <f>[52]ACCOUNTALLOC!P134</f>
        <v>0</v>
      </c>
      <c r="Q134" s="697">
        <f>[52]ACCOUNTALLOC!Q134</f>
        <v>0</v>
      </c>
      <c r="R134" s="697">
        <f>[52]ACCOUNTALLOC!R134</f>
        <v>0</v>
      </c>
      <c r="S134" s="697">
        <f>[52]ACCOUNTALLOC!S134</f>
        <v>-18807377.896459486</v>
      </c>
      <c r="T134" s="698"/>
      <c r="U134" s="697">
        <f>[52]ACCOUNTALLOC!U134</f>
        <v>-14621410.245547814</v>
      </c>
      <c r="V134" s="697">
        <f>[52]ACCOUNTALLOC!V134</f>
        <v>0</v>
      </c>
      <c r="W134" s="697">
        <f>[52]ACCOUNTALLOC!W134</f>
        <v>0</v>
      </c>
      <c r="X134" s="697">
        <f>[52]ACCOUNTALLOC!X134</f>
        <v>0</v>
      </c>
      <c r="Y134" s="697">
        <f>[52]ACCOUNTALLOC!Y134</f>
        <v>0</v>
      </c>
      <c r="Z134" s="697">
        <f>[52]ACCOUNTALLOC!Z134</f>
        <v>0</v>
      </c>
      <c r="AA134" s="697">
        <f>[52]ACCOUNTALLOC!AA134</f>
        <v>-14621410.245547814</v>
      </c>
      <c r="AB134" s="698"/>
      <c r="AC134" s="697">
        <f>[52]ACCOUNTALLOC!AC134</f>
        <v>-5784000.7412238782</v>
      </c>
      <c r="AD134" s="697">
        <f>[52]ACCOUNTALLOC!AD134</f>
        <v>0</v>
      </c>
      <c r="AE134" s="697">
        <f>[52]ACCOUNTALLOC!AE134</f>
        <v>0</v>
      </c>
      <c r="AF134" s="697">
        <f>[52]ACCOUNTALLOC!AF134</f>
        <v>0</v>
      </c>
      <c r="AG134" s="697">
        <f>[52]ACCOUNTALLOC!AG134</f>
        <v>0</v>
      </c>
      <c r="AH134" s="697">
        <f>[52]ACCOUNTALLOC!AH134</f>
        <v>0</v>
      </c>
      <c r="AI134" s="697">
        <f>[52]ACCOUNTALLOC!AI134</f>
        <v>-5784000.7412238782</v>
      </c>
      <c r="AJ134" s="698"/>
      <c r="AK134" s="697">
        <f>[52]ACCOUNTALLOC!AK134</f>
        <v>-5414081.5071386537</v>
      </c>
      <c r="AL134" s="697">
        <f>[52]ACCOUNTALLOC!AL134</f>
        <v>0</v>
      </c>
      <c r="AM134" s="697">
        <f>[52]ACCOUNTALLOC!AM134</f>
        <v>0</v>
      </c>
      <c r="AN134" s="697">
        <f>[52]ACCOUNTALLOC!AN134</f>
        <v>0</v>
      </c>
      <c r="AO134" s="697">
        <f>[52]ACCOUNTALLOC!AO134</f>
        <v>0</v>
      </c>
      <c r="AP134" s="697">
        <f>[52]ACCOUNTALLOC!AP134</f>
        <v>0</v>
      </c>
      <c r="AQ134" s="697">
        <f>[52]ACCOUNTALLOC!AQ134</f>
        <v>-5414081.5071386537</v>
      </c>
      <c r="AR134" s="698"/>
      <c r="AS134" s="697">
        <f>[52]ACCOUNTALLOC!AS134</f>
        <v>-135607.05093797357</v>
      </c>
      <c r="AT134" s="697">
        <f>[52]ACCOUNTALLOC!AT134</f>
        <v>0</v>
      </c>
      <c r="AU134" s="697">
        <f>[52]ACCOUNTALLOC!AU134</f>
        <v>0</v>
      </c>
      <c r="AV134" s="697">
        <f>[52]ACCOUNTALLOC!AV134</f>
        <v>0</v>
      </c>
      <c r="AW134" s="697">
        <f>[52]ACCOUNTALLOC!AW134</f>
        <v>0</v>
      </c>
      <c r="AX134" s="697">
        <f>[52]ACCOUNTALLOC!AX134</f>
        <v>0</v>
      </c>
      <c r="AY134" s="697">
        <f>[52]ACCOUNTALLOC!AY134</f>
        <v>-135607.05093797357</v>
      </c>
      <c r="AZ134" s="698"/>
      <c r="BA134" s="697">
        <f>[52]ACCOUNTALLOC!BA134</f>
        <v>-1458975.8599808973</v>
      </c>
      <c r="BB134" s="697">
        <f>[52]ACCOUNTALLOC!BB134</f>
        <v>0</v>
      </c>
      <c r="BC134" s="697">
        <f>[52]ACCOUNTALLOC!BC134</f>
        <v>0</v>
      </c>
      <c r="BD134" s="697">
        <f>[52]ACCOUNTALLOC!BD134</f>
        <v>0</v>
      </c>
      <c r="BE134" s="697">
        <f>[52]ACCOUNTALLOC!BE134</f>
        <v>0</v>
      </c>
      <c r="BF134" s="697">
        <f>[52]ACCOUNTALLOC!BF134</f>
        <v>0</v>
      </c>
      <c r="BG134" s="697">
        <f>[52]ACCOUNTALLOC!BG134</f>
        <v>-1458975.8599808973</v>
      </c>
      <c r="BH134" s="698"/>
      <c r="BI134" s="697">
        <f>[52]ACCOUNTALLOC!BI134</f>
        <v>0</v>
      </c>
      <c r="BJ134" s="697">
        <f>[52]ACCOUNTALLOC!BJ134</f>
        <v>0</v>
      </c>
      <c r="BK134" s="697">
        <f>[52]ACCOUNTALLOC!BK134</f>
        <v>0</v>
      </c>
      <c r="BL134" s="697">
        <f>[52]ACCOUNTALLOC!BL134</f>
        <v>0</v>
      </c>
      <c r="BM134" s="697">
        <f>[52]ACCOUNTALLOC!BM134</f>
        <v>0</v>
      </c>
      <c r="BN134" s="697">
        <f>[52]ACCOUNTALLOC!BN134</f>
        <v>0</v>
      </c>
      <c r="BO134" s="697">
        <f>[52]ACCOUNTALLOC!BO134</f>
        <v>0</v>
      </c>
      <c r="BP134" s="698"/>
      <c r="BQ134" s="697">
        <f>[52]ACCOUNTALLOC!BQ134</f>
        <v>0</v>
      </c>
      <c r="BR134" s="697">
        <f>[52]ACCOUNTALLOC!BR134</f>
        <v>0</v>
      </c>
      <c r="BS134" s="697">
        <f>[52]ACCOUNTALLOC!BS134</f>
        <v>0</v>
      </c>
      <c r="BT134" s="697">
        <f>[52]ACCOUNTALLOC!BT134</f>
        <v>0</v>
      </c>
      <c r="BU134" s="697">
        <f>[52]ACCOUNTALLOC!BU134</f>
        <v>0</v>
      </c>
      <c r="BV134" s="697">
        <f>[52]ACCOUNTALLOC!BV134</f>
        <v>0</v>
      </c>
      <c r="BW134" s="697">
        <f>[52]ACCOUNTALLOC!BW134</f>
        <v>0</v>
      </c>
      <c r="BX134" s="698"/>
      <c r="BY134" s="697">
        <f>[52]ACCOUNTALLOC!BY134</f>
        <v>0</v>
      </c>
      <c r="BZ134" s="697">
        <f>[52]ACCOUNTALLOC!BZ134</f>
        <v>0</v>
      </c>
      <c r="CA134" s="697">
        <f>[52]ACCOUNTALLOC!CA134</f>
        <v>0</v>
      </c>
      <c r="CB134" s="697">
        <f>[52]ACCOUNTALLOC!CB134</f>
        <v>0</v>
      </c>
      <c r="CC134" s="697">
        <f>[52]ACCOUNTALLOC!CC134</f>
        <v>0</v>
      </c>
      <c r="CD134" s="697">
        <f>[52]ACCOUNTALLOC!CD134</f>
        <v>0</v>
      </c>
      <c r="CE134" s="697">
        <f>[52]ACCOUNTALLOC!CE134</f>
        <v>0</v>
      </c>
      <c r="CF134" s="698"/>
      <c r="CG134" s="697">
        <f>[52]ACCOUNTALLOC!CG134</f>
        <v>-90454.703225219113</v>
      </c>
      <c r="CH134" s="697">
        <f>[52]ACCOUNTALLOC!CH134</f>
        <v>0</v>
      </c>
      <c r="CI134" s="697">
        <f>[52]ACCOUNTALLOC!CI134</f>
        <v>0</v>
      </c>
      <c r="CJ134" s="697">
        <f>[52]ACCOUNTALLOC!CJ134</f>
        <v>0</v>
      </c>
      <c r="CK134" s="697">
        <f>[52]ACCOUNTALLOC!CK134</f>
        <v>0</v>
      </c>
      <c r="CL134" s="697">
        <f>[52]ACCOUNTALLOC!CL134</f>
        <v>0</v>
      </c>
      <c r="CM134" s="697">
        <f>[52]ACCOUNTALLOC!CM134</f>
        <v>-90454.703225219113</v>
      </c>
      <c r="CN134" s="698">
        <f>[52]ACCOUNTALLOC!CN134</f>
        <v>0</v>
      </c>
      <c r="CO134" s="697">
        <f>[52]ACCOUNTALLOC!CO134</f>
        <v>-103055.35840087153</v>
      </c>
      <c r="CP134" s="697">
        <f>[52]ACCOUNTALLOC!CP134</f>
        <v>0</v>
      </c>
      <c r="CQ134" s="697">
        <f>[52]ACCOUNTALLOC!CQ134</f>
        <v>0</v>
      </c>
      <c r="CR134" s="697">
        <f>[52]ACCOUNTALLOC!CR134</f>
        <v>0</v>
      </c>
      <c r="CS134" s="697">
        <f>[52]ACCOUNTALLOC!CS134</f>
        <v>0</v>
      </c>
      <c r="CT134" s="697">
        <f>[52]ACCOUNTALLOC!CT134</f>
        <v>0</v>
      </c>
      <c r="CU134" s="697">
        <f>[52]ACCOUNTALLOC!CU134</f>
        <v>-103055.35840087153</v>
      </c>
      <c r="CW134" s="65">
        <f>[52]ACCOUNTALLOC!CW134</f>
        <v>0</v>
      </c>
      <c r="CX134" s="65">
        <f>[52]ACCOUNTALLOC!CX134</f>
        <v>0</v>
      </c>
      <c r="CY134" s="65">
        <f>[52]ACCOUNTALLOC!CY134</f>
        <v>0</v>
      </c>
      <c r="CZ134" s="65">
        <f>[52]ACCOUNTALLOC!CZ134</f>
        <v>0</v>
      </c>
      <c r="DA134" s="65">
        <f>[52]ACCOUNTALLOC!DA134</f>
        <v>0</v>
      </c>
      <c r="DB134" s="65">
        <f>[52]ACCOUNTALLOC!DB134</f>
        <v>0</v>
      </c>
      <c r="DC134" s="65">
        <f>[52]ACCOUNTALLOC!DC134</f>
        <v>0</v>
      </c>
      <c r="DE134" s="65">
        <v>0</v>
      </c>
      <c r="DF134" s="65">
        <v>0</v>
      </c>
      <c r="DG134" s="65">
        <v>0</v>
      </c>
      <c r="DH134" s="65">
        <v>0</v>
      </c>
      <c r="DI134" s="65">
        <v>0</v>
      </c>
      <c r="DJ134" s="65">
        <v>0</v>
      </c>
      <c r="DK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U134" s="65">
        <v>0</v>
      </c>
      <c r="DV134" s="65">
        <v>0</v>
      </c>
      <c r="DW134" s="65">
        <v>0</v>
      </c>
      <c r="DX134" s="65">
        <v>0</v>
      </c>
      <c r="DY134" s="65">
        <v>0</v>
      </c>
      <c r="DZ134" s="65">
        <v>0</v>
      </c>
      <c r="EA134" s="65">
        <v>0</v>
      </c>
      <c r="EC134" s="65">
        <v>0</v>
      </c>
      <c r="ED134" s="65">
        <v>0</v>
      </c>
      <c r="EE134" s="65">
        <v>0</v>
      </c>
      <c r="EF134" s="65">
        <v>0</v>
      </c>
      <c r="EG134" s="65">
        <v>0</v>
      </c>
      <c r="EH134" s="65">
        <v>0</v>
      </c>
      <c r="EI134" s="65">
        <v>0</v>
      </c>
      <c r="EK134" s="65">
        <v>0</v>
      </c>
      <c r="EL134" s="65">
        <v>0</v>
      </c>
      <c r="EM134" s="65">
        <v>0</v>
      </c>
      <c r="EN134" s="65">
        <v>0</v>
      </c>
      <c r="EO134" s="65">
        <v>0</v>
      </c>
      <c r="EP134" s="65">
        <v>0</v>
      </c>
      <c r="EQ134" s="65">
        <v>0</v>
      </c>
      <c r="ES134" s="65">
        <v>0</v>
      </c>
      <c r="ET134" s="65">
        <v>0</v>
      </c>
      <c r="EU134" s="65">
        <v>0</v>
      </c>
      <c r="EV134" s="65">
        <v>0</v>
      </c>
      <c r="EW134" s="65">
        <v>0</v>
      </c>
      <c r="EX134" s="65">
        <v>0</v>
      </c>
      <c r="EY134" s="65">
        <v>0</v>
      </c>
      <c r="FA134" s="65">
        <v>0</v>
      </c>
      <c r="FB134" s="65">
        <v>0</v>
      </c>
      <c r="FC134" s="65">
        <v>0</v>
      </c>
      <c r="FD134" s="65">
        <v>0</v>
      </c>
      <c r="FE134" s="65">
        <v>0</v>
      </c>
      <c r="FF134" s="65">
        <v>0</v>
      </c>
      <c r="FG134" s="65">
        <v>0</v>
      </c>
    </row>
    <row r="135" spans="1:163">
      <c r="A135" s="699" t="str">
        <f>[52]ACCOUNTALLOC!A135</f>
        <v>108.10_364b</v>
      </c>
      <c r="B135" s="698" t="str">
        <f>[52]ACCOUNTALLOC!B135</f>
        <v>Poles &amp; OH Conductor - Assigned</v>
      </c>
      <c r="C135" s="695">
        <f>[52]ACCOUNTALLOC!C135</f>
        <v>-55883.055832029437</v>
      </c>
      <c r="D135" s="64"/>
      <c r="E135" s="697">
        <f>[52]ACCOUNTALLOC!E135</f>
        <v>0</v>
      </c>
      <c r="F135" s="697">
        <f>[52]ACCOUNTALLOC!F135</f>
        <v>0</v>
      </c>
      <c r="G135" s="697">
        <f>[52]ACCOUNTALLOC!G135</f>
        <v>0</v>
      </c>
      <c r="H135" s="697">
        <f>[52]ACCOUNTALLOC!H135</f>
        <v>0</v>
      </c>
      <c r="I135" s="697">
        <f>[52]ACCOUNTALLOC!I135</f>
        <v>0</v>
      </c>
      <c r="J135" s="697">
        <f>[52]ACCOUNTALLOC!J135</f>
        <v>0</v>
      </c>
      <c r="K135" s="697">
        <f>[52]ACCOUNTALLOC!K135</f>
        <v>0</v>
      </c>
      <c r="L135" s="698"/>
      <c r="M135" s="697">
        <f>[52]ACCOUNTALLOC!M135</f>
        <v>0</v>
      </c>
      <c r="N135" s="697">
        <f>[52]ACCOUNTALLOC!N135</f>
        <v>0</v>
      </c>
      <c r="O135" s="697">
        <f>[52]ACCOUNTALLOC!O135</f>
        <v>0</v>
      </c>
      <c r="P135" s="697">
        <f>[52]ACCOUNTALLOC!P135</f>
        <v>0</v>
      </c>
      <c r="Q135" s="697">
        <f>[52]ACCOUNTALLOC!Q135</f>
        <v>0</v>
      </c>
      <c r="R135" s="697">
        <f>[52]ACCOUNTALLOC!R135</f>
        <v>0</v>
      </c>
      <c r="S135" s="697">
        <f>[52]ACCOUNTALLOC!S135</f>
        <v>0</v>
      </c>
      <c r="T135" s="698"/>
      <c r="U135" s="697">
        <f>[52]ACCOUNTALLOC!U135</f>
        <v>0</v>
      </c>
      <c r="V135" s="697">
        <f>[52]ACCOUNTALLOC!V135</f>
        <v>0</v>
      </c>
      <c r="W135" s="697">
        <f>[52]ACCOUNTALLOC!W135</f>
        <v>0</v>
      </c>
      <c r="X135" s="697">
        <f>[52]ACCOUNTALLOC!X135</f>
        <v>0</v>
      </c>
      <c r="Y135" s="697">
        <f>[52]ACCOUNTALLOC!Y135</f>
        <v>0</v>
      </c>
      <c r="Z135" s="697">
        <f>[52]ACCOUNTALLOC!Z135</f>
        <v>0</v>
      </c>
      <c r="AA135" s="697">
        <f>[52]ACCOUNTALLOC!AA135</f>
        <v>0</v>
      </c>
      <c r="AB135" s="698"/>
      <c r="AC135" s="697">
        <f>[52]ACCOUNTALLOC!AC135</f>
        <v>0</v>
      </c>
      <c r="AD135" s="697">
        <f>[52]ACCOUNTALLOC!AD135</f>
        <v>0</v>
      </c>
      <c r="AE135" s="697">
        <f>[52]ACCOUNTALLOC!AE135</f>
        <v>0</v>
      </c>
      <c r="AF135" s="697">
        <f>[52]ACCOUNTALLOC!AF135</f>
        <v>0</v>
      </c>
      <c r="AG135" s="697">
        <f>[52]ACCOUNTALLOC!AG135</f>
        <v>0</v>
      </c>
      <c r="AH135" s="697">
        <f>[52]ACCOUNTALLOC!AH135</f>
        <v>0</v>
      </c>
      <c r="AI135" s="697">
        <f>[52]ACCOUNTALLOC!AI135</f>
        <v>0</v>
      </c>
      <c r="AJ135" s="698"/>
      <c r="AK135" s="697">
        <f>[52]ACCOUNTALLOC!AK135</f>
        <v>0</v>
      </c>
      <c r="AL135" s="697">
        <f>[52]ACCOUNTALLOC!AL135</f>
        <v>0</v>
      </c>
      <c r="AM135" s="697">
        <f>[52]ACCOUNTALLOC!AM135</f>
        <v>0</v>
      </c>
      <c r="AN135" s="697">
        <f>[52]ACCOUNTALLOC!AN135</f>
        <v>0</v>
      </c>
      <c r="AO135" s="697">
        <f>[52]ACCOUNTALLOC!AO135</f>
        <v>0</v>
      </c>
      <c r="AP135" s="697">
        <f>[52]ACCOUNTALLOC!AP135</f>
        <v>0</v>
      </c>
      <c r="AQ135" s="697">
        <f>[52]ACCOUNTALLOC!AQ135</f>
        <v>0</v>
      </c>
      <c r="AR135" s="698"/>
      <c r="AS135" s="697">
        <f>[52]ACCOUNTALLOC!AS135</f>
        <v>0</v>
      </c>
      <c r="AT135" s="697">
        <f>[52]ACCOUNTALLOC!AT135</f>
        <v>0</v>
      </c>
      <c r="AU135" s="697">
        <f>[52]ACCOUNTALLOC!AU135</f>
        <v>0</v>
      </c>
      <c r="AV135" s="697">
        <f>[52]ACCOUNTALLOC!AV135</f>
        <v>0</v>
      </c>
      <c r="AW135" s="697">
        <f>[52]ACCOUNTALLOC!AW135</f>
        <v>0</v>
      </c>
      <c r="AX135" s="697">
        <f>[52]ACCOUNTALLOC!AX135</f>
        <v>0</v>
      </c>
      <c r="AY135" s="697">
        <f>[52]ACCOUNTALLOC!AY135</f>
        <v>0</v>
      </c>
      <c r="AZ135" s="698"/>
      <c r="BA135" s="697">
        <f>[52]ACCOUNTALLOC!BA135</f>
        <v>0</v>
      </c>
      <c r="BB135" s="697">
        <f>[52]ACCOUNTALLOC!BB135</f>
        <v>0</v>
      </c>
      <c r="BC135" s="697">
        <f>[52]ACCOUNTALLOC!BC135</f>
        <v>0</v>
      </c>
      <c r="BD135" s="697">
        <f>[52]ACCOUNTALLOC!BD135</f>
        <v>0</v>
      </c>
      <c r="BE135" s="697">
        <f>[52]ACCOUNTALLOC!BE135</f>
        <v>0</v>
      </c>
      <c r="BF135" s="697">
        <f>[52]ACCOUNTALLOC!BF135</f>
        <v>0</v>
      </c>
      <c r="BG135" s="697">
        <f>[52]ACCOUNTALLOC!BG135</f>
        <v>0</v>
      </c>
      <c r="BH135" s="698"/>
      <c r="BI135" s="697">
        <f>[52]ACCOUNTALLOC!BI135</f>
        <v>-55883.055832029437</v>
      </c>
      <c r="BJ135" s="697">
        <f>[52]ACCOUNTALLOC!BJ135</f>
        <v>0</v>
      </c>
      <c r="BK135" s="697">
        <f>[52]ACCOUNTALLOC!BK135</f>
        <v>0</v>
      </c>
      <c r="BL135" s="697">
        <f>[52]ACCOUNTALLOC!BL135</f>
        <v>0</v>
      </c>
      <c r="BM135" s="697">
        <f>[52]ACCOUNTALLOC!BM135</f>
        <v>0</v>
      </c>
      <c r="BN135" s="697">
        <f>[52]ACCOUNTALLOC!BN135</f>
        <v>0</v>
      </c>
      <c r="BO135" s="697">
        <f>[52]ACCOUNTALLOC!BO135</f>
        <v>-55883.055832029437</v>
      </c>
      <c r="BP135" s="698"/>
      <c r="BQ135" s="697">
        <f>[52]ACCOUNTALLOC!BQ135</f>
        <v>0</v>
      </c>
      <c r="BR135" s="697">
        <f>[52]ACCOUNTALLOC!BR135</f>
        <v>0</v>
      </c>
      <c r="BS135" s="697">
        <f>[52]ACCOUNTALLOC!BS135</f>
        <v>0</v>
      </c>
      <c r="BT135" s="697">
        <f>[52]ACCOUNTALLOC!BT135</f>
        <v>0</v>
      </c>
      <c r="BU135" s="697">
        <f>[52]ACCOUNTALLOC!BU135</f>
        <v>0</v>
      </c>
      <c r="BV135" s="697">
        <f>[52]ACCOUNTALLOC!BV135</f>
        <v>0</v>
      </c>
      <c r="BW135" s="697">
        <f>[52]ACCOUNTALLOC!BW135</f>
        <v>0</v>
      </c>
      <c r="BX135" s="698"/>
      <c r="BY135" s="697">
        <f>[52]ACCOUNTALLOC!BY135</f>
        <v>0</v>
      </c>
      <c r="BZ135" s="697">
        <f>[52]ACCOUNTALLOC!BZ135</f>
        <v>0</v>
      </c>
      <c r="CA135" s="697">
        <f>[52]ACCOUNTALLOC!CA135</f>
        <v>0</v>
      </c>
      <c r="CB135" s="697">
        <f>[52]ACCOUNTALLOC!CB135</f>
        <v>0</v>
      </c>
      <c r="CC135" s="697">
        <f>[52]ACCOUNTALLOC!CC135</f>
        <v>0</v>
      </c>
      <c r="CD135" s="697">
        <f>[52]ACCOUNTALLOC!CD135</f>
        <v>0</v>
      </c>
      <c r="CE135" s="697">
        <f>[52]ACCOUNTALLOC!CE135</f>
        <v>0</v>
      </c>
      <c r="CF135" s="698"/>
      <c r="CG135" s="697">
        <f>[52]ACCOUNTALLOC!CG135</f>
        <v>0</v>
      </c>
      <c r="CH135" s="697">
        <f>[52]ACCOUNTALLOC!CH135</f>
        <v>0</v>
      </c>
      <c r="CI135" s="697">
        <f>[52]ACCOUNTALLOC!CI135</f>
        <v>0</v>
      </c>
      <c r="CJ135" s="697">
        <f>[52]ACCOUNTALLOC!CJ135</f>
        <v>0</v>
      </c>
      <c r="CK135" s="697">
        <f>[52]ACCOUNTALLOC!CK135</f>
        <v>0</v>
      </c>
      <c r="CL135" s="697">
        <f>[52]ACCOUNTALLOC!CL135</f>
        <v>0</v>
      </c>
      <c r="CM135" s="697">
        <f>[52]ACCOUNTALLOC!CM135</f>
        <v>0</v>
      </c>
      <c r="CN135" s="698">
        <f>[52]ACCOUNTALLOC!CN135</f>
        <v>0</v>
      </c>
      <c r="CO135" s="697">
        <f>[52]ACCOUNTALLOC!CO135</f>
        <v>0</v>
      </c>
      <c r="CP135" s="697">
        <f>[52]ACCOUNTALLOC!CP135</f>
        <v>0</v>
      </c>
      <c r="CQ135" s="697">
        <f>[52]ACCOUNTALLOC!CQ135</f>
        <v>0</v>
      </c>
      <c r="CR135" s="697">
        <f>[52]ACCOUNTALLOC!CR135</f>
        <v>0</v>
      </c>
      <c r="CS135" s="697">
        <f>[52]ACCOUNTALLOC!CS135</f>
        <v>0</v>
      </c>
      <c r="CT135" s="697">
        <f>[52]ACCOUNTALLOC!CT135</f>
        <v>0</v>
      </c>
      <c r="CU135" s="697">
        <f>[52]ACCOUNTALLOC!CU135</f>
        <v>0</v>
      </c>
      <c r="CW135" s="65">
        <f>[52]ACCOUNTALLOC!CW135</f>
        <v>0</v>
      </c>
      <c r="CX135" s="65">
        <f>[52]ACCOUNTALLOC!CX135</f>
        <v>0</v>
      </c>
      <c r="CY135" s="65">
        <f>[52]ACCOUNTALLOC!CY135</f>
        <v>0</v>
      </c>
      <c r="CZ135" s="65">
        <f>[52]ACCOUNTALLOC!CZ135</f>
        <v>0</v>
      </c>
      <c r="DA135" s="65">
        <f>[52]ACCOUNTALLOC!DA135</f>
        <v>0</v>
      </c>
      <c r="DB135" s="65">
        <f>[52]ACCOUNTALLOC!DB135</f>
        <v>0</v>
      </c>
      <c r="DC135" s="65">
        <f>[52]ACCOUNTALLOC!DC135</f>
        <v>0</v>
      </c>
      <c r="DE135" s="65">
        <v>0</v>
      </c>
      <c r="DF135" s="65">
        <v>0</v>
      </c>
      <c r="DG135" s="65">
        <v>0</v>
      </c>
      <c r="DH135" s="65">
        <v>0</v>
      </c>
      <c r="DI135" s="65">
        <v>0</v>
      </c>
      <c r="DJ135" s="65">
        <v>0</v>
      </c>
      <c r="DK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U135" s="65">
        <v>0</v>
      </c>
      <c r="DV135" s="65">
        <v>0</v>
      </c>
      <c r="DW135" s="65">
        <v>0</v>
      </c>
      <c r="DX135" s="65">
        <v>0</v>
      </c>
      <c r="DY135" s="65">
        <v>0</v>
      </c>
      <c r="DZ135" s="65">
        <v>0</v>
      </c>
      <c r="EA135" s="65">
        <v>0</v>
      </c>
      <c r="EC135" s="65">
        <v>0</v>
      </c>
      <c r="ED135" s="65">
        <v>0</v>
      </c>
      <c r="EE135" s="65">
        <v>0</v>
      </c>
      <c r="EF135" s="65">
        <v>0</v>
      </c>
      <c r="EG135" s="65">
        <v>0</v>
      </c>
      <c r="EH135" s="65">
        <v>0</v>
      </c>
      <c r="EI135" s="65">
        <v>0</v>
      </c>
      <c r="EK135" s="65">
        <v>0</v>
      </c>
      <c r="EL135" s="65">
        <v>0</v>
      </c>
      <c r="EM135" s="65">
        <v>0</v>
      </c>
      <c r="EN135" s="65">
        <v>0</v>
      </c>
      <c r="EO135" s="65">
        <v>0</v>
      </c>
      <c r="EP135" s="65">
        <v>0</v>
      </c>
      <c r="EQ135" s="65">
        <v>0</v>
      </c>
      <c r="ES135" s="65">
        <v>0</v>
      </c>
      <c r="ET135" s="65">
        <v>0</v>
      </c>
      <c r="EU135" s="65">
        <v>0</v>
      </c>
      <c r="EV135" s="65">
        <v>0</v>
      </c>
      <c r="EW135" s="65">
        <v>0</v>
      </c>
      <c r="EX135" s="65">
        <v>0</v>
      </c>
      <c r="EY135" s="65">
        <v>0</v>
      </c>
      <c r="FA135" s="65">
        <v>0</v>
      </c>
      <c r="FB135" s="65">
        <v>0</v>
      </c>
      <c r="FC135" s="65">
        <v>0</v>
      </c>
      <c r="FD135" s="65">
        <v>0</v>
      </c>
      <c r="FE135" s="65">
        <v>0</v>
      </c>
      <c r="FF135" s="65">
        <v>0</v>
      </c>
      <c r="FG135" s="65">
        <v>0</v>
      </c>
    </row>
    <row r="136" spans="1:163">
      <c r="A136" s="699" t="str">
        <f>[52]ACCOUNTALLOC!A136</f>
        <v>108.10_365a</v>
      </c>
      <c r="B136" s="698" t="str">
        <f>[52]ACCOUNTALLOC!B136</f>
        <v xml:space="preserve">OVHD Cond &amp; Devices </v>
      </c>
      <c r="C136" s="695">
        <f>[52]ACCOUNTALLOC!C136</f>
        <v>-132596941.81008512</v>
      </c>
      <c r="D136" s="64"/>
      <c r="E136" s="697">
        <f>[52]ACCOUNTALLOC!E136</f>
        <v>-91387542.835353374</v>
      </c>
      <c r="F136" s="697">
        <f>[52]ACCOUNTALLOC!F136</f>
        <v>0</v>
      </c>
      <c r="G136" s="697">
        <f>[52]ACCOUNTALLOC!G136</f>
        <v>0</v>
      </c>
      <c r="H136" s="697">
        <f>[52]ACCOUNTALLOC!H136</f>
        <v>0</v>
      </c>
      <c r="I136" s="697">
        <f>[52]ACCOUNTALLOC!I136</f>
        <v>0</v>
      </c>
      <c r="J136" s="697">
        <f>[52]ACCOUNTALLOC!J136</f>
        <v>0</v>
      </c>
      <c r="K136" s="697">
        <f>[52]ACCOUNTALLOC!K136</f>
        <v>-91387542.835353374</v>
      </c>
      <c r="L136" s="698"/>
      <c r="M136" s="697">
        <f>[52]ACCOUNTALLOC!M136</f>
        <v>-16698079.309979618</v>
      </c>
      <c r="N136" s="697">
        <f>[52]ACCOUNTALLOC!N136</f>
        <v>0</v>
      </c>
      <c r="O136" s="697">
        <f>[52]ACCOUNTALLOC!O136</f>
        <v>0</v>
      </c>
      <c r="P136" s="697">
        <f>[52]ACCOUNTALLOC!P136</f>
        <v>0</v>
      </c>
      <c r="Q136" s="697">
        <f>[52]ACCOUNTALLOC!Q136</f>
        <v>0</v>
      </c>
      <c r="R136" s="697">
        <f>[52]ACCOUNTALLOC!R136</f>
        <v>0</v>
      </c>
      <c r="S136" s="697">
        <f>[52]ACCOUNTALLOC!S136</f>
        <v>-16698079.309979618</v>
      </c>
      <c r="T136" s="698"/>
      <c r="U136" s="697">
        <f>[52]ACCOUNTALLOC!U136</f>
        <v>-12981579.316799255</v>
      </c>
      <c r="V136" s="697">
        <f>[52]ACCOUNTALLOC!V136</f>
        <v>0</v>
      </c>
      <c r="W136" s="697">
        <f>[52]ACCOUNTALLOC!W136</f>
        <v>0</v>
      </c>
      <c r="X136" s="697">
        <f>[52]ACCOUNTALLOC!X136</f>
        <v>0</v>
      </c>
      <c r="Y136" s="697">
        <f>[52]ACCOUNTALLOC!Y136</f>
        <v>0</v>
      </c>
      <c r="Z136" s="697">
        <f>[52]ACCOUNTALLOC!Z136</f>
        <v>0</v>
      </c>
      <c r="AA136" s="697">
        <f>[52]ACCOUNTALLOC!AA136</f>
        <v>-12981579.316799255</v>
      </c>
      <c r="AB136" s="698"/>
      <c r="AC136" s="697">
        <f>[52]ACCOUNTALLOC!AC136</f>
        <v>-5135309.3258214826</v>
      </c>
      <c r="AD136" s="697">
        <f>[52]ACCOUNTALLOC!AD136</f>
        <v>0</v>
      </c>
      <c r="AE136" s="697">
        <f>[52]ACCOUNTALLOC!AE136</f>
        <v>0</v>
      </c>
      <c r="AF136" s="697">
        <f>[52]ACCOUNTALLOC!AF136</f>
        <v>0</v>
      </c>
      <c r="AG136" s="697">
        <f>[52]ACCOUNTALLOC!AG136</f>
        <v>0</v>
      </c>
      <c r="AH136" s="697">
        <f>[52]ACCOUNTALLOC!AH136</f>
        <v>0</v>
      </c>
      <c r="AI136" s="697">
        <f>[52]ACCOUNTALLOC!AI136</f>
        <v>-5135309.3258214826</v>
      </c>
      <c r="AJ136" s="698"/>
      <c r="AK136" s="697">
        <f>[52]ACCOUNTALLOC!AK136</f>
        <v>-4806877.5400059372</v>
      </c>
      <c r="AL136" s="697">
        <f>[52]ACCOUNTALLOC!AL136</f>
        <v>0</v>
      </c>
      <c r="AM136" s="697">
        <f>[52]ACCOUNTALLOC!AM136</f>
        <v>0</v>
      </c>
      <c r="AN136" s="697">
        <f>[52]ACCOUNTALLOC!AN136</f>
        <v>0</v>
      </c>
      <c r="AO136" s="697">
        <f>[52]ACCOUNTALLOC!AO136</f>
        <v>0</v>
      </c>
      <c r="AP136" s="697">
        <f>[52]ACCOUNTALLOC!AP136</f>
        <v>0</v>
      </c>
      <c r="AQ136" s="697">
        <f>[52]ACCOUNTALLOC!AQ136</f>
        <v>-4806877.5400059372</v>
      </c>
      <c r="AR136" s="698"/>
      <c r="AS136" s="697">
        <f>[52]ACCOUNTALLOC!AS136</f>
        <v>-120398.35132897504</v>
      </c>
      <c r="AT136" s="697">
        <f>[52]ACCOUNTALLOC!AT136</f>
        <v>0</v>
      </c>
      <c r="AU136" s="697">
        <f>[52]ACCOUNTALLOC!AU136</f>
        <v>0</v>
      </c>
      <c r="AV136" s="697">
        <f>[52]ACCOUNTALLOC!AV136</f>
        <v>0</v>
      </c>
      <c r="AW136" s="697">
        <f>[52]ACCOUNTALLOC!AW136</f>
        <v>0</v>
      </c>
      <c r="AX136" s="697">
        <f>[52]ACCOUNTALLOC!AX136</f>
        <v>0</v>
      </c>
      <c r="AY136" s="697">
        <f>[52]ACCOUNTALLOC!AY136</f>
        <v>-120398.35132897504</v>
      </c>
      <c r="AZ136" s="698"/>
      <c r="BA136" s="697">
        <f>[52]ACCOUNTALLOC!BA136</f>
        <v>-1295347.7489221364</v>
      </c>
      <c r="BB136" s="697">
        <f>[52]ACCOUNTALLOC!BB136</f>
        <v>0</v>
      </c>
      <c r="BC136" s="697">
        <f>[52]ACCOUNTALLOC!BC136</f>
        <v>0</v>
      </c>
      <c r="BD136" s="697">
        <f>[52]ACCOUNTALLOC!BD136</f>
        <v>0</v>
      </c>
      <c r="BE136" s="697">
        <f>[52]ACCOUNTALLOC!BE136</f>
        <v>0</v>
      </c>
      <c r="BF136" s="697">
        <f>[52]ACCOUNTALLOC!BF136</f>
        <v>0</v>
      </c>
      <c r="BG136" s="697">
        <f>[52]ACCOUNTALLOC!BG136</f>
        <v>-1295347.7489221364</v>
      </c>
      <c r="BH136" s="698"/>
      <c r="BI136" s="697">
        <f>[52]ACCOUNTALLOC!BI136</f>
        <v>0</v>
      </c>
      <c r="BJ136" s="697">
        <f>[52]ACCOUNTALLOC!BJ136</f>
        <v>0</v>
      </c>
      <c r="BK136" s="697">
        <f>[52]ACCOUNTALLOC!BK136</f>
        <v>0</v>
      </c>
      <c r="BL136" s="697">
        <f>[52]ACCOUNTALLOC!BL136</f>
        <v>0</v>
      </c>
      <c r="BM136" s="697">
        <f>[52]ACCOUNTALLOC!BM136</f>
        <v>0</v>
      </c>
      <c r="BN136" s="697">
        <f>[52]ACCOUNTALLOC!BN136</f>
        <v>0</v>
      </c>
      <c r="BO136" s="697">
        <f>[52]ACCOUNTALLOC!BO136</f>
        <v>0</v>
      </c>
      <c r="BP136" s="698"/>
      <c r="BQ136" s="697">
        <f>[52]ACCOUNTALLOC!BQ136</f>
        <v>0</v>
      </c>
      <c r="BR136" s="697">
        <f>[52]ACCOUNTALLOC!BR136</f>
        <v>0</v>
      </c>
      <c r="BS136" s="697">
        <f>[52]ACCOUNTALLOC!BS136</f>
        <v>0</v>
      </c>
      <c r="BT136" s="697">
        <f>[52]ACCOUNTALLOC!BT136</f>
        <v>0</v>
      </c>
      <c r="BU136" s="697">
        <f>[52]ACCOUNTALLOC!BU136</f>
        <v>0</v>
      </c>
      <c r="BV136" s="697">
        <f>[52]ACCOUNTALLOC!BV136</f>
        <v>0</v>
      </c>
      <c r="BW136" s="697">
        <f>[52]ACCOUNTALLOC!BW136</f>
        <v>0</v>
      </c>
      <c r="BX136" s="698"/>
      <c r="BY136" s="697">
        <f>[52]ACCOUNTALLOC!BY136</f>
        <v>0</v>
      </c>
      <c r="BZ136" s="697">
        <f>[52]ACCOUNTALLOC!BZ136</f>
        <v>0</v>
      </c>
      <c r="CA136" s="697">
        <f>[52]ACCOUNTALLOC!CA136</f>
        <v>0</v>
      </c>
      <c r="CB136" s="697">
        <f>[52]ACCOUNTALLOC!CB136</f>
        <v>0</v>
      </c>
      <c r="CC136" s="697">
        <f>[52]ACCOUNTALLOC!CC136</f>
        <v>0</v>
      </c>
      <c r="CD136" s="697">
        <f>[52]ACCOUNTALLOC!CD136</f>
        <v>0</v>
      </c>
      <c r="CE136" s="697">
        <f>[52]ACCOUNTALLOC!CE136</f>
        <v>0</v>
      </c>
      <c r="CF136" s="698"/>
      <c r="CG136" s="697">
        <f>[52]ACCOUNTALLOC!CG136</f>
        <v>-80309.962224968986</v>
      </c>
      <c r="CH136" s="697">
        <f>[52]ACCOUNTALLOC!CH136</f>
        <v>0</v>
      </c>
      <c r="CI136" s="697">
        <f>[52]ACCOUNTALLOC!CI136</f>
        <v>0</v>
      </c>
      <c r="CJ136" s="697">
        <f>[52]ACCOUNTALLOC!CJ136</f>
        <v>0</v>
      </c>
      <c r="CK136" s="697">
        <f>[52]ACCOUNTALLOC!CK136</f>
        <v>0</v>
      </c>
      <c r="CL136" s="697">
        <f>[52]ACCOUNTALLOC!CL136</f>
        <v>0</v>
      </c>
      <c r="CM136" s="697">
        <f>[52]ACCOUNTALLOC!CM136</f>
        <v>-80309.962224968986</v>
      </c>
      <c r="CN136" s="698">
        <f>[52]ACCOUNTALLOC!CN136</f>
        <v>0</v>
      </c>
      <c r="CO136" s="697">
        <f>[52]ACCOUNTALLOC!CO136</f>
        <v>-91497.419649342759</v>
      </c>
      <c r="CP136" s="697">
        <f>[52]ACCOUNTALLOC!CP136</f>
        <v>0</v>
      </c>
      <c r="CQ136" s="697">
        <f>[52]ACCOUNTALLOC!CQ136</f>
        <v>0</v>
      </c>
      <c r="CR136" s="697">
        <f>[52]ACCOUNTALLOC!CR136</f>
        <v>0</v>
      </c>
      <c r="CS136" s="697">
        <f>[52]ACCOUNTALLOC!CS136</f>
        <v>0</v>
      </c>
      <c r="CT136" s="697">
        <f>[52]ACCOUNTALLOC!CT136</f>
        <v>0</v>
      </c>
      <c r="CU136" s="697">
        <f>[52]ACCOUNTALLOC!CU136</f>
        <v>-91497.419649342759</v>
      </c>
      <c r="CW136" s="65">
        <f>[52]ACCOUNTALLOC!CW136</f>
        <v>0</v>
      </c>
      <c r="CX136" s="65">
        <f>[52]ACCOUNTALLOC!CX136</f>
        <v>0</v>
      </c>
      <c r="CY136" s="65">
        <f>[52]ACCOUNTALLOC!CY136</f>
        <v>0</v>
      </c>
      <c r="CZ136" s="65">
        <f>[52]ACCOUNTALLOC!CZ136</f>
        <v>0</v>
      </c>
      <c r="DA136" s="65">
        <f>[52]ACCOUNTALLOC!DA136</f>
        <v>0</v>
      </c>
      <c r="DB136" s="65">
        <f>[52]ACCOUNTALLOC!DB136</f>
        <v>0</v>
      </c>
      <c r="DC136" s="65">
        <f>[52]ACCOUNTALLOC!DC136</f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U136" s="65">
        <v>0</v>
      </c>
      <c r="DV136" s="65">
        <v>0</v>
      </c>
      <c r="DW136" s="65">
        <v>0</v>
      </c>
      <c r="DX136" s="65">
        <v>0</v>
      </c>
      <c r="DY136" s="65">
        <v>0</v>
      </c>
      <c r="DZ136" s="65">
        <v>0</v>
      </c>
      <c r="EA136" s="65">
        <v>0</v>
      </c>
      <c r="EC136" s="65">
        <v>0</v>
      </c>
      <c r="ED136" s="65">
        <v>0</v>
      </c>
      <c r="EE136" s="65">
        <v>0</v>
      </c>
      <c r="EF136" s="65">
        <v>0</v>
      </c>
      <c r="EG136" s="65">
        <v>0</v>
      </c>
      <c r="EH136" s="65">
        <v>0</v>
      </c>
      <c r="EI136" s="65">
        <v>0</v>
      </c>
      <c r="EK136" s="65">
        <v>0</v>
      </c>
      <c r="EL136" s="65">
        <v>0</v>
      </c>
      <c r="EM136" s="65">
        <v>0</v>
      </c>
      <c r="EN136" s="65">
        <v>0</v>
      </c>
      <c r="EO136" s="65">
        <v>0</v>
      </c>
      <c r="EP136" s="65">
        <v>0</v>
      </c>
      <c r="EQ136" s="65">
        <v>0</v>
      </c>
      <c r="ES136" s="65">
        <v>0</v>
      </c>
      <c r="ET136" s="65">
        <v>0</v>
      </c>
      <c r="EU136" s="65">
        <v>0</v>
      </c>
      <c r="EV136" s="65">
        <v>0</v>
      </c>
      <c r="EW136" s="65">
        <v>0</v>
      </c>
      <c r="EX136" s="65">
        <v>0</v>
      </c>
      <c r="EY136" s="65">
        <v>0</v>
      </c>
      <c r="FA136" s="65">
        <v>0</v>
      </c>
      <c r="FB136" s="65">
        <v>0</v>
      </c>
      <c r="FC136" s="65">
        <v>0</v>
      </c>
      <c r="FD136" s="65">
        <v>0</v>
      </c>
      <c r="FE136" s="65">
        <v>0</v>
      </c>
      <c r="FF136" s="65">
        <v>0</v>
      </c>
      <c r="FG136" s="65">
        <v>0</v>
      </c>
    </row>
    <row r="137" spans="1:163">
      <c r="A137" s="699" t="str">
        <f>[52]ACCOUNTALLOC!A137</f>
        <v>108.10_366a</v>
      </c>
      <c r="B137" s="698" t="str">
        <f>[52]ACCOUNTALLOC!B137</f>
        <v>UG Conduit &amp; Conductor - Assigned</v>
      </c>
      <c r="C137" s="695">
        <f>[52]ACCOUNTALLOC!C137</f>
        <v>-16526870.952044467</v>
      </c>
      <c r="D137" s="64"/>
      <c r="E137" s="697">
        <f>[52]ACCOUNTALLOC!E137</f>
        <v>0</v>
      </c>
      <c r="F137" s="697">
        <f>[52]ACCOUNTALLOC!F137</f>
        <v>0</v>
      </c>
      <c r="G137" s="697">
        <f>[52]ACCOUNTALLOC!G137</f>
        <v>0</v>
      </c>
      <c r="H137" s="697">
        <f>[52]ACCOUNTALLOC!H137</f>
        <v>0</v>
      </c>
      <c r="I137" s="697">
        <f>[52]ACCOUNTALLOC!I137</f>
        <v>0</v>
      </c>
      <c r="J137" s="697">
        <f>[52]ACCOUNTALLOC!J137</f>
        <v>0</v>
      </c>
      <c r="K137" s="697">
        <f>[52]ACCOUNTALLOC!K137</f>
        <v>0</v>
      </c>
      <c r="L137" s="698"/>
      <c r="M137" s="697">
        <f>[52]ACCOUNTALLOC!M137</f>
        <v>0</v>
      </c>
      <c r="N137" s="697">
        <f>[52]ACCOUNTALLOC!N137</f>
        <v>0</v>
      </c>
      <c r="O137" s="697">
        <f>[52]ACCOUNTALLOC!O137</f>
        <v>0</v>
      </c>
      <c r="P137" s="697">
        <f>[52]ACCOUNTALLOC!P137</f>
        <v>0</v>
      </c>
      <c r="Q137" s="697">
        <f>[52]ACCOUNTALLOC!Q137</f>
        <v>0</v>
      </c>
      <c r="R137" s="697">
        <f>[52]ACCOUNTALLOC!R137</f>
        <v>0</v>
      </c>
      <c r="S137" s="697">
        <f>[52]ACCOUNTALLOC!S137</f>
        <v>0</v>
      </c>
      <c r="T137" s="698"/>
      <c r="U137" s="697">
        <f>[52]ACCOUNTALLOC!U137</f>
        <v>0</v>
      </c>
      <c r="V137" s="697">
        <f>[52]ACCOUNTALLOC!V137</f>
        <v>0</v>
      </c>
      <c r="W137" s="697">
        <f>[52]ACCOUNTALLOC!W137</f>
        <v>0</v>
      </c>
      <c r="X137" s="697">
        <f>[52]ACCOUNTALLOC!X137</f>
        <v>0</v>
      </c>
      <c r="Y137" s="697">
        <f>[52]ACCOUNTALLOC!Y137</f>
        <v>0</v>
      </c>
      <c r="Z137" s="697">
        <f>[52]ACCOUNTALLOC!Z137</f>
        <v>0</v>
      </c>
      <c r="AA137" s="697">
        <f>[52]ACCOUNTALLOC!AA137</f>
        <v>0</v>
      </c>
      <c r="AB137" s="698"/>
      <c r="AC137" s="697">
        <f>[52]ACCOUNTALLOC!AC137</f>
        <v>0</v>
      </c>
      <c r="AD137" s="697">
        <f>[52]ACCOUNTALLOC!AD137</f>
        <v>0</v>
      </c>
      <c r="AE137" s="697">
        <f>[52]ACCOUNTALLOC!AE137</f>
        <v>0</v>
      </c>
      <c r="AF137" s="697">
        <f>[52]ACCOUNTALLOC!AF137</f>
        <v>0</v>
      </c>
      <c r="AG137" s="697">
        <f>[52]ACCOUNTALLOC!AG137</f>
        <v>0</v>
      </c>
      <c r="AH137" s="697">
        <f>[52]ACCOUNTALLOC!AH137</f>
        <v>0</v>
      </c>
      <c r="AI137" s="697">
        <f>[52]ACCOUNTALLOC!AI137</f>
        <v>0</v>
      </c>
      <c r="AJ137" s="698"/>
      <c r="AK137" s="697">
        <f>[52]ACCOUNTALLOC!AK137</f>
        <v>0</v>
      </c>
      <c r="AL137" s="697">
        <f>[52]ACCOUNTALLOC!AL137</f>
        <v>0</v>
      </c>
      <c r="AM137" s="697">
        <f>[52]ACCOUNTALLOC!AM137</f>
        <v>0</v>
      </c>
      <c r="AN137" s="697">
        <f>[52]ACCOUNTALLOC!AN137</f>
        <v>0</v>
      </c>
      <c r="AO137" s="697">
        <f>[52]ACCOUNTALLOC!AO137</f>
        <v>0</v>
      </c>
      <c r="AP137" s="697">
        <f>[52]ACCOUNTALLOC!AP137</f>
        <v>0</v>
      </c>
      <c r="AQ137" s="697">
        <f>[52]ACCOUNTALLOC!AQ137</f>
        <v>0</v>
      </c>
      <c r="AR137" s="698"/>
      <c r="AS137" s="697">
        <f>[52]ACCOUNTALLOC!AS137</f>
        <v>0</v>
      </c>
      <c r="AT137" s="697">
        <f>[52]ACCOUNTALLOC!AT137</f>
        <v>0</v>
      </c>
      <c r="AU137" s="697">
        <f>[52]ACCOUNTALLOC!AU137</f>
        <v>0</v>
      </c>
      <c r="AV137" s="697">
        <f>[52]ACCOUNTALLOC!AV137</f>
        <v>0</v>
      </c>
      <c r="AW137" s="697">
        <f>[52]ACCOUNTALLOC!AW137</f>
        <v>0</v>
      </c>
      <c r="AX137" s="697">
        <f>[52]ACCOUNTALLOC!AX137</f>
        <v>0</v>
      </c>
      <c r="AY137" s="697">
        <f>[52]ACCOUNTALLOC!AY137</f>
        <v>0</v>
      </c>
      <c r="AZ137" s="698"/>
      <c r="BA137" s="697">
        <f>[52]ACCOUNTALLOC!BA137</f>
        <v>0</v>
      </c>
      <c r="BB137" s="697">
        <f>[52]ACCOUNTALLOC!BB137</f>
        <v>0</v>
      </c>
      <c r="BC137" s="697">
        <f>[52]ACCOUNTALLOC!BC137</f>
        <v>0</v>
      </c>
      <c r="BD137" s="697">
        <f>[52]ACCOUNTALLOC!BD137</f>
        <v>0</v>
      </c>
      <c r="BE137" s="697">
        <f>[52]ACCOUNTALLOC!BE137</f>
        <v>0</v>
      </c>
      <c r="BF137" s="697">
        <f>[52]ACCOUNTALLOC!BF137</f>
        <v>0</v>
      </c>
      <c r="BG137" s="697">
        <f>[52]ACCOUNTALLOC!BG137</f>
        <v>0</v>
      </c>
      <c r="BH137" s="698"/>
      <c r="BI137" s="697">
        <f>[52]ACCOUNTALLOC!BI137</f>
        <v>-14546761.500330182</v>
      </c>
      <c r="BJ137" s="697">
        <f>[52]ACCOUNTALLOC!BJ137</f>
        <v>0</v>
      </c>
      <c r="BK137" s="697">
        <f>[52]ACCOUNTALLOC!BK137</f>
        <v>0</v>
      </c>
      <c r="BL137" s="697">
        <f>[52]ACCOUNTALLOC!BL137</f>
        <v>0</v>
      </c>
      <c r="BM137" s="697">
        <f>[52]ACCOUNTALLOC!BM137</f>
        <v>0</v>
      </c>
      <c r="BN137" s="697">
        <f>[52]ACCOUNTALLOC!BN137</f>
        <v>0</v>
      </c>
      <c r="BO137" s="697">
        <f>[52]ACCOUNTALLOC!BO137</f>
        <v>-14546761.500330182</v>
      </c>
      <c r="BP137" s="698"/>
      <c r="BQ137" s="697">
        <f>[52]ACCOUNTALLOC!BQ137</f>
        <v>-1954966.5945714284</v>
      </c>
      <c r="BR137" s="697">
        <f>[52]ACCOUNTALLOC!BR137</f>
        <v>0</v>
      </c>
      <c r="BS137" s="697">
        <f>[52]ACCOUNTALLOC!BS137</f>
        <v>0</v>
      </c>
      <c r="BT137" s="697">
        <f>[52]ACCOUNTALLOC!BT137</f>
        <v>0</v>
      </c>
      <c r="BU137" s="697">
        <f>[52]ACCOUNTALLOC!BU137</f>
        <v>0</v>
      </c>
      <c r="BV137" s="697">
        <f>[52]ACCOUNTALLOC!BV137</f>
        <v>0</v>
      </c>
      <c r="BW137" s="697">
        <f>[52]ACCOUNTALLOC!BW137</f>
        <v>-1954966.5945714284</v>
      </c>
      <c r="BX137" s="698"/>
      <c r="BY137" s="697">
        <f>[52]ACCOUNTALLOC!BY137</f>
        <v>-25142.857142857145</v>
      </c>
      <c r="BZ137" s="697">
        <f>[52]ACCOUNTALLOC!BZ137</f>
        <v>0</v>
      </c>
      <c r="CA137" s="697">
        <f>[52]ACCOUNTALLOC!CA137</f>
        <v>0</v>
      </c>
      <c r="CB137" s="697">
        <f>[52]ACCOUNTALLOC!CB137</f>
        <v>0</v>
      </c>
      <c r="CC137" s="697">
        <f>[52]ACCOUNTALLOC!CC137</f>
        <v>0</v>
      </c>
      <c r="CD137" s="697">
        <f>[52]ACCOUNTALLOC!CD137</f>
        <v>0</v>
      </c>
      <c r="CE137" s="697">
        <f>[52]ACCOUNTALLOC!CE137</f>
        <v>-25142.857142857145</v>
      </c>
      <c r="CF137" s="698"/>
      <c r="CG137" s="697">
        <f>[52]ACCOUNTALLOC!CG137</f>
        <v>0</v>
      </c>
      <c r="CH137" s="697">
        <f>[52]ACCOUNTALLOC!CH137</f>
        <v>0</v>
      </c>
      <c r="CI137" s="697">
        <f>[52]ACCOUNTALLOC!CI137</f>
        <v>0</v>
      </c>
      <c r="CJ137" s="697">
        <f>[52]ACCOUNTALLOC!CJ137</f>
        <v>0</v>
      </c>
      <c r="CK137" s="697">
        <f>[52]ACCOUNTALLOC!CK137</f>
        <v>0</v>
      </c>
      <c r="CL137" s="697">
        <f>[52]ACCOUNTALLOC!CL137</f>
        <v>0</v>
      </c>
      <c r="CM137" s="697">
        <f>[52]ACCOUNTALLOC!CM137</f>
        <v>0</v>
      </c>
      <c r="CN137" s="698">
        <f>[52]ACCOUNTALLOC!CN137</f>
        <v>0</v>
      </c>
      <c r="CO137" s="697">
        <f>[52]ACCOUNTALLOC!CO137</f>
        <v>0</v>
      </c>
      <c r="CP137" s="697">
        <f>[52]ACCOUNTALLOC!CP137</f>
        <v>0</v>
      </c>
      <c r="CQ137" s="697">
        <f>[52]ACCOUNTALLOC!CQ137</f>
        <v>0</v>
      </c>
      <c r="CR137" s="697">
        <f>[52]ACCOUNTALLOC!CR137</f>
        <v>0</v>
      </c>
      <c r="CS137" s="697">
        <f>[52]ACCOUNTALLOC!CS137</f>
        <v>0</v>
      </c>
      <c r="CT137" s="697">
        <f>[52]ACCOUNTALLOC!CT137</f>
        <v>0</v>
      </c>
      <c r="CU137" s="697">
        <f>[52]ACCOUNTALLOC!CU137</f>
        <v>0</v>
      </c>
      <c r="CW137" s="65">
        <f>[52]ACCOUNTALLOC!CW137</f>
        <v>0</v>
      </c>
      <c r="CX137" s="65">
        <f>[52]ACCOUNTALLOC!CX137</f>
        <v>0</v>
      </c>
      <c r="CY137" s="65">
        <f>[52]ACCOUNTALLOC!CY137</f>
        <v>0</v>
      </c>
      <c r="CZ137" s="65">
        <f>[52]ACCOUNTALLOC!CZ137</f>
        <v>0</v>
      </c>
      <c r="DA137" s="65">
        <f>[52]ACCOUNTALLOC!DA137</f>
        <v>0</v>
      </c>
      <c r="DB137" s="65">
        <f>[52]ACCOUNTALLOC!DB137</f>
        <v>0</v>
      </c>
      <c r="DC137" s="65">
        <f>[52]ACCOUNTALLOC!DC137</f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U137" s="65">
        <v>0</v>
      </c>
      <c r="DV137" s="65">
        <v>0</v>
      </c>
      <c r="DW137" s="65">
        <v>0</v>
      </c>
      <c r="DX137" s="65">
        <v>0</v>
      </c>
      <c r="DY137" s="65">
        <v>0</v>
      </c>
      <c r="DZ137" s="65">
        <v>0</v>
      </c>
      <c r="EA137" s="65">
        <v>0</v>
      </c>
      <c r="EC137" s="65">
        <v>0</v>
      </c>
      <c r="ED137" s="65">
        <v>0</v>
      </c>
      <c r="EE137" s="65">
        <v>0</v>
      </c>
      <c r="EF137" s="65">
        <v>0</v>
      </c>
      <c r="EG137" s="65">
        <v>0</v>
      </c>
      <c r="EH137" s="65">
        <v>0</v>
      </c>
      <c r="EI137" s="65">
        <v>0</v>
      </c>
      <c r="EK137" s="65">
        <v>0</v>
      </c>
      <c r="EL137" s="65">
        <v>0</v>
      </c>
      <c r="EM137" s="65">
        <v>0</v>
      </c>
      <c r="EN137" s="65">
        <v>0</v>
      </c>
      <c r="EO137" s="65">
        <v>0</v>
      </c>
      <c r="EP137" s="65">
        <v>0</v>
      </c>
      <c r="EQ137" s="65">
        <v>0</v>
      </c>
      <c r="ES137" s="65">
        <v>0</v>
      </c>
      <c r="ET137" s="65">
        <v>0</v>
      </c>
      <c r="EU137" s="65">
        <v>0</v>
      </c>
      <c r="EV137" s="65">
        <v>0</v>
      </c>
      <c r="EW137" s="65">
        <v>0</v>
      </c>
      <c r="EX137" s="65">
        <v>0</v>
      </c>
      <c r="EY137" s="65">
        <v>0</v>
      </c>
      <c r="FA137" s="65">
        <v>0</v>
      </c>
      <c r="FB137" s="65">
        <v>0</v>
      </c>
      <c r="FC137" s="65">
        <v>0</v>
      </c>
      <c r="FD137" s="65">
        <v>0</v>
      </c>
      <c r="FE137" s="65">
        <v>0</v>
      </c>
      <c r="FF137" s="65">
        <v>0</v>
      </c>
      <c r="FG137" s="65">
        <v>0</v>
      </c>
    </row>
    <row r="138" spans="1:163">
      <c r="A138" s="699" t="str">
        <f>[52]ACCOUNTALLOC!A138</f>
        <v>108.10_366b</v>
      </c>
      <c r="B138" s="698" t="str">
        <f>[52]ACCOUNTALLOC!B138</f>
        <v>UG Conduit &amp; Conductor</v>
      </c>
      <c r="C138" s="695">
        <f>[52]ACCOUNTALLOC!C138</f>
        <v>-274285943.71102428</v>
      </c>
      <c r="D138" s="64"/>
      <c r="E138" s="697">
        <f>[52]ACCOUNTALLOC!E138</f>
        <v>-184592940.76400334</v>
      </c>
      <c r="F138" s="697">
        <f>[52]ACCOUNTALLOC!F138</f>
        <v>0</v>
      </c>
      <c r="G138" s="697">
        <f>[52]ACCOUNTALLOC!G138</f>
        <v>0</v>
      </c>
      <c r="H138" s="697">
        <f>[52]ACCOUNTALLOC!H138</f>
        <v>0</v>
      </c>
      <c r="I138" s="697">
        <f>[52]ACCOUNTALLOC!I138</f>
        <v>0</v>
      </c>
      <c r="J138" s="697">
        <f>[52]ACCOUNTALLOC!J138</f>
        <v>0</v>
      </c>
      <c r="K138" s="697">
        <f>[52]ACCOUNTALLOC!K138</f>
        <v>-184592940.76400334</v>
      </c>
      <c r="L138" s="698"/>
      <c r="M138" s="697">
        <f>[52]ACCOUNTALLOC!M138</f>
        <v>-32892203.765319232</v>
      </c>
      <c r="N138" s="697">
        <f>[52]ACCOUNTALLOC!N138</f>
        <v>0</v>
      </c>
      <c r="O138" s="697">
        <f>[52]ACCOUNTALLOC!O138</f>
        <v>0</v>
      </c>
      <c r="P138" s="697">
        <f>[52]ACCOUNTALLOC!P138</f>
        <v>0</v>
      </c>
      <c r="Q138" s="697">
        <f>[52]ACCOUNTALLOC!Q138</f>
        <v>0</v>
      </c>
      <c r="R138" s="697">
        <f>[52]ACCOUNTALLOC!R138</f>
        <v>0</v>
      </c>
      <c r="S138" s="697">
        <f>[52]ACCOUNTALLOC!S138</f>
        <v>-32892203.765319232</v>
      </c>
      <c r="T138" s="698"/>
      <c r="U138" s="697">
        <f>[52]ACCOUNTALLOC!U138</f>
        <v>-30694312.544480834</v>
      </c>
      <c r="V138" s="697">
        <f>[52]ACCOUNTALLOC!V138</f>
        <v>0</v>
      </c>
      <c r="W138" s="697">
        <f>[52]ACCOUNTALLOC!W138</f>
        <v>0</v>
      </c>
      <c r="X138" s="697">
        <f>[52]ACCOUNTALLOC!X138</f>
        <v>0</v>
      </c>
      <c r="Y138" s="697">
        <f>[52]ACCOUNTALLOC!Y138</f>
        <v>0</v>
      </c>
      <c r="Z138" s="697">
        <f>[52]ACCOUNTALLOC!Z138</f>
        <v>0</v>
      </c>
      <c r="AA138" s="697">
        <f>[52]ACCOUNTALLOC!AA138</f>
        <v>-30694312.544480834</v>
      </c>
      <c r="AB138" s="698"/>
      <c r="AC138" s="697">
        <f>[52]ACCOUNTALLOC!AC138</f>
        <v>-13326619.640014224</v>
      </c>
      <c r="AD138" s="697">
        <f>[52]ACCOUNTALLOC!AD138</f>
        <v>0</v>
      </c>
      <c r="AE138" s="697">
        <f>[52]ACCOUNTALLOC!AE138</f>
        <v>0</v>
      </c>
      <c r="AF138" s="697">
        <f>[52]ACCOUNTALLOC!AF138</f>
        <v>0</v>
      </c>
      <c r="AG138" s="697">
        <f>[52]ACCOUNTALLOC!AG138</f>
        <v>0</v>
      </c>
      <c r="AH138" s="697">
        <f>[52]ACCOUNTALLOC!AH138</f>
        <v>0</v>
      </c>
      <c r="AI138" s="697">
        <f>[52]ACCOUNTALLOC!AI138</f>
        <v>-13326619.640014224</v>
      </c>
      <c r="AJ138" s="698"/>
      <c r="AK138" s="697">
        <f>[52]ACCOUNTALLOC!AK138</f>
        <v>-9505607.5138858818</v>
      </c>
      <c r="AL138" s="697">
        <f>[52]ACCOUNTALLOC!AL138</f>
        <v>0</v>
      </c>
      <c r="AM138" s="697">
        <f>[52]ACCOUNTALLOC!AM138</f>
        <v>0</v>
      </c>
      <c r="AN138" s="697">
        <f>[52]ACCOUNTALLOC!AN138</f>
        <v>0</v>
      </c>
      <c r="AO138" s="697">
        <f>[52]ACCOUNTALLOC!AO138</f>
        <v>0</v>
      </c>
      <c r="AP138" s="697">
        <f>[52]ACCOUNTALLOC!AP138</f>
        <v>0</v>
      </c>
      <c r="AQ138" s="697">
        <f>[52]ACCOUNTALLOC!AQ138</f>
        <v>-9505607.5138858818</v>
      </c>
      <c r="AR138" s="698"/>
      <c r="AS138" s="697">
        <f>[52]ACCOUNTALLOC!AS138</f>
        <v>-112886.73968415053</v>
      </c>
      <c r="AT138" s="697">
        <f>[52]ACCOUNTALLOC!AT138</f>
        <v>0</v>
      </c>
      <c r="AU138" s="697">
        <f>[52]ACCOUNTALLOC!AU138</f>
        <v>0</v>
      </c>
      <c r="AV138" s="697">
        <f>[52]ACCOUNTALLOC!AV138</f>
        <v>0</v>
      </c>
      <c r="AW138" s="697">
        <f>[52]ACCOUNTALLOC!AW138</f>
        <v>0</v>
      </c>
      <c r="AX138" s="697">
        <f>[52]ACCOUNTALLOC!AX138</f>
        <v>0</v>
      </c>
      <c r="AY138" s="697">
        <f>[52]ACCOUNTALLOC!AY138</f>
        <v>-112886.73968415053</v>
      </c>
      <c r="AZ138" s="698"/>
      <c r="BA138" s="697">
        <f>[52]ACCOUNTALLOC!BA138</f>
        <v>-2959808.7096463661</v>
      </c>
      <c r="BB138" s="697">
        <f>[52]ACCOUNTALLOC!BB138</f>
        <v>0</v>
      </c>
      <c r="BC138" s="697">
        <f>[52]ACCOUNTALLOC!BC138</f>
        <v>0</v>
      </c>
      <c r="BD138" s="697">
        <f>[52]ACCOUNTALLOC!BD138</f>
        <v>0</v>
      </c>
      <c r="BE138" s="697">
        <f>[52]ACCOUNTALLOC!BE138</f>
        <v>0</v>
      </c>
      <c r="BF138" s="697">
        <f>[52]ACCOUNTALLOC!BF138</f>
        <v>0</v>
      </c>
      <c r="BG138" s="697">
        <f>[52]ACCOUNTALLOC!BG138</f>
        <v>-2959808.7096463661</v>
      </c>
      <c r="BH138" s="698"/>
      <c r="BI138" s="697">
        <f>[52]ACCOUNTALLOC!BI138</f>
        <v>0</v>
      </c>
      <c r="BJ138" s="697">
        <f>[52]ACCOUNTALLOC!BJ138</f>
        <v>0</v>
      </c>
      <c r="BK138" s="697">
        <f>[52]ACCOUNTALLOC!BK138</f>
        <v>0</v>
      </c>
      <c r="BL138" s="697">
        <f>[52]ACCOUNTALLOC!BL138</f>
        <v>0</v>
      </c>
      <c r="BM138" s="697">
        <f>[52]ACCOUNTALLOC!BM138</f>
        <v>0</v>
      </c>
      <c r="BN138" s="697">
        <f>[52]ACCOUNTALLOC!BN138</f>
        <v>0</v>
      </c>
      <c r="BO138" s="697">
        <f>[52]ACCOUNTALLOC!BO138</f>
        <v>0</v>
      </c>
      <c r="BP138" s="698"/>
      <c r="BQ138" s="697">
        <f>[52]ACCOUNTALLOC!BQ138</f>
        <v>0</v>
      </c>
      <c r="BR138" s="697">
        <f>[52]ACCOUNTALLOC!BR138</f>
        <v>0</v>
      </c>
      <c r="BS138" s="697">
        <f>[52]ACCOUNTALLOC!BS138</f>
        <v>0</v>
      </c>
      <c r="BT138" s="697">
        <f>[52]ACCOUNTALLOC!BT138</f>
        <v>0</v>
      </c>
      <c r="BU138" s="697">
        <f>[52]ACCOUNTALLOC!BU138</f>
        <v>0</v>
      </c>
      <c r="BV138" s="697">
        <f>[52]ACCOUNTALLOC!BV138</f>
        <v>0</v>
      </c>
      <c r="BW138" s="697">
        <f>[52]ACCOUNTALLOC!BW138</f>
        <v>0</v>
      </c>
      <c r="BX138" s="698"/>
      <c r="BY138" s="697">
        <f>[52]ACCOUNTALLOC!BY138</f>
        <v>0</v>
      </c>
      <c r="BZ138" s="697">
        <f>[52]ACCOUNTALLOC!BZ138</f>
        <v>0</v>
      </c>
      <c r="CA138" s="697">
        <f>[52]ACCOUNTALLOC!CA138</f>
        <v>0</v>
      </c>
      <c r="CB138" s="697">
        <f>[52]ACCOUNTALLOC!CB138</f>
        <v>0</v>
      </c>
      <c r="CC138" s="697">
        <f>[52]ACCOUNTALLOC!CC138</f>
        <v>0</v>
      </c>
      <c r="CD138" s="697">
        <f>[52]ACCOUNTALLOC!CD138</f>
        <v>0</v>
      </c>
      <c r="CE138" s="697">
        <f>[52]ACCOUNTALLOC!CE138</f>
        <v>0</v>
      </c>
      <c r="CF138" s="698"/>
      <c r="CG138" s="697">
        <f>[52]ACCOUNTALLOC!CG138</f>
        <v>-126487.55169428916</v>
      </c>
      <c r="CH138" s="697">
        <f>[52]ACCOUNTALLOC!CH138</f>
        <v>0</v>
      </c>
      <c r="CI138" s="697">
        <f>[52]ACCOUNTALLOC!CI138</f>
        <v>0</v>
      </c>
      <c r="CJ138" s="697">
        <f>[52]ACCOUNTALLOC!CJ138</f>
        <v>0</v>
      </c>
      <c r="CK138" s="697">
        <f>[52]ACCOUNTALLOC!CK138</f>
        <v>0</v>
      </c>
      <c r="CL138" s="697">
        <f>[52]ACCOUNTALLOC!CL138</f>
        <v>0</v>
      </c>
      <c r="CM138" s="697">
        <f>[52]ACCOUNTALLOC!CM138</f>
        <v>-126487.55169428916</v>
      </c>
      <c r="CN138" s="698">
        <f>[52]ACCOUNTALLOC!CN138</f>
        <v>0</v>
      </c>
      <c r="CO138" s="697">
        <f>[52]ACCOUNTALLOC!CO138</f>
        <v>-75076.482295965165</v>
      </c>
      <c r="CP138" s="697">
        <f>[52]ACCOUNTALLOC!CP138</f>
        <v>0</v>
      </c>
      <c r="CQ138" s="697">
        <f>[52]ACCOUNTALLOC!CQ138</f>
        <v>0</v>
      </c>
      <c r="CR138" s="697">
        <f>[52]ACCOUNTALLOC!CR138</f>
        <v>0</v>
      </c>
      <c r="CS138" s="697">
        <f>[52]ACCOUNTALLOC!CS138</f>
        <v>0</v>
      </c>
      <c r="CT138" s="697">
        <f>[52]ACCOUNTALLOC!CT138</f>
        <v>0</v>
      </c>
      <c r="CU138" s="697">
        <f>[52]ACCOUNTALLOC!CU138</f>
        <v>-75076.482295965165</v>
      </c>
      <c r="CW138" s="65">
        <f>[52]ACCOUNTALLOC!CW138</f>
        <v>0</v>
      </c>
      <c r="CX138" s="65">
        <f>[52]ACCOUNTALLOC!CX138</f>
        <v>0</v>
      </c>
      <c r="CY138" s="65">
        <f>[52]ACCOUNTALLOC!CY138</f>
        <v>0</v>
      </c>
      <c r="CZ138" s="65">
        <f>[52]ACCOUNTALLOC!CZ138</f>
        <v>0</v>
      </c>
      <c r="DA138" s="65">
        <f>[52]ACCOUNTALLOC!DA138</f>
        <v>0</v>
      </c>
      <c r="DB138" s="65">
        <f>[52]ACCOUNTALLOC!DB138</f>
        <v>0</v>
      </c>
      <c r="DC138" s="65">
        <f>[52]ACCOUNTALLOC!DC138</f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U138" s="65">
        <v>0</v>
      </c>
      <c r="DV138" s="65">
        <v>0</v>
      </c>
      <c r="DW138" s="65">
        <v>0</v>
      </c>
      <c r="DX138" s="65">
        <v>0</v>
      </c>
      <c r="DY138" s="65">
        <v>0</v>
      </c>
      <c r="DZ138" s="65">
        <v>0</v>
      </c>
      <c r="EA138" s="65">
        <v>0</v>
      </c>
      <c r="EC138" s="65">
        <v>0</v>
      </c>
      <c r="ED138" s="65">
        <v>0</v>
      </c>
      <c r="EE138" s="65">
        <v>0</v>
      </c>
      <c r="EF138" s="65">
        <v>0</v>
      </c>
      <c r="EG138" s="65">
        <v>0</v>
      </c>
      <c r="EH138" s="65">
        <v>0</v>
      </c>
      <c r="EI138" s="65">
        <v>0</v>
      </c>
      <c r="EK138" s="65">
        <v>0</v>
      </c>
      <c r="EL138" s="65">
        <v>0</v>
      </c>
      <c r="EM138" s="65">
        <v>0</v>
      </c>
      <c r="EN138" s="65">
        <v>0</v>
      </c>
      <c r="EO138" s="65">
        <v>0</v>
      </c>
      <c r="EP138" s="65">
        <v>0</v>
      </c>
      <c r="EQ138" s="65">
        <v>0</v>
      </c>
      <c r="ES138" s="65">
        <v>0</v>
      </c>
      <c r="ET138" s="65">
        <v>0</v>
      </c>
      <c r="EU138" s="65">
        <v>0</v>
      </c>
      <c r="EV138" s="65">
        <v>0</v>
      </c>
      <c r="EW138" s="65">
        <v>0</v>
      </c>
      <c r="EX138" s="65">
        <v>0</v>
      </c>
      <c r="EY138" s="65">
        <v>0</v>
      </c>
      <c r="FA138" s="65">
        <v>0</v>
      </c>
      <c r="FB138" s="65">
        <v>0</v>
      </c>
      <c r="FC138" s="65">
        <v>0</v>
      </c>
      <c r="FD138" s="65">
        <v>0</v>
      </c>
      <c r="FE138" s="65">
        <v>0</v>
      </c>
      <c r="FF138" s="65">
        <v>0</v>
      </c>
      <c r="FG138" s="65">
        <v>0</v>
      </c>
    </row>
    <row r="139" spans="1:163">
      <c r="A139" s="699" t="str">
        <f>[52]ACCOUNTALLOC!A139</f>
        <v>108.10_367a</v>
      </c>
      <c r="B139" s="698" t="str">
        <f>[52]ACCOUNTALLOC!B139</f>
        <v xml:space="preserve">UNGDCond &amp; Devices </v>
      </c>
      <c r="C139" s="695">
        <f>[52]ACCOUNTALLOC!C139</f>
        <v>-387170816.60218024</v>
      </c>
      <c r="D139" s="64"/>
      <c r="E139" s="697">
        <f>[52]ACCOUNTALLOC!E139</f>
        <v>-260563843.14718542</v>
      </c>
      <c r="F139" s="697">
        <f>[52]ACCOUNTALLOC!F139</f>
        <v>0</v>
      </c>
      <c r="G139" s="697">
        <f>[52]ACCOUNTALLOC!G139</f>
        <v>0</v>
      </c>
      <c r="H139" s="697">
        <f>[52]ACCOUNTALLOC!H139</f>
        <v>0</v>
      </c>
      <c r="I139" s="697">
        <f>[52]ACCOUNTALLOC!I139</f>
        <v>0</v>
      </c>
      <c r="J139" s="697">
        <f>[52]ACCOUNTALLOC!J139</f>
        <v>0</v>
      </c>
      <c r="K139" s="697">
        <f>[52]ACCOUNTALLOC!K139</f>
        <v>-260563843.14718542</v>
      </c>
      <c r="L139" s="698"/>
      <c r="M139" s="697">
        <f>[52]ACCOUNTALLOC!M139</f>
        <v>-46429289.154827751</v>
      </c>
      <c r="N139" s="697">
        <f>[52]ACCOUNTALLOC!N139</f>
        <v>0</v>
      </c>
      <c r="O139" s="697">
        <f>[52]ACCOUNTALLOC!O139</f>
        <v>0</v>
      </c>
      <c r="P139" s="697">
        <f>[52]ACCOUNTALLOC!P139</f>
        <v>0</v>
      </c>
      <c r="Q139" s="697">
        <f>[52]ACCOUNTALLOC!Q139</f>
        <v>0</v>
      </c>
      <c r="R139" s="697">
        <f>[52]ACCOUNTALLOC!R139</f>
        <v>0</v>
      </c>
      <c r="S139" s="697">
        <f>[52]ACCOUNTALLOC!S139</f>
        <v>-46429289.154827751</v>
      </c>
      <c r="T139" s="698"/>
      <c r="U139" s="697">
        <f>[52]ACCOUNTALLOC!U139</f>
        <v>-43326835.827247471</v>
      </c>
      <c r="V139" s="697">
        <f>[52]ACCOUNTALLOC!V139</f>
        <v>0</v>
      </c>
      <c r="W139" s="697">
        <f>[52]ACCOUNTALLOC!W139</f>
        <v>0</v>
      </c>
      <c r="X139" s="697">
        <f>[52]ACCOUNTALLOC!X139</f>
        <v>0</v>
      </c>
      <c r="Y139" s="697">
        <f>[52]ACCOUNTALLOC!Y139</f>
        <v>0</v>
      </c>
      <c r="Z139" s="697">
        <f>[52]ACCOUNTALLOC!Z139</f>
        <v>0</v>
      </c>
      <c r="AA139" s="697">
        <f>[52]ACCOUNTALLOC!AA139</f>
        <v>-43326835.827247471</v>
      </c>
      <c r="AB139" s="698"/>
      <c r="AC139" s="697">
        <f>[52]ACCOUNTALLOC!AC139</f>
        <v>-18811311.0674274</v>
      </c>
      <c r="AD139" s="697">
        <f>[52]ACCOUNTALLOC!AD139</f>
        <v>0</v>
      </c>
      <c r="AE139" s="697">
        <f>[52]ACCOUNTALLOC!AE139</f>
        <v>0</v>
      </c>
      <c r="AF139" s="697">
        <f>[52]ACCOUNTALLOC!AF139</f>
        <v>0</v>
      </c>
      <c r="AG139" s="697">
        <f>[52]ACCOUNTALLOC!AG139</f>
        <v>0</v>
      </c>
      <c r="AH139" s="697">
        <f>[52]ACCOUNTALLOC!AH139</f>
        <v>0</v>
      </c>
      <c r="AI139" s="697">
        <f>[52]ACCOUNTALLOC!AI139</f>
        <v>-18811311.0674274</v>
      </c>
      <c r="AJ139" s="698"/>
      <c r="AK139" s="697">
        <f>[52]ACCOUNTALLOC!AK139</f>
        <v>-13417726.674788753</v>
      </c>
      <c r="AL139" s="697">
        <f>[52]ACCOUNTALLOC!AL139</f>
        <v>0</v>
      </c>
      <c r="AM139" s="697">
        <f>[52]ACCOUNTALLOC!AM139</f>
        <v>0</v>
      </c>
      <c r="AN139" s="697">
        <f>[52]ACCOUNTALLOC!AN139</f>
        <v>0</v>
      </c>
      <c r="AO139" s="697">
        <f>[52]ACCOUNTALLOC!AO139</f>
        <v>0</v>
      </c>
      <c r="AP139" s="697">
        <f>[52]ACCOUNTALLOC!AP139</f>
        <v>0</v>
      </c>
      <c r="AQ139" s="697">
        <f>[52]ACCOUNTALLOC!AQ139</f>
        <v>-13417726.674788753</v>
      </c>
      <c r="AR139" s="698"/>
      <c r="AS139" s="697">
        <f>[52]ACCOUNTALLOC!AS139</f>
        <v>-159346.30333487858</v>
      </c>
      <c r="AT139" s="697">
        <f>[52]ACCOUNTALLOC!AT139</f>
        <v>0</v>
      </c>
      <c r="AU139" s="697">
        <f>[52]ACCOUNTALLOC!AU139</f>
        <v>0</v>
      </c>
      <c r="AV139" s="697">
        <f>[52]ACCOUNTALLOC!AV139</f>
        <v>0</v>
      </c>
      <c r="AW139" s="697">
        <f>[52]ACCOUNTALLOC!AW139</f>
        <v>0</v>
      </c>
      <c r="AX139" s="697">
        <f>[52]ACCOUNTALLOC!AX139</f>
        <v>0</v>
      </c>
      <c r="AY139" s="697">
        <f>[52]ACCOUNTALLOC!AY139</f>
        <v>-159346.30333487858</v>
      </c>
      <c r="AZ139" s="698"/>
      <c r="BA139" s="697">
        <f>[52]ACCOUNTALLOC!BA139</f>
        <v>-4177944.8833417199</v>
      </c>
      <c r="BB139" s="697">
        <f>[52]ACCOUNTALLOC!BB139</f>
        <v>0</v>
      </c>
      <c r="BC139" s="697">
        <f>[52]ACCOUNTALLOC!BC139</f>
        <v>0</v>
      </c>
      <c r="BD139" s="697">
        <f>[52]ACCOUNTALLOC!BD139</f>
        <v>0</v>
      </c>
      <c r="BE139" s="697">
        <f>[52]ACCOUNTALLOC!BE139</f>
        <v>0</v>
      </c>
      <c r="BF139" s="697">
        <f>[52]ACCOUNTALLOC!BF139</f>
        <v>0</v>
      </c>
      <c r="BG139" s="697">
        <f>[52]ACCOUNTALLOC!BG139</f>
        <v>-4177944.8833417199</v>
      </c>
      <c r="BH139" s="698"/>
      <c r="BI139" s="697">
        <f>[52]ACCOUNTALLOC!BI139</f>
        <v>0</v>
      </c>
      <c r="BJ139" s="697">
        <f>[52]ACCOUNTALLOC!BJ139</f>
        <v>0</v>
      </c>
      <c r="BK139" s="697">
        <f>[52]ACCOUNTALLOC!BK139</f>
        <v>0</v>
      </c>
      <c r="BL139" s="697">
        <f>[52]ACCOUNTALLOC!BL139</f>
        <v>0</v>
      </c>
      <c r="BM139" s="697">
        <f>[52]ACCOUNTALLOC!BM139</f>
        <v>0</v>
      </c>
      <c r="BN139" s="697">
        <f>[52]ACCOUNTALLOC!BN139</f>
        <v>0</v>
      </c>
      <c r="BO139" s="697">
        <f>[52]ACCOUNTALLOC!BO139</f>
        <v>0</v>
      </c>
      <c r="BP139" s="698"/>
      <c r="BQ139" s="697">
        <f>[52]ACCOUNTALLOC!BQ139</f>
        <v>0</v>
      </c>
      <c r="BR139" s="697">
        <f>[52]ACCOUNTALLOC!BR139</f>
        <v>0</v>
      </c>
      <c r="BS139" s="697">
        <f>[52]ACCOUNTALLOC!BS139</f>
        <v>0</v>
      </c>
      <c r="BT139" s="697">
        <f>[52]ACCOUNTALLOC!BT139</f>
        <v>0</v>
      </c>
      <c r="BU139" s="697">
        <f>[52]ACCOUNTALLOC!BU139</f>
        <v>0</v>
      </c>
      <c r="BV139" s="697">
        <f>[52]ACCOUNTALLOC!BV139</f>
        <v>0</v>
      </c>
      <c r="BW139" s="697">
        <f>[52]ACCOUNTALLOC!BW139</f>
        <v>0</v>
      </c>
      <c r="BX139" s="698"/>
      <c r="BY139" s="697">
        <f>[52]ACCOUNTALLOC!BY139</f>
        <v>0</v>
      </c>
      <c r="BZ139" s="697">
        <f>[52]ACCOUNTALLOC!BZ139</f>
        <v>0</v>
      </c>
      <c r="CA139" s="697">
        <f>[52]ACCOUNTALLOC!CA139</f>
        <v>0</v>
      </c>
      <c r="CB139" s="697">
        <f>[52]ACCOUNTALLOC!CB139</f>
        <v>0</v>
      </c>
      <c r="CC139" s="697">
        <f>[52]ACCOUNTALLOC!CC139</f>
        <v>0</v>
      </c>
      <c r="CD139" s="697">
        <f>[52]ACCOUNTALLOC!CD139</f>
        <v>0</v>
      </c>
      <c r="CE139" s="697">
        <f>[52]ACCOUNTALLOC!CE139</f>
        <v>0</v>
      </c>
      <c r="CF139" s="698"/>
      <c r="CG139" s="697">
        <f>[52]ACCOUNTALLOC!CG139</f>
        <v>-178544.65313426155</v>
      </c>
      <c r="CH139" s="697">
        <f>[52]ACCOUNTALLOC!CH139</f>
        <v>0</v>
      </c>
      <c r="CI139" s="697">
        <f>[52]ACCOUNTALLOC!CI139</f>
        <v>0</v>
      </c>
      <c r="CJ139" s="697">
        <f>[52]ACCOUNTALLOC!CJ139</f>
        <v>0</v>
      </c>
      <c r="CK139" s="697">
        <f>[52]ACCOUNTALLOC!CK139</f>
        <v>0</v>
      </c>
      <c r="CL139" s="697">
        <f>[52]ACCOUNTALLOC!CL139</f>
        <v>0</v>
      </c>
      <c r="CM139" s="697">
        <f>[52]ACCOUNTALLOC!CM139</f>
        <v>-178544.65313426155</v>
      </c>
      <c r="CN139" s="698">
        <f>[52]ACCOUNTALLOC!CN139</f>
        <v>0</v>
      </c>
      <c r="CO139" s="697">
        <f>[52]ACCOUNTALLOC!CO139</f>
        <v>-105974.89089259393</v>
      </c>
      <c r="CP139" s="697">
        <f>[52]ACCOUNTALLOC!CP139</f>
        <v>0</v>
      </c>
      <c r="CQ139" s="697">
        <f>[52]ACCOUNTALLOC!CQ139</f>
        <v>0</v>
      </c>
      <c r="CR139" s="697">
        <f>[52]ACCOUNTALLOC!CR139</f>
        <v>0</v>
      </c>
      <c r="CS139" s="697">
        <f>[52]ACCOUNTALLOC!CS139</f>
        <v>0</v>
      </c>
      <c r="CT139" s="697">
        <f>[52]ACCOUNTALLOC!CT139</f>
        <v>0</v>
      </c>
      <c r="CU139" s="697">
        <f>[52]ACCOUNTALLOC!CU139</f>
        <v>-105974.89089259393</v>
      </c>
      <c r="CW139" s="65">
        <f>[52]ACCOUNTALLOC!CW139</f>
        <v>0</v>
      </c>
      <c r="CX139" s="65">
        <f>[52]ACCOUNTALLOC!CX139</f>
        <v>0</v>
      </c>
      <c r="CY139" s="65">
        <f>[52]ACCOUNTALLOC!CY139</f>
        <v>0</v>
      </c>
      <c r="CZ139" s="65">
        <f>[52]ACCOUNTALLOC!CZ139</f>
        <v>0</v>
      </c>
      <c r="DA139" s="65">
        <f>[52]ACCOUNTALLOC!DA139</f>
        <v>0</v>
      </c>
      <c r="DB139" s="65">
        <f>[52]ACCOUNTALLOC!DB139</f>
        <v>0</v>
      </c>
      <c r="DC139" s="65">
        <f>[52]ACCOUNTALLOC!DC139</f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U139" s="65">
        <v>0</v>
      </c>
      <c r="DV139" s="65">
        <v>0</v>
      </c>
      <c r="DW139" s="65">
        <v>0</v>
      </c>
      <c r="DX139" s="65">
        <v>0</v>
      </c>
      <c r="DY139" s="65">
        <v>0</v>
      </c>
      <c r="DZ139" s="65">
        <v>0</v>
      </c>
      <c r="EA139" s="65">
        <v>0</v>
      </c>
      <c r="EC139" s="65">
        <v>0</v>
      </c>
      <c r="ED139" s="65">
        <v>0</v>
      </c>
      <c r="EE139" s="65">
        <v>0</v>
      </c>
      <c r="EF139" s="65">
        <v>0</v>
      </c>
      <c r="EG139" s="65">
        <v>0</v>
      </c>
      <c r="EH139" s="65">
        <v>0</v>
      </c>
      <c r="EI139" s="65">
        <v>0</v>
      </c>
      <c r="EK139" s="65">
        <v>0</v>
      </c>
      <c r="EL139" s="65">
        <v>0</v>
      </c>
      <c r="EM139" s="65">
        <v>0</v>
      </c>
      <c r="EN139" s="65">
        <v>0</v>
      </c>
      <c r="EO139" s="65">
        <v>0</v>
      </c>
      <c r="EP139" s="65">
        <v>0</v>
      </c>
      <c r="EQ139" s="65">
        <v>0</v>
      </c>
      <c r="ES139" s="65">
        <v>0</v>
      </c>
      <c r="ET139" s="65">
        <v>0</v>
      </c>
      <c r="EU139" s="65">
        <v>0</v>
      </c>
      <c r="EV139" s="65">
        <v>0</v>
      </c>
      <c r="EW139" s="65">
        <v>0</v>
      </c>
      <c r="EX139" s="65">
        <v>0</v>
      </c>
      <c r="EY139" s="65">
        <v>0</v>
      </c>
      <c r="FA139" s="65">
        <v>0</v>
      </c>
      <c r="FB139" s="65">
        <v>0</v>
      </c>
      <c r="FC139" s="65">
        <v>0</v>
      </c>
      <c r="FD139" s="65">
        <v>0</v>
      </c>
      <c r="FE139" s="65">
        <v>0</v>
      </c>
      <c r="FF139" s="65">
        <v>0</v>
      </c>
      <c r="FG139" s="65">
        <v>0</v>
      </c>
    </row>
    <row r="140" spans="1:163">
      <c r="A140" s="699" t="str">
        <f>[52]ACCOUNTALLOC!A140</f>
        <v>108.10_368a</v>
      </c>
      <c r="B140" s="698" t="str">
        <f>[52]ACCOUNTALLOC!B140</f>
        <v>Line Transformers - Assigned</v>
      </c>
      <c r="C140" s="695">
        <f>[52]ACCOUNTALLOC!C140</f>
        <v>-1245672</v>
      </c>
      <c r="D140" s="64"/>
      <c r="E140" s="697">
        <f>[52]ACCOUNTALLOC!E140</f>
        <v>0</v>
      </c>
      <c r="F140" s="697">
        <f>[52]ACCOUNTALLOC!F140</f>
        <v>0</v>
      </c>
      <c r="G140" s="697">
        <f>[52]ACCOUNTALLOC!G140</f>
        <v>0</v>
      </c>
      <c r="H140" s="697">
        <f>[52]ACCOUNTALLOC!H140</f>
        <v>0</v>
      </c>
      <c r="I140" s="697">
        <f>[52]ACCOUNTALLOC!I140</f>
        <v>0</v>
      </c>
      <c r="J140" s="697">
        <f>[52]ACCOUNTALLOC!J140</f>
        <v>0</v>
      </c>
      <c r="K140" s="697">
        <f>[52]ACCOUNTALLOC!K140</f>
        <v>0</v>
      </c>
      <c r="L140" s="698"/>
      <c r="M140" s="697">
        <f>[52]ACCOUNTALLOC!M140</f>
        <v>0</v>
      </c>
      <c r="N140" s="697">
        <f>[52]ACCOUNTALLOC!N140</f>
        <v>0</v>
      </c>
      <c r="O140" s="697">
        <f>[52]ACCOUNTALLOC!O140</f>
        <v>0</v>
      </c>
      <c r="P140" s="697">
        <f>[52]ACCOUNTALLOC!P140</f>
        <v>0</v>
      </c>
      <c r="Q140" s="697">
        <f>[52]ACCOUNTALLOC!Q140</f>
        <v>0</v>
      </c>
      <c r="R140" s="697">
        <f>[52]ACCOUNTALLOC!R140</f>
        <v>0</v>
      </c>
      <c r="S140" s="697">
        <f>[52]ACCOUNTALLOC!S140</f>
        <v>0</v>
      </c>
      <c r="T140" s="698"/>
      <c r="U140" s="697">
        <f>[52]ACCOUNTALLOC!U140</f>
        <v>0</v>
      </c>
      <c r="V140" s="697">
        <f>[52]ACCOUNTALLOC!V140</f>
        <v>0</v>
      </c>
      <c r="W140" s="697">
        <f>[52]ACCOUNTALLOC!W140</f>
        <v>0</v>
      </c>
      <c r="X140" s="697">
        <f>[52]ACCOUNTALLOC!X140</f>
        <v>0</v>
      </c>
      <c r="Y140" s="697">
        <f>[52]ACCOUNTALLOC!Y140</f>
        <v>0</v>
      </c>
      <c r="Z140" s="697">
        <f>[52]ACCOUNTALLOC!Z140</f>
        <v>0</v>
      </c>
      <c r="AA140" s="697">
        <f>[52]ACCOUNTALLOC!AA140</f>
        <v>0</v>
      </c>
      <c r="AB140" s="698"/>
      <c r="AC140" s="697">
        <f>[52]ACCOUNTALLOC!AC140</f>
        <v>0</v>
      </c>
      <c r="AD140" s="697">
        <f>[52]ACCOUNTALLOC!AD140</f>
        <v>0</v>
      </c>
      <c r="AE140" s="697">
        <f>[52]ACCOUNTALLOC!AE140</f>
        <v>0</v>
      </c>
      <c r="AF140" s="697">
        <f>[52]ACCOUNTALLOC!AF140</f>
        <v>0</v>
      </c>
      <c r="AG140" s="697">
        <f>[52]ACCOUNTALLOC!AG140</f>
        <v>0</v>
      </c>
      <c r="AH140" s="697">
        <f>[52]ACCOUNTALLOC!AH140</f>
        <v>0</v>
      </c>
      <c r="AI140" s="697">
        <f>[52]ACCOUNTALLOC!AI140</f>
        <v>0</v>
      </c>
      <c r="AJ140" s="698"/>
      <c r="AK140" s="697">
        <f>[52]ACCOUNTALLOC!AK140</f>
        <v>-412218.0095138941</v>
      </c>
      <c r="AL140" s="697">
        <f>[52]ACCOUNTALLOC!AL140</f>
        <v>0</v>
      </c>
      <c r="AM140" s="697">
        <f>[52]ACCOUNTALLOC!AM140</f>
        <v>0</v>
      </c>
      <c r="AN140" s="697">
        <f>[52]ACCOUNTALLOC!AN140</f>
        <v>0</v>
      </c>
      <c r="AO140" s="697">
        <f>[52]ACCOUNTALLOC!AO140</f>
        <v>0</v>
      </c>
      <c r="AP140" s="697">
        <f>[52]ACCOUNTALLOC!AP140</f>
        <v>0</v>
      </c>
      <c r="AQ140" s="697">
        <f>[52]ACCOUNTALLOC!AQ140</f>
        <v>-412218.0095138941</v>
      </c>
      <c r="AR140" s="698"/>
      <c r="AS140" s="697">
        <f>[52]ACCOUNTALLOC!AS140</f>
        <v>0</v>
      </c>
      <c r="AT140" s="697">
        <f>[52]ACCOUNTALLOC!AT140</f>
        <v>0</v>
      </c>
      <c r="AU140" s="697">
        <f>[52]ACCOUNTALLOC!AU140</f>
        <v>0</v>
      </c>
      <c r="AV140" s="697">
        <f>[52]ACCOUNTALLOC!AV140</f>
        <v>0</v>
      </c>
      <c r="AW140" s="697">
        <f>[52]ACCOUNTALLOC!AW140</f>
        <v>0</v>
      </c>
      <c r="AX140" s="697">
        <f>[52]ACCOUNTALLOC!AX140</f>
        <v>0</v>
      </c>
      <c r="AY140" s="697">
        <f>[52]ACCOUNTALLOC!AY140</f>
        <v>0</v>
      </c>
      <c r="AZ140" s="698"/>
      <c r="BA140" s="697">
        <f>[52]ACCOUNTALLOC!BA140</f>
        <v>-23624.820130172873</v>
      </c>
      <c r="BB140" s="697">
        <f>[52]ACCOUNTALLOC!BB140</f>
        <v>0</v>
      </c>
      <c r="BC140" s="697">
        <f>[52]ACCOUNTALLOC!BC140</f>
        <v>0</v>
      </c>
      <c r="BD140" s="697">
        <f>[52]ACCOUNTALLOC!BD140</f>
        <v>0</v>
      </c>
      <c r="BE140" s="697">
        <f>[52]ACCOUNTALLOC!BE140</f>
        <v>0</v>
      </c>
      <c r="BF140" s="697">
        <f>[52]ACCOUNTALLOC!BF140</f>
        <v>0</v>
      </c>
      <c r="BG140" s="697">
        <f>[52]ACCOUNTALLOC!BG140</f>
        <v>-23624.820130172873</v>
      </c>
      <c r="BH140" s="698"/>
      <c r="BI140" s="697">
        <f>[52]ACCOUNTALLOC!BI140</f>
        <v>-800130.57324986497</v>
      </c>
      <c r="BJ140" s="697">
        <f>[52]ACCOUNTALLOC!BJ140</f>
        <v>0</v>
      </c>
      <c r="BK140" s="697">
        <f>[52]ACCOUNTALLOC!BK140</f>
        <v>0</v>
      </c>
      <c r="BL140" s="697">
        <f>[52]ACCOUNTALLOC!BL140</f>
        <v>0</v>
      </c>
      <c r="BM140" s="697">
        <f>[52]ACCOUNTALLOC!BM140</f>
        <v>0</v>
      </c>
      <c r="BN140" s="697">
        <f>[52]ACCOUNTALLOC!BN140</f>
        <v>0</v>
      </c>
      <c r="BO140" s="697">
        <f>[52]ACCOUNTALLOC!BO140</f>
        <v>-800130.57324986497</v>
      </c>
      <c r="BP140" s="698"/>
      <c r="BQ140" s="697">
        <f>[52]ACCOUNTALLOC!BQ140</f>
        <v>0</v>
      </c>
      <c r="BR140" s="697">
        <f>[52]ACCOUNTALLOC!BR140</f>
        <v>0</v>
      </c>
      <c r="BS140" s="697">
        <f>[52]ACCOUNTALLOC!BS140</f>
        <v>0</v>
      </c>
      <c r="BT140" s="697">
        <f>[52]ACCOUNTALLOC!BT140</f>
        <v>0</v>
      </c>
      <c r="BU140" s="697">
        <f>[52]ACCOUNTALLOC!BU140</f>
        <v>0</v>
      </c>
      <c r="BV140" s="697">
        <f>[52]ACCOUNTALLOC!BV140</f>
        <v>0</v>
      </c>
      <c r="BW140" s="697">
        <f>[52]ACCOUNTALLOC!BW140</f>
        <v>0</v>
      </c>
      <c r="BX140" s="698"/>
      <c r="BY140" s="697">
        <f>[52]ACCOUNTALLOC!BY140</f>
        <v>0</v>
      </c>
      <c r="BZ140" s="697">
        <f>[52]ACCOUNTALLOC!BZ140</f>
        <v>0</v>
      </c>
      <c r="CA140" s="697">
        <f>[52]ACCOUNTALLOC!CA140</f>
        <v>0</v>
      </c>
      <c r="CB140" s="697">
        <f>[52]ACCOUNTALLOC!CB140</f>
        <v>0</v>
      </c>
      <c r="CC140" s="697">
        <f>[52]ACCOUNTALLOC!CC140</f>
        <v>0</v>
      </c>
      <c r="CD140" s="697">
        <f>[52]ACCOUNTALLOC!CD140</f>
        <v>0</v>
      </c>
      <c r="CE140" s="697">
        <f>[52]ACCOUNTALLOC!CE140</f>
        <v>0</v>
      </c>
      <c r="CF140" s="698"/>
      <c r="CG140" s="697">
        <f>[52]ACCOUNTALLOC!CG140</f>
        <v>0</v>
      </c>
      <c r="CH140" s="697">
        <f>[52]ACCOUNTALLOC!CH140</f>
        <v>0</v>
      </c>
      <c r="CI140" s="697">
        <f>[52]ACCOUNTALLOC!CI140</f>
        <v>0</v>
      </c>
      <c r="CJ140" s="697">
        <f>[52]ACCOUNTALLOC!CJ140</f>
        <v>0</v>
      </c>
      <c r="CK140" s="697">
        <f>[52]ACCOUNTALLOC!CK140</f>
        <v>0</v>
      </c>
      <c r="CL140" s="697">
        <f>[52]ACCOUNTALLOC!CL140</f>
        <v>0</v>
      </c>
      <c r="CM140" s="697">
        <f>[52]ACCOUNTALLOC!CM140</f>
        <v>0</v>
      </c>
      <c r="CN140" s="698">
        <f>[52]ACCOUNTALLOC!CN140</f>
        <v>0</v>
      </c>
      <c r="CO140" s="697">
        <f>[52]ACCOUNTALLOC!CO140</f>
        <v>-9698.5971060680858</v>
      </c>
      <c r="CP140" s="697">
        <f>[52]ACCOUNTALLOC!CP140</f>
        <v>0</v>
      </c>
      <c r="CQ140" s="697">
        <f>[52]ACCOUNTALLOC!CQ140</f>
        <v>0</v>
      </c>
      <c r="CR140" s="697">
        <f>[52]ACCOUNTALLOC!CR140</f>
        <v>0</v>
      </c>
      <c r="CS140" s="697">
        <f>[52]ACCOUNTALLOC!CS140</f>
        <v>0</v>
      </c>
      <c r="CT140" s="697">
        <f>[52]ACCOUNTALLOC!CT140</f>
        <v>0</v>
      </c>
      <c r="CU140" s="697">
        <f>[52]ACCOUNTALLOC!CU140</f>
        <v>-9698.5971060680858</v>
      </c>
      <c r="CW140" s="65">
        <f>[52]ACCOUNTALLOC!CW140</f>
        <v>0</v>
      </c>
      <c r="CX140" s="65">
        <f>[52]ACCOUNTALLOC!CX140</f>
        <v>0</v>
      </c>
      <c r="CY140" s="65">
        <f>[52]ACCOUNTALLOC!CY140</f>
        <v>0</v>
      </c>
      <c r="CZ140" s="65">
        <f>[52]ACCOUNTALLOC!CZ140</f>
        <v>0</v>
      </c>
      <c r="DA140" s="65">
        <f>[52]ACCOUNTALLOC!DA140</f>
        <v>0</v>
      </c>
      <c r="DB140" s="65">
        <f>[52]ACCOUNTALLOC!DB140</f>
        <v>0</v>
      </c>
      <c r="DC140" s="65">
        <f>[52]ACCOUNTALLOC!DC140</f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U140" s="65">
        <v>0</v>
      </c>
      <c r="DV140" s="65">
        <v>0</v>
      </c>
      <c r="DW140" s="65">
        <v>0</v>
      </c>
      <c r="DX140" s="65">
        <v>0</v>
      </c>
      <c r="DY140" s="65">
        <v>0</v>
      </c>
      <c r="DZ140" s="65">
        <v>0</v>
      </c>
      <c r="EA140" s="65">
        <v>0</v>
      </c>
      <c r="EC140" s="65">
        <v>0</v>
      </c>
      <c r="ED140" s="65">
        <v>0</v>
      </c>
      <c r="EE140" s="65">
        <v>0</v>
      </c>
      <c r="EF140" s="65">
        <v>0</v>
      </c>
      <c r="EG140" s="65">
        <v>0</v>
      </c>
      <c r="EH140" s="65">
        <v>0</v>
      </c>
      <c r="EI140" s="65">
        <v>0</v>
      </c>
      <c r="EK140" s="65">
        <v>0</v>
      </c>
      <c r="EL140" s="65">
        <v>0</v>
      </c>
      <c r="EM140" s="65">
        <v>0</v>
      </c>
      <c r="EN140" s="65">
        <v>0</v>
      </c>
      <c r="EO140" s="65">
        <v>0</v>
      </c>
      <c r="EP140" s="65">
        <v>0</v>
      </c>
      <c r="EQ140" s="65">
        <v>0</v>
      </c>
      <c r="ES140" s="65">
        <v>0</v>
      </c>
      <c r="ET140" s="65">
        <v>0</v>
      </c>
      <c r="EU140" s="65">
        <v>0</v>
      </c>
      <c r="EV140" s="65">
        <v>0</v>
      </c>
      <c r="EW140" s="65">
        <v>0</v>
      </c>
      <c r="EX140" s="65">
        <v>0</v>
      </c>
      <c r="EY140" s="65">
        <v>0</v>
      </c>
      <c r="FA140" s="65">
        <v>0</v>
      </c>
      <c r="FB140" s="65">
        <v>0</v>
      </c>
      <c r="FC140" s="65">
        <v>0</v>
      </c>
      <c r="FD140" s="65">
        <v>0</v>
      </c>
      <c r="FE140" s="65">
        <v>0</v>
      </c>
      <c r="FF140" s="65">
        <v>0</v>
      </c>
      <c r="FG140" s="65">
        <v>0</v>
      </c>
    </row>
    <row r="141" spans="1:163">
      <c r="A141" s="699" t="str">
        <f>[52]ACCOUNTALLOC!A141</f>
        <v>108.10_368b</v>
      </c>
      <c r="B141" s="698" t="str">
        <f>[52]ACCOUNTALLOC!B141</f>
        <v>Line Transformers - OH</v>
      </c>
      <c r="C141" s="695">
        <f>[52]ACCOUNTALLOC!C141</f>
        <v>-72954566.067123711</v>
      </c>
      <c r="D141" s="64"/>
      <c r="E141" s="697">
        <f>[52]ACCOUNTALLOC!E141</f>
        <v>-54471763.488865152</v>
      </c>
      <c r="F141" s="697">
        <f>[52]ACCOUNTALLOC!F141</f>
        <v>0</v>
      </c>
      <c r="G141" s="697">
        <f>[52]ACCOUNTALLOC!G141</f>
        <v>0</v>
      </c>
      <c r="H141" s="697">
        <f>[52]ACCOUNTALLOC!H141</f>
        <v>0</v>
      </c>
      <c r="I141" s="697">
        <f>[52]ACCOUNTALLOC!I141</f>
        <v>0</v>
      </c>
      <c r="J141" s="697">
        <f>[52]ACCOUNTALLOC!J141</f>
        <v>0</v>
      </c>
      <c r="K141" s="697">
        <f>[52]ACCOUNTALLOC!K141</f>
        <v>-54471763.488865152</v>
      </c>
      <c r="L141" s="698"/>
      <c r="M141" s="697">
        <f>[52]ACCOUNTALLOC!M141</f>
        <v>-8921362.3803448081</v>
      </c>
      <c r="N141" s="697">
        <f>[52]ACCOUNTALLOC!N141</f>
        <v>0</v>
      </c>
      <c r="O141" s="697">
        <f>[52]ACCOUNTALLOC!O141</f>
        <v>0</v>
      </c>
      <c r="P141" s="697">
        <f>[52]ACCOUNTALLOC!P141</f>
        <v>0</v>
      </c>
      <c r="Q141" s="697">
        <f>[52]ACCOUNTALLOC!Q141</f>
        <v>0</v>
      </c>
      <c r="R141" s="697">
        <f>[52]ACCOUNTALLOC!R141</f>
        <v>0</v>
      </c>
      <c r="S141" s="697">
        <f>[52]ACCOUNTALLOC!S141</f>
        <v>-8921362.3803448081</v>
      </c>
      <c r="T141" s="698"/>
      <c r="U141" s="697">
        <f>[52]ACCOUNTALLOC!U141</f>
        <v>-1304252.6428713268</v>
      </c>
      <c r="V141" s="697">
        <f>[52]ACCOUNTALLOC!V141</f>
        <v>0</v>
      </c>
      <c r="W141" s="697">
        <f>[52]ACCOUNTALLOC!W141</f>
        <v>0</v>
      </c>
      <c r="X141" s="697">
        <f>[52]ACCOUNTALLOC!X141</f>
        <v>0</v>
      </c>
      <c r="Y141" s="697">
        <f>[52]ACCOUNTALLOC!Y141</f>
        <v>0</v>
      </c>
      <c r="Z141" s="697">
        <f>[52]ACCOUNTALLOC!Z141</f>
        <v>0</v>
      </c>
      <c r="AA141" s="697">
        <f>[52]ACCOUNTALLOC!AA141</f>
        <v>-1304252.6428713268</v>
      </c>
      <c r="AB141" s="698"/>
      <c r="AC141" s="697">
        <f>[52]ACCOUNTALLOC!AC141</f>
        <v>-14707.255189992533</v>
      </c>
      <c r="AD141" s="697">
        <f>[52]ACCOUNTALLOC!AD141</f>
        <v>0</v>
      </c>
      <c r="AE141" s="697">
        <f>[52]ACCOUNTALLOC!AE141</f>
        <v>0</v>
      </c>
      <c r="AF141" s="697">
        <f>[52]ACCOUNTALLOC!AF141</f>
        <v>0</v>
      </c>
      <c r="AG141" s="697">
        <f>[52]ACCOUNTALLOC!AG141</f>
        <v>0</v>
      </c>
      <c r="AH141" s="697">
        <f>[52]ACCOUNTALLOC!AH141</f>
        <v>0</v>
      </c>
      <c r="AI141" s="697">
        <f>[52]ACCOUNTALLOC!AI141</f>
        <v>-14707.255189992533</v>
      </c>
      <c r="AJ141" s="698"/>
      <c r="AK141" s="697">
        <f>[52]ACCOUNTALLOC!AK141</f>
        <v>0</v>
      </c>
      <c r="AL141" s="697">
        <f>[52]ACCOUNTALLOC!AL141</f>
        <v>0</v>
      </c>
      <c r="AM141" s="697">
        <f>[52]ACCOUNTALLOC!AM141</f>
        <v>0</v>
      </c>
      <c r="AN141" s="697">
        <f>[52]ACCOUNTALLOC!AN141</f>
        <v>0</v>
      </c>
      <c r="AO141" s="697">
        <f>[52]ACCOUNTALLOC!AO141</f>
        <v>0</v>
      </c>
      <c r="AP141" s="697">
        <f>[52]ACCOUNTALLOC!AP141</f>
        <v>0</v>
      </c>
      <c r="AQ141" s="697">
        <f>[52]ACCOUNTALLOC!AQ141</f>
        <v>0</v>
      </c>
      <c r="AR141" s="698"/>
      <c r="AS141" s="697">
        <f>[52]ACCOUNTALLOC!AS141</f>
        <v>0</v>
      </c>
      <c r="AT141" s="697">
        <f>[52]ACCOUNTALLOC!AT141</f>
        <v>0</v>
      </c>
      <c r="AU141" s="697">
        <f>[52]ACCOUNTALLOC!AU141</f>
        <v>0</v>
      </c>
      <c r="AV141" s="697">
        <f>[52]ACCOUNTALLOC!AV141</f>
        <v>0</v>
      </c>
      <c r="AW141" s="697">
        <f>[52]ACCOUNTALLOC!AW141</f>
        <v>0</v>
      </c>
      <c r="AX141" s="697">
        <f>[52]ACCOUNTALLOC!AX141</f>
        <v>0</v>
      </c>
      <c r="AY141" s="697">
        <f>[52]ACCOUNTALLOC!AY141</f>
        <v>0</v>
      </c>
      <c r="AZ141" s="698"/>
      <c r="BA141" s="697">
        <f>[52]ACCOUNTALLOC!BA141</f>
        <v>0</v>
      </c>
      <c r="BB141" s="697">
        <f>[52]ACCOUNTALLOC!BB141</f>
        <v>0</v>
      </c>
      <c r="BC141" s="697">
        <f>[52]ACCOUNTALLOC!BC141</f>
        <v>0</v>
      </c>
      <c r="BD141" s="697">
        <f>[52]ACCOUNTALLOC!BD141</f>
        <v>0</v>
      </c>
      <c r="BE141" s="697">
        <f>[52]ACCOUNTALLOC!BE141</f>
        <v>0</v>
      </c>
      <c r="BF141" s="697">
        <f>[52]ACCOUNTALLOC!BF141</f>
        <v>0</v>
      </c>
      <c r="BG141" s="697">
        <f>[52]ACCOUNTALLOC!BG141</f>
        <v>0</v>
      </c>
      <c r="BH141" s="698"/>
      <c r="BI141" s="697">
        <f>[52]ACCOUNTALLOC!BI141</f>
        <v>0</v>
      </c>
      <c r="BJ141" s="697">
        <f>[52]ACCOUNTALLOC!BJ141</f>
        <v>0</v>
      </c>
      <c r="BK141" s="697">
        <f>[52]ACCOUNTALLOC!BK141</f>
        <v>0</v>
      </c>
      <c r="BL141" s="697">
        <f>[52]ACCOUNTALLOC!BL141</f>
        <v>0</v>
      </c>
      <c r="BM141" s="697">
        <f>[52]ACCOUNTALLOC!BM141</f>
        <v>0</v>
      </c>
      <c r="BN141" s="697">
        <f>[52]ACCOUNTALLOC!BN141</f>
        <v>0</v>
      </c>
      <c r="BO141" s="697">
        <f>[52]ACCOUNTALLOC!BO141</f>
        <v>0</v>
      </c>
      <c r="BP141" s="698"/>
      <c r="BQ141" s="697">
        <f>[52]ACCOUNTALLOC!BQ141</f>
        <v>0</v>
      </c>
      <c r="BR141" s="697">
        <f>[52]ACCOUNTALLOC!BR141</f>
        <v>0</v>
      </c>
      <c r="BS141" s="697">
        <f>[52]ACCOUNTALLOC!BS141</f>
        <v>0</v>
      </c>
      <c r="BT141" s="697">
        <f>[52]ACCOUNTALLOC!BT141</f>
        <v>0</v>
      </c>
      <c r="BU141" s="697">
        <f>[52]ACCOUNTALLOC!BU141</f>
        <v>0</v>
      </c>
      <c r="BV141" s="697">
        <f>[52]ACCOUNTALLOC!BV141</f>
        <v>0</v>
      </c>
      <c r="BW141" s="697">
        <f>[52]ACCOUNTALLOC!BW141</f>
        <v>0</v>
      </c>
      <c r="BX141" s="698"/>
      <c r="BY141" s="697">
        <f>[52]ACCOUNTALLOC!BY141</f>
        <v>0</v>
      </c>
      <c r="BZ141" s="697">
        <f>[52]ACCOUNTALLOC!BZ141</f>
        <v>0</v>
      </c>
      <c r="CA141" s="697">
        <f>[52]ACCOUNTALLOC!CA141</f>
        <v>0</v>
      </c>
      <c r="CB141" s="697">
        <f>[52]ACCOUNTALLOC!CB141</f>
        <v>0</v>
      </c>
      <c r="CC141" s="697">
        <f>[52]ACCOUNTALLOC!CC141</f>
        <v>0</v>
      </c>
      <c r="CD141" s="697">
        <f>[52]ACCOUNTALLOC!CD141</f>
        <v>0</v>
      </c>
      <c r="CE141" s="697">
        <f>[52]ACCOUNTALLOC!CE141</f>
        <v>0</v>
      </c>
      <c r="CF141" s="698"/>
      <c r="CG141" s="697">
        <f>[52]ACCOUNTALLOC!CG141</f>
        <v>-8242480.2998524411</v>
      </c>
      <c r="CH141" s="697">
        <f>[52]ACCOUNTALLOC!CH141</f>
        <v>0</v>
      </c>
      <c r="CI141" s="697">
        <f>[52]ACCOUNTALLOC!CI141</f>
        <v>0</v>
      </c>
      <c r="CJ141" s="697">
        <f>[52]ACCOUNTALLOC!CJ141</f>
        <v>0</v>
      </c>
      <c r="CK141" s="697">
        <f>[52]ACCOUNTALLOC!CK141</f>
        <v>0</v>
      </c>
      <c r="CL141" s="697">
        <f>[52]ACCOUNTALLOC!CL141</f>
        <v>0</v>
      </c>
      <c r="CM141" s="697">
        <f>[52]ACCOUNTALLOC!CM141</f>
        <v>-8242480.2998524411</v>
      </c>
      <c r="CN141" s="698">
        <f>[52]ACCOUNTALLOC!CN141</f>
        <v>0</v>
      </c>
      <c r="CO141" s="697">
        <f>[52]ACCOUNTALLOC!CO141</f>
        <v>0</v>
      </c>
      <c r="CP141" s="697">
        <f>[52]ACCOUNTALLOC!CP141</f>
        <v>0</v>
      </c>
      <c r="CQ141" s="697">
        <f>[52]ACCOUNTALLOC!CQ141</f>
        <v>0</v>
      </c>
      <c r="CR141" s="697">
        <f>[52]ACCOUNTALLOC!CR141</f>
        <v>0</v>
      </c>
      <c r="CS141" s="697">
        <f>[52]ACCOUNTALLOC!CS141</f>
        <v>0</v>
      </c>
      <c r="CT141" s="697">
        <f>[52]ACCOUNTALLOC!CT141</f>
        <v>0</v>
      </c>
      <c r="CU141" s="697">
        <f>[52]ACCOUNTALLOC!CU141</f>
        <v>0</v>
      </c>
      <c r="CW141" s="65">
        <f>[52]ACCOUNTALLOC!CW141</f>
        <v>0</v>
      </c>
      <c r="CX141" s="65">
        <f>[52]ACCOUNTALLOC!CX141</f>
        <v>0</v>
      </c>
      <c r="CY141" s="65">
        <f>[52]ACCOUNTALLOC!CY141</f>
        <v>0</v>
      </c>
      <c r="CZ141" s="65">
        <f>[52]ACCOUNTALLOC!CZ141</f>
        <v>0</v>
      </c>
      <c r="DA141" s="65">
        <f>[52]ACCOUNTALLOC!DA141</f>
        <v>0</v>
      </c>
      <c r="DB141" s="65">
        <f>[52]ACCOUNTALLOC!DB141</f>
        <v>0</v>
      </c>
      <c r="DC141" s="65">
        <f>[52]ACCOUNTALLOC!DC141</f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U141" s="65">
        <v>0</v>
      </c>
      <c r="DV141" s="65">
        <v>0</v>
      </c>
      <c r="DW141" s="65">
        <v>0</v>
      </c>
      <c r="DX141" s="65">
        <v>0</v>
      </c>
      <c r="DY141" s="65">
        <v>0</v>
      </c>
      <c r="DZ141" s="65">
        <v>0</v>
      </c>
      <c r="EA141" s="65">
        <v>0</v>
      </c>
      <c r="EC141" s="65">
        <v>0</v>
      </c>
      <c r="ED141" s="65">
        <v>0</v>
      </c>
      <c r="EE141" s="65">
        <v>0</v>
      </c>
      <c r="EF141" s="65">
        <v>0</v>
      </c>
      <c r="EG141" s="65">
        <v>0</v>
      </c>
      <c r="EH141" s="65">
        <v>0</v>
      </c>
      <c r="EI141" s="65">
        <v>0</v>
      </c>
      <c r="EK141" s="65">
        <v>0</v>
      </c>
      <c r="EL141" s="65">
        <v>0</v>
      </c>
      <c r="EM141" s="65">
        <v>0</v>
      </c>
      <c r="EN141" s="65">
        <v>0</v>
      </c>
      <c r="EO141" s="65">
        <v>0</v>
      </c>
      <c r="EP141" s="65">
        <v>0</v>
      </c>
      <c r="EQ141" s="65">
        <v>0</v>
      </c>
      <c r="ES141" s="65">
        <v>0</v>
      </c>
      <c r="ET141" s="65">
        <v>0</v>
      </c>
      <c r="EU141" s="65">
        <v>0</v>
      </c>
      <c r="EV141" s="65">
        <v>0</v>
      </c>
      <c r="EW141" s="65">
        <v>0</v>
      </c>
      <c r="EX141" s="65">
        <v>0</v>
      </c>
      <c r="EY141" s="65">
        <v>0</v>
      </c>
      <c r="FA141" s="65">
        <v>0</v>
      </c>
      <c r="FB141" s="65">
        <v>0</v>
      </c>
      <c r="FC141" s="65">
        <v>0</v>
      </c>
      <c r="FD141" s="65">
        <v>0</v>
      </c>
      <c r="FE141" s="65">
        <v>0</v>
      </c>
      <c r="FF141" s="65">
        <v>0</v>
      </c>
      <c r="FG141" s="65">
        <v>0</v>
      </c>
    </row>
    <row r="142" spans="1:163">
      <c r="A142" s="699" t="str">
        <f>[52]ACCOUNTALLOC!A142</f>
        <v>108.10_368c</v>
      </c>
      <c r="B142" s="698" t="str">
        <f>[52]ACCOUNTALLOC!B142</f>
        <v>Line Transformers - UG</v>
      </c>
      <c r="C142" s="695">
        <f>[52]ACCOUNTALLOC!C142</f>
        <v>-134960859.27036494</v>
      </c>
      <c r="D142" s="64"/>
      <c r="E142" s="697">
        <f>[52]ACCOUNTALLOC!E142</f>
        <v>-107817200.16035898</v>
      </c>
      <c r="F142" s="697">
        <f>[52]ACCOUNTALLOC!F142</f>
        <v>0</v>
      </c>
      <c r="G142" s="697">
        <f>[52]ACCOUNTALLOC!G142</f>
        <v>0</v>
      </c>
      <c r="H142" s="697">
        <f>[52]ACCOUNTALLOC!H142</f>
        <v>0</v>
      </c>
      <c r="I142" s="697">
        <f>[52]ACCOUNTALLOC!I142</f>
        <v>0</v>
      </c>
      <c r="J142" s="697">
        <f>[52]ACCOUNTALLOC!J142</f>
        <v>0</v>
      </c>
      <c r="K142" s="697">
        <f>[52]ACCOUNTALLOC!K142</f>
        <v>-107817200.16035898</v>
      </c>
      <c r="L142" s="698"/>
      <c r="M142" s="697">
        <f>[52]ACCOUNTALLOC!M142</f>
        <v>-16667975.048270775</v>
      </c>
      <c r="N142" s="697">
        <f>[52]ACCOUNTALLOC!N142</f>
        <v>0</v>
      </c>
      <c r="O142" s="697">
        <f>[52]ACCOUNTALLOC!O142</f>
        <v>0</v>
      </c>
      <c r="P142" s="697">
        <f>[52]ACCOUNTALLOC!P142</f>
        <v>0</v>
      </c>
      <c r="Q142" s="697">
        <f>[52]ACCOUNTALLOC!Q142</f>
        <v>0</v>
      </c>
      <c r="R142" s="697">
        <f>[52]ACCOUNTALLOC!R142</f>
        <v>0</v>
      </c>
      <c r="S142" s="697">
        <f>[52]ACCOUNTALLOC!S142</f>
        <v>-16667975.048270775</v>
      </c>
      <c r="T142" s="698"/>
      <c r="U142" s="697">
        <f>[52]ACCOUNTALLOC!U142</f>
        <v>-7944274.4123820299</v>
      </c>
      <c r="V142" s="697">
        <f>[52]ACCOUNTALLOC!V142</f>
        <v>0</v>
      </c>
      <c r="W142" s="697">
        <f>[52]ACCOUNTALLOC!W142</f>
        <v>0</v>
      </c>
      <c r="X142" s="697">
        <f>[52]ACCOUNTALLOC!X142</f>
        <v>0</v>
      </c>
      <c r="Y142" s="697">
        <f>[52]ACCOUNTALLOC!Y142</f>
        <v>0</v>
      </c>
      <c r="Z142" s="697">
        <f>[52]ACCOUNTALLOC!Z142</f>
        <v>0</v>
      </c>
      <c r="AA142" s="697">
        <f>[52]ACCOUNTALLOC!AA142</f>
        <v>-7944274.4123820299</v>
      </c>
      <c r="AB142" s="698"/>
      <c r="AC142" s="697">
        <f>[52]ACCOUNTALLOC!AC142</f>
        <v>-2195175.1860408979</v>
      </c>
      <c r="AD142" s="697">
        <f>[52]ACCOUNTALLOC!AD142</f>
        <v>0</v>
      </c>
      <c r="AE142" s="697">
        <f>[52]ACCOUNTALLOC!AE142</f>
        <v>0</v>
      </c>
      <c r="AF142" s="697">
        <f>[52]ACCOUNTALLOC!AF142</f>
        <v>0</v>
      </c>
      <c r="AG142" s="697">
        <f>[52]ACCOUNTALLOC!AG142</f>
        <v>0</v>
      </c>
      <c r="AH142" s="697">
        <f>[52]ACCOUNTALLOC!AH142</f>
        <v>0</v>
      </c>
      <c r="AI142" s="697">
        <f>[52]ACCOUNTALLOC!AI142</f>
        <v>-2195175.1860408979</v>
      </c>
      <c r="AJ142" s="698"/>
      <c r="AK142" s="697">
        <f>[52]ACCOUNTALLOC!AK142</f>
        <v>0</v>
      </c>
      <c r="AL142" s="697">
        <f>[52]ACCOUNTALLOC!AL142</f>
        <v>0</v>
      </c>
      <c r="AM142" s="697">
        <f>[52]ACCOUNTALLOC!AM142</f>
        <v>0</v>
      </c>
      <c r="AN142" s="697">
        <f>[52]ACCOUNTALLOC!AN142</f>
        <v>0</v>
      </c>
      <c r="AO142" s="697">
        <f>[52]ACCOUNTALLOC!AO142</f>
        <v>0</v>
      </c>
      <c r="AP142" s="697">
        <f>[52]ACCOUNTALLOC!AP142</f>
        <v>0</v>
      </c>
      <c r="AQ142" s="697">
        <f>[52]ACCOUNTALLOC!AQ142</f>
        <v>0</v>
      </c>
      <c r="AR142" s="698"/>
      <c r="AS142" s="697">
        <f>[52]ACCOUNTALLOC!AS142</f>
        <v>0</v>
      </c>
      <c r="AT142" s="697">
        <f>[52]ACCOUNTALLOC!AT142</f>
        <v>0</v>
      </c>
      <c r="AU142" s="697">
        <f>[52]ACCOUNTALLOC!AU142</f>
        <v>0</v>
      </c>
      <c r="AV142" s="697">
        <f>[52]ACCOUNTALLOC!AV142</f>
        <v>0</v>
      </c>
      <c r="AW142" s="697">
        <f>[52]ACCOUNTALLOC!AW142</f>
        <v>0</v>
      </c>
      <c r="AX142" s="697">
        <f>[52]ACCOUNTALLOC!AX142</f>
        <v>0</v>
      </c>
      <c r="AY142" s="697">
        <f>[52]ACCOUNTALLOC!AY142</f>
        <v>0</v>
      </c>
      <c r="AZ142" s="698"/>
      <c r="BA142" s="697">
        <f>[52]ACCOUNTALLOC!BA142</f>
        <v>0</v>
      </c>
      <c r="BB142" s="697">
        <f>[52]ACCOUNTALLOC!BB142</f>
        <v>0</v>
      </c>
      <c r="BC142" s="697">
        <f>[52]ACCOUNTALLOC!BC142</f>
        <v>0</v>
      </c>
      <c r="BD142" s="697">
        <f>[52]ACCOUNTALLOC!BD142</f>
        <v>0</v>
      </c>
      <c r="BE142" s="697">
        <f>[52]ACCOUNTALLOC!BE142</f>
        <v>0</v>
      </c>
      <c r="BF142" s="697">
        <f>[52]ACCOUNTALLOC!BF142</f>
        <v>0</v>
      </c>
      <c r="BG142" s="697">
        <f>[52]ACCOUNTALLOC!BG142</f>
        <v>0</v>
      </c>
      <c r="BH142" s="698"/>
      <c r="BI142" s="697">
        <f>[52]ACCOUNTALLOC!BI142</f>
        <v>0</v>
      </c>
      <c r="BJ142" s="697">
        <f>[52]ACCOUNTALLOC!BJ142</f>
        <v>0</v>
      </c>
      <c r="BK142" s="697">
        <f>[52]ACCOUNTALLOC!BK142</f>
        <v>0</v>
      </c>
      <c r="BL142" s="697">
        <f>[52]ACCOUNTALLOC!BL142</f>
        <v>0</v>
      </c>
      <c r="BM142" s="697">
        <f>[52]ACCOUNTALLOC!BM142</f>
        <v>0</v>
      </c>
      <c r="BN142" s="697">
        <f>[52]ACCOUNTALLOC!BN142</f>
        <v>0</v>
      </c>
      <c r="BO142" s="697">
        <f>[52]ACCOUNTALLOC!BO142</f>
        <v>0</v>
      </c>
      <c r="BP142" s="698"/>
      <c r="BQ142" s="697">
        <f>[52]ACCOUNTALLOC!BQ142</f>
        <v>0</v>
      </c>
      <c r="BR142" s="697">
        <f>[52]ACCOUNTALLOC!BR142</f>
        <v>0</v>
      </c>
      <c r="BS142" s="697">
        <f>[52]ACCOUNTALLOC!BS142</f>
        <v>0</v>
      </c>
      <c r="BT142" s="697">
        <f>[52]ACCOUNTALLOC!BT142</f>
        <v>0</v>
      </c>
      <c r="BU142" s="697">
        <f>[52]ACCOUNTALLOC!BU142</f>
        <v>0</v>
      </c>
      <c r="BV142" s="697">
        <f>[52]ACCOUNTALLOC!BV142</f>
        <v>0</v>
      </c>
      <c r="BW142" s="697">
        <f>[52]ACCOUNTALLOC!BW142</f>
        <v>0</v>
      </c>
      <c r="BX142" s="698"/>
      <c r="BY142" s="697">
        <f>[52]ACCOUNTALLOC!BY142</f>
        <v>0</v>
      </c>
      <c r="BZ142" s="697">
        <f>[52]ACCOUNTALLOC!BZ142</f>
        <v>0</v>
      </c>
      <c r="CA142" s="697">
        <f>[52]ACCOUNTALLOC!CA142</f>
        <v>0</v>
      </c>
      <c r="CB142" s="697">
        <f>[52]ACCOUNTALLOC!CB142</f>
        <v>0</v>
      </c>
      <c r="CC142" s="697">
        <f>[52]ACCOUNTALLOC!CC142</f>
        <v>0</v>
      </c>
      <c r="CD142" s="697">
        <f>[52]ACCOUNTALLOC!CD142</f>
        <v>0</v>
      </c>
      <c r="CE142" s="697">
        <f>[52]ACCOUNTALLOC!CE142</f>
        <v>0</v>
      </c>
      <c r="CF142" s="698"/>
      <c r="CG142" s="697">
        <f>[52]ACCOUNTALLOC!CG142</f>
        <v>-336234.46331225522</v>
      </c>
      <c r="CH142" s="697">
        <f>[52]ACCOUNTALLOC!CH142</f>
        <v>0</v>
      </c>
      <c r="CI142" s="697">
        <f>[52]ACCOUNTALLOC!CI142</f>
        <v>0</v>
      </c>
      <c r="CJ142" s="697">
        <f>[52]ACCOUNTALLOC!CJ142</f>
        <v>0</v>
      </c>
      <c r="CK142" s="697">
        <f>[52]ACCOUNTALLOC!CK142</f>
        <v>0</v>
      </c>
      <c r="CL142" s="697">
        <f>[52]ACCOUNTALLOC!CL142</f>
        <v>0</v>
      </c>
      <c r="CM142" s="697">
        <f>[52]ACCOUNTALLOC!CM142</f>
        <v>-336234.46331225522</v>
      </c>
      <c r="CN142" s="698">
        <f>[52]ACCOUNTALLOC!CN142</f>
        <v>0</v>
      </c>
      <c r="CO142" s="697">
        <f>[52]ACCOUNTALLOC!CO142</f>
        <v>0</v>
      </c>
      <c r="CP142" s="697">
        <f>[52]ACCOUNTALLOC!CP142</f>
        <v>0</v>
      </c>
      <c r="CQ142" s="697">
        <f>[52]ACCOUNTALLOC!CQ142</f>
        <v>0</v>
      </c>
      <c r="CR142" s="697">
        <f>[52]ACCOUNTALLOC!CR142</f>
        <v>0</v>
      </c>
      <c r="CS142" s="697">
        <f>[52]ACCOUNTALLOC!CS142</f>
        <v>0</v>
      </c>
      <c r="CT142" s="697">
        <f>[52]ACCOUNTALLOC!CT142</f>
        <v>0</v>
      </c>
      <c r="CU142" s="697">
        <f>[52]ACCOUNTALLOC!CU142</f>
        <v>0</v>
      </c>
      <c r="CW142" s="65">
        <f>[52]ACCOUNTALLOC!CW142</f>
        <v>0</v>
      </c>
      <c r="CX142" s="65">
        <f>[52]ACCOUNTALLOC!CX142</f>
        <v>0</v>
      </c>
      <c r="CY142" s="65">
        <f>[52]ACCOUNTALLOC!CY142</f>
        <v>0</v>
      </c>
      <c r="CZ142" s="65">
        <f>[52]ACCOUNTALLOC!CZ142</f>
        <v>0</v>
      </c>
      <c r="DA142" s="65">
        <f>[52]ACCOUNTALLOC!DA142</f>
        <v>0</v>
      </c>
      <c r="DB142" s="65">
        <f>[52]ACCOUNTALLOC!DB142</f>
        <v>0</v>
      </c>
      <c r="DC142" s="65">
        <f>[52]ACCOUNTALLOC!DC142</f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U142" s="65">
        <v>0</v>
      </c>
      <c r="DV142" s="65">
        <v>0</v>
      </c>
      <c r="DW142" s="65">
        <v>0</v>
      </c>
      <c r="DX142" s="65">
        <v>0</v>
      </c>
      <c r="DY142" s="65">
        <v>0</v>
      </c>
      <c r="DZ142" s="65">
        <v>0</v>
      </c>
      <c r="EA142" s="65">
        <v>0</v>
      </c>
      <c r="EC142" s="65">
        <v>0</v>
      </c>
      <c r="ED142" s="65">
        <v>0</v>
      </c>
      <c r="EE142" s="65">
        <v>0</v>
      </c>
      <c r="EF142" s="65">
        <v>0</v>
      </c>
      <c r="EG142" s="65">
        <v>0</v>
      </c>
      <c r="EH142" s="65">
        <v>0</v>
      </c>
      <c r="EI142" s="65">
        <v>0</v>
      </c>
      <c r="EK142" s="65">
        <v>0</v>
      </c>
      <c r="EL142" s="65">
        <v>0</v>
      </c>
      <c r="EM142" s="65">
        <v>0</v>
      </c>
      <c r="EN142" s="65">
        <v>0</v>
      </c>
      <c r="EO142" s="65">
        <v>0</v>
      </c>
      <c r="EP142" s="65">
        <v>0</v>
      </c>
      <c r="EQ142" s="65">
        <v>0</v>
      </c>
      <c r="ES142" s="65">
        <v>0</v>
      </c>
      <c r="ET142" s="65">
        <v>0</v>
      </c>
      <c r="EU142" s="65">
        <v>0</v>
      </c>
      <c r="EV142" s="65">
        <v>0</v>
      </c>
      <c r="EW142" s="65">
        <v>0</v>
      </c>
      <c r="EX142" s="65">
        <v>0</v>
      </c>
      <c r="EY142" s="65">
        <v>0</v>
      </c>
      <c r="FA142" s="65">
        <v>0</v>
      </c>
      <c r="FB142" s="65">
        <v>0</v>
      </c>
      <c r="FC142" s="65">
        <v>0</v>
      </c>
      <c r="FD142" s="65">
        <v>0</v>
      </c>
      <c r="FE142" s="65">
        <v>0</v>
      </c>
      <c r="FF142" s="65">
        <v>0</v>
      </c>
      <c r="FG142" s="65">
        <v>0</v>
      </c>
    </row>
    <row r="143" spans="1:163">
      <c r="A143" s="699" t="str">
        <f>[52]ACCOUNTALLOC!A143</f>
        <v>108.10_369a</v>
      </c>
      <c r="B143" s="698" t="str">
        <f>[52]ACCOUNTALLOC!B143</f>
        <v>Services - OH</v>
      </c>
      <c r="C143" s="695">
        <f>[52]ACCOUNTALLOC!C143</f>
        <v>-33106913.110664558</v>
      </c>
      <c r="D143" s="64"/>
      <c r="E143" s="697">
        <f>[52]ACCOUNTALLOC!E143</f>
        <v>0</v>
      </c>
      <c r="F143" s="697">
        <f>[52]ACCOUNTALLOC!F143</f>
        <v>0</v>
      </c>
      <c r="G143" s="697">
        <f>[52]ACCOUNTALLOC!G143</f>
        <v>-28570731.161835331</v>
      </c>
      <c r="H143" s="697">
        <f>[52]ACCOUNTALLOC!H143</f>
        <v>0</v>
      </c>
      <c r="I143" s="697">
        <f>[52]ACCOUNTALLOC!I143</f>
        <v>0</v>
      </c>
      <c r="J143" s="697">
        <f>[52]ACCOUNTALLOC!J143</f>
        <v>0</v>
      </c>
      <c r="K143" s="697">
        <f>[52]ACCOUNTALLOC!K143</f>
        <v>-28570731.161835331</v>
      </c>
      <c r="L143" s="698"/>
      <c r="M143" s="697">
        <f>[52]ACCOUNTALLOC!M143</f>
        <v>0</v>
      </c>
      <c r="N143" s="697">
        <f>[52]ACCOUNTALLOC!N143</f>
        <v>0</v>
      </c>
      <c r="O143" s="697">
        <f>[52]ACCOUNTALLOC!O143</f>
        <v>-4365306.1039201962</v>
      </c>
      <c r="P143" s="697">
        <f>[52]ACCOUNTALLOC!P143</f>
        <v>0</v>
      </c>
      <c r="Q143" s="697">
        <f>[52]ACCOUNTALLOC!Q143</f>
        <v>0</v>
      </c>
      <c r="R143" s="697">
        <f>[52]ACCOUNTALLOC!R143</f>
        <v>0</v>
      </c>
      <c r="S143" s="697">
        <f>[52]ACCOUNTALLOC!S143</f>
        <v>-4365306.1039201962</v>
      </c>
      <c r="T143" s="698"/>
      <c r="U143" s="697">
        <f>[52]ACCOUNTALLOC!U143</f>
        <v>0</v>
      </c>
      <c r="V143" s="697">
        <f>[52]ACCOUNTALLOC!V143</f>
        <v>0</v>
      </c>
      <c r="W143" s="697">
        <f>[52]ACCOUNTALLOC!W143</f>
        <v>-167252.18184545738</v>
      </c>
      <c r="X143" s="697">
        <f>[52]ACCOUNTALLOC!X143</f>
        <v>0</v>
      </c>
      <c r="Y143" s="697">
        <f>[52]ACCOUNTALLOC!Y143</f>
        <v>0</v>
      </c>
      <c r="Z143" s="697">
        <f>[52]ACCOUNTALLOC!Z143</f>
        <v>0</v>
      </c>
      <c r="AA143" s="697">
        <f>[52]ACCOUNTALLOC!AA143</f>
        <v>-167252.18184545738</v>
      </c>
      <c r="AB143" s="698"/>
      <c r="AC143" s="697">
        <f>[52]ACCOUNTALLOC!AC143</f>
        <v>0</v>
      </c>
      <c r="AD143" s="697">
        <f>[52]ACCOUNTALLOC!AD143</f>
        <v>0</v>
      </c>
      <c r="AE143" s="697">
        <f>[52]ACCOUNTALLOC!AE143</f>
        <v>-3623.6630635751485</v>
      </c>
      <c r="AF143" s="697">
        <f>[52]ACCOUNTALLOC!AF143</f>
        <v>0</v>
      </c>
      <c r="AG143" s="697">
        <f>[52]ACCOUNTALLOC!AG143</f>
        <v>0</v>
      </c>
      <c r="AH143" s="697">
        <f>[52]ACCOUNTALLOC!AH143</f>
        <v>0</v>
      </c>
      <c r="AI143" s="697">
        <f>[52]ACCOUNTALLOC!AI143</f>
        <v>-3623.6630635751485</v>
      </c>
      <c r="AJ143" s="698"/>
      <c r="AK143" s="697">
        <f>[52]ACCOUNTALLOC!AK143</f>
        <v>0</v>
      </c>
      <c r="AL143" s="697">
        <f>[52]ACCOUNTALLOC!AL143</f>
        <v>0</v>
      </c>
      <c r="AM143" s="697">
        <f>[52]ACCOUNTALLOC!AM143</f>
        <v>0</v>
      </c>
      <c r="AN143" s="697">
        <f>[52]ACCOUNTALLOC!AN143</f>
        <v>0</v>
      </c>
      <c r="AO143" s="697">
        <f>[52]ACCOUNTALLOC!AO143</f>
        <v>0</v>
      </c>
      <c r="AP143" s="697">
        <f>[52]ACCOUNTALLOC!AP143</f>
        <v>0</v>
      </c>
      <c r="AQ143" s="697">
        <f>[52]ACCOUNTALLOC!AQ143</f>
        <v>0</v>
      </c>
      <c r="AR143" s="698"/>
      <c r="AS143" s="697">
        <f>[52]ACCOUNTALLOC!AS143</f>
        <v>0</v>
      </c>
      <c r="AT143" s="697">
        <f>[52]ACCOUNTALLOC!AT143</f>
        <v>0</v>
      </c>
      <c r="AU143" s="697">
        <f>[52]ACCOUNTALLOC!AU143</f>
        <v>0</v>
      </c>
      <c r="AV143" s="697">
        <f>[52]ACCOUNTALLOC!AV143</f>
        <v>0</v>
      </c>
      <c r="AW143" s="697">
        <f>[52]ACCOUNTALLOC!AW143</f>
        <v>0</v>
      </c>
      <c r="AX143" s="697">
        <f>[52]ACCOUNTALLOC!AX143</f>
        <v>0</v>
      </c>
      <c r="AY143" s="697">
        <f>[52]ACCOUNTALLOC!AY143</f>
        <v>0</v>
      </c>
      <c r="AZ143" s="698"/>
      <c r="BA143" s="697">
        <f>[52]ACCOUNTALLOC!BA143</f>
        <v>0</v>
      </c>
      <c r="BB143" s="697">
        <f>[52]ACCOUNTALLOC!BB143</f>
        <v>0</v>
      </c>
      <c r="BC143" s="697">
        <f>[52]ACCOUNTALLOC!BC143</f>
        <v>0</v>
      </c>
      <c r="BD143" s="697">
        <f>[52]ACCOUNTALLOC!BD143</f>
        <v>0</v>
      </c>
      <c r="BE143" s="697">
        <f>[52]ACCOUNTALLOC!BE143</f>
        <v>0</v>
      </c>
      <c r="BF143" s="697">
        <f>[52]ACCOUNTALLOC!BF143</f>
        <v>0</v>
      </c>
      <c r="BG143" s="697">
        <f>[52]ACCOUNTALLOC!BG143</f>
        <v>0</v>
      </c>
      <c r="BH143" s="698"/>
      <c r="BI143" s="697">
        <f>[52]ACCOUNTALLOC!BI143</f>
        <v>0</v>
      </c>
      <c r="BJ143" s="697">
        <f>[52]ACCOUNTALLOC!BJ143</f>
        <v>0</v>
      </c>
      <c r="BK143" s="697">
        <f>[52]ACCOUNTALLOC!BK143</f>
        <v>0</v>
      </c>
      <c r="BL143" s="697">
        <f>[52]ACCOUNTALLOC!BL143</f>
        <v>0</v>
      </c>
      <c r="BM143" s="697">
        <f>[52]ACCOUNTALLOC!BM143</f>
        <v>0</v>
      </c>
      <c r="BN143" s="697">
        <f>[52]ACCOUNTALLOC!BN143</f>
        <v>0</v>
      </c>
      <c r="BO143" s="697">
        <f>[52]ACCOUNTALLOC!BO143</f>
        <v>0</v>
      </c>
      <c r="BP143" s="698"/>
      <c r="BQ143" s="697">
        <f>[52]ACCOUNTALLOC!BQ143</f>
        <v>0</v>
      </c>
      <c r="BR143" s="697">
        <f>[52]ACCOUNTALLOC!BR143</f>
        <v>0</v>
      </c>
      <c r="BS143" s="697">
        <f>[52]ACCOUNTALLOC!BS143</f>
        <v>0</v>
      </c>
      <c r="BT143" s="697">
        <f>[52]ACCOUNTALLOC!BT143</f>
        <v>0</v>
      </c>
      <c r="BU143" s="697">
        <f>[52]ACCOUNTALLOC!BU143</f>
        <v>0</v>
      </c>
      <c r="BV143" s="697">
        <f>[52]ACCOUNTALLOC!BV143</f>
        <v>0</v>
      </c>
      <c r="BW143" s="697">
        <f>[52]ACCOUNTALLOC!BW143</f>
        <v>0</v>
      </c>
      <c r="BX143" s="698"/>
      <c r="BY143" s="697">
        <f>[52]ACCOUNTALLOC!BY143</f>
        <v>0</v>
      </c>
      <c r="BZ143" s="697">
        <f>[52]ACCOUNTALLOC!BZ143</f>
        <v>0</v>
      </c>
      <c r="CA143" s="697">
        <f>[52]ACCOUNTALLOC!CA143</f>
        <v>0</v>
      </c>
      <c r="CB143" s="697">
        <f>[52]ACCOUNTALLOC!CB143</f>
        <v>0</v>
      </c>
      <c r="CC143" s="697">
        <f>[52]ACCOUNTALLOC!CC143</f>
        <v>0</v>
      </c>
      <c r="CD143" s="697">
        <f>[52]ACCOUNTALLOC!CD143</f>
        <v>0</v>
      </c>
      <c r="CE143" s="697">
        <f>[52]ACCOUNTALLOC!CE143</f>
        <v>0</v>
      </c>
      <c r="CF143" s="698"/>
      <c r="CG143" s="697">
        <f>[52]ACCOUNTALLOC!CG143</f>
        <v>0</v>
      </c>
      <c r="CH143" s="697">
        <f>[52]ACCOUNTALLOC!CH143</f>
        <v>0</v>
      </c>
      <c r="CI143" s="697">
        <f>[52]ACCOUNTALLOC!CI143</f>
        <v>0</v>
      </c>
      <c r="CJ143" s="697">
        <f>[52]ACCOUNTALLOC!CJ143</f>
        <v>0</v>
      </c>
      <c r="CK143" s="697">
        <f>[52]ACCOUNTALLOC!CK143</f>
        <v>0</v>
      </c>
      <c r="CL143" s="697">
        <f>[52]ACCOUNTALLOC!CL143</f>
        <v>0</v>
      </c>
      <c r="CM143" s="697">
        <f>[52]ACCOUNTALLOC!CM143</f>
        <v>0</v>
      </c>
      <c r="CN143" s="698">
        <f>[52]ACCOUNTALLOC!CN143</f>
        <v>0</v>
      </c>
      <c r="CO143" s="697">
        <f>[52]ACCOUNTALLOC!CO143</f>
        <v>0</v>
      </c>
      <c r="CP143" s="697">
        <f>[52]ACCOUNTALLOC!CP143</f>
        <v>0</v>
      </c>
      <c r="CQ143" s="697">
        <f>[52]ACCOUNTALLOC!CQ143</f>
        <v>0</v>
      </c>
      <c r="CR143" s="697">
        <f>[52]ACCOUNTALLOC!CR143</f>
        <v>0</v>
      </c>
      <c r="CS143" s="697">
        <f>[52]ACCOUNTALLOC!CS143</f>
        <v>0</v>
      </c>
      <c r="CT143" s="697">
        <f>[52]ACCOUNTALLOC!CT143</f>
        <v>0</v>
      </c>
      <c r="CU143" s="697">
        <f>[52]ACCOUNTALLOC!CU143</f>
        <v>0</v>
      </c>
      <c r="CW143" s="65">
        <f>[52]ACCOUNTALLOC!CW143</f>
        <v>0</v>
      </c>
      <c r="CX143" s="65">
        <f>[52]ACCOUNTALLOC!CX143</f>
        <v>0</v>
      </c>
      <c r="CY143" s="65">
        <f>[52]ACCOUNTALLOC!CY143</f>
        <v>0</v>
      </c>
      <c r="CZ143" s="65">
        <f>[52]ACCOUNTALLOC!CZ143</f>
        <v>0</v>
      </c>
      <c r="DA143" s="65">
        <f>[52]ACCOUNTALLOC!DA143</f>
        <v>0</v>
      </c>
      <c r="DB143" s="65">
        <f>[52]ACCOUNTALLOC!DB143</f>
        <v>0</v>
      </c>
      <c r="DC143" s="65">
        <f>[52]ACCOUNTALLOC!DC143</f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U143" s="65">
        <v>0</v>
      </c>
      <c r="DV143" s="65">
        <v>0</v>
      </c>
      <c r="DW143" s="65">
        <v>0</v>
      </c>
      <c r="DX143" s="65">
        <v>0</v>
      </c>
      <c r="DY143" s="65">
        <v>0</v>
      </c>
      <c r="DZ143" s="65">
        <v>0</v>
      </c>
      <c r="EA143" s="65">
        <v>0</v>
      </c>
      <c r="EC143" s="65">
        <v>0</v>
      </c>
      <c r="ED143" s="65">
        <v>0</v>
      </c>
      <c r="EE143" s="65">
        <v>0</v>
      </c>
      <c r="EF143" s="65">
        <v>0</v>
      </c>
      <c r="EG143" s="65">
        <v>0</v>
      </c>
      <c r="EH143" s="65">
        <v>0</v>
      </c>
      <c r="EI143" s="65">
        <v>0</v>
      </c>
      <c r="EK143" s="65">
        <v>0</v>
      </c>
      <c r="EL143" s="65">
        <v>0</v>
      </c>
      <c r="EM143" s="65">
        <v>0</v>
      </c>
      <c r="EN143" s="65">
        <v>0</v>
      </c>
      <c r="EO143" s="65">
        <v>0</v>
      </c>
      <c r="EP143" s="65">
        <v>0</v>
      </c>
      <c r="EQ143" s="65">
        <v>0</v>
      </c>
      <c r="ES143" s="65">
        <v>0</v>
      </c>
      <c r="ET143" s="65">
        <v>0</v>
      </c>
      <c r="EU143" s="65">
        <v>0</v>
      </c>
      <c r="EV143" s="65">
        <v>0</v>
      </c>
      <c r="EW143" s="65">
        <v>0</v>
      </c>
      <c r="EX143" s="65">
        <v>0</v>
      </c>
      <c r="EY143" s="65">
        <v>0</v>
      </c>
      <c r="FA143" s="65">
        <v>0</v>
      </c>
      <c r="FB143" s="65">
        <v>0</v>
      </c>
      <c r="FC143" s="65">
        <v>0</v>
      </c>
      <c r="FD143" s="65">
        <v>0</v>
      </c>
      <c r="FE143" s="65">
        <v>0</v>
      </c>
      <c r="FF143" s="65">
        <v>0</v>
      </c>
      <c r="FG143" s="65">
        <v>0</v>
      </c>
    </row>
    <row r="144" spans="1:163">
      <c r="A144" s="699" t="str">
        <f>[52]ACCOUNTALLOC!A144</f>
        <v>108.10_369b</v>
      </c>
      <c r="B144" s="698" t="str">
        <f>[52]ACCOUNTALLOC!B144</f>
        <v>Services - UG</v>
      </c>
      <c r="C144" s="695">
        <f>[52]ACCOUNTALLOC!C144</f>
        <v>-93641215.226628304</v>
      </c>
      <c r="D144" s="64"/>
      <c r="E144" s="697">
        <f>[52]ACCOUNTALLOC!E144</f>
        <v>0</v>
      </c>
      <c r="F144" s="697">
        <f>[52]ACCOUNTALLOC!F144</f>
        <v>0</v>
      </c>
      <c r="G144" s="697">
        <f>[52]ACCOUNTALLOC!G144</f>
        <v>-93641215.226628304</v>
      </c>
      <c r="H144" s="697">
        <f>[52]ACCOUNTALLOC!H144</f>
        <v>0</v>
      </c>
      <c r="I144" s="697">
        <f>[52]ACCOUNTALLOC!I144</f>
        <v>0</v>
      </c>
      <c r="J144" s="697">
        <f>[52]ACCOUNTALLOC!J144</f>
        <v>0</v>
      </c>
      <c r="K144" s="697">
        <f>[52]ACCOUNTALLOC!K144</f>
        <v>-93641215.226628304</v>
      </c>
      <c r="L144" s="698"/>
      <c r="M144" s="697">
        <f>[52]ACCOUNTALLOC!M144</f>
        <v>0</v>
      </c>
      <c r="N144" s="697">
        <f>[52]ACCOUNTALLOC!N144</f>
        <v>0</v>
      </c>
      <c r="O144" s="697">
        <f>[52]ACCOUNTALLOC!O144</f>
        <v>0</v>
      </c>
      <c r="P144" s="697">
        <f>[52]ACCOUNTALLOC!P144</f>
        <v>0</v>
      </c>
      <c r="Q144" s="697">
        <f>[52]ACCOUNTALLOC!Q144</f>
        <v>0</v>
      </c>
      <c r="R144" s="697">
        <f>[52]ACCOUNTALLOC!R144</f>
        <v>0</v>
      </c>
      <c r="S144" s="697">
        <f>[52]ACCOUNTALLOC!S144</f>
        <v>0</v>
      </c>
      <c r="T144" s="698"/>
      <c r="U144" s="697">
        <f>[52]ACCOUNTALLOC!U144</f>
        <v>0</v>
      </c>
      <c r="V144" s="697">
        <f>[52]ACCOUNTALLOC!V144</f>
        <v>0</v>
      </c>
      <c r="W144" s="697">
        <f>[52]ACCOUNTALLOC!W144</f>
        <v>0</v>
      </c>
      <c r="X144" s="697">
        <f>[52]ACCOUNTALLOC!X144</f>
        <v>0</v>
      </c>
      <c r="Y144" s="697">
        <f>[52]ACCOUNTALLOC!Y144</f>
        <v>0</v>
      </c>
      <c r="Z144" s="697">
        <f>[52]ACCOUNTALLOC!Z144</f>
        <v>0</v>
      </c>
      <c r="AA144" s="697">
        <f>[52]ACCOUNTALLOC!AA144</f>
        <v>0</v>
      </c>
      <c r="AB144" s="698"/>
      <c r="AC144" s="697">
        <f>[52]ACCOUNTALLOC!AC144</f>
        <v>0</v>
      </c>
      <c r="AD144" s="697">
        <f>[52]ACCOUNTALLOC!AD144</f>
        <v>0</v>
      </c>
      <c r="AE144" s="697">
        <f>[52]ACCOUNTALLOC!AE144</f>
        <v>0</v>
      </c>
      <c r="AF144" s="697">
        <f>[52]ACCOUNTALLOC!AF144</f>
        <v>0</v>
      </c>
      <c r="AG144" s="697">
        <f>[52]ACCOUNTALLOC!AG144</f>
        <v>0</v>
      </c>
      <c r="AH144" s="697">
        <f>[52]ACCOUNTALLOC!AH144</f>
        <v>0</v>
      </c>
      <c r="AI144" s="697">
        <f>[52]ACCOUNTALLOC!AI144</f>
        <v>0</v>
      </c>
      <c r="AJ144" s="698"/>
      <c r="AK144" s="697">
        <f>[52]ACCOUNTALLOC!AK144</f>
        <v>0</v>
      </c>
      <c r="AL144" s="697">
        <f>[52]ACCOUNTALLOC!AL144</f>
        <v>0</v>
      </c>
      <c r="AM144" s="697">
        <f>[52]ACCOUNTALLOC!AM144</f>
        <v>0</v>
      </c>
      <c r="AN144" s="697">
        <f>[52]ACCOUNTALLOC!AN144</f>
        <v>0</v>
      </c>
      <c r="AO144" s="697">
        <f>[52]ACCOUNTALLOC!AO144</f>
        <v>0</v>
      </c>
      <c r="AP144" s="697">
        <f>[52]ACCOUNTALLOC!AP144</f>
        <v>0</v>
      </c>
      <c r="AQ144" s="697">
        <f>[52]ACCOUNTALLOC!AQ144</f>
        <v>0</v>
      </c>
      <c r="AR144" s="698"/>
      <c r="AS144" s="697">
        <f>[52]ACCOUNTALLOC!AS144</f>
        <v>0</v>
      </c>
      <c r="AT144" s="697">
        <f>[52]ACCOUNTALLOC!AT144</f>
        <v>0</v>
      </c>
      <c r="AU144" s="697">
        <f>[52]ACCOUNTALLOC!AU144</f>
        <v>0</v>
      </c>
      <c r="AV144" s="697">
        <f>[52]ACCOUNTALLOC!AV144</f>
        <v>0</v>
      </c>
      <c r="AW144" s="697">
        <f>[52]ACCOUNTALLOC!AW144</f>
        <v>0</v>
      </c>
      <c r="AX144" s="697">
        <f>[52]ACCOUNTALLOC!AX144</f>
        <v>0</v>
      </c>
      <c r="AY144" s="697">
        <f>[52]ACCOUNTALLOC!AY144</f>
        <v>0</v>
      </c>
      <c r="AZ144" s="698"/>
      <c r="BA144" s="697">
        <f>[52]ACCOUNTALLOC!BA144</f>
        <v>0</v>
      </c>
      <c r="BB144" s="697">
        <f>[52]ACCOUNTALLOC!BB144</f>
        <v>0</v>
      </c>
      <c r="BC144" s="697">
        <f>[52]ACCOUNTALLOC!BC144</f>
        <v>0</v>
      </c>
      <c r="BD144" s="697">
        <f>[52]ACCOUNTALLOC!BD144</f>
        <v>0</v>
      </c>
      <c r="BE144" s="697">
        <f>[52]ACCOUNTALLOC!BE144</f>
        <v>0</v>
      </c>
      <c r="BF144" s="697">
        <f>[52]ACCOUNTALLOC!BF144</f>
        <v>0</v>
      </c>
      <c r="BG144" s="697">
        <f>[52]ACCOUNTALLOC!BG144</f>
        <v>0</v>
      </c>
      <c r="BH144" s="698"/>
      <c r="BI144" s="697">
        <f>[52]ACCOUNTALLOC!BI144</f>
        <v>0</v>
      </c>
      <c r="BJ144" s="697">
        <f>[52]ACCOUNTALLOC!BJ144</f>
        <v>0</v>
      </c>
      <c r="BK144" s="697">
        <f>[52]ACCOUNTALLOC!BK144</f>
        <v>0</v>
      </c>
      <c r="BL144" s="697">
        <f>[52]ACCOUNTALLOC!BL144</f>
        <v>0</v>
      </c>
      <c r="BM144" s="697">
        <f>[52]ACCOUNTALLOC!BM144</f>
        <v>0</v>
      </c>
      <c r="BN144" s="697">
        <f>[52]ACCOUNTALLOC!BN144</f>
        <v>0</v>
      </c>
      <c r="BO144" s="697">
        <f>[52]ACCOUNTALLOC!BO144</f>
        <v>0</v>
      </c>
      <c r="BP144" s="698"/>
      <c r="BQ144" s="697">
        <f>[52]ACCOUNTALLOC!BQ144</f>
        <v>0</v>
      </c>
      <c r="BR144" s="697">
        <f>[52]ACCOUNTALLOC!BR144</f>
        <v>0</v>
      </c>
      <c r="BS144" s="697">
        <f>[52]ACCOUNTALLOC!BS144</f>
        <v>0</v>
      </c>
      <c r="BT144" s="697">
        <f>[52]ACCOUNTALLOC!BT144</f>
        <v>0</v>
      </c>
      <c r="BU144" s="697">
        <f>[52]ACCOUNTALLOC!BU144</f>
        <v>0</v>
      </c>
      <c r="BV144" s="697">
        <f>[52]ACCOUNTALLOC!BV144</f>
        <v>0</v>
      </c>
      <c r="BW144" s="697">
        <f>[52]ACCOUNTALLOC!BW144</f>
        <v>0</v>
      </c>
      <c r="BX144" s="698"/>
      <c r="BY144" s="697">
        <f>[52]ACCOUNTALLOC!BY144</f>
        <v>0</v>
      </c>
      <c r="BZ144" s="697">
        <f>[52]ACCOUNTALLOC!BZ144</f>
        <v>0</v>
      </c>
      <c r="CA144" s="697">
        <f>[52]ACCOUNTALLOC!CA144</f>
        <v>0</v>
      </c>
      <c r="CB144" s="697">
        <f>[52]ACCOUNTALLOC!CB144</f>
        <v>0</v>
      </c>
      <c r="CC144" s="697">
        <f>[52]ACCOUNTALLOC!CC144</f>
        <v>0</v>
      </c>
      <c r="CD144" s="697">
        <f>[52]ACCOUNTALLOC!CD144</f>
        <v>0</v>
      </c>
      <c r="CE144" s="697">
        <f>[52]ACCOUNTALLOC!CE144</f>
        <v>0</v>
      </c>
      <c r="CF144" s="698"/>
      <c r="CG144" s="697">
        <f>[52]ACCOUNTALLOC!CG144</f>
        <v>0</v>
      </c>
      <c r="CH144" s="697">
        <f>[52]ACCOUNTALLOC!CH144</f>
        <v>0</v>
      </c>
      <c r="CI144" s="697">
        <f>[52]ACCOUNTALLOC!CI144</f>
        <v>0</v>
      </c>
      <c r="CJ144" s="697">
        <f>[52]ACCOUNTALLOC!CJ144</f>
        <v>0</v>
      </c>
      <c r="CK144" s="697">
        <f>[52]ACCOUNTALLOC!CK144</f>
        <v>0</v>
      </c>
      <c r="CL144" s="697">
        <f>[52]ACCOUNTALLOC!CL144</f>
        <v>0</v>
      </c>
      <c r="CM144" s="697">
        <f>[52]ACCOUNTALLOC!CM144</f>
        <v>0</v>
      </c>
      <c r="CN144" s="698">
        <f>[52]ACCOUNTALLOC!CN144</f>
        <v>0</v>
      </c>
      <c r="CO144" s="697">
        <f>[52]ACCOUNTALLOC!CO144</f>
        <v>0</v>
      </c>
      <c r="CP144" s="697">
        <f>[52]ACCOUNTALLOC!CP144</f>
        <v>0</v>
      </c>
      <c r="CQ144" s="697">
        <f>[52]ACCOUNTALLOC!CQ144</f>
        <v>0</v>
      </c>
      <c r="CR144" s="697">
        <f>[52]ACCOUNTALLOC!CR144</f>
        <v>0</v>
      </c>
      <c r="CS144" s="697">
        <f>[52]ACCOUNTALLOC!CS144</f>
        <v>0</v>
      </c>
      <c r="CT144" s="697">
        <f>[52]ACCOUNTALLOC!CT144</f>
        <v>0</v>
      </c>
      <c r="CU144" s="697">
        <f>[52]ACCOUNTALLOC!CU144</f>
        <v>0</v>
      </c>
      <c r="CW144" s="65">
        <f>[52]ACCOUNTALLOC!CW144</f>
        <v>0</v>
      </c>
      <c r="CX144" s="65">
        <f>[52]ACCOUNTALLOC!CX144</f>
        <v>0</v>
      </c>
      <c r="CY144" s="65">
        <f>[52]ACCOUNTALLOC!CY144</f>
        <v>0</v>
      </c>
      <c r="CZ144" s="65">
        <f>[52]ACCOUNTALLOC!CZ144</f>
        <v>0</v>
      </c>
      <c r="DA144" s="65">
        <f>[52]ACCOUNTALLOC!DA144</f>
        <v>0</v>
      </c>
      <c r="DB144" s="65">
        <f>[52]ACCOUNTALLOC!DB144</f>
        <v>0</v>
      </c>
      <c r="DC144" s="65">
        <f>[52]ACCOUNTALLOC!DC144</f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U144" s="65">
        <v>0</v>
      </c>
      <c r="DV144" s="65">
        <v>0</v>
      </c>
      <c r="DW144" s="65">
        <v>0</v>
      </c>
      <c r="DX144" s="65">
        <v>0</v>
      </c>
      <c r="DY144" s="65">
        <v>0</v>
      </c>
      <c r="DZ144" s="65">
        <v>0</v>
      </c>
      <c r="EA144" s="65">
        <v>0</v>
      </c>
      <c r="EC144" s="65">
        <v>0</v>
      </c>
      <c r="ED144" s="65">
        <v>0</v>
      </c>
      <c r="EE144" s="65">
        <v>0</v>
      </c>
      <c r="EF144" s="65">
        <v>0</v>
      </c>
      <c r="EG144" s="65">
        <v>0</v>
      </c>
      <c r="EH144" s="65">
        <v>0</v>
      </c>
      <c r="EI144" s="65">
        <v>0</v>
      </c>
      <c r="EK144" s="65">
        <v>0</v>
      </c>
      <c r="EL144" s="65">
        <v>0</v>
      </c>
      <c r="EM144" s="65">
        <v>0</v>
      </c>
      <c r="EN144" s="65">
        <v>0</v>
      </c>
      <c r="EO144" s="65">
        <v>0</v>
      </c>
      <c r="EP144" s="65">
        <v>0</v>
      </c>
      <c r="EQ144" s="65">
        <v>0</v>
      </c>
      <c r="ES144" s="65">
        <v>0</v>
      </c>
      <c r="ET144" s="65">
        <v>0</v>
      </c>
      <c r="EU144" s="65">
        <v>0</v>
      </c>
      <c r="EV144" s="65">
        <v>0</v>
      </c>
      <c r="EW144" s="65">
        <v>0</v>
      </c>
      <c r="EX144" s="65">
        <v>0</v>
      </c>
      <c r="EY144" s="65">
        <v>0</v>
      </c>
      <c r="FA144" s="65">
        <v>0</v>
      </c>
      <c r="FB144" s="65">
        <v>0</v>
      </c>
      <c r="FC144" s="65">
        <v>0</v>
      </c>
      <c r="FD144" s="65">
        <v>0</v>
      </c>
      <c r="FE144" s="65">
        <v>0</v>
      </c>
      <c r="FF144" s="65">
        <v>0</v>
      </c>
      <c r="FG144" s="65">
        <v>0</v>
      </c>
    </row>
    <row r="145" spans="1:163">
      <c r="A145" s="699" t="str">
        <f>[52]ACCOUNTALLOC!A145</f>
        <v>108.10_370</v>
      </c>
      <c r="B145" s="698" t="str">
        <f>[52]ACCOUNTALLOC!B145</f>
        <v>Meters</v>
      </c>
      <c r="C145" s="695">
        <f>[52]ACCOUNTALLOC!C145</f>
        <v>-39213863.239287503</v>
      </c>
      <c r="D145" s="64"/>
      <c r="E145" s="697">
        <f>[52]ACCOUNTALLOC!E145</f>
        <v>0</v>
      </c>
      <c r="F145" s="697">
        <f>[52]ACCOUNTALLOC!F145</f>
        <v>0</v>
      </c>
      <c r="G145" s="697">
        <f>[52]ACCOUNTALLOC!G145</f>
        <v>-25458658.24115362</v>
      </c>
      <c r="H145" s="697">
        <f>[52]ACCOUNTALLOC!H145</f>
        <v>0</v>
      </c>
      <c r="I145" s="697">
        <f>[52]ACCOUNTALLOC!I145</f>
        <v>0</v>
      </c>
      <c r="J145" s="697">
        <f>[52]ACCOUNTALLOC!J145</f>
        <v>0</v>
      </c>
      <c r="K145" s="697">
        <f>[52]ACCOUNTALLOC!K145</f>
        <v>-25458658.24115362</v>
      </c>
      <c r="L145" s="698"/>
      <c r="M145" s="697">
        <f>[52]ACCOUNTALLOC!M145</f>
        <v>0</v>
      </c>
      <c r="N145" s="697">
        <f>[52]ACCOUNTALLOC!N145</f>
        <v>0</v>
      </c>
      <c r="O145" s="697">
        <f>[52]ACCOUNTALLOC!O145</f>
        <v>-7145874.7784302495</v>
      </c>
      <c r="P145" s="697">
        <f>[52]ACCOUNTALLOC!P145</f>
        <v>0</v>
      </c>
      <c r="Q145" s="697">
        <f>[52]ACCOUNTALLOC!Q145</f>
        <v>0</v>
      </c>
      <c r="R145" s="697">
        <f>[52]ACCOUNTALLOC!R145</f>
        <v>0</v>
      </c>
      <c r="S145" s="697">
        <f>[52]ACCOUNTALLOC!S145</f>
        <v>-7145874.7784302495</v>
      </c>
      <c r="T145" s="698"/>
      <c r="U145" s="697">
        <f>[52]ACCOUNTALLOC!U145</f>
        <v>0</v>
      </c>
      <c r="V145" s="697">
        <f>[52]ACCOUNTALLOC!V145</f>
        <v>0</v>
      </c>
      <c r="W145" s="697">
        <f>[52]ACCOUNTALLOC!W145</f>
        <v>-2111863.9488710072</v>
      </c>
      <c r="X145" s="697">
        <f>[52]ACCOUNTALLOC!X145</f>
        <v>0</v>
      </c>
      <c r="Y145" s="697">
        <f>[52]ACCOUNTALLOC!Y145</f>
        <v>0</v>
      </c>
      <c r="Z145" s="697">
        <f>[52]ACCOUNTALLOC!Z145</f>
        <v>0</v>
      </c>
      <c r="AA145" s="697">
        <f>[52]ACCOUNTALLOC!AA145</f>
        <v>-2111863.9488710072</v>
      </c>
      <c r="AB145" s="698"/>
      <c r="AC145" s="697">
        <f>[52]ACCOUNTALLOC!AC145</f>
        <v>0</v>
      </c>
      <c r="AD145" s="697">
        <f>[52]ACCOUNTALLOC!AD145</f>
        <v>0</v>
      </c>
      <c r="AE145" s="697">
        <f>[52]ACCOUNTALLOC!AE145</f>
        <v>-237355.39323898061</v>
      </c>
      <c r="AF145" s="697">
        <f>[52]ACCOUNTALLOC!AF145</f>
        <v>0</v>
      </c>
      <c r="AG145" s="697">
        <f>[52]ACCOUNTALLOC!AG145</f>
        <v>0</v>
      </c>
      <c r="AH145" s="697">
        <f>[52]ACCOUNTALLOC!AH145</f>
        <v>0</v>
      </c>
      <c r="AI145" s="697">
        <f>[52]ACCOUNTALLOC!AI145</f>
        <v>-237355.39323898061</v>
      </c>
      <c r="AJ145" s="698"/>
      <c r="AK145" s="697">
        <f>[52]ACCOUNTALLOC!AK145</f>
        <v>0</v>
      </c>
      <c r="AL145" s="697">
        <f>[52]ACCOUNTALLOC!AL145</f>
        <v>0</v>
      </c>
      <c r="AM145" s="697">
        <f>[52]ACCOUNTALLOC!AM145</f>
        <v>-2842995.6880319864</v>
      </c>
      <c r="AN145" s="697">
        <f>[52]ACCOUNTALLOC!AN145</f>
        <v>0</v>
      </c>
      <c r="AO145" s="697">
        <f>[52]ACCOUNTALLOC!AO145</f>
        <v>0</v>
      </c>
      <c r="AP145" s="697">
        <f>[52]ACCOUNTALLOC!AP145</f>
        <v>0</v>
      </c>
      <c r="AQ145" s="697">
        <f>[52]ACCOUNTALLOC!AQ145</f>
        <v>-2842995.6880319864</v>
      </c>
      <c r="AR145" s="698"/>
      <c r="AS145" s="697">
        <f>[52]ACCOUNTALLOC!AS145</f>
        <v>0</v>
      </c>
      <c r="AT145" s="697">
        <f>[52]ACCOUNTALLOC!AT145</f>
        <v>0</v>
      </c>
      <c r="AU145" s="697">
        <f>[52]ACCOUNTALLOC!AU145</f>
        <v>-9217.8877958739613</v>
      </c>
      <c r="AV145" s="697">
        <f>[52]ACCOUNTALLOC!AV145</f>
        <v>0</v>
      </c>
      <c r="AW145" s="697">
        <f>[52]ACCOUNTALLOC!AW145</f>
        <v>0</v>
      </c>
      <c r="AX145" s="697">
        <f>[52]ACCOUNTALLOC!AX145</f>
        <v>0</v>
      </c>
      <c r="AY145" s="697">
        <f>[52]ACCOUNTALLOC!AY145</f>
        <v>-9217.8877958739613</v>
      </c>
      <c r="AZ145" s="698"/>
      <c r="BA145" s="697">
        <f>[52]ACCOUNTALLOC!BA145</f>
        <v>0</v>
      </c>
      <c r="BB145" s="697">
        <f>[52]ACCOUNTALLOC!BB145</f>
        <v>0</v>
      </c>
      <c r="BC145" s="697">
        <f>[52]ACCOUNTALLOC!BC145</f>
        <v>-918804.14483524207</v>
      </c>
      <c r="BD145" s="697">
        <f>[52]ACCOUNTALLOC!BD145</f>
        <v>0</v>
      </c>
      <c r="BE145" s="697">
        <f>[52]ACCOUNTALLOC!BE145</f>
        <v>0</v>
      </c>
      <c r="BF145" s="697">
        <f>[52]ACCOUNTALLOC!BF145</f>
        <v>0</v>
      </c>
      <c r="BG145" s="697">
        <f>[52]ACCOUNTALLOC!BG145</f>
        <v>-918804.14483524207</v>
      </c>
      <c r="BH145" s="698"/>
      <c r="BI145" s="697">
        <f>[52]ACCOUNTALLOC!BI145</f>
        <v>0</v>
      </c>
      <c r="BJ145" s="697">
        <f>[52]ACCOUNTALLOC!BJ145</f>
        <v>0</v>
      </c>
      <c r="BK145" s="697">
        <f>[52]ACCOUNTALLOC!BK145</f>
        <v>-185829.47368523726</v>
      </c>
      <c r="BL145" s="697">
        <f>[52]ACCOUNTALLOC!BL145</f>
        <v>0</v>
      </c>
      <c r="BM145" s="697">
        <f>[52]ACCOUNTALLOC!BM145</f>
        <v>0</v>
      </c>
      <c r="BN145" s="697">
        <f>[52]ACCOUNTALLOC!BN145</f>
        <v>0</v>
      </c>
      <c r="BO145" s="697">
        <f>[52]ACCOUNTALLOC!BO145</f>
        <v>-185829.47368523726</v>
      </c>
      <c r="BP145" s="698"/>
      <c r="BQ145" s="697">
        <f>[52]ACCOUNTALLOC!BQ145</f>
        <v>0</v>
      </c>
      <c r="BR145" s="697">
        <f>[52]ACCOUNTALLOC!BR145</f>
        <v>0</v>
      </c>
      <c r="BS145" s="697">
        <f>[52]ACCOUNTALLOC!BS145</f>
        <v>-115399.66048185888</v>
      </c>
      <c r="BT145" s="697">
        <f>[52]ACCOUNTALLOC!BT145</f>
        <v>0</v>
      </c>
      <c r="BU145" s="697">
        <f>[52]ACCOUNTALLOC!BU145</f>
        <v>0</v>
      </c>
      <c r="BV145" s="697">
        <f>[52]ACCOUNTALLOC!BV145</f>
        <v>0</v>
      </c>
      <c r="BW145" s="697">
        <f>[52]ACCOUNTALLOC!BW145</f>
        <v>-115399.66048185888</v>
      </c>
      <c r="BX145" s="698"/>
      <c r="BY145" s="697">
        <f>[52]ACCOUNTALLOC!BY145</f>
        <v>0</v>
      </c>
      <c r="BZ145" s="697">
        <f>[52]ACCOUNTALLOC!BZ145</f>
        <v>0</v>
      </c>
      <c r="CA145" s="697">
        <f>[52]ACCOUNTALLOC!CA145</f>
        <v>-185792.45871956355</v>
      </c>
      <c r="CB145" s="697">
        <f>[52]ACCOUNTALLOC!CB145</f>
        <v>0</v>
      </c>
      <c r="CC145" s="697">
        <f>[52]ACCOUNTALLOC!CC145</f>
        <v>0</v>
      </c>
      <c r="CD145" s="697">
        <f>[52]ACCOUNTALLOC!CD145</f>
        <v>0</v>
      </c>
      <c r="CE145" s="697">
        <f>[52]ACCOUNTALLOC!CE145</f>
        <v>-185792.45871956355</v>
      </c>
      <c r="CF145" s="698"/>
      <c r="CG145" s="697">
        <f>[52]ACCOUNTALLOC!CG145</f>
        <v>0</v>
      </c>
      <c r="CH145" s="697">
        <f>[52]ACCOUNTALLOC!CH145</f>
        <v>0</v>
      </c>
      <c r="CI145" s="697">
        <f>[52]ACCOUNTALLOC!CI145</f>
        <v>0</v>
      </c>
      <c r="CJ145" s="697">
        <f>[52]ACCOUNTALLOC!CJ145</f>
        <v>0</v>
      </c>
      <c r="CK145" s="697">
        <f>[52]ACCOUNTALLOC!CK145</f>
        <v>0</v>
      </c>
      <c r="CL145" s="697">
        <f>[52]ACCOUNTALLOC!CL145</f>
        <v>0</v>
      </c>
      <c r="CM145" s="697">
        <f>[52]ACCOUNTALLOC!CM145</f>
        <v>0</v>
      </c>
      <c r="CN145" s="698">
        <f>[52]ACCOUNTALLOC!CN145</f>
        <v>0</v>
      </c>
      <c r="CO145" s="697">
        <f>[52]ACCOUNTALLOC!CO145</f>
        <v>0</v>
      </c>
      <c r="CP145" s="697">
        <f>[52]ACCOUNTALLOC!CP145</f>
        <v>0</v>
      </c>
      <c r="CQ145" s="697">
        <f>[52]ACCOUNTALLOC!CQ145</f>
        <v>-2071.5640438791515</v>
      </c>
      <c r="CR145" s="697">
        <f>[52]ACCOUNTALLOC!CR145</f>
        <v>0</v>
      </c>
      <c r="CS145" s="697">
        <f>[52]ACCOUNTALLOC!CS145</f>
        <v>0</v>
      </c>
      <c r="CT145" s="697">
        <f>[52]ACCOUNTALLOC!CT145</f>
        <v>0</v>
      </c>
      <c r="CU145" s="697">
        <f>[52]ACCOUNTALLOC!CU145</f>
        <v>-2071.5640438791515</v>
      </c>
      <c r="CW145" s="65">
        <f>[52]ACCOUNTALLOC!CW145</f>
        <v>0</v>
      </c>
      <c r="CX145" s="65">
        <f>[52]ACCOUNTALLOC!CX145</f>
        <v>0</v>
      </c>
      <c r="CY145" s="65">
        <f>[52]ACCOUNTALLOC!CY145</f>
        <v>0</v>
      </c>
      <c r="CZ145" s="65">
        <f>[52]ACCOUNTALLOC!CZ145</f>
        <v>0</v>
      </c>
      <c r="DA145" s="65">
        <f>[52]ACCOUNTALLOC!DA145</f>
        <v>0</v>
      </c>
      <c r="DB145" s="65">
        <f>[52]ACCOUNTALLOC!DB145</f>
        <v>0</v>
      </c>
      <c r="DC145" s="65">
        <f>[52]ACCOUNTALLOC!DC145</f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U145" s="65">
        <v>0</v>
      </c>
      <c r="DV145" s="65">
        <v>0</v>
      </c>
      <c r="DW145" s="65">
        <v>0</v>
      </c>
      <c r="DX145" s="65">
        <v>0</v>
      </c>
      <c r="DY145" s="65">
        <v>0</v>
      </c>
      <c r="DZ145" s="65">
        <v>0</v>
      </c>
      <c r="EA145" s="65">
        <v>0</v>
      </c>
      <c r="EC145" s="65">
        <v>0</v>
      </c>
      <c r="ED145" s="65">
        <v>0</v>
      </c>
      <c r="EE145" s="65">
        <v>0</v>
      </c>
      <c r="EF145" s="65">
        <v>0</v>
      </c>
      <c r="EG145" s="65">
        <v>0</v>
      </c>
      <c r="EH145" s="65">
        <v>0</v>
      </c>
      <c r="EI145" s="65">
        <v>0</v>
      </c>
      <c r="EK145" s="65">
        <v>0</v>
      </c>
      <c r="EL145" s="65">
        <v>0</v>
      </c>
      <c r="EM145" s="65">
        <v>0</v>
      </c>
      <c r="EN145" s="65">
        <v>0</v>
      </c>
      <c r="EO145" s="65">
        <v>0</v>
      </c>
      <c r="EP145" s="65">
        <v>0</v>
      </c>
      <c r="EQ145" s="65">
        <v>0</v>
      </c>
      <c r="ES145" s="65">
        <v>0</v>
      </c>
      <c r="ET145" s="65">
        <v>0</v>
      </c>
      <c r="EU145" s="65">
        <v>0</v>
      </c>
      <c r="EV145" s="65">
        <v>0</v>
      </c>
      <c r="EW145" s="65">
        <v>0</v>
      </c>
      <c r="EX145" s="65">
        <v>0</v>
      </c>
      <c r="EY145" s="65">
        <v>0</v>
      </c>
      <c r="FA145" s="65">
        <v>0</v>
      </c>
      <c r="FB145" s="65">
        <v>0</v>
      </c>
      <c r="FC145" s="65">
        <v>0</v>
      </c>
      <c r="FD145" s="65">
        <v>0</v>
      </c>
      <c r="FE145" s="65">
        <v>0</v>
      </c>
      <c r="FF145" s="65">
        <v>0</v>
      </c>
      <c r="FG145" s="65">
        <v>0</v>
      </c>
    </row>
    <row r="146" spans="1:163">
      <c r="A146" s="699" t="str">
        <f>[52]ACCOUNTALLOC!A146</f>
        <v>108.10_373</v>
      </c>
      <c r="B146" s="698" t="str">
        <f>[52]ACCOUNTALLOC!B146</f>
        <v xml:space="preserve">Str &amp; Area Lighting Sys </v>
      </c>
      <c r="C146" s="695">
        <f>[52]ACCOUNTALLOC!C146</f>
        <v>-20006963.143007282</v>
      </c>
      <c r="D146" s="64"/>
      <c r="E146" s="697">
        <f>[52]ACCOUNTALLOC!E146</f>
        <v>0</v>
      </c>
      <c r="F146" s="697">
        <f>[52]ACCOUNTALLOC!F146</f>
        <v>0</v>
      </c>
      <c r="G146" s="697">
        <f>[52]ACCOUNTALLOC!G146</f>
        <v>0</v>
      </c>
      <c r="H146" s="697">
        <f>[52]ACCOUNTALLOC!H146</f>
        <v>0</v>
      </c>
      <c r="I146" s="697">
        <f>[52]ACCOUNTALLOC!I146</f>
        <v>0</v>
      </c>
      <c r="J146" s="697">
        <f>[52]ACCOUNTALLOC!J146</f>
        <v>0</v>
      </c>
      <c r="K146" s="697">
        <f>[52]ACCOUNTALLOC!K146</f>
        <v>0</v>
      </c>
      <c r="L146" s="698"/>
      <c r="M146" s="697">
        <f>[52]ACCOUNTALLOC!M146</f>
        <v>0</v>
      </c>
      <c r="N146" s="697">
        <f>[52]ACCOUNTALLOC!N146</f>
        <v>0</v>
      </c>
      <c r="O146" s="697">
        <f>[52]ACCOUNTALLOC!O146</f>
        <v>0</v>
      </c>
      <c r="P146" s="697">
        <f>[52]ACCOUNTALLOC!P146</f>
        <v>0</v>
      </c>
      <c r="Q146" s="697">
        <f>[52]ACCOUNTALLOC!Q146</f>
        <v>0</v>
      </c>
      <c r="R146" s="697">
        <f>[52]ACCOUNTALLOC!R146</f>
        <v>0</v>
      </c>
      <c r="S146" s="697">
        <f>[52]ACCOUNTALLOC!S146</f>
        <v>0</v>
      </c>
      <c r="T146" s="698"/>
      <c r="U146" s="697">
        <f>[52]ACCOUNTALLOC!U146</f>
        <v>0</v>
      </c>
      <c r="V146" s="697">
        <f>[52]ACCOUNTALLOC!V146</f>
        <v>0</v>
      </c>
      <c r="W146" s="697">
        <f>[52]ACCOUNTALLOC!W146</f>
        <v>0</v>
      </c>
      <c r="X146" s="697">
        <f>[52]ACCOUNTALLOC!X146</f>
        <v>0</v>
      </c>
      <c r="Y146" s="697">
        <f>[52]ACCOUNTALLOC!Y146</f>
        <v>0</v>
      </c>
      <c r="Z146" s="697">
        <f>[52]ACCOUNTALLOC!Z146</f>
        <v>0</v>
      </c>
      <c r="AA146" s="697">
        <f>[52]ACCOUNTALLOC!AA146</f>
        <v>0</v>
      </c>
      <c r="AB146" s="698"/>
      <c r="AC146" s="697">
        <f>[52]ACCOUNTALLOC!AC146</f>
        <v>0</v>
      </c>
      <c r="AD146" s="697">
        <f>[52]ACCOUNTALLOC!AD146</f>
        <v>0</v>
      </c>
      <c r="AE146" s="697">
        <f>[52]ACCOUNTALLOC!AE146</f>
        <v>0</v>
      </c>
      <c r="AF146" s="697">
        <f>[52]ACCOUNTALLOC!AF146</f>
        <v>0</v>
      </c>
      <c r="AG146" s="697">
        <f>[52]ACCOUNTALLOC!AG146</f>
        <v>0</v>
      </c>
      <c r="AH146" s="697">
        <f>[52]ACCOUNTALLOC!AH146</f>
        <v>0</v>
      </c>
      <c r="AI146" s="697">
        <f>[52]ACCOUNTALLOC!AI146</f>
        <v>0</v>
      </c>
      <c r="AJ146" s="698"/>
      <c r="AK146" s="697">
        <f>[52]ACCOUNTALLOC!AK146</f>
        <v>0</v>
      </c>
      <c r="AL146" s="697">
        <f>[52]ACCOUNTALLOC!AL146</f>
        <v>0</v>
      </c>
      <c r="AM146" s="697">
        <f>[52]ACCOUNTALLOC!AM146</f>
        <v>0</v>
      </c>
      <c r="AN146" s="697">
        <f>[52]ACCOUNTALLOC!AN146</f>
        <v>0</v>
      </c>
      <c r="AO146" s="697">
        <f>[52]ACCOUNTALLOC!AO146</f>
        <v>0</v>
      </c>
      <c r="AP146" s="697">
        <f>[52]ACCOUNTALLOC!AP146</f>
        <v>0</v>
      </c>
      <c r="AQ146" s="697">
        <f>[52]ACCOUNTALLOC!AQ146</f>
        <v>0</v>
      </c>
      <c r="AR146" s="698"/>
      <c r="AS146" s="697">
        <f>[52]ACCOUNTALLOC!AS146</f>
        <v>0</v>
      </c>
      <c r="AT146" s="697">
        <f>[52]ACCOUNTALLOC!AT146</f>
        <v>0</v>
      </c>
      <c r="AU146" s="697">
        <f>[52]ACCOUNTALLOC!AU146</f>
        <v>0</v>
      </c>
      <c r="AV146" s="697">
        <f>[52]ACCOUNTALLOC!AV146</f>
        <v>0</v>
      </c>
      <c r="AW146" s="697">
        <f>[52]ACCOUNTALLOC!AW146</f>
        <v>0</v>
      </c>
      <c r="AX146" s="697">
        <f>[52]ACCOUNTALLOC!AX146</f>
        <v>0</v>
      </c>
      <c r="AY146" s="697">
        <f>[52]ACCOUNTALLOC!AY146</f>
        <v>0</v>
      </c>
      <c r="AZ146" s="698"/>
      <c r="BA146" s="697">
        <f>[52]ACCOUNTALLOC!BA146</f>
        <v>0</v>
      </c>
      <c r="BB146" s="697">
        <f>[52]ACCOUNTALLOC!BB146</f>
        <v>0</v>
      </c>
      <c r="BC146" s="697">
        <f>[52]ACCOUNTALLOC!BC146</f>
        <v>0</v>
      </c>
      <c r="BD146" s="697">
        <f>[52]ACCOUNTALLOC!BD146</f>
        <v>0</v>
      </c>
      <c r="BE146" s="697">
        <f>[52]ACCOUNTALLOC!BE146</f>
        <v>0</v>
      </c>
      <c r="BF146" s="697">
        <f>[52]ACCOUNTALLOC!BF146</f>
        <v>0</v>
      </c>
      <c r="BG146" s="697">
        <f>[52]ACCOUNTALLOC!BG146</f>
        <v>0</v>
      </c>
      <c r="BH146" s="698"/>
      <c r="BI146" s="697">
        <f>[52]ACCOUNTALLOC!BI146</f>
        <v>0</v>
      </c>
      <c r="BJ146" s="697">
        <f>[52]ACCOUNTALLOC!BJ146</f>
        <v>0</v>
      </c>
      <c r="BK146" s="697">
        <f>[52]ACCOUNTALLOC!BK146</f>
        <v>0</v>
      </c>
      <c r="BL146" s="697">
        <f>[52]ACCOUNTALLOC!BL146</f>
        <v>0</v>
      </c>
      <c r="BM146" s="697">
        <f>[52]ACCOUNTALLOC!BM146</f>
        <v>0</v>
      </c>
      <c r="BN146" s="697">
        <f>[52]ACCOUNTALLOC!BN146</f>
        <v>0</v>
      </c>
      <c r="BO146" s="697">
        <f>[52]ACCOUNTALLOC!BO146</f>
        <v>0</v>
      </c>
      <c r="BP146" s="698"/>
      <c r="BQ146" s="697">
        <f>[52]ACCOUNTALLOC!BQ146</f>
        <v>0</v>
      </c>
      <c r="BR146" s="697">
        <f>[52]ACCOUNTALLOC!BR146</f>
        <v>0</v>
      </c>
      <c r="BS146" s="697">
        <f>[52]ACCOUNTALLOC!BS146</f>
        <v>0</v>
      </c>
      <c r="BT146" s="697">
        <f>[52]ACCOUNTALLOC!BT146</f>
        <v>0</v>
      </c>
      <c r="BU146" s="697">
        <f>[52]ACCOUNTALLOC!BU146</f>
        <v>0</v>
      </c>
      <c r="BV146" s="697">
        <f>[52]ACCOUNTALLOC!BV146</f>
        <v>0</v>
      </c>
      <c r="BW146" s="697">
        <f>[52]ACCOUNTALLOC!BW146</f>
        <v>0</v>
      </c>
      <c r="BX146" s="698"/>
      <c r="BY146" s="697">
        <f>[52]ACCOUNTALLOC!BY146</f>
        <v>0</v>
      </c>
      <c r="BZ146" s="697">
        <f>[52]ACCOUNTALLOC!BZ146</f>
        <v>0</v>
      </c>
      <c r="CA146" s="697">
        <f>[52]ACCOUNTALLOC!CA146</f>
        <v>0</v>
      </c>
      <c r="CB146" s="697">
        <f>[52]ACCOUNTALLOC!CB146</f>
        <v>0</v>
      </c>
      <c r="CC146" s="697">
        <f>[52]ACCOUNTALLOC!CC146</f>
        <v>0</v>
      </c>
      <c r="CD146" s="697">
        <f>[52]ACCOUNTALLOC!CD146</f>
        <v>0</v>
      </c>
      <c r="CE146" s="697">
        <f>[52]ACCOUNTALLOC!CE146</f>
        <v>0</v>
      </c>
      <c r="CF146" s="698"/>
      <c r="CG146" s="697">
        <f>[52]ACCOUNTALLOC!CG146</f>
        <v>0</v>
      </c>
      <c r="CH146" s="697">
        <f>[52]ACCOUNTALLOC!CH146</f>
        <v>0</v>
      </c>
      <c r="CI146" s="697">
        <f>[52]ACCOUNTALLOC!CI146</f>
        <v>-20006963.143007282</v>
      </c>
      <c r="CJ146" s="697">
        <f>[52]ACCOUNTALLOC!CJ146</f>
        <v>0</v>
      </c>
      <c r="CK146" s="697">
        <f>[52]ACCOUNTALLOC!CK146</f>
        <v>0</v>
      </c>
      <c r="CL146" s="697">
        <f>[52]ACCOUNTALLOC!CL146</f>
        <v>0</v>
      </c>
      <c r="CM146" s="697">
        <f>[52]ACCOUNTALLOC!CM146</f>
        <v>-20006963.143007282</v>
      </c>
      <c r="CN146" s="698">
        <f>[52]ACCOUNTALLOC!CN146</f>
        <v>0</v>
      </c>
      <c r="CO146" s="697">
        <f>[52]ACCOUNTALLOC!CO146</f>
        <v>0</v>
      </c>
      <c r="CP146" s="697">
        <f>[52]ACCOUNTALLOC!CP146</f>
        <v>0</v>
      </c>
      <c r="CQ146" s="697">
        <f>[52]ACCOUNTALLOC!CQ146</f>
        <v>0</v>
      </c>
      <c r="CR146" s="697">
        <f>[52]ACCOUNTALLOC!CR146</f>
        <v>0</v>
      </c>
      <c r="CS146" s="697">
        <f>[52]ACCOUNTALLOC!CS146</f>
        <v>0</v>
      </c>
      <c r="CT146" s="697">
        <f>[52]ACCOUNTALLOC!CT146</f>
        <v>0</v>
      </c>
      <c r="CU146" s="697">
        <f>[52]ACCOUNTALLOC!CU146</f>
        <v>0</v>
      </c>
      <c r="CW146" s="65">
        <f>[52]ACCOUNTALLOC!CW146</f>
        <v>0</v>
      </c>
      <c r="CX146" s="65">
        <f>[52]ACCOUNTALLOC!CX146</f>
        <v>0</v>
      </c>
      <c r="CY146" s="65">
        <f>[52]ACCOUNTALLOC!CY146</f>
        <v>0</v>
      </c>
      <c r="CZ146" s="65">
        <f>[52]ACCOUNTALLOC!CZ146</f>
        <v>0</v>
      </c>
      <c r="DA146" s="65">
        <f>[52]ACCOUNTALLOC!DA146</f>
        <v>0</v>
      </c>
      <c r="DB146" s="65">
        <f>[52]ACCOUNTALLOC!DB146</f>
        <v>0</v>
      </c>
      <c r="DC146" s="65">
        <f>[52]ACCOUNTALLOC!DC146</f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U146" s="65">
        <v>0</v>
      </c>
      <c r="DV146" s="65">
        <v>0</v>
      </c>
      <c r="DW146" s="65">
        <v>0</v>
      </c>
      <c r="DX146" s="65">
        <v>0</v>
      </c>
      <c r="DY146" s="65">
        <v>0</v>
      </c>
      <c r="DZ146" s="65">
        <v>0</v>
      </c>
      <c r="EA146" s="65">
        <v>0</v>
      </c>
      <c r="EC146" s="65">
        <v>0</v>
      </c>
      <c r="ED146" s="65">
        <v>0</v>
      </c>
      <c r="EE146" s="65">
        <v>0</v>
      </c>
      <c r="EF146" s="65">
        <v>0</v>
      </c>
      <c r="EG146" s="65">
        <v>0</v>
      </c>
      <c r="EH146" s="65">
        <v>0</v>
      </c>
      <c r="EI146" s="65">
        <v>0</v>
      </c>
      <c r="EK146" s="65">
        <v>0</v>
      </c>
      <c r="EL146" s="65">
        <v>0</v>
      </c>
      <c r="EM146" s="65">
        <v>0</v>
      </c>
      <c r="EN146" s="65">
        <v>0</v>
      </c>
      <c r="EO146" s="65">
        <v>0</v>
      </c>
      <c r="EP146" s="65">
        <v>0</v>
      </c>
      <c r="EQ146" s="65">
        <v>0</v>
      </c>
      <c r="ES146" s="65">
        <v>0</v>
      </c>
      <c r="ET146" s="65">
        <v>0</v>
      </c>
      <c r="EU146" s="65">
        <v>0</v>
      </c>
      <c r="EV146" s="65">
        <v>0</v>
      </c>
      <c r="EW146" s="65">
        <v>0</v>
      </c>
      <c r="EX146" s="65">
        <v>0</v>
      </c>
      <c r="EY146" s="65">
        <v>0</v>
      </c>
      <c r="FA146" s="65">
        <v>0</v>
      </c>
      <c r="FB146" s="65">
        <v>0</v>
      </c>
      <c r="FC146" s="65">
        <v>0</v>
      </c>
      <c r="FD146" s="65">
        <v>0</v>
      </c>
      <c r="FE146" s="65">
        <v>0</v>
      </c>
      <c r="FF146" s="65">
        <v>0</v>
      </c>
      <c r="FG146" s="65">
        <v>0</v>
      </c>
    </row>
    <row r="147" spans="1:163">
      <c r="A147" s="699" t="str">
        <f>[52]ACCOUNTALLOC!A147</f>
        <v>108.10_374</v>
      </c>
      <c r="B147" s="698" t="str">
        <f>[52]ACCOUNTALLOC!B147</f>
        <v>Asset Retirement Obligation</v>
      </c>
      <c r="C147" s="695">
        <f>[52]ACCOUNTALLOC!C147</f>
        <v>-444030</v>
      </c>
      <c r="D147" s="64"/>
      <c r="E147" s="697">
        <f>[52]ACCOUNTALLOC!E147</f>
        <v>-297848.20035241888</v>
      </c>
      <c r="F147" s="697">
        <f>[52]ACCOUNTALLOC!F147</f>
        <v>0</v>
      </c>
      <c r="G147" s="697">
        <f>[52]ACCOUNTALLOC!G147</f>
        <v>0</v>
      </c>
      <c r="H147" s="697">
        <f>[52]ACCOUNTALLOC!H147</f>
        <v>0</v>
      </c>
      <c r="I147" s="697">
        <f>[52]ACCOUNTALLOC!I147</f>
        <v>0</v>
      </c>
      <c r="J147" s="697">
        <f>[52]ACCOUNTALLOC!J147</f>
        <v>0</v>
      </c>
      <c r="K147" s="697">
        <f>[52]ACCOUNTALLOC!K147</f>
        <v>-297848.20035241888</v>
      </c>
      <c r="L147" s="698"/>
      <c r="M147" s="697">
        <f>[52]ACCOUNTALLOC!M147</f>
        <v>-53526.943492957435</v>
      </c>
      <c r="N147" s="697">
        <f>[52]ACCOUNTALLOC!N147</f>
        <v>0</v>
      </c>
      <c r="O147" s="697">
        <f>[52]ACCOUNTALLOC!O147</f>
        <v>0</v>
      </c>
      <c r="P147" s="697">
        <f>[52]ACCOUNTALLOC!P147</f>
        <v>0</v>
      </c>
      <c r="Q147" s="697">
        <f>[52]ACCOUNTALLOC!Q147</f>
        <v>0</v>
      </c>
      <c r="R147" s="697">
        <f>[52]ACCOUNTALLOC!R147</f>
        <v>0</v>
      </c>
      <c r="S147" s="697">
        <f>[52]ACCOUNTALLOC!S147</f>
        <v>-53526.943492957435</v>
      </c>
      <c r="T147" s="698"/>
      <c r="U147" s="697">
        <f>[52]ACCOUNTALLOC!U147</f>
        <v>-47097.551984116624</v>
      </c>
      <c r="V147" s="697">
        <f>[52]ACCOUNTALLOC!V147</f>
        <v>0</v>
      </c>
      <c r="W147" s="697">
        <f>[52]ACCOUNTALLOC!W147</f>
        <v>0</v>
      </c>
      <c r="X147" s="697">
        <f>[52]ACCOUNTALLOC!X147</f>
        <v>0</v>
      </c>
      <c r="Y147" s="697">
        <f>[52]ACCOUNTALLOC!Y147</f>
        <v>0</v>
      </c>
      <c r="Z147" s="697">
        <f>[52]ACCOUNTALLOC!Z147</f>
        <v>0</v>
      </c>
      <c r="AA147" s="697">
        <f>[52]ACCOUNTALLOC!AA147</f>
        <v>-47097.551984116624</v>
      </c>
      <c r="AB147" s="698"/>
      <c r="AC147" s="697">
        <f>[52]ACCOUNTALLOC!AC147</f>
        <v>-19898.99030976159</v>
      </c>
      <c r="AD147" s="697">
        <f>[52]ACCOUNTALLOC!AD147</f>
        <v>0</v>
      </c>
      <c r="AE147" s="697">
        <f>[52]ACCOUNTALLOC!AE147</f>
        <v>0</v>
      </c>
      <c r="AF147" s="697">
        <f>[52]ACCOUNTALLOC!AF147</f>
        <v>0</v>
      </c>
      <c r="AG147" s="697">
        <f>[52]ACCOUNTALLOC!AG147</f>
        <v>0</v>
      </c>
      <c r="AH147" s="697">
        <f>[52]ACCOUNTALLOC!AH147</f>
        <v>0</v>
      </c>
      <c r="AI147" s="697">
        <f>[52]ACCOUNTALLOC!AI147</f>
        <v>-19898.99030976159</v>
      </c>
      <c r="AJ147" s="698"/>
      <c r="AK147" s="697">
        <f>[52]ACCOUNTALLOC!AK147</f>
        <v>-15448.335230700945</v>
      </c>
      <c r="AL147" s="697">
        <f>[52]ACCOUNTALLOC!AL147</f>
        <v>0</v>
      </c>
      <c r="AM147" s="697">
        <f>[52]ACCOUNTALLOC!AM147</f>
        <v>0</v>
      </c>
      <c r="AN147" s="697">
        <f>[52]ACCOUNTALLOC!AN147</f>
        <v>0</v>
      </c>
      <c r="AO147" s="697">
        <f>[52]ACCOUNTALLOC!AO147</f>
        <v>0</v>
      </c>
      <c r="AP147" s="697">
        <f>[52]ACCOUNTALLOC!AP147</f>
        <v>0</v>
      </c>
      <c r="AQ147" s="697">
        <f>[52]ACCOUNTALLOC!AQ147</f>
        <v>-15448.335230700945</v>
      </c>
      <c r="AR147" s="698"/>
      <c r="AS147" s="697">
        <f>[52]ACCOUNTALLOC!AS147</f>
        <v>-252.90775445017812</v>
      </c>
      <c r="AT147" s="697">
        <f>[52]ACCOUNTALLOC!AT147</f>
        <v>0</v>
      </c>
      <c r="AU147" s="697">
        <f>[52]ACCOUNTALLOC!AU147</f>
        <v>0</v>
      </c>
      <c r="AV147" s="697">
        <f>[52]ACCOUNTALLOC!AV147</f>
        <v>0</v>
      </c>
      <c r="AW147" s="697">
        <f>[52]ACCOUNTALLOC!AW147</f>
        <v>0</v>
      </c>
      <c r="AX147" s="697">
        <f>[52]ACCOUNTALLOC!AX147</f>
        <v>0</v>
      </c>
      <c r="AY147" s="697">
        <f>[52]ACCOUNTALLOC!AY147</f>
        <v>-252.90775445017812</v>
      </c>
      <c r="AZ147" s="698"/>
      <c r="BA147" s="697">
        <f>[52]ACCOUNTALLOC!BA147</f>
        <v>-4589.3214829353092</v>
      </c>
      <c r="BB147" s="697">
        <f>[52]ACCOUNTALLOC!BB147</f>
        <v>0</v>
      </c>
      <c r="BC147" s="697">
        <f>[52]ACCOUNTALLOC!BC147</f>
        <v>0</v>
      </c>
      <c r="BD147" s="697">
        <f>[52]ACCOUNTALLOC!BD147</f>
        <v>0</v>
      </c>
      <c r="BE147" s="697">
        <f>[52]ACCOUNTALLOC!BE147</f>
        <v>0</v>
      </c>
      <c r="BF147" s="697">
        <f>[52]ACCOUNTALLOC!BF147</f>
        <v>0</v>
      </c>
      <c r="BG147" s="697">
        <f>[52]ACCOUNTALLOC!BG147</f>
        <v>-4589.3214829353092</v>
      </c>
      <c r="BH147" s="698"/>
      <c r="BI147" s="697">
        <f>[52]ACCOUNTALLOC!BI147</f>
        <v>-3991.7044895898052</v>
      </c>
      <c r="BJ147" s="697">
        <f>[52]ACCOUNTALLOC!BJ147</f>
        <v>0</v>
      </c>
      <c r="BK147" s="697">
        <f>[52]ACCOUNTALLOC!BK147</f>
        <v>0</v>
      </c>
      <c r="BL147" s="697">
        <f>[52]ACCOUNTALLOC!BL147</f>
        <v>0</v>
      </c>
      <c r="BM147" s="697">
        <f>[52]ACCOUNTALLOC!BM147</f>
        <v>0</v>
      </c>
      <c r="BN147" s="697">
        <f>[52]ACCOUNTALLOC!BN147</f>
        <v>0</v>
      </c>
      <c r="BO147" s="697">
        <f>[52]ACCOUNTALLOC!BO147</f>
        <v>-3991.7044895898052</v>
      </c>
      <c r="BP147" s="698"/>
      <c r="BQ147" s="697">
        <f>[52]ACCOUNTALLOC!BQ147</f>
        <v>-966.013265071604</v>
      </c>
      <c r="BR147" s="697">
        <f>[52]ACCOUNTALLOC!BR147</f>
        <v>0</v>
      </c>
      <c r="BS147" s="697">
        <f>[52]ACCOUNTALLOC!BS147</f>
        <v>0</v>
      </c>
      <c r="BT147" s="697">
        <f>[52]ACCOUNTALLOC!BT147</f>
        <v>0</v>
      </c>
      <c r="BU147" s="697">
        <f>[52]ACCOUNTALLOC!BU147</f>
        <v>0</v>
      </c>
      <c r="BV147" s="697">
        <f>[52]ACCOUNTALLOC!BV147</f>
        <v>0</v>
      </c>
      <c r="BW147" s="697">
        <f>[52]ACCOUNTALLOC!BW147</f>
        <v>-966.013265071604</v>
      </c>
      <c r="BX147" s="698"/>
      <c r="BY147" s="697">
        <f>[52]ACCOUNTALLOC!BY147</f>
        <v>-5.8051893053770316</v>
      </c>
      <c r="BZ147" s="697">
        <f>[52]ACCOUNTALLOC!BZ147</f>
        <v>0</v>
      </c>
      <c r="CA147" s="697">
        <f>[52]ACCOUNTALLOC!CA147</f>
        <v>0</v>
      </c>
      <c r="CB147" s="697">
        <f>[52]ACCOUNTALLOC!CB147</f>
        <v>0</v>
      </c>
      <c r="CC147" s="697">
        <f>[52]ACCOUNTALLOC!CC147</f>
        <v>0</v>
      </c>
      <c r="CD147" s="697">
        <f>[52]ACCOUNTALLOC!CD147</f>
        <v>0</v>
      </c>
      <c r="CE147" s="697">
        <f>[52]ACCOUNTALLOC!CE147</f>
        <v>-5.8051893053770316</v>
      </c>
      <c r="CF147" s="698"/>
      <c r="CG147" s="697">
        <f>[52]ACCOUNTALLOC!CG147</f>
        <v>-223.49545310550741</v>
      </c>
      <c r="CH147" s="697">
        <f>[52]ACCOUNTALLOC!CH147</f>
        <v>0</v>
      </c>
      <c r="CI147" s="697">
        <f>[52]ACCOUNTALLOC!CI147</f>
        <v>0</v>
      </c>
      <c r="CJ147" s="697">
        <f>[52]ACCOUNTALLOC!CJ147</f>
        <v>0</v>
      </c>
      <c r="CK147" s="697">
        <f>[52]ACCOUNTALLOC!CK147</f>
        <v>0</v>
      </c>
      <c r="CL147" s="697">
        <f>[52]ACCOUNTALLOC!CL147</f>
        <v>0</v>
      </c>
      <c r="CM147" s="697">
        <f>[52]ACCOUNTALLOC!CM147</f>
        <v>-223.49545310550741</v>
      </c>
      <c r="CN147" s="698">
        <f>[52]ACCOUNTALLOC!CN147</f>
        <v>0</v>
      </c>
      <c r="CO147" s="697">
        <f>[52]ACCOUNTALLOC!CO147</f>
        <v>-180.73099558673977</v>
      </c>
      <c r="CP147" s="697">
        <f>[52]ACCOUNTALLOC!CP147</f>
        <v>0</v>
      </c>
      <c r="CQ147" s="697">
        <f>[52]ACCOUNTALLOC!CQ147</f>
        <v>0</v>
      </c>
      <c r="CR147" s="697">
        <f>[52]ACCOUNTALLOC!CR147</f>
        <v>0</v>
      </c>
      <c r="CS147" s="697">
        <f>[52]ACCOUNTALLOC!CS147</f>
        <v>0</v>
      </c>
      <c r="CT147" s="697">
        <f>[52]ACCOUNTALLOC!CT147</f>
        <v>0</v>
      </c>
      <c r="CU147" s="697">
        <f>[52]ACCOUNTALLOC!CU147</f>
        <v>-180.73099558673977</v>
      </c>
      <c r="CW147" s="65">
        <f>[52]ACCOUNTALLOC!CW147</f>
        <v>0</v>
      </c>
      <c r="CX147" s="65">
        <f>[52]ACCOUNTALLOC!CX147</f>
        <v>0</v>
      </c>
      <c r="CY147" s="65">
        <f>[52]ACCOUNTALLOC!CY147</f>
        <v>0</v>
      </c>
      <c r="CZ147" s="65">
        <f>[52]ACCOUNTALLOC!CZ147</f>
        <v>0</v>
      </c>
      <c r="DA147" s="65">
        <f>[52]ACCOUNTALLOC!DA147</f>
        <v>0</v>
      </c>
      <c r="DB147" s="65">
        <f>[52]ACCOUNTALLOC!DB147</f>
        <v>0</v>
      </c>
      <c r="DC147" s="65">
        <f>[52]ACCOUNTALLOC!DC147</f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U147" s="65">
        <v>0</v>
      </c>
      <c r="DV147" s="65">
        <v>0</v>
      </c>
      <c r="DW147" s="65">
        <v>0</v>
      </c>
      <c r="DX147" s="65">
        <v>0</v>
      </c>
      <c r="DY147" s="65">
        <v>0</v>
      </c>
      <c r="DZ147" s="65">
        <v>0</v>
      </c>
      <c r="EA147" s="65">
        <v>0</v>
      </c>
      <c r="EC147" s="65">
        <v>0</v>
      </c>
      <c r="ED147" s="65">
        <v>0</v>
      </c>
      <c r="EE147" s="65">
        <v>0</v>
      </c>
      <c r="EF147" s="65">
        <v>0</v>
      </c>
      <c r="EG147" s="65">
        <v>0</v>
      </c>
      <c r="EH147" s="65">
        <v>0</v>
      </c>
      <c r="EI147" s="65">
        <v>0</v>
      </c>
      <c r="EK147" s="65">
        <v>0</v>
      </c>
      <c r="EL147" s="65">
        <v>0</v>
      </c>
      <c r="EM147" s="65">
        <v>0</v>
      </c>
      <c r="EN147" s="65">
        <v>0</v>
      </c>
      <c r="EO147" s="65">
        <v>0</v>
      </c>
      <c r="EP147" s="65">
        <v>0</v>
      </c>
      <c r="EQ147" s="65">
        <v>0</v>
      </c>
      <c r="ES147" s="65">
        <v>0</v>
      </c>
      <c r="ET147" s="65">
        <v>0</v>
      </c>
      <c r="EU147" s="65">
        <v>0</v>
      </c>
      <c r="EV147" s="65">
        <v>0</v>
      </c>
      <c r="EW147" s="65">
        <v>0</v>
      </c>
      <c r="EX147" s="65">
        <v>0</v>
      </c>
      <c r="EY147" s="65">
        <v>0</v>
      </c>
      <c r="FA147" s="65">
        <v>0</v>
      </c>
      <c r="FB147" s="65">
        <v>0</v>
      </c>
      <c r="FC147" s="65">
        <v>0</v>
      </c>
      <c r="FD147" s="65">
        <v>0</v>
      </c>
      <c r="FE147" s="65">
        <v>0</v>
      </c>
      <c r="FF147" s="65">
        <v>0</v>
      </c>
      <c r="FG147" s="65">
        <v>0</v>
      </c>
    </row>
    <row r="148" spans="1:163">
      <c r="A148" s="699" t="str">
        <f>[52]ACCOUNTALLOC!A148</f>
        <v>~</v>
      </c>
      <c r="B148" s="698" t="str">
        <f>[52]ACCOUNTALLOC!B148</f>
        <v>~</v>
      </c>
      <c r="C148" s="695">
        <f>[52]ACCOUNTALLOC!C148</f>
        <v>0</v>
      </c>
      <c r="D148" s="64"/>
      <c r="E148" s="697">
        <f>[52]ACCOUNTALLOC!E148</f>
        <v>0</v>
      </c>
      <c r="F148" s="697">
        <f>[52]ACCOUNTALLOC!F148</f>
        <v>0</v>
      </c>
      <c r="G148" s="697">
        <f>[52]ACCOUNTALLOC!G148</f>
        <v>0</v>
      </c>
      <c r="H148" s="697">
        <f>[52]ACCOUNTALLOC!H148</f>
        <v>0</v>
      </c>
      <c r="I148" s="697">
        <f>[52]ACCOUNTALLOC!I148</f>
        <v>0</v>
      </c>
      <c r="J148" s="697">
        <f>[52]ACCOUNTALLOC!J148</f>
        <v>0</v>
      </c>
      <c r="K148" s="697">
        <f>[52]ACCOUNTALLOC!K148</f>
        <v>0</v>
      </c>
      <c r="L148" s="698"/>
      <c r="M148" s="697">
        <f>[52]ACCOUNTALLOC!M148</f>
        <v>0</v>
      </c>
      <c r="N148" s="697">
        <f>[52]ACCOUNTALLOC!N148</f>
        <v>0</v>
      </c>
      <c r="O148" s="697">
        <f>[52]ACCOUNTALLOC!O148</f>
        <v>0</v>
      </c>
      <c r="P148" s="697">
        <f>[52]ACCOUNTALLOC!P148</f>
        <v>0</v>
      </c>
      <c r="Q148" s="697">
        <f>[52]ACCOUNTALLOC!Q148</f>
        <v>0</v>
      </c>
      <c r="R148" s="697">
        <f>[52]ACCOUNTALLOC!R148</f>
        <v>0</v>
      </c>
      <c r="S148" s="697">
        <f>[52]ACCOUNTALLOC!S148</f>
        <v>0</v>
      </c>
      <c r="T148" s="698"/>
      <c r="U148" s="697">
        <f>[52]ACCOUNTALLOC!U148</f>
        <v>0</v>
      </c>
      <c r="V148" s="697">
        <f>[52]ACCOUNTALLOC!V148</f>
        <v>0</v>
      </c>
      <c r="W148" s="697">
        <f>[52]ACCOUNTALLOC!W148</f>
        <v>0</v>
      </c>
      <c r="X148" s="697">
        <f>[52]ACCOUNTALLOC!X148</f>
        <v>0</v>
      </c>
      <c r="Y148" s="697">
        <f>[52]ACCOUNTALLOC!Y148</f>
        <v>0</v>
      </c>
      <c r="Z148" s="697">
        <f>[52]ACCOUNTALLOC!Z148</f>
        <v>0</v>
      </c>
      <c r="AA148" s="697">
        <f>[52]ACCOUNTALLOC!AA148</f>
        <v>0</v>
      </c>
      <c r="AB148" s="698"/>
      <c r="AC148" s="697">
        <f>[52]ACCOUNTALLOC!AC148</f>
        <v>0</v>
      </c>
      <c r="AD148" s="697">
        <f>[52]ACCOUNTALLOC!AD148</f>
        <v>0</v>
      </c>
      <c r="AE148" s="697">
        <f>[52]ACCOUNTALLOC!AE148</f>
        <v>0</v>
      </c>
      <c r="AF148" s="697">
        <f>[52]ACCOUNTALLOC!AF148</f>
        <v>0</v>
      </c>
      <c r="AG148" s="697">
        <f>[52]ACCOUNTALLOC!AG148</f>
        <v>0</v>
      </c>
      <c r="AH148" s="697">
        <f>[52]ACCOUNTALLOC!AH148</f>
        <v>0</v>
      </c>
      <c r="AI148" s="697">
        <f>[52]ACCOUNTALLOC!AI148</f>
        <v>0</v>
      </c>
      <c r="AJ148" s="698"/>
      <c r="AK148" s="697">
        <f>[52]ACCOUNTALLOC!AK148</f>
        <v>0</v>
      </c>
      <c r="AL148" s="697">
        <f>[52]ACCOUNTALLOC!AL148</f>
        <v>0</v>
      </c>
      <c r="AM148" s="697">
        <f>[52]ACCOUNTALLOC!AM148</f>
        <v>0</v>
      </c>
      <c r="AN148" s="697">
        <f>[52]ACCOUNTALLOC!AN148</f>
        <v>0</v>
      </c>
      <c r="AO148" s="697">
        <f>[52]ACCOUNTALLOC!AO148</f>
        <v>0</v>
      </c>
      <c r="AP148" s="697">
        <f>[52]ACCOUNTALLOC!AP148</f>
        <v>0</v>
      </c>
      <c r="AQ148" s="697">
        <f>[52]ACCOUNTALLOC!AQ148</f>
        <v>0</v>
      </c>
      <c r="AR148" s="698"/>
      <c r="AS148" s="697">
        <f>[52]ACCOUNTALLOC!AS148</f>
        <v>0</v>
      </c>
      <c r="AT148" s="697">
        <f>[52]ACCOUNTALLOC!AT148</f>
        <v>0</v>
      </c>
      <c r="AU148" s="697">
        <f>[52]ACCOUNTALLOC!AU148</f>
        <v>0</v>
      </c>
      <c r="AV148" s="697">
        <f>[52]ACCOUNTALLOC!AV148</f>
        <v>0</v>
      </c>
      <c r="AW148" s="697">
        <f>[52]ACCOUNTALLOC!AW148</f>
        <v>0</v>
      </c>
      <c r="AX148" s="697">
        <f>[52]ACCOUNTALLOC!AX148</f>
        <v>0</v>
      </c>
      <c r="AY148" s="697">
        <f>[52]ACCOUNTALLOC!AY148</f>
        <v>0</v>
      </c>
      <c r="AZ148" s="698"/>
      <c r="BA148" s="697">
        <f>[52]ACCOUNTALLOC!BA148</f>
        <v>0</v>
      </c>
      <c r="BB148" s="697">
        <f>[52]ACCOUNTALLOC!BB148</f>
        <v>0</v>
      </c>
      <c r="BC148" s="697">
        <f>[52]ACCOUNTALLOC!BC148</f>
        <v>0</v>
      </c>
      <c r="BD148" s="697">
        <f>[52]ACCOUNTALLOC!BD148</f>
        <v>0</v>
      </c>
      <c r="BE148" s="697">
        <f>[52]ACCOUNTALLOC!BE148</f>
        <v>0</v>
      </c>
      <c r="BF148" s="697">
        <f>[52]ACCOUNTALLOC!BF148</f>
        <v>0</v>
      </c>
      <c r="BG148" s="697">
        <f>[52]ACCOUNTALLOC!BG148</f>
        <v>0</v>
      </c>
      <c r="BH148" s="698"/>
      <c r="BI148" s="697">
        <f>[52]ACCOUNTALLOC!BI148</f>
        <v>0</v>
      </c>
      <c r="BJ148" s="697">
        <f>[52]ACCOUNTALLOC!BJ148</f>
        <v>0</v>
      </c>
      <c r="BK148" s="697">
        <f>[52]ACCOUNTALLOC!BK148</f>
        <v>0</v>
      </c>
      <c r="BL148" s="697">
        <f>[52]ACCOUNTALLOC!BL148</f>
        <v>0</v>
      </c>
      <c r="BM148" s="697">
        <f>[52]ACCOUNTALLOC!BM148</f>
        <v>0</v>
      </c>
      <c r="BN148" s="697">
        <f>[52]ACCOUNTALLOC!BN148</f>
        <v>0</v>
      </c>
      <c r="BO148" s="697">
        <f>[52]ACCOUNTALLOC!BO148</f>
        <v>0</v>
      </c>
      <c r="BP148" s="698"/>
      <c r="BQ148" s="697">
        <f>[52]ACCOUNTALLOC!BQ148</f>
        <v>0</v>
      </c>
      <c r="BR148" s="697">
        <f>[52]ACCOUNTALLOC!BR148</f>
        <v>0</v>
      </c>
      <c r="BS148" s="697">
        <f>[52]ACCOUNTALLOC!BS148</f>
        <v>0</v>
      </c>
      <c r="BT148" s="697">
        <f>[52]ACCOUNTALLOC!BT148</f>
        <v>0</v>
      </c>
      <c r="BU148" s="697">
        <f>[52]ACCOUNTALLOC!BU148</f>
        <v>0</v>
      </c>
      <c r="BV148" s="697">
        <f>[52]ACCOUNTALLOC!BV148</f>
        <v>0</v>
      </c>
      <c r="BW148" s="697">
        <f>[52]ACCOUNTALLOC!BW148</f>
        <v>0</v>
      </c>
      <c r="BX148" s="698"/>
      <c r="BY148" s="697">
        <f>[52]ACCOUNTALLOC!BY148</f>
        <v>0</v>
      </c>
      <c r="BZ148" s="697">
        <f>[52]ACCOUNTALLOC!BZ148</f>
        <v>0</v>
      </c>
      <c r="CA148" s="697">
        <f>[52]ACCOUNTALLOC!CA148</f>
        <v>0</v>
      </c>
      <c r="CB148" s="697">
        <f>[52]ACCOUNTALLOC!CB148</f>
        <v>0</v>
      </c>
      <c r="CC148" s="697">
        <f>[52]ACCOUNTALLOC!CC148</f>
        <v>0</v>
      </c>
      <c r="CD148" s="697">
        <f>[52]ACCOUNTALLOC!CD148</f>
        <v>0</v>
      </c>
      <c r="CE148" s="697">
        <f>[52]ACCOUNTALLOC!CE148</f>
        <v>0</v>
      </c>
      <c r="CF148" s="698"/>
      <c r="CG148" s="697">
        <f>[52]ACCOUNTALLOC!CG148</f>
        <v>0</v>
      </c>
      <c r="CH148" s="697">
        <f>[52]ACCOUNTALLOC!CH148</f>
        <v>0</v>
      </c>
      <c r="CI148" s="697">
        <f>[52]ACCOUNTALLOC!CI148</f>
        <v>0</v>
      </c>
      <c r="CJ148" s="697">
        <f>[52]ACCOUNTALLOC!CJ148</f>
        <v>0</v>
      </c>
      <c r="CK148" s="697">
        <f>[52]ACCOUNTALLOC!CK148</f>
        <v>0</v>
      </c>
      <c r="CL148" s="697">
        <f>[52]ACCOUNTALLOC!CL148</f>
        <v>0</v>
      </c>
      <c r="CM148" s="697">
        <f>[52]ACCOUNTALLOC!CM148</f>
        <v>0</v>
      </c>
      <c r="CN148" s="698">
        <f>[52]ACCOUNTALLOC!CN148</f>
        <v>0</v>
      </c>
      <c r="CO148" s="697">
        <f>[52]ACCOUNTALLOC!CO148</f>
        <v>0</v>
      </c>
      <c r="CP148" s="697">
        <f>[52]ACCOUNTALLOC!CP148</f>
        <v>0</v>
      </c>
      <c r="CQ148" s="697">
        <f>[52]ACCOUNTALLOC!CQ148</f>
        <v>0</v>
      </c>
      <c r="CR148" s="697">
        <f>[52]ACCOUNTALLOC!CR148</f>
        <v>0</v>
      </c>
      <c r="CS148" s="697">
        <f>[52]ACCOUNTALLOC!CS148</f>
        <v>0</v>
      </c>
      <c r="CT148" s="697">
        <f>[52]ACCOUNTALLOC!CT148</f>
        <v>0</v>
      </c>
      <c r="CU148" s="697">
        <f>[52]ACCOUNTALLOC!CU148</f>
        <v>0</v>
      </c>
      <c r="CW148" s="65">
        <f>[52]ACCOUNTALLOC!CW148</f>
        <v>0</v>
      </c>
      <c r="CX148" s="65">
        <f>[52]ACCOUNTALLOC!CX148</f>
        <v>0</v>
      </c>
      <c r="CY148" s="65">
        <f>[52]ACCOUNTALLOC!CY148</f>
        <v>0</v>
      </c>
      <c r="CZ148" s="65">
        <f>[52]ACCOUNTALLOC!CZ148</f>
        <v>0</v>
      </c>
      <c r="DA148" s="65">
        <f>[52]ACCOUNTALLOC!DA148</f>
        <v>0</v>
      </c>
      <c r="DB148" s="65">
        <f>[52]ACCOUNTALLOC!DB148</f>
        <v>0</v>
      </c>
      <c r="DC148" s="65">
        <f>[52]ACCOUNTALLOC!DC148</f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U148" s="65">
        <v>0</v>
      </c>
      <c r="DV148" s="65">
        <v>0</v>
      </c>
      <c r="DW148" s="65">
        <v>0</v>
      </c>
      <c r="DX148" s="65">
        <v>0</v>
      </c>
      <c r="DY148" s="65">
        <v>0</v>
      </c>
      <c r="DZ148" s="65">
        <v>0</v>
      </c>
      <c r="EA148" s="65">
        <v>0</v>
      </c>
      <c r="EC148" s="65">
        <v>0</v>
      </c>
      <c r="ED148" s="65">
        <v>0</v>
      </c>
      <c r="EE148" s="65">
        <v>0</v>
      </c>
      <c r="EF148" s="65">
        <v>0</v>
      </c>
      <c r="EG148" s="65">
        <v>0</v>
      </c>
      <c r="EH148" s="65">
        <v>0</v>
      </c>
      <c r="EI148" s="65">
        <v>0</v>
      </c>
      <c r="EK148" s="65">
        <v>0</v>
      </c>
      <c r="EL148" s="65">
        <v>0</v>
      </c>
      <c r="EM148" s="65">
        <v>0</v>
      </c>
      <c r="EN148" s="65">
        <v>0</v>
      </c>
      <c r="EO148" s="65">
        <v>0</v>
      </c>
      <c r="EP148" s="65">
        <v>0</v>
      </c>
      <c r="EQ148" s="65">
        <v>0</v>
      </c>
      <c r="ES148" s="65">
        <v>0</v>
      </c>
      <c r="ET148" s="65">
        <v>0</v>
      </c>
      <c r="EU148" s="65">
        <v>0</v>
      </c>
      <c r="EV148" s="65">
        <v>0</v>
      </c>
      <c r="EW148" s="65">
        <v>0</v>
      </c>
      <c r="EX148" s="65">
        <v>0</v>
      </c>
      <c r="EY148" s="65">
        <v>0</v>
      </c>
      <c r="FA148" s="65">
        <v>0</v>
      </c>
      <c r="FB148" s="65">
        <v>0</v>
      </c>
      <c r="FC148" s="65">
        <v>0</v>
      </c>
      <c r="FD148" s="65">
        <v>0</v>
      </c>
      <c r="FE148" s="65">
        <v>0</v>
      </c>
      <c r="FF148" s="65">
        <v>0</v>
      </c>
      <c r="FG148" s="65">
        <v>0</v>
      </c>
    </row>
    <row r="149" spans="1:163">
      <c r="A149" s="699" t="str">
        <f>[52]ACCOUNTALLOC!A149</f>
        <v>~</v>
      </c>
      <c r="B149" s="698" t="str">
        <f>[52]ACCOUNTALLOC!B149</f>
        <v>~</v>
      </c>
      <c r="C149" s="695">
        <f>[52]ACCOUNTALLOC!C149</f>
        <v>0</v>
      </c>
      <c r="D149" s="64"/>
      <c r="E149" s="697">
        <f>[52]ACCOUNTALLOC!E149</f>
        <v>0</v>
      </c>
      <c r="F149" s="697">
        <f>[52]ACCOUNTALLOC!F149</f>
        <v>0</v>
      </c>
      <c r="G149" s="697">
        <f>[52]ACCOUNTALLOC!G149</f>
        <v>0</v>
      </c>
      <c r="H149" s="697">
        <f>[52]ACCOUNTALLOC!H149</f>
        <v>0</v>
      </c>
      <c r="I149" s="697">
        <f>[52]ACCOUNTALLOC!I149</f>
        <v>0</v>
      </c>
      <c r="J149" s="697">
        <f>[52]ACCOUNTALLOC!J149</f>
        <v>0</v>
      </c>
      <c r="K149" s="697">
        <f>[52]ACCOUNTALLOC!K149</f>
        <v>0</v>
      </c>
      <c r="L149" s="698"/>
      <c r="M149" s="697">
        <f>[52]ACCOUNTALLOC!M149</f>
        <v>0</v>
      </c>
      <c r="N149" s="697">
        <f>[52]ACCOUNTALLOC!N149</f>
        <v>0</v>
      </c>
      <c r="O149" s="697">
        <f>[52]ACCOUNTALLOC!O149</f>
        <v>0</v>
      </c>
      <c r="P149" s="697">
        <f>[52]ACCOUNTALLOC!P149</f>
        <v>0</v>
      </c>
      <c r="Q149" s="697">
        <f>[52]ACCOUNTALLOC!Q149</f>
        <v>0</v>
      </c>
      <c r="R149" s="697">
        <f>[52]ACCOUNTALLOC!R149</f>
        <v>0</v>
      </c>
      <c r="S149" s="697">
        <f>[52]ACCOUNTALLOC!S149</f>
        <v>0</v>
      </c>
      <c r="T149" s="698"/>
      <c r="U149" s="697">
        <f>[52]ACCOUNTALLOC!U149</f>
        <v>0</v>
      </c>
      <c r="V149" s="697">
        <f>[52]ACCOUNTALLOC!V149</f>
        <v>0</v>
      </c>
      <c r="W149" s="697">
        <f>[52]ACCOUNTALLOC!W149</f>
        <v>0</v>
      </c>
      <c r="X149" s="697">
        <f>[52]ACCOUNTALLOC!X149</f>
        <v>0</v>
      </c>
      <c r="Y149" s="697">
        <f>[52]ACCOUNTALLOC!Y149</f>
        <v>0</v>
      </c>
      <c r="Z149" s="697">
        <f>[52]ACCOUNTALLOC!Z149</f>
        <v>0</v>
      </c>
      <c r="AA149" s="697">
        <f>[52]ACCOUNTALLOC!AA149</f>
        <v>0</v>
      </c>
      <c r="AB149" s="698"/>
      <c r="AC149" s="697">
        <f>[52]ACCOUNTALLOC!AC149</f>
        <v>0</v>
      </c>
      <c r="AD149" s="697">
        <f>[52]ACCOUNTALLOC!AD149</f>
        <v>0</v>
      </c>
      <c r="AE149" s="697">
        <f>[52]ACCOUNTALLOC!AE149</f>
        <v>0</v>
      </c>
      <c r="AF149" s="697">
        <f>[52]ACCOUNTALLOC!AF149</f>
        <v>0</v>
      </c>
      <c r="AG149" s="697">
        <f>[52]ACCOUNTALLOC!AG149</f>
        <v>0</v>
      </c>
      <c r="AH149" s="697">
        <f>[52]ACCOUNTALLOC!AH149</f>
        <v>0</v>
      </c>
      <c r="AI149" s="697">
        <f>[52]ACCOUNTALLOC!AI149</f>
        <v>0</v>
      </c>
      <c r="AJ149" s="698"/>
      <c r="AK149" s="697">
        <f>[52]ACCOUNTALLOC!AK149</f>
        <v>0</v>
      </c>
      <c r="AL149" s="697">
        <f>[52]ACCOUNTALLOC!AL149</f>
        <v>0</v>
      </c>
      <c r="AM149" s="697">
        <f>[52]ACCOUNTALLOC!AM149</f>
        <v>0</v>
      </c>
      <c r="AN149" s="697">
        <f>[52]ACCOUNTALLOC!AN149</f>
        <v>0</v>
      </c>
      <c r="AO149" s="697">
        <f>[52]ACCOUNTALLOC!AO149</f>
        <v>0</v>
      </c>
      <c r="AP149" s="697">
        <f>[52]ACCOUNTALLOC!AP149</f>
        <v>0</v>
      </c>
      <c r="AQ149" s="697">
        <f>[52]ACCOUNTALLOC!AQ149</f>
        <v>0</v>
      </c>
      <c r="AR149" s="698"/>
      <c r="AS149" s="697">
        <f>[52]ACCOUNTALLOC!AS149</f>
        <v>0</v>
      </c>
      <c r="AT149" s="697">
        <f>[52]ACCOUNTALLOC!AT149</f>
        <v>0</v>
      </c>
      <c r="AU149" s="697">
        <f>[52]ACCOUNTALLOC!AU149</f>
        <v>0</v>
      </c>
      <c r="AV149" s="697">
        <f>[52]ACCOUNTALLOC!AV149</f>
        <v>0</v>
      </c>
      <c r="AW149" s="697">
        <f>[52]ACCOUNTALLOC!AW149</f>
        <v>0</v>
      </c>
      <c r="AX149" s="697">
        <f>[52]ACCOUNTALLOC!AX149</f>
        <v>0</v>
      </c>
      <c r="AY149" s="697">
        <f>[52]ACCOUNTALLOC!AY149</f>
        <v>0</v>
      </c>
      <c r="AZ149" s="698"/>
      <c r="BA149" s="697">
        <f>[52]ACCOUNTALLOC!BA149</f>
        <v>0</v>
      </c>
      <c r="BB149" s="697">
        <f>[52]ACCOUNTALLOC!BB149</f>
        <v>0</v>
      </c>
      <c r="BC149" s="697">
        <f>[52]ACCOUNTALLOC!BC149</f>
        <v>0</v>
      </c>
      <c r="BD149" s="697">
        <f>[52]ACCOUNTALLOC!BD149</f>
        <v>0</v>
      </c>
      <c r="BE149" s="697">
        <f>[52]ACCOUNTALLOC!BE149</f>
        <v>0</v>
      </c>
      <c r="BF149" s="697">
        <f>[52]ACCOUNTALLOC!BF149</f>
        <v>0</v>
      </c>
      <c r="BG149" s="697">
        <f>[52]ACCOUNTALLOC!BG149</f>
        <v>0</v>
      </c>
      <c r="BH149" s="698"/>
      <c r="BI149" s="697">
        <f>[52]ACCOUNTALLOC!BI149</f>
        <v>0</v>
      </c>
      <c r="BJ149" s="697">
        <f>[52]ACCOUNTALLOC!BJ149</f>
        <v>0</v>
      </c>
      <c r="BK149" s="697">
        <f>[52]ACCOUNTALLOC!BK149</f>
        <v>0</v>
      </c>
      <c r="BL149" s="697">
        <f>[52]ACCOUNTALLOC!BL149</f>
        <v>0</v>
      </c>
      <c r="BM149" s="697">
        <f>[52]ACCOUNTALLOC!BM149</f>
        <v>0</v>
      </c>
      <c r="BN149" s="697">
        <f>[52]ACCOUNTALLOC!BN149</f>
        <v>0</v>
      </c>
      <c r="BO149" s="697">
        <f>[52]ACCOUNTALLOC!BO149</f>
        <v>0</v>
      </c>
      <c r="BP149" s="698"/>
      <c r="BQ149" s="697">
        <f>[52]ACCOUNTALLOC!BQ149</f>
        <v>0</v>
      </c>
      <c r="BR149" s="697">
        <f>[52]ACCOUNTALLOC!BR149</f>
        <v>0</v>
      </c>
      <c r="BS149" s="697">
        <f>[52]ACCOUNTALLOC!BS149</f>
        <v>0</v>
      </c>
      <c r="BT149" s="697">
        <f>[52]ACCOUNTALLOC!BT149</f>
        <v>0</v>
      </c>
      <c r="BU149" s="697">
        <f>[52]ACCOUNTALLOC!BU149</f>
        <v>0</v>
      </c>
      <c r="BV149" s="697">
        <f>[52]ACCOUNTALLOC!BV149</f>
        <v>0</v>
      </c>
      <c r="BW149" s="697">
        <f>[52]ACCOUNTALLOC!BW149</f>
        <v>0</v>
      </c>
      <c r="BX149" s="698"/>
      <c r="BY149" s="697">
        <f>[52]ACCOUNTALLOC!BY149</f>
        <v>0</v>
      </c>
      <c r="BZ149" s="697">
        <f>[52]ACCOUNTALLOC!BZ149</f>
        <v>0</v>
      </c>
      <c r="CA149" s="697">
        <f>[52]ACCOUNTALLOC!CA149</f>
        <v>0</v>
      </c>
      <c r="CB149" s="697">
        <f>[52]ACCOUNTALLOC!CB149</f>
        <v>0</v>
      </c>
      <c r="CC149" s="697">
        <f>[52]ACCOUNTALLOC!CC149</f>
        <v>0</v>
      </c>
      <c r="CD149" s="697">
        <f>[52]ACCOUNTALLOC!CD149</f>
        <v>0</v>
      </c>
      <c r="CE149" s="697">
        <f>[52]ACCOUNTALLOC!CE149</f>
        <v>0</v>
      </c>
      <c r="CF149" s="698"/>
      <c r="CG149" s="697">
        <f>[52]ACCOUNTALLOC!CG149</f>
        <v>0</v>
      </c>
      <c r="CH149" s="697">
        <f>[52]ACCOUNTALLOC!CH149</f>
        <v>0</v>
      </c>
      <c r="CI149" s="697">
        <f>[52]ACCOUNTALLOC!CI149</f>
        <v>0</v>
      </c>
      <c r="CJ149" s="697">
        <f>[52]ACCOUNTALLOC!CJ149</f>
        <v>0</v>
      </c>
      <c r="CK149" s="697">
        <f>[52]ACCOUNTALLOC!CK149</f>
        <v>0</v>
      </c>
      <c r="CL149" s="697">
        <f>[52]ACCOUNTALLOC!CL149</f>
        <v>0</v>
      </c>
      <c r="CM149" s="697">
        <f>[52]ACCOUNTALLOC!CM149</f>
        <v>0</v>
      </c>
      <c r="CN149" s="698">
        <f>[52]ACCOUNTALLOC!CN149</f>
        <v>0</v>
      </c>
      <c r="CO149" s="697">
        <f>[52]ACCOUNTALLOC!CO149</f>
        <v>0</v>
      </c>
      <c r="CP149" s="697">
        <f>[52]ACCOUNTALLOC!CP149</f>
        <v>0</v>
      </c>
      <c r="CQ149" s="697">
        <f>[52]ACCOUNTALLOC!CQ149</f>
        <v>0</v>
      </c>
      <c r="CR149" s="697">
        <f>[52]ACCOUNTALLOC!CR149</f>
        <v>0</v>
      </c>
      <c r="CS149" s="697">
        <f>[52]ACCOUNTALLOC!CS149</f>
        <v>0</v>
      </c>
      <c r="CT149" s="697">
        <f>[52]ACCOUNTALLOC!CT149</f>
        <v>0</v>
      </c>
      <c r="CU149" s="697">
        <f>[52]ACCOUNTALLOC!CU149</f>
        <v>0</v>
      </c>
      <c r="CW149" s="65">
        <f>[52]ACCOUNTALLOC!CW149</f>
        <v>0</v>
      </c>
      <c r="CX149" s="65">
        <f>[52]ACCOUNTALLOC!CX149</f>
        <v>0</v>
      </c>
      <c r="CY149" s="65">
        <f>[52]ACCOUNTALLOC!CY149</f>
        <v>0</v>
      </c>
      <c r="CZ149" s="65">
        <f>[52]ACCOUNTALLOC!CZ149</f>
        <v>0</v>
      </c>
      <c r="DA149" s="65">
        <f>[52]ACCOUNTALLOC!DA149</f>
        <v>0</v>
      </c>
      <c r="DB149" s="65">
        <f>[52]ACCOUNTALLOC!DB149</f>
        <v>0</v>
      </c>
      <c r="DC149" s="65">
        <f>[52]ACCOUNTALLOC!DC149</f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U149" s="65">
        <v>0</v>
      </c>
      <c r="DV149" s="65">
        <v>0</v>
      </c>
      <c r="DW149" s="65">
        <v>0</v>
      </c>
      <c r="DX149" s="65">
        <v>0</v>
      </c>
      <c r="DY149" s="65">
        <v>0</v>
      </c>
      <c r="DZ149" s="65">
        <v>0</v>
      </c>
      <c r="EA149" s="65">
        <v>0</v>
      </c>
      <c r="EC149" s="65">
        <v>0</v>
      </c>
      <c r="ED149" s="65">
        <v>0</v>
      </c>
      <c r="EE149" s="65">
        <v>0</v>
      </c>
      <c r="EF149" s="65">
        <v>0</v>
      </c>
      <c r="EG149" s="65">
        <v>0</v>
      </c>
      <c r="EH149" s="65">
        <v>0</v>
      </c>
      <c r="EI149" s="65">
        <v>0</v>
      </c>
      <c r="EK149" s="65">
        <v>0</v>
      </c>
      <c r="EL149" s="65">
        <v>0</v>
      </c>
      <c r="EM149" s="65">
        <v>0</v>
      </c>
      <c r="EN149" s="65">
        <v>0</v>
      </c>
      <c r="EO149" s="65">
        <v>0</v>
      </c>
      <c r="EP149" s="65">
        <v>0</v>
      </c>
      <c r="EQ149" s="65">
        <v>0</v>
      </c>
      <c r="ES149" s="65">
        <v>0</v>
      </c>
      <c r="ET149" s="65">
        <v>0</v>
      </c>
      <c r="EU149" s="65">
        <v>0</v>
      </c>
      <c r="EV149" s="65">
        <v>0</v>
      </c>
      <c r="EW149" s="65">
        <v>0</v>
      </c>
      <c r="EX149" s="65">
        <v>0</v>
      </c>
      <c r="EY149" s="65">
        <v>0</v>
      </c>
      <c r="FA149" s="65">
        <v>0</v>
      </c>
      <c r="FB149" s="65">
        <v>0</v>
      </c>
      <c r="FC149" s="65">
        <v>0</v>
      </c>
      <c r="FD149" s="65">
        <v>0</v>
      </c>
      <c r="FE149" s="65">
        <v>0</v>
      </c>
      <c r="FF149" s="65">
        <v>0</v>
      </c>
      <c r="FG149" s="65">
        <v>0</v>
      </c>
    </row>
    <row r="150" spans="1:163">
      <c r="A150" s="699" t="str">
        <f>[52]ACCOUNTALLOC!A150</f>
        <v>~</v>
      </c>
      <c r="B150" s="698" t="str">
        <f>[52]ACCOUNTALLOC!B150</f>
        <v>~</v>
      </c>
      <c r="C150" s="695">
        <f>[52]ACCOUNTALLOC!C150</f>
        <v>0</v>
      </c>
      <c r="D150" s="64"/>
      <c r="E150" s="697">
        <f>[52]ACCOUNTALLOC!E150</f>
        <v>0</v>
      </c>
      <c r="F150" s="697">
        <f>[52]ACCOUNTALLOC!F150</f>
        <v>0</v>
      </c>
      <c r="G150" s="697">
        <f>[52]ACCOUNTALLOC!G150</f>
        <v>0</v>
      </c>
      <c r="H150" s="697">
        <f>[52]ACCOUNTALLOC!H150</f>
        <v>0</v>
      </c>
      <c r="I150" s="697">
        <f>[52]ACCOUNTALLOC!I150</f>
        <v>0</v>
      </c>
      <c r="J150" s="697">
        <f>[52]ACCOUNTALLOC!J150</f>
        <v>0</v>
      </c>
      <c r="K150" s="697">
        <f>[52]ACCOUNTALLOC!K150</f>
        <v>0</v>
      </c>
      <c r="L150" s="698"/>
      <c r="M150" s="697">
        <f>[52]ACCOUNTALLOC!M150</f>
        <v>0</v>
      </c>
      <c r="N150" s="697">
        <f>[52]ACCOUNTALLOC!N150</f>
        <v>0</v>
      </c>
      <c r="O150" s="697">
        <f>[52]ACCOUNTALLOC!O150</f>
        <v>0</v>
      </c>
      <c r="P150" s="697">
        <f>[52]ACCOUNTALLOC!P150</f>
        <v>0</v>
      </c>
      <c r="Q150" s="697">
        <f>[52]ACCOUNTALLOC!Q150</f>
        <v>0</v>
      </c>
      <c r="R150" s="697">
        <f>[52]ACCOUNTALLOC!R150</f>
        <v>0</v>
      </c>
      <c r="S150" s="697">
        <f>[52]ACCOUNTALLOC!S150</f>
        <v>0</v>
      </c>
      <c r="T150" s="698"/>
      <c r="U150" s="697">
        <f>[52]ACCOUNTALLOC!U150</f>
        <v>0</v>
      </c>
      <c r="V150" s="697">
        <f>[52]ACCOUNTALLOC!V150</f>
        <v>0</v>
      </c>
      <c r="W150" s="697">
        <f>[52]ACCOUNTALLOC!W150</f>
        <v>0</v>
      </c>
      <c r="X150" s="697">
        <f>[52]ACCOUNTALLOC!X150</f>
        <v>0</v>
      </c>
      <c r="Y150" s="697">
        <f>[52]ACCOUNTALLOC!Y150</f>
        <v>0</v>
      </c>
      <c r="Z150" s="697">
        <f>[52]ACCOUNTALLOC!Z150</f>
        <v>0</v>
      </c>
      <c r="AA150" s="697">
        <f>[52]ACCOUNTALLOC!AA150</f>
        <v>0</v>
      </c>
      <c r="AB150" s="698"/>
      <c r="AC150" s="697">
        <f>[52]ACCOUNTALLOC!AC150</f>
        <v>0</v>
      </c>
      <c r="AD150" s="697">
        <f>[52]ACCOUNTALLOC!AD150</f>
        <v>0</v>
      </c>
      <c r="AE150" s="697">
        <f>[52]ACCOUNTALLOC!AE150</f>
        <v>0</v>
      </c>
      <c r="AF150" s="697">
        <f>[52]ACCOUNTALLOC!AF150</f>
        <v>0</v>
      </c>
      <c r="AG150" s="697">
        <f>[52]ACCOUNTALLOC!AG150</f>
        <v>0</v>
      </c>
      <c r="AH150" s="697">
        <f>[52]ACCOUNTALLOC!AH150</f>
        <v>0</v>
      </c>
      <c r="AI150" s="697">
        <f>[52]ACCOUNTALLOC!AI150</f>
        <v>0</v>
      </c>
      <c r="AJ150" s="698"/>
      <c r="AK150" s="697">
        <f>[52]ACCOUNTALLOC!AK150</f>
        <v>0</v>
      </c>
      <c r="AL150" s="697">
        <f>[52]ACCOUNTALLOC!AL150</f>
        <v>0</v>
      </c>
      <c r="AM150" s="697">
        <f>[52]ACCOUNTALLOC!AM150</f>
        <v>0</v>
      </c>
      <c r="AN150" s="697">
        <f>[52]ACCOUNTALLOC!AN150</f>
        <v>0</v>
      </c>
      <c r="AO150" s="697">
        <f>[52]ACCOUNTALLOC!AO150</f>
        <v>0</v>
      </c>
      <c r="AP150" s="697">
        <f>[52]ACCOUNTALLOC!AP150</f>
        <v>0</v>
      </c>
      <c r="AQ150" s="697">
        <f>[52]ACCOUNTALLOC!AQ150</f>
        <v>0</v>
      </c>
      <c r="AR150" s="698"/>
      <c r="AS150" s="697">
        <f>[52]ACCOUNTALLOC!AS150</f>
        <v>0</v>
      </c>
      <c r="AT150" s="697">
        <f>[52]ACCOUNTALLOC!AT150</f>
        <v>0</v>
      </c>
      <c r="AU150" s="697">
        <f>[52]ACCOUNTALLOC!AU150</f>
        <v>0</v>
      </c>
      <c r="AV150" s="697">
        <f>[52]ACCOUNTALLOC!AV150</f>
        <v>0</v>
      </c>
      <c r="AW150" s="697">
        <f>[52]ACCOUNTALLOC!AW150</f>
        <v>0</v>
      </c>
      <c r="AX150" s="697">
        <f>[52]ACCOUNTALLOC!AX150</f>
        <v>0</v>
      </c>
      <c r="AY150" s="697">
        <f>[52]ACCOUNTALLOC!AY150</f>
        <v>0</v>
      </c>
      <c r="AZ150" s="698"/>
      <c r="BA150" s="697">
        <f>[52]ACCOUNTALLOC!BA150</f>
        <v>0</v>
      </c>
      <c r="BB150" s="697">
        <f>[52]ACCOUNTALLOC!BB150</f>
        <v>0</v>
      </c>
      <c r="BC150" s="697">
        <f>[52]ACCOUNTALLOC!BC150</f>
        <v>0</v>
      </c>
      <c r="BD150" s="697">
        <f>[52]ACCOUNTALLOC!BD150</f>
        <v>0</v>
      </c>
      <c r="BE150" s="697">
        <f>[52]ACCOUNTALLOC!BE150</f>
        <v>0</v>
      </c>
      <c r="BF150" s="697">
        <f>[52]ACCOUNTALLOC!BF150</f>
        <v>0</v>
      </c>
      <c r="BG150" s="697">
        <f>[52]ACCOUNTALLOC!BG150</f>
        <v>0</v>
      </c>
      <c r="BH150" s="698"/>
      <c r="BI150" s="697">
        <f>[52]ACCOUNTALLOC!BI150</f>
        <v>0</v>
      </c>
      <c r="BJ150" s="697">
        <f>[52]ACCOUNTALLOC!BJ150</f>
        <v>0</v>
      </c>
      <c r="BK150" s="697">
        <f>[52]ACCOUNTALLOC!BK150</f>
        <v>0</v>
      </c>
      <c r="BL150" s="697">
        <f>[52]ACCOUNTALLOC!BL150</f>
        <v>0</v>
      </c>
      <c r="BM150" s="697">
        <f>[52]ACCOUNTALLOC!BM150</f>
        <v>0</v>
      </c>
      <c r="BN150" s="697">
        <f>[52]ACCOUNTALLOC!BN150</f>
        <v>0</v>
      </c>
      <c r="BO150" s="697">
        <f>[52]ACCOUNTALLOC!BO150</f>
        <v>0</v>
      </c>
      <c r="BP150" s="698"/>
      <c r="BQ150" s="697">
        <f>[52]ACCOUNTALLOC!BQ150</f>
        <v>0</v>
      </c>
      <c r="BR150" s="697">
        <f>[52]ACCOUNTALLOC!BR150</f>
        <v>0</v>
      </c>
      <c r="BS150" s="697">
        <f>[52]ACCOUNTALLOC!BS150</f>
        <v>0</v>
      </c>
      <c r="BT150" s="697">
        <f>[52]ACCOUNTALLOC!BT150</f>
        <v>0</v>
      </c>
      <c r="BU150" s="697">
        <f>[52]ACCOUNTALLOC!BU150</f>
        <v>0</v>
      </c>
      <c r="BV150" s="697">
        <f>[52]ACCOUNTALLOC!BV150</f>
        <v>0</v>
      </c>
      <c r="BW150" s="697">
        <f>[52]ACCOUNTALLOC!BW150</f>
        <v>0</v>
      </c>
      <c r="BX150" s="698"/>
      <c r="BY150" s="697">
        <f>[52]ACCOUNTALLOC!BY150</f>
        <v>0</v>
      </c>
      <c r="BZ150" s="697">
        <f>[52]ACCOUNTALLOC!BZ150</f>
        <v>0</v>
      </c>
      <c r="CA150" s="697">
        <f>[52]ACCOUNTALLOC!CA150</f>
        <v>0</v>
      </c>
      <c r="CB150" s="697">
        <f>[52]ACCOUNTALLOC!CB150</f>
        <v>0</v>
      </c>
      <c r="CC150" s="697">
        <f>[52]ACCOUNTALLOC!CC150</f>
        <v>0</v>
      </c>
      <c r="CD150" s="697">
        <f>[52]ACCOUNTALLOC!CD150</f>
        <v>0</v>
      </c>
      <c r="CE150" s="697">
        <f>[52]ACCOUNTALLOC!CE150</f>
        <v>0</v>
      </c>
      <c r="CF150" s="698"/>
      <c r="CG150" s="697">
        <f>[52]ACCOUNTALLOC!CG150</f>
        <v>0</v>
      </c>
      <c r="CH150" s="697">
        <f>[52]ACCOUNTALLOC!CH150</f>
        <v>0</v>
      </c>
      <c r="CI150" s="697">
        <f>[52]ACCOUNTALLOC!CI150</f>
        <v>0</v>
      </c>
      <c r="CJ150" s="697">
        <f>[52]ACCOUNTALLOC!CJ150</f>
        <v>0</v>
      </c>
      <c r="CK150" s="697">
        <f>[52]ACCOUNTALLOC!CK150</f>
        <v>0</v>
      </c>
      <c r="CL150" s="697">
        <f>[52]ACCOUNTALLOC!CL150</f>
        <v>0</v>
      </c>
      <c r="CM150" s="697">
        <f>[52]ACCOUNTALLOC!CM150</f>
        <v>0</v>
      </c>
      <c r="CN150" s="698">
        <f>[52]ACCOUNTALLOC!CN150</f>
        <v>0</v>
      </c>
      <c r="CO150" s="697">
        <f>[52]ACCOUNTALLOC!CO150</f>
        <v>0</v>
      </c>
      <c r="CP150" s="697">
        <f>[52]ACCOUNTALLOC!CP150</f>
        <v>0</v>
      </c>
      <c r="CQ150" s="697">
        <f>[52]ACCOUNTALLOC!CQ150</f>
        <v>0</v>
      </c>
      <c r="CR150" s="697">
        <f>[52]ACCOUNTALLOC!CR150</f>
        <v>0</v>
      </c>
      <c r="CS150" s="697">
        <f>[52]ACCOUNTALLOC!CS150</f>
        <v>0</v>
      </c>
      <c r="CT150" s="697">
        <f>[52]ACCOUNTALLOC!CT150</f>
        <v>0</v>
      </c>
      <c r="CU150" s="697">
        <f>[52]ACCOUNTALLOC!CU150</f>
        <v>0</v>
      </c>
      <c r="CW150" s="65">
        <f>[52]ACCOUNTALLOC!CW150</f>
        <v>0</v>
      </c>
      <c r="CX150" s="65">
        <f>[52]ACCOUNTALLOC!CX150</f>
        <v>0</v>
      </c>
      <c r="CY150" s="65">
        <f>[52]ACCOUNTALLOC!CY150</f>
        <v>0</v>
      </c>
      <c r="CZ150" s="65">
        <f>[52]ACCOUNTALLOC!CZ150</f>
        <v>0</v>
      </c>
      <c r="DA150" s="65">
        <f>[52]ACCOUNTALLOC!DA150</f>
        <v>0</v>
      </c>
      <c r="DB150" s="65">
        <f>[52]ACCOUNTALLOC!DB150</f>
        <v>0</v>
      </c>
      <c r="DC150" s="65">
        <f>[52]ACCOUNTALLOC!DC150</f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U150" s="65">
        <v>0</v>
      </c>
      <c r="DV150" s="65">
        <v>0</v>
      </c>
      <c r="DW150" s="65">
        <v>0</v>
      </c>
      <c r="DX150" s="65">
        <v>0</v>
      </c>
      <c r="DY150" s="65">
        <v>0</v>
      </c>
      <c r="DZ150" s="65">
        <v>0</v>
      </c>
      <c r="EA150" s="65">
        <v>0</v>
      </c>
      <c r="EC150" s="65">
        <v>0</v>
      </c>
      <c r="ED150" s="65">
        <v>0</v>
      </c>
      <c r="EE150" s="65">
        <v>0</v>
      </c>
      <c r="EF150" s="65">
        <v>0</v>
      </c>
      <c r="EG150" s="65">
        <v>0</v>
      </c>
      <c r="EH150" s="65">
        <v>0</v>
      </c>
      <c r="EI150" s="65">
        <v>0</v>
      </c>
      <c r="EK150" s="65">
        <v>0</v>
      </c>
      <c r="EL150" s="65">
        <v>0</v>
      </c>
      <c r="EM150" s="65">
        <v>0</v>
      </c>
      <c r="EN150" s="65">
        <v>0</v>
      </c>
      <c r="EO150" s="65">
        <v>0</v>
      </c>
      <c r="EP150" s="65">
        <v>0</v>
      </c>
      <c r="EQ150" s="65">
        <v>0</v>
      </c>
      <c r="ES150" s="65">
        <v>0</v>
      </c>
      <c r="ET150" s="65">
        <v>0</v>
      </c>
      <c r="EU150" s="65">
        <v>0</v>
      </c>
      <c r="EV150" s="65">
        <v>0</v>
      </c>
      <c r="EW150" s="65">
        <v>0</v>
      </c>
      <c r="EX150" s="65">
        <v>0</v>
      </c>
      <c r="EY150" s="65">
        <v>0</v>
      </c>
      <c r="FA150" s="65">
        <v>0</v>
      </c>
      <c r="FB150" s="65">
        <v>0</v>
      </c>
      <c r="FC150" s="65">
        <v>0</v>
      </c>
      <c r="FD150" s="65">
        <v>0</v>
      </c>
      <c r="FE150" s="65">
        <v>0</v>
      </c>
      <c r="FF150" s="65">
        <v>0</v>
      </c>
      <c r="FG150" s="65">
        <v>0</v>
      </c>
    </row>
    <row r="151" spans="1:163">
      <c r="A151" s="699" t="str">
        <f>[52]ACCOUNTALLOC!A151</f>
        <v>~</v>
      </c>
      <c r="B151" s="698" t="str">
        <f>[52]ACCOUNTALLOC!B151</f>
        <v>~</v>
      </c>
      <c r="C151" s="695">
        <f>[52]ACCOUNTALLOC!C151</f>
        <v>0</v>
      </c>
      <c r="D151" s="64"/>
      <c r="E151" s="697">
        <f>[52]ACCOUNTALLOC!E151</f>
        <v>0</v>
      </c>
      <c r="F151" s="697">
        <f>[52]ACCOUNTALLOC!F151</f>
        <v>0</v>
      </c>
      <c r="G151" s="697">
        <f>[52]ACCOUNTALLOC!G151</f>
        <v>0</v>
      </c>
      <c r="H151" s="697">
        <f>[52]ACCOUNTALLOC!H151</f>
        <v>0</v>
      </c>
      <c r="I151" s="697">
        <f>[52]ACCOUNTALLOC!I151</f>
        <v>0</v>
      </c>
      <c r="J151" s="697">
        <f>[52]ACCOUNTALLOC!J151</f>
        <v>0</v>
      </c>
      <c r="K151" s="697">
        <f>[52]ACCOUNTALLOC!K151</f>
        <v>0</v>
      </c>
      <c r="L151" s="698"/>
      <c r="M151" s="697">
        <f>[52]ACCOUNTALLOC!M151</f>
        <v>0</v>
      </c>
      <c r="N151" s="697">
        <f>[52]ACCOUNTALLOC!N151</f>
        <v>0</v>
      </c>
      <c r="O151" s="697">
        <f>[52]ACCOUNTALLOC!O151</f>
        <v>0</v>
      </c>
      <c r="P151" s="697">
        <f>[52]ACCOUNTALLOC!P151</f>
        <v>0</v>
      </c>
      <c r="Q151" s="697">
        <f>[52]ACCOUNTALLOC!Q151</f>
        <v>0</v>
      </c>
      <c r="R151" s="697">
        <f>[52]ACCOUNTALLOC!R151</f>
        <v>0</v>
      </c>
      <c r="S151" s="697">
        <f>[52]ACCOUNTALLOC!S151</f>
        <v>0</v>
      </c>
      <c r="T151" s="698"/>
      <c r="U151" s="697">
        <f>[52]ACCOUNTALLOC!U151</f>
        <v>0</v>
      </c>
      <c r="V151" s="697">
        <f>[52]ACCOUNTALLOC!V151</f>
        <v>0</v>
      </c>
      <c r="W151" s="697">
        <f>[52]ACCOUNTALLOC!W151</f>
        <v>0</v>
      </c>
      <c r="X151" s="697">
        <f>[52]ACCOUNTALLOC!X151</f>
        <v>0</v>
      </c>
      <c r="Y151" s="697">
        <f>[52]ACCOUNTALLOC!Y151</f>
        <v>0</v>
      </c>
      <c r="Z151" s="697">
        <f>[52]ACCOUNTALLOC!Z151</f>
        <v>0</v>
      </c>
      <c r="AA151" s="697">
        <f>[52]ACCOUNTALLOC!AA151</f>
        <v>0</v>
      </c>
      <c r="AB151" s="698"/>
      <c r="AC151" s="697">
        <f>[52]ACCOUNTALLOC!AC151</f>
        <v>0</v>
      </c>
      <c r="AD151" s="697">
        <f>[52]ACCOUNTALLOC!AD151</f>
        <v>0</v>
      </c>
      <c r="AE151" s="697">
        <f>[52]ACCOUNTALLOC!AE151</f>
        <v>0</v>
      </c>
      <c r="AF151" s="697">
        <f>[52]ACCOUNTALLOC!AF151</f>
        <v>0</v>
      </c>
      <c r="AG151" s="697">
        <f>[52]ACCOUNTALLOC!AG151</f>
        <v>0</v>
      </c>
      <c r="AH151" s="697">
        <f>[52]ACCOUNTALLOC!AH151</f>
        <v>0</v>
      </c>
      <c r="AI151" s="697">
        <f>[52]ACCOUNTALLOC!AI151</f>
        <v>0</v>
      </c>
      <c r="AJ151" s="698"/>
      <c r="AK151" s="697">
        <f>[52]ACCOUNTALLOC!AK151</f>
        <v>0</v>
      </c>
      <c r="AL151" s="697">
        <f>[52]ACCOUNTALLOC!AL151</f>
        <v>0</v>
      </c>
      <c r="AM151" s="697">
        <f>[52]ACCOUNTALLOC!AM151</f>
        <v>0</v>
      </c>
      <c r="AN151" s="697">
        <f>[52]ACCOUNTALLOC!AN151</f>
        <v>0</v>
      </c>
      <c r="AO151" s="697">
        <f>[52]ACCOUNTALLOC!AO151</f>
        <v>0</v>
      </c>
      <c r="AP151" s="697">
        <f>[52]ACCOUNTALLOC!AP151</f>
        <v>0</v>
      </c>
      <c r="AQ151" s="697">
        <f>[52]ACCOUNTALLOC!AQ151</f>
        <v>0</v>
      </c>
      <c r="AR151" s="698"/>
      <c r="AS151" s="697">
        <f>[52]ACCOUNTALLOC!AS151</f>
        <v>0</v>
      </c>
      <c r="AT151" s="697">
        <f>[52]ACCOUNTALLOC!AT151</f>
        <v>0</v>
      </c>
      <c r="AU151" s="697">
        <f>[52]ACCOUNTALLOC!AU151</f>
        <v>0</v>
      </c>
      <c r="AV151" s="697">
        <f>[52]ACCOUNTALLOC!AV151</f>
        <v>0</v>
      </c>
      <c r="AW151" s="697">
        <f>[52]ACCOUNTALLOC!AW151</f>
        <v>0</v>
      </c>
      <c r="AX151" s="697">
        <f>[52]ACCOUNTALLOC!AX151</f>
        <v>0</v>
      </c>
      <c r="AY151" s="697">
        <f>[52]ACCOUNTALLOC!AY151</f>
        <v>0</v>
      </c>
      <c r="AZ151" s="698"/>
      <c r="BA151" s="697">
        <f>[52]ACCOUNTALLOC!BA151</f>
        <v>0</v>
      </c>
      <c r="BB151" s="697">
        <f>[52]ACCOUNTALLOC!BB151</f>
        <v>0</v>
      </c>
      <c r="BC151" s="697">
        <f>[52]ACCOUNTALLOC!BC151</f>
        <v>0</v>
      </c>
      <c r="BD151" s="697">
        <f>[52]ACCOUNTALLOC!BD151</f>
        <v>0</v>
      </c>
      <c r="BE151" s="697">
        <f>[52]ACCOUNTALLOC!BE151</f>
        <v>0</v>
      </c>
      <c r="BF151" s="697">
        <f>[52]ACCOUNTALLOC!BF151</f>
        <v>0</v>
      </c>
      <c r="BG151" s="697">
        <f>[52]ACCOUNTALLOC!BG151</f>
        <v>0</v>
      </c>
      <c r="BH151" s="698"/>
      <c r="BI151" s="697">
        <f>[52]ACCOUNTALLOC!BI151</f>
        <v>0</v>
      </c>
      <c r="BJ151" s="697">
        <f>[52]ACCOUNTALLOC!BJ151</f>
        <v>0</v>
      </c>
      <c r="BK151" s="697">
        <f>[52]ACCOUNTALLOC!BK151</f>
        <v>0</v>
      </c>
      <c r="BL151" s="697">
        <f>[52]ACCOUNTALLOC!BL151</f>
        <v>0</v>
      </c>
      <c r="BM151" s="697">
        <f>[52]ACCOUNTALLOC!BM151</f>
        <v>0</v>
      </c>
      <c r="BN151" s="697">
        <f>[52]ACCOUNTALLOC!BN151</f>
        <v>0</v>
      </c>
      <c r="BO151" s="697">
        <f>[52]ACCOUNTALLOC!BO151</f>
        <v>0</v>
      </c>
      <c r="BP151" s="698"/>
      <c r="BQ151" s="697">
        <f>[52]ACCOUNTALLOC!BQ151</f>
        <v>0</v>
      </c>
      <c r="BR151" s="697">
        <f>[52]ACCOUNTALLOC!BR151</f>
        <v>0</v>
      </c>
      <c r="BS151" s="697">
        <f>[52]ACCOUNTALLOC!BS151</f>
        <v>0</v>
      </c>
      <c r="BT151" s="697">
        <f>[52]ACCOUNTALLOC!BT151</f>
        <v>0</v>
      </c>
      <c r="BU151" s="697">
        <f>[52]ACCOUNTALLOC!BU151</f>
        <v>0</v>
      </c>
      <c r="BV151" s="697">
        <f>[52]ACCOUNTALLOC!BV151</f>
        <v>0</v>
      </c>
      <c r="BW151" s="697">
        <f>[52]ACCOUNTALLOC!BW151</f>
        <v>0</v>
      </c>
      <c r="BX151" s="698"/>
      <c r="BY151" s="697">
        <f>[52]ACCOUNTALLOC!BY151</f>
        <v>0</v>
      </c>
      <c r="BZ151" s="697">
        <f>[52]ACCOUNTALLOC!BZ151</f>
        <v>0</v>
      </c>
      <c r="CA151" s="697">
        <f>[52]ACCOUNTALLOC!CA151</f>
        <v>0</v>
      </c>
      <c r="CB151" s="697">
        <f>[52]ACCOUNTALLOC!CB151</f>
        <v>0</v>
      </c>
      <c r="CC151" s="697">
        <f>[52]ACCOUNTALLOC!CC151</f>
        <v>0</v>
      </c>
      <c r="CD151" s="697">
        <f>[52]ACCOUNTALLOC!CD151</f>
        <v>0</v>
      </c>
      <c r="CE151" s="697">
        <f>[52]ACCOUNTALLOC!CE151</f>
        <v>0</v>
      </c>
      <c r="CF151" s="698"/>
      <c r="CG151" s="697">
        <f>[52]ACCOUNTALLOC!CG151</f>
        <v>0</v>
      </c>
      <c r="CH151" s="697">
        <f>[52]ACCOUNTALLOC!CH151</f>
        <v>0</v>
      </c>
      <c r="CI151" s="697">
        <f>[52]ACCOUNTALLOC!CI151</f>
        <v>0</v>
      </c>
      <c r="CJ151" s="697">
        <f>[52]ACCOUNTALLOC!CJ151</f>
        <v>0</v>
      </c>
      <c r="CK151" s="697">
        <f>[52]ACCOUNTALLOC!CK151</f>
        <v>0</v>
      </c>
      <c r="CL151" s="697">
        <f>[52]ACCOUNTALLOC!CL151</f>
        <v>0</v>
      </c>
      <c r="CM151" s="697">
        <f>[52]ACCOUNTALLOC!CM151</f>
        <v>0</v>
      </c>
      <c r="CN151" s="698">
        <f>[52]ACCOUNTALLOC!CN151</f>
        <v>0</v>
      </c>
      <c r="CO151" s="697">
        <f>[52]ACCOUNTALLOC!CO151</f>
        <v>0</v>
      </c>
      <c r="CP151" s="697">
        <f>[52]ACCOUNTALLOC!CP151</f>
        <v>0</v>
      </c>
      <c r="CQ151" s="697">
        <f>[52]ACCOUNTALLOC!CQ151</f>
        <v>0</v>
      </c>
      <c r="CR151" s="697">
        <f>[52]ACCOUNTALLOC!CR151</f>
        <v>0</v>
      </c>
      <c r="CS151" s="697">
        <f>[52]ACCOUNTALLOC!CS151</f>
        <v>0</v>
      </c>
      <c r="CT151" s="697">
        <f>[52]ACCOUNTALLOC!CT151</f>
        <v>0</v>
      </c>
      <c r="CU151" s="697">
        <f>[52]ACCOUNTALLOC!CU151</f>
        <v>0</v>
      </c>
      <c r="CW151" s="65">
        <f>[52]ACCOUNTALLOC!CW151</f>
        <v>0</v>
      </c>
      <c r="CX151" s="65">
        <f>[52]ACCOUNTALLOC!CX151</f>
        <v>0</v>
      </c>
      <c r="CY151" s="65">
        <f>[52]ACCOUNTALLOC!CY151</f>
        <v>0</v>
      </c>
      <c r="CZ151" s="65">
        <f>[52]ACCOUNTALLOC!CZ151</f>
        <v>0</v>
      </c>
      <c r="DA151" s="65">
        <f>[52]ACCOUNTALLOC!DA151</f>
        <v>0</v>
      </c>
      <c r="DB151" s="65">
        <f>[52]ACCOUNTALLOC!DB151</f>
        <v>0</v>
      </c>
      <c r="DC151" s="65">
        <f>[52]ACCOUNTALLOC!DC151</f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U151" s="65">
        <v>0</v>
      </c>
      <c r="DV151" s="65">
        <v>0</v>
      </c>
      <c r="DW151" s="65">
        <v>0</v>
      </c>
      <c r="DX151" s="65">
        <v>0</v>
      </c>
      <c r="DY151" s="65">
        <v>0</v>
      </c>
      <c r="DZ151" s="65">
        <v>0</v>
      </c>
      <c r="EA151" s="65">
        <v>0</v>
      </c>
      <c r="EC151" s="65">
        <v>0</v>
      </c>
      <c r="ED151" s="65">
        <v>0</v>
      </c>
      <c r="EE151" s="65">
        <v>0</v>
      </c>
      <c r="EF151" s="65">
        <v>0</v>
      </c>
      <c r="EG151" s="65">
        <v>0</v>
      </c>
      <c r="EH151" s="65">
        <v>0</v>
      </c>
      <c r="EI151" s="65">
        <v>0</v>
      </c>
      <c r="EK151" s="65">
        <v>0</v>
      </c>
      <c r="EL151" s="65">
        <v>0</v>
      </c>
      <c r="EM151" s="65">
        <v>0</v>
      </c>
      <c r="EN151" s="65">
        <v>0</v>
      </c>
      <c r="EO151" s="65">
        <v>0</v>
      </c>
      <c r="EP151" s="65">
        <v>0</v>
      </c>
      <c r="EQ151" s="65">
        <v>0</v>
      </c>
      <c r="ES151" s="65">
        <v>0</v>
      </c>
      <c r="ET151" s="65">
        <v>0</v>
      </c>
      <c r="EU151" s="65">
        <v>0</v>
      </c>
      <c r="EV151" s="65">
        <v>0</v>
      </c>
      <c r="EW151" s="65">
        <v>0</v>
      </c>
      <c r="EX151" s="65">
        <v>0</v>
      </c>
      <c r="EY151" s="65">
        <v>0</v>
      </c>
      <c r="FA151" s="65">
        <v>0</v>
      </c>
      <c r="FB151" s="65">
        <v>0</v>
      </c>
      <c r="FC151" s="65">
        <v>0</v>
      </c>
      <c r="FD151" s="65">
        <v>0</v>
      </c>
      <c r="FE151" s="65">
        <v>0</v>
      </c>
      <c r="FF151" s="65">
        <v>0</v>
      </c>
      <c r="FG151" s="65">
        <v>0</v>
      </c>
    </row>
    <row r="152" spans="1:163">
      <c r="A152" s="699" t="str">
        <f>[52]ACCOUNTALLOC!A152</f>
        <v>~</v>
      </c>
      <c r="B152" s="698" t="str">
        <f>[52]ACCOUNTALLOC!B152</f>
        <v>~</v>
      </c>
      <c r="C152" s="695">
        <f>[52]ACCOUNTALLOC!C152</f>
        <v>0</v>
      </c>
      <c r="D152" s="64"/>
      <c r="E152" s="697">
        <f>[52]ACCOUNTALLOC!E152</f>
        <v>0</v>
      </c>
      <c r="F152" s="697">
        <f>[52]ACCOUNTALLOC!F152</f>
        <v>0</v>
      </c>
      <c r="G152" s="697">
        <f>[52]ACCOUNTALLOC!G152</f>
        <v>0</v>
      </c>
      <c r="H152" s="697">
        <f>[52]ACCOUNTALLOC!H152</f>
        <v>0</v>
      </c>
      <c r="I152" s="697">
        <f>[52]ACCOUNTALLOC!I152</f>
        <v>0</v>
      </c>
      <c r="J152" s="697">
        <f>[52]ACCOUNTALLOC!J152</f>
        <v>0</v>
      </c>
      <c r="K152" s="697">
        <f>[52]ACCOUNTALLOC!K152</f>
        <v>0</v>
      </c>
      <c r="L152" s="698"/>
      <c r="M152" s="697">
        <f>[52]ACCOUNTALLOC!M152</f>
        <v>0</v>
      </c>
      <c r="N152" s="697">
        <f>[52]ACCOUNTALLOC!N152</f>
        <v>0</v>
      </c>
      <c r="O152" s="697">
        <f>[52]ACCOUNTALLOC!O152</f>
        <v>0</v>
      </c>
      <c r="P152" s="697">
        <f>[52]ACCOUNTALLOC!P152</f>
        <v>0</v>
      </c>
      <c r="Q152" s="697">
        <f>[52]ACCOUNTALLOC!Q152</f>
        <v>0</v>
      </c>
      <c r="R152" s="697">
        <f>[52]ACCOUNTALLOC!R152</f>
        <v>0</v>
      </c>
      <c r="S152" s="697">
        <f>[52]ACCOUNTALLOC!S152</f>
        <v>0</v>
      </c>
      <c r="T152" s="698"/>
      <c r="U152" s="697">
        <f>[52]ACCOUNTALLOC!U152</f>
        <v>0</v>
      </c>
      <c r="V152" s="697">
        <f>[52]ACCOUNTALLOC!V152</f>
        <v>0</v>
      </c>
      <c r="W152" s="697">
        <f>[52]ACCOUNTALLOC!W152</f>
        <v>0</v>
      </c>
      <c r="X152" s="697">
        <f>[52]ACCOUNTALLOC!X152</f>
        <v>0</v>
      </c>
      <c r="Y152" s="697">
        <f>[52]ACCOUNTALLOC!Y152</f>
        <v>0</v>
      </c>
      <c r="Z152" s="697">
        <f>[52]ACCOUNTALLOC!Z152</f>
        <v>0</v>
      </c>
      <c r="AA152" s="697">
        <f>[52]ACCOUNTALLOC!AA152</f>
        <v>0</v>
      </c>
      <c r="AB152" s="698"/>
      <c r="AC152" s="697">
        <f>[52]ACCOUNTALLOC!AC152</f>
        <v>0</v>
      </c>
      <c r="AD152" s="697">
        <f>[52]ACCOUNTALLOC!AD152</f>
        <v>0</v>
      </c>
      <c r="AE152" s="697">
        <f>[52]ACCOUNTALLOC!AE152</f>
        <v>0</v>
      </c>
      <c r="AF152" s="697">
        <f>[52]ACCOUNTALLOC!AF152</f>
        <v>0</v>
      </c>
      <c r="AG152" s="697">
        <f>[52]ACCOUNTALLOC!AG152</f>
        <v>0</v>
      </c>
      <c r="AH152" s="697">
        <f>[52]ACCOUNTALLOC!AH152</f>
        <v>0</v>
      </c>
      <c r="AI152" s="697">
        <f>[52]ACCOUNTALLOC!AI152</f>
        <v>0</v>
      </c>
      <c r="AJ152" s="698"/>
      <c r="AK152" s="697">
        <f>[52]ACCOUNTALLOC!AK152</f>
        <v>0</v>
      </c>
      <c r="AL152" s="697">
        <f>[52]ACCOUNTALLOC!AL152</f>
        <v>0</v>
      </c>
      <c r="AM152" s="697">
        <f>[52]ACCOUNTALLOC!AM152</f>
        <v>0</v>
      </c>
      <c r="AN152" s="697">
        <f>[52]ACCOUNTALLOC!AN152</f>
        <v>0</v>
      </c>
      <c r="AO152" s="697">
        <f>[52]ACCOUNTALLOC!AO152</f>
        <v>0</v>
      </c>
      <c r="AP152" s="697">
        <f>[52]ACCOUNTALLOC!AP152</f>
        <v>0</v>
      </c>
      <c r="AQ152" s="697">
        <f>[52]ACCOUNTALLOC!AQ152</f>
        <v>0</v>
      </c>
      <c r="AR152" s="698"/>
      <c r="AS152" s="697">
        <f>[52]ACCOUNTALLOC!AS152</f>
        <v>0</v>
      </c>
      <c r="AT152" s="697">
        <f>[52]ACCOUNTALLOC!AT152</f>
        <v>0</v>
      </c>
      <c r="AU152" s="697">
        <f>[52]ACCOUNTALLOC!AU152</f>
        <v>0</v>
      </c>
      <c r="AV152" s="697">
        <f>[52]ACCOUNTALLOC!AV152</f>
        <v>0</v>
      </c>
      <c r="AW152" s="697">
        <f>[52]ACCOUNTALLOC!AW152</f>
        <v>0</v>
      </c>
      <c r="AX152" s="697">
        <f>[52]ACCOUNTALLOC!AX152</f>
        <v>0</v>
      </c>
      <c r="AY152" s="697">
        <f>[52]ACCOUNTALLOC!AY152</f>
        <v>0</v>
      </c>
      <c r="AZ152" s="698"/>
      <c r="BA152" s="697">
        <f>[52]ACCOUNTALLOC!BA152</f>
        <v>0</v>
      </c>
      <c r="BB152" s="697">
        <f>[52]ACCOUNTALLOC!BB152</f>
        <v>0</v>
      </c>
      <c r="BC152" s="697">
        <f>[52]ACCOUNTALLOC!BC152</f>
        <v>0</v>
      </c>
      <c r="BD152" s="697">
        <f>[52]ACCOUNTALLOC!BD152</f>
        <v>0</v>
      </c>
      <c r="BE152" s="697">
        <f>[52]ACCOUNTALLOC!BE152</f>
        <v>0</v>
      </c>
      <c r="BF152" s="697">
        <f>[52]ACCOUNTALLOC!BF152</f>
        <v>0</v>
      </c>
      <c r="BG152" s="697">
        <f>[52]ACCOUNTALLOC!BG152</f>
        <v>0</v>
      </c>
      <c r="BH152" s="698"/>
      <c r="BI152" s="697">
        <f>[52]ACCOUNTALLOC!BI152</f>
        <v>0</v>
      </c>
      <c r="BJ152" s="697">
        <f>[52]ACCOUNTALLOC!BJ152</f>
        <v>0</v>
      </c>
      <c r="BK152" s="697">
        <f>[52]ACCOUNTALLOC!BK152</f>
        <v>0</v>
      </c>
      <c r="BL152" s="697">
        <f>[52]ACCOUNTALLOC!BL152</f>
        <v>0</v>
      </c>
      <c r="BM152" s="697">
        <f>[52]ACCOUNTALLOC!BM152</f>
        <v>0</v>
      </c>
      <c r="BN152" s="697">
        <f>[52]ACCOUNTALLOC!BN152</f>
        <v>0</v>
      </c>
      <c r="BO152" s="697">
        <f>[52]ACCOUNTALLOC!BO152</f>
        <v>0</v>
      </c>
      <c r="BP152" s="698"/>
      <c r="BQ152" s="697">
        <f>[52]ACCOUNTALLOC!BQ152</f>
        <v>0</v>
      </c>
      <c r="BR152" s="697">
        <f>[52]ACCOUNTALLOC!BR152</f>
        <v>0</v>
      </c>
      <c r="BS152" s="697">
        <f>[52]ACCOUNTALLOC!BS152</f>
        <v>0</v>
      </c>
      <c r="BT152" s="697">
        <f>[52]ACCOUNTALLOC!BT152</f>
        <v>0</v>
      </c>
      <c r="BU152" s="697">
        <f>[52]ACCOUNTALLOC!BU152</f>
        <v>0</v>
      </c>
      <c r="BV152" s="697">
        <f>[52]ACCOUNTALLOC!BV152</f>
        <v>0</v>
      </c>
      <c r="BW152" s="697">
        <f>[52]ACCOUNTALLOC!BW152</f>
        <v>0</v>
      </c>
      <c r="BX152" s="698"/>
      <c r="BY152" s="697">
        <f>[52]ACCOUNTALLOC!BY152</f>
        <v>0</v>
      </c>
      <c r="BZ152" s="697">
        <f>[52]ACCOUNTALLOC!BZ152</f>
        <v>0</v>
      </c>
      <c r="CA152" s="697">
        <f>[52]ACCOUNTALLOC!CA152</f>
        <v>0</v>
      </c>
      <c r="CB152" s="697">
        <f>[52]ACCOUNTALLOC!CB152</f>
        <v>0</v>
      </c>
      <c r="CC152" s="697">
        <f>[52]ACCOUNTALLOC!CC152</f>
        <v>0</v>
      </c>
      <c r="CD152" s="697">
        <f>[52]ACCOUNTALLOC!CD152</f>
        <v>0</v>
      </c>
      <c r="CE152" s="697">
        <f>[52]ACCOUNTALLOC!CE152</f>
        <v>0</v>
      </c>
      <c r="CF152" s="698"/>
      <c r="CG152" s="697">
        <f>[52]ACCOUNTALLOC!CG152</f>
        <v>0</v>
      </c>
      <c r="CH152" s="697">
        <f>[52]ACCOUNTALLOC!CH152</f>
        <v>0</v>
      </c>
      <c r="CI152" s="697">
        <f>[52]ACCOUNTALLOC!CI152</f>
        <v>0</v>
      </c>
      <c r="CJ152" s="697">
        <f>[52]ACCOUNTALLOC!CJ152</f>
        <v>0</v>
      </c>
      <c r="CK152" s="697">
        <f>[52]ACCOUNTALLOC!CK152</f>
        <v>0</v>
      </c>
      <c r="CL152" s="697">
        <f>[52]ACCOUNTALLOC!CL152</f>
        <v>0</v>
      </c>
      <c r="CM152" s="697">
        <f>[52]ACCOUNTALLOC!CM152</f>
        <v>0</v>
      </c>
      <c r="CN152" s="698">
        <f>[52]ACCOUNTALLOC!CN152</f>
        <v>0</v>
      </c>
      <c r="CO152" s="697">
        <f>[52]ACCOUNTALLOC!CO152</f>
        <v>0</v>
      </c>
      <c r="CP152" s="697">
        <f>[52]ACCOUNTALLOC!CP152</f>
        <v>0</v>
      </c>
      <c r="CQ152" s="697">
        <f>[52]ACCOUNTALLOC!CQ152</f>
        <v>0</v>
      </c>
      <c r="CR152" s="697">
        <f>[52]ACCOUNTALLOC!CR152</f>
        <v>0</v>
      </c>
      <c r="CS152" s="697">
        <f>[52]ACCOUNTALLOC!CS152</f>
        <v>0</v>
      </c>
      <c r="CT152" s="697">
        <f>[52]ACCOUNTALLOC!CT152</f>
        <v>0</v>
      </c>
      <c r="CU152" s="697">
        <f>[52]ACCOUNTALLOC!CU152</f>
        <v>0</v>
      </c>
      <c r="CW152" s="65">
        <f>[52]ACCOUNTALLOC!CW152</f>
        <v>0</v>
      </c>
      <c r="CX152" s="65">
        <f>[52]ACCOUNTALLOC!CX152</f>
        <v>0</v>
      </c>
      <c r="CY152" s="65">
        <f>[52]ACCOUNTALLOC!CY152</f>
        <v>0</v>
      </c>
      <c r="CZ152" s="65">
        <f>[52]ACCOUNTALLOC!CZ152</f>
        <v>0</v>
      </c>
      <c r="DA152" s="65">
        <f>[52]ACCOUNTALLOC!DA152</f>
        <v>0</v>
      </c>
      <c r="DB152" s="65">
        <f>[52]ACCOUNTALLOC!DB152</f>
        <v>0</v>
      </c>
      <c r="DC152" s="65">
        <f>[52]ACCOUNTALLOC!DC152</f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U152" s="65">
        <v>0</v>
      </c>
      <c r="DV152" s="65">
        <v>0</v>
      </c>
      <c r="DW152" s="65">
        <v>0</v>
      </c>
      <c r="DX152" s="65">
        <v>0</v>
      </c>
      <c r="DY152" s="65">
        <v>0</v>
      </c>
      <c r="DZ152" s="65">
        <v>0</v>
      </c>
      <c r="EA152" s="65">
        <v>0</v>
      </c>
      <c r="EC152" s="65">
        <v>0</v>
      </c>
      <c r="ED152" s="65">
        <v>0</v>
      </c>
      <c r="EE152" s="65">
        <v>0</v>
      </c>
      <c r="EF152" s="65">
        <v>0</v>
      </c>
      <c r="EG152" s="65">
        <v>0</v>
      </c>
      <c r="EH152" s="65">
        <v>0</v>
      </c>
      <c r="EI152" s="65">
        <v>0</v>
      </c>
      <c r="EK152" s="65">
        <v>0</v>
      </c>
      <c r="EL152" s="65">
        <v>0</v>
      </c>
      <c r="EM152" s="65">
        <v>0</v>
      </c>
      <c r="EN152" s="65">
        <v>0</v>
      </c>
      <c r="EO152" s="65">
        <v>0</v>
      </c>
      <c r="EP152" s="65">
        <v>0</v>
      </c>
      <c r="EQ152" s="65">
        <v>0</v>
      </c>
      <c r="ES152" s="65">
        <v>0</v>
      </c>
      <c r="ET152" s="65">
        <v>0</v>
      </c>
      <c r="EU152" s="65">
        <v>0</v>
      </c>
      <c r="EV152" s="65">
        <v>0</v>
      </c>
      <c r="EW152" s="65">
        <v>0</v>
      </c>
      <c r="EX152" s="65">
        <v>0</v>
      </c>
      <c r="EY152" s="65">
        <v>0</v>
      </c>
      <c r="FA152" s="65">
        <v>0</v>
      </c>
      <c r="FB152" s="65">
        <v>0</v>
      </c>
      <c r="FC152" s="65">
        <v>0</v>
      </c>
      <c r="FD152" s="65">
        <v>0</v>
      </c>
      <c r="FE152" s="65">
        <v>0</v>
      </c>
      <c r="FF152" s="65">
        <v>0</v>
      </c>
      <c r="FG152" s="65">
        <v>0</v>
      </c>
    </row>
    <row r="153" spans="1:163">
      <c r="A153" s="699" t="str">
        <f>[52]ACCOUNTALLOC!A153</f>
        <v>~</v>
      </c>
      <c r="B153" s="698" t="str">
        <f>[52]ACCOUNTALLOC!B153</f>
        <v>~</v>
      </c>
      <c r="C153" s="695">
        <f>[52]ACCOUNTALLOC!C153</f>
        <v>0</v>
      </c>
      <c r="D153" s="64"/>
      <c r="E153" s="697">
        <f>[52]ACCOUNTALLOC!E153</f>
        <v>0</v>
      </c>
      <c r="F153" s="697">
        <f>[52]ACCOUNTALLOC!F153</f>
        <v>0</v>
      </c>
      <c r="G153" s="697">
        <f>[52]ACCOUNTALLOC!G153</f>
        <v>0</v>
      </c>
      <c r="H153" s="697">
        <f>[52]ACCOUNTALLOC!H153</f>
        <v>0</v>
      </c>
      <c r="I153" s="697">
        <f>[52]ACCOUNTALLOC!I153</f>
        <v>0</v>
      </c>
      <c r="J153" s="697">
        <f>[52]ACCOUNTALLOC!J153</f>
        <v>0</v>
      </c>
      <c r="K153" s="697">
        <f>[52]ACCOUNTALLOC!K153</f>
        <v>0</v>
      </c>
      <c r="L153" s="698"/>
      <c r="M153" s="697">
        <f>[52]ACCOUNTALLOC!M153</f>
        <v>0</v>
      </c>
      <c r="N153" s="697">
        <f>[52]ACCOUNTALLOC!N153</f>
        <v>0</v>
      </c>
      <c r="O153" s="697">
        <f>[52]ACCOUNTALLOC!O153</f>
        <v>0</v>
      </c>
      <c r="P153" s="697">
        <f>[52]ACCOUNTALLOC!P153</f>
        <v>0</v>
      </c>
      <c r="Q153" s="697">
        <f>[52]ACCOUNTALLOC!Q153</f>
        <v>0</v>
      </c>
      <c r="R153" s="697">
        <f>[52]ACCOUNTALLOC!R153</f>
        <v>0</v>
      </c>
      <c r="S153" s="697">
        <f>[52]ACCOUNTALLOC!S153</f>
        <v>0</v>
      </c>
      <c r="T153" s="698"/>
      <c r="U153" s="697">
        <f>[52]ACCOUNTALLOC!U153</f>
        <v>0</v>
      </c>
      <c r="V153" s="697">
        <f>[52]ACCOUNTALLOC!V153</f>
        <v>0</v>
      </c>
      <c r="W153" s="697">
        <f>[52]ACCOUNTALLOC!W153</f>
        <v>0</v>
      </c>
      <c r="X153" s="697">
        <f>[52]ACCOUNTALLOC!X153</f>
        <v>0</v>
      </c>
      <c r="Y153" s="697">
        <f>[52]ACCOUNTALLOC!Y153</f>
        <v>0</v>
      </c>
      <c r="Z153" s="697">
        <f>[52]ACCOUNTALLOC!Z153</f>
        <v>0</v>
      </c>
      <c r="AA153" s="697">
        <f>[52]ACCOUNTALLOC!AA153</f>
        <v>0</v>
      </c>
      <c r="AB153" s="698"/>
      <c r="AC153" s="697">
        <f>[52]ACCOUNTALLOC!AC153</f>
        <v>0</v>
      </c>
      <c r="AD153" s="697">
        <f>[52]ACCOUNTALLOC!AD153</f>
        <v>0</v>
      </c>
      <c r="AE153" s="697">
        <f>[52]ACCOUNTALLOC!AE153</f>
        <v>0</v>
      </c>
      <c r="AF153" s="697">
        <f>[52]ACCOUNTALLOC!AF153</f>
        <v>0</v>
      </c>
      <c r="AG153" s="697">
        <f>[52]ACCOUNTALLOC!AG153</f>
        <v>0</v>
      </c>
      <c r="AH153" s="697">
        <f>[52]ACCOUNTALLOC!AH153</f>
        <v>0</v>
      </c>
      <c r="AI153" s="697">
        <f>[52]ACCOUNTALLOC!AI153</f>
        <v>0</v>
      </c>
      <c r="AJ153" s="698"/>
      <c r="AK153" s="697">
        <f>[52]ACCOUNTALLOC!AK153</f>
        <v>0</v>
      </c>
      <c r="AL153" s="697">
        <f>[52]ACCOUNTALLOC!AL153</f>
        <v>0</v>
      </c>
      <c r="AM153" s="697">
        <f>[52]ACCOUNTALLOC!AM153</f>
        <v>0</v>
      </c>
      <c r="AN153" s="697">
        <f>[52]ACCOUNTALLOC!AN153</f>
        <v>0</v>
      </c>
      <c r="AO153" s="697">
        <f>[52]ACCOUNTALLOC!AO153</f>
        <v>0</v>
      </c>
      <c r="AP153" s="697">
        <f>[52]ACCOUNTALLOC!AP153</f>
        <v>0</v>
      </c>
      <c r="AQ153" s="697">
        <f>[52]ACCOUNTALLOC!AQ153</f>
        <v>0</v>
      </c>
      <c r="AR153" s="698"/>
      <c r="AS153" s="697">
        <f>[52]ACCOUNTALLOC!AS153</f>
        <v>0</v>
      </c>
      <c r="AT153" s="697">
        <f>[52]ACCOUNTALLOC!AT153</f>
        <v>0</v>
      </c>
      <c r="AU153" s="697">
        <f>[52]ACCOUNTALLOC!AU153</f>
        <v>0</v>
      </c>
      <c r="AV153" s="697">
        <f>[52]ACCOUNTALLOC!AV153</f>
        <v>0</v>
      </c>
      <c r="AW153" s="697">
        <f>[52]ACCOUNTALLOC!AW153</f>
        <v>0</v>
      </c>
      <c r="AX153" s="697">
        <f>[52]ACCOUNTALLOC!AX153</f>
        <v>0</v>
      </c>
      <c r="AY153" s="697">
        <f>[52]ACCOUNTALLOC!AY153</f>
        <v>0</v>
      </c>
      <c r="AZ153" s="698"/>
      <c r="BA153" s="697">
        <f>[52]ACCOUNTALLOC!BA153</f>
        <v>0</v>
      </c>
      <c r="BB153" s="697">
        <f>[52]ACCOUNTALLOC!BB153</f>
        <v>0</v>
      </c>
      <c r="BC153" s="697">
        <f>[52]ACCOUNTALLOC!BC153</f>
        <v>0</v>
      </c>
      <c r="BD153" s="697">
        <f>[52]ACCOUNTALLOC!BD153</f>
        <v>0</v>
      </c>
      <c r="BE153" s="697">
        <f>[52]ACCOUNTALLOC!BE153</f>
        <v>0</v>
      </c>
      <c r="BF153" s="697">
        <f>[52]ACCOUNTALLOC!BF153</f>
        <v>0</v>
      </c>
      <c r="BG153" s="697">
        <f>[52]ACCOUNTALLOC!BG153</f>
        <v>0</v>
      </c>
      <c r="BH153" s="698"/>
      <c r="BI153" s="697">
        <f>[52]ACCOUNTALLOC!BI153</f>
        <v>0</v>
      </c>
      <c r="BJ153" s="697">
        <f>[52]ACCOUNTALLOC!BJ153</f>
        <v>0</v>
      </c>
      <c r="BK153" s="697">
        <f>[52]ACCOUNTALLOC!BK153</f>
        <v>0</v>
      </c>
      <c r="BL153" s="697">
        <f>[52]ACCOUNTALLOC!BL153</f>
        <v>0</v>
      </c>
      <c r="BM153" s="697">
        <f>[52]ACCOUNTALLOC!BM153</f>
        <v>0</v>
      </c>
      <c r="BN153" s="697">
        <f>[52]ACCOUNTALLOC!BN153</f>
        <v>0</v>
      </c>
      <c r="BO153" s="697">
        <f>[52]ACCOUNTALLOC!BO153</f>
        <v>0</v>
      </c>
      <c r="BP153" s="698"/>
      <c r="BQ153" s="697">
        <f>[52]ACCOUNTALLOC!BQ153</f>
        <v>0</v>
      </c>
      <c r="BR153" s="697">
        <f>[52]ACCOUNTALLOC!BR153</f>
        <v>0</v>
      </c>
      <c r="BS153" s="697">
        <f>[52]ACCOUNTALLOC!BS153</f>
        <v>0</v>
      </c>
      <c r="BT153" s="697">
        <f>[52]ACCOUNTALLOC!BT153</f>
        <v>0</v>
      </c>
      <c r="BU153" s="697">
        <f>[52]ACCOUNTALLOC!BU153</f>
        <v>0</v>
      </c>
      <c r="BV153" s="697">
        <f>[52]ACCOUNTALLOC!BV153</f>
        <v>0</v>
      </c>
      <c r="BW153" s="697">
        <f>[52]ACCOUNTALLOC!BW153</f>
        <v>0</v>
      </c>
      <c r="BX153" s="698"/>
      <c r="BY153" s="697">
        <f>[52]ACCOUNTALLOC!BY153</f>
        <v>0</v>
      </c>
      <c r="BZ153" s="697">
        <f>[52]ACCOUNTALLOC!BZ153</f>
        <v>0</v>
      </c>
      <c r="CA153" s="697">
        <f>[52]ACCOUNTALLOC!CA153</f>
        <v>0</v>
      </c>
      <c r="CB153" s="697">
        <f>[52]ACCOUNTALLOC!CB153</f>
        <v>0</v>
      </c>
      <c r="CC153" s="697">
        <f>[52]ACCOUNTALLOC!CC153</f>
        <v>0</v>
      </c>
      <c r="CD153" s="697">
        <f>[52]ACCOUNTALLOC!CD153</f>
        <v>0</v>
      </c>
      <c r="CE153" s="697">
        <f>[52]ACCOUNTALLOC!CE153</f>
        <v>0</v>
      </c>
      <c r="CF153" s="698"/>
      <c r="CG153" s="697">
        <f>[52]ACCOUNTALLOC!CG153</f>
        <v>0</v>
      </c>
      <c r="CH153" s="697">
        <f>[52]ACCOUNTALLOC!CH153</f>
        <v>0</v>
      </c>
      <c r="CI153" s="697">
        <f>[52]ACCOUNTALLOC!CI153</f>
        <v>0</v>
      </c>
      <c r="CJ153" s="697">
        <f>[52]ACCOUNTALLOC!CJ153</f>
        <v>0</v>
      </c>
      <c r="CK153" s="697">
        <f>[52]ACCOUNTALLOC!CK153</f>
        <v>0</v>
      </c>
      <c r="CL153" s="697">
        <f>[52]ACCOUNTALLOC!CL153</f>
        <v>0</v>
      </c>
      <c r="CM153" s="697">
        <f>[52]ACCOUNTALLOC!CM153</f>
        <v>0</v>
      </c>
      <c r="CN153" s="698">
        <f>[52]ACCOUNTALLOC!CN153</f>
        <v>0</v>
      </c>
      <c r="CO153" s="697">
        <f>[52]ACCOUNTALLOC!CO153</f>
        <v>0</v>
      </c>
      <c r="CP153" s="697">
        <f>[52]ACCOUNTALLOC!CP153</f>
        <v>0</v>
      </c>
      <c r="CQ153" s="697">
        <f>[52]ACCOUNTALLOC!CQ153</f>
        <v>0</v>
      </c>
      <c r="CR153" s="697">
        <f>[52]ACCOUNTALLOC!CR153</f>
        <v>0</v>
      </c>
      <c r="CS153" s="697">
        <f>[52]ACCOUNTALLOC!CS153</f>
        <v>0</v>
      </c>
      <c r="CT153" s="697">
        <f>[52]ACCOUNTALLOC!CT153</f>
        <v>0</v>
      </c>
      <c r="CU153" s="697">
        <f>[52]ACCOUNTALLOC!CU153</f>
        <v>0</v>
      </c>
      <c r="CW153" s="65">
        <f>[52]ACCOUNTALLOC!CW153</f>
        <v>0</v>
      </c>
      <c r="CX153" s="65">
        <f>[52]ACCOUNTALLOC!CX153</f>
        <v>0</v>
      </c>
      <c r="CY153" s="65">
        <f>[52]ACCOUNTALLOC!CY153</f>
        <v>0</v>
      </c>
      <c r="CZ153" s="65">
        <f>[52]ACCOUNTALLOC!CZ153</f>
        <v>0</v>
      </c>
      <c r="DA153" s="65">
        <f>[52]ACCOUNTALLOC!DA153</f>
        <v>0</v>
      </c>
      <c r="DB153" s="65">
        <f>[52]ACCOUNTALLOC!DB153</f>
        <v>0</v>
      </c>
      <c r="DC153" s="65">
        <f>[52]ACCOUNTALLOC!DC153</f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U153" s="65">
        <v>0</v>
      </c>
      <c r="DV153" s="65">
        <v>0</v>
      </c>
      <c r="DW153" s="65">
        <v>0</v>
      </c>
      <c r="DX153" s="65">
        <v>0</v>
      </c>
      <c r="DY153" s="65">
        <v>0</v>
      </c>
      <c r="DZ153" s="65">
        <v>0</v>
      </c>
      <c r="EA153" s="65">
        <v>0</v>
      </c>
      <c r="EC153" s="65">
        <v>0</v>
      </c>
      <c r="ED153" s="65">
        <v>0</v>
      </c>
      <c r="EE153" s="65">
        <v>0</v>
      </c>
      <c r="EF153" s="65">
        <v>0</v>
      </c>
      <c r="EG153" s="65">
        <v>0</v>
      </c>
      <c r="EH153" s="65">
        <v>0</v>
      </c>
      <c r="EI153" s="65">
        <v>0</v>
      </c>
      <c r="EK153" s="65">
        <v>0</v>
      </c>
      <c r="EL153" s="65">
        <v>0</v>
      </c>
      <c r="EM153" s="65">
        <v>0</v>
      </c>
      <c r="EN153" s="65">
        <v>0</v>
      </c>
      <c r="EO153" s="65">
        <v>0</v>
      </c>
      <c r="EP153" s="65">
        <v>0</v>
      </c>
      <c r="EQ153" s="65">
        <v>0</v>
      </c>
      <c r="ES153" s="65">
        <v>0</v>
      </c>
      <c r="ET153" s="65">
        <v>0</v>
      </c>
      <c r="EU153" s="65">
        <v>0</v>
      </c>
      <c r="EV153" s="65">
        <v>0</v>
      </c>
      <c r="EW153" s="65">
        <v>0</v>
      </c>
      <c r="EX153" s="65">
        <v>0</v>
      </c>
      <c r="EY153" s="65">
        <v>0</v>
      </c>
      <c r="FA153" s="65">
        <v>0</v>
      </c>
      <c r="FB153" s="65">
        <v>0</v>
      </c>
      <c r="FC153" s="65">
        <v>0</v>
      </c>
      <c r="FD153" s="65">
        <v>0</v>
      </c>
      <c r="FE153" s="65">
        <v>0</v>
      </c>
      <c r="FF153" s="65">
        <v>0</v>
      </c>
      <c r="FG153" s="65">
        <v>0</v>
      </c>
    </row>
    <row r="154" spans="1:163">
      <c r="A154" s="699" t="str">
        <f>[52]ACCOUNTALLOC!A154</f>
        <v>~</v>
      </c>
      <c r="B154" s="698" t="str">
        <f>[52]ACCOUNTALLOC!B154</f>
        <v>~</v>
      </c>
      <c r="C154" s="695">
        <f>[52]ACCOUNTALLOC!C154</f>
        <v>0</v>
      </c>
      <c r="D154" s="64"/>
      <c r="E154" s="697">
        <f>[52]ACCOUNTALLOC!E154</f>
        <v>0</v>
      </c>
      <c r="F154" s="697">
        <f>[52]ACCOUNTALLOC!F154</f>
        <v>0</v>
      </c>
      <c r="G154" s="697">
        <f>[52]ACCOUNTALLOC!G154</f>
        <v>0</v>
      </c>
      <c r="H154" s="697">
        <f>[52]ACCOUNTALLOC!H154</f>
        <v>0</v>
      </c>
      <c r="I154" s="697">
        <f>[52]ACCOUNTALLOC!I154</f>
        <v>0</v>
      </c>
      <c r="J154" s="697">
        <f>[52]ACCOUNTALLOC!J154</f>
        <v>0</v>
      </c>
      <c r="K154" s="697">
        <f>[52]ACCOUNTALLOC!K154</f>
        <v>0</v>
      </c>
      <c r="L154" s="698"/>
      <c r="M154" s="697">
        <f>[52]ACCOUNTALLOC!M154</f>
        <v>0</v>
      </c>
      <c r="N154" s="697">
        <f>[52]ACCOUNTALLOC!N154</f>
        <v>0</v>
      </c>
      <c r="O154" s="697">
        <f>[52]ACCOUNTALLOC!O154</f>
        <v>0</v>
      </c>
      <c r="P154" s="697">
        <f>[52]ACCOUNTALLOC!P154</f>
        <v>0</v>
      </c>
      <c r="Q154" s="697">
        <f>[52]ACCOUNTALLOC!Q154</f>
        <v>0</v>
      </c>
      <c r="R154" s="697">
        <f>[52]ACCOUNTALLOC!R154</f>
        <v>0</v>
      </c>
      <c r="S154" s="697">
        <f>[52]ACCOUNTALLOC!S154</f>
        <v>0</v>
      </c>
      <c r="T154" s="698"/>
      <c r="U154" s="697">
        <f>[52]ACCOUNTALLOC!U154</f>
        <v>0</v>
      </c>
      <c r="V154" s="697">
        <f>[52]ACCOUNTALLOC!V154</f>
        <v>0</v>
      </c>
      <c r="W154" s="697">
        <f>[52]ACCOUNTALLOC!W154</f>
        <v>0</v>
      </c>
      <c r="X154" s="697">
        <f>[52]ACCOUNTALLOC!X154</f>
        <v>0</v>
      </c>
      <c r="Y154" s="697">
        <f>[52]ACCOUNTALLOC!Y154</f>
        <v>0</v>
      </c>
      <c r="Z154" s="697">
        <f>[52]ACCOUNTALLOC!Z154</f>
        <v>0</v>
      </c>
      <c r="AA154" s="697">
        <f>[52]ACCOUNTALLOC!AA154</f>
        <v>0</v>
      </c>
      <c r="AB154" s="698"/>
      <c r="AC154" s="697">
        <f>[52]ACCOUNTALLOC!AC154</f>
        <v>0</v>
      </c>
      <c r="AD154" s="697">
        <f>[52]ACCOUNTALLOC!AD154</f>
        <v>0</v>
      </c>
      <c r="AE154" s="697">
        <f>[52]ACCOUNTALLOC!AE154</f>
        <v>0</v>
      </c>
      <c r="AF154" s="697">
        <f>[52]ACCOUNTALLOC!AF154</f>
        <v>0</v>
      </c>
      <c r="AG154" s="697">
        <f>[52]ACCOUNTALLOC!AG154</f>
        <v>0</v>
      </c>
      <c r="AH154" s="697">
        <f>[52]ACCOUNTALLOC!AH154</f>
        <v>0</v>
      </c>
      <c r="AI154" s="697">
        <f>[52]ACCOUNTALLOC!AI154</f>
        <v>0</v>
      </c>
      <c r="AJ154" s="698"/>
      <c r="AK154" s="697">
        <f>[52]ACCOUNTALLOC!AK154</f>
        <v>0</v>
      </c>
      <c r="AL154" s="697">
        <f>[52]ACCOUNTALLOC!AL154</f>
        <v>0</v>
      </c>
      <c r="AM154" s="697">
        <f>[52]ACCOUNTALLOC!AM154</f>
        <v>0</v>
      </c>
      <c r="AN154" s="697">
        <f>[52]ACCOUNTALLOC!AN154</f>
        <v>0</v>
      </c>
      <c r="AO154" s="697">
        <f>[52]ACCOUNTALLOC!AO154</f>
        <v>0</v>
      </c>
      <c r="AP154" s="697">
        <f>[52]ACCOUNTALLOC!AP154</f>
        <v>0</v>
      </c>
      <c r="AQ154" s="697">
        <f>[52]ACCOUNTALLOC!AQ154</f>
        <v>0</v>
      </c>
      <c r="AR154" s="698"/>
      <c r="AS154" s="697">
        <f>[52]ACCOUNTALLOC!AS154</f>
        <v>0</v>
      </c>
      <c r="AT154" s="697">
        <f>[52]ACCOUNTALLOC!AT154</f>
        <v>0</v>
      </c>
      <c r="AU154" s="697">
        <f>[52]ACCOUNTALLOC!AU154</f>
        <v>0</v>
      </c>
      <c r="AV154" s="697">
        <f>[52]ACCOUNTALLOC!AV154</f>
        <v>0</v>
      </c>
      <c r="AW154" s="697">
        <f>[52]ACCOUNTALLOC!AW154</f>
        <v>0</v>
      </c>
      <c r="AX154" s="697">
        <f>[52]ACCOUNTALLOC!AX154</f>
        <v>0</v>
      </c>
      <c r="AY154" s="697">
        <f>[52]ACCOUNTALLOC!AY154</f>
        <v>0</v>
      </c>
      <c r="AZ154" s="698"/>
      <c r="BA154" s="697">
        <f>[52]ACCOUNTALLOC!BA154</f>
        <v>0</v>
      </c>
      <c r="BB154" s="697">
        <f>[52]ACCOUNTALLOC!BB154</f>
        <v>0</v>
      </c>
      <c r="BC154" s="697">
        <f>[52]ACCOUNTALLOC!BC154</f>
        <v>0</v>
      </c>
      <c r="BD154" s="697">
        <f>[52]ACCOUNTALLOC!BD154</f>
        <v>0</v>
      </c>
      <c r="BE154" s="697">
        <f>[52]ACCOUNTALLOC!BE154</f>
        <v>0</v>
      </c>
      <c r="BF154" s="697">
        <f>[52]ACCOUNTALLOC!BF154</f>
        <v>0</v>
      </c>
      <c r="BG154" s="697">
        <f>[52]ACCOUNTALLOC!BG154</f>
        <v>0</v>
      </c>
      <c r="BH154" s="698"/>
      <c r="BI154" s="697">
        <f>[52]ACCOUNTALLOC!BI154</f>
        <v>0</v>
      </c>
      <c r="BJ154" s="697">
        <f>[52]ACCOUNTALLOC!BJ154</f>
        <v>0</v>
      </c>
      <c r="BK154" s="697">
        <f>[52]ACCOUNTALLOC!BK154</f>
        <v>0</v>
      </c>
      <c r="BL154" s="697">
        <f>[52]ACCOUNTALLOC!BL154</f>
        <v>0</v>
      </c>
      <c r="BM154" s="697">
        <f>[52]ACCOUNTALLOC!BM154</f>
        <v>0</v>
      </c>
      <c r="BN154" s="697">
        <f>[52]ACCOUNTALLOC!BN154</f>
        <v>0</v>
      </c>
      <c r="BO154" s="697">
        <f>[52]ACCOUNTALLOC!BO154</f>
        <v>0</v>
      </c>
      <c r="BP154" s="698"/>
      <c r="BQ154" s="697">
        <f>[52]ACCOUNTALLOC!BQ154</f>
        <v>0</v>
      </c>
      <c r="BR154" s="697">
        <f>[52]ACCOUNTALLOC!BR154</f>
        <v>0</v>
      </c>
      <c r="BS154" s="697">
        <f>[52]ACCOUNTALLOC!BS154</f>
        <v>0</v>
      </c>
      <c r="BT154" s="697">
        <f>[52]ACCOUNTALLOC!BT154</f>
        <v>0</v>
      </c>
      <c r="BU154" s="697">
        <f>[52]ACCOUNTALLOC!BU154</f>
        <v>0</v>
      </c>
      <c r="BV154" s="697">
        <f>[52]ACCOUNTALLOC!BV154</f>
        <v>0</v>
      </c>
      <c r="BW154" s="697">
        <f>[52]ACCOUNTALLOC!BW154</f>
        <v>0</v>
      </c>
      <c r="BX154" s="698"/>
      <c r="BY154" s="697">
        <f>[52]ACCOUNTALLOC!BY154</f>
        <v>0</v>
      </c>
      <c r="BZ154" s="697">
        <f>[52]ACCOUNTALLOC!BZ154</f>
        <v>0</v>
      </c>
      <c r="CA154" s="697">
        <f>[52]ACCOUNTALLOC!CA154</f>
        <v>0</v>
      </c>
      <c r="CB154" s="697">
        <f>[52]ACCOUNTALLOC!CB154</f>
        <v>0</v>
      </c>
      <c r="CC154" s="697">
        <f>[52]ACCOUNTALLOC!CC154</f>
        <v>0</v>
      </c>
      <c r="CD154" s="697">
        <f>[52]ACCOUNTALLOC!CD154</f>
        <v>0</v>
      </c>
      <c r="CE154" s="697">
        <f>[52]ACCOUNTALLOC!CE154</f>
        <v>0</v>
      </c>
      <c r="CF154" s="698"/>
      <c r="CG154" s="697">
        <f>[52]ACCOUNTALLOC!CG154</f>
        <v>0</v>
      </c>
      <c r="CH154" s="697">
        <f>[52]ACCOUNTALLOC!CH154</f>
        <v>0</v>
      </c>
      <c r="CI154" s="697">
        <f>[52]ACCOUNTALLOC!CI154</f>
        <v>0</v>
      </c>
      <c r="CJ154" s="697">
        <f>[52]ACCOUNTALLOC!CJ154</f>
        <v>0</v>
      </c>
      <c r="CK154" s="697">
        <f>[52]ACCOUNTALLOC!CK154</f>
        <v>0</v>
      </c>
      <c r="CL154" s="697">
        <f>[52]ACCOUNTALLOC!CL154</f>
        <v>0</v>
      </c>
      <c r="CM154" s="697">
        <f>[52]ACCOUNTALLOC!CM154</f>
        <v>0</v>
      </c>
      <c r="CN154" s="698">
        <f>[52]ACCOUNTALLOC!CN154</f>
        <v>0</v>
      </c>
      <c r="CO154" s="697">
        <f>[52]ACCOUNTALLOC!CO154</f>
        <v>0</v>
      </c>
      <c r="CP154" s="697">
        <f>[52]ACCOUNTALLOC!CP154</f>
        <v>0</v>
      </c>
      <c r="CQ154" s="697">
        <f>[52]ACCOUNTALLOC!CQ154</f>
        <v>0</v>
      </c>
      <c r="CR154" s="697">
        <f>[52]ACCOUNTALLOC!CR154</f>
        <v>0</v>
      </c>
      <c r="CS154" s="697">
        <f>[52]ACCOUNTALLOC!CS154</f>
        <v>0</v>
      </c>
      <c r="CT154" s="697">
        <f>[52]ACCOUNTALLOC!CT154</f>
        <v>0</v>
      </c>
      <c r="CU154" s="697">
        <f>[52]ACCOUNTALLOC!CU154</f>
        <v>0</v>
      </c>
      <c r="CW154" s="65">
        <f>[52]ACCOUNTALLOC!CW154</f>
        <v>0</v>
      </c>
      <c r="CX154" s="65">
        <f>[52]ACCOUNTALLOC!CX154</f>
        <v>0</v>
      </c>
      <c r="CY154" s="65">
        <f>[52]ACCOUNTALLOC!CY154</f>
        <v>0</v>
      </c>
      <c r="CZ154" s="65">
        <f>[52]ACCOUNTALLOC!CZ154</f>
        <v>0</v>
      </c>
      <c r="DA154" s="65">
        <f>[52]ACCOUNTALLOC!DA154</f>
        <v>0</v>
      </c>
      <c r="DB154" s="65">
        <f>[52]ACCOUNTALLOC!DB154</f>
        <v>0</v>
      </c>
      <c r="DC154" s="65">
        <f>[52]ACCOUNTALLOC!DC154</f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U154" s="65">
        <v>0</v>
      </c>
      <c r="DV154" s="65">
        <v>0</v>
      </c>
      <c r="DW154" s="65">
        <v>0</v>
      </c>
      <c r="DX154" s="65">
        <v>0</v>
      </c>
      <c r="DY154" s="65">
        <v>0</v>
      </c>
      <c r="DZ154" s="65">
        <v>0</v>
      </c>
      <c r="EA154" s="65">
        <v>0</v>
      </c>
      <c r="EC154" s="65">
        <v>0</v>
      </c>
      <c r="ED154" s="65">
        <v>0</v>
      </c>
      <c r="EE154" s="65">
        <v>0</v>
      </c>
      <c r="EF154" s="65">
        <v>0</v>
      </c>
      <c r="EG154" s="65">
        <v>0</v>
      </c>
      <c r="EH154" s="65">
        <v>0</v>
      </c>
      <c r="EI154" s="65">
        <v>0</v>
      </c>
      <c r="EK154" s="65">
        <v>0</v>
      </c>
      <c r="EL154" s="65">
        <v>0</v>
      </c>
      <c r="EM154" s="65">
        <v>0</v>
      </c>
      <c r="EN154" s="65">
        <v>0</v>
      </c>
      <c r="EO154" s="65">
        <v>0</v>
      </c>
      <c r="EP154" s="65">
        <v>0</v>
      </c>
      <c r="EQ154" s="65">
        <v>0</v>
      </c>
      <c r="ES154" s="65">
        <v>0</v>
      </c>
      <c r="ET154" s="65">
        <v>0</v>
      </c>
      <c r="EU154" s="65">
        <v>0</v>
      </c>
      <c r="EV154" s="65">
        <v>0</v>
      </c>
      <c r="EW154" s="65">
        <v>0</v>
      </c>
      <c r="EX154" s="65">
        <v>0</v>
      </c>
      <c r="EY154" s="65">
        <v>0</v>
      </c>
      <c r="FA154" s="65">
        <v>0</v>
      </c>
      <c r="FB154" s="65">
        <v>0</v>
      </c>
      <c r="FC154" s="65">
        <v>0</v>
      </c>
      <c r="FD154" s="65">
        <v>0</v>
      </c>
      <c r="FE154" s="65">
        <v>0</v>
      </c>
      <c r="FF154" s="65">
        <v>0</v>
      </c>
      <c r="FG154" s="65">
        <v>0</v>
      </c>
    </row>
    <row r="155" spans="1:163">
      <c r="A155" s="699" t="str">
        <f>[52]ACCOUNTALLOC!A155</f>
        <v>~</v>
      </c>
      <c r="B155" s="698" t="str">
        <f>[52]ACCOUNTALLOC!B155</f>
        <v>~</v>
      </c>
      <c r="C155" s="695">
        <f>[52]ACCOUNTALLOC!C155</f>
        <v>0</v>
      </c>
      <c r="D155" s="64"/>
      <c r="E155" s="697">
        <f>[52]ACCOUNTALLOC!E155</f>
        <v>0</v>
      </c>
      <c r="F155" s="697">
        <f>[52]ACCOUNTALLOC!F155</f>
        <v>0</v>
      </c>
      <c r="G155" s="697">
        <f>[52]ACCOUNTALLOC!G155</f>
        <v>0</v>
      </c>
      <c r="H155" s="697">
        <f>[52]ACCOUNTALLOC!H155</f>
        <v>0</v>
      </c>
      <c r="I155" s="697">
        <f>[52]ACCOUNTALLOC!I155</f>
        <v>0</v>
      </c>
      <c r="J155" s="697">
        <f>[52]ACCOUNTALLOC!J155</f>
        <v>0</v>
      </c>
      <c r="K155" s="697">
        <f>[52]ACCOUNTALLOC!K155</f>
        <v>0</v>
      </c>
      <c r="L155" s="698"/>
      <c r="M155" s="697">
        <f>[52]ACCOUNTALLOC!M155</f>
        <v>0</v>
      </c>
      <c r="N155" s="697">
        <f>[52]ACCOUNTALLOC!N155</f>
        <v>0</v>
      </c>
      <c r="O155" s="697">
        <f>[52]ACCOUNTALLOC!O155</f>
        <v>0</v>
      </c>
      <c r="P155" s="697">
        <f>[52]ACCOUNTALLOC!P155</f>
        <v>0</v>
      </c>
      <c r="Q155" s="697">
        <f>[52]ACCOUNTALLOC!Q155</f>
        <v>0</v>
      </c>
      <c r="R155" s="697">
        <f>[52]ACCOUNTALLOC!R155</f>
        <v>0</v>
      </c>
      <c r="S155" s="697">
        <f>[52]ACCOUNTALLOC!S155</f>
        <v>0</v>
      </c>
      <c r="T155" s="698"/>
      <c r="U155" s="697">
        <f>[52]ACCOUNTALLOC!U155</f>
        <v>0</v>
      </c>
      <c r="V155" s="697">
        <f>[52]ACCOUNTALLOC!V155</f>
        <v>0</v>
      </c>
      <c r="W155" s="697">
        <f>[52]ACCOUNTALLOC!W155</f>
        <v>0</v>
      </c>
      <c r="X155" s="697">
        <f>[52]ACCOUNTALLOC!X155</f>
        <v>0</v>
      </c>
      <c r="Y155" s="697">
        <f>[52]ACCOUNTALLOC!Y155</f>
        <v>0</v>
      </c>
      <c r="Z155" s="697">
        <f>[52]ACCOUNTALLOC!Z155</f>
        <v>0</v>
      </c>
      <c r="AA155" s="697">
        <f>[52]ACCOUNTALLOC!AA155</f>
        <v>0</v>
      </c>
      <c r="AB155" s="698"/>
      <c r="AC155" s="697">
        <f>[52]ACCOUNTALLOC!AC155</f>
        <v>0</v>
      </c>
      <c r="AD155" s="697">
        <f>[52]ACCOUNTALLOC!AD155</f>
        <v>0</v>
      </c>
      <c r="AE155" s="697">
        <f>[52]ACCOUNTALLOC!AE155</f>
        <v>0</v>
      </c>
      <c r="AF155" s="697">
        <f>[52]ACCOUNTALLOC!AF155</f>
        <v>0</v>
      </c>
      <c r="AG155" s="697">
        <f>[52]ACCOUNTALLOC!AG155</f>
        <v>0</v>
      </c>
      <c r="AH155" s="697">
        <f>[52]ACCOUNTALLOC!AH155</f>
        <v>0</v>
      </c>
      <c r="AI155" s="697">
        <f>[52]ACCOUNTALLOC!AI155</f>
        <v>0</v>
      </c>
      <c r="AJ155" s="698"/>
      <c r="AK155" s="697">
        <f>[52]ACCOUNTALLOC!AK155</f>
        <v>0</v>
      </c>
      <c r="AL155" s="697">
        <f>[52]ACCOUNTALLOC!AL155</f>
        <v>0</v>
      </c>
      <c r="AM155" s="697">
        <f>[52]ACCOUNTALLOC!AM155</f>
        <v>0</v>
      </c>
      <c r="AN155" s="697">
        <f>[52]ACCOUNTALLOC!AN155</f>
        <v>0</v>
      </c>
      <c r="AO155" s="697">
        <f>[52]ACCOUNTALLOC!AO155</f>
        <v>0</v>
      </c>
      <c r="AP155" s="697">
        <f>[52]ACCOUNTALLOC!AP155</f>
        <v>0</v>
      </c>
      <c r="AQ155" s="697">
        <f>[52]ACCOUNTALLOC!AQ155</f>
        <v>0</v>
      </c>
      <c r="AR155" s="698"/>
      <c r="AS155" s="697">
        <f>[52]ACCOUNTALLOC!AS155</f>
        <v>0</v>
      </c>
      <c r="AT155" s="697">
        <f>[52]ACCOUNTALLOC!AT155</f>
        <v>0</v>
      </c>
      <c r="AU155" s="697">
        <f>[52]ACCOUNTALLOC!AU155</f>
        <v>0</v>
      </c>
      <c r="AV155" s="697">
        <f>[52]ACCOUNTALLOC!AV155</f>
        <v>0</v>
      </c>
      <c r="AW155" s="697">
        <f>[52]ACCOUNTALLOC!AW155</f>
        <v>0</v>
      </c>
      <c r="AX155" s="697">
        <f>[52]ACCOUNTALLOC!AX155</f>
        <v>0</v>
      </c>
      <c r="AY155" s="697">
        <f>[52]ACCOUNTALLOC!AY155</f>
        <v>0</v>
      </c>
      <c r="AZ155" s="698"/>
      <c r="BA155" s="697">
        <f>[52]ACCOUNTALLOC!BA155</f>
        <v>0</v>
      </c>
      <c r="BB155" s="697">
        <f>[52]ACCOUNTALLOC!BB155</f>
        <v>0</v>
      </c>
      <c r="BC155" s="697">
        <f>[52]ACCOUNTALLOC!BC155</f>
        <v>0</v>
      </c>
      <c r="BD155" s="697">
        <f>[52]ACCOUNTALLOC!BD155</f>
        <v>0</v>
      </c>
      <c r="BE155" s="697">
        <f>[52]ACCOUNTALLOC!BE155</f>
        <v>0</v>
      </c>
      <c r="BF155" s="697">
        <f>[52]ACCOUNTALLOC!BF155</f>
        <v>0</v>
      </c>
      <c r="BG155" s="697">
        <f>[52]ACCOUNTALLOC!BG155</f>
        <v>0</v>
      </c>
      <c r="BH155" s="698"/>
      <c r="BI155" s="697">
        <f>[52]ACCOUNTALLOC!BI155</f>
        <v>0</v>
      </c>
      <c r="BJ155" s="697">
        <f>[52]ACCOUNTALLOC!BJ155</f>
        <v>0</v>
      </c>
      <c r="BK155" s="697">
        <f>[52]ACCOUNTALLOC!BK155</f>
        <v>0</v>
      </c>
      <c r="BL155" s="697">
        <f>[52]ACCOUNTALLOC!BL155</f>
        <v>0</v>
      </c>
      <c r="BM155" s="697">
        <f>[52]ACCOUNTALLOC!BM155</f>
        <v>0</v>
      </c>
      <c r="BN155" s="697">
        <f>[52]ACCOUNTALLOC!BN155</f>
        <v>0</v>
      </c>
      <c r="BO155" s="697">
        <f>[52]ACCOUNTALLOC!BO155</f>
        <v>0</v>
      </c>
      <c r="BP155" s="698"/>
      <c r="BQ155" s="697">
        <f>[52]ACCOUNTALLOC!BQ155</f>
        <v>0</v>
      </c>
      <c r="BR155" s="697">
        <f>[52]ACCOUNTALLOC!BR155</f>
        <v>0</v>
      </c>
      <c r="BS155" s="697">
        <f>[52]ACCOUNTALLOC!BS155</f>
        <v>0</v>
      </c>
      <c r="BT155" s="697">
        <f>[52]ACCOUNTALLOC!BT155</f>
        <v>0</v>
      </c>
      <c r="BU155" s="697">
        <f>[52]ACCOUNTALLOC!BU155</f>
        <v>0</v>
      </c>
      <c r="BV155" s="697">
        <f>[52]ACCOUNTALLOC!BV155</f>
        <v>0</v>
      </c>
      <c r="BW155" s="697">
        <f>[52]ACCOUNTALLOC!BW155</f>
        <v>0</v>
      </c>
      <c r="BX155" s="698"/>
      <c r="BY155" s="697">
        <f>[52]ACCOUNTALLOC!BY155</f>
        <v>0</v>
      </c>
      <c r="BZ155" s="697">
        <f>[52]ACCOUNTALLOC!BZ155</f>
        <v>0</v>
      </c>
      <c r="CA155" s="697">
        <f>[52]ACCOUNTALLOC!CA155</f>
        <v>0</v>
      </c>
      <c r="CB155" s="697">
        <f>[52]ACCOUNTALLOC!CB155</f>
        <v>0</v>
      </c>
      <c r="CC155" s="697">
        <f>[52]ACCOUNTALLOC!CC155</f>
        <v>0</v>
      </c>
      <c r="CD155" s="697">
        <f>[52]ACCOUNTALLOC!CD155</f>
        <v>0</v>
      </c>
      <c r="CE155" s="697">
        <f>[52]ACCOUNTALLOC!CE155</f>
        <v>0</v>
      </c>
      <c r="CF155" s="698"/>
      <c r="CG155" s="697">
        <f>[52]ACCOUNTALLOC!CG155</f>
        <v>0</v>
      </c>
      <c r="CH155" s="697">
        <f>[52]ACCOUNTALLOC!CH155</f>
        <v>0</v>
      </c>
      <c r="CI155" s="697">
        <f>[52]ACCOUNTALLOC!CI155</f>
        <v>0</v>
      </c>
      <c r="CJ155" s="697">
        <f>[52]ACCOUNTALLOC!CJ155</f>
        <v>0</v>
      </c>
      <c r="CK155" s="697">
        <f>[52]ACCOUNTALLOC!CK155</f>
        <v>0</v>
      </c>
      <c r="CL155" s="697">
        <f>[52]ACCOUNTALLOC!CL155</f>
        <v>0</v>
      </c>
      <c r="CM155" s="697">
        <f>[52]ACCOUNTALLOC!CM155</f>
        <v>0</v>
      </c>
      <c r="CN155" s="698">
        <f>[52]ACCOUNTALLOC!CN155</f>
        <v>0</v>
      </c>
      <c r="CO155" s="697">
        <f>[52]ACCOUNTALLOC!CO155</f>
        <v>0</v>
      </c>
      <c r="CP155" s="697">
        <f>[52]ACCOUNTALLOC!CP155</f>
        <v>0</v>
      </c>
      <c r="CQ155" s="697">
        <f>[52]ACCOUNTALLOC!CQ155</f>
        <v>0</v>
      </c>
      <c r="CR155" s="697">
        <f>[52]ACCOUNTALLOC!CR155</f>
        <v>0</v>
      </c>
      <c r="CS155" s="697">
        <f>[52]ACCOUNTALLOC!CS155</f>
        <v>0</v>
      </c>
      <c r="CT155" s="697">
        <f>[52]ACCOUNTALLOC!CT155</f>
        <v>0</v>
      </c>
      <c r="CU155" s="697">
        <f>[52]ACCOUNTALLOC!CU155</f>
        <v>0</v>
      </c>
      <c r="CW155" s="65">
        <f>[52]ACCOUNTALLOC!CW155</f>
        <v>0</v>
      </c>
      <c r="CX155" s="65">
        <f>[52]ACCOUNTALLOC!CX155</f>
        <v>0</v>
      </c>
      <c r="CY155" s="65">
        <f>[52]ACCOUNTALLOC!CY155</f>
        <v>0</v>
      </c>
      <c r="CZ155" s="65">
        <f>[52]ACCOUNTALLOC!CZ155</f>
        <v>0</v>
      </c>
      <c r="DA155" s="65">
        <f>[52]ACCOUNTALLOC!DA155</f>
        <v>0</v>
      </c>
      <c r="DB155" s="65">
        <f>[52]ACCOUNTALLOC!DB155</f>
        <v>0</v>
      </c>
      <c r="DC155" s="65">
        <f>[52]ACCOUNTALLOC!DC155</f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U155" s="65">
        <v>0</v>
      </c>
      <c r="DV155" s="65">
        <v>0</v>
      </c>
      <c r="DW155" s="65">
        <v>0</v>
      </c>
      <c r="DX155" s="65">
        <v>0</v>
      </c>
      <c r="DY155" s="65">
        <v>0</v>
      </c>
      <c r="DZ155" s="65">
        <v>0</v>
      </c>
      <c r="EA155" s="65">
        <v>0</v>
      </c>
      <c r="EC155" s="65">
        <v>0</v>
      </c>
      <c r="ED155" s="65">
        <v>0</v>
      </c>
      <c r="EE155" s="65">
        <v>0</v>
      </c>
      <c r="EF155" s="65">
        <v>0</v>
      </c>
      <c r="EG155" s="65">
        <v>0</v>
      </c>
      <c r="EH155" s="65">
        <v>0</v>
      </c>
      <c r="EI155" s="65">
        <v>0</v>
      </c>
      <c r="EK155" s="65">
        <v>0</v>
      </c>
      <c r="EL155" s="65">
        <v>0</v>
      </c>
      <c r="EM155" s="65">
        <v>0</v>
      </c>
      <c r="EN155" s="65">
        <v>0</v>
      </c>
      <c r="EO155" s="65">
        <v>0</v>
      </c>
      <c r="EP155" s="65">
        <v>0</v>
      </c>
      <c r="EQ155" s="65">
        <v>0</v>
      </c>
      <c r="ES155" s="65">
        <v>0</v>
      </c>
      <c r="ET155" s="65">
        <v>0</v>
      </c>
      <c r="EU155" s="65">
        <v>0</v>
      </c>
      <c r="EV155" s="65">
        <v>0</v>
      </c>
      <c r="EW155" s="65">
        <v>0</v>
      </c>
      <c r="EX155" s="65">
        <v>0</v>
      </c>
      <c r="EY155" s="65">
        <v>0</v>
      </c>
      <c r="FA155" s="65">
        <v>0</v>
      </c>
      <c r="FB155" s="65">
        <v>0</v>
      </c>
      <c r="FC155" s="65">
        <v>0</v>
      </c>
      <c r="FD155" s="65">
        <v>0</v>
      </c>
      <c r="FE155" s="65">
        <v>0</v>
      </c>
      <c r="FF155" s="65">
        <v>0</v>
      </c>
      <c r="FG155" s="65">
        <v>0</v>
      </c>
    </row>
    <row r="156" spans="1:163">
      <c r="A156" s="698"/>
      <c r="B156" s="694" t="str">
        <f>[52]ACCOUNTALLOC!B156</f>
        <v>Sub-total</v>
      </c>
      <c r="C156" s="696">
        <f>[52]ACCOUNTALLOC!C156</f>
        <v>-1498751943.7972682</v>
      </c>
      <c r="D156" s="64"/>
      <c r="E156" s="696">
        <f>[52]ACCOUNTALLOC!E156</f>
        <v>-874919805.33121145</v>
      </c>
      <c r="F156" s="696">
        <f>[52]ACCOUNTALLOC!F156</f>
        <v>0</v>
      </c>
      <c r="G156" s="696">
        <f>[52]ACCOUNTALLOC!G156</f>
        <v>-147670604.62961724</v>
      </c>
      <c r="H156" s="696">
        <f>[52]ACCOUNTALLOC!H156</f>
        <v>0</v>
      </c>
      <c r="I156" s="696">
        <f>[52]ACCOUNTALLOC!I156</f>
        <v>0</v>
      </c>
      <c r="J156" s="696">
        <f>[52]ACCOUNTALLOC!J156</f>
        <v>0</v>
      </c>
      <c r="K156" s="696">
        <f>[52]ACCOUNTALLOC!K156</f>
        <v>-1022590409.9608287</v>
      </c>
      <c r="L156" s="696"/>
      <c r="M156" s="696">
        <f>[52]ACCOUNTALLOC!M156</f>
        <v>-158248713.1105054</v>
      </c>
      <c r="N156" s="696">
        <f>[52]ACCOUNTALLOC!N156</f>
        <v>0</v>
      </c>
      <c r="O156" s="696">
        <f>[52]ACCOUNTALLOC!O156</f>
        <v>-11511180.882350445</v>
      </c>
      <c r="P156" s="696">
        <f>[52]ACCOUNTALLOC!P156</f>
        <v>0</v>
      </c>
      <c r="Q156" s="696">
        <f>[52]ACCOUNTALLOC!Q156</f>
        <v>0</v>
      </c>
      <c r="R156" s="696">
        <f>[52]ACCOUNTALLOC!R156</f>
        <v>0</v>
      </c>
      <c r="S156" s="696">
        <f>[52]ACCOUNTALLOC!S156</f>
        <v>-169759893.99285585</v>
      </c>
      <c r="T156" s="696"/>
      <c r="U156" s="696">
        <f>[52]ACCOUNTALLOC!U156</f>
        <v>-130602387.74515408</v>
      </c>
      <c r="V156" s="696">
        <f>[52]ACCOUNTALLOC!V156</f>
        <v>0</v>
      </c>
      <c r="W156" s="696">
        <f>[52]ACCOUNTALLOC!W156</f>
        <v>-2279116.1307164645</v>
      </c>
      <c r="X156" s="696">
        <f>[52]ACCOUNTALLOC!X156</f>
        <v>0</v>
      </c>
      <c r="Y156" s="696">
        <f>[52]ACCOUNTALLOC!Y156</f>
        <v>0</v>
      </c>
      <c r="Z156" s="696">
        <f>[52]ACCOUNTALLOC!Z156</f>
        <v>0</v>
      </c>
      <c r="AA156" s="696">
        <f>[52]ACCOUNTALLOC!AA156</f>
        <v>-132881503.87587054</v>
      </c>
      <c r="AB156" s="696"/>
      <c r="AC156" s="696">
        <f>[52]ACCOUNTALLOC!AC156</f>
        <v>-55816076.878518507</v>
      </c>
      <c r="AD156" s="696">
        <f>[52]ACCOUNTALLOC!AD156</f>
        <v>0</v>
      </c>
      <c r="AE156" s="696">
        <f>[52]ACCOUNTALLOC!AE156</f>
        <v>-240979.05630255575</v>
      </c>
      <c r="AF156" s="696">
        <f>[52]ACCOUNTALLOC!AF156</f>
        <v>0</v>
      </c>
      <c r="AG156" s="696">
        <f>[52]ACCOUNTALLOC!AG156</f>
        <v>0</v>
      </c>
      <c r="AH156" s="696">
        <f>[52]ACCOUNTALLOC!AH156</f>
        <v>0</v>
      </c>
      <c r="AI156" s="696">
        <f>[52]ACCOUNTALLOC!AI156</f>
        <v>-56057055.934821062</v>
      </c>
      <c r="AJ156" s="696"/>
      <c r="AK156" s="696">
        <f>[52]ACCOUNTALLOC!AK156</f>
        <v>-43574833.771660067</v>
      </c>
      <c r="AL156" s="696">
        <f>[52]ACCOUNTALLOC!AL156</f>
        <v>0</v>
      </c>
      <c r="AM156" s="696">
        <f>[52]ACCOUNTALLOC!AM156</f>
        <v>-2842995.6880319864</v>
      </c>
      <c r="AN156" s="696">
        <f>[52]ACCOUNTALLOC!AN156</f>
        <v>0</v>
      </c>
      <c r="AO156" s="696">
        <f>[52]ACCOUNTALLOC!AO156</f>
        <v>0</v>
      </c>
      <c r="AP156" s="696">
        <f>[52]ACCOUNTALLOC!AP156</f>
        <v>0</v>
      </c>
      <c r="AQ156" s="696">
        <f>[52]ACCOUNTALLOC!AQ156</f>
        <v>-46417829.459692053</v>
      </c>
      <c r="AR156" s="696"/>
      <c r="AS156" s="696">
        <f>[52]ACCOUNTALLOC!AS156</f>
        <v>-561008.79061080259</v>
      </c>
      <c r="AT156" s="696">
        <f>[52]ACCOUNTALLOC!AT156</f>
        <v>0</v>
      </c>
      <c r="AU156" s="696">
        <f>[52]ACCOUNTALLOC!AU156</f>
        <v>-9217.8877958739613</v>
      </c>
      <c r="AV156" s="696">
        <f>[52]ACCOUNTALLOC!AV156</f>
        <v>0</v>
      </c>
      <c r="AW156" s="696">
        <f>[52]ACCOUNTALLOC!AW156</f>
        <v>0</v>
      </c>
      <c r="AX156" s="696">
        <f>[52]ACCOUNTALLOC!AX156</f>
        <v>0</v>
      </c>
      <c r="AY156" s="696">
        <f>[52]ACCOUNTALLOC!AY156</f>
        <v>-570226.67840667651</v>
      </c>
      <c r="AZ156" s="696"/>
      <c r="BA156" s="696">
        <f>[52]ACCOUNTALLOC!BA156</f>
        <v>-10968876.612603165</v>
      </c>
      <c r="BB156" s="696">
        <f>[52]ACCOUNTALLOC!BB156</f>
        <v>0</v>
      </c>
      <c r="BC156" s="696">
        <f>[52]ACCOUNTALLOC!BC156</f>
        <v>-918804.14483524207</v>
      </c>
      <c r="BD156" s="696">
        <f>[52]ACCOUNTALLOC!BD156</f>
        <v>0</v>
      </c>
      <c r="BE156" s="696">
        <f>[52]ACCOUNTALLOC!BE156</f>
        <v>0</v>
      </c>
      <c r="BF156" s="696">
        <f>[52]ACCOUNTALLOC!BF156</f>
        <v>0</v>
      </c>
      <c r="BG156" s="696">
        <f>[52]ACCOUNTALLOC!BG156</f>
        <v>-11887680.757438406</v>
      </c>
      <c r="BH156" s="696"/>
      <c r="BI156" s="696">
        <f>[52]ACCOUNTALLOC!BI156</f>
        <v>-18586731.937681675</v>
      </c>
      <c r="BJ156" s="696">
        <f>[52]ACCOUNTALLOC!BJ156</f>
        <v>0</v>
      </c>
      <c r="BK156" s="696">
        <f>[52]ACCOUNTALLOC!BK156</f>
        <v>-185829.47368523726</v>
      </c>
      <c r="BL156" s="696">
        <f>[52]ACCOUNTALLOC!BL156</f>
        <v>0</v>
      </c>
      <c r="BM156" s="696">
        <f>[52]ACCOUNTALLOC!BM156</f>
        <v>0</v>
      </c>
      <c r="BN156" s="696">
        <f>[52]ACCOUNTALLOC!BN156</f>
        <v>0</v>
      </c>
      <c r="BO156" s="696">
        <f>[52]ACCOUNTALLOC!BO156</f>
        <v>-18772561.411366913</v>
      </c>
      <c r="BP156" s="696"/>
      <c r="BQ156" s="696">
        <f>[52]ACCOUNTALLOC!BQ156</f>
        <v>-6433968.7629820993</v>
      </c>
      <c r="BR156" s="696">
        <f>[52]ACCOUNTALLOC!BR156</f>
        <v>0</v>
      </c>
      <c r="BS156" s="696">
        <f>[52]ACCOUNTALLOC!BS156</f>
        <v>-115399.66048185888</v>
      </c>
      <c r="BT156" s="696">
        <f>[52]ACCOUNTALLOC!BT156</f>
        <v>0</v>
      </c>
      <c r="BU156" s="696">
        <f>[52]ACCOUNTALLOC!BU156</f>
        <v>0</v>
      </c>
      <c r="BV156" s="696">
        <f>[52]ACCOUNTALLOC!BV156</f>
        <v>0</v>
      </c>
      <c r="BW156" s="696">
        <f>[52]ACCOUNTALLOC!BW156</f>
        <v>-6549368.4234639583</v>
      </c>
      <c r="BX156" s="696"/>
      <c r="BY156" s="696">
        <f>[52]ACCOUNTALLOC!BY156</f>
        <v>-3490002.4073321624</v>
      </c>
      <c r="BZ156" s="696">
        <f>[52]ACCOUNTALLOC!BZ156</f>
        <v>0</v>
      </c>
      <c r="CA156" s="696">
        <f>[52]ACCOUNTALLOC!CA156</f>
        <v>-185792.45871956355</v>
      </c>
      <c r="CB156" s="696">
        <f>[52]ACCOUNTALLOC!CB156</f>
        <v>0</v>
      </c>
      <c r="CC156" s="696">
        <f>[52]ACCOUNTALLOC!CC156</f>
        <v>0</v>
      </c>
      <c r="CD156" s="696">
        <f>[52]ACCOUNTALLOC!CD156</f>
        <v>0</v>
      </c>
      <c r="CE156" s="696">
        <f>[52]ACCOUNTALLOC!CE156</f>
        <v>-3675794.866051726</v>
      </c>
      <c r="CF156" s="696"/>
      <c r="CG156" s="696">
        <f>[52]ACCOUNTALLOC!CG156</f>
        <v>-9160079.6322441734</v>
      </c>
      <c r="CH156" s="696">
        <f>[52]ACCOUNTALLOC!CH156</f>
        <v>0</v>
      </c>
      <c r="CI156" s="696">
        <f>[52]ACCOUNTALLOC!CI156</f>
        <v>-20006963.143007282</v>
      </c>
      <c r="CJ156" s="696">
        <f>[52]ACCOUNTALLOC!CJ156</f>
        <v>0</v>
      </c>
      <c r="CK156" s="696">
        <f>[52]ACCOUNTALLOC!CK156</f>
        <v>0</v>
      </c>
      <c r="CL156" s="696">
        <f>[52]ACCOUNTALLOC!CL156</f>
        <v>0</v>
      </c>
      <c r="CM156" s="696">
        <f>[52]ACCOUNTALLOC!CM156</f>
        <v>-29167042.775251456</v>
      </c>
      <c r="CN156" s="696">
        <f>[52]ACCOUNTALLOC!CN156</f>
        <v>0</v>
      </c>
      <c r="CO156" s="696">
        <f>[52]ACCOUNTALLOC!CO156</f>
        <v>-420504.09717656596</v>
      </c>
      <c r="CP156" s="696">
        <f>[52]ACCOUNTALLOC!CP156</f>
        <v>0</v>
      </c>
      <c r="CQ156" s="696">
        <f>[52]ACCOUNTALLOC!CQ156</f>
        <v>-2071.5640438791515</v>
      </c>
      <c r="CR156" s="696">
        <f>[52]ACCOUNTALLOC!CR156</f>
        <v>0</v>
      </c>
      <c r="CS156" s="696">
        <f>[52]ACCOUNTALLOC!CS156</f>
        <v>0</v>
      </c>
      <c r="CT156" s="696">
        <f>[52]ACCOUNTALLOC!CT156</f>
        <v>0</v>
      </c>
      <c r="CU156" s="696">
        <f>[52]ACCOUNTALLOC!CU156</f>
        <v>-422575.66122044512</v>
      </c>
      <c r="CV156" s="66"/>
      <c r="CW156" s="66">
        <f>[52]ACCOUNTALLOC!CW156</f>
        <v>0</v>
      </c>
      <c r="CX156" s="66">
        <f>[52]ACCOUNTALLOC!CX156</f>
        <v>0</v>
      </c>
      <c r="CY156" s="66">
        <f>[52]ACCOUNTALLOC!CY156</f>
        <v>0</v>
      </c>
      <c r="CZ156" s="66">
        <f>[52]ACCOUNTALLOC!CZ156</f>
        <v>0</v>
      </c>
      <c r="DA156" s="66">
        <f>[52]ACCOUNTALLOC!DA156</f>
        <v>0</v>
      </c>
      <c r="DB156" s="66">
        <f>[52]ACCOUNTALLOC!DB156</f>
        <v>0</v>
      </c>
      <c r="DC156" s="66">
        <f>[52]ACCOUNTALLOC!DC156</f>
        <v>0</v>
      </c>
      <c r="DD156" s="66"/>
      <c r="DE156" s="66">
        <v>0</v>
      </c>
      <c r="DF156" s="66">
        <v>0</v>
      </c>
      <c r="DG156" s="66">
        <v>0</v>
      </c>
      <c r="DH156" s="66">
        <v>0</v>
      </c>
      <c r="DI156" s="66">
        <v>0</v>
      </c>
      <c r="DJ156" s="66">
        <v>0</v>
      </c>
      <c r="DK156" s="66">
        <v>0</v>
      </c>
      <c r="DL156" s="66"/>
      <c r="DM156" s="66">
        <v>0</v>
      </c>
      <c r="DN156" s="66">
        <v>0</v>
      </c>
      <c r="DO156" s="66">
        <v>0</v>
      </c>
      <c r="DP156" s="66">
        <v>0</v>
      </c>
      <c r="DQ156" s="66">
        <v>0</v>
      </c>
      <c r="DR156" s="66">
        <v>0</v>
      </c>
      <c r="DS156" s="66">
        <v>0</v>
      </c>
      <c r="DT156" s="66"/>
      <c r="DU156" s="66">
        <v>0</v>
      </c>
      <c r="DV156" s="66">
        <v>0</v>
      </c>
      <c r="DW156" s="66">
        <v>0</v>
      </c>
      <c r="DX156" s="66">
        <v>0</v>
      </c>
      <c r="DY156" s="66">
        <v>0</v>
      </c>
      <c r="DZ156" s="66">
        <v>0</v>
      </c>
      <c r="EA156" s="66">
        <v>0</v>
      </c>
      <c r="EB156" s="66"/>
      <c r="EC156" s="66">
        <v>0</v>
      </c>
      <c r="ED156" s="66">
        <v>0</v>
      </c>
      <c r="EE156" s="66">
        <v>0</v>
      </c>
      <c r="EF156" s="66">
        <v>0</v>
      </c>
      <c r="EG156" s="66">
        <v>0</v>
      </c>
      <c r="EH156" s="66">
        <v>0</v>
      </c>
      <c r="EI156" s="66">
        <v>0</v>
      </c>
      <c r="EJ156" s="66"/>
      <c r="EK156" s="66">
        <v>0</v>
      </c>
      <c r="EL156" s="66">
        <v>0</v>
      </c>
      <c r="EM156" s="66">
        <v>0</v>
      </c>
      <c r="EN156" s="66">
        <v>0</v>
      </c>
      <c r="EO156" s="66">
        <v>0</v>
      </c>
      <c r="EP156" s="66">
        <v>0</v>
      </c>
      <c r="EQ156" s="66">
        <v>0</v>
      </c>
      <c r="ER156" s="66"/>
      <c r="ES156" s="66">
        <v>0</v>
      </c>
      <c r="ET156" s="66">
        <v>0</v>
      </c>
      <c r="EU156" s="66">
        <v>0</v>
      </c>
      <c r="EV156" s="66">
        <v>0</v>
      </c>
      <c r="EW156" s="66">
        <v>0</v>
      </c>
      <c r="EX156" s="66">
        <v>0</v>
      </c>
      <c r="EY156" s="66">
        <v>0</v>
      </c>
      <c r="EZ156" s="66"/>
      <c r="FA156" s="66">
        <v>0</v>
      </c>
      <c r="FB156" s="66">
        <v>0</v>
      </c>
      <c r="FC156" s="66">
        <v>0</v>
      </c>
      <c r="FD156" s="66">
        <v>0</v>
      </c>
      <c r="FE156" s="66">
        <v>0</v>
      </c>
      <c r="FF156" s="66">
        <v>0</v>
      </c>
      <c r="FG156" s="66">
        <v>0</v>
      </c>
    </row>
    <row r="157" spans="1:163">
      <c r="D157" s="64"/>
      <c r="CW157" s="2">
        <f>[52]ACCOUNTALLOC!CW157</f>
        <v>0</v>
      </c>
      <c r="CX157" s="2">
        <f>[52]ACCOUNTALLOC!CX157</f>
        <v>0</v>
      </c>
      <c r="CY157" s="2">
        <f>[52]ACCOUNTALLOC!CY157</f>
        <v>0</v>
      </c>
      <c r="CZ157" s="2">
        <f>[52]ACCOUNTALLOC!CZ157</f>
        <v>0</v>
      </c>
      <c r="DA157" s="2">
        <f>[52]ACCOUNTALLOC!DA157</f>
        <v>0</v>
      </c>
      <c r="DB157" s="2">
        <f>[52]ACCOUNTALLOC!DB157</f>
        <v>0</v>
      </c>
      <c r="DC157" s="2">
        <f>[52]ACCOUNTALLOC!DC157</f>
        <v>0</v>
      </c>
    </row>
    <row r="158" spans="1:163">
      <c r="B158" s="12" t="s">
        <v>92</v>
      </c>
      <c r="D158" s="64"/>
      <c r="CW158" s="2">
        <f>[52]ACCOUNTALLOC!CW158</f>
        <v>0</v>
      </c>
      <c r="CX158" s="2">
        <f>[52]ACCOUNTALLOC!CX158</f>
        <v>0</v>
      </c>
      <c r="CY158" s="2">
        <f>[52]ACCOUNTALLOC!CY158</f>
        <v>0</v>
      </c>
      <c r="CZ158" s="2">
        <f>[52]ACCOUNTALLOC!CZ158</f>
        <v>0</v>
      </c>
      <c r="DA158" s="2">
        <f>[52]ACCOUNTALLOC!DA158</f>
        <v>0</v>
      </c>
      <c r="DB158" s="2">
        <f>[52]ACCOUNTALLOC!DB158</f>
        <v>0</v>
      </c>
      <c r="DC158" s="2">
        <f>[52]ACCOUNTALLOC!DC158</f>
        <v>0</v>
      </c>
    </row>
    <row r="159" spans="1:163">
      <c r="A159" s="699">
        <f>[52]ACCOUNTALLOC!A159</f>
        <v>108.06</v>
      </c>
      <c r="B159" s="698" t="str">
        <f>[52]ACCOUNTALLOC!B159</f>
        <v>Accum Depreciation General Plant</v>
      </c>
      <c r="C159" s="695">
        <f>[52]ACCOUNTALLOC!C159</f>
        <v>-185099491.55969805</v>
      </c>
      <c r="D159" s="64"/>
      <c r="E159" s="697">
        <f>[52]ACCOUNTALLOC!E159</f>
        <v>-46861842.270844348</v>
      </c>
      <c r="F159" s="697">
        <f>[52]ACCOUNTALLOC!F159</f>
        <v>-42932836.055720791</v>
      </c>
      <c r="G159" s="697">
        <f>[52]ACCOUNTALLOC!G159</f>
        <v>-22894834.039076053</v>
      </c>
      <c r="H159" s="697">
        <f>[52]ACCOUNTALLOC!H159</f>
        <v>0</v>
      </c>
      <c r="I159" s="697">
        <f>[52]ACCOUNTALLOC!I159</f>
        <v>0</v>
      </c>
      <c r="J159" s="697">
        <f>[52]ACCOUNTALLOC!J159</f>
        <v>0</v>
      </c>
      <c r="K159" s="697">
        <f>[52]ACCOUNTALLOC!K159</f>
        <v>-112689512.36564121</v>
      </c>
      <c r="L159" s="698"/>
      <c r="M159" s="697">
        <f>[52]ACCOUNTALLOC!M159</f>
        <v>-8895158.8124331068</v>
      </c>
      <c r="N159" s="697">
        <f>[52]ACCOUNTALLOC!N159</f>
        <v>-10908729.873759925</v>
      </c>
      <c r="O159" s="697">
        <f>[52]ACCOUNTALLOC!O159</f>
        <v>-2594352.4537562821</v>
      </c>
      <c r="P159" s="697">
        <f>[52]ACCOUNTALLOC!P159</f>
        <v>0</v>
      </c>
      <c r="Q159" s="697">
        <f>[52]ACCOUNTALLOC!Q159</f>
        <v>0</v>
      </c>
      <c r="R159" s="697">
        <f>[52]ACCOUNTALLOC!R159</f>
        <v>0</v>
      </c>
      <c r="S159" s="697">
        <f>[52]ACCOUNTALLOC!S159</f>
        <v>-22398241.139949314</v>
      </c>
      <c r="T159" s="698"/>
      <c r="U159" s="697">
        <f>[52]ACCOUNTALLOC!U159</f>
        <v>-7827065.2576478431</v>
      </c>
      <c r="V159" s="697">
        <f>[52]ACCOUNTALLOC!V159</f>
        <v>-12131343.008322738</v>
      </c>
      <c r="W159" s="697">
        <f>[52]ACCOUNTALLOC!W159</f>
        <v>-372172.41008555726</v>
      </c>
      <c r="X159" s="697">
        <f>[52]ACCOUNTALLOC!X159</f>
        <v>0</v>
      </c>
      <c r="Y159" s="697">
        <f>[52]ACCOUNTALLOC!Y159</f>
        <v>0</v>
      </c>
      <c r="Z159" s="697">
        <f>[52]ACCOUNTALLOC!Z159</f>
        <v>0</v>
      </c>
      <c r="AA159" s="697">
        <f>[52]ACCOUNTALLOC!AA159</f>
        <v>-20330580.676056139</v>
      </c>
      <c r="AB159" s="698"/>
      <c r="AC159" s="697">
        <f>[52]ACCOUNTALLOC!AC159</f>
        <v>-3538856.9216049938</v>
      </c>
      <c r="AD159" s="697">
        <f>[52]ACCOUNTALLOC!AD159</f>
        <v>-7829154.1047348436</v>
      </c>
      <c r="AE159" s="697">
        <f>[52]ACCOUNTALLOC!AE159</f>
        <v>-196588.99571314896</v>
      </c>
      <c r="AF159" s="697">
        <f>[52]ACCOUNTALLOC!AF159</f>
        <v>0</v>
      </c>
      <c r="AG159" s="697">
        <f>[52]ACCOUNTALLOC!AG159</f>
        <v>0</v>
      </c>
      <c r="AH159" s="697">
        <f>[52]ACCOUNTALLOC!AH159</f>
        <v>0</v>
      </c>
      <c r="AI159" s="697">
        <f>[52]ACCOUNTALLOC!AI159</f>
        <v>-11564600.022052985</v>
      </c>
      <c r="AJ159" s="698"/>
      <c r="AK159" s="697">
        <f>[52]ACCOUNTALLOC!AK159</f>
        <v>-2748721.5184857463</v>
      </c>
      <c r="AL159" s="697">
        <f>[52]ACCOUNTALLOC!AL159</f>
        <v>-5447077.5132923964</v>
      </c>
      <c r="AM159" s="697">
        <f>[52]ACCOUNTALLOC!AM159</f>
        <v>-443277.30084685714</v>
      </c>
      <c r="AN159" s="697">
        <f>[52]ACCOUNTALLOC!AN159</f>
        <v>0</v>
      </c>
      <c r="AO159" s="697">
        <f>[52]ACCOUNTALLOC!AO159</f>
        <v>0</v>
      </c>
      <c r="AP159" s="697">
        <f>[52]ACCOUNTALLOC!AP159</f>
        <v>0</v>
      </c>
      <c r="AQ159" s="697">
        <f>[52]ACCOUNTALLOC!AQ159</f>
        <v>-8639076.3326249998</v>
      </c>
      <c r="AR159" s="698"/>
      <c r="AS159" s="697">
        <f>[52]ACCOUNTALLOC!AS159</f>
        <v>-27273.790171841811</v>
      </c>
      <c r="AT159" s="697">
        <f>[52]ACCOUNTALLOC!AT159</f>
        <v>-17199.73751134154</v>
      </c>
      <c r="AU159" s="697">
        <f>[52]ACCOUNTALLOC!AU159</f>
        <v>-845.46932933407538</v>
      </c>
      <c r="AV159" s="697">
        <f>[52]ACCOUNTALLOC!AV159</f>
        <v>0</v>
      </c>
      <c r="AW159" s="697">
        <f>[52]ACCOUNTALLOC!AW159</f>
        <v>0</v>
      </c>
      <c r="AX159" s="697">
        <f>[52]ACCOUNTALLOC!AX159</f>
        <v>0</v>
      </c>
      <c r="AY159" s="697">
        <f>[52]ACCOUNTALLOC!AY159</f>
        <v>-45318.997012517422</v>
      </c>
      <c r="AZ159" s="698"/>
      <c r="BA159" s="697">
        <f>[52]ACCOUNTALLOC!BA159</f>
        <v>-526851.47823593707</v>
      </c>
      <c r="BB159" s="697">
        <f>[52]ACCOUNTALLOC!BB159</f>
        <v>-474704.40943528427</v>
      </c>
      <c r="BC159" s="697">
        <f>[52]ACCOUNTALLOC!BC159</f>
        <v>-87860.254083207677</v>
      </c>
      <c r="BD159" s="697">
        <f>[52]ACCOUNTALLOC!BD159</f>
        <v>0</v>
      </c>
      <c r="BE159" s="697">
        <f>[52]ACCOUNTALLOC!BE159</f>
        <v>0</v>
      </c>
      <c r="BF159" s="697">
        <f>[52]ACCOUNTALLOC!BF159</f>
        <v>0</v>
      </c>
      <c r="BG159" s="697">
        <f>[52]ACCOUNTALLOC!BG159</f>
        <v>-1089416.1417544289</v>
      </c>
      <c r="BH159" s="698"/>
      <c r="BI159" s="697">
        <f>[52]ACCOUNTALLOC!BI159</f>
        <v>-848084.44445463584</v>
      </c>
      <c r="BJ159" s="697">
        <f>[52]ACCOUNTALLOC!BJ159</f>
        <v>-241492.47893007487</v>
      </c>
      <c r="BK159" s="697">
        <f>[52]ACCOUNTALLOC!BK159</f>
        <v>-38138.593399398596</v>
      </c>
      <c r="BL159" s="697">
        <f>[52]ACCOUNTALLOC!BL159</f>
        <v>0</v>
      </c>
      <c r="BM159" s="697">
        <f>[52]ACCOUNTALLOC!BM159</f>
        <v>0</v>
      </c>
      <c r="BN159" s="697">
        <f>[52]ACCOUNTALLOC!BN159</f>
        <v>0</v>
      </c>
      <c r="BO159" s="697">
        <f>[52]ACCOUNTALLOC!BO159</f>
        <v>-1127715.5167841092</v>
      </c>
      <c r="BP159" s="698"/>
      <c r="BQ159" s="697">
        <f>[52]ACCOUNTALLOC!BQ159</f>
        <v>-492910.2835232651</v>
      </c>
      <c r="BR159" s="697">
        <f>[52]ACCOUNTALLOC!BR159</f>
        <v>-2357716.6184022897</v>
      </c>
      <c r="BS159" s="697">
        <f>[52]ACCOUNTALLOC!BS159</f>
        <v>-44380.227390261811</v>
      </c>
      <c r="BT159" s="697">
        <f>[52]ACCOUNTALLOC!BT159</f>
        <v>0</v>
      </c>
      <c r="BU159" s="697">
        <f>[52]ACCOUNTALLOC!BU159</f>
        <v>0</v>
      </c>
      <c r="BV159" s="697">
        <f>[52]ACCOUNTALLOC!BV159</f>
        <v>0</v>
      </c>
      <c r="BW159" s="697">
        <f>[52]ACCOUNTALLOC!BW159</f>
        <v>-2895007.1293158168</v>
      </c>
      <c r="BX159" s="698"/>
      <c r="BY159" s="697">
        <f>[52]ACCOUNTALLOC!BY159</f>
        <v>-225479.13814037456</v>
      </c>
      <c r="BZ159" s="697">
        <f>[52]ACCOUNTALLOC!BZ159</f>
        <v>-1425268.6844205852</v>
      </c>
      <c r="CA159" s="697">
        <f>[52]ACCOUNTALLOC!CA159</f>
        <v>-77373.002630319359</v>
      </c>
      <c r="CB159" s="697">
        <f>[52]ACCOUNTALLOC!CB159</f>
        <v>0</v>
      </c>
      <c r="CC159" s="697">
        <f>[52]ACCOUNTALLOC!CC159</f>
        <v>0</v>
      </c>
      <c r="CD159" s="697">
        <f>[52]ACCOUNTALLOC!CD159</f>
        <v>0</v>
      </c>
      <c r="CE159" s="697">
        <f>[52]ACCOUNTALLOC!CE159</f>
        <v>-1728120.8251912792</v>
      </c>
      <c r="CF159" s="698"/>
      <c r="CG159" s="697">
        <f>[52]ACCOUNTALLOC!CG159</f>
        <v>-398281.59027308645</v>
      </c>
      <c r="CH159" s="697">
        <f>[52]ACCOUNTALLOC!CH159</f>
        <v>-283898.31021250528</v>
      </c>
      <c r="CI159" s="697">
        <f>[52]ACCOUNTALLOC!CI159</f>
        <v>-1856719.6185483241</v>
      </c>
      <c r="CJ159" s="697">
        <f>[52]ACCOUNTALLOC!CJ159</f>
        <v>0</v>
      </c>
      <c r="CK159" s="697">
        <f>[52]ACCOUNTALLOC!CK159</f>
        <v>0</v>
      </c>
      <c r="CL159" s="697">
        <f>[52]ACCOUNTALLOC!CL159</f>
        <v>0</v>
      </c>
      <c r="CM159" s="697">
        <f>[52]ACCOUNTALLOC!CM159</f>
        <v>-2538899.5190339158</v>
      </c>
      <c r="CN159" s="698">
        <f>[52]ACCOUNTALLOC!CN159</f>
        <v>0</v>
      </c>
      <c r="CO159" s="697">
        <f>[52]ACCOUNTALLOC!CO159</f>
        <v>-24983.436701978339</v>
      </c>
      <c r="CP159" s="697">
        <f>[52]ACCOUNTALLOC!CP159</f>
        <v>-27784.774997329019</v>
      </c>
      <c r="CQ159" s="697">
        <f>[52]ACCOUNTALLOC!CQ159</f>
        <v>-234.68258208355979</v>
      </c>
      <c r="CR159" s="697">
        <f>[52]ACCOUNTALLOC!CR159</f>
        <v>0</v>
      </c>
      <c r="CS159" s="697">
        <f>[52]ACCOUNTALLOC!CS159</f>
        <v>0</v>
      </c>
      <c r="CT159" s="697">
        <f>[52]ACCOUNTALLOC!CT159</f>
        <v>0</v>
      </c>
      <c r="CU159" s="697">
        <f>[52]ACCOUNTALLOC!CU159</f>
        <v>-53002.894281390916</v>
      </c>
      <c r="CW159" s="65">
        <f>[52]ACCOUNTALLOC!CW159</f>
        <v>0</v>
      </c>
      <c r="CX159" s="65">
        <f>[52]ACCOUNTALLOC!CX159</f>
        <v>0</v>
      </c>
      <c r="CY159" s="65">
        <f>[52]ACCOUNTALLOC!CY159</f>
        <v>0</v>
      </c>
      <c r="CZ159" s="65">
        <f>[52]ACCOUNTALLOC!CZ159</f>
        <v>0</v>
      </c>
      <c r="DA159" s="65">
        <f>[52]ACCOUNTALLOC!DA159</f>
        <v>0</v>
      </c>
      <c r="DB159" s="65">
        <f>[52]ACCOUNTALLOC!DB159</f>
        <v>0</v>
      </c>
      <c r="DC159" s="65">
        <f>[52]ACCOUNTALLOC!DC159</f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U159" s="65">
        <v>0</v>
      </c>
      <c r="DV159" s="65">
        <v>0</v>
      </c>
      <c r="DW159" s="65">
        <v>0</v>
      </c>
      <c r="DX159" s="65">
        <v>0</v>
      </c>
      <c r="DY159" s="65">
        <v>0</v>
      </c>
      <c r="DZ159" s="65">
        <v>0</v>
      </c>
      <c r="EA159" s="65">
        <v>0</v>
      </c>
      <c r="EC159" s="65">
        <v>0</v>
      </c>
      <c r="ED159" s="65">
        <v>0</v>
      </c>
      <c r="EE159" s="65">
        <v>0</v>
      </c>
      <c r="EF159" s="65">
        <v>0</v>
      </c>
      <c r="EG159" s="65">
        <v>0</v>
      </c>
      <c r="EH159" s="65">
        <v>0</v>
      </c>
      <c r="EI159" s="65">
        <v>0</v>
      </c>
      <c r="EK159" s="65">
        <v>0</v>
      </c>
      <c r="EL159" s="65">
        <v>0</v>
      </c>
      <c r="EM159" s="65">
        <v>0</v>
      </c>
      <c r="EN159" s="65">
        <v>0</v>
      </c>
      <c r="EO159" s="65">
        <v>0</v>
      </c>
      <c r="EP159" s="65">
        <v>0</v>
      </c>
      <c r="EQ159" s="65">
        <v>0</v>
      </c>
      <c r="ES159" s="65">
        <v>0</v>
      </c>
      <c r="ET159" s="65">
        <v>0</v>
      </c>
      <c r="EU159" s="65">
        <v>0</v>
      </c>
      <c r="EV159" s="65">
        <v>0</v>
      </c>
      <c r="EW159" s="65">
        <v>0</v>
      </c>
      <c r="EX159" s="65">
        <v>0</v>
      </c>
      <c r="EY159" s="65">
        <v>0</v>
      </c>
      <c r="FA159" s="65">
        <v>0</v>
      </c>
      <c r="FB159" s="65">
        <v>0</v>
      </c>
      <c r="FC159" s="65">
        <v>0</v>
      </c>
      <c r="FD159" s="65">
        <v>0</v>
      </c>
      <c r="FE159" s="65">
        <v>0</v>
      </c>
      <c r="FF159" s="65">
        <v>0</v>
      </c>
      <c r="FG159" s="65">
        <v>0</v>
      </c>
    </row>
    <row r="160" spans="1:163">
      <c r="A160" s="699">
        <f>[52]ACCOUNTALLOC!A160</f>
        <v>108.07</v>
      </c>
      <c r="B160" s="698" t="str">
        <f>[52]ACCOUNTALLOC!B160</f>
        <v>RWIP</v>
      </c>
      <c r="C160" s="695">
        <f>[52]ACCOUNTALLOC!C160</f>
        <v>14858618.090523999</v>
      </c>
      <c r="D160" s="64"/>
      <c r="E160" s="697">
        <f>[52]ACCOUNTALLOC!E160</f>
        <v>4165954.3752149716</v>
      </c>
      <c r="F160" s="697">
        <f>[52]ACCOUNTALLOC!F160</f>
        <v>3898275.2839443265</v>
      </c>
      <c r="G160" s="697">
        <f>[52]ACCOUNTALLOC!G160</f>
        <v>552739.3277047663</v>
      </c>
      <c r="H160" s="697">
        <f>[52]ACCOUNTALLOC!H160</f>
        <v>0</v>
      </c>
      <c r="I160" s="697">
        <f>[52]ACCOUNTALLOC!I160</f>
        <v>0</v>
      </c>
      <c r="J160" s="697">
        <f>[52]ACCOUNTALLOC!J160</f>
        <v>0</v>
      </c>
      <c r="K160" s="697">
        <f>[52]ACCOUNTALLOC!K160</f>
        <v>8616968.9868640639</v>
      </c>
      <c r="L160" s="698"/>
      <c r="M160" s="697">
        <f>[52]ACCOUNTALLOC!M160</f>
        <v>791300.94403827505</v>
      </c>
      <c r="N160" s="697">
        <f>[52]ACCOUNTALLOC!N160</f>
        <v>990506.00782374688</v>
      </c>
      <c r="O160" s="697">
        <f>[52]ACCOUNTALLOC!O160</f>
        <v>72697.447666373249</v>
      </c>
      <c r="P160" s="697">
        <f>[52]ACCOUNTALLOC!P160</f>
        <v>0</v>
      </c>
      <c r="Q160" s="697">
        <f>[52]ACCOUNTALLOC!Q160</f>
        <v>0</v>
      </c>
      <c r="R160" s="697">
        <f>[52]ACCOUNTALLOC!R160</f>
        <v>0</v>
      </c>
      <c r="S160" s="697">
        <f>[52]ACCOUNTALLOC!S160</f>
        <v>1854504.3995283952</v>
      </c>
      <c r="T160" s="698"/>
      <c r="U160" s="697">
        <f>[52]ACCOUNTALLOC!U160</f>
        <v>696859.61719349714</v>
      </c>
      <c r="V160" s="697">
        <f>[52]ACCOUNTALLOC!V160</f>
        <v>1101518.5334837385</v>
      </c>
      <c r="W160" s="697">
        <f>[52]ACCOUNTALLOC!W160</f>
        <v>17831.165557178079</v>
      </c>
      <c r="X160" s="697">
        <f>[52]ACCOUNTALLOC!X160</f>
        <v>0</v>
      </c>
      <c r="Y160" s="697">
        <f>[52]ACCOUNTALLOC!Y160</f>
        <v>0</v>
      </c>
      <c r="Z160" s="697">
        <f>[52]ACCOUNTALLOC!Z160</f>
        <v>0</v>
      </c>
      <c r="AA160" s="697">
        <f>[52]ACCOUNTALLOC!AA160</f>
        <v>1816209.3162344138</v>
      </c>
      <c r="AB160" s="698"/>
      <c r="AC160" s="697">
        <f>[52]ACCOUNTALLOC!AC160</f>
        <v>315308.45182088122</v>
      </c>
      <c r="AD160" s="697">
        <f>[52]ACCOUNTALLOC!AD160</f>
        <v>710882.40947018215</v>
      </c>
      <c r="AE160" s="697">
        <f>[52]ACCOUNTALLOC!AE160</f>
        <v>2627.1128326446192</v>
      </c>
      <c r="AF160" s="697">
        <f>[52]ACCOUNTALLOC!AF160</f>
        <v>0</v>
      </c>
      <c r="AG160" s="697">
        <f>[52]ACCOUNTALLOC!AG160</f>
        <v>0</v>
      </c>
      <c r="AH160" s="697">
        <f>[52]ACCOUNTALLOC!AH160</f>
        <v>0</v>
      </c>
      <c r="AI160" s="697">
        <f>[52]ACCOUNTALLOC!AI160</f>
        <v>1028817.974123708</v>
      </c>
      <c r="AJ160" s="698"/>
      <c r="AK160" s="697">
        <f>[52]ACCOUNTALLOC!AK160</f>
        <v>244788.86675217957</v>
      </c>
      <c r="AL160" s="697">
        <f>[52]ACCOUNTALLOC!AL160</f>
        <v>494591.31030239066</v>
      </c>
      <c r="AM160" s="697">
        <f>[52]ACCOUNTALLOC!AM160</f>
        <v>23361.514030800696</v>
      </c>
      <c r="AN160" s="697">
        <f>[52]ACCOUNTALLOC!AN160</f>
        <v>0</v>
      </c>
      <c r="AO160" s="697">
        <f>[52]ACCOUNTALLOC!AO160</f>
        <v>0</v>
      </c>
      <c r="AP160" s="697">
        <f>[52]ACCOUNTALLOC!AP160</f>
        <v>0</v>
      </c>
      <c r="AQ160" s="697">
        <f>[52]ACCOUNTALLOC!AQ160</f>
        <v>762741.69108537096</v>
      </c>
      <c r="AR160" s="698"/>
      <c r="AS160" s="697">
        <f>[52]ACCOUNTALLOC!AS160</f>
        <v>2417.0238496261627</v>
      </c>
      <c r="AT160" s="697">
        <f>[52]ACCOUNTALLOC!AT160</f>
        <v>1561.7256578105446</v>
      </c>
      <c r="AU160" s="697">
        <f>[52]ACCOUNTALLOC!AU160</f>
        <v>73.259821150589161</v>
      </c>
      <c r="AV160" s="697">
        <f>[52]ACCOUNTALLOC!AV160</f>
        <v>0</v>
      </c>
      <c r="AW160" s="697">
        <f>[52]ACCOUNTALLOC!AW160</f>
        <v>0</v>
      </c>
      <c r="AX160" s="697">
        <f>[52]ACCOUNTALLOC!AX160</f>
        <v>0</v>
      </c>
      <c r="AY160" s="697">
        <f>[52]ACCOUNTALLOC!AY160</f>
        <v>4052.0093285872963</v>
      </c>
      <c r="AZ160" s="698"/>
      <c r="BA160" s="697">
        <f>[52]ACCOUNTALLOC!BA160</f>
        <v>46689.18358335676</v>
      </c>
      <c r="BB160" s="697">
        <f>[52]ACCOUNTALLOC!BB160</f>
        <v>43102.870354970968</v>
      </c>
      <c r="BC160" s="697">
        <f>[52]ACCOUNTALLOC!BC160</f>
        <v>7317.327902249438</v>
      </c>
      <c r="BD160" s="697">
        <f>[52]ACCOUNTALLOC!BD160</f>
        <v>0</v>
      </c>
      <c r="BE160" s="697">
        <f>[52]ACCOUNTALLOC!BE160</f>
        <v>0</v>
      </c>
      <c r="BF160" s="697">
        <f>[52]ACCOUNTALLOC!BF160</f>
        <v>0</v>
      </c>
      <c r="BG160" s="697">
        <f>[52]ACCOUNTALLOC!BG160</f>
        <v>97109.381840577174</v>
      </c>
      <c r="BH160" s="698"/>
      <c r="BI160" s="697">
        <f>[52]ACCOUNTALLOC!BI160</f>
        <v>75397.528548303628</v>
      </c>
      <c r="BJ160" s="697">
        <f>[52]ACCOUNTALLOC!BJ160</f>
        <v>23612.377902245869</v>
      </c>
      <c r="BK160" s="697">
        <f>[52]ACCOUNTALLOC!BK160</f>
        <v>1565.492709470705</v>
      </c>
      <c r="BL160" s="697">
        <f>[52]ACCOUNTALLOC!BL160</f>
        <v>0</v>
      </c>
      <c r="BM160" s="697">
        <f>[52]ACCOUNTALLOC!BM160</f>
        <v>0</v>
      </c>
      <c r="BN160" s="697">
        <f>[52]ACCOUNTALLOC!BN160</f>
        <v>0</v>
      </c>
      <c r="BO160" s="697">
        <f>[52]ACCOUNTALLOC!BO160</f>
        <v>100575.3991600202</v>
      </c>
      <c r="BP160" s="698"/>
      <c r="BQ160" s="697">
        <f>[52]ACCOUNTALLOC!BQ160</f>
        <v>44088.665848602483</v>
      </c>
      <c r="BR160" s="697">
        <f>[52]ACCOUNTALLOC!BR160</f>
        <v>214079.22849852682</v>
      </c>
      <c r="BS160" s="697">
        <f>[52]ACCOUNTALLOC!BS160</f>
        <v>1059.0954055240759</v>
      </c>
      <c r="BT160" s="697">
        <f>[52]ACCOUNTALLOC!BT160</f>
        <v>0</v>
      </c>
      <c r="BU160" s="697">
        <f>[52]ACCOUNTALLOC!BU160</f>
        <v>0</v>
      </c>
      <c r="BV160" s="697">
        <f>[52]ACCOUNTALLOC!BV160</f>
        <v>0</v>
      </c>
      <c r="BW160" s="697">
        <f>[52]ACCOUNTALLOC!BW160</f>
        <v>259226.98975265338</v>
      </c>
      <c r="BX160" s="698"/>
      <c r="BY160" s="697">
        <f>[52]ACCOUNTALLOC!BY160</f>
        <v>21188.079780864093</v>
      </c>
      <c r="BZ160" s="697">
        <f>[52]ACCOUNTALLOC!BZ160</f>
        <v>139358.30605523873</v>
      </c>
      <c r="CA160" s="697">
        <f>[52]ACCOUNTALLOC!CA160</f>
        <v>1730.0047115328289</v>
      </c>
      <c r="CB160" s="697">
        <f>[52]ACCOUNTALLOC!CB160</f>
        <v>0</v>
      </c>
      <c r="CC160" s="697">
        <f>[52]ACCOUNTALLOC!CC160</f>
        <v>0</v>
      </c>
      <c r="CD160" s="697">
        <f>[52]ACCOUNTALLOC!CD160</f>
        <v>0</v>
      </c>
      <c r="CE160" s="697">
        <f>[52]ACCOUNTALLOC!CE160</f>
        <v>162276.39054763564</v>
      </c>
      <c r="CF160" s="698"/>
      <c r="CG160" s="697">
        <f>[52]ACCOUNTALLOC!CG160</f>
        <v>35342.597775690047</v>
      </c>
      <c r="CH160" s="697">
        <f>[52]ACCOUNTALLOC!CH160</f>
        <v>25777.79311896865</v>
      </c>
      <c r="CI160" s="697">
        <f>[52]ACCOUNTALLOC!CI160</f>
        <v>90253.293187380637</v>
      </c>
      <c r="CJ160" s="697">
        <f>[52]ACCOUNTALLOC!CJ160</f>
        <v>0</v>
      </c>
      <c r="CK160" s="697">
        <f>[52]ACCOUNTALLOC!CK160</f>
        <v>0</v>
      </c>
      <c r="CL160" s="697">
        <f>[52]ACCOUNTALLOC!CL160</f>
        <v>0</v>
      </c>
      <c r="CM160" s="697">
        <f>[52]ACCOUNTALLOC!CM160</f>
        <v>151373.68408203934</v>
      </c>
      <c r="CN160" s="698">
        <f>[52]ACCOUNTALLOC!CN160</f>
        <v>0</v>
      </c>
      <c r="CO160" s="697">
        <f>[52]ACCOUNTALLOC!CO160</f>
        <v>2222.3758241759847</v>
      </c>
      <c r="CP160" s="697">
        <f>[52]ACCOUNTALLOC!CP160</f>
        <v>2522.8405945851637</v>
      </c>
      <c r="CQ160" s="697">
        <f>[52]ACCOUNTALLOC!CQ160</f>
        <v>16.651557777000061</v>
      </c>
      <c r="CR160" s="697">
        <f>[52]ACCOUNTALLOC!CR160</f>
        <v>0</v>
      </c>
      <c r="CS160" s="697">
        <f>[52]ACCOUNTALLOC!CS160</f>
        <v>0</v>
      </c>
      <c r="CT160" s="697">
        <f>[52]ACCOUNTALLOC!CT160</f>
        <v>0</v>
      </c>
      <c r="CU160" s="697">
        <f>[52]ACCOUNTALLOC!CU160</f>
        <v>4761.8679765381485</v>
      </c>
      <c r="CW160" s="65">
        <f>[52]ACCOUNTALLOC!CW160</f>
        <v>0</v>
      </c>
      <c r="CX160" s="65">
        <f>[52]ACCOUNTALLOC!CX160</f>
        <v>0</v>
      </c>
      <c r="CY160" s="65">
        <f>[52]ACCOUNTALLOC!CY160</f>
        <v>0</v>
      </c>
      <c r="CZ160" s="65">
        <f>[52]ACCOUNTALLOC!CZ160</f>
        <v>0</v>
      </c>
      <c r="DA160" s="65">
        <f>[52]ACCOUNTALLOC!DA160</f>
        <v>0</v>
      </c>
      <c r="DB160" s="65">
        <f>[52]ACCOUNTALLOC!DB160</f>
        <v>0</v>
      </c>
      <c r="DC160" s="65">
        <f>[52]ACCOUNTALLOC!DC160</f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U160" s="65">
        <v>0</v>
      </c>
      <c r="DV160" s="65">
        <v>0</v>
      </c>
      <c r="DW160" s="65">
        <v>0</v>
      </c>
      <c r="DX160" s="65">
        <v>0</v>
      </c>
      <c r="DY160" s="65">
        <v>0</v>
      </c>
      <c r="DZ160" s="65">
        <v>0</v>
      </c>
      <c r="EA160" s="65">
        <v>0</v>
      </c>
      <c r="EC160" s="65">
        <v>0</v>
      </c>
      <c r="ED160" s="65">
        <v>0</v>
      </c>
      <c r="EE160" s="65">
        <v>0</v>
      </c>
      <c r="EF160" s="65">
        <v>0</v>
      </c>
      <c r="EG160" s="65">
        <v>0</v>
      </c>
      <c r="EH160" s="65">
        <v>0</v>
      </c>
      <c r="EI160" s="65">
        <v>0</v>
      </c>
      <c r="EK160" s="65">
        <v>0</v>
      </c>
      <c r="EL160" s="65">
        <v>0</v>
      </c>
      <c r="EM160" s="65">
        <v>0</v>
      </c>
      <c r="EN160" s="65">
        <v>0</v>
      </c>
      <c r="EO160" s="65">
        <v>0</v>
      </c>
      <c r="EP160" s="65">
        <v>0</v>
      </c>
      <c r="EQ160" s="65">
        <v>0</v>
      </c>
      <c r="ES160" s="65">
        <v>0</v>
      </c>
      <c r="ET160" s="65">
        <v>0</v>
      </c>
      <c r="EU160" s="65">
        <v>0</v>
      </c>
      <c r="EV160" s="65">
        <v>0</v>
      </c>
      <c r="EW160" s="65">
        <v>0</v>
      </c>
      <c r="EX160" s="65">
        <v>0</v>
      </c>
      <c r="EY160" s="65">
        <v>0</v>
      </c>
      <c r="FA160" s="65">
        <v>0</v>
      </c>
      <c r="FB160" s="65">
        <v>0</v>
      </c>
      <c r="FC160" s="65">
        <v>0</v>
      </c>
      <c r="FD160" s="65">
        <v>0</v>
      </c>
      <c r="FE160" s="65">
        <v>0</v>
      </c>
      <c r="FF160" s="65">
        <v>0</v>
      </c>
      <c r="FG160" s="65">
        <v>0</v>
      </c>
    </row>
    <row r="161" spans="1:163">
      <c r="A161" s="699" t="str">
        <f>[52]ACCOUNTALLOC!A161</f>
        <v>~</v>
      </c>
      <c r="B161" s="698" t="str">
        <f>[52]ACCOUNTALLOC!B161</f>
        <v>~</v>
      </c>
      <c r="C161" s="695">
        <f>[52]ACCOUNTALLOC!C161</f>
        <v>0</v>
      </c>
      <c r="D161" s="64"/>
      <c r="E161" s="697">
        <f>[52]ACCOUNTALLOC!E161</f>
        <v>0</v>
      </c>
      <c r="F161" s="697">
        <f>[52]ACCOUNTALLOC!F161</f>
        <v>0</v>
      </c>
      <c r="G161" s="697">
        <f>[52]ACCOUNTALLOC!G161</f>
        <v>0</v>
      </c>
      <c r="H161" s="697">
        <f>[52]ACCOUNTALLOC!H161</f>
        <v>0</v>
      </c>
      <c r="I161" s="697">
        <f>[52]ACCOUNTALLOC!I161</f>
        <v>0</v>
      </c>
      <c r="J161" s="697">
        <f>[52]ACCOUNTALLOC!J161</f>
        <v>0</v>
      </c>
      <c r="K161" s="697">
        <f>[52]ACCOUNTALLOC!K161</f>
        <v>0</v>
      </c>
      <c r="L161" s="698"/>
      <c r="M161" s="697">
        <f>[52]ACCOUNTALLOC!M161</f>
        <v>0</v>
      </c>
      <c r="N161" s="697">
        <f>[52]ACCOUNTALLOC!N161</f>
        <v>0</v>
      </c>
      <c r="O161" s="697">
        <f>[52]ACCOUNTALLOC!O161</f>
        <v>0</v>
      </c>
      <c r="P161" s="697">
        <f>[52]ACCOUNTALLOC!P161</f>
        <v>0</v>
      </c>
      <c r="Q161" s="697">
        <f>[52]ACCOUNTALLOC!Q161</f>
        <v>0</v>
      </c>
      <c r="R161" s="697">
        <f>[52]ACCOUNTALLOC!R161</f>
        <v>0</v>
      </c>
      <c r="S161" s="697">
        <f>[52]ACCOUNTALLOC!S161</f>
        <v>0</v>
      </c>
      <c r="T161" s="698"/>
      <c r="U161" s="697">
        <f>[52]ACCOUNTALLOC!U161</f>
        <v>0</v>
      </c>
      <c r="V161" s="697">
        <f>[52]ACCOUNTALLOC!V161</f>
        <v>0</v>
      </c>
      <c r="W161" s="697">
        <f>[52]ACCOUNTALLOC!W161</f>
        <v>0</v>
      </c>
      <c r="X161" s="697">
        <f>[52]ACCOUNTALLOC!X161</f>
        <v>0</v>
      </c>
      <c r="Y161" s="697">
        <f>[52]ACCOUNTALLOC!Y161</f>
        <v>0</v>
      </c>
      <c r="Z161" s="697">
        <f>[52]ACCOUNTALLOC!Z161</f>
        <v>0</v>
      </c>
      <c r="AA161" s="697">
        <f>[52]ACCOUNTALLOC!AA161</f>
        <v>0</v>
      </c>
      <c r="AB161" s="698"/>
      <c r="AC161" s="697">
        <f>[52]ACCOUNTALLOC!AC161</f>
        <v>0</v>
      </c>
      <c r="AD161" s="697">
        <f>[52]ACCOUNTALLOC!AD161</f>
        <v>0</v>
      </c>
      <c r="AE161" s="697">
        <f>[52]ACCOUNTALLOC!AE161</f>
        <v>0</v>
      </c>
      <c r="AF161" s="697">
        <f>[52]ACCOUNTALLOC!AF161</f>
        <v>0</v>
      </c>
      <c r="AG161" s="697">
        <f>[52]ACCOUNTALLOC!AG161</f>
        <v>0</v>
      </c>
      <c r="AH161" s="697">
        <f>[52]ACCOUNTALLOC!AH161</f>
        <v>0</v>
      </c>
      <c r="AI161" s="697">
        <f>[52]ACCOUNTALLOC!AI161</f>
        <v>0</v>
      </c>
      <c r="AJ161" s="698"/>
      <c r="AK161" s="697">
        <f>[52]ACCOUNTALLOC!AK161</f>
        <v>0</v>
      </c>
      <c r="AL161" s="697">
        <f>[52]ACCOUNTALLOC!AL161</f>
        <v>0</v>
      </c>
      <c r="AM161" s="697">
        <f>[52]ACCOUNTALLOC!AM161</f>
        <v>0</v>
      </c>
      <c r="AN161" s="697">
        <f>[52]ACCOUNTALLOC!AN161</f>
        <v>0</v>
      </c>
      <c r="AO161" s="697">
        <f>[52]ACCOUNTALLOC!AO161</f>
        <v>0</v>
      </c>
      <c r="AP161" s="697">
        <f>[52]ACCOUNTALLOC!AP161</f>
        <v>0</v>
      </c>
      <c r="AQ161" s="697">
        <f>[52]ACCOUNTALLOC!AQ161</f>
        <v>0</v>
      </c>
      <c r="AR161" s="698"/>
      <c r="AS161" s="697">
        <f>[52]ACCOUNTALLOC!AS161</f>
        <v>0</v>
      </c>
      <c r="AT161" s="697">
        <f>[52]ACCOUNTALLOC!AT161</f>
        <v>0</v>
      </c>
      <c r="AU161" s="697">
        <f>[52]ACCOUNTALLOC!AU161</f>
        <v>0</v>
      </c>
      <c r="AV161" s="697">
        <f>[52]ACCOUNTALLOC!AV161</f>
        <v>0</v>
      </c>
      <c r="AW161" s="697">
        <f>[52]ACCOUNTALLOC!AW161</f>
        <v>0</v>
      </c>
      <c r="AX161" s="697">
        <f>[52]ACCOUNTALLOC!AX161</f>
        <v>0</v>
      </c>
      <c r="AY161" s="697">
        <f>[52]ACCOUNTALLOC!AY161</f>
        <v>0</v>
      </c>
      <c r="AZ161" s="698"/>
      <c r="BA161" s="697">
        <f>[52]ACCOUNTALLOC!BA161</f>
        <v>0</v>
      </c>
      <c r="BB161" s="697">
        <f>[52]ACCOUNTALLOC!BB161</f>
        <v>0</v>
      </c>
      <c r="BC161" s="697">
        <f>[52]ACCOUNTALLOC!BC161</f>
        <v>0</v>
      </c>
      <c r="BD161" s="697">
        <f>[52]ACCOUNTALLOC!BD161</f>
        <v>0</v>
      </c>
      <c r="BE161" s="697">
        <f>[52]ACCOUNTALLOC!BE161</f>
        <v>0</v>
      </c>
      <c r="BF161" s="697">
        <f>[52]ACCOUNTALLOC!BF161</f>
        <v>0</v>
      </c>
      <c r="BG161" s="697">
        <f>[52]ACCOUNTALLOC!BG161</f>
        <v>0</v>
      </c>
      <c r="BH161" s="698"/>
      <c r="BI161" s="697">
        <f>[52]ACCOUNTALLOC!BI161</f>
        <v>0</v>
      </c>
      <c r="BJ161" s="697">
        <f>[52]ACCOUNTALLOC!BJ161</f>
        <v>0</v>
      </c>
      <c r="BK161" s="697">
        <f>[52]ACCOUNTALLOC!BK161</f>
        <v>0</v>
      </c>
      <c r="BL161" s="697">
        <f>[52]ACCOUNTALLOC!BL161</f>
        <v>0</v>
      </c>
      <c r="BM161" s="697">
        <f>[52]ACCOUNTALLOC!BM161</f>
        <v>0</v>
      </c>
      <c r="BN161" s="697">
        <f>[52]ACCOUNTALLOC!BN161</f>
        <v>0</v>
      </c>
      <c r="BO161" s="697">
        <f>[52]ACCOUNTALLOC!BO161</f>
        <v>0</v>
      </c>
      <c r="BP161" s="698"/>
      <c r="BQ161" s="697">
        <f>[52]ACCOUNTALLOC!BQ161</f>
        <v>0</v>
      </c>
      <c r="BR161" s="697">
        <f>[52]ACCOUNTALLOC!BR161</f>
        <v>0</v>
      </c>
      <c r="BS161" s="697">
        <f>[52]ACCOUNTALLOC!BS161</f>
        <v>0</v>
      </c>
      <c r="BT161" s="697">
        <f>[52]ACCOUNTALLOC!BT161</f>
        <v>0</v>
      </c>
      <c r="BU161" s="697">
        <f>[52]ACCOUNTALLOC!BU161</f>
        <v>0</v>
      </c>
      <c r="BV161" s="697">
        <f>[52]ACCOUNTALLOC!BV161</f>
        <v>0</v>
      </c>
      <c r="BW161" s="697">
        <f>[52]ACCOUNTALLOC!BW161</f>
        <v>0</v>
      </c>
      <c r="BX161" s="698"/>
      <c r="BY161" s="697">
        <f>[52]ACCOUNTALLOC!BY161</f>
        <v>0</v>
      </c>
      <c r="BZ161" s="697">
        <f>[52]ACCOUNTALLOC!BZ161</f>
        <v>0</v>
      </c>
      <c r="CA161" s="697">
        <f>[52]ACCOUNTALLOC!CA161</f>
        <v>0</v>
      </c>
      <c r="CB161" s="697">
        <f>[52]ACCOUNTALLOC!CB161</f>
        <v>0</v>
      </c>
      <c r="CC161" s="697">
        <f>[52]ACCOUNTALLOC!CC161</f>
        <v>0</v>
      </c>
      <c r="CD161" s="697">
        <f>[52]ACCOUNTALLOC!CD161</f>
        <v>0</v>
      </c>
      <c r="CE161" s="697">
        <f>[52]ACCOUNTALLOC!CE161</f>
        <v>0</v>
      </c>
      <c r="CF161" s="698"/>
      <c r="CG161" s="697">
        <f>[52]ACCOUNTALLOC!CG161</f>
        <v>0</v>
      </c>
      <c r="CH161" s="697">
        <f>[52]ACCOUNTALLOC!CH161</f>
        <v>0</v>
      </c>
      <c r="CI161" s="697">
        <f>[52]ACCOUNTALLOC!CI161</f>
        <v>0</v>
      </c>
      <c r="CJ161" s="697">
        <f>[52]ACCOUNTALLOC!CJ161</f>
        <v>0</v>
      </c>
      <c r="CK161" s="697">
        <f>[52]ACCOUNTALLOC!CK161</f>
        <v>0</v>
      </c>
      <c r="CL161" s="697">
        <f>[52]ACCOUNTALLOC!CL161</f>
        <v>0</v>
      </c>
      <c r="CM161" s="697">
        <f>[52]ACCOUNTALLOC!CM161</f>
        <v>0</v>
      </c>
      <c r="CN161" s="698">
        <f>[52]ACCOUNTALLOC!CN161</f>
        <v>0</v>
      </c>
      <c r="CO161" s="697">
        <f>[52]ACCOUNTALLOC!CO161</f>
        <v>0</v>
      </c>
      <c r="CP161" s="697">
        <f>[52]ACCOUNTALLOC!CP161</f>
        <v>0</v>
      </c>
      <c r="CQ161" s="697">
        <f>[52]ACCOUNTALLOC!CQ161</f>
        <v>0</v>
      </c>
      <c r="CR161" s="697">
        <f>[52]ACCOUNTALLOC!CR161</f>
        <v>0</v>
      </c>
      <c r="CS161" s="697">
        <f>[52]ACCOUNTALLOC!CS161</f>
        <v>0</v>
      </c>
      <c r="CT161" s="697">
        <f>[52]ACCOUNTALLOC!CT161</f>
        <v>0</v>
      </c>
      <c r="CU161" s="697">
        <f>[52]ACCOUNTALLOC!CU161</f>
        <v>0</v>
      </c>
      <c r="CW161" s="65">
        <f>[52]ACCOUNTALLOC!CW161</f>
        <v>0</v>
      </c>
      <c r="CX161" s="65">
        <f>[52]ACCOUNTALLOC!CX161</f>
        <v>0</v>
      </c>
      <c r="CY161" s="65">
        <f>[52]ACCOUNTALLOC!CY161</f>
        <v>0</v>
      </c>
      <c r="CZ161" s="65">
        <f>[52]ACCOUNTALLOC!CZ161</f>
        <v>0</v>
      </c>
      <c r="DA161" s="65">
        <f>[52]ACCOUNTALLOC!DA161</f>
        <v>0</v>
      </c>
      <c r="DB161" s="65">
        <f>[52]ACCOUNTALLOC!DB161</f>
        <v>0</v>
      </c>
      <c r="DC161" s="65">
        <f>[52]ACCOUNTALLOC!DC161</f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U161" s="65">
        <v>0</v>
      </c>
      <c r="DV161" s="65">
        <v>0</v>
      </c>
      <c r="DW161" s="65">
        <v>0</v>
      </c>
      <c r="DX161" s="65">
        <v>0</v>
      </c>
      <c r="DY161" s="65">
        <v>0</v>
      </c>
      <c r="DZ161" s="65">
        <v>0</v>
      </c>
      <c r="EA161" s="65">
        <v>0</v>
      </c>
      <c r="EC161" s="65">
        <v>0</v>
      </c>
      <c r="ED161" s="65">
        <v>0</v>
      </c>
      <c r="EE161" s="65">
        <v>0</v>
      </c>
      <c r="EF161" s="65">
        <v>0</v>
      </c>
      <c r="EG161" s="65">
        <v>0</v>
      </c>
      <c r="EH161" s="65">
        <v>0</v>
      </c>
      <c r="EI161" s="65">
        <v>0</v>
      </c>
      <c r="EK161" s="65">
        <v>0</v>
      </c>
      <c r="EL161" s="65">
        <v>0</v>
      </c>
      <c r="EM161" s="65">
        <v>0</v>
      </c>
      <c r="EN161" s="65">
        <v>0</v>
      </c>
      <c r="EO161" s="65">
        <v>0</v>
      </c>
      <c r="EP161" s="65">
        <v>0</v>
      </c>
      <c r="EQ161" s="65">
        <v>0</v>
      </c>
      <c r="ES161" s="65">
        <v>0</v>
      </c>
      <c r="ET161" s="65">
        <v>0</v>
      </c>
      <c r="EU161" s="65">
        <v>0</v>
      </c>
      <c r="EV161" s="65">
        <v>0</v>
      </c>
      <c r="EW161" s="65">
        <v>0</v>
      </c>
      <c r="EX161" s="65">
        <v>0</v>
      </c>
      <c r="EY161" s="65">
        <v>0</v>
      </c>
      <c r="FA161" s="65">
        <v>0</v>
      </c>
      <c r="FB161" s="65">
        <v>0</v>
      </c>
      <c r="FC161" s="65">
        <v>0</v>
      </c>
      <c r="FD161" s="65">
        <v>0</v>
      </c>
      <c r="FE161" s="65">
        <v>0</v>
      </c>
      <c r="FF161" s="65">
        <v>0</v>
      </c>
      <c r="FG161" s="65">
        <v>0</v>
      </c>
    </row>
    <row r="162" spans="1:163">
      <c r="A162" s="699" t="str">
        <f>[52]ACCOUNTALLOC!A162</f>
        <v>~</v>
      </c>
      <c r="B162" s="698" t="str">
        <f>[52]ACCOUNTALLOC!B162</f>
        <v>~</v>
      </c>
      <c r="C162" s="695">
        <f>[52]ACCOUNTALLOC!C162</f>
        <v>0</v>
      </c>
      <c r="D162" s="64"/>
      <c r="E162" s="697">
        <f>[52]ACCOUNTALLOC!E162</f>
        <v>0</v>
      </c>
      <c r="F162" s="697">
        <f>[52]ACCOUNTALLOC!F162</f>
        <v>0</v>
      </c>
      <c r="G162" s="697">
        <f>[52]ACCOUNTALLOC!G162</f>
        <v>0</v>
      </c>
      <c r="H162" s="697">
        <f>[52]ACCOUNTALLOC!H162</f>
        <v>0</v>
      </c>
      <c r="I162" s="697">
        <f>[52]ACCOUNTALLOC!I162</f>
        <v>0</v>
      </c>
      <c r="J162" s="697">
        <f>[52]ACCOUNTALLOC!J162</f>
        <v>0</v>
      </c>
      <c r="K162" s="697">
        <f>[52]ACCOUNTALLOC!K162</f>
        <v>0</v>
      </c>
      <c r="L162" s="698"/>
      <c r="M162" s="697">
        <f>[52]ACCOUNTALLOC!M162</f>
        <v>0</v>
      </c>
      <c r="N162" s="697">
        <f>[52]ACCOUNTALLOC!N162</f>
        <v>0</v>
      </c>
      <c r="O162" s="697">
        <f>[52]ACCOUNTALLOC!O162</f>
        <v>0</v>
      </c>
      <c r="P162" s="697">
        <f>[52]ACCOUNTALLOC!P162</f>
        <v>0</v>
      </c>
      <c r="Q162" s="697">
        <f>[52]ACCOUNTALLOC!Q162</f>
        <v>0</v>
      </c>
      <c r="R162" s="697">
        <f>[52]ACCOUNTALLOC!R162</f>
        <v>0</v>
      </c>
      <c r="S162" s="697">
        <f>[52]ACCOUNTALLOC!S162</f>
        <v>0</v>
      </c>
      <c r="T162" s="698"/>
      <c r="U162" s="697">
        <f>[52]ACCOUNTALLOC!U162</f>
        <v>0</v>
      </c>
      <c r="V162" s="697">
        <f>[52]ACCOUNTALLOC!V162</f>
        <v>0</v>
      </c>
      <c r="W162" s="697">
        <f>[52]ACCOUNTALLOC!W162</f>
        <v>0</v>
      </c>
      <c r="X162" s="697">
        <f>[52]ACCOUNTALLOC!X162</f>
        <v>0</v>
      </c>
      <c r="Y162" s="697">
        <f>[52]ACCOUNTALLOC!Y162</f>
        <v>0</v>
      </c>
      <c r="Z162" s="697">
        <f>[52]ACCOUNTALLOC!Z162</f>
        <v>0</v>
      </c>
      <c r="AA162" s="697">
        <f>[52]ACCOUNTALLOC!AA162</f>
        <v>0</v>
      </c>
      <c r="AB162" s="698"/>
      <c r="AC162" s="697">
        <f>[52]ACCOUNTALLOC!AC162</f>
        <v>0</v>
      </c>
      <c r="AD162" s="697">
        <f>[52]ACCOUNTALLOC!AD162</f>
        <v>0</v>
      </c>
      <c r="AE162" s="697">
        <f>[52]ACCOUNTALLOC!AE162</f>
        <v>0</v>
      </c>
      <c r="AF162" s="697">
        <f>[52]ACCOUNTALLOC!AF162</f>
        <v>0</v>
      </c>
      <c r="AG162" s="697">
        <f>[52]ACCOUNTALLOC!AG162</f>
        <v>0</v>
      </c>
      <c r="AH162" s="697">
        <f>[52]ACCOUNTALLOC!AH162</f>
        <v>0</v>
      </c>
      <c r="AI162" s="697">
        <f>[52]ACCOUNTALLOC!AI162</f>
        <v>0</v>
      </c>
      <c r="AJ162" s="698"/>
      <c r="AK162" s="697">
        <f>[52]ACCOUNTALLOC!AK162</f>
        <v>0</v>
      </c>
      <c r="AL162" s="697">
        <f>[52]ACCOUNTALLOC!AL162</f>
        <v>0</v>
      </c>
      <c r="AM162" s="697">
        <f>[52]ACCOUNTALLOC!AM162</f>
        <v>0</v>
      </c>
      <c r="AN162" s="697">
        <f>[52]ACCOUNTALLOC!AN162</f>
        <v>0</v>
      </c>
      <c r="AO162" s="697">
        <f>[52]ACCOUNTALLOC!AO162</f>
        <v>0</v>
      </c>
      <c r="AP162" s="697">
        <f>[52]ACCOUNTALLOC!AP162</f>
        <v>0</v>
      </c>
      <c r="AQ162" s="697">
        <f>[52]ACCOUNTALLOC!AQ162</f>
        <v>0</v>
      </c>
      <c r="AR162" s="698"/>
      <c r="AS162" s="697">
        <f>[52]ACCOUNTALLOC!AS162</f>
        <v>0</v>
      </c>
      <c r="AT162" s="697">
        <f>[52]ACCOUNTALLOC!AT162</f>
        <v>0</v>
      </c>
      <c r="AU162" s="697">
        <f>[52]ACCOUNTALLOC!AU162</f>
        <v>0</v>
      </c>
      <c r="AV162" s="697">
        <f>[52]ACCOUNTALLOC!AV162</f>
        <v>0</v>
      </c>
      <c r="AW162" s="697">
        <f>[52]ACCOUNTALLOC!AW162</f>
        <v>0</v>
      </c>
      <c r="AX162" s="697">
        <f>[52]ACCOUNTALLOC!AX162</f>
        <v>0</v>
      </c>
      <c r="AY162" s="697">
        <f>[52]ACCOUNTALLOC!AY162</f>
        <v>0</v>
      </c>
      <c r="AZ162" s="698"/>
      <c r="BA162" s="697">
        <f>[52]ACCOUNTALLOC!BA162</f>
        <v>0</v>
      </c>
      <c r="BB162" s="697">
        <f>[52]ACCOUNTALLOC!BB162</f>
        <v>0</v>
      </c>
      <c r="BC162" s="697">
        <f>[52]ACCOUNTALLOC!BC162</f>
        <v>0</v>
      </c>
      <c r="BD162" s="697">
        <f>[52]ACCOUNTALLOC!BD162</f>
        <v>0</v>
      </c>
      <c r="BE162" s="697">
        <f>[52]ACCOUNTALLOC!BE162</f>
        <v>0</v>
      </c>
      <c r="BF162" s="697">
        <f>[52]ACCOUNTALLOC!BF162</f>
        <v>0</v>
      </c>
      <c r="BG162" s="697">
        <f>[52]ACCOUNTALLOC!BG162</f>
        <v>0</v>
      </c>
      <c r="BH162" s="698"/>
      <c r="BI162" s="697">
        <f>[52]ACCOUNTALLOC!BI162</f>
        <v>0</v>
      </c>
      <c r="BJ162" s="697">
        <f>[52]ACCOUNTALLOC!BJ162</f>
        <v>0</v>
      </c>
      <c r="BK162" s="697">
        <f>[52]ACCOUNTALLOC!BK162</f>
        <v>0</v>
      </c>
      <c r="BL162" s="697">
        <f>[52]ACCOUNTALLOC!BL162</f>
        <v>0</v>
      </c>
      <c r="BM162" s="697">
        <f>[52]ACCOUNTALLOC!BM162</f>
        <v>0</v>
      </c>
      <c r="BN162" s="697">
        <f>[52]ACCOUNTALLOC!BN162</f>
        <v>0</v>
      </c>
      <c r="BO162" s="697">
        <f>[52]ACCOUNTALLOC!BO162</f>
        <v>0</v>
      </c>
      <c r="BP162" s="698"/>
      <c r="BQ162" s="697">
        <f>[52]ACCOUNTALLOC!BQ162</f>
        <v>0</v>
      </c>
      <c r="BR162" s="697">
        <f>[52]ACCOUNTALLOC!BR162</f>
        <v>0</v>
      </c>
      <c r="BS162" s="697">
        <f>[52]ACCOUNTALLOC!BS162</f>
        <v>0</v>
      </c>
      <c r="BT162" s="697">
        <f>[52]ACCOUNTALLOC!BT162</f>
        <v>0</v>
      </c>
      <c r="BU162" s="697">
        <f>[52]ACCOUNTALLOC!BU162</f>
        <v>0</v>
      </c>
      <c r="BV162" s="697">
        <f>[52]ACCOUNTALLOC!BV162</f>
        <v>0</v>
      </c>
      <c r="BW162" s="697">
        <f>[52]ACCOUNTALLOC!BW162</f>
        <v>0</v>
      </c>
      <c r="BX162" s="698"/>
      <c r="BY162" s="697">
        <f>[52]ACCOUNTALLOC!BY162</f>
        <v>0</v>
      </c>
      <c r="BZ162" s="697">
        <f>[52]ACCOUNTALLOC!BZ162</f>
        <v>0</v>
      </c>
      <c r="CA162" s="697">
        <f>[52]ACCOUNTALLOC!CA162</f>
        <v>0</v>
      </c>
      <c r="CB162" s="697">
        <f>[52]ACCOUNTALLOC!CB162</f>
        <v>0</v>
      </c>
      <c r="CC162" s="697">
        <f>[52]ACCOUNTALLOC!CC162</f>
        <v>0</v>
      </c>
      <c r="CD162" s="697">
        <f>[52]ACCOUNTALLOC!CD162</f>
        <v>0</v>
      </c>
      <c r="CE162" s="697">
        <f>[52]ACCOUNTALLOC!CE162</f>
        <v>0</v>
      </c>
      <c r="CF162" s="698"/>
      <c r="CG162" s="697">
        <f>[52]ACCOUNTALLOC!CG162</f>
        <v>0</v>
      </c>
      <c r="CH162" s="697">
        <f>[52]ACCOUNTALLOC!CH162</f>
        <v>0</v>
      </c>
      <c r="CI162" s="697">
        <f>[52]ACCOUNTALLOC!CI162</f>
        <v>0</v>
      </c>
      <c r="CJ162" s="697">
        <f>[52]ACCOUNTALLOC!CJ162</f>
        <v>0</v>
      </c>
      <c r="CK162" s="697">
        <f>[52]ACCOUNTALLOC!CK162</f>
        <v>0</v>
      </c>
      <c r="CL162" s="697">
        <f>[52]ACCOUNTALLOC!CL162</f>
        <v>0</v>
      </c>
      <c r="CM162" s="697">
        <f>[52]ACCOUNTALLOC!CM162</f>
        <v>0</v>
      </c>
      <c r="CN162" s="698">
        <f>[52]ACCOUNTALLOC!CN162</f>
        <v>0</v>
      </c>
      <c r="CO162" s="697">
        <f>[52]ACCOUNTALLOC!CO162</f>
        <v>0</v>
      </c>
      <c r="CP162" s="697">
        <f>[52]ACCOUNTALLOC!CP162</f>
        <v>0</v>
      </c>
      <c r="CQ162" s="697">
        <f>[52]ACCOUNTALLOC!CQ162</f>
        <v>0</v>
      </c>
      <c r="CR162" s="697">
        <f>[52]ACCOUNTALLOC!CR162</f>
        <v>0</v>
      </c>
      <c r="CS162" s="697">
        <f>[52]ACCOUNTALLOC!CS162</f>
        <v>0</v>
      </c>
      <c r="CT162" s="697">
        <f>[52]ACCOUNTALLOC!CT162</f>
        <v>0</v>
      </c>
      <c r="CU162" s="697">
        <f>[52]ACCOUNTALLOC!CU162</f>
        <v>0</v>
      </c>
      <c r="CW162" s="65">
        <f>[52]ACCOUNTALLOC!CW162</f>
        <v>0</v>
      </c>
      <c r="CX162" s="65">
        <f>[52]ACCOUNTALLOC!CX162</f>
        <v>0</v>
      </c>
      <c r="CY162" s="65">
        <f>[52]ACCOUNTALLOC!CY162</f>
        <v>0</v>
      </c>
      <c r="CZ162" s="65">
        <f>[52]ACCOUNTALLOC!CZ162</f>
        <v>0</v>
      </c>
      <c r="DA162" s="65">
        <f>[52]ACCOUNTALLOC!DA162</f>
        <v>0</v>
      </c>
      <c r="DB162" s="65">
        <f>[52]ACCOUNTALLOC!DB162</f>
        <v>0</v>
      </c>
      <c r="DC162" s="65">
        <f>[52]ACCOUNTALLOC!DC162</f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U162" s="65">
        <v>0</v>
      </c>
      <c r="DV162" s="65">
        <v>0</v>
      </c>
      <c r="DW162" s="65">
        <v>0</v>
      </c>
      <c r="DX162" s="65">
        <v>0</v>
      </c>
      <c r="DY162" s="65">
        <v>0</v>
      </c>
      <c r="DZ162" s="65">
        <v>0</v>
      </c>
      <c r="EA162" s="65">
        <v>0</v>
      </c>
      <c r="EC162" s="65">
        <v>0</v>
      </c>
      <c r="ED162" s="65">
        <v>0</v>
      </c>
      <c r="EE162" s="65">
        <v>0</v>
      </c>
      <c r="EF162" s="65">
        <v>0</v>
      </c>
      <c r="EG162" s="65">
        <v>0</v>
      </c>
      <c r="EH162" s="65">
        <v>0</v>
      </c>
      <c r="EI162" s="65">
        <v>0</v>
      </c>
      <c r="EK162" s="65">
        <v>0</v>
      </c>
      <c r="EL162" s="65">
        <v>0</v>
      </c>
      <c r="EM162" s="65">
        <v>0</v>
      </c>
      <c r="EN162" s="65">
        <v>0</v>
      </c>
      <c r="EO162" s="65">
        <v>0</v>
      </c>
      <c r="EP162" s="65">
        <v>0</v>
      </c>
      <c r="EQ162" s="65">
        <v>0</v>
      </c>
      <c r="ES162" s="65">
        <v>0</v>
      </c>
      <c r="ET162" s="65">
        <v>0</v>
      </c>
      <c r="EU162" s="65">
        <v>0</v>
      </c>
      <c r="EV162" s="65">
        <v>0</v>
      </c>
      <c r="EW162" s="65">
        <v>0</v>
      </c>
      <c r="EX162" s="65">
        <v>0</v>
      </c>
      <c r="EY162" s="65">
        <v>0</v>
      </c>
      <c r="FA162" s="65">
        <v>0</v>
      </c>
      <c r="FB162" s="65">
        <v>0</v>
      </c>
      <c r="FC162" s="65">
        <v>0</v>
      </c>
      <c r="FD162" s="65">
        <v>0</v>
      </c>
      <c r="FE162" s="65">
        <v>0</v>
      </c>
      <c r="FF162" s="65">
        <v>0</v>
      </c>
      <c r="FG162" s="65">
        <v>0</v>
      </c>
    </row>
    <row r="163" spans="1:163">
      <c r="A163" s="699" t="str">
        <f>[52]ACCOUNTALLOC!A163</f>
        <v>~</v>
      </c>
      <c r="B163" s="698" t="str">
        <f>[52]ACCOUNTALLOC!B163</f>
        <v>~</v>
      </c>
      <c r="C163" s="695">
        <f>[52]ACCOUNTALLOC!C163</f>
        <v>0</v>
      </c>
      <c r="D163" s="64"/>
      <c r="E163" s="697">
        <f>[52]ACCOUNTALLOC!E163</f>
        <v>0</v>
      </c>
      <c r="F163" s="697">
        <f>[52]ACCOUNTALLOC!F163</f>
        <v>0</v>
      </c>
      <c r="G163" s="697">
        <f>[52]ACCOUNTALLOC!G163</f>
        <v>0</v>
      </c>
      <c r="H163" s="697">
        <f>[52]ACCOUNTALLOC!H163</f>
        <v>0</v>
      </c>
      <c r="I163" s="697">
        <f>[52]ACCOUNTALLOC!I163</f>
        <v>0</v>
      </c>
      <c r="J163" s="697">
        <f>[52]ACCOUNTALLOC!J163</f>
        <v>0</v>
      </c>
      <c r="K163" s="697">
        <f>[52]ACCOUNTALLOC!K163</f>
        <v>0</v>
      </c>
      <c r="L163" s="698"/>
      <c r="M163" s="697">
        <f>[52]ACCOUNTALLOC!M163</f>
        <v>0</v>
      </c>
      <c r="N163" s="697">
        <f>[52]ACCOUNTALLOC!N163</f>
        <v>0</v>
      </c>
      <c r="O163" s="697">
        <f>[52]ACCOUNTALLOC!O163</f>
        <v>0</v>
      </c>
      <c r="P163" s="697">
        <f>[52]ACCOUNTALLOC!P163</f>
        <v>0</v>
      </c>
      <c r="Q163" s="697">
        <f>[52]ACCOUNTALLOC!Q163</f>
        <v>0</v>
      </c>
      <c r="R163" s="697">
        <f>[52]ACCOUNTALLOC!R163</f>
        <v>0</v>
      </c>
      <c r="S163" s="697">
        <f>[52]ACCOUNTALLOC!S163</f>
        <v>0</v>
      </c>
      <c r="T163" s="698"/>
      <c r="U163" s="697">
        <f>[52]ACCOUNTALLOC!U163</f>
        <v>0</v>
      </c>
      <c r="V163" s="697">
        <f>[52]ACCOUNTALLOC!V163</f>
        <v>0</v>
      </c>
      <c r="W163" s="697">
        <f>[52]ACCOUNTALLOC!W163</f>
        <v>0</v>
      </c>
      <c r="X163" s="697">
        <f>[52]ACCOUNTALLOC!X163</f>
        <v>0</v>
      </c>
      <c r="Y163" s="697">
        <f>[52]ACCOUNTALLOC!Y163</f>
        <v>0</v>
      </c>
      <c r="Z163" s="697">
        <f>[52]ACCOUNTALLOC!Z163</f>
        <v>0</v>
      </c>
      <c r="AA163" s="697">
        <f>[52]ACCOUNTALLOC!AA163</f>
        <v>0</v>
      </c>
      <c r="AB163" s="698"/>
      <c r="AC163" s="697">
        <f>[52]ACCOUNTALLOC!AC163</f>
        <v>0</v>
      </c>
      <c r="AD163" s="697">
        <f>[52]ACCOUNTALLOC!AD163</f>
        <v>0</v>
      </c>
      <c r="AE163" s="697">
        <f>[52]ACCOUNTALLOC!AE163</f>
        <v>0</v>
      </c>
      <c r="AF163" s="697">
        <f>[52]ACCOUNTALLOC!AF163</f>
        <v>0</v>
      </c>
      <c r="AG163" s="697">
        <f>[52]ACCOUNTALLOC!AG163</f>
        <v>0</v>
      </c>
      <c r="AH163" s="697">
        <f>[52]ACCOUNTALLOC!AH163</f>
        <v>0</v>
      </c>
      <c r="AI163" s="697">
        <f>[52]ACCOUNTALLOC!AI163</f>
        <v>0</v>
      </c>
      <c r="AJ163" s="698"/>
      <c r="AK163" s="697">
        <f>[52]ACCOUNTALLOC!AK163</f>
        <v>0</v>
      </c>
      <c r="AL163" s="697">
        <f>[52]ACCOUNTALLOC!AL163</f>
        <v>0</v>
      </c>
      <c r="AM163" s="697">
        <f>[52]ACCOUNTALLOC!AM163</f>
        <v>0</v>
      </c>
      <c r="AN163" s="697">
        <f>[52]ACCOUNTALLOC!AN163</f>
        <v>0</v>
      </c>
      <c r="AO163" s="697">
        <f>[52]ACCOUNTALLOC!AO163</f>
        <v>0</v>
      </c>
      <c r="AP163" s="697">
        <f>[52]ACCOUNTALLOC!AP163</f>
        <v>0</v>
      </c>
      <c r="AQ163" s="697">
        <f>[52]ACCOUNTALLOC!AQ163</f>
        <v>0</v>
      </c>
      <c r="AR163" s="698"/>
      <c r="AS163" s="697">
        <f>[52]ACCOUNTALLOC!AS163</f>
        <v>0</v>
      </c>
      <c r="AT163" s="697">
        <f>[52]ACCOUNTALLOC!AT163</f>
        <v>0</v>
      </c>
      <c r="AU163" s="697">
        <f>[52]ACCOUNTALLOC!AU163</f>
        <v>0</v>
      </c>
      <c r="AV163" s="697">
        <f>[52]ACCOUNTALLOC!AV163</f>
        <v>0</v>
      </c>
      <c r="AW163" s="697">
        <f>[52]ACCOUNTALLOC!AW163</f>
        <v>0</v>
      </c>
      <c r="AX163" s="697">
        <f>[52]ACCOUNTALLOC!AX163</f>
        <v>0</v>
      </c>
      <c r="AY163" s="697">
        <f>[52]ACCOUNTALLOC!AY163</f>
        <v>0</v>
      </c>
      <c r="AZ163" s="698"/>
      <c r="BA163" s="697">
        <f>[52]ACCOUNTALLOC!BA163</f>
        <v>0</v>
      </c>
      <c r="BB163" s="697">
        <f>[52]ACCOUNTALLOC!BB163</f>
        <v>0</v>
      </c>
      <c r="BC163" s="697">
        <f>[52]ACCOUNTALLOC!BC163</f>
        <v>0</v>
      </c>
      <c r="BD163" s="697">
        <f>[52]ACCOUNTALLOC!BD163</f>
        <v>0</v>
      </c>
      <c r="BE163" s="697">
        <f>[52]ACCOUNTALLOC!BE163</f>
        <v>0</v>
      </c>
      <c r="BF163" s="697">
        <f>[52]ACCOUNTALLOC!BF163</f>
        <v>0</v>
      </c>
      <c r="BG163" s="697">
        <f>[52]ACCOUNTALLOC!BG163</f>
        <v>0</v>
      </c>
      <c r="BH163" s="698"/>
      <c r="BI163" s="697">
        <f>[52]ACCOUNTALLOC!BI163</f>
        <v>0</v>
      </c>
      <c r="BJ163" s="697">
        <f>[52]ACCOUNTALLOC!BJ163</f>
        <v>0</v>
      </c>
      <c r="BK163" s="697">
        <f>[52]ACCOUNTALLOC!BK163</f>
        <v>0</v>
      </c>
      <c r="BL163" s="697">
        <f>[52]ACCOUNTALLOC!BL163</f>
        <v>0</v>
      </c>
      <c r="BM163" s="697">
        <f>[52]ACCOUNTALLOC!BM163</f>
        <v>0</v>
      </c>
      <c r="BN163" s="697">
        <f>[52]ACCOUNTALLOC!BN163</f>
        <v>0</v>
      </c>
      <c r="BO163" s="697">
        <f>[52]ACCOUNTALLOC!BO163</f>
        <v>0</v>
      </c>
      <c r="BP163" s="698"/>
      <c r="BQ163" s="697">
        <f>[52]ACCOUNTALLOC!BQ163</f>
        <v>0</v>
      </c>
      <c r="BR163" s="697">
        <f>[52]ACCOUNTALLOC!BR163</f>
        <v>0</v>
      </c>
      <c r="BS163" s="697">
        <f>[52]ACCOUNTALLOC!BS163</f>
        <v>0</v>
      </c>
      <c r="BT163" s="697">
        <f>[52]ACCOUNTALLOC!BT163</f>
        <v>0</v>
      </c>
      <c r="BU163" s="697">
        <f>[52]ACCOUNTALLOC!BU163</f>
        <v>0</v>
      </c>
      <c r="BV163" s="697">
        <f>[52]ACCOUNTALLOC!BV163</f>
        <v>0</v>
      </c>
      <c r="BW163" s="697">
        <f>[52]ACCOUNTALLOC!BW163</f>
        <v>0</v>
      </c>
      <c r="BX163" s="698"/>
      <c r="BY163" s="697">
        <f>[52]ACCOUNTALLOC!BY163</f>
        <v>0</v>
      </c>
      <c r="BZ163" s="697">
        <f>[52]ACCOUNTALLOC!BZ163</f>
        <v>0</v>
      </c>
      <c r="CA163" s="697">
        <f>[52]ACCOUNTALLOC!CA163</f>
        <v>0</v>
      </c>
      <c r="CB163" s="697">
        <f>[52]ACCOUNTALLOC!CB163</f>
        <v>0</v>
      </c>
      <c r="CC163" s="697">
        <f>[52]ACCOUNTALLOC!CC163</f>
        <v>0</v>
      </c>
      <c r="CD163" s="697">
        <f>[52]ACCOUNTALLOC!CD163</f>
        <v>0</v>
      </c>
      <c r="CE163" s="697">
        <f>[52]ACCOUNTALLOC!CE163</f>
        <v>0</v>
      </c>
      <c r="CF163" s="698"/>
      <c r="CG163" s="697">
        <f>[52]ACCOUNTALLOC!CG163</f>
        <v>0</v>
      </c>
      <c r="CH163" s="697">
        <f>[52]ACCOUNTALLOC!CH163</f>
        <v>0</v>
      </c>
      <c r="CI163" s="697">
        <f>[52]ACCOUNTALLOC!CI163</f>
        <v>0</v>
      </c>
      <c r="CJ163" s="697">
        <f>[52]ACCOUNTALLOC!CJ163</f>
        <v>0</v>
      </c>
      <c r="CK163" s="697">
        <f>[52]ACCOUNTALLOC!CK163</f>
        <v>0</v>
      </c>
      <c r="CL163" s="697">
        <f>[52]ACCOUNTALLOC!CL163</f>
        <v>0</v>
      </c>
      <c r="CM163" s="697">
        <f>[52]ACCOUNTALLOC!CM163</f>
        <v>0</v>
      </c>
      <c r="CN163" s="698">
        <f>[52]ACCOUNTALLOC!CN163</f>
        <v>0</v>
      </c>
      <c r="CO163" s="697">
        <f>[52]ACCOUNTALLOC!CO163</f>
        <v>0</v>
      </c>
      <c r="CP163" s="697">
        <f>[52]ACCOUNTALLOC!CP163</f>
        <v>0</v>
      </c>
      <c r="CQ163" s="697">
        <f>[52]ACCOUNTALLOC!CQ163</f>
        <v>0</v>
      </c>
      <c r="CR163" s="697">
        <f>[52]ACCOUNTALLOC!CR163</f>
        <v>0</v>
      </c>
      <c r="CS163" s="697">
        <f>[52]ACCOUNTALLOC!CS163</f>
        <v>0</v>
      </c>
      <c r="CT163" s="697">
        <f>[52]ACCOUNTALLOC!CT163</f>
        <v>0</v>
      </c>
      <c r="CU163" s="697">
        <f>[52]ACCOUNTALLOC!CU163</f>
        <v>0</v>
      </c>
      <c r="CW163" s="65">
        <f>[52]ACCOUNTALLOC!CW163</f>
        <v>0</v>
      </c>
      <c r="CX163" s="65">
        <f>[52]ACCOUNTALLOC!CX163</f>
        <v>0</v>
      </c>
      <c r="CY163" s="65">
        <f>[52]ACCOUNTALLOC!CY163</f>
        <v>0</v>
      </c>
      <c r="CZ163" s="65">
        <f>[52]ACCOUNTALLOC!CZ163</f>
        <v>0</v>
      </c>
      <c r="DA163" s="65">
        <f>[52]ACCOUNTALLOC!DA163</f>
        <v>0</v>
      </c>
      <c r="DB163" s="65">
        <f>[52]ACCOUNTALLOC!DB163</f>
        <v>0</v>
      </c>
      <c r="DC163" s="65">
        <f>[52]ACCOUNTALLOC!DC163</f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U163" s="65">
        <v>0</v>
      </c>
      <c r="DV163" s="65">
        <v>0</v>
      </c>
      <c r="DW163" s="65">
        <v>0</v>
      </c>
      <c r="DX163" s="65">
        <v>0</v>
      </c>
      <c r="DY163" s="65">
        <v>0</v>
      </c>
      <c r="DZ163" s="65">
        <v>0</v>
      </c>
      <c r="EA163" s="65">
        <v>0</v>
      </c>
      <c r="EC163" s="65">
        <v>0</v>
      </c>
      <c r="ED163" s="65">
        <v>0</v>
      </c>
      <c r="EE163" s="65">
        <v>0</v>
      </c>
      <c r="EF163" s="65">
        <v>0</v>
      </c>
      <c r="EG163" s="65">
        <v>0</v>
      </c>
      <c r="EH163" s="65">
        <v>0</v>
      </c>
      <c r="EI163" s="65">
        <v>0</v>
      </c>
      <c r="EK163" s="65">
        <v>0</v>
      </c>
      <c r="EL163" s="65">
        <v>0</v>
      </c>
      <c r="EM163" s="65">
        <v>0</v>
      </c>
      <c r="EN163" s="65">
        <v>0</v>
      </c>
      <c r="EO163" s="65">
        <v>0</v>
      </c>
      <c r="EP163" s="65">
        <v>0</v>
      </c>
      <c r="EQ163" s="65">
        <v>0</v>
      </c>
      <c r="ES163" s="65">
        <v>0</v>
      </c>
      <c r="ET163" s="65">
        <v>0</v>
      </c>
      <c r="EU163" s="65">
        <v>0</v>
      </c>
      <c r="EV163" s="65">
        <v>0</v>
      </c>
      <c r="EW163" s="65">
        <v>0</v>
      </c>
      <c r="EX163" s="65">
        <v>0</v>
      </c>
      <c r="EY163" s="65">
        <v>0</v>
      </c>
      <c r="FA163" s="65">
        <v>0</v>
      </c>
      <c r="FB163" s="65">
        <v>0</v>
      </c>
      <c r="FC163" s="65">
        <v>0</v>
      </c>
      <c r="FD163" s="65">
        <v>0</v>
      </c>
      <c r="FE163" s="65">
        <v>0</v>
      </c>
      <c r="FF163" s="65">
        <v>0</v>
      </c>
      <c r="FG163" s="65">
        <v>0</v>
      </c>
    </row>
    <row r="164" spans="1:163">
      <c r="A164" s="699" t="str">
        <f>[52]ACCOUNTALLOC!A164</f>
        <v>~</v>
      </c>
      <c r="B164" s="698" t="str">
        <f>[52]ACCOUNTALLOC!B164</f>
        <v>~</v>
      </c>
      <c r="C164" s="695">
        <f>[52]ACCOUNTALLOC!C164</f>
        <v>0</v>
      </c>
      <c r="D164" s="64"/>
      <c r="E164" s="697">
        <f>[52]ACCOUNTALLOC!E164</f>
        <v>0</v>
      </c>
      <c r="F164" s="697">
        <f>[52]ACCOUNTALLOC!F164</f>
        <v>0</v>
      </c>
      <c r="G164" s="697">
        <f>[52]ACCOUNTALLOC!G164</f>
        <v>0</v>
      </c>
      <c r="H164" s="697">
        <f>[52]ACCOUNTALLOC!H164</f>
        <v>0</v>
      </c>
      <c r="I164" s="697">
        <f>[52]ACCOUNTALLOC!I164</f>
        <v>0</v>
      </c>
      <c r="J164" s="697">
        <f>[52]ACCOUNTALLOC!J164</f>
        <v>0</v>
      </c>
      <c r="K164" s="697">
        <f>[52]ACCOUNTALLOC!K164</f>
        <v>0</v>
      </c>
      <c r="L164" s="698"/>
      <c r="M164" s="697">
        <f>[52]ACCOUNTALLOC!M164</f>
        <v>0</v>
      </c>
      <c r="N164" s="697">
        <f>[52]ACCOUNTALLOC!N164</f>
        <v>0</v>
      </c>
      <c r="O164" s="697">
        <f>[52]ACCOUNTALLOC!O164</f>
        <v>0</v>
      </c>
      <c r="P164" s="697">
        <f>[52]ACCOUNTALLOC!P164</f>
        <v>0</v>
      </c>
      <c r="Q164" s="697">
        <f>[52]ACCOUNTALLOC!Q164</f>
        <v>0</v>
      </c>
      <c r="R164" s="697">
        <f>[52]ACCOUNTALLOC!R164</f>
        <v>0</v>
      </c>
      <c r="S164" s="697">
        <f>[52]ACCOUNTALLOC!S164</f>
        <v>0</v>
      </c>
      <c r="T164" s="698"/>
      <c r="U164" s="697">
        <f>[52]ACCOUNTALLOC!U164</f>
        <v>0</v>
      </c>
      <c r="V164" s="697">
        <f>[52]ACCOUNTALLOC!V164</f>
        <v>0</v>
      </c>
      <c r="W164" s="697">
        <f>[52]ACCOUNTALLOC!W164</f>
        <v>0</v>
      </c>
      <c r="X164" s="697">
        <f>[52]ACCOUNTALLOC!X164</f>
        <v>0</v>
      </c>
      <c r="Y164" s="697">
        <f>[52]ACCOUNTALLOC!Y164</f>
        <v>0</v>
      </c>
      <c r="Z164" s="697">
        <f>[52]ACCOUNTALLOC!Z164</f>
        <v>0</v>
      </c>
      <c r="AA164" s="697">
        <f>[52]ACCOUNTALLOC!AA164</f>
        <v>0</v>
      </c>
      <c r="AB164" s="698"/>
      <c r="AC164" s="697">
        <f>[52]ACCOUNTALLOC!AC164</f>
        <v>0</v>
      </c>
      <c r="AD164" s="697">
        <f>[52]ACCOUNTALLOC!AD164</f>
        <v>0</v>
      </c>
      <c r="AE164" s="697">
        <f>[52]ACCOUNTALLOC!AE164</f>
        <v>0</v>
      </c>
      <c r="AF164" s="697">
        <f>[52]ACCOUNTALLOC!AF164</f>
        <v>0</v>
      </c>
      <c r="AG164" s="697">
        <f>[52]ACCOUNTALLOC!AG164</f>
        <v>0</v>
      </c>
      <c r="AH164" s="697">
        <f>[52]ACCOUNTALLOC!AH164</f>
        <v>0</v>
      </c>
      <c r="AI164" s="697">
        <f>[52]ACCOUNTALLOC!AI164</f>
        <v>0</v>
      </c>
      <c r="AJ164" s="698"/>
      <c r="AK164" s="697">
        <f>[52]ACCOUNTALLOC!AK164</f>
        <v>0</v>
      </c>
      <c r="AL164" s="697">
        <f>[52]ACCOUNTALLOC!AL164</f>
        <v>0</v>
      </c>
      <c r="AM164" s="697">
        <f>[52]ACCOUNTALLOC!AM164</f>
        <v>0</v>
      </c>
      <c r="AN164" s="697">
        <f>[52]ACCOUNTALLOC!AN164</f>
        <v>0</v>
      </c>
      <c r="AO164" s="697">
        <f>[52]ACCOUNTALLOC!AO164</f>
        <v>0</v>
      </c>
      <c r="AP164" s="697">
        <f>[52]ACCOUNTALLOC!AP164</f>
        <v>0</v>
      </c>
      <c r="AQ164" s="697">
        <f>[52]ACCOUNTALLOC!AQ164</f>
        <v>0</v>
      </c>
      <c r="AR164" s="698"/>
      <c r="AS164" s="697">
        <f>[52]ACCOUNTALLOC!AS164</f>
        <v>0</v>
      </c>
      <c r="AT164" s="697">
        <f>[52]ACCOUNTALLOC!AT164</f>
        <v>0</v>
      </c>
      <c r="AU164" s="697">
        <f>[52]ACCOUNTALLOC!AU164</f>
        <v>0</v>
      </c>
      <c r="AV164" s="697">
        <f>[52]ACCOUNTALLOC!AV164</f>
        <v>0</v>
      </c>
      <c r="AW164" s="697">
        <f>[52]ACCOUNTALLOC!AW164</f>
        <v>0</v>
      </c>
      <c r="AX164" s="697">
        <f>[52]ACCOUNTALLOC!AX164</f>
        <v>0</v>
      </c>
      <c r="AY164" s="697">
        <f>[52]ACCOUNTALLOC!AY164</f>
        <v>0</v>
      </c>
      <c r="AZ164" s="698"/>
      <c r="BA164" s="697">
        <f>[52]ACCOUNTALLOC!BA164</f>
        <v>0</v>
      </c>
      <c r="BB164" s="697">
        <f>[52]ACCOUNTALLOC!BB164</f>
        <v>0</v>
      </c>
      <c r="BC164" s="697">
        <f>[52]ACCOUNTALLOC!BC164</f>
        <v>0</v>
      </c>
      <c r="BD164" s="697">
        <f>[52]ACCOUNTALLOC!BD164</f>
        <v>0</v>
      </c>
      <c r="BE164" s="697">
        <f>[52]ACCOUNTALLOC!BE164</f>
        <v>0</v>
      </c>
      <c r="BF164" s="697">
        <f>[52]ACCOUNTALLOC!BF164</f>
        <v>0</v>
      </c>
      <c r="BG164" s="697">
        <f>[52]ACCOUNTALLOC!BG164</f>
        <v>0</v>
      </c>
      <c r="BH164" s="698"/>
      <c r="BI164" s="697">
        <f>[52]ACCOUNTALLOC!BI164</f>
        <v>0</v>
      </c>
      <c r="BJ164" s="697">
        <f>[52]ACCOUNTALLOC!BJ164</f>
        <v>0</v>
      </c>
      <c r="BK164" s="697">
        <f>[52]ACCOUNTALLOC!BK164</f>
        <v>0</v>
      </c>
      <c r="BL164" s="697">
        <f>[52]ACCOUNTALLOC!BL164</f>
        <v>0</v>
      </c>
      <c r="BM164" s="697">
        <f>[52]ACCOUNTALLOC!BM164</f>
        <v>0</v>
      </c>
      <c r="BN164" s="697">
        <f>[52]ACCOUNTALLOC!BN164</f>
        <v>0</v>
      </c>
      <c r="BO164" s="697">
        <f>[52]ACCOUNTALLOC!BO164</f>
        <v>0</v>
      </c>
      <c r="BP164" s="698"/>
      <c r="BQ164" s="697">
        <f>[52]ACCOUNTALLOC!BQ164</f>
        <v>0</v>
      </c>
      <c r="BR164" s="697">
        <f>[52]ACCOUNTALLOC!BR164</f>
        <v>0</v>
      </c>
      <c r="BS164" s="697">
        <f>[52]ACCOUNTALLOC!BS164</f>
        <v>0</v>
      </c>
      <c r="BT164" s="697">
        <f>[52]ACCOUNTALLOC!BT164</f>
        <v>0</v>
      </c>
      <c r="BU164" s="697">
        <f>[52]ACCOUNTALLOC!BU164</f>
        <v>0</v>
      </c>
      <c r="BV164" s="697">
        <f>[52]ACCOUNTALLOC!BV164</f>
        <v>0</v>
      </c>
      <c r="BW164" s="697">
        <f>[52]ACCOUNTALLOC!BW164</f>
        <v>0</v>
      </c>
      <c r="BX164" s="698"/>
      <c r="BY164" s="697">
        <f>[52]ACCOUNTALLOC!BY164</f>
        <v>0</v>
      </c>
      <c r="BZ164" s="697">
        <f>[52]ACCOUNTALLOC!BZ164</f>
        <v>0</v>
      </c>
      <c r="CA164" s="697">
        <f>[52]ACCOUNTALLOC!CA164</f>
        <v>0</v>
      </c>
      <c r="CB164" s="697">
        <f>[52]ACCOUNTALLOC!CB164</f>
        <v>0</v>
      </c>
      <c r="CC164" s="697">
        <f>[52]ACCOUNTALLOC!CC164</f>
        <v>0</v>
      </c>
      <c r="CD164" s="697">
        <f>[52]ACCOUNTALLOC!CD164</f>
        <v>0</v>
      </c>
      <c r="CE164" s="697">
        <f>[52]ACCOUNTALLOC!CE164</f>
        <v>0</v>
      </c>
      <c r="CF164" s="698"/>
      <c r="CG164" s="697">
        <f>[52]ACCOUNTALLOC!CG164</f>
        <v>0</v>
      </c>
      <c r="CH164" s="697">
        <f>[52]ACCOUNTALLOC!CH164</f>
        <v>0</v>
      </c>
      <c r="CI164" s="697">
        <f>[52]ACCOUNTALLOC!CI164</f>
        <v>0</v>
      </c>
      <c r="CJ164" s="697">
        <f>[52]ACCOUNTALLOC!CJ164</f>
        <v>0</v>
      </c>
      <c r="CK164" s="697">
        <f>[52]ACCOUNTALLOC!CK164</f>
        <v>0</v>
      </c>
      <c r="CL164" s="697">
        <f>[52]ACCOUNTALLOC!CL164</f>
        <v>0</v>
      </c>
      <c r="CM164" s="697">
        <f>[52]ACCOUNTALLOC!CM164</f>
        <v>0</v>
      </c>
      <c r="CN164" s="698">
        <f>[52]ACCOUNTALLOC!CN164</f>
        <v>0</v>
      </c>
      <c r="CO164" s="697">
        <f>[52]ACCOUNTALLOC!CO164</f>
        <v>0</v>
      </c>
      <c r="CP164" s="697">
        <f>[52]ACCOUNTALLOC!CP164</f>
        <v>0</v>
      </c>
      <c r="CQ164" s="697">
        <f>[52]ACCOUNTALLOC!CQ164</f>
        <v>0</v>
      </c>
      <c r="CR164" s="697">
        <f>[52]ACCOUNTALLOC!CR164</f>
        <v>0</v>
      </c>
      <c r="CS164" s="697">
        <f>[52]ACCOUNTALLOC!CS164</f>
        <v>0</v>
      </c>
      <c r="CT164" s="697">
        <f>[52]ACCOUNTALLOC!CT164</f>
        <v>0</v>
      </c>
      <c r="CU164" s="697">
        <f>[52]ACCOUNTALLOC!CU164</f>
        <v>0</v>
      </c>
      <c r="CW164" s="65">
        <f>[52]ACCOUNTALLOC!CW164</f>
        <v>0</v>
      </c>
      <c r="CX164" s="65">
        <f>[52]ACCOUNTALLOC!CX164</f>
        <v>0</v>
      </c>
      <c r="CY164" s="65">
        <f>[52]ACCOUNTALLOC!CY164</f>
        <v>0</v>
      </c>
      <c r="CZ164" s="65">
        <f>[52]ACCOUNTALLOC!CZ164</f>
        <v>0</v>
      </c>
      <c r="DA164" s="65">
        <f>[52]ACCOUNTALLOC!DA164</f>
        <v>0</v>
      </c>
      <c r="DB164" s="65">
        <f>[52]ACCOUNTALLOC!DB164</f>
        <v>0</v>
      </c>
      <c r="DC164" s="65">
        <f>[52]ACCOUNTALLOC!DC164</f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U164" s="65">
        <v>0</v>
      </c>
      <c r="DV164" s="65">
        <v>0</v>
      </c>
      <c r="DW164" s="65">
        <v>0</v>
      </c>
      <c r="DX164" s="65">
        <v>0</v>
      </c>
      <c r="DY164" s="65">
        <v>0</v>
      </c>
      <c r="DZ164" s="65">
        <v>0</v>
      </c>
      <c r="EA164" s="65">
        <v>0</v>
      </c>
      <c r="EC164" s="65">
        <v>0</v>
      </c>
      <c r="ED164" s="65">
        <v>0</v>
      </c>
      <c r="EE164" s="65">
        <v>0</v>
      </c>
      <c r="EF164" s="65">
        <v>0</v>
      </c>
      <c r="EG164" s="65">
        <v>0</v>
      </c>
      <c r="EH164" s="65">
        <v>0</v>
      </c>
      <c r="EI164" s="65">
        <v>0</v>
      </c>
      <c r="EK164" s="65">
        <v>0</v>
      </c>
      <c r="EL164" s="65">
        <v>0</v>
      </c>
      <c r="EM164" s="65">
        <v>0</v>
      </c>
      <c r="EN164" s="65">
        <v>0</v>
      </c>
      <c r="EO164" s="65">
        <v>0</v>
      </c>
      <c r="EP164" s="65">
        <v>0</v>
      </c>
      <c r="EQ164" s="65">
        <v>0</v>
      </c>
      <c r="ES164" s="65">
        <v>0</v>
      </c>
      <c r="ET164" s="65">
        <v>0</v>
      </c>
      <c r="EU164" s="65">
        <v>0</v>
      </c>
      <c r="EV164" s="65">
        <v>0</v>
      </c>
      <c r="EW164" s="65">
        <v>0</v>
      </c>
      <c r="EX164" s="65">
        <v>0</v>
      </c>
      <c r="EY164" s="65">
        <v>0</v>
      </c>
      <c r="FA164" s="65">
        <v>0</v>
      </c>
      <c r="FB164" s="65">
        <v>0</v>
      </c>
      <c r="FC164" s="65">
        <v>0</v>
      </c>
      <c r="FD164" s="65">
        <v>0</v>
      </c>
      <c r="FE164" s="65">
        <v>0</v>
      </c>
      <c r="FF164" s="65">
        <v>0</v>
      </c>
      <c r="FG164" s="65">
        <v>0</v>
      </c>
    </row>
    <row r="165" spans="1:163">
      <c r="A165" s="699" t="str">
        <f>[52]ACCOUNTALLOC!A165</f>
        <v>~</v>
      </c>
      <c r="B165" s="698" t="str">
        <f>[52]ACCOUNTALLOC!B165</f>
        <v>~</v>
      </c>
      <c r="C165" s="695">
        <f>[52]ACCOUNTALLOC!C165</f>
        <v>0</v>
      </c>
      <c r="D165" s="64"/>
      <c r="E165" s="697">
        <f>[52]ACCOUNTALLOC!E165</f>
        <v>0</v>
      </c>
      <c r="F165" s="697">
        <f>[52]ACCOUNTALLOC!F165</f>
        <v>0</v>
      </c>
      <c r="G165" s="697">
        <f>[52]ACCOUNTALLOC!G165</f>
        <v>0</v>
      </c>
      <c r="H165" s="697">
        <f>[52]ACCOUNTALLOC!H165</f>
        <v>0</v>
      </c>
      <c r="I165" s="697">
        <f>[52]ACCOUNTALLOC!I165</f>
        <v>0</v>
      </c>
      <c r="J165" s="697">
        <f>[52]ACCOUNTALLOC!J165</f>
        <v>0</v>
      </c>
      <c r="K165" s="697">
        <f>[52]ACCOUNTALLOC!K165</f>
        <v>0</v>
      </c>
      <c r="L165" s="698"/>
      <c r="M165" s="697">
        <f>[52]ACCOUNTALLOC!M165</f>
        <v>0</v>
      </c>
      <c r="N165" s="697">
        <f>[52]ACCOUNTALLOC!N165</f>
        <v>0</v>
      </c>
      <c r="O165" s="697">
        <f>[52]ACCOUNTALLOC!O165</f>
        <v>0</v>
      </c>
      <c r="P165" s="697">
        <f>[52]ACCOUNTALLOC!P165</f>
        <v>0</v>
      </c>
      <c r="Q165" s="697">
        <f>[52]ACCOUNTALLOC!Q165</f>
        <v>0</v>
      </c>
      <c r="R165" s="697">
        <f>[52]ACCOUNTALLOC!R165</f>
        <v>0</v>
      </c>
      <c r="S165" s="697">
        <f>[52]ACCOUNTALLOC!S165</f>
        <v>0</v>
      </c>
      <c r="T165" s="698"/>
      <c r="U165" s="697">
        <f>[52]ACCOUNTALLOC!U165</f>
        <v>0</v>
      </c>
      <c r="V165" s="697">
        <f>[52]ACCOUNTALLOC!V165</f>
        <v>0</v>
      </c>
      <c r="W165" s="697">
        <f>[52]ACCOUNTALLOC!W165</f>
        <v>0</v>
      </c>
      <c r="X165" s="697">
        <f>[52]ACCOUNTALLOC!X165</f>
        <v>0</v>
      </c>
      <c r="Y165" s="697">
        <f>[52]ACCOUNTALLOC!Y165</f>
        <v>0</v>
      </c>
      <c r="Z165" s="697">
        <f>[52]ACCOUNTALLOC!Z165</f>
        <v>0</v>
      </c>
      <c r="AA165" s="697">
        <f>[52]ACCOUNTALLOC!AA165</f>
        <v>0</v>
      </c>
      <c r="AB165" s="698"/>
      <c r="AC165" s="697">
        <f>[52]ACCOUNTALLOC!AC165</f>
        <v>0</v>
      </c>
      <c r="AD165" s="697">
        <f>[52]ACCOUNTALLOC!AD165</f>
        <v>0</v>
      </c>
      <c r="AE165" s="697">
        <f>[52]ACCOUNTALLOC!AE165</f>
        <v>0</v>
      </c>
      <c r="AF165" s="697">
        <f>[52]ACCOUNTALLOC!AF165</f>
        <v>0</v>
      </c>
      <c r="AG165" s="697">
        <f>[52]ACCOUNTALLOC!AG165</f>
        <v>0</v>
      </c>
      <c r="AH165" s="697">
        <f>[52]ACCOUNTALLOC!AH165</f>
        <v>0</v>
      </c>
      <c r="AI165" s="697">
        <f>[52]ACCOUNTALLOC!AI165</f>
        <v>0</v>
      </c>
      <c r="AJ165" s="698"/>
      <c r="AK165" s="697">
        <f>[52]ACCOUNTALLOC!AK165</f>
        <v>0</v>
      </c>
      <c r="AL165" s="697">
        <f>[52]ACCOUNTALLOC!AL165</f>
        <v>0</v>
      </c>
      <c r="AM165" s="697">
        <f>[52]ACCOUNTALLOC!AM165</f>
        <v>0</v>
      </c>
      <c r="AN165" s="697">
        <f>[52]ACCOUNTALLOC!AN165</f>
        <v>0</v>
      </c>
      <c r="AO165" s="697">
        <f>[52]ACCOUNTALLOC!AO165</f>
        <v>0</v>
      </c>
      <c r="AP165" s="697">
        <f>[52]ACCOUNTALLOC!AP165</f>
        <v>0</v>
      </c>
      <c r="AQ165" s="697">
        <f>[52]ACCOUNTALLOC!AQ165</f>
        <v>0</v>
      </c>
      <c r="AR165" s="698"/>
      <c r="AS165" s="697">
        <f>[52]ACCOUNTALLOC!AS165</f>
        <v>0</v>
      </c>
      <c r="AT165" s="697">
        <f>[52]ACCOUNTALLOC!AT165</f>
        <v>0</v>
      </c>
      <c r="AU165" s="697">
        <f>[52]ACCOUNTALLOC!AU165</f>
        <v>0</v>
      </c>
      <c r="AV165" s="697">
        <f>[52]ACCOUNTALLOC!AV165</f>
        <v>0</v>
      </c>
      <c r="AW165" s="697">
        <f>[52]ACCOUNTALLOC!AW165</f>
        <v>0</v>
      </c>
      <c r="AX165" s="697">
        <f>[52]ACCOUNTALLOC!AX165</f>
        <v>0</v>
      </c>
      <c r="AY165" s="697">
        <f>[52]ACCOUNTALLOC!AY165</f>
        <v>0</v>
      </c>
      <c r="AZ165" s="698"/>
      <c r="BA165" s="697">
        <f>[52]ACCOUNTALLOC!BA165</f>
        <v>0</v>
      </c>
      <c r="BB165" s="697">
        <f>[52]ACCOUNTALLOC!BB165</f>
        <v>0</v>
      </c>
      <c r="BC165" s="697">
        <f>[52]ACCOUNTALLOC!BC165</f>
        <v>0</v>
      </c>
      <c r="BD165" s="697">
        <f>[52]ACCOUNTALLOC!BD165</f>
        <v>0</v>
      </c>
      <c r="BE165" s="697">
        <f>[52]ACCOUNTALLOC!BE165</f>
        <v>0</v>
      </c>
      <c r="BF165" s="697">
        <f>[52]ACCOUNTALLOC!BF165</f>
        <v>0</v>
      </c>
      <c r="BG165" s="697">
        <f>[52]ACCOUNTALLOC!BG165</f>
        <v>0</v>
      </c>
      <c r="BH165" s="698"/>
      <c r="BI165" s="697">
        <f>[52]ACCOUNTALLOC!BI165</f>
        <v>0</v>
      </c>
      <c r="BJ165" s="697">
        <f>[52]ACCOUNTALLOC!BJ165</f>
        <v>0</v>
      </c>
      <c r="BK165" s="697">
        <f>[52]ACCOUNTALLOC!BK165</f>
        <v>0</v>
      </c>
      <c r="BL165" s="697">
        <f>[52]ACCOUNTALLOC!BL165</f>
        <v>0</v>
      </c>
      <c r="BM165" s="697">
        <f>[52]ACCOUNTALLOC!BM165</f>
        <v>0</v>
      </c>
      <c r="BN165" s="697">
        <f>[52]ACCOUNTALLOC!BN165</f>
        <v>0</v>
      </c>
      <c r="BO165" s="697">
        <f>[52]ACCOUNTALLOC!BO165</f>
        <v>0</v>
      </c>
      <c r="BP165" s="698"/>
      <c r="BQ165" s="697">
        <f>[52]ACCOUNTALLOC!BQ165</f>
        <v>0</v>
      </c>
      <c r="BR165" s="697">
        <f>[52]ACCOUNTALLOC!BR165</f>
        <v>0</v>
      </c>
      <c r="BS165" s="697">
        <f>[52]ACCOUNTALLOC!BS165</f>
        <v>0</v>
      </c>
      <c r="BT165" s="697">
        <f>[52]ACCOUNTALLOC!BT165</f>
        <v>0</v>
      </c>
      <c r="BU165" s="697">
        <f>[52]ACCOUNTALLOC!BU165</f>
        <v>0</v>
      </c>
      <c r="BV165" s="697">
        <f>[52]ACCOUNTALLOC!BV165</f>
        <v>0</v>
      </c>
      <c r="BW165" s="697">
        <f>[52]ACCOUNTALLOC!BW165</f>
        <v>0</v>
      </c>
      <c r="BX165" s="698"/>
      <c r="BY165" s="697">
        <f>[52]ACCOUNTALLOC!BY165</f>
        <v>0</v>
      </c>
      <c r="BZ165" s="697">
        <f>[52]ACCOUNTALLOC!BZ165</f>
        <v>0</v>
      </c>
      <c r="CA165" s="697">
        <f>[52]ACCOUNTALLOC!CA165</f>
        <v>0</v>
      </c>
      <c r="CB165" s="697">
        <f>[52]ACCOUNTALLOC!CB165</f>
        <v>0</v>
      </c>
      <c r="CC165" s="697">
        <f>[52]ACCOUNTALLOC!CC165</f>
        <v>0</v>
      </c>
      <c r="CD165" s="697">
        <f>[52]ACCOUNTALLOC!CD165</f>
        <v>0</v>
      </c>
      <c r="CE165" s="697">
        <f>[52]ACCOUNTALLOC!CE165</f>
        <v>0</v>
      </c>
      <c r="CF165" s="698"/>
      <c r="CG165" s="697">
        <f>[52]ACCOUNTALLOC!CG165</f>
        <v>0</v>
      </c>
      <c r="CH165" s="697">
        <f>[52]ACCOUNTALLOC!CH165</f>
        <v>0</v>
      </c>
      <c r="CI165" s="697">
        <f>[52]ACCOUNTALLOC!CI165</f>
        <v>0</v>
      </c>
      <c r="CJ165" s="697">
        <f>[52]ACCOUNTALLOC!CJ165</f>
        <v>0</v>
      </c>
      <c r="CK165" s="697">
        <f>[52]ACCOUNTALLOC!CK165</f>
        <v>0</v>
      </c>
      <c r="CL165" s="697">
        <f>[52]ACCOUNTALLOC!CL165</f>
        <v>0</v>
      </c>
      <c r="CM165" s="697">
        <f>[52]ACCOUNTALLOC!CM165</f>
        <v>0</v>
      </c>
      <c r="CN165" s="698">
        <f>[52]ACCOUNTALLOC!CN165</f>
        <v>0</v>
      </c>
      <c r="CO165" s="697">
        <f>[52]ACCOUNTALLOC!CO165</f>
        <v>0</v>
      </c>
      <c r="CP165" s="697">
        <f>[52]ACCOUNTALLOC!CP165</f>
        <v>0</v>
      </c>
      <c r="CQ165" s="697">
        <f>[52]ACCOUNTALLOC!CQ165</f>
        <v>0</v>
      </c>
      <c r="CR165" s="697">
        <f>[52]ACCOUNTALLOC!CR165</f>
        <v>0</v>
      </c>
      <c r="CS165" s="697">
        <f>[52]ACCOUNTALLOC!CS165</f>
        <v>0</v>
      </c>
      <c r="CT165" s="697">
        <f>[52]ACCOUNTALLOC!CT165</f>
        <v>0</v>
      </c>
      <c r="CU165" s="697">
        <f>[52]ACCOUNTALLOC!CU165</f>
        <v>0</v>
      </c>
      <c r="CW165" s="65">
        <f>[52]ACCOUNTALLOC!CW165</f>
        <v>0</v>
      </c>
      <c r="CX165" s="65">
        <f>[52]ACCOUNTALLOC!CX165</f>
        <v>0</v>
      </c>
      <c r="CY165" s="65">
        <f>[52]ACCOUNTALLOC!CY165</f>
        <v>0</v>
      </c>
      <c r="CZ165" s="65">
        <f>[52]ACCOUNTALLOC!CZ165</f>
        <v>0</v>
      </c>
      <c r="DA165" s="65">
        <f>[52]ACCOUNTALLOC!DA165</f>
        <v>0</v>
      </c>
      <c r="DB165" s="65">
        <f>[52]ACCOUNTALLOC!DB165</f>
        <v>0</v>
      </c>
      <c r="DC165" s="65">
        <f>[52]ACCOUNTALLOC!DC165</f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U165" s="65">
        <v>0</v>
      </c>
      <c r="DV165" s="65">
        <v>0</v>
      </c>
      <c r="DW165" s="65">
        <v>0</v>
      </c>
      <c r="DX165" s="65">
        <v>0</v>
      </c>
      <c r="DY165" s="65">
        <v>0</v>
      </c>
      <c r="DZ165" s="65">
        <v>0</v>
      </c>
      <c r="EA165" s="65">
        <v>0</v>
      </c>
      <c r="EC165" s="65">
        <v>0</v>
      </c>
      <c r="ED165" s="65">
        <v>0</v>
      </c>
      <c r="EE165" s="65">
        <v>0</v>
      </c>
      <c r="EF165" s="65">
        <v>0</v>
      </c>
      <c r="EG165" s="65">
        <v>0</v>
      </c>
      <c r="EH165" s="65">
        <v>0</v>
      </c>
      <c r="EI165" s="65">
        <v>0</v>
      </c>
      <c r="EK165" s="65">
        <v>0</v>
      </c>
      <c r="EL165" s="65">
        <v>0</v>
      </c>
      <c r="EM165" s="65">
        <v>0</v>
      </c>
      <c r="EN165" s="65">
        <v>0</v>
      </c>
      <c r="EO165" s="65">
        <v>0</v>
      </c>
      <c r="EP165" s="65">
        <v>0</v>
      </c>
      <c r="EQ165" s="65">
        <v>0</v>
      </c>
      <c r="ES165" s="65">
        <v>0</v>
      </c>
      <c r="ET165" s="65">
        <v>0</v>
      </c>
      <c r="EU165" s="65">
        <v>0</v>
      </c>
      <c r="EV165" s="65">
        <v>0</v>
      </c>
      <c r="EW165" s="65">
        <v>0</v>
      </c>
      <c r="EX165" s="65">
        <v>0</v>
      </c>
      <c r="EY165" s="65">
        <v>0</v>
      </c>
      <c r="FA165" s="65">
        <v>0</v>
      </c>
      <c r="FB165" s="65">
        <v>0</v>
      </c>
      <c r="FC165" s="65">
        <v>0</v>
      </c>
      <c r="FD165" s="65">
        <v>0</v>
      </c>
      <c r="FE165" s="65">
        <v>0</v>
      </c>
      <c r="FF165" s="65">
        <v>0</v>
      </c>
      <c r="FG165" s="65">
        <v>0</v>
      </c>
    </row>
    <row r="166" spans="1:163">
      <c r="A166" s="699" t="str">
        <f>[52]ACCOUNTALLOC!A166</f>
        <v>~</v>
      </c>
      <c r="B166" s="698" t="str">
        <f>[52]ACCOUNTALLOC!B166</f>
        <v>~</v>
      </c>
      <c r="C166" s="695">
        <f>[52]ACCOUNTALLOC!C166</f>
        <v>0</v>
      </c>
      <c r="D166" s="64"/>
      <c r="E166" s="697">
        <f>[52]ACCOUNTALLOC!E166</f>
        <v>0</v>
      </c>
      <c r="F166" s="697">
        <f>[52]ACCOUNTALLOC!F166</f>
        <v>0</v>
      </c>
      <c r="G166" s="697">
        <f>[52]ACCOUNTALLOC!G166</f>
        <v>0</v>
      </c>
      <c r="H166" s="697">
        <f>[52]ACCOUNTALLOC!H166</f>
        <v>0</v>
      </c>
      <c r="I166" s="697">
        <f>[52]ACCOUNTALLOC!I166</f>
        <v>0</v>
      </c>
      <c r="J166" s="697">
        <f>[52]ACCOUNTALLOC!J166</f>
        <v>0</v>
      </c>
      <c r="K166" s="697">
        <f>[52]ACCOUNTALLOC!K166</f>
        <v>0</v>
      </c>
      <c r="L166" s="698"/>
      <c r="M166" s="697">
        <f>[52]ACCOUNTALLOC!M166</f>
        <v>0</v>
      </c>
      <c r="N166" s="697">
        <f>[52]ACCOUNTALLOC!N166</f>
        <v>0</v>
      </c>
      <c r="O166" s="697">
        <f>[52]ACCOUNTALLOC!O166</f>
        <v>0</v>
      </c>
      <c r="P166" s="697">
        <f>[52]ACCOUNTALLOC!P166</f>
        <v>0</v>
      </c>
      <c r="Q166" s="697">
        <f>[52]ACCOUNTALLOC!Q166</f>
        <v>0</v>
      </c>
      <c r="R166" s="697">
        <f>[52]ACCOUNTALLOC!R166</f>
        <v>0</v>
      </c>
      <c r="S166" s="697">
        <f>[52]ACCOUNTALLOC!S166</f>
        <v>0</v>
      </c>
      <c r="T166" s="698"/>
      <c r="U166" s="697">
        <f>[52]ACCOUNTALLOC!U166</f>
        <v>0</v>
      </c>
      <c r="V166" s="697">
        <f>[52]ACCOUNTALLOC!V166</f>
        <v>0</v>
      </c>
      <c r="W166" s="697">
        <f>[52]ACCOUNTALLOC!W166</f>
        <v>0</v>
      </c>
      <c r="X166" s="697">
        <f>[52]ACCOUNTALLOC!X166</f>
        <v>0</v>
      </c>
      <c r="Y166" s="697">
        <f>[52]ACCOUNTALLOC!Y166</f>
        <v>0</v>
      </c>
      <c r="Z166" s="697">
        <f>[52]ACCOUNTALLOC!Z166</f>
        <v>0</v>
      </c>
      <c r="AA166" s="697">
        <f>[52]ACCOUNTALLOC!AA166</f>
        <v>0</v>
      </c>
      <c r="AB166" s="698"/>
      <c r="AC166" s="697">
        <f>[52]ACCOUNTALLOC!AC166</f>
        <v>0</v>
      </c>
      <c r="AD166" s="697">
        <f>[52]ACCOUNTALLOC!AD166</f>
        <v>0</v>
      </c>
      <c r="AE166" s="697">
        <f>[52]ACCOUNTALLOC!AE166</f>
        <v>0</v>
      </c>
      <c r="AF166" s="697">
        <f>[52]ACCOUNTALLOC!AF166</f>
        <v>0</v>
      </c>
      <c r="AG166" s="697">
        <f>[52]ACCOUNTALLOC!AG166</f>
        <v>0</v>
      </c>
      <c r="AH166" s="697">
        <f>[52]ACCOUNTALLOC!AH166</f>
        <v>0</v>
      </c>
      <c r="AI166" s="697">
        <f>[52]ACCOUNTALLOC!AI166</f>
        <v>0</v>
      </c>
      <c r="AJ166" s="698"/>
      <c r="AK166" s="697">
        <f>[52]ACCOUNTALLOC!AK166</f>
        <v>0</v>
      </c>
      <c r="AL166" s="697">
        <f>[52]ACCOUNTALLOC!AL166</f>
        <v>0</v>
      </c>
      <c r="AM166" s="697">
        <f>[52]ACCOUNTALLOC!AM166</f>
        <v>0</v>
      </c>
      <c r="AN166" s="697">
        <f>[52]ACCOUNTALLOC!AN166</f>
        <v>0</v>
      </c>
      <c r="AO166" s="697">
        <f>[52]ACCOUNTALLOC!AO166</f>
        <v>0</v>
      </c>
      <c r="AP166" s="697">
        <f>[52]ACCOUNTALLOC!AP166</f>
        <v>0</v>
      </c>
      <c r="AQ166" s="697">
        <f>[52]ACCOUNTALLOC!AQ166</f>
        <v>0</v>
      </c>
      <c r="AR166" s="698"/>
      <c r="AS166" s="697">
        <f>[52]ACCOUNTALLOC!AS166</f>
        <v>0</v>
      </c>
      <c r="AT166" s="697">
        <f>[52]ACCOUNTALLOC!AT166</f>
        <v>0</v>
      </c>
      <c r="AU166" s="697">
        <f>[52]ACCOUNTALLOC!AU166</f>
        <v>0</v>
      </c>
      <c r="AV166" s="697">
        <f>[52]ACCOUNTALLOC!AV166</f>
        <v>0</v>
      </c>
      <c r="AW166" s="697">
        <f>[52]ACCOUNTALLOC!AW166</f>
        <v>0</v>
      </c>
      <c r="AX166" s="697">
        <f>[52]ACCOUNTALLOC!AX166</f>
        <v>0</v>
      </c>
      <c r="AY166" s="697">
        <f>[52]ACCOUNTALLOC!AY166</f>
        <v>0</v>
      </c>
      <c r="AZ166" s="698"/>
      <c r="BA166" s="697">
        <f>[52]ACCOUNTALLOC!BA166</f>
        <v>0</v>
      </c>
      <c r="BB166" s="697">
        <f>[52]ACCOUNTALLOC!BB166</f>
        <v>0</v>
      </c>
      <c r="BC166" s="697">
        <f>[52]ACCOUNTALLOC!BC166</f>
        <v>0</v>
      </c>
      <c r="BD166" s="697">
        <f>[52]ACCOUNTALLOC!BD166</f>
        <v>0</v>
      </c>
      <c r="BE166" s="697">
        <f>[52]ACCOUNTALLOC!BE166</f>
        <v>0</v>
      </c>
      <c r="BF166" s="697">
        <f>[52]ACCOUNTALLOC!BF166</f>
        <v>0</v>
      </c>
      <c r="BG166" s="697">
        <f>[52]ACCOUNTALLOC!BG166</f>
        <v>0</v>
      </c>
      <c r="BH166" s="698"/>
      <c r="BI166" s="697">
        <f>[52]ACCOUNTALLOC!BI166</f>
        <v>0</v>
      </c>
      <c r="BJ166" s="697">
        <f>[52]ACCOUNTALLOC!BJ166</f>
        <v>0</v>
      </c>
      <c r="BK166" s="697">
        <f>[52]ACCOUNTALLOC!BK166</f>
        <v>0</v>
      </c>
      <c r="BL166" s="697">
        <f>[52]ACCOUNTALLOC!BL166</f>
        <v>0</v>
      </c>
      <c r="BM166" s="697">
        <f>[52]ACCOUNTALLOC!BM166</f>
        <v>0</v>
      </c>
      <c r="BN166" s="697">
        <f>[52]ACCOUNTALLOC!BN166</f>
        <v>0</v>
      </c>
      <c r="BO166" s="697">
        <f>[52]ACCOUNTALLOC!BO166</f>
        <v>0</v>
      </c>
      <c r="BP166" s="698"/>
      <c r="BQ166" s="697">
        <f>[52]ACCOUNTALLOC!BQ166</f>
        <v>0</v>
      </c>
      <c r="BR166" s="697">
        <f>[52]ACCOUNTALLOC!BR166</f>
        <v>0</v>
      </c>
      <c r="BS166" s="697">
        <f>[52]ACCOUNTALLOC!BS166</f>
        <v>0</v>
      </c>
      <c r="BT166" s="697">
        <f>[52]ACCOUNTALLOC!BT166</f>
        <v>0</v>
      </c>
      <c r="BU166" s="697">
        <f>[52]ACCOUNTALLOC!BU166</f>
        <v>0</v>
      </c>
      <c r="BV166" s="697">
        <f>[52]ACCOUNTALLOC!BV166</f>
        <v>0</v>
      </c>
      <c r="BW166" s="697">
        <f>[52]ACCOUNTALLOC!BW166</f>
        <v>0</v>
      </c>
      <c r="BX166" s="698"/>
      <c r="BY166" s="697">
        <f>[52]ACCOUNTALLOC!BY166</f>
        <v>0</v>
      </c>
      <c r="BZ166" s="697">
        <f>[52]ACCOUNTALLOC!BZ166</f>
        <v>0</v>
      </c>
      <c r="CA166" s="697">
        <f>[52]ACCOUNTALLOC!CA166</f>
        <v>0</v>
      </c>
      <c r="CB166" s="697">
        <f>[52]ACCOUNTALLOC!CB166</f>
        <v>0</v>
      </c>
      <c r="CC166" s="697">
        <f>[52]ACCOUNTALLOC!CC166</f>
        <v>0</v>
      </c>
      <c r="CD166" s="697">
        <f>[52]ACCOUNTALLOC!CD166</f>
        <v>0</v>
      </c>
      <c r="CE166" s="697">
        <f>[52]ACCOUNTALLOC!CE166</f>
        <v>0</v>
      </c>
      <c r="CF166" s="698"/>
      <c r="CG166" s="697">
        <f>[52]ACCOUNTALLOC!CG166</f>
        <v>0</v>
      </c>
      <c r="CH166" s="697">
        <f>[52]ACCOUNTALLOC!CH166</f>
        <v>0</v>
      </c>
      <c r="CI166" s="697">
        <f>[52]ACCOUNTALLOC!CI166</f>
        <v>0</v>
      </c>
      <c r="CJ166" s="697">
        <f>[52]ACCOUNTALLOC!CJ166</f>
        <v>0</v>
      </c>
      <c r="CK166" s="697">
        <f>[52]ACCOUNTALLOC!CK166</f>
        <v>0</v>
      </c>
      <c r="CL166" s="697">
        <f>[52]ACCOUNTALLOC!CL166</f>
        <v>0</v>
      </c>
      <c r="CM166" s="697">
        <f>[52]ACCOUNTALLOC!CM166</f>
        <v>0</v>
      </c>
      <c r="CN166" s="698">
        <f>[52]ACCOUNTALLOC!CN166</f>
        <v>0</v>
      </c>
      <c r="CO166" s="697">
        <f>[52]ACCOUNTALLOC!CO166</f>
        <v>0</v>
      </c>
      <c r="CP166" s="697">
        <f>[52]ACCOUNTALLOC!CP166</f>
        <v>0</v>
      </c>
      <c r="CQ166" s="697">
        <f>[52]ACCOUNTALLOC!CQ166</f>
        <v>0</v>
      </c>
      <c r="CR166" s="697">
        <f>[52]ACCOUNTALLOC!CR166</f>
        <v>0</v>
      </c>
      <c r="CS166" s="697">
        <f>[52]ACCOUNTALLOC!CS166</f>
        <v>0</v>
      </c>
      <c r="CT166" s="697">
        <f>[52]ACCOUNTALLOC!CT166</f>
        <v>0</v>
      </c>
      <c r="CU166" s="697">
        <f>[52]ACCOUNTALLOC!CU166</f>
        <v>0</v>
      </c>
      <c r="CW166" s="65">
        <f>[52]ACCOUNTALLOC!CW166</f>
        <v>0</v>
      </c>
      <c r="CX166" s="65">
        <f>[52]ACCOUNTALLOC!CX166</f>
        <v>0</v>
      </c>
      <c r="CY166" s="65">
        <f>[52]ACCOUNTALLOC!CY166</f>
        <v>0</v>
      </c>
      <c r="CZ166" s="65">
        <f>[52]ACCOUNTALLOC!CZ166</f>
        <v>0</v>
      </c>
      <c r="DA166" s="65">
        <f>[52]ACCOUNTALLOC!DA166</f>
        <v>0</v>
      </c>
      <c r="DB166" s="65">
        <f>[52]ACCOUNTALLOC!DB166</f>
        <v>0</v>
      </c>
      <c r="DC166" s="65">
        <f>[52]ACCOUNTALLOC!DC166</f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U166" s="65">
        <v>0</v>
      </c>
      <c r="DV166" s="65">
        <v>0</v>
      </c>
      <c r="DW166" s="65">
        <v>0</v>
      </c>
      <c r="DX166" s="65">
        <v>0</v>
      </c>
      <c r="DY166" s="65">
        <v>0</v>
      </c>
      <c r="DZ166" s="65">
        <v>0</v>
      </c>
      <c r="EA166" s="65">
        <v>0</v>
      </c>
      <c r="EC166" s="65">
        <v>0</v>
      </c>
      <c r="ED166" s="65">
        <v>0</v>
      </c>
      <c r="EE166" s="65">
        <v>0</v>
      </c>
      <c r="EF166" s="65">
        <v>0</v>
      </c>
      <c r="EG166" s="65">
        <v>0</v>
      </c>
      <c r="EH166" s="65">
        <v>0</v>
      </c>
      <c r="EI166" s="65">
        <v>0</v>
      </c>
      <c r="EK166" s="65">
        <v>0</v>
      </c>
      <c r="EL166" s="65">
        <v>0</v>
      </c>
      <c r="EM166" s="65">
        <v>0</v>
      </c>
      <c r="EN166" s="65">
        <v>0</v>
      </c>
      <c r="EO166" s="65">
        <v>0</v>
      </c>
      <c r="EP166" s="65">
        <v>0</v>
      </c>
      <c r="EQ166" s="65">
        <v>0</v>
      </c>
      <c r="ES166" s="65">
        <v>0</v>
      </c>
      <c r="ET166" s="65">
        <v>0</v>
      </c>
      <c r="EU166" s="65">
        <v>0</v>
      </c>
      <c r="EV166" s="65">
        <v>0</v>
      </c>
      <c r="EW166" s="65">
        <v>0</v>
      </c>
      <c r="EX166" s="65">
        <v>0</v>
      </c>
      <c r="EY166" s="65">
        <v>0</v>
      </c>
      <c r="FA166" s="65">
        <v>0</v>
      </c>
      <c r="FB166" s="65">
        <v>0</v>
      </c>
      <c r="FC166" s="65">
        <v>0</v>
      </c>
      <c r="FD166" s="65">
        <v>0</v>
      </c>
      <c r="FE166" s="65">
        <v>0</v>
      </c>
      <c r="FF166" s="65">
        <v>0</v>
      </c>
      <c r="FG166" s="65">
        <v>0</v>
      </c>
    </row>
    <row r="167" spans="1:163">
      <c r="A167" s="699" t="str">
        <f>[52]ACCOUNTALLOC!A167</f>
        <v>~</v>
      </c>
      <c r="B167" s="698" t="str">
        <f>[52]ACCOUNTALLOC!B167</f>
        <v>~</v>
      </c>
      <c r="C167" s="695">
        <f>[52]ACCOUNTALLOC!C167</f>
        <v>0</v>
      </c>
      <c r="D167" s="64"/>
      <c r="E167" s="697">
        <f>[52]ACCOUNTALLOC!E167</f>
        <v>0</v>
      </c>
      <c r="F167" s="697">
        <f>[52]ACCOUNTALLOC!F167</f>
        <v>0</v>
      </c>
      <c r="G167" s="697">
        <f>[52]ACCOUNTALLOC!G167</f>
        <v>0</v>
      </c>
      <c r="H167" s="697">
        <f>[52]ACCOUNTALLOC!H167</f>
        <v>0</v>
      </c>
      <c r="I167" s="697">
        <f>[52]ACCOUNTALLOC!I167</f>
        <v>0</v>
      </c>
      <c r="J167" s="697">
        <f>[52]ACCOUNTALLOC!J167</f>
        <v>0</v>
      </c>
      <c r="K167" s="697">
        <f>[52]ACCOUNTALLOC!K167</f>
        <v>0</v>
      </c>
      <c r="L167" s="698"/>
      <c r="M167" s="697">
        <f>[52]ACCOUNTALLOC!M167</f>
        <v>0</v>
      </c>
      <c r="N167" s="697">
        <f>[52]ACCOUNTALLOC!N167</f>
        <v>0</v>
      </c>
      <c r="O167" s="697">
        <f>[52]ACCOUNTALLOC!O167</f>
        <v>0</v>
      </c>
      <c r="P167" s="697">
        <f>[52]ACCOUNTALLOC!P167</f>
        <v>0</v>
      </c>
      <c r="Q167" s="697">
        <f>[52]ACCOUNTALLOC!Q167</f>
        <v>0</v>
      </c>
      <c r="R167" s="697">
        <f>[52]ACCOUNTALLOC!R167</f>
        <v>0</v>
      </c>
      <c r="S167" s="697">
        <f>[52]ACCOUNTALLOC!S167</f>
        <v>0</v>
      </c>
      <c r="T167" s="698"/>
      <c r="U167" s="697">
        <f>[52]ACCOUNTALLOC!U167</f>
        <v>0</v>
      </c>
      <c r="V167" s="697">
        <f>[52]ACCOUNTALLOC!V167</f>
        <v>0</v>
      </c>
      <c r="W167" s="697">
        <f>[52]ACCOUNTALLOC!W167</f>
        <v>0</v>
      </c>
      <c r="X167" s="697">
        <f>[52]ACCOUNTALLOC!X167</f>
        <v>0</v>
      </c>
      <c r="Y167" s="697">
        <f>[52]ACCOUNTALLOC!Y167</f>
        <v>0</v>
      </c>
      <c r="Z167" s="697">
        <f>[52]ACCOUNTALLOC!Z167</f>
        <v>0</v>
      </c>
      <c r="AA167" s="697">
        <f>[52]ACCOUNTALLOC!AA167</f>
        <v>0</v>
      </c>
      <c r="AB167" s="698"/>
      <c r="AC167" s="697">
        <f>[52]ACCOUNTALLOC!AC167</f>
        <v>0</v>
      </c>
      <c r="AD167" s="697">
        <f>[52]ACCOUNTALLOC!AD167</f>
        <v>0</v>
      </c>
      <c r="AE167" s="697">
        <f>[52]ACCOUNTALLOC!AE167</f>
        <v>0</v>
      </c>
      <c r="AF167" s="697">
        <f>[52]ACCOUNTALLOC!AF167</f>
        <v>0</v>
      </c>
      <c r="AG167" s="697">
        <f>[52]ACCOUNTALLOC!AG167</f>
        <v>0</v>
      </c>
      <c r="AH167" s="697">
        <f>[52]ACCOUNTALLOC!AH167</f>
        <v>0</v>
      </c>
      <c r="AI167" s="697">
        <f>[52]ACCOUNTALLOC!AI167</f>
        <v>0</v>
      </c>
      <c r="AJ167" s="698"/>
      <c r="AK167" s="697">
        <f>[52]ACCOUNTALLOC!AK167</f>
        <v>0</v>
      </c>
      <c r="AL167" s="697">
        <f>[52]ACCOUNTALLOC!AL167</f>
        <v>0</v>
      </c>
      <c r="AM167" s="697">
        <f>[52]ACCOUNTALLOC!AM167</f>
        <v>0</v>
      </c>
      <c r="AN167" s="697">
        <f>[52]ACCOUNTALLOC!AN167</f>
        <v>0</v>
      </c>
      <c r="AO167" s="697">
        <f>[52]ACCOUNTALLOC!AO167</f>
        <v>0</v>
      </c>
      <c r="AP167" s="697">
        <f>[52]ACCOUNTALLOC!AP167</f>
        <v>0</v>
      </c>
      <c r="AQ167" s="697">
        <f>[52]ACCOUNTALLOC!AQ167</f>
        <v>0</v>
      </c>
      <c r="AR167" s="698"/>
      <c r="AS167" s="697">
        <f>[52]ACCOUNTALLOC!AS167</f>
        <v>0</v>
      </c>
      <c r="AT167" s="697">
        <f>[52]ACCOUNTALLOC!AT167</f>
        <v>0</v>
      </c>
      <c r="AU167" s="697">
        <f>[52]ACCOUNTALLOC!AU167</f>
        <v>0</v>
      </c>
      <c r="AV167" s="697">
        <f>[52]ACCOUNTALLOC!AV167</f>
        <v>0</v>
      </c>
      <c r="AW167" s="697">
        <f>[52]ACCOUNTALLOC!AW167</f>
        <v>0</v>
      </c>
      <c r="AX167" s="697">
        <f>[52]ACCOUNTALLOC!AX167</f>
        <v>0</v>
      </c>
      <c r="AY167" s="697">
        <f>[52]ACCOUNTALLOC!AY167</f>
        <v>0</v>
      </c>
      <c r="AZ167" s="698"/>
      <c r="BA167" s="697">
        <f>[52]ACCOUNTALLOC!BA167</f>
        <v>0</v>
      </c>
      <c r="BB167" s="697">
        <f>[52]ACCOUNTALLOC!BB167</f>
        <v>0</v>
      </c>
      <c r="BC167" s="697">
        <f>[52]ACCOUNTALLOC!BC167</f>
        <v>0</v>
      </c>
      <c r="BD167" s="697">
        <f>[52]ACCOUNTALLOC!BD167</f>
        <v>0</v>
      </c>
      <c r="BE167" s="697">
        <f>[52]ACCOUNTALLOC!BE167</f>
        <v>0</v>
      </c>
      <c r="BF167" s="697">
        <f>[52]ACCOUNTALLOC!BF167</f>
        <v>0</v>
      </c>
      <c r="BG167" s="697">
        <f>[52]ACCOUNTALLOC!BG167</f>
        <v>0</v>
      </c>
      <c r="BH167" s="698"/>
      <c r="BI167" s="697">
        <f>[52]ACCOUNTALLOC!BI167</f>
        <v>0</v>
      </c>
      <c r="BJ167" s="697">
        <f>[52]ACCOUNTALLOC!BJ167</f>
        <v>0</v>
      </c>
      <c r="BK167" s="697">
        <f>[52]ACCOUNTALLOC!BK167</f>
        <v>0</v>
      </c>
      <c r="BL167" s="697">
        <f>[52]ACCOUNTALLOC!BL167</f>
        <v>0</v>
      </c>
      <c r="BM167" s="697">
        <f>[52]ACCOUNTALLOC!BM167</f>
        <v>0</v>
      </c>
      <c r="BN167" s="697">
        <f>[52]ACCOUNTALLOC!BN167</f>
        <v>0</v>
      </c>
      <c r="BO167" s="697">
        <f>[52]ACCOUNTALLOC!BO167</f>
        <v>0</v>
      </c>
      <c r="BP167" s="698"/>
      <c r="BQ167" s="697">
        <f>[52]ACCOUNTALLOC!BQ167</f>
        <v>0</v>
      </c>
      <c r="BR167" s="697">
        <f>[52]ACCOUNTALLOC!BR167</f>
        <v>0</v>
      </c>
      <c r="BS167" s="697">
        <f>[52]ACCOUNTALLOC!BS167</f>
        <v>0</v>
      </c>
      <c r="BT167" s="697">
        <f>[52]ACCOUNTALLOC!BT167</f>
        <v>0</v>
      </c>
      <c r="BU167" s="697">
        <f>[52]ACCOUNTALLOC!BU167</f>
        <v>0</v>
      </c>
      <c r="BV167" s="697">
        <f>[52]ACCOUNTALLOC!BV167</f>
        <v>0</v>
      </c>
      <c r="BW167" s="697">
        <f>[52]ACCOUNTALLOC!BW167</f>
        <v>0</v>
      </c>
      <c r="BX167" s="698"/>
      <c r="BY167" s="697">
        <f>[52]ACCOUNTALLOC!BY167</f>
        <v>0</v>
      </c>
      <c r="BZ167" s="697">
        <f>[52]ACCOUNTALLOC!BZ167</f>
        <v>0</v>
      </c>
      <c r="CA167" s="697">
        <f>[52]ACCOUNTALLOC!CA167</f>
        <v>0</v>
      </c>
      <c r="CB167" s="697">
        <f>[52]ACCOUNTALLOC!CB167</f>
        <v>0</v>
      </c>
      <c r="CC167" s="697">
        <f>[52]ACCOUNTALLOC!CC167</f>
        <v>0</v>
      </c>
      <c r="CD167" s="697">
        <f>[52]ACCOUNTALLOC!CD167</f>
        <v>0</v>
      </c>
      <c r="CE167" s="697">
        <f>[52]ACCOUNTALLOC!CE167</f>
        <v>0</v>
      </c>
      <c r="CF167" s="698"/>
      <c r="CG167" s="697">
        <f>[52]ACCOUNTALLOC!CG167</f>
        <v>0</v>
      </c>
      <c r="CH167" s="697">
        <f>[52]ACCOUNTALLOC!CH167</f>
        <v>0</v>
      </c>
      <c r="CI167" s="697">
        <f>[52]ACCOUNTALLOC!CI167</f>
        <v>0</v>
      </c>
      <c r="CJ167" s="697">
        <f>[52]ACCOUNTALLOC!CJ167</f>
        <v>0</v>
      </c>
      <c r="CK167" s="697">
        <f>[52]ACCOUNTALLOC!CK167</f>
        <v>0</v>
      </c>
      <c r="CL167" s="697">
        <f>[52]ACCOUNTALLOC!CL167</f>
        <v>0</v>
      </c>
      <c r="CM167" s="697">
        <f>[52]ACCOUNTALLOC!CM167</f>
        <v>0</v>
      </c>
      <c r="CN167" s="698">
        <f>[52]ACCOUNTALLOC!CN167</f>
        <v>0</v>
      </c>
      <c r="CO167" s="697">
        <f>[52]ACCOUNTALLOC!CO167</f>
        <v>0</v>
      </c>
      <c r="CP167" s="697">
        <f>[52]ACCOUNTALLOC!CP167</f>
        <v>0</v>
      </c>
      <c r="CQ167" s="697">
        <f>[52]ACCOUNTALLOC!CQ167</f>
        <v>0</v>
      </c>
      <c r="CR167" s="697">
        <f>[52]ACCOUNTALLOC!CR167</f>
        <v>0</v>
      </c>
      <c r="CS167" s="697">
        <f>[52]ACCOUNTALLOC!CS167</f>
        <v>0</v>
      </c>
      <c r="CT167" s="697">
        <f>[52]ACCOUNTALLOC!CT167</f>
        <v>0</v>
      </c>
      <c r="CU167" s="697">
        <f>[52]ACCOUNTALLOC!CU167</f>
        <v>0</v>
      </c>
      <c r="CW167" s="65">
        <f>[52]ACCOUNTALLOC!CW167</f>
        <v>0</v>
      </c>
      <c r="CX167" s="65">
        <f>[52]ACCOUNTALLOC!CX167</f>
        <v>0</v>
      </c>
      <c r="CY167" s="65">
        <f>[52]ACCOUNTALLOC!CY167</f>
        <v>0</v>
      </c>
      <c r="CZ167" s="65">
        <f>[52]ACCOUNTALLOC!CZ167</f>
        <v>0</v>
      </c>
      <c r="DA167" s="65">
        <f>[52]ACCOUNTALLOC!DA167</f>
        <v>0</v>
      </c>
      <c r="DB167" s="65">
        <f>[52]ACCOUNTALLOC!DB167</f>
        <v>0</v>
      </c>
      <c r="DC167" s="65">
        <f>[52]ACCOUNTALLOC!DC167</f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U167" s="65">
        <v>0</v>
      </c>
      <c r="DV167" s="65">
        <v>0</v>
      </c>
      <c r="DW167" s="65">
        <v>0</v>
      </c>
      <c r="DX167" s="65">
        <v>0</v>
      </c>
      <c r="DY167" s="65">
        <v>0</v>
      </c>
      <c r="DZ167" s="65">
        <v>0</v>
      </c>
      <c r="EA167" s="65">
        <v>0</v>
      </c>
      <c r="EC167" s="65">
        <v>0</v>
      </c>
      <c r="ED167" s="65">
        <v>0</v>
      </c>
      <c r="EE167" s="65">
        <v>0</v>
      </c>
      <c r="EF167" s="65">
        <v>0</v>
      </c>
      <c r="EG167" s="65">
        <v>0</v>
      </c>
      <c r="EH167" s="65">
        <v>0</v>
      </c>
      <c r="EI167" s="65">
        <v>0</v>
      </c>
      <c r="EK167" s="65">
        <v>0</v>
      </c>
      <c r="EL167" s="65">
        <v>0</v>
      </c>
      <c r="EM167" s="65">
        <v>0</v>
      </c>
      <c r="EN167" s="65">
        <v>0</v>
      </c>
      <c r="EO167" s="65">
        <v>0</v>
      </c>
      <c r="EP167" s="65">
        <v>0</v>
      </c>
      <c r="EQ167" s="65">
        <v>0</v>
      </c>
      <c r="ES167" s="65">
        <v>0</v>
      </c>
      <c r="ET167" s="65">
        <v>0</v>
      </c>
      <c r="EU167" s="65">
        <v>0</v>
      </c>
      <c r="EV167" s="65">
        <v>0</v>
      </c>
      <c r="EW167" s="65">
        <v>0</v>
      </c>
      <c r="EX167" s="65">
        <v>0</v>
      </c>
      <c r="EY167" s="65">
        <v>0</v>
      </c>
      <c r="FA167" s="65">
        <v>0</v>
      </c>
      <c r="FB167" s="65">
        <v>0</v>
      </c>
      <c r="FC167" s="65">
        <v>0</v>
      </c>
      <c r="FD167" s="65">
        <v>0</v>
      </c>
      <c r="FE167" s="65">
        <v>0</v>
      </c>
      <c r="FF167" s="65">
        <v>0</v>
      </c>
      <c r="FG167" s="65">
        <v>0</v>
      </c>
    </row>
    <row r="168" spans="1:163">
      <c r="A168" s="699" t="str">
        <f>[52]ACCOUNTALLOC!A168</f>
        <v>~</v>
      </c>
      <c r="B168" s="698" t="str">
        <f>[52]ACCOUNTALLOC!B168</f>
        <v>~</v>
      </c>
      <c r="C168" s="695">
        <f>[52]ACCOUNTALLOC!C168</f>
        <v>0</v>
      </c>
      <c r="D168" s="64"/>
      <c r="E168" s="697">
        <f>[52]ACCOUNTALLOC!E168</f>
        <v>0</v>
      </c>
      <c r="F168" s="697">
        <f>[52]ACCOUNTALLOC!F168</f>
        <v>0</v>
      </c>
      <c r="G168" s="697">
        <f>[52]ACCOUNTALLOC!G168</f>
        <v>0</v>
      </c>
      <c r="H168" s="697">
        <f>[52]ACCOUNTALLOC!H168</f>
        <v>0</v>
      </c>
      <c r="I168" s="697">
        <f>[52]ACCOUNTALLOC!I168</f>
        <v>0</v>
      </c>
      <c r="J168" s="697">
        <f>[52]ACCOUNTALLOC!J168</f>
        <v>0</v>
      </c>
      <c r="K168" s="697">
        <f>[52]ACCOUNTALLOC!K168</f>
        <v>0</v>
      </c>
      <c r="L168" s="698"/>
      <c r="M168" s="697">
        <f>[52]ACCOUNTALLOC!M168</f>
        <v>0</v>
      </c>
      <c r="N168" s="697">
        <f>[52]ACCOUNTALLOC!N168</f>
        <v>0</v>
      </c>
      <c r="O168" s="697">
        <f>[52]ACCOUNTALLOC!O168</f>
        <v>0</v>
      </c>
      <c r="P168" s="697">
        <f>[52]ACCOUNTALLOC!P168</f>
        <v>0</v>
      </c>
      <c r="Q168" s="697">
        <f>[52]ACCOUNTALLOC!Q168</f>
        <v>0</v>
      </c>
      <c r="R168" s="697">
        <f>[52]ACCOUNTALLOC!R168</f>
        <v>0</v>
      </c>
      <c r="S168" s="697">
        <f>[52]ACCOUNTALLOC!S168</f>
        <v>0</v>
      </c>
      <c r="T168" s="698"/>
      <c r="U168" s="697">
        <f>[52]ACCOUNTALLOC!U168</f>
        <v>0</v>
      </c>
      <c r="V168" s="697">
        <f>[52]ACCOUNTALLOC!V168</f>
        <v>0</v>
      </c>
      <c r="W168" s="697">
        <f>[52]ACCOUNTALLOC!W168</f>
        <v>0</v>
      </c>
      <c r="X168" s="697">
        <f>[52]ACCOUNTALLOC!X168</f>
        <v>0</v>
      </c>
      <c r="Y168" s="697">
        <f>[52]ACCOUNTALLOC!Y168</f>
        <v>0</v>
      </c>
      <c r="Z168" s="697">
        <f>[52]ACCOUNTALLOC!Z168</f>
        <v>0</v>
      </c>
      <c r="AA168" s="697">
        <f>[52]ACCOUNTALLOC!AA168</f>
        <v>0</v>
      </c>
      <c r="AB168" s="698"/>
      <c r="AC168" s="697">
        <f>[52]ACCOUNTALLOC!AC168</f>
        <v>0</v>
      </c>
      <c r="AD168" s="697">
        <f>[52]ACCOUNTALLOC!AD168</f>
        <v>0</v>
      </c>
      <c r="AE168" s="697">
        <f>[52]ACCOUNTALLOC!AE168</f>
        <v>0</v>
      </c>
      <c r="AF168" s="697">
        <f>[52]ACCOUNTALLOC!AF168</f>
        <v>0</v>
      </c>
      <c r="AG168" s="697">
        <f>[52]ACCOUNTALLOC!AG168</f>
        <v>0</v>
      </c>
      <c r="AH168" s="697">
        <f>[52]ACCOUNTALLOC!AH168</f>
        <v>0</v>
      </c>
      <c r="AI168" s="697">
        <f>[52]ACCOUNTALLOC!AI168</f>
        <v>0</v>
      </c>
      <c r="AJ168" s="698"/>
      <c r="AK168" s="697">
        <f>[52]ACCOUNTALLOC!AK168</f>
        <v>0</v>
      </c>
      <c r="AL168" s="697">
        <f>[52]ACCOUNTALLOC!AL168</f>
        <v>0</v>
      </c>
      <c r="AM168" s="697">
        <f>[52]ACCOUNTALLOC!AM168</f>
        <v>0</v>
      </c>
      <c r="AN168" s="697">
        <f>[52]ACCOUNTALLOC!AN168</f>
        <v>0</v>
      </c>
      <c r="AO168" s="697">
        <f>[52]ACCOUNTALLOC!AO168</f>
        <v>0</v>
      </c>
      <c r="AP168" s="697">
        <f>[52]ACCOUNTALLOC!AP168</f>
        <v>0</v>
      </c>
      <c r="AQ168" s="697">
        <f>[52]ACCOUNTALLOC!AQ168</f>
        <v>0</v>
      </c>
      <c r="AR168" s="698"/>
      <c r="AS168" s="697">
        <f>[52]ACCOUNTALLOC!AS168</f>
        <v>0</v>
      </c>
      <c r="AT168" s="697">
        <f>[52]ACCOUNTALLOC!AT168</f>
        <v>0</v>
      </c>
      <c r="AU168" s="697">
        <f>[52]ACCOUNTALLOC!AU168</f>
        <v>0</v>
      </c>
      <c r="AV168" s="697">
        <f>[52]ACCOUNTALLOC!AV168</f>
        <v>0</v>
      </c>
      <c r="AW168" s="697">
        <f>[52]ACCOUNTALLOC!AW168</f>
        <v>0</v>
      </c>
      <c r="AX168" s="697">
        <f>[52]ACCOUNTALLOC!AX168</f>
        <v>0</v>
      </c>
      <c r="AY168" s="697">
        <f>[52]ACCOUNTALLOC!AY168</f>
        <v>0</v>
      </c>
      <c r="AZ168" s="698"/>
      <c r="BA168" s="697">
        <f>[52]ACCOUNTALLOC!BA168</f>
        <v>0</v>
      </c>
      <c r="BB168" s="697">
        <f>[52]ACCOUNTALLOC!BB168</f>
        <v>0</v>
      </c>
      <c r="BC168" s="697">
        <f>[52]ACCOUNTALLOC!BC168</f>
        <v>0</v>
      </c>
      <c r="BD168" s="697">
        <f>[52]ACCOUNTALLOC!BD168</f>
        <v>0</v>
      </c>
      <c r="BE168" s="697">
        <f>[52]ACCOUNTALLOC!BE168</f>
        <v>0</v>
      </c>
      <c r="BF168" s="697">
        <f>[52]ACCOUNTALLOC!BF168</f>
        <v>0</v>
      </c>
      <c r="BG168" s="697">
        <f>[52]ACCOUNTALLOC!BG168</f>
        <v>0</v>
      </c>
      <c r="BH168" s="698"/>
      <c r="BI168" s="697">
        <f>[52]ACCOUNTALLOC!BI168</f>
        <v>0</v>
      </c>
      <c r="BJ168" s="697">
        <f>[52]ACCOUNTALLOC!BJ168</f>
        <v>0</v>
      </c>
      <c r="BK168" s="697">
        <f>[52]ACCOUNTALLOC!BK168</f>
        <v>0</v>
      </c>
      <c r="BL168" s="697">
        <f>[52]ACCOUNTALLOC!BL168</f>
        <v>0</v>
      </c>
      <c r="BM168" s="697">
        <f>[52]ACCOUNTALLOC!BM168</f>
        <v>0</v>
      </c>
      <c r="BN168" s="697">
        <f>[52]ACCOUNTALLOC!BN168</f>
        <v>0</v>
      </c>
      <c r="BO168" s="697">
        <f>[52]ACCOUNTALLOC!BO168</f>
        <v>0</v>
      </c>
      <c r="BP168" s="698"/>
      <c r="BQ168" s="697">
        <f>[52]ACCOUNTALLOC!BQ168</f>
        <v>0</v>
      </c>
      <c r="BR168" s="697">
        <f>[52]ACCOUNTALLOC!BR168</f>
        <v>0</v>
      </c>
      <c r="BS168" s="697">
        <f>[52]ACCOUNTALLOC!BS168</f>
        <v>0</v>
      </c>
      <c r="BT168" s="697">
        <f>[52]ACCOUNTALLOC!BT168</f>
        <v>0</v>
      </c>
      <c r="BU168" s="697">
        <f>[52]ACCOUNTALLOC!BU168</f>
        <v>0</v>
      </c>
      <c r="BV168" s="697">
        <f>[52]ACCOUNTALLOC!BV168</f>
        <v>0</v>
      </c>
      <c r="BW168" s="697">
        <f>[52]ACCOUNTALLOC!BW168</f>
        <v>0</v>
      </c>
      <c r="BX168" s="698"/>
      <c r="BY168" s="697">
        <f>[52]ACCOUNTALLOC!BY168</f>
        <v>0</v>
      </c>
      <c r="BZ168" s="697">
        <f>[52]ACCOUNTALLOC!BZ168</f>
        <v>0</v>
      </c>
      <c r="CA168" s="697">
        <f>[52]ACCOUNTALLOC!CA168</f>
        <v>0</v>
      </c>
      <c r="CB168" s="697">
        <f>[52]ACCOUNTALLOC!CB168</f>
        <v>0</v>
      </c>
      <c r="CC168" s="697">
        <f>[52]ACCOUNTALLOC!CC168</f>
        <v>0</v>
      </c>
      <c r="CD168" s="697">
        <f>[52]ACCOUNTALLOC!CD168</f>
        <v>0</v>
      </c>
      <c r="CE168" s="697">
        <f>[52]ACCOUNTALLOC!CE168</f>
        <v>0</v>
      </c>
      <c r="CF168" s="698"/>
      <c r="CG168" s="697">
        <f>[52]ACCOUNTALLOC!CG168</f>
        <v>0</v>
      </c>
      <c r="CH168" s="697">
        <f>[52]ACCOUNTALLOC!CH168</f>
        <v>0</v>
      </c>
      <c r="CI168" s="697">
        <f>[52]ACCOUNTALLOC!CI168</f>
        <v>0</v>
      </c>
      <c r="CJ168" s="697">
        <f>[52]ACCOUNTALLOC!CJ168</f>
        <v>0</v>
      </c>
      <c r="CK168" s="697">
        <f>[52]ACCOUNTALLOC!CK168</f>
        <v>0</v>
      </c>
      <c r="CL168" s="697">
        <f>[52]ACCOUNTALLOC!CL168</f>
        <v>0</v>
      </c>
      <c r="CM168" s="697">
        <f>[52]ACCOUNTALLOC!CM168</f>
        <v>0</v>
      </c>
      <c r="CN168" s="698">
        <f>[52]ACCOUNTALLOC!CN168</f>
        <v>0</v>
      </c>
      <c r="CO168" s="697">
        <f>[52]ACCOUNTALLOC!CO168</f>
        <v>0</v>
      </c>
      <c r="CP168" s="697">
        <f>[52]ACCOUNTALLOC!CP168</f>
        <v>0</v>
      </c>
      <c r="CQ168" s="697">
        <f>[52]ACCOUNTALLOC!CQ168</f>
        <v>0</v>
      </c>
      <c r="CR168" s="697">
        <f>[52]ACCOUNTALLOC!CR168</f>
        <v>0</v>
      </c>
      <c r="CS168" s="697">
        <f>[52]ACCOUNTALLOC!CS168</f>
        <v>0</v>
      </c>
      <c r="CT168" s="697">
        <f>[52]ACCOUNTALLOC!CT168</f>
        <v>0</v>
      </c>
      <c r="CU168" s="697">
        <f>[52]ACCOUNTALLOC!CU168</f>
        <v>0</v>
      </c>
      <c r="CW168" s="65">
        <f>[52]ACCOUNTALLOC!CW168</f>
        <v>0</v>
      </c>
      <c r="CX168" s="65">
        <f>[52]ACCOUNTALLOC!CX168</f>
        <v>0</v>
      </c>
      <c r="CY168" s="65">
        <f>[52]ACCOUNTALLOC!CY168</f>
        <v>0</v>
      </c>
      <c r="CZ168" s="65">
        <f>[52]ACCOUNTALLOC!CZ168</f>
        <v>0</v>
      </c>
      <c r="DA168" s="65">
        <f>[52]ACCOUNTALLOC!DA168</f>
        <v>0</v>
      </c>
      <c r="DB168" s="65">
        <f>[52]ACCOUNTALLOC!DB168</f>
        <v>0</v>
      </c>
      <c r="DC168" s="65">
        <f>[52]ACCOUNTALLOC!DC168</f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U168" s="65">
        <v>0</v>
      </c>
      <c r="DV168" s="65">
        <v>0</v>
      </c>
      <c r="DW168" s="65">
        <v>0</v>
      </c>
      <c r="DX168" s="65">
        <v>0</v>
      </c>
      <c r="DY168" s="65">
        <v>0</v>
      </c>
      <c r="DZ168" s="65">
        <v>0</v>
      </c>
      <c r="EA168" s="65">
        <v>0</v>
      </c>
      <c r="EC168" s="65">
        <v>0</v>
      </c>
      <c r="ED168" s="65">
        <v>0</v>
      </c>
      <c r="EE168" s="65">
        <v>0</v>
      </c>
      <c r="EF168" s="65">
        <v>0</v>
      </c>
      <c r="EG168" s="65">
        <v>0</v>
      </c>
      <c r="EH168" s="65">
        <v>0</v>
      </c>
      <c r="EI168" s="65">
        <v>0</v>
      </c>
      <c r="EK168" s="65">
        <v>0</v>
      </c>
      <c r="EL168" s="65">
        <v>0</v>
      </c>
      <c r="EM168" s="65">
        <v>0</v>
      </c>
      <c r="EN168" s="65">
        <v>0</v>
      </c>
      <c r="EO168" s="65">
        <v>0</v>
      </c>
      <c r="EP168" s="65">
        <v>0</v>
      </c>
      <c r="EQ168" s="65">
        <v>0</v>
      </c>
      <c r="ES168" s="65">
        <v>0</v>
      </c>
      <c r="ET168" s="65">
        <v>0</v>
      </c>
      <c r="EU168" s="65">
        <v>0</v>
      </c>
      <c r="EV168" s="65">
        <v>0</v>
      </c>
      <c r="EW168" s="65">
        <v>0</v>
      </c>
      <c r="EX168" s="65">
        <v>0</v>
      </c>
      <c r="EY168" s="65">
        <v>0</v>
      </c>
      <c r="FA168" s="65">
        <v>0</v>
      </c>
      <c r="FB168" s="65">
        <v>0</v>
      </c>
      <c r="FC168" s="65">
        <v>0</v>
      </c>
      <c r="FD168" s="65">
        <v>0</v>
      </c>
      <c r="FE168" s="65">
        <v>0</v>
      </c>
      <c r="FF168" s="65">
        <v>0</v>
      </c>
      <c r="FG168" s="65">
        <v>0</v>
      </c>
    </row>
    <row r="169" spans="1:163">
      <c r="A169" s="699" t="str">
        <f>[52]ACCOUNTALLOC!A169</f>
        <v>~</v>
      </c>
      <c r="B169" s="698" t="str">
        <f>[52]ACCOUNTALLOC!B169</f>
        <v>~</v>
      </c>
      <c r="C169" s="695">
        <f>[52]ACCOUNTALLOC!C169</f>
        <v>0</v>
      </c>
      <c r="D169" s="64"/>
      <c r="E169" s="697">
        <f>[52]ACCOUNTALLOC!E169</f>
        <v>0</v>
      </c>
      <c r="F169" s="697">
        <f>[52]ACCOUNTALLOC!F169</f>
        <v>0</v>
      </c>
      <c r="G169" s="697">
        <f>[52]ACCOUNTALLOC!G169</f>
        <v>0</v>
      </c>
      <c r="H169" s="697">
        <f>[52]ACCOUNTALLOC!H169</f>
        <v>0</v>
      </c>
      <c r="I169" s="697">
        <f>[52]ACCOUNTALLOC!I169</f>
        <v>0</v>
      </c>
      <c r="J169" s="697">
        <f>[52]ACCOUNTALLOC!J169</f>
        <v>0</v>
      </c>
      <c r="K169" s="697">
        <f>[52]ACCOUNTALLOC!K169</f>
        <v>0</v>
      </c>
      <c r="L169" s="698"/>
      <c r="M169" s="697">
        <f>[52]ACCOUNTALLOC!M169</f>
        <v>0</v>
      </c>
      <c r="N169" s="697">
        <f>[52]ACCOUNTALLOC!N169</f>
        <v>0</v>
      </c>
      <c r="O169" s="697">
        <f>[52]ACCOUNTALLOC!O169</f>
        <v>0</v>
      </c>
      <c r="P169" s="697">
        <f>[52]ACCOUNTALLOC!P169</f>
        <v>0</v>
      </c>
      <c r="Q169" s="697">
        <f>[52]ACCOUNTALLOC!Q169</f>
        <v>0</v>
      </c>
      <c r="R169" s="697">
        <f>[52]ACCOUNTALLOC!R169</f>
        <v>0</v>
      </c>
      <c r="S169" s="697">
        <f>[52]ACCOUNTALLOC!S169</f>
        <v>0</v>
      </c>
      <c r="T169" s="698"/>
      <c r="U169" s="697">
        <f>[52]ACCOUNTALLOC!U169</f>
        <v>0</v>
      </c>
      <c r="V169" s="697">
        <f>[52]ACCOUNTALLOC!V169</f>
        <v>0</v>
      </c>
      <c r="W169" s="697">
        <f>[52]ACCOUNTALLOC!W169</f>
        <v>0</v>
      </c>
      <c r="X169" s="697">
        <f>[52]ACCOUNTALLOC!X169</f>
        <v>0</v>
      </c>
      <c r="Y169" s="697">
        <f>[52]ACCOUNTALLOC!Y169</f>
        <v>0</v>
      </c>
      <c r="Z169" s="697">
        <f>[52]ACCOUNTALLOC!Z169</f>
        <v>0</v>
      </c>
      <c r="AA169" s="697">
        <f>[52]ACCOUNTALLOC!AA169</f>
        <v>0</v>
      </c>
      <c r="AB169" s="698"/>
      <c r="AC169" s="697">
        <f>[52]ACCOUNTALLOC!AC169</f>
        <v>0</v>
      </c>
      <c r="AD169" s="697">
        <f>[52]ACCOUNTALLOC!AD169</f>
        <v>0</v>
      </c>
      <c r="AE169" s="697">
        <f>[52]ACCOUNTALLOC!AE169</f>
        <v>0</v>
      </c>
      <c r="AF169" s="697">
        <f>[52]ACCOUNTALLOC!AF169</f>
        <v>0</v>
      </c>
      <c r="AG169" s="697">
        <f>[52]ACCOUNTALLOC!AG169</f>
        <v>0</v>
      </c>
      <c r="AH169" s="697">
        <f>[52]ACCOUNTALLOC!AH169</f>
        <v>0</v>
      </c>
      <c r="AI169" s="697">
        <f>[52]ACCOUNTALLOC!AI169</f>
        <v>0</v>
      </c>
      <c r="AJ169" s="698"/>
      <c r="AK169" s="697">
        <f>[52]ACCOUNTALLOC!AK169</f>
        <v>0</v>
      </c>
      <c r="AL169" s="697">
        <f>[52]ACCOUNTALLOC!AL169</f>
        <v>0</v>
      </c>
      <c r="AM169" s="697">
        <f>[52]ACCOUNTALLOC!AM169</f>
        <v>0</v>
      </c>
      <c r="AN169" s="697">
        <f>[52]ACCOUNTALLOC!AN169</f>
        <v>0</v>
      </c>
      <c r="AO169" s="697">
        <f>[52]ACCOUNTALLOC!AO169</f>
        <v>0</v>
      </c>
      <c r="AP169" s="697">
        <f>[52]ACCOUNTALLOC!AP169</f>
        <v>0</v>
      </c>
      <c r="AQ169" s="697">
        <f>[52]ACCOUNTALLOC!AQ169</f>
        <v>0</v>
      </c>
      <c r="AR169" s="698"/>
      <c r="AS169" s="697">
        <f>[52]ACCOUNTALLOC!AS169</f>
        <v>0</v>
      </c>
      <c r="AT169" s="697">
        <f>[52]ACCOUNTALLOC!AT169</f>
        <v>0</v>
      </c>
      <c r="AU169" s="697">
        <f>[52]ACCOUNTALLOC!AU169</f>
        <v>0</v>
      </c>
      <c r="AV169" s="697">
        <f>[52]ACCOUNTALLOC!AV169</f>
        <v>0</v>
      </c>
      <c r="AW169" s="697">
        <f>[52]ACCOUNTALLOC!AW169</f>
        <v>0</v>
      </c>
      <c r="AX169" s="697">
        <f>[52]ACCOUNTALLOC!AX169</f>
        <v>0</v>
      </c>
      <c r="AY169" s="697">
        <f>[52]ACCOUNTALLOC!AY169</f>
        <v>0</v>
      </c>
      <c r="AZ169" s="698"/>
      <c r="BA169" s="697">
        <f>[52]ACCOUNTALLOC!BA169</f>
        <v>0</v>
      </c>
      <c r="BB169" s="697">
        <f>[52]ACCOUNTALLOC!BB169</f>
        <v>0</v>
      </c>
      <c r="BC169" s="697">
        <f>[52]ACCOUNTALLOC!BC169</f>
        <v>0</v>
      </c>
      <c r="BD169" s="697">
        <f>[52]ACCOUNTALLOC!BD169</f>
        <v>0</v>
      </c>
      <c r="BE169" s="697">
        <f>[52]ACCOUNTALLOC!BE169</f>
        <v>0</v>
      </c>
      <c r="BF169" s="697">
        <f>[52]ACCOUNTALLOC!BF169</f>
        <v>0</v>
      </c>
      <c r="BG169" s="697">
        <f>[52]ACCOUNTALLOC!BG169</f>
        <v>0</v>
      </c>
      <c r="BH169" s="698"/>
      <c r="BI169" s="697">
        <f>[52]ACCOUNTALLOC!BI169</f>
        <v>0</v>
      </c>
      <c r="BJ169" s="697">
        <f>[52]ACCOUNTALLOC!BJ169</f>
        <v>0</v>
      </c>
      <c r="BK169" s="697">
        <f>[52]ACCOUNTALLOC!BK169</f>
        <v>0</v>
      </c>
      <c r="BL169" s="697">
        <f>[52]ACCOUNTALLOC!BL169</f>
        <v>0</v>
      </c>
      <c r="BM169" s="697">
        <f>[52]ACCOUNTALLOC!BM169</f>
        <v>0</v>
      </c>
      <c r="BN169" s="697">
        <f>[52]ACCOUNTALLOC!BN169</f>
        <v>0</v>
      </c>
      <c r="BO169" s="697">
        <f>[52]ACCOUNTALLOC!BO169</f>
        <v>0</v>
      </c>
      <c r="BP169" s="698"/>
      <c r="BQ169" s="697">
        <f>[52]ACCOUNTALLOC!BQ169</f>
        <v>0</v>
      </c>
      <c r="BR169" s="697">
        <f>[52]ACCOUNTALLOC!BR169</f>
        <v>0</v>
      </c>
      <c r="BS169" s="697">
        <f>[52]ACCOUNTALLOC!BS169</f>
        <v>0</v>
      </c>
      <c r="BT169" s="697">
        <f>[52]ACCOUNTALLOC!BT169</f>
        <v>0</v>
      </c>
      <c r="BU169" s="697">
        <f>[52]ACCOUNTALLOC!BU169</f>
        <v>0</v>
      </c>
      <c r="BV169" s="697">
        <f>[52]ACCOUNTALLOC!BV169</f>
        <v>0</v>
      </c>
      <c r="BW169" s="697">
        <f>[52]ACCOUNTALLOC!BW169</f>
        <v>0</v>
      </c>
      <c r="BX169" s="698"/>
      <c r="BY169" s="697">
        <f>[52]ACCOUNTALLOC!BY169</f>
        <v>0</v>
      </c>
      <c r="BZ169" s="697">
        <f>[52]ACCOUNTALLOC!BZ169</f>
        <v>0</v>
      </c>
      <c r="CA169" s="697">
        <f>[52]ACCOUNTALLOC!CA169</f>
        <v>0</v>
      </c>
      <c r="CB169" s="697">
        <f>[52]ACCOUNTALLOC!CB169</f>
        <v>0</v>
      </c>
      <c r="CC169" s="697">
        <f>[52]ACCOUNTALLOC!CC169</f>
        <v>0</v>
      </c>
      <c r="CD169" s="697">
        <f>[52]ACCOUNTALLOC!CD169</f>
        <v>0</v>
      </c>
      <c r="CE169" s="697">
        <f>[52]ACCOUNTALLOC!CE169</f>
        <v>0</v>
      </c>
      <c r="CF169" s="698"/>
      <c r="CG169" s="697">
        <f>[52]ACCOUNTALLOC!CG169</f>
        <v>0</v>
      </c>
      <c r="CH169" s="697">
        <f>[52]ACCOUNTALLOC!CH169</f>
        <v>0</v>
      </c>
      <c r="CI169" s="697">
        <f>[52]ACCOUNTALLOC!CI169</f>
        <v>0</v>
      </c>
      <c r="CJ169" s="697">
        <f>[52]ACCOUNTALLOC!CJ169</f>
        <v>0</v>
      </c>
      <c r="CK169" s="697">
        <f>[52]ACCOUNTALLOC!CK169</f>
        <v>0</v>
      </c>
      <c r="CL169" s="697">
        <f>[52]ACCOUNTALLOC!CL169</f>
        <v>0</v>
      </c>
      <c r="CM169" s="697">
        <f>[52]ACCOUNTALLOC!CM169</f>
        <v>0</v>
      </c>
      <c r="CN169" s="698">
        <f>[52]ACCOUNTALLOC!CN169</f>
        <v>0</v>
      </c>
      <c r="CO169" s="697">
        <f>[52]ACCOUNTALLOC!CO169</f>
        <v>0</v>
      </c>
      <c r="CP169" s="697">
        <f>[52]ACCOUNTALLOC!CP169</f>
        <v>0</v>
      </c>
      <c r="CQ169" s="697">
        <f>[52]ACCOUNTALLOC!CQ169</f>
        <v>0</v>
      </c>
      <c r="CR169" s="697">
        <f>[52]ACCOUNTALLOC!CR169</f>
        <v>0</v>
      </c>
      <c r="CS169" s="697">
        <f>[52]ACCOUNTALLOC!CS169</f>
        <v>0</v>
      </c>
      <c r="CT169" s="697">
        <f>[52]ACCOUNTALLOC!CT169</f>
        <v>0</v>
      </c>
      <c r="CU169" s="697">
        <f>[52]ACCOUNTALLOC!CU169</f>
        <v>0</v>
      </c>
      <c r="CW169" s="65">
        <f>[52]ACCOUNTALLOC!CW169</f>
        <v>0</v>
      </c>
      <c r="CX169" s="65">
        <f>[52]ACCOUNTALLOC!CX169</f>
        <v>0</v>
      </c>
      <c r="CY169" s="65">
        <f>[52]ACCOUNTALLOC!CY169</f>
        <v>0</v>
      </c>
      <c r="CZ169" s="65">
        <f>[52]ACCOUNTALLOC!CZ169</f>
        <v>0</v>
      </c>
      <c r="DA169" s="65">
        <f>[52]ACCOUNTALLOC!DA169</f>
        <v>0</v>
      </c>
      <c r="DB169" s="65">
        <f>[52]ACCOUNTALLOC!DB169</f>
        <v>0</v>
      </c>
      <c r="DC169" s="65">
        <f>[52]ACCOUNTALLOC!DC169</f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U169" s="65">
        <v>0</v>
      </c>
      <c r="DV169" s="65">
        <v>0</v>
      </c>
      <c r="DW169" s="65">
        <v>0</v>
      </c>
      <c r="DX169" s="65">
        <v>0</v>
      </c>
      <c r="DY169" s="65">
        <v>0</v>
      </c>
      <c r="DZ169" s="65">
        <v>0</v>
      </c>
      <c r="EA169" s="65">
        <v>0</v>
      </c>
      <c r="EC169" s="65">
        <v>0</v>
      </c>
      <c r="ED169" s="65">
        <v>0</v>
      </c>
      <c r="EE169" s="65">
        <v>0</v>
      </c>
      <c r="EF169" s="65">
        <v>0</v>
      </c>
      <c r="EG169" s="65">
        <v>0</v>
      </c>
      <c r="EH169" s="65">
        <v>0</v>
      </c>
      <c r="EI169" s="65">
        <v>0</v>
      </c>
      <c r="EK169" s="65">
        <v>0</v>
      </c>
      <c r="EL169" s="65">
        <v>0</v>
      </c>
      <c r="EM169" s="65">
        <v>0</v>
      </c>
      <c r="EN169" s="65">
        <v>0</v>
      </c>
      <c r="EO169" s="65">
        <v>0</v>
      </c>
      <c r="EP169" s="65">
        <v>0</v>
      </c>
      <c r="EQ169" s="65">
        <v>0</v>
      </c>
      <c r="ES169" s="65">
        <v>0</v>
      </c>
      <c r="ET169" s="65">
        <v>0</v>
      </c>
      <c r="EU169" s="65">
        <v>0</v>
      </c>
      <c r="EV169" s="65">
        <v>0</v>
      </c>
      <c r="EW169" s="65">
        <v>0</v>
      </c>
      <c r="EX169" s="65">
        <v>0</v>
      </c>
      <c r="EY169" s="65">
        <v>0</v>
      </c>
      <c r="FA169" s="65">
        <v>0</v>
      </c>
      <c r="FB169" s="65">
        <v>0</v>
      </c>
      <c r="FC169" s="65">
        <v>0</v>
      </c>
      <c r="FD169" s="65">
        <v>0</v>
      </c>
      <c r="FE169" s="65">
        <v>0</v>
      </c>
      <c r="FF169" s="65">
        <v>0</v>
      </c>
      <c r="FG169" s="65">
        <v>0</v>
      </c>
    </row>
    <row r="170" spans="1:163">
      <c r="A170" s="699" t="str">
        <f>[52]ACCOUNTALLOC!A170</f>
        <v>~</v>
      </c>
      <c r="B170" s="698" t="str">
        <f>[52]ACCOUNTALLOC!B170</f>
        <v>~</v>
      </c>
      <c r="C170" s="695">
        <f>[52]ACCOUNTALLOC!C170</f>
        <v>0</v>
      </c>
      <c r="D170" s="64"/>
      <c r="E170" s="697">
        <f>[52]ACCOUNTALLOC!E170</f>
        <v>0</v>
      </c>
      <c r="F170" s="697">
        <f>[52]ACCOUNTALLOC!F170</f>
        <v>0</v>
      </c>
      <c r="G170" s="697">
        <f>[52]ACCOUNTALLOC!G170</f>
        <v>0</v>
      </c>
      <c r="H170" s="697">
        <f>[52]ACCOUNTALLOC!H170</f>
        <v>0</v>
      </c>
      <c r="I170" s="697">
        <f>[52]ACCOUNTALLOC!I170</f>
        <v>0</v>
      </c>
      <c r="J170" s="697">
        <f>[52]ACCOUNTALLOC!J170</f>
        <v>0</v>
      </c>
      <c r="K170" s="697">
        <f>[52]ACCOUNTALLOC!K170</f>
        <v>0</v>
      </c>
      <c r="L170" s="698"/>
      <c r="M170" s="697">
        <f>[52]ACCOUNTALLOC!M170</f>
        <v>0</v>
      </c>
      <c r="N170" s="697">
        <f>[52]ACCOUNTALLOC!N170</f>
        <v>0</v>
      </c>
      <c r="O170" s="697">
        <f>[52]ACCOUNTALLOC!O170</f>
        <v>0</v>
      </c>
      <c r="P170" s="697">
        <f>[52]ACCOUNTALLOC!P170</f>
        <v>0</v>
      </c>
      <c r="Q170" s="697">
        <f>[52]ACCOUNTALLOC!Q170</f>
        <v>0</v>
      </c>
      <c r="R170" s="697">
        <f>[52]ACCOUNTALLOC!R170</f>
        <v>0</v>
      </c>
      <c r="S170" s="697">
        <f>[52]ACCOUNTALLOC!S170</f>
        <v>0</v>
      </c>
      <c r="T170" s="698"/>
      <c r="U170" s="697">
        <f>[52]ACCOUNTALLOC!U170</f>
        <v>0</v>
      </c>
      <c r="V170" s="697">
        <f>[52]ACCOUNTALLOC!V170</f>
        <v>0</v>
      </c>
      <c r="W170" s="697">
        <f>[52]ACCOUNTALLOC!W170</f>
        <v>0</v>
      </c>
      <c r="X170" s="697">
        <f>[52]ACCOUNTALLOC!X170</f>
        <v>0</v>
      </c>
      <c r="Y170" s="697">
        <f>[52]ACCOUNTALLOC!Y170</f>
        <v>0</v>
      </c>
      <c r="Z170" s="697">
        <f>[52]ACCOUNTALLOC!Z170</f>
        <v>0</v>
      </c>
      <c r="AA170" s="697">
        <f>[52]ACCOUNTALLOC!AA170</f>
        <v>0</v>
      </c>
      <c r="AB170" s="698"/>
      <c r="AC170" s="697">
        <f>[52]ACCOUNTALLOC!AC170</f>
        <v>0</v>
      </c>
      <c r="AD170" s="697">
        <f>[52]ACCOUNTALLOC!AD170</f>
        <v>0</v>
      </c>
      <c r="AE170" s="697">
        <f>[52]ACCOUNTALLOC!AE170</f>
        <v>0</v>
      </c>
      <c r="AF170" s="697">
        <f>[52]ACCOUNTALLOC!AF170</f>
        <v>0</v>
      </c>
      <c r="AG170" s="697">
        <f>[52]ACCOUNTALLOC!AG170</f>
        <v>0</v>
      </c>
      <c r="AH170" s="697">
        <f>[52]ACCOUNTALLOC!AH170</f>
        <v>0</v>
      </c>
      <c r="AI170" s="697">
        <f>[52]ACCOUNTALLOC!AI170</f>
        <v>0</v>
      </c>
      <c r="AJ170" s="698"/>
      <c r="AK170" s="697">
        <f>[52]ACCOUNTALLOC!AK170</f>
        <v>0</v>
      </c>
      <c r="AL170" s="697">
        <f>[52]ACCOUNTALLOC!AL170</f>
        <v>0</v>
      </c>
      <c r="AM170" s="697">
        <f>[52]ACCOUNTALLOC!AM170</f>
        <v>0</v>
      </c>
      <c r="AN170" s="697">
        <f>[52]ACCOUNTALLOC!AN170</f>
        <v>0</v>
      </c>
      <c r="AO170" s="697">
        <f>[52]ACCOUNTALLOC!AO170</f>
        <v>0</v>
      </c>
      <c r="AP170" s="697">
        <f>[52]ACCOUNTALLOC!AP170</f>
        <v>0</v>
      </c>
      <c r="AQ170" s="697">
        <f>[52]ACCOUNTALLOC!AQ170</f>
        <v>0</v>
      </c>
      <c r="AR170" s="698"/>
      <c r="AS170" s="697">
        <f>[52]ACCOUNTALLOC!AS170</f>
        <v>0</v>
      </c>
      <c r="AT170" s="697">
        <f>[52]ACCOUNTALLOC!AT170</f>
        <v>0</v>
      </c>
      <c r="AU170" s="697">
        <f>[52]ACCOUNTALLOC!AU170</f>
        <v>0</v>
      </c>
      <c r="AV170" s="697">
        <f>[52]ACCOUNTALLOC!AV170</f>
        <v>0</v>
      </c>
      <c r="AW170" s="697">
        <f>[52]ACCOUNTALLOC!AW170</f>
        <v>0</v>
      </c>
      <c r="AX170" s="697">
        <f>[52]ACCOUNTALLOC!AX170</f>
        <v>0</v>
      </c>
      <c r="AY170" s="697">
        <f>[52]ACCOUNTALLOC!AY170</f>
        <v>0</v>
      </c>
      <c r="AZ170" s="698"/>
      <c r="BA170" s="697">
        <f>[52]ACCOUNTALLOC!BA170</f>
        <v>0</v>
      </c>
      <c r="BB170" s="697">
        <f>[52]ACCOUNTALLOC!BB170</f>
        <v>0</v>
      </c>
      <c r="BC170" s="697">
        <f>[52]ACCOUNTALLOC!BC170</f>
        <v>0</v>
      </c>
      <c r="BD170" s="697">
        <f>[52]ACCOUNTALLOC!BD170</f>
        <v>0</v>
      </c>
      <c r="BE170" s="697">
        <f>[52]ACCOUNTALLOC!BE170</f>
        <v>0</v>
      </c>
      <c r="BF170" s="697">
        <f>[52]ACCOUNTALLOC!BF170</f>
        <v>0</v>
      </c>
      <c r="BG170" s="697">
        <f>[52]ACCOUNTALLOC!BG170</f>
        <v>0</v>
      </c>
      <c r="BH170" s="698"/>
      <c r="BI170" s="697">
        <f>[52]ACCOUNTALLOC!BI170</f>
        <v>0</v>
      </c>
      <c r="BJ170" s="697">
        <f>[52]ACCOUNTALLOC!BJ170</f>
        <v>0</v>
      </c>
      <c r="BK170" s="697">
        <f>[52]ACCOUNTALLOC!BK170</f>
        <v>0</v>
      </c>
      <c r="BL170" s="697">
        <f>[52]ACCOUNTALLOC!BL170</f>
        <v>0</v>
      </c>
      <c r="BM170" s="697">
        <f>[52]ACCOUNTALLOC!BM170</f>
        <v>0</v>
      </c>
      <c r="BN170" s="697">
        <f>[52]ACCOUNTALLOC!BN170</f>
        <v>0</v>
      </c>
      <c r="BO170" s="697">
        <f>[52]ACCOUNTALLOC!BO170</f>
        <v>0</v>
      </c>
      <c r="BP170" s="698"/>
      <c r="BQ170" s="697">
        <f>[52]ACCOUNTALLOC!BQ170</f>
        <v>0</v>
      </c>
      <c r="BR170" s="697">
        <f>[52]ACCOUNTALLOC!BR170</f>
        <v>0</v>
      </c>
      <c r="BS170" s="697">
        <f>[52]ACCOUNTALLOC!BS170</f>
        <v>0</v>
      </c>
      <c r="BT170" s="697">
        <f>[52]ACCOUNTALLOC!BT170</f>
        <v>0</v>
      </c>
      <c r="BU170" s="697">
        <f>[52]ACCOUNTALLOC!BU170</f>
        <v>0</v>
      </c>
      <c r="BV170" s="697">
        <f>[52]ACCOUNTALLOC!BV170</f>
        <v>0</v>
      </c>
      <c r="BW170" s="697">
        <f>[52]ACCOUNTALLOC!BW170</f>
        <v>0</v>
      </c>
      <c r="BX170" s="698"/>
      <c r="BY170" s="697">
        <f>[52]ACCOUNTALLOC!BY170</f>
        <v>0</v>
      </c>
      <c r="BZ170" s="697">
        <f>[52]ACCOUNTALLOC!BZ170</f>
        <v>0</v>
      </c>
      <c r="CA170" s="697">
        <f>[52]ACCOUNTALLOC!CA170</f>
        <v>0</v>
      </c>
      <c r="CB170" s="697">
        <f>[52]ACCOUNTALLOC!CB170</f>
        <v>0</v>
      </c>
      <c r="CC170" s="697">
        <f>[52]ACCOUNTALLOC!CC170</f>
        <v>0</v>
      </c>
      <c r="CD170" s="697">
        <f>[52]ACCOUNTALLOC!CD170</f>
        <v>0</v>
      </c>
      <c r="CE170" s="697">
        <f>[52]ACCOUNTALLOC!CE170</f>
        <v>0</v>
      </c>
      <c r="CF170" s="698"/>
      <c r="CG170" s="697">
        <f>[52]ACCOUNTALLOC!CG170</f>
        <v>0</v>
      </c>
      <c r="CH170" s="697">
        <f>[52]ACCOUNTALLOC!CH170</f>
        <v>0</v>
      </c>
      <c r="CI170" s="697">
        <f>[52]ACCOUNTALLOC!CI170</f>
        <v>0</v>
      </c>
      <c r="CJ170" s="697">
        <f>[52]ACCOUNTALLOC!CJ170</f>
        <v>0</v>
      </c>
      <c r="CK170" s="697">
        <f>[52]ACCOUNTALLOC!CK170</f>
        <v>0</v>
      </c>
      <c r="CL170" s="697">
        <f>[52]ACCOUNTALLOC!CL170</f>
        <v>0</v>
      </c>
      <c r="CM170" s="697">
        <f>[52]ACCOUNTALLOC!CM170</f>
        <v>0</v>
      </c>
      <c r="CN170" s="698">
        <f>[52]ACCOUNTALLOC!CN170</f>
        <v>0</v>
      </c>
      <c r="CO170" s="697">
        <f>[52]ACCOUNTALLOC!CO170</f>
        <v>0</v>
      </c>
      <c r="CP170" s="697">
        <f>[52]ACCOUNTALLOC!CP170</f>
        <v>0</v>
      </c>
      <c r="CQ170" s="697">
        <f>[52]ACCOUNTALLOC!CQ170</f>
        <v>0</v>
      </c>
      <c r="CR170" s="697">
        <f>[52]ACCOUNTALLOC!CR170</f>
        <v>0</v>
      </c>
      <c r="CS170" s="697">
        <f>[52]ACCOUNTALLOC!CS170</f>
        <v>0</v>
      </c>
      <c r="CT170" s="697">
        <f>[52]ACCOUNTALLOC!CT170</f>
        <v>0</v>
      </c>
      <c r="CU170" s="697">
        <f>[52]ACCOUNTALLOC!CU170</f>
        <v>0</v>
      </c>
      <c r="CW170" s="65">
        <f>[52]ACCOUNTALLOC!CW170</f>
        <v>0</v>
      </c>
      <c r="CX170" s="65">
        <f>[52]ACCOUNTALLOC!CX170</f>
        <v>0</v>
      </c>
      <c r="CY170" s="65">
        <f>[52]ACCOUNTALLOC!CY170</f>
        <v>0</v>
      </c>
      <c r="CZ170" s="65">
        <f>[52]ACCOUNTALLOC!CZ170</f>
        <v>0</v>
      </c>
      <c r="DA170" s="65">
        <f>[52]ACCOUNTALLOC!DA170</f>
        <v>0</v>
      </c>
      <c r="DB170" s="65">
        <f>[52]ACCOUNTALLOC!DB170</f>
        <v>0</v>
      </c>
      <c r="DC170" s="65">
        <f>[52]ACCOUNTALLOC!DC170</f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U170" s="65">
        <v>0</v>
      </c>
      <c r="DV170" s="65">
        <v>0</v>
      </c>
      <c r="DW170" s="65">
        <v>0</v>
      </c>
      <c r="DX170" s="65">
        <v>0</v>
      </c>
      <c r="DY170" s="65">
        <v>0</v>
      </c>
      <c r="DZ170" s="65">
        <v>0</v>
      </c>
      <c r="EA170" s="65">
        <v>0</v>
      </c>
      <c r="EC170" s="65">
        <v>0</v>
      </c>
      <c r="ED170" s="65">
        <v>0</v>
      </c>
      <c r="EE170" s="65">
        <v>0</v>
      </c>
      <c r="EF170" s="65">
        <v>0</v>
      </c>
      <c r="EG170" s="65">
        <v>0</v>
      </c>
      <c r="EH170" s="65">
        <v>0</v>
      </c>
      <c r="EI170" s="65">
        <v>0</v>
      </c>
      <c r="EK170" s="65">
        <v>0</v>
      </c>
      <c r="EL170" s="65">
        <v>0</v>
      </c>
      <c r="EM170" s="65">
        <v>0</v>
      </c>
      <c r="EN170" s="65">
        <v>0</v>
      </c>
      <c r="EO170" s="65">
        <v>0</v>
      </c>
      <c r="EP170" s="65">
        <v>0</v>
      </c>
      <c r="EQ170" s="65">
        <v>0</v>
      </c>
      <c r="ES170" s="65">
        <v>0</v>
      </c>
      <c r="ET170" s="65">
        <v>0</v>
      </c>
      <c r="EU170" s="65">
        <v>0</v>
      </c>
      <c r="EV170" s="65">
        <v>0</v>
      </c>
      <c r="EW170" s="65">
        <v>0</v>
      </c>
      <c r="EX170" s="65">
        <v>0</v>
      </c>
      <c r="EY170" s="65">
        <v>0</v>
      </c>
      <c r="FA170" s="65">
        <v>0</v>
      </c>
      <c r="FB170" s="65">
        <v>0</v>
      </c>
      <c r="FC170" s="65">
        <v>0</v>
      </c>
      <c r="FD170" s="65">
        <v>0</v>
      </c>
      <c r="FE170" s="65">
        <v>0</v>
      </c>
      <c r="FF170" s="65">
        <v>0</v>
      </c>
      <c r="FG170" s="65">
        <v>0</v>
      </c>
    </row>
    <row r="171" spans="1:163">
      <c r="A171" s="699" t="str">
        <f>[52]ACCOUNTALLOC!A171</f>
        <v>~</v>
      </c>
      <c r="B171" s="698" t="str">
        <f>[52]ACCOUNTALLOC!B171</f>
        <v>~</v>
      </c>
      <c r="C171" s="695">
        <f>[52]ACCOUNTALLOC!C171</f>
        <v>0</v>
      </c>
      <c r="D171" s="64"/>
      <c r="E171" s="697">
        <f>[52]ACCOUNTALLOC!E171</f>
        <v>0</v>
      </c>
      <c r="F171" s="697">
        <f>[52]ACCOUNTALLOC!F171</f>
        <v>0</v>
      </c>
      <c r="G171" s="697">
        <f>[52]ACCOUNTALLOC!G171</f>
        <v>0</v>
      </c>
      <c r="H171" s="697">
        <f>[52]ACCOUNTALLOC!H171</f>
        <v>0</v>
      </c>
      <c r="I171" s="697">
        <f>[52]ACCOUNTALLOC!I171</f>
        <v>0</v>
      </c>
      <c r="J171" s="697">
        <f>[52]ACCOUNTALLOC!J171</f>
        <v>0</v>
      </c>
      <c r="K171" s="697">
        <f>[52]ACCOUNTALLOC!K171</f>
        <v>0</v>
      </c>
      <c r="L171" s="698"/>
      <c r="M171" s="697">
        <f>[52]ACCOUNTALLOC!M171</f>
        <v>0</v>
      </c>
      <c r="N171" s="697">
        <f>[52]ACCOUNTALLOC!N171</f>
        <v>0</v>
      </c>
      <c r="O171" s="697">
        <f>[52]ACCOUNTALLOC!O171</f>
        <v>0</v>
      </c>
      <c r="P171" s="697">
        <f>[52]ACCOUNTALLOC!P171</f>
        <v>0</v>
      </c>
      <c r="Q171" s="697">
        <f>[52]ACCOUNTALLOC!Q171</f>
        <v>0</v>
      </c>
      <c r="R171" s="697">
        <f>[52]ACCOUNTALLOC!R171</f>
        <v>0</v>
      </c>
      <c r="S171" s="697">
        <f>[52]ACCOUNTALLOC!S171</f>
        <v>0</v>
      </c>
      <c r="T171" s="698"/>
      <c r="U171" s="697">
        <f>[52]ACCOUNTALLOC!U171</f>
        <v>0</v>
      </c>
      <c r="V171" s="697">
        <f>[52]ACCOUNTALLOC!V171</f>
        <v>0</v>
      </c>
      <c r="W171" s="697">
        <f>[52]ACCOUNTALLOC!W171</f>
        <v>0</v>
      </c>
      <c r="X171" s="697">
        <f>[52]ACCOUNTALLOC!X171</f>
        <v>0</v>
      </c>
      <c r="Y171" s="697">
        <f>[52]ACCOUNTALLOC!Y171</f>
        <v>0</v>
      </c>
      <c r="Z171" s="697">
        <f>[52]ACCOUNTALLOC!Z171</f>
        <v>0</v>
      </c>
      <c r="AA171" s="697">
        <f>[52]ACCOUNTALLOC!AA171</f>
        <v>0</v>
      </c>
      <c r="AB171" s="698"/>
      <c r="AC171" s="697">
        <f>[52]ACCOUNTALLOC!AC171</f>
        <v>0</v>
      </c>
      <c r="AD171" s="697">
        <f>[52]ACCOUNTALLOC!AD171</f>
        <v>0</v>
      </c>
      <c r="AE171" s="697">
        <f>[52]ACCOUNTALLOC!AE171</f>
        <v>0</v>
      </c>
      <c r="AF171" s="697">
        <f>[52]ACCOUNTALLOC!AF171</f>
        <v>0</v>
      </c>
      <c r="AG171" s="697">
        <f>[52]ACCOUNTALLOC!AG171</f>
        <v>0</v>
      </c>
      <c r="AH171" s="697">
        <f>[52]ACCOUNTALLOC!AH171</f>
        <v>0</v>
      </c>
      <c r="AI171" s="697">
        <f>[52]ACCOUNTALLOC!AI171</f>
        <v>0</v>
      </c>
      <c r="AJ171" s="698"/>
      <c r="AK171" s="697">
        <f>[52]ACCOUNTALLOC!AK171</f>
        <v>0</v>
      </c>
      <c r="AL171" s="697">
        <f>[52]ACCOUNTALLOC!AL171</f>
        <v>0</v>
      </c>
      <c r="AM171" s="697">
        <f>[52]ACCOUNTALLOC!AM171</f>
        <v>0</v>
      </c>
      <c r="AN171" s="697">
        <f>[52]ACCOUNTALLOC!AN171</f>
        <v>0</v>
      </c>
      <c r="AO171" s="697">
        <f>[52]ACCOUNTALLOC!AO171</f>
        <v>0</v>
      </c>
      <c r="AP171" s="697">
        <f>[52]ACCOUNTALLOC!AP171</f>
        <v>0</v>
      </c>
      <c r="AQ171" s="697">
        <f>[52]ACCOUNTALLOC!AQ171</f>
        <v>0</v>
      </c>
      <c r="AR171" s="698"/>
      <c r="AS171" s="697">
        <f>[52]ACCOUNTALLOC!AS171</f>
        <v>0</v>
      </c>
      <c r="AT171" s="697">
        <f>[52]ACCOUNTALLOC!AT171</f>
        <v>0</v>
      </c>
      <c r="AU171" s="697">
        <f>[52]ACCOUNTALLOC!AU171</f>
        <v>0</v>
      </c>
      <c r="AV171" s="697">
        <f>[52]ACCOUNTALLOC!AV171</f>
        <v>0</v>
      </c>
      <c r="AW171" s="697">
        <f>[52]ACCOUNTALLOC!AW171</f>
        <v>0</v>
      </c>
      <c r="AX171" s="697">
        <f>[52]ACCOUNTALLOC!AX171</f>
        <v>0</v>
      </c>
      <c r="AY171" s="697">
        <f>[52]ACCOUNTALLOC!AY171</f>
        <v>0</v>
      </c>
      <c r="AZ171" s="698"/>
      <c r="BA171" s="697">
        <f>[52]ACCOUNTALLOC!BA171</f>
        <v>0</v>
      </c>
      <c r="BB171" s="697">
        <f>[52]ACCOUNTALLOC!BB171</f>
        <v>0</v>
      </c>
      <c r="BC171" s="697">
        <f>[52]ACCOUNTALLOC!BC171</f>
        <v>0</v>
      </c>
      <c r="BD171" s="697">
        <f>[52]ACCOUNTALLOC!BD171</f>
        <v>0</v>
      </c>
      <c r="BE171" s="697">
        <f>[52]ACCOUNTALLOC!BE171</f>
        <v>0</v>
      </c>
      <c r="BF171" s="697">
        <f>[52]ACCOUNTALLOC!BF171</f>
        <v>0</v>
      </c>
      <c r="BG171" s="697">
        <f>[52]ACCOUNTALLOC!BG171</f>
        <v>0</v>
      </c>
      <c r="BH171" s="698"/>
      <c r="BI171" s="697">
        <f>[52]ACCOUNTALLOC!BI171</f>
        <v>0</v>
      </c>
      <c r="BJ171" s="697">
        <f>[52]ACCOUNTALLOC!BJ171</f>
        <v>0</v>
      </c>
      <c r="BK171" s="697">
        <f>[52]ACCOUNTALLOC!BK171</f>
        <v>0</v>
      </c>
      <c r="BL171" s="697">
        <f>[52]ACCOUNTALLOC!BL171</f>
        <v>0</v>
      </c>
      <c r="BM171" s="697">
        <f>[52]ACCOUNTALLOC!BM171</f>
        <v>0</v>
      </c>
      <c r="BN171" s="697">
        <f>[52]ACCOUNTALLOC!BN171</f>
        <v>0</v>
      </c>
      <c r="BO171" s="697">
        <f>[52]ACCOUNTALLOC!BO171</f>
        <v>0</v>
      </c>
      <c r="BP171" s="698"/>
      <c r="BQ171" s="697">
        <f>[52]ACCOUNTALLOC!BQ171</f>
        <v>0</v>
      </c>
      <c r="BR171" s="697">
        <f>[52]ACCOUNTALLOC!BR171</f>
        <v>0</v>
      </c>
      <c r="BS171" s="697">
        <f>[52]ACCOUNTALLOC!BS171</f>
        <v>0</v>
      </c>
      <c r="BT171" s="697">
        <f>[52]ACCOUNTALLOC!BT171</f>
        <v>0</v>
      </c>
      <c r="BU171" s="697">
        <f>[52]ACCOUNTALLOC!BU171</f>
        <v>0</v>
      </c>
      <c r="BV171" s="697">
        <f>[52]ACCOUNTALLOC!BV171</f>
        <v>0</v>
      </c>
      <c r="BW171" s="697">
        <f>[52]ACCOUNTALLOC!BW171</f>
        <v>0</v>
      </c>
      <c r="BX171" s="698"/>
      <c r="BY171" s="697">
        <f>[52]ACCOUNTALLOC!BY171</f>
        <v>0</v>
      </c>
      <c r="BZ171" s="697">
        <f>[52]ACCOUNTALLOC!BZ171</f>
        <v>0</v>
      </c>
      <c r="CA171" s="697">
        <f>[52]ACCOUNTALLOC!CA171</f>
        <v>0</v>
      </c>
      <c r="CB171" s="697">
        <f>[52]ACCOUNTALLOC!CB171</f>
        <v>0</v>
      </c>
      <c r="CC171" s="697">
        <f>[52]ACCOUNTALLOC!CC171</f>
        <v>0</v>
      </c>
      <c r="CD171" s="697">
        <f>[52]ACCOUNTALLOC!CD171</f>
        <v>0</v>
      </c>
      <c r="CE171" s="697">
        <f>[52]ACCOUNTALLOC!CE171</f>
        <v>0</v>
      </c>
      <c r="CF171" s="698"/>
      <c r="CG171" s="697">
        <f>[52]ACCOUNTALLOC!CG171</f>
        <v>0</v>
      </c>
      <c r="CH171" s="697">
        <f>[52]ACCOUNTALLOC!CH171</f>
        <v>0</v>
      </c>
      <c r="CI171" s="697">
        <f>[52]ACCOUNTALLOC!CI171</f>
        <v>0</v>
      </c>
      <c r="CJ171" s="697">
        <f>[52]ACCOUNTALLOC!CJ171</f>
        <v>0</v>
      </c>
      <c r="CK171" s="697">
        <f>[52]ACCOUNTALLOC!CK171</f>
        <v>0</v>
      </c>
      <c r="CL171" s="697">
        <f>[52]ACCOUNTALLOC!CL171</f>
        <v>0</v>
      </c>
      <c r="CM171" s="697">
        <f>[52]ACCOUNTALLOC!CM171</f>
        <v>0</v>
      </c>
      <c r="CN171" s="698">
        <f>[52]ACCOUNTALLOC!CN171</f>
        <v>0</v>
      </c>
      <c r="CO171" s="697">
        <f>[52]ACCOUNTALLOC!CO171</f>
        <v>0</v>
      </c>
      <c r="CP171" s="697">
        <f>[52]ACCOUNTALLOC!CP171</f>
        <v>0</v>
      </c>
      <c r="CQ171" s="697">
        <f>[52]ACCOUNTALLOC!CQ171</f>
        <v>0</v>
      </c>
      <c r="CR171" s="697">
        <f>[52]ACCOUNTALLOC!CR171</f>
        <v>0</v>
      </c>
      <c r="CS171" s="697">
        <f>[52]ACCOUNTALLOC!CS171</f>
        <v>0</v>
      </c>
      <c r="CT171" s="697">
        <f>[52]ACCOUNTALLOC!CT171</f>
        <v>0</v>
      </c>
      <c r="CU171" s="697">
        <f>[52]ACCOUNTALLOC!CU171</f>
        <v>0</v>
      </c>
      <c r="CW171" s="65">
        <f>[52]ACCOUNTALLOC!CW171</f>
        <v>0</v>
      </c>
      <c r="CX171" s="65">
        <f>[52]ACCOUNTALLOC!CX171</f>
        <v>0</v>
      </c>
      <c r="CY171" s="65">
        <f>[52]ACCOUNTALLOC!CY171</f>
        <v>0</v>
      </c>
      <c r="CZ171" s="65">
        <f>[52]ACCOUNTALLOC!CZ171</f>
        <v>0</v>
      </c>
      <c r="DA171" s="65">
        <f>[52]ACCOUNTALLOC!DA171</f>
        <v>0</v>
      </c>
      <c r="DB171" s="65">
        <f>[52]ACCOUNTALLOC!DB171</f>
        <v>0</v>
      </c>
      <c r="DC171" s="65">
        <f>[52]ACCOUNTALLOC!DC171</f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U171" s="65">
        <v>0</v>
      </c>
      <c r="DV171" s="65">
        <v>0</v>
      </c>
      <c r="DW171" s="65">
        <v>0</v>
      </c>
      <c r="DX171" s="65">
        <v>0</v>
      </c>
      <c r="DY171" s="65">
        <v>0</v>
      </c>
      <c r="DZ171" s="65">
        <v>0</v>
      </c>
      <c r="EA171" s="65">
        <v>0</v>
      </c>
      <c r="EC171" s="65">
        <v>0</v>
      </c>
      <c r="ED171" s="65">
        <v>0</v>
      </c>
      <c r="EE171" s="65">
        <v>0</v>
      </c>
      <c r="EF171" s="65">
        <v>0</v>
      </c>
      <c r="EG171" s="65">
        <v>0</v>
      </c>
      <c r="EH171" s="65">
        <v>0</v>
      </c>
      <c r="EI171" s="65">
        <v>0</v>
      </c>
      <c r="EK171" s="65">
        <v>0</v>
      </c>
      <c r="EL171" s="65">
        <v>0</v>
      </c>
      <c r="EM171" s="65">
        <v>0</v>
      </c>
      <c r="EN171" s="65">
        <v>0</v>
      </c>
      <c r="EO171" s="65">
        <v>0</v>
      </c>
      <c r="EP171" s="65">
        <v>0</v>
      </c>
      <c r="EQ171" s="65">
        <v>0</v>
      </c>
      <c r="ES171" s="65">
        <v>0</v>
      </c>
      <c r="ET171" s="65">
        <v>0</v>
      </c>
      <c r="EU171" s="65">
        <v>0</v>
      </c>
      <c r="EV171" s="65">
        <v>0</v>
      </c>
      <c r="EW171" s="65">
        <v>0</v>
      </c>
      <c r="EX171" s="65">
        <v>0</v>
      </c>
      <c r="EY171" s="65">
        <v>0</v>
      </c>
      <c r="FA171" s="65">
        <v>0</v>
      </c>
      <c r="FB171" s="65">
        <v>0</v>
      </c>
      <c r="FC171" s="65">
        <v>0</v>
      </c>
      <c r="FD171" s="65">
        <v>0</v>
      </c>
      <c r="FE171" s="65">
        <v>0</v>
      </c>
      <c r="FF171" s="65">
        <v>0</v>
      </c>
      <c r="FG171" s="65">
        <v>0</v>
      </c>
    </row>
    <row r="172" spans="1:163">
      <c r="A172" s="698"/>
      <c r="B172" s="694" t="str">
        <f>[52]ACCOUNTALLOC!B172</f>
        <v>Sub-total</v>
      </c>
      <c r="C172" s="696">
        <f>[52]ACCOUNTALLOC!C172</f>
        <v>-170240873.46917406</v>
      </c>
      <c r="D172" s="64"/>
      <c r="E172" s="696">
        <f>[52]ACCOUNTALLOC!E172</f>
        <v>-42695887.895629384</v>
      </c>
      <c r="F172" s="696">
        <f>[52]ACCOUNTALLOC!F172</f>
        <v>-39034560.771776468</v>
      </c>
      <c r="G172" s="696">
        <f>[52]ACCOUNTALLOC!G172</f>
        <v>-22342094.711371284</v>
      </c>
      <c r="H172" s="696">
        <f>[52]ACCOUNTALLOC!H172</f>
        <v>0</v>
      </c>
      <c r="I172" s="696">
        <f>[52]ACCOUNTALLOC!I172</f>
        <v>0</v>
      </c>
      <c r="J172" s="696">
        <f>[52]ACCOUNTALLOC!J172</f>
        <v>0</v>
      </c>
      <c r="K172" s="696">
        <f>[52]ACCOUNTALLOC!K172</f>
        <v>-104072543.37877713</v>
      </c>
      <c r="L172" s="696"/>
      <c r="M172" s="696">
        <f>[52]ACCOUNTALLOC!M172</f>
        <v>-8103857.8683948321</v>
      </c>
      <c r="N172" s="696">
        <f>[52]ACCOUNTALLOC!N172</f>
        <v>-9918223.8659361769</v>
      </c>
      <c r="O172" s="696">
        <f>[52]ACCOUNTALLOC!O172</f>
        <v>-2521655.006089909</v>
      </c>
      <c r="P172" s="696">
        <f>[52]ACCOUNTALLOC!P172</f>
        <v>0</v>
      </c>
      <c r="Q172" s="696">
        <f>[52]ACCOUNTALLOC!Q172</f>
        <v>0</v>
      </c>
      <c r="R172" s="696">
        <f>[52]ACCOUNTALLOC!R172</f>
        <v>0</v>
      </c>
      <c r="S172" s="696">
        <f>[52]ACCOUNTALLOC!S172</f>
        <v>-20543736.740420915</v>
      </c>
      <c r="T172" s="696"/>
      <c r="U172" s="696">
        <f>[52]ACCOUNTALLOC!U172</f>
        <v>-7130205.6404543463</v>
      </c>
      <c r="V172" s="696">
        <f>[52]ACCOUNTALLOC!V172</f>
        <v>-11029824.474839</v>
      </c>
      <c r="W172" s="696">
        <f>[52]ACCOUNTALLOC!W172</f>
        <v>-354341.24452837912</v>
      </c>
      <c r="X172" s="696">
        <f>[52]ACCOUNTALLOC!X172</f>
        <v>0</v>
      </c>
      <c r="Y172" s="696">
        <f>[52]ACCOUNTALLOC!Y172</f>
        <v>0</v>
      </c>
      <c r="Z172" s="696">
        <f>[52]ACCOUNTALLOC!Z172</f>
        <v>0</v>
      </c>
      <c r="AA172" s="696">
        <f>[52]ACCOUNTALLOC!AA172</f>
        <v>-18514371.359821726</v>
      </c>
      <c r="AB172" s="696"/>
      <c r="AC172" s="696">
        <f>[52]ACCOUNTALLOC!AC172</f>
        <v>-3223548.4697841122</v>
      </c>
      <c r="AD172" s="696">
        <f>[52]ACCOUNTALLOC!AD172</f>
        <v>-7118271.6952646617</v>
      </c>
      <c r="AE172" s="696">
        <f>[52]ACCOUNTALLOC!AE172</f>
        <v>-193961.88288050433</v>
      </c>
      <c r="AF172" s="696">
        <f>[52]ACCOUNTALLOC!AF172</f>
        <v>0</v>
      </c>
      <c r="AG172" s="696">
        <f>[52]ACCOUNTALLOC!AG172</f>
        <v>0</v>
      </c>
      <c r="AH172" s="696">
        <f>[52]ACCOUNTALLOC!AH172</f>
        <v>0</v>
      </c>
      <c r="AI172" s="696">
        <f>[52]ACCOUNTALLOC!AI172</f>
        <v>-10535782.04792928</v>
      </c>
      <c r="AJ172" s="696"/>
      <c r="AK172" s="696">
        <f>[52]ACCOUNTALLOC!AK172</f>
        <v>-2503932.6517335665</v>
      </c>
      <c r="AL172" s="696">
        <f>[52]ACCOUNTALLOC!AL172</f>
        <v>-4952486.2029900057</v>
      </c>
      <c r="AM172" s="696">
        <f>[52]ACCOUNTALLOC!AM172</f>
        <v>-419915.78681605641</v>
      </c>
      <c r="AN172" s="696">
        <f>[52]ACCOUNTALLOC!AN172</f>
        <v>0</v>
      </c>
      <c r="AO172" s="696">
        <f>[52]ACCOUNTALLOC!AO172</f>
        <v>0</v>
      </c>
      <c r="AP172" s="696">
        <f>[52]ACCOUNTALLOC!AP172</f>
        <v>0</v>
      </c>
      <c r="AQ172" s="696">
        <f>[52]ACCOUNTALLOC!AQ172</f>
        <v>-7876334.6415396295</v>
      </c>
      <c r="AR172" s="696"/>
      <c r="AS172" s="696">
        <f>[52]ACCOUNTALLOC!AS172</f>
        <v>-24856.766322215648</v>
      </c>
      <c r="AT172" s="696">
        <f>[52]ACCOUNTALLOC!AT172</f>
        <v>-15638.011853530998</v>
      </c>
      <c r="AU172" s="696">
        <f>[52]ACCOUNTALLOC!AU172</f>
        <v>-772.20950818348615</v>
      </c>
      <c r="AV172" s="696">
        <f>[52]ACCOUNTALLOC!AV172</f>
        <v>0</v>
      </c>
      <c r="AW172" s="696">
        <f>[52]ACCOUNTALLOC!AW172</f>
        <v>0</v>
      </c>
      <c r="AX172" s="696">
        <f>[52]ACCOUNTALLOC!AX172</f>
        <v>0</v>
      </c>
      <c r="AY172" s="696">
        <f>[52]ACCOUNTALLOC!AY172</f>
        <v>-41266.987683930129</v>
      </c>
      <c r="AZ172" s="696"/>
      <c r="BA172" s="696">
        <f>[52]ACCOUNTALLOC!BA172</f>
        <v>-480162.29465258028</v>
      </c>
      <c r="BB172" s="696">
        <f>[52]ACCOUNTALLOC!BB172</f>
        <v>-431601.53908031323</v>
      </c>
      <c r="BC172" s="696">
        <f>[52]ACCOUNTALLOC!BC172</f>
        <v>-80542.926180958239</v>
      </c>
      <c r="BD172" s="696">
        <f>[52]ACCOUNTALLOC!BD172</f>
        <v>0</v>
      </c>
      <c r="BE172" s="696">
        <f>[52]ACCOUNTALLOC!BE172</f>
        <v>0</v>
      </c>
      <c r="BF172" s="696">
        <f>[52]ACCOUNTALLOC!BF172</f>
        <v>0</v>
      </c>
      <c r="BG172" s="696">
        <f>[52]ACCOUNTALLOC!BG172</f>
        <v>-992306.75991385174</v>
      </c>
      <c r="BH172" s="696"/>
      <c r="BI172" s="696">
        <f>[52]ACCOUNTALLOC!BI172</f>
        <v>-772686.9159063322</v>
      </c>
      <c r="BJ172" s="696">
        <f>[52]ACCOUNTALLOC!BJ172</f>
        <v>-217880.10102782902</v>
      </c>
      <c r="BK172" s="696">
        <f>[52]ACCOUNTALLOC!BK172</f>
        <v>-36573.100689927887</v>
      </c>
      <c r="BL172" s="696">
        <f>[52]ACCOUNTALLOC!BL172</f>
        <v>0</v>
      </c>
      <c r="BM172" s="696">
        <f>[52]ACCOUNTALLOC!BM172</f>
        <v>0</v>
      </c>
      <c r="BN172" s="696">
        <f>[52]ACCOUNTALLOC!BN172</f>
        <v>0</v>
      </c>
      <c r="BO172" s="696">
        <f>[52]ACCOUNTALLOC!BO172</f>
        <v>-1027140.1176240891</v>
      </c>
      <c r="BP172" s="696"/>
      <c r="BQ172" s="696">
        <f>[52]ACCOUNTALLOC!BQ172</f>
        <v>-448821.61767466262</v>
      </c>
      <c r="BR172" s="696">
        <f>[52]ACCOUNTALLOC!BR172</f>
        <v>-2143637.3899037628</v>
      </c>
      <c r="BS172" s="696">
        <f>[52]ACCOUNTALLOC!BS172</f>
        <v>-43321.131984737731</v>
      </c>
      <c r="BT172" s="696">
        <f>[52]ACCOUNTALLOC!BT172</f>
        <v>0</v>
      </c>
      <c r="BU172" s="696">
        <f>[52]ACCOUNTALLOC!BU172</f>
        <v>0</v>
      </c>
      <c r="BV172" s="696">
        <f>[52]ACCOUNTALLOC!BV172</f>
        <v>0</v>
      </c>
      <c r="BW172" s="696">
        <f>[52]ACCOUNTALLOC!BW172</f>
        <v>-2635780.1395631633</v>
      </c>
      <c r="BX172" s="696"/>
      <c r="BY172" s="696">
        <f>[52]ACCOUNTALLOC!BY172</f>
        <v>-204291.05835951044</v>
      </c>
      <c r="BZ172" s="696">
        <f>[52]ACCOUNTALLOC!BZ172</f>
        <v>-1285910.3783653465</v>
      </c>
      <c r="CA172" s="696">
        <f>[52]ACCOUNTALLOC!CA172</f>
        <v>-75642.997918786539</v>
      </c>
      <c r="CB172" s="696">
        <f>[52]ACCOUNTALLOC!CB172</f>
        <v>0</v>
      </c>
      <c r="CC172" s="696">
        <f>[52]ACCOUNTALLOC!CC172</f>
        <v>0</v>
      </c>
      <c r="CD172" s="696">
        <f>[52]ACCOUNTALLOC!CD172</f>
        <v>0</v>
      </c>
      <c r="CE172" s="696">
        <f>[52]ACCOUNTALLOC!CE172</f>
        <v>-1565844.4346436434</v>
      </c>
      <c r="CF172" s="696"/>
      <c r="CG172" s="696">
        <f>[52]ACCOUNTALLOC!CG172</f>
        <v>-362938.99249739642</v>
      </c>
      <c r="CH172" s="696">
        <f>[52]ACCOUNTALLOC!CH172</f>
        <v>-258120.51709353662</v>
      </c>
      <c r="CI172" s="696">
        <f>[52]ACCOUNTALLOC!CI172</f>
        <v>-1766466.3253609436</v>
      </c>
      <c r="CJ172" s="696">
        <f>[52]ACCOUNTALLOC!CJ172</f>
        <v>0</v>
      </c>
      <c r="CK172" s="696">
        <f>[52]ACCOUNTALLOC!CK172</f>
        <v>0</v>
      </c>
      <c r="CL172" s="696">
        <f>[52]ACCOUNTALLOC!CL172</f>
        <v>0</v>
      </c>
      <c r="CM172" s="696">
        <f>[52]ACCOUNTALLOC!CM172</f>
        <v>-2387525.8349518767</v>
      </c>
      <c r="CN172" s="696">
        <f>[52]ACCOUNTALLOC!CN172</f>
        <v>0</v>
      </c>
      <c r="CO172" s="696">
        <f>[52]ACCOUNTALLOC!CO172</f>
        <v>-22761.060877802352</v>
      </c>
      <c r="CP172" s="696">
        <f>[52]ACCOUNTALLOC!CP172</f>
        <v>-25261.934402743856</v>
      </c>
      <c r="CQ172" s="696">
        <f>[52]ACCOUNTALLOC!CQ172</f>
        <v>-218.03102430655971</v>
      </c>
      <c r="CR172" s="696">
        <f>[52]ACCOUNTALLOC!CR172</f>
        <v>0</v>
      </c>
      <c r="CS172" s="696">
        <f>[52]ACCOUNTALLOC!CS172</f>
        <v>0</v>
      </c>
      <c r="CT172" s="696">
        <f>[52]ACCOUNTALLOC!CT172</f>
        <v>0</v>
      </c>
      <c r="CU172" s="696">
        <f>[52]ACCOUNTALLOC!CU172</f>
        <v>-48241.02630485277</v>
      </c>
      <c r="CV172" s="66"/>
      <c r="CW172" s="66">
        <f>[52]ACCOUNTALLOC!CW172</f>
        <v>0</v>
      </c>
      <c r="CX172" s="66">
        <f>[52]ACCOUNTALLOC!CX172</f>
        <v>0</v>
      </c>
      <c r="CY172" s="66">
        <f>[52]ACCOUNTALLOC!CY172</f>
        <v>0</v>
      </c>
      <c r="CZ172" s="66">
        <f>[52]ACCOUNTALLOC!CZ172</f>
        <v>0</v>
      </c>
      <c r="DA172" s="66">
        <f>[52]ACCOUNTALLOC!DA172</f>
        <v>0</v>
      </c>
      <c r="DB172" s="66">
        <f>[52]ACCOUNTALLOC!DB172</f>
        <v>0</v>
      </c>
      <c r="DC172" s="66">
        <f>[52]ACCOUNTALLOC!DC172</f>
        <v>0</v>
      </c>
      <c r="DD172" s="66"/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/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0</v>
      </c>
      <c r="DT172" s="66"/>
      <c r="DU172" s="66">
        <v>0</v>
      </c>
      <c r="DV172" s="66">
        <v>0</v>
      </c>
      <c r="DW172" s="66">
        <v>0</v>
      </c>
      <c r="DX172" s="66">
        <v>0</v>
      </c>
      <c r="DY172" s="66">
        <v>0</v>
      </c>
      <c r="DZ172" s="66">
        <v>0</v>
      </c>
      <c r="EA172" s="66">
        <v>0</v>
      </c>
      <c r="EB172" s="66"/>
      <c r="EC172" s="66">
        <v>0</v>
      </c>
      <c r="ED172" s="66">
        <v>0</v>
      </c>
      <c r="EE172" s="66">
        <v>0</v>
      </c>
      <c r="EF172" s="66">
        <v>0</v>
      </c>
      <c r="EG172" s="66">
        <v>0</v>
      </c>
      <c r="EH172" s="66">
        <v>0</v>
      </c>
      <c r="EI172" s="66">
        <v>0</v>
      </c>
      <c r="EJ172" s="66"/>
      <c r="EK172" s="66">
        <v>0</v>
      </c>
      <c r="EL172" s="66">
        <v>0</v>
      </c>
      <c r="EM172" s="66">
        <v>0</v>
      </c>
      <c r="EN172" s="66">
        <v>0</v>
      </c>
      <c r="EO172" s="66">
        <v>0</v>
      </c>
      <c r="EP172" s="66">
        <v>0</v>
      </c>
      <c r="EQ172" s="66">
        <v>0</v>
      </c>
      <c r="ER172" s="66"/>
      <c r="ES172" s="66">
        <v>0</v>
      </c>
      <c r="ET172" s="66">
        <v>0</v>
      </c>
      <c r="EU172" s="66">
        <v>0</v>
      </c>
      <c r="EV172" s="66">
        <v>0</v>
      </c>
      <c r="EW172" s="66">
        <v>0</v>
      </c>
      <c r="EX172" s="66">
        <v>0</v>
      </c>
      <c r="EY172" s="66">
        <v>0</v>
      </c>
      <c r="EZ172" s="66"/>
      <c r="FA172" s="66">
        <v>0</v>
      </c>
      <c r="FB172" s="66">
        <v>0</v>
      </c>
      <c r="FC172" s="66">
        <v>0</v>
      </c>
      <c r="FD172" s="66">
        <v>0</v>
      </c>
      <c r="FE172" s="66">
        <v>0</v>
      </c>
      <c r="FF172" s="66">
        <v>0</v>
      </c>
      <c r="FG172" s="66">
        <v>0</v>
      </c>
    </row>
    <row r="173" spans="1:163">
      <c r="A173" s="698"/>
      <c r="B173" s="698"/>
      <c r="C173" s="698"/>
      <c r="D173" s="64"/>
      <c r="E173" s="698"/>
      <c r="F173" s="698"/>
      <c r="G173" s="698"/>
      <c r="H173" s="698"/>
      <c r="I173" s="698"/>
      <c r="J173" s="698"/>
      <c r="K173" s="698"/>
      <c r="L173" s="698"/>
      <c r="M173" s="698"/>
      <c r="N173" s="698"/>
      <c r="O173" s="698"/>
      <c r="P173" s="698"/>
      <c r="Q173" s="698"/>
      <c r="R173" s="698"/>
      <c r="S173" s="698"/>
      <c r="T173" s="698"/>
      <c r="U173" s="698"/>
      <c r="V173" s="698"/>
      <c r="W173" s="698"/>
      <c r="X173" s="698"/>
      <c r="Y173" s="698"/>
      <c r="Z173" s="698"/>
      <c r="AA173" s="698"/>
      <c r="AB173" s="698"/>
      <c r="AC173" s="698"/>
      <c r="AD173" s="698"/>
      <c r="AE173" s="698"/>
      <c r="AF173" s="698"/>
      <c r="AG173" s="698"/>
      <c r="AH173" s="698"/>
      <c r="AI173" s="698"/>
      <c r="AJ173" s="698"/>
      <c r="AK173" s="698"/>
      <c r="AL173" s="698"/>
      <c r="AM173" s="698"/>
      <c r="AN173" s="698"/>
      <c r="AO173" s="698"/>
      <c r="AP173" s="698"/>
      <c r="AQ173" s="698"/>
      <c r="AR173" s="698"/>
      <c r="AS173" s="698"/>
      <c r="AT173" s="698"/>
      <c r="AU173" s="698"/>
      <c r="AV173" s="698"/>
      <c r="AW173" s="698"/>
      <c r="AX173" s="698"/>
      <c r="AY173" s="698"/>
      <c r="AZ173" s="698"/>
      <c r="BA173" s="698"/>
      <c r="BB173" s="698"/>
      <c r="BC173" s="698"/>
      <c r="BD173" s="698"/>
      <c r="BE173" s="698"/>
      <c r="BF173" s="698"/>
      <c r="BG173" s="698"/>
      <c r="BH173" s="698"/>
      <c r="BI173" s="698"/>
      <c r="BJ173" s="698"/>
      <c r="BK173" s="698"/>
      <c r="BL173" s="698"/>
      <c r="BM173" s="698"/>
      <c r="BN173" s="698"/>
      <c r="BO173" s="698"/>
      <c r="BP173" s="698"/>
      <c r="BQ173" s="698"/>
      <c r="BR173" s="698"/>
      <c r="BS173" s="698"/>
      <c r="BT173" s="698"/>
      <c r="BU173" s="698"/>
      <c r="BV173" s="698"/>
      <c r="BW173" s="698"/>
      <c r="BX173" s="698"/>
      <c r="BY173" s="698"/>
      <c r="BZ173" s="698"/>
      <c r="CA173" s="698"/>
      <c r="CB173" s="698"/>
      <c r="CC173" s="698"/>
      <c r="CD173" s="698"/>
      <c r="CE173" s="698"/>
      <c r="CF173" s="698"/>
      <c r="CG173" s="698"/>
      <c r="CH173" s="698"/>
      <c r="CI173" s="698"/>
      <c r="CJ173" s="698"/>
      <c r="CK173" s="698"/>
      <c r="CL173" s="698"/>
      <c r="CM173" s="698"/>
      <c r="CN173" s="698"/>
      <c r="CO173" s="698"/>
      <c r="CP173" s="698"/>
      <c r="CQ173" s="698"/>
      <c r="CR173" s="698"/>
      <c r="CS173" s="698"/>
      <c r="CT173" s="698"/>
      <c r="CU173" s="698"/>
    </row>
    <row r="174" spans="1:163">
      <c r="A174" s="698"/>
      <c r="B174" s="694" t="str">
        <f>[52]ACCOUNTALLOC!B174</f>
        <v>TOTAL ACCUMULATED RESERVE FOR DEPRECIATION</v>
      </c>
      <c r="C174" s="696">
        <f>[52]ACCOUNTALLOC!C174</f>
        <v>-4292153131.7526517</v>
      </c>
      <c r="D174" s="64"/>
      <c r="E174" s="696">
        <f>[52]ACCOUNTALLOC!E174</f>
        <v>-1120606920.7995868</v>
      </c>
      <c r="F174" s="696">
        <f>[52]ACCOUNTALLOC!F174</f>
        <v>-1195283762.0948882</v>
      </c>
      <c r="G174" s="696">
        <f>[52]ACCOUNTALLOC!G174</f>
        <v>-190741286.14523202</v>
      </c>
      <c r="H174" s="696">
        <f>[52]ACCOUNTALLOC!H174</f>
        <v>0</v>
      </c>
      <c r="I174" s="696">
        <f>[52]ACCOUNTALLOC!I174</f>
        <v>0</v>
      </c>
      <c r="J174" s="696">
        <f>[52]ACCOUNTALLOC!J174</f>
        <v>0</v>
      </c>
      <c r="K174" s="696">
        <f>[52]ACCOUNTALLOC!K174</f>
        <v>-2506631969.0397072</v>
      </c>
      <c r="L174" s="696"/>
      <c r="M174" s="696">
        <f>[52]ACCOUNTALLOC!M174</f>
        <v>-211093312.04728687</v>
      </c>
      <c r="N174" s="696">
        <f>[52]ACCOUNTALLOC!N174</f>
        <v>-303707578.65289479</v>
      </c>
      <c r="O174" s="696">
        <f>[52]ACCOUNTALLOC!O174</f>
        <v>-16408790.96540645</v>
      </c>
      <c r="P174" s="696">
        <f>[52]ACCOUNTALLOC!P174</f>
        <v>0</v>
      </c>
      <c r="Q174" s="696">
        <f>[52]ACCOUNTALLOC!Q174</f>
        <v>0</v>
      </c>
      <c r="R174" s="696">
        <f>[52]ACCOUNTALLOC!R174</f>
        <v>0</v>
      </c>
      <c r="S174" s="696">
        <f>[52]ACCOUNTALLOC!S174</f>
        <v>-531209681.66558814</v>
      </c>
      <c r="T174" s="696"/>
      <c r="U174" s="696">
        <f>[52]ACCOUNTALLOC!U174</f>
        <v>-183793002.01504248</v>
      </c>
      <c r="V174" s="696">
        <f>[52]ACCOUNTALLOC!V174</f>
        <v>-337746085.33738708</v>
      </c>
      <c r="W174" s="696">
        <f>[52]ACCOUNTALLOC!W174</f>
        <v>-2994214.3514030711</v>
      </c>
      <c r="X174" s="696">
        <f>[52]ACCOUNTALLOC!X174</f>
        <v>0</v>
      </c>
      <c r="Y174" s="696">
        <f>[52]ACCOUNTALLOC!Y174</f>
        <v>0</v>
      </c>
      <c r="Z174" s="696">
        <f>[52]ACCOUNTALLOC!Z174</f>
        <v>0</v>
      </c>
      <c r="AA174" s="696">
        <f>[52]ACCOUNTALLOC!AA174</f>
        <v>-524533301.70383263</v>
      </c>
      <c r="AB174" s="696"/>
      <c r="AC174" s="696">
        <f>[52]ACCOUNTALLOC!AC174</f>
        <v>-82621735.75998576</v>
      </c>
      <c r="AD174" s="696">
        <f>[52]ACCOUNTALLOC!AD174</f>
        <v>-217969778.66038603</v>
      </c>
      <c r="AE174" s="696">
        <f>[52]ACCOUNTALLOC!AE174</f>
        <v>-607228.31137781637</v>
      </c>
      <c r="AF174" s="696">
        <f>[52]ACCOUNTALLOC!AF174</f>
        <v>0</v>
      </c>
      <c r="AG174" s="696">
        <f>[52]ACCOUNTALLOC!AG174</f>
        <v>0</v>
      </c>
      <c r="AH174" s="696">
        <f>[52]ACCOUNTALLOC!AH174</f>
        <v>0</v>
      </c>
      <c r="AI174" s="696">
        <f>[52]ACCOUNTALLOC!AI174</f>
        <v>-301198742.73174959</v>
      </c>
      <c r="AJ174" s="696"/>
      <c r="AK174" s="696">
        <f>[52]ACCOUNTALLOC!AK174</f>
        <v>-63006111.943581395</v>
      </c>
      <c r="AL174" s="696">
        <f>[52]ACCOUNTALLOC!AL174</f>
        <v>-151650901.74943244</v>
      </c>
      <c r="AM174" s="696">
        <f>[52]ACCOUNTALLOC!AM174</f>
        <v>-3698305.6503077997</v>
      </c>
      <c r="AN174" s="696">
        <f>[52]ACCOUNTALLOC!AN174</f>
        <v>0</v>
      </c>
      <c r="AO174" s="696">
        <f>[52]ACCOUNTALLOC!AO174</f>
        <v>0</v>
      </c>
      <c r="AP174" s="696">
        <f>[52]ACCOUNTALLOC!AP174</f>
        <v>0</v>
      </c>
      <c r="AQ174" s="696">
        <f>[52]ACCOUNTALLOC!AQ174</f>
        <v>-218355319.34332165</v>
      </c>
      <c r="AR174" s="696"/>
      <c r="AS174" s="696">
        <f>[52]ACCOUNTALLOC!AS174</f>
        <v>-615766.90553240827</v>
      </c>
      <c r="AT174" s="696">
        <f>[52]ACCOUNTALLOC!AT174</f>
        <v>-478854.15566115314</v>
      </c>
      <c r="AU174" s="696">
        <f>[52]ACCOUNTALLOC!AU174</f>
        <v>-10897.748744494673</v>
      </c>
      <c r="AV174" s="696">
        <f>[52]ACCOUNTALLOC!AV174</f>
        <v>0</v>
      </c>
      <c r="AW174" s="696">
        <f>[52]ACCOUNTALLOC!AW174</f>
        <v>0</v>
      </c>
      <c r="AX174" s="696">
        <f>[52]ACCOUNTALLOC!AX174</f>
        <v>0</v>
      </c>
      <c r="AY174" s="696">
        <f>[52]ACCOUNTALLOC!AY174</f>
        <v>-1105518.8099380562</v>
      </c>
      <c r="AZ174" s="696"/>
      <c r="BA174" s="696">
        <f>[52]ACCOUNTALLOC!BA174</f>
        <v>-12017430.342709543</v>
      </c>
      <c r="BB174" s="696">
        <f>[52]ACCOUNTALLOC!BB174</f>
        <v>-13216142.340478621</v>
      </c>
      <c r="BC174" s="696">
        <f>[52]ACCOUNTALLOC!BC174</f>
        <v>-1092873.5521795142</v>
      </c>
      <c r="BD174" s="696">
        <f>[52]ACCOUNTALLOC!BD174</f>
        <v>0</v>
      </c>
      <c r="BE174" s="696">
        <f>[52]ACCOUNTALLOC!BE174</f>
        <v>0</v>
      </c>
      <c r="BF174" s="696">
        <f>[52]ACCOUNTALLOC!BF174</f>
        <v>0</v>
      </c>
      <c r="BG174" s="696">
        <f>[52]ACCOUNTALLOC!BG174</f>
        <v>-26326446.235367678</v>
      </c>
      <c r="BH174" s="696"/>
      <c r="BI174" s="696">
        <f>[52]ACCOUNTALLOC!BI174</f>
        <v>-20752877.381078254</v>
      </c>
      <c r="BJ174" s="696">
        <f>[52]ACCOUNTALLOC!BJ174</f>
        <v>-4870802.6197426748</v>
      </c>
      <c r="BK174" s="696">
        <f>[52]ACCOUNTALLOC!BK174</f>
        <v>-258667.1279737849</v>
      </c>
      <c r="BL174" s="696">
        <f>[52]ACCOUNTALLOC!BL174</f>
        <v>0</v>
      </c>
      <c r="BM174" s="696">
        <f>[52]ACCOUNTALLOC!BM174</f>
        <v>0</v>
      </c>
      <c r="BN174" s="696">
        <f>[52]ACCOUNTALLOC!BN174</f>
        <v>0</v>
      </c>
      <c r="BO174" s="696">
        <f>[52]ACCOUNTALLOC!BO174</f>
        <v>-25882347.128794711</v>
      </c>
      <c r="BP174" s="696"/>
      <c r="BQ174" s="696">
        <f>[52]ACCOUNTALLOC!BQ174</f>
        <v>-12156831.235313769</v>
      </c>
      <c r="BR174" s="696">
        <f>[52]ACCOUNTALLOC!BR174</f>
        <v>-65640676.19339139</v>
      </c>
      <c r="BS174" s="696">
        <f>[52]ACCOUNTALLOC!BS174</f>
        <v>-198868.64185839807</v>
      </c>
      <c r="BT174" s="696">
        <f>[52]ACCOUNTALLOC!BT174</f>
        <v>0</v>
      </c>
      <c r="BU174" s="696">
        <f>[52]ACCOUNTALLOC!BU174</f>
        <v>0</v>
      </c>
      <c r="BV174" s="696">
        <f>[52]ACCOUNTALLOC!BV174</f>
        <v>0</v>
      </c>
      <c r="BW174" s="696">
        <f>[52]ACCOUNTALLOC!BW174</f>
        <v>-77996376.070563555</v>
      </c>
      <c r="BX174" s="696"/>
      <c r="BY174" s="696">
        <f>[52]ACCOUNTALLOC!BY174</f>
        <v>-6508932.2433353877</v>
      </c>
      <c r="BZ174" s="696">
        <f>[52]ACCOUNTALLOC!BZ174</f>
        <v>-28747075.158076145</v>
      </c>
      <c r="CA174" s="696">
        <f>[52]ACCOUNTALLOC!CA174</f>
        <v>-331116.43646142312</v>
      </c>
      <c r="CB174" s="696">
        <f>[52]ACCOUNTALLOC!CB174</f>
        <v>0</v>
      </c>
      <c r="CC174" s="696">
        <f>[52]ACCOUNTALLOC!CC174</f>
        <v>0</v>
      </c>
      <c r="CD174" s="696">
        <f>[52]ACCOUNTALLOC!CD174</f>
        <v>0</v>
      </c>
      <c r="CE174" s="696">
        <f>[52]ACCOUNTALLOC!CE174</f>
        <v>-35587123.83787296</v>
      </c>
      <c r="CF174" s="696"/>
      <c r="CG174" s="696">
        <f>[52]ACCOUNTALLOC!CG174</f>
        <v>-10502010.177827226</v>
      </c>
      <c r="CH174" s="696">
        <f>[52]ACCOUNTALLOC!CH174</f>
        <v>-7903951.1818592781</v>
      </c>
      <c r="CI174" s="696">
        <f>[52]ACCOUNTALLOC!CI174</f>
        <v>-23576685.451085296</v>
      </c>
      <c r="CJ174" s="696">
        <f>[52]ACCOUNTALLOC!CJ174</f>
        <v>0</v>
      </c>
      <c r="CK174" s="696">
        <f>[52]ACCOUNTALLOC!CK174</f>
        <v>0</v>
      </c>
      <c r="CL174" s="696">
        <f>[52]ACCOUNTALLOC!CL174</f>
        <v>0</v>
      </c>
      <c r="CM174" s="696">
        <f>[52]ACCOUNTALLOC!CM174</f>
        <v>-41982646.810771801</v>
      </c>
      <c r="CN174" s="696">
        <f>[52]ACCOUNTALLOC!CN174</f>
        <v>0</v>
      </c>
      <c r="CO174" s="696">
        <f>[52]ACCOUNTALLOC!CO174</f>
        <v>-567576.86255117739</v>
      </c>
      <c r="CP174" s="696">
        <f>[52]ACCOUNTALLOC!CP174</f>
        <v>-773549.88486352528</v>
      </c>
      <c r="CQ174" s="696">
        <f>[52]ACCOUNTALLOC!CQ174</f>
        <v>-2531.6277297698521</v>
      </c>
      <c r="CR174" s="696">
        <f>[52]ACCOUNTALLOC!CR174</f>
        <v>0</v>
      </c>
      <c r="CS174" s="696">
        <f>[52]ACCOUNTALLOC!CS174</f>
        <v>0</v>
      </c>
      <c r="CT174" s="696">
        <f>[52]ACCOUNTALLOC!CT174</f>
        <v>0</v>
      </c>
      <c r="CU174" s="696">
        <f>[52]ACCOUNTALLOC!CU174</f>
        <v>-1343658.3751444723</v>
      </c>
      <c r="CV174" s="66"/>
      <c r="CW174" s="66">
        <f>[52]ACCOUNTALLOC!CW174</f>
        <v>0</v>
      </c>
      <c r="CX174" s="66">
        <f>[52]ACCOUNTALLOC!CX174</f>
        <v>0</v>
      </c>
      <c r="CY174" s="66">
        <f>[52]ACCOUNTALLOC!CY174</f>
        <v>0</v>
      </c>
      <c r="CZ174" s="66">
        <f>[52]ACCOUNTALLOC!CZ174</f>
        <v>0</v>
      </c>
      <c r="DA174" s="66">
        <f>[52]ACCOUNTALLOC!DA174</f>
        <v>0</v>
      </c>
      <c r="DB174" s="66">
        <f>[52]ACCOUNTALLOC!DB174</f>
        <v>0</v>
      </c>
      <c r="DC174" s="66">
        <f>[52]ACCOUNTALLOC!DC174</f>
        <v>0</v>
      </c>
      <c r="DD174" s="66"/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/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/>
      <c r="DU174" s="66">
        <v>0</v>
      </c>
      <c r="DV174" s="66">
        <v>0</v>
      </c>
      <c r="DW174" s="66">
        <v>0</v>
      </c>
      <c r="DX174" s="66">
        <v>0</v>
      </c>
      <c r="DY174" s="66">
        <v>0</v>
      </c>
      <c r="DZ174" s="66">
        <v>0</v>
      </c>
      <c r="EA174" s="66">
        <v>0</v>
      </c>
      <c r="EB174" s="66"/>
      <c r="EC174" s="66">
        <v>0</v>
      </c>
      <c r="ED174" s="66">
        <v>0</v>
      </c>
      <c r="EE174" s="66">
        <v>0</v>
      </c>
      <c r="EF174" s="66">
        <v>0</v>
      </c>
      <c r="EG174" s="66">
        <v>0</v>
      </c>
      <c r="EH174" s="66">
        <v>0</v>
      </c>
      <c r="EI174" s="66">
        <v>0</v>
      </c>
      <c r="EJ174" s="66"/>
      <c r="EK174" s="66">
        <v>0</v>
      </c>
      <c r="EL174" s="66">
        <v>0</v>
      </c>
      <c r="EM174" s="66">
        <v>0</v>
      </c>
      <c r="EN174" s="66">
        <v>0</v>
      </c>
      <c r="EO174" s="66">
        <v>0</v>
      </c>
      <c r="EP174" s="66">
        <v>0</v>
      </c>
      <c r="EQ174" s="66">
        <v>0</v>
      </c>
      <c r="ER174" s="66"/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/>
      <c r="FA174" s="66">
        <v>0</v>
      </c>
      <c r="FB174" s="66">
        <v>0</v>
      </c>
      <c r="FC174" s="66">
        <v>0</v>
      </c>
      <c r="FD174" s="66">
        <v>0</v>
      </c>
      <c r="FE174" s="66">
        <v>0</v>
      </c>
      <c r="FF174" s="66">
        <v>0</v>
      </c>
      <c r="FG174" s="66">
        <v>0</v>
      </c>
    </row>
    <row r="175" spans="1:163">
      <c r="D175" s="64"/>
      <c r="CW175" s="2">
        <f>[52]ACCOUNTALLOC!CW175</f>
        <v>0</v>
      </c>
      <c r="CX175" s="2">
        <f>[52]ACCOUNTALLOC!CX175</f>
        <v>0</v>
      </c>
      <c r="CY175" s="2">
        <f>[52]ACCOUNTALLOC!CY175</f>
        <v>0</v>
      </c>
      <c r="CZ175" s="2">
        <f>[52]ACCOUNTALLOC!CZ175</f>
        <v>0</v>
      </c>
      <c r="DA175" s="2">
        <f>[52]ACCOUNTALLOC!DA175</f>
        <v>0</v>
      </c>
      <c r="DB175" s="2">
        <f>[52]ACCOUNTALLOC!DB175</f>
        <v>0</v>
      </c>
      <c r="DC175" s="2">
        <f>[52]ACCOUNTALLOC!DC175</f>
        <v>0</v>
      </c>
    </row>
    <row r="176" spans="1:163">
      <c r="B176" s="12" t="s">
        <v>98</v>
      </c>
      <c r="D176" s="64"/>
      <c r="CW176" s="2">
        <f>[52]ACCOUNTALLOC!CW176</f>
        <v>0</v>
      </c>
      <c r="CX176" s="2">
        <f>[52]ACCOUNTALLOC!CX176</f>
        <v>0</v>
      </c>
      <c r="CY176" s="2">
        <f>[52]ACCOUNTALLOC!CY176</f>
        <v>0</v>
      </c>
      <c r="CZ176" s="2">
        <f>[52]ACCOUNTALLOC!CZ176</f>
        <v>0</v>
      </c>
      <c r="DA176" s="2">
        <f>[52]ACCOUNTALLOC!DA176</f>
        <v>0</v>
      </c>
      <c r="DB176" s="2">
        <f>[52]ACCOUNTALLOC!DB176</f>
        <v>0</v>
      </c>
      <c r="DC176" s="2">
        <f>[52]ACCOUNTALLOC!DC176</f>
        <v>0</v>
      </c>
    </row>
    <row r="177" spans="1:163">
      <c r="B177" s="12"/>
      <c r="D177" s="64"/>
      <c r="CW177" s="2">
        <f>[52]ACCOUNTALLOC!CW177</f>
        <v>0</v>
      </c>
      <c r="CX177" s="2">
        <f>[52]ACCOUNTALLOC!CX177</f>
        <v>0</v>
      </c>
      <c r="CY177" s="2">
        <f>[52]ACCOUNTALLOC!CY177</f>
        <v>0</v>
      </c>
      <c r="CZ177" s="2">
        <f>[52]ACCOUNTALLOC!CZ177</f>
        <v>0</v>
      </c>
      <c r="DA177" s="2">
        <f>[52]ACCOUNTALLOC!DA177</f>
        <v>0</v>
      </c>
      <c r="DB177" s="2">
        <f>[52]ACCOUNTALLOC!DB177</f>
        <v>0</v>
      </c>
      <c r="DC177" s="2">
        <f>[52]ACCOUNTALLOC!DC177</f>
        <v>0</v>
      </c>
    </row>
    <row r="178" spans="1:163">
      <c r="B178" s="12" t="s">
        <v>249</v>
      </c>
      <c r="D178" s="64"/>
      <c r="CW178" s="2">
        <f>[52]ACCOUNTALLOC!CW178</f>
        <v>0</v>
      </c>
      <c r="CX178" s="2">
        <f>[52]ACCOUNTALLOC!CX178</f>
        <v>0</v>
      </c>
      <c r="CY178" s="2">
        <f>[52]ACCOUNTALLOC!CY178</f>
        <v>0</v>
      </c>
      <c r="CZ178" s="2">
        <f>[52]ACCOUNTALLOC!CZ178</f>
        <v>0</v>
      </c>
      <c r="DA178" s="2">
        <f>[52]ACCOUNTALLOC!DA178</f>
        <v>0</v>
      </c>
      <c r="DB178" s="2">
        <f>[52]ACCOUNTALLOC!DB178</f>
        <v>0</v>
      </c>
      <c r="DC178" s="2">
        <f>[52]ACCOUNTALLOC!DC178</f>
        <v>0</v>
      </c>
    </row>
    <row r="179" spans="1:163">
      <c r="A179" s="699" t="str">
        <f>[52]ACCOUNTALLOC!A179</f>
        <v>~</v>
      </c>
      <c r="B179" s="698" t="str">
        <f>[52]ACCOUNTALLOC!B179</f>
        <v>~</v>
      </c>
      <c r="C179" s="695">
        <f>[52]ACCOUNTALLOC!C179</f>
        <v>0</v>
      </c>
      <c r="D179" s="64"/>
      <c r="E179" s="697">
        <f>[52]ACCOUNTALLOC!E179</f>
        <v>0</v>
      </c>
      <c r="F179" s="697">
        <f>[52]ACCOUNTALLOC!F179</f>
        <v>0</v>
      </c>
      <c r="G179" s="697">
        <f>[52]ACCOUNTALLOC!G179</f>
        <v>0</v>
      </c>
      <c r="H179" s="697">
        <f>[52]ACCOUNTALLOC!H179</f>
        <v>0</v>
      </c>
      <c r="I179" s="697">
        <f>[52]ACCOUNTALLOC!I179</f>
        <v>0</v>
      </c>
      <c r="J179" s="697">
        <f>[52]ACCOUNTALLOC!J179</f>
        <v>0</v>
      </c>
      <c r="K179" s="697">
        <f>[52]ACCOUNTALLOC!K179</f>
        <v>0</v>
      </c>
      <c r="L179" s="698"/>
      <c r="M179" s="697">
        <f>[52]ACCOUNTALLOC!M179</f>
        <v>0</v>
      </c>
      <c r="N179" s="697">
        <f>[52]ACCOUNTALLOC!N179</f>
        <v>0</v>
      </c>
      <c r="O179" s="697">
        <f>[52]ACCOUNTALLOC!O179</f>
        <v>0</v>
      </c>
      <c r="P179" s="697">
        <f>[52]ACCOUNTALLOC!P179</f>
        <v>0</v>
      </c>
      <c r="Q179" s="697">
        <f>[52]ACCOUNTALLOC!Q179</f>
        <v>0</v>
      </c>
      <c r="R179" s="697">
        <f>[52]ACCOUNTALLOC!R179</f>
        <v>0</v>
      </c>
      <c r="S179" s="697">
        <f>[52]ACCOUNTALLOC!S179</f>
        <v>0</v>
      </c>
      <c r="T179" s="698"/>
      <c r="U179" s="697">
        <f>[52]ACCOUNTALLOC!U179</f>
        <v>0</v>
      </c>
      <c r="V179" s="697">
        <f>[52]ACCOUNTALLOC!V179</f>
        <v>0</v>
      </c>
      <c r="W179" s="697">
        <f>[52]ACCOUNTALLOC!W179</f>
        <v>0</v>
      </c>
      <c r="X179" s="697">
        <f>[52]ACCOUNTALLOC!X179</f>
        <v>0</v>
      </c>
      <c r="Y179" s="697">
        <f>[52]ACCOUNTALLOC!Y179</f>
        <v>0</v>
      </c>
      <c r="Z179" s="697">
        <f>[52]ACCOUNTALLOC!Z179</f>
        <v>0</v>
      </c>
      <c r="AA179" s="697">
        <f>[52]ACCOUNTALLOC!AA179</f>
        <v>0</v>
      </c>
      <c r="AB179" s="698"/>
      <c r="AC179" s="697">
        <f>[52]ACCOUNTALLOC!AC179</f>
        <v>0</v>
      </c>
      <c r="AD179" s="697">
        <f>[52]ACCOUNTALLOC!AD179</f>
        <v>0</v>
      </c>
      <c r="AE179" s="697">
        <f>[52]ACCOUNTALLOC!AE179</f>
        <v>0</v>
      </c>
      <c r="AF179" s="697">
        <f>[52]ACCOUNTALLOC!AF179</f>
        <v>0</v>
      </c>
      <c r="AG179" s="697">
        <f>[52]ACCOUNTALLOC!AG179</f>
        <v>0</v>
      </c>
      <c r="AH179" s="697">
        <f>[52]ACCOUNTALLOC!AH179</f>
        <v>0</v>
      </c>
      <c r="AI179" s="697">
        <f>[52]ACCOUNTALLOC!AI179</f>
        <v>0</v>
      </c>
      <c r="AJ179" s="698"/>
      <c r="AK179" s="697">
        <f>[52]ACCOUNTALLOC!AK179</f>
        <v>0</v>
      </c>
      <c r="AL179" s="697">
        <f>[52]ACCOUNTALLOC!AL179</f>
        <v>0</v>
      </c>
      <c r="AM179" s="697">
        <f>[52]ACCOUNTALLOC!AM179</f>
        <v>0</v>
      </c>
      <c r="AN179" s="697">
        <f>[52]ACCOUNTALLOC!AN179</f>
        <v>0</v>
      </c>
      <c r="AO179" s="697">
        <f>[52]ACCOUNTALLOC!AO179</f>
        <v>0</v>
      </c>
      <c r="AP179" s="697">
        <f>[52]ACCOUNTALLOC!AP179</f>
        <v>0</v>
      </c>
      <c r="AQ179" s="697">
        <f>[52]ACCOUNTALLOC!AQ179</f>
        <v>0</v>
      </c>
      <c r="AR179" s="698"/>
      <c r="AS179" s="697">
        <f>[52]ACCOUNTALLOC!AS179</f>
        <v>0</v>
      </c>
      <c r="AT179" s="697">
        <f>[52]ACCOUNTALLOC!AT179</f>
        <v>0</v>
      </c>
      <c r="AU179" s="697">
        <f>[52]ACCOUNTALLOC!AU179</f>
        <v>0</v>
      </c>
      <c r="AV179" s="697">
        <f>[52]ACCOUNTALLOC!AV179</f>
        <v>0</v>
      </c>
      <c r="AW179" s="697">
        <f>[52]ACCOUNTALLOC!AW179</f>
        <v>0</v>
      </c>
      <c r="AX179" s="697">
        <f>[52]ACCOUNTALLOC!AX179</f>
        <v>0</v>
      </c>
      <c r="AY179" s="697">
        <f>[52]ACCOUNTALLOC!AY179</f>
        <v>0</v>
      </c>
      <c r="AZ179" s="698"/>
      <c r="BA179" s="697">
        <f>[52]ACCOUNTALLOC!BA179</f>
        <v>0</v>
      </c>
      <c r="BB179" s="697">
        <f>[52]ACCOUNTALLOC!BB179</f>
        <v>0</v>
      </c>
      <c r="BC179" s="697">
        <f>[52]ACCOUNTALLOC!BC179</f>
        <v>0</v>
      </c>
      <c r="BD179" s="697">
        <f>[52]ACCOUNTALLOC!BD179</f>
        <v>0</v>
      </c>
      <c r="BE179" s="697">
        <f>[52]ACCOUNTALLOC!BE179</f>
        <v>0</v>
      </c>
      <c r="BF179" s="697">
        <f>[52]ACCOUNTALLOC!BF179</f>
        <v>0</v>
      </c>
      <c r="BG179" s="697">
        <f>[52]ACCOUNTALLOC!BG179</f>
        <v>0</v>
      </c>
      <c r="BH179" s="698"/>
      <c r="BI179" s="697">
        <f>[52]ACCOUNTALLOC!BI179</f>
        <v>0</v>
      </c>
      <c r="BJ179" s="697">
        <f>[52]ACCOUNTALLOC!BJ179</f>
        <v>0</v>
      </c>
      <c r="BK179" s="697">
        <f>[52]ACCOUNTALLOC!BK179</f>
        <v>0</v>
      </c>
      <c r="BL179" s="697">
        <f>[52]ACCOUNTALLOC!BL179</f>
        <v>0</v>
      </c>
      <c r="BM179" s="697">
        <f>[52]ACCOUNTALLOC!BM179</f>
        <v>0</v>
      </c>
      <c r="BN179" s="697">
        <f>[52]ACCOUNTALLOC!BN179</f>
        <v>0</v>
      </c>
      <c r="BO179" s="697">
        <f>[52]ACCOUNTALLOC!BO179</f>
        <v>0</v>
      </c>
      <c r="BP179" s="698"/>
      <c r="BQ179" s="697">
        <f>[52]ACCOUNTALLOC!BQ179</f>
        <v>0</v>
      </c>
      <c r="BR179" s="697">
        <f>[52]ACCOUNTALLOC!BR179</f>
        <v>0</v>
      </c>
      <c r="BS179" s="697">
        <f>[52]ACCOUNTALLOC!BS179</f>
        <v>0</v>
      </c>
      <c r="BT179" s="697">
        <f>[52]ACCOUNTALLOC!BT179</f>
        <v>0</v>
      </c>
      <c r="BU179" s="697">
        <f>[52]ACCOUNTALLOC!BU179</f>
        <v>0</v>
      </c>
      <c r="BV179" s="697">
        <f>[52]ACCOUNTALLOC!BV179</f>
        <v>0</v>
      </c>
      <c r="BW179" s="697">
        <f>[52]ACCOUNTALLOC!BW179</f>
        <v>0</v>
      </c>
      <c r="BX179" s="698"/>
      <c r="BY179" s="697">
        <f>[52]ACCOUNTALLOC!BY179</f>
        <v>0</v>
      </c>
      <c r="BZ179" s="697">
        <f>[52]ACCOUNTALLOC!BZ179</f>
        <v>0</v>
      </c>
      <c r="CA179" s="697">
        <f>[52]ACCOUNTALLOC!CA179</f>
        <v>0</v>
      </c>
      <c r="CB179" s="697">
        <f>[52]ACCOUNTALLOC!CB179</f>
        <v>0</v>
      </c>
      <c r="CC179" s="697">
        <f>[52]ACCOUNTALLOC!CC179</f>
        <v>0</v>
      </c>
      <c r="CD179" s="697">
        <f>[52]ACCOUNTALLOC!CD179</f>
        <v>0</v>
      </c>
      <c r="CE179" s="697">
        <f>[52]ACCOUNTALLOC!CE179</f>
        <v>0</v>
      </c>
      <c r="CF179" s="698"/>
      <c r="CG179" s="697">
        <f>[52]ACCOUNTALLOC!CG179</f>
        <v>0</v>
      </c>
      <c r="CH179" s="697">
        <f>[52]ACCOUNTALLOC!CH179</f>
        <v>0</v>
      </c>
      <c r="CI179" s="697">
        <f>[52]ACCOUNTALLOC!CI179</f>
        <v>0</v>
      </c>
      <c r="CJ179" s="697">
        <f>[52]ACCOUNTALLOC!CJ179</f>
        <v>0</v>
      </c>
      <c r="CK179" s="697">
        <f>[52]ACCOUNTALLOC!CK179</f>
        <v>0</v>
      </c>
      <c r="CL179" s="697">
        <f>[52]ACCOUNTALLOC!CL179</f>
        <v>0</v>
      </c>
      <c r="CM179" s="697">
        <f>[52]ACCOUNTALLOC!CM179</f>
        <v>0</v>
      </c>
      <c r="CN179" s="698">
        <f>[52]ACCOUNTALLOC!CN179</f>
        <v>0</v>
      </c>
      <c r="CO179" s="697">
        <f>[52]ACCOUNTALLOC!CO179</f>
        <v>0</v>
      </c>
      <c r="CP179" s="697">
        <f>[52]ACCOUNTALLOC!CP179</f>
        <v>0</v>
      </c>
      <c r="CQ179" s="697">
        <f>[52]ACCOUNTALLOC!CQ179</f>
        <v>0</v>
      </c>
      <c r="CR179" s="697">
        <f>[52]ACCOUNTALLOC!CR179</f>
        <v>0</v>
      </c>
      <c r="CS179" s="697">
        <f>[52]ACCOUNTALLOC!CS179</f>
        <v>0</v>
      </c>
      <c r="CT179" s="697">
        <f>[52]ACCOUNTALLOC!CT179</f>
        <v>0</v>
      </c>
      <c r="CU179" s="697">
        <f>[52]ACCOUNTALLOC!CU179</f>
        <v>0</v>
      </c>
      <c r="CW179" s="65">
        <f>[52]ACCOUNTALLOC!CW179</f>
        <v>0</v>
      </c>
      <c r="CX179" s="65">
        <f>[52]ACCOUNTALLOC!CX179</f>
        <v>0</v>
      </c>
      <c r="CY179" s="65">
        <f>[52]ACCOUNTALLOC!CY179</f>
        <v>0</v>
      </c>
      <c r="CZ179" s="65">
        <f>[52]ACCOUNTALLOC!CZ179</f>
        <v>0</v>
      </c>
      <c r="DA179" s="65">
        <f>[52]ACCOUNTALLOC!DA179</f>
        <v>0</v>
      </c>
      <c r="DB179" s="65">
        <f>[52]ACCOUNTALLOC!DB179</f>
        <v>0</v>
      </c>
      <c r="DC179" s="65">
        <f>[52]ACCOUNTALLOC!DC179</f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U179" s="65">
        <v>0</v>
      </c>
      <c r="DV179" s="65">
        <v>0</v>
      </c>
      <c r="DW179" s="65">
        <v>0</v>
      </c>
      <c r="DX179" s="65">
        <v>0</v>
      </c>
      <c r="DY179" s="65">
        <v>0</v>
      </c>
      <c r="DZ179" s="65">
        <v>0</v>
      </c>
      <c r="EA179" s="65">
        <v>0</v>
      </c>
      <c r="EC179" s="65">
        <v>0</v>
      </c>
      <c r="ED179" s="65">
        <v>0</v>
      </c>
      <c r="EE179" s="65">
        <v>0</v>
      </c>
      <c r="EF179" s="65">
        <v>0</v>
      </c>
      <c r="EG179" s="65">
        <v>0</v>
      </c>
      <c r="EH179" s="65">
        <v>0</v>
      </c>
      <c r="EI179" s="65">
        <v>0</v>
      </c>
      <c r="EK179" s="65">
        <v>0</v>
      </c>
      <c r="EL179" s="65">
        <v>0</v>
      </c>
      <c r="EM179" s="65">
        <v>0</v>
      </c>
      <c r="EN179" s="65">
        <v>0</v>
      </c>
      <c r="EO179" s="65">
        <v>0</v>
      </c>
      <c r="EP179" s="65">
        <v>0</v>
      </c>
      <c r="EQ179" s="65">
        <v>0</v>
      </c>
      <c r="ES179" s="65">
        <v>0</v>
      </c>
      <c r="ET179" s="65">
        <v>0</v>
      </c>
      <c r="EU179" s="65">
        <v>0</v>
      </c>
      <c r="EV179" s="65">
        <v>0</v>
      </c>
      <c r="EW179" s="65">
        <v>0</v>
      </c>
      <c r="EX179" s="65">
        <v>0</v>
      </c>
      <c r="EY179" s="65">
        <v>0</v>
      </c>
      <c r="FA179" s="65">
        <v>0</v>
      </c>
      <c r="FB179" s="65">
        <v>0</v>
      </c>
      <c r="FC179" s="65">
        <v>0</v>
      </c>
      <c r="FD179" s="65">
        <v>0</v>
      </c>
      <c r="FE179" s="65">
        <v>0</v>
      </c>
      <c r="FF179" s="65">
        <v>0</v>
      </c>
      <c r="FG179" s="65">
        <v>0</v>
      </c>
    </row>
    <row r="180" spans="1:163">
      <c r="A180" s="699" t="str">
        <f>[52]ACCOUNTALLOC!A180</f>
        <v>~</v>
      </c>
      <c r="B180" s="698" t="str">
        <f>[52]ACCOUNTALLOC!B180</f>
        <v>~</v>
      </c>
      <c r="C180" s="695">
        <f>[52]ACCOUNTALLOC!C180</f>
        <v>0</v>
      </c>
      <c r="D180" s="64"/>
      <c r="E180" s="697">
        <f>[52]ACCOUNTALLOC!E180</f>
        <v>0</v>
      </c>
      <c r="F180" s="697">
        <f>[52]ACCOUNTALLOC!F180</f>
        <v>0</v>
      </c>
      <c r="G180" s="697">
        <f>[52]ACCOUNTALLOC!G180</f>
        <v>0</v>
      </c>
      <c r="H180" s="697">
        <f>[52]ACCOUNTALLOC!H180</f>
        <v>0</v>
      </c>
      <c r="I180" s="697">
        <f>[52]ACCOUNTALLOC!I180</f>
        <v>0</v>
      </c>
      <c r="J180" s="697">
        <f>[52]ACCOUNTALLOC!J180</f>
        <v>0</v>
      </c>
      <c r="K180" s="697">
        <f>[52]ACCOUNTALLOC!K180</f>
        <v>0</v>
      </c>
      <c r="L180" s="698"/>
      <c r="M180" s="697">
        <f>[52]ACCOUNTALLOC!M180</f>
        <v>0</v>
      </c>
      <c r="N180" s="697">
        <f>[52]ACCOUNTALLOC!N180</f>
        <v>0</v>
      </c>
      <c r="O180" s="697">
        <f>[52]ACCOUNTALLOC!O180</f>
        <v>0</v>
      </c>
      <c r="P180" s="697">
        <f>[52]ACCOUNTALLOC!P180</f>
        <v>0</v>
      </c>
      <c r="Q180" s="697">
        <f>[52]ACCOUNTALLOC!Q180</f>
        <v>0</v>
      </c>
      <c r="R180" s="697">
        <f>[52]ACCOUNTALLOC!R180</f>
        <v>0</v>
      </c>
      <c r="S180" s="697">
        <f>[52]ACCOUNTALLOC!S180</f>
        <v>0</v>
      </c>
      <c r="T180" s="698"/>
      <c r="U180" s="697">
        <f>[52]ACCOUNTALLOC!U180</f>
        <v>0</v>
      </c>
      <c r="V180" s="697">
        <f>[52]ACCOUNTALLOC!V180</f>
        <v>0</v>
      </c>
      <c r="W180" s="697">
        <f>[52]ACCOUNTALLOC!W180</f>
        <v>0</v>
      </c>
      <c r="X180" s="697">
        <f>[52]ACCOUNTALLOC!X180</f>
        <v>0</v>
      </c>
      <c r="Y180" s="697">
        <f>[52]ACCOUNTALLOC!Y180</f>
        <v>0</v>
      </c>
      <c r="Z180" s="697">
        <f>[52]ACCOUNTALLOC!Z180</f>
        <v>0</v>
      </c>
      <c r="AA180" s="697">
        <f>[52]ACCOUNTALLOC!AA180</f>
        <v>0</v>
      </c>
      <c r="AB180" s="698"/>
      <c r="AC180" s="697">
        <f>[52]ACCOUNTALLOC!AC180</f>
        <v>0</v>
      </c>
      <c r="AD180" s="697">
        <f>[52]ACCOUNTALLOC!AD180</f>
        <v>0</v>
      </c>
      <c r="AE180" s="697">
        <f>[52]ACCOUNTALLOC!AE180</f>
        <v>0</v>
      </c>
      <c r="AF180" s="697">
        <f>[52]ACCOUNTALLOC!AF180</f>
        <v>0</v>
      </c>
      <c r="AG180" s="697">
        <f>[52]ACCOUNTALLOC!AG180</f>
        <v>0</v>
      </c>
      <c r="AH180" s="697">
        <f>[52]ACCOUNTALLOC!AH180</f>
        <v>0</v>
      </c>
      <c r="AI180" s="697">
        <f>[52]ACCOUNTALLOC!AI180</f>
        <v>0</v>
      </c>
      <c r="AJ180" s="698"/>
      <c r="AK180" s="697">
        <f>[52]ACCOUNTALLOC!AK180</f>
        <v>0</v>
      </c>
      <c r="AL180" s="697">
        <f>[52]ACCOUNTALLOC!AL180</f>
        <v>0</v>
      </c>
      <c r="AM180" s="697">
        <f>[52]ACCOUNTALLOC!AM180</f>
        <v>0</v>
      </c>
      <c r="AN180" s="697">
        <f>[52]ACCOUNTALLOC!AN180</f>
        <v>0</v>
      </c>
      <c r="AO180" s="697">
        <f>[52]ACCOUNTALLOC!AO180</f>
        <v>0</v>
      </c>
      <c r="AP180" s="697">
        <f>[52]ACCOUNTALLOC!AP180</f>
        <v>0</v>
      </c>
      <c r="AQ180" s="697">
        <f>[52]ACCOUNTALLOC!AQ180</f>
        <v>0</v>
      </c>
      <c r="AR180" s="698"/>
      <c r="AS180" s="697">
        <f>[52]ACCOUNTALLOC!AS180</f>
        <v>0</v>
      </c>
      <c r="AT180" s="697">
        <f>[52]ACCOUNTALLOC!AT180</f>
        <v>0</v>
      </c>
      <c r="AU180" s="697">
        <f>[52]ACCOUNTALLOC!AU180</f>
        <v>0</v>
      </c>
      <c r="AV180" s="697">
        <f>[52]ACCOUNTALLOC!AV180</f>
        <v>0</v>
      </c>
      <c r="AW180" s="697">
        <f>[52]ACCOUNTALLOC!AW180</f>
        <v>0</v>
      </c>
      <c r="AX180" s="697">
        <f>[52]ACCOUNTALLOC!AX180</f>
        <v>0</v>
      </c>
      <c r="AY180" s="697">
        <f>[52]ACCOUNTALLOC!AY180</f>
        <v>0</v>
      </c>
      <c r="AZ180" s="698"/>
      <c r="BA180" s="697">
        <f>[52]ACCOUNTALLOC!BA180</f>
        <v>0</v>
      </c>
      <c r="BB180" s="697">
        <f>[52]ACCOUNTALLOC!BB180</f>
        <v>0</v>
      </c>
      <c r="BC180" s="697">
        <f>[52]ACCOUNTALLOC!BC180</f>
        <v>0</v>
      </c>
      <c r="BD180" s="697">
        <f>[52]ACCOUNTALLOC!BD180</f>
        <v>0</v>
      </c>
      <c r="BE180" s="697">
        <f>[52]ACCOUNTALLOC!BE180</f>
        <v>0</v>
      </c>
      <c r="BF180" s="697">
        <f>[52]ACCOUNTALLOC!BF180</f>
        <v>0</v>
      </c>
      <c r="BG180" s="697">
        <f>[52]ACCOUNTALLOC!BG180</f>
        <v>0</v>
      </c>
      <c r="BH180" s="698"/>
      <c r="BI180" s="697">
        <f>[52]ACCOUNTALLOC!BI180</f>
        <v>0</v>
      </c>
      <c r="BJ180" s="697">
        <f>[52]ACCOUNTALLOC!BJ180</f>
        <v>0</v>
      </c>
      <c r="BK180" s="697">
        <f>[52]ACCOUNTALLOC!BK180</f>
        <v>0</v>
      </c>
      <c r="BL180" s="697">
        <f>[52]ACCOUNTALLOC!BL180</f>
        <v>0</v>
      </c>
      <c r="BM180" s="697">
        <f>[52]ACCOUNTALLOC!BM180</f>
        <v>0</v>
      </c>
      <c r="BN180" s="697">
        <f>[52]ACCOUNTALLOC!BN180</f>
        <v>0</v>
      </c>
      <c r="BO180" s="697">
        <f>[52]ACCOUNTALLOC!BO180</f>
        <v>0</v>
      </c>
      <c r="BP180" s="698"/>
      <c r="BQ180" s="697">
        <f>[52]ACCOUNTALLOC!BQ180</f>
        <v>0</v>
      </c>
      <c r="BR180" s="697">
        <f>[52]ACCOUNTALLOC!BR180</f>
        <v>0</v>
      </c>
      <c r="BS180" s="697">
        <f>[52]ACCOUNTALLOC!BS180</f>
        <v>0</v>
      </c>
      <c r="BT180" s="697">
        <f>[52]ACCOUNTALLOC!BT180</f>
        <v>0</v>
      </c>
      <c r="BU180" s="697">
        <f>[52]ACCOUNTALLOC!BU180</f>
        <v>0</v>
      </c>
      <c r="BV180" s="697">
        <f>[52]ACCOUNTALLOC!BV180</f>
        <v>0</v>
      </c>
      <c r="BW180" s="697">
        <f>[52]ACCOUNTALLOC!BW180</f>
        <v>0</v>
      </c>
      <c r="BX180" s="698"/>
      <c r="BY180" s="697">
        <f>[52]ACCOUNTALLOC!BY180</f>
        <v>0</v>
      </c>
      <c r="BZ180" s="697">
        <f>[52]ACCOUNTALLOC!BZ180</f>
        <v>0</v>
      </c>
      <c r="CA180" s="697">
        <f>[52]ACCOUNTALLOC!CA180</f>
        <v>0</v>
      </c>
      <c r="CB180" s="697">
        <f>[52]ACCOUNTALLOC!CB180</f>
        <v>0</v>
      </c>
      <c r="CC180" s="697">
        <f>[52]ACCOUNTALLOC!CC180</f>
        <v>0</v>
      </c>
      <c r="CD180" s="697">
        <f>[52]ACCOUNTALLOC!CD180</f>
        <v>0</v>
      </c>
      <c r="CE180" s="697">
        <f>[52]ACCOUNTALLOC!CE180</f>
        <v>0</v>
      </c>
      <c r="CF180" s="698"/>
      <c r="CG180" s="697">
        <f>[52]ACCOUNTALLOC!CG180</f>
        <v>0</v>
      </c>
      <c r="CH180" s="697">
        <f>[52]ACCOUNTALLOC!CH180</f>
        <v>0</v>
      </c>
      <c r="CI180" s="697">
        <f>[52]ACCOUNTALLOC!CI180</f>
        <v>0</v>
      </c>
      <c r="CJ180" s="697">
        <f>[52]ACCOUNTALLOC!CJ180</f>
        <v>0</v>
      </c>
      <c r="CK180" s="697">
        <f>[52]ACCOUNTALLOC!CK180</f>
        <v>0</v>
      </c>
      <c r="CL180" s="697">
        <f>[52]ACCOUNTALLOC!CL180</f>
        <v>0</v>
      </c>
      <c r="CM180" s="697">
        <f>[52]ACCOUNTALLOC!CM180</f>
        <v>0</v>
      </c>
      <c r="CN180" s="698">
        <f>[52]ACCOUNTALLOC!CN180</f>
        <v>0</v>
      </c>
      <c r="CO180" s="697">
        <f>[52]ACCOUNTALLOC!CO180</f>
        <v>0</v>
      </c>
      <c r="CP180" s="697">
        <f>[52]ACCOUNTALLOC!CP180</f>
        <v>0</v>
      </c>
      <c r="CQ180" s="697">
        <f>[52]ACCOUNTALLOC!CQ180</f>
        <v>0</v>
      </c>
      <c r="CR180" s="697">
        <f>[52]ACCOUNTALLOC!CR180</f>
        <v>0</v>
      </c>
      <c r="CS180" s="697">
        <f>[52]ACCOUNTALLOC!CS180</f>
        <v>0</v>
      </c>
      <c r="CT180" s="697">
        <f>[52]ACCOUNTALLOC!CT180</f>
        <v>0</v>
      </c>
      <c r="CU180" s="697">
        <f>[52]ACCOUNTALLOC!CU180</f>
        <v>0</v>
      </c>
      <c r="CW180" s="65">
        <f>[52]ACCOUNTALLOC!CW180</f>
        <v>0</v>
      </c>
      <c r="CX180" s="65">
        <f>[52]ACCOUNTALLOC!CX180</f>
        <v>0</v>
      </c>
      <c r="CY180" s="65">
        <f>[52]ACCOUNTALLOC!CY180</f>
        <v>0</v>
      </c>
      <c r="CZ180" s="65">
        <f>[52]ACCOUNTALLOC!CZ180</f>
        <v>0</v>
      </c>
      <c r="DA180" s="65">
        <f>[52]ACCOUNTALLOC!DA180</f>
        <v>0</v>
      </c>
      <c r="DB180" s="65">
        <f>[52]ACCOUNTALLOC!DB180</f>
        <v>0</v>
      </c>
      <c r="DC180" s="65">
        <f>[52]ACCOUNTALLOC!DC180</f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U180" s="65">
        <v>0</v>
      </c>
      <c r="DV180" s="65">
        <v>0</v>
      </c>
      <c r="DW180" s="65">
        <v>0</v>
      </c>
      <c r="DX180" s="65">
        <v>0</v>
      </c>
      <c r="DY180" s="65">
        <v>0</v>
      </c>
      <c r="DZ180" s="65">
        <v>0</v>
      </c>
      <c r="EA180" s="65">
        <v>0</v>
      </c>
      <c r="EC180" s="65">
        <v>0</v>
      </c>
      <c r="ED180" s="65">
        <v>0</v>
      </c>
      <c r="EE180" s="65">
        <v>0</v>
      </c>
      <c r="EF180" s="65">
        <v>0</v>
      </c>
      <c r="EG180" s="65">
        <v>0</v>
      </c>
      <c r="EH180" s="65">
        <v>0</v>
      </c>
      <c r="EI180" s="65">
        <v>0</v>
      </c>
      <c r="EK180" s="65">
        <v>0</v>
      </c>
      <c r="EL180" s="65">
        <v>0</v>
      </c>
      <c r="EM180" s="65">
        <v>0</v>
      </c>
      <c r="EN180" s="65">
        <v>0</v>
      </c>
      <c r="EO180" s="65">
        <v>0</v>
      </c>
      <c r="EP180" s="65">
        <v>0</v>
      </c>
      <c r="EQ180" s="65">
        <v>0</v>
      </c>
      <c r="ES180" s="65">
        <v>0</v>
      </c>
      <c r="ET180" s="65">
        <v>0</v>
      </c>
      <c r="EU180" s="65">
        <v>0</v>
      </c>
      <c r="EV180" s="65">
        <v>0</v>
      </c>
      <c r="EW180" s="65">
        <v>0</v>
      </c>
      <c r="EX180" s="65">
        <v>0</v>
      </c>
      <c r="EY180" s="65">
        <v>0</v>
      </c>
      <c r="FA180" s="65">
        <v>0</v>
      </c>
      <c r="FB180" s="65">
        <v>0</v>
      </c>
      <c r="FC180" s="65">
        <v>0</v>
      </c>
      <c r="FD180" s="65">
        <v>0</v>
      </c>
      <c r="FE180" s="65">
        <v>0</v>
      </c>
      <c r="FF180" s="65">
        <v>0</v>
      </c>
      <c r="FG180" s="65">
        <v>0</v>
      </c>
    </row>
    <row r="181" spans="1:163">
      <c r="A181" s="699" t="str">
        <f>[52]ACCOUNTALLOC!A181</f>
        <v>~</v>
      </c>
      <c r="B181" s="698" t="str">
        <f>[52]ACCOUNTALLOC!B181</f>
        <v>~</v>
      </c>
      <c r="C181" s="695">
        <f>[52]ACCOUNTALLOC!C181</f>
        <v>0</v>
      </c>
      <c r="D181" s="64"/>
      <c r="E181" s="697">
        <f>[52]ACCOUNTALLOC!E181</f>
        <v>0</v>
      </c>
      <c r="F181" s="697">
        <f>[52]ACCOUNTALLOC!F181</f>
        <v>0</v>
      </c>
      <c r="G181" s="697">
        <f>[52]ACCOUNTALLOC!G181</f>
        <v>0</v>
      </c>
      <c r="H181" s="697">
        <f>[52]ACCOUNTALLOC!H181</f>
        <v>0</v>
      </c>
      <c r="I181" s="697">
        <f>[52]ACCOUNTALLOC!I181</f>
        <v>0</v>
      </c>
      <c r="J181" s="697">
        <f>[52]ACCOUNTALLOC!J181</f>
        <v>0</v>
      </c>
      <c r="K181" s="697">
        <f>[52]ACCOUNTALLOC!K181</f>
        <v>0</v>
      </c>
      <c r="L181" s="698"/>
      <c r="M181" s="697">
        <f>[52]ACCOUNTALLOC!M181</f>
        <v>0</v>
      </c>
      <c r="N181" s="697">
        <f>[52]ACCOUNTALLOC!N181</f>
        <v>0</v>
      </c>
      <c r="O181" s="697">
        <f>[52]ACCOUNTALLOC!O181</f>
        <v>0</v>
      </c>
      <c r="P181" s="697">
        <f>[52]ACCOUNTALLOC!P181</f>
        <v>0</v>
      </c>
      <c r="Q181" s="697">
        <f>[52]ACCOUNTALLOC!Q181</f>
        <v>0</v>
      </c>
      <c r="R181" s="697">
        <f>[52]ACCOUNTALLOC!R181</f>
        <v>0</v>
      </c>
      <c r="S181" s="697">
        <f>[52]ACCOUNTALLOC!S181</f>
        <v>0</v>
      </c>
      <c r="T181" s="698"/>
      <c r="U181" s="697">
        <f>[52]ACCOUNTALLOC!U181</f>
        <v>0</v>
      </c>
      <c r="V181" s="697">
        <f>[52]ACCOUNTALLOC!V181</f>
        <v>0</v>
      </c>
      <c r="W181" s="697">
        <f>[52]ACCOUNTALLOC!W181</f>
        <v>0</v>
      </c>
      <c r="X181" s="697">
        <f>[52]ACCOUNTALLOC!X181</f>
        <v>0</v>
      </c>
      <c r="Y181" s="697">
        <f>[52]ACCOUNTALLOC!Y181</f>
        <v>0</v>
      </c>
      <c r="Z181" s="697">
        <f>[52]ACCOUNTALLOC!Z181</f>
        <v>0</v>
      </c>
      <c r="AA181" s="697">
        <f>[52]ACCOUNTALLOC!AA181</f>
        <v>0</v>
      </c>
      <c r="AB181" s="698"/>
      <c r="AC181" s="697">
        <f>[52]ACCOUNTALLOC!AC181</f>
        <v>0</v>
      </c>
      <c r="AD181" s="697">
        <f>[52]ACCOUNTALLOC!AD181</f>
        <v>0</v>
      </c>
      <c r="AE181" s="697">
        <f>[52]ACCOUNTALLOC!AE181</f>
        <v>0</v>
      </c>
      <c r="AF181" s="697">
        <f>[52]ACCOUNTALLOC!AF181</f>
        <v>0</v>
      </c>
      <c r="AG181" s="697">
        <f>[52]ACCOUNTALLOC!AG181</f>
        <v>0</v>
      </c>
      <c r="AH181" s="697">
        <f>[52]ACCOUNTALLOC!AH181</f>
        <v>0</v>
      </c>
      <c r="AI181" s="697">
        <f>[52]ACCOUNTALLOC!AI181</f>
        <v>0</v>
      </c>
      <c r="AJ181" s="698"/>
      <c r="AK181" s="697">
        <f>[52]ACCOUNTALLOC!AK181</f>
        <v>0</v>
      </c>
      <c r="AL181" s="697">
        <f>[52]ACCOUNTALLOC!AL181</f>
        <v>0</v>
      </c>
      <c r="AM181" s="697">
        <f>[52]ACCOUNTALLOC!AM181</f>
        <v>0</v>
      </c>
      <c r="AN181" s="697">
        <f>[52]ACCOUNTALLOC!AN181</f>
        <v>0</v>
      </c>
      <c r="AO181" s="697">
        <f>[52]ACCOUNTALLOC!AO181</f>
        <v>0</v>
      </c>
      <c r="AP181" s="697">
        <f>[52]ACCOUNTALLOC!AP181</f>
        <v>0</v>
      </c>
      <c r="AQ181" s="697">
        <f>[52]ACCOUNTALLOC!AQ181</f>
        <v>0</v>
      </c>
      <c r="AR181" s="698"/>
      <c r="AS181" s="697">
        <f>[52]ACCOUNTALLOC!AS181</f>
        <v>0</v>
      </c>
      <c r="AT181" s="697">
        <f>[52]ACCOUNTALLOC!AT181</f>
        <v>0</v>
      </c>
      <c r="AU181" s="697">
        <f>[52]ACCOUNTALLOC!AU181</f>
        <v>0</v>
      </c>
      <c r="AV181" s="697">
        <f>[52]ACCOUNTALLOC!AV181</f>
        <v>0</v>
      </c>
      <c r="AW181" s="697">
        <f>[52]ACCOUNTALLOC!AW181</f>
        <v>0</v>
      </c>
      <c r="AX181" s="697">
        <f>[52]ACCOUNTALLOC!AX181</f>
        <v>0</v>
      </c>
      <c r="AY181" s="697">
        <f>[52]ACCOUNTALLOC!AY181</f>
        <v>0</v>
      </c>
      <c r="AZ181" s="698"/>
      <c r="BA181" s="697">
        <f>[52]ACCOUNTALLOC!BA181</f>
        <v>0</v>
      </c>
      <c r="BB181" s="697">
        <f>[52]ACCOUNTALLOC!BB181</f>
        <v>0</v>
      </c>
      <c r="BC181" s="697">
        <f>[52]ACCOUNTALLOC!BC181</f>
        <v>0</v>
      </c>
      <c r="BD181" s="697">
        <f>[52]ACCOUNTALLOC!BD181</f>
        <v>0</v>
      </c>
      <c r="BE181" s="697">
        <f>[52]ACCOUNTALLOC!BE181</f>
        <v>0</v>
      </c>
      <c r="BF181" s="697">
        <f>[52]ACCOUNTALLOC!BF181</f>
        <v>0</v>
      </c>
      <c r="BG181" s="697">
        <f>[52]ACCOUNTALLOC!BG181</f>
        <v>0</v>
      </c>
      <c r="BH181" s="698"/>
      <c r="BI181" s="697">
        <f>[52]ACCOUNTALLOC!BI181</f>
        <v>0</v>
      </c>
      <c r="BJ181" s="697">
        <f>[52]ACCOUNTALLOC!BJ181</f>
        <v>0</v>
      </c>
      <c r="BK181" s="697">
        <f>[52]ACCOUNTALLOC!BK181</f>
        <v>0</v>
      </c>
      <c r="BL181" s="697">
        <f>[52]ACCOUNTALLOC!BL181</f>
        <v>0</v>
      </c>
      <c r="BM181" s="697">
        <f>[52]ACCOUNTALLOC!BM181</f>
        <v>0</v>
      </c>
      <c r="BN181" s="697">
        <f>[52]ACCOUNTALLOC!BN181</f>
        <v>0</v>
      </c>
      <c r="BO181" s="697">
        <f>[52]ACCOUNTALLOC!BO181</f>
        <v>0</v>
      </c>
      <c r="BP181" s="698"/>
      <c r="BQ181" s="697">
        <f>[52]ACCOUNTALLOC!BQ181</f>
        <v>0</v>
      </c>
      <c r="BR181" s="697">
        <f>[52]ACCOUNTALLOC!BR181</f>
        <v>0</v>
      </c>
      <c r="BS181" s="697">
        <f>[52]ACCOUNTALLOC!BS181</f>
        <v>0</v>
      </c>
      <c r="BT181" s="697">
        <f>[52]ACCOUNTALLOC!BT181</f>
        <v>0</v>
      </c>
      <c r="BU181" s="697">
        <f>[52]ACCOUNTALLOC!BU181</f>
        <v>0</v>
      </c>
      <c r="BV181" s="697">
        <f>[52]ACCOUNTALLOC!BV181</f>
        <v>0</v>
      </c>
      <c r="BW181" s="697">
        <f>[52]ACCOUNTALLOC!BW181</f>
        <v>0</v>
      </c>
      <c r="BX181" s="698"/>
      <c r="BY181" s="697">
        <f>[52]ACCOUNTALLOC!BY181</f>
        <v>0</v>
      </c>
      <c r="BZ181" s="697">
        <f>[52]ACCOUNTALLOC!BZ181</f>
        <v>0</v>
      </c>
      <c r="CA181" s="697">
        <f>[52]ACCOUNTALLOC!CA181</f>
        <v>0</v>
      </c>
      <c r="CB181" s="697">
        <f>[52]ACCOUNTALLOC!CB181</f>
        <v>0</v>
      </c>
      <c r="CC181" s="697">
        <f>[52]ACCOUNTALLOC!CC181</f>
        <v>0</v>
      </c>
      <c r="CD181" s="697">
        <f>[52]ACCOUNTALLOC!CD181</f>
        <v>0</v>
      </c>
      <c r="CE181" s="697">
        <f>[52]ACCOUNTALLOC!CE181</f>
        <v>0</v>
      </c>
      <c r="CF181" s="698"/>
      <c r="CG181" s="697">
        <f>[52]ACCOUNTALLOC!CG181</f>
        <v>0</v>
      </c>
      <c r="CH181" s="697">
        <f>[52]ACCOUNTALLOC!CH181</f>
        <v>0</v>
      </c>
      <c r="CI181" s="697">
        <f>[52]ACCOUNTALLOC!CI181</f>
        <v>0</v>
      </c>
      <c r="CJ181" s="697">
        <f>[52]ACCOUNTALLOC!CJ181</f>
        <v>0</v>
      </c>
      <c r="CK181" s="697">
        <f>[52]ACCOUNTALLOC!CK181</f>
        <v>0</v>
      </c>
      <c r="CL181" s="697">
        <f>[52]ACCOUNTALLOC!CL181</f>
        <v>0</v>
      </c>
      <c r="CM181" s="697">
        <f>[52]ACCOUNTALLOC!CM181</f>
        <v>0</v>
      </c>
      <c r="CN181" s="698">
        <f>[52]ACCOUNTALLOC!CN181</f>
        <v>0</v>
      </c>
      <c r="CO181" s="697">
        <f>[52]ACCOUNTALLOC!CO181</f>
        <v>0</v>
      </c>
      <c r="CP181" s="697">
        <f>[52]ACCOUNTALLOC!CP181</f>
        <v>0</v>
      </c>
      <c r="CQ181" s="697">
        <f>[52]ACCOUNTALLOC!CQ181</f>
        <v>0</v>
      </c>
      <c r="CR181" s="697">
        <f>[52]ACCOUNTALLOC!CR181</f>
        <v>0</v>
      </c>
      <c r="CS181" s="697">
        <f>[52]ACCOUNTALLOC!CS181</f>
        <v>0</v>
      </c>
      <c r="CT181" s="697">
        <f>[52]ACCOUNTALLOC!CT181</f>
        <v>0</v>
      </c>
      <c r="CU181" s="697">
        <f>[52]ACCOUNTALLOC!CU181</f>
        <v>0</v>
      </c>
      <c r="CW181" s="65">
        <f>[52]ACCOUNTALLOC!CW181</f>
        <v>0</v>
      </c>
      <c r="CX181" s="65">
        <f>[52]ACCOUNTALLOC!CX181</f>
        <v>0</v>
      </c>
      <c r="CY181" s="65">
        <f>[52]ACCOUNTALLOC!CY181</f>
        <v>0</v>
      </c>
      <c r="CZ181" s="65">
        <f>[52]ACCOUNTALLOC!CZ181</f>
        <v>0</v>
      </c>
      <c r="DA181" s="65">
        <f>[52]ACCOUNTALLOC!DA181</f>
        <v>0</v>
      </c>
      <c r="DB181" s="65">
        <f>[52]ACCOUNTALLOC!DB181</f>
        <v>0</v>
      </c>
      <c r="DC181" s="65">
        <f>[52]ACCOUNTALLOC!DC181</f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U181" s="65">
        <v>0</v>
      </c>
      <c r="DV181" s="65">
        <v>0</v>
      </c>
      <c r="DW181" s="65">
        <v>0</v>
      </c>
      <c r="DX181" s="65">
        <v>0</v>
      </c>
      <c r="DY181" s="65">
        <v>0</v>
      </c>
      <c r="DZ181" s="65">
        <v>0</v>
      </c>
      <c r="EA181" s="65">
        <v>0</v>
      </c>
      <c r="EC181" s="65">
        <v>0</v>
      </c>
      <c r="ED181" s="65">
        <v>0</v>
      </c>
      <c r="EE181" s="65">
        <v>0</v>
      </c>
      <c r="EF181" s="65">
        <v>0</v>
      </c>
      <c r="EG181" s="65">
        <v>0</v>
      </c>
      <c r="EH181" s="65">
        <v>0</v>
      </c>
      <c r="EI181" s="65">
        <v>0</v>
      </c>
      <c r="EK181" s="65">
        <v>0</v>
      </c>
      <c r="EL181" s="65">
        <v>0</v>
      </c>
      <c r="EM181" s="65">
        <v>0</v>
      </c>
      <c r="EN181" s="65">
        <v>0</v>
      </c>
      <c r="EO181" s="65">
        <v>0</v>
      </c>
      <c r="EP181" s="65">
        <v>0</v>
      </c>
      <c r="EQ181" s="65">
        <v>0</v>
      </c>
      <c r="ES181" s="65">
        <v>0</v>
      </c>
      <c r="ET181" s="65">
        <v>0</v>
      </c>
      <c r="EU181" s="65">
        <v>0</v>
      </c>
      <c r="EV181" s="65">
        <v>0</v>
      </c>
      <c r="EW181" s="65">
        <v>0</v>
      </c>
      <c r="EX181" s="65">
        <v>0</v>
      </c>
      <c r="EY181" s="65">
        <v>0</v>
      </c>
      <c r="FA181" s="65">
        <v>0</v>
      </c>
      <c r="FB181" s="65">
        <v>0</v>
      </c>
      <c r="FC181" s="65">
        <v>0</v>
      </c>
      <c r="FD181" s="65">
        <v>0</v>
      </c>
      <c r="FE181" s="65">
        <v>0</v>
      </c>
      <c r="FF181" s="65">
        <v>0</v>
      </c>
      <c r="FG181" s="65">
        <v>0</v>
      </c>
    </row>
    <row r="182" spans="1:163">
      <c r="A182" s="699" t="str">
        <f>[52]ACCOUNTALLOC!A182</f>
        <v>~</v>
      </c>
      <c r="B182" s="698" t="str">
        <f>[52]ACCOUNTALLOC!B182</f>
        <v>~</v>
      </c>
      <c r="C182" s="695">
        <f>[52]ACCOUNTALLOC!C182</f>
        <v>0</v>
      </c>
      <c r="D182" s="64"/>
      <c r="E182" s="697">
        <f>[52]ACCOUNTALLOC!E182</f>
        <v>0</v>
      </c>
      <c r="F182" s="697">
        <f>[52]ACCOUNTALLOC!F182</f>
        <v>0</v>
      </c>
      <c r="G182" s="697">
        <f>[52]ACCOUNTALLOC!G182</f>
        <v>0</v>
      </c>
      <c r="H182" s="697">
        <f>[52]ACCOUNTALLOC!H182</f>
        <v>0</v>
      </c>
      <c r="I182" s="697">
        <f>[52]ACCOUNTALLOC!I182</f>
        <v>0</v>
      </c>
      <c r="J182" s="697">
        <f>[52]ACCOUNTALLOC!J182</f>
        <v>0</v>
      </c>
      <c r="K182" s="697">
        <f>[52]ACCOUNTALLOC!K182</f>
        <v>0</v>
      </c>
      <c r="L182" s="698"/>
      <c r="M182" s="697">
        <f>[52]ACCOUNTALLOC!M182</f>
        <v>0</v>
      </c>
      <c r="N182" s="697">
        <f>[52]ACCOUNTALLOC!N182</f>
        <v>0</v>
      </c>
      <c r="O182" s="697">
        <f>[52]ACCOUNTALLOC!O182</f>
        <v>0</v>
      </c>
      <c r="P182" s="697">
        <f>[52]ACCOUNTALLOC!P182</f>
        <v>0</v>
      </c>
      <c r="Q182" s="697">
        <f>[52]ACCOUNTALLOC!Q182</f>
        <v>0</v>
      </c>
      <c r="R182" s="697">
        <f>[52]ACCOUNTALLOC!R182</f>
        <v>0</v>
      </c>
      <c r="S182" s="697">
        <f>[52]ACCOUNTALLOC!S182</f>
        <v>0</v>
      </c>
      <c r="T182" s="698"/>
      <c r="U182" s="697">
        <f>[52]ACCOUNTALLOC!U182</f>
        <v>0</v>
      </c>
      <c r="V182" s="697">
        <f>[52]ACCOUNTALLOC!V182</f>
        <v>0</v>
      </c>
      <c r="W182" s="697">
        <f>[52]ACCOUNTALLOC!W182</f>
        <v>0</v>
      </c>
      <c r="X182" s="697">
        <f>[52]ACCOUNTALLOC!X182</f>
        <v>0</v>
      </c>
      <c r="Y182" s="697">
        <f>[52]ACCOUNTALLOC!Y182</f>
        <v>0</v>
      </c>
      <c r="Z182" s="697">
        <f>[52]ACCOUNTALLOC!Z182</f>
        <v>0</v>
      </c>
      <c r="AA182" s="697">
        <f>[52]ACCOUNTALLOC!AA182</f>
        <v>0</v>
      </c>
      <c r="AB182" s="698"/>
      <c r="AC182" s="697">
        <f>[52]ACCOUNTALLOC!AC182</f>
        <v>0</v>
      </c>
      <c r="AD182" s="697">
        <f>[52]ACCOUNTALLOC!AD182</f>
        <v>0</v>
      </c>
      <c r="AE182" s="697">
        <f>[52]ACCOUNTALLOC!AE182</f>
        <v>0</v>
      </c>
      <c r="AF182" s="697">
        <f>[52]ACCOUNTALLOC!AF182</f>
        <v>0</v>
      </c>
      <c r="AG182" s="697">
        <f>[52]ACCOUNTALLOC!AG182</f>
        <v>0</v>
      </c>
      <c r="AH182" s="697">
        <f>[52]ACCOUNTALLOC!AH182</f>
        <v>0</v>
      </c>
      <c r="AI182" s="697">
        <f>[52]ACCOUNTALLOC!AI182</f>
        <v>0</v>
      </c>
      <c r="AJ182" s="698"/>
      <c r="AK182" s="697">
        <f>[52]ACCOUNTALLOC!AK182</f>
        <v>0</v>
      </c>
      <c r="AL182" s="697">
        <f>[52]ACCOUNTALLOC!AL182</f>
        <v>0</v>
      </c>
      <c r="AM182" s="697">
        <f>[52]ACCOUNTALLOC!AM182</f>
        <v>0</v>
      </c>
      <c r="AN182" s="697">
        <f>[52]ACCOUNTALLOC!AN182</f>
        <v>0</v>
      </c>
      <c r="AO182" s="697">
        <f>[52]ACCOUNTALLOC!AO182</f>
        <v>0</v>
      </c>
      <c r="AP182" s="697">
        <f>[52]ACCOUNTALLOC!AP182</f>
        <v>0</v>
      </c>
      <c r="AQ182" s="697">
        <f>[52]ACCOUNTALLOC!AQ182</f>
        <v>0</v>
      </c>
      <c r="AR182" s="698"/>
      <c r="AS182" s="697">
        <f>[52]ACCOUNTALLOC!AS182</f>
        <v>0</v>
      </c>
      <c r="AT182" s="697">
        <f>[52]ACCOUNTALLOC!AT182</f>
        <v>0</v>
      </c>
      <c r="AU182" s="697">
        <f>[52]ACCOUNTALLOC!AU182</f>
        <v>0</v>
      </c>
      <c r="AV182" s="697">
        <f>[52]ACCOUNTALLOC!AV182</f>
        <v>0</v>
      </c>
      <c r="AW182" s="697">
        <f>[52]ACCOUNTALLOC!AW182</f>
        <v>0</v>
      </c>
      <c r="AX182" s="697">
        <f>[52]ACCOUNTALLOC!AX182</f>
        <v>0</v>
      </c>
      <c r="AY182" s="697">
        <f>[52]ACCOUNTALLOC!AY182</f>
        <v>0</v>
      </c>
      <c r="AZ182" s="698"/>
      <c r="BA182" s="697">
        <f>[52]ACCOUNTALLOC!BA182</f>
        <v>0</v>
      </c>
      <c r="BB182" s="697">
        <f>[52]ACCOUNTALLOC!BB182</f>
        <v>0</v>
      </c>
      <c r="BC182" s="697">
        <f>[52]ACCOUNTALLOC!BC182</f>
        <v>0</v>
      </c>
      <c r="BD182" s="697">
        <f>[52]ACCOUNTALLOC!BD182</f>
        <v>0</v>
      </c>
      <c r="BE182" s="697">
        <f>[52]ACCOUNTALLOC!BE182</f>
        <v>0</v>
      </c>
      <c r="BF182" s="697">
        <f>[52]ACCOUNTALLOC!BF182</f>
        <v>0</v>
      </c>
      <c r="BG182" s="697">
        <f>[52]ACCOUNTALLOC!BG182</f>
        <v>0</v>
      </c>
      <c r="BH182" s="698"/>
      <c r="BI182" s="697">
        <f>[52]ACCOUNTALLOC!BI182</f>
        <v>0</v>
      </c>
      <c r="BJ182" s="697">
        <f>[52]ACCOUNTALLOC!BJ182</f>
        <v>0</v>
      </c>
      <c r="BK182" s="697">
        <f>[52]ACCOUNTALLOC!BK182</f>
        <v>0</v>
      </c>
      <c r="BL182" s="697">
        <f>[52]ACCOUNTALLOC!BL182</f>
        <v>0</v>
      </c>
      <c r="BM182" s="697">
        <f>[52]ACCOUNTALLOC!BM182</f>
        <v>0</v>
      </c>
      <c r="BN182" s="697">
        <f>[52]ACCOUNTALLOC!BN182</f>
        <v>0</v>
      </c>
      <c r="BO182" s="697">
        <f>[52]ACCOUNTALLOC!BO182</f>
        <v>0</v>
      </c>
      <c r="BP182" s="698"/>
      <c r="BQ182" s="697">
        <f>[52]ACCOUNTALLOC!BQ182</f>
        <v>0</v>
      </c>
      <c r="BR182" s="697">
        <f>[52]ACCOUNTALLOC!BR182</f>
        <v>0</v>
      </c>
      <c r="BS182" s="697">
        <f>[52]ACCOUNTALLOC!BS182</f>
        <v>0</v>
      </c>
      <c r="BT182" s="697">
        <f>[52]ACCOUNTALLOC!BT182</f>
        <v>0</v>
      </c>
      <c r="BU182" s="697">
        <f>[52]ACCOUNTALLOC!BU182</f>
        <v>0</v>
      </c>
      <c r="BV182" s="697">
        <f>[52]ACCOUNTALLOC!BV182</f>
        <v>0</v>
      </c>
      <c r="BW182" s="697">
        <f>[52]ACCOUNTALLOC!BW182</f>
        <v>0</v>
      </c>
      <c r="BX182" s="698"/>
      <c r="BY182" s="697">
        <f>[52]ACCOUNTALLOC!BY182</f>
        <v>0</v>
      </c>
      <c r="BZ182" s="697">
        <f>[52]ACCOUNTALLOC!BZ182</f>
        <v>0</v>
      </c>
      <c r="CA182" s="697">
        <f>[52]ACCOUNTALLOC!CA182</f>
        <v>0</v>
      </c>
      <c r="CB182" s="697">
        <f>[52]ACCOUNTALLOC!CB182</f>
        <v>0</v>
      </c>
      <c r="CC182" s="697">
        <f>[52]ACCOUNTALLOC!CC182</f>
        <v>0</v>
      </c>
      <c r="CD182" s="697">
        <f>[52]ACCOUNTALLOC!CD182</f>
        <v>0</v>
      </c>
      <c r="CE182" s="697">
        <f>[52]ACCOUNTALLOC!CE182</f>
        <v>0</v>
      </c>
      <c r="CF182" s="698"/>
      <c r="CG182" s="697">
        <f>[52]ACCOUNTALLOC!CG182</f>
        <v>0</v>
      </c>
      <c r="CH182" s="697">
        <f>[52]ACCOUNTALLOC!CH182</f>
        <v>0</v>
      </c>
      <c r="CI182" s="697">
        <f>[52]ACCOUNTALLOC!CI182</f>
        <v>0</v>
      </c>
      <c r="CJ182" s="697">
        <f>[52]ACCOUNTALLOC!CJ182</f>
        <v>0</v>
      </c>
      <c r="CK182" s="697">
        <f>[52]ACCOUNTALLOC!CK182</f>
        <v>0</v>
      </c>
      <c r="CL182" s="697">
        <f>[52]ACCOUNTALLOC!CL182</f>
        <v>0</v>
      </c>
      <c r="CM182" s="697">
        <f>[52]ACCOUNTALLOC!CM182</f>
        <v>0</v>
      </c>
      <c r="CN182" s="698">
        <f>[52]ACCOUNTALLOC!CN182</f>
        <v>0</v>
      </c>
      <c r="CO182" s="697">
        <f>[52]ACCOUNTALLOC!CO182</f>
        <v>0</v>
      </c>
      <c r="CP182" s="697">
        <f>[52]ACCOUNTALLOC!CP182</f>
        <v>0</v>
      </c>
      <c r="CQ182" s="697">
        <f>[52]ACCOUNTALLOC!CQ182</f>
        <v>0</v>
      </c>
      <c r="CR182" s="697">
        <f>[52]ACCOUNTALLOC!CR182</f>
        <v>0</v>
      </c>
      <c r="CS182" s="697">
        <f>[52]ACCOUNTALLOC!CS182</f>
        <v>0</v>
      </c>
      <c r="CT182" s="697">
        <f>[52]ACCOUNTALLOC!CT182</f>
        <v>0</v>
      </c>
      <c r="CU182" s="697">
        <f>[52]ACCOUNTALLOC!CU182</f>
        <v>0</v>
      </c>
      <c r="CW182" s="65">
        <f>[52]ACCOUNTALLOC!CW182</f>
        <v>0</v>
      </c>
      <c r="CX182" s="65">
        <f>[52]ACCOUNTALLOC!CX182</f>
        <v>0</v>
      </c>
      <c r="CY182" s="65">
        <f>[52]ACCOUNTALLOC!CY182</f>
        <v>0</v>
      </c>
      <c r="CZ182" s="65">
        <f>[52]ACCOUNTALLOC!CZ182</f>
        <v>0</v>
      </c>
      <c r="DA182" s="65">
        <f>[52]ACCOUNTALLOC!DA182</f>
        <v>0</v>
      </c>
      <c r="DB182" s="65">
        <f>[52]ACCOUNTALLOC!DB182</f>
        <v>0</v>
      </c>
      <c r="DC182" s="65">
        <f>[52]ACCOUNTALLOC!DC182</f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  <c r="DU182" s="65">
        <v>0</v>
      </c>
      <c r="DV182" s="65">
        <v>0</v>
      </c>
      <c r="DW182" s="65">
        <v>0</v>
      </c>
      <c r="DX182" s="65">
        <v>0</v>
      </c>
      <c r="DY182" s="65">
        <v>0</v>
      </c>
      <c r="DZ182" s="65">
        <v>0</v>
      </c>
      <c r="EA182" s="65">
        <v>0</v>
      </c>
      <c r="EC182" s="65">
        <v>0</v>
      </c>
      <c r="ED182" s="65">
        <v>0</v>
      </c>
      <c r="EE182" s="65">
        <v>0</v>
      </c>
      <c r="EF182" s="65">
        <v>0</v>
      </c>
      <c r="EG182" s="65">
        <v>0</v>
      </c>
      <c r="EH182" s="65">
        <v>0</v>
      </c>
      <c r="EI182" s="65">
        <v>0</v>
      </c>
      <c r="EK182" s="65">
        <v>0</v>
      </c>
      <c r="EL182" s="65">
        <v>0</v>
      </c>
      <c r="EM182" s="65">
        <v>0</v>
      </c>
      <c r="EN182" s="65">
        <v>0</v>
      </c>
      <c r="EO182" s="65">
        <v>0</v>
      </c>
      <c r="EP182" s="65">
        <v>0</v>
      </c>
      <c r="EQ182" s="65">
        <v>0</v>
      </c>
      <c r="ES182" s="65">
        <v>0</v>
      </c>
      <c r="ET182" s="65">
        <v>0</v>
      </c>
      <c r="EU182" s="65">
        <v>0</v>
      </c>
      <c r="EV182" s="65">
        <v>0</v>
      </c>
      <c r="EW182" s="65">
        <v>0</v>
      </c>
      <c r="EX182" s="65">
        <v>0</v>
      </c>
      <c r="EY182" s="65">
        <v>0</v>
      </c>
      <c r="FA182" s="65">
        <v>0</v>
      </c>
      <c r="FB182" s="65">
        <v>0</v>
      </c>
      <c r="FC182" s="65">
        <v>0</v>
      </c>
      <c r="FD182" s="65">
        <v>0</v>
      </c>
      <c r="FE182" s="65">
        <v>0</v>
      </c>
      <c r="FF182" s="65">
        <v>0</v>
      </c>
      <c r="FG182" s="65">
        <v>0</v>
      </c>
    </row>
    <row r="183" spans="1:163">
      <c r="A183" s="699" t="str">
        <f>[52]ACCOUNTALLOC!A183</f>
        <v>~</v>
      </c>
      <c r="B183" s="698" t="str">
        <f>[52]ACCOUNTALLOC!B183</f>
        <v>~</v>
      </c>
      <c r="C183" s="695">
        <f>[52]ACCOUNTALLOC!C183</f>
        <v>0</v>
      </c>
      <c r="D183" s="64"/>
      <c r="E183" s="697">
        <f>[52]ACCOUNTALLOC!E183</f>
        <v>0</v>
      </c>
      <c r="F183" s="697">
        <f>[52]ACCOUNTALLOC!F183</f>
        <v>0</v>
      </c>
      <c r="G183" s="697">
        <f>[52]ACCOUNTALLOC!G183</f>
        <v>0</v>
      </c>
      <c r="H183" s="697">
        <f>[52]ACCOUNTALLOC!H183</f>
        <v>0</v>
      </c>
      <c r="I183" s="697">
        <f>[52]ACCOUNTALLOC!I183</f>
        <v>0</v>
      </c>
      <c r="J183" s="697">
        <f>[52]ACCOUNTALLOC!J183</f>
        <v>0</v>
      </c>
      <c r="K183" s="697">
        <f>[52]ACCOUNTALLOC!K183</f>
        <v>0</v>
      </c>
      <c r="L183" s="698"/>
      <c r="M183" s="697">
        <f>[52]ACCOUNTALLOC!M183</f>
        <v>0</v>
      </c>
      <c r="N183" s="697">
        <f>[52]ACCOUNTALLOC!N183</f>
        <v>0</v>
      </c>
      <c r="O183" s="697">
        <f>[52]ACCOUNTALLOC!O183</f>
        <v>0</v>
      </c>
      <c r="P183" s="697">
        <f>[52]ACCOUNTALLOC!P183</f>
        <v>0</v>
      </c>
      <c r="Q183" s="697">
        <f>[52]ACCOUNTALLOC!Q183</f>
        <v>0</v>
      </c>
      <c r="R183" s="697">
        <f>[52]ACCOUNTALLOC!R183</f>
        <v>0</v>
      </c>
      <c r="S183" s="697">
        <f>[52]ACCOUNTALLOC!S183</f>
        <v>0</v>
      </c>
      <c r="T183" s="698"/>
      <c r="U183" s="697">
        <f>[52]ACCOUNTALLOC!U183</f>
        <v>0</v>
      </c>
      <c r="V183" s="697">
        <f>[52]ACCOUNTALLOC!V183</f>
        <v>0</v>
      </c>
      <c r="W183" s="697">
        <f>[52]ACCOUNTALLOC!W183</f>
        <v>0</v>
      </c>
      <c r="X183" s="697">
        <f>[52]ACCOUNTALLOC!X183</f>
        <v>0</v>
      </c>
      <c r="Y183" s="697">
        <f>[52]ACCOUNTALLOC!Y183</f>
        <v>0</v>
      </c>
      <c r="Z183" s="697">
        <f>[52]ACCOUNTALLOC!Z183</f>
        <v>0</v>
      </c>
      <c r="AA183" s="697">
        <f>[52]ACCOUNTALLOC!AA183</f>
        <v>0</v>
      </c>
      <c r="AB183" s="698"/>
      <c r="AC183" s="697">
        <f>[52]ACCOUNTALLOC!AC183</f>
        <v>0</v>
      </c>
      <c r="AD183" s="697">
        <f>[52]ACCOUNTALLOC!AD183</f>
        <v>0</v>
      </c>
      <c r="AE183" s="697">
        <f>[52]ACCOUNTALLOC!AE183</f>
        <v>0</v>
      </c>
      <c r="AF183" s="697">
        <f>[52]ACCOUNTALLOC!AF183</f>
        <v>0</v>
      </c>
      <c r="AG183" s="697">
        <f>[52]ACCOUNTALLOC!AG183</f>
        <v>0</v>
      </c>
      <c r="AH183" s="697">
        <f>[52]ACCOUNTALLOC!AH183</f>
        <v>0</v>
      </c>
      <c r="AI183" s="697">
        <f>[52]ACCOUNTALLOC!AI183</f>
        <v>0</v>
      </c>
      <c r="AJ183" s="698"/>
      <c r="AK183" s="697">
        <f>[52]ACCOUNTALLOC!AK183</f>
        <v>0</v>
      </c>
      <c r="AL183" s="697">
        <f>[52]ACCOUNTALLOC!AL183</f>
        <v>0</v>
      </c>
      <c r="AM183" s="697">
        <f>[52]ACCOUNTALLOC!AM183</f>
        <v>0</v>
      </c>
      <c r="AN183" s="697">
        <f>[52]ACCOUNTALLOC!AN183</f>
        <v>0</v>
      </c>
      <c r="AO183" s="697">
        <f>[52]ACCOUNTALLOC!AO183</f>
        <v>0</v>
      </c>
      <c r="AP183" s="697">
        <f>[52]ACCOUNTALLOC!AP183</f>
        <v>0</v>
      </c>
      <c r="AQ183" s="697">
        <f>[52]ACCOUNTALLOC!AQ183</f>
        <v>0</v>
      </c>
      <c r="AR183" s="698"/>
      <c r="AS183" s="697">
        <f>[52]ACCOUNTALLOC!AS183</f>
        <v>0</v>
      </c>
      <c r="AT183" s="697">
        <f>[52]ACCOUNTALLOC!AT183</f>
        <v>0</v>
      </c>
      <c r="AU183" s="697">
        <f>[52]ACCOUNTALLOC!AU183</f>
        <v>0</v>
      </c>
      <c r="AV183" s="697">
        <f>[52]ACCOUNTALLOC!AV183</f>
        <v>0</v>
      </c>
      <c r="AW183" s="697">
        <f>[52]ACCOUNTALLOC!AW183</f>
        <v>0</v>
      </c>
      <c r="AX183" s="697">
        <f>[52]ACCOUNTALLOC!AX183</f>
        <v>0</v>
      </c>
      <c r="AY183" s="697">
        <f>[52]ACCOUNTALLOC!AY183</f>
        <v>0</v>
      </c>
      <c r="AZ183" s="698"/>
      <c r="BA183" s="697">
        <f>[52]ACCOUNTALLOC!BA183</f>
        <v>0</v>
      </c>
      <c r="BB183" s="697">
        <f>[52]ACCOUNTALLOC!BB183</f>
        <v>0</v>
      </c>
      <c r="BC183" s="697">
        <f>[52]ACCOUNTALLOC!BC183</f>
        <v>0</v>
      </c>
      <c r="BD183" s="697">
        <f>[52]ACCOUNTALLOC!BD183</f>
        <v>0</v>
      </c>
      <c r="BE183" s="697">
        <f>[52]ACCOUNTALLOC!BE183</f>
        <v>0</v>
      </c>
      <c r="BF183" s="697">
        <f>[52]ACCOUNTALLOC!BF183</f>
        <v>0</v>
      </c>
      <c r="BG183" s="697">
        <f>[52]ACCOUNTALLOC!BG183</f>
        <v>0</v>
      </c>
      <c r="BH183" s="698"/>
      <c r="BI183" s="697">
        <f>[52]ACCOUNTALLOC!BI183</f>
        <v>0</v>
      </c>
      <c r="BJ183" s="697">
        <f>[52]ACCOUNTALLOC!BJ183</f>
        <v>0</v>
      </c>
      <c r="BK183" s="697">
        <f>[52]ACCOUNTALLOC!BK183</f>
        <v>0</v>
      </c>
      <c r="BL183" s="697">
        <f>[52]ACCOUNTALLOC!BL183</f>
        <v>0</v>
      </c>
      <c r="BM183" s="697">
        <f>[52]ACCOUNTALLOC!BM183</f>
        <v>0</v>
      </c>
      <c r="BN183" s="697">
        <f>[52]ACCOUNTALLOC!BN183</f>
        <v>0</v>
      </c>
      <c r="BO183" s="697">
        <f>[52]ACCOUNTALLOC!BO183</f>
        <v>0</v>
      </c>
      <c r="BP183" s="698"/>
      <c r="BQ183" s="697">
        <f>[52]ACCOUNTALLOC!BQ183</f>
        <v>0</v>
      </c>
      <c r="BR183" s="697">
        <f>[52]ACCOUNTALLOC!BR183</f>
        <v>0</v>
      </c>
      <c r="BS183" s="697">
        <f>[52]ACCOUNTALLOC!BS183</f>
        <v>0</v>
      </c>
      <c r="BT183" s="697">
        <f>[52]ACCOUNTALLOC!BT183</f>
        <v>0</v>
      </c>
      <c r="BU183" s="697">
        <f>[52]ACCOUNTALLOC!BU183</f>
        <v>0</v>
      </c>
      <c r="BV183" s="697">
        <f>[52]ACCOUNTALLOC!BV183</f>
        <v>0</v>
      </c>
      <c r="BW183" s="697">
        <f>[52]ACCOUNTALLOC!BW183</f>
        <v>0</v>
      </c>
      <c r="BX183" s="698"/>
      <c r="BY183" s="697">
        <f>[52]ACCOUNTALLOC!BY183</f>
        <v>0</v>
      </c>
      <c r="BZ183" s="697">
        <f>[52]ACCOUNTALLOC!BZ183</f>
        <v>0</v>
      </c>
      <c r="CA183" s="697">
        <f>[52]ACCOUNTALLOC!CA183</f>
        <v>0</v>
      </c>
      <c r="CB183" s="697">
        <f>[52]ACCOUNTALLOC!CB183</f>
        <v>0</v>
      </c>
      <c r="CC183" s="697">
        <f>[52]ACCOUNTALLOC!CC183</f>
        <v>0</v>
      </c>
      <c r="CD183" s="697">
        <f>[52]ACCOUNTALLOC!CD183</f>
        <v>0</v>
      </c>
      <c r="CE183" s="697">
        <f>[52]ACCOUNTALLOC!CE183</f>
        <v>0</v>
      </c>
      <c r="CF183" s="698"/>
      <c r="CG183" s="697">
        <f>[52]ACCOUNTALLOC!CG183</f>
        <v>0</v>
      </c>
      <c r="CH183" s="697">
        <f>[52]ACCOUNTALLOC!CH183</f>
        <v>0</v>
      </c>
      <c r="CI183" s="697">
        <f>[52]ACCOUNTALLOC!CI183</f>
        <v>0</v>
      </c>
      <c r="CJ183" s="697">
        <f>[52]ACCOUNTALLOC!CJ183</f>
        <v>0</v>
      </c>
      <c r="CK183" s="697">
        <f>[52]ACCOUNTALLOC!CK183</f>
        <v>0</v>
      </c>
      <c r="CL183" s="697">
        <f>[52]ACCOUNTALLOC!CL183</f>
        <v>0</v>
      </c>
      <c r="CM183" s="697">
        <f>[52]ACCOUNTALLOC!CM183</f>
        <v>0</v>
      </c>
      <c r="CN183" s="698">
        <f>[52]ACCOUNTALLOC!CN183</f>
        <v>0</v>
      </c>
      <c r="CO183" s="697">
        <f>[52]ACCOUNTALLOC!CO183</f>
        <v>0</v>
      </c>
      <c r="CP183" s="697">
        <f>[52]ACCOUNTALLOC!CP183</f>
        <v>0</v>
      </c>
      <c r="CQ183" s="697">
        <f>[52]ACCOUNTALLOC!CQ183</f>
        <v>0</v>
      </c>
      <c r="CR183" s="697">
        <f>[52]ACCOUNTALLOC!CR183</f>
        <v>0</v>
      </c>
      <c r="CS183" s="697">
        <f>[52]ACCOUNTALLOC!CS183</f>
        <v>0</v>
      </c>
      <c r="CT183" s="697">
        <f>[52]ACCOUNTALLOC!CT183</f>
        <v>0</v>
      </c>
      <c r="CU183" s="697">
        <f>[52]ACCOUNTALLOC!CU183</f>
        <v>0</v>
      </c>
      <c r="CW183" s="65">
        <f>[52]ACCOUNTALLOC!CW183</f>
        <v>0</v>
      </c>
      <c r="CX183" s="65">
        <f>[52]ACCOUNTALLOC!CX183</f>
        <v>0</v>
      </c>
      <c r="CY183" s="65">
        <f>[52]ACCOUNTALLOC!CY183</f>
        <v>0</v>
      </c>
      <c r="CZ183" s="65">
        <f>[52]ACCOUNTALLOC!CZ183</f>
        <v>0</v>
      </c>
      <c r="DA183" s="65">
        <f>[52]ACCOUNTALLOC!DA183</f>
        <v>0</v>
      </c>
      <c r="DB183" s="65">
        <f>[52]ACCOUNTALLOC!DB183</f>
        <v>0</v>
      </c>
      <c r="DC183" s="65">
        <f>[52]ACCOUNTALLOC!DC183</f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  <c r="DU183" s="65">
        <v>0</v>
      </c>
      <c r="DV183" s="65">
        <v>0</v>
      </c>
      <c r="DW183" s="65">
        <v>0</v>
      </c>
      <c r="DX183" s="65">
        <v>0</v>
      </c>
      <c r="DY183" s="65">
        <v>0</v>
      </c>
      <c r="DZ183" s="65">
        <v>0</v>
      </c>
      <c r="EA183" s="65">
        <v>0</v>
      </c>
      <c r="EC183" s="65">
        <v>0</v>
      </c>
      <c r="ED183" s="65">
        <v>0</v>
      </c>
      <c r="EE183" s="65">
        <v>0</v>
      </c>
      <c r="EF183" s="65">
        <v>0</v>
      </c>
      <c r="EG183" s="65">
        <v>0</v>
      </c>
      <c r="EH183" s="65">
        <v>0</v>
      </c>
      <c r="EI183" s="65">
        <v>0</v>
      </c>
      <c r="EK183" s="65">
        <v>0</v>
      </c>
      <c r="EL183" s="65">
        <v>0</v>
      </c>
      <c r="EM183" s="65">
        <v>0</v>
      </c>
      <c r="EN183" s="65">
        <v>0</v>
      </c>
      <c r="EO183" s="65">
        <v>0</v>
      </c>
      <c r="EP183" s="65">
        <v>0</v>
      </c>
      <c r="EQ183" s="65">
        <v>0</v>
      </c>
      <c r="ES183" s="65">
        <v>0</v>
      </c>
      <c r="ET183" s="65">
        <v>0</v>
      </c>
      <c r="EU183" s="65">
        <v>0</v>
      </c>
      <c r="EV183" s="65">
        <v>0</v>
      </c>
      <c r="EW183" s="65">
        <v>0</v>
      </c>
      <c r="EX183" s="65">
        <v>0</v>
      </c>
      <c r="EY183" s="65">
        <v>0</v>
      </c>
      <c r="FA183" s="65">
        <v>0</v>
      </c>
      <c r="FB183" s="65">
        <v>0</v>
      </c>
      <c r="FC183" s="65">
        <v>0</v>
      </c>
      <c r="FD183" s="65">
        <v>0</v>
      </c>
      <c r="FE183" s="65">
        <v>0</v>
      </c>
      <c r="FF183" s="65">
        <v>0</v>
      </c>
      <c r="FG183" s="65">
        <v>0</v>
      </c>
    </row>
    <row r="184" spans="1:163">
      <c r="A184" s="699" t="str">
        <f>[52]ACCOUNTALLOC!A184</f>
        <v>~</v>
      </c>
      <c r="B184" s="698" t="str">
        <f>[52]ACCOUNTALLOC!B184</f>
        <v>~</v>
      </c>
      <c r="C184" s="695">
        <f>[52]ACCOUNTALLOC!C184</f>
        <v>0</v>
      </c>
      <c r="D184" s="64"/>
      <c r="E184" s="697">
        <f>[52]ACCOUNTALLOC!E184</f>
        <v>0</v>
      </c>
      <c r="F184" s="697">
        <f>[52]ACCOUNTALLOC!F184</f>
        <v>0</v>
      </c>
      <c r="G184" s="697">
        <f>[52]ACCOUNTALLOC!G184</f>
        <v>0</v>
      </c>
      <c r="H184" s="697">
        <f>[52]ACCOUNTALLOC!H184</f>
        <v>0</v>
      </c>
      <c r="I184" s="697">
        <f>[52]ACCOUNTALLOC!I184</f>
        <v>0</v>
      </c>
      <c r="J184" s="697">
        <f>[52]ACCOUNTALLOC!J184</f>
        <v>0</v>
      </c>
      <c r="K184" s="697">
        <f>[52]ACCOUNTALLOC!K184</f>
        <v>0</v>
      </c>
      <c r="L184" s="698"/>
      <c r="M184" s="697">
        <f>[52]ACCOUNTALLOC!M184</f>
        <v>0</v>
      </c>
      <c r="N184" s="697">
        <f>[52]ACCOUNTALLOC!N184</f>
        <v>0</v>
      </c>
      <c r="O184" s="697">
        <f>[52]ACCOUNTALLOC!O184</f>
        <v>0</v>
      </c>
      <c r="P184" s="697">
        <f>[52]ACCOUNTALLOC!P184</f>
        <v>0</v>
      </c>
      <c r="Q184" s="697">
        <f>[52]ACCOUNTALLOC!Q184</f>
        <v>0</v>
      </c>
      <c r="R184" s="697">
        <f>[52]ACCOUNTALLOC!R184</f>
        <v>0</v>
      </c>
      <c r="S184" s="697">
        <f>[52]ACCOUNTALLOC!S184</f>
        <v>0</v>
      </c>
      <c r="T184" s="698"/>
      <c r="U184" s="697">
        <f>[52]ACCOUNTALLOC!U184</f>
        <v>0</v>
      </c>
      <c r="V184" s="697">
        <f>[52]ACCOUNTALLOC!V184</f>
        <v>0</v>
      </c>
      <c r="W184" s="697">
        <f>[52]ACCOUNTALLOC!W184</f>
        <v>0</v>
      </c>
      <c r="X184" s="697">
        <f>[52]ACCOUNTALLOC!X184</f>
        <v>0</v>
      </c>
      <c r="Y184" s="697">
        <f>[52]ACCOUNTALLOC!Y184</f>
        <v>0</v>
      </c>
      <c r="Z184" s="697">
        <f>[52]ACCOUNTALLOC!Z184</f>
        <v>0</v>
      </c>
      <c r="AA184" s="697">
        <f>[52]ACCOUNTALLOC!AA184</f>
        <v>0</v>
      </c>
      <c r="AB184" s="698"/>
      <c r="AC184" s="697">
        <f>[52]ACCOUNTALLOC!AC184</f>
        <v>0</v>
      </c>
      <c r="AD184" s="697">
        <f>[52]ACCOUNTALLOC!AD184</f>
        <v>0</v>
      </c>
      <c r="AE184" s="697">
        <f>[52]ACCOUNTALLOC!AE184</f>
        <v>0</v>
      </c>
      <c r="AF184" s="697">
        <f>[52]ACCOUNTALLOC!AF184</f>
        <v>0</v>
      </c>
      <c r="AG184" s="697">
        <f>[52]ACCOUNTALLOC!AG184</f>
        <v>0</v>
      </c>
      <c r="AH184" s="697">
        <f>[52]ACCOUNTALLOC!AH184</f>
        <v>0</v>
      </c>
      <c r="AI184" s="697">
        <f>[52]ACCOUNTALLOC!AI184</f>
        <v>0</v>
      </c>
      <c r="AJ184" s="698"/>
      <c r="AK184" s="697">
        <f>[52]ACCOUNTALLOC!AK184</f>
        <v>0</v>
      </c>
      <c r="AL184" s="697">
        <f>[52]ACCOUNTALLOC!AL184</f>
        <v>0</v>
      </c>
      <c r="AM184" s="697">
        <f>[52]ACCOUNTALLOC!AM184</f>
        <v>0</v>
      </c>
      <c r="AN184" s="697">
        <f>[52]ACCOUNTALLOC!AN184</f>
        <v>0</v>
      </c>
      <c r="AO184" s="697">
        <f>[52]ACCOUNTALLOC!AO184</f>
        <v>0</v>
      </c>
      <c r="AP184" s="697">
        <f>[52]ACCOUNTALLOC!AP184</f>
        <v>0</v>
      </c>
      <c r="AQ184" s="697">
        <f>[52]ACCOUNTALLOC!AQ184</f>
        <v>0</v>
      </c>
      <c r="AR184" s="698"/>
      <c r="AS184" s="697">
        <f>[52]ACCOUNTALLOC!AS184</f>
        <v>0</v>
      </c>
      <c r="AT184" s="697">
        <f>[52]ACCOUNTALLOC!AT184</f>
        <v>0</v>
      </c>
      <c r="AU184" s="697">
        <f>[52]ACCOUNTALLOC!AU184</f>
        <v>0</v>
      </c>
      <c r="AV184" s="697">
        <f>[52]ACCOUNTALLOC!AV184</f>
        <v>0</v>
      </c>
      <c r="AW184" s="697">
        <f>[52]ACCOUNTALLOC!AW184</f>
        <v>0</v>
      </c>
      <c r="AX184" s="697">
        <f>[52]ACCOUNTALLOC!AX184</f>
        <v>0</v>
      </c>
      <c r="AY184" s="697">
        <f>[52]ACCOUNTALLOC!AY184</f>
        <v>0</v>
      </c>
      <c r="AZ184" s="698"/>
      <c r="BA184" s="697">
        <f>[52]ACCOUNTALLOC!BA184</f>
        <v>0</v>
      </c>
      <c r="BB184" s="697">
        <f>[52]ACCOUNTALLOC!BB184</f>
        <v>0</v>
      </c>
      <c r="BC184" s="697">
        <f>[52]ACCOUNTALLOC!BC184</f>
        <v>0</v>
      </c>
      <c r="BD184" s="697">
        <f>[52]ACCOUNTALLOC!BD184</f>
        <v>0</v>
      </c>
      <c r="BE184" s="697">
        <f>[52]ACCOUNTALLOC!BE184</f>
        <v>0</v>
      </c>
      <c r="BF184" s="697">
        <f>[52]ACCOUNTALLOC!BF184</f>
        <v>0</v>
      </c>
      <c r="BG184" s="697">
        <f>[52]ACCOUNTALLOC!BG184</f>
        <v>0</v>
      </c>
      <c r="BH184" s="698"/>
      <c r="BI184" s="697">
        <f>[52]ACCOUNTALLOC!BI184</f>
        <v>0</v>
      </c>
      <c r="BJ184" s="697">
        <f>[52]ACCOUNTALLOC!BJ184</f>
        <v>0</v>
      </c>
      <c r="BK184" s="697">
        <f>[52]ACCOUNTALLOC!BK184</f>
        <v>0</v>
      </c>
      <c r="BL184" s="697">
        <f>[52]ACCOUNTALLOC!BL184</f>
        <v>0</v>
      </c>
      <c r="BM184" s="697">
        <f>[52]ACCOUNTALLOC!BM184</f>
        <v>0</v>
      </c>
      <c r="BN184" s="697">
        <f>[52]ACCOUNTALLOC!BN184</f>
        <v>0</v>
      </c>
      <c r="BO184" s="697">
        <f>[52]ACCOUNTALLOC!BO184</f>
        <v>0</v>
      </c>
      <c r="BP184" s="698"/>
      <c r="BQ184" s="697">
        <f>[52]ACCOUNTALLOC!BQ184</f>
        <v>0</v>
      </c>
      <c r="BR184" s="697">
        <f>[52]ACCOUNTALLOC!BR184</f>
        <v>0</v>
      </c>
      <c r="BS184" s="697">
        <f>[52]ACCOUNTALLOC!BS184</f>
        <v>0</v>
      </c>
      <c r="BT184" s="697">
        <f>[52]ACCOUNTALLOC!BT184</f>
        <v>0</v>
      </c>
      <c r="BU184" s="697">
        <f>[52]ACCOUNTALLOC!BU184</f>
        <v>0</v>
      </c>
      <c r="BV184" s="697">
        <f>[52]ACCOUNTALLOC!BV184</f>
        <v>0</v>
      </c>
      <c r="BW184" s="697">
        <f>[52]ACCOUNTALLOC!BW184</f>
        <v>0</v>
      </c>
      <c r="BX184" s="698"/>
      <c r="BY184" s="697">
        <f>[52]ACCOUNTALLOC!BY184</f>
        <v>0</v>
      </c>
      <c r="BZ184" s="697">
        <f>[52]ACCOUNTALLOC!BZ184</f>
        <v>0</v>
      </c>
      <c r="CA184" s="697">
        <f>[52]ACCOUNTALLOC!CA184</f>
        <v>0</v>
      </c>
      <c r="CB184" s="697">
        <f>[52]ACCOUNTALLOC!CB184</f>
        <v>0</v>
      </c>
      <c r="CC184" s="697">
        <f>[52]ACCOUNTALLOC!CC184</f>
        <v>0</v>
      </c>
      <c r="CD184" s="697">
        <f>[52]ACCOUNTALLOC!CD184</f>
        <v>0</v>
      </c>
      <c r="CE184" s="697">
        <f>[52]ACCOUNTALLOC!CE184</f>
        <v>0</v>
      </c>
      <c r="CF184" s="698"/>
      <c r="CG184" s="697">
        <f>[52]ACCOUNTALLOC!CG184</f>
        <v>0</v>
      </c>
      <c r="CH184" s="697">
        <f>[52]ACCOUNTALLOC!CH184</f>
        <v>0</v>
      </c>
      <c r="CI184" s="697">
        <f>[52]ACCOUNTALLOC!CI184</f>
        <v>0</v>
      </c>
      <c r="CJ184" s="697">
        <f>[52]ACCOUNTALLOC!CJ184</f>
        <v>0</v>
      </c>
      <c r="CK184" s="697">
        <f>[52]ACCOUNTALLOC!CK184</f>
        <v>0</v>
      </c>
      <c r="CL184" s="697">
        <f>[52]ACCOUNTALLOC!CL184</f>
        <v>0</v>
      </c>
      <c r="CM184" s="697">
        <f>[52]ACCOUNTALLOC!CM184</f>
        <v>0</v>
      </c>
      <c r="CN184" s="698">
        <f>[52]ACCOUNTALLOC!CN184</f>
        <v>0</v>
      </c>
      <c r="CO184" s="697">
        <f>[52]ACCOUNTALLOC!CO184</f>
        <v>0</v>
      </c>
      <c r="CP184" s="697">
        <f>[52]ACCOUNTALLOC!CP184</f>
        <v>0</v>
      </c>
      <c r="CQ184" s="697">
        <f>[52]ACCOUNTALLOC!CQ184</f>
        <v>0</v>
      </c>
      <c r="CR184" s="697">
        <f>[52]ACCOUNTALLOC!CR184</f>
        <v>0</v>
      </c>
      <c r="CS184" s="697">
        <f>[52]ACCOUNTALLOC!CS184</f>
        <v>0</v>
      </c>
      <c r="CT184" s="697">
        <f>[52]ACCOUNTALLOC!CT184</f>
        <v>0</v>
      </c>
      <c r="CU184" s="697">
        <f>[52]ACCOUNTALLOC!CU184</f>
        <v>0</v>
      </c>
      <c r="CW184" s="65">
        <f>[52]ACCOUNTALLOC!CW184</f>
        <v>0</v>
      </c>
      <c r="CX184" s="65">
        <f>[52]ACCOUNTALLOC!CX184</f>
        <v>0</v>
      </c>
      <c r="CY184" s="65">
        <f>[52]ACCOUNTALLOC!CY184</f>
        <v>0</v>
      </c>
      <c r="CZ184" s="65">
        <f>[52]ACCOUNTALLOC!CZ184</f>
        <v>0</v>
      </c>
      <c r="DA184" s="65">
        <f>[52]ACCOUNTALLOC!DA184</f>
        <v>0</v>
      </c>
      <c r="DB184" s="65">
        <f>[52]ACCOUNTALLOC!DB184</f>
        <v>0</v>
      </c>
      <c r="DC184" s="65">
        <f>[52]ACCOUNTALLOC!DC184</f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  <c r="DU184" s="65">
        <v>0</v>
      </c>
      <c r="DV184" s="65">
        <v>0</v>
      </c>
      <c r="DW184" s="65">
        <v>0</v>
      </c>
      <c r="DX184" s="65">
        <v>0</v>
      </c>
      <c r="DY184" s="65">
        <v>0</v>
      </c>
      <c r="DZ184" s="65">
        <v>0</v>
      </c>
      <c r="EA184" s="65">
        <v>0</v>
      </c>
      <c r="EC184" s="65">
        <v>0</v>
      </c>
      <c r="ED184" s="65">
        <v>0</v>
      </c>
      <c r="EE184" s="65">
        <v>0</v>
      </c>
      <c r="EF184" s="65">
        <v>0</v>
      </c>
      <c r="EG184" s="65">
        <v>0</v>
      </c>
      <c r="EH184" s="65">
        <v>0</v>
      </c>
      <c r="EI184" s="65">
        <v>0</v>
      </c>
      <c r="EK184" s="65">
        <v>0</v>
      </c>
      <c r="EL184" s="65">
        <v>0</v>
      </c>
      <c r="EM184" s="65">
        <v>0</v>
      </c>
      <c r="EN184" s="65">
        <v>0</v>
      </c>
      <c r="EO184" s="65">
        <v>0</v>
      </c>
      <c r="EP184" s="65">
        <v>0</v>
      </c>
      <c r="EQ184" s="65">
        <v>0</v>
      </c>
      <c r="ES184" s="65">
        <v>0</v>
      </c>
      <c r="ET184" s="65">
        <v>0</v>
      </c>
      <c r="EU184" s="65">
        <v>0</v>
      </c>
      <c r="EV184" s="65">
        <v>0</v>
      </c>
      <c r="EW184" s="65">
        <v>0</v>
      </c>
      <c r="EX184" s="65">
        <v>0</v>
      </c>
      <c r="EY184" s="65">
        <v>0</v>
      </c>
      <c r="FA184" s="65">
        <v>0</v>
      </c>
      <c r="FB184" s="65">
        <v>0</v>
      </c>
      <c r="FC184" s="65">
        <v>0</v>
      </c>
      <c r="FD184" s="65">
        <v>0</v>
      </c>
      <c r="FE184" s="65">
        <v>0</v>
      </c>
      <c r="FF184" s="65">
        <v>0</v>
      </c>
      <c r="FG184" s="65">
        <v>0</v>
      </c>
    </row>
    <row r="185" spans="1:163">
      <c r="A185" s="698"/>
      <c r="B185" s="694" t="str">
        <f>[52]ACCOUNTALLOC!B185</f>
        <v>Sub-total</v>
      </c>
      <c r="C185" s="696">
        <f>[52]ACCOUNTALLOC!C185</f>
        <v>0</v>
      </c>
      <c r="D185" s="64"/>
      <c r="E185" s="696">
        <f>[52]ACCOUNTALLOC!E185</f>
        <v>0</v>
      </c>
      <c r="F185" s="696">
        <f>[52]ACCOUNTALLOC!F185</f>
        <v>0</v>
      </c>
      <c r="G185" s="696">
        <f>[52]ACCOUNTALLOC!G185</f>
        <v>0</v>
      </c>
      <c r="H185" s="696">
        <f>[52]ACCOUNTALLOC!H185</f>
        <v>0</v>
      </c>
      <c r="I185" s="696">
        <f>[52]ACCOUNTALLOC!I185</f>
        <v>0</v>
      </c>
      <c r="J185" s="696">
        <f>[52]ACCOUNTALLOC!J185</f>
        <v>0</v>
      </c>
      <c r="K185" s="696">
        <f>[52]ACCOUNTALLOC!K185</f>
        <v>0</v>
      </c>
      <c r="L185" s="696"/>
      <c r="M185" s="696">
        <f>[52]ACCOUNTALLOC!M185</f>
        <v>0</v>
      </c>
      <c r="N185" s="696">
        <f>[52]ACCOUNTALLOC!N185</f>
        <v>0</v>
      </c>
      <c r="O185" s="696">
        <f>[52]ACCOUNTALLOC!O185</f>
        <v>0</v>
      </c>
      <c r="P185" s="696">
        <f>[52]ACCOUNTALLOC!P185</f>
        <v>0</v>
      </c>
      <c r="Q185" s="696">
        <f>[52]ACCOUNTALLOC!Q185</f>
        <v>0</v>
      </c>
      <c r="R185" s="696">
        <f>[52]ACCOUNTALLOC!R185</f>
        <v>0</v>
      </c>
      <c r="S185" s="696">
        <f>[52]ACCOUNTALLOC!S185</f>
        <v>0</v>
      </c>
      <c r="T185" s="696"/>
      <c r="U185" s="696">
        <f>[52]ACCOUNTALLOC!U185</f>
        <v>0</v>
      </c>
      <c r="V185" s="696">
        <f>[52]ACCOUNTALLOC!V185</f>
        <v>0</v>
      </c>
      <c r="W185" s="696">
        <f>[52]ACCOUNTALLOC!W185</f>
        <v>0</v>
      </c>
      <c r="X185" s="696">
        <f>[52]ACCOUNTALLOC!X185</f>
        <v>0</v>
      </c>
      <c r="Y185" s="696">
        <f>[52]ACCOUNTALLOC!Y185</f>
        <v>0</v>
      </c>
      <c r="Z185" s="696">
        <f>[52]ACCOUNTALLOC!Z185</f>
        <v>0</v>
      </c>
      <c r="AA185" s="696">
        <f>[52]ACCOUNTALLOC!AA185</f>
        <v>0</v>
      </c>
      <c r="AB185" s="696"/>
      <c r="AC185" s="696">
        <f>[52]ACCOUNTALLOC!AC185</f>
        <v>0</v>
      </c>
      <c r="AD185" s="696">
        <f>[52]ACCOUNTALLOC!AD185</f>
        <v>0</v>
      </c>
      <c r="AE185" s="696">
        <f>[52]ACCOUNTALLOC!AE185</f>
        <v>0</v>
      </c>
      <c r="AF185" s="696">
        <f>[52]ACCOUNTALLOC!AF185</f>
        <v>0</v>
      </c>
      <c r="AG185" s="696">
        <f>[52]ACCOUNTALLOC!AG185</f>
        <v>0</v>
      </c>
      <c r="AH185" s="696">
        <f>[52]ACCOUNTALLOC!AH185</f>
        <v>0</v>
      </c>
      <c r="AI185" s="696">
        <f>[52]ACCOUNTALLOC!AI185</f>
        <v>0</v>
      </c>
      <c r="AJ185" s="696"/>
      <c r="AK185" s="696">
        <f>[52]ACCOUNTALLOC!AK185</f>
        <v>0</v>
      </c>
      <c r="AL185" s="696">
        <f>[52]ACCOUNTALLOC!AL185</f>
        <v>0</v>
      </c>
      <c r="AM185" s="696">
        <f>[52]ACCOUNTALLOC!AM185</f>
        <v>0</v>
      </c>
      <c r="AN185" s="696">
        <f>[52]ACCOUNTALLOC!AN185</f>
        <v>0</v>
      </c>
      <c r="AO185" s="696">
        <f>[52]ACCOUNTALLOC!AO185</f>
        <v>0</v>
      </c>
      <c r="AP185" s="696">
        <f>[52]ACCOUNTALLOC!AP185</f>
        <v>0</v>
      </c>
      <c r="AQ185" s="696">
        <f>[52]ACCOUNTALLOC!AQ185</f>
        <v>0</v>
      </c>
      <c r="AR185" s="696"/>
      <c r="AS185" s="696">
        <f>[52]ACCOUNTALLOC!AS185</f>
        <v>0</v>
      </c>
      <c r="AT185" s="696">
        <f>[52]ACCOUNTALLOC!AT185</f>
        <v>0</v>
      </c>
      <c r="AU185" s="696">
        <f>[52]ACCOUNTALLOC!AU185</f>
        <v>0</v>
      </c>
      <c r="AV185" s="696">
        <f>[52]ACCOUNTALLOC!AV185</f>
        <v>0</v>
      </c>
      <c r="AW185" s="696">
        <f>[52]ACCOUNTALLOC!AW185</f>
        <v>0</v>
      </c>
      <c r="AX185" s="696">
        <f>[52]ACCOUNTALLOC!AX185</f>
        <v>0</v>
      </c>
      <c r="AY185" s="696">
        <f>[52]ACCOUNTALLOC!AY185</f>
        <v>0</v>
      </c>
      <c r="AZ185" s="696"/>
      <c r="BA185" s="696">
        <f>[52]ACCOUNTALLOC!BA185</f>
        <v>0</v>
      </c>
      <c r="BB185" s="696">
        <f>[52]ACCOUNTALLOC!BB185</f>
        <v>0</v>
      </c>
      <c r="BC185" s="696">
        <f>[52]ACCOUNTALLOC!BC185</f>
        <v>0</v>
      </c>
      <c r="BD185" s="696">
        <f>[52]ACCOUNTALLOC!BD185</f>
        <v>0</v>
      </c>
      <c r="BE185" s="696">
        <f>[52]ACCOUNTALLOC!BE185</f>
        <v>0</v>
      </c>
      <c r="BF185" s="696">
        <f>[52]ACCOUNTALLOC!BF185</f>
        <v>0</v>
      </c>
      <c r="BG185" s="696">
        <f>[52]ACCOUNTALLOC!BG185</f>
        <v>0</v>
      </c>
      <c r="BH185" s="696"/>
      <c r="BI185" s="696">
        <f>[52]ACCOUNTALLOC!BI185</f>
        <v>0</v>
      </c>
      <c r="BJ185" s="696">
        <f>[52]ACCOUNTALLOC!BJ185</f>
        <v>0</v>
      </c>
      <c r="BK185" s="696">
        <f>[52]ACCOUNTALLOC!BK185</f>
        <v>0</v>
      </c>
      <c r="BL185" s="696">
        <f>[52]ACCOUNTALLOC!BL185</f>
        <v>0</v>
      </c>
      <c r="BM185" s="696">
        <f>[52]ACCOUNTALLOC!BM185</f>
        <v>0</v>
      </c>
      <c r="BN185" s="696">
        <f>[52]ACCOUNTALLOC!BN185</f>
        <v>0</v>
      </c>
      <c r="BO185" s="696">
        <f>[52]ACCOUNTALLOC!BO185</f>
        <v>0</v>
      </c>
      <c r="BP185" s="696"/>
      <c r="BQ185" s="696">
        <f>[52]ACCOUNTALLOC!BQ185</f>
        <v>0</v>
      </c>
      <c r="BR185" s="696">
        <f>[52]ACCOUNTALLOC!BR185</f>
        <v>0</v>
      </c>
      <c r="BS185" s="696">
        <f>[52]ACCOUNTALLOC!BS185</f>
        <v>0</v>
      </c>
      <c r="BT185" s="696">
        <f>[52]ACCOUNTALLOC!BT185</f>
        <v>0</v>
      </c>
      <c r="BU185" s="696">
        <f>[52]ACCOUNTALLOC!BU185</f>
        <v>0</v>
      </c>
      <c r="BV185" s="696">
        <f>[52]ACCOUNTALLOC!BV185</f>
        <v>0</v>
      </c>
      <c r="BW185" s="696">
        <f>[52]ACCOUNTALLOC!BW185</f>
        <v>0</v>
      </c>
      <c r="BX185" s="696"/>
      <c r="BY185" s="696">
        <f>[52]ACCOUNTALLOC!BY185</f>
        <v>0</v>
      </c>
      <c r="BZ185" s="696">
        <f>[52]ACCOUNTALLOC!BZ185</f>
        <v>0</v>
      </c>
      <c r="CA185" s="696">
        <f>[52]ACCOUNTALLOC!CA185</f>
        <v>0</v>
      </c>
      <c r="CB185" s="696">
        <f>[52]ACCOUNTALLOC!CB185</f>
        <v>0</v>
      </c>
      <c r="CC185" s="696">
        <f>[52]ACCOUNTALLOC!CC185</f>
        <v>0</v>
      </c>
      <c r="CD185" s="696">
        <f>[52]ACCOUNTALLOC!CD185</f>
        <v>0</v>
      </c>
      <c r="CE185" s="696">
        <f>[52]ACCOUNTALLOC!CE185</f>
        <v>0</v>
      </c>
      <c r="CF185" s="696"/>
      <c r="CG185" s="696">
        <f>[52]ACCOUNTALLOC!CG185</f>
        <v>0</v>
      </c>
      <c r="CH185" s="696">
        <f>[52]ACCOUNTALLOC!CH185</f>
        <v>0</v>
      </c>
      <c r="CI185" s="696">
        <f>[52]ACCOUNTALLOC!CI185</f>
        <v>0</v>
      </c>
      <c r="CJ185" s="696">
        <f>[52]ACCOUNTALLOC!CJ185</f>
        <v>0</v>
      </c>
      <c r="CK185" s="696">
        <f>[52]ACCOUNTALLOC!CK185</f>
        <v>0</v>
      </c>
      <c r="CL185" s="696">
        <f>[52]ACCOUNTALLOC!CL185</f>
        <v>0</v>
      </c>
      <c r="CM185" s="696">
        <f>[52]ACCOUNTALLOC!CM185</f>
        <v>0</v>
      </c>
      <c r="CN185" s="696">
        <f>[52]ACCOUNTALLOC!CN185</f>
        <v>0</v>
      </c>
      <c r="CO185" s="696">
        <f>[52]ACCOUNTALLOC!CO185</f>
        <v>0</v>
      </c>
      <c r="CP185" s="696">
        <f>[52]ACCOUNTALLOC!CP185</f>
        <v>0</v>
      </c>
      <c r="CQ185" s="696">
        <f>[52]ACCOUNTALLOC!CQ185</f>
        <v>0</v>
      </c>
      <c r="CR185" s="696">
        <f>[52]ACCOUNTALLOC!CR185</f>
        <v>0</v>
      </c>
      <c r="CS185" s="696">
        <f>[52]ACCOUNTALLOC!CS185</f>
        <v>0</v>
      </c>
      <c r="CT185" s="696">
        <f>[52]ACCOUNTALLOC!CT185</f>
        <v>0</v>
      </c>
      <c r="CU185" s="696">
        <f>[52]ACCOUNTALLOC!CU185</f>
        <v>0</v>
      </c>
      <c r="CV185" s="66"/>
      <c r="CW185" s="66">
        <f>[52]ACCOUNTALLOC!CW185</f>
        <v>0</v>
      </c>
      <c r="CX185" s="66">
        <f>[52]ACCOUNTALLOC!CX185</f>
        <v>0</v>
      </c>
      <c r="CY185" s="66">
        <f>[52]ACCOUNTALLOC!CY185</f>
        <v>0</v>
      </c>
      <c r="CZ185" s="66">
        <f>[52]ACCOUNTALLOC!CZ185</f>
        <v>0</v>
      </c>
      <c r="DA185" s="66">
        <f>[52]ACCOUNTALLOC!DA185</f>
        <v>0</v>
      </c>
      <c r="DB185" s="66">
        <f>[52]ACCOUNTALLOC!DB185</f>
        <v>0</v>
      </c>
      <c r="DC185" s="66">
        <f>[52]ACCOUNTALLOC!DC185</f>
        <v>0</v>
      </c>
      <c r="DD185" s="66"/>
      <c r="DE185" s="66">
        <v>0</v>
      </c>
      <c r="DF185" s="66">
        <v>0</v>
      </c>
      <c r="DG185" s="66">
        <v>0</v>
      </c>
      <c r="DH185" s="66">
        <v>0</v>
      </c>
      <c r="DI185" s="66">
        <v>0</v>
      </c>
      <c r="DJ185" s="66">
        <v>0</v>
      </c>
      <c r="DK185" s="66">
        <v>0</v>
      </c>
      <c r="DL185" s="66"/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0</v>
      </c>
      <c r="DT185" s="66"/>
      <c r="DU185" s="66">
        <v>0</v>
      </c>
      <c r="DV185" s="66">
        <v>0</v>
      </c>
      <c r="DW185" s="66">
        <v>0</v>
      </c>
      <c r="DX185" s="66">
        <v>0</v>
      </c>
      <c r="DY185" s="66">
        <v>0</v>
      </c>
      <c r="DZ185" s="66">
        <v>0</v>
      </c>
      <c r="EA185" s="66">
        <v>0</v>
      </c>
      <c r="EB185" s="66"/>
      <c r="EC185" s="66">
        <v>0</v>
      </c>
      <c r="ED185" s="66">
        <v>0</v>
      </c>
      <c r="EE185" s="66">
        <v>0</v>
      </c>
      <c r="EF185" s="66">
        <v>0</v>
      </c>
      <c r="EG185" s="66">
        <v>0</v>
      </c>
      <c r="EH185" s="66">
        <v>0</v>
      </c>
      <c r="EI185" s="66">
        <v>0</v>
      </c>
      <c r="EJ185" s="66"/>
      <c r="EK185" s="66">
        <v>0</v>
      </c>
      <c r="EL185" s="66">
        <v>0</v>
      </c>
      <c r="EM185" s="66">
        <v>0</v>
      </c>
      <c r="EN185" s="66">
        <v>0</v>
      </c>
      <c r="EO185" s="66">
        <v>0</v>
      </c>
      <c r="EP185" s="66">
        <v>0</v>
      </c>
      <c r="EQ185" s="66">
        <v>0</v>
      </c>
      <c r="ER185" s="66"/>
      <c r="ES185" s="66">
        <v>0</v>
      </c>
      <c r="ET185" s="66">
        <v>0</v>
      </c>
      <c r="EU185" s="66">
        <v>0</v>
      </c>
      <c r="EV185" s="66">
        <v>0</v>
      </c>
      <c r="EW185" s="66">
        <v>0</v>
      </c>
      <c r="EX185" s="66">
        <v>0</v>
      </c>
      <c r="EY185" s="66">
        <v>0</v>
      </c>
      <c r="EZ185" s="66"/>
      <c r="FA185" s="66">
        <v>0</v>
      </c>
      <c r="FB185" s="66">
        <v>0</v>
      </c>
      <c r="FC185" s="66">
        <v>0</v>
      </c>
      <c r="FD185" s="66">
        <v>0</v>
      </c>
      <c r="FE185" s="66">
        <v>0</v>
      </c>
      <c r="FF185" s="66">
        <v>0</v>
      </c>
      <c r="FG185" s="66">
        <v>0</v>
      </c>
    </row>
    <row r="186" spans="1:163">
      <c r="D186" s="64"/>
      <c r="CW186" s="2">
        <f>[52]ACCOUNTALLOC!CW186</f>
        <v>0</v>
      </c>
      <c r="CX186" s="2">
        <f>[52]ACCOUNTALLOC!CX186</f>
        <v>0</v>
      </c>
      <c r="CY186" s="2">
        <f>[52]ACCOUNTALLOC!CY186</f>
        <v>0</v>
      </c>
      <c r="CZ186" s="2">
        <f>[52]ACCOUNTALLOC!CZ186</f>
        <v>0</v>
      </c>
      <c r="DA186" s="2">
        <f>[52]ACCOUNTALLOC!DA186</f>
        <v>0</v>
      </c>
      <c r="DB186" s="2">
        <f>[52]ACCOUNTALLOC!DB186</f>
        <v>0</v>
      </c>
      <c r="DC186" s="2">
        <f>[52]ACCOUNTALLOC!DC186</f>
        <v>0</v>
      </c>
    </row>
    <row r="187" spans="1:163">
      <c r="B187" s="12" t="s">
        <v>64</v>
      </c>
      <c r="D187" s="64"/>
      <c r="CW187" s="2">
        <f>[52]ACCOUNTALLOC!CW187</f>
        <v>0</v>
      </c>
      <c r="CX187" s="2">
        <f>[52]ACCOUNTALLOC!CX187</f>
        <v>0</v>
      </c>
      <c r="CY187" s="2">
        <f>[52]ACCOUNTALLOC!CY187</f>
        <v>0</v>
      </c>
      <c r="CZ187" s="2">
        <f>[52]ACCOUNTALLOC!CZ187</f>
        <v>0</v>
      </c>
      <c r="DA187" s="2">
        <f>[52]ACCOUNTALLOC!DA187</f>
        <v>0</v>
      </c>
      <c r="DB187" s="2">
        <f>[52]ACCOUNTALLOC!DB187</f>
        <v>0</v>
      </c>
      <c r="DC187" s="2">
        <f>[52]ACCOUNTALLOC!DC187</f>
        <v>0</v>
      </c>
    </row>
    <row r="188" spans="1:163">
      <c r="A188" s="699" t="str">
        <f>[52]ACCOUNTALLOC!A188</f>
        <v>WC</v>
      </c>
      <c r="B188" s="698" t="str">
        <f>[52]ACCOUNTALLOC!B188</f>
        <v>Working Capital</v>
      </c>
      <c r="C188" s="695">
        <f>[52]ACCOUNTALLOC!C188</f>
        <v>137375215.95577019</v>
      </c>
      <c r="D188" s="64"/>
      <c r="E188" s="697">
        <f>[52]ACCOUNTALLOC!E188</f>
        <v>38385362.822908357</v>
      </c>
      <c r="F188" s="697">
        <f>[52]ACCOUNTALLOC!F188</f>
        <v>35959327.368866913</v>
      </c>
      <c r="G188" s="697">
        <f>[52]ACCOUNTALLOC!G188</f>
        <v>5436688.4784517912</v>
      </c>
      <c r="H188" s="697">
        <f>[52]ACCOUNTALLOC!H188</f>
        <v>0</v>
      </c>
      <c r="I188" s="697">
        <f>[52]ACCOUNTALLOC!I188</f>
        <v>0</v>
      </c>
      <c r="J188" s="697">
        <f>[52]ACCOUNTALLOC!J188</f>
        <v>0</v>
      </c>
      <c r="K188" s="697">
        <f>[52]ACCOUNTALLOC!K188</f>
        <v>79781378.670227051</v>
      </c>
      <c r="L188" s="698"/>
      <c r="M188" s="697">
        <f>[52]ACCOUNTALLOC!M188</f>
        <v>7291335.9170426708</v>
      </c>
      <c r="N188" s="697">
        <f>[52]ACCOUNTALLOC!N188</f>
        <v>9136843.1426230334</v>
      </c>
      <c r="O188" s="697">
        <f>[52]ACCOUNTALLOC!O188</f>
        <v>706424.39862425264</v>
      </c>
      <c r="P188" s="697">
        <f>[52]ACCOUNTALLOC!P188</f>
        <v>0</v>
      </c>
      <c r="Q188" s="697">
        <f>[52]ACCOUNTALLOC!Q188</f>
        <v>0</v>
      </c>
      <c r="R188" s="697">
        <f>[52]ACCOUNTALLOC!R188</f>
        <v>0</v>
      </c>
      <c r="S188" s="697">
        <f>[52]ACCOUNTALLOC!S188</f>
        <v>17134603.458289959</v>
      </c>
      <c r="T188" s="698"/>
      <c r="U188" s="697">
        <f>[52]ACCOUNTALLOC!U188</f>
        <v>6421377.2712091915</v>
      </c>
      <c r="V188" s="697">
        <f>[52]ACCOUNTALLOC!V188</f>
        <v>10160869.272510218</v>
      </c>
      <c r="W188" s="697">
        <f>[52]ACCOUNTALLOC!W188</f>
        <v>167807.86532359538</v>
      </c>
      <c r="X188" s="697">
        <f>[52]ACCOUNTALLOC!X188</f>
        <v>0</v>
      </c>
      <c r="Y188" s="697">
        <f>[52]ACCOUNTALLOC!Y188</f>
        <v>0</v>
      </c>
      <c r="Z188" s="697">
        <f>[52]ACCOUNTALLOC!Z188</f>
        <v>0</v>
      </c>
      <c r="AA188" s="697">
        <f>[52]ACCOUNTALLOC!AA188</f>
        <v>16750054.409043005</v>
      </c>
      <c r="AB188" s="698"/>
      <c r="AC188" s="697">
        <f>[52]ACCOUNTALLOC!AC188</f>
        <v>2905590.3762065917</v>
      </c>
      <c r="AD188" s="697">
        <f>[52]ACCOUNTALLOC!AD188</f>
        <v>6557477.7102560988</v>
      </c>
      <c r="AE188" s="697">
        <f>[52]ACCOUNTALLOC!AE188</f>
        <v>27655.243572005336</v>
      </c>
      <c r="AF188" s="697">
        <f>[52]ACCOUNTALLOC!AF188</f>
        <v>0</v>
      </c>
      <c r="AG188" s="697">
        <f>[52]ACCOUNTALLOC!AG188</f>
        <v>0</v>
      </c>
      <c r="AH188" s="697">
        <f>[52]ACCOUNTALLOC!AH188</f>
        <v>0</v>
      </c>
      <c r="AI188" s="697">
        <f>[52]ACCOUNTALLOC!AI188</f>
        <v>9490723.3300346974</v>
      </c>
      <c r="AJ188" s="698"/>
      <c r="AK188" s="697">
        <f>[52]ACCOUNTALLOC!AK188</f>
        <v>2255693.7232680283</v>
      </c>
      <c r="AL188" s="697">
        <f>[52]ACCOUNTALLOC!AL188</f>
        <v>4562317.8317374336</v>
      </c>
      <c r="AM188" s="697">
        <f>[52]ACCOUNTALLOC!AM188</f>
        <v>218936.90992923779</v>
      </c>
      <c r="AN188" s="697">
        <f>[52]ACCOUNTALLOC!AN188</f>
        <v>0</v>
      </c>
      <c r="AO188" s="697">
        <f>[52]ACCOUNTALLOC!AO188</f>
        <v>0</v>
      </c>
      <c r="AP188" s="697">
        <f>[52]ACCOUNTALLOC!AP188</f>
        <v>0</v>
      </c>
      <c r="AQ188" s="697">
        <f>[52]ACCOUNTALLOC!AQ188</f>
        <v>7036948.4649346992</v>
      </c>
      <c r="AR188" s="698"/>
      <c r="AS188" s="697">
        <f>[52]ACCOUNTALLOC!AS188</f>
        <v>22267.200756683844</v>
      </c>
      <c r="AT188" s="697">
        <f>[52]ACCOUNTALLOC!AT188</f>
        <v>14406.012941381194</v>
      </c>
      <c r="AU188" s="697">
        <f>[52]ACCOUNTALLOC!AU188</f>
        <v>675.30528293091368</v>
      </c>
      <c r="AV188" s="697">
        <f>[52]ACCOUNTALLOC!AV188</f>
        <v>0</v>
      </c>
      <c r="AW188" s="697">
        <f>[52]ACCOUNTALLOC!AW188</f>
        <v>0</v>
      </c>
      <c r="AX188" s="697">
        <f>[52]ACCOUNTALLOC!AX188</f>
        <v>0</v>
      </c>
      <c r="AY188" s="697">
        <f>[52]ACCOUNTALLOC!AY188</f>
        <v>37348.518980995956</v>
      </c>
      <c r="AZ188" s="698"/>
      <c r="BA188" s="697">
        <f>[52]ACCOUNTALLOC!BA188</f>
        <v>430130.86579024961</v>
      </c>
      <c r="BB188" s="697">
        <f>[52]ACCOUNTALLOC!BB188</f>
        <v>397598.96691132861</v>
      </c>
      <c r="BC188" s="697">
        <f>[52]ACCOUNTALLOC!BC188</f>
        <v>67521.342856268704</v>
      </c>
      <c r="BD188" s="697">
        <f>[52]ACCOUNTALLOC!BD188</f>
        <v>0</v>
      </c>
      <c r="BE188" s="697">
        <f>[52]ACCOUNTALLOC!BE188</f>
        <v>0</v>
      </c>
      <c r="BF188" s="697">
        <f>[52]ACCOUNTALLOC!BF188</f>
        <v>0</v>
      </c>
      <c r="BG188" s="697">
        <f>[52]ACCOUNTALLOC!BG188</f>
        <v>895251.17555784702</v>
      </c>
      <c r="BH188" s="698"/>
      <c r="BI188" s="697">
        <f>[52]ACCOUNTALLOC!BI188</f>
        <v>694294.47689970152</v>
      </c>
      <c r="BJ188" s="697">
        <f>[52]ACCOUNTALLOC!BJ188</f>
        <v>214630.1643695751</v>
      </c>
      <c r="BK188" s="697">
        <f>[52]ACCOUNTALLOC!BK188</f>
        <v>14845.736840301011</v>
      </c>
      <c r="BL188" s="697">
        <f>[52]ACCOUNTALLOC!BL188</f>
        <v>0</v>
      </c>
      <c r="BM188" s="697">
        <f>[52]ACCOUNTALLOC!BM188</f>
        <v>0</v>
      </c>
      <c r="BN188" s="697">
        <f>[52]ACCOUNTALLOC!BN188</f>
        <v>0</v>
      </c>
      <c r="BO188" s="697">
        <f>[52]ACCOUNTALLOC!BO188</f>
        <v>923770.37810957758</v>
      </c>
      <c r="BP188" s="698"/>
      <c r="BQ188" s="697">
        <f>[52]ACCOUNTALLOC!BQ188</f>
        <v>406356.91842547042</v>
      </c>
      <c r="BR188" s="697">
        <f>[52]ACCOUNTALLOC!BR188</f>
        <v>1974756.6551184929</v>
      </c>
      <c r="BS188" s="697">
        <f>[52]ACCOUNTALLOC!BS188</f>
        <v>10427.740240690204</v>
      </c>
      <c r="BT188" s="697">
        <f>[52]ACCOUNTALLOC!BT188</f>
        <v>0</v>
      </c>
      <c r="BU188" s="697">
        <f>[52]ACCOUNTALLOC!BU188</f>
        <v>0</v>
      </c>
      <c r="BV188" s="697">
        <f>[52]ACCOUNTALLOC!BV188</f>
        <v>0</v>
      </c>
      <c r="BW188" s="697">
        <f>[52]ACCOUNTALLOC!BW188</f>
        <v>2391541.3137846538</v>
      </c>
      <c r="BX188" s="698"/>
      <c r="BY188" s="697">
        <f>[52]ACCOUNTALLOC!BY188</f>
        <v>193615.16547709558</v>
      </c>
      <c r="BZ188" s="697">
        <f>[52]ACCOUNTALLOC!BZ188</f>
        <v>1266729.5203697605</v>
      </c>
      <c r="CA188" s="697">
        <f>[52]ACCOUNTALLOC!CA188</f>
        <v>17134.345903236201</v>
      </c>
      <c r="CB188" s="697">
        <f>[52]ACCOUNTALLOC!CB188</f>
        <v>0</v>
      </c>
      <c r="CC188" s="697">
        <f>[52]ACCOUNTALLOC!CC188</f>
        <v>0</v>
      </c>
      <c r="CD188" s="697">
        <f>[52]ACCOUNTALLOC!CD188</f>
        <v>0</v>
      </c>
      <c r="CE188" s="697">
        <f>[52]ACCOUNTALLOC!CE188</f>
        <v>1477479.0317500923</v>
      </c>
      <c r="CF188" s="698"/>
      <c r="CG188" s="697">
        <f>[52]ACCOUNTALLOC!CG188</f>
        <v>325620.07895055588</v>
      </c>
      <c r="CH188" s="697">
        <f>[52]ACCOUNTALLOC!CH188</f>
        <v>237785.18295763255</v>
      </c>
      <c r="CI188" s="697">
        <f>[52]ACCOUNTALLOC!CI188</f>
        <v>848808.09976258257</v>
      </c>
      <c r="CJ188" s="697">
        <f>[52]ACCOUNTALLOC!CJ188</f>
        <v>0</v>
      </c>
      <c r="CK188" s="697">
        <f>[52]ACCOUNTALLOC!CK188</f>
        <v>0</v>
      </c>
      <c r="CL188" s="697">
        <f>[52]ACCOUNTALLOC!CL188</f>
        <v>0</v>
      </c>
      <c r="CM188" s="697">
        <f>[52]ACCOUNTALLOC!CM188</f>
        <v>1412213.3616707711</v>
      </c>
      <c r="CN188" s="698">
        <f>[52]ACCOUNTALLOC!CN188</f>
        <v>0</v>
      </c>
      <c r="CO188" s="697">
        <f>[52]ACCOUNTALLOC!CO188</f>
        <v>20477.730475210126</v>
      </c>
      <c r="CP188" s="697">
        <f>[52]ACCOUNTALLOC!CP188</f>
        <v>23271.740508885621</v>
      </c>
      <c r="CQ188" s="697">
        <f>[52]ACCOUNTALLOC!CQ188</f>
        <v>154.37240269433062</v>
      </c>
      <c r="CR188" s="697">
        <f>[52]ACCOUNTALLOC!CR188</f>
        <v>0</v>
      </c>
      <c r="CS188" s="697">
        <f>[52]ACCOUNTALLOC!CS188</f>
        <v>0</v>
      </c>
      <c r="CT188" s="697">
        <f>[52]ACCOUNTALLOC!CT188</f>
        <v>0</v>
      </c>
      <c r="CU188" s="697">
        <f>[52]ACCOUNTALLOC!CU188</f>
        <v>43903.843386790082</v>
      </c>
      <c r="CW188" s="65">
        <f>[52]ACCOUNTALLOC!CW188</f>
        <v>0</v>
      </c>
      <c r="CX188" s="65">
        <f>[52]ACCOUNTALLOC!CX188</f>
        <v>0</v>
      </c>
      <c r="CY188" s="65">
        <f>[52]ACCOUNTALLOC!CY188</f>
        <v>0</v>
      </c>
      <c r="CZ188" s="65">
        <f>[52]ACCOUNTALLOC!CZ188</f>
        <v>0</v>
      </c>
      <c r="DA188" s="65">
        <f>[52]ACCOUNTALLOC!DA188</f>
        <v>0</v>
      </c>
      <c r="DB188" s="65">
        <f>[52]ACCOUNTALLOC!DB188</f>
        <v>0</v>
      </c>
      <c r="DC188" s="65">
        <f>[52]ACCOUNTALLOC!DC188</f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  <c r="DU188" s="65">
        <v>0</v>
      </c>
      <c r="DV188" s="65">
        <v>0</v>
      </c>
      <c r="DW188" s="65">
        <v>0</v>
      </c>
      <c r="DX188" s="65">
        <v>0</v>
      </c>
      <c r="DY188" s="65">
        <v>0</v>
      </c>
      <c r="DZ188" s="65">
        <v>0</v>
      </c>
      <c r="EA188" s="65">
        <v>0</v>
      </c>
      <c r="EC188" s="65">
        <v>0</v>
      </c>
      <c r="ED188" s="65">
        <v>0</v>
      </c>
      <c r="EE188" s="65">
        <v>0</v>
      </c>
      <c r="EF188" s="65">
        <v>0</v>
      </c>
      <c r="EG188" s="65">
        <v>0</v>
      </c>
      <c r="EH188" s="65">
        <v>0</v>
      </c>
      <c r="EI188" s="65">
        <v>0</v>
      </c>
      <c r="EK188" s="65">
        <v>0</v>
      </c>
      <c r="EL188" s="65">
        <v>0</v>
      </c>
      <c r="EM188" s="65">
        <v>0</v>
      </c>
      <c r="EN188" s="65">
        <v>0</v>
      </c>
      <c r="EO188" s="65">
        <v>0</v>
      </c>
      <c r="EP188" s="65">
        <v>0</v>
      </c>
      <c r="EQ188" s="65">
        <v>0</v>
      </c>
      <c r="ES188" s="65">
        <v>0</v>
      </c>
      <c r="ET188" s="65">
        <v>0</v>
      </c>
      <c r="EU188" s="65">
        <v>0</v>
      </c>
      <c r="EV188" s="65">
        <v>0</v>
      </c>
      <c r="EW188" s="65">
        <v>0</v>
      </c>
      <c r="EX188" s="65">
        <v>0</v>
      </c>
      <c r="EY188" s="65">
        <v>0</v>
      </c>
      <c r="FA188" s="65">
        <v>0</v>
      </c>
      <c r="FB188" s="65">
        <v>0</v>
      </c>
      <c r="FC188" s="65">
        <v>0</v>
      </c>
      <c r="FD188" s="65">
        <v>0</v>
      </c>
      <c r="FE188" s="65">
        <v>0</v>
      </c>
      <c r="FF188" s="65">
        <v>0</v>
      </c>
      <c r="FG188" s="65">
        <v>0</v>
      </c>
    </row>
    <row r="189" spans="1:163">
      <c r="A189" s="699" t="str">
        <f>[52]ACCOUNTALLOC!A189</f>
        <v>~</v>
      </c>
      <c r="B189" s="698" t="str">
        <f>[52]ACCOUNTALLOC!B189</f>
        <v>~</v>
      </c>
      <c r="C189" s="695">
        <f>[52]ACCOUNTALLOC!C189</f>
        <v>0</v>
      </c>
      <c r="D189" s="64"/>
      <c r="E189" s="697">
        <f>[52]ACCOUNTALLOC!E189</f>
        <v>0</v>
      </c>
      <c r="F189" s="697">
        <f>[52]ACCOUNTALLOC!F189</f>
        <v>0</v>
      </c>
      <c r="G189" s="697">
        <f>[52]ACCOUNTALLOC!G189</f>
        <v>0</v>
      </c>
      <c r="H189" s="697">
        <f>[52]ACCOUNTALLOC!H189</f>
        <v>0</v>
      </c>
      <c r="I189" s="697">
        <f>[52]ACCOUNTALLOC!I189</f>
        <v>0</v>
      </c>
      <c r="J189" s="697">
        <f>[52]ACCOUNTALLOC!J189</f>
        <v>0</v>
      </c>
      <c r="K189" s="697">
        <f>[52]ACCOUNTALLOC!K189</f>
        <v>0</v>
      </c>
      <c r="L189" s="698"/>
      <c r="M189" s="697">
        <f>[52]ACCOUNTALLOC!M189</f>
        <v>0</v>
      </c>
      <c r="N189" s="697">
        <f>[52]ACCOUNTALLOC!N189</f>
        <v>0</v>
      </c>
      <c r="O189" s="697">
        <f>[52]ACCOUNTALLOC!O189</f>
        <v>0</v>
      </c>
      <c r="P189" s="697">
        <f>[52]ACCOUNTALLOC!P189</f>
        <v>0</v>
      </c>
      <c r="Q189" s="697">
        <f>[52]ACCOUNTALLOC!Q189</f>
        <v>0</v>
      </c>
      <c r="R189" s="697">
        <f>[52]ACCOUNTALLOC!R189</f>
        <v>0</v>
      </c>
      <c r="S189" s="697">
        <f>[52]ACCOUNTALLOC!S189</f>
        <v>0</v>
      </c>
      <c r="T189" s="698"/>
      <c r="U189" s="697">
        <f>[52]ACCOUNTALLOC!U189</f>
        <v>0</v>
      </c>
      <c r="V189" s="697">
        <f>[52]ACCOUNTALLOC!V189</f>
        <v>0</v>
      </c>
      <c r="W189" s="697">
        <f>[52]ACCOUNTALLOC!W189</f>
        <v>0</v>
      </c>
      <c r="X189" s="697">
        <f>[52]ACCOUNTALLOC!X189</f>
        <v>0</v>
      </c>
      <c r="Y189" s="697">
        <f>[52]ACCOUNTALLOC!Y189</f>
        <v>0</v>
      </c>
      <c r="Z189" s="697">
        <f>[52]ACCOUNTALLOC!Z189</f>
        <v>0</v>
      </c>
      <c r="AA189" s="697">
        <f>[52]ACCOUNTALLOC!AA189</f>
        <v>0</v>
      </c>
      <c r="AB189" s="698"/>
      <c r="AC189" s="697">
        <f>[52]ACCOUNTALLOC!AC189</f>
        <v>0</v>
      </c>
      <c r="AD189" s="697">
        <f>[52]ACCOUNTALLOC!AD189</f>
        <v>0</v>
      </c>
      <c r="AE189" s="697">
        <f>[52]ACCOUNTALLOC!AE189</f>
        <v>0</v>
      </c>
      <c r="AF189" s="697">
        <f>[52]ACCOUNTALLOC!AF189</f>
        <v>0</v>
      </c>
      <c r="AG189" s="697">
        <f>[52]ACCOUNTALLOC!AG189</f>
        <v>0</v>
      </c>
      <c r="AH189" s="697">
        <f>[52]ACCOUNTALLOC!AH189</f>
        <v>0</v>
      </c>
      <c r="AI189" s="697">
        <f>[52]ACCOUNTALLOC!AI189</f>
        <v>0</v>
      </c>
      <c r="AJ189" s="698"/>
      <c r="AK189" s="697">
        <f>[52]ACCOUNTALLOC!AK189</f>
        <v>0</v>
      </c>
      <c r="AL189" s="697">
        <f>[52]ACCOUNTALLOC!AL189</f>
        <v>0</v>
      </c>
      <c r="AM189" s="697">
        <f>[52]ACCOUNTALLOC!AM189</f>
        <v>0</v>
      </c>
      <c r="AN189" s="697">
        <f>[52]ACCOUNTALLOC!AN189</f>
        <v>0</v>
      </c>
      <c r="AO189" s="697">
        <f>[52]ACCOUNTALLOC!AO189</f>
        <v>0</v>
      </c>
      <c r="AP189" s="697">
        <f>[52]ACCOUNTALLOC!AP189</f>
        <v>0</v>
      </c>
      <c r="AQ189" s="697">
        <f>[52]ACCOUNTALLOC!AQ189</f>
        <v>0</v>
      </c>
      <c r="AR189" s="698"/>
      <c r="AS189" s="697">
        <f>[52]ACCOUNTALLOC!AS189</f>
        <v>0</v>
      </c>
      <c r="AT189" s="697">
        <f>[52]ACCOUNTALLOC!AT189</f>
        <v>0</v>
      </c>
      <c r="AU189" s="697">
        <f>[52]ACCOUNTALLOC!AU189</f>
        <v>0</v>
      </c>
      <c r="AV189" s="697">
        <f>[52]ACCOUNTALLOC!AV189</f>
        <v>0</v>
      </c>
      <c r="AW189" s="697">
        <f>[52]ACCOUNTALLOC!AW189</f>
        <v>0</v>
      </c>
      <c r="AX189" s="697">
        <f>[52]ACCOUNTALLOC!AX189</f>
        <v>0</v>
      </c>
      <c r="AY189" s="697">
        <f>[52]ACCOUNTALLOC!AY189</f>
        <v>0</v>
      </c>
      <c r="AZ189" s="698"/>
      <c r="BA189" s="697">
        <f>[52]ACCOUNTALLOC!BA189</f>
        <v>0</v>
      </c>
      <c r="BB189" s="697">
        <f>[52]ACCOUNTALLOC!BB189</f>
        <v>0</v>
      </c>
      <c r="BC189" s="697">
        <f>[52]ACCOUNTALLOC!BC189</f>
        <v>0</v>
      </c>
      <c r="BD189" s="697">
        <f>[52]ACCOUNTALLOC!BD189</f>
        <v>0</v>
      </c>
      <c r="BE189" s="697">
        <f>[52]ACCOUNTALLOC!BE189</f>
        <v>0</v>
      </c>
      <c r="BF189" s="697">
        <f>[52]ACCOUNTALLOC!BF189</f>
        <v>0</v>
      </c>
      <c r="BG189" s="697">
        <f>[52]ACCOUNTALLOC!BG189</f>
        <v>0</v>
      </c>
      <c r="BH189" s="698"/>
      <c r="BI189" s="697">
        <f>[52]ACCOUNTALLOC!BI189</f>
        <v>0</v>
      </c>
      <c r="BJ189" s="697">
        <f>[52]ACCOUNTALLOC!BJ189</f>
        <v>0</v>
      </c>
      <c r="BK189" s="697">
        <f>[52]ACCOUNTALLOC!BK189</f>
        <v>0</v>
      </c>
      <c r="BL189" s="697">
        <f>[52]ACCOUNTALLOC!BL189</f>
        <v>0</v>
      </c>
      <c r="BM189" s="697">
        <f>[52]ACCOUNTALLOC!BM189</f>
        <v>0</v>
      </c>
      <c r="BN189" s="697">
        <f>[52]ACCOUNTALLOC!BN189</f>
        <v>0</v>
      </c>
      <c r="BO189" s="697">
        <f>[52]ACCOUNTALLOC!BO189</f>
        <v>0</v>
      </c>
      <c r="BP189" s="698"/>
      <c r="BQ189" s="697">
        <f>[52]ACCOUNTALLOC!BQ189</f>
        <v>0</v>
      </c>
      <c r="BR189" s="697">
        <f>[52]ACCOUNTALLOC!BR189</f>
        <v>0</v>
      </c>
      <c r="BS189" s="697">
        <f>[52]ACCOUNTALLOC!BS189</f>
        <v>0</v>
      </c>
      <c r="BT189" s="697">
        <f>[52]ACCOUNTALLOC!BT189</f>
        <v>0</v>
      </c>
      <c r="BU189" s="697">
        <f>[52]ACCOUNTALLOC!BU189</f>
        <v>0</v>
      </c>
      <c r="BV189" s="697">
        <f>[52]ACCOUNTALLOC!BV189</f>
        <v>0</v>
      </c>
      <c r="BW189" s="697">
        <f>[52]ACCOUNTALLOC!BW189</f>
        <v>0</v>
      </c>
      <c r="BX189" s="698"/>
      <c r="BY189" s="697">
        <f>[52]ACCOUNTALLOC!BY189</f>
        <v>0</v>
      </c>
      <c r="BZ189" s="697">
        <f>[52]ACCOUNTALLOC!BZ189</f>
        <v>0</v>
      </c>
      <c r="CA189" s="697">
        <f>[52]ACCOUNTALLOC!CA189</f>
        <v>0</v>
      </c>
      <c r="CB189" s="697">
        <f>[52]ACCOUNTALLOC!CB189</f>
        <v>0</v>
      </c>
      <c r="CC189" s="697">
        <f>[52]ACCOUNTALLOC!CC189</f>
        <v>0</v>
      </c>
      <c r="CD189" s="697">
        <f>[52]ACCOUNTALLOC!CD189</f>
        <v>0</v>
      </c>
      <c r="CE189" s="697">
        <f>[52]ACCOUNTALLOC!CE189</f>
        <v>0</v>
      </c>
      <c r="CF189" s="698"/>
      <c r="CG189" s="697">
        <f>[52]ACCOUNTALLOC!CG189</f>
        <v>0</v>
      </c>
      <c r="CH189" s="697">
        <f>[52]ACCOUNTALLOC!CH189</f>
        <v>0</v>
      </c>
      <c r="CI189" s="697">
        <f>[52]ACCOUNTALLOC!CI189</f>
        <v>0</v>
      </c>
      <c r="CJ189" s="697">
        <f>[52]ACCOUNTALLOC!CJ189</f>
        <v>0</v>
      </c>
      <c r="CK189" s="697">
        <f>[52]ACCOUNTALLOC!CK189</f>
        <v>0</v>
      </c>
      <c r="CL189" s="697">
        <f>[52]ACCOUNTALLOC!CL189</f>
        <v>0</v>
      </c>
      <c r="CM189" s="697">
        <f>[52]ACCOUNTALLOC!CM189</f>
        <v>0</v>
      </c>
      <c r="CN189" s="698">
        <f>[52]ACCOUNTALLOC!CN189</f>
        <v>0</v>
      </c>
      <c r="CO189" s="697">
        <f>[52]ACCOUNTALLOC!CO189</f>
        <v>0</v>
      </c>
      <c r="CP189" s="697">
        <f>[52]ACCOUNTALLOC!CP189</f>
        <v>0</v>
      </c>
      <c r="CQ189" s="697">
        <f>[52]ACCOUNTALLOC!CQ189</f>
        <v>0</v>
      </c>
      <c r="CR189" s="697">
        <f>[52]ACCOUNTALLOC!CR189</f>
        <v>0</v>
      </c>
      <c r="CS189" s="697">
        <f>[52]ACCOUNTALLOC!CS189</f>
        <v>0</v>
      </c>
      <c r="CT189" s="697">
        <f>[52]ACCOUNTALLOC!CT189</f>
        <v>0</v>
      </c>
      <c r="CU189" s="697">
        <f>[52]ACCOUNTALLOC!CU189</f>
        <v>0</v>
      </c>
      <c r="CW189" s="65">
        <f>[52]ACCOUNTALLOC!CW189</f>
        <v>0</v>
      </c>
      <c r="CX189" s="65">
        <f>[52]ACCOUNTALLOC!CX189</f>
        <v>0</v>
      </c>
      <c r="CY189" s="65">
        <f>[52]ACCOUNTALLOC!CY189</f>
        <v>0</v>
      </c>
      <c r="CZ189" s="65">
        <f>[52]ACCOUNTALLOC!CZ189</f>
        <v>0</v>
      </c>
      <c r="DA189" s="65">
        <f>[52]ACCOUNTALLOC!DA189</f>
        <v>0</v>
      </c>
      <c r="DB189" s="65">
        <f>[52]ACCOUNTALLOC!DB189</f>
        <v>0</v>
      </c>
      <c r="DC189" s="65">
        <f>[52]ACCOUNTALLOC!DC189</f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  <c r="DU189" s="65">
        <v>0</v>
      </c>
      <c r="DV189" s="65">
        <v>0</v>
      </c>
      <c r="DW189" s="65">
        <v>0</v>
      </c>
      <c r="DX189" s="65">
        <v>0</v>
      </c>
      <c r="DY189" s="65">
        <v>0</v>
      </c>
      <c r="DZ189" s="65">
        <v>0</v>
      </c>
      <c r="EA189" s="65">
        <v>0</v>
      </c>
      <c r="EC189" s="65">
        <v>0</v>
      </c>
      <c r="ED189" s="65">
        <v>0</v>
      </c>
      <c r="EE189" s="65">
        <v>0</v>
      </c>
      <c r="EF189" s="65">
        <v>0</v>
      </c>
      <c r="EG189" s="65">
        <v>0</v>
      </c>
      <c r="EH189" s="65">
        <v>0</v>
      </c>
      <c r="EI189" s="65">
        <v>0</v>
      </c>
      <c r="EK189" s="65">
        <v>0</v>
      </c>
      <c r="EL189" s="65">
        <v>0</v>
      </c>
      <c r="EM189" s="65">
        <v>0</v>
      </c>
      <c r="EN189" s="65">
        <v>0</v>
      </c>
      <c r="EO189" s="65">
        <v>0</v>
      </c>
      <c r="EP189" s="65">
        <v>0</v>
      </c>
      <c r="EQ189" s="65">
        <v>0</v>
      </c>
      <c r="ES189" s="65">
        <v>0</v>
      </c>
      <c r="ET189" s="65">
        <v>0</v>
      </c>
      <c r="EU189" s="65">
        <v>0</v>
      </c>
      <c r="EV189" s="65">
        <v>0</v>
      </c>
      <c r="EW189" s="65">
        <v>0</v>
      </c>
      <c r="EX189" s="65">
        <v>0</v>
      </c>
      <c r="EY189" s="65">
        <v>0</v>
      </c>
      <c r="FA189" s="65">
        <v>0</v>
      </c>
      <c r="FB189" s="65">
        <v>0</v>
      </c>
      <c r="FC189" s="65">
        <v>0</v>
      </c>
      <c r="FD189" s="65">
        <v>0</v>
      </c>
      <c r="FE189" s="65">
        <v>0</v>
      </c>
      <c r="FF189" s="65">
        <v>0</v>
      </c>
      <c r="FG189" s="65">
        <v>0</v>
      </c>
    </row>
    <row r="190" spans="1:163">
      <c r="A190" s="699" t="str">
        <f>[52]ACCOUNTALLOC!A190</f>
        <v>~</v>
      </c>
      <c r="B190" s="698" t="str">
        <f>[52]ACCOUNTALLOC!B190</f>
        <v>~</v>
      </c>
      <c r="C190" s="695">
        <f>[52]ACCOUNTALLOC!C190</f>
        <v>0</v>
      </c>
      <c r="D190" s="64"/>
      <c r="E190" s="697">
        <f>[52]ACCOUNTALLOC!E190</f>
        <v>0</v>
      </c>
      <c r="F190" s="697">
        <f>[52]ACCOUNTALLOC!F190</f>
        <v>0</v>
      </c>
      <c r="G190" s="697">
        <f>[52]ACCOUNTALLOC!G190</f>
        <v>0</v>
      </c>
      <c r="H190" s="697">
        <f>[52]ACCOUNTALLOC!H190</f>
        <v>0</v>
      </c>
      <c r="I190" s="697">
        <f>[52]ACCOUNTALLOC!I190</f>
        <v>0</v>
      </c>
      <c r="J190" s="697">
        <f>[52]ACCOUNTALLOC!J190</f>
        <v>0</v>
      </c>
      <c r="K190" s="697">
        <f>[52]ACCOUNTALLOC!K190</f>
        <v>0</v>
      </c>
      <c r="L190" s="698"/>
      <c r="M190" s="697">
        <f>[52]ACCOUNTALLOC!M190</f>
        <v>0</v>
      </c>
      <c r="N190" s="697">
        <f>[52]ACCOUNTALLOC!N190</f>
        <v>0</v>
      </c>
      <c r="O190" s="697">
        <f>[52]ACCOUNTALLOC!O190</f>
        <v>0</v>
      </c>
      <c r="P190" s="697">
        <f>[52]ACCOUNTALLOC!P190</f>
        <v>0</v>
      </c>
      <c r="Q190" s="697">
        <f>[52]ACCOUNTALLOC!Q190</f>
        <v>0</v>
      </c>
      <c r="R190" s="697">
        <f>[52]ACCOUNTALLOC!R190</f>
        <v>0</v>
      </c>
      <c r="S190" s="697">
        <f>[52]ACCOUNTALLOC!S190</f>
        <v>0</v>
      </c>
      <c r="T190" s="698"/>
      <c r="U190" s="697">
        <f>[52]ACCOUNTALLOC!U190</f>
        <v>0</v>
      </c>
      <c r="V190" s="697">
        <f>[52]ACCOUNTALLOC!V190</f>
        <v>0</v>
      </c>
      <c r="W190" s="697">
        <f>[52]ACCOUNTALLOC!W190</f>
        <v>0</v>
      </c>
      <c r="X190" s="697">
        <f>[52]ACCOUNTALLOC!X190</f>
        <v>0</v>
      </c>
      <c r="Y190" s="697">
        <f>[52]ACCOUNTALLOC!Y190</f>
        <v>0</v>
      </c>
      <c r="Z190" s="697">
        <f>[52]ACCOUNTALLOC!Z190</f>
        <v>0</v>
      </c>
      <c r="AA190" s="697">
        <f>[52]ACCOUNTALLOC!AA190</f>
        <v>0</v>
      </c>
      <c r="AB190" s="698"/>
      <c r="AC190" s="697">
        <f>[52]ACCOUNTALLOC!AC190</f>
        <v>0</v>
      </c>
      <c r="AD190" s="697">
        <f>[52]ACCOUNTALLOC!AD190</f>
        <v>0</v>
      </c>
      <c r="AE190" s="697">
        <f>[52]ACCOUNTALLOC!AE190</f>
        <v>0</v>
      </c>
      <c r="AF190" s="697">
        <f>[52]ACCOUNTALLOC!AF190</f>
        <v>0</v>
      </c>
      <c r="AG190" s="697">
        <f>[52]ACCOUNTALLOC!AG190</f>
        <v>0</v>
      </c>
      <c r="AH190" s="697">
        <f>[52]ACCOUNTALLOC!AH190</f>
        <v>0</v>
      </c>
      <c r="AI190" s="697">
        <f>[52]ACCOUNTALLOC!AI190</f>
        <v>0</v>
      </c>
      <c r="AJ190" s="698"/>
      <c r="AK190" s="697">
        <f>[52]ACCOUNTALLOC!AK190</f>
        <v>0</v>
      </c>
      <c r="AL190" s="697">
        <f>[52]ACCOUNTALLOC!AL190</f>
        <v>0</v>
      </c>
      <c r="AM190" s="697">
        <f>[52]ACCOUNTALLOC!AM190</f>
        <v>0</v>
      </c>
      <c r="AN190" s="697">
        <f>[52]ACCOUNTALLOC!AN190</f>
        <v>0</v>
      </c>
      <c r="AO190" s="697">
        <f>[52]ACCOUNTALLOC!AO190</f>
        <v>0</v>
      </c>
      <c r="AP190" s="697">
        <f>[52]ACCOUNTALLOC!AP190</f>
        <v>0</v>
      </c>
      <c r="AQ190" s="697">
        <f>[52]ACCOUNTALLOC!AQ190</f>
        <v>0</v>
      </c>
      <c r="AR190" s="698"/>
      <c r="AS190" s="697">
        <f>[52]ACCOUNTALLOC!AS190</f>
        <v>0</v>
      </c>
      <c r="AT190" s="697">
        <f>[52]ACCOUNTALLOC!AT190</f>
        <v>0</v>
      </c>
      <c r="AU190" s="697">
        <f>[52]ACCOUNTALLOC!AU190</f>
        <v>0</v>
      </c>
      <c r="AV190" s="697">
        <f>[52]ACCOUNTALLOC!AV190</f>
        <v>0</v>
      </c>
      <c r="AW190" s="697">
        <f>[52]ACCOUNTALLOC!AW190</f>
        <v>0</v>
      </c>
      <c r="AX190" s="697">
        <f>[52]ACCOUNTALLOC!AX190</f>
        <v>0</v>
      </c>
      <c r="AY190" s="697">
        <f>[52]ACCOUNTALLOC!AY190</f>
        <v>0</v>
      </c>
      <c r="AZ190" s="698"/>
      <c r="BA190" s="697">
        <f>[52]ACCOUNTALLOC!BA190</f>
        <v>0</v>
      </c>
      <c r="BB190" s="697">
        <f>[52]ACCOUNTALLOC!BB190</f>
        <v>0</v>
      </c>
      <c r="BC190" s="697">
        <f>[52]ACCOUNTALLOC!BC190</f>
        <v>0</v>
      </c>
      <c r="BD190" s="697">
        <f>[52]ACCOUNTALLOC!BD190</f>
        <v>0</v>
      </c>
      <c r="BE190" s="697">
        <f>[52]ACCOUNTALLOC!BE190</f>
        <v>0</v>
      </c>
      <c r="BF190" s="697">
        <f>[52]ACCOUNTALLOC!BF190</f>
        <v>0</v>
      </c>
      <c r="BG190" s="697">
        <f>[52]ACCOUNTALLOC!BG190</f>
        <v>0</v>
      </c>
      <c r="BH190" s="698"/>
      <c r="BI190" s="697">
        <f>[52]ACCOUNTALLOC!BI190</f>
        <v>0</v>
      </c>
      <c r="BJ190" s="697">
        <f>[52]ACCOUNTALLOC!BJ190</f>
        <v>0</v>
      </c>
      <c r="BK190" s="697">
        <f>[52]ACCOUNTALLOC!BK190</f>
        <v>0</v>
      </c>
      <c r="BL190" s="697">
        <f>[52]ACCOUNTALLOC!BL190</f>
        <v>0</v>
      </c>
      <c r="BM190" s="697">
        <f>[52]ACCOUNTALLOC!BM190</f>
        <v>0</v>
      </c>
      <c r="BN190" s="697">
        <f>[52]ACCOUNTALLOC!BN190</f>
        <v>0</v>
      </c>
      <c r="BO190" s="697">
        <f>[52]ACCOUNTALLOC!BO190</f>
        <v>0</v>
      </c>
      <c r="BP190" s="698"/>
      <c r="BQ190" s="697">
        <f>[52]ACCOUNTALLOC!BQ190</f>
        <v>0</v>
      </c>
      <c r="BR190" s="697">
        <f>[52]ACCOUNTALLOC!BR190</f>
        <v>0</v>
      </c>
      <c r="BS190" s="697">
        <f>[52]ACCOUNTALLOC!BS190</f>
        <v>0</v>
      </c>
      <c r="BT190" s="697">
        <f>[52]ACCOUNTALLOC!BT190</f>
        <v>0</v>
      </c>
      <c r="BU190" s="697">
        <f>[52]ACCOUNTALLOC!BU190</f>
        <v>0</v>
      </c>
      <c r="BV190" s="697">
        <f>[52]ACCOUNTALLOC!BV190</f>
        <v>0</v>
      </c>
      <c r="BW190" s="697">
        <f>[52]ACCOUNTALLOC!BW190</f>
        <v>0</v>
      </c>
      <c r="BX190" s="698"/>
      <c r="BY190" s="697">
        <f>[52]ACCOUNTALLOC!BY190</f>
        <v>0</v>
      </c>
      <c r="BZ190" s="697">
        <f>[52]ACCOUNTALLOC!BZ190</f>
        <v>0</v>
      </c>
      <c r="CA190" s="697">
        <f>[52]ACCOUNTALLOC!CA190</f>
        <v>0</v>
      </c>
      <c r="CB190" s="697">
        <f>[52]ACCOUNTALLOC!CB190</f>
        <v>0</v>
      </c>
      <c r="CC190" s="697">
        <f>[52]ACCOUNTALLOC!CC190</f>
        <v>0</v>
      </c>
      <c r="CD190" s="697">
        <f>[52]ACCOUNTALLOC!CD190</f>
        <v>0</v>
      </c>
      <c r="CE190" s="697">
        <f>[52]ACCOUNTALLOC!CE190</f>
        <v>0</v>
      </c>
      <c r="CF190" s="698"/>
      <c r="CG190" s="697">
        <f>[52]ACCOUNTALLOC!CG190</f>
        <v>0</v>
      </c>
      <c r="CH190" s="697">
        <f>[52]ACCOUNTALLOC!CH190</f>
        <v>0</v>
      </c>
      <c r="CI190" s="697">
        <f>[52]ACCOUNTALLOC!CI190</f>
        <v>0</v>
      </c>
      <c r="CJ190" s="697">
        <f>[52]ACCOUNTALLOC!CJ190</f>
        <v>0</v>
      </c>
      <c r="CK190" s="697">
        <f>[52]ACCOUNTALLOC!CK190</f>
        <v>0</v>
      </c>
      <c r="CL190" s="697">
        <f>[52]ACCOUNTALLOC!CL190</f>
        <v>0</v>
      </c>
      <c r="CM190" s="697">
        <f>[52]ACCOUNTALLOC!CM190</f>
        <v>0</v>
      </c>
      <c r="CN190" s="698">
        <f>[52]ACCOUNTALLOC!CN190</f>
        <v>0</v>
      </c>
      <c r="CO190" s="697">
        <f>[52]ACCOUNTALLOC!CO190</f>
        <v>0</v>
      </c>
      <c r="CP190" s="697">
        <f>[52]ACCOUNTALLOC!CP190</f>
        <v>0</v>
      </c>
      <c r="CQ190" s="697">
        <f>[52]ACCOUNTALLOC!CQ190</f>
        <v>0</v>
      </c>
      <c r="CR190" s="697">
        <f>[52]ACCOUNTALLOC!CR190</f>
        <v>0</v>
      </c>
      <c r="CS190" s="697">
        <f>[52]ACCOUNTALLOC!CS190</f>
        <v>0</v>
      </c>
      <c r="CT190" s="697">
        <f>[52]ACCOUNTALLOC!CT190</f>
        <v>0</v>
      </c>
      <c r="CU190" s="697">
        <f>[52]ACCOUNTALLOC!CU190</f>
        <v>0</v>
      </c>
      <c r="CW190" s="65">
        <f>[52]ACCOUNTALLOC!CW190</f>
        <v>0</v>
      </c>
      <c r="CX190" s="65">
        <f>[52]ACCOUNTALLOC!CX190</f>
        <v>0</v>
      </c>
      <c r="CY190" s="65">
        <f>[52]ACCOUNTALLOC!CY190</f>
        <v>0</v>
      </c>
      <c r="CZ190" s="65">
        <f>[52]ACCOUNTALLOC!CZ190</f>
        <v>0</v>
      </c>
      <c r="DA190" s="65">
        <f>[52]ACCOUNTALLOC!DA190</f>
        <v>0</v>
      </c>
      <c r="DB190" s="65">
        <f>[52]ACCOUNTALLOC!DB190</f>
        <v>0</v>
      </c>
      <c r="DC190" s="65">
        <f>[52]ACCOUNTALLOC!DC190</f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  <c r="DU190" s="65">
        <v>0</v>
      </c>
      <c r="DV190" s="65">
        <v>0</v>
      </c>
      <c r="DW190" s="65">
        <v>0</v>
      </c>
      <c r="DX190" s="65">
        <v>0</v>
      </c>
      <c r="DY190" s="65">
        <v>0</v>
      </c>
      <c r="DZ190" s="65">
        <v>0</v>
      </c>
      <c r="EA190" s="65">
        <v>0</v>
      </c>
      <c r="EC190" s="65">
        <v>0</v>
      </c>
      <c r="ED190" s="65">
        <v>0</v>
      </c>
      <c r="EE190" s="65">
        <v>0</v>
      </c>
      <c r="EF190" s="65">
        <v>0</v>
      </c>
      <c r="EG190" s="65">
        <v>0</v>
      </c>
      <c r="EH190" s="65">
        <v>0</v>
      </c>
      <c r="EI190" s="65">
        <v>0</v>
      </c>
      <c r="EK190" s="65">
        <v>0</v>
      </c>
      <c r="EL190" s="65">
        <v>0</v>
      </c>
      <c r="EM190" s="65">
        <v>0</v>
      </c>
      <c r="EN190" s="65">
        <v>0</v>
      </c>
      <c r="EO190" s="65">
        <v>0</v>
      </c>
      <c r="EP190" s="65">
        <v>0</v>
      </c>
      <c r="EQ190" s="65">
        <v>0</v>
      </c>
      <c r="ES190" s="65">
        <v>0</v>
      </c>
      <c r="ET190" s="65">
        <v>0</v>
      </c>
      <c r="EU190" s="65">
        <v>0</v>
      </c>
      <c r="EV190" s="65">
        <v>0</v>
      </c>
      <c r="EW190" s="65">
        <v>0</v>
      </c>
      <c r="EX190" s="65">
        <v>0</v>
      </c>
      <c r="EY190" s="65">
        <v>0</v>
      </c>
      <c r="FA190" s="65">
        <v>0</v>
      </c>
      <c r="FB190" s="65">
        <v>0</v>
      </c>
      <c r="FC190" s="65">
        <v>0</v>
      </c>
      <c r="FD190" s="65">
        <v>0</v>
      </c>
      <c r="FE190" s="65">
        <v>0</v>
      </c>
      <c r="FF190" s="65">
        <v>0</v>
      </c>
      <c r="FG190" s="65">
        <v>0</v>
      </c>
    </row>
    <row r="191" spans="1:163">
      <c r="A191" s="699" t="str">
        <f>[52]ACCOUNTALLOC!A191</f>
        <v>~</v>
      </c>
      <c r="B191" s="698" t="str">
        <f>[52]ACCOUNTALLOC!B191</f>
        <v>~</v>
      </c>
      <c r="C191" s="695">
        <f>[52]ACCOUNTALLOC!C191</f>
        <v>0</v>
      </c>
      <c r="D191" s="64"/>
      <c r="E191" s="697">
        <f>[52]ACCOUNTALLOC!E191</f>
        <v>0</v>
      </c>
      <c r="F191" s="697">
        <f>[52]ACCOUNTALLOC!F191</f>
        <v>0</v>
      </c>
      <c r="G191" s="697">
        <f>[52]ACCOUNTALLOC!G191</f>
        <v>0</v>
      </c>
      <c r="H191" s="697">
        <f>[52]ACCOUNTALLOC!H191</f>
        <v>0</v>
      </c>
      <c r="I191" s="697">
        <f>[52]ACCOUNTALLOC!I191</f>
        <v>0</v>
      </c>
      <c r="J191" s="697">
        <f>[52]ACCOUNTALLOC!J191</f>
        <v>0</v>
      </c>
      <c r="K191" s="697">
        <f>[52]ACCOUNTALLOC!K191</f>
        <v>0</v>
      </c>
      <c r="L191" s="698"/>
      <c r="M191" s="697">
        <f>[52]ACCOUNTALLOC!M191</f>
        <v>0</v>
      </c>
      <c r="N191" s="697">
        <f>[52]ACCOUNTALLOC!N191</f>
        <v>0</v>
      </c>
      <c r="O191" s="697">
        <f>[52]ACCOUNTALLOC!O191</f>
        <v>0</v>
      </c>
      <c r="P191" s="697">
        <f>[52]ACCOUNTALLOC!P191</f>
        <v>0</v>
      </c>
      <c r="Q191" s="697">
        <f>[52]ACCOUNTALLOC!Q191</f>
        <v>0</v>
      </c>
      <c r="R191" s="697">
        <f>[52]ACCOUNTALLOC!R191</f>
        <v>0</v>
      </c>
      <c r="S191" s="697">
        <f>[52]ACCOUNTALLOC!S191</f>
        <v>0</v>
      </c>
      <c r="T191" s="698"/>
      <c r="U191" s="697">
        <f>[52]ACCOUNTALLOC!U191</f>
        <v>0</v>
      </c>
      <c r="V191" s="697">
        <f>[52]ACCOUNTALLOC!V191</f>
        <v>0</v>
      </c>
      <c r="W191" s="697">
        <f>[52]ACCOUNTALLOC!W191</f>
        <v>0</v>
      </c>
      <c r="X191" s="697">
        <f>[52]ACCOUNTALLOC!X191</f>
        <v>0</v>
      </c>
      <c r="Y191" s="697">
        <f>[52]ACCOUNTALLOC!Y191</f>
        <v>0</v>
      </c>
      <c r="Z191" s="697">
        <f>[52]ACCOUNTALLOC!Z191</f>
        <v>0</v>
      </c>
      <c r="AA191" s="697">
        <f>[52]ACCOUNTALLOC!AA191</f>
        <v>0</v>
      </c>
      <c r="AB191" s="698"/>
      <c r="AC191" s="697">
        <f>[52]ACCOUNTALLOC!AC191</f>
        <v>0</v>
      </c>
      <c r="AD191" s="697">
        <f>[52]ACCOUNTALLOC!AD191</f>
        <v>0</v>
      </c>
      <c r="AE191" s="697">
        <f>[52]ACCOUNTALLOC!AE191</f>
        <v>0</v>
      </c>
      <c r="AF191" s="697">
        <f>[52]ACCOUNTALLOC!AF191</f>
        <v>0</v>
      </c>
      <c r="AG191" s="697">
        <f>[52]ACCOUNTALLOC!AG191</f>
        <v>0</v>
      </c>
      <c r="AH191" s="697">
        <f>[52]ACCOUNTALLOC!AH191</f>
        <v>0</v>
      </c>
      <c r="AI191" s="697">
        <f>[52]ACCOUNTALLOC!AI191</f>
        <v>0</v>
      </c>
      <c r="AJ191" s="698"/>
      <c r="AK191" s="697">
        <f>[52]ACCOUNTALLOC!AK191</f>
        <v>0</v>
      </c>
      <c r="AL191" s="697">
        <f>[52]ACCOUNTALLOC!AL191</f>
        <v>0</v>
      </c>
      <c r="AM191" s="697">
        <f>[52]ACCOUNTALLOC!AM191</f>
        <v>0</v>
      </c>
      <c r="AN191" s="697">
        <f>[52]ACCOUNTALLOC!AN191</f>
        <v>0</v>
      </c>
      <c r="AO191" s="697">
        <f>[52]ACCOUNTALLOC!AO191</f>
        <v>0</v>
      </c>
      <c r="AP191" s="697">
        <f>[52]ACCOUNTALLOC!AP191</f>
        <v>0</v>
      </c>
      <c r="AQ191" s="697">
        <f>[52]ACCOUNTALLOC!AQ191</f>
        <v>0</v>
      </c>
      <c r="AR191" s="698"/>
      <c r="AS191" s="697">
        <f>[52]ACCOUNTALLOC!AS191</f>
        <v>0</v>
      </c>
      <c r="AT191" s="697">
        <f>[52]ACCOUNTALLOC!AT191</f>
        <v>0</v>
      </c>
      <c r="AU191" s="697">
        <f>[52]ACCOUNTALLOC!AU191</f>
        <v>0</v>
      </c>
      <c r="AV191" s="697">
        <f>[52]ACCOUNTALLOC!AV191</f>
        <v>0</v>
      </c>
      <c r="AW191" s="697">
        <f>[52]ACCOUNTALLOC!AW191</f>
        <v>0</v>
      </c>
      <c r="AX191" s="697">
        <f>[52]ACCOUNTALLOC!AX191</f>
        <v>0</v>
      </c>
      <c r="AY191" s="697">
        <f>[52]ACCOUNTALLOC!AY191</f>
        <v>0</v>
      </c>
      <c r="AZ191" s="698"/>
      <c r="BA191" s="697">
        <f>[52]ACCOUNTALLOC!BA191</f>
        <v>0</v>
      </c>
      <c r="BB191" s="697">
        <f>[52]ACCOUNTALLOC!BB191</f>
        <v>0</v>
      </c>
      <c r="BC191" s="697">
        <f>[52]ACCOUNTALLOC!BC191</f>
        <v>0</v>
      </c>
      <c r="BD191" s="697">
        <f>[52]ACCOUNTALLOC!BD191</f>
        <v>0</v>
      </c>
      <c r="BE191" s="697">
        <f>[52]ACCOUNTALLOC!BE191</f>
        <v>0</v>
      </c>
      <c r="BF191" s="697">
        <f>[52]ACCOUNTALLOC!BF191</f>
        <v>0</v>
      </c>
      <c r="BG191" s="697">
        <f>[52]ACCOUNTALLOC!BG191</f>
        <v>0</v>
      </c>
      <c r="BH191" s="698"/>
      <c r="BI191" s="697">
        <f>[52]ACCOUNTALLOC!BI191</f>
        <v>0</v>
      </c>
      <c r="BJ191" s="697">
        <f>[52]ACCOUNTALLOC!BJ191</f>
        <v>0</v>
      </c>
      <c r="BK191" s="697">
        <f>[52]ACCOUNTALLOC!BK191</f>
        <v>0</v>
      </c>
      <c r="BL191" s="697">
        <f>[52]ACCOUNTALLOC!BL191</f>
        <v>0</v>
      </c>
      <c r="BM191" s="697">
        <f>[52]ACCOUNTALLOC!BM191</f>
        <v>0</v>
      </c>
      <c r="BN191" s="697">
        <f>[52]ACCOUNTALLOC!BN191</f>
        <v>0</v>
      </c>
      <c r="BO191" s="697">
        <f>[52]ACCOUNTALLOC!BO191</f>
        <v>0</v>
      </c>
      <c r="BP191" s="698"/>
      <c r="BQ191" s="697">
        <f>[52]ACCOUNTALLOC!BQ191</f>
        <v>0</v>
      </c>
      <c r="BR191" s="697">
        <f>[52]ACCOUNTALLOC!BR191</f>
        <v>0</v>
      </c>
      <c r="BS191" s="697">
        <f>[52]ACCOUNTALLOC!BS191</f>
        <v>0</v>
      </c>
      <c r="BT191" s="697">
        <f>[52]ACCOUNTALLOC!BT191</f>
        <v>0</v>
      </c>
      <c r="BU191" s="697">
        <f>[52]ACCOUNTALLOC!BU191</f>
        <v>0</v>
      </c>
      <c r="BV191" s="697">
        <f>[52]ACCOUNTALLOC!BV191</f>
        <v>0</v>
      </c>
      <c r="BW191" s="697">
        <f>[52]ACCOUNTALLOC!BW191</f>
        <v>0</v>
      </c>
      <c r="BX191" s="698"/>
      <c r="BY191" s="697">
        <f>[52]ACCOUNTALLOC!BY191</f>
        <v>0</v>
      </c>
      <c r="BZ191" s="697">
        <f>[52]ACCOUNTALLOC!BZ191</f>
        <v>0</v>
      </c>
      <c r="CA191" s="697">
        <f>[52]ACCOUNTALLOC!CA191</f>
        <v>0</v>
      </c>
      <c r="CB191" s="697">
        <f>[52]ACCOUNTALLOC!CB191</f>
        <v>0</v>
      </c>
      <c r="CC191" s="697">
        <f>[52]ACCOUNTALLOC!CC191</f>
        <v>0</v>
      </c>
      <c r="CD191" s="697">
        <f>[52]ACCOUNTALLOC!CD191</f>
        <v>0</v>
      </c>
      <c r="CE191" s="697">
        <f>[52]ACCOUNTALLOC!CE191</f>
        <v>0</v>
      </c>
      <c r="CF191" s="698"/>
      <c r="CG191" s="697">
        <f>[52]ACCOUNTALLOC!CG191</f>
        <v>0</v>
      </c>
      <c r="CH191" s="697">
        <f>[52]ACCOUNTALLOC!CH191</f>
        <v>0</v>
      </c>
      <c r="CI191" s="697">
        <f>[52]ACCOUNTALLOC!CI191</f>
        <v>0</v>
      </c>
      <c r="CJ191" s="697">
        <f>[52]ACCOUNTALLOC!CJ191</f>
        <v>0</v>
      </c>
      <c r="CK191" s="697">
        <f>[52]ACCOUNTALLOC!CK191</f>
        <v>0</v>
      </c>
      <c r="CL191" s="697">
        <f>[52]ACCOUNTALLOC!CL191</f>
        <v>0</v>
      </c>
      <c r="CM191" s="697">
        <f>[52]ACCOUNTALLOC!CM191</f>
        <v>0</v>
      </c>
      <c r="CN191" s="698">
        <f>[52]ACCOUNTALLOC!CN191</f>
        <v>0</v>
      </c>
      <c r="CO191" s="697">
        <f>[52]ACCOUNTALLOC!CO191</f>
        <v>0</v>
      </c>
      <c r="CP191" s="697">
        <f>[52]ACCOUNTALLOC!CP191</f>
        <v>0</v>
      </c>
      <c r="CQ191" s="697">
        <f>[52]ACCOUNTALLOC!CQ191</f>
        <v>0</v>
      </c>
      <c r="CR191" s="697">
        <f>[52]ACCOUNTALLOC!CR191</f>
        <v>0</v>
      </c>
      <c r="CS191" s="697">
        <f>[52]ACCOUNTALLOC!CS191</f>
        <v>0</v>
      </c>
      <c r="CT191" s="697">
        <f>[52]ACCOUNTALLOC!CT191</f>
        <v>0</v>
      </c>
      <c r="CU191" s="697">
        <f>[52]ACCOUNTALLOC!CU191</f>
        <v>0</v>
      </c>
      <c r="CW191" s="65">
        <f>[52]ACCOUNTALLOC!CW191</f>
        <v>0</v>
      </c>
      <c r="CX191" s="65">
        <f>[52]ACCOUNTALLOC!CX191</f>
        <v>0</v>
      </c>
      <c r="CY191" s="65">
        <f>[52]ACCOUNTALLOC!CY191</f>
        <v>0</v>
      </c>
      <c r="CZ191" s="65">
        <f>[52]ACCOUNTALLOC!CZ191</f>
        <v>0</v>
      </c>
      <c r="DA191" s="65">
        <f>[52]ACCOUNTALLOC!DA191</f>
        <v>0</v>
      </c>
      <c r="DB191" s="65">
        <f>[52]ACCOUNTALLOC!DB191</f>
        <v>0</v>
      </c>
      <c r="DC191" s="65">
        <f>[52]ACCOUNTALLOC!DC191</f>
        <v>0</v>
      </c>
      <c r="DE191" s="65">
        <v>0</v>
      </c>
      <c r="DF191" s="65">
        <v>0</v>
      </c>
      <c r="DG191" s="65">
        <v>0</v>
      </c>
      <c r="DH191" s="65">
        <v>0</v>
      </c>
      <c r="DI191" s="65">
        <v>0</v>
      </c>
      <c r="DJ191" s="65">
        <v>0</v>
      </c>
      <c r="DK191" s="65">
        <v>0</v>
      </c>
      <c r="DM191" s="65">
        <v>0</v>
      </c>
      <c r="DN191" s="65">
        <v>0</v>
      </c>
      <c r="DO191" s="65">
        <v>0</v>
      </c>
      <c r="DP191" s="65">
        <v>0</v>
      </c>
      <c r="DQ191" s="65">
        <v>0</v>
      </c>
      <c r="DR191" s="65">
        <v>0</v>
      </c>
      <c r="DS191" s="65">
        <v>0</v>
      </c>
      <c r="DU191" s="65">
        <v>0</v>
      </c>
      <c r="DV191" s="65">
        <v>0</v>
      </c>
      <c r="DW191" s="65">
        <v>0</v>
      </c>
      <c r="DX191" s="65">
        <v>0</v>
      </c>
      <c r="DY191" s="65">
        <v>0</v>
      </c>
      <c r="DZ191" s="65">
        <v>0</v>
      </c>
      <c r="EA191" s="65">
        <v>0</v>
      </c>
      <c r="EC191" s="65">
        <v>0</v>
      </c>
      <c r="ED191" s="65">
        <v>0</v>
      </c>
      <c r="EE191" s="65">
        <v>0</v>
      </c>
      <c r="EF191" s="65">
        <v>0</v>
      </c>
      <c r="EG191" s="65">
        <v>0</v>
      </c>
      <c r="EH191" s="65">
        <v>0</v>
      </c>
      <c r="EI191" s="65">
        <v>0</v>
      </c>
      <c r="EK191" s="65">
        <v>0</v>
      </c>
      <c r="EL191" s="65">
        <v>0</v>
      </c>
      <c r="EM191" s="65">
        <v>0</v>
      </c>
      <c r="EN191" s="65">
        <v>0</v>
      </c>
      <c r="EO191" s="65">
        <v>0</v>
      </c>
      <c r="EP191" s="65">
        <v>0</v>
      </c>
      <c r="EQ191" s="65">
        <v>0</v>
      </c>
      <c r="ES191" s="65">
        <v>0</v>
      </c>
      <c r="ET191" s="65">
        <v>0</v>
      </c>
      <c r="EU191" s="65">
        <v>0</v>
      </c>
      <c r="EV191" s="65">
        <v>0</v>
      </c>
      <c r="EW191" s="65">
        <v>0</v>
      </c>
      <c r="EX191" s="65">
        <v>0</v>
      </c>
      <c r="EY191" s="65">
        <v>0</v>
      </c>
      <c r="FA191" s="65">
        <v>0</v>
      </c>
      <c r="FB191" s="65">
        <v>0</v>
      </c>
      <c r="FC191" s="65">
        <v>0</v>
      </c>
      <c r="FD191" s="65">
        <v>0</v>
      </c>
      <c r="FE191" s="65">
        <v>0</v>
      </c>
      <c r="FF191" s="65">
        <v>0</v>
      </c>
      <c r="FG191" s="65">
        <v>0</v>
      </c>
    </row>
    <row r="192" spans="1:163">
      <c r="A192" s="699" t="str">
        <f>[52]ACCOUNTALLOC!A192</f>
        <v>~</v>
      </c>
      <c r="B192" s="698" t="str">
        <f>[52]ACCOUNTALLOC!B192</f>
        <v>~</v>
      </c>
      <c r="C192" s="695">
        <f>[52]ACCOUNTALLOC!C192</f>
        <v>0</v>
      </c>
      <c r="D192" s="64"/>
      <c r="E192" s="697">
        <f>[52]ACCOUNTALLOC!E192</f>
        <v>0</v>
      </c>
      <c r="F192" s="697">
        <f>[52]ACCOUNTALLOC!F192</f>
        <v>0</v>
      </c>
      <c r="G192" s="697">
        <f>[52]ACCOUNTALLOC!G192</f>
        <v>0</v>
      </c>
      <c r="H192" s="697">
        <f>[52]ACCOUNTALLOC!H192</f>
        <v>0</v>
      </c>
      <c r="I192" s="697">
        <f>[52]ACCOUNTALLOC!I192</f>
        <v>0</v>
      </c>
      <c r="J192" s="697">
        <f>[52]ACCOUNTALLOC!J192</f>
        <v>0</v>
      </c>
      <c r="K192" s="697">
        <f>[52]ACCOUNTALLOC!K192</f>
        <v>0</v>
      </c>
      <c r="L192" s="698"/>
      <c r="M192" s="697">
        <f>[52]ACCOUNTALLOC!M192</f>
        <v>0</v>
      </c>
      <c r="N192" s="697">
        <f>[52]ACCOUNTALLOC!N192</f>
        <v>0</v>
      </c>
      <c r="O192" s="697">
        <f>[52]ACCOUNTALLOC!O192</f>
        <v>0</v>
      </c>
      <c r="P192" s="697">
        <f>[52]ACCOUNTALLOC!P192</f>
        <v>0</v>
      </c>
      <c r="Q192" s="697">
        <f>[52]ACCOUNTALLOC!Q192</f>
        <v>0</v>
      </c>
      <c r="R192" s="697">
        <f>[52]ACCOUNTALLOC!R192</f>
        <v>0</v>
      </c>
      <c r="S192" s="697">
        <f>[52]ACCOUNTALLOC!S192</f>
        <v>0</v>
      </c>
      <c r="T192" s="698"/>
      <c r="U192" s="697">
        <f>[52]ACCOUNTALLOC!U192</f>
        <v>0</v>
      </c>
      <c r="V192" s="697">
        <f>[52]ACCOUNTALLOC!V192</f>
        <v>0</v>
      </c>
      <c r="W192" s="697">
        <f>[52]ACCOUNTALLOC!W192</f>
        <v>0</v>
      </c>
      <c r="X192" s="697">
        <f>[52]ACCOUNTALLOC!X192</f>
        <v>0</v>
      </c>
      <c r="Y192" s="697">
        <f>[52]ACCOUNTALLOC!Y192</f>
        <v>0</v>
      </c>
      <c r="Z192" s="697">
        <f>[52]ACCOUNTALLOC!Z192</f>
        <v>0</v>
      </c>
      <c r="AA192" s="697">
        <f>[52]ACCOUNTALLOC!AA192</f>
        <v>0</v>
      </c>
      <c r="AB192" s="698"/>
      <c r="AC192" s="697">
        <f>[52]ACCOUNTALLOC!AC192</f>
        <v>0</v>
      </c>
      <c r="AD192" s="697">
        <f>[52]ACCOUNTALLOC!AD192</f>
        <v>0</v>
      </c>
      <c r="AE192" s="697">
        <f>[52]ACCOUNTALLOC!AE192</f>
        <v>0</v>
      </c>
      <c r="AF192" s="697">
        <f>[52]ACCOUNTALLOC!AF192</f>
        <v>0</v>
      </c>
      <c r="AG192" s="697">
        <f>[52]ACCOUNTALLOC!AG192</f>
        <v>0</v>
      </c>
      <c r="AH192" s="697">
        <f>[52]ACCOUNTALLOC!AH192</f>
        <v>0</v>
      </c>
      <c r="AI192" s="697">
        <f>[52]ACCOUNTALLOC!AI192</f>
        <v>0</v>
      </c>
      <c r="AJ192" s="698"/>
      <c r="AK192" s="697">
        <f>[52]ACCOUNTALLOC!AK192</f>
        <v>0</v>
      </c>
      <c r="AL192" s="697">
        <f>[52]ACCOUNTALLOC!AL192</f>
        <v>0</v>
      </c>
      <c r="AM192" s="697">
        <f>[52]ACCOUNTALLOC!AM192</f>
        <v>0</v>
      </c>
      <c r="AN192" s="697">
        <f>[52]ACCOUNTALLOC!AN192</f>
        <v>0</v>
      </c>
      <c r="AO192" s="697">
        <f>[52]ACCOUNTALLOC!AO192</f>
        <v>0</v>
      </c>
      <c r="AP192" s="697">
        <f>[52]ACCOUNTALLOC!AP192</f>
        <v>0</v>
      </c>
      <c r="AQ192" s="697">
        <f>[52]ACCOUNTALLOC!AQ192</f>
        <v>0</v>
      </c>
      <c r="AR192" s="698"/>
      <c r="AS192" s="697">
        <f>[52]ACCOUNTALLOC!AS192</f>
        <v>0</v>
      </c>
      <c r="AT192" s="697">
        <f>[52]ACCOUNTALLOC!AT192</f>
        <v>0</v>
      </c>
      <c r="AU192" s="697">
        <f>[52]ACCOUNTALLOC!AU192</f>
        <v>0</v>
      </c>
      <c r="AV192" s="697">
        <f>[52]ACCOUNTALLOC!AV192</f>
        <v>0</v>
      </c>
      <c r="AW192" s="697">
        <f>[52]ACCOUNTALLOC!AW192</f>
        <v>0</v>
      </c>
      <c r="AX192" s="697">
        <f>[52]ACCOUNTALLOC!AX192</f>
        <v>0</v>
      </c>
      <c r="AY192" s="697">
        <f>[52]ACCOUNTALLOC!AY192</f>
        <v>0</v>
      </c>
      <c r="AZ192" s="698"/>
      <c r="BA192" s="697">
        <f>[52]ACCOUNTALLOC!BA192</f>
        <v>0</v>
      </c>
      <c r="BB192" s="697">
        <f>[52]ACCOUNTALLOC!BB192</f>
        <v>0</v>
      </c>
      <c r="BC192" s="697">
        <f>[52]ACCOUNTALLOC!BC192</f>
        <v>0</v>
      </c>
      <c r="BD192" s="697">
        <f>[52]ACCOUNTALLOC!BD192</f>
        <v>0</v>
      </c>
      <c r="BE192" s="697">
        <f>[52]ACCOUNTALLOC!BE192</f>
        <v>0</v>
      </c>
      <c r="BF192" s="697">
        <f>[52]ACCOUNTALLOC!BF192</f>
        <v>0</v>
      </c>
      <c r="BG192" s="697">
        <f>[52]ACCOUNTALLOC!BG192</f>
        <v>0</v>
      </c>
      <c r="BH192" s="698"/>
      <c r="BI192" s="697">
        <f>[52]ACCOUNTALLOC!BI192</f>
        <v>0</v>
      </c>
      <c r="BJ192" s="697">
        <f>[52]ACCOUNTALLOC!BJ192</f>
        <v>0</v>
      </c>
      <c r="BK192" s="697">
        <f>[52]ACCOUNTALLOC!BK192</f>
        <v>0</v>
      </c>
      <c r="BL192" s="697">
        <f>[52]ACCOUNTALLOC!BL192</f>
        <v>0</v>
      </c>
      <c r="BM192" s="697">
        <f>[52]ACCOUNTALLOC!BM192</f>
        <v>0</v>
      </c>
      <c r="BN192" s="697">
        <f>[52]ACCOUNTALLOC!BN192</f>
        <v>0</v>
      </c>
      <c r="BO192" s="697">
        <f>[52]ACCOUNTALLOC!BO192</f>
        <v>0</v>
      </c>
      <c r="BP192" s="698"/>
      <c r="BQ192" s="697">
        <f>[52]ACCOUNTALLOC!BQ192</f>
        <v>0</v>
      </c>
      <c r="BR192" s="697">
        <f>[52]ACCOUNTALLOC!BR192</f>
        <v>0</v>
      </c>
      <c r="BS192" s="697">
        <f>[52]ACCOUNTALLOC!BS192</f>
        <v>0</v>
      </c>
      <c r="BT192" s="697">
        <f>[52]ACCOUNTALLOC!BT192</f>
        <v>0</v>
      </c>
      <c r="BU192" s="697">
        <f>[52]ACCOUNTALLOC!BU192</f>
        <v>0</v>
      </c>
      <c r="BV192" s="697">
        <f>[52]ACCOUNTALLOC!BV192</f>
        <v>0</v>
      </c>
      <c r="BW192" s="697">
        <f>[52]ACCOUNTALLOC!BW192</f>
        <v>0</v>
      </c>
      <c r="BX192" s="698"/>
      <c r="BY192" s="697">
        <f>[52]ACCOUNTALLOC!BY192</f>
        <v>0</v>
      </c>
      <c r="BZ192" s="697">
        <f>[52]ACCOUNTALLOC!BZ192</f>
        <v>0</v>
      </c>
      <c r="CA192" s="697">
        <f>[52]ACCOUNTALLOC!CA192</f>
        <v>0</v>
      </c>
      <c r="CB192" s="697">
        <f>[52]ACCOUNTALLOC!CB192</f>
        <v>0</v>
      </c>
      <c r="CC192" s="697">
        <f>[52]ACCOUNTALLOC!CC192</f>
        <v>0</v>
      </c>
      <c r="CD192" s="697">
        <f>[52]ACCOUNTALLOC!CD192</f>
        <v>0</v>
      </c>
      <c r="CE192" s="697">
        <f>[52]ACCOUNTALLOC!CE192</f>
        <v>0</v>
      </c>
      <c r="CF192" s="698"/>
      <c r="CG192" s="697">
        <f>[52]ACCOUNTALLOC!CG192</f>
        <v>0</v>
      </c>
      <c r="CH192" s="697">
        <f>[52]ACCOUNTALLOC!CH192</f>
        <v>0</v>
      </c>
      <c r="CI192" s="697">
        <f>[52]ACCOUNTALLOC!CI192</f>
        <v>0</v>
      </c>
      <c r="CJ192" s="697">
        <f>[52]ACCOUNTALLOC!CJ192</f>
        <v>0</v>
      </c>
      <c r="CK192" s="697">
        <f>[52]ACCOUNTALLOC!CK192</f>
        <v>0</v>
      </c>
      <c r="CL192" s="697">
        <f>[52]ACCOUNTALLOC!CL192</f>
        <v>0</v>
      </c>
      <c r="CM192" s="697">
        <f>[52]ACCOUNTALLOC!CM192</f>
        <v>0</v>
      </c>
      <c r="CN192" s="698">
        <f>[52]ACCOUNTALLOC!CN192</f>
        <v>0</v>
      </c>
      <c r="CO192" s="697">
        <f>[52]ACCOUNTALLOC!CO192</f>
        <v>0</v>
      </c>
      <c r="CP192" s="697">
        <f>[52]ACCOUNTALLOC!CP192</f>
        <v>0</v>
      </c>
      <c r="CQ192" s="697">
        <f>[52]ACCOUNTALLOC!CQ192</f>
        <v>0</v>
      </c>
      <c r="CR192" s="697">
        <f>[52]ACCOUNTALLOC!CR192</f>
        <v>0</v>
      </c>
      <c r="CS192" s="697">
        <f>[52]ACCOUNTALLOC!CS192</f>
        <v>0</v>
      </c>
      <c r="CT192" s="697">
        <f>[52]ACCOUNTALLOC!CT192</f>
        <v>0</v>
      </c>
      <c r="CU192" s="697">
        <f>[52]ACCOUNTALLOC!CU192</f>
        <v>0</v>
      </c>
      <c r="CW192" s="65">
        <f>[52]ACCOUNTALLOC!CW192</f>
        <v>0</v>
      </c>
      <c r="CX192" s="65">
        <f>[52]ACCOUNTALLOC!CX192</f>
        <v>0</v>
      </c>
      <c r="CY192" s="65">
        <f>[52]ACCOUNTALLOC!CY192</f>
        <v>0</v>
      </c>
      <c r="CZ192" s="65">
        <f>[52]ACCOUNTALLOC!CZ192</f>
        <v>0</v>
      </c>
      <c r="DA192" s="65">
        <f>[52]ACCOUNTALLOC!DA192</f>
        <v>0</v>
      </c>
      <c r="DB192" s="65">
        <f>[52]ACCOUNTALLOC!DB192</f>
        <v>0</v>
      </c>
      <c r="DC192" s="65">
        <f>[52]ACCOUNTALLOC!DC192</f>
        <v>0</v>
      </c>
      <c r="DE192" s="65">
        <v>0</v>
      </c>
      <c r="DF192" s="65">
        <v>0</v>
      </c>
      <c r="DG192" s="65">
        <v>0</v>
      </c>
      <c r="DH192" s="65">
        <v>0</v>
      </c>
      <c r="DI192" s="65">
        <v>0</v>
      </c>
      <c r="DJ192" s="65">
        <v>0</v>
      </c>
      <c r="DK192" s="65">
        <v>0</v>
      </c>
      <c r="DM192" s="65">
        <v>0</v>
      </c>
      <c r="DN192" s="65">
        <v>0</v>
      </c>
      <c r="DO192" s="65">
        <v>0</v>
      </c>
      <c r="DP192" s="65">
        <v>0</v>
      </c>
      <c r="DQ192" s="65">
        <v>0</v>
      </c>
      <c r="DR192" s="65">
        <v>0</v>
      </c>
      <c r="DS192" s="65">
        <v>0</v>
      </c>
      <c r="DU192" s="65">
        <v>0</v>
      </c>
      <c r="DV192" s="65">
        <v>0</v>
      </c>
      <c r="DW192" s="65">
        <v>0</v>
      </c>
      <c r="DX192" s="65">
        <v>0</v>
      </c>
      <c r="DY192" s="65">
        <v>0</v>
      </c>
      <c r="DZ192" s="65">
        <v>0</v>
      </c>
      <c r="EA192" s="65">
        <v>0</v>
      </c>
      <c r="EC192" s="65">
        <v>0</v>
      </c>
      <c r="ED192" s="65">
        <v>0</v>
      </c>
      <c r="EE192" s="65">
        <v>0</v>
      </c>
      <c r="EF192" s="65">
        <v>0</v>
      </c>
      <c r="EG192" s="65">
        <v>0</v>
      </c>
      <c r="EH192" s="65">
        <v>0</v>
      </c>
      <c r="EI192" s="65">
        <v>0</v>
      </c>
      <c r="EK192" s="65">
        <v>0</v>
      </c>
      <c r="EL192" s="65">
        <v>0</v>
      </c>
      <c r="EM192" s="65">
        <v>0</v>
      </c>
      <c r="EN192" s="65">
        <v>0</v>
      </c>
      <c r="EO192" s="65">
        <v>0</v>
      </c>
      <c r="EP192" s="65">
        <v>0</v>
      </c>
      <c r="EQ192" s="65">
        <v>0</v>
      </c>
      <c r="ES192" s="65">
        <v>0</v>
      </c>
      <c r="ET192" s="65">
        <v>0</v>
      </c>
      <c r="EU192" s="65">
        <v>0</v>
      </c>
      <c r="EV192" s="65">
        <v>0</v>
      </c>
      <c r="EW192" s="65">
        <v>0</v>
      </c>
      <c r="EX192" s="65">
        <v>0</v>
      </c>
      <c r="EY192" s="65">
        <v>0</v>
      </c>
      <c r="FA192" s="65">
        <v>0</v>
      </c>
      <c r="FB192" s="65">
        <v>0</v>
      </c>
      <c r="FC192" s="65">
        <v>0</v>
      </c>
      <c r="FD192" s="65">
        <v>0</v>
      </c>
      <c r="FE192" s="65">
        <v>0</v>
      </c>
      <c r="FF192" s="65">
        <v>0</v>
      </c>
      <c r="FG192" s="65">
        <v>0</v>
      </c>
    </row>
    <row r="193" spans="1:163">
      <c r="A193" s="699" t="str">
        <f>[52]ACCOUNTALLOC!A193</f>
        <v>~</v>
      </c>
      <c r="B193" s="698" t="str">
        <f>[52]ACCOUNTALLOC!B193</f>
        <v>~</v>
      </c>
      <c r="C193" s="695">
        <f>[52]ACCOUNTALLOC!C193</f>
        <v>0</v>
      </c>
      <c r="D193" s="64"/>
      <c r="E193" s="697">
        <f>[52]ACCOUNTALLOC!E193</f>
        <v>0</v>
      </c>
      <c r="F193" s="697">
        <f>[52]ACCOUNTALLOC!F193</f>
        <v>0</v>
      </c>
      <c r="G193" s="697">
        <f>[52]ACCOUNTALLOC!G193</f>
        <v>0</v>
      </c>
      <c r="H193" s="697">
        <f>[52]ACCOUNTALLOC!H193</f>
        <v>0</v>
      </c>
      <c r="I193" s="697">
        <f>[52]ACCOUNTALLOC!I193</f>
        <v>0</v>
      </c>
      <c r="J193" s="697">
        <f>[52]ACCOUNTALLOC!J193</f>
        <v>0</v>
      </c>
      <c r="K193" s="697">
        <f>[52]ACCOUNTALLOC!K193</f>
        <v>0</v>
      </c>
      <c r="L193" s="698"/>
      <c r="M193" s="697">
        <f>[52]ACCOUNTALLOC!M193</f>
        <v>0</v>
      </c>
      <c r="N193" s="697">
        <f>[52]ACCOUNTALLOC!N193</f>
        <v>0</v>
      </c>
      <c r="O193" s="697">
        <f>[52]ACCOUNTALLOC!O193</f>
        <v>0</v>
      </c>
      <c r="P193" s="697">
        <f>[52]ACCOUNTALLOC!P193</f>
        <v>0</v>
      </c>
      <c r="Q193" s="697">
        <f>[52]ACCOUNTALLOC!Q193</f>
        <v>0</v>
      </c>
      <c r="R193" s="697">
        <f>[52]ACCOUNTALLOC!R193</f>
        <v>0</v>
      </c>
      <c r="S193" s="697">
        <f>[52]ACCOUNTALLOC!S193</f>
        <v>0</v>
      </c>
      <c r="T193" s="698"/>
      <c r="U193" s="697">
        <f>[52]ACCOUNTALLOC!U193</f>
        <v>0</v>
      </c>
      <c r="V193" s="697">
        <f>[52]ACCOUNTALLOC!V193</f>
        <v>0</v>
      </c>
      <c r="W193" s="697">
        <f>[52]ACCOUNTALLOC!W193</f>
        <v>0</v>
      </c>
      <c r="X193" s="697">
        <f>[52]ACCOUNTALLOC!X193</f>
        <v>0</v>
      </c>
      <c r="Y193" s="697">
        <f>[52]ACCOUNTALLOC!Y193</f>
        <v>0</v>
      </c>
      <c r="Z193" s="697">
        <f>[52]ACCOUNTALLOC!Z193</f>
        <v>0</v>
      </c>
      <c r="AA193" s="697">
        <f>[52]ACCOUNTALLOC!AA193</f>
        <v>0</v>
      </c>
      <c r="AB193" s="698"/>
      <c r="AC193" s="697">
        <f>[52]ACCOUNTALLOC!AC193</f>
        <v>0</v>
      </c>
      <c r="AD193" s="697">
        <f>[52]ACCOUNTALLOC!AD193</f>
        <v>0</v>
      </c>
      <c r="AE193" s="697">
        <f>[52]ACCOUNTALLOC!AE193</f>
        <v>0</v>
      </c>
      <c r="AF193" s="697">
        <f>[52]ACCOUNTALLOC!AF193</f>
        <v>0</v>
      </c>
      <c r="AG193" s="697">
        <f>[52]ACCOUNTALLOC!AG193</f>
        <v>0</v>
      </c>
      <c r="AH193" s="697">
        <f>[52]ACCOUNTALLOC!AH193</f>
        <v>0</v>
      </c>
      <c r="AI193" s="697">
        <f>[52]ACCOUNTALLOC!AI193</f>
        <v>0</v>
      </c>
      <c r="AJ193" s="698"/>
      <c r="AK193" s="697">
        <f>[52]ACCOUNTALLOC!AK193</f>
        <v>0</v>
      </c>
      <c r="AL193" s="697">
        <f>[52]ACCOUNTALLOC!AL193</f>
        <v>0</v>
      </c>
      <c r="AM193" s="697">
        <f>[52]ACCOUNTALLOC!AM193</f>
        <v>0</v>
      </c>
      <c r="AN193" s="697">
        <f>[52]ACCOUNTALLOC!AN193</f>
        <v>0</v>
      </c>
      <c r="AO193" s="697">
        <f>[52]ACCOUNTALLOC!AO193</f>
        <v>0</v>
      </c>
      <c r="AP193" s="697">
        <f>[52]ACCOUNTALLOC!AP193</f>
        <v>0</v>
      </c>
      <c r="AQ193" s="697">
        <f>[52]ACCOUNTALLOC!AQ193</f>
        <v>0</v>
      </c>
      <c r="AR193" s="698"/>
      <c r="AS193" s="697">
        <f>[52]ACCOUNTALLOC!AS193</f>
        <v>0</v>
      </c>
      <c r="AT193" s="697">
        <f>[52]ACCOUNTALLOC!AT193</f>
        <v>0</v>
      </c>
      <c r="AU193" s="697">
        <f>[52]ACCOUNTALLOC!AU193</f>
        <v>0</v>
      </c>
      <c r="AV193" s="697">
        <f>[52]ACCOUNTALLOC!AV193</f>
        <v>0</v>
      </c>
      <c r="AW193" s="697">
        <f>[52]ACCOUNTALLOC!AW193</f>
        <v>0</v>
      </c>
      <c r="AX193" s="697">
        <f>[52]ACCOUNTALLOC!AX193</f>
        <v>0</v>
      </c>
      <c r="AY193" s="697">
        <f>[52]ACCOUNTALLOC!AY193</f>
        <v>0</v>
      </c>
      <c r="AZ193" s="698"/>
      <c r="BA193" s="697">
        <f>[52]ACCOUNTALLOC!BA193</f>
        <v>0</v>
      </c>
      <c r="BB193" s="697">
        <f>[52]ACCOUNTALLOC!BB193</f>
        <v>0</v>
      </c>
      <c r="BC193" s="697">
        <f>[52]ACCOUNTALLOC!BC193</f>
        <v>0</v>
      </c>
      <c r="BD193" s="697">
        <f>[52]ACCOUNTALLOC!BD193</f>
        <v>0</v>
      </c>
      <c r="BE193" s="697">
        <f>[52]ACCOUNTALLOC!BE193</f>
        <v>0</v>
      </c>
      <c r="BF193" s="697">
        <f>[52]ACCOUNTALLOC!BF193</f>
        <v>0</v>
      </c>
      <c r="BG193" s="697">
        <f>[52]ACCOUNTALLOC!BG193</f>
        <v>0</v>
      </c>
      <c r="BH193" s="698"/>
      <c r="BI193" s="697">
        <f>[52]ACCOUNTALLOC!BI193</f>
        <v>0</v>
      </c>
      <c r="BJ193" s="697">
        <f>[52]ACCOUNTALLOC!BJ193</f>
        <v>0</v>
      </c>
      <c r="BK193" s="697">
        <f>[52]ACCOUNTALLOC!BK193</f>
        <v>0</v>
      </c>
      <c r="BL193" s="697">
        <f>[52]ACCOUNTALLOC!BL193</f>
        <v>0</v>
      </c>
      <c r="BM193" s="697">
        <f>[52]ACCOUNTALLOC!BM193</f>
        <v>0</v>
      </c>
      <c r="BN193" s="697">
        <f>[52]ACCOUNTALLOC!BN193</f>
        <v>0</v>
      </c>
      <c r="BO193" s="697">
        <f>[52]ACCOUNTALLOC!BO193</f>
        <v>0</v>
      </c>
      <c r="BP193" s="698"/>
      <c r="BQ193" s="697">
        <f>[52]ACCOUNTALLOC!BQ193</f>
        <v>0</v>
      </c>
      <c r="BR193" s="697">
        <f>[52]ACCOUNTALLOC!BR193</f>
        <v>0</v>
      </c>
      <c r="BS193" s="697">
        <f>[52]ACCOUNTALLOC!BS193</f>
        <v>0</v>
      </c>
      <c r="BT193" s="697">
        <f>[52]ACCOUNTALLOC!BT193</f>
        <v>0</v>
      </c>
      <c r="BU193" s="697">
        <f>[52]ACCOUNTALLOC!BU193</f>
        <v>0</v>
      </c>
      <c r="BV193" s="697">
        <f>[52]ACCOUNTALLOC!BV193</f>
        <v>0</v>
      </c>
      <c r="BW193" s="697">
        <f>[52]ACCOUNTALLOC!BW193</f>
        <v>0</v>
      </c>
      <c r="BX193" s="698"/>
      <c r="BY193" s="697">
        <f>[52]ACCOUNTALLOC!BY193</f>
        <v>0</v>
      </c>
      <c r="BZ193" s="697">
        <f>[52]ACCOUNTALLOC!BZ193</f>
        <v>0</v>
      </c>
      <c r="CA193" s="697">
        <f>[52]ACCOUNTALLOC!CA193</f>
        <v>0</v>
      </c>
      <c r="CB193" s="697">
        <f>[52]ACCOUNTALLOC!CB193</f>
        <v>0</v>
      </c>
      <c r="CC193" s="697">
        <f>[52]ACCOUNTALLOC!CC193</f>
        <v>0</v>
      </c>
      <c r="CD193" s="697">
        <f>[52]ACCOUNTALLOC!CD193</f>
        <v>0</v>
      </c>
      <c r="CE193" s="697">
        <f>[52]ACCOUNTALLOC!CE193</f>
        <v>0</v>
      </c>
      <c r="CF193" s="698"/>
      <c r="CG193" s="697">
        <f>[52]ACCOUNTALLOC!CG193</f>
        <v>0</v>
      </c>
      <c r="CH193" s="697">
        <f>[52]ACCOUNTALLOC!CH193</f>
        <v>0</v>
      </c>
      <c r="CI193" s="697">
        <f>[52]ACCOUNTALLOC!CI193</f>
        <v>0</v>
      </c>
      <c r="CJ193" s="697">
        <f>[52]ACCOUNTALLOC!CJ193</f>
        <v>0</v>
      </c>
      <c r="CK193" s="697">
        <f>[52]ACCOUNTALLOC!CK193</f>
        <v>0</v>
      </c>
      <c r="CL193" s="697">
        <f>[52]ACCOUNTALLOC!CL193</f>
        <v>0</v>
      </c>
      <c r="CM193" s="697">
        <f>[52]ACCOUNTALLOC!CM193</f>
        <v>0</v>
      </c>
      <c r="CN193" s="698">
        <f>[52]ACCOUNTALLOC!CN193</f>
        <v>0</v>
      </c>
      <c r="CO193" s="697">
        <f>[52]ACCOUNTALLOC!CO193</f>
        <v>0</v>
      </c>
      <c r="CP193" s="697">
        <f>[52]ACCOUNTALLOC!CP193</f>
        <v>0</v>
      </c>
      <c r="CQ193" s="697">
        <f>[52]ACCOUNTALLOC!CQ193</f>
        <v>0</v>
      </c>
      <c r="CR193" s="697">
        <f>[52]ACCOUNTALLOC!CR193</f>
        <v>0</v>
      </c>
      <c r="CS193" s="697">
        <f>[52]ACCOUNTALLOC!CS193</f>
        <v>0</v>
      </c>
      <c r="CT193" s="697">
        <f>[52]ACCOUNTALLOC!CT193</f>
        <v>0</v>
      </c>
      <c r="CU193" s="697">
        <f>[52]ACCOUNTALLOC!CU193</f>
        <v>0</v>
      </c>
      <c r="CW193" s="65">
        <f>[52]ACCOUNTALLOC!CW193</f>
        <v>0</v>
      </c>
      <c r="CX193" s="65">
        <f>[52]ACCOUNTALLOC!CX193</f>
        <v>0</v>
      </c>
      <c r="CY193" s="65">
        <f>[52]ACCOUNTALLOC!CY193</f>
        <v>0</v>
      </c>
      <c r="CZ193" s="65">
        <f>[52]ACCOUNTALLOC!CZ193</f>
        <v>0</v>
      </c>
      <c r="DA193" s="65">
        <f>[52]ACCOUNTALLOC!DA193</f>
        <v>0</v>
      </c>
      <c r="DB193" s="65">
        <f>[52]ACCOUNTALLOC!DB193</f>
        <v>0</v>
      </c>
      <c r="DC193" s="65">
        <f>[52]ACCOUNTALLOC!DC193</f>
        <v>0</v>
      </c>
      <c r="DE193" s="65">
        <v>0</v>
      </c>
      <c r="DF193" s="65">
        <v>0</v>
      </c>
      <c r="DG193" s="65">
        <v>0</v>
      </c>
      <c r="DH193" s="65">
        <v>0</v>
      </c>
      <c r="DI193" s="65">
        <v>0</v>
      </c>
      <c r="DJ193" s="65">
        <v>0</v>
      </c>
      <c r="DK193" s="65">
        <v>0</v>
      </c>
      <c r="DM193" s="65">
        <v>0</v>
      </c>
      <c r="DN193" s="65">
        <v>0</v>
      </c>
      <c r="DO193" s="65">
        <v>0</v>
      </c>
      <c r="DP193" s="65">
        <v>0</v>
      </c>
      <c r="DQ193" s="65">
        <v>0</v>
      </c>
      <c r="DR193" s="65">
        <v>0</v>
      </c>
      <c r="DS193" s="65">
        <v>0</v>
      </c>
      <c r="DU193" s="65">
        <v>0</v>
      </c>
      <c r="DV193" s="65">
        <v>0</v>
      </c>
      <c r="DW193" s="65">
        <v>0</v>
      </c>
      <c r="DX193" s="65">
        <v>0</v>
      </c>
      <c r="DY193" s="65">
        <v>0</v>
      </c>
      <c r="DZ193" s="65">
        <v>0</v>
      </c>
      <c r="EA193" s="65">
        <v>0</v>
      </c>
      <c r="EC193" s="65">
        <v>0</v>
      </c>
      <c r="ED193" s="65">
        <v>0</v>
      </c>
      <c r="EE193" s="65">
        <v>0</v>
      </c>
      <c r="EF193" s="65">
        <v>0</v>
      </c>
      <c r="EG193" s="65">
        <v>0</v>
      </c>
      <c r="EH193" s="65">
        <v>0</v>
      </c>
      <c r="EI193" s="65">
        <v>0</v>
      </c>
      <c r="EK193" s="65">
        <v>0</v>
      </c>
      <c r="EL193" s="65">
        <v>0</v>
      </c>
      <c r="EM193" s="65">
        <v>0</v>
      </c>
      <c r="EN193" s="65">
        <v>0</v>
      </c>
      <c r="EO193" s="65">
        <v>0</v>
      </c>
      <c r="EP193" s="65">
        <v>0</v>
      </c>
      <c r="EQ193" s="65">
        <v>0</v>
      </c>
      <c r="ES193" s="65">
        <v>0</v>
      </c>
      <c r="ET193" s="65">
        <v>0</v>
      </c>
      <c r="EU193" s="65">
        <v>0</v>
      </c>
      <c r="EV193" s="65">
        <v>0</v>
      </c>
      <c r="EW193" s="65">
        <v>0</v>
      </c>
      <c r="EX193" s="65">
        <v>0</v>
      </c>
      <c r="EY193" s="65">
        <v>0</v>
      </c>
      <c r="FA193" s="65">
        <v>0</v>
      </c>
      <c r="FB193" s="65">
        <v>0</v>
      </c>
      <c r="FC193" s="65">
        <v>0</v>
      </c>
      <c r="FD193" s="65">
        <v>0</v>
      </c>
      <c r="FE193" s="65">
        <v>0</v>
      </c>
      <c r="FF193" s="65">
        <v>0</v>
      </c>
      <c r="FG193" s="65">
        <v>0</v>
      </c>
    </row>
    <row r="194" spans="1:163">
      <c r="A194" s="699" t="str">
        <f>[52]ACCOUNTALLOC!A194</f>
        <v>~</v>
      </c>
      <c r="B194" s="698" t="str">
        <f>[52]ACCOUNTALLOC!B194</f>
        <v>~</v>
      </c>
      <c r="C194" s="695">
        <f>[52]ACCOUNTALLOC!C194</f>
        <v>0</v>
      </c>
      <c r="D194" s="64"/>
      <c r="E194" s="697">
        <f>[52]ACCOUNTALLOC!E194</f>
        <v>0</v>
      </c>
      <c r="F194" s="697">
        <f>[52]ACCOUNTALLOC!F194</f>
        <v>0</v>
      </c>
      <c r="G194" s="697">
        <f>[52]ACCOUNTALLOC!G194</f>
        <v>0</v>
      </c>
      <c r="H194" s="697">
        <f>[52]ACCOUNTALLOC!H194</f>
        <v>0</v>
      </c>
      <c r="I194" s="697">
        <f>[52]ACCOUNTALLOC!I194</f>
        <v>0</v>
      </c>
      <c r="J194" s="697">
        <f>[52]ACCOUNTALLOC!J194</f>
        <v>0</v>
      </c>
      <c r="K194" s="697">
        <f>[52]ACCOUNTALLOC!K194</f>
        <v>0</v>
      </c>
      <c r="L194" s="698"/>
      <c r="M194" s="697">
        <f>[52]ACCOUNTALLOC!M194</f>
        <v>0</v>
      </c>
      <c r="N194" s="697">
        <f>[52]ACCOUNTALLOC!N194</f>
        <v>0</v>
      </c>
      <c r="O194" s="697">
        <f>[52]ACCOUNTALLOC!O194</f>
        <v>0</v>
      </c>
      <c r="P194" s="697">
        <f>[52]ACCOUNTALLOC!P194</f>
        <v>0</v>
      </c>
      <c r="Q194" s="697">
        <f>[52]ACCOUNTALLOC!Q194</f>
        <v>0</v>
      </c>
      <c r="R194" s="697">
        <f>[52]ACCOUNTALLOC!R194</f>
        <v>0</v>
      </c>
      <c r="S194" s="697">
        <f>[52]ACCOUNTALLOC!S194</f>
        <v>0</v>
      </c>
      <c r="T194" s="698"/>
      <c r="U194" s="697">
        <f>[52]ACCOUNTALLOC!U194</f>
        <v>0</v>
      </c>
      <c r="V194" s="697">
        <f>[52]ACCOUNTALLOC!V194</f>
        <v>0</v>
      </c>
      <c r="W194" s="697">
        <f>[52]ACCOUNTALLOC!W194</f>
        <v>0</v>
      </c>
      <c r="X194" s="697">
        <f>[52]ACCOUNTALLOC!X194</f>
        <v>0</v>
      </c>
      <c r="Y194" s="697">
        <f>[52]ACCOUNTALLOC!Y194</f>
        <v>0</v>
      </c>
      <c r="Z194" s="697">
        <f>[52]ACCOUNTALLOC!Z194</f>
        <v>0</v>
      </c>
      <c r="AA194" s="697">
        <f>[52]ACCOUNTALLOC!AA194</f>
        <v>0</v>
      </c>
      <c r="AB194" s="698"/>
      <c r="AC194" s="697">
        <f>[52]ACCOUNTALLOC!AC194</f>
        <v>0</v>
      </c>
      <c r="AD194" s="697">
        <f>[52]ACCOUNTALLOC!AD194</f>
        <v>0</v>
      </c>
      <c r="AE194" s="697">
        <f>[52]ACCOUNTALLOC!AE194</f>
        <v>0</v>
      </c>
      <c r="AF194" s="697">
        <f>[52]ACCOUNTALLOC!AF194</f>
        <v>0</v>
      </c>
      <c r="AG194" s="697">
        <f>[52]ACCOUNTALLOC!AG194</f>
        <v>0</v>
      </c>
      <c r="AH194" s="697">
        <f>[52]ACCOUNTALLOC!AH194</f>
        <v>0</v>
      </c>
      <c r="AI194" s="697">
        <f>[52]ACCOUNTALLOC!AI194</f>
        <v>0</v>
      </c>
      <c r="AJ194" s="698"/>
      <c r="AK194" s="697">
        <f>[52]ACCOUNTALLOC!AK194</f>
        <v>0</v>
      </c>
      <c r="AL194" s="697">
        <f>[52]ACCOUNTALLOC!AL194</f>
        <v>0</v>
      </c>
      <c r="AM194" s="697">
        <f>[52]ACCOUNTALLOC!AM194</f>
        <v>0</v>
      </c>
      <c r="AN194" s="697">
        <f>[52]ACCOUNTALLOC!AN194</f>
        <v>0</v>
      </c>
      <c r="AO194" s="697">
        <f>[52]ACCOUNTALLOC!AO194</f>
        <v>0</v>
      </c>
      <c r="AP194" s="697">
        <f>[52]ACCOUNTALLOC!AP194</f>
        <v>0</v>
      </c>
      <c r="AQ194" s="697">
        <f>[52]ACCOUNTALLOC!AQ194</f>
        <v>0</v>
      </c>
      <c r="AR194" s="698"/>
      <c r="AS194" s="697">
        <f>[52]ACCOUNTALLOC!AS194</f>
        <v>0</v>
      </c>
      <c r="AT194" s="697">
        <f>[52]ACCOUNTALLOC!AT194</f>
        <v>0</v>
      </c>
      <c r="AU194" s="697">
        <f>[52]ACCOUNTALLOC!AU194</f>
        <v>0</v>
      </c>
      <c r="AV194" s="697">
        <f>[52]ACCOUNTALLOC!AV194</f>
        <v>0</v>
      </c>
      <c r="AW194" s="697">
        <f>[52]ACCOUNTALLOC!AW194</f>
        <v>0</v>
      </c>
      <c r="AX194" s="697">
        <f>[52]ACCOUNTALLOC!AX194</f>
        <v>0</v>
      </c>
      <c r="AY194" s="697">
        <f>[52]ACCOUNTALLOC!AY194</f>
        <v>0</v>
      </c>
      <c r="AZ194" s="698"/>
      <c r="BA194" s="697">
        <f>[52]ACCOUNTALLOC!BA194</f>
        <v>0</v>
      </c>
      <c r="BB194" s="697">
        <f>[52]ACCOUNTALLOC!BB194</f>
        <v>0</v>
      </c>
      <c r="BC194" s="697">
        <f>[52]ACCOUNTALLOC!BC194</f>
        <v>0</v>
      </c>
      <c r="BD194" s="697">
        <f>[52]ACCOUNTALLOC!BD194</f>
        <v>0</v>
      </c>
      <c r="BE194" s="697">
        <f>[52]ACCOUNTALLOC!BE194</f>
        <v>0</v>
      </c>
      <c r="BF194" s="697">
        <f>[52]ACCOUNTALLOC!BF194</f>
        <v>0</v>
      </c>
      <c r="BG194" s="697">
        <f>[52]ACCOUNTALLOC!BG194</f>
        <v>0</v>
      </c>
      <c r="BH194" s="698"/>
      <c r="BI194" s="697">
        <f>[52]ACCOUNTALLOC!BI194</f>
        <v>0</v>
      </c>
      <c r="BJ194" s="697">
        <f>[52]ACCOUNTALLOC!BJ194</f>
        <v>0</v>
      </c>
      <c r="BK194" s="697">
        <f>[52]ACCOUNTALLOC!BK194</f>
        <v>0</v>
      </c>
      <c r="BL194" s="697">
        <f>[52]ACCOUNTALLOC!BL194</f>
        <v>0</v>
      </c>
      <c r="BM194" s="697">
        <f>[52]ACCOUNTALLOC!BM194</f>
        <v>0</v>
      </c>
      <c r="BN194" s="697">
        <f>[52]ACCOUNTALLOC!BN194</f>
        <v>0</v>
      </c>
      <c r="BO194" s="697">
        <f>[52]ACCOUNTALLOC!BO194</f>
        <v>0</v>
      </c>
      <c r="BP194" s="698"/>
      <c r="BQ194" s="697">
        <f>[52]ACCOUNTALLOC!BQ194</f>
        <v>0</v>
      </c>
      <c r="BR194" s="697">
        <f>[52]ACCOUNTALLOC!BR194</f>
        <v>0</v>
      </c>
      <c r="BS194" s="697">
        <f>[52]ACCOUNTALLOC!BS194</f>
        <v>0</v>
      </c>
      <c r="BT194" s="697">
        <f>[52]ACCOUNTALLOC!BT194</f>
        <v>0</v>
      </c>
      <c r="BU194" s="697">
        <f>[52]ACCOUNTALLOC!BU194</f>
        <v>0</v>
      </c>
      <c r="BV194" s="697">
        <f>[52]ACCOUNTALLOC!BV194</f>
        <v>0</v>
      </c>
      <c r="BW194" s="697">
        <f>[52]ACCOUNTALLOC!BW194</f>
        <v>0</v>
      </c>
      <c r="BX194" s="698"/>
      <c r="BY194" s="697">
        <f>[52]ACCOUNTALLOC!BY194</f>
        <v>0</v>
      </c>
      <c r="BZ194" s="697">
        <f>[52]ACCOUNTALLOC!BZ194</f>
        <v>0</v>
      </c>
      <c r="CA194" s="697">
        <f>[52]ACCOUNTALLOC!CA194</f>
        <v>0</v>
      </c>
      <c r="CB194" s="697">
        <f>[52]ACCOUNTALLOC!CB194</f>
        <v>0</v>
      </c>
      <c r="CC194" s="697">
        <f>[52]ACCOUNTALLOC!CC194</f>
        <v>0</v>
      </c>
      <c r="CD194" s="697">
        <f>[52]ACCOUNTALLOC!CD194</f>
        <v>0</v>
      </c>
      <c r="CE194" s="697">
        <f>[52]ACCOUNTALLOC!CE194</f>
        <v>0</v>
      </c>
      <c r="CF194" s="698"/>
      <c r="CG194" s="697">
        <f>[52]ACCOUNTALLOC!CG194</f>
        <v>0</v>
      </c>
      <c r="CH194" s="697">
        <f>[52]ACCOUNTALLOC!CH194</f>
        <v>0</v>
      </c>
      <c r="CI194" s="697">
        <f>[52]ACCOUNTALLOC!CI194</f>
        <v>0</v>
      </c>
      <c r="CJ194" s="697">
        <f>[52]ACCOUNTALLOC!CJ194</f>
        <v>0</v>
      </c>
      <c r="CK194" s="697">
        <f>[52]ACCOUNTALLOC!CK194</f>
        <v>0</v>
      </c>
      <c r="CL194" s="697">
        <f>[52]ACCOUNTALLOC!CL194</f>
        <v>0</v>
      </c>
      <c r="CM194" s="697">
        <f>[52]ACCOUNTALLOC!CM194</f>
        <v>0</v>
      </c>
      <c r="CN194" s="698">
        <f>[52]ACCOUNTALLOC!CN194</f>
        <v>0</v>
      </c>
      <c r="CO194" s="697">
        <f>[52]ACCOUNTALLOC!CO194</f>
        <v>0</v>
      </c>
      <c r="CP194" s="697">
        <f>[52]ACCOUNTALLOC!CP194</f>
        <v>0</v>
      </c>
      <c r="CQ194" s="697">
        <f>[52]ACCOUNTALLOC!CQ194</f>
        <v>0</v>
      </c>
      <c r="CR194" s="697">
        <f>[52]ACCOUNTALLOC!CR194</f>
        <v>0</v>
      </c>
      <c r="CS194" s="697">
        <f>[52]ACCOUNTALLOC!CS194</f>
        <v>0</v>
      </c>
      <c r="CT194" s="697">
        <f>[52]ACCOUNTALLOC!CT194</f>
        <v>0</v>
      </c>
      <c r="CU194" s="697">
        <f>[52]ACCOUNTALLOC!CU194</f>
        <v>0</v>
      </c>
      <c r="CW194" s="65">
        <f>[52]ACCOUNTALLOC!CW194</f>
        <v>0</v>
      </c>
      <c r="CX194" s="65">
        <f>[52]ACCOUNTALLOC!CX194</f>
        <v>0</v>
      </c>
      <c r="CY194" s="65">
        <f>[52]ACCOUNTALLOC!CY194</f>
        <v>0</v>
      </c>
      <c r="CZ194" s="65">
        <f>[52]ACCOUNTALLOC!CZ194</f>
        <v>0</v>
      </c>
      <c r="DA194" s="65">
        <f>[52]ACCOUNTALLOC!DA194</f>
        <v>0</v>
      </c>
      <c r="DB194" s="65">
        <f>[52]ACCOUNTALLOC!DB194</f>
        <v>0</v>
      </c>
      <c r="DC194" s="65">
        <f>[52]ACCOUNTALLOC!DC194</f>
        <v>0</v>
      </c>
      <c r="DE194" s="65">
        <v>0</v>
      </c>
      <c r="DF194" s="65">
        <v>0</v>
      </c>
      <c r="DG194" s="65">
        <v>0</v>
      </c>
      <c r="DH194" s="65">
        <v>0</v>
      </c>
      <c r="DI194" s="65">
        <v>0</v>
      </c>
      <c r="DJ194" s="65">
        <v>0</v>
      </c>
      <c r="DK194" s="65">
        <v>0</v>
      </c>
      <c r="DM194" s="65">
        <v>0</v>
      </c>
      <c r="DN194" s="65">
        <v>0</v>
      </c>
      <c r="DO194" s="65">
        <v>0</v>
      </c>
      <c r="DP194" s="65">
        <v>0</v>
      </c>
      <c r="DQ194" s="65">
        <v>0</v>
      </c>
      <c r="DR194" s="65">
        <v>0</v>
      </c>
      <c r="DS194" s="65">
        <v>0</v>
      </c>
      <c r="DU194" s="65">
        <v>0</v>
      </c>
      <c r="DV194" s="65">
        <v>0</v>
      </c>
      <c r="DW194" s="65">
        <v>0</v>
      </c>
      <c r="DX194" s="65">
        <v>0</v>
      </c>
      <c r="DY194" s="65">
        <v>0</v>
      </c>
      <c r="DZ194" s="65">
        <v>0</v>
      </c>
      <c r="EA194" s="65">
        <v>0</v>
      </c>
      <c r="EC194" s="65">
        <v>0</v>
      </c>
      <c r="ED194" s="65">
        <v>0</v>
      </c>
      <c r="EE194" s="65">
        <v>0</v>
      </c>
      <c r="EF194" s="65">
        <v>0</v>
      </c>
      <c r="EG194" s="65">
        <v>0</v>
      </c>
      <c r="EH194" s="65">
        <v>0</v>
      </c>
      <c r="EI194" s="65">
        <v>0</v>
      </c>
      <c r="EK194" s="65">
        <v>0</v>
      </c>
      <c r="EL194" s="65">
        <v>0</v>
      </c>
      <c r="EM194" s="65">
        <v>0</v>
      </c>
      <c r="EN194" s="65">
        <v>0</v>
      </c>
      <c r="EO194" s="65">
        <v>0</v>
      </c>
      <c r="EP194" s="65">
        <v>0</v>
      </c>
      <c r="EQ194" s="65">
        <v>0</v>
      </c>
      <c r="ES194" s="65">
        <v>0</v>
      </c>
      <c r="ET194" s="65">
        <v>0</v>
      </c>
      <c r="EU194" s="65">
        <v>0</v>
      </c>
      <c r="EV194" s="65">
        <v>0</v>
      </c>
      <c r="EW194" s="65">
        <v>0</v>
      </c>
      <c r="EX194" s="65">
        <v>0</v>
      </c>
      <c r="EY194" s="65">
        <v>0</v>
      </c>
      <c r="FA194" s="65">
        <v>0</v>
      </c>
      <c r="FB194" s="65">
        <v>0</v>
      </c>
      <c r="FC194" s="65">
        <v>0</v>
      </c>
      <c r="FD194" s="65">
        <v>0</v>
      </c>
      <c r="FE194" s="65">
        <v>0</v>
      </c>
      <c r="FF194" s="65">
        <v>0</v>
      </c>
      <c r="FG194" s="65">
        <v>0</v>
      </c>
    </row>
    <row r="195" spans="1:163">
      <c r="A195" s="699" t="str">
        <f>[52]ACCOUNTALLOC!A195</f>
        <v>~</v>
      </c>
      <c r="B195" s="698" t="str">
        <f>[52]ACCOUNTALLOC!B195</f>
        <v>~</v>
      </c>
      <c r="C195" s="695">
        <f>[52]ACCOUNTALLOC!C195</f>
        <v>0</v>
      </c>
      <c r="D195" s="64"/>
      <c r="E195" s="697">
        <f>[52]ACCOUNTALLOC!E195</f>
        <v>0</v>
      </c>
      <c r="F195" s="697">
        <f>[52]ACCOUNTALLOC!F195</f>
        <v>0</v>
      </c>
      <c r="G195" s="697">
        <f>[52]ACCOUNTALLOC!G195</f>
        <v>0</v>
      </c>
      <c r="H195" s="697">
        <f>[52]ACCOUNTALLOC!H195</f>
        <v>0</v>
      </c>
      <c r="I195" s="697">
        <f>[52]ACCOUNTALLOC!I195</f>
        <v>0</v>
      </c>
      <c r="J195" s="697">
        <f>[52]ACCOUNTALLOC!J195</f>
        <v>0</v>
      </c>
      <c r="K195" s="697">
        <f>[52]ACCOUNTALLOC!K195</f>
        <v>0</v>
      </c>
      <c r="L195" s="698"/>
      <c r="M195" s="697">
        <f>[52]ACCOUNTALLOC!M195</f>
        <v>0</v>
      </c>
      <c r="N195" s="697">
        <f>[52]ACCOUNTALLOC!N195</f>
        <v>0</v>
      </c>
      <c r="O195" s="697">
        <f>[52]ACCOUNTALLOC!O195</f>
        <v>0</v>
      </c>
      <c r="P195" s="697">
        <f>[52]ACCOUNTALLOC!P195</f>
        <v>0</v>
      </c>
      <c r="Q195" s="697">
        <f>[52]ACCOUNTALLOC!Q195</f>
        <v>0</v>
      </c>
      <c r="R195" s="697">
        <f>[52]ACCOUNTALLOC!R195</f>
        <v>0</v>
      </c>
      <c r="S195" s="697">
        <f>[52]ACCOUNTALLOC!S195</f>
        <v>0</v>
      </c>
      <c r="T195" s="698"/>
      <c r="U195" s="697">
        <f>[52]ACCOUNTALLOC!U195</f>
        <v>0</v>
      </c>
      <c r="V195" s="697">
        <f>[52]ACCOUNTALLOC!V195</f>
        <v>0</v>
      </c>
      <c r="W195" s="697">
        <f>[52]ACCOUNTALLOC!W195</f>
        <v>0</v>
      </c>
      <c r="X195" s="697">
        <f>[52]ACCOUNTALLOC!X195</f>
        <v>0</v>
      </c>
      <c r="Y195" s="697">
        <f>[52]ACCOUNTALLOC!Y195</f>
        <v>0</v>
      </c>
      <c r="Z195" s="697">
        <f>[52]ACCOUNTALLOC!Z195</f>
        <v>0</v>
      </c>
      <c r="AA195" s="697">
        <f>[52]ACCOUNTALLOC!AA195</f>
        <v>0</v>
      </c>
      <c r="AB195" s="698"/>
      <c r="AC195" s="697">
        <f>[52]ACCOUNTALLOC!AC195</f>
        <v>0</v>
      </c>
      <c r="AD195" s="697">
        <f>[52]ACCOUNTALLOC!AD195</f>
        <v>0</v>
      </c>
      <c r="AE195" s="697">
        <f>[52]ACCOUNTALLOC!AE195</f>
        <v>0</v>
      </c>
      <c r="AF195" s="697">
        <f>[52]ACCOUNTALLOC!AF195</f>
        <v>0</v>
      </c>
      <c r="AG195" s="697">
        <f>[52]ACCOUNTALLOC!AG195</f>
        <v>0</v>
      </c>
      <c r="AH195" s="697">
        <f>[52]ACCOUNTALLOC!AH195</f>
        <v>0</v>
      </c>
      <c r="AI195" s="697">
        <f>[52]ACCOUNTALLOC!AI195</f>
        <v>0</v>
      </c>
      <c r="AJ195" s="698"/>
      <c r="AK195" s="697">
        <f>[52]ACCOUNTALLOC!AK195</f>
        <v>0</v>
      </c>
      <c r="AL195" s="697">
        <f>[52]ACCOUNTALLOC!AL195</f>
        <v>0</v>
      </c>
      <c r="AM195" s="697">
        <f>[52]ACCOUNTALLOC!AM195</f>
        <v>0</v>
      </c>
      <c r="AN195" s="697">
        <f>[52]ACCOUNTALLOC!AN195</f>
        <v>0</v>
      </c>
      <c r="AO195" s="697">
        <f>[52]ACCOUNTALLOC!AO195</f>
        <v>0</v>
      </c>
      <c r="AP195" s="697">
        <f>[52]ACCOUNTALLOC!AP195</f>
        <v>0</v>
      </c>
      <c r="AQ195" s="697">
        <f>[52]ACCOUNTALLOC!AQ195</f>
        <v>0</v>
      </c>
      <c r="AR195" s="698"/>
      <c r="AS195" s="697">
        <f>[52]ACCOUNTALLOC!AS195</f>
        <v>0</v>
      </c>
      <c r="AT195" s="697">
        <f>[52]ACCOUNTALLOC!AT195</f>
        <v>0</v>
      </c>
      <c r="AU195" s="697">
        <f>[52]ACCOUNTALLOC!AU195</f>
        <v>0</v>
      </c>
      <c r="AV195" s="697">
        <f>[52]ACCOUNTALLOC!AV195</f>
        <v>0</v>
      </c>
      <c r="AW195" s="697">
        <f>[52]ACCOUNTALLOC!AW195</f>
        <v>0</v>
      </c>
      <c r="AX195" s="697">
        <f>[52]ACCOUNTALLOC!AX195</f>
        <v>0</v>
      </c>
      <c r="AY195" s="697">
        <f>[52]ACCOUNTALLOC!AY195</f>
        <v>0</v>
      </c>
      <c r="AZ195" s="698"/>
      <c r="BA195" s="697">
        <f>[52]ACCOUNTALLOC!BA195</f>
        <v>0</v>
      </c>
      <c r="BB195" s="697">
        <f>[52]ACCOUNTALLOC!BB195</f>
        <v>0</v>
      </c>
      <c r="BC195" s="697">
        <f>[52]ACCOUNTALLOC!BC195</f>
        <v>0</v>
      </c>
      <c r="BD195" s="697">
        <f>[52]ACCOUNTALLOC!BD195</f>
        <v>0</v>
      </c>
      <c r="BE195" s="697">
        <f>[52]ACCOUNTALLOC!BE195</f>
        <v>0</v>
      </c>
      <c r="BF195" s="697">
        <f>[52]ACCOUNTALLOC!BF195</f>
        <v>0</v>
      </c>
      <c r="BG195" s="697">
        <f>[52]ACCOUNTALLOC!BG195</f>
        <v>0</v>
      </c>
      <c r="BH195" s="698"/>
      <c r="BI195" s="697">
        <f>[52]ACCOUNTALLOC!BI195</f>
        <v>0</v>
      </c>
      <c r="BJ195" s="697">
        <f>[52]ACCOUNTALLOC!BJ195</f>
        <v>0</v>
      </c>
      <c r="BK195" s="697">
        <f>[52]ACCOUNTALLOC!BK195</f>
        <v>0</v>
      </c>
      <c r="BL195" s="697">
        <f>[52]ACCOUNTALLOC!BL195</f>
        <v>0</v>
      </c>
      <c r="BM195" s="697">
        <f>[52]ACCOUNTALLOC!BM195</f>
        <v>0</v>
      </c>
      <c r="BN195" s="697">
        <f>[52]ACCOUNTALLOC!BN195</f>
        <v>0</v>
      </c>
      <c r="BO195" s="697">
        <f>[52]ACCOUNTALLOC!BO195</f>
        <v>0</v>
      </c>
      <c r="BP195" s="698"/>
      <c r="BQ195" s="697">
        <f>[52]ACCOUNTALLOC!BQ195</f>
        <v>0</v>
      </c>
      <c r="BR195" s="697">
        <f>[52]ACCOUNTALLOC!BR195</f>
        <v>0</v>
      </c>
      <c r="BS195" s="697">
        <f>[52]ACCOUNTALLOC!BS195</f>
        <v>0</v>
      </c>
      <c r="BT195" s="697">
        <f>[52]ACCOUNTALLOC!BT195</f>
        <v>0</v>
      </c>
      <c r="BU195" s="697">
        <f>[52]ACCOUNTALLOC!BU195</f>
        <v>0</v>
      </c>
      <c r="BV195" s="697">
        <f>[52]ACCOUNTALLOC!BV195</f>
        <v>0</v>
      </c>
      <c r="BW195" s="697">
        <f>[52]ACCOUNTALLOC!BW195</f>
        <v>0</v>
      </c>
      <c r="BX195" s="698"/>
      <c r="BY195" s="697">
        <f>[52]ACCOUNTALLOC!BY195</f>
        <v>0</v>
      </c>
      <c r="BZ195" s="697">
        <f>[52]ACCOUNTALLOC!BZ195</f>
        <v>0</v>
      </c>
      <c r="CA195" s="697">
        <f>[52]ACCOUNTALLOC!CA195</f>
        <v>0</v>
      </c>
      <c r="CB195" s="697">
        <f>[52]ACCOUNTALLOC!CB195</f>
        <v>0</v>
      </c>
      <c r="CC195" s="697">
        <f>[52]ACCOUNTALLOC!CC195</f>
        <v>0</v>
      </c>
      <c r="CD195" s="697">
        <f>[52]ACCOUNTALLOC!CD195</f>
        <v>0</v>
      </c>
      <c r="CE195" s="697">
        <f>[52]ACCOUNTALLOC!CE195</f>
        <v>0</v>
      </c>
      <c r="CF195" s="698"/>
      <c r="CG195" s="697">
        <f>[52]ACCOUNTALLOC!CG195</f>
        <v>0</v>
      </c>
      <c r="CH195" s="697">
        <f>[52]ACCOUNTALLOC!CH195</f>
        <v>0</v>
      </c>
      <c r="CI195" s="697">
        <f>[52]ACCOUNTALLOC!CI195</f>
        <v>0</v>
      </c>
      <c r="CJ195" s="697">
        <f>[52]ACCOUNTALLOC!CJ195</f>
        <v>0</v>
      </c>
      <c r="CK195" s="697">
        <f>[52]ACCOUNTALLOC!CK195</f>
        <v>0</v>
      </c>
      <c r="CL195" s="697">
        <f>[52]ACCOUNTALLOC!CL195</f>
        <v>0</v>
      </c>
      <c r="CM195" s="697">
        <f>[52]ACCOUNTALLOC!CM195</f>
        <v>0</v>
      </c>
      <c r="CN195" s="698">
        <f>[52]ACCOUNTALLOC!CN195</f>
        <v>0</v>
      </c>
      <c r="CO195" s="697">
        <f>[52]ACCOUNTALLOC!CO195</f>
        <v>0</v>
      </c>
      <c r="CP195" s="697">
        <f>[52]ACCOUNTALLOC!CP195</f>
        <v>0</v>
      </c>
      <c r="CQ195" s="697">
        <f>[52]ACCOUNTALLOC!CQ195</f>
        <v>0</v>
      </c>
      <c r="CR195" s="697">
        <f>[52]ACCOUNTALLOC!CR195</f>
        <v>0</v>
      </c>
      <c r="CS195" s="697">
        <f>[52]ACCOUNTALLOC!CS195</f>
        <v>0</v>
      </c>
      <c r="CT195" s="697">
        <f>[52]ACCOUNTALLOC!CT195</f>
        <v>0</v>
      </c>
      <c r="CU195" s="697">
        <f>[52]ACCOUNTALLOC!CU195</f>
        <v>0</v>
      </c>
      <c r="CW195" s="65">
        <f>[52]ACCOUNTALLOC!CW195</f>
        <v>0</v>
      </c>
      <c r="CX195" s="65">
        <f>[52]ACCOUNTALLOC!CX195</f>
        <v>0</v>
      </c>
      <c r="CY195" s="65">
        <f>[52]ACCOUNTALLOC!CY195</f>
        <v>0</v>
      </c>
      <c r="CZ195" s="65">
        <f>[52]ACCOUNTALLOC!CZ195</f>
        <v>0</v>
      </c>
      <c r="DA195" s="65">
        <f>[52]ACCOUNTALLOC!DA195</f>
        <v>0</v>
      </c>
      <c r="DB195" s="65">
        <f>[52]ACCOUNTALLOC!DB195</f>
        <v>0</v>
      </c>
      <c r="DC195" s="65">
        <f>[52]ACCOUNTALLOC!DC195</f>
        <v>0</v>
      </c>
      <c r="DE195" s="65">
        <v>0</v>
      </c>
      <c r="DF195" s="65">
        <v>0</v>
      </c>
      <c r="DG195" s="65">
        <v>0</v>
      </c>
      <c r="DH195" s="65">
        <v>0</v>
      </c>
      <c r="DI195" s="65">
        <v>0</v>
      </c>
      <c r="DJ195" s="65">
        <v>0</v>
      </c>
      <c r="DK195" s="65">
        <v>0</v>
      </c>
      <c r="DM195" s="65">
        <v>0</v>
      </c>
      <c r="DN195" s="65">
        <v>0</v>
      </c>
      <c r="DO195" s="65">
        <v>0</v>
      </c>
      <c r="DP195" s="65">
        <v>0</v>
      </c>
      <c r="DQ195" s="65">
        <v>0</v>
      </c>
      <c r="DR195" s="65">
        <v>0</v>
      </c>
      <c r="DS195" s="65">
        <v>0</v>
      </c>
      <c r="DU195" s="65">
        <v>0</v>
      </c>
      <c r="DV195" s="65">
        <v>0</v>
      </c>
      <c r="DW195" s="65">
        <v>0</v>
      </c>
      <c r="DX195" s="65">
        <v>0</v>
      </c>
      <c r="DY195" s="65">
        <v>0</v>
      </c>
      <c r="DZ195" s="65">
        <v>0</v>
      </c>
      <c r="EA195" s="65">
        <v>0</v>
      </c>
      <c r="EC195" s="65">
        <v>0</v>
      </c>
      <c r="ED195" s="65">
        <v>0</v>
      </c>
      <c r="EE195" s="65">
        <v>0</v>
      </c>
      <c r="EF195" s="65">
        <v>0</v>
      </c>
      <c r="EG195" s="65">
        <v>0</v>
      </c>
      <c r="EH195" s="65">
        <v>0</v>
      </c>
      <c r="EI195" s="65">
        <v>0</v>
      </c>
      <c r="EK195" s="65">
        <v>0</v>
      </c>
      <c r="EL195" s="65">
        <v>0</v>
      </c>
      <c r="EM195" s="65">
        <v>0</v>
      </c>
      <c r="EN195" s="65">
        <v>0</v>
      </c>
      <c r="EO195" s="65">
        <v>0</v>
      </c>
      <c r="EP195" s="65">
        <v>0</v>
      </c>
      <c r="EQ195" s="65">
        <v>0</v>
      </c>
      <c r="ES195" s="65">
        <v>0</v>
      </c>
      <c r="ET195" s="65">
        <v>0</v>
      </c>
      <c r="EU195" s="65">
        <v>0</v>
      </c>
      <c r="EV195" s="65">
        <v>0</v>
      </c>
      <c r="EW195" s="65">
        <v>0</v>
      </c>
      <c r="EX195" s="65">
        <v>0</v>
      </c>
      <c r="EY195" s="65">
        <v>0</v>
      </c>
      <c r="FA195" s="65">
        <v>0</v>
      </c>
      <c r="FB195" s="65">
        <v>0</v>
      </c>
      <c r="FC195" s="65">
        <v>0</v>
      </c>
      <c r="FD195" s="65">
        <v>0</v>
      </c>
      <c r="FE195" s="65">
        <v>0</v>
      </c>
      <c r="FF195" s="65">
        <v>0</v>
      </c>
      <c r="FG195" s="65">
        <v>0</v>
      </c>
    </row>
    <row r="196" spans="1:163">
      <c r="A196" s="699" t="str">
        <f>[52]ACCOUNTALLOC!A196</f>
        <v>~</v>
      </c>
      <c r="B196" s="698" t="str">
        <f>[52]ACCOUNTALLOC!B196</f>
        <v>~</v>
      </c>
      <c r="C196" s="695">
        <f>[52]ACCOUNTALLOC!C196</f>
        <v>0</v>
      </c>
      <c r="D196" s="64"/>
      <c r="E196" s="697">
        <f>[52]ACCOUNTALLOC!E196</f>
        <v>0</v>
      </c>
      <c r="F196" s="697">
        <f>[52]ACCOUNTALLOC!F196</f>
        <v>0</v>
      </c>
      <c r="G196" s="697">
        <f>[52]ACCOUNTALLOC!G196</f>
        <v>0</v>
      </c>
      <c r="H196" s="697">
        <f>[52]ACCOUNTALLOC!H196</f>
        <v>0</v>
      </c>
      <c r="I196" s="697">
        <f>[52]ACCOUNTALLOC!I196</f>
        <v>0</v>
      </c>
      <c r="J196" s="697">
        <f>[52]ACCOUNTALLOC!J196</f>
        <v>0</v>
      </c>
      <c r="K196" s="697">
        <f>[52]ACCOUNTALLOC!K196</f>
        <v>0</v>
      </c>
      <c r="L196" s="698"/>
      <c r="M196" s="697">
        <f>[52]ACCOUNTALLOC!M196</f>
        <v>0</v>
      </c>
      <c r="N196" s="697">
        <f>[52]ACCOUNTALLOC!N196</f>
        <v>0</v>
      </c>
      <c r="O196" s="697">
        <f>[52]ACCOUNTALLOC!O196</f>
        <v>0</v>
      </c>
      <c r="P196" s="697">
        <f>[52]ACCOUNTALLOC!P196</f>
        <v>0</v>
      </c>
      <c r="Q196" s="697">
        <f>[52]ACCOUNTALLOC!Q196</f>
        <v>0</v>
      </c>
      <c r="R196" s="697">
        <f>[52]ACCOUNTALLOC!R196</f>
        <v>0</v>
      </c>
      <c r="S196" s="697">
        <f>[52]ACCOUNTALLOC!S196</f>
        <v>0</v>
      </c>
      <c r="T196" s="698"/>
      <c r="U196" s="697">
        <f>[52]ACCOUNTALLOC!U196</f>
        <v>0</v>
      </c>
      <c r="V196" s="697">
        <f>[52]ACCOUNTALLOC!V196</f>
        <v>0</v>
      </c>
      <c r="W196" s="697">
        <f>[52]ACCOUNTALLOC!W196</f>
        <v>0</v>
      </c>
      <c r="X196" s="697">
        <f>[52]ACCOUNTALLOC!X196</f>
        <v>0</v>
      </c>
      <c r="Y196" s="697">
        <f>[52]ACCOUNTALLOC!Y196</f>
        <v>0</v>
      </c>
      <c r="Z196" s="697">
        <f>[52]ACCOUNTALLOC!Z196</f>
        <v>0</v>
      </c>
      <c r="AA196" s="697">
        <f>[52]ACCOUNTALLOC!AA196</f>
        <v>0</v>
      </c>
      <c r="AB196" s="698"/>
      <c r="AC196" s="697">
        <f>[52]ACCOUNTALLOC!AC196</f>
        <v>0</v>
      </c>
      <c r="AD196" s="697">
        <f>[52]ACCOUNTALLOC!AD196</f>
        <v>0</v>
      </c>
      <c r="AE196" s="697">
        <f>[52]ACCOUNTALLOC!AE196</f>
        <v>0</v>
      </c>
      <c r="AF196" s="697">
        <f>[52]ACCOUNTALLOC!AF196</f>
        <v>0</v>
      </c>
      <c r="AG196" s="697">
        <f>[52]ACCOUNTALLOC!AG196</f>
        <v>0</v>
      </c>
      <c r="AH196" s="697">
        <f>[52]ACCOUNTALLOC!AH196</f>
        <v>0</v>
      </c>
      <c r="AI196" s="697">
        <f>[52]ACCOUNTALLOC!AI196</f>
        <v>0</v>
      </c>
      <c r="AJ196" s="698"/>
      <c r="AK196" s="697">
        <f>[52]ACCOUNTALLOC!AK196</f>
        <v>0</v>
      </c>
      <c r="AL196" s="697">
        <f>[52]ACCOUNTALLOC!AL196</f>
        <v>0</v>
      </c>
      <c r="AM196" s="697">
        <f>[52]ACCOUNTALLOC!AM196</f>
        <v>0</v>
      </c>
      <c r="AN196" s="697">
        <f>[52]ACCOUNTALLOC!AN196</f>
        <v>0</v>
      </c>
      <c r="AO196" s="697">
        <f>[52]ACCOUNTALLOC!AO196</f>
        <v>0</v>
      </c>
      <c r="AP196" s="697">
        <f>[52]ACCOUNTALLOC!AP196</f>
        <v>0</v>
      </c>
      <c r="AQ196" s="697">
        <f>[52]ACCOUNTALLOC!AQ196</f>
        <v>0</v>
      </c>
      <c r="AR196" s="698"/>
      <c r="AS196" s="697">
        <f>[52]ACCOUNTALLOC!AS196</f>
        <v>0</v>
      </c>
      <c r="AT196" s="697">
        <f>[52]ACCOUNTALLOC!AT196</f>
        <v>0</v>
      </c>
      <c r="AU196" s="697">
        <f>[52]ACCOUNTALLOC!AU196</f>
        <v>0</v>
      </c>
      <c r="AV196" s="697">
        <f>[52]ACCOUNTALLOC!AV196</f>
        <v>0</v>
      </c>
      <c r="AW196" s="697">
        <f>[52]ACCOUNTALLOC!AW196</f>
        <v>0</v>
      </c>
      <c r="AX196" s="697">
        <f>[52]ACCOUNTALLOC!AX196</f>
        <v>0</v>
      </c>
      <c r="AY196" s="697">
        <f>[52]ACCOUNTALLOC!AY196</f>
        <v>0</v>
      </c>
      <c r="AZ196" s="698"/>
      <c r="BA196" s="697">
        <f>[52]ACCOUNTALLOC!BA196</f>
        <v>0</v>
      </c>
      <c r="BB196" s="697">
        <f>[52]ACCOUNTALLOC!BB196</f>
        <v>0</v>
      </c>
      <c r="BC196" s="697">
        <f>[52]ACCOUNTALLOC!BC196</f>
        <v>0</v>
      </c>
      <c r="BD196" s="697">
        <f>[52]ACCOUNTALLOC!BD196</f>
        <v>0</v>
      </c>
      <c r="BE196" s="697">
        <f>[52]ACCOUNTALLOC!BE196</f>
        <v>0</v>
      </c>
      <c r="BF196" s="697">
        <f>[52]ACCOUNTALLOC!BF196</f>
        <v>0</v>
      </c>
      <c r="BG196" s="697">
        <f>[52]ACCOUNTALLOC!BG196</f>
        <v>0</v>
      </c>
      <c r="BH196" s="698"/>
      <c r="BI196" s="697">
        <f>[52]ACCOUNTALLOC!BI196</f>
        <v>0</v>
      </c>
      <c r="BJ196" s="697">
        <f>[52]ACCOUNTALLOC!BJ196</f>
        <v>0</v>
      </c>
      <c r="BK196" s="697">
        <f>[52]ACCOUNTALLOC!BK196</f>
        <v>0</v>
      </c>
      <c r="BL196" s="697">
        <f>[52]ACCOUNTALLOC!BL196</f>
        <v>0</v>
      </c>
      <c r="BM196" s="697">
        <f>[52]ACCOUNTALLOC!BM196</f>
        <v>0</v>
      </c>
      <c r="BN196" s="697">
        <f>[52]ACCOUNTALLOC!BN196</f>
        <v>0</v>
      </c>
      <c r="BO196" s="697">
        <f>[52]ACCOUNTALLOC!BO196</f>
        <v>0</v>
      </c>
      <c r="BP196" s="698"/>
      <c r="BQ196" s="697">
        <f>[52]ACCOUNTALLOC!BQ196</f>
        <v>0</v>
      </c>
      <c r="BR196" s="697">
        <f>[52]ACCOUNTALLOC!BR196</f>
        <v>0</v>
      </c>
      <c r="BS196" s="697">
        <f>[52]ACCOUNTALLOC!BS196</f>
        <v>0</v>
      </c>
      <c r="BT196" s="697">
        <f>[52]ACCOUNTALLOC!BT196</f>
        <v>0</v>
      </c>
      <c r="BU196" s="697">
        <f>[52]ACCOUNTALLOC!BU196</f>
        <v>0</v>
      </c>
      <c r="BV196" s="697">
        <f>[52]ACCOUNTALLOC!BV196</f>
        <v>0</v>
      </c>
      <c r="BW196" s="697">
        <f>[52]ACCOUNTALLOC!BW196</f>
        <v>0</v>
      </c>
      <c r="BX196" s="698"/>
      <c r="BY196" s="697">
        <f>[52]ACCOUNTALLOC!BY196</f>
        <v>0</v>
      </c>
      <c r="BZ196" s="697">
        <f>[52]ACCOUNTALLOC!BZ196</f>
        <v>0</v>
      </c>
      <c r="CA196" s="697">
        <f>[52]ACCOUNTALLOC!CA196</f>
        <v>0</v>
      </c>
      <c r="CB196" s="697">
        <f>[52]ACCOUNTALLOC!CB196</f>
        <v>0</v>
      </c>
      <c r="CC196" s="697">
        <f>[52]ACCOUNTALLOC!CC196</f>
        <v>0</v>
      </c>
      <c r="CD196" s="697">
        <f>[52]ACCOUNTALLOC!CD196</f>
        <v>0</v>
      </c>
      <c r="CE196" s="697">
        <f>[52]ACCOUNTALLOC!CE196</f>
        <v>0</v>
      </c>
      <c r="CF196" s="698"/>
      <c r="CG196" s="697">
        <f>[52]ACCOUNTALLOC!CG196</f>
        <v>0</v>
      </c>
      <c r="CH196" s="697">
        <f>[52]ACCOUNTALLOC!CH196</f>
        <v>0</v>
      </c>
      <c r="CI196" s="697">
        <f>[52]ACCOUNTALLOC!CI196</f>
        <v>0</v>
      </c>
      <c r="CJ196" s="697">
        <f>[52]ACCOUNTALLOC!CJ196</f>
        <v>0</v>
      </c>
      <c r="CK196" s="697">
        <f>[52]ACCOUNTALLOC!CK196</f>
        <v>0</v>
      </c>
      <c r="CL196" s="697">
        <f>[52]ACCOUNTALLOC!CL196</f>
        <v>0</v>
      </c>
      <c r="CM196" s="697">
        <f>[52]ACCOUNTALLOC!CM196</f>
        <v>0</v>
      </c>
      <c r="CN196" s="698">
        <f>[52]ACCOUNTALLOC!CN196</f>
        <v>0</v>
      </c>
      <c r="CO196" s="697">
        <f>[52]ACCOUNTALLOC!CO196</f>
        <v>0</v>
      </c>
      <c r="CP196" s="697">
        <f>[52]ACCOUNTALLOC!CP196</f>
        <v>0</v>
      </c>
      <c r="CQ196" s="697">
        <f>[52]ACCOUNTALLOC!CQ196</f>
        <v>0</v>
      </c>
      <c r="CR196" s="697">
        <f>[52]ACCOUNTALLOC!CR196</f>
        <v>0</v>
      </c>
      <c r="CS196" s="697">
        <f>[52]ACCOUNTALLOC!CS196</f>
        <v>0</v>
      </c>
      <c r="CT196" s="697">
        <f>[52]ACCOUNTALLOC!CT196</f>
        <v>0</v>
      </c>
      <c r="CU196" s="697">
        <f>[52]ACCOUNTALLOC!CU196</f>
        <v>0</v>
      </c>
      <c r="CW196" s="65">
        <f>[52]ACCOUNTALLOC!CW196</f>
        <v>0</v>
      </c>
      <c r="CX196" s="65">
        <f>[52]ACCOUNTALLOC!CX196</f>
        <v>0</v>
      </c>
      <c r="CY196" s="65">
        <f>[52]ACCOUNTALLOC!CY196</f>
        <v>0</v>
      </c>
      <c r="CZ196" s="65">
        <f>[52]ACCOUNTALLOC!CZ196</f>
        <v>0</v>
      </c>
      <c r="DA196" s="65">
        <f>[52]ACCOUNTALLOC!DA196</f>
        <v>0</v>
      </c>
      <c r="DB196" s="65">
        <f>[52]ACCOUNTALLOC!DB196</f>
        <v>0</v>
      </c>
      <c r="DC196" s="65">
        <f>[52]ACCOUNTALLOC!DC196</f>
        <v>0</v>
      </c>
      <c r="DE196" s="65">
        <v>0</v>
      </c>
      <c r="DF196" s="65">
        <v>0</v>
      </c>
      <c r="DG196" s="65">
        <v>0</v>
      </c>
      <c r="DH196" s="65">
        <v>0</v>
      </c>
      <c r="DI196" s="65">
        <v>0</v>
      </c>
      <c r="DJ196" s="65">
        <v>0</v>
      </c>
      <c r="DK196" s="65">
        <v>0</v>
      </c>
      <c r="DM196" s="65">
        <v>0</v>
      </c>
      <c r="DN196" s="65">
        <v>0</v>
      </c>
      <c r="DO196" s="65">
        <v>0</v>
      </c>
      <c r="DP196" s="65">
        <v>0</v>
      </c>
      <c r="DQ196" s="65">
        <v>0</v>
      </c>
      <c r="DR196" s="65">
        <v>0</v>
      </c>
      <c r="DS196" s="65">
        <v>0</v>
      </c>
      <c r="DU196" s="65">
        <v>0</v>
      </c>
      <c r="DV196" s="65">
        <v>0</v>
      </c>
      <c r="DW196" s="65">
        <v>0</v>
      </c>
      <c r="DX196" s="65">
        <v>0</v>
      </c>
      <c r="DY196" s="65">
        <v>0</v>
      </c>
      <c r="DZ196" s="65">
        <v>0</v>
      </c>
      <c r="EA196" s="65">
        <v>0</v>
      </c>
      <c r="EC196" s="65">
        <v>0</v>
      </c>
      <c r="ED196" s="65">
        <v>0</v>
      </c>
      <c r="EE196" s="65">
        <v>0</v>
      </c>
      <c r="EF196" s="65">
        <v>0</v>
      </c>
      <c r="EG196" s="65">
        <v>0</v>
      </c>
      <c r="EH196" s="65">
        <v>0</v>
      </c>
      <c r="EI196" s="65">
        <v>0</v>
      </c>
      <c r="EK196" s="65">
        <v>0</v>
      </c>
      <c r="EL196" s="65">
        <v>0</v>
      </c>
      <c r="EM196" s="65">
        <v>0</v>
      </c>
      <c r="EN196" s="65">
        <v>0</v>
      </c>
      <c r="EO196" s="65">
        <v>0</v>
      </c>
      <c r="EP196" s="65">
        <v>0</v>
      </c>
      <c r="EQ196" s="65">
        <v>0</v>
      </c>
      <c r="ES196" s="65">
        <v>0</v>
      </c>
      <c r="ET196" s="65">
        <v>0</v>
      </c>
      <c r="EU196" s="65">
        <v>0</v>
      </c>
      <c r="EV196" s="65">
        <v>0</v>
      </c>
      <c r="EW196" s="65">
        <v>0</v>
      </c>
      <c r="EX196" s="65">
        <v>0</v>
      </c>
      <c r="EY196" s="65">
        <v>0</v>
      </c>
      <c r="FA196" s="65">
        <v>0</v>
      </c>
      <c r="FB196" s="65">
        <v>0</v>
      </c>
      <c r="FC196" s="65">
        <v>0</v>
      </c>
      <c r="FD196" s="65">
        <v>0</v>
      </c>
      <c r="FE196" s="65">
        <v>0</v>
      </c>
      <c r="FF196" s="65">
        <v>0</v>
      </c>
      <c r="FG196" s="65">
        <v>0</v>
      </c>
    </row>
    <row r="197" spans="1:163">
      <c r="A197" s="699" t="str">
        <f>[52]ACCOUNTALLOC!A197</f>
        <v>~</v>
      </c>
      <c r="B197" s="698" t="str">
        <f>[52]ACCOUNTALLOC!B197</f>
        <v>~</v>
      </c>
      <c r="C197" s="695">
        <f>[52]ACCOUNTALLOC!C197</f>
        <v>0</v>
      </c>
      <c r="D197" s="64"/>
      <c r="E197" s="697">
        <f>[52]ACCOUNTALLOC!E197</f>
        <v>0</v>
      </c>
      <c r="F197" s="697">
        <f>[52]ACCOUNTALLOC!F197</f>
        <v>0</v>
      </c>
      <c r="G197" s="697">
        <f>[52]ACCOUNTALLOC!G197</f>
        <v>0</v>
      </c>
      <c r="H197" s="697">
        <f>[52]ACCOUNTALLOC!H197</f>
        <v>0</v>
      </c>
      <c r="I197" s="697">
        <f>[52]ACCOUNTALLOC!I197</f>
        <v>0</v>
      </c>
      <c r="J197" s="697">
        <f>[52]ACCOUNTALLOC!J197</f>
        <v>0</v>
      </c>
      <c r="K197" s="697">
        <f>[52]ACCOUNTALLOC!K197</f>
        <v>0</v>
      </c>
      <c r="L197" s="698"/>
      <c r="M197" s="697">
        <f>[52]ACCOUNTALLOC!M197</f>
        <v>0</v>
      </c>
      <c r="N197" s="697">
        <f>[52]ACCOUNTALLOC!N197</f>
        <v>0</v>
      </c>
      <c r="O197" s="697">
        <f>[52]ACCOUNTALLOC!O197</f>
        <v>0</v>
      </c>
      <c r="P197" s="697">
        <f>[52]ACCOUNTALLOC!P197</f>
        <v>0</v>
      </c>
      <c r="Q197" s="697">
        <f>[52]ACCOUNTALLOC!Q197</f>
        <v>0</v>
      </c>
      <c r="R197" s="697">
        <f>[52]ACCOUNTALLOC!R197</f>
        <v>0</v>
      </c>
      <c r="S197" s="697">
        <f>[52]ACCOUNTALLOC!S197</f>
        <v>0</v>
      </c>
      <c r="T197" s="698"/>
      <c r="U197" s="697">
        <f>[52]ACCOUNTALLOC!U197</f>
        <v>0</v>
      </c>
      <c r="V197" s="697">
        <f>[52]ACCOUNTALLOC!V197</f>
        <v>0</v>
      </c>
      <c r="W197" s="697">
        <f>[52]ACCOUNTALLOC!W197</f>
        <v>0</v>
      </c>
      <c r="X197" s="697">
        <f>[52]ACCOUNTALLOC!X197</f>
        <v>0</v>
      </c>
      <c r="Y197" s="697">
        <f>[52]ACCOUNTALLOC!Y197</f>
        <v>0</v>
      </c>
      <c r="Z197" s="697">
        <f>[52]ACCOUNTALLOC!Z197</f>
        <v>0</v>
      </c>
      <c r="AA197" s="697">
        <f>[52]ACCOUNTALLOC!AA197</f>
        <v>0</v>
      </c>
      <c r="AB197" s="698"/>
      <c r="AC197" s="697">
        <f>[52]ACCOUNTALLOC!AC197</f>
        <v>0</v>
      </c>
      <c r="AD197" s="697">
        <f>[52]ACCOUNTALLOC!AD197</f>
        <v>0</v>
      </c>
      <c r="AE197" s="697">
        <f>[52]ACCOUNTALLOC!AE197</f>
        <v>0</v>
      </c>
      <c r="AF197" s="697">
        <f>[52]ACCOUNTALLOC!AF197</f>
        <v>0</v>
      </c>
      <c r="AG197" s="697">
        <f>[52]ACCOUNTALLOC!AG197</f>
        <v>0</v>
      </c>
      <c r="AH197" s="697">
        <f>[52]ACCOUNTALLOC!AH197</f>
        <v>0</v>
      </c>
      <c r="AI197" s="697">
        <f>[52]ACCOUNTALLOC!AI197</f>
        <v>0</v>
      </c>
      <c r="AJ197" s="698"/>
      <c r="AK197" s="697">
        <f>[52]ACCOUNTALLOC!AK197</f>
        <v>0</v>
      </c>
      <c r="AL197" s="697">
        <f>[52]ACCOUNTALLOC!AL197</f>
        <v>0</v>
      </c>
      <c r="AM197" s="697">
        <f>[52]ACCOUNTALLOC!AM197</f>
        <v>0</v>
      </c>
      <c r="AN197" s="697">
        <f>[52]ACCOUNTALLOC!AN197</f>
        <v>0</v>
      </c>
      <c r="AO197" s="697">
        <f>[52]ACCOUNTALLOC!AO197</f>
        <v>0</v>
      </c>
      <c r="AP197" s="697">
        <f>[52]ACCOUNTALLOC!AP197</f>
        <v>0</v>
      </c>
      <c r="AQ197" s="697">
        <f>[52]ACCOUNTALLOC!AQ197</f>
        <v>0</v>
      </c>
      <c r="AR197" s="698"/>
      <c r="AS197" s="697">
        <f>[52]ACCOUNTALLOC!AS197</f>
        <v>0</v>
      </c>
      <c r="AT197" s="697">
        <f>[52]ACCOUNTALLOC!AT197</f>
        <v>0</v>
      </c>
      <c r="AU197" s="697">
        <f>[52]ACCOUNTALLOC!AU197</f>
        <v>0</v>
      </c>
      <c r="AV197" s="697">
        <f>[52]ACCOUNTALLOC!AV197</f>
        <v>0</v>
      </c>
      <c r="AW197" s="697">
        <f>[52]ACCOUNTALLOC!AW197</f>
        <v>0</v>
      </c>
      <c r="AX197" s="697">
        <f>[52]ACCOUNTALLOC!AX197</f>
        <v>0</v>
      </c>
      <c r="AY197" s="697">
        <f>[52]ACCOUNTALLOC!AY197</f>
        <v>0</v>
      </c>
      <c r="AZ197" s="698"/>
      <c r="BA197" s="697">
        <f>[52]ACCOUNTALLOC!BA197</f>
        <v>0</v>
      </c>
      <c r="BB197" s="697">
        <f>[52]ACCOUNTALLOC!BB197</f>
        <v>0</v>
      </c>
      <c r="BC197" s="697">
        <f>[52]ACCOUNTALLOC!BC197</f>
        <v>0</v>
      </c>
      <c r="BD197" s="697">
        <f>[52]ACCOUNTALLOC!BD197</f>
        <v>0</v>
      </c>
      <c r="BE197" s="697">
        <f>[52]ACCOUNTALLOC!BE197</f>
        <v>0</v>
      </c>
      <c r="BF197" s="697">
        <f>[52]ACCOUNTALLOC!BF197</f>
        <v>0</v>
      </c>
      <c r="BG197" s="697">
        <f>[52]ACCOUNTALLOC!BG197</f>
        <v>0</v>
      </c>
      <c r="BH197" s="698"/>
      <c r="BI197" s="697">
        <f>[52]ACCOUNTALLOC!BI197</f>
        <v>0</v>
      </c>
      <c r="BJ197" s="697">
        <f>[52]ACCOUNTALLOC!BJ197</f>
        <v>0</v>
      </c>
      <c r="BK197" s="697">
        <f>[52]ACCOUNTALLOC!BK197</f>
        <v>0</v>
      </c>
      <c r="BL197" s="697">
        <f>[52]ACCOUNTALLOC!BL197</f>
        <v>0</v>
      </c>
      <c r="BM197" s="697">
        <f>[52]ACCOUNTALLOC!BM197</f>
        <v>0</v>
      </c>
      <c r="BN197" s="697">
        <f>[52]ACCOUNTALLOC!BN197</f>
        <v>0</v>
      </c>
      <c r="BO197" s="697">
        <f>[52]ACCOUNTALLOC!BO197</f>
        <v>0</v>
      </c>
      <c r="BP197" s="698"/>
      <c r="BQ197" s="697">
        <f>[52]ACCOUNTALLOC!BQ197</f>
        <v>0</v>
      </c>
      <c r="BR197" s="697">
        <f>[52]ACCOUNTALLOC!BR197</f>
        <v>0</v>
      </c>
      <c r="BS197" s="697">
        <f>[52]ACCOUNTALLOC!BS197</f>
        <v>0</v>
      </c>
      <c r="BT197" s="697">
        <f>[52]ACCOUNTALLOC!BT197</f>
        <v>0</v>
      </c>
      <c r="BU197" s="697">
        <f>[52]ACCOUNTALLOC!BU197</f>
        <v>0</v>
      </c>
      <c r="BV197" s="697">
        <f>[52]ACCOUNTALLOC!BV197</f>
        <v>0</v>
      </c>
      <c r="BW197" s="697">
        <f>[52]ACCOUNTALLOC!BW197</f>
        <v>0</v>
      </c>
      <c r="BX197" s="698"/>
      <c r="BY197" s="697">
        <f>[52]ACCOUNTALLOC!BY197</f>
        <v>0</v>
      </c>
      <c r="BZ197" s="697">
        <f>[52]ACCOUNTALLOC!BZ197</f>
        <v>0</v>
      </c>
      <c r="CA197" s="697">
        <f>[52]ACCOUNTALLOC!CA197</f>
        <v>0</v>
      </c>
      <c r="CB197" s="697">
        <f>[52]ACCOUNTALLOC!CB197</f>
        <v>0</v>
      </c>
      <c r="CC197" s="697">
        <f>[52]ACCOUNTALLOC!CC197</f>
        <v>0</v>
      </c>
      <c r="CD197" s="697">
        <f>[52]ACCOUNTALLOC!CD197</f>
        <v>0</v>
      </c>
      <c r="CE197" s="697">
        <f>[52]ACCOUNTALLOC!CE197</f>
        <v>0</v>
      </c>
      <c r="CF197" s="698"/>
      <c r="CG197" s="697">
        <f>[52]ACCOUNTALLOC!CG197</f>
        <v>0</v>
      </c>
      <c r="CH197" s="697">
        <f>[52]ACCOUNTALLOC!CH197</f>
        <v>0</v>
      </c>
      <c r="CI197" s="697">
        <f>[52]ACCOUNTALLOC!CI197</f>
        <v>0</v>
      </c>
      <c r="CJ197" s="697">
        <f>[52]ACCOUNTALLOC!CJ197</f>
        <v>0</v>
      </c>
      <c r="CK197" s="697">
        <f>[52]ACCOUNTALLOC!CK197</f>
        <v>0</v>
      </c>
      <c r="CL197" s="697">
        <f>[52]ACCOUNTALLOC!CL197</f>
        <v>0</v>
      </c>
      <c r="CM197" s="697">
        <f>[52]ACCOUNTALLOC!CM197</f>
        <v>0</v>
      </c>
      <c r="CN197" s="698">
        <f>[52]ACCOUNTALLOC!CN197</f>
        <v>0</v>
      </c>
      <c r="CO197" s="697">
        <f>[52]ACCOUNTALLOC!CO197</f>
        <v>0</v>
      </c>
      <c r="CP197" s="697">
        <f>[52]ACCOUNTALLOC!CP197</f>
        <v>0</v>
      </c>
      <c r="CQ197" s="697">
        <f>[52]ACCOUNTALLOC!CQ197</f>
        <v>0</v>
      </c>
      <c r="CR197" s="697">
        <f>[52]ACCOUNTALLOC!CR197</f>
        <v>0</v>
      </c>
      <c r="CS197" s="697">
        <f>[52]ACCOUNTALLOC!CS197</f>
        <v>0</v>
      </c>
      <c r="CT197" s="697">
        <f>[52]ACCOUNTALLOC!CT197</f>
        <v>0</v>
      </c>
      <c r="CU197" s="697">
        <f>[52]ACCOUNTALLOC!CU197</f>
        <v>0</v>
      </c>
      <c r="CW197" s="65">
        <f>[52]ACCOUNTALLOC!CW197</f>
        <v>0</v>
      </c>
      <c r="CX197" s="65">
        <f>[52]ACCOUNTALLOC!CX197</f>
        <v>0</v>
      </c>
      <c r="CY197" s="65">
        <f>[52]ACCOUNTALLOC!CY197</f>
        <v>0</v>
      </c>
      <c r="CZ197" s="65">
        <f>[52]ACCOUNTALLOC!CZ197</f>
        <v>0</v>
      </c>
      <c r="DA197" s="65">
        <f>[52]ACCOUNTALLOC!DA197</f>
        <v>0</v>
      </c>
      <c r="DB197" s="65">
        <f>[52]ACCOUNTALLOC!DB197</f>
        <v>0</v>
      </c>
      <c r="DC197" s="65">
        <f>[52]ACCOUNTALLOC!DC197</f>
        <v>0</v>
      </c>
      <c r="DE197" s="65">
        <v>0</v>
      </c>
      <c r="DF197" s="65">
        <v>0</v>
      </c>
      <c r="DG197" s="65">
        <v>0</v>
      </c>
      <c r="DH197" s="65">
        <v>0</v>
      </c>
      <c r="DI197" s="65">
        <v>0</v>
      </c>
      <c r="DJ197" s="65">
        <v>0</v>
      </c>
      <c r="DK197" s="65">
        <v>0</v>
      </c>
      <c r="DM197" s="65">
        <v>0</v>
      </c>
      <c r="DN197" s="65">
        <v>0</v>
      </c>
      <c r="DO197" s="65">
        <v>0</v>
      </c>
      <c r="DP197" s="65">
        <v>0</v>
      </c>
      <c r="DQ197" s="65">
        <v>0</v>
      </c>
      <c r="DR197" s="65">
        <v>0</v>
      </c>
      <c r="DS197" s="65">
        <v>0</v>
      </c>
      <c r="DU197" s="65">
        <v>0</v>
      </c>
      <c r="DV197" s="65">
        <v>0</v>
      </c>
      <c r="DW197" s="65">
        <v>0</v>
      </c>
      <c r="DX197" s="65">
        <v>0</v>
      </c>
      <c r="DY197" s="65">
        <v>0</v>
      </c>
      <c r="DZ197" s="65">
        <v>0</v>
      </c>
      <c r="EA197" s="65">
        <v>0</v>
      </c>
      <c r="EC197" s="65">
        <v>0</v>
      </c>
      <c r="ED197" s="65">
        <v>0</v>
      </c>
      <c r="EE197" s="65">
        <v>0</v>
      </c>
      <c r="EF197" s="65">
        <v>0</v>
      </c>
      <c r="EG197" s="65">
        <v>0</v>
      </c>
      <c r="EH197" s="65">
        <v>0</v>
      </c>
      <c r="EI197" s="65">
        <v>0</v>
      </c>
      <c r="EK197" s="65">
        <v>0</v>
      </c>
      <c r="EL197" s="65">
        <v>0</v>
      </c>
      <c r="EM197" s="65">
        <v>0</v>
      </c>
      <c r="EN197" s="65">
        <v>0</v>
      </c>
      <c r="EO197" s="65">
        <v>0</v>
      </c>
      <c r="EP197" s="65">
        <v>0</v>
      </c>
      <c r="EQ197" s="65">
        <v>0</v>
      </c>
      <c r="ES197" s="65">
        <v>0</v>
      </c>
      <c r="ET197" s="65">
        <v>0</v>
      </c>
      <c r="EU197" s="65">
        <v>0</v>
      </c>
      <c r="EV197" s="65">
        <v>0</v>
      </c>
      <c r="EW197" s="65">
        <v>0</v>
      </c>
      <c r="EX197" s="65">
        <v>0</v>
      </c>
      <c r="EY197" s="65">
        <v>0</v>
      </c>
      <c r="FA197" s="65">
        <v>0</v>
      </c>
      <c r="FB197" s="65">
        <v>0</v>
      </c>
      <c r="FC197" s="65">
        <v>0</v>
      </c>
      <c r="FD197" s="65">
        <v>0</v>
      </c>
      <c r="FE197" s="65">
        <v>0</v>
      </c>
      <c r="FF197" s="65">
        <v>0</v>
      </c>
      <c r="FG197" s="65">
        <v>0</v>
      </c>
    </row>
    <row r="198" spans="1:163">
      <c r="A198" s="699" t="str">
        <f>[52]ACCOUNTALLOC!A198</f>
        <v>~</v>
      </c>
      <c r="B198" s="698" t="str">
        <f>[52]ACCOUNTALLOC!B198</f>
        <v>~</v>
      </c>
      <c r="C198" s="695">
        <f>[52]ACCOUNTALLOC!C198</f>
        <v>0</v>
      </c>
      <c r="D198" s="64"/>
      <c r="E198" s="697">
        <f>[52]ACCOUNTALLOC!E198</f>
        <v>0</v>
      </c>
      <c r="F198" s="697">
        <f>[52]ACCOUNTALLOC!F198</f>
        <v>0</v>
      </c>
      <c r="G198" s="697">
        <f>[52]ACCOUNTALLOC!G198</f>
        <v>0</v>
      </c>
      <c r="H198" s="697">
        <f>[52]ACCOUNTALLOC!H198</f>
        <v>0</v>
      </c>
      <c r="I198" s="697">
        <f>[52]ACCOUNTALLOC!I198</f>
        <v>0</v>
      </c>
      <c r="J198" s="697">
        <f>[52]ACCOUNTALLOC!J198</f>
        <v>0</v>
      </c>
      <c r="K198" s="697">
        <f>[52]ACCOUNTALLOC!K198</f>
        <v>0</v>
      </c>
      <c r="L198" s="698"/>
      <c r="M198" s="697">
        <f>[52]ACCOUNTALLOC!M198</f>
        <v>0</v>
      </c>
      <c r="N198" s="697">
        <f>[52]ACCOUNTALLOC!N198</f>
        <v>0</v>
      </c>
      <c r="O198" s="697">
        <f>[52]ACCOUNTALLOC!O198</f>
        <v>0</v>
      </c>
      <c r="P198" s="697">
        <f>[52]ACCOUNTALLOC!P198</f>
        <v>0</v>
      </c>
      <c r="Q198" s="697">
        <f>[52]ACCOUNTALLOC!Q198</f>
        <v>0</v>
      </c>
      <c r="R198" s="697">
        <f>[52]ACCOUNTALLOC!R198</f>
        <v>0</v>
      </c>
      <c r="S198" s="697">
        <f>[52]ACCOUNTALLOC!S198</f>
        <v>0</v>
      </c>
      <c r="T198" s="698"/>
      <c r="U198" s="697">
        <f>[52]ACCOUNTALLOC!U198</f>
        <v>0</v>
      </c>
      <c r="V198" s="697">
        <f>[52]ACCOUNTALLOC!V198</f>
        <v>0</v>
      </c>
      <c r="W198" s="697">
        <f>[52]ACCOUNTALLOC!W198</f>
        <v>0</v>
      </c>
      <c r="X198" s="697">
        <f>[52]ACCOUNTALLOC!X198</f>
        <v>0</v>
      </c>
      <c r="Y198" s="697">
        <f>[52]ACCOUNTALLOC!Y198</f>
        <v>0</v>
      </c>
      <c r="Z198" s="697">
        <f>[52]ACCOUNTALLOC!Z198</f>
        <v>0</v>
      </c>
      <c r="AA198" s="697">
        <f>[52]ACCOUNTALLOC!AA198</f>
        <v>0</v>
      </c>
      <c r="AB198" s="698"/>
      <c r="AC198" s="697">
        <f>[52]ACCOUNTALLOC!AC198</f>
        <v>0</v>
      </c>
      <c r="AD198" s="697">
        <f>[52]ACCOUNTALLOC!AD198</f>
        <v>0</v>
      </c>
      <c r="AE198" s="697">
        <f>[52]ACCOUNTALLOC!AE198</f>
        <v>0</v>
      </c>
      <c r="AF198" s="697">
        <f>[52]ACCOUNTALLOC!AF198</f>
        <v>0</v>
      </c>
      <c r="AG198" s="697">
        <f>[52]ACCOUNTALLOC!AG198</f>
        <v>0</v>
      </c>
      <c r="AH198" s="697">
        <f>[52]ACCOUNTALLOC!AH198</f>
        <v>0</v>
      </c>
      <c r="AI198" s="697">
        <f>[52]ACCOUNTALLOC!AI198</f>
        <v>0</v>
      </c>
      <c r="AJ198" s="698"/>
      <c r="AK198" s="697">
        <f>[52]ACCOUNTALLOC!AK198</f>
        <v>0</v>
      </c>
      <c r="AL198" s="697">
        <f>[52]ACCOUNTALLOC!AL198</f>
        <v>0</v>
      </c>
      <c r="AM198" s="697">
        <f>[52]ACCOUNTALLOC!AM198</f>
        <v>0</v>
      </c>
      <c r="AN198" s="697">
        <f>[52]ACCOUNTALLOC!AN198</f>
        <v>0</v>
      </c>
      <c r="AO198" s="697">
        <f>[52]ACCOUNTALLOC!AO198</f>
        <v>0</v>
      </c>
      <c r="AP198" s="697">
        <f>[52]ACCOUNTALLOC!AP198</f>
        <v>0</v>
      </c>
      <c r="AQ198" s="697">
        <f>[52]ACCOUNTALLOC!AQ198</f>
        <v>0</v>
      </c>
      <c r="AR198" s="698"/>
      <c r="AS198" s="697">
        <f>[52]ACCOUNTALLOC!AS198</f>
        <v>0</v>
      </c>
      <c r="AT198" s="697">
        <f>[52]ACCOUNTALLOC!AT198</f>
        <v>0</v>
      </c>
      <c r="AU198" s="697">
        <f>[52]ACCOUNTALLOC!AU198</f>
        <v>0</v>
      </c>
      <c r="AV198" s="697">
        <f>[52]ACCOUNTALLOC!AV198</f>
        <v>0</v>
      </c>
      <c r="AW198" s="697">
        <f>[52]ACCOUNTALLOC!AW198</f>
        <v>0</v>
      </c>
      <c r="AX198" s="697">
        <f>[52]ACCOUNTALLOC!AX198</f>
        <v>0</v>
      </c>
      <c r="AY198" s="697">
        <f>[52]ACCOUNTALLOC!AY198</f>
        <v>0</v>
      </c>
      <c r="AZ198" s="698"/>
      <c r="BA198" s="697">
        <f>[52]ACCOUNTALLOC!BA198</f>
        <v>0</v>
      </c>
      <c r="BB198" s="697">
        <f>[52]ACCOUNTALLOC!BB198</f>
        <v>0</v>
      </c>
      <c r="BC198" s="697">
        <f>[52]ACCOUNTALLOC!BC198</f>
        <v>0</v>
      </c>
      <c r="BD198" s="697">
        <f>[52]ACCOUNTALLOC!BD198</f>
        <v>0</v>
      </c>
      <c r="BE198" s="697">
        <f>[52]ACCOUNTALLOC!BE198</f>
        <v>0</v>
      </c>
      <c r="BF198" s="697">
        <f>[52]ACCOUNTALLOC!BF198</f>
        <v>0</v>
      </c>
      <c r="BG198" s="697">
        <f>[52]ACCOUNTALLOC!BG198</f>
        <v>0</v>
      </c>
      <c r="BH198" s="698"/>
      <c r="BI198" s="697">
        <f>[52]ACCOUNTALLOC!BI198</f>
        <v>0</v>
      </c>
      <c r="BJ198" s="697">
        <f>[52]ACCOUNTALLOC!BJ198</f>
        <v>0</v>
      </c>
      <c r="BK198" s="697">
        <f>[52]ACCOUNTALLOC!BK198</f>
        <v>0</v>
      </c>
      <c r="BL198" s="697">
        <f>[52]ACCOUNTALLOC!BL198</f>
        <v>0</v>
      </c>
      <c r="BM198" s="697">
        <f>[52]ACCOUNTALLOC!BM198</f>
        <v>0</v>
      </c>
      <c r="BN198" s="697">
        <f>[52]ACCOUNTALLOC!BN198</f>
        <v>0</v>
      </c>
      <c r="BO198" s="697">
        <f>[52]ACCOUNTALLOC!BO198</f>
        <v>0</v>
      </c>
      <c r="BP198" s="698"/>
      <c r="BQ198" s="697">
        <f>[52]ACCOUNTALLOC!BQ198</f>
        <v>0</v>
      </c>
      <c r="BR198" s="697">
        <f>[52]ACCOUNTALLOC!BR198</f>
        <v>0</v>
      </c>
      <c r="BS198" s="697">
        <f>[52]ACCOUNTALLOC!BS198</f>
        <v>0</v>
      </c>
      <c r="BT198" s="697">
        <f>[52]ACCOUNTALLOC!BT198</f>
        <v>0</v>
      </c>
      <c r="BU198" s="697">
        <f>[52]ACCOUNTALLOC!BU198</f>
        <v>0</v>
      </c>
      <c r="BV198" s="697">
        <f>[52]ACCOUNTALLOC!BV198</f>
        <v>0</v>
      </c>
      <c r="BW198" s="697">
        <f>[52]ACCOUNTALLOC!BW198</f>
        <v>0</v>
      </c>
      <c r="BX198" s="698"/>
      <c r="BY198" s="697">
        <f>[52]ACCOUNTALLOC!BY198</f>
        <v>0</v>
      </c>
      <c r="BZ198" s="697">
        <f>[52]ACCOUNTALLOC!BZ198</f>
        <v>0</v>
      </c>
      <c r="CA198" s="697">
        <f>[52]ACCOUNTALLOC!CA198</f>
        <v>0</v>
      </c>
      <c r="CB198" s="697">
        <f>[52]ACCOUNTALLOC!CB198</f>
        <v>0</v>
      </c>
      <c r="CC198" s="697">
        <f>[52]ACCOUNTALLOC!CC198</f>
        <v>0</v>
      </c>
      <c r="CD198" s="697">
        <f>[52]ACCOUNTALLOC!CD198</f>
        <v>0</v>
      </c>
      <c r="CE198" s="697">
        <f>[52]ACCOUNTALLOC!CE198</f>
        <v>0</v>
      </c>
      <c r="CF198" s="698"/>
      <c r="CG198" s="697">
        <f>[52]ACCOUNTALLOC!CG198</f>
        <v>0</v>
      </c>
      <c r="CH198" s="697">
        <f>[52]ACCOUNTALLOC!CH198</f>
        <v>0</v>
      </c>
      <c r="CI198" s="697">
        <f>[52]ACCOUNTALLOC!CI198</f>
        <v>0</v>
      </c>
      <c r="CJ198" s="697">
        <f>[52]ACCOUNTALLOC!CJ198</f>
        <v>0</v>
      </c>
      <c r="CK198" s="697">
        <f>[52]ACCOUNTALLOC!CK198</f>
        <v>0</v>
      </c>
      <c r="CL198" s="697">
        <f>[52]ACCOUNTALLOC!CL198</f>
        <v>0</v>
      </c>
      <c r="CM198" s="697">
        <f>[52]ACCOUNTALLOC!CM198</f>
        <v>0</v>
      </c>
      <c r="CN198" s="698">
        <f>[52]ACCOUNTALLOC!CN198</f>
        <v>0</v>
      </c>
      <c r="CO198" s="697">
        <f>[52]ACCOUNTALLOC!CO198</f>
        <v>0</v>
      </c>
      <c r="CP198" s="697">
        <f>[52]ACCOUNTALLOC!CP198</f>
        <v>0</v>
      </c>
      <c r="CQ198" s="697">
        <f>[52]ACCOUNTALLOC!CQ198</f>
        <v>0</v>
      </c>
      <c r="CR198" s="697">
        <f>[52]ACCOUNTALLOC!CR198</f>
        <v>0</v>
      </c>
      <c r="CS198" s="697">
        <f>[52]ACCOUNTALLOC!CS198</f>
        <v>0</v>
      </c>
      <c r="CT198" s="697">
        <f>[52]ACCOUNTALLOC!CT198</f>
        <v>0</v>
      </c>
      <c r="CU198" s="697">
        <f>[52]ACCOUNTALLOC!CU198</f>
        <v>0</v>
      </c>
      <c r="CW198" s="65">
        <f>[52]ACCOUNTALLOC!CW198</f>
        <v>0</v>
      </c>
      <c r="CX198" s="65">
        <f>[52]ACCOUNTALLOC!CX198</f>
        <v>0</v>
      </c>
      <c r="CY198" s="65">
        <f>[52]ACCOUNTALLOC!CY198</f>
        <v>0</v>
      </c>
      <c r="CZ198" s="65">
        <f>[52]ACCOUNTALLOC!CZ198</f>
        <v>0</v>
      </c>
      <c r="DA198" s="65">
        <f>[52]ACCOUNTALLOC!DA198</f>
        <v>0</v>
      </c>
      <c r="DB198" s="65">
        <f>[52]ACCOUNTALLOC!DB198</f>
        <v>0</v>
      </c>
      <c r="DC198" s="65">
        <f>[52]ACCOUNTALLOC!DC198</f>
        <v>0</v>
      </c>
      <c r="DE198" s="65">
        <v>0</v>
      </c>
      <c r="DF198" s="65">
        <v>0</v>
      </c>
      <c r="DG198" s="65">
        <v>0</v>
      </c>
      <c r="DH198" s="65">
        <v>0</v>
      </c>
      <c r="DI198" s="65">
        <v>0</v>
      </c>
      <c r="DJ198" s="65">
        <v>0</v>
      </c>
      <c r="DK198" s="65">
        <v>0</v>
      </c>
      <c r="DM198" s="65">
        <v>0</v>
      </c>
      <c r="DN198" s="65">
        <v>0</v>
      </c>
      <c r="DO198" s="65">
        <v>0</v>
      </c>
      <c r="DP198" s="65">
        <v>0</v>
      </c>
      <c r="DQ198" s="65">
        <v>0</v>
      </c>
      <c r="DR198" s="65">
        <v>0</v>
      </c>
      <c r="DS198" s="65">
        <v>0</v>
      </c>
      <c r="DU198" s="65">
        <v>0</v>
      </c>
      <c r="DV198" s="65">
        <v>0</v>
      </c>
      <c r="DW198" s="65">
        <v>0</v>
      </c>
      <c r="DX198" s="65">
        <v>0</v>
      </c>
      <c r="DY198" s="65">
        <v>0</v>
      </c>
      <c r="DZ198" s="65">
        <v>0</v>
      </c>
      <c r="EA198" s="65">
        <v>0</v>
      </c>
      <c r="EC198" s="65">
        <v>0</v>
      </c>
      <c r="ED198" s="65">
        <v>0</v>
      </c>
      <c r="EE198" s="65">
        <v>0</v>
      </c>
      <c r="EF198" s="65">
        <v>0</v>
      </c>
      <c r="EG198" s="65">
        <v>0</v>
      </c>
      <c r="EH198" s="65">
        <v>0</v>
      </c>
      <c r="EI198" s="65">
        <v>0</v>
      </c>
      <c r="EK198" s="65">
        <v>0</v>
      </c>
      <c r="EL198" s="65">
        <v>0</v>
      </c>
      <c r="EM198" s="65">
        <v>0</v>
      </c>
      <c r="EN198" s="65">
        <v>0</v>
      </c>
      <c r="EO198" s="65">
        <v>0</v>
      </c>
      <c r="EP198" s="65">
        <v>0</v>
      </c>
      <c r="EQ198" s="65">
        <v>0</v>
      </c>
      <c r="ES198" s="65">
        <v>0</v>
      </c>
      <c r="ET198" s="65">
        <v>0</v>
      </c>
      <c r="EU198" s="65">
        <v>0</v>
      </c>
      <c r="EV198" s="65">
        <v>0</v>
      </c>
      <c r="EW198" s="65">
        <v>0</v>
      </c>
      <c r="EX198" s="65">
        <v>0</v>
      </c>
      <c r="EY198" s="65">
        <v>0</v>
      </c>
      <c r="FA198" s="65">
        <v>0</v>
      </c>
      <c r="FB198" s="65">
        <v>0</v>
      </c>
      <c r="FC198" s="65">
        <v>0</v>
      </c>
      <c r="FD198" s="65">
        <v>0</v>
      </c>
      <c r="FE198" s="65">
        <v>0</v>
      </c>
      <c r="FF198" s="65">
        <v>0</v>
      </c>
      <c r="FG198" s="65">
        <v>0</v>
      </c>
    </row>
    <row r="199" spans="1:163">
      <c r="A199" s="699" t="str">
        <f>[52]ACCOUNTALLOC!A199</f>
        <v>~</v>
      </c>
      <c r="B199" s="698" t="str">
        <f>[52]ACCOUNTALLOC!B199</f>
        <v>~</v>
      </c>
      <c r="C199" s="695">
        <f>[52]ACCOUNTALLOC!C199</f>
        <v>0</v>
      </c>
      <c r="D199" s="64"/>
      <c r="E199" s="697">
        <f>[52]ACCOUNTALLOC!E199</f>
        <v>0</v>
      </c>
      <c r="F199" s="697">
        <f>[52]ACCOUNTALLOC!F199</f>
        <v>0</v>
      </c>
      <c r="G199" s="697">
        <f>[52]ACCOUNTALLOC!G199</f>
        <v>0</v>
      </c>
      <c r="H199" s="697">
        <f>[52]ACCOUNTALLOC!H199</f>
        <v>0</v>
      </c>
      <c r="I199" s="697">
        <f>[52]ACCOUNTALLOC!I199</f>
        <v>0</v>
      </c>
      <c r="J199" s="697">
        <f>[52]ACCOUNTALLOC!J199</f>
        <v>0</v>
      </c>
      <c r="K199" s="697">
        <f>[52]ACCOUNTALLOC!K199</f>
        <v>0</v>
      </c>
      <c r="L199" s="698"/>
      <c r="M199" s="697">
        <f>[52]ACCOUNTALLOC!M199</f>
        <v>0</v>
      </c>
      <c r="N199" s="697">
        <f>[52]ACCOUNTALLOC!N199</f>
        <v>0</v>
      </c>
      <c r="O199" s="697">
        <f>[52]ACCOUNTALLOC!O199</f>
        <v>0</v>
      </c>
      <c r="P199" s="697">
        <f>[52]ACCOUNTALLOC!P199</f>
        <v>0</v>
      </c>
      <c r="Q199" s="697">
        <f>[52]ACCOUNTALLOC!Q199</f>
        <v>0</v>
      </c>
      <c r="R199" s="697">
        <f>[52]ACCOUNTALLOC!R199</f>
        <v>0</v>
      </c>
      <c r="S199" s="697">
        <f>[52]ACCOUNTALLOC!S199</f>
        <v>0</v>
      </c>
      <c r="T199" s="698"/>
      <c r="U199" s="697">
        <f>[52]ACCOUNTALLOC!U199</f>
        <v>0</v>
      </c>
      <c r="V199" s="697">
        <f>[52]ACCOUNTALLOC!V199</f>
        <v>0</v>
      </c>
      <c r="W199" s="697">
        <f>[52]ACCOUNTALLOC!W199</f>
        <v>0</v>
      </c>
      <c r="X199" s="697">
        <f>[52]ACCOUNTALLOC!X199</f>
        <v>0</v>
      </c>
      <c r="Y199" s="697">
        <f>[52]ACCOUNTALLOC!Y199</f>
        <v>0</v>
      </c>
      <c r="Z199" s="697">
        <f>[52]ACCOUNTALLOC!Z199</f>
        <v>0</v>
      </c>
      <c r="AA199" s="697">
        <f>[52]ACCOUNTALLOC!AA199</f>
        <v>0</v>
      </c>
      <c r="AB199" s="698"/>
      <c r="AC199" s="697">
        <f>[52]ACCOUNTALLOC!AC199</f>
        <v>0</v>
      </c>
      <c r="AD199" s="697">
        <f>[52]ACCOUNTALLOC!AD199</f>
        <v>0</v>
      </c>
      <c r="AE199" s="697">
        <f>[52]ACCOUNTALLOC!AE199</f>
        <v>0</v>
      </c>
      <c r="AF199" s="697">
        <f>[52]ACCOUNTALLOC!AF199</f>
        <v>0</v>
      </c>
      <c r="AG199" s="697">
        <f>[52]ACCOUNTALLOC!AG199</f>
        <v>0</v>
      </c>
      <c r="AH199" s="697">
        <f>[52]ACCOUNTALLOC!AH199</f>
        <v>0</v>
      </c>
      <c r="AI199" s="697">
        <f>[52]ACCOUNTALLOC!AI199</f>
        <v>0</v>
      </c>
      <c r="AJ199" s="698"/>
      <c r="AK199" s="697">
        <f>[52]ACCOUNTALLOC!AK199</f>
        <v>0</v>
      </c>
      <c r="AL199" s="697">
        <f>[52]ACCOUNTALLOC!AL199</f>
        <v>0</v>
      </c>
      <c r="AM199" s="697">
        <f>[52]ACCOUNTALLOC!AM199</f>
        <v>0</v>
      </c>
      <c r="AN199" s="697">
        <f>[52]ACCOUNTALLOC!AN199</f>
        <v>0</v>
      </c>
      <c r="AO199" s="697">
        <f>[52]ACCOUNTALLOC!AO199</f>
        <v>0</v>
      </c>
      <c r="AP199" s="697">
        <f>[52]ACCOUNTALLOC!AP199</f>
        <v>0</v>
      </c>
      <c r="AQ199" s="697">
        <f>[52]ACCOUNTALLOC!AQ199</f>
        <v>0</v>
      </c>
      <c r="AR199" s="698"/>
      <c r="AS199" s="697">
        <f>[52]ACCOUNTALLOC!AS199</f>
        <v>0</v>
      </c>
      <c r="AT199" s="697">
        <f>[52]ACCOUNTALLOC!AT199</f>
        <v>0</v>
      </c>
      <c r="AU199" s="697">
        <f>[52]ACCOUNTALLOC!AU199</f>
        <v>0</v>
      </c>
      <c r="AV199" s="697">
        <f>[52]ACCOUNTALLOC!AV199</f>
        <v>0</v>
      </c>
      <c r="AW199" s="697">
        <f>[52]ACCOUNTALLOC!AW199</f>
        <v>0</v>
      </c>
      <c r="AX199" s="697">
        <f>[52]ACCOUNTALLOC!AX199</f>
        <v>0</v>
      </c>
      <c r="AY199" s="697">
        <f>[52]ACCOUNTALLOC!AY199</f>
        <v>0</v>
      </c>
      <c r="AZ199" s="698"/>
      <c r="BA199" s="697">
        <f>[52]ACCOUNTALLOC!BA199</f>
        <v>0</v>
      </c>
      <c r="BB199" s="697">
        <f>[52]ACCOUNTALLOC!BB199</f>
        <v>0</v>
      </c>
      <c r="BC199" s="697">
        <f>[52]ACCOUNTALLOC!BC199</f>
        <v>0</v>
      </c>
      <c r="BD199" s="697">
        <f>[52]ACCOUNTALLOC!BD199</f>
        <v>0</v>
      </c>
      <c r="BE199" s="697">
        <f>[52]ACCOUNTALLOC!BE199</f>
        <v>0</v>
      </c>
      <c r="BF199" s="697">
        <f>[52]ACCOUNTALLOC!BF199</f>
        <v>0</v>
      </c>
      <c r="BG199" s="697">
        <f>[52]ACCOUNTALLOC!BG199</f>
        <v>0</v>
      </c>
      <c r="BH199" s="698"/>
      <c r="BI199" s="697">
        <f>[52]ACCOUNTALLOC!BI199</f>
        <v>0</v>
      </c>
      <c r="BJ199" s="697">
        <f>[52]ACCOUNTALLOC!BJ199</f>
        <v>0</v>
      </c>
      <c r="BK199" s="697">
        <f>[52]ACCOUNTALLOC!BK199</f>
        <v>0</v>
      </c>
      <c r="BL199" s="697">
        <f>[52]ACCOUNTALLOC!BL199</f>
        <v>0</v>
      </c>
      <c r="BM199" s="697">
        <f>[52]ACCOUNTALLOC!BM199</f>
        <v>0</v>
      </c>
      <c r="BN199" s="697">
        <f>[52]ACCOUNTALLOC!BN199</f>
        <v>0</v>
      </c>
      <c r="BO199" s="697">
        <f>[52]ACCOUNTALLOC!BO199</f>
        <v>0</v>
      </c>
      <c r="BP199" s="698"/>
      <c r="BQ199" s="697">
        <f>[52]ACCOUNTALLOC!BQ199</f>
        <v>0</v>
      </c>
      <c r="BR199" s="697">
        <f>[52]ACCOUNTALLOC!BR199</f>
        <v>0</v>
      </c>
      <c r="BS199" s="697">
        <f>[52]ACCOUNTALLOC!BS199</f>
        <v>0</v>
      </c>
      <c r="BT199" s="697">
        <f>[52]ACCOUNTALLOC!BT199</f>
        <v>0</v>
      </c>
      <c r="BU199" s="697">
        <f>[52]ACCOUNTALLOC!BU199</f>
        <v>0</v>
      </c>
      <c r="BV199" s="697">
        <f>[52]ACCOUNTALLOC!BV199</f>
        <v>0</v>
      </c>
      <c r="BW199" s="697">
        <f>[52]ACCOUNTALLOC!BW199</f>
        <v>0</v>
      </c>
      <c r="BX199" s="698"/>
      <c r="BY199" s="697">
        <f>[52]ACCOUNTALLOC!BY199</f>
        <v>0</v>
      </c>
      <c r="BZ199" s="697">
        <f>[52]ACCOUNTALLOC!BZ199</f>
        <v>0</v>
      </c>
      <c r="CA199" s="697">
        <f>[52]ACCOUNTALLOC!CA199</f>
        <v>0</v>
      </c>
      <c r="CB199" s="697">
        <f>[52]ACCOUNTALLOC!CB199</f>
        <v>0</v>
      </c>
      <c r="CC199" s="697">
        <f>[52]ACCOUNTALLOC!CC199</f>
        <v>0</v>
      </c>
      <c r="CD199" s="697">
        <f>[52]ACCOUNTALLOC!CD199</f>
        <v>0</v>
      </c>
      <c r="CE199" s="697">
        <f>[52]ACCOUNTALLOC!CE199</f>
        <v>0</v>
      </c>
      <c r="CF199" s="698"/>
      <c r="CG199" s="697">
        <f>[52]ACCOUNTALLOC!CG199</f>
        <v>0</v>
      </c>
      <c r="CH199" s="697">
        <f>[52]ACCOUNTALLOC!CH199</f>
        <v>0</v>
      </c>
      <c r="CI199" s="697">
        <f>[52]ACCOUNTALLOC!CI199</f>
        <v>0</v>
      </c>
      <c r="CJ199" s="697">
        <f>[52]ACCOUNTALLOC!CJ199</f>
        <v>0</v>
      </c>
      <c r="CK199" s="697">
        <f>[52]ACCOUNTALLOC!CK199</f>
        <v>0</v>
      </c>
      <c r="CL199" s="697">
        <f>[52]ACCOUNTALLOC!CL199</f>
        <v>0</v>
      </c>
      <c r="CM199" s="697">
        <f>[52]ACCOUNTALLOC!CM199</f>
        <v>0</v>
      </c>
      <c r="CN199" s="698">
        <f>[52]ACCOUNTALLOC!CN199</f>
        <v>0</v>
      </c>
      <c r="CO199" s="697">
        <f>[52]ACCOUNTALLOC!CO199</f>
        <v>0</v>
      </c>
      <c r="CP199" s="697">
        <f>[52]ACCOUNTALLOC!CP199</f>
        <v>0</v>
      </c>
      <c r="CQ199" s="697">
        <f>[52]ACCOUNTALLOC!CQ199</f>
        <v>0</v>
      </c>
      <c r="CR199" s="697">
        <f>[52]ACCOUNTALLOC!CR199</f>
        <v>0</v>
      </c>
      <c r="CS199" s="697">
        <f>[52]ACCOUNTALLOC!CS199</f>
        <v>0</v>
      </c>
      <c r="CT199" s="697">
        <f>[52]ACCOUNTALLOC!CT199</f>
        <v>0</v>
      </c>
      <c r="CU199" s="697">
        <f>[52]ACCOUNTALLOC!CU199</f>
        <v>0</v>
      </c>
      <c r="CW199" s="65">
        <f>[52]ACCOUNTALLOC!CW199</f>
        <v>0</v>
      </c>
      <c r="CX199" s="65">
        <f>[52]ACCOUNTALLOC!CX199</f>
        <v>0</v>
      </c>
      <c r="CY199" s="65">
        <f>[52]ACCOUNTALLOC!CY199</f>
        <v>0</v>
      </c>
      <c r="CZ199" s="65">
        <f>[52]ACCOUNTALLOC!CZ199</f>
        <v>0</v>
      </c>
      <c r="DA199" s="65">
        <f>[52]ACCOUNTALLOC!DA199</f>
        <v>0</v>
      </c>
      <c r="DB199" s="65">
        <f>[52]ACCOUNTALLOC!DB199</f>
        <v>0</v>
      </c>
      <c r="DC199" s="65">
        <f>[52]ACCOUNTALLOC!DC199</f>
        <v>0</v>
      </c>
      <c r="DE199" s="65">
        <v>0</v>
      </c>
      <c r="DF199" s="65">
        <v>0</v>
      </c>
      <c r="DG199" s="65">
        <v>0</v>
      </c>
      <c r="DH199" s="65">
        <v>0</v>
      </c>
      <c r="DI199" s="65">
        <v>0</v>
      </c>
      <c r="DJ199" s="65">
        <v>0</v>
      </c>
      <c r="DK199" s="65">
        <v>0</v>
      </c>
      <c r="DM199" s="65">
        <v>0</v>
      </c>
      <c r="DN199" s="65">
        <v>0</v>
      </c>
      <c r="DO199" s="65">
        <v>0</v>
      </c>
      <c r="DP199" s="65">
        <v>0</v>
      </c>
      <c r="DQ199" s="65">
        <v>0</v>
      </c>
      <c r="DR199" s="65">
        <v>0</v>
      </c>
      <c r="DS199" s="65">
        <v>0</v>
      </c>
      <c r="DU199" s="65">
        <v>0</v>
      </c>
      <c r="DV199" s="65">
        <v>0</v>
      </c>
      <c r="DW199" s="65">
        <v>0</v>
      </c>
      <c r="DX199" s="65">
        <v>0</v>
      </c>
      <c r="DY199" s="65">
        <v>0</v>
      </c>
      <c r="DZ199" s="65">
        <v>0</v>
      </c>
      <c r="EA199" s="65">
        <v>0</v>
      </c>
      <c r="EC199" s="65">
        <v>0</v>
      </c>
      <c r="ED199" s="65">
        <v>0</v>
      </c>
      <c r="EE199" s="65">
        <v>0</v>
      </c>
      <c r="EF199" s="65">
        <v>0</v>
      </c>
      <c r="EG199" s="65">
        <v>0</v>
      </c>
      <c r="EH199" s="65">
        <v>0</v>
      </c>
      <c r="EI199" s="65">
        <v>0</v>
      </c>
      <c r="EK199" s="65">
        <v>0</v>
      </c>
      <c r="EL199" s="65">
        <v>0</v>
      </c>
      <c r="EM199" s="65">
        <v>0</v>
      </c>
      <c r="EN199" s="65">
        <v>0</v>
      </c>
      <c r="EO199" s="65">
        <v>0</v>
      </c>
      <c r="EP199" s="65">
        <v>0</v>
      </c>
      <c r="EQ199" s="65">
        <v>0</v>
      </c>
      <c r="ES199" s="65">
        <v>0</v>
      </c>
      <c r="ET199" s="65">
        <v>0</v>
      </c>
      <c r="EU199" s="65">
        <v>0</v>
      </c>
      <c r="EV199" s="65">
        <v>0</v>
      </c>
      <c r="EW199" s="65">
        <v>0</v>
      </c>
      <c r="EX199" s="65">
        <v>0</v>
      </c>
      <c r="EY199" s="65">
        <v>0</v>
      </c>
      <c r="FA199" s="65">
        <v>0</v>
      </c>
      <c r="FB199" s="65">
        <v>0</v>
      </c>
      <c r="FC199" s="65">
        <v>0</v>
      </c>
      <c r="FD199" s="65">
        <v>0</v>
      </c>
      <c r="FE199" s="65">
        <v>0</v>
      </c>
      <c r="FF199" s="65">
        <v>0</v>
      </c>
      <c r="FG199" s="65">
        <v>0</v>
      </c>
    </row>
    <row r="200" spans="1:163">
      <c r="A200" s="699" t="str">
        <f>[52]ACCOUNTALLOC!A200</f>
        <v>~</v>
      </c>
      <c r="B200" s="698" t="str">
        <f>[52]ACCOUNTALLOC!B200</f>
        <v>~</v>
      </c>
      <c r="C200" s="695">
        <f>[52]ACCOUNTALLOC!C200</f>
        <v>0</v>
      </c>
      <c r="D200" s="64"/>
      <c r="E200" s="697">
        <f>[52]ACCOUNTALLOC!E200</f>
        <v>0</v>
      </c>
      <c r="F200" s="697">
        <f>[52]ACCOUNTALLOC!F200</f>
        <v>0</v>
      </c>
      <c r="G200" s="697">
        <f>[52]ACCOUNTALLOC!G200</f>
        <v>0</v>
      </c>
      <c r="H200" s="697">
        <f>[52]ACCOUNTALLOC!H200</f>
        <v>0</v>
      </c>
      <c r="I200" s="697">
        <f>[52]ACCOUNTALLOC!I200</f>
        <v>0</v>
      </c>
      <c r="J200" s="697">
        <f>[52]ACCOUNTALLOC!J200</f>
        <v>0</v>
      </c>
      <c r="K200" s="697">
        <f>[52]ACCOUNTALLOC!K200</f>
        <v>0</v>
      </c>
      <c r="L200" s="698"/>
      <c r="M200" s="697">
        <f>[52]ACCOUNTALLOC!M200</f>
        <v>0</v>
      </c>
      <c r="N200" s="697">
        <f>[52]ACCOUNTALLOC!N200</f>
        <v>0</v>
      </c>
      <c r="O200" s="697">
        <f>[52]ACCOUNTALLOC!O200</f>
        <v>0</v>
      </c>
      <c r="P200" s="697">
        <f>[52]ACCOUNTALLOC!P200</f>
        <v>0</v>
      </c>
      <c r="Q200" s="697">
        <f>[52]ACCOUNTALLOC!Q200</f>
        <v>0</v>
      </c>
      <c r="R200" s="697">
        <f>[52]ACCOUNTALLOC!R200</f>
        <v>0</v>
      </c>
      <c r="S200" s="697">
        <f>[52]ACCOUNTALLOC!S200</f>
        <v>0</v>
      </c>
      <c r="T200" s="698"/>
      <c r="U200" s="697">
        <f>[52]ACCOUNTALLOC!U200</f>
        <v>0</v>
      </c>
      <c r="V200" s="697">
        <f>[52]ACCOUNTALLOC!V200</f>
        <v>0</v>
      </c>
      <c r="W200" s="697">
        <f>[52]ACCOUNTALLOC!W200</f>
        <v>0</v>
      </c>
      <c r="X200" s="697">
        <f>[52]ACCOUNTALLOC!X200</f>
        <v>0</v>
      </c>
      <c r="Y200" s="697">
        <f>[52]ACCOUNTALLOC!Y200</f>
        <v>0</v>
      </c>
      <c r="Z200" s="697">
        <f>[52]ACCOUNTALLOC!Z200</f>
        <v>0</v>
      </c>
      <c r="AA200" s="697">
        <f>[52]ACCOUNTALLOC!AA200</f>
        <v>0</v>
      </c>
      <c r="AB200" s="698"/>
      <c r="AC200" s="697">
        <f>[52]ACCOUNTALLOC!AC200</f>
        <v>0</v>
      </c>
      <c r="AD200" s="697">
        <f>[52]ACCOUNTALLOC!AD200</f>
        <v>0</v>
      </c>
      <c r="AE200" s="697">
        <f>[52]ACCOUNTALLOC!AE200</f>
        <v>0</v>
      </c>
      <c r="AF200" s="697">
        <f>[52]ACCOUNTALLOC!AF200</f>
        <v>0</v>
      </c>
      <c r="AG200" s="697">
        <f>[52]ACCOUNTALLOC!AG200</f>
        <v>0</v>
      </c>
      <c r="AH200" s="697">
        <f>[52]ACCOUNTALLOC!AH200</f>
        <v>0</v>
      </c>
      <c r="AI200" s="697">
        <f>[52]ACCOUNTALLOC!AI200</f>
        <v>0</v>
      </c>
      <c r="AJ200" s="698"/>
      <c r="AK200" s="697">
        <f>[52]ACCOUNTALLOC!AK200</f>
        <v>0</v>
      </c>
      <c r="AL200" s="697">
        <f>[52]ACCOUNTALLOC!AL200</f>
        <v>0</v>
      </c>
      <c r="AM200" s="697">
        <f>[52]ACCOUNTALLOC!AM200</f>
        <v>0</v>
      </c>
      <c r="AN200" s="697">
        <f>[52]ACCOUNTALLOC!AN200</f>
        <v>0</v>
      </c>
      <c r="AO200" s="697">
        <f>[52]ACCOUNTALLOC!AO200</f>
        <v>0</v>
      </c>
      <c r="AP200" s="697">
        <f>[52]ACCOUNTALLOC!AP200</f>
        <v>0</v>
      </c>
      <c r="AQ200" s="697">
        <f>[52]ACCOUNTALLOC!AQ200</f>
        <v>0</v>
      </c>
      <c r="AR200" s="698"/>
      <c r="AS200" s="697">
        <f>[52]ACCOUNTALLOC!AS200</f>
        <v>0</v>
      </c>
      <c r="AT200" s="697">
        <f>[52]ACCOUNTALLOC!AT200</f>
        <v>0</v>
      </c>
      <c r="AU200" s="697">
        <f>[52]ACCOUNTALLOC!AU200</f>
        <v>0</v>
      </c>
      <c r="AV200" s="697">
        <f>[52]ACCOUNTALLOC!AV200</f>
        <v>0</v>
      </c>
      <c r="AW200" s="697">
        <f>[52]ACCOUNTALLOC!AW200</f>
        <v>0</v>
      </c>
      <c r="AX200" s="697">
        <f>[52]ACCOUNTALLOC!AX200</f>
        <v>0</v>
      </c>
      <c r="AY200" s="697">
        <f>[52]ACCOUNTALLOC!AY200</f>
        <v>0</v>
      </c>
      <c r="AZ200" s="698"/>
      <c r="BA200" s="697">
        <f>[52]ACCOUNTALLOC!BA200</f>
        <v>0</v>
      </c>
      <c r="BB200" s="697">
        <f>[52]ACCOUNTALLOC!BB200</f>
        <v>0</v>
      </c>
      <c r="BC200" s="697">
        <f>[52]ACCOUNTALLOC!BC200</f>
        <v>0</v>
      </c>
      <c r="BD200" s="697">
        <f>[52]ACCOUNTALLOC!BD200</f>
        <v>0</v>
      </c>
      <c r="BE200" s="697">
        <f>[52]ACCOUNTALLOC!BE200</f>
        <v>0</v>
      </c>
      <c r="BF200" s="697">
        <f>[52]ACCOUNTALLOC!BF200</f>
        <v>0</v>
      </c>
      <c r="BG200" s="697">
        <f>[52]ACCOUNTALLOC!BG200</f>
        <v>0</v>
      </c>
      <c r="BH200" s="698"/>
      <c r="BI200" s="697">
        <f>[52]ACCOUNTALLOC!BI200</f>
        <v>0</v>
      </c>
      <c r="BJ200" s="697">
        <f>[52]ACCOUNTALLOC!BJ200</f>
        <v>0</v>
      </c>
      <c r="BK200" s="697">
        <f>[52]ACCOUNTALLOC!BK200</f>
        <v>0</v>
      </c>
      <c r="BL200" s="697">
        <f>[52]ACCOUNTALLOC!BL200</f>
        <v>0</v>
      </c>
      <c r="BM200" s="697">
        <f>[52]ACCOUNTALLOC!BM200</f>
        <v>0</v>
      </c>
      <c r="BN200" s="697">
        <f>[52]ACCOUNTALLOC!BN200</f>
        <v>0</v>
      </c>
      <c r="BO200" s="697">
        <f>[52]ACCOUNTALLOC!BO200</f>
        <v>0</v>
      </c>
      <c r="BP200" s="698"/>
      <c r="BQ200" s="697">
        <f>[52]ACCOUNTALLOC!BQ200</f>
        <v>0</v>
      </c>
      <c r="BR200" s="697">
        <f>[52]ACCOUNTALLOC!BR200</f>
        <v>0</v>
      </c>
      <c r="BS200" s="697">
        <f>[52]ACCOUNTALLOC!BS200</f>
        <v>0</v>
      </c>
      <c r="BT200" s="697">
        <f>[52]ACCOUNTALLOC!BT200</f>
        <v>0</v>
      </c>
      <c r="BU200" s="697">
        <f>[52]ACCOUNTALLOC!BU200</f>
        <v>0</v>
      </c>
      <c r="BV200" s="697">
        <f>[52]ACCOUNTALLOC!BV200</f>
        <v>0</v>
      </c>
      <c r="BW200" s="697">
        <f>[52]ACCOUNTALLOC!BW200</f>
        <v>0</v>
      </c>
      <c r="BX200" s="698"/>
      <c r="BY200" s="697">
        <f>[52]ACCOUNTALLOC!BY200</f>
        <v>0</v>
      </c>
      <c r="BZ200" s="697">
        <f>[52]ACCOUNTALLOC!BZ200</f>
        <v>0</v>
      </c>
      <c r="CA200" s="697">
        <f>[52]ACCOUNTALLOC!CA200</f>
        <v>0</v>
      </c>
      <c r="CB200" s="697">
        <f>[52]ACCOUNTALLOC!CB200</f>
        <v>0</v>
      </c>
      <c r="CC200" s="697">
        <f>[52]ACCOUNTALLOC!CC200</f>
        <v>0</v>
      </c>
      <c r="CD200" s="697">
        <f>[52]ACCOUNTALLOC!CD200</f>
        <v>0</v>
      </c>
      <c r="CE200" s="697">
        <f>[52]ACCOUNTALLOC!CE200</f>
        <v>0</v>
      </c>
      <c r="CF200" s="698"/>
      <c r="CG200" s="697">
        <f>[52]ACCOUNTALLOC!CG200</f>
        <v>0</v>
      </c>
      <c r="CH200" s="697">
        <f>[52]ACCOUNTALLOC!CH200</f>
        <v>0</v>
      </c>
      <c r="CI200" s="697">
        <f>[52]ACCOUNTALLOC!CI200</f>
        <v>0</v>
      </c>
      <c r="CJ200" s="697">
        <f>[52]ACCOUNTALLOC!CJ200</f>
        <v>0</v>
      </c>
      <c r="CK200" s="697">
        <f>[52]ACCOUNTALLOC!CK200</f>
        <v>0</v>
      </c>
      <c r="CL200" s="697">
        <f>[52]ACCOUNTALLOC!CL200</f>
        <v>0</v>
      </c>
      <c r="CM200" s="697">
        <f>[52]ACCOUNTALLOC!CM200</f>
        <v>0</v>
      </c>
      <c r="CN200" s="698">
        <f>[52]ACCOUNTALLOC!CN200</f>
        <v>0</v>
      </c>
      <c r="CO200" s="697">
        <f>[52]ACCOUNTALLOC!CO200</f>
        <v>0</v>
      </c>
      <c r="CP200" s="697">
        <f>[52]ACCOUNTALLOC!CP200</f>
        <v>0</v>
      </c>
      <c r="CQ200" s="697">
        <f>[52]ACCOUNTALLOC!CQ200</f>
        <v>0</v>
      </c>
      <c r="CR200" s="697">
        <f>[52]ACCOUNTALLOC!CR200</f>
        <v>0</v>
      </c>
      <c r="CS200" s="697">
        <f>[52]ACCOUNTALLOC!CS200</f>
        <v>0</v>
      </c>
      <c r="CT200" s="697">
        <f>[52]ACCOUNTALLOC!CT200</f>
        <v>0</v>
      </c>
      <c r="CU200" s="697">
        <f>[52]ACCOUNTALLOC!CU200</f>
        <v>0</v>
      </c>
      <c r="CW200" s="65">
        <f>[52]ACCOUNTALLOC!CW200</f>
        <v>0</v>
      </c>
      <c r="CX200" s="65">
        <f>[52]ACCOUNTALLOC!CX200</f>
        <v>0</v>
      </c>
      <c r="CY200" s="65">
        <f>[52]ACCOUNTALLOC!CY200</f>
        <v>0</v>
      </c>
      <c r="CZ200" s="65">
        <f>[52]ACCOUNTALLOC!CZ200</f>
        <v>0</v>
      </c>
      <c r="DA200" s="65">
        <f>[52]ACCOUNTALLOC!DA200</f>
        <v>0</v>
      </c>
      <c r="DB200" s="65">
        <f>[52]ACCOUNTALLOC!DB200</f>
        <v>0</v>
      </c>
      <c r="DC200" s="65">
        <f>[52]ACCOUNTALLOC!DC200</f>
        <v>0</v>
      </c>
      <c r="DE200" s="65">
        <v>0</v>
      </c>
      <c r="DF200" s="65">
        <v>0</v>
      </c>
      <c r="DG200" s="65">
        <v>0</v>
      </c>
      <c r="DH200" s="65">
        <v>0</v>
      </c>
      <c r="DI200" s="65">
        <v>0</v>
      </c>
      <c r="DJ200" s="65">
        <v>0</v>
      </c>
      <c r="DK200" s="65">
        <v>0</v>
      </c>
      <c r="DM200" s="65">
        <v>0</v>
      </c>
      <c r="DN200" s="65">
        <v>0</v>
      </c>
      <c r="DO200" s="65">
        <v>0</v>
      </c>
      <c r="DP200" s="65">
        <v>0</v>
      </c>
      <c r="DQ200" s="65">
        <v>0</v>
      </c>
      <c r="DR200" s="65">
        <v>0</v>
      </c>
      <c r="DS200" s="65">
        <v>0</v>
      </c>
      <c r="DU200" s="65">
        <v>0</v>
      </c>
      <c r="DV200" s="65">
        <v>0</v>
      </c>
      <c r="DW200" s="65">
        <v>0</v>
      </c>
      <c r="DX200" s="65">
        <v>0</v>
      </c>
      <c r="DY200" s="65">
        <v>0</v>
      </c>
      <c r="DZ200" s="65">
        <v>0</v>
      </c>
      <c r="EA200" s="65">
        <v>0</v>
      </c>
      <c r="EC200" s="65">
        <v>0</v>
      </c>
      <c r="ED200" s="65">
        <v>0</v>
      </c>
      <c r="EE200" s="65">
        <v>0</v>
      </c>
      <c r="EF200" s="65">
        <v>0</v>
      </c>
      <c r="EG200" s="65">
        <v>0</v>
      </c>
      <c r="EH200" s="65">
        <v>0</v>
      </c>
      <c r="EI200" s="65">
        <v>0</v>
      </c>
      <c r="EK200" s="65">
        <v>0</v>
      </c>
      <c r="EL200" s="65">
        <v>0</v>
      </c>
      <c r="EM200" s="65">
        <v>0</v>
      </c>
      <c r="EN200" s="65">
        <v>0</v>
      </c>
      <c r="EO200" s="65">
        <v>0</v>
      </c>
      <c r="EP200" s="65">
        <v>0</v>
      </c>
      <c r="EQ200" s="65">
        <v>0</v>
      </c>
      <c r="ES200" s="65">
        <v>0</v>
      </c>
      <c r="ET200" s="65">
        <v>0</v>
      </c>
      <c r="EU200" s="65">
        <v>0</v>
      </c>
      <c r="EV200" s="65">
        <v>0</v>
      </c>
      <c r="EW200" s="65">
        <v>0</v>
      </c>
      <c r="EX200" s="65">
        <v>0</v>
      </c>
      <c r="EY200" s="65">
        <v>0</v>
      </c>
      <c r="FA200" s="65">
        <v>0</v>
      </c>
      <c r="FB200" s="65">
        <v>0</v>
      </c>
      <c r="FC200" s="65">
        <v>0</v>
      </c>
      <c r="FD200" s="65">
        <v>0</v>
      </c>
      <c r="FE200" s="65">
        <v>0</v>
      </c>
      <c r="FF200" s="65">
        <v>0</v>
      </c>
      <c r="FG200" s="65">
        <v>0</v>
      </c>
    </row>
    <row r="201" spans="1:163">
      <c r="A201" s="699" t="str">
        <f>[52]ACCOUNTALLOC!A201</f>
        <v>~</v>
      </c>
      <c r="B201" s="698" t="str">
        <f>[52]ACCOUNTALLOC!B201</f>
        <v>~</v>
      </c>
      <c r="C201" s="695">
        <f>[52]ACCOUNTALLOC!C201</f>
        <v>0</v>
      </c>
      <c r="D201" s="64"/>
      <c r="E201" s="697">
        <f>[52]ACCOUNTALLOC!E201</f>
        <v>0</v>
      </c>
      <c r="F201" s="697">
        <f>[52]ACCOUNTALLOC!F201</f>
        <v>0</v>
      </c>
      <c r="G201" s="697">
        <f>[52]ACCOUNTALLOC!G201</f>
        <v>0</v>
      </c>
      <c r="H201" s="697">
        <f>[52]ACCOUNTALLOC!H201</f>
        <v>0</v>
      </c>
      <c r="I201" s="697">
        <f>[52]ACCOUNTALLOC!I201</f>
        <v>0</v>
      </c>
      <c r="J201" s="697">
        <f>[52]ACCOUNTALLOC!J201</f>
        <v>0</v>
      </c>
      <c r="K201" s="697">
        <f>[52]ACCOUNTALLOC!K201</f>
        <v>0</v>
      </c>
      <c r="L201" s="698"/>
      <c r="M201" s="697">
        <f>[52]ACCOUNTALLOC!M201</f>
        <v>0</v>
      </c>
      <c r="N201" s="697">
        <f>[52]ACCOUNTALLOC!N201</f>
        <v>0</v>
      </c>
      <c r="O201" s="697">
        <f>[52]ACCOUNTALLOC!O201</f>
        <v>0</v>
      </c>
      <c r="P201" s="697">
        <f>[52]ACCOUNTALLOC!P201</f>
        <v>0</v>
      </c>
      <c r="Q201" s="697">
        <f>[52]ACCOUNTALLOC!Q201</f>
        <v>0</v>
      </c>
      <c r="R201" s="697">
        <f>[52]ACCOUNTALLOC!R201</f>
        <v>0</v>
      </c>
      <c r="S201" s="697">
        <f>[52]ACCOUNTALLOC!S201</f>
        <v>0</v>
      </c>
      <c r="T201" s="698"/>
      <c r="U201" s="697">
        <f>[52]ACCOUNTALLOC!U201</f>
        <v>0</v>
      </c>
      <c r="V201" s="697">
        <f>[52]ACCOUNTALLOC!V201</f>
        <v>0</v>
      </c>
      <c r="W201" s="697">
        <f>[52]ACCOUNTALLOC!W201</f>
        <v>0</v>
      </c>
      <c r="X201" s="697">
        <f>[52]ACCOUNTALLOC!X201</f>
        <v>0</v>
      </c>
      <c r="Y201" s="697">
        <f>[52]ACCOUNTALLOC!Y201</f>
        <v>0</v>
      </c>
      <c r="Z201" s="697">
        <f>[52]ACCOUNTALLOC!Z201</f>
        <v>0</v>
      </c>
      <c r="AA201" s="697">
        <f>[52]ACCOUNTALLOC!AA201</f>
        <v>0</v>
      </c>
      <c r="AB201" s="698"/>
      <c r="AC201" s="697">
        <f>[52]ACCOUNTALLOC!AC201</f>
        <v>0</v>
      </c>
      <c r="AD201" s="697">
        <f>[52]ACCOUNTALLOC!AD201</f>
        <v>0</v>
      </c>
      <c r="AE201" s="697">
        <f>[52]ACCOUNTALLOC!AE201</f>
        <v>0</v>
      </c>
      <c r="AF201" s="697">
        <f>[52]ACCOUNTALLOC!AF201</f>
        <v>0</v>
      </c>
      <c r="AG201" s="697">
        <f>[52]ACCOUNTALLOC!AG201</f>
        <v>0</v>
      </c>
      <c r="AH201" s="697">
        <f>[52]ACCOUNTALLOC!AH201</f>
        <v>0</v>
      </c>
      <c r="AI201" s="697">
        <f>[52]ACCOUNTALLOC!AI201</f>
        <v>0</v>
      </c>
      <c r="AJ201" s="698"/>
      <c r="AK201" s="697">
        <f>[52]ACCOUNTALLOC!AK201</f>
        <v>0</v>
      </c>
      <c r="AL201" s="697">
        <f>[52]ACCOUNTALLOC!AL201</f>
        <v>0</v>
      </c>
      <c r="AM201" s="697">
        <f>[52]ACCOUNTALLOC!AM201</f>
        <v>0</v>
      </c>
      <c r="AN201" s="697">
        <f>[52]ACCOUNTALLOC!AN201</f>
        <v>0</v>
      </c>
      <c r="AO201" s="697">
        <f>[52]ACCOUNTALLOC!AO201</f>
        <v>0</v>
      </c>
      <c r="AP201" s="697">
        <f>[52]ACCOUNTALLOC!AP201</f>
        <v>0</v>
      </c>
      <c r="AQ201" s="697">
        <f>[52]ACCOUNTALLOC!AQ201</f>
        <v>0</v>
      </c>
      <c r="AR201" s="698"/>
      <c r="AS201" s="697">
        <f>[52]ACCOUNTALLOC!AS201</f>
        <v>0</v>
      </c>
      <c r="AT201" s="697">
        <f>[52]ACCOUNTALLOC!AT201</f>
        <v>0</v>
      </c>
      <c r="AU201" s="697">
        <f>[52]ACCOUNTALLOC!AU201</f>
        <v>0</v>
      </c>
      <c r="AV201" s="697">
        <f>[52]ACCOUNTALLOC!AV201</f>
        <v>0</v>
      </c>
      <c r="AW201" s="697">
        <f>[52]ACCOUNTALLOC!AW201</f>
        <v>0</v>
      </c>
      <c r="AX201" s="697">
        <f>[52]ACCOUNTALLOC!AX201</f>
        <v>0</v>
      </c>
      <c r="AY201" s="697">
        <f>[52]ACCOUNTALLOC!AY201</f>
        <v>0</v>
      </c>
      <c r="AZ201" s="698"/>
      <c r="BA201" s="697">
        <f>[52]ACCOUNTALLOC!BA201</f>
        <v>0</v>
      </c>
      <c r="BB201" s="697">
        <f>[52]ACCOUNTALLOC!BB201</f>
        <v>0</v>
      </c>
      <c r="BC201" s="697">
        <f>[52]ACCOUNTALLOC!BC201</f>
        <v>0</v>
      </c>
      <c r="BD201" s="697">
        <f>[52]ACCOUNTALLOC!BD201</f>
        <v>0</v>
      </c>
      <c r="BE201" s="697">
        <f>[52]ACCOUNTALLOC!BE201</f>
        <v>0</v>
      </c>
      <c r="BF201" s="697">
        <f>[52]ACCOUNTALLOC!BF201</f>
        <v>0</v>
      </c>
      <c r="BG201" s="697">
        <f>[52]ACCOUNTALLOC!BG201</f>
        <v>0</v>
      </c>
      <c r="BH201" s="698"/>
      <c r="BI201" s="697">
        <f>[52]ACCOUNTALLOC!BI201</f>
        <v>0</v>
      </c>
      <c r="BJ201" s="697">
        <f>[52]ACCOUNTALLOC!BJ201</f>
        <v>0</v>
      </c>
      <c r="BK201" s="697">
        <f>[52]ACCOUNTALLOC!BK201</f>
        <v>0</v>
      </c>
      <c r="BL201" s="697">
        <f>[52]ACCOUNTALLOC!BL201</f>
        <v>0</v>
      </c>
      <c r="BM201" s="697">
        <f>[52]ACCOUNTALLOC!BM201</f>
        <v>0</v>
      </c>
      <c r="BN201" s="697">
        <f>[52]ACCOUNTALLOC!BN201</f>
        <v>0</v>
      </c>
      <c r="BO201" s="697">
        <f>[52]ACCOUNTALLOC!BO201</f>
        <v>0</v>
      </c>
      <c r="BP201" s="698"/>
      <c r="BQ201" s="697">
        <f>[52]ACCOUNTALLOC!BQ201</f>
        <v>0</v>
      </c>
      <c r="BR201" s="697">
        <f>[52]ACCOUNTALLOC!BR201</f>
        <v>0</v>
      </c>
      <c r="BS201" s="697">
        <f>[52]ACCOUNTALLOC!BS201</f>
        <v>0</v>
      </c>
      <c r="BT201" s="697">
        <f>[52]ACCOUNTALLOC!BT201</f>
        <v>0</v>
      </c>
      <c r="BU201" s="697">
        <f>[52]ACCOUNTALLOC!BU201</f>
        <v>0</v>
      </c>
      <c r="BV201" s="697">
        <f>[52]ACCOUNTALLOC!BV201</f>
        <v>0</v>
      </c>
      <c r="BW201" s="697">
        <f>[52]ACCOUNTALLOC!BW201</f>
        <v>0</v>
      </c>
      <c r="BX201" s="698"/>
      <c r="BY201" s="697">
        <f>[52]ACCOUNTALLOC!BY201</f>
        <v>0</v>
      </c>
      <c r="BZ201" s="697">
        <f>[52]ACCOUNTALLOC!BZ201</f>
        <v>0</v>
      </c>
      <c r="CA201" s="697">
        <f>[52]ACCOUNTALLOC!CA201</f>
        <v>0</v>
      </c>
      <c r="CB201" s="697">
        <f>[52]ACCOUNTALLOC!CB201</f>
        <v>0</v>
      </c>
      <c r="CC201" s="697">
        <f>[52]ACCOUNTALLOC!CC201</f>
        <v>0</v>
      </c>
      <c r="CD201" s="697">
        <f>[52]ACCOUNTALLOC!CD201</f>
        <v>0</v>
      </c>
      <c r="CE201" s="697">
        <f>[52]ACCOUNTALLOC!CE201</f>
        <v>0</v>
      </c>
      <c r="CF201" s="698"/>
      <c r="CG201" s="697">
        <f>[52]ACCOUNTALLOC!CG201</f>
        <v>0</v>
      </c>
      <c r="CH201" s="697">
        <f>[52]ACCOUNTALLOC!CH201</f>
        <v>0</v>
      </c>
      <c r="CI201" s="697">
        <f>[52]ACCOUNTALLOC!CI201</f>
        <v>0</v>
      </c>
      <c r="CJ201" s="697">
        <f>[52]ACCOUNTALLOC!CJ201</f>
        <v>0</v>
      </c>
      <c r="CK201" s="697">
        <f>[52]ACCOUNTALLOC!CK201</f>
        <v>0</v>
      </c>
      <c r="CL201" s="697">
        <f>[52]ACCOUNTALLOC!CL201</f>
        <v>0</v>
      </c>
      <c r="CM201" s="697">
        <f>[52]ACCOUNTALLOC!CM201</f>
        <v>0</v>
      </c>
      <c r="CN201" s="698">
        <f>[52]ACCOUNTALLOC!CN201</f>
        <v>0</v>
      </c>
      <c r="CO201" s="697">
        <f>[52]ACCOUNTALLOC!CO201</f>
        <v>0</v>
      </c>
      <c r="CP201" s="697">
        <f>[52]ACCOUNTALLOC!CP201</f>
        <v>0</v>
      </c>
      <c r="CQ201" s="697">
        <f>[52]ACCOUNTALLOC!CQ201</f>
        <v>0</v>
      </c>
      <c r="CR201" s="697">
        <f>[52]ACCOUNTALLOC!CR201</f>
        <v>0</v>
      </c>
      <c r="CS201" s="697">
        <f>[52]ACCOUNTALLOC!CS201</f>
        <v>0</v>
      </c>
      <c r="CT201" s="697">
        <f>[52]ACCOUNTALLOC!CT201</f>
        <v>0</v>
      </c>
      <c r="CU201" s="697">
        <f>[52]ACCOUNTALLOC!CU201</f>
        <v>0</v>
      </c>
      <c r="CW201" s="65">
        <f>[52]ACCOUNTALLOC!CW201</f>
        <v>0</v>
      </c>
      <c r="CX201" s="65">
        <f>[52]ACCOUNTALLOC!CX201</f>
        <v>0</v>
      </c>
      <c r="CY201" s="65">
        <f>[52]ACCOUNTALLOC!CY201</f>
        <v>0</v>
      </c>
      <c r="CZ201" s="65">
        <f>[52]ACCOUNTALLOC!CZ201</f>
        <v>0</v>
      </c>
      <c r="DA201" s="65">
        <f>[52]ACCOUNTALLOC!DA201</f>
        <v>0</v>
      </c>
      <c r="DB201" s="65">
        <f>[52]ACCOUNTALLOC!DB201</f>
        <v>0</v>
      </c>
      <c r="DC201" s="65">
        <f>[52]ACCOUNTALLOC!DC201</f>
        <v>0</v>
      </c>
      <c r="DE201" s="65">
        <v>0</v>
      </c>
      <c r="DF201" s="65">
        <v>0</v>
      </c>
      <c r="DG201" s="65">
        <v>0</v>
      </c>
      <c r="DH201" s="65">
        <v>0</v>
      </c>
      <c r="DI201" s="65">
        <v>0</v>
      </c>
      <c r="DJ201" s="65">
        <v>0</v>
      </c>
      <c r="DK201" s="65">
        <v>0</v>
      </c>
      <c r="DM201" s="65">
        <v>0</v>
      </c>
      <c r="DN201" s="65">
        <v>0</v>
      </c>
      <c r="DO201" s="65">
        <v>0</v>
      </c>
      <c r="DP201" s="65">
        <v>0</v>
      </c>
      <c r="DQ201" s="65">
        <v>0</v>
      </c>
      <c r="DR201" s="65">
        <v>0</v>
      </c>
      <c r="DS201" s="65">
        <v>0</v>
      </c>
      <c r="DU201" s="65">
        <v>0</v>
      </c>
      <c r="DV201" s="65">
        <v>0</v>
      </c>
      <c r="DW201" s="65">
        <v>0</v>
      </c>
      <c r="DX201" s="65">
        <v>0</v>
      </c>
      <c r="DY201" s="65">
        <v>0</v>
      </c>
      <c r="DZ201" s="65">
        <v>0</v>
      </c>
      <c r="EA201" s="65">
        <v>0</v>
      </c>
      <c r="EC201" s="65">
        <v>0</v>
      </c>
      <c r="ED201" s="65">
        <v>0</v>
      </c>
      <c r="EE201" s="65">
        <v>0</v>
      </c>
      <c r="EF201" s="65">
        <v>0</v>
      </c>
      <c r="EG201" s="65">
        <v>0</v>
      </c>
      <c r="EH201" s="65">
        <v>0</v>
      </c>
      <c r="EI201" s="65">
        <v>0</v>
      </c>
      <c r="EK201" s="65">
        <v>0</v>
      </c>
      <c r="EL201" s="65">
        <v>0</v>
      </c>
      <c r="EM201" s="65">
        <v>0</v>
      </c>
      <c r="EN201" s="65">
        <v>0</v>
      </c>
      <c r="EO201" s="65">
        <v>0</v>
      </c>
      <c r="EP201" s="65">
        <v>0</v>
      </c>
      <c r="EQ201" s="65">
        <v>0</v>
      </c>
      <c r="ES201" s="65">
        <v>0</v>
      </c>
      <c r="ET201" s="65">
        <v>0</v>
      </c>
      <c r="EU201" s="65">
        <v>0</v>
      </c>
      <c r="EV201" s="65">
        <v>0</v>
      </c>
      <c r="EW201" s="65">
        <v>0</v>
      </c>
      <c r="EX201" s="65">
        <v>0</v>
      </c>
      <c r="EY201" s="65">
        <v>0</v>
      </c>
      <c r="FA201" s="65">
        <v>0</v>
      </c>
      <c r="FB201" s="65">
        <v>0</v>
      </c>
      <c r="FC201" s="65">
        <v>0</v>
      </c>
      <c r="FD201" s="65">
        <v>0</v>
      </c>
      <c r="FE201" s="65">
        <v>0</v>
      </c>
      <c r="FF201" s="65">
        <v>0</v>
      </c>
      <c r="FG201" s="65">
        <v>0</v>
      </c>
    </row>
    <row r="202" spans="1:163">
      <c r="A202" s="699" t="str">
        <f>[52]ACCOUNTALLOC!A202</f>
        <v>~</v>
      </c>
      <c r="B202" s="698" t="str">
        <f>[52]ACCOUNTALLOC!B202</f>
        <v>~</v>
      </c>
      <c r="C202" s="695">
        <f>[52]ACCOUNTALLOC!C202</f>
        <v>0</v>
      </c>
      <c r="D202" s="64"/>
      <c r="E202" s="697">
        <f>[52]ACCOUNTALLOC!E202</f>
        <v>0</v>
      </c>
      <c r="F202" s="697">
        <f>[52]ACCOUNTALLOC!F202</f>
        <v>0</v>
      </c>
      <c r="G202" s="697">
        <f>[52]ACCOUNTALLOC!G202</f>
        <v>0</v>
      </c>
      <c r="H202" s="697">
        <f>[52]ACCOUNTALLOC!H202</f>
        <v>0</v>
      </c>
      <c r="I202" s="697">
        <f>[52]ACCOUNTALLOC!I202</f>
        <v>0</v>
      </c>
      <c r="J202" s="697">
        <f>[52]ACCOUNTALLOC!J202</f>
        <v>0</v>
      </c>
      <c r="K202" s="697">
        <f>[52]ACCOUNTALLOC!K202</f>
        <v>0</v>
      </c>
      <c r="L202" s="698"/>
      <c r="M202" s="697">
        <f>[52]ACCOUNTALLOC!M202</f>
        <v>0</v>
      </c>
      <c r="N202" s="697">
        <f>[52]ACCOUNTALLOC!N202</f>
        <v>0</v>
      </c>
      <c r="O202" s="697">
        <f>[52]ACCOUNTALLOC!O202</f>
        <v>0</v>
      </c>
      <c r="P202" s="697">
        <f>[52]ACCOUNTALLOC!P202</f>
        <v>0</v>
      </c>
      <c r="Q202" s="697">
        <f>[52]ACCOUNTALLOC!Q202</f>
        <v>0</v>
      </c>
      <c r="R202" s="697">
        <f>[52]ACCOUNTALLOC!R202</f>
        <v>0</v>
      </c>
      <c r="S202" s="697">
        <f>[52]ACCOUNTALLOC!S202</f>
        <v>0</v>
      </c>
      <c r="T202" s="698"/>
      <c r="U202" s="697">
        <f>[52]ACCOUNTALLOC!U202</f>
        <v>0</v>
      </c>
      <c r="V202" s="697">
        <f>[52]ACCOUNTALLOC!V202</f>
        <v>0</v>
      </c>
      <c r="W202" s="697">
        <f>[52]ACCOUNTALLOC!W202</f>
        <v>0</v>
      </c>
      <c r="X202" s="697">
        <f>[52]ACCOUNTALLOC!X202</f>
        <v>0</v>
      </c>
      <c r="Y202" s="697">
        <f>[52]ACCOUNTALLOC!Y202</f>
        <v>0</v>
      </c>
      <c r="Z202" s="697">
        <f>[52]ACCOUNTALLOC!Z202</f>
        <v>0</v>
      </c>
      <c r="AA202" s="697">
        <f>[52]ACCOUNTALLOC!AA202</f>
        <v>0</v>
      </c>
      <c r="AB202" s="698"/>
      <c r="AC202" s="697">
        <f>[52]ACCOUNTALLOC!AC202</f>
        <v>0</v>
      </c>
      <c r="AD202" s="697">
        <f>[52]ACCOUNTALLOC!AD202</f>
        <v>0</v>
      </c>
      <c r="AE202" s="697">
        <f>[52]ACCOUNTALLOC!AE202</f>
        <v>0</v>
      </c>
      <c r="AF202" s="697">
        <f>[52]ACCOUNTALLOC!AF202</f>
        <v>0</v>
      </c>
      <c r="AG202" s="697">
        <f>[52]ACCOUNTALLOC!AG202</f>
        <v>0</v>
      </c>
      <c r="AH202" s="697">
        <f>[52]ACCOUNTALLOC!AH202</f>
        <v>0</v>
      </c>
      <c r="AI202" s="697">
        <f>[52]ACCOUNTALLOC!AI202</f>
        <v>0</v>
      </c>
      <c r="AJ202" s="698"/>
      <c r="AK202" s="697">
        <f>[52]ACCOUNTALLOC!AK202</f>
        <v>0</v>
      </c>
      <c r="AL202" s="697">
        <f>[52]ACCOUNTALLOC!AL202</f>
        <v>0</v>
      </c>
      <c r="AM202" s="697">
        <f>[52]ACCOUNTALLOC!AM202</f>
        <v>0</v>
      </c>
      <c r="AN202" s="697">
        <f>[52]ACCOUNTALLOC!AN202</f>
        <v>0</v>
      </c>
      <c r="AO202" s="697">
        <f>[52]ACCOUNTALLOC!AO202</f>
        <v>0</v>
      </c>
      <c r="AP202" s="697">
        <f>[52]ACCOUNTALLOC!AP202</f>
        <v>0</v>
      </c>
      <c r="AQ202" s="697">
        <f>[52]ACCOUNTALLOC!AQ202</f>
        <v>0</v>
      </c>
      <c r="AR202" s="698"/>
      <c r="AS202" s="697">
        <f>[52]ACCOUNTALLOC!AS202</f>
        <v>0</v>
      </c>
      <c r="AT202" s="697">
        <f>[52]ACCOUNTALLOC!AT202</f>
        <v>0</v>
      </c>
      <c r="AU202" s="697">
        <f>[52]ACCOUNTALLOC!AU202</f>
        <v>0</v>
      </c>
      <c r="AV202" s="697">
        <f>[52]ACCOUNTALLOC!AV202</f>
        <v>0</v>
      </c>
      <c r="AW202" s="697">
        <f>[52]ACCOUNTALLOC!AW202</f>
        <v>0</v>
      </c>
      <c r="AX202" s="697">
        <f>[52]ACCOUNTALLOC!AX202</f>
        <v>0</v>
      </c>
      <c r="AY202" s="697">
        <f>[52]ACCOUNTALLOC!AY202</f>
        <v>0</v>
      </c>
      <c r="AZ202" s="698"/>
      <c r="BA202" s="697">
        <f>[52]ACCOUNTALLOC!BA202</f>
        <v>0</v>
      </c>
      <c r="BB202" s="697">
        <f>[52]ACCOUNTALLOC!BB202</f>
        <v>0</v>
      </c>
      <c r="BC202" s="697">
        <f>[52]ACCOUNTALLOC!BC202</f>
        <v>0</v>
      </c>
      <c r="BD202" s="697">
        <f>[52]ACCOUNTALLOC!BD202</f>
        <v>0</v>
      </c>
      <c r="BE202" s="697">
        <f>[52]ACCOUNTALLOC!BE202</f>
        <v>0</v>
      </c>
      <c r="BF202" s="697">
        <f>[52]ACCOUNTALLOC!BF202</f>
        <v>0</v>
      </c>
      <c r="BG202" s="697">
        <f>[52]ACCOUNTALLOC!BG202</f>
        <v>0</v>
      </c>
      <c r="BH202" s="698"/>
      <c r="BI202" s="697">
        <f>[52]ACCOUNTALLOC!BI202</f>
        <v>0</v>
      </c>
      <c r="BJ202" s="697">
        <f>[52]ACCOUNTALLOC!BJ202</f>
        <v>0</v>
      </c>
      <c r="BK202" s="697">
        <f>[52]ACCOUNTALLOC!BK202</f>
        <v>0</v>
      </c>
      <c r="BL202" s="697">
        <f>[52]ACCOUNTALLOC!BL202</f>
        <v>0</v>
      </c>
      <c r="BM202" s="697">
        <f>[52]ACCOUNTALLOC!BM202</f>
        <v>0</v>
      </c>
      <c r="BN202" s="697">
        <f>[52]ACCOUNTALLOC!BN202</f>
        <v>0</v>
      </c>
      <c r="BO202" s="697">
        <f>[52]ACCOUNTALLOC!BO202</f>
        <v>0</v>
      </c>
      <c r="BP202" s="698"/>
      <c r="BQ202" s="697">
        <f>[52]ACCOUNTALLOC!BQ202</f>
        <v>0</v>
      </c>
      <c r="BR202" s="697">
        <f>[52]ACCOUNTALLOC!BR202</f>
        <v>0</v>
      </c>
      <c r="BS202" s="697">
        <f>[52]ACCOUNTALLOC!BS202</f>
        <v>0</v>
      </c>
      <c r="BT202" s="697">
        <f>[52]ACCOUNTALLOC!BT202</f>
        <v>0</v>
      </c>
      <c r="BU202" s="697">
        <f>[52]ACCOUNTALLOC!BU202</f>
        <v>0</v>
      </c>
      <c r="BV202" s="697">
        <f>[52]ACCOUNTALLOC!BV202</f>
        <v>0</v>
      </c>
      <c r="BW202" s="697">
        <f>[52]ACCOUNTALLOC!BW202</f>
        <v>0</v>
      </c>
      <c r="BX202" s="698"/>
      <c r="BY202" s="697">
        <f>[52]ACCOUNTALLOC!BY202</f>
        <v>0</v>
      </c>
      <c r="BZ202" s="697">
        <f>[52]ACCOUNTALLOC!BZ202</f>
        <v>0</v>
      </c>
      <c r="CA202" s="697">
        <f>[52]ACCOUNTALLOC!CA202</f>
        <v>0</v>
      </c>
      <c r="CB202" s="697">
        <f>[52]ACCOUNTALLOC!CB202</f>
        <v>0</v>
      </c>
      <c r="CC202" s="697">
        <f>[52]ACCOUNTALLOC!CC202</f>
        <v>0</v>
      </c>
      <c r="CD202" s="697">
        <f>[52]ACCOUNTALLOC!CD202</f>
        <v>0</v>
      </c>
      <c r="CE202" s="697">
        <f>[52]ACCOUNTALLOC!CE202</f>
        <v>0</v>
      </c>
      <c r="CF202" s="698"/>
      <c r="CG202" s="697">
        <f>[52]ACCOUNTALLOC!CG202</f>
        <v>0</v>
      </c>
      <c r="CH202" s="697">
        <f>[52]ACCOUNTALLOC!CH202</f>
        <v>0</v>
      </c>
      <c r="CI202" s="697">
        <f>[52]ACCOUNTALLOC!CI202</f>
        <v>0</v>
      </c>
      <c r="CJ202" s="697">
        <f>[52]ACCOUNTALLOC!CJ202</f>
        <v>0</v>
      </c>
      <c r="CK202" s="697">
        <f>[52]ACCOUNTALLOC!CK202</f>
        <v>0</v>
      </c>
      <c r="CL202" s="697">
        <f>[52]ACCOUNTALLOC!CL202</f>
        <v>0</v>
      </c>
      <c r="CM202" s="697">
        <f>[52]ACCOUNTALLOC!CM202</f>
        <v>0</v>
      </c>
      <c r="CN202" s="698">
        <f>[52]ACCOUNTALLOC!CN202</f>
        <v>0</v>
      </c>
      <c r="CO202" s="697">
        <f>[52]ACCOUNTALLOC!CO202</f>
        <v>0</v>
      </c>
      <c r="CP202" s="697">
        <f>[52]ACCOUNTALLOC!CP202</f>
        <v>0</v>
      </c>
      <c r="CQ202" s="697">
        <f>[52]ACCOUNTALLOC!CQ202</f>
        <v>0</v>
      </c>
      <c r="CR202" s="697">
        <f>[52]ACCOUNTALLOC!CR202</f>
        <v>0</v>
      </c>
      <c r="CS202" s="697">
        <f>[52]ACCOUNTALLOC!CS202</f>
        <v>0</v>
      </c>
      <c r="CT202" s="697">
        <f>[52]ACCOUNTALLOC!CT202</f>
        <v>0</v>
      </c>
      <c r="CU202" s="697">
        <f>[52]ACCOUNTALLOC!CU202</f>
        <v>0</v>
      </c>
      <c r="CW202" s="65">
        <f>[52]ACCOUNTALLOC!CW202</f>
        <v>0</v>
      </c>
      <c r="CX202" s="65">
        <f>[52]ACCOUNTALLOC!CX202</f>
        <v>0</v>
      </c>
      <c r="CY202" s="65">
        <f>[52]ACCOUNTALLOC!CY202</f>
        <v>0</v>
      </c>
      <c r="CZ202" s="65">
        <f>[52]ACCOUNTALLOC!CZ202</f>
        <v>0</v>
      </c>
      <c r="DA202" s="65">
        <f>[52]ACCOUNTALLOC!DA202</f>
        <v>0</v>
      </c>
      <c r="DB202" s="65">
        <f>[52]ACCOUNTALLOC!DB202</f>
        <v>0</v>
      </c>
      <c r="DC202" s="65">
        <f>[52]ACCOUNTALLOC!DC202</f>
        <v>0</v>
      </c>
      <c r="DE202" s="65">
        <v>0</v>
      </c>
      <c r="DF202" s="65">
        <v>0</v>
      </c>
      <c r="DG202" s="65">
        <v>0</v>
      </c>
      <c r="DH202" s="65">
        <v>0</v>
      </c>
      <c r="DI202" s="65">
        <v>0</v>
      </c>
      <c r="DJ202" s="65">
        <v>0</v>
      </c>
      <c r="DK202" s="65">
        <v>0</v>
      </c>
      <c r="DM202" s="65">
        <v>0</v>
      </c>
      <c r="DN202" s="65">
        <v>0</v>
      </c>
      <c r="DO202" s="65">
        <v>0</v>
      </c>
      <c r="DP202" s="65">
        <v>0</v>
      </c>
      <c r="DQ202" s="65">
        <v>0</v>
      </c>
      <c r="DR202" s="65">
        <v>0</v>
      </c>
      <c r="DS202" s="65">
        <v>0</v>
      </c>
      <c r="DU202" s="65">
        <v>0</v>
      </c>
      <c r="DV202" s="65">
        <v>0</v>
      </c>
      <c r="DW202" s="65">
        <v>0</v>
      </c>
      <c r="DX202" s="65">
        <v>0</v>
      </c>
      <c r="DY202" s="65">
        <v>0</v>
      </c>
      <c r="DZ202" s="65">
        <v>0</v>
      </c>
      <c r="EA202" s="65">
        <v>0</v>
      </c>
      <c r="EC202" s="65">
        <v>0</v>
      </c>
      <c r="ED202" s="65">
        <v>0</v>
      </c>
      <c r="EE202" s="65">
        <v>0</v>
      </c>
      <c r="EF202" s="65">
        <v>0</v>
      </c>
      <c r="EG202" s="65">
        <v>0</v>
      </c>
      <c r="EH202" s="65">
        <v>0</v>
      </c>
      <c r="EI202" s="65">
        <v>0</v>
      </c>
      <c r="EK202" s="65">
        <v>0</v>
      </c>
      <c r="EL202" s="65">
        <v>0</v>
      </c>
      <c r="EM202" s="65">
        <v>0</v>
      </c>
      <c r="EN202" s="65">
        <v>0</v>
      </c>
      <c r="EO202" s="65">
        <v>0</v>
      </c>
      <c r="EP202" s="65">
        <v>0</v>
      </c>
      <c r="EQ202" s="65">
        <v>0</v>
      </c>
      <c r="ES202" s="65">
        <v>0</v>
      </c>
      <c r="ET202" s="65">
        <v>0</v>
      </c>
      <c r="EU202" s="65">
        <v>0</v>
      </c>
      <c r="EV202" s="65">
        <v>0</v>
      </c>
      <c r="EW202" s="65">
        <v>0</v>
      </c>
      <c r="EX202" s="65">
        <v>0</v>
      </c>
      <c r="EY202" s="65">
        <v>0</v>
      </c>
      <c r="FA202" s="65">
        <v>0</v>
      </c>
      <c r="FB202" s="65">
        <v>0</v>
      </c>
      <c r="FC202" s="65">
        <v>0</v>
      </c>
      <c r="FD202" s="65">
        <v>0</v>
      </c>
      <c r="FE202" s="65">
        <v>0</v>
      </c>
      <c r="FF202" s="65">
        <v>0</v>
      </c>
      <c r="FG202" s="65">
        <v>0</v>
      </c>
    </row>
    <row r="203" spans="1:163">
      <c r="A203" s="699" t="str">
        <f>[52]ACCOUNTALLOC!A203</f>
        <v>~</v>
      </c>
      <c r="B203" s="698" t="str">
        <f>[52]ACCOUNTALLOC!B203</f>
        <v>~</v>
      </c>
      <c r="C203" s="695">
        <f>[52]ACCOUNTALLOC!C203</f>
        <v>0</v>
      </c>
      <c r="D203" s="64"/>
      <c r="E203" s="697">
        <f>[52]ACCOUNTALLOC!E203</f>
        <v>0</v>
      </c>
      <c r="F203" s="697">
        <f>[52]ACCOUNTALLOC!F203</f>
        <v>0</v>
      </c>
      <c r="G203" s="697">
        <f>[52]ACCOUNTALLOC!G203</f>
        <v>0</v>
      </c>
      <c r="H203" s="697">
        <f>[52]ACCOUNTALLOC!H203</f>
        <v>0</v>
      </c>
      <c r="I203" s="697">
        <f>[52]ACCOUNTALLOC!I203</f>
        <v>0</v>
      </c>
      <c r="J203" s="697">
        <f>[52]ACCOUNTALLOC!J203</f>
        <v>0</v>
      </c>
      <c r="K203" s="697">
        <f>[52]ACCOUNTALLOC!K203</f>
        <v>0</v>
      </c>
      <c r="L203" s="698"/>
      <c r="M203" s="697">
        <f>[52]ACCOUNTALLOC!M203</f>
        <v>0</v>
      </c>
      <c r="N203" s="697">
        <f>[52]ACCOUNTALLOC!N203</f>
        <v>0</v>
      </c>
      <c r="O203" s="697">
        <f>[52]ACCOUNTALLOC!O203</f>
        <v>0</v>
      </c>
      <c r="P203" s="697">
        <f>[52]ACCOUNTALLOC!P203</f>
        <v>0</v>
      </c>
      <c r="Q203" s="697">
        <f>[52]ACCOUNTALLOC!Q203</f>
        <v>0</v>
      </c>
      <c r="R203" s="697">
        <f>[52]ACCOUNTALLOC!R203</f>
        <v>0</v>
      </c>
      <c r="S203" s="697">
        <f>[52]ACCOUNTALLOC!S203</f>
        <v>0</v>
      </c>
      <c r="T203" s="698"/>
      <c r="U203" s="697">
        <f>[52]ACCOUNTALLOC!U203</f>
        <v>0</v>
      </c>
      <c r="V203" s="697">
        <f>[52]ACCOUNTALLOC!V203</f>
        <v>0</v>
      </c>
      <c r="W203" s="697">
        <f>[52]ACCOUNTALLOC!W203</f>
        <v>0</v>
      </c>
      <c r="X203" s="697">
        <f>[52]ACCOUNTALLOC!X203</f>
        <v>0</v>
      </c>
      <c r="Y203" s="697">
        <f>[52]ACCOUNTALLOC!Y203</f>
        <v>0</v>
      </c>
      <c r="Z203" s="697">
        <f>[52]ACCOUNTALLOC!Z203</f>
        <v>0</v>
      </c>
      <c r="AA203" s="697">
        <f>[52]ACCOUNTALLOC!AA203</f>
        <v>0</v>
      </c>
      <c r="AB203" s="698"/>
      <c r="AC203" s="697">
        <f>[52]ACCOUNTALLOC!AC203</f>
        <v>0</v>
      </c>
      <c r="AD203" s="697">
        <f>[52]ACCOUNTALLOC!AD203</f>
        <v>0</v>
      </c>
      <c r="AE203" s="697">
        <f>[52]ACCOUNTALLOC!AE203</f>
        <v>0</v>
      </c>
      <c r="AF203" s="697">
        <f>[52]ACCOUNTALLOC!AF203</f>
        <v>0</v>
      </c>
      <c r="AG203" s="697">
        <f>[52]ACCOUNTALLOC!AG203</f>
        <v>0</v>
      </c>
      <c r="AH203" s="697">
        <f>[52]ACCOUNTALLOC!AH203</f>
        <v>0</v>
      </c>
      <c r="AI203" s="697">
        <f>[52]ACCOUNTALLOC!AI203</f>
        <v>0</v>
      </c>
      <c r="AJ203" s="698"/>
      <c r="AK203" s="697">
        <f>[52]ACCOUNTALLOC!AK203</f>
        <v>0</v>
      </c>
      <c r="AL203" s="697">
        <f>[52]ACCOUNTALLOC!AL203</f>
        <v>0</v>
      </c>
      <c r="AM203" s="697">
        <f>[52]ACCOUNTALLOC!AM203</f>
        <v>0</v>
      </c>
      <c r="AN203" s="697">
        <f>[52]ACCOUNTALLOC!AN203</f>
        <v>0</v>
      </c>
      <c r="AO203" s="697">
        <f>[52]ACCOUNTALLOC!AO203</f>
        <v>0</v>
      </c>
      <c r="AP203" s="697">
        <f>[52]ACCOUNTALLOC!AP203</f>
        <v>0</v>
      </c>
      <c r="AQ203" s="697">
        <f>[52]ACCOUNTALLOC!AQ203</f>
        <v>0</v>
      </c>
      <c r="AR203" s="698"/>
      <c r="AS203" s="697">
        <f>[52]ACCOUNTALLOC!AS203</f>
        <v>0</v>
      </c>
      <c r="AT203" s="697">
        <f>[52]ACCOUNTALLOC!AT203</f>
        <v>0</v>
      </c>
      <c r="AU203" s="697">
        <f>[52]ACCOUNTALLOC!AU203</f>
        <v>0</v>
      </c>
      <c r="AV203" s="697">
        <f>[52]ACCOUNTALLOC!AV203</f>
        <v>0</v>
      </c>
      <c r="AW203" s="697">
        <f>[52]ACCOUNTALLOC!AW203</f>
        <v>0</v>
      </c>
      <c r="AX203" s="697">
        <f>[52]ACCOUNTALLOC!AX203</f>
        <v>0</v>
      </c>
      <c r="AY203" s="697">
        <f>[52]ACCOUNTALLOC!AY203</f>
        <v>0</v>
      </c>
      <c r="AZ203" s="698"/>
      <c r="BA203" s="697">
        <f>[52]ACCOUNTALLOC!BA203</f>
        <v>0</v>
      </c>
      <c r="BB203" s="697">
        <f>[52]ACCOUNTALLOC!BB203</f>
        <v>0</v>
      </c>
      <c r="BC203" s="697">
        <f>[52]ACCOUNTALLOC!BC203</f>
        <v>0</v>
      </c>
      <c r="BD203" s="697">
        <f>[52]ACCOUNTALLOC!BD203</f>
        <v>0</v>
      </c>
      <c r="BE203" s="697">
        <f>[52]ACCOUNTALLOC!BE203</f>
        <v>0</v>
      </c>
      <c r="BF203" s="697">
        <f>[52]ACCOUNTALLOC!BF203</f>
        <v>0</v>
      </c>
      <c r="BG203" s="697">
        <f>[52]ACCOUNTALLOC!BG203</f>
        <v>0</v>
      </c>
      <c r="BH203" s="698"/>
      <c r="BI203" s="697">
        <f>[52]ACCOUNTALLOC!BI203</f>
        <v>0</v>
      </c>
      <c r="BJ203" s="697">
        <f>[52]ACCOUNTALLOC!BJ203</f>
        <v>0</v>
      </c>
      <c r="BK203" s="697">
        <f>[52]ACCOUNTALLOC!BK203</f>
        <v>0</v>
      </c>
      <c r="BL203" s="697">
        <f>[52]ACCOUNTALLOC!BL203</f>
        <v>0</v>
      </c>
      <c r="BM203" s="697">
        <f>[52]ACCOUNTALLOC!BM203</f>
        <v>0</v>
      </c>
      <c r="BN203" s="697">
        <f>[52]ACCOUNTALLOC!BN203</f>
        <v>0</v>
      </c>
      <c r="BO203" s="697">
        <f>[52]ACCOUNTALLOC!BO203</f>
        <v>0</v>
      </c>
      <c r="BP203" s="698"/>
      <c r="BQ203" s="697">
        <f>[52]ACCOUNTALLOC!BQ203</f>
        <v>0</v>
      </c>
      <c r="BR203" s="697">
        <f>[52]ACCOUNTALLOC!BR203</f>
        <v>0</v>
      </c>
      <c r="BS203" s="697">
        <f>[52]ACCOUNTALLOC!BS203</f>
        <v>0</v>
      </c>
      <c r="BT203" s="697">
        <f>[52]ACCOUNTALLOC!BT203</f>
        <v>0</v>
      </c>
      <c r="BU203" s="697">
        <f>[52]ACCOUNTALLOC!BU203</f>
        <v>0</v>
      </c>
      <c r="BV203" s="697">
        <f>[52]ACCOUNTALLOC!BV203</f>
        <v>0</v>
      </c>
      <c r="BW203" s="697">
        <f>[52]ACCOUNTALLOC!BW203</f>
        <v>0</v>
      </c>
      <c r="BX203" s="698"/>
      <c r="BY203" s="697">
        <f>[52]ACCOUNTALLOC!BY203</f>
        <v>0</v>
      </c>
      <c r="BZ203" s="697">
        <f>[52]ACCOUNTALLOC!BZ203</f>
        <v>0</v>
      </c>
      <c r="CA203" s="697">
        <f>[52]ACCOUNTALLOC!CA203</f>
        <v>0</v>
      </c>
      <c r="CB203" s="697">
        <f>[52]ACCOUNTALLOC!CB203</f>
        <v>0</v>
      </c>
      <c r="CC203" s="697">
        <f>[52]ACCOUNTALLOC!CC203</f>
        <v>0</v>
      </c>
      <c r="CD203" s="697">
        <f>[52]ACCOUNTALLOC!CD203</f>
        <v>0</v>
      </c>
      <c r="CE203" s="697">
        <f>[52]ACCOUNTALLOC!CE203</f>
        <v>0</v>
      </c>
      <c r="CF203" s="698"/>
      <c r="CG203" s="697">
        <f>[52]ACCOUNTALLOC!CG203</f>
        <v>0</v>
      </c>
      <c r="CH203" s="697">
        <f>[52]ACCOUNTALLOC!CH203</f>
        <v>0</v>
      </c>
      <c r="CI203" s="697">
        <f>[52]ACCOUNTALLOC!CI203</f>
        <v>0</v>
      </c>
      <c r="CJ203" s="697">
        <f>[52]ACCOUNTALLOC!CJ203</f>
        <v>0</v>
      </c>
      <c r="CK203" s="697">
        <f>[52]ACCOUNTALLOC!CK203</f>
        <v>0</v>
      </c>
      <c r="CL203" s="697">
        <f>[52]ACCOUNTALLOC!CL203</f>
        <v>0</v>
      </c>
      <c r="CM203" s="697">
        <f>[52]ACCOUNTALLOC!CM203</f>
        <v>0</v>
      </c>
      <c r="CN203" s="698">
        <f>[52]ACCOUNTALLOC!CN203</f>
        <v>0</v>
      </c>
      <c r="CO203" s="697">
        <f>[52]ACCOUNTALLOC!CO203</f>
        <v>0</v>
      </c>
      <c r="CP203" s="697">
        <f>[52]ACCOUNTALLOC!CP203</f>
        <v>0</v>
      </c>
      <c r="CQ203" s="697">
        <f>[52]ACCOUNTALLOC!CQ203</f>
        <v>0</v>
      </c>
      <c r="CR203" s="697">
        <f>[52]ACCOUNTALLOC!CR203</f>
        <v>0</v>
      </c>
      <c r="CS203" s="697">
        <f>[52]ACCOUNTALLOC!CS203</f>
        <v>0</v>
      </c>
      <c r="CT203" s="697">
        <f>[52]ACCOUNTALLOC!CT203</f>
        <v>0</v>
      </c>
      <c r="CU203" s="697">
        <f>[52]ACCOUNTALLOC!CU203</f>
        <v>0</v>
      </c>
      <c r="CW203" s="65">
        <f>[52]ACCOUNTALLOC!CW203</f>
        <v>0</v>
      </c>
      <c r="CX203" s="65">
        <f>[52]ACCOUNTALLOC!CX203</f>
        <v>0</v>
      </c>
      <c r="CY203" s="65">
        <f>[52]ACCOUNTALLOC!CY203</f>
        <v>0</v>
      </c>
      <c r="CZ203" s="65">
        <f>[52]ACCOUNTALLOC!CZ203</f>
        <v>0</v>
      </c>
      <c r="DA203" s="65">
        <f>[52]ACCOUNTALLOC!DA203</f>
        <v>0</v>
      </c>
      <c r="DB203" s="65">
        <f>[52]ACCOUNTALLOC!DB203</f>
        <v>0</v>
      </c>
      <c r="DC203" s="65">
        <f>[52]ACCOUNTALLOC!DC203</f>
        <v>0</v>
      </c>
      <c r="DE203" s="65">
        <v>0</v>
      </c>
      <c r="DF203" s="65">
        <v>0</v>
      </c>
      <c r="DG203" s="65">
        <v>0</v>
      </c>
      <c r="DH203" s="65">
        <v>0</v>
      </c>
      <c r="DI203" s="65">
        <v>0</v>
      </c>
      <c r="DJ203" s="65">
        <v>0</v>
      </c>
      <c r="DK203" s="65">
        <v>0</v>
      </c>
      <c r="DM203" s="65">
        <v>0</v>
      </c>
      <c r="DN203" s="65">
        <v>0</v>
      </c>
      <c r="DO203" s="65">
        <v>0</v>
      </c>
      <c r="DP203" s="65">
        <v>0</v>
      </c>
      <c r="DQ203" s="65">
        <v>0</v>
      </c>
      <c r="DR203" s="65">
        <v>0</v>
      </c>
      <c r="DS203" s="65">
        <v>0</v>
      </c>
      <c r="DU203" s="65">
        <v>0</v>
      </c>
      <c r="DV203" s="65">
        <v>0</v>
      </c>
      <c r="DW203" s="65">
        <v>0</v>
      </c>
      <c r="DX203" s="65">
        <v>0</v>
      </c>
      <c r="DY203" s="65">
        <v>0</v>
      </c>
      <c r="DZ203" s="65">
        <v>0</v>
      </c>
      <c r="EA203" s="65">
        <v>0</v>
      </c>
      <c r="EC203" s="65">
        <v>0</v>
      </c>
      <c r="ED203" s="65">
        <v>0</v>
      </c>
      <c r="EE203" s="65">
        <v>0</v>
      </c>
      <c r="EF203" s="65">
        <v>0</v>
      </c>
      <c r="EG203" s="65">
        <v>0</v>
      </c>
      <c r="EH203" s="65">
        <v>0</v>
      </c>
      <c r="EI203" s="65">
        <v>0</v>
      </c>
      <c r="EK203" s="65">
        <v>0</v>
      </c>
      <c r="EL203" s="65">
        <v>0</v>
      </c>
      <c r="EM203" s="65">
        <v>0</v>
      </c>
      <c r="EN203" s="65">
        <v>0</v>
      </c>
      <c r="EO203" s="65">
        <v>0</v>
      </c>
      <c r="EP203" s="65">
        <v>0</v>
      </c>
      <c r="EQ203" s="65">
        <v>0</v>
      </c>
      <c r="ES203" s="65">
        <v>0</v>
      </c>
      <c r="ET203" s="65">
        <v>0</v>
      </c>
      <c r="EU203" s="65">
        <v>0</v>
      </c>
      <c r="EV203" s="65">
        <v>0</v>
      </c>
      <c r="EW203" s="65">
        <v>0</v>
      </c>
      <c r="EX203" s="65">
        <v>0</v>
      </c>
      <c r="EY203" s="65">
        <v>0</v>
      </c>
      <c r="FA203" s="65">
        <v>0</v>
      </c>
      <c r="FB203" s="65">
        <v>0</v>
      </c>
      <c r="FC203" s="65">
        <v>0</v>
      </c>
      <c r="FD203" s="65">
        <v>0</v>
      </c>
      <c r="FE203" s="65">
        <v>0</v>
      </c>
      <c r="FF203" s="65">
        <v>0</v>
      </c>
      <c r="FG203" s="65">
        <v>0</v>
      </c>
    </row>
    <row r="204" spans="1:163">
      <c r="A204" s="698"/>
      <c r="B204" s="694" t="str">
        <f>[52]ACCOUNTALLOC!B204</f>
        <v>Sub-total</v>
      </c>
      <c r="C204" s="696">
        <f>[52]ACCOUNTALLOC!C204</f>
        <v>137375215.95577019</v>
      </c>
      <c r="D204" s="64"/>
      <c r="E204" s="696">
        <f>[52]ACCOUNTALLOC!E204</f>
        <v>38385362.822908357</v>
      </c>
      <c r="F204" s="696">
        <f>[52]ACCOUNTALLOC!F204</f>
        <v>35959327.368866913</v>
      </c>
      <c r="G204" s="696">
        <f>[52]ACCOUNTALLOC!G204</f>
        <v>5436688.4784517912</v>
      </c>
      <c r="H204" s="696">
        <f>[52]ACCOUNTALLOC!H204</f>
        <v>0</v>
      </c>
      <c r="I204" s="696">
        <f>[52]ACCOUNTALLOC!I204</f>
        <v>0</v>
      </c>
      <c r="J204" s="696">
        <f>[52]ACCOUNTALLOC!J204</f>
        <v>0</v>
      </c>
      <c r="K204" s="696">
        <f>[52]ACCOUNTALLOC!K204</f>
        <v>79781378.670227051</v>
      </c>
      <c r="L204" s="696"/>
      <c r="M204" s="696">
        <f>[52]ACCOUNTALLOC!M204</f>
        <v>7291335.9170426708</v>
      </c>
      <c r="N204" s="696">
        <f>[52]ACCOUNTALLOC!N204</f>
        <v>9136843.1426230334</v>
      </c>
      <c r="O204" s="696">
        <f>[52]ACCOUNTALLOC!O204</f>
        <v>706424.39862425264</v>
      </c>
      <c r="P204" s="696">
        <f>[52]ACCOUNTALLOC!P204</f>
        <v>0</v>
      </c>
      <c r="Q204" s="696">
        <f>[52]ACCOUNTALLOC!Q204</f>
        <v>0</v>
      </c>
      <c r="R204" s="696">
        <f>[52]ACCOUNTALLOC!R204</f>
        <v>0</v>
      </c>
      <c r="S204" s="696">
        <f>[52]ACCOUNTALLOC!S204</f>
        <v>17134603.458289959</v>
      </c>
      <c r="T204" s="696"/>
      <c r="U204" s="696">
        <f>[52]ACCOUNTALLOC!U204</f>
        <v>6421377.2712091915</v>
      </c>
      <c r="V204" s="696">
        <f>[52]ACCOUNTALLOC!V204</f>
        <v>10160869.272510218</v>
      </c>
      <c r="W204" s="696">
        <f>[52]ACCOUNTALLOC!W204</f>
        <v>167807.86532359538</v>
      </c>
      <c r="X204" s="696">
        <f>[52]ACCOUNTALLOC!X204</f>
        <v>0</v>
      </c>
      <c r="Y204" s="696">
        <f>[52]ACCOUNTALLOC!Y204</f>
        <v>0</v>
      </c>
      <c r="Z204" s="696">
        <f>[52]ACCOUNTALLOC!Z204</f>
        <v>0</v>
      </c>
      <c r="AA204" s="696">
        <f>[52]ACCOUNTALLOC!AA204</f>
        <v>16750054.409043005</v>
      </c>
      <c r="AB204" s="696"/>
      <c r="AC204" s="696">
        <f>[52]ACCOUNTALLOC!AC204</f>
        <v>2905590.3762065917</v>
      </c>
      <c r="AD204" s="696">
        <f>[52]ACCOUNTALLOC!AD204</f>
        <v>6557477.7102560988</v>
      </c>
      <c r="AE204" s="696">
        <f>[52]ACCOUNTALLOC!AE204</f>
        <v>27655.243572005336</v>
      </c>
      <c r="AF204" s="696">
        <f>[52]ACCOUNTALLOC!AF204</f>
        <v>0</v>
      </c>
      <c r="AG204" s="696">
        <f>[52]ACCOUNTALLOC!AG204</f>
        <v>0</v>
      </c>
      <c r="AH204" s="696">
        <f>[52]ACCOUNTALLOC!AH204</f>
        <v>0</v>
      </c>
      <c r="AI204" s="696">
        <f>[52]ACCOUNTALLOC!AI204</f>
        <v>9490723.3300346974</v>
      </c>
      <c r="AJ204" s="696"/>
      <c r="AK204" s="696">
        <f>[52]ACCOUNTALLOC!AK204</f>
        <v>2255693.7232680283</v>
      </c>
      <c r="AL204" s="696">
        <f>[52]ACCOUNTALLOC!AL204</f>
        <v>4562317.8317374336</v>
      </c>
      <c r="AM204" s="696">
        <f>[52]ACCOUNTALLOC!AM204</f>
        <v>218936.90992923779</v>
      </c>
      <c r="AN204" s="696">
        <f>[52]ACCOUNTALLOC!AN204</f>
        <v>0</v>
      </c>
      <c r="AO204" s="696">
        <f>[52]ACCOUNTALLOC!AO204</f>
        <v>0</v>
      </c>
      <c r="AP204" s="696">
        <f>[52]ACCOUNTALLOC!AP204</f>
        <v>0</v>
      </c>
      <c r="AQ204" s="696">
        <f>[52]ACCOUNTALLOC!AQ204</f>
        <v>7036948.4649346992</v>
      </c>
      <c r="AR204" s="696"/>
      <c r="AS204" s="696">
        <f>[52]ACCOUNTALLOC!AS204</f>
        <v>22267.200756683844</v>
      </c>
      <c r="AT204" s="696">
        <f>[52]ACCOUNTALLOC!AT204</f>
        <v>14406.012941381194</v>
      </c>
      <c r="AU204" s="696">
        <f>[52]ACCOUNTALLOC!AU204</f>
        <v>675.30528293091368</v>
      </c>
      <c r="AV204" s="696">
        <f>[52]ACCOUNTALLOC!AV204</f>
        <v>0</v>
      </c>
      <c r="AW204" s="696">
        <f>[52]ACCOUNTALLOC!AW204</f>
        <v>0</v>
      </c>
      <c r="AX204" s="696">
        <f>[52]ACCOUNTALLOC!AX204</f>
        <v>0</v>
      </c>
      <c r="AY204" s="696">
        <f>[52]ACCOUNTALLOC!AY204</f>
        <v>37348.518980995956</v>
      </c>
      <c r="AZ204" s="696"/>
      <c r="BA204" s="696">
        <f>[52]ACCOUNTALLOC!BA204</f>
        <v>430130.86579024961</v>
      </c>
      <c r="BB204" s="696">
        <f>[52]ACCOUNTALLOC!BB204</f>
        <v>397598.96691132861</v>
      </c>
      <c r="BC204" s="696">
        <f>[52]ACCOUNTALLOC!BC204</f>
        <v>67521.342856268704</v>
      </c>
      <c r="BD204" s="696">
        <f>[52]ACCOUNTALLOC!BD204</f>
        <v>0</v>
      </c>
      <c r="BE204" s="696">
        <f>[52]ACCOUNTALLOC!BE204</f>
        <v>0</v>
      </c>
      <c r="BF204" s="696">
        <f>[52]ACCOUNTALLOC!BF204</f>
        <v>0</v>
      </c>
      <c r="BG204" s="696">
        <f>[52]ACCOUNTALLOC!BG204</f>
        <v>895251.17555784702</v>
      </c>
      <c r="BH204" s="696"/>
      <c r="BI204" s="696">
        <f>[52]ACCOUNTALLOC!BI204</f>
        <v>694294.47689970152</v>
      </c>
      <c r="BJ204" s="696">
        <f>[52]ACCOUNTALLOC!BJ204</f>
        <v>214630.1643695751</v>
      </c>
      <c r="BK204" s="696">
        <f>[52]ACCOUNTALLOC!BK204</f>
        <v>14845.736840301011</v>
      </c>
      <c r="BL204" s="696">
        <f>[52]ACCOUNTALLOC!BL204</f>
        <v>0</v>
      </c>
      <c r="BM204" s="696">
        <f>[52]ACCOUNTALLOC!BM204</f>
        <v>0</v>
      </c>
      <c r="BN204" s="696">
        <f>[52]ACCOUNTALLOC!BN204</f>
        <v>0</v>
      </c>
      <c r="BO204" s="696">
        <f>[52]ACCOUNTALLOC!BO204</f>
        <v>923770.37810957758</v>
      </c>
      <c r="BP204" s="696"/>
      <c r="BQ204" s="696">
        <f>[52]ACCOUNTALLOC!BQ204</f>
        <v>406356.91842547042</v>
      </c>
      <c r="BR204" s="696">
        <f>[52]ACCOUNTALLOC!BR204</f>
        <v>1974756.6551184929</v>
      </c>
      <c r="BS204" s="696">
        <f>[52]ACCOUNTALLOC!BS204</f>
        <v>10427.740240690204</v>
      </c>
      <c r="BT204" s="696">
        <f>[52]ACCOUNTALLOC!BT204</f>
        <v>0</v>
      </c>
      <c r="BU204" s="696">
        <f>[52]ACCOUNTALLOC!BU204</f>
        <v>0</v>
      </c>
      <c r="BV204" s="696">
        <f>[52]ACCOUNTALLOC!BV204</f>
        <v>0</v>
      </c>
      <c r="BW204" s="696">
        <f>[52]ACCOUNTALLOC!BW204</f>
        <v>2391541.3137846538</v>
      </c>
      <c r="BX204" s="696"/>
      <c r="BY204" s="696">
        <f>[52]ACCOUNTALLOC!BY204</f>
        <v>193615.16547709558</v>
      </c>
      <c r="BZ204" s="696">
        <f>[52]ACCOUNTALLOC!BZ204</f>
        <v>1266729.5203697605</v>
      </c>
      <c r="CA204" s="696">
        <f>[52]ACCOUNTALLOC!CA204</f>
        <v>17134.345903236201</v>
      </c>
      <c r="CB204" s="696">
        <f>[52]ACCOUNTALLOC!CB204</f>
        <v>0</v>
      </c>
      <c r="CC204" s="696">
        <f>[52]ACCOUNTALLOC!CC204</f>
        <v>0</v>
      </c>
      <c r="CD204" s="696">
        <f>[52]ACCOUNTALLOC!CD204</f>
        <v>0</v>
      </c>
      <c r="CE204" s="696">
        <f>[52]ACCOUNTALLOC!CE204</f>
        <v>1477479.0317500923</v>
      </c>
      <c r="CF204" s="696"/>
      <c r="CG204" s="696">
        <f>[52]ACCOUNTALLOC!CG204</f>
        <v>325620.07895055588</v>
      </c>
      <c r="CH204" s="696">
        <f>[52]ACCOUNTALLOC!CH204</f>
        <v>237785.18295763255</v>
      </c>
      <c r="CI204" s="696">
        <f>[52]ACCOUNTALLOC!CI204</f>
        <v>848808.09976258257</v>
      </c>
      <c r="CJ204" s="696">
        <f>[52]ACCOUNTALLOC!CJ204</f>
        <v>0</v>
      </c>
      <c r="CK204" s="696">
        <f>[52]ACCOUNTALLOC!CK204</f>
        <v>0</v>
      </c>
      <c r="CL204" s="696">
        <f>[52]ACCOUNTALLOC!CL204</f>
        <v>0</v>
      </c>
      <c r="CM204" s="696">
        <f>[52]ACCOUNTALLOC!CM204</f>
        <v>1412213.3616707711</v>
      </c>
      <c r="CN204" s="696">
        <f>[52]ACCOUNTALLOC!CN204</f>
        <v>0</v>
      </c>
      <c r="CO204" s="696">
        <f>[52]ACCOUNTALLOC!CO204</f>
        <v>20477.730475210126</v>
      </c>
      <c r="CP204" s="696">
        <f>[52]ACCOUNTALLOC!CP204</f>
        <v>23271.740508885621</v>
      </c>
      <c r="CQ204" s="696">
        <f>[52]ACCOUNTALLOC!CQ204</f>
        <v>154.37240269433062</v>
      </c>
      <c r="CR204" s="696">
        <f>[52]ACCOUNTALLOC!CR204</f>
        <v>0</v>
      </c>
      <c r="CS204" s="696">
        <f>[52]ACCOUNTALLOC!CS204</f>
        <v>0</v>
      </c>
      <c r="CT204" s="696">
        <f>[52]ACCOUNTALLOC!CT204</f>
        <v>0</v>
      </c>
      <c r="CU204" s="696">
        <f>[52]ACCOUNTALLOC!CU204</f>
        <v>43903.843386790082</v>
      </c>
      <c r="CV204" s="66"/>
      <c r="CW204" s="66">
        <f>[52]ACCOUNTALLOC!CW204</f>
        <v>0</v>
      </c>
      <c r="CX204" s="66">
        <f>[52]ACCOUNTALLOC!CX204</f>
        <v>0</v>
      </c>
      <c r="CY204" s="66">
        <f>[52]ACCOUNTALLOC!CY204</f>
        <v>0</v>
      </c>
      <c r="CZ204" s="66">
        <f>[52]ACCOUNTALLOC!CZ204</f>
        <v>0</v>
      </c>
      <c r="DA204" s="66">
        <f>[52]ACCOUNTALLOC!DA204</f>
        <v>0</v>
      </c>
      <c r="DB204" s="66">
        <f>[52]ACCOUNTALLOC!DB204</f>
        <v>0</v>
      </c>
      <c r="DC204" s="66">
        <f>[52]ACCOUNTALLOC!DC204</f>
        <v>0</v>
      </c>
      <c r="DD204" s="66"/>
      <c r="DE204" s="66">
        <v>0</v>
      </c>
      <c r="DF204" s="66">
        <v>0</v>
      </c>
      <c r="DG204" s="66">
        <v>0</v>
      </c>
      <c r="DH204" s="66">
        <v>0</v>
      </c>
      <c r="DI204" s="66">
        <v>0</v>
      </c>
      <c r="DJ204" s="66">
        <v>0</v>
      </c>
      <c r="DK204" s="66">
        <v>0</v>
      </c>
      <c r="DL204" s="66"/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/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/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/>
      <c r="EK204" s="66">
        <v>0</v>
      </c>
      <c r="EL204" s="66">
        <v>0</v>
      </c>
      <c r="EM204" s="66">
        <v>0</v>
      </c>
      <c r="EN204" s="66">
        <v>0</v>
      </c>
      <c r="EO204" s="66">
        <v>0</v>
      </c>
      <c r="EP204" s="66">
        <v>0</v>
      </c>
      <c r="EQ204" s="66">
        <v>0</v>
      </c>
      <c r="ER204" s="66"/>
      <c r="ES204" s="66">
        <v>0</v>
      </c>
      <c r="ET204" s="66">
        <v>0</v>
      </c>
      <c r="EU204" s="66">
        <v>0</v>
      </c>
      <c r="EV204" s="66">
        <v>0</v>
      </c>
      <c r="EW204" s="66">
        <v>0</v>
      </c>
      <c r="EX204" s="66">
        <v>0</v>
      </c>
      <c r="EY204" s="66">
        <v>0</v>
      </c>
      <c r="EZ204" s="66"/>
      <c r="FA204" s="66">
        <v>0</v>
      </c>
      <c r="FB204" s="66">
        <v>0</v>
      </c>
      <c r="FC204" s="66">
        <v>0</v>
      </c>
      <c r="FD204" s="66">
        <v>0</v>
      </c>
      <c r="FE204" s="66">
        <v>0</v>
      </c>
      <c r="FF204" s="66">
        <v>0</v>
      </c>
      <c r="FG204" s="66">
        <v>0</v>
      </c>
    </row>
    <row r="205" spans="1:163">
      <c r="D205" s="64"/>
      <c r="CW205" s="2">
        <f>[52]ACCOUNTALLOC!CW205</f>
        <v>0</v>
      </c>
      <c r="CX205" s="2">
        <f>[52]ACCOUNTALLOC!CX205</f>
        <v>0</v>
      </c>
      <c r="CY205" s="2">
        <f>[52]ACCOUNTALLOC!CY205</f>
        <v>0</v>
      </c>
      <c r="CZ205" s="2">
        <f>[52]ACCOUNTALLOC!CZ205</f>
        <v>0</v>
      </c>
      <c r="DA205" s="2">
        <f>[52]ACCOUNTALLOC!DA205</f>
        <v>0</v>
      </c>
      <c r="DB205" s="2">
        <f>[52]ACCOUNTALLOC!DB205</f>
        <v>0</v>
      </c>
      <c r="DC205" s="2">
        <f>[52]ACCOUNTALLOC!DC205</f>
        <v>0</v>
      </c>
    </row>
    <row r="206" spans="1:163">
      <c r="B206" s="12" t="s">
        <v>65</v>
      </c>
      <c r="D206" s="64"/>
      <c r="CW206" s="2">
        <f>[52]ACCOUNTALLOC!CW206</f>
        <v>0</v>
      </c>
      <c r="CX206" s="2">
        <f>[52]ACCOUNTALLOC!CX206</f>
        <v>0</v>
      </c>
      <c r="CY206" s="2">
        <f>[52]ACCOUNTALLOC!CY206</f>
        <v>0</v>
      </c>
      <c r="CZ206" s="2">
        <f>[52]ACCOUNTALLOC!CZ206</f>
        <v>0</v>
      </c>
      <c r="DA206" s="2">
        <f>[52]ACCOUNTALLOC!DA206</f>
        <v>0</v>
      </c>
      <c r="DB206" s="2">
        <f>[52]ACCOUNTALLOC!DB206</f>
        <v>0</v>
      </c>
      <c r="DC206" s="2">
        <f>[52]ACCOUNTALLOC!DC206</f>
        <v>0</v>
      </c>
    </row>
    <row r="207" spans="1:163">
      <c r="A207" s="699">
        <f>[52]ACCOUNTALLOC!A207</f>
        <v>182.01</v>
      </c>
      <c r="B207" s="698" t="str">
        <f>[52]ACCOUNTALLOC!B207</f>
        <v>Misc Def Debits - Production</v>
      </c>
      <c r="C207" s="695">
        <f>[52]ACCOUNTALLOC!C207</f>
        <v>189792533.49183738</v>
      </c>
      <c r="D207" s="64"/>
      <c r="E207" s="697">
        <f>[52]ACCOUNTALLOC!E207</f>
        <v>12040394.556169249</v>
      </c>
      <c r="F207" s="697">
        <f>[52]ACCOUNTALLOC!F207</f>
        <v>87998739.571074873</v>
      </c>
      <c r="G207" s="697">
        <f>[52]ACCOUNTALLOC!G207</f>
        <v>0</v>
      </c>
      <c r="H207" s="697">
        <f>[52]ACCOUNTALLOC!H207</f>
        <v>0</v>
      </c>
      <c r="I207" s="697">
        <f>[52]ACCOUNTALLOC!I207</f>
        <v>0</v>
      </c>
      <c r="J207" s="697">
        <f>[52]ACCOUNTALLOC!J207</f>
        <v>0</v>
      </c>
      <c r="K207" s="697">
        <f>[52]ACCOUNTALLOC!K207</f>
        <v>100039134.12724411</v>
      </c>
      <c r="L207" s="698"/>
      <c r="M207" s="697">
        <f>[52]ACCOUNTALLOC!M207</f>
        <v>2775948.9954893915</v>
      </c>
      <c r="N207" s="697">
        <f>[52]ACCOUNTALLOC!N207</f>
        <v>22359447.159892209</v>
      </c>
      <c r="O207" s="697">
        <f>[52]ACCOUNTALLOC!O207</f>
        <v>0</v>
      </c>
      <c r="P207" s="697">
        <f>[52]ACCOUNTALLOC!P207</f>
        <v>0</v>
      </c>
      <c r="Q207" s="697">
        <f>[52]ACCOUNTALLOC!Q207</f>
        <v>0</v>
      </c>
      <c r="R207" s="697">
        <f>[52]ACCOUNTALLOC!R207</f>
        <v>0</v>
      </c>
      <c r="S207" s="697">
        <f>[52]ACCOUNTALLOC!S207</f>
        <v>25135396.155381601</v>
      </c>
      <c r="T207" s="698"/>
      <c r="U207" s="697">
        <f>[52]ACCOUNTALLOC!U207</f>
        <v>2971203.7187367831</v>
      </c>
      <c r="V207" s="697">
        <f>[52]ACCOUNTALLOC!V207</f>
        <v>24865417.524508558</v>
      </c>
      <c r="W207" s="697">
        <f>[52]ACCOUNTALLOC!W207</f>
        <v>0</v>
      </c>
      <c r="X207" s="697">
        <f>[52]ACCOUNTALLOC!X207</f>
        <v>0</v>
      </c>
      <c r="Y207" s="697">
        <f>[52]ACCOUNTALLOC!Y207</f>
        <v>0</v>
      </c>
      <c r="Z207" s="697">
        <f>[52]ACCOUNTALLOC!Z207</f>
        <v>0</v>
      </c>
      <c r="AA207" s="697">
        <f>[52]ACCOUNTALLOC!AA207</f>
        <v>27836621.243245341</v>
      </c>
      <c r="AB207" s="698"/>
      <c r="AC207" s="697">
        <f>[52]ACCOUNTALLOC!AC207</f>
        <v>1561123.4774622645</v>
      </c>
      <c r="AD207" s="697">
        <f>[52]ACCOUNTALLOC!AD207</f>
        <v>16047290.52211239</v>
      </c>
      <c r="AE207" s="697">
        <f>[52]ACCOUNTALLOC!AE207</f>
        <v>0</v>
      </c>
      <c r="AF207" s="697">
        <f>[52]ACCOUNTALLOC!AF207</f>
        <v>0</v>
      </c>
      <c r="AG207" s="697">
        <f>[52]ACCOUNTALLOC!AG207</f>
        <v>0</v>
      </c>
      <c r="AH207" s="697">
        <f>[52]ACCOUNTALLOC!AH207</f>
        <v>0</v>
      </c>
      <c r="AI207" s="697">
        <f>[52]ACCOUNTALLOC!AI207</f>
        <v>17608413.999574654</v>
      </c>
      <c r="AJ207" s="698"/>
      <c r="AK207" s="697">
        <f>[52]ACCOUNTALLOC!AK207</f>
        <v>1102812.9459494837</v>
      </c>
      <c r="AL207" s="697">
        <f>[52]ACCOUNTALLOC!AL207</f>
        <v>11164786.665701864</v>
      </c>
      <c r="AM207" s="697">
        <f>[52]ACCOUNTALLOC!AM207</f>
        <v>0</v>
      </c>
      <c r="AN207" s="697">
        <f>[52]ACCOUNTALLOC!AN207</f>
        <v>0</v>
      </c>
      <c r="AO207" s="697">
        <f>[52]ACCOUNTALLOC!AO207</f>
        <v>0</v>
      </c>
      <c r="AP207" s="697">
        <f>[52]ACCOUNTALLOC!AP207</f>
        <v>0</v>
      </c>
      <c r="AQ207" s="697">
        <f>[52]ACCOUNTALLOC!AQ207</f>
        <v>12267599.611651348</v>
      </c>
      <c r="AR207" s="698"/>
      <c r="AS207" s="697">
        <f>[52]ACCOUNTALLOC!AS207</f>
        <v>37.687865623825054</v>
      </c>
      <c r="AT207" s="697">
        <f>[52]ACCOUNTALLOC!AT207</f>
        <v>35254.023749724096</v>
      </c>
      <c r="AU207" s="697">
        <f>[52]ACCOUNTALLOC!AU207</f>
        <v>0</v>
      </c>
      <c r="AV207" s="697">
        <f>[52]ACCOUNTALLOC!AV207</f>
        <v>0</v>
      </c>
      <c r="AW207" s="697">
        <f>[52]ACCOUNTALLOC!AW207</f>
        <v>0</v>
      </c>
      <c r="AX207" s="697">
        <f>[52]ACCOUNTALLOC!AX207</f>
        <v>0</v>
      </c>
      <c r="AY207" s="697">
        <f>[52]ACCOUNTALLOC!AY207</f>
        <v>35291.711615347922</v>
      </c>
      <c r="AZ207" s="698"/>
      <c r="BA207" s="697">
        <f>[52]ACCOUNTALLOC!BA207</f>
        <v>0</v>
      </c>
      <c r="BB207" s="697">
        <f>[52]ACCOUNTALLOC!BB207</f>
        <v>972993.94908178167</v>
      </c>
      <c r="BC207" s="697">
        <f>[52]ACCOUNTALLOC!BC207</f>
        <v>0</v>
      </c>
      <c r="BD207" s="697">
        <f>[52]ACCOUNTALLOC!BD207</f>
        <v>0</v>
      </c>
      <c r="BE207" s="697">
        <f>[52]ACCOUNTALLOC!BE207</f>
        <v>0</v>
      </c>
      <c r="BF207" s="697">
        <f>[52]ACCOUNTALLOC!BF207</f>
        <v>0</v>
      </c>
      <c r="BG207" s="697">
        <f>[52]ACCOUNTALLOC!BG207</f>
        <v>972993.94908178167</v>
      </c>
      <c r="BH207" s="698"/>
      <c r="BI207" s="697">
        <f>[52]ACCOUNTALLOC!BI207</f>
        <v>0</v>
      </c>
      <c r="BJ207" s="697">
        <f>[52]ACCOUNTALLOC!BJ207</f>
        <v>0</v>
      </c>
      <c r="BK207" s="697">
        <f>[52]ACCOUNTALLOC!BK207</f>
        <v>0</v>
      </c>
      <c r="BL207" s="697">
        <f>[52]ACCOUNTALLOC!BL207</f>
        <v>0</v>
      </c>
      <c r="BM207" s="697">
        <f>[52]ACCOUNTALLOC!BM207</f>
        <v>0</v>
      </c>
      <c r="BN207" s="697">
        <f>[52]ACCOUNTALLOC!BN207</f>
        <v>0</v>
      </c>
      <c r="BO207" s="697">
        <f>[52]ACCOUNTALLOC!BO207</f>
        <v>0</v>
      </c>
      <c r="BP207" s="698"/>
      <c r="BQ207" s="697">
        <f>[52]ACCOUNTALLOC!BQ207</f>
        <v>374578.92100567691</v>
      </c>
      <c r="BR207" s="697">
        <f>[52]ACCOUNTALLOC!BR207</f>
        <v>4832573.613723156</v>
      </c>
      <c r="BS207" s="697">
        <f>[52]ACCOUNTALLOC!BS207</f>
        <v>0</v>
      </c>
      <c r="BT207" s="697">
        <f>[52]ACCOUNTALLOC!BT207</f>
        <v>0</v>
      </c>
      <c r="BU207" s="697">
        <f>[52]ACCOUNTALLOC!BU207</f>
        <v>0</v>
      </c>
      <c r="BV207" s="697">
        <f>[52]ACCOUNTALLOC!BV207</f>
        <v>0</v>
      </c>
      <c r="BW207" s="697">
        <f>[52]ACCOUNTALLOC!BW207</f>
        <v>5207152.5347288325</v>
      </c>
      <c r="BX207" s="698"/>
      <c r="BY207" s="697">
        <f>[52]ACCOUNTALLOC!BY207</f>
        <v>0</v>
      </c>
      <c r="BZ207" s="697">
        <f>[52]ACCOUNTALLOC!BZ207</f>
        <v>0</v>
      </c>
      <c r="CA207" s="697">
        <f>[52]ACCOUNTALLOC!CA207</f>
        <v>0</v>
      </c>
      <c r="CB207" s="697">
        <f>[52]ACCOUNTALLOC!CB207</f>
        <v>0</v>
      </c>
      <c r="CC207" s="697">
        <f>[52]ACCOUNTALLOC!CC207</f>
        <v>0</v>
      </c>
      <c r="CD207" s="697">
        <f>[52]ACCOUNTALLOC!CD207</f>
        <v>0</v>
      </c>
      <c r="CE207" s="697">
        <f>[52]ACCOUNTALLOC!CE207</f>
        <v>0</v>
      </c>
      <c r="CF207" s="698"/>
      <c r="CG207" s="697">
        <f>[52]ACCOUNTALLOC!CG207</f>
        <v>43388.300183817992</v>
      </c>
      <c r="CH207" s="697">
        <f>[52]ACCOUNTALLOC!CH207</f>
        <v>581901.77403222211</v>
      </c>
      <c r="CI207" s="697">
        <f>[52]ACCOUNTALLOC!CI207</f>
        <v>0</v>
      </c>
      <c r="CJ207" s="697">
        <f>[52]ACCOUNTALLOC!CJ207</f>
        <v>0</v>
      </c>
      <c r="CK207" s="697">
        <f>[52]ACCOUNTALLOC!CK207</f>
        <v>0</v>
      </c>
      <c r="CL207" s="697">
        <f>[52]ACCOUNTALLOC!CL207</f>
        <v>0</v>
      </c>
      <c r="CM207" s="697">
        <f>[52]ACCOUNTALLOC!CM207</f>
        <v>625290.07421604008</v>
      </c>
      <c r="CN207" s="698">
        <f>[52]ACCOUNTALLOC!CN207</f>
        <v>0</v>
      </c>
      <c r="CO207" s="697">
        <f>[52]ACCOUNTALLOC!CO207</f>
        <v>7690.0812398221851</v>
      </c>
      <c r="CP207" s="697">
        <f>[52]ACCOUNTALLOC!CP207</f>
        <v>56950.003858528464</v>
      </c>
      <c r="CQ207" s="697">
        <f>[52]ACCOUNTALLOC!CQ207</f>
        <v>0</v>
      </c>
      <c r="CR207" s="697">
        <f>[52]ACCOUNTALLOC!CR207</f>
        <v>0</v>
      </c>
      <c r="CS207" s="697">
        <f>[52]ACCOUNTALLOC!CS207</f>
        <v>0</v>
      </c>
      <c r="CT207" s="697">
        <f>[52]ACCOUNTALLOC!CT207</f>
        <v>0</v>
      </c>
      <c r="CU207" s="697">
        <f>[52]ACCOUNTALLOC!CU207</f>
        <v>64640.085098350646</v>
      </c>
      <c r="CW207" s="65">
        <f>[52]ACCOUNTALLOC!CW207</f>
        <v>0</v>
      </c>
      <c r="CX207" s="65">
        <f>[52]ACCOUNTALLOC!CX207</f>
        <v>0</v>
      </c>
      <c r="CY207" s="65">
        <f>[52]ACCOUNTALLOC!CY207</f>
        <v>0</v>
      </c>
      <c r="CZ207" s="65">
        <f>[52]ACCOUNTALLOC!CZ207</f>
        <v>0</v>
      </c>
      <c r="DA207" s="65">
        <f>[52]ACCOUNTALLOC!DA207</f>
        <v>0</v>
      </c>
      <c r="DB207" s="65">
        <f>[52]ACCOUNTALLOC!DB207</f>
        <v>0</v>
      </c>
      <c r="DC207" s="65">
        <f>[52]ACCOUNTALLOC!DC207</f>
        <v>0</v>
      </c>
      <c r="DE207" s="65">
        <v>0</v>
      </c>
      <c r="DF207" s="65">
        <v>0</v>
      </c>
      <c r="DG207" s="65">
        <v>0</v>
      </c>
      <c r="DH207" s="65">
        <v>0</v>
      </c>
      <c r="DI207" s="65">
        <v>0</v>
      </c>
      <c r="DJ207" s="65">
        <v>0</v>
      </c>
      <c r="DK207" s="65">
        <v>0</v>
      </c>
      <c r="DM207" s="65">
        <v>0</v>
      </c>
      <c r="DN207" s="65">
        <v>0</v>
      </c>
      <c r="DO207" s="65">
        <v>0</v>
      </c>
      <c r="DP207" s="65">
        <v>0</v>
      </c>
      <c r="DQ207" s="65">
        <v>0</v>
      </c>
      <c r="DR207" s="65">
        <v>0</v>
      </c>
      <c r="DS207" s="65">
        <v>0</v>
      </c>
      <c r="DU207" s="65">
        <v>0</v>
      </c>
      <c r="DV207" s="65">
        <v>0</v>
      </c>
      <c r="DW207" s="65">
        <v>0</v>
      </c>
      <c r="DX207" s="65">
        <v>0</v>
      </c>
      <c r="DY207" s="65">
        <v>0</v>
      </c>
      <c r="DZ207" s="65">
        <v>0</v>
      </c>
      <c r="EA207" s="65">
        <v>0</v>
      </c>
      <c r="EC207" s="65">
        <v>0</v>
      </c>
      <c r="ED207" s="65">
        <v>0</v>
      </c>
      <c r="EE207" s="65">
        <v>0</v>
      </c>
      <c r="EF207" s="65">
        <v>0</v>
      </c>
      <c r="EG207" s="65">
        <v>0</v>
      </c>
      <c r="EH207" s="65">
        <v>0</v>
      </c>
      <c r="EI207" s="65">
        <v>0</v>
      </c>
      <c r="EK207" s="65">
        <v>0</v>
      </c>
      <c r="EL207" s="65">
        <v>0</v>
      </c>
      <c r="EM207" s="65">
        <v>0</v>
      </c>
      <c r="EN207" s="65">
        <v>0</v>
      </c>
      <c r="EO207" s="65">
        <v>0</v>
      </c>
      <c r="EP207" s="65">
        <v>0</v>
      </c>
      <c r="EQ207" s="65">
        <v>0</v>
      </c>
      <c r="ES207" s="65">
        <v>0</v>
      </c>
      <c r="ET207" s="65">
        <v>0</v>
      </c>
      <c r="EU207" s="65">
        <v>0</v>
      </c>
      <c r="EV207" s="65">
        <v>0</v>
      </c>
      <c r="EW207" s="65">
        <v>0</v>
      </c>
      <c r="EX207" s="65">
        <v>0</v>
      </c>
      <c r="EY207" s="65">
        <v>0</v>
      </c>
      <c r="FA207" s="65">
        <v>0</v>
      </c>
      <c r="FB207" s="65">
        <v>0</v>
      </c>
      <c r="FC207" s="65">
        <v>0</v>
      </c>
      <c r="FD207" s="65">
        <v>0</v>
      </c>
      <c r="FE207" s="65">
        <v>0</v>
      </c>
      <c r="FF207" s="65">
        <v>0</v>
      </c>
      <c r="FG207" s="65">
        <v>0</v>
      </c>
    </row>
    <row r="208" spans="1:163">
      <c r="A208" s="699">
        <f>[52]ACCOUNTALLOC!A208</f>
        <v>182.02</v>
      </c>
      <c r="B208" s="698" t="str">
        <f>[52]ACCOUNTALLOC!B208</f>
        <v>Misc Def Debits - Transmission</v>
      </c>
      <c r="C208" s="695">
        <f>[52]ACCOUNTALLOC!C208</f>
        <v>282930</v>
      </c>
      <c r="D208" s="64"/>
      <c r="E208" s="697">
        <f>[52]ACCOUNTALLOC!E208</f>
        <v>17949.013952772155</v>
      </c>
      <c r="F208" s="697">
        <f>[52]ACCOUNTALLOC!F208</f>
        <v>131182.62836148404</v>
      </c>
      <c r="G208" s="697">
        <f>[52]ACCOUNTALLOC!G208</f>
        <v>0</v>
      </c>
      <c r="H208" s="697">
        <f>[52]ACCOUNTALLOC!H208</f>
        <v>0</v>
      </c>
      <c r="I208" s="697">
        <f>[52]ACCOUNTALLOC!I208</f>
        <v>0</v>
      </c>
      <c r="J208" s="697">
        <f>[52]ACCOUNTALLOC!J208</f>
        <v>0</v>
      </c>
      <c r="K208" s="697">
        <f>[52]ACCOUNTALLOC!K208</f>
        <v>149131.6423142562</v>
      </c>
      <c r="L208" s="698"/>
      <c r="M208" s="697">
        <f>[52]ACCOUNTALLOC!M208</f>
        <v>4138.1988787645969</v>
      </c>
      <c r="N208" s="697">
        <f>[52]ACCOUNTALLOC!N208</f>
        <v>33331.966587718161</v>
      </c>
      <c r="O208" s="697">
        <f>[52]ACCOUNTALLOC!O208</f>
        <v>0</v>
      </c>
      <c r="P208" s="697">
        <f>[52]ACCOUNTALLOC!P208</f>
        <v>0</v>
      </c>
      <c r="Q208" s="697">
        <f>[52]ACCOUNTALLOC!Q208</f>
        <v>0</v>
      </c>
      <c r="R208" s="697">
        <f>[52]ACCOUNTALLOC!R208</f>
        <v>0</v>
      </c>
      <c r="S208" s="697">
        <f>[52]ACCOUNTALLOC!S208</f>
        <v>37470.165466482758</v>
      </c>
      <c r="T208" s="698"/>
      <c r="U208" s="697">
        <f>[52]ACCOUNTALLOC!U208</f>
        <v>4429.2715454918171</v>
      </c>
      <c r="V208" s="697">
        <f>[52]ACCOUNTALLOC!V208</f>
        <v>37067.699401946054</v>
      </c>
      <c r="W208" s="697">
        <f>[52]ACCOUNTALLOC!W208</f>
        <v>0</v>
      </c>
      <c r="X208" s="697">
        <f>[52]ACCOUNTALLOC!X208</f>
        <v>0</v>
      </c>
      <c r="Y208" s="697">
        <f>[52]ACCOUNTALLOC!Y208</f>
        <v>0</v>
      </c>
      <c r="Z208" s="697">
        <f>[52]ACCOUNTALLOC!Z208</f>
        <v>0</v>
      </c>
      <c r="AA208" s="697">
        <f>[52]ACCOUNTALLOC!AA208</f>
        <v>41496.970947437869</v>
      </c>
      <c r="AB208" s="698"/>
      <c r="AC208" s="697">
        <f>[52]ACCOUNTALLOC!AC208</f>
        <v>2327.2183439049495</v>
      </c>
      <c r="AD208" s="697">
        <f>[52]ACCOUNTALLOC!AD208</f>
        <v>23922.226148145743</v>
      </c>
      <c r="AE208" s="697">
        <f>[52]ACCOUNTALLOC!AE208</f>
        <v>0</v>
      </c>
      <c r="AF208" s="697">
        <f>[52]ACCOUNTALLOC!AF208</f>
        <v>0</v>
      </c>
      <c r="AG208" s="697">
        <f>[52]ACCOUNTALLOC!AG208</f>
        <v>0</v>
      </c>
      <c r="AH208" s="697">
        <f>[52]ACCOUNTALLOC!AH208</f>
        <v>0</v>
      </c>
      <c r="AI208" s="697">
        <f>[52]ACCOUNTALLOC!AI208</f>
        <v>26249.444492050694</v>
      </c>
      <c r="AJ208" s="698"/>
      <c r="AK208" s="697">
        <f>[52]ACCOUNTALLOC!AK208</f>
        <v>1643.9996930169373</v>
      </c>
      <c r="AL208" s="697">
        <f>[52]ACCOUNTALLOC!AL208</f>
        <v>16643.716342312724</v>
      </c>
      <c r="AM208" s="697">
        <f>[52]ACCOUNTALLOC!AM208</f>
        <v>0</v>
      </c>
      <c r="AN208" s="697">
        <f>[52]ACCOUNTALLOC!AN208</f>
        <v>0</v>
      </c>
      <c r="AO208" s="697">
        <f>[52]ACCOUNTALLOC!AO208</f>
        <v>0</v>
      </c>
      <c r="AP208" s="697">
        <f>[52]ACCOUNTALLOC!AP208</f>
        <v>0</v>
      </c>
      <c r="AQ208" s="697">
        <f>[52]ACCOUNTALLOC!AQ208</f>
        <v>18287.71603532966</v>
      </c>
      <c r="AR208" s="698"/>
      <c r="AS208" s="697">
        <f>[52]ACCOUNTALLOC!AS208</f>
        <v>5.6182546408799688E-2</v>
      </c>
      <c r="AT208" s="697">
        <f>[52]ACCOUNTALLOC!AT208</f>
        <v>52.554337918348196</v>
      </c>
      <c r="AU208" s="697">
        <f>[52]ACCOUNTALLOC!AU208</f>
        <v>0</v>
      </c>
      <c r="AV208" s="697">
        <f>[52]ACCOUNTALLOC!AV208</f>
        <v>0</v>
      </c>
      <c r="AW208" s="697">
        <f>[52]ACCOUNTALLOC!AW208</f>
        <v>0</v>
      </c>
      <c r="AX208" s="697">
        <f>[52]ACCOUNTALLOC!AX208</f>
        <v>0</v>
      </c>
      <c r="AY208" s="697">
        <f>[52]ACCOUNTALLOC!AY208</f>
        <v>52.610520464756995</v>
      </c>
      <c r="AZ208" s="698"/>
      <c r="BA208" s="697">
        <f>[52]ACCOUNTALLOC!BA208</f>
        <v>0</v>
      </c>
      <c r="BB208" s="697">
        <f>[52]ACCOUNTALLOC!BB208</f>
        <v>1450.4742254549658</v>
      </c>
      <c r="BC208" s="697">
        <f>[52]ACCOUNTALLOC!BC208</f>
        <v>0</v>
      </c>
      <c r="BD208" s="697">
        <f>[52]ACCOUNTALLOC!BD208</f>
        <v>0</v>
      </c>
      <c r="BE208" s="697">
        <f>[52]ACCOUNTALLOC!BE208</f>
        <v>0</v>
      </c>
      <c r="BF208" s="697">
        <f>[52]ACCOUNTALLOC!BF208</f>
        <v>0</v>
      </c>
      <c r="BG208" s="697">
        <f>[52]ACCOUNTALLOC!BG208</f>
        <v>1450.4742254549658</v>
      </c>
      <c r="BH208" s="698"/>
      <c r="BI208" s="697">
        <f>[52]ACCOUNTALLOC!BI208</f>
        <v>0</v>
      </c>
      <c r="BJ208" s="697">
        <f>[52]ACCOUNTALLOC!BJ208</f>
        <v>0</v>
      </c>
      <c r="BK208" s="697">
        <f>[52]ACCOUNTALLOC!BK208</f>
        <v>0</v>
      </c>
      <c r="BL208" s="697">
        <f>[52]ACCOUNTALLOC!BL208</f>
        <v>0</v>
      </c>
      <c r="BM208" s="697">
        <f>[52]ACCOUNTALLOC!BM208</f>
        <v>0</v>
      </c>
      <c r="BN208" s="697">
        <f>[52]ACCOUNTALLOC!BN208</f>
        <v>0</v>
      </c>
      <c r="BO208" s="697">
        <f>[52]ACCOUNTALLOC!BO208</f>
        <v>0</v>
      </c>
      <c r="BP208" s="698"/>
      <c r="BQ208" s="697">
        <f>[52]ACCOUNTALLOC!BQ208</f>
        <v>558.39717279865567</v>
      </c>
      <c r="BR208" s="697">
        <f>[52]ACCOUNTALLOC!BR208</f>
        <v>7204.0771434746493</v>
      </c>
      <c r="BS208" s="697">
        <f>[52]ACCOUNTALLOC!BS208</f>
        <v>0</v>
      </c>
      <c r="BT208" s="697">
        <f>[52]ACCOUNTALLOC!BT208</f>
        <v>0</v>
      </c>
      <c r="BU208" s="697">
        <f>[52]ACCOUNTALLOC!BU208</f>
        <v>0</v>
      </c>
      <c r="BV208" s="697">
        <f>[52]ACCOUNTALLOC!BV208</f>
        <v>0</v>
      </c>
      <c r="BW208" s="697">
        <f>[52]ACCOUNTALLOC!BW208</f>
        <v>7762.4743162733048</v>
      </c>
      <c r="BX208" s="698"/>
      <c r="BY208" s="697">
        <f>[52]ACCOUNTALLOC!BY208</f>
        <v>0</v>
      </c>
      <c r="BZ208" s="697">
        <f>[52]ACCOUNTALLOC!BZ208</f>
        <v>0</v>
      </c>
      <c r="CA208" s="697">
        <f>[52]ACCOUNTALLOC!CA208</f>
        <v>0</v>
      </c>
      <c r="CB208" s="697">
        <f>[52]ACCOUNTALLOC!CB208</f>
        <v>0</v>
      </c>
      <c r="CC208" s="697">
        <f>[52]ACCOUNTALLOC!CC208</f>
        <v>0</v>
      </c>
      <c r="CD208" s="697">
        <f>[52]ACCOUNTALLOC!CD208</f>
        <v>0</v>
      </c>
      <c r="CE208" s="697">
        <f>[52]ACCOUNTALLOC!CE208</f>
        <v>0</v>
      </c>
      <c r="CF208" s="698"/>
      <c r="CG208" s="697">
        <f>[52]ACCOUNTALLOC!CG208</f>
        <v>64.680372537076579</v>
      </c>
      <c r="CH208" s="697">
        <f>[52]ACCOUNTALLOC!CH208</f>
        <v>867.46019929186184</v>
      </c>
      <c r="CI208" s="697">
        <f>[52]ACCOUNTALLOC!CI208</f>
        <v>0</v>
      </c>
      <c r="CJ208" s="697">
        <f>[52]ACCOUNTALLOC!CJ208</f>
        <v>0</v>
      </c>
      <c r="CK208" s="697">
        <f>[52]ACCOUNTALLOC!CK208</f>
        <v>0</v>
      </c>
      <c r="CL208" s="697">
        <f>[52]ACCOUNTALLOC!CL208</f>
        <v>0</v>
      </c>
      <c r="CM208" s="697">
        <f>[52]ACCOUNTALLOC!CM208</f>
        <v>932.14057182893839</v>
      </c>
      <c r="CN208" s="698">
        <f>[52]ACCOUNTALLOC!CN208</f>
        <v>0</v>
      </c>
      <c r="CO208" s="697">
        <f>[52]ACCOUNTALLOC!CO208</f>
        <v>11.463858167405022</v>
      </c>
      <c r="CP208" s="697">
        <f>[52]ACCOUNTALLOC!CP208</f>
        <v>84.897252253532102</v>
      </c>
      <c r="CQ208" s="697">
        <f>[52]ACCOUNTALLOC!CQ208</f>
        <v>0</v>
      </c>
      <c r="CR208" s="697">
        <f>[52]ACCOUNTALLOC!CR208</f>
        <v>0</v>
      </c>
      <c r="CS208" s="697">
        <f>[52]ACCOUNTALLOC!CS208</f>
        <v>0</v>
      </c>
      <c r="CT208" s="697">
        <f>[52]ACCOUNTALLOC!CT208</f>
        <v>0</v>
      </c>
      <c r="CU208" s="697">
        <f>[52]ACCOUNTALLOC!CU208</f>
        <v>96.361110420937123</v>
      </c>
      <c r="CW208" s="65">
        <f>[52]ACCOUNTALLOC!CW208</f>
        <v>0</v>
      </c>
      <c r="CX208" s="65">
        <f>[52]ACCOUNTALLOC!CX208</f>
        <v>0</v>
      </c>
      <c r="CY208" s="65">
        <f>[52]ACCOUNTALLOC!CY208</f>
        <v>0</v>
      </c>
      <c r="CZ208" s="65">
        <f>[52]ACCOUNTALLOC!CZ208</f>
        <v>0</v>
      </c>
      <c r="DA208" s="65">
        <f>[52]ACCOUNTALLOC!DA208</f>
        <v>0</v>
      </c>
      <c r="DB208" s="65">
        <f>[52]ACCOUNTALLOC!DB208</f>
        <v>0</v>
      </c>
      <c r="DC208" s="65">
        <f>[52]ACCOUNTALLOC!DC208</f>
        <v>0</v>
      </c>
      <c r="DE208" s="65">
        <v>0</v>
      </c>
      <c r="DF208" s="65">
        <v>0</v>
      </c>
      <c r="DG208" s="65">
        <v>0</v>
      </c>
      <c r="DH208" s="65">
        <v>0</v>
      </c>
      <c r="DI208" s="65">
        <v>0</v>
      </c>
      <c r="DJ208" s="65">
        <v>0</v>
      </c>
      <c r="DK208" s="65">
        <v>0</v>
      </c>
      <c r="DM208" s="65">
        <v>0</v>
      </c>
      <c r="DN208" s="65">
        <v>0</v>
      </c>
      <c r="DO208" s="65">
        <v>0</v>
      </c>
      <c r="DP208" s="65">
        <v>0</v>
      </c>
      <c r="DQ208" s="65">
        <v>0</v>
      </c>
      <c r="DR208" s="65">
        <v>0</v>
      </c>
      <c r="DS208" s="65">
        <v>0</v>
      </c>
      <c r="DU208" s="65">
        <v>0</v>
      </c>
      <c r="DV208" s="65">
        <v>0</v>
      </c>
      <c r="DW208" s="65">
        <v>0</v>
      </c>
      <c r="DX208" s="65">
        <v>0</v>
      </c>
      <c r="DY208" s="65">
        <v>0</v>
      </c>
      <c r="DZ208" s="65">
        <v>0</v>
      </c>
      <c r="EA208" s="65">
        <v>0</v>
      </c>
      <c r="EC208" s="65">
        <v>0</v>
      </c>
      <c r="ED208" s="65">
        <v>0</v>
      </c>
      <c r="EE208" s="65">
        <v>0</v>
      </c>
      <c r="EF208" s="65">
        <v>0</v>
      </c>
      <c r="EG208" s="65">
        <v>0</v>
      </c>
      <c r="EH208" s="65">
        <v>0</v>
      </c>
      <c r="EI208" s="65">
        <v>0</v>
      </c>
      <c r="EK208" s="65">
        <v>0</v>
      </c>
      <c r="EL208" s="65">
        <v>0</v>
      </c>
      <c r="EM208" s="65">
        <v>0</v>
      </c>
      <c r="EN208" s="65">
        <v>0</v>
      </c>
      <c r="EO208" s="65">
        <v>0</v>
      </c>
      <c r="EP208" s="65">
        <v>0</v>
      </c>
      <c r="EQ208" s="65">
        <v>0</v>
      </c>
      <c r="ES208" s="65">
        <v>0</v>
      </c>
      <c r="ET208" s="65">
        <v>0</v>
      </c>
      <c r="EU208" s="65">
        <v>0</v>
      </c>
      <c r="EV208" s="65">
        <v>0</v>
      </c>
      <c r="EW208" s="65">
        <v>0</v>
      </c>
      <c r="EX208" s="65">
        <v>0</v>
      </c>
      <c r="EY208" s="65">
        <v>0</v>
      </c>
      <c r="FA208" s="65">
        <v>0</v>
      </c>
      <c r="FB208" s="65">
        <v>0</v>
      </c>
      <c r="FC208" s="65">
        <v>0</v>
      </c>
      <c r="FD208" s="65">
        <v>0</v>
      </c>
      <c r="FE208" s="65">
        <v>0</v>
      </c>
      <c r="FF208" s="65">
        <v>0</v>
      </c>
      <c r="FG208" s="65">
        <v>0</v>
      </c>
    </row>
    <row r="209" spans="1:163">
      <c r="A209" s="699">
        <f>[52]ACCOUNTALLOC!A209</f>
        <v>182.03</v>
      </c>
      <c r="B209" s="698" t="str">
        <f>[52]ACCOUNTALLOC!B209</f>
        <v>Misc Def Debits - Distribution</v>
      </c>
      <c r="C209" s="695">
        <f>[52]ACCOUNTALLOC!C209</f>
        <v>-3679667.3302051304</v>
      </c>
      <c r="D209" s="64"/>
      <c r="E209" s="697">
        <f>[52]ACCOUNTALLOC!E209</f>
        <v>-2161253.8502813485</v>
      </c>
      <c r="F209" s="697">
        <f>[52]ACCOUNTALLOC!F209</f>
        <v>0</v>
      </c>
      <c r="G209" s="697">
        <f>[52]ACCOUNTALLOC!G209</f>
        <v>-285402.75721942738</v>
      </c>
      <c r="H209" s="697">
        <f>[52]ACCOUNTALLOC!H209</f>
        <v>0</v>
      </c>
      <c r="I209" s="697">
        <f>[52]ACCOUNTALLOC!I209</f>
        <v>0</v>
      </c>
      <c r="J209" s="697">
        <f>[52]ACCOUNTALLOC!J209</f>
        <v>0</v>
      </c>
      <c r="K209" s="697">
        <f>[52]ACCOUNTALLOC!K209</f>
        <v>-2446656.6075007757</v>
      </c>
      <c r="L209" s="698"/>
      <c r="M209" s="697">
        <f>[52]ACCOUNTALLOC!M209</f>
        <v>-397547.21213235887</v>
      </c>
      <c r="N209" s="697">
        <f>[52]ACCOUNTALLOC!N209</f>
        <v>0</v>
      </c>
      <c r="O209" s="697">
        <f>[52]ACCOUNTALLOC!O209</f>
        <v>-38631.151496005288</v>
      </c>
      <c r="P209" s="697">
        <f>[52]ACCOUNTALLOC!P209</f>
        <v>0</v>
      </c>
      <c r="Q209" s="697">
        <f>[52]ACCOUNTALLOC!Q209</f>
        <v>0</v>
      </c>
      <c r="R209" s="697">
        <f>[52]ACCOUNTALLOC!R209</f>
        <v>0</v>
      </c>
      <c r="S209" s="697">
        <f>[52]ACCOUNTALLOC!S209</f>
        <v>-436178.36362836417</v>
      </c>
      <c r="T209" s="698"/>
      <c r="U209" s="697">
        <f>[52]ACCOUNTALLOC!U209</f>
        <v>-336130.55015916942</v>
      </c>
      <c r="V209" s="697">
        <f>[52]ACCOUNTALLOC!V209</f>
        <v>0</v>
      </c>
      <c r="W209" s="697">
        <f>[52]ACCOUNTALLOC!W209</f>
        <v>-10168.989762086585</v>
      </c>
      <c r="X209" s="697">
        <f>[52]ACCOUNTALLOC!X209</f>
        <v>0</v>
      </c>
      <c r="Y209" s="697">
        <f>[52]ACCOUNTALLOC!Y209</f>
        <v>0</v>
      </c>
      <c r="Z209" s="697">
        <f>[52]ACCOUNTALLOC!Z209</f>
        <v>0</v>
      </c>
      <c r="AA209" s="697">
        <f>[52]ACCOUNTALLOC!AA209</f>
        <v>-346299.53992125602</v>
      </c>
      <c r="AB209" s="698"/>
      <c r="AC209" s="697">
        <f>[52]ACCOUNTALLOC!AC209</f>
        <v>-146339.06161751092</v>
      </c>
      <c r="AD209" s="697">
        <f>[52]ACCOUNTALLOC!AD209</f>
        <v>0</v>
      </c>
      <c r="AE209" s="697">
        <f>[52]ACCOUNTALLOC!AE209</f>
        <v>-1126.0431824239072</v>
      </c>
      <c r="AF209" s="697">
        <f>[52]ACCOUNTALLOC!AF209</f>
        <v>0</v>
      </c>
      <c r="AG209" s="697">
        <f>[52]ACCOUNTALLOC!AG209</f>
        <v>0</v>
      </c>
      <c r="AH209" s="697">
        <f>[52]ACCOUNTALLOC!AH209</f>
        <v>0</v>
      </c>
      <c r="AI209" s="697">
        <f>[52]ACCOUNTALLOC!AI209</f>
        <v>-147465.10479993484</v>
      </c>
      <c r="AJ209" s="698"/>
      <c r="AK209" s="697">
        <f>[52]ACCOUNTALLOC!AK209</f>
        <v>-116505.96143660579</v>
      </c>
      <c r="AL209" s="697">
        <f>[52]ACCOUNTALLOC!AL209</f>
        <v>0</v>
      </c>
      <c r="AM209" s="697">
        <f>[52]ACCOUNTALLOC!AM209</f>
        <v>-13439.28372042201</v>
      </c>
      <c r="AN209" s="697">
        <f>[52]ACCOUNTALLOC!AN209</f>
        <v>0</v>
      </c>
      <c r="AO209" s="697">
        <f>[52]ACCOUNTALLOC!AO209</f>
        <v>0</v>
      </c>
      <c r="AP209" s="697">
        <f>[52]ACCOUNTALLOC!AP209</f>
        <v>0</v>
      </c>
      <c r="AQ209" s="697">
        <f>[52]ACCOUNTALLOC!AQ209</f>
        <v>-129945.24515702781</v>
      </c>
      <c r="AR209" s="698"/>
      <c r="AS209" s="697">
        <f>[52]ACCOUNTALLOC!AS209</f>
        <v>-1438.255321491305</v>
      </c>
      <c r="AT209" s="697">
        <f>[52]ACCOUNTALLOC!AT209</f>
        <v>0</v>
      </c>
      <c r="AU209" s="697">
        <f>[52]ACCOUNTALLOC!AU209</f>
        <v>-43.574392290943173</v>
      </c>
      <c r="AV209" s="697">
        <f>[52]ACCOUNTALLOC!AV209</f>
        <v>0</v>
      </c>
      <c r="AW209" s="697">
        <f>[52]ACCOUNTALLOC!AW209</f>
        <v>0</v>
      </c>
      <c r="AX209" s="697">
        <f>[52]ACCOUNTALLOC!AX209</f>
        <v>0</v>
      </c>
      <c r="AY209" s="697">
        <f>[52]ACCOUNTALLOC!AY209</f>
        <v>-1481.8297137822483</v>
      </c>
      <c r="AZ209" s="698"/>
      <c r="BA209" s="697">
        <f>[52]ACCOUNTALLOC!BA209</f>
        <v>-27801.814647737425</v>
      </c>
      <c r="BB209" s="697">
        <f>[52]ACCOUNTALLOC!BB209</f>
        <v>0</v>
      </c>
      <c r="BC209" s="697">
        <f>[52]ACCOUNTALLOC!BC209</f>
        <v>-4343.3303954422345</v>
      </c>
      <c r="BD209" s="697">
        <f>[52]ACCOUNTALLOC!BD209</f>
        <v>0</v>
      </c>
      <c r="BE209" s="697">
        <f>[52]ACCOUNTALLOC!BE209</f>
        <v>0</v>
      </c>
      <c r="BF209" s="697">
        <f>[52]ACCOUNTALLOC!BF209</f>
        <v>0</v>
      </c>
      <c r="BG209" s="697">
        <f>[52]ACCOUNTALLOC!BG209</f>
        <v>-32145.145043179658</v>
      </c>
      <c r="BH209" s="698"/>
      <c r="BI209" s="697">
        <f>[52]ACCOUNTALLOC!BI209</f>
        <v>-43364.919634804712</v>
      </c>
      <c r="BJ209" s="697">
        <f>[52]ACCOUNTALLOC!BJ209</f>
        <v>0</v>
      </c>
      <c r="BK209" s="697">
        <f>[52]ACCOUNTALLOC!BK209</f>
        <v>-878.44488508577069</v>
      </c>
      <c r="BL209" s="697">
        <f>[52]ACCOUNTALLOC!BL209</f>
        <v>0</v>
      </c>
      <c r="BM209" s="697">
        <f>[52]ACCOUNTALLOC!BM209</f>
        <v>0</v>
      </c>
      <c r="BN209" s="697">
        <f>[52]ACCOUNTALLOC!BN209</f>
        <v>0</v>
      </c>
      <c r="BO209" s="697">
        <f>[52]ACCOUNTALLOC!BO209</f>
        <v>-44243.364519890485</v>
      </c>
      <c r="BP209" s="698"/>
      <c r="BQ209" s="697">
        <f>[52]ACCOUNTALLOC!BQ209</f>
        <v>-16315.776448270932</v>
      </c>
      <c r="BR209" s="697">
        <f>[52]ACCOUNTALLOC!BR209</f>
        <v>0</v>
      </c>
      <c r="BS209" s="697">
        <f>[52]ACCOUNTALLOC!BS209</f>
        <v>-545.51218103663348</v>
      </c>
      <c r="BT209" s="697">
        <f>[52]ACCOUNTALLOC!BT209</f>
        <v>0</v>
      </c>
      <c r="BU209" s="697">
        <f>[52]ACCOUNTALLOC!BU209</f>
        <v>0</v>
      </c>
      <c r="BV209" s="697">
        <f>[52]ACCOUNTALLOC!BV209</f>
        <v>0</v>
      </c>
      <c r="BW209" s="697">
        <f>[52]ACCOUNTALLOC!BW209</f>
        <v>-16861.288629307564</v>
      </c>
      <c r="BX209" s="698"/>
      <c r="BY209" s="697">
        <f>[52]ACCOUNTALLOC!BY209</f>
        <v>-4947.3785103848249</v>
      </c>
      <c r="BZ209" s="697">
        <f>[52]ACCOUNTALLOC!BZ209</f>
        <v>0</v>
      </c>
      <c r="CA209" s="697">
        <f>[52]ACCOUNTALLOC!CA209</f>
        <v>-878.26990957395935</v>
      </c>
      <c r="CB209" s="697">
        <f>[52]ACCOUNTALLOC!CB209</f>
        <v>0</v>
      </c>
      <c r="CC209" s="697">
        <f>[52]ACCOUNTALLOC!CC209</f>
        <v>0</v>
      </c>
      <c r="CD209" s="697">
        <f>[52]ACCOUNTALLOC!CD209</f>
        <v>0</v>
      </c>
      <c r="CE209" s="697">
        <f>[52]ACCOUNTALLOC!CE209</f>
        <v>-5825.648419958784</v>
      </c>
      <c r="CF209" s="698"/>
      <c r="CG209" s="697">
        <f>[52]ACCOUNTALLOC!CG209</f>
        <v>-19894.225578905327</v>
      </c>
      <c r="CH209" s="697">
        <f>[52]ACCOUNTALLOC!CH209</f>
        <v>0</v>
      </c>
      <c r="CI209" s="697">
        <f>[52]ACCOUNTALLOC!CI209</f>
        <v>-51541.842386723933</v>
      </c>
      <c r="CJ209" s="697">
        <f>[52]ACCOUNTALLOC!CJ209</f>
        <v>0</v>
      </c>
      <c r="CK209" s="697">
        <f>[52]ACCOUNTALLOC!CK209</f>
        <v>0</v>
      </c>
      <c r="CL209" s="697">
        <f>[52]ACCOUNTALLOC!CL209</f>
        <v>0</v>
      </c>
      <c r="CM209" s="697">
        <f>[52]ACCOUNTALLOC!CM209</f>
        <v>-71436.067965629263</v>
      </c>
      <c r="CN209" s="698">
        <f>[52]ACCOUNTALLOC!CN209</f>
        <v>0</v>
      </c>
      <c r="CO209" s="697">
        <f>[52]ACCOUNTALLOC!CO209</f>
        <v>-1119.3322999183026</v>
      </c>
      <c r="CP209" s="697">
        <f>[52]ACCOUNTALLOC!CP209</f>
        <v>0</v>
      </c>
      <c r="CQ209" s="697">
        <f>[52]ACCOUNTALLOC!CQ209</f>
        <v>-9.7926061048614024</v>
      </c>
      <c r="CR209" s="697">
        <f>[52]ACCOUNTALLOC!CR209</f>
        <v>0</v>
      </c>
      <c r="CS209" s="697">
        <f>[52]ACCOUNTALLOC!CS209</f>
        <v>0</v>
      </c>
      <c r="CT209" s="697">
        <f>[52]ACCOUNTALLOC!CT209</f>
        <v>0</v>
      </c>
      <c r="CU209" s="697">
        <f>[52]ACCOUNTALLOC!CU209</f>
        <v>-1129.1249060231639</v>
      </c>
      <c r="CW209" s="65">
        <f>[52]ACCOUNTALLOC!CW209</f>
        <v>0</v>
      </c>
      <c r="CX209" s="65">
        <f>[52]ACCOUNTALLOC!CX209</f>
        <v>0</v>
      </c>
      <c r="CY209" s="65">
        <f>[52]ACCOUNTALLOC!CY209</f>
        <v>0</v>
      </c>
      <c r="CZ209" s="65">
        <f>[52]ACCOUNTALLOC!CZ209</f>
        <v>0</v>
      </c>
      <c r="DA209" s="65">
        <f>[52]ACCOUNTALLOC!DA209</f>
        <v>0</v>
      </c>
      <c r="DB209" s="65">
        <f>[52]ACCOUNTALLOC!DB209</f>
        <v>0</v>
      </c>
      <c r="DC209" s="65">
        <f>[52]ACCOUNTALLOC!DC209</f>
        <v>0</v>
      </c>
      <c r="DE209" s="65">
        <v>0</v>
      </c>
      <c r="DF209" s="65">
        <v>0</v>
      </c>
      <c r="DG209" s="65">
        <v>0</v>
      </c>
      <c r="DH209" s="65">
        <v>0</v>
      </c>
      <c r="DI209" s="65">
        <v>0</v>
      </c>
      <c r="DJ209" s="65">
        <v>0</v>
      </c>
      <c r="DK209" s="65">
        <v>0</v>
      </c>
      <c r="DM209" s="65">
        <v>0</v>
      </c>
      <c r="DN209" s="65">
        <v>0</v>
      </c>
      <c r="DO209" s="65">
        <v>0</v>
      </c>
      <c r="DP209" s="65">
        <v>0</v>
      </c>
      <c r="DQ209" s="65">
        <v>0</v>
      </c>
      <c r="DR209" s="65">
        <v>0</v>
      </c>
      <c r="DS209" s="65">
        <v>0</v>
      </c>
      <c r="DU209" s="65">
        <v>0</v>
      </c>
      <c r="DV209" s="65">
        <v>0</v>
      </c>
      <c r="DW209" s="65">
        <v>0</v>
      </c>
      <c r="DX209" s="65">
        <v>0</v>
      </c>
      <c r="DY209" s="65">
        <v>0</v>
      </c>
      <c r="DZ209" s="65">
        <v>0</v>
      </c>
      <c r="EA209" s="65">
        <v>0</v>
      </c>
      <c r="EC209" s="65">
        <v>0</v>
      </c>
      <c r="ED209" s="65">
        <v>0</v>
      </c>
      <c r="EE209" s="65">
        <v>0</v>
      </c>
      <c r="EF209" s="65">
        <v>0</v>
      </c>
      <c r="EG209" s="65">
        <v>0</v>
      </c>
      <c r="EH209" s="65">
        <v>0</v>
      </c>
      <c r="EI209" s="65">
        <v>0</v>
      </c>
      <c r="EK209" s="65">
        <v>0</v>
      </c>
      <c r="EL209" s="65">
        <v>0</v>
      </c>
      <c r="EM209" s="65">
        <v>0</v>
      </c>
      <c r="EN209" s="65">
        <v>0</v>
      </c>
      <c r="EO209" s="65">
        <v>0</v>
      </c>
      <c r="EP209" s="65">
        <v>0</v>
      </c>
      <c r="EQ209" s="65">
        <v>0</v>
      </c>
      <c r="ES209" s="65">
        <v>0</v>
      </c>
      <c r="ET209" s="65">
        <v>0</v>
      </c>
      <c r="EU209" s="65">
        <v>0</v>
      </c>
      <c r="EV209" s="65">
        <v>0</v>
      </c>
      <c r="EW209" s="65">
        <v>0</v>
      </c>
      <c r="EX209" s="65">
        <v>0</v>
      </c>
      <c r="EY209" s="65">
        <v>0</v>
      </c>
      <c r="FA209" s="65">
        <v>0</v>
      </c>
      <c r="FB209" s="65">
        <v>0</v>
      </c>
      <c r="FC209" s="65">
        <v>0</v>
      </c>
      <c r="FD209" s="65">
        <v>0</v>
      </c>
      <c r="FE209" s="65">
        <v>0</v>
      </c>
      <c r="FF209" s="65">
        <v>0</v>
      </c>
      <c r="FG209" s="65">
        <v>0</v>
      </c>
    </row>
    <row r="210" spans="1:163">
      <c r="A210" s="699">
        <f>[52]ACCOUNTALLOC!A210</f>
        <v>182.04</v>
      </c>
      <c r="B210" s="698" t="str">
        <f>[52]ACCOUNTALLOC!B210</f>
        <v>Misc Def Debits - Other</v>
      </c>
      <c r="C210" s="695">
        <f>[52]ACCOUNTALLOC!C210</f>
        <v>68510052.721862912</v>
      </c>
      <c r="D210" s="64"/>
      <c r="E210" s="697">
        <f>[52]ACCOUNTALLOC!E210</f>
        <v>17344765.550497055</v>
      </c>
      <c r="F210" s="697">
        <f>[52]ACCOUNTALLOC!F210</f>
        <v>15890539.930132084</v>
      </c>
      <c r="G210" s="697">
        <f>[52]ACCOUNTALLOC!G210</f>
        <v>8473963.239221124</v>
      </c>
      <c r="H210" s="697">
        <f>[52]ACCOUNTALLOC!H210</f>
        <v>0</v>
      </c>
      <c r="I210" s="697">
        <f>[52]ACCOUNTALLOC!I210</f>
        <v>0</v>
      </c>
      <c r="J210" s="697">
        <f>[52]ACCOUNTALLOC!J210</f>
        <v>0</v>
      </c>
      <c r="K210" s="697">
        <f>[52]ACCOUNTALLOC!K210</f>
        <v>41709268.719850264</v>
      </c>
      <c r="L210" s="698"/>
      <c r="M210" s="697">
        <f>[52]ACCOUNTALLOC!M210</f>
        <v>3292325.6248523532</v>
      </c>
      <c r="N210" s="697">
        <f>[52]ACCOUNTALLOC!N210</f>
        <v>4037599.7388345967</v>
      </c>
      <c r="O210" s="697">
        <f>[52]ACCOUNTALLOC!O210</f>
        <v>960236.15131656395</v>
      </c>
      <c r="P210" s="697">
        <f>[52]ACCOUNTALLOC!P210</f>
        <v>0</v>
      </c>
      <c r="Q210" s="697">
        <f>[52]ACCOUNTALLOC!Q210</f>
        <v>0</v>
      </c>
      <c r="R210" s="697">
        <f>[52]ACCOUNTALLOC!R210</f>
        <v>0</v>
      </c>
      <c r="S210" s="697">
        <f>[52]ACCOUNTALLOC!S210</f>
        <v>8290161.5150035135</v>
      </c>
      <c r="T210" s="698"/>
      <c r="U210" s="697">
        <f>[52]ACCOUNTALLOC!U210</f>
        <v>2896996.9011825738</v>
      </c>
      <c r="V210" s="697">
        <f>[52]ACCOUNTALLOC!V210</f>
        <v>4490120.1082939906</v>
      </c>
      <c r="W210" s="697">
        <f>[52]ACCOUNTALLOC!W210</f>
        <v>137750.52120205783</v>
      </c>
      <c r="X210" s="697">
        <f>[52]ACCOUNTALLOC!X210</f>
        <v>0</v>
      </c>
      <c r="Y210" s="697">
        <f>[52]ACCOUNTALLOC!Y210</f>
        <v>0</v>
      </c>
      <c r="Z210" s="697">
        <f>[52]ACCOUNTALLOC!Z210</f>
        <v>0</v>
      </c>
      <c r="AA210" s="697">
        <f>[52]ACCOUNTALLOC!AA210</f>
        <v>7524867.5306786224</v>
      </c>
      <c r="AB210" s="698"/>
      <c r="AC210" s="697">
        <f>[52]ACCOUNTALLOC!AC210</f>
        <v>1309821.3951392395</v>
      </c>
      <c r="AD210" s="697">
        <f>[52]ACCOUNTALLOC!AD210</f>
        <v>2897770.0368776126</v>
      </c>
      <c r="AE210" s="697">
        <f>[52]ACCOUNTALLOC!AE210</f>
        <v>72762.611865425511</v>
      </c>
      <c r="AF210" s="697">
        <f>[52]ACCOUNTALLOC!AF210</f>
        <v>0</v>
      </c>
      <c r="AG210" s="697">
        <f>[52]ACCOUNTALLOC!AG210</f>
        <v>0</v>
      </c>
      <c r="AH210" s="697">
        <f>[52]ACCOUNTALLOC!AH210</f>
        <v>0</v>
      </c>
      <c r="AI210" s="697">
        <f>[52]ACCOUNTALLOC!AI210</f>
        <v>4280354.0438822778</v>
      </c>
      <c r="AJ210" s="698"/>
      <c r="AK210" s="697">
        <f>[52]ACCOUNTALLOC!AK210</f>
        <v>1017372.087639919</v>
      </c>
      <c r="AL210" s="697">
        <f>[52]ACCOUNTALLOC!AL210</f>
        <v>2016102.6076907329</v>
      </c>
      <c r="AM210" s="697">
        <f>[52]ACCOUNTALLOC!AM210</f>
        <v>164068.25861879106</v>
      </c>
      <c r="AN210" s="697">
        <f>[52]ACCOUNTALLOC!AN210</f>
        <v>0</v>
      </c>
      <c r="AO210" s="697">
        <f>[52]ACCOUNTALLOC!AO210</f>
        <v>0</v>
      </c>
      <c r="AP210" s="697">
        <f>[52]ACCOUNTALLOC!AP210</f>
        <v>0</v>
      </c>
      <c r="AQ210" s="697">
        <f>[52]ACCOUNTALLOC!AQ210</f>
        <v>3197542.9539494431</v>
      </c>
      <c r="AR210" s="698"/>
      <c r="AS210" s="697">
        <f>[52]ACCOUNTALLOC!AS210</f>
        <v>10094.726824224006</v>
      </c>
      <c r="AT210" s="697">
        <f>[52]ACCOUNTALLOC!AT210</f>
        <v>6366.0624552508334</v>
      </c>
      <c r="AU210" s="697">
        <f>[52]ACCOUNTALLOC!AU210</f>
        <v>312.92980785262881</v>
      </c>
      <c r="AV210" s="697">
        <f>[52]ACCOUNTALLOC!AV210</f>
        <v>0</v>
      </c>
      <c r="AW210" s="697">
        <f>[52]ACCOUNTALLOC!AW210</f>
        <v>0</v>
      </c>
      <c r="AX210" s="697">
        <f>[52]ACCOUNTALLOC!AX210</f>
        <v>0</v>
      </c>
      <c r="AY210" s="697">
        <f>[52]ACCOUNTALLOC!AY210</f>
        <v>16773.71908732747</v>
      </c>
      <c r="AZ210" s="698"/>
      <c r="BA210" s="697">
        <f>[52]ACCOUNTALLOC!BA210</f>
        <v>195001.1977147666</v>
      </c>
      <c r="BB210" s="697">
        <f>[52]ACCOUNTALLOC!BB210</f>
        <v>175700.23474226109</v>
      </c>
      <c r="BC210" s="697">
        <f>[52]ACCOUNTALLOC!BC210</f>
        <v>32519.32562686424</v>
      </c>
      <c r="BD210" s="697">
        <f>[52]ACCOUNTALLOC!BD210</f>
        <v>0</v>
      </c>
      <c r="BE210" s="697">
        <f>[52]ACCOUNTALLOC!BE210</f>
        <v>0</v>
      </c>
      <c r="BF210" s="697">
        <f>[52]ACCOUNTALLOC!BF210</f>
        <v>0</v>
      </c>
      <c r="BG210" s="697">
        <f>[52]ACCOUNTALLOC!BG210</f>
        <v>403220.75808389194</v>
      </c>
      <c r="BH210" s="698"/>
      <c r="BI210" s="697">
        <f>[52]ACCOUNTALLOC!BI210</f>
        <v>313897.72879759554</v>
      </c>
      <c r="BJ210" s="697">
        <f>[52]ACCOUNTALLOC!BJ210</f>
        <v>89382.538677027289</v>
      </c>
      <c r="BK210" s="697">
        <f>[52]ACCOUNTALLOC!BK210</f>
        <v>14116.06818859245</v>
      </c>
      <c r="BL210" s="697">
        <f>[52]ACCOUNTALLOC!BL210</f>
        <v>0</v>
      </c>
      <c r="BM210" s="697">
        <f>[52]ACCOUNTALLOC!BM210</f>
        <v>0</v>
      </c>
      <c r="BN210" s="697">
        <f>[52]ACCOUNTALLOC!BN210</f>
        <v>0</v>
      </c>
      <c r="BO210" s="697">
        <f>[52]ACCOUNTALLOC!BO210</f>
        <v>417396.33566321526</v>
      </c>
      <c r="BP210" s="698"/>
      <c r="BQ210" s="697">
        <f>[52]ACCOUNTALLOC!BQ210</f>
        <v>182438.69406003229</v>
      </c>
      <c r="BR210" s="697">
        <f>[52]ACCOUNTALLOC!BR210</f>
        <v>872651.18055636401</v>
      </c>
      <c r="BS210" s="697">
        <f>[52]ACCOUNTALLOC!BS210</f>
        <v>16426.256456433788</v>
      </c>
      <c r="BT210" s="697">
        <f>[52]ACCOUNTALLOC!BT210</f>
        <v>0</v>
      </c>
      <c r="BU210" s="697">
        <f>[52]ACCOUNTALLOC!BU210</f>
        <v>0</v>
      </c>
      <c r="BV210" s="697">
        <f>[52]ACCOUNTALLOC!BV210</f>
        <v>0</v>
      </c>
      <c r="BW210" s="697">
        <f>[52]ACCOUNTALLOC!BW210</f>
        <v>1071516.1310728302</v>
      </c>
      <c r="BX210" s="698"/>
      <c r="BY210" s="697">
        <f>[52]ACCOUNTALLOC!BY210</f>
        <v>83455.591971170463</v>
      </c>
      <c r="BZ210" s="697">
        <f>[52]ACCOUNTALLOC!BZ210</f>
        <v>527528.36806675978</v>
      </c>
      <c r="CA210" s="697">
        <f>[52]ACCOUNTALLOC!CA210</f>
        <v>28637.725824019351</v>
      </c>
      <c r="CB210" s="697">
        <f>[52]ACCOUNTALLOC!CB210</f>
        <v>0</v>
      </c>
      <c r="CC210" s="697">
        <f>[52]ACCOUNTALLOC!CC210</f>
        <v>0</v>
      </c>
      <c r="CD210" s="697">
        <f>[52]ACCOUNTALLOC!CD210</f>
        <v>0</v>
      </c>
      <c r="CE210" s="697">
        <f>[52]ACCOUNTALLOC!CE210</f>
        <v>639621.68586194969</v>
      </c>
      <c r="CF210" s="698"/>
      <c r="CG210" s="697">
        <f>[52]ACCOUNTALLOC!CG210</f>
        <v>147414.19610521302</v>
      </c>
      <c r="CH210" s="697">
        <f>[52]ACCOUNTALLOC!CH210</f>
        <v>105078.02067102696</v>
      </c>
      <c r="CI210" s="697">
        <f>[52]ACCOUNTALLOC!CI210</f>
        <v>687219.38609667774</v>
      </c>
      <c r="CJ210" s="697">
        <f>[52]ACCOUNTALLOC!CJ210</f>
        <v>0</v>
      </c>
      <c r="CK210" s="697">
        <f>[52]ACCOUNTALLOC!CK210</f>
        <v>0</v>
      </c>
      <c r="CL210" s="697">
        <f>[52]ACCOUNTALLOC!CL210</f>
        <v>0</v>
      </c>
      <c r="CM210" s="697">
        <f>[52]ACCOUNTALLOC!CM210</f>
        <v>939711.60287291766</v>
      </c>
      <c r="CN210" s="698">
        <f>[52]ACCOUNTALLOC!CN210</f>
        <v>0</v>
      </c>
      <c r="CO210" s="697">
        <f>[52]ACCOUNTALLOC!CO210</f>
        <v>9247.0084666539042</v>
      </c>
      <c r="CP210" s="697">
        <f>[52]ACCOUNTALLOC!CP210</f>
        <v>10283.855368226032</v>
      </c>
      <c r="CQ210" s="697">
        <f>[52]ACCOUNTALLOC!CQ210</f>
        <v>86.862021802270121</v>
      </c>
      <c r="CR210" s="697">
        <f>[52]ACCOUNTALLOC!CR210</f>
        <v>0</v>
      </c>
      <c r="CS210" s="697">
        <f>[52]ACCOUNTALLOC!CS210</f>
        <v>0</v>
      </c>
      <c r="CT210" s="697">
        <f>[52]ACCOUNTALLOC!CT210</f>
        <v>0</v>
      </c>
      <c r="CU210" s="697">
        <f>[52]ACCOUNTALLOC!CU210</f>
        <v>19617.725856682206</v>
      </c>
      <c r="CW210" s="65">
        <f>[52]ACCOUNTALLOC!CW210</f>
        <v>0</v>
      </c>
      <c r="CX210" s="65">
        <f>[52]ACCOUNTALLOC!CX210</f>
        <v>0</v>
      </c>
      <c r="CY210" s="65">
        <f>[52]ACCOUNTALLOC!CY210</f>
        <v>0</v>
      </c>
      <c r="CZ210" s="65">
        <f>[52]ACCOUNTALLOC!CZ210</f>
        <v>0</v>
      </c>
      <c r="DA210" s="65">
        <f>[52]ACCOUNTALLOC!DA210</f>
        <v>0</v>
      </c>
      <c r="DB210" s="65">
        <f>[52]ACCOUNTALLOC!DB210</f>
        <v>0</v>
      </c>
      <c r="DC210" s="65">
        <f>[52]ACCOUNTALLOC!DC210</f>
        <v>0</v>
      </c>
      <c r="DE210" s="65">
        <v>0</v>
      </c>
      <c r="DF210" s="65">
        <v>0</v>
      </c>
      <c r="DG210" s="65">
        <v>0</v>
      </c>
      <c r="DH210" s="65">
        <v>0</v>
      </c>
      <c r="DI210" s="65">
        <v>0</v>
      </c>
      <c r="DJ210" s="65">
        <v>0</v>
      </c>
      <c r="DK210" s="65">
        <v>0</v>
      </c>
      <c r="DM210" s="65">
        <v>0</v>
      </c>
      <c r="DN210" s="65">
        <v>0</v>
      </c>
      <c r="DO210" s="65">
        <v>0</v>
      </c>
      <c r="DP210" s="65">
        <v>0</v>
      </c>
      <c r="DQ210" s="65">
        <v>0</v>
      </c>
      <c r="DR210" s="65">
        <v>0</v>
      </c>
      <c r="DS210" s="65">
        <v>0</v>
      </c>
      <c r="DU210" s="65">
        <v>0</v>
      </c>
      <c r="DV210" s="65">
        <v>0</v>
      </c>
      <c r="DW210" s="65">
        <v>0</v>
      </c>
      <c r="DX210" s="65">
        <v>0</v>
      </c>
      <c r="DY210" s="65">
        <v>0</v>
      </c>
      <c r="DZ210" s="65">
        <v>0</v>
      </c>
      <c r="EA210" s="65">
        <v>0</v>
      </c>
      <c r="EC210" s="65">
        <v>0</v>
      </c>
      <c r="ED210" s="65">
        <v>0</v>
      </c>
      <c r="EE210" s="65">
        <v>0</v>
      </c>
      <c r="EF210" s="65">
        <v>0</v>
      </c>
      <c r="EG210" s="65">
        <v>0</v>
      </c>
      <c r="EH210" s="65">
        <v>0</v>
      </c>
      <c r="EI210" s="65">
        <v>0</v>
      </c>
      <c r="EK210" s="65">
        <v>0</v>
      </c>
      <c r="EL210" s="65">
        <v>0</v>
      </c>
      <c r="EM210" s="65">
        <v>0</v>
      </c>
      <c r="EN210" s="65">
        <v>0</v>
      </c>
      <c r="EO210" s="65">
        <v>0</v>
      </c>
      <c r="EP210" s="65">
        <v>0</v>
      </c>
      <c r="EQ210" s="65">
        <v>0</v>
      </c>
      <c r="ES210" s="65">
        <v>0</v>
      </c>
      <c r="ET210" s="65">
        <v>0</v>
      </c>
      <c r="EU210" s="65">
        <v>0</v>
      </c>
      <c r="EV210" s="65">
        <v>0</v>
      </c>
      <c r="EW210" s="65">
        <v>0</v>
      </c>
      <c r="EX210" s="65">
        <v>0</v>
      </c>
      <c r="EY210" s="65">
        <v>0</v>
      </c>
      <c r="FA210" s="65">
        <v>0</v>
      </c>
      <c r="FB210" s="65">
        <v>0</v>
      </c>
      <c r="FC210" s="65">
        <v>0</v>
      </c>
      <c r="FD210" s="65">
        <v>0</v>
      </c>
      <c r="FE210" s="65">
        <v>0</v>
      </c>
      <c r="FF210" s="65">
        <v>0</v>
      </c>
      <c r="FG210" s="65">
        <v>0</v>
      </c>
    </row>
    <row r="211" spans="1:163">
      <c r="A211" s="699">
        <f>[52]ACCOUNTALLOC!A211</f>
        <v>282</v>
      </c>
      <c r="B211" s="698" t="str">
        <f>[52]ACCOUNTALLOC!B211</f>
        <v xml:space="preserve">Accum Deferred Income Tax - Prod </v>
      </c>
      <c r="C211" s="695">
        <f>[52]ACCOUNTALLOC!C211</f>
        <v>-14559444.715643</v>
      </c>
      <c r="D211" s="64"/>
      <c r="E211" s="697">
        <f>[52]ACCOUNTALLOC!E211</f>
        <v>-923647.8151687379</v>
      </c>
      <c r="F211" s="697">
        <f>[52]ACCOUNTALLOC!F211</f>
        <v>-6750596.349916121</v>
      </c>
      <c r="G211" s="697">
        <f>[52]ACCOUNTALLOC!G211</f>
        <v>0</v>
      </c>
      <c r="H211" s="697">
        <f>[52]ACCOUNTALLOC!H211</f>
        <v>0</v>
      </c>
      <c r="I211" s="697">
        <f>[52]ACCOUNTALLOC!I211</f>
        <v>0</v>
      </c>
      <c r="J211" s="697">
        <f>[52]ACCOUNTALLOC!J211</f>
        <v>0</v>
      </c>
      <c r="K211" s="697">
        <f>[52]ACCOUNTALLOC!K211</f>
        <v>-7674244.1650848594</v>
      </c>
      <c r="L211" s="698"/>
      <c r="M211" s="697">
        <f>[52]ACCOUNTALLOC!M211</f>
        <v>-212949.76777898771</v>
      </c>
      <c r="N211" s="697">
        <f>[52]ACCOUNTALLOC!N211</f>
        <v>-1715247.3219437394</v>
      </c>
      <c r="O211" s="697">
        <f>[52]ACCOUNTALLOC!O211</f>
        <v>0</v>
      </c>
      <c r="P211" s="697">
        <f>[52]ACCOUNTALLOC!P211</f>
        <v>0</v>
      </c>
      <c r="Q211" s="697">
        <f>[52]ACCOUNTALLOC!Q211</f>
        <v>0</v>
      </c>
      <c r="R211" s="697">
        <f>[52]ACCOUNTALLOC!R211</f>
        <v>0</v>
      </c>
      <c r="S211" s="697">
        <f>[52]ACCOUNTALLOC!S211</f>
        <v>-1928197.0897227272</v>
      </c>
      <c r="T211" s="698"/>
      <c r="U211" s="697">
        <f>[52]ACCOUNTALLOC!U211</f>
        <v>-227928.23029427326</v>
      </c>
      <c r="V211" s="697">
        <f>[52]ACCOUNTALLOC!V211</f>
        <v>-1907486.3753532912</v>
      </c>
      <c r="W211" s="697">
        <f>[52]ACCOUNTALLOC!W211</f>
        <v>0</v>
      </c>
      <c r="X211" s="697">
        <f>[52]ACCOUNTALLOC!X211</f>
        <v>0</v>
      </c>
      <c r="Y211" s="697">
        <f>[52]ACCOUNTALLOC!Y211</f>
        <v>0</v>
      </c>
      <c r="Z211" s="697">
        <f>[52]ACCOUNTALLOC!Z211</f>
        <v>0</v>
      </c>
      <c r="AA211" s="697">
        <f>[52]ACCOUNTALLOC!AA211</f>
        <v>-2135414.6056475644</v>
      </c>
      <c r="AB211" s="698"/>
      <c r="AC211" s="697">
        <f>[52]ACCOUNTALLOC!AC211</f>
        <v>-119757.56130249309</v>
      </c>
      <c r="AD211" s="697">
        <f>[52]ACCOUNTALLOC!AD211</f>
        <v>-1231026.5050685233</v>
      </c>
      <c r="AE211" s="697">
        <f>[52]ACCOUNTALLOC!AE211</f>
        <v>0</v>
      </c>
      <c r="AF211" s="697">
        <f>[52]ACCOUNTALLOC!AF211</f>
        <v>0</v>
      </c>
      <c r="AG211" s="697">
        <f>[52]ACCOUNTALLOC!AG211</f>
        <v>0</v>
      </c>
      <c r="AH211" s="697">
        <f>[52]ACCOUNTALLOC!AH211</f>
        <v>0</v>
      </c>
      <c r="AI211" s="697">
        <f>[52]ACCOUNTALLOC!AI211</f>
        <v>-1350784.0663710164</v>
      </c>
      <c r="AJ211" s="698"/>
      <c r="AK211" s="697">
        <f>[52]ACCOUNTALLOC!AK211</f>
        <v>-84599.450899565825</v>
      </c>
      <c r="AL211" s="697">
        <f>[52]ACCOUNTALLOC!AL211</f>
        <v>-856477.81411920267</v>
      </c>
      <c r="AM211" s="697">
        <f>[52]ACCOUNTALLOC!AM211</f>
        <v>0</v>
      </c>
      <c r="AN211" s="697">
        <f>[52]ACCOUNTALLOC!AN211</f>
        <v>0</v>
      </c>
      <c r="AO211" s="697">
        <f>[52]ACCOUNTALLOC!AO211</f>
        <v>0</v>
      </c>
      <c r="AP211" s="697">
        <f>[52]ACCOUNTALLOC!AP211</f>
        <v>0</v>
      </c>
      <c r="AQ211" s="697">
        <f>[52]ACCOUNTALLOC!AQ211</f>
        <v>-941077.26501876849</v>
      </c>
      <c r="AR211" s="698"/>
      <c r="AS211" s="697">
        <f>[52]ACCOUNTALLOC!AS211</f>
        <v>-2.8911274111015666</v>
      </c>
      <c r="AT211" s="697">
        <f>[52]ACCOUNTALLOC!AT211</f>
        <v>-2704.4215088163546</v>
      </c>
      <c r="AU211" s="697">
        <f>[52]ACCOUNTALLOC!AU211</f>
        <v>0</v>
      </c>
      <c r="AV211" s="697">
        <f>[52]ACCOUNTALLOC!AV211</f>
        <v>0</v>
      </c>
      <c r="AW211" s="697">
        <f>[52]ACCOUNTALLOC!AW211</f>
        <v>0</v>
      </c>
      <c r="AX211" s="697">
        <f>[52]ACCOUNTALLOC!AX211</f>
        <v>0</v>
      </c>
      <c r="AY211" s="697">
        <f>[52]ACCOUNTALLOC!AY211</f>
        <v>-2707.3126362274561</v>
      </c>
      <c r="AZ211" s="698"/>
      <c r="BA211" s="697">
        <f>[52]ACCOUNTALLOC!BA211</f>
        <v>0</v>
      </c>
      <c r="BB211" s="697">
        <f>[52]ACCOUNTALLOC!BB211</f>
        <v>-74640.721369160834</v>
      </c>
      <c r="BC211" s="697">
        <f>[52]ACCOUNTALLOC!BC211</f>
        <v>0</v>
      </c>
      <c r="BD211" s="697">
        <f>[52]ACCOUNTALLOC!BD211</f>
        <v>0</v>
      </c>
      <c r="BE211" s="697">
        <f>[52]ACCOUNTALLOC!BE211</f>
        <v>0</v>
      </c>
      <c r="BF211" s="697">
        <f>[52]ACCOUNTALLOC!BF211</f>
        <v>0</v>
      </c>
      <c r="BG211" s="697">
        <f>[52]ACCOUNTALLOC!BG211</f>
        <v>-74640.721369160834</v>
      </c>
      <c r="BH211" s="698"/>
      <c r="BI211" s="697">
        <f>[52]ACCOUNTALLOC!BI211</f>
        <v>0</v>
      </c>
      <c r="BJ211" s="697">
        <f>[52]ACCOUNTALLOC!BJ211</f>
        <v>0</v>
      </c>
      <c r="BK211" s="697">
        <f>[52]ACCOUNTALLOC!BK211</f>
        <v>0</v>
      </c>
      <c r="BL211" s="697">
        <f>[52]ACCOUNTALLOC!BL211</f>
        <v>0</v>
      </c>
      <c r="BM211" s="697">
        <f>[52]ACCOUNTALLOC!BM211</f>
        <v>0</v>
      </c>
      <c r="BN211" s="697">
        <f>[52]ACCOUNTALLOC!BN211</f>
        <v>0</v>
      </c>
      <c r="BO211" s="697">
        <f>[52]ACCOUNTALLOC!BO211</f>
        <v>0</v>
      </c>
      <c r="BP211" s="698"/>
      <c r="BQ211" s="697">
        <f>[52]ACCOUNTALLOC!BQ211</f>
        <v>-28734.855853862715</v>
      </c>
      <c r="BR211" s="697">
        <f>[52]ACCOUNTALLOC!BR211</f>
        <v>-370718.42115592724</v>
      </c>
      <c r="BS211" s="697">
        <f>[52]ACCOUNTALLOC!BS211</f>
        <v>0</v>
      </c>
      <c r="BT211" s="697">
        <f>[52]ACCOUNTALLOC!BT211</f>
        <v>0</v>
      </c>
      <c r="BU211" s="697">
        <f>[52]ACCOUNTALLOC!BU211</f>
        <v>0</v>
      </c>
      <c r="BV211" s="697">
        <f>[52]ACCOUNTALLOC!BV211</f>
        <v>0</v>
      </c>
      <c r="BW211" s="697">
        <f>[52]ACCOUNTALLOC!BW211</f>
        <v>-399453.27700978995</v>
      </c>
      <c r="BX211" s="698"/>
      <c r="BY211" s="697">
        <f>[52]ACCOUNTALLOC!BY211</f>
        <v>0</v>
      </c>
      <c r="BZ211" s="697">
        <f>[52]ACCOUNTALLOC!BZ211</f>
        <v>0</v>
      </c>
      <c r="CA211" s="697">
        <f>[52]ACCOUNTALLOC!CA211</f>
        <v>0</v>
      </c>
      <c r="CB211" s="697">
        <f>[52]ACCOUNTALLOC!CB211</f>
        <v>0</v>
      </c>
      <c r="CC211" s="697">
        <f>[52]ACCOUNTALLOC!CC211</f>
        <v>0</v>
      </c>
      <c r="CD211" s="697">
        <f>[52]ACCOUNTALLOC!CD211</f>
        <v>0</v>
      </c>
      <c r="CE211" s="697">
        <f>[52]ACCOUNTALLOC!CE211</f>
        <v>0</v>
      </c>
      <c r="CF211" s="698"/>
      <c r="CG211" s="697">
        <f>[52]ACCOUNTALLOC!CG211</f>
        <v>-3328.4215464629419</v>
      </c>
      <c r="CH211" s="697">
        <f>[52]ACCOUNTALLOC!CH211</f>
        <v>-44639.093820416783</v>
      </c>
      <c r="CI211" s="697">
        <f>[52]ACCOUNTALLOC!CI211</f>
        <v>0</v>
      </c>
      <c r="CJ211" s="697">
        <f>[52]ACCOUNTALLOC!CJ211</f>
        <v>0</v>
      </c>
      <c r="CK211" s="697">
        <f>[52]ACCOUNTALLOC!CK211</f>
        <v>0</v>
      </c>
      <c r="CL211" s="697">
        <f>[52]ACCOUNTALLOC!CL211</f>
        <v>0</v>
      </c>
      <c r="CM211" s="697">
        <f>[52]ACCOUNTALLOC!CM211</f>
        <v>-47967.515366879728</v>
      </c>
      <c r="CN211" s="698">
        <f>[52]ACCOUNTALLOC!CN211</f>
        <v>0</v>
      </c>
      <c r="CO211" s="697">
        <f>[52]ACCOUNTALLOC!CO211</f>
        <v>-589.92474893544647</v>
      </c>
      <c r="CP211" s="697">
        <f>[52]ACCOUNTALLOC!CP211</f>
        <v>-4368.772667074184</v>
      </c>
      <c r="CQ211" s="697">
        <f>[52]ACCOUNTALLOC!CQ211</f>
        <v>0</v>
      </c>
      <c r="CR211" s="697">
        <f>[52]ACCOUNTALLOC!CR211</f>
        <v>0</v>
      </c>
      <c r="CS211" s="697">
        <f>[52]ACCOUNTALLOC!CS211</f>
        <v>0</v>
      </c>
      <c r="CT211" s="697">
        <f>[52]ACCOUNTALLOC!CT211</f>
        <v>0</v>
      </c>
      <c r="CU211" s="697">
        <f>[52]ACCOUNTALLOC!CU211</f>
        <v>-4958.6974160096306</v>
      </c>
      <c r="CW211" s="65">
        <f>[52]ACCOUNTALLOC!CW211</f>
        <v>0</v>
      </c>
      <c r="CX211" s="65">
        <f>[52]ACCOUNTALLOC!CX211</f>
        <v>0</v>
      </c>
      <c r="CY211" s="65">
        <f>[52]ACCOUNTALLOC!CY211</f>
        <v>0</v>
      </c>
      <c r="CZ211" s="65">
        <f>[52]ACCOUNTALLOC!CZ211</f>
        <v>0</v>
      </c>
      <c r="DA211" s="65">
        <f>[52]ACCOUNTALLOC!DA211</f>
        <v>0</v>
      </c>
      <c r="DB211" s="65">
        <f>[52]ACCOUNTALLOC!DB211</f>
        <v>0</v>
      </c>
      <c r="DC211" s="65">
        <f>[52]ACCOUNTALLOC!DC211</f>
        <v>0</v>
      </c>
      <c r="DE211" s="65">
        <v>0</v>
      </c>
      <c r="DF211" s="65">
        <v>0</v>
      </c>
      <c r="DG211" s="65">
        <v>0</v>
      </c>
      <c r="DH211" s="65">
        <v>0</v>
      </c>
      <c r="DI211" s="65">
        <v>0</v>
      </c>
      <c r="DJ211" s="65">
        <v>0</v>
      </c>
      <c r="DK211" s="65">
        <v>0</v>
      </c>
      <c r="DM211" s="65">
        <v>0</v>
      </c>
      <c r="DN211" s="65">
        <v>0</v>
      </c>
      <c r="DO211" s="65">
        <v>0</v>
      </c>
      <c r="DP211" s="65">
        <v>0</v>
      </c>
      <c r="DQ211" s="65">
        <v>0</v>
      </c>
      <c r="DR211" s="65">
        <v>0</v>
      </c>
      <c r="DS211" s="65">
        <v>0</v>
      </c>
      <c r="DU211" s="65">
        <v>0</v>
      </c>
      <c r="DV211" s="65">
        <v>0</v>
      </c>
      <c r="DW211" s="65">
        <v>0</v>
      </c>
      <c r="DX211" s="65">
        <v>0</v>
      </c>
      <c r="DY211" s="65">
        <v>0</v>
      </c>
      <c r="DZ211" s="65">
        <v>0</v>
      </c>
      <c r="EA211" s="65">
        <v>0</v>
      </c>
      <c r="EC211" s="65">
        <v>0</v>
      </c>
      <c r="ED211" s="65">
        <v>0</v>
      </c>
      <c r="EE211" s="65">
        <v>0</v>
      </c>
      <c r="EF211" s="65">
        <v>0</v>
      </c>
      <c r="EG211" s="65">
        <v>0</v>
      </c>
      <c r="EH211" s="65">
        <v>0</v>
      </c>
      <c r="EI211" s="65">
        <v>0</v>
      </c>
      <c r="EK211" s="65">
        <v>0</v>
      </c>
      <c r="EL211" s="65">
        <v>0</v>
      </c>
      <c r="EM211" s="65">
        <v>0</v>
      </c>
      <c r="EN211" s="65">
        <v>0</v>
      </c>
      <c r="EO211" s="65">
        <v>0</v>
      </c>
      <c r="EP211" s="65">
        <v>0</v>
      </c>
      <c r="EQ211" s="65">
        <v>0</v>
      </c>
      <c r="ES211" s="65">
        <v>0</v>
      </c>
      <c r="ET211" s="65">
        <v>0</v>
      </c>
      <c r="EU211" s="65">
        <v>0</v>
      </c>
      <c r="EV211" s="65">
        <v>0</v>
      </c>
      <c r="EW211" s="65">
        <v>0</v>
      </c>
      <c r="EX211" s="65">
        <v>0</v>
      </c>
      <c r="EY211" s="65">
        <v>0</v>
      </c>
      <c r="FA211" s="65">
        <v>0</v>
      </c>
      <c r="FB211" s="65">
        <v>0</v>
      </c>
      <c r="FC211" s="65">
        <v>0</v>
      </c>
      <c r="FD211" s="65">
        <v>0</v>
      </c>
      <c r="FE211" s="65">
        <v>0</v>
      </c>
      <c r="FF211" s="65">
        <v>0</v>
      </c>
      <c r="FG211" s="65">
        <v>0</v>
      </c>
    </row>
    <row r="212" spans="1:163">
      <c r="A212" s="699">
        <f>[52]ACCOUNTALLOC!A212</f>
        <v>282.01</v>
      </c>
      <c r="B212" s="698" t="str">
        <f>[52]ACCOUNTALLOC!B212</f>
        <v>Accum Deferred Income Tax - Trans</v>
      </c>
      <c r="C212" s="695">
        <f>[52]ACCOUNTALLOC!C212</f>
        <v>10200176.612901218</v>
      </c>
      <c r="D212" s="64"/>
      <c r="E212" s="697">
        <f>[52]ACCOUNTALLOC!E212</f>
        <v>647096.85203302652</v>
      </c>
      <c r="F212" s="697">
        <f>[52]ACCOUNTALLOC!F212</f>
        <v>4729388.8164271079</v>
      </c>
      <c r="G212" s="697">
        <f>[52]ACCOUNTALLOC!G212</f>
        <v>0</v>
      </c>
      <c r="H212" s="697">
        <f>[52]ACCOUNTALLOC!H212</f>
        <v>0</v>
      </c>
      <c r="I212" s="697">
        <f>[52]ACCOUNTALLOC!I212</f>
        <v>0</v>
      </c>
      <c r="J212" s="697">
        <f>[52]ACCOUNTALLOC!J212</f>
        <v>0</v>
      </c>
      <c r="K212" s="697">
        <f>[52]ACCOUNTALLOC!K212</f>
        <v>5376485.6684601344</v>
      </c>
      <c r="L212" s="698"/>
      <c r="M212" s="697">
        <f>[52]ACCOUNTALLOC!M212</f>
        <v>149190.11565655351</v>
      </c>
      <c r="N212" s="697">
        <f>[52]ACCOUNTALLOC!N212</f>
        <v>1201682.2042556377</v>
      </c>
      <c r="O212" s="697">
        <f>[52]ACCOUNTALLOC!O212</f>
        <v>0</v>
      </c>
      <c r="P212" s="697">
        <f>[52]ACCOUNTALLOC!P212</f>
        <v>0</v>
      </c>
      <c r="Q212" s="697">
        <f>[52]ACCOUNTALLOC!Q212</f>
        <v>0</v>
      </c>
      <c r="R212" s="697">
        <f>[52]ACCOUNTALLOC!R212</f>
        <v>0</v>
      </c>
      <c r="S212" s="697">
        <f>[52]ACCOUNTALLOC!S212</f>
        <v>1350872.3199121912</v>
      </c>
      <c r="T212" s="698"/>
      <c r="U212" s="697">
        <f>[52]ACCOUNTALLOC!U212</f>
        <v>159683.85123710622</v>
      </c>
      <c r="V212" s="697">
        <f>[52]ACCOUNTALLOC!V212</f>
        <v>1336362.6357536586</v>
      </c>
      <c r="W212" s="697">
        <f>[52]ACCOUNTALLOC!W212</f>
        <v>0</v>
      </c>
      <c r="X212" s="697">
        <f>[52]ACCOUNTALLOC!X212</f>
        <v>0</v>
      </c>
      <c r="Y212" s="697">
        <f>[52]ACCOUNTALLOC!Y212</f>
        <v>0</v>
      </c>
      <c r="Z212" s="697">
        <f>[52]ACCOUNTALLOC!Z212</f>
        <v>0</v>
      </c>
      <c r="AA212" s="697">
        <f>[52]ACCOUNTALLOC!AA212</f>
        <v>1496046.4869907647</v>
      </c>
      <c r="AB212" s="698"/>
      <c r="AC212" s="697">
        <f>[52]ACCOUNTALLOC!AC212</f>
        <v>83900.746207945325</v>
      </c>
      <c r="AD212" s="697">
        <f>[52]ACCOUNTALLOC!AD212</f>
        <v>862442.76564821764</v>
      </c>
      <c r="AE212" s="697">
        <f>[52]ACCOUNTALLOC!AE212</f>
        <v>0</v>
      </c>
      <c r="AF212" s="697">
        <f>[52]ACCOUNTALLOC!AF212</f>
        <v>0</v>
      </c>
      <c r="AG212" s="697">
        <f>[52]ACCOUNTALLOC!AG212</f>
        <v>0</v>
      </c>
      <c r="AH212" s="697">
        <f>[52]ACCOUNTALLOC!AH212</f>
        <v>0</v>
      </c>
      <c r="AI212" s="697">
        <f>[52]ACCOUNTALLOC!AI212</f>
        <v>946343.51185616292</v>
      </c>
      <c r="AJ212" s="698"/>
      <c r="AK212" s="697">
        <f>[52]ACCOUNTALLOC!AK212</f>
        <v>59269.385432185154</v>
      </c>
      <c r="AL212" s="697">
        <f>[52]ACCOUNTALLOC!AL212</f>
        <v>600038.33522998635</v>
      </c>
      <c r="AM212" s="697">
        <f>[52]ACCOUNTALLOC!AM212</f>
        <v>0</v>
      </c>
      <c r="AN212" s="697">
        <f>[52]ACCOUNTALLOC!AN212</f>
        <v>0</v>
      </c>
      <c r="AO212" s="697">
        <f>[52]ACCOUNTALLOC!AO212</f>
        <v>0</v>
      </c>
      <c r="AP212" s="697">
        <f>[52]ACCOUNTALLOC!AP212</f>
        <v>0</v>
      </c>
      <c r="AQ212" s="697">
        <f>[52]ACCOUNTALLOC!AQ212</f>
        <v>659307.72066217149</v>
      </c>
      <c r="AR212" s="698"/>
      <c r="AS212" s="697">
        <f>[52]ACCOUNTALLOC!AS212</f>
        <v>2.0254900361653974</v>
      </c>
      <c r="AT212" s="697">
        <f>[52]ACCOUNTALLOC!AT212</f>
        <v>1894.6860656036581</v>
      </c>
      <c r="AU212" s="697">
        <f>[52]ACCOUNTALLOC!AU212</f>
        <v>0</v>
      </c>
      <c r="AV212" s="697">
        <f>[52]ACCOUNTALLOC!AV212</f>
        <v>0</v>
      </c>
      <c r="AW212" s="697">
        <f>[52]ACCOUNTALLOC!AW212</f>
        <v>0</v>
      </c>
      <c r="AX212" s="697">
        <f>[52]ACCOUNTALLOC!AX212</f>
        <v>0</v>
      </c>
      <c r="AY212" s="697">
        <f>[52]ACCOUNTALLOC!AY212</f>
        <v>1896.7115556398235</v>
      </c>
      <c r="AZ212" s="698"/>
      <c r="BA212" s="697">
        <f>[52]ACCOUNTALLOC!BA212</f>
        <v>0</v>
      </c>
      <c r="BB212" s="697">
        <f>[52]ACCOUNTALLOC!BB212</f>
        <v>52292.416046731531</v>
      </c>
      <c r="BC212" s="697">
        <f>[52]ACCOUNTALLOC!BC212</f>
        <v>0</v>
      </c>
      <c r="BD212" s="697">
        <f>[52]ACCOUNTALLOC!BD212</f>
        <v>0</v>
      </c>
      <c r="BE212" s="697">
        <f>[52]ACCOUNTALLOC!BE212</f>
        <v>0</v>
      </c>
      <c r="BF212" s="697">
        <f>[52]ACCOUNTALLOC!BF212</f>
        <v>0</v>
      </c>
      <c r="BG212" s="697">
        <f>[52]ACCOUNTALLOC!BG212</f>
        <v>52292.416046731531</v>
      </c>
      <c r="BH212" s="698"/>
      <c r="BI212" s="697">
        <f>[52]ACCOUNTALLOC!BI212</f>
        <v>0</v>
      </c>
      <c r="BJ212" s="697">
        <f>[52]ACCOUNTALLOC!BJ212</f>
        <v>0</v>
      </c>
      <c r="BK212" s="697">
        <f>[52]ACCOUNTALLOC!BK212</f>
        <v>0</v>
      </c>
      <c r="BL212" s="697">
        <f>[52]ACCOUNTALLOC!BL212</f>
        <v>0</v>
      </c>
      <c r="BM212" s="697">
        <f>[52]ACCOUNTALLOC!BM212</f>
        <v>0</v>
      </c>
      <c r="BN212" s="697">
        <f>[52]ACCOUNTALLOC!BN212</f>
        <v>0</v>
      </c>
      <c r="BO212" s="697">
        <f>[52]ACCOUNTALLOC!BO212</f>
        <v>0</v>
      </c>
      <c r="BP212" s="698"/>
      <c r="BQ212" s="697">
        <f>[52]ACCOUNTALLOC!BQ212</f>
        <v>20131.303794899828</v>
      </c>
      <c r="BR212" s="697">
        <f>[52]ACCOUNTALLOC!BR212</f>
        <v>259720.98821760269</v>
      </c>
      <c r="BS212" s="697">
        <f>[52]ACCOUNTALLOC!BS212</f>
        <v>0</v>
      </c>
      <c r="BT212" s="697">
        <f>[52]ACCOUNTALLOC!BT212</f>
        <v>0</v>
      </c>
      <c r="BU212" s="697">
        <f>[52]ACCOUNTALLOC!BU212</f>
        <v>0</v>
      </c>
      <c r="BV212" s="697">
        <f>[52]ACCOUNTALLOC!BV212</f>
        <v>0</v>
      </c>
      <c r="BW212" s="697">
        <f>[52]ACCOUNTALLOC!BW212</f>
        <v>279852.2920125025</v>
      </c>
      <c r="BX212" s="698"/>
      <c r="BY212" s="697">
        <f>[52]ACCOUNTALLOC!BY212</f>
        <v>0</v>
      </c>
      <c r="BZ212" s="697">
        <f>[52]ACCOUNTALLOC!BZ212</f>
        <v>0</v>
      </c>
      <c r="CA212" s="697">
        <f>[52]ACCOUNTALLOC!CA212</f>
        <v>0</v>
      </c>
      <c r="CB212" s="697">
        <f>[52]ACCOUNTALLOC!CB212</f>
        <v>0</v>
      </c>
      <c r="CC212" s="697">
        <f>[52]ACCOUNTALLOC!CC212</f>
        <v>0</v>
      </c>
      <c r="CD212" s="697">
        <f>[52]ACCOUNTALLOC!CD212</f>
        <v>0</v>
      </c>
      <c r="CE212" s="697">
        <f>[52]ACCOUNTALLOC!CE212</f>
        <v>0</v>
      </c>
      <c r="CF212" s="698"/>
      <c r="CG212" s="697">
        <f>[52]ACCOUNTALLOC!CG212</f>
        <v>2331.8531907766119</v>
      </c>
      <c r="CH212" s="697">
        <f>[52]ACCOUNTALLOC!CH212</f>
        <v>31273.62682444237</v>
      </c>
      <c r="CI212" s="697">
        <f>[52]ACCOUNTALLOC!CI212</f>
        <v>0</v>
      </c>
      <c r="CJ212" s="697">
        <f>[52]ACCOUNTALLOC!CJ212</f>
        <v>0</v>
      </c>
      <c r="CK212" s="697">
        <f>[52]ACCOUNTALLOC!CK212</f>
        <v>0</v>
      </c>
      <c r="CL212" s="697">
        <f>[52]ACCOUNTALLOC!CL212</f>
        <v>0</v>
      </c>
      <c r="CM212" s="697">
        <f>[52]ACCOUNTALLOC!CM212</f>
        <v>33605.480015218985</v>
      </c>
      <c r="CN212" s="698">
        <f>[52]ACCOUNTALLOC!CN212</f>
        <v>0</v>
      </c>
      <c r="CO212" s="697">
        <f>[52]ACCOUNTALLOC!CO212</f>
        <v>413.29437660474787</v>
      </c>
      <c r="CP212" s="697">
        <f>[52]ACCOUNTALLOC!CP212</f>
        <v>3060.7110130988353</v>
      </c>
      <c r="CQ212" s="697">
        <f>[52]ACCOUNTALLOC!CQ212</f>
        <v>0</v>
      </c>
      <c r="CR212" s="697">
        <f>[52]ACCOUNTALLOC!CR212</f>
        <v>0</v>
      </c>
      <c r="CS212" s="697">
        <f>[52]ACCOUNTALLOC!CS212</f>
        <v>0</v>
      </c>
      <c r="CT212" s="697">
        <f>[52]ACCOUNTALLOC!CT212</f>
        <v>0</v>
      </c>
      <c r="CU212" s="697">
        <f>[52]ACCOUNTALLOC!CU212</f>
        <v>3474.0053897035832</v>
      </c>
      <c r="CW212" s="65">
        <f>[52]ACCOUNTALLOC!CW212</f>
        <v>0</v>
      </c>
      <c r="CX212" s="65">
        <f>[52]ACCOUNTALLOC!CX212</f>
        <v>0</v>
      </c>
      <c r="CY212" s="65">
        <f>[52]ACCOUNTALLOC!CY212</f>
        <v>0</v>
      </c>
      <c r="CZ212" s="65">
        <f>[52]ACCOUNTALLOC!CZ212</f>
        <v>0</v>
      </c>
      <c r="DA212" s="65">
        <f>[52]ACCOUNTALLOC!DA212</f>
        <v>0</v>
      </c>
      <c r="DB212" s="65">
        <f>[52]ACCOUNTALLOC!DB212</f>
        <v>0</v>
      </c>
      <c r="DC212" s="65">
        <f>[52]ACCOUNTALLOC!DC212</f>
        <v>0</v>
      </c>
      <c r="DE212" s="65">
        <v>0</v>
      </c>
      <c r="DF212" s="65">
        <v>0</v>
      </c>
      <c r="DG212" s="65">
        <v>0</v>
      </c>
      <c r="DH212" s="65">
        <v>0</v>
      </c>
      <c r="DI212" s="65">
        <v>0</v>
      </c>
      <c r="DJ212" s="65">
        <v>0</v>
      </c>
      <c r="DK212" s="65">
        <v>0</v>
      </c>
      <c r="DM212" s="65">
        <v>0</v>
      </c>
      <c r="DN212" s="65">
        <v>0</v>
      </c>
      <c r="DO212" s="65">
        <v>0</v>
      </c>
      <c r="DP212" s="65">
        <v>0</v>
      </c>
      <c r="DQ212" s="65">
        <v>0</v>
      </c>
      <c r="DR212" s="65">
        <v>0</v>
      </c>
      <c r="DS212" s="65">
        <v>0</v>
      </c>
      <c r="DU212" s="65">
        <v>0</v>
      </c>
      <c r="DV212" s="65">
        <v>0</v>
      </c>
      <c r="DW212" s="65">
        <v>0</v>
      </c>
      <c r="DX212" s="65">
        <v>0</v>
      </c>
      <c r="DY212" s="65">
        <v>0</v>
      </c>
      <c r="DZ212" s="65">
        <v>0</v>
      </c>
      <c r="EA212" s="65">
        <v>0</v>
      </c>
      <c r="EC212" s="65">
        <v>0</v>
      </c>
      <c r="ED212" s="65">
        <v>0</v>
      </c>
      <c r="EE212" s="65">
        <v>0</v>
      </c>
      <c r="EF212" s="65">
        <v>0</v>
      </c>
      <c r="EG212" s="65">
        <v>0</v>
      </c>
      <c r="EH212" s="65">
        <v>0</v>
      </c>
      <c r="EI212" s="65">
        <v>0</v>
      </c>
      <c r="EK212" s="65">
        <v>0</v>
      </c>
      <c r="EL212" s="65">
        <v>0</v>
      </c>
      <c r="EM212" s="65">
        <v>0</v>
      </c>
      <c r="EN212" s="65">
        <v>0</v>
      </c>
      <c r="EO212" s="65">
        <v>0</v>
      </c>
      <c r="EP212" s="65">
        <v>0</v>
      </c>
      <c r="EQ212" s="65">
        <v>0</v>
      </c>
      <c r="ES212" s="65">
        <v>0</v>
      </c>
      <c r="ET212" s="65">
        <v>0</v>
      </c>
      <c r="EU212" s="65">
        <v>0</v>
      </c>
      <c r="EV212" s="65">
        <v>0</v>
      </c>
      <c r="EW212" s="65">
        <v>0</v>
      </c>
      <c r="EX212" s="65">
        <v>0</v>
      </c>
      <c r="EY212" s="65">
        <v>0</v>
      </c>
      <c r="FA212" s="65">
        <v>0</v>
      </c>
      <c r="FB212" s="65">
        <v>0</v>
      </c>
      <c r="FC212" s="65">
        <v>0</v>
      </c>
      <c r="FD212" s="65">
        <v>0</v>
      </c>
      <c r="FE212" s="65">
        <v>0</v>
      </c>
      <c r="FF212" s="65">
        <v>0</v>
      </c>
      <c r="FG212" s="65">
        <v>0</v>
      </c>
    </row>
    <row r="213" spans="1:163">
      <c r="A213" s="699">
        <f>[52]ACCOUNTALLOC!A213</f>
        <v>282.02</v>
      </c>
      <c r="B213" s="698" t="str">
        <f>[52]ACCOUNTALLOC!B213</f>
        <v>Accum Deferred Income Tax - General</v>
      </c>
      <c r="C213" s="695">
        <f>[52]ACCOUNTALLOC!C213</f>
        <v>-1386885625.7545435</v>
      </c>
      <c r="D213" s="64"/>
      <c r="E213" s="697">
        <f>[52]ACCOUNTALLOC!E213</f>
        <v>-390928122.43390554</v>
      </c>
      <c r="F213" s="697">
        <f>[52]ACCOUNTALLOC!F213</f>
        <v>-366189181.94207138</v>
      </c>
      <c r="G213" s="697">
        <f>[52]ACCOUNTALLOC!G213</f>
        <v>-44969266.085173965</v>
      </c>
      <c r="H213" s="697">
        <f>[52]ACCOUNTALLOC!H213</f>
        <v>0</v>
      </c>
      <c r="I213" s="697">
        <f>[52]ACCOUNTALLOC!I213</f>
        <v>0</v>
      </c>
      <c r="J213" s="697">
        <f>[52]ACCOUNTALLOC!J213</f>
        <v>0</v>
      </c>
      <c r="K213" s="697">
        <f>[52]ACCOUNTALLOC!K213</f>
        <v>-802086570.46115088</v>
      </c>
      <c r="L213" s="698"/>
      <c r="M213" s="697">
        <f>[52]ACCOUNTALLOC!M213</f>
        <v>-74257205.971263543</v>
      </c>
      <c r="N213" s="697">
        <f>[52]ACCOUNTALLOC!N213</f>
        <v>-93044374.317938775</v>
      </c>
      <c r="O213" s="697">
        <f>[52]ACCOUNTALLOC!O213</f>
        <v>-6086887.6941679223</v>
      </c>
      <c r="P213" s="697">
        <f>[52]ACCOUNTALLOC!P213</f>
        <v>0</v>
      </c>
      <c r="Q213" s="697">
        <f>[52]ACCOUNTALLOC!Q213</f>
        <v>0</v>
      </c>
      <c r="R213" s="697">
        <f>[52]ACCOUNTALLOC!R213</f>
        <v>0</v>
      </c>
      <c r="S213" s="697">
        <f>[52]ACCOUNTALLOC!S213</f>
        <v>-173388467.98337024</v>
      </c>
      <c r="T213" s="698"/>
      <c r="U213" s="697">
        <f>[52]ACCOUNTALLOC!U213</f>
        <v>-65397322.758538619</v>
      </c>
      <c r="V213" s="697">
        <f>[52]ACCOUNTALLOC!V213</f>
        <v>-103472469.56410713</v>
      </c>
      <c r="W213" s="697">
        <f>[52]ACCOUNTALLOC!W213</f>
        <v>-1602269.0561363415</v>
      </c>
      <c r="X213" s="697">
        <f>[52]ACCOUNTALLOC!X213</f>
        <v>0</v>
      </c>
      <c r="Y213" s="697">
        <f>[52]ACCOUNTALLOC!Y213</f>
        <v>0</v>
      </c>
      <c r="Z213" s="697">
        <f>[52]ACCOUNTALLOC!Z213</f>
        <v>0</v>
      </c>
      <c r="AA213" s="697">
        <f>[52]ACCOUNTALLOC!AA213</f>
        <v>-170472061.37878209</v>
      </c>
      <c r="AB213" s="698"/>
      <c r="AC213" s="697">
        <f>[52]ACCOUNTALLOC!AC213</f>
        <v>-29591462.595943704</v>
      </c>
      <c r="AD213" s="697">
        <f>[52]ACCOUNTALLOC!AD213</f>
        <v>-66777594.966947034</v>
      </c>
      <c r="AE213" s="697">
        <f>[52]ACCOUNTALLOC!AE213</f>
        <v>-177424.1285794063</v>
      </c>
      <c r="AF213" s="697">
        <f>[52]ACCOUNTALLOC!AF213</f>
        <v>0</v>
      </c>
      <c r="AG213" s="697">
        <f>[52]ACCOUNTALLOC!AG213</f>
        <v>0</v>
      </c>
      <c r="AH213" s="697">
        <f>[52]ACCOUNTALLOC!AH213</f>
        <v>0</v>
      </c>
      <c r="AI213" s="697">
        <f>[52]ACCOUNTALLOC!AI213</f>
        <v>-96546481.691470146</v>
      </c>
      <c r="AJ213" s="698"/>
      <c r="AK213" s="697">
        <f>[52]ACCOUNTALLOC!AK213</f>
        <v>-22972698.105128583</v>
      </c>
      <c r="AL213" s="697">
        <f>[52]ACCOUNTALLOC!AL213</f>
        <v>-46460030.17314779</v>
      </c>
      <c r="AM213" s="697">
        <f>[52]ACCOUNTALLOC!AM213</f>
        <v>-2117550.4101845641</v>
      </c>
      <c r="AN213" s="697">
        <f>[52]ACCOUNTALLOC!AN213</f>
        <v>0</v>
      </c>
      <c r="AO213" s="697">
        <f>[52]ACCOUNTALLOC!AO213</f>
        <v>0</v>
      </c>
      <c r="AP213" s="697">
        <f>[52]ACCOUNTALLOC!AP213</f>
        <v>0</v>
      </c>
      <c r="AQ213" s="697">
        <f>[52]ACCOUNTALLOC!AQ213</f>
        <v>-71550278.688460931</v>
      </c>
      <c r="AR213" s="698"/>
      <c r="AS213" s="697">
        <f>[52]ACCOUNTALLOC!AS213</f>
        <v>-226775.32669637859</v>
      </c>
      <c r="AT213" s="697">
        <f>[52]ACCOUNTALLOC!AT213</f>
        <v>-146702.57983241859</v>
      </c>
      <c r="AU213" s="697">
        <f>[52]ACCOUNTALLOC!AU213</f>
        <v>-6865.7656307245807</v>
      </c>
      <c r="AV213" s="697">
        <f>[52]ACCOUNTALLOC!AV213</f>
        <v>0</v>
      </c>
      <c r="AW213" s="697">
        <f>[52]ACCOUNTALLOC!AW213</f>
        <v>0</v>
      </c>
      <c r="AX213" s="697">
        <f>[52]ACCOUNTALLOC!AX213</f>
        <v>0</v>
      </c>
      <c r="AY213" s="697">
        <f>[52]ACCOUNTALLOC!AY213</f>
        <v>-380343.67215952178</v>
      </c>
      <c r="AZ213" s="698"/>
      <c r="BA213" s="697">
        <f>[52]ACCOUNTALLOC!BA213</f>
        <v>-4380571.5569298929</v>
      </c>
      <c r="BB213" s="697">
        <f>[52]ACCOUNTALLOC!BB213</f>
        <v>-4048920.0184630672</v>
      </c>
      <c r="BC213" s="697">
        <f>[52]ACCOUNTALLOC!BC213</f>
        <v>-684353.51554189704</v>
      </c>
      <c r="BD213" s="697">
        <f>[52]ACCOUNTALLOC!BD213</f>
        <v>0</v>
      </c>
      <c r="BE213" s="697">
        <f>[52]ACCOUNTALLOC!BE213</f>
        <v>0</v>
      </c>
      <c r="BF213" s="697">
        <f>[52]ACCOUNTALLOC!BF213</f>
        <v>0</v>
      </c>
      <c r="BG213" s="697">
        <f>[52]ACCOUNTALLOC!BG213</f>
        <v>-9113845.0909348559</v>
      </c>
      <c r="BH213" s="698"/>
      <c r="BI213" s="697">
        <f>[52]ACCOUNTALLOC!BI213</f>
        <v>-7075231.4014176931</v>
      </c>
      <c r="BJ213" s="697">
        <f>[52]ACCOUNTALLOC!BJ213</f>
        <v>-2225734.1177125014</v>
      </c>
      <c r="BK213" s="697">
        <f>[52]ACCOUNTALLOC!BK213</f>
        <v>-138411.49315951005</v>
      </c>
      <c r="BL213" s="697">
        <f>[52]ACCOUNTALLOC!BL213</f>
        <v>0</v>
      </c>
      <c r="BM213" s="697">
        <f>[52]ACCOUNTALLOC!BM213</f>
        <v>0</v>
      </c>
      <c r="BN213" s="697">
        <f>[52]ACCOUNTALLOC!BN213</f>
        <v>0</v>
      </c>
      <c r="BO213" s="697">
        <f>[52]ACCOUNTALLOC!BO213</f>
        <v>-9439377.0122897048</v>
      </c>
      <c r="BP213" s="698"/>
      <c r="BQ213" s="697">
        <f>[52]ACCOUNTALLOC!BQ213</f>
        <v>-4138481.7170652417</v>
      </c>
      <c r="BR213" s="697">
        <f>[52]ACCOUNTALLOC!BR213</f>
        <v>-20109790.059604451</v>
      </c>
      <c r="BS213" s="697">
        <f>[52]ACCOUNTALLOC!BS213</f>
        <v>-85953.207532888235</v>
      </c>
      <c r="BT213" s="697">
        <f>[52]ACCOUNTALLOC!BT213</f>
        <v>0</v>
      </c>
      <c r="BU213" s="697">
        <f>[52]ACCOUNTALLOC!BU213</f>
        <v>0</v>
      </c>
      <c r="BV213" s="697">
        <f>[52]ACCOUNTALLOC!BV213</f>
        <v>0</v>
      </c>
      <c r="BW213" s="697">
        <f>[52]ACCOUNTALLOC!BW213</f>
        <v>-24334224.984202579</v>
      </c>
      <c r="BX213" s="698"/>
      <c r="BY213" s="697">
        <f>[52]ACCOUNTALLOC!BY213</f>
        <v>-1993584.0410938875</v>
      </c>
      <c r="BZ213" s="697">
        <f>[52]ACCOUNTALLOC!BZ213</f>
        <v>-13136099.111147275</v>
      </c>
      <c r="CA213" s="697">
        <f>[52]ACCOUNTALLOC!CA213</f>
        <v>-138383.92327747494</v>
      </c>
      <c r="CB213" s="697">
        <f>[52]ACCOUNTALLOC!CB213</f>
        <v>0</v>
      </c>
      <c r="CC213" s="697">
        <f>[52]ACCOUNTALLOC!CC213</f>
        <v>0</v>
      </c>
      <c r="CD213" s="697">
        <f>[52]ACCOUNTALLOC!CD213</f>
        <v>0</v>
      </c>
      <c r="CE213" s="697">
        <f>[52]ACCOUNTALLOC!CE213</f>
        <v>-15268067.075518638</v>
      </c>
      <c r="CF213" s="698"/>
      <c r="CG213" s="697">
        <f>[52]ACCOUNTALLOC!CG213</f>
        <v>-3316208.3789307931</v>
      </c>
      <c r="CH213" s="697">
        <f>[52]ACCOUNTALLOC!CH213</f>
        <v>-2421468.0305891652</v>
      </c>
      <c r="CI213" s="697">
        <f>[52]ACCOUNTALLOC!CI213</f>
        <v>-8121150.7814084757</v>
      </c>
      <c r="CJ213" s="697">
        <f>[52]ACCOUNTALLOC!CJ213</f>
        <v>0</v>
      </c>
      <c r="CK213" s="697">
        <f>[52]ACCOUNTALLOC!CK213</f>
        <v>0</v>
      </c>
      <c r="CL213" s="697">
        <f>[52]ACCOUNTALLOC!CL213</f>
        <v>0</v>
      </c>
      <c r="CM213" s="697">
        <f>[52]ACCOUNTALLOC!CM213</f>
        <v>-13858827.190928433</v>
      </c>
      <c r="CN213" s="698">
        <f>[52]ACCOUNTALLOC!CN213</f>
        <v>0</v>
      </c>
      <c r="CO213" s="697">
        <f>[52]ACCOUNTALLOC!CO213</f>
        <v>-208551.49231415745</v>
      </c>
      <c r="CP213" s="697">
        <f>[52]ACCOUNTALLOC!CP213</f>
        <v>-236986.06850736303</v>
      </c>
      <c r="CQ213" s="697">
        <f>[52]ACCOUNTALLOC!CQ213</f>
        <v>-1542.9644544682608</v>
      </c>
      <c r="CR213" s="697">
        <f>[52]ACCOUNTALLOC!CR213</f>
        <v>0</v>
      </c>
      <c r="CS213" s="697">
        <f>[52]ACCOUNTALLOC!CS213</f>
        <v>0</v>
      </c>
      <c r="CT213" s="697">
        <f>[52]ACCOUNTALLOC!CT213</f>
        <v>0</v>
      </c>
      <c r="CU213" s="697">
        <f>[52]ACCOUNTALLOC!CU213</f>
        <v>-447080.5252759888</v>
      </c>
      <c r="CW213" s="65">
        <f>[52]ACCOUNTALLOC!CW213</f>
        <v>0</v>
      </c>
      <c r="CX213" s="65">
        <f>[52]ACCOUNTALLOC!CX213</f>
        <v>0</v>
      </c>
      <c r="CY213" s="65">
        <f>[52]ACCOUNTALLOC!CY213</f>
        <v>0</v>
      </c>
      <c r="CZ213" s="65">
        <f>[52]ACCOUNTALLOC!CZ213</f>
        <v>0</v>
      </c>
      <c r="DA213" s="65">
        <f>[52]ACCOUNTALLOC!DA213</f>
        <v>0</v>
      </c>
      <c r="DB213" s="65">
        <f>[52]ACCOUNTALLOC!DB213</f>
        <v>0</v>
      </c>
      <c r="DC213" s="65">
        <f>[52]ACCOUNTALLOC!DC213</f>
        <v>0</v>
      </c>
      <c r="DE213" s="65">
        <v>0</v>
      </c>
      <c r="DF213" s="65">
        <v>0</v>
      </c>
      <c r="DG213" s="65">
        <v>0</v>
      </c>
      <c r="DH213" s="65">
        <v>0</v>
      </c>
      <c r="DI213" s="65">
        <v>0</v>
      </c>
      <c r="DJ213" s="65">
        <v>0</v>
      </c>
      <c r="DK213" s="65">
        <v>0</v>
      </c>
      <c r="DM213" s="65">
        <v>0</v>
      </c>
      <c r="DN213" s="65">
        <v>0</v>
      </c>
      <c r="DO213" s="65">
        <v>0</v>
      </c>
      <c r="DP213" s="65">
        <v>0</v>
      </c>
      <c r="DQ213" s="65">
        <v>0</v>
      </c>
      <c r="DR213" s="65">
        <v>0</v>
      </c>
      <c r="DS213" s="65">
        <v>0</v>
      </c>
      <c r="DU213" s="65">
        <v>0</v>
      </c>
      <c r="DV213" s="65">
        <v>0</v>
      </c>
      <c r="DW213" s="65">
        <v>0</v>
      </c>
      <c r="DX213" s="65">
        <v>0</v>
      </c>
      <c r="DY213" s="65">
        <v>0</v>
      </c>
      <c r="DZ213" s="65">
        <v>0</v>
      </c>
      <c r="EA213" s="65">
        <v>0</v>
      </c>
      <c r="EC213" s="65">
        <v>0</v>
      </c>
      <c r="ED213" s="65">
        <v>0</v>
      </c>
      <c r="EE213" s="65">
        <v>0</v>
      </c>
      <c r="EF213" s="65">
        <v>0</v>
      </c>
      <c r="EG213" s="65">
        <v>0</v>
      </c>
      <c r="EH213" s="65">
        <v>0</v>
      </c>
      <c r="EI213" s="65">
        <v>0</v>
      </c>
      <c r="EK213" s="65">
        <v>0</v>
      </c>
      <c r="EL213" s="65">
        <v>0</v>
      </c>
      <c r="EM213" s="65">
        <v>0</v>
      </c>
      <c r="EN213" s="65">
        <v>0</v>
      </c>
      <c r="EO213" s="65">
        <v>0</v>
      </c>
      <c r="EP213" s="65">
        <v>0</v>
      </c>
      <c r="EQ213" s="65">
        <v>0</v>
      </c>
      <c r="ES213" s="65">
        <v>0</v>
      </c>
      <c r="ET213" s="65">
        <v>0</v>
      </c>
      <c r="EU213" s="65">
        <v>0</v>
      </c>
      <c r="EV213" s="65">
        <v>0</v>
      </c>
      <c r="EW213" s="65">
        <v>0</v>
      </c>
      <c r="EX213" s="65">
        <v>0</v>
      </c>
      <c r="EY213" s="65">
        <v>0</v>
      </c>
      <c r="FA213" s="65">
        <v>0</v>
      </c>
      <c r="FB213" s="65">
        <v>0</v>
      </c>
      <c r="FC213" s="65">
        <v>0</v>
      </c>
      <c r="FD213" s="65">
        <v>0</v>
      </c>
      <c r="FE213" s="65">
        <v>0</v>
      </c>
      <c r="FF213" s="65">
        <v>0</v>
      </c>
      <c r="FG213" s="65">
        <v>0</v>
      </c>
    </row>
    <row r="214" spans="1:163">
      <c r="A214" s="699">
        <f>[52]ACCOUNTALLOC!A214</f>
        <v>235</v>
      </c>
      <c r="B214" s="698" t="str">
        <f>[52]ACCOUNTALLOC!B214</f>
        <v>Customer Deposits</v>
      </c>
      <c r="C214" s="695">
        <f>[52]ACCOUNTALLOC!C214</f>
        <v>-25836611.384475</v>
      </c>
      <c r="D214" s="64"/>
      <c r="E214" s="697">
        <f>[52]ACCOUNTALLOC!E214</f>
        <v>0</v>
      </c>
      <c r="F214" s="697">
        <f>[52]ACCOUNTALLOC!F214</f>
        <v>0</v>
      </c>
      <c r="G214" s="697">
        <f>[52]ACCOUNTALLOC!G214</f>
        <v>-23095250.799047243</v>
      </c>
      <c r="H214" s="697">
        <f>[52]ACCOUNTALLOC!H214</f>
        <v>0</v>
      </c>
      <c r="I214" s="697">
        <f>[52]ACCOUNTALLOC!I214</f>
        <v>0</v>
      </c>
      <c r="J214" s="697">
        <f>[52]ACCOUNTALLOC!J214</f>
        <v>0</v>
      </c>
      <c r="K214" s="697">
        <f>[52]ACCOUNTALLOC!K214</f>
        <v>-23095250.799047243</v>
      </c>
      <c r="L214" s="698"/>
      <c r="M214" s="697">
        <f>[52]ACCOUNTALLOC!M214</f>
        <v>0</v>
      </c>
      <c r="N214" s="697">
        <f>[52]ACCOUNTALLOC!N214</f>
        <v>0</v>
      </c>
      <c r="O214" s="697">
        <f>[52]ACCOUNTALLOC!O214</f>
        <v>-1864887.860734801</v>
      </c>
      <c r="P214" s="697">
        <f>[52]ACCOUNTALLOC!P214</f>
        <v>0</v>
      </c>
      <c r="Q214" s="697">
        <f>[52]ACCOUNTALLOC!Q214</f>
        <v>0</v>
      </c>
      <c r="R214" s="697">
        <f>[52]ACCOUNTALLOC!R214</f>
        <v>0</v>
      </c>
      <c r="S214" s="697">
        <f>[52]ACCOUNTALLOC!S214</f>
        <v>-1864887.860734801</v>
      </c>
      <c r="T214" s="698"/>
      <c r="U214" s="697">
        <f>[52]ACCOUNTALLOC!U214</f>
        <v>0</v>
      </c>
      <c r="V214" s="697">
        <f>[52]ACCOUNTALLOC!V214</f>
        <v>0</v>
      </c>
      <c r="W214" s="697">
        <f>[52]ACCOUNTALLOC!W214</f>
        <v>-638245.470833336</v>
      </c>
      <c r="X214" s="697">
        <f>[52]ACCOUNTALLOC!X214</f>
        <v>0</v>
      </c>
      <c r="Y214" s="697">
        <f>[52]ACCOUNTALLOC!Y214</f>
        <v>0</v>
      </c>
      <c r="Z214" s="697">
        <f>[52]ACCOUNTALLOC!Z214</f>
        <v>0</v>
      </c>
      <c r="AA214" s="697">
        <f>[52]ACCOUNTALLOC!AA214</f>
        <v>-638245.470833336</v>
      </c>
      <c r="AB214" s="698"/>
      <c r="AC214" s="697">
        <f>[52]ACCOUNTALLOC!AC214</f>
        <v>0</v>
      </c>
      <c r="AD214" s="697">
        <f>[52]ACCOUNTALLOC!AD214</f>
        <v>0</v>
      </c>
      <c r="AE214" s="697">
        <f>[52]ACCOUNTALLOC!AE214</f>
        <v>-169525.96587746224</v>
      </c>
      <c r="AF214" s="697">
        <f>[52]ACCOUNTALLOC!AF214</f>
        <v>0</v>
      </c>
      <c r="AG214" s="697">
        <f>[52]ACCOUNTALLOC!AG214</f>
        <v>0</v>
      </c>
      <c r="AH214" s="697">
        <f>[52]ACCOUNTALLOC!AH214</f>
        <v>0</v>
      </c>
      <c r="AI214" s="697">
        <f>[52]ACCOUNTALLOC!AI214</f>
        <v>-169525.96587746224</v>
      </c>
      <c r="AJ214" s="698"/>
      <c r="AK214" s="697">
        <f>[52]ACCOUNTALLOC!AK214</f>
        <v>0</v>
      </c>
      <c r="AL214" s="697">
        <f>[52]ACCOUNTALLOC!AL214</f>
        <v>0</v>
      </c>
      <c r="AM214" s="697">
        <f>[52]ACCOUNTALLOC!AM214</f>
        <v>-57586.220566097596</v>
      </c>
      <c r="AN214" s="697">
        <f>[52]ACCOUNTALLOC!AN214</f>
        <v>0</v>
      </c>
      <c r="AO214" s="697">
        <f>[52]ACCOUNTALLOC!AO214</f>
        <v>0</v>
      </c>
      <c r="AP214" s="697">
        <f>[52]ACCOUNTALLOC!AP214</f>
        <v>0</v>
      </c>
      <c r="AQ214" s="697">
        <f>[52]ACCOUNTALLOC!AQ214</f>
        <v>-57586.220566097596</v>
      </c>
      <c r="AR214" s="698"/>
      <c r="AS214" s="697">
        <f>[52]ACCOUNTALLOC!AS214</f>
        <v>0</v>
      </c>
      <c r="AT214" s="697">
        <f>[52]ACCOUNTALLOC!AT214</f>
        <v>0</v>
      </c>
      <c r="AU214" s="697">
        <f>[52]ACCOUNTALLOC!AU214</f>
        <v>0</v>
      </c>
      <c r="AV214" s="697">
        <f>[52]ACCOUNTALLOC!AV214</f>
        <v>0</v>
      </c>
      <c r="AW214" s="697">
        <f>[52]ACCOUNTALLOC!AW214</f>
        <v>0</v>
      </c>
      <c r="AX214" s="697">
        <f>[52]ACCOUNTALLOC!AX214</f>
        <v>0</v>
      </c>
      <c r="AY214" s="697">
        <f>[52]ACCOUNTALLOC!AY214</f>
        <v>0</v>
      </c>
      <c r="AZ214" s="698"/>
      <c r="BA214" s="697">
        <f>[52]ACCOUNTALLOC!BA214</f>
        <v>0</v>
      </c>
      <c r="BB214" s="697">
        <f>[52]ACCOUNTALLOC!BB214</f>
        <v>0</v>
      </c>
      <c r="BC214" s="697">
        <f>[52]ACCOUNTALLOC!BC214</f>
        <v>0</v>
      </c>
      <c r="BD214" s="697">
        <f>[52]ACCOUNTALLOC!BD214</f>
        <v>0</v>
      </c>
      <c r="BE214" s="697">
        <f>[52]ACCOUNTALLOC!BE214</f>
        <v>0</v>
      </c>
      <c r="BF214" s="697">
        <f>[52]ACCOUNTALLOC!BF214</f>
        <v>0</v>
      </c>
      <c r="BG214" s="697">
        <f>[52]ACCOUNTALLOC!BG214</f>
        <v>0</v>
      </c>
      <c r="BH214" s="698"/>
      <c r="BI214" s="697">
        <f>[52]ACCOUNTALLOC!BI214</f>
        <v>0</v>
      </c>
      <c r="BJ214" s="697">
        <f>[52]ACCOUNTALLOC!BJ214</f>
        <v>0</v>
      </c>
      <c r="BK214" s="697">
        <f>[52]ACCOUNTALLOC!BK214</f>
        <v>0</v>
      </c>
      <c r="BL214" s="697">
        <f>[52]ACCOUNTALLOC!BL214</f>
        <v>0</v>
      </c>
      <c r="BM214" s="697">
        <f>[52]ACCOUNTALLOC!BM214</f>
        <v>0</v>
      </c>
      <c r="BN214" s="697">
        <f>[52]ACCOUNTALLOC!BN214</f>
        <v>0</v>
      </c>
      <c r="BO214" s="697">
        <f>[52]ACCOUNTALLOC!BO214</f>
        <v>0</v>
      </c>
      <c r="BP214" s="698"/>
      <c r="BQ214" s="697">
        <f>[52]ACCOUNTALLOC!BQ214</f>
        <v>0</v>
      </c>
      <c r="BR214" s="697">
        <f>[52]ACCOUNTALLOC!BR214</f>
        <v>0</v>
      </c>
      <c r="BS214" s="697">
        <f>[52]ACCOUNTALLOC!BS214</f>
        <v>0</v>
      </c>
      <c r="BT214" s="697">
        <f>[52]ACCOUNTALLOC!BT214</f>
        <v>0</v>
      </c>
      <c r="BU214" s="697">
        <f>[52]ACCOUNTALLOC!BU214</f>
        <v>0</v>
      </c>
      <c r="BV214" s="697">
        <f>[52]ACCOUNTALLOC!BV214</f>
        <v>0</v>
      </c>
      <c r="BW214" s="697">
        <f>[52]ACCOUNTALLOC!BW214</f>
        <v>0</v>
      </c>
      <c r="BX214" s="698"/>
      <c r="BY214" s="697">
        <f>[52]ACCOUNTALLOC!BY214</f>
        <v>0</v>
      </c>
      <c r="BZ214" s="697">
        <f>[52]ACCOUNTALLOC!BZ214</f>
        <v>0</v>
      </c>
      <c r="CA214" s="697">
        <f>[52]ACCOUNTALLOC!CA214</f>
        <v>0</v>
      </c>
      <c r="CB214" s="697">
        <f>[52]ACCOUNTALLOC!CB214</f>
        <v>0</v>
      </c>
      <c r="CC214" s="697">
        <f>[52]ACCOUNTALLOC!CC214</f>
        <v>0</v>
      </c>
      <c r="CD214" s="697">
        <f>[52]ACCOUNTALLOC!CD214</f>
        <v>0</v>
      </c>
      <c r="CE214" s="697">
        <f>[52]ACCOUNTALLOC!CE214</f>
        <v>0</v>
      </c>
      <c r="CF214" s="698"/>
      <c r="CG214" s="697">
        <f>[52]ACCOUNTALLOC!CG214</f>
        <v>0</v>
      </c>
      <c r="CH214" s="697">
        <f>[52]ACCOUNTALLOC!CH214</f>
        <v>0</v>
      </c>
      <c r="CI214" s="697">
        <f>[52]ACCOUNTALLOC!CI214</f>
        <v>-11115.0674160617</v>
      </c>
      <c r="CJ214" s="697">
        <f>[52]ACCOUNTALLOC!CJ214</f>
        <v>0</v>
      </c>
      <c r="CK214" s="697">
        <f>[52]ACCOUNTALLOC!CK214</f>
        <v>0</v>
      </c>
      <c r="CL214" s="697">
        <f>[52]ACCOUNTALLOC!CL214</f>
        <v>0</v>
      </c>
      <c r="CM214" s="697">
        <f>[52]ACCOUNTALLOC!CM214</f>
        <v>-11115.0674160617</v>
      </c>
      <c r="CN214" s="698">
        <f>[52]ACCOUNTALLOC!CN214</f>
        <v>0</v>
      </c>
      <c r="CO214" s="697">
        <f>[52]ACCOUNTALLOC!CO214</f>
        <v>0</v>
      </c>
      <c r="CP214" s="697">
        <f>[52]ACCOUNTALLOC!CP214</f>
        <v>0</v>
      </c>
      <c r="CQ214" s="697">
        <f>[52]ACCOUNTALLOC!CQ214</f>
        <v>0</v>
      </c>
      <c r="CR214" s="697">
        <f>[52]ACCOUNTALLOC!CR214</f>
        <v>0</v>
      </c>
      <c r="CS214" s="697">
        <f>[52]ACCOUNTALLOC!CS214</f>
        <v>0</v>
      </c>
      <c r="CT214" s="697">
        <f>[52]ACCOUNTALLOC!CT214</f>
        <v>0</v>
      </c>
      <c r="CU214" s="697">
        <f>[52]ACCOUNTALLOC!CU214</f>
        <v>0</v>
      </c>
      <c r="CW214" s="65">
        <f>[52]ACCOUNTALLOC!CW214</f>
        <v>0</v>
      </c>
      <c r="CX214" s="65">
        <f>[52]ACCOUNTALLOC!CX214</f>
        <v>0</v>
      </c>
      <c r="CY214" s="65">
        <f>[52]ACCOUNTALLOC!CY214</f>
        <v>0</v>
      </c>
      <c r="CZ214" s="65">
        <f>[52]ACCOUNTALLOC!CZ214</f>
        <v>0</v>
      </c>
      <c r="DA214" s="65">
        <f>[52]ACCOUNTALLOC!DA214</f>
        <v>0</v>
      </c>
      <c r="DB214" s="65">
        <f>[52]ACCOUNTALLOC!DB214</f>
        <v>0</v>
      </c>
      <c r="DC214" s="65">
        <f>[52]ACCOUNTALLOC!DC214</f>
        <v>0</v>
      </c>
      <c r="DE214" s="65">
        <v>0</v>
      </c>
      <c r="DF214" s="65">
        <v>0</v>
      </c>
      <c r="DG214" s="65">
        <v>0</v>
      </c>
      <c r="DH214" s="65">
        <v>0</v>
      </c>
      <c r="DI214" s="65">
        <v>0</v>
      </c>
      <c r="DJ214" s="65">
        <v>0</v>
      </c>
      <c r="DK214" s="65">
        <v>0</v>
      </c>
      <c r="DM214" s="65">
        <v>0</v>
      </c>
      <c r="DN214" s="65">
        <v>0</v>
      </c>
      <c r="DO214" s="65">
        <v>0</v>
      </c>
      <c r="DP214" s="65">
        <v>0</v>
      </c>
      <c r="DQ214" s="65">
        <v>0</v>
      </c>
      <c r="DR214" s="65">
        <v>0</v>
      </c>
      <c r="DS214" s="65">
        <v>0</v>
      </c>
      <c r="DU214" s="65">
        <v>0</v>
      </c>
      <c r="DV214" s="65">
        <v>0</v>
      </c>
      <c r="DW214" s="65">
        <v>0</v>
      </c>
      <c r="DX214" s="65">
        <v>0</v>
      </c>
      <c r="DY214" s="65">
        <v>0</v>
      </c>
      <c r="DZ214" s="65">
        <v>0</v>
      </c>
      <c r="EA214" s="65">
        <v>0</v>
      </c>
      <c r="EC214" s="65">
        <v>0</v>
      </c>
      <c r="ED214" s="65">
        <v>0</v>
      </c>
      <c r="EE214" s="65">
        <v>0</v>
      </c>
      <c r="EF214" s="65">
        <v>0</v>
      </c>
      <c r="EG214" s="65">
        <v>0</v>
      </c>
      <c r="EH214" s="65">
        <v>0</v>
      </c>
      <c r="EI214" s="65">
        <v>0</v>
      </c>
      <c r="EK214" s="65">
        <v>0</v>
      </c>
      <c r="EL214" s="65">
        <v>0</v>
      </c>
      <c r="EM214" s="65">
        <v>0</v>
      </c>
      <c r="EN214" s="65">
        <v>0</v>
      </c>
      <c r="EO214" s="65">
        <v>0</v>
      </c>
      <c r="EP214" s="65">
        <v>0</v>
      </c>
      <c r="EQ214" s="65">
        <v>0</v>
      </c>
      <c r="ES214" s="65">
        <v>0</v>
      </c>
      <c r="ET214" s="65">
        <v>0</v>
      </c>
      <c r="EU214" s="65">
        <v>0</v>
      </c>
      <c r="EV214" s="65">
        <v>0</v>
      </c>
      <c r="EW214" s="65">
        <v>0</v>
      </c>
      <c r="EX214" s="65">
        <v>0</v>
      </c>
      <c r="EY214" s="65">
        <v>0</v>
      </c>
      <c r="FA214" s="65">
        <v>0</v>
      </c>
      <c r="FB214" s="65">
        <v>0</v>
      </c>
      <c r="FC214" s="65">
        <v>0</v>
      </c>
      <c r="FD214" s="65">
        <v>0</v>
      </c>
      <c r="FE214" s="65">
        <v>0</v>
      </c>
      <c r="FF214" s="65">
        <v>0</v>
      </c>
      <c r="FG214" s="65">
        <v>0</v>
      </c>
    </row>
    <row r="215" spans="1:163">
      <c r="A215" s="699">
        <f>[52]ACCOUNTALLOC!A215</f>
        <v>235.01</v>
      </c>
      <c r="B215" s="698" t="str">
        <f>[52]ACCOUNTALLOC!B215</f>
        <v>Customer Deposits - Transmission</v>
      </c>
      <c r="C215" s="695">
        <f>[52]ACCOUNTALLOC!C215</f>
        <v>-2995643.46</v>
      </c>
      <c r="D215" s="64"/>
      <c r="E215" s="697">
        <f>[52]ACCOUNTALLOC!E215</f>
        <v>-190042.93026922084</v>
      </c>
      <c r="F215" s="697">
        <f>[52]ACCOUNTALLOC!F215</f>
        <v>-1388952.6834082287</v>
      </c>
      <c r="G215" s="697">
        <f>[52]ACCOUNTALLOC!G215</f>
        <v>0</v>
      </c>
      <c r="H215" s="697">
        <f>[52]ACCOUNTALLOC!H215</f>
        <v>0</v>
      </c>
      <c r="I215" s="697">
        <f>[52]ACCOUNTALLOC!I215</f>
        <v>0</v>
      </c>
      <c r="J215" s="697">
        <f>[52]ACCOUNTALLOC!J215</f>
        <v>0</v>
      </c>
      <c r="K215" s="697">
        <f>[52]ACCOUNTALLOC!K215</f>
        <v>-1578995.6136774495</v>
      </c>
      <c r="L215" s="698"/>
      <c r="M215" s="697">
        <f>[52]ACCOUNTALLOC!M215</f>
        <v>-43814.966272047845</v>
      </c>
      <c r="N215" s="697">
        <f>[52]ACCOUNTALLOC!N215</f>
        <v>-352916.57907410461</v>
      </c>
      <c r="O215" s="697">
        <f>[52]ACCOUNTALLOC!O215</f>
        <v>0</v>
      </c>
      <c r="P215" s="697">
        <f>[52]ACCOUNTALLOC!P215</f>
        <v>0</v>
      </c>
      <c r="Q215" s="697">
        <f>[52]ACCOUNTALLOC!Q215</f>
        <v>0</v>
      </c>
      <c r="R215" s="697">
        <f>[52]ACCOUNTALLOC!R215</f>
        <v>0</v>
      </c>
      <c r="S215" s="697">
        <f>[52]ACCOUNTALLOC!S215</f>
        <v>-396731.54534615244</v>
      </c>
      <c r="T215" s="698"/>
      <c r="U215" s="697">
        <f>[52]ACCOUNTALLOC!U215</f>
        <v>-46896.823729603275</v>
      </c>
      <c r="V215" s="697">
        <f>[52]ACCOUNTALLOC!V215</f>
        <v>-392470.26222276036</v>
      </c>
      <c r="W215" s="697">
        <f>[52]ACCOUNTALLOC!W215</f>
        <v>0</v>
      </c>
      <c r="X215" s="697">
        <f>[52]ACCOUNTALLOC!X215</f>
        <v>0</v>
      </c>
      <c r="Y215" s="697">
        <f>[52]ACCOUNTALLOC!Y215</f>
        <v>0</v>
      </c>
      <c r="Z215" s="697">
        <f>[52]ACCOUNTALLOC!Z215</f>
        <v>0</v>
      </c>
      <c r="AA215" s="697">
        <f>[52]ACCOUNTALLOC!AA215</f>
        <v>-439367.08595236362</v>
      </c>
      <c r="AB215" s="698"/>
      <c r="AC215" s="697">
        <f>[52]ACCOUNTALLOC!AC215</f>
        <v>-24640.428416607971</v>
      </c>
      <c r="AD215" s="697">
        <f>[52]ACCOUNTALLOC!AD215</f>
        <v>-253286.89184368492</v>
      </c>
      <c r="AE215" s="697">
        <f>[52]ACCOUNTALLOC!AE215</f>
        <v>0</v>
      </c>
      <c r="AF215" s="697">
        <f>[52]ACCOUNTALLOC!AF215</f>
        <v>0</v>
      </c>
      <c r="AG215" s="697">
        <f>[52]ACCOUNTALLOC!AG215</f>
        <v>0</v>
      </c>
      <c r="AH215" s="697">
        <f>[52]ACCOUNTALLOC!AH215</f>
        <v>0</v>
      </c>
      <c r="AI215" s="697">
        <f>[52]ACCOUNTALLOC!AI215</f>
        <v>-277927.32026029291</v>
      </c>
      <c r="AJ215" s="698"/>
      <c r="AK215" s="697">
        <f>[52]ACCOUNTALLOC!AK215</f>
        <v>-17406.556139780849</v>
      </c>
      <c r="AL215" s="697">
        <f>[52]ACCOUNTALLOC!AL215</f>
        <v>-176222.52857931016</v>
      </c>
      <c r="AM215" s="697">
        <f>[52]ACCOUNTALLOC!AM215</f>
        <v>0</v>
      </c>
      <c r="AN215" s="697">
        <f>[52]ACCOUNTALLOC!AN215</f>
        <v>0</v>
      </c>
      <c r="AO215" s="697">
        <f>[52]ACCOUNTALLOC!AO215</f>
        <v>0</v>
      </c>
      <c r="AP215" s="697">
        <f>[52]ACCOUNTALLOC!AP215</f>
        <v>0</v>
      </c>
      <c r="AQ215" s="697">
        <f>[52]ACCOUNTALLOC!AQ215</f>
        <v>-193629.08471909101</v>
      </c>
      <c r="AR215" s="698"/>
      <c r="AS215" s="697">
        <f>[52]ACCOUNTALLOC!AS215</f>
        <v>-0.59485695301193686</v>
      </c>
      <c r="AT215" s="697">
        <f>[52]ACCOUNTALLOC!AT215</f>
        <v>-556.44173003827723</v>
      </c>
      <c r="AU215" s="697">
        <f>[52]ACCOUNTALLOC!AU215</f>
        <v>0</v>
      </c>
      <c r="AV215" s="697">
        <f>[52]ACCOUNTALLOC!AV215</f>
        <v>0</v>
      </c>
      <c r="AW215" s="697">
        <f>[52]ACCOUNTALLOC!AW215</f>
        <v>0</v>
      </c>
      <c r="AX215" s="697">
        <f>[52]ACCOUNTALLOC!AX215</f>
        <v>0</v>
      </c>
      <c r="AY215" s="697">
        <f>[52]ACCOUNTALLOC!AY215</f>
        <v>-557.03658699128914</v>
      </c>
      <c r="AZ215" s="698"/>
      <c r="BA215" s="697">
        <f>[52]ACCOUNTALLOC!BA215</f>
        <v>0</v>
      </c>
      <c r="BB215" s="697">
        <f>[52]ACCOUNTALLOC!BB215</f>
        <v>-15357.521745246999</v>
      </c>
      <c r="BC215" s="697">
        <f>[52]ACCOUNTALLOC!BC215</f>
        <v>0</v>
      </c>
      <c r="BD215" s="697">
        <f>[52]ACCOUNTALLOC!BD215</f>
        <v>0</v>
      </c>
      <c r="BE215" s="697">
        <f>[52]ACCOUNTALLOC!BE215</f>
        <v>0</v>
      </c>
      <c r="BF215" s="697">
        <f>[52]ACCOUNTALLOC!BF215</f>
        <v>0</v>
      </c>
      <c r="BG215" s="697">
        <f>[52]ACCOUNTALLOC!BG215</f>
        <v>-15357.521745246999</v>
      </c>
      <c r="BH215" s="698"/>
      <c r="BI215" s="697">
        <f>[52]ACCOUNTALLOC!BI215</f>
        <v>0</v>
      </c>
      <c r="BJ215" s="697">
        <f>[52]ACCOUNTALLOC!BJ215</f>
        <v>0</v>
      </c>
      <c r="BK215" s="697">
        <f>[52]ACCOUNTALLOC!BK215</f>
        <v>0</v>
      </c>
      <c r="BL215" s="697">
        <f>[52]ACCOUNTALLOC!BL215</f>
        <v>0</v>
      </c>
      <c r="BM215" s="697">
        <f>[52]ACCOUNTALLOC!BM215</f>
        <v>0</v>
      </c>
      <c r="BN215" s="697">
        <f>[52]ACCOUNTALLOC!BN215</f>
        <v>0</v>
      </c>
      <c r="BO215" s="697">
        <f>[52]ACCOUNTALLOC!BO215</f>
        <v>0</v>
      </c>
      <c r="BP215" s="698"/>
      <c r="BQ215" s="697">
        <f>[52]ACCOUNTALLOC!BQ215</f>
        <v>-5912.2710167772339</v>
      </c>
      <c r="BR215" s="697">
        <f>[52]ACCOUNTALLOC!BR215</f>
        <v>-76276.275333776241</v>
      </c>
      <c r="BS215" s="697">
        <f>[52]ACCOUNTALLOC!BS215</f>
        <v>0</v>
      </c>
      <c r="BT215" s="697">
        <f>[52]ACCOUNTALLOC!BT215</f>
        <v>0</v>
      </c>
      <c r="BU215" s="697">
        <f>[52]ACCOUNTALLOC!BU215</f>
        <v>0</v>
      </c>
      <c r="BV215" s="697">
        <f>[52]ACCOUNTALLOC!BV215</f>
        <v>0</v>
      </c>
      <c r="BW215" s="697">
        <f>[52]ACCOUNTALLOC!BW215</f>
        <v>-82188.546350553472</v>
      </c>
      <c r="BX215" s="698"/>
      <c r="BY215" s="697">
        <f>[52]ACCOUNTALLOC!BY215</f>
        <v>0</v>
      </c>
      <c r="BZ215" s="697">
        <f>[52]ACCOUNTALLOC!BZ215</f>
        <v>0</v>
      </c>
      <c r="CA215" s="697">
        <f>[52]ACCOUNTALLOC!CA215</f>
        <v>0</v>
      </c>
      <c r="CB215" s="697">
        <f>[52]ACCOUNTALLOC!CB215</f>
        <v>0</v>
      </c>
      <c r="CC215" s="697">
        <f>[52]ACCOUNTALLOC!CC215</f>
        <v>0</v>
      </c>
      <c r="CD215" s="697">
        <f>[52]ACCOUNTALLOC!CD215</f>
        <v>0</v>
      </c>
      <c r="CE215" s="697">
        <f>[52]ACCOUNTALLOC!CE215</f>
        <v>0</v>
      </c>
      <c r="CF215" s="698"/>
      <c r="CG215" s="697">
        <f>[52]ACCOUNTALLOC!CG215</f>
        <v>-684.83135397821741</v>
      </c>
      <c r="CH215" s="697">
        <f>[52]ACCOUNTALLOC!CH215</f>
        <v>-9184.609171240103</v>
      </c>
      <c r="CI215" s="697">
        <f>[52]ACCOUNTALLOC!CI215</f>
        <v>0</v>
      </c>
      <c r="CJ215" s="697">
        <f>[52]ACCOUNTALLOC!CJ215</f>
        <v>0</v>
      </c>
      <c r="CK215" s="697">
        <f>[52]ACCOUNTALLOC!CK215</f>
        <v>0</v>
      </c>
      <c r="CL215" s="697">
        <f>[52]ACCOUNTALLOC!CL215</f>
        <v>0</v>
      </c>
      <c r="CM215" s="697">
        <f>[52]ACCOUNTALLOC!CM215</f>
        <v>-9869.4405252183205</v>
      </c>
      <c r="CN215" s="698">
        <f>[52]ACCOUNTALLOC!CN215</f>
        <v>0</v>
      </c>
      <c r="CO215" s="697">
        <f>[52]ACCOUNTALLOC!CO215</f>
        <v>-121.37854503076534</v>
      </c>
      <c r="CP215" s="697">
        <f>[52]ACCOUNTALLOC!CP215</f>
        <v>-898.88629161016399</v>
      </c>
      <c r="CQ215" s="697">
        <f>[52]ACCOUNTALLOC!CQ215</f>
        <v>0</v>
      </c>
      <c r="CR215" s="697">
        <f>[52]ACCOUNTALLOC!CR215</f>
        <v>0</v>
      </c>
      <c r="CS215" s="697">
        <f>[52]ACCOUNTALLOC!CS215</f>
        <v>0</v>
      </c>
      <c r="CT215" s="697">
        <f>[52]ACCOUNTALLOC!CT215</f>
        <v>0</v>
      </c>
      <c r="CU215" s="697">
        <f>[52]ACCOUNTALLOC!CU215</f>
        <v>-1020.2648366409294</v>
      </c>
      <c r="CW215" s="65">
        <f>[52]ACCOUNTALLOC!CW215</f>
        <v>0</v>
      </c>
      <c r="CX215" s="65">
        <f>[52]ACCOUNTALLOC!CX215</f>
        <v>0</v>
      </c>
      <c r="CY215" s="65">
        <f>[52]ACCOUNTALLOC!CY215</f>
        <v>0</v>
      </c>
      <c r="CZ215" s="65">
        <f>[52]ACCOUNTALLOC!CZ215</f>
        <v>0</v>
      </c>
      <c r="DA215" s="65">
        <f>[52]ACCOUNTALLOC!DA215</f>
        <v>0</v>
      </c>
      <c r="DB215" s="65">
        <f>[52]ACCOUNTALLOC!DB215</f>
        <v>0</v>
      </c>
      <c r="DC215" s="65">
        <f>[52]ACCOUNTALLOC!DC215</f>
        <v>0</v>
      </c>
      <c r="DE215" s="65">
        <v>0</v>
      </c>
      <c r="DF215" s="65">
        <v>0</v>
      </c>
      <c r="DG215" s="65">
        <v>0</v>
      </c>
      <c r="DH215" s="65">
        <v>0</v>
      </c>
      <c r="DI215" s="65">
        <v>0</v>
      </c>
      <c r="DJ215" s="65">
        <v>0</v>
      </c>
      <c r="DK215" s="65">
        <v>0</v>
      </c>
      <c r="DM215" s="65">
        <v>0</v>
      </c>
      <c r="DN215" s="65">
        <v>0</v>
      </c>
      <c r="DO215" s="65">
        <v>0</v>
      </c>
      <c r="DP215" s="65">
        <v>0</v>
      </c>
      <c r="DQ215" s="65">
        <v>0</v>
      </c>
      <c r="DR215" s="65">
        <v>0</v>
      </c>
      <c r="DS215" s="65">
        <v>0</v>
      </c>
      <c r="DU215" s="65">
        <v>0</v>
      </c>
      <c r="DV215" s="65">
        <v>0</v>
      </c>
      <c r="DW215" s="65">
        <v>0</v>
      </c>
      <c r="DX215" s="65">
        <v>0</v>
      </c>
      <c r="DY215" s="65">
        <v>0</v>
      </c>
      <c r="DZ215" s="65">
        <v>0</v>
      </c>
      <c r="EA215" s="65">
        <v>0</v>
      </c>
      <c r="EC215" s="65">
        <v>0</v>
      </c>
      <c r="ED215" s="65">
        <v>0</v>
      </c>
      <c r="EE215" s="65">
        <v>0</v>
      </c>
      <c r="EF215" s="65">
        <v>0</v>
      </c>
      <c r="EG215" s="65">
        <v>0</v>
      </c>
      <c r="EH215" s="65">
        <v>0</v>
      </c>
      <c r="EI215" s="65">
        <v>0</v>
      </c>
      <c r="EK215" s="65">
        <v>0</v>
      </c>
      <c r="EL215" s="65">
        <v>0</v>
      </c>
      <c r="EM215" s="65">
        <v>0</v>
      </c>
      <c r="EN215" s="65">
        <v>0</v>
      </c>
      <c r="EO215" s="65">
        <v>0</v>
      </c>
      <c r="EP215" s="65">
        <v>0</v>
      </c>
      <c r="EQ215" s="65">
        <v>0</v>
      </c>
      <c r="ES215" s="65">
        <v>0</v>
      </c>
      <c r="ET215" s="65">
        <v>0</v>
      </c>
      <c r="EU215" s="65">
        <v>0</v>
      </c>
      <c r="EV215" s="65">
        <v>0</v>
      </c>
      <c r="EW215" s="65">
        <v>0</v>
      </c>
      <c r="EX215" s="65">
        <v>0</v>
      </c>
      <c r="EY215" s="65">
        <v>0</v>
      </c>
      <c r="FA215" s="65">
        <v>0</v>
      </c>
      <c r="FB215" s="65">
        <v>0</v>
      </c>
      <c r="FC215" s="65">
        <v>0</v>
      </c>
      <c r="FD215" s="65">
        <v>0</v>
      </c>
      <c r="FE215" s="65">
        <v>0</v>
      </c>
      <c r="FF215" s="65">
        <v>0</v>
      </c>
      <c r="FG215" s="65">
        <v>0</v>
      </c>
    </row>
    <row r="216" spans="1:163">
      <c r="A216" s="699">
        <f>[52]ACCOUNTALLOC!A216</f>
        <v>252</v>
      </c>
      <c r="B216" s="698" t="str">
        <f>[52]ACCOUNTALLOC!B216</f>
        <v>Customer Advances</v>
      </c>
      <c r="C216" s="695">
        <f>[52]ACCOUNTALLOC!C216</f>
        <v>-79258524.650000006</v>
      </c>
      <c r="D216" s="64"/>
      <c r="E216" s="697">
        <f>[52]ACCOUNTALLOC!E216</f>
        <v>0</v>
      </c>
      <c r="F216" s="697">
        <f>[52]ACCOUNTALLOC!F216</f>
        <v>0</v>
      </c>
      <c r="G216" s="697">
        <f>[52]ACCOUNTALLOC!G216</f>
        <v>-33974849.983845964</v>
      </c>
      <c r="H216" s="697">
        <f>[52]ACCOUNTALLOC!H216</f>
        <v>0</v>
      </c>
      <c r="I216" s="697">
        <f>[52]ACCOUNTALLOC!I216</f>
        <v>0</v>
      </c>
      <c r="J216" s="697">
        <f>[52]ACCOUNTALLOC!J216</f>
        <v>0</v>
      </c>
      <c r="K216" s="697">
        <f>[52]ACCOUNTALLOC!K216</f>
        <v>-33974849.983845964</v>
      </c>
      <c r="L216" s="698"/>
      <c r="M216" s="697">
        <f>[52]ACCOUNTALLOC!M216</f>
        <v>0</v>
      </c>
      <c r="N216" s="697">
        <f>[52]ACCOUNTALLOC!N216</f>
        <v>0</v>
      </c>
      <c r="O216" s="697">
        <f>[52]ACCOUNTALLOC!O216</f>
        <v>-42161069.125409625</v>
      </c>
      <c r="P216" s="697">
        <f>[52]ACCOUNTALLOC!P216</f>
        <v>0</v>
      </c>
      <c r="Q216" s="697">
        <f>[52]ACCOUNTALLOC!Q216</f>
        <v>0</v>
      </c>
      <c r="R216" s="697">
        <f>[52]ACCOUNTALLOC!R216</f>
        <v>0</v>
      </c>
      <c r="S216" s="697">
        <f>[52]ACCOUNTALLOC!S216</f>
        <v>-42161069.125409625</v>
      </c>
      <c r="T216" s="698"/>
      <c r="U216" s="697">
        <f>[52]ACCOUNTALLOC!U216</f>
        <v>0</v>
      </c>
      <c r="V216" s="697">
        <f>[52]ACCOUNTALLOC!V216</f>
        <v>0</v>
      </c>
      <c r="W216" s="697">
        <f>[52]ACCOUNTALLOC!W216</f>
        <v>-2830663.0729111028</v>
      </c>
      <c r="X216" s="697">
        <f>[52]ACCOUNTALLOC!X216</f>
        <v>0</v>
      </c>
      <c r="Y216" s="697">
        <f>[52]ACCOUNTALLOC!Y216</f>
        <v>0</v>
      </c>
      <c r="Z216" s="697">
        <f>[52]ACCOUNTALLOC!Z216</f>
        <v>0</v>
      </c>
      <c r="AA216" s="697">
        <f>[52]ACCOUNTALLOC!AA216</f>
        <v>-2830663.0729111028</v>
      </c>
      <c r="AB216" s="698"/>
      <c r="AC216" s="697">
        <f>[52]ACCOUNTALLOC!AC216</f>
        <v>0</v>
      </c>
      <c r="AD216" s="697">
        <f>[52]ACCOUNTALLOC!AD216</f>
        <v>0</v>
      </c>
      <c r="AE216" s="697">
        <f>[52]ACCOUNTALLOC!AE216</f>
        <v>-291942.46783331066</v>
      </c>
      <c r="AF216" s="697">
        <f>[52]ACCOUNTALLOC!AF216</f>
        <v>0</v>
      </c>
      <c r="AG216" s="697">
        <f>[52]ACCOUNTALLOC!AG216</f>
        <v>0</v>
      </c>
      <c r="AH216" s="697">
        <f>[52]ACCOUNTALLOC!AH216</f>
        <v>0</v>
      </c>
      <c r="AI216" s="697">
        <f>[52]ACCOUNTALLOC!AI216</f>
        <v>-291942.46783331066</v>
      </c>
      <c r="AJ216" s="698"/>
      <c r="AK216" s="697">
        <f>[52]ACCOUNTALLOC!AK216</f>
        <v>0</v>
      </c>
      <c r="AL216" s="697">
        <f>[52]ACCOUNTALLOC!AL216</f>
        <v>0</v>
      </c>
      <c r="AM216" s="697">
        <f>[52]ACCOUNTALLOC!AM216</f>
        <v>0</v>
      </c>
      <c r="AN216" s="697">
        <f>[52]ACCOUNTALLOC!AN216</f>
        <v>0</v>
      </c>
      <c r="AO216" s="697">
        <f>[52]ACCOUNTALLOC!AO216</f>
        <v>0</v>
      </c>
      <c r="AP216" s="697">
        <f>[52]ACCOUNTALLOC!AP216</f>
        <v>0</v>
      </c>
      <c r="AQ216" s="697">
        <f>[52]ACCOUNTALLOC!AQ216</f>
        <v>0</v>
      </c>
      <c r="AR216" s="698"/>
      <c r="AS216" s="697">
        <f>[52]ACCOUNTALLOC!AS216</f>
        <v>0</v>
      </c>
      <c r="AT216" s="697">
        <f>[52]ACCOUNTALLOC!AT216</f>
        <v>0</v>
      </c>
      <c r="AU216" s="697">
        <f>[52]ACCOUNTALLOC!AU216</f>
        <v>0</v>
      </c>
      <c r="AV216" s="697">
        <f>[52]ACCOUNTALLOC!AV216</f>
        <v>0</v>
      </c>
      <c r="AW216" s="697">
        <f>[52]ACCOUNTALLOC!AW216</f>
        <v>0</v>
      </c>
      <c r="AX216" s="697">
        <f>[52]ACCOUNTALLOC!AX216</f>
        <v>0</v>
      </c>
      <c r="AY216" s="697">
        <f>[52]ACCOUNTALLOC!AY216</f>
        <v>0</v>
      </c>
      <c r="AZ216" s="698"/>
      <c r="BA216" s="697">
        <f>[52]ACCOUNTALLOC!BA216</f>
        <v>0</v>
      </c>
      <c r="BB216" s="697">
        <f>[52]ACCOUNTALLOC!BB216</f>
        <v>0</v>
      </c>
      <c r="BC216" s="697">
        <f>[52]ACCOUNTALLOC!BC216</f>
        <v>0</v>
      </c>
      <c r="BD216" s="697">
        <f>[52]ACCOUNTALLOC!BD216</f>
        <v>0</v>
      </c>
      <c r="BE216" s="697">
        <f>[52]ACCOUNTALLOC!BE216</f>
        <v>0</v>
      </c>
      <c r="BF216" s="697">
        <f>[52]ACCOUNTALLOC!BF216</f>
        <v>0</v>
      </c>
      <c r="BG216" s="697">
        <f>[52]ACCOUNTALLOC!BG216</f>
        <v>0</v>
      </c>
      <c r="BH216" s="698"/>
      <c r="BI216" s="697">
        <f>[52]ACCOUNTALLOC!BI216</f>
        <v>0</v>
      </c>
      <c r="BJ216" s="697">
        <f>[52]ACCOUNTALLOC!BJ216</f>
        <v>0</v>
      </c>
      <c r="BK216" s="697">
        <f>[52]ACCOUNTALLOC!BK216</f>
        <v>0</v>
      </c>
      <c r="BL216" s="697">
        <f>[52]ACCOUNTALLOC!BL216</f>
        <v>0</v>
      </c>
      <c r="BM216" s="697">
        <f>[52]ACCOUNTALLOC!BM216</f>
        <v>0</v>
      </c>
      <c r="BN216" s="697">
        <f>[52]ACCOUNTALLOC!BN216</f>
        <v>0</v>
      </c>
      <c r="BO216" s="697">
        <f>[52]ACCOUNTALLOC!BO216</f>
        <v>0</v>
      </c>
      <c r="BP216" s="698"/>
      <c r="BQ216" s="697">
        <f>[52]ACCOUNTALLOC!BQ216</f>
        <v>0</v>
      </c>
      <c r="BR216" s="697">
        <f>[52]ACCOUNTALLOC!BR216</f>
        <v>0</v>
      </c>
      <c r="BS216" s="697">
        <f>[52]ACCOUNTALLOC!BS216</f>
        <v>0</v>
      </c>
      <c r="BT216" s="697">
        <f>[52]ACCOUNTALLOC!BT216</f>
        <v>0</v>
      </c>
      <c r="BU216" s="697">
        <f>[52]ACCOUNTALLOC!BU216</f>
        <v>0</v>
      </c>
      <c r="BV216" s="697">
        <f>[52]ACCOUNTALLOC!BV216</f>
        <v>0</v>
      </c>
      <c r="BW216" s="697">
        <f>[52]ACCOUNTALLOC!BW216</f>
        <v>0</v>
      </c>
      <c r="BX216" s="698"/>
      <c r="BY216" s="697">
        <f>[52]ACCOUNTALLOC!BY216</f>
        <v>0</v>
      </c>
      <c r="BZ216" s="697">
        <f>[52]ACCOUNTALLOC!BZ216</f>
        <v>0</v>
      </c>
      <c r="CA216" s="697">
        <f>[52]ACCOUNTALLOC!CA216</f>
        <v>0</v>
      </c>
      <c r="CB216" s="697">
        <f>[52]ACCOUNTALLOC!CB216</f>
        <v>0</v>
      </c>
      <c r="CC216" s="697">
        <f>[52]ACCOUNTALLOC!CC216</f>
        <v>0</v>
      </c>
      <c r="CD216" s="697">
        <f>[52]ACCOUNTALLOC!CD216</f>
        <v>0</v>
      </c>
      <c r="CE216" s="697">
        <f>[52]ACCOUNTALLOC!CE216</f>
        <v>0</v>
      </c>
      <c r="CF216" s="698"/>
      <c r="CG216" s="697">
        <f>[52]ACCOUNTALLOC!CG216</f>
        <v>0</v>
      </c>
      <c r="CH216" s="697">
        <f>[52]ACCOUNTALLOC!CH216</f>
        <v>0</v>
      </c>
      <c r="CI216" s="697">
        <f>[52]ACCOUNTALLOC!CI216</f>
        <v>0</v>
      </c>
      <c r="CJ216" s="697">
        <f>[52]ACCOUNTALLOC!CJ216</f>
        <v>0</v>
      </c>
      <c r="CK216" s="697">
        <f>[52]ACCOUNTALLOC!CK216</f>
        <v>0</v>
      </c>
      <c r="CL216" s="697">
        <f>[52]ACCOUNTALLOC!CL216</f>
        <v>0</v>
      </c>
      <c r="CM216" s="697">
        <f>[52]ACCOUNTALLOC!CM216</f>
        <v>0</v>
      </c>
      <c r="CN216" s="698">
        <f>[52]ACCOUNTALLOC!CN216</f>
        <v>0</v>
      </c>
      <c r="CO216" s="697">
        <f>[52]ACCOUNTALLOC!CO216</f>
        <v>0</v>
      </c>
      <c r="CP216" s="697">
        <f>[52]ACCOUNTALLOC!CP216</f>
        <v>0</v>
      </c>
      <c r="CQ216" s="697">
        <f>[52]ACCOUNTALLOC!CQ216</f>
        <v>0</v>
      </c>
      <c r="CR216" s="697">
        <f>[52]ACCOUNTALLOC!CR216</f>
        <v>0</v>
      </c>
      <c r="CS216" s="697">
        <f>[52]ACCOUNTALLOC!CS216</f>
        <v>0</v>
      </c>
      <c r="CT216" s="697">
        <f>[52]ACCOUNTALLOC!CT216</f>
        <v>0</v>
      </c>
      <c r="CU216" s="697">
        <f>[52]ACCOUNTALLOC!CU216</f>
        <v>0</v>
      </c>
      <c r="CW216" s="65">
        <f>[52]ACCOUNTALLOC!CW216</f>
        <v>0</v>
      </c>
      <c r="CX216" s="65">
        <f>[52]ACCOUNTALLOC!CX216</f>
        <v>0</v>
      </c>
      <c r="CY216" s="65">
        <f>[52]ACCOUNTALLOC!CY216</f>
        <v>0</v>
      </c>
      <c r="CZ216" s="65">
        <f>[52]ACCOUNTALLOC!CZ216</f>
        <v>0</v>
      </c>
      <c r="DA216" s="65">
        <f>[52]ACCOUNTALLOC!DA216</f>
        <v>0</v>
      </c>
      <c r="DB216" s="65">
        <f>[52]ACCOUNTALLOC!DB216</f>
        <v>0</v>
      </c>
      <c r="DC216" s="65">
        <f>[52]ACCOUNTALLOC!DC216</f>
        <v>0</v>
      </c>
      <c r="DE216" s="65">
        <v>0</v>
      </c>
      <c r="DF216" s="65">
        <v>0</v>
      </c>
      <c r="DG216" s="65">
        <v>0</v>
      </c>
      <c r="DH216" s="65">
        <v>0</v>
      </c>
      <c r="DI216" s="65">
        <v>0</v>
      </c>
      <c r="DJ216" s="65">
        <v>0</v>
      </c>
      <c r="DK216" s="65">
        <v>0</v>
      </c>
      <c r="DM216" s="65">
        <v>0</v>
      </c>
      <c r="DN216" s="65">
        <v>0</v>
      </c>
      <c r="DO216" s="65">
        <v>0</v>
      </c>
      <c r="DP216" s="65">
        <v>0</v>
      </c>
      <c r="DQ216" s="65">
        <v>0</v>
      </c>
      <c r="DR216" s="65">
        <v>0</v>
      </c>
      <c r="DS216" s="65">
        <v>0</v>
      </c>
      <c r="DU216" s="65">
        <v>0</v>
      </c>
      <c r="DV216" s="65">
        <v>0</v>
      </c>
      <c r="DW216" s="65">
        <v>0</v>
      </c>
      <c r="DX216" s="65">
        <v>0</v>
      </c>
      <c r="DY216" s="65">
        <v>0</v>
      </c>
      <c r="DZ216" s="65">
        <v>0</v>
      </c>
      <c r="EA216" s="65">
        <v>0</v>
      </c>
      <c r="EC216" s="65">
        <v>0</v>
      </c>
      <c r="ED216" s="65">
        <v>0</v>
      </c>
      <c r="EE216" s="65">
        <v>0</v>
      </c>
      <c r="EF216" s="65">
        <v>0</v>
      </c>
      <c r="EG216" s="65">
        <v>0</v>
      </c>
      <c r="EH216" s="65">
        <v>0</v>
      </c>
      <c r="EI216" s="65">
        <v>0</v>
      </c>
      <c r="EK216" s="65">
        <v>0</v>
      </c>
      <c r="EL216" s="65">
        <v>0</v>
      </c>
      <c r="EM216" s="65">
        <v>0</v>
      </c>
      <c r="EN216" s="65">
        <v>0</v>
      </c>
      <c r="EO216" s="65">
        <v>0</v>
      </c>
      <c r="EP216" s="65">
        <v>0</v>
      </c>
      <c r="EQ216" s="65">
        <v>0</v>
      </c>
      <c r="ES216" s="65">
        <v>0</v>
      </c>
      <c r="ET216" s="65">
        <v>0</v>
      </c>
      <c r="EU216" s="65">
        <v>0</v>
      </c>
      <c r="EV216" s="65">
        <v>0</v>
      </c>
      <c r="EW216" s="65">
        <v>0</v>
      </c>
      <c r="EX216" s="65">
        <v>0</v>
      </c>
      <c r="EY216" s="65">
        <v>0</v>
      </c>
      <c r="FA216" s="65">
        <v>0</v>
      </c>
      <c r="FB216" s="65">
        <v>0</v>
      </c>
      <c r="FC216" s="65">
        <v>0</v>
      </c>
      <c r="FD216" s="65">
        <v>0</v>
      </c>
      <c r="FE216" s="65">
        <v>0</v>
      </c>
      <c r="FF216" s="65">
        <v>0</v>
      </c>
      <c r="FG216" s="65">
        <v>0</v>
      </c>
    </row>
    <row r="217" spans="1:163">
      <c r="A217" s="699">
        <f>[52]ACCOUNTALLOC!A217</f>
        <v>253</v>
      </c>
      <c r="B217" s="698" t="str">
        <f>[52]ACCOUNTALLOC!B217</f>
        <v>Landlord Incentive</v>
      </c>
      <c r="C217" s="695">
        <f>[52]ACCOUNTALLOC!C217</f>
        <v>-2132461.9750080002</v>
      </c>
      <c r="D217" s="64"/>
      <c r="E217" s="697">
        <f>[52]ACCOUNTALLOC!E217</f>
        <v>-536020.10072776943</v>
      </c>
      <c r="F217" s="697">
        <f>[52]ACCOUNTALLOC!F217</f>
        <v>-491341.52069273428</v>
      </c>
      <c r="G217" s="697">
        <f>[52]ACCOUNTALLOC!G217</f>
        <v>-274159.14435016207</v>
      </c>
      <c r="H217" s="697">
        <f>[52]ACCOUNTALLOC!H217</f>
        <v>0</v>
      </c>
      <c r="I217" s="697">
        <f>[52]ACCOUNTALLOC!I217</f>
        <v>0</v>
      </c>
      <c r="J217" s="697">
        <f>[52]ACCOUNTALLOC!J217</f>
        <v>0</v>
      </c>
      <c r="K217" s="697">
        <f>[52]ACCOUNTALLOC!K217</f>
        <v>-1301520.7657706658</v>
      </c>
      <c r="L217" s="698"/>
      <c r="M217" s="697">
        <f>[52]ACCOUNTALLOC!M217</f>
        <v>-101747.26645690814</v>
      </c>
      <c r="N217" s="697">
        <f>[52]ACCOUNTALLOC!N217</f>
        <v>-124844.11507413691</v>
      </c>
      <c r="O217" s="697">
        <f>[52]ACCOUNTALLOC!O217</f>
        <v>-30982.774300871752</v>
      </c>
      <c r="P217" s="697">
        <f>[52]ACCOUNTALLOC!P217</f>
        <v>0</v>
      </c>
      <c r="Q217" s="697">
        <f>[52]ACCOUNTALLOC!Q217</f>
        <v>0</v>
      </c>
      <c r="R217" s="697">
        <f>[52]ACCOUNTALLOC!R217</f>
        <v>0</v>
      </c>
      <c r="S217" s="697">
        <f>[52]ACCOUNTALLOC!S217</f>
        <v>-257574.15583191678</v>
      </c>
      <c r="T217" s="698"/>
      <c r="U217" s="697">
        <f>[52]ACCOUNTALLOC!U217</f>
        <v>-89531.728870804189</v>
      </c>
      <c r="V217" s="697">
        <f>[52]ACCOUNTALLOC!V217</f>
        <v>-138836.21650380609</v>
      </c>
      <c r="W217" s="697">
        <f>[52]ACCOUNTALLOC!W217</f>
        <v>-4382.942104267172</v>
      </c>
      <c r="X217" s="697">
        <f>[52]ACCOUNTALLOC!X217</f>
        <v>0</v>
      </c>
      <c r="Y217" s="697">
        <f>[52]ACCOUNTALLOC!Y217</f>
        <v>0</v>
      </c>
      <c r="Z217" s="697">
        <f>[52]ACCOUNTALLOC!Z217</f>
        <v>0</v>
      </c>
      <c r="AA217" s="697">
        <f>[52]ACCOUNTALLOC!AA217</f>
        <v>-232750.88747887744</v>
      </c>
      <c r="AB217" s="698"/>
      <c r="AC217" s="697">
        <f>[52]ACCOUNTALLOC!AC217</f>
        <v>-40480.810101915617</v>
      </c>
      <c r="AD217" s="697">
        <f>[52]ACCOUNTALLOC!AD217</f>
        <v>-89600.148440359015</v>
      </c>
      <c r="AE217" s="697">
        <f>[52]ACCOUNTALLOC!AE217</f>
        <v>-2371.7562754589685</v>
      </c>
      <c r="AF217" s="697">
        <f>[52]ACCOUNTALLOC!AF217</f>
        <v>0</v>
      </c>
      <c r="AG217" s="697">
        <f>[52]ACCOUNTALLOC!AG217</f>
        <v>0</v>
      </c>
      <c r="AH217" s="697">
        <f>[52]ACCOUNTALLOC!AH217</f>
        <v>0</v>
      </c>
      <c r="AI217" s="697">
        <f>[52]ACCOUNTALLOC!AI217</f>
        <v>-132452.71481773359</v>
      </c>
      <c r="AJ217" s="698"/>
      <c r="AK217" s="697">
        <f>[52]ACCOUNTALLOC!AK217</f>
        <v>-31442.106076928307</v>
      </c>
      <c r="AL217" s="697">
        <f>[52]ACCOUNTALLOC!AL217</f>
        <v>-62338.657181620249</v>
      </c>
      <c r="AM217" s="697">
        <f>[52]ACCOUNTALLOC!AM217</f>
        <v>-5202.6220085435325</v>
      </c>
      <c r="AN217" s="697">
        <f>[52]ACCOUNTALLOC!AN217</f>
        <v>0</v>
      </c>
      <c r="AO217" s="697">
        <f>[52]ACCOUNTALLOC!AO217</f>
        <v>0</v>
      </c>
      <c r="AP217" s="697">
        <f>[52]ACCOUNTALLOC!AP217</f>
        <v>0</v>
      </c>
      <c r="AQ217" s="697">
        <f>[52]ACCOUNTALLOC!AQ217</f>
        <v>-98983.38526709209</v>
      </c>
      <c r="AR217" s="698"/>
      <c r="AS217" s="697">
        <f>[52]ACCOUNTALLOC!AS217</f>
        <v>-311.94157380610415</v>
      </c>
      <c r="AT217" s="697">
        <f>[52]ACCOUNTALLOC!AT217</f>
        <v>-196.84106527158556</v>
      </c>
      <c r="AU217" s="697">
        <f>[52]ACCOUNTALLOC!AU217</f>
        <v>-9.6838523285518363</v>
      </c>
      <c r="AV217" s="697">
        <f>[52]ACCOUNTALLOC!AV217</f>
        <v>0</v>
      </c>
      <c r="AW217" s="697">
        <f>[52]ACCOUNTALLOC!AW217</f>
        <v>0</v>
      </c>
      <c r="AX217" s="697">
        <f>[52]ACCOUNTALLOC!AX217</f>
        <v>0</v>
      </c>
      <c r="AY217" s="697">
        <f>[52]ACCOUNTALLOC!AY217</f>
        <v>-518.46649140624163</v>
      </c>
      <c r="AZ217" s="698"/>
      <c r="BA217" s="697">
        <f>[52]ACCOUNTALLOC!BA217</f>
        <v>-6025.8148488679099</v>
      </c>
      <c r="BB217" s="697">
        <f>[52]ACCOUNTALLOC!BB217</f>
        <v>-5432.7178877436281</v>
      </c>
      <c r="BC217" s="697">
        <f>[52]ACCOUNTALLOC!BC217</f>
        <v>-1008.8000366537839</v>
      </c>
      <c r="BD217" s="697">
        <f>[52]ACCOUNTALLOC!BD217</f>
        <v>0</v>
      </c>
      <c r="BE217" s="697">
        <f>[52]ACCOUNTALLOC!BE217</f>
        <v>0</v>
      </c>
      <c r="BF217" s="697">
        <f>[52]ACCOUNTALLOC!BF217</f>
        <v>0</v>
      </c>
      <c r="BG217" s="697">
        <f>[52]ACCOUNTALLOC!BG217</f>
        <v>-12467.332773265322</v>
      </c>
      <c r="BH217" s="698"/>
      <c r="BI217" s="697">
        <f>[52]ACCOUNTALLOC!BI217</f>
        <v>-9700.6623258937107</v>
      </c>
      <c r="BJ217" s="697">
        <f>[52]ACCOUNTALLOC!BJ217</f>
        <v>-2769.1642171673388</v>
      </c>
      <c r="BK217" s="697">
        <f>[52]ACCOUNTALLOC!BK217</f>
        <v>-451.32605316096146</v>
      </c>
      <c r="BL217" s="697">
        <f>[52]ACCOUNTALLOC!BL217</f>
        <v>0</v>
      </c>
      <c r="BM217" s="697">
        <f>[52]ACCOUNTALLOC!BM217</f>
        <v>0</v>
      </c>
      <c r="BN217" s="697">
        <f>[52]ACCOUNTALLOC!BN217</f>
        <v>0</v>
      </c>
      <c r="BO217" s="697">
        <f>[52]ACCOUNTALLOC!BO217</f>
        <v>-12921.152596222011</v>
      </c>
      <c r="BP217" s="698"/>
      <c r="BQ217" s="697">
        <f>[52]ACCOUNTALLOC!BQ217</f>
        <v>-5638.926328538204</v>
      </c>
      <c r="BR217" s="697">
        <f>[52]ACCOUNTALLOC!BR217</f>
        <v>-26982.705431917297</v>
      </c>
      <c r="BS217" s="697">
        <f>[52]ACCOUNTALLOC!BS217</f>
        <v>-531.54360165480875</v>
      </c>
      <c r="BT217" s="697">
        <f>[52]ACCOUNTALLOC!BT217</f>
        <v>0</v>
      </c>
      <c r="BU217" s="697">
        <f>[52]ACCOUNTALLOC!BU217</f>
        <v>0</v>
      </c>
      <c r="BV217" s="697">
        <f>[52]ACCOUNTALLOC!BV217</f>
        <v>0</v>
      </c>
      <c r="BW217" s="697">
        <f>[52]ACCOUNTALLOC!BW217</f>
        <v>-33153.175362110313</v>
      </c>
      <c r="BX217" s="698"/>
      <c r="BY217" s="697">
        <f>[52]ACCOUNTALLOC!BY217</f>
        <v>-2582.7784387795782</v>
      </c>
      <c r="BZ217" s="697">
        <f>[52]ACCOUNTALLOC!BZ217</f>
        <v>-16343.378718181388</v>
      </c>
      <c r="CA217" s="697">
        <f>[52]ACCOUNTALLOC!CA217</f>
        <v>-927.6695670561262</v>
      </c>
      <c r="CB217" s="697">
        <f>[52]ACCOUNTALLOC!CB217</f>
        <v>0</v>
      </c>
      <c r="CC217" s="697">
        <f>[52]ACCOUNTALLOC!CC217</f>
        <v>0</v>
      </c>
      <c r="CD217" s="697">
        <f>[52]ACCOUNTALLOC!CD217</f>
        <v>0</v>
      </c>
      <c r="CE217" s="697">
        <f>[52]ACCOUNTALLOC!CE217</f>
        <v>-19853.826724017094</v>
      </c>
      <c r="CF217" s="698"/>
      <c r="CG217" s="697">
        <f>[52]ACCOUNTALLOC!CG217</f>
        <v>-4555.4605228415203</v>
      </c>
      <c r="CH217" s="697">
        <f>[52]ACCOUNTALLOC!CH217</f>
        <v>-3249.0522471161748</v>
      </c>
      <c r="CI217" s="697">
        <f>[52]ACCOUNTALLOC!CI217</f>
        <v>-21855.12706150458</v>
      </c>
      <c r="CJ217" s="697">
        <f>[52]ACCOUNTALLOC!CJ217</f>
        <v>0</v>
      </c>
      <c r="CK217" s="697">
        <f>[52]ACCOUNTALLOC!CK217</f>
        <v>0</v>
      </c>
      <c r="CL217" s="697">
        <f>[52]ACCOUNTALLOC!CL217</f>
        <v>0</v>
      </c>
      <c r="CM217" s="697">
        <f>[52]ACCOUNTALLOC!CM217</f>
        <v>-29659.639831462275</v>
      </c>
      <c r="CN217" s="698">
        <f>[52]ACCOUNTALLOC!CN217</f>
        <v>0</v>
      </c>
      <c r="CO217" s="697">
        <f>[52]ACCOUNTALLOC!CO217</f>
        <v>-285.77264628599585</v>
      </c>
      <c r="CP217" s="697">
        <f>[52]ACCOUNTALLOC!CP217</f>
        <v>-317.98070785668494</v>
      </c>
      <c r="CQ217" s="697">
        <f>[52]ACCOUNTALLOC!CQ217</f>
        <v>-2.7187090886540237</v>
      </c>
      <c r="CR217" s="697">
        <f>[52]ACCOUNTALLOC!CR217</f>
        <v>0</v>
      </c>
      <c r="CS217" s="697">
        <f>[52]ACCOUNTALLOC!CS217</f>
        <v>0</v>
      </c>
      <c r="CT217" s="697">
        <f>[52]ACCOUNTALLOC!CT217</f>
        <v>0</v>
      </c>
      <c r="CU217" s="697">
        <f>[52]ACCOUNTALLOC!CU217</f>
        <v>-606.4720632313348</v>
      </c>
      <c r="CW217" s="65">
        <f>[52]ACCOUNTALLOC!CW217</f>
        <v>0</v>
      </c>
      <c r="CX217" s="65">
        <f>[52]ACCOUNTALLOC!CX217</f>
        <v>0</v>
      </c>
      <c r="CY217" s="65">
        <f>[52]ACCOUNTALLOC!CY217</f>
        <v>0</v>
      </c>
      <c r="CZ217" s="65">
        <f>[52]ACCOUNTALLOC!CZ217</f>
        <v>0</v>
      </c>
      <c r="DA217" s="65">
        <f>[52]ACCOUNTALLOC!DA217</f>
        <v>0</v>
      </c>
      <c r="DB217" s="65">
        <f>[52]ACCOUNTALLOC!DB217</f>
        <v>0</v>
      </c>
      <c r="DC217" s="65">
        <f>[52]ACCOUNTALLOC!DC217</f>
        <v>0</v>
      </c>
      <c r="DE217" s="65">
        <v>0</v>
      </c>
      <c r="DF217" s="65">
        <v>0</v>
      </c>
      <c r="DG217" s="65">
        <v>0</v>
      </c>
      <c r="DH217" s="65">
        <v>0</v>
      </c>
      <c r="DI217" s="65">
        <v>0</v>
      </c>
      <c r="DJ217" s="65">
        <v>0</v>
      </c>
      <c r="DK217" s="65">
        <v>0</v>
      </c>
      <c r="DM217" s="65">
        <v>0</v>
      </c>
      <c r="DN217" s="65">
        <v>0</v>
      </c>
      <c r="DO217" s="65">
        <v>0</v>
      </c>
      <c r="DP217" s="65">
        <v>0</v>
      </c>
      <c r="DQ217" s="65">
        <v>0</v>
      </c>
      <c r="DR217" s="65">
        <v>0</v>
      </c>
      <c r="DS217" s="65">
        <v>0</v>
      </c>
      <c r="DU217" s="65">
        <v>0</v>
      </c>
      <c r="DV217" s="65">
        <v>0</v>
      </c>
      <c r="DW217" s="65">
        <v>0</v>
      </c>
      <c r="DX217" s="65">
        <v>0</v>
      </c>
      <c r="DY217" s="65">
        <v>0</v>
      </c>
      <c r="DZ217" s="65">
        <v>0</v>
      </c>
      <c r="EA217" s="65">
        <v>0</v>
      </c>
      <c r="EC217" s="65">
        <v>0</v>
      </c>
      <c r="ED217" s="65">
        <v>0</v>
      </c>
      <c r="EE217" s="65">
        <v>0</v>
      </c>
      <c r="EF217" s="65">
        <v>0</v>
      </c>
      <c r="EG217" s="65">
        <v>0</v>
      </c>
      <c r="EH217" s="65">
        <v>0</v>
      </c>
      <c r="EI217" s="65">
        <v>0</v>
      </c>
      <c r="EK217" s="65">
        <v>0</v>
      </c>
      <c r="EL217" s="65">
        <v>0</v>
      </c>
      <c r="EM217" s="65">
        <v>0</v>
      </c>
      <c r="EN217" s="65">
        <v>0</v>
      </c>
      <c r="EO217" s="65">
        <v>0</v>
      </c>
      <c r="EP217" s="65">
        <v>0</v>
      </c>
      <c r="EQ217" s="65">
        <v>0</v>
      </c>
      <c r="ES217" s="65">
        <v>0</v>
      </c>
      <c r="ET217" s="65">
        <v>0</v>
      </c>
      <c r="EU217" s="65">
        <v>0</v>
      </c>
      <c r="EV217" s="65">
        <v>0</v>
      </c>
      <c r="EW217" s="65">
        <v>0</v>
      </c>
      <c r="EX217" s="65">
        <v>0</v>
      </c>
      <c r="EY217" s="65">
        <v>0</v>
      </c>
      <c r="FA217" s="65">
        <v>0</v>
      </c>
      <c r="FB217" s="65">
        <v>0</v>
      </c>
      <c r="FC217" s="65">
        <v>0</v>
      </c>
      <c r="FD217" s="65">
        <v>0</v>
      </c>
      <c r="FE217" s="65">
        <v>0</v>
      </c>
      <c r="FF217" s="65">
        <v>0</v>
      </c>
      <c r="FG217" s="65">
        <v>0</v>
      </c>
    </row>
    <row r="218" spans="1:163">
      <c r="A218" s="699">
        <f>[52]ACCOUNTALLOC!A218</f>
        <v>114.01</v>
      </c>
      <c r="B218" s="698" t="str">
        <f>[52]ACCOUNTALLOC!B218</f>
        <v>Acquisition Adjustment - Production</v>
      </c>
      <c r="C218" s="695">
        <f>[52]ACCOUNTALLOC!C218</f>
        <v>380941956.83829999</v>
      </c>
      <c r="D218" s="64"/>
      <c r="E218" s="697">
        <f>[52]ACCOUNTALLOC!E218</f>
        <v>24166869.891800005</v>
      </c>
      <c r="F218" s="697">
        <f>[52]ACCOUNTALLOC!F218</f>
        <v>176626611.35692644</v>
      </c>
      <c r="G218" s="697">
        <f>[52]ACCOUNTALLOC!G218</f>
        <v>0</v>
      </c>
      <c r="H218" s="697">
        <f>[52]ACCOUNTALLOC!H218</f>
        <v>0</v>
      </c>
      <c r="I218" s="697">
        <f>[52]ACCOUNTALLOC!I218</f>
        <v>0</v>
      </c>
      <c r="J218" s="697">
        <f>[52]ACCOUNTALLOC!J218</f>
        <v>0</v>
      </c>
      <c r="K218" s="697">
        <f>[52]ACCOUNTALLOC!K218</f>
        <v>200793481.24872646</v>
      </c>
      <c r="L218" s="698"/>
      <c r="M218" s="697">
        <f>[52]ACCOUNTALLOC!M218</f>
        <v>5571744.1722781062</v>
      </c>
      <c r="N218" s="697">
        <f>[52]ACCOUNTALLOC!N218</f>
        <v>44878749.433408223</v>
      </c>
      <c r="O218" s="697">
        <f>[52]ACCOUNTALLOC!O218</f>
        <v>0</v>
      </c>
      <c r="P218" s="697">
        <f>[52]ACCOUNTALLOC!P218</f>
        <v>0</v>
      </c>
      <c r="Q218" s="697">
        <f>[52]ACCOUNTALLOC!Q218</f>
        <v>0</v>
      </c>
      <c r="R218" s="697">
        <f>[52]ACCOUNTALLOC!R218</f>
        <v>0</v>
      </c>
      <c r="S218" s="697">
        <f>[52]ACCOUNTALLOC!S218</f>
        <v>50450493.605686329</v>
      </c>
      <c r="T218" s="698"/>
      <c r="U218" s="697">
        <f>[52]ACCOUNTALLOC!U218</f>
        <v>5963649.559636144</v>
      </c>
      <c r="V218" s="697">
        <f>[52]ACCOUNTALLOC!V218</f>
        <v>49908606.177044541</v>
      </c>
      <c r="W218" s="697">
        <f>[52]ACCOUNTALLOC!W218</f>
        <v>0</v>
      </c>
      <c r="X218" s="697">
        <f>[52]ACCOUNTALLOC!X218</f>
        <v>0</v>
      </c>
      <c r="Y218" s="697">
        <f>[52]ACCOUNTALLOC!Y218</f>
        <v>0</v>
      </c>
      <c r="Z218" s="697">
        <f>[52]ACCOUNTALLOC!Z218</f>
        <v>0</v>
      </c>
      <c r="AA218" s="697">
        <f>[52]ACCOUNTALLOC!AA218</f>
        <v>55872255.736680686</v>
      </c>
      <c r="AB218" s="698"/>
      <c r="AC218" s="697">
        <f>[52]ACCOUNTALLOC!AC218</f>
        <v>3133407.9451353317</v>
      </c>
      <c r="AD218" s="697">
        <f>[52]ACCOUNTALLOC!AD218</f>
        <v>32209308.45369168</v>
      </c>
      <c r="AE218" s="697">
        <f>[52]ACCOUNTALLOC!AE218</f>
        <v>0</v>
      </c>
      <c r="AF218" s="697">
        <f>[52]ACCOUNTALLOC!AF218</f>
        <v>0</v>
      </c>
      <c r="AG218" s="697">
        <f>[52]ACCOUNTALLOC!AG218</f>
        <v>0</v>
      </c>
      <c r="AH218" s="697">
        <f>[52]ACCOUNTALLOC!AH218</f>
        <v>0</v>
      </c>
      <c r="AI218" s="697">
        <f>[52]ACCOUNTALLOC!AI218</f>
        <v>35342716.398827009</v>
      </c>
      <c r="AJ218" s="698"/>
      <c r="AK218" s="697">
        <f>[52]ACCOUNTALLOC!AK218</f>
        <v>2213510.2679087995</v>
      </c>
      <c r="AL218" s="697">
        <f>[52]ACCOUNTALLOC!AL218</f>
        <v>22409394.099254943</v>
      </c>
      <c r="AM218" s="697">
        <f>[52]ACCOUNTALLOC!AM218</f>
        <v>0</v>
      </c>
      <c r="AN218" s="697">
        <f>[52]ACCOUNTALLOC!AN218</f>
        <v>0</v>
      </c>
      <c r="AO218" s="697">
        <f>[52]ACCOUNTALLOC!AO218</f>
        <v>0</v>
      </c>
      <c r="AP218" s="697">
        <f>[52]ACCOUNTALLOC!AP218</f>
        <v>0</v>
      </c>
      <c r="AQ218" s="697">
        <f>[52]ACCOUNTALLOC!AQ218</f>
        <v>24622904.367163744</v>
      </c>
      <c r="AR218" s="698"/>
      <c r="AS218" s="697">
        <f>[52]ACCOUNTALLOC!AS218</f>
        <v>75.645174315649669</v>
      </c>
      <c r="AT218" s="697">
        <f>[52]ACCOUNTALLOC!AT218</f>
        <v>70760.090223577674</v>
      </c>
      <c r="AU218" s="697">
        <f>[52]ACCOUNTALLOC!AU218</f>
        <v>0</v>
      </c>
      <c r="AV218" s="697">
        <f>[52]ACCOUNTALLOC!AV218</f>
        <v>0</v>
      </c>
      <c r="AW218" s="697">
        <f>[52]ACCOUNTALLOC!AW218</f>
        <v>0</v>
      </c>
      <c r="AX218" s="697">
        <f>[52]ACCOUNTALLOC!AX218</f>
        <v>0</v>
      </c>
      <c r="AY218" s="697">
        <f>[52]ACCOUNTALLOC!AY218</f>
        <v>70835.735397893324</v>
      </c>
      <c r="AZ218" s="698"/>
      <c r="BA218" s="697">
        <f>[52]ACCOUNTALLOC!BA218</f>
        <v>0</v>
      </c>
      <c r="BB218" s="697">
        <f>[52]ACCOUNTALLOC!BB218</f>
        <v>1952944.1550501261</v>
      </c>
      <c r="BC218" s="697">
        <f>[52]ACCOUNTALLOC!BC218</f>
        <v>0</v>
      </c>
      <c r="BD218" s="697">
        <f>[52]ACCOUNTALLOC!BD218</f>
        <v>0</v>
      </c>
      <c r="BE218" s="697">
        <f>[52]ACCOUNTALLOC!BE218</f>
        <v>0</v>
      </c>
      <c r="BF218" s="697">
        <f>[52]ACCOUNTALLOC!BF218</f>
        <v>0</v>
      </c>
      <c r="BG218" s="697">
        <f>[52]ACCOUNTALLOC!BG218</f>
        <v>1952944.1550501261</v>
      </c>
      <c r="BH218" s="698"/>
      <c r="BI218" s="697">
        <f>[52]ACCOUNTALLOC!BI218</f>
        <v>0</v>
      </c>
      <c r="BJ218" s="697">
        <f>[52]ACCOUNTALLOC!BJ218</f>
        <v>0</v>
      </c>
      <c r="BK218" s="697">
        <f>[52]ACCOUNTALLOC!BK218</f>
        <v>0</v>
      </c>
      <c r="BL218" s="697">
        <f>[52]ACCOUNTALLOC!BL218</f>
        <v>0</v>
      </c>
      <c r="BM218" s="697">
        <f>[52]ACCOUNTALLOC!BM218</f>
        <v>0</v>
      </c>
      <c r="BN218" s="697">
        <f>[52]ACCOUNTALLOC!BN218</f>
        <v>0</v>
      </c>
      <c r="BO218" s="697">
        <f>[52]ACCOUNTALLOC!BO218</f>
        <v>0</v>
      </c>
      <c r="BP218" s="698"/>
      <c r="BQ218" s="697">
        <f>[52]ACCOUNTALLOC!BQ218</f>
        <v>751835.83112039813</v>
      </c>
      <c r="BR218" s="697">
        <f>[52]ACCOUNTALLOC!BR218</f>
        <v>9699696.9011745062</v>
      </c>
      <c r="BS218" s="697">
        <f>[52]ACCOUNTALLOC!BS218</f>
        <v>0</v>
      </c>
      <c r="BT218" s="697">
        <f>[52]ACCOUNTALLOC!BT218</f>
        <v>0</v>
      </c>
      <c r="BU218" s="697">
        <f>[52]ACCOUNTALLOC!BU218</f>
        <v>0</v>
      </c>
      <c r="BV218" s="697">
        <f>[52]ACCOUNTALLOC!BV218</f>
        <v>0</v>
      </c>
      <c r="BW218" s="697">
        <f>[52]ACCOUNTALLOC!BW218</f>
        <v>10451532.732294904</v>
      </c>
      <c r="BX218" s="698"/>
      <c r="BY218" s="697">
        <f>[52]ACCOUNTALLOC!BY218</f>
        <v>0</v>
      </c>
      <c r="BZ218" s="697">
        <f>[52]ACCOUNTALLOC!BZ218</f>
        <v>0</v>
      </c>
      <c r="CA218" s="697">
        <f>[52]ACCOUNTALLOC!CA218</f>
        <v>0</v>
      </c>
      <c r="CB218" s="697">
        <f>[52]ACCOUNTALLOC!CB218</f>
        <v>0</v>
      </c>
      <c r="CC218" s="697">
        <f>[52]ACCOUNTALLOC!CC218</f>
        <v>0</v>
      </c>
      <c r="CD218" s="697">
        <f>[52]ACCOUNTALLOC!CD218</f>
        <v>0</v>
      </c>
      <c r="CE218" s="697">
        <f>[52]ACCOUNTALLOC!CE218</f>
        <v>0</v>
      </c>
      <c r="CF218" s="698"/>
      <c r="CG218" s="697">
        <f>[52]ACCOUNTALLOC!CG218</f>
        <v>87086.797735497094</v>
      </c>
      <c r="CH218" s="697">
        <f>[52]ACCOUNTALLOC!CH218</f>
        <v>1167963.757104526</v>
      </c>
      <c r="CI218" s="697">
        <f>[52]ACCOUNTALLOC!CI218</f>
        <v>0</v>
      </c>
      <c r="CJ218" s="697">
        <f>[52]ACCOUNTALLOC!CJ218</f>
        <v>0</v>
      </c>
      <c r="CK218" s="697">
        <f>[52]ACCOUNTALLOC!CK218</f>
        <v>0</v>
      </c>
      <c r="CL218" s="697">
        <f>[52]ACCOUNTALLOC!CL218</f>
        <v>0</v>
      </c>
      <c r="CM218" s="697">
        <f>[52]ACCOUNTALLOC!CM218</f>
        <v>1255050.5548400232</v>
      </c>
      <c r="CN218" s="698">
        <f>[52]ACCOUNTALLOC!CN218</f>
        <v>0</v>
      </c>
      <c r="CO218" s="697">
        <f>[52]ACCOUNTALLOC!CO218</f>
        <v>15435.141424408854</v>
      </c>
      <c r="CP218" s="697">
        <f>[52]ACCOUNTALLOC!CP218</f>
        <v>114307.16220851551</v>
      </c>
      <c r="CQ218" s="697">
        <f>[52]ACCOUNTALLOC!CQ218</f>
        <v>0</v>
      </c>
      <c r="CR218" s="697">
        <f>[52]ACCOUNTALLOC!CR218</f>
        <v>0</v>
      </c>
      <c r="CS218" s="697">
        <f>[52]ACCOUNTALLOC!CS218</f>
        <v>0</v>
      </c>
      <c r="CT218" s="697">
        <f>[52]ACCOUNTALLOC!CT218</f>
        <v>0</v>
      </c>
      <c r="CU218" s="697">
        <f>[52]ACCOUNTALLOC!CU218</f>
        <v>129742.30363292436</v>
      </c>
      <c r="CW218" s="65">
        <f>[52]ACCOUNTALLOC!CW218</f>
        <v>0</v>
      </c>
      <c r="CX218" s="65">
        <f>[52]ACCOUNTALLOC!CX218</f>
        <v>0</v>
      </c>
      <c r="CY218" s="65">
        <f>[52]ACCOUNTALLOC!CY218</f>
        <v>0</v>
      </c>
      <c r="CZ218" s="65">
        <f>[52]ACCOUNTALLOC!CZ218</f>
        <v>0</v>
      </c>
      <c r="DA218" s="65">
        <f>[52]ACCOUNTALLOC!DA218</f>
        <v>0</v>
      </c>
      <c r="DB218" s="65">
        <f>[52]ACCOUNTALLOC!DB218</f>
        <v>0</v>
      </c>
      <c r="DC218" s="65">
        <f>[52]ACCOUNTALLOC!DC218</f>
        <v>0</v>
      </c>
      <c r="DE218" s="65">
        <v>0</v>
      </c>
      <c r="DF218" s="65">
        <v>0</v>
      </c>
      <c r="DG218" s="65">
        <v>0</v>
      </c>
      <c r="DH218" s="65">
        <v>0</v>
      </c>
      <c r="DI218" s="65">
        <v>0</v>
      </c>
      <c r="DJ218" s="65">
        <v>0</v>
      </c>
      <c r="DK218" s="65">
        <v>0</v>
      </c>
      <c r="DM218" s="65">
        <v>0</v>
      </c>
      <c r="DN218" s="65">
        <v>0</v>
      </c>
      <c r="DO218" s="65">
        <v>0</v>
      </c>
      <c r="DP218" s="65">
        <v>0</v>
      </c>
      <c r="DQ218" s="65">
        <v>0</v>
      </c>
      <c r="DR218" s="65">
        <v>0</v>
      </c>
      <c r="DS218" s="65">
        <v>0</v>
      </c>
      <c r="DU218" s="65">
        <v>0</v>
      </c>
      <c r="DV218" s="65">
        <v>0</v>
      </c>
      <c r="DW218" s="65">
        <v>0</v>
      </c>
      <c r="DX218" s="65">
        <v>0</v>
      </c>
      <c r="DY218" s="65">
        <v>0</v>
      </c>
      <c r="DZ218" s="65">
        <v>0</v>
      </c>
      <c r="EA218" s="65">
        <v>0</v>
      </c>
      <c r="EC218" s="65">
        <v>0</v>
      </c>
      <c r="ED218" s="65">
        <v>0</v>
      </c>
      <c r="EE218" s="65">
        <v>0</v>
      </c>
      <c r="EF218" s="65">
        <v>0</v>
      </c>
      <c r="EG218" s="65">
        <v>0</v>
      </c>
      <c r="EH218" s="65">
        <v>0</v>
      </c>
      <c r="EI218" s="65">
        <v>0</v>
      </c>
      <c r="EK218" s="65">
        <v>0</v>
      </c>
      <c r="EL218" s="65">
        <v>0</v>
      </c>
      <c r="EM218" s="65">
        <v>0</v>
      </c>
      <c r="EN218" s="65">
        <v>0</v>
      </c>
      <c r="EO218" s="65">
        <v>0</v>
      </c>
      <c r="EP218" s="65">
        <v>0</v>
      </c>
      <c r="EQ218" s="65">
        <v>0</v>
      </c>
      <c r="ES218" s="65">
        <v>0</v>
      </c>
      <c r="ET218" s="65">
        <v>0</v>
      </c>
      <c r="EU218" s="65">
        <v>0</v>
      </c>
      <c r="EV218" s="65">
        <v>0</v>
      </c>
      <c r="EW218" s="65">
        <v>0</v>
      </c>
      <c r="EX218" s="65">
        <v>0</v>
      </c>
      <c r="EY218" s="65">
        <v>0</v>
      </c>
      <c r="FA218" s="65">
        <v>0</v>
      </c>
      <c r="FB218" s="65">
        <v>0</v>
      </c>
      <c r="FC218" s="65">
        <v>0</v>
      </c>
      <c r="FD218" s="65">
        <v>0</v>
      </c>
      <c r="FE218" s="65">
        <v>0</v>
      </c>
      <c r="FF218" s="65">
        <v>0</v>
      </c>
      <c r="FG218" s="65">
        <v>0</v>
      </c>
    </row>
    <row r="219" spans="1:163">
      <c r="A219" s="699">
        <f>[52]ACCOUNTALLOC!A219</f>
        <v>114.02</v>
      </c>
      <c r="B219" s="698" t="str">
        <f>[52]ACCOUNTALLOC!B219</f>
        <v>Acquisition Adjustment - Transmission</v>
      </c>
      <c r="C219" s="695">
        <f>[52]ACCOUNTALLOC!C219</f>
        <v>946172.25</v>
      </c>
      <c r="D219" s="64"/>
      <c r="E219" s="697">
        <f>[52]ACCOUNTALLOC!E219</f>
        <v>60024.949340740903</v>
      </c>
      <c r="F219" s="697">
        <f>[52]ACCOUNTALLOC!F219</f>
        <v>438699.89975506009</v>
      </c>
      <c r="G219" s="697">
        <f>[52]ACCOUNTALLOC!G219</f>
        <v>0</v>
      </c>
      <c r="H219" s="697">
        <f>[52]ACCOUNTALLOC!H219</f>
        <v>0</v>
      </c>
      <c r="I219" s="697">
        <f>[52]ACCOUNTALLOC!I219</f>
        <v>0</v>
      </c>
      <c r="J219" s="697">
        <f>[52]ACCOUNTALLOC!J219</f>
        <v>0</v>
      </c>
      <c r="K219" s="697">
        <f>[52]ACCOUNTALLOC!K219</f>
        <v>498724.84909580101</v>
      </c>
      <c r="L219" s="698"/>
      <c r="M219" s="697">
        <f>[52]ACCOUNTALLOC!M219</f>
        <v>13838.931693592674</v>
      </c>
      <c r="N219" s="697">
        <f>[52]ACCOUNTALLOC!N219</f>
        <v>111468.49688342032</v>
      </c>
      <c r="O219" s="697">
        <f>[52]ACCOUNTALLOC!O219</f>
        <v>0</v>
      </c>
      <c r="P219" s="697">
        <f>[52]ACCOUNTALLOC!P219</f>
        <v>0</v>
      </c>
      <c r="Q219" s="697">
        <f>[52]ACCOUNTALLOC!Q219</f>
        <v>0</v>
      </c>
      <c r="R219" s="697">
        <f>[52]ACCOUNTALLOC!R219</f>
        <v>0</v>
      </c>
      <c r="S219" s="697">
        <f>[52]ACCOUNTALLOC!S219</f>
        <v>125307.42857701299</v>
      </c>
      <c r="T219" s="698"/>
      <c r="U219" s="697">
        <f>[52]ACCOUNTALLOC!U219</f>
        <v>14812.334584734634</v>
      </c>
      <c r="V219" s="697">
        <f>[52]ACCOUNTALLOC!V219</f>
        <v>123961.50477313453</v>
      </c>
      <c r="W219" s="697">
        <f>[52]ACCOUNTALLOC!W219</f>
        <v>0</v>
      </c>
      <c r="X219" s="697">
        <f>[52]ACCOUNTALLOC!X219</f>
        <v>0</v>
      </c>
      <c r="Y219" s="697">
        <f>[52]ACCOUNTALLOC!Y219</f>
        <v>0</v>
      </c>
      <c r="Z219" s="697">
        <f>[52]ACCOUNTALLOC!Z219</f>
        <v>0</v>
      </c>
      <c r="AA219" s="697">
        <f>[52]ACCOUNTALLOC!AA219</f>
        <v>138773.83935786915</v>
      </c>
      <c r="AB219" s="698"/>
      <c r="AC219" s="697">
        <f>[52]ACCOUNTALLOC!AC219</f>
        <v>7782.6650291373135</v>
      </c>
      <c r="AD219" s="697">
        <f>[52]ACCOUNTALLOC!AD219</f>
        <v>80000.517935884811</v>
      </c>
      <c r="AE219" s="697">
        <f>[52]ACCOUNTALLOC!AE219</f>
        <v>0</v>
      </c>
      <c r="AF219" s="697">
        <f>[52]ACCOUNTALLOC!AF219</f>
        <v>0</v>
      </c>
      <c r="AG219" s="697">
        <f>[52]ACCOUNTALLOC!AG219</f>
        <v>0</v>
      </c>
      <c r="AH219" s="697">
        <f>[52]ACCOUNTALLOC!AH219</f>
        <v>0</v>
      </c>
      <c r="AI219" s="697">
        <f>[52]ACCOUNTALLOC!AI219</f>
        <v>87783.182965022119</v>
      </c>
      <c r="AJ219" s="698"/>
      <c r="AK219" s="697">
        <f>[52]ACCOUNTALLOC!AK219</f>
        <v>5497.8506646207361</v>
      </c>
      <c r="AL219" s="697">
        <f>[52]ACCOUNTALLOC!AL219</f>
        <v>55659.783479898906</v>
      </c>
      <c r="AM219" s="697">
        <f>[52]ACCOUNTALLOC!AM219</f>
        <v>0</v>
      </c>
      <c r="AN219" s="697">
        <f>[52]ACCOUNTALLOC!AN219</f>
        <v>0</v>
      </c>
      <c r="AO219" s="697">
        <f>[52]ACCOUNTALLOC!AO219</f>
        <v>0</v>
      </c>
      <c r="AP219" s="697">
        <f>[52]ACCOUNTALLOC!AP219</f>
        <v>0</v>
      </c>
      <c r="AQ219" s="697">
        <f>[52]ACCOUNTALLOC!AQ219</f>
        <v>61157.634144519645</v>
      </c>
      <c r="AR219" s="698"/>
      <c r="AS219" s="697">
        <f>[52]ACCOUNTALLOC!AS219</f>
        <v>0.18788522371732733</v>
      </c>
      <c r="AT219" s="697">
        <f>[52]ACCOUNTALLOC!AT219</f>
        <v>175.75179781381905</v>
      </c>
      <c r="AU219" s="697">
        <f>[52]ACCOUNTALLOC!AU219</f>
        <v>0</v>
      </c>
      <c r="AV219" s="697">
        <f>[52]ACCOUNTALLOC!AV219</f>
        <v>0</v>
      </c>
      <c r="AW219" s="697">
        <f>[52]ACCOUNTALLOC!AW219</f>
        <v>0</v>
      </c>
      <c r="AX219" s="697">
        <f>[52]ACCOUNTALLOC!AX219</f>
        <v>0</v>
      </c>
      <c r="AY219" s="697">
        <f>[52]ACCOUNTALLOC!AY219</f>
        <v>175.93968303753638</v>
      </c>
      <c r="AZ219" s="698"/>
      <c r="BA219" s="697">
        <f>[52]ACCOUNTALLOC!BA219</f>
        <v>0</v>
      </c>
      <c r="BB219" s="697">
        <f>[52]ACCOUNTALLOC!BB219</f>
        <v>4850.6643391147363</v>
      </c>
      <c r="BC219" s="697">
        <f>[52]ACCOUNTALLOC!BC219</f>
        <v>0</v>
      </c>
      <c r="BD219" s="697">
        <f>[52]ACCOUNTALLOC!BD219</f>
        <v>0</v>
      </c>
      <c r="BE219" s="697">
        <f>[52]ACCOUNTALLOC!BE219</f>
        <v>0</v>
      </c>
      <c r="BF219" s="697">
        <f>[52]ACCOUNTALLOC!BF219</f>
        <v>0</v>
      </c>
      <c r="BG219" s="697">
        <f>[52]ACCOUNTALLOC!BG219</f>
        <v>4850.6643391147363</v>
      </c>
      <c r="BH219" s="698"/>
      <c r="BI219" s="697">
        <f>[52]ACCOUNTALLOC!BI219</f>
        <v>0</v>
      </c>
      <c r="BJ219" s="697">
        <f>[52]ACCOUNTALLOC!BJ219</f>
        <v>0</v>
      </c>
      <c r="BK219" s="697">
        <f>[52]ACCOUNTALLOC!BK219</f>
        <v>0</v>
      </c>
      <c r="BL219" s="697">
        <f>[52]ACCOUNTALLOC!BL219</f>
        <v>0</v>
      </c>
      <c r="BM219" s="697">
        <f>[52]ACCOUNTALLOC!BM219</f>
        <v>0</v>
      </c>
      <c r="BN219" s="697">
        <f>[52]ACCOUNTALLOC!BN219</f>
        <v>0</v>
      </c>
      <c r="BO219" s="697">
        <f>[52]ACCOUNTALLOC!BO219</f>
        <v>0</v>
      </c>
      <c r="BP219" s="698"/>
      <c r="BQ219" s="697">
        <f>[52]ACCOUNTALLOC!BQ219</f>
        <v>1867.3873727796374</v>
      </c>
      <c r="BR219" s="697">
        <f>[52]ACCOUNTALLOC!BR219</f>
        <v>24091.817340031037</v>
      </c>
      <c r="BS219" s="697">
        <f>[52]ACCOUNTALLOC!BS219</f>
        <v>0</v>
      </c>
      <c r="BT219" s="697">
        <f>[52]ACCOUNTALLOC!BT219</f>
        <v>0</v>
      </c>
      <c r="BU219" s="697">
        <f>[52]ACCOUNTALLOC!BU219</f>
        <v>0</v>
      </c>
      <c r="BV219" s="697">
        <f>[52]ACCOUNTALLOC!BV219</f>
        <v>0</v>
      </c>
      <c r="BW219" s="697">
        <f>[52]ACCOUNTALLOC!BW219</f>
        <v>25959.204712810675</v>
      </c>
      <c r="BX219" s="698"/>
      <c r="BY219" s="697">
        <f>[52]ACCOUNTALLOC!BY219</f>
        <v>0</v>
      </c>
      <c r="BZ219" s="697">
        <f>[52]ACCOUNTALLOC!BZ219</f>
        <v>0</v>
      </c>
      <c r="CA219" s="697">
        <f>[52]ACCOUNTALLOC!CA219</f>
        <v>0</v>
      </c>
      <c r="CB219" s="697">
        <f>[52]ACCOUNTALLOC!CB219</f>
        <v>0</v>
      </c>
      <c r="CC219" s="697">
        <f>[52]ACCOUNTALLOC!CC219</f>
        <v>0</v>
      </c>
      <c r="CD219" s="697">
        <f>[52]ACCOUNTALLOC!CD219</f>
        <v>0</v>
      </c>
      <c r="CE219" s="697">
        <f>[52]ACCOUNTALLOC!CE219</f>
        <v>0</v>
      </c>
      <c r="CF219" s="698"/>
      <c r="CG219" s="697">
        <f>[52]ACCOUNTALLOC!CG219</f>
        <v>216.30358609636289</v>
      </c>
      <c r="CH219" s="697">
        <f>[52]ACCOUNTALLOC!CH219</f>
        <v>2900.9534816012065</v>
      </c>
      <c r="CI219" s="697">
        <f>[52]ACCOUNTALLOC!CI219</f>
        <v>0</v>
      </c>
      <c r="CJ219" s="697">
        <f>[52]ACCOUNTALLOC!CJ219</f>
        <v>0</v>
      </c>
      <c r="CK219" s="697">
        <f>[52]ACCOUNTALLOC!CK219</f>
        <v>0</v>
      </c>
      <c r="CL219" s="697">
        <f>[52]ACCOUNTALLOC!CL219</f>
        <v>0</v>
      </c>
      <c r="CM219" s="697">
        <f>[52]ACCOUNTALLOC!CM219</f>
        <v>3117.2570676975693</v>
      </c>
      <c r="CN219" s="698">
        <f>[52]ACCOUNTALLOC!CN219</f>
        <v>0</v>
      </c>
      <c r="CO219" s="697">
        <f>[52]ACCOUNTALLOC!CO219</f>
        <v>38.337343074027096</v>
      </c>
      <c r="CP219" s="697">
        <f>[52]ACCOUNTALLOC!CP219</f>
        <v>283.91271404072398</v>
      </c>
      <c r="CQ219" s="697">
        <f>[52]ACCOUNTALLOC!CQ219</f>
        <v>0</v>
      </c>
      <c r="CR219" s="697">
        <f>[52]ACCOUNTALLOC!CR219</f>
        <v>0</v>
      </c>
      <c r="CS219" s="697">
        <f>[52]ACCOUNTALLOC!CS219</f>
        <v>0</v>
      </c>
      <c r="CT219" s="697">
        <f>[52]ACCOUNTALLOC!CT219</f>
        <v>0</v>
      </c>
      <c r="CU219" s="697">
        <f>[52]ACCOUNTALLOC!CU219</f>
        <v>322.25005711475109</v>
      </c>
      <c r="CW219" s="65">
        <f>[52]ACCOUNTALLOC!CW219</f>
        <v>0</v>
      </c>
      <c r="CX219" s="65">
        <f>[52]ACCOUNTALLOC!CX219</f>
        <v>0</v>
      </c>
      <c r="CY219" s="65">
        <f>[52]ACCOUNTALLOC!CY219</f>
        <v>0</v>
      </c>
      <c r="CZ219" s="65">
        <f>[52]ACCOUNTALLOC!CZ219</f>
        <v>0</v>
      </c>
      <c r="DA219" s="65">
        <f>[52]ACCOUNTALLOC!DA219</f>
        <v>0</v>
      </c>
      <c r="DB219" s="65">
        <f>[52]ACCOUNTALLOC!DB219</f>
        <v>0</v>
      </c>
      <c r="DC219" s="65">
        <f>[52]ACCOUNTALLOC!DC219</f>
        <v>0</v>
      </c>
      <c r="DE219" s="65">
        <v>0</v>
      </c>
      <c r="DF219" s="65">
        <v>0</v>
      </c>
      <c r="DG219" s="65">
        <v>0</v>
      </c>
      <c r="DH219" s="65">
        <v>0</v>
      </c>
      <c r="DI219" s="65">
        <v>0</v>
      </c>
      <c r="DJ219" s="65">
        <v>0</v>
      </c>
      <c r="DK219" s="65">
        <v>0</v>
      </c>
      <c r="DM219" s="65">
        <v>0</v>
      </c>
      <c r="DN219" s="65">
        <v>0</v>
      </c>
      <c r="DO219" s="65">
        <v>0</v>
      </c>
      <c r="DP219" s="65">
        <v>0</v>
      </c>
      <c r="DQ219" s="65">
        <v>0</v>
      </c>
      <c r="DR219" s="65">
        <v>0</v>
      </c>
      <c r="DS219" s="65">
        <v>0</v>
      </c>
      <c r="DU219" s="65">
        <v>0</v>
      </c>
      <c r="DV219" s="65">
        <v>0</v>
      </c>
      <c r="DW219" s="65">
        <v>0</v>
      </c>
      <c r="DX219" s="65">
        <v>0</v>
      </c>
      <c r="DY219" s="65">
        <v>0</v>
      </c>
      <c r="DZ219" s="65">
        <v>0</v>
      </c>
      <c r="EA219" s="65">
        <v>0</v>
      </c>
      <c r="EC219" s="65">
        <v>0</v>
      </c>
      <c r="ED219" s="65">
        <v>0</v>
      </c>
      <c r="EE219" s="65">
        <v>0</v>
      </c>
      <c r="EF219" s="65">
        <v>0</v>
      </c>
      <c r="EG219" s="65">
        <v>0</v>
      </c>
      <c r="EH219" s="65">
        <v>0</v>
      </c>
      <c r="EI219" s="65">
        <v>0</v>
      </c>
      <c r="EK219" s="65">
        <v>0</v>
      </c>
      <c r="EL219" s="65">
        <v>0</v>
      </c>
      <c r="EM219" s="65">
        <v>0</v>
      </c>
      <c r="EN219" s="65">
        <v>0</v>
      </c>
      <c r="EO219" s="65">
        <v>0</v>
      </c>
      <c r="EP219" s="65">
        <v>0</v>
      </c>
      <c r="EQ219" s="65">
        <v>0</v>
      </c>
      <c r="ES219" s="65">
        <v>0</v>
      </c>
      <c r="ET219" s="65">
        <v>0</v>
      </c>
      <c r="EU219" s="65">
        <v>0</v>
      </c>
      <c r="EV219" s="65">
        <v>0</v>
      </c>
      <c r="EW219" s="65">
        <v>0</v>
      </c>
      <c r="EX219" s="65">
        <v>0</v>
      </c>
      <c r="EY219" s="65">
        <v>0</v>
      </c>
      <c r="FA219" s="65">
        <v>0</v>
      </c>
      <c r="FB219" s="65">
        <v>0</v>
      </c>
      <c r="FC219" s="65">
        <v>0</v>
      </c>
      <c r="FD219" s="65">
        <v>0</v>
      </c>
      <c r="FE219" s="65">
        <v>0</v>
      </c>
      <c r="FF219" s="65">
        <v>0</v>
      </c>
      <c r="FG219" s="65">
        <v>0</v>
      </c>
    </row>
    <row r="220" spans="1:163">
      <c r="A220" s="699">
        <f>[52]ACCOUNTALLOC!A220</f>
        <v>114.03</v>
      </c>
      <c r="B220" s="698" t="str">
        <f>[52]ACCOUNTALLOC!B220</f>
        <v>Acquisition Adjustment - Distribution</v>
      </c>
      <c r="C220" s="695">
        <f>[52]ACCOUNTALLOC!C220</f>
        <v>302358.00999999995</v>
      </c>
      <c r="D220" s="64"/>
      <c r="E220" s="697">
        <f>[52]ACCOUNTALLOC!E220</f>
        <v>177590.07938347437</v>
      </c>
      <c r="F220" s="697">
        <f>[52]ACCOUNTALLOC!F220</f>
        <v>0</v>
      </c>
      <c r="G220" s="697">
        <f>[52]ACCOUNTALLOC!G220</f>
        <v>23451.524819383216</v>
      </c>
      <c r="H220" s="697">
        <f>[52]ACCOUNTALLOC!H220</f>
        <v>0</v>
      </c>
      <c r="I220" s="697">
        <f>[52]ACCOUNTALLOC!I220</f>
        <v>0</v>
      </c>
      <c r="J220" s="697">
        <f>[52]ACCOUNTALLOC!J220</f>
        <v>0</v>
      </c>
      <c r="K220" s="697">
        <f>[52]ACCOUNTALLOC!K220</f>
        <v>201041.60420285759</v>
      </c>
      <c r="L220" s="698"/>
      <c r="M220" s="697">
        <f>[52]ACCOUNTALLOC!M220</f>
        <v>32666.426922535677</v>
      </c>
      <c r="N220" s="697">
        <f>[52]ACCOUNTALLOC!N220</f>
        <v>0</v>
      </c>
      <c r="O220" s="697">
        <f>[52]ACCOUNTALLOC!O220</f>
        <v>3174.3190463061587</v>
      </c>
      <c r="P220" s="697">
        <f>[52]ACCOUNTALLOC!P220</f>
        <v>0</v>
      </c>
      <c r="Q220" s="697">
        <f>[52]ACCOUNTALLOC!Q220</f>
        <v>0</v>
      </c>
      <c r="R220" s="697">
        <f>[52]ACCOUNTALLOC!R220</f>
        <v>0</v>
      </c>
      <c r="S220" s="697">
        <f>[52]ACCOUNTALLOC!S220</f>
        <v>35840.745968841838</v>
      </c>
      <c r="T220" s="698"/>
      <c r="U220" s="697">
        <f>[52]ACCOUNTALLOC!U220</f>
        <v>27619.824056395322</v>
      </c>
      <c r="V220" s="697">
        <f>[52]ACCOUNTALLOC!V220</f>
        <v>0</v>
      </c>
      <c r="W220" s="697">
        <f>[52]ACCOUNTALLOC!W220</f>
        <v>835.58518536062013</v>
      </c>
      <c r="X220" s="697">
        <f>[52]ACCOUNTALLOC!X220</f>
        <v>0</v>
      </c>
      <c r="Y220" s="697">
        <f>[52]ACCOUNTALLOC!Y220</f>
        <v>0</v>
      </c>
      <c r="Z220" s="697">
        <f>[52]ACCOUNTALLOC!Z220</f>
        <v>0</v>
      </c>
      <c r="AA220" s="697">
        <f>[52]ACCOUNTALLOC!AA220</f>
        <v>28455.409241755944</v>
      </c>
      <c r="AB220" s="698"/>
      <c r="AC220" s="697">
        <f>[52]ACCOUNTALLOC!AC220</f>
        <v>12024.670570823408</v>
      </c>
      <c r="AD220" s="697">
        <f>[52]ACCOUNTALLOC!AD220</f>
        <v>0</v>
      </c>
      <c r="AE220" s="697">
        <f>[52]ACCOUNTALLOC!AE220</f>
        <v>92.52689041125339</v>
      </c>
      <c r="AF220" s="697">
        <f>[52]ACCOUNTALLOC!AF220</f>
        <v>0</v>
      </c>
      <c r="AG220" s="697">
        <f>[52]ACCOUNTALLOC!AG220</f>
        <v>0</v>
      </c>
      <c r="AH220" s="697">
        <f>[52]ACCOUNTALLOC!AH220</f>
        <v>0</v>
      </c>
      <c r="AI220" s="697">
        <f>[52]ACCOUNTALLOC!AI220</f>
        <v>12117.19746123466</v>
      </c>
      <c r="AJ220" s="698"/>
      <c r="AK220" s="697">
        <f>[52]ACCOUNTALLOC!AK220</f>
        <v>9573.2867925169448</v>
      </c>
      <c r="AL220" s="697">
        <f>[52]ACCOUNTALLOC!AL220</f>
        <v>0</v>
      </c>
      <c r="AM220" s="697">
        <f>[52]ACCOUNTALLOC!AM220</f>
        <v>1104.3050137104835</v>
      </c>
      <c r="AN220" s="697">
        <f>[52]ACCOUNTALLOC!AN220</f>
        <v>0</v>
      </c>
      <c r="AO220" s="697">
        <f>[52]ACCOUNTALLOC!AO220</f>
        <v>0</v>
      </c>
      <c r="AP220" s="697">
        <f>[52]ACCOUNTALLOC!AP220</f>
        <v>0</v>
      </c>
      <c r="AQ220" s="697">
        <f>[52]ACCOUNTALLOC!AQ220</f>
        <v>10677.591806227429</v>
      </c>
      <c r="AR220" s="698"/>
      <c r="AS220" s="697">
        <f>[52]ACCOUNTALLOC!AS220</f>
        <v>118.18134028267673</v>
      </c>
      <c r="AT220" s="697">
        <f>[52]ACCOUNTALLOC!AT220</f>
        <v>0</v>
      </c>
      <c r="AU220" s="697">
        <f>[52]ACCOUNTALLOC!AU220</f>
        <v>3.5805048005017466</v>
      </c>
      <c r="AV220" s="697">
        <f>[52]ACCOUNTALLOC!AV220</f>
        <v>0</v>
      </c>
      <c r="AW220" s="697">
        <f>[52]ACCOUNTALLOC!AW220</f>
        <v>0</v>
      </c>
      <c r="AX220" s="697">
        <f>[52]ACCOUNTALLOC!AX220</f>
        <v>0</v>
      </c>
      <c r="AY220" s="697">
        <f>[52]ACCOUNTALLOC!AY220</f>
        <v>121.76184508317847</v>
      </c>
      <c r="AZ220" s="698"/>
      <c r="BA220" s="697">
        <f>[52]ACCOUNTALLOC!BA220</f>
        <v>2284.4731865502963</v>
      </c>
      <c r="BB220" s="697">
        <f>[52]ACCOUNTALLOC!BB220</f>
        <v>0</v>
      </c>
      <c r="BC220" s="697">
        <f>[52]ACCOUNTALLOC!BC220</f>
        <v>356.89115816489249</v>
      </c>
      <c r="BD220" s="697">
        <f>[52]ACCOUNTALLOC!BD220</f>
        <v>0</v>
      </c>
      <c r="BE220" s="697">
        <f>[52]ACCOUNTALLOC!BE220</f>
        <v>0</v>
      </c>
      <c r="BF220" s="697">
        <f>[52]ACCOUNTALLOC!BF220</f>
        <v>0</v>
      </c>
      <c r="BG220" s="697">
        <f>[52]ACCOUNTALLOC!BG220</f>
        <v>2641.364344715189</v>
      </c>
      <c r="BH220" s="698"/>
      <c r="BI220" s="697">
        <f>[52]ACCOUNTALLOC!BI220</f>
        <v>3563.2924468360943</v>
      </c>
      <c r="BJ220" s="697">
        <f>[52]ACCOUNTALLOC!BJ220</f>
        <v>0</v>
      </c>
      <c r="BK220" s="697">
        <f>[52]ACCOUNTALLOC!BK220</f>
        <v>72.181755445377604</v>
      </c>
      <c r="BL220" s="697">
        <f>[52]ACCOUNTALLOC!BL220</f>
        <v>0</v>
      </c>
      <c r="BM220" s="697">
        <f>[52]ACCOUNTALLOC!BM220</f>
        <v>0</v>
      </c>
      <c r="BN220" s="697">
        <f>[52]ACCOUNTALLOC!BN220</f>
        <v>0</v>
      </c>
      <c r="BO220" s="697">
        <f>[52]ACCOUNTALLOC!BO220</f>
        <v>3635.4742022814721</v>
      </c>
      <c r="BP220" s="698"/>
      <c r="BQ220" s="697">
        <f>[52]ACCOUNTALLOC!BQ220</f>
        <v>1340.666222190541</v>
      </c>
      <c r="BR220" s="697">
        <f>[52]ACCOUNTALLOC!BR220</f>
        <v>0</v>
      </c>
      <c r="BS220" s="697">
        <f>[52]ACCOUNTALLOC!BS220</f>
        <v>44.824698182648298</v>
      </c>
      <c r="BT220" s="697">
        <f>[52]ACCOUNTALLOC!BT220</f>
        <v>0</v>
      </c>
      <c r="BU220" s="697">
        <f>[52]ACCOUNTALLOC!BU220</f>
        <v>0</v>
      </c>
      <c r="BV220" s="697">
        <f>[52]ACCOUNTALLOC!BV220</f>
        <v>0</v>
      </c>
      <c r="BW220" s="697">
        <f>[52]ACCOUNTALLOC!BW220</f>
        <v>1385.4909203731893</v>
      </c>
      <c r="BX220" s="698"/>
      <c r="BY220" s="697">
        <f>[52]ACCOUNTALLOC!BY220</f>
        <v>406.52574998765687</v>
      </c>
      <c r="BZ220" s="697">
        <f>[52]ACCOUNTALLOC!BZ220</f>
        <v>0</v>
      </c>
      <c r="CA220" s="697">
        <f>[52]ACCOUNTALLOC!CA220</f>
        <v>72.167377719675144</v>
      </c>
      <c r="CB220" s="697">
        <f>[52]ACCOUNTALLOC!CB220</f>
        <v>0</v>
      </c>
      <c r="CC220" s="697">
        <f>[52]ACCOUNTALLOC!CC220</f>
        <v>0</v>
      </c>
      <c r="CD220" s="697">
        <f>[52]ACCOUNTALLOC!CD220</f>
        <v>0</v>
      </c>
      <c r="CE220" s="697">
        <f>[52]ACCOUNTALLOC!CE220</f>
        <v>478.693127707332</v>
      </c>
      <c r="CF220" s="698"/>
      <c r="CG220" s="697">
        <f>[52]ACCOUNTALLOC!CG220</f>
        <v>1634.7071397330869</v>
      </c>
      <c r="CH220" s="697">
        <f>[52]ACCOUNTALLOC!CH220</f>
        <v>0</v>
      </c>
      <c r="CI220" s="697">
        <f>[52]ACCOUNTALLOC!CI220</f>
        <v>4235.1896237627361</v>
      </c>
      <c r="CJ220" s="697">
        <f>[52]ACCOUNTALLOC!CJ220</f>
        <v>0</v>
      </c>
      <c r="CK220" s="697">
        <f>[52]ACCOUNTALLOC!CK220</f>
        <v>0</v>
      </c>
      <c r="CL220" s="697">
        <f>[52]ACCOUNTALLOC!CL220</f>
        <v>0</v>
      </c>
      <c r="CM220" s="697">
        <f>[52]ACCOUNTALLOC!CM220</f>
        <v>5869.8967634958226</v>
      </c>
      <c r="CN220" s="698">
        <f>[52]ACCOUNTALLOC!CN220</f>
        <v>0</v>
      </c>
      <c r="CO220" s="697">
        <f>[52]ACCOUNTALLOC!CO220</f>
        <v>91.975457659960298</v>
      </c>
      <c r="CP220" s="697">
        <f>[52]ACCOUNTALLOC!CP220</f>
        <v>0</v>
      </c>
      <c r="CQ220" s="697">
        <f>[52]ACCOUNTALLOC!CQ220</f>
        <v>0.804657766280922</v>
      </c>
      <c r="CR220" s="697">
        <f>[52]ACCOUNTALLOC!CR220</f>
        <v>0</v>
      </c>
      <c r="CS220" s="697">
        <f>[52]ACCOUNTALLOC!CS220</f>
        <v>0</v>
      </c>
      <c r="CT220" s="697">
        <f>[52]ACCOUNTALLOC!CT220</f>
        <v>0</v>
      </c>
      <c r="CU220" s="697">
        <f>[52]ACCOUNTALLOC!CU220</f>
        <v>92.780115426241224</v>
      </c>
      <c r="CW220" s="65">
        <f>[52]ACCOUNTALLOC!CW220</f>
        <v>0</v>
      </c>
      <c r="CX220" s="65">
        <f>[52]ACCOUNTALLOC!CX220</f>
        <v>0</v>
      </c>
      <c r="CY220" s="65">
        <f>[52]ACCOUNTALLOC!CY220</f>
        <v>0</v>
      </c>
      <c r="CZ220" s="65">
        <f>[52]ACCOUNTALLOC!CZ220</f>
        <v>0</v>
      </c>
      <c r="DA220" s="65">
        <f>[52]ACCOUNTALLOC!DA220</f>
        <v>0</v>
      </c>
      <c r="DB220" s="65">
        <f>[52]ACCOUNTALLOC!DB220</f>
        <v>0</v>
      </c>
      <c r="DC220" s="65">
        <f>[52]ACCOUNTALLOC!DC220</f>
        <v>0</v>
      </c>
      <c r="DE220" s="65">
        <v>0</v>
      </c>
      <c r="DF220" s="65">
        <v>0</v>
      </c>
      <c r="DG220" s="65">
        <v>0</v>
      </c>
      <c r="DH220" s="65">
        <v>0</v>
      </c>
      <c r="DI220" s="65">
        <v>0</v>
      </c>
      <c r="DJ220" s="65">
        <v>0</v>
      </c>
      <c r="DK220" s="65">
        <v>0</v>
      </c>
      <c r="DM220" s="65">
        <v>0</v>
      </c>
      <c r="DN220" s="65">
        <v>0</v>
      </c>
      <c r="DO220" s="65">
        <v>0</v>
      </c>
      <c r="DP220" s="65">
        <v>0</v>
      </c>
      <c r="DQ220" s="65">
        <v>0</v>
      </c>
      <c r="DR220" s="65">
        <v>0</v>
      </c>
      <c r="DS220" s="65">
        <v>0</v>
      </c>
      <c r="DU220" s="65">
        <v>0</v>
      </c>
      <c r="DV220" s="65">
        <v>0</v>
      </c>
      <c r="DW220" s="65">
        <v>0</v>
      </c>
      <c r="DX220" s="65">
        <v>0</v>
      </c>
      <c r="DY220" s="65">
        <v>0</v>
      </c>
      <c r="DZ220" s="65">
        <v>0</v>
      </c>
      <c r="EA220" s="65">
        <v>0</v>
      </c>
      <c r="EC220" s="65">
        <v>0</v>
      </c>
      <c r="ED220" s="65">
        <v>0</v>
      </c>
      <c r="EE220" s="65">
        <v>0</v>
      </c>
      <c r="EF220" s="65">
        <v>0</v>
      </c>
      <c r="EG220" s="65">
        <v>0</v>
      </c>
      <c r="EH220" s="65">
        <v>0</v>
      </c>
      <c r="EI220" s="65">
        <v>0</v>
      </c>
      <c r="EK220" s="65">
        <v>0</v>
      </c>
      <c r="EL220" s="65">
        <v>0</v>
      </c>
      <c r="EM220" s="65">
        <v>0</v>
      </c>
      <c r="EN220" s="65">
        <v>0</v>
      </c>
      <c r="EO220" s="65">
        <v>0</v>
      </c>
      <c r="EP220" s="65">
        <v>0</v>
      </c>
      <c r="EQ220" s="65">
        <v>0</v>
      </c>
      <c r="ES220" s="65">
        <v>0</v>
      </c>
      <c r="ET220" s="65">
        <v>0</v>
      </c>
      <c r="EU220" s="65">
        <v>0</v>
      </c>
      <c r="EV220" s="65">
        <v>0</v>
      </c>
      <c r="EW220" s="65">
        <v>0</v>
      </c>
      <c r="EX220" s="65">
        <v>0</v>
      </c>
      <c r="EY220" s="65">
        <v>0</v>
      </c>
      <c r="FA220" s="65">
        <v>0</v>
      </c>
      <c r="FB220" s="65">
        <v>0</v>
      </c>
      <c r="FC220" s="65">
        <v>0</v>
      </c>
      <c r="FD220" s="65">
        <v>0</v>
      </c>
      <c r="FE220" s="65">
        <v>0</v>
      </c>
      <c r="FF220" s="65">
        <v>0</v>
      </c>
      <c r="FG220" s="65">
        <v>0</v>
      </c>
    </row>
    <row r="221" spans="1:163">
      <c r="A221" s="699">
        <f>[52]ACCOUNTALLOC!A221</f>
        <v>115.01</v>
      </c>
      <c r="B221" s="698" t="str">
        <f>[52]ACCOUNTALLOC!B221</f>
        <v>Accum Amort Acquition Adj - Production</v>
      </c>
      <c r="C221" s="695">
        <f>[52]ACCOUNTALLOC!C221</f>
        <v>-136832371.41</v>
      </c>
      <c r="D221" s="64"/>
      <c r="E221" s="697">
        <f>[52]ACCOUNTALLOC!E221</f>
        <v>-8680614.0869790819</v>
      </c>
      <c r="F221" s="697">
        <f>[52]ACCOUNTALLOC!F221</f>
        <v>-63443360.995647624</v>
      </c>
      <c r="G221" s="697">
        <f>[52]ACCOUNTALLOC!G221</f>
        <v>0</v>
      </c>
      <c r="H221" s="697">
        <f>[52]ACCOUNTALLOC!H221</f>
        <v>0</v>
      </c>
      <c r="I221" s="697">
        <f>[52]ACCOUNTALLOC!I221</f>
        <v>0</v>
      </c>
      <c r="J221" s="697">
        <f>[52]ACCOUNTALLOC!J221</f>
        <v>0</v>
      </c>
      <c r="K221" s="697">
        <f>[52]ACCOUNTALLOC!K221</f>
        <v>-72123975.0826267</v>
      </c>
      <c r="L221" s="698"/>
      <c r="M221" s="697">
        <f>[52]ACCOUNTALLOC!M221</f>
        <v>-2001341.5542627606</v>
      </c>
      <c r="N221" s="697">
        <f>[52]ACCOUNTALLOC!N221</f>
        <v>-16120213.593314111</v>
      </c>
      <c r="O221" s="697">
        <f>[52]ACCOUNTALLOC!O221</f>
        <v>0</v>
      </c>
      <c r="P221" s="697">
        <f>[52]ACCOUNTALLOC!P221</f>
        <v>0</v>
      </c>
      <c r="Q221" s="697">
        <f>[52]ACCOUNTALLOC!Q221</f>
        <v>0</v>
      </c>
      <c r="R221" s="697">
        <f>[52]ACCOUNTALLOC!R221</f>
        <v>0</v>
      </c>
      <c r="S221" s="697">
        <f>[52]ACCOUNTALLOC!S221</f>
        <v>-18121555.147576872</v>
      </c>
      <c r="T221" s="698"/>
      <c r="U221" s="697">
        <f>[52]ACCOUNTALLOC!U221</f>
        <v>-2142111.9329462447</v>
      </c>
      <c r="V221" s="697">
        <f>[52]ACCOUNTALLOC!V221</f>
        <v>-17926911.999015011</v>
      </c>
      <c r="W221" s="697">
        <f>[52]ACCOUNTALLOC!W221</f>
        <v>0</v>
      </c>
      <c r="X221" s="697">
        <f>[52]ACCOUNTALLOC!X221</f>
        <v>0</v>
      </c>
      <c r="Y221" s="697">
        <f>[52]ACCOUNTALLOC!Y221</f>
        <v>0</v>
      </c>
      <c r="Z221" s="697">
        <f>[52]ACCOUNTALLOC!Z221</f>
        <v>0</v>
      </c>
      <c r="AA221" s="697">
        <f>[52]ACCOUNTALLOC!AA221</f>
        <v>-20069023.931961257</v>
      </c>
      <c r="AB221" s="698"/>
      <c r="AC221" s="697">
        <f>[52]ACCOUNTALLOC!AC221</f>
        <v>-1125503.8517844244</v>
      </c>
      <c r="AD221" s="697">
        <f>[52]ACCOUNTALLOC!AD221</f>
        <v>-11569416.227537172</v>
      </c>
      <c r="AE221" s="697">
        <f>[52]ACCOUNTALLOC!AE221</f>
        <v>0</v>
      </c>
      <c r="AF221" s="697">
        <f>[52]ACCOUNTALLOC!AF221</f>
        <v>0</v>
      </c>
      <c r="AG221" s="697">
        <f>[52]ACCOUNTALLOC!AG221</f>
        <v>0</v>
      </c>
      <c r="AH221" s="697">
        <f>[52]ACCOUNTALLOC!AH221</f>
        <v>0</v>
      </c>
      <c r="AI221" s="697">
        <f>[52]ACCOUNTALLOC!AI221</f>
        <v>-12694920.079321597</v>
      </c>
      <c r="AJ221" s="698"/>
      <c r="AK221" s="697">
        <f>[52]ACCOUNTALLOC!AK221</f>
        <v>-795081.38618322392</v>
      </c>
      <c r="AL221" s="697">
        <f>[52]ACCOUNTALLOC!AL221</f>
        <v>-8049337.9146574102</v>
      </c>
      <c r="AM221" s="697">
        <f>[52]ACCOUNTALLOC!AM221</f>
        <v>0</v>
      </c>
      <c r="AN221" s="697">
        <f>[52]ACCOUNTALLOC!AN221</f>
        <v>0</v>
      </c>
      <c r="AO221" s="697">
        <f>[52]ACCOUNTALLOC!AO221</f>
        <v>0</v>
      </c>
      <c r="AP221" s="697">
        <f>[52]ACCOUNTALLOC!AP221</f>
        <v>0</v>
      </c>
      <c r="AQ221" s="697">
        <f>[52]ACCOUNTALLOC!AQ221</f>
        <v>-8844419.3008406349</v>
      </c>
      <c r="AR221" s="698"/>
      <c r="AS221" s="697">
        <f>[52]ACCOUNTALLOC!AS221</f>
        <v>-27.171353539633269</v>
      </c>
      <c r="AT221" s="697">
        <f>[52]ACCOUNTALLOC!AT221</f>
        <v>-25416.656718093051</v>
      </c>
      <c r="AU221" s="697">
        <f>[52]ACCOUNTALLOC!AU221</f>
        <v>0</v>
      </c>
      <c r="AV221" s="697">
        <f>[52]ACCOUNTALLOC!AV221</f>
        <v>0</v>
      </c>
      <c r="AW221" s="697">
        <f>[52]ACCOUNTALLOC!AW221</f>
        <v>0</v>
      </c>
      <c r="AX221" s="697">
        <f>[52]ACCOUNTALLOC!AX221</f>
        <v>0</v>
      </c>
      <c r="AY221" s="697">
        <f>[52]ACCOUNTALLOC!AY221</f>
        <v>-25443.828071632684</v>
      </c>
      <c r="AZ221" s="698"/>
      <c r="BA221" s="697">
        <f>[52]ACCOUNTALLOC!BA221</f>
        <v>0</v>
      </c>
      <c r="BB221" s="697">
        <f>[52]ACCOUNTALLOC!BB221</f>
        <v>-701487.39242245769</v>
      </c>
      <c r="BC221" s="697">
        <f>[52]ACCOUNTALLOC!BC221</f>
        <v>0</v>
      </c>
      <c r="BD221" s="697">
        <f>[52]ACCOUNTALLOC!BD221</f>
        <v>0</v>
      </c>
      <c r="BE221" s="697">
        <f>[52]ACCOUNTALLOC!BE221</f>
        <v>0</v>
      </c>
      <c r="BF221" s="697">
        <f>[52]ACCOUNTALLOC!BF221</f>
        <v>0</v>
      </c>
      <c r="BG221" s="697">
        <f>[52]ACCOUNTALLOC!BG221</f>
        <v>-701487.39242245769</v>
      </c>
      <c r="BH221" s="698"/>
      <c r="BI221" s="697">
        <f>[52]ACCOUNTALLOC!BI221</f>
        <v>0</v>
      </c>
      <c r="BJ221" s="697">
        <f>[52]ACCOUNTALLOC!BJ221</f>
        <v>0</v>
      </c>
      <c r="BK221" s="697">
        <f>[52]ACCOUNTALLOC!BK221</f>
        <v>0</v>
      </c>
      <c r="BL221" s="697">
        <f>[52]ACCOUNTALLOC!BL221</f>
        <v>0</v>
      </c>
      <c r="BM221" s="697">
        <f>[52]ACCOUNTALLOC!BM221</f>
        <v>0</v>
      </c>
      <c r="BN221" s="697">
        <f>[52]ACCOUNTALLOC!BN221</f>
        <v>0</v>
      </c>
      <c r="BO221" s="697">
        <f>[52]ACCOUNTALLOC!BO221</f>
        <v>0</v>
      </c>
      <c r="BP221" s="698"/>
      <c r="BQ221" s="697">
        <f>[52]ACCOUNTALLOC!BQ221</f>
        <v>-270055.52377860108</v>
      </c>
      <c r="BR221" s="697">
        <f>[52]ACCOUNTALLOC!BR221</f>
        <v>-3484080.7244272968</v>
      </c>
      <c r="BS221" s="697">
        <f>[52]ACCOUNTALLOC!BS221</f>
        <v>0</v>
      </c>
      <c r="BT221" s="697">
        <f>[52]ACCOUNTALLOC!BT221</f>
        <v>0</v>
      </c>
      <c r="BU221" s="697">
        <f>[52]ACCOUNTALLOC!BU221</f>
        <v>0</v>
      </c>
      <c r="BV221" s="697">
        <f>[52]ACCOUNTALLOC!BV221</f>
        <v>0</v>
      </c>
      <c r="BW221" s="697">
        <f>[52]ACCOUNTALLOC!BW221</f>
        <v>-3754136.2482058979</v>
      </c>
      <c r="BX221" s="698"/>
      <c r="BY221" s="697">
        <f>[52]ACCOUNTALLOC!BY221</f>
        <v>0</v>
      </c>
      <c r="BZ221" s="697">
        <f>[52]ACCOUNTALLOC!BZ221</f>
        <v>0</v>
      </c>
      <c r="CA221" s="697">
        <f>[52]ACCOUNTALLOC!CA221</f>
        <v>0</v>
      </c>
      <c r="CB221" s="697">
        <f>[52]ACCOUNTALLOC!CB221</f>
        <v>0</v>
      </c>
      <c r="CC221" s="697">
        <f>[52]ACCOUNTALLOC!CC221</f>
        <v>0</v>
      </c>
      <c r="CD221" s="697">
        <f>[52]ACCOUNTALLOC!CD221</f>
        <v>0</v>
      </c>
      <c r="CE221" s="697">
        <f>[52]ACCOUNTALLOC!CE221</f>
        <v>0</v>
      </c>
      <c r="CF221" s="698"/>
      <c r="CG221" s="697">
        <f>[52]ACCOUNTALLOC!CG221</f>
        <v>-31281.125218005964</v>
      </c>
      <c r="CH221" s="697">
        <f>[52]ACCOUNTALLOC!CH221</f>
        <v>-419526.51246915018</v>
      </c>
      <c r="CI221" s="697">
        <f>[52]ACCOUNTALLOC!CI221</f>
        <v>0</v>
      </c>
      <c r="CJ221" s="697">
        <f>[52]ACCOUNTALLOC!CJ221</f>
        <v>0</v>
      </c>
      <c r="CK221" s="697">
        <f>[52]ACCOUNTALLOC!CK221</f>
        <v>0</v>
      </c>
      <c r="CL221" s="697">
        <f>[52]ACCOUNTALLOC!CL221</f>
        <v>0</v>
      </c>
      <c r="CM221" s="697">
        <f>[52]ACCOUNTALLOC!CM221</f>
        <v>-450807.63768715615</v>
      </c>
      <c r="CN221" s="698">
        <f>[52]ACCOUNTALLOC!CN221</f>
        <v>0</v>
      </c>
      <c r="CO221" s="697">
        <f>[52]ACCOUNTALLOC!CO221</f>
        <v>-5544.2225941184251</v>
      </c>
      <c r="CP221" s="697">
        <f>[52]ACCOUNTALLOC!CP221</f>
        <v>-41058.538691703834</v>
      </c>
      <c r="CQ221" s="697">
        <f>[52]ACCOUNTALLOC!CQ221</f>
        <v>0</v>
      </c>
      <c r="CR221" s="697">
        <f>[52]ACCOUNTALLOC!CR221</f>
        <v>0</v>
      </c>
      <c r="CS221" s="697">
        <f>[52]ACCOUNTALLOC!CS221</f>
        <v>0</v>
      </c>
      <c r="CT221" s="697">
        <f>[52]ACCOUNTALLOC!CT221</f>
        <v>0</v>
      </c>
      <c r="CU221" s="697">
        <f>[52]ACCOUNTALLOC!CU221</f>
        <v>-46602.761285822256</v>
      </c>
      <c r="CW221" s="65">
        <f>[52]ACCOUNTALLOC!CW221</f>
        <v>0</v>
      </c>
      <c r="CX221" s="65">
        <f>[52]ACCOUNTALLOC!CX221</f>
        <v>0</v>
      </c>
      <c r="CY221" s="65">
        <f>[52]ACCOUNTALLOC!CY221</f>
        <v>0</v>
      </c>
      <c r="CZ221" s="65">
        <f>[52]ACCOUNTALLOC!CZ221</f>
        <v>0</v>
      </c>
      <c r="DA221" s="65">
        <f>[52]ACCOUNTALLOC!DA221</f>
        <v>0</v>
      </c>
      <c r="DB221" s="65">
        <f>[52]ACCOUNTALLOC!DB221</f>
        <v>0</v>
      </c>
      <c r="DC221" s="65">
        <f>[52]ACCOUNTALLOC!DC221</f>
        <v>0</v>
      </c>
      <c r="DE221" s="65">
        <v>0</v>
      </c>
      <c r="DF221" s="65">
        <v>0</v>
      </c>
      <c r="DG221" s="65">
        <v>0</v>
      </c>
      <c r="DH221" s="65">
        <v>0</v>
      </c>
      <c r="DI221" s="65">
        <v>0</v>
      </c>
      <c r="DJ221" s="65">
        <v>0</v>
      </c>
      <c r="DK221" s="65">
        <v>0</v>
      </c>
      <c r="DM221" s="65">
        <v>0</v>
      </c>
      <c r="DN221" s="65">
        <v>0</v>
      </c>
      <c r="DO221" s="65">
        <v>0</v>
      </c>
      <c r="DP221" s="65">
        <v>0</v>
      </c>
      <c r="DQ221" s="65">
        <v>0</v>
      </c>
      <c r="DR221" s="65">
        <v>0</v>
      </c>
      <c r="DS221" s="65">
        <v>0</v>
      </c>
      <c r="DU221" s="65">
        <v>0</v>
      </c>
      <c r="DV221" s="65">
        <v>0</v>
      </c>
      <c r="DW221" s="65">
        <v>0</v>
      </c>
      <c r="DX221" s="65">
        <v>0</v>
      </c>
      <c r="DY221" s="65">
        <v>0</v>
      </c>
      <c r="DZ221" s="65">
        <v>0</v>
      </c>
      <c r="EA221" s="65">
        <v>0</v>
      </c>
      <c r="EC221" s="65">
        <v>0</v>
      </c>
      <c r="ED221" s="65">
        <v>0</v>
      </c>
      <c r="EE221" s="65">
        <v>0</v>
      </c>
      <c r="EF221" s="65">
        <v>0</v>
      </c>
      <c r="EG221" s="65">
        <v>0</v>
      </c>
      <c r="EH221" s="65">
        <v>0</v>
      </c>
      <c r="EI221" s="65">
        <v>0</v>
      </c>
      <c r="EK221" s="65">
        <v>0</v>
      </c>
      <c r="EL221" s="65">
        <v>0</v>
      </c>
      <c r="EM221" s="65">
        <v>0</v>
      </c>
      <c r="EN221" s="65">
        <v>0</v>
      </c>
      <c r="EO221" s="65">
        <v>0</v>
      </c>
      <c r="EP221" s="65">
        <v>0</v>
      </c>
      <c r="EQ221" s="65">
        <v>0</v>
      </c>
      <c r="ES221" s="65">
        <v>0</v>
      </c>
      <c r="ET221" s="65">
        <v>0</v>
      </c>
      <c r="EU221" s="65">
        <v>0</v>
      </c>
      <c r="EV221" s="65">
        <v>0</v>
      </c>
      <c r="EW221" s="65">
        <v>0</v>
      </c>
      <c r="EX221" s="65">
        <v>0</v>
      </c>
      <c r="EY221" s="65">
        <v>0</v>
      </c>
      <c r="FA221" s="65">
        <v>0</v>
      </c>
      <c r="FB221" s="65">
        <v>0</v>
      </c>
      <c r="FC221" s="65">
        <v>0</v>
      </c>
      <c r="FD221" s="65">
        <v>0</v>
      </c>
      <c r="FE221" s="65">
        <v>0</v>
      </c>
      <c r="FF221" s="65">
        <v>0</v>
      </c>
      <c r="FG221" s="65">
        <v>0</v>
      </c>
    </row>
    <row r="222" spans="1:163">
      <c r="A222" s="699">
        <f>[52]ACCOUNTALLOC!A222</f>
        <v>115.02</v>
      </c>
      <c r="B222" s="698" t="str">
        <f>[52]ACCOUNTALLOC!B222</f>
        <v>Accum Amort Acquition Adj - Transmission</v>
      </c>
      <c r="C222" s="695">
        <f>[52]ACCOUNTALLOC!C222</f>
        <v>-951189</v>
      </c>
      <c r="D222" s="64"/>
      <c r="E222" s="697">
        <f>[52]ACCOUNTALLOC!E222</f>
        <v>-60343.210803815055</v>
      </c>
      <c r="F222" s="697">
        <f>[52]ACCOUNTALLOC!F222</f>
        <v>-441025.9537289493</v>
      </c>
      <c r="G222" s="697">
        <f>[52]ACCOUNTALLOC!G222</f>
        <v>0</v>
      </c>
      <c r="H222" s="697">
        <f>[52]ACCOUNTALLOC!H222</f>
        <v>0</v>
      </c>
      <c r="I222" s="697">
        <f>[52]ACCOUNTALLOC!I222</f>
        <v>0</v>
      </c>
      <c r="J222" s="697">
        <f>[52]ACCOUNTALLOC!J222</f>
        <v>0</v>
      </c>
      <c r="K222" s="697">
        <f>[52]ACCOUNTALLOC!K222</f>
        <v>-501369.16453276435</v>
      </c>
      <c r="L222" s="698"/>
      <c r="M222" s="697">
        <f>[52]ACCOUNTALLOC!M222</f>
        <v>-13912.307826293492</v>
      </c>
      <c r="N222" s="697">
        <f>[52]ACCOUNTALLOC!N222</f>
        <v>-112059.51990458787</v>
      </c>
      <c r="O222" s="697">
        <f>[52]ACCOUNTALLOC!O222</f>
        <v>0</v>
      </c>
      <c r="P222" s="697">
        <f>[52]ACCOUNTALLOC!P222</f>
        <v>0</v>
      </c>
      <c r="Q222" s="697">
        <f>[52]ACCOUNTALLOC!Q222</f>
        <v>0</v>
      </c>
      <c r="R222" s="697">
        <f>[52]ACCOUNTALLOC!R222</f>
        <v>0</v>
      </c>
      <c r="S222" s="697">
        <f>[52]ACCOUNTALLOC!S222</f>
        <v>-125971.82773088136</v>
      </c>
      <c r="T222" s="698"/>
      <c r="U222" s="697">
        <f>[52]ACCOUNTALLOC!U222</f>
        <v>-14890.871848460099</v>
      </c>
      <c r="V222" s="697">
        <f>[52]ACCOUNTALLOC!V222</f>
        <v>-124618.76763311654</v>
      </c>
      <c r="W222" s="697">
        <f>[52]ACCOUNTALLOC!W222</f>
        <v>0</v>
      </c>
      <c r="X222" s="697">
        <f>[52]ACCOUNTALLOC!X222</f>
        <v>0</v>
      </c>
      <c r="Y222" s="697">
        <f>[52]ACCOUNTALLOC!Y222</f>
        <v>0</v>
      </c>
      <c r="Z222" s="697">
        <f>[52]ACCOUNTALLOC!Z222</f>
        <v>0</v>
      </c>
      <c r="AA222" s="697">
        <f>[52]ACCOUNTALLOC!AA222</f>
        <v>-139509.63948157665</v>
      </c>
      <c r="AB222" s="698"/>
      <c r="AC222" s="697">
        <f>[52]ACCOUNTALLOC!AC222</f>
        <v>-7823.9299095910828</v>
      </c>
      <c r="AD222" s="697">
        <f>[52]ACCOUNTALLOC!AD222</f>
        <v>-80424.692919197681</v>
      </c>
      <c r="AE222" s="697">
        <f>[52]ACCOUNTALLOC!AE222</f>
        <v>0</v>
      </c>
      <c r="AF222" s="697">
        <f>[52]ACCOUNTALLOC!AF222</f>
        <v>0</v>
      </c>
      <c r="AG222" s="697">
        <f>[52]ACCOUNTALLOC!AG222</f>
        <v>0</v>
      </c>
      <c r="AH222" s="697">
        <f>[52]ACCOUNTALLOC!AH222</f>
        <v>0</v>
      </c>
      <c r="AI222" s="697">
        <f>[52]ACCOUNTALLOC!AI222</f>
        <v>-88248.622828788764</v>
      </c>
      <c r="AJ222" s="698"/>
      <c r="AK222" s="697">
        <f>[52]ACCOUNTALLOC!AK222</f>
        <v>-5527.0011098189925</v>
      </c>
      <c r="AL222" s="697">
        <f>[52]ACCOUNTALLOC!AL222</f>
        <v>-55954.900165864681</v>
      </c>
      <c r="AM222" s="697">
        <f>[52]ACCOUNTALLOC!AM222</f>
        <v>0</v>
      </c>
      <c r="AN222" s="697">
        <f>[52]ACCOUNTALLOC!AN222</f>
        <v>0</v>
      </c>
      <c r="AO222" s="697">
        <f>[52]ACCOUNTALLOC!AO222</f>
        <v>0</v>
      </c>
      <c r="AP222" s="697">
        <f>[52]ACCOUNTALLOC!AP222</f>
        <v>0</v>
      </c>
      <c r="AQ222" s="697">
        <f>[52]ACCOUNTALLOC!AQ222</f>
        <v>-61481.901275683675</v>
      </c>
      <c r="AR222" s="698"/>
      <c r="AS222" s="697">
        <f>[52]ACCOUNTALLOC!AS222</f>
        <v>-0.18888141991319327</v>
      </c>
      <c r="AT222" s="697">
        <f>[52]ACCOUNTALLOC!AT222</f>
        <v>-176.68366072956454</v>
      </c>
      <c r="AU222" s="697">
        <f>[52]ACCOUNTALLOC!AU222</f>
        <v>0</v>
      </c>
      <c r="AV222" s="697">
        <f>[52]ACCOUNTALLOC!AV222</f>
        <v>0</v>
      </c>
      <c r="AW222" s="697">
        <f>[52]ACCOUNTALLOC!AW222</f>
        <v>0</v>
      </c>
      <c r="AX222" s="697">
        <f>[52]ACCOUNTALLOC!AX222</f>
        <v>0</v>
      </c>
      <c r="AY222" s="697">
        <f>[52]ACCOUNTALLOC!AY222</f>
        <v>-176.87254214947774</v>
      </c>
      <c r="AZ222" s="698"/>
      <c r="BA222" s="697">
        <f>[52]ACCOUNTALLOC!BA222</f>
        <v>0</v>
      </c>
      <c r="BB222" s="697">
        <f>[52]ACCOUNTALLOC!BB222</f>
        <v>-4876.3833034188083</v>
      </c>
      <c r="BC222" s="697">
        <f>[52]ACCOUNTALLOC!BC222</f>
        <v>0</v>
      </c>
      <c r="BD222" s="697">
        <f>[52]ACCOUNTALLOC!BD222</f>
        <v>0</v>
      </c>
      <c r="BE222" s="697">
        <f>[52]ACCOUNTALLOC!BE222</f>
        <v>0</v>
      </c>
      <c r="BF222" s="697">
        <f>[52]ACCOUNTALLOC!BF222</f>
        <v>0</v>
      </c>
      <c r="BG222" s="697">
        <f>[52]ACCOUNTALLOC!BG222</f>
        <v>-4876.3833034188083</v>
      </c>
      <c r="BH222" s="698"/>
      <c r="BI222" s="697">
        <f>[52]ACCOUNTALLOC!BI222</f>
        <v>0</v>
      </c>
      <c r="BJ222" s="697">
        <f>[52]ACCOUNTALLOC!BJ222</f>
        <v>0</v>
      </c>
      <c r="BK222" s="697">
        <f>[52]ACCOUNTALLOC!BK222</f>
        <v>0</v>
      </c>
      <c r="BL222" s="697">
        <f>[52]ACCOUNTALLOC!BL222</f>
        <v>0</v>
      </c>
      <c r="BM222" s="697">
        <f>[52]ACCOUNTALLOC!BM222</f>
        <v>0</v>
      </c>
      <c r="BN222" s="697">
        <f>[52]ACCOUNTALLOC!BN222</f>
        <v>0</v>
      </c>
      <c r="BO222" s="697">
        <f>[52]ACCOUNTALLOC!BO222</f>
        <v>0</v>
      </c>
      <c r="BP222" s="698"/>
      <c r="BQ222" s="697">
        <f>[52]ACCOUNTALLOC!BQ222</f>
        <v>-1877.2885462735676</v>
      </c>
      <c r="BR222" s="697">
        <f>[52]ACCOUNTALLOC!BR222</f>
        <v>-24219.555840753925</v>
      </c>
      <c r="BS222" s="697">
        <f>[52]ACCOUNTALLOC!BS222</f>
        <v>0</v>
      </c>
      <c r="BT222" s="697">
        <f>[52]ACCOUNTALLOC!BT222</f>
        <v>0</v>
      </c>
      <c r="BU222" s="697">
        <f>[52]ACCOUNTALLOC!BU222</f>
        <v>0</v>
      </c>
      <c r="BV222" s="697">
        <f>[52]ACCOUNTALLOC!BV222</f>
        <v>0</v>
      </c>
      <c r="BW222" s="697">
        <f>[52]ACCOUNTALLOC!BW222</f>
        <v>-26096.844387027493</v>
      </c>
      <c r="BX222" s="698"/>
      <c r="BY222" s="697">
        <f>[52]ACCOUNTALLOC!BY222</f>
        <v>0</v>
      </c>
      <c r="BZ222" s="697">
        <f>[52]ACCOUNTALLOC!BZ222</f>
        <v>0</v>
      </c>
      <c r="CA222" s="697">
        <f>[52]ACCOUNTALLOC!CA222</f>
        <v>0</v>
      </c>
      <c r="CB222" s="697">
        <f>[52]ACCOUNTALLOC!CB222</f>
        <v>0</v>
      </c>
      <c r="CC222" s="697">
        <f>[52]ACCOUNTALLOC!CC222</f>
        <v>0</v>
      </c>
      <c r="CD222" s="697">
        <f>[52]ACCOUNTALLOC!CD222</f>
        <v>0</v>
      </c>
      <c r="CE222" s="697">
        <f>[52]ACCOUNTALLOC!CE222</f>
        <v>0</v>
      </c>
      <c r="CF222" s="698"/>
      <c r="CG222" s="697">
        <f>[52]ACCOUNTALLOC!CG222</f>
        <v>-217.45046079655509</v>
      </c>
      <c r="CH222" s="697">
        <f>[52]ACCOUNTALLOC!CH222</f>
        <v>-2916.3347807027417</v>
      </c>
      <c r="CI222" s="697">
        <f>[52]ACCOUNTALLOC!CI222</f>
        <v>0</v>
      </c>
      <c r="CJ222" s="697">
        <f>[52]ACCOUNTALLOC!CJ222</f>
        <v>0</v>
      </c>
      <c r="CK222" s="697">
        <f>[52]ACCOUNTALLOC!CK222</f>
        <v>0</v>
      </c>
      <c r="CL222" s="697">
        <f>[52]ACCOUNTALLOC!CL222</f>
        <v>0</v>
      </c>
      <c r="CM222" s="697">
        <f>[52]ACCOUNTALLOC!CM222</f>
        <v>-3133.7852414992967</v>
      </c>
      <c r="CN222" s="698">
        <f>[52]ACCOUNTALLOC!CN222</f>
        <v>0</v>
      </c>
      <c r="CO222" s="697">
        <f>[52]ACCOUNTALLOC!CO222</f>
        <v>-38.540613531247359</v>
      </c>
      <c r="CP222" s="697">
        <f>[52]ACCOUNTALLOC!CP222</f>
        <v>-285.41806267905469</v>
      </c>
      <c r="CQ222" s="697">
        <f>[52]ACCOUNTALLOC!CQ222</f>
        <v>0</v>
      </c>
      <c r="CR222" s="697">
        <f>[52]ACCOUNTALLOC!CR222</f>
        <v>0</v>
      </c>
      <c r="CS222" s="697">
        <f>[52]ACCOUNTALLOC!CS222</f>
        <v>0</v>
      </c>
      <c r="CT222" s="697">
        <f>[52]ACCOUNTALLOC!CT222</f>
        <v>0</v>
      </c>
      <c r="CU222" s="697">
        <f>[52]ACCOUNTALLOC!CU222</f>
        <v>-323.95867621030203</v>
      </c>
      <c r="CW222" s="65">
        <f>[52]ACCOUNTALLOC!CW222</f>
        <v>0</v>
      </c>
      <c r="CX222" s="65">
        <f>[52]ACCOUNTALLOC!CX222</f>
        <v>0</v>
      </c>
      <c r="CY222" s="65">
        <f>[52]ACCOUNTALLOC!CY222</f>
        <v>0</v>
      </c>
      <c r="CZ222" s="65">
        <f>[52]ACCOUNTALLOC!CZ222</f>
        <v>0</v>
      </c>
      <c r="DA222" s="65">
        <f>[52]ACCOUNTALLOC!DA222</f>
        <v>0</v>
      </c>
      <c r="DB222" s="65">
        <f>[52]ACCOUNTALLOC!DB222</f>
        <v>0</v>
      </c>
      <c r="DC222" s="65">
        <f>[52]ACCOUNTALLOC!DC222</f>
        <v>0</v>
      </c>
      <c r="DE222" s="65">
        <v>0</v>
      </c>
      <c r="DF222" s="65">
        <v>0</v>
      </c>
      <c r="DG222" s="65">
        <v>0</v>
      </c>
      <c r="DH222" s="65">
        <v>0</v>
      </c>
      <c r="DI222" s="65">
        <v>0</v>
      </c>
      <c r="DJ222" s="65">
        <v>0</v>
      </c>
      <c r="DK222" s="65">
        <v>0</v>
      </c>
      <c r="DM222" s="65">
        <v>0</v>
      </c>
      <c r="DN222" s="65">
        <v>0</v>
      </c>
      <c r="DO222" s="65">
        <v>0</v>
      </c>
      <c r="DP222" s="65">
        <v>0</v>
      </c>
      <c r="DQ222" s="65">
        <v>0</v>
      </c>
      <c r="DR222" s="65">
        <v>0</v>
      </c>
      <c r="DS222" s="65">
        <v>0</v>
      </c>
      <c r="DU222" s="65">
        <v>0</v>
      </c>
      <c r="DV222" s="65">
        <v>0</v>
      </c>
      <c r="DW222" s="65">
        <v>0</v>
      </c>
      <c r="DX222" s="65">
        <v>0</v>
      </c>
      <c r="DY222" s="65">
        <v>0</v>
      </c>
      <c r="DZ222" s="65">
        <v>0</v>
      </c>
      <c r="EA222" s="65">
        <v>0</v>
      </c>
      <c r="EC222" s="65">
        <v>0</v>
      </c>
      <c r="ED222" s="65">
        <v>0</v>
      </c>
      <c r="EE222" s="65">
        <v>0</v>
      </c>
      <c r="EF222" s="65">
        <v>0</v>
      </c>
      <c r="EG222" s="65">
        <v>0</v>
      </c>
      <c r="EH222" s="65">
        <v>0</v>
      </c>
      <c r="EI222" s="65">
        <v>0</v>
      </c>
      <c r="EK222" s="65">
        <v>0</v>
      </c>
      <c r="EL222" s="65">
        <v>0</v>
      </c>
      <c r="EM222" s="65">
        <v>0</v>
      </c>
      <c r="EN222" s="65">
        <v>0</v>
      </c>
      <c r="EO222" s="65">
        <v>0</v>
      </c>
      <c r="EP222" s="65">
        <v>0</v>
      </c>
      <c r="EQ222" s="65">
        <v>0</v>
      </c>
      <c r="ES222" s="65">
        <v>0</v>
      </c>
      <c r="ET222" s="65">
        <v>0</v>
      </c>
      <c r="EU222" s="65">
        <v>0</v>
      </c>
      <c r="EV222" s="65">
        <v>0</v>
      </c>
      <c r="EW222" s="65">
        <v>0</v>
      </c>
      <c r="EX222" s="65">
        <v>0</v>
      </c>
      <c r="EY222" s="65">
        <v>0</v>
      </c>
      <c r="FA222" s="65">
        <v>0</v>
      </c>
      <c r="FB222" s="65">
        <v>0</v>
      </c>
      <c r="FC222" s="65">
        <v>0</v>
      </c>
      <c r="FD222" s="65">
        <v>0</v>
      </c>
      <c r="FE222" s="65">
        <v>0</v>
      </c>
      <c r="FF222" s="65">
        <v>0</v>
      </c>
      <c r="FG222" s="65">
        <v>0</v>
      </c>
    </row>
    <row r="223" spans="1:163">
      <c r="A223" s="699">
        <f>[52]ACCOUNTALLOC!A223</f>
        <v>115.03</v>
      </c>
      <c r="B223" s="698" t="str">
        <f>[52]ACCOUNTALLOC!B223</f>
        <v>Accum Amort Acquition Adj - Distribution</v>
      </c>
      <c r="C223" s="695">
        <f>[52]ACCOUNTALLOC!C223</f>
        <v>-302358.00999999995</v>
      </c>
      <c r="D223" s="64"/>
      <c r="E223" s="697">
        <f>[52]ACCOUNTALLOC!E223</f>
        <v>-177590.07938347437</v>
      </c>
      <c r="F223" s="697">
        <f>[52]ACCOUNTALLOC!F223</f>
        <v>0</v>
      </c>
      <c r="G223" s="697">
        <f>[52]ACCOUNTALLOC!G223</f>
        <v>-23451.524819383216</v>
      </c>
      <c r="H223" s="697">
        <f>[52]ACCOUNTALLOC!H223</f>
        <v>0</v>
      </c>
      <c r="I223" s="697">
        <f>[52]ACCOUNTALLOC!I223</f>
        <v>0</v>
      </c>
      <c r="J223" s="697">
        <f>[52]ACCOUNTALLOC!J223</f>
        <v>0</v>
      </c>
      <c r="K223" s="697">
        <f>[52]ACCOUNTALLOC!K223</f>
        <v>-201041.60420285759</v>
      </c>
      <c r="L223" s="698"/>
      <c r="M223" s="697">
        <f>[52]ACCOUNTALLOC!M223</f>
        <v>-32666.426922535677</v>
      </c>
      <c r="N223" s="697">
        <f>[52]ACCOUNTALLOC!N223</f>
        <v>0</v>
      </c>
      <c r="O223" s="697">
        <f>[52]ACCOUNTALLOC!O223</f>
        <v>-3174.3190463061587</v>
      </c>
      <c r="P223" s="697">
        <f>[52]ACCOUNTALLOC!P223</f>
        <v>0</v>
      </c>
      <c r="Q223" s="697">
        <f>[52]ACCOUNTALLOC!Q223</f>
        <v>0</v>
      </c>
      <c r="R223" s="697">
        <f>[52]ACCOUNTALLOC!R223</f>
        <v>0</v>
      </c>
      <c r="S223" s="697">
        <f>[52]ACCOUNTALLOC!S223</f>
        <v>-35840.745968841838</v>
      </c>
      <c r="T223" s="698"/>
      <c r="U223" s="697">
        <f>[52]ACCOUNTALLOC!U223</f>
        <v>-27619.824056395322</v>
      </c>
      <c r="V223" s="697">
        <f>[52]ACCOUNTALLOC!V223</f>
        <v>0</v>
      </c>
      <c r="W223" s="697">
        <f>[52]ACCOUNTALLOC!W223</f>
        <v>-835.58518536062013</v>
      </c>
      <c r="X223" s="697">
        <f>[52]ACCOUNTALLOC!X223</f>
        <v>0</v>
      </c>
      <c r="Y223" s="697">
        <f>[52]ACCOUNTALLOC!Y223</f>
        <v>0</v>
      </c>
      <c r="Z223" s="697">
        <f>[52]ACCOUNTALLOC!Z223</f>
        <v>0</v>
      </c>
      <c r="AA223" s="697">
        <f>[52]ACCOUNTALLOC!AA223</f>
        <v>-28455.409241755944</v>
      </c>
      <c r="AB223" s="698"/>
      <c r="AC223" s="697">
        <f>[52]ACCOUNTALLOC!AC223</f>
        <v>-12024.670570823408</v>
      </c>
      <c r="AD223" s="697">
        <f>[52]ACCOUNTALLOC!AD223</f>
        <v>0</v>
      </c>
      <c r="AE223" s="697">
        <f>[52]ACCOUNTALLOC!AE223</f>
        <v>-92.52689041125339</v>
      </c>
      <c r="AF223" s="697">
        <f>[52]ACCOUNTALLOC!AF223</f>
        <v>0</v>
      </c>
      <c r="AG223" s="697">
        <f>[52]ACCOUNTALLOC!AG223</f>
        <v>0</v>
      </c>
      <c r="AH223" s="697">
        <f>[52]ACCOUNTALLOC!AH223</f>
        <v>0</v>
      </c>
      <c r="AI223" s="697">
        <f>[52]ACCOUNTALLOC!AI223</f>
        <v>-12117.19746123466</v>
      </c>
      <c r="AJ223" s="698"/>
      <c r="AK223" s="697">
        <f>[52]ACCOUNTALLOC!AK223</f>
        <v>-9573.2867925169448</v>
      </c>
      <c r="AL223" s="697">
        <f>[52]ACCOUNTALLOC!AL223</f>
        <v>0</v>
      </c>
      <c r="AM223" s="697">
        <f>[52]ACCOUNTALLOC!AM223</f>
        <v>-1104.3050137104835</v>
      </c>
      <c r="AN223" s="697">
        <f>[52]ACCOUNTALLOC!AN223</f>
        <v>0</v>
      </c>
      <c r="AO223" s="697">
        <f>[52]ACCOUNTALLOC!AO223</f>
        <v>0</v>
      </c>
      <c r="AP223" s="697">
        <f>[52]ACCOUNTALLOC!AP223</f>
        <v>0</v>
      </c>
      <c r="AQ223" s="697">
        <f>[52]ACCOUNTALLOC!AQ223</f>
        <v>-10677.591806227429</v>
      </c>
      <c r="AR223" s="698"/>
      <c r="AS223" s="697">
        <f>[52]ACCOUNTALLOC!AS223</f>
        <v>-118.18134028267673</v>
      </c>
      <c r="AT223" s="697">
        <f>[52]ACCOUNTALLOC!AT223</f>
        <v>0</v>
      </c>
      <c r="AU223" s="697">
        <f>[52]ACCOUNTALLOC!AU223</f>
        <v>-3.5805048005017466</v>
      </c>
      <c r="AV223" s="697">
        <f>[52]ACCOUNTALLOC!AV223</f>
        <v>0</v>
      </c>
      <c r="AW223" s="697">
        <f>[52]ACCOUNTALLOC!AW223</f>
        <v>0</v>
      </c>
      <c r="AX223" s="697">
        <f>[52]ACCOUNTALLOC!AX223</f>
        <v>0</v>
      </c>
      <c r="AY223" s="697">
        <f>[52]ACCOUNTALLOC!AY223</f>
        <v>-121.76184508317847</v>
      </c>
      <c r="AZ223" s="698"/>
      <c r="BA223" s="697">
        <f>[52]ACCOUNTALLOC!BA223</f>
        <v>-2284.4731865502963</v>
      </c>
      <c r="BB223" s="697">
        <f>[52]ACCOUNTALLOC!BB223</f>
        <v>0</v>
      </c>
      <c r="BC223" s="697">
        <f>[52]ACCOUNTALLOC!BC223</f>
        <v>-356.89115816489249</v>
      </c>
      <c r="BD223" s="697">
        <f>[52]ACCOUNTALLOC!BD223</f>
        <v>0</v>
      </c>
      <c r="BE223" s="697">
        <f>[52]ACCOUNTALLOC!BE223</f>
        <v>0</v>
      </c>
      <c r="BF223" s="697">
        <f>[52]ACCOUNTALLOC!BF223</f>
        <v>0</v>
      </c>
      <c r="BG223" s="697">
        <f>[52]ACCOUNTALLOC!BG223</f>
        <v>-2641.364344715189</v>
      </c>
      <c r="BH223" s="698"/>
      <c r="BI223" s="697">
        <f>[52]ACCOUNTALLOC!BI223</f>
        <v>-3563.2924468360943</v>
      </c>
      <c r="BJ223" s="697">
        <f>[52]ACCOUNTALLOC!BJ223</f>
        <v>0</v>
      </c>
      <c r="BK223" s="697">
        <f>[52]ACCOUNTALLOC!BK223</f>
        <v>-72.181755445377604</v>
      </c>
      <c r="BL223" s="697">
        <f>[52]ACCOUNTALLOC!BL223</f>
        <v>0</v>
      </c>
      <c r="BM223" s="697">
        <f>[52]ACCOUNTALLOC!BM223</f>
        <v>0</v>
      </c>
      <c r="BN223" s="697">
        <f>[52]ACCOUNTALLOC!BN223</f>
        <v>0</v>
      </c>
      <c r="BO223" s="697">
        <f>[52]ACCOUNTALLOC!BO223</f>
        <v>-3635.4742022814721</v>
      </c>
      <c r="BP223" s="698"/>
      <c r="BQ223" s="697">
        <f>[52]ACCOUNTALLOC!BQ223</f>
        <v>-1340.666222190541</v>
      </c>
      <c r="BR223" s="697">
        <f>[52]ACCOUNTALLOC!BR223</f>
        <v>0</v>
      </c>
      <c r="BS223" s="697">
        <f>[52]ACCOUNTALLOC!BS223</f>
        <v>-44.824698182648298</v>
      </c>
      <c r="BT223" s="697">
        <f>[52]ACCOUNTALLOC!BT223</f>
        <v>0</v>
      </c>
      <c r="BU223" s="697">
        <f>[52]ACCOUNTALLOC!BU223</f>
        <v>0</v>
      </c>
      <c r="BV223" s="697">
        <f>[52]ACCOUNTALLOC!BV223</f>
        <v>0</v>
      </c>
      <c r="BW223" s="697">
        <f>[52]ACCOUNTALLOC!BW223</f>
        <v>-1385.4909203731893</v>
      </c>
      <c r="BX223" s="698"/>
      <c r="BY223" s="697">
        <f>[52]ACCOUNTALLOC!BY223</f>
        <v>-406.52574998765687</v>
      </c>
      <c r="BZ223" s="697">
        <f>[52]ACCOUNTALLOC!BZ223</f>
        <v>0</v>
      </c>
      <c r="CA223" s="697">
        <f>[52]ACCOUNTALLOC!CA223</f>
        <v>-72.167377719675144</v>
      </c>
      <c r="CB223" s="697">
        <f>[52]ACCOUNTALLOC!CB223</f>
        <v>0</v>
      </c>
      <c r="CC223" s="697">
        <f>[52]ACCOUNTALLOC!CC223</f>
        <v>0</v>
      </c>
      <c r="CD223" s="697">
        <f>[52]ACCOUNTALLOC!CD223</f>
        <v>0</v>
      </c>
      <c r="CE223" s="697">
        <f>[52]ACCOUNTALLOC!CE223</f>
        <v>-478.693127707332</v>
      </c>
      <c r="CF223" s="698"/>
      <c r="CG223" s="697">
        <f>[52]ACCOUNTALLOC!CG223</f>
        <v>-1634.7071397330869</v>
      </c>
      <c r="CH223" s="697">
        <f>[52]ACCOUNTALLOC!CH223</f>
        <v>0</v>
      </c>
      <c r="CI223" s="697">
        <f>[52]ACCOUNTALLOC!CI223</f>
        <v>-4235.1896237627361</v>
      </c>
      <c r="CJ223" s="697">
        <f>[52]ACCOUNTALLOC!CJ223</f>
        <v>0</v>
      </c>
      <c r="CK223" s="697">
        <f>[52]ACCOUNTALLOC!CK223</f>
        <v>0</v>
      </c>
      <c r="CL223" s="697">
        <f>[52]ACCOUNTALLOC!CL223</f>
        <v>0</v>
      </c>
      <c r="CM223" s="697">
        <f>[52]ACCOUNTALLOC!CM223</f>
        <v>-5869.8967634958226</v>
      </c>
      <c r="CN223" s="698">
        <f>[52]ACCOUNTALLOC!CN223</f>
        <v>0</v>
      </c>
      <c r="CO223" s="697">
        <f>[52]ACCOUNTALLOC!CO223</f>
        <v>-91.975457659960298</v>
      </c>
      <c r="CP223" s="697">
        <f>[52]ACCOUNTALLOC!CP223</f>
        <v>0</v>
      </c>
      <c r="CQ223" s="697">
        <f>[52]ACCOUNTALLOC!CQ223</f>
        <v>-0.804657766280922</v>
      </c>
      <c r="CR223" s="697">
        <f>[52]ACCOUNTALLOC!CR223</f>
        <v>0</v>
      </c>
      <c r="CS223" s="697">
        <f>[52]ACCOUNTALLOC!CS223</f>
        <v>0</v>
      </c>
      <c r="CT223" s="697">
        <f>[52]ACCOUNTALLOC!CT223</f>
        <v>0</v>
      </c>
      <c r="CU223" s="697">
        <f>[52]ACCOUNTALLOC!CU223</f>
        <v>-92.780115426241224</v>
      </c>
      <c r="CW223" s="65">
        <f>[52]ACCOUNTALLOC!CW223</f>
        <v>0</v>
      </c>
      <c r="CX223" s="65">
        <f>[52]ACCOUNTALLOC!CX223</f>
        <v>0</v>
      </c>
      <c r="CY223" s="65">
        <f>[52]ACCOUNTALLOC!CY223</f>
        <v>0</v>
      </c>
      <c r="CZ223" s="65">
        <f>[52]ACCOUNTALLOC!CZ223</f>
        <v>0</v>
      </c>
      <c r="DA223" s="65">
        <f>[52]ACCOUNTALLOC!DA223</f>
        <v>0</v>
      </c>
      <c r="DB223" s="65">
        <f>[52]ACCOUNTALLOC!DB223</f>
        <v>0</v>
      </c>
      <c r="DC223" s="65">
        <f>[52]ACCOUNTALLOC!DC223</f>
        <v>0</v>
      </c>
      <c r="DE223" s="65">
        <v>0</v>
      </c>
      <c r="DF223" s="65">
        <v>0</v>
      </c>
      <c r="DG223" s="65">
        <v>0</v>
      </c>
      <c r="DH223" s="65">
        <v>0</v>
      </c>
      <c r="DI223" s="65">
        <v>0</v>
      </c>
      <c r="DJ223" s="65">
        <v>0</v>
      </c>
      <c r="DK223" s="65">
        <v>0</v>
      </c>
      <c r="DM223" s="65">
        <v>0</v>
      </c>
      <c r="DN223" s="65">
        <v>0</v>
      </c>
      <c r="DO223" s="65">
        <v>0</v>
      </c>
      <c r="DP223" s="65">
        <v>0</v>
      </c>
      <c r="DQ223" s="65">
        <v>0</v>
      </c>
      <c r="DR223" s="65">
        <v>0</v>
      </c>
      <c r="DS223" s="65">
        <v>0</v>
      </c>
      <c r="DU223" s="65">
        <v>0</v>
      </c>
      <c r="DV223" s="65">
        <v>0</v>
      </c>
      <c r="DW223" s="65">
        <v>0</v>
      </c>
      <c r="DX223" s="65">
        <v>0</v>
      </c>
      <c r="DY223" s="65">
        <v>0</v>
      </c>
      <c r="DZ223" s="65">
        <v>0</v>
      </c>
      <c r="EA223" s="65">
        <v>0</v>
      </c>
      <c r="EC223" s="65">
        <v>0</v>
      </c>
      <c r="ED223" s="65">
        <v>0</v>
      </c>
      <c r="EE223" s="65">
        <v>0</v>
      </c>
      <c r="EF223" s="65">
        <v>0</v>
      </c>
      <c r="EG223" s="65">
        <v>0</v>
      </c>
      <c r="EH223" s="65">
        <v>0</v>
      </c>
      <c r="EI223" s="65">
        <v>0</v>
      </c>
      <c r="EK223" s="65">
        <v>0</v>
      </c>
      <c r="EL223" s="65">
        <v>0</v>
      </c>
      <c r="EM223" s="65">
        <v>0</v>
      </c>
      <c r="EN223" s="65">
        <v>0</v>
      </c>
      <c r="EO223" s="65">
        <v>0</v>
      </c>
      <c r="EP223" s="65">
        <v>0</v>
      </c>
      <c r="EQ223" s="65">
        <v>0</v>
      </c>
      <c r="ES223" s="65">
        <v>0</v>
      </c>
      <c r="ET223" s="65">
        <v>0</v>
      </c>
      <c r="EU223" s="65">
        <v>0</v>
      </c>
      <c r="EV223" s="65">
        <v>0</v>
      </c>
      <c r="EW223" s="65">
        <v>0</v>
      </c>
      <c r="EX223" s="65">
        <v>0</v>
      </c>
      <c r="EY223" s="65">
        <v>0</v>
      </c>
      <c r="FA223" s="65">
        <v>0</v>
      </c>
      <c r="FB223" s="65">
        <v>0</v>
      </c>
      <c r="FC223" s="65">
        <v>0</v>
      </c>
      <c r="FD223" s="65">
        <v>0</v>
      </c>
      <c r="FE223" s="65">
        <v>0</v>
      </c>
      <c r="FF223" s="65">
        <v>0</v>
      </c>
      <c r="FG223" s="65">
        <v>0</v>
      </c>
    </row>
    <row r="224" spans="1:163">
      <c r="A224" s="699">
        <f>[52]ACCOUNTALLOC!A224</f>
        <v>230</v>
      </c>
      <c r="B224" s="698" t="str">
        <f>[52]ACCOUNTALLOC!B224</f>
        <v>ARO - Production</v>
      </c>
      <c r="C224" s="695">
        <f>[52]ACCOUNTALLOC!C224</f>
        <v>-154752983.34</v>
      </c>
      <c r="D224" s="64"/>
      <c r="E224" s="697">
        <f>[52]ACCOUNTALLOC!E224</f>
        <v>-9817493.5750990584</v>
      </c>
      <c r="F224" s="697">
        <f>[52]ACCOUNTALLOC!F224</f>
        <v>-71752387.874464169</v>
      </c>
      <c r="G224" s="697">
        <f>[52]ACCOUNTALLOC!G224</f>
        <v>0</v>
      </c>
      <c r="H224" s="697">
        <f>[52]ACCOUNTALLOC!H224</f>
        <v>0</v>
      </c>
      <c r="I224" s="697">
        <f>[52]ACCOUNTALLOC!I224</f>
        <v>0</v>
      </c>
      <c r="J224" s="697">
        <f>[52]ACCOUNTALLOC!J224</f>
        <v>0</v>
      </c>
      <c r="K224" s="697">
        <f>[52]ACCOUNTALLOC!K224</f>
        <v>-81569881.449563235</v>
      </c>
      <c r="L224" s="698"/>
      <c r="M224" s="697">
        <f>[52]ACCOUNTALLOC!M224</f>
        <v>-2263452.5223308387</v>
      </c>
      <c r="N224" s="697">
        <f>[52]ACCOUNTALLOC!N224</f>
        <v>-18231439.826241773</v>
      </c>
      <c r="O224" s="697">
        <f>[52]ACCOUNTALLOC!O224</f>
        <v>0</v>
      </c>
      <c r="P224" s="697">
        <f>[52]ACCOUNTALLOC!P224</f>
        <v>0</v>
      </c>
      <c r="Q224" s="697">
        <f>[52]ACCOUNTALLOC!Q224</f>
        <v>0</v>
      </c>
      <c r="R224" s="697">
        <f>[52]ACCOUNTALLOC!R224</f>
        <v>0</v>
      </c>
      <c r="S224" s="697">
        <f>[52]ACCOUNTALLOC!S224</f>
        <v>-20494892.348572612</v>
      </c>
      <c r="T224" s="698"/>
      <c r="U224" s="697">
        <f>[52]ACCOUNTALLOC!U224</f>
        <v>-2422659.2644393709</v>
      </c>
      <c r="V224" s="697">
        <f>[52]ACCOUNTALLOC!V224</f>
        <v>-20274757.247380927</v>
      </c>
      <c r="W224" s="697">
        <f>[52]ACCOUNTALLOC!W224</f>
        <v>0</v>
      </c>
      <c r="X224" s="697">
        <f>[52]ACCOUNTALLOC!X224</f>
        <v>0</v>
      </c>
      <c r="Y224" s="697">
        <f>[52]ACCOUNTALLOC!Y224</f>
        <v>0</v>
      </c>
      <c r="Z224" s="697">
        <f>[52]ACCOUNTALLOC!Z224</f>
        <v>0</v>
      </c>
      <c r="AA224" s="697">
        <f>[52]ACCOUNTALLOC!AA224</f>
        <v>-22697416.511820298</v>
      </c>
      <c r="AB224" s="698"/>
      <c r="AC224" s="697">
        <f>[52]ACCOUNTALLOC!AC224</f>
        <v>-1272908.4282432583</v>
      </c>
      <c r="AD224" s="697">
        <f>[52]ACCOUNTALLOC!AD224</f>
        <v>-13084635.296927545</v>
      </c>
      <c r="AE224" s="697">
        <f>[52]ACCOUNTALLOC!AE224</f>
        <v>0</v>
      </c>
      <c r="AF224" s="697">
        <f>[52]ACCOUNTALLOC!AF224</f>
        <v>0</v>
      </c>
      <c r="AG224" s="697">
        <f>[52]ACCOUNTALLOC!AG224</f>
        <v>0</v>
      </c>
      <c r="AH224" s="697">
        <f>[52]ACCOUNTALLOC!AH224</f>
        <v>0</v>
      </c>
      <c r="AI224" s="697">
        <f>[52]ACCOUNTALLOC!AI224</f>
        <v>-14357543.725170804</v>
      </c>
      <c r="AJ224" s="698"/>
      <c r="AK224" s="697">
        <f>[52]ACCOUNTALLOC!AK224</f>
        <v>-899211.31412156788</v>
      </c>
      <c r="AL224" s="697">
        <f>[52]ACCOUNTALLOC!AL224</f>
        <v>-9103540.656125566</v>
      </c>
      <c r="AM224" s="697">
        <f>[52]ACCOUNTALLOC!AM224</f>
        <v>0</v>
      </c>
      <c r="AN224" s="697">
        <f>[52]ACCOUNTALLOC!AN224</f>
        <v>0</v>
      </c>
      <c r="AO224" s="697">
        <f>[52]ACCOUNTALLOC!AO224</f>
        <v>0</v>
      </c>
      <c r="AP224" s="697">
        <f>[52]ACCOUNTALLOC!AP224</f>
        <v>0</v>
      </c>
      <c r="AQ224" s="697">
        <f>[52]ACCOUNTALLOC!AQ224</f>
        <v>-10002751.970247135</v>
      </c>
      <c r="AR224" s="698"/>
      <c r="AS224" s="697">
        <f>[52]ACCOUNTALLOC!AS224</f>
        <v>-30.729921423672835</v>
      </c>
      <c r="AT224" s="697">
        <f>[52]ACCOUNTALLOC!AT224</f>
        <v>-28745.416111133032</v>
      </c>
      <c r="AU224" s="697">
        <f>[52]ACCOUNTALLOC!AU224</f>
        <v>0</v>
      </c>
      <c r="AV224" s="697">
        <f>[52]ACCOUNTALLOC!AV224</f>
        <v>0</v>
      </c>
      <c r="AW224" s="697">
        <f>[52]ACCOUNTALLOC!AW224</f>
        <v>0</v>
      </c>
      <c r="AX224" s="697">
        <f>[52]ACCOUNTALLOC!AX224</f>
        <v>0</v>
      </c>
      <c r="AY224" s="697">
        <f>[52]ACCOUNTALLOC!AY224</f>
        <v>-28776.146032556706</v>
      </c>
      <c r="AZ224" s="698"/>
      <c r="BA224" s="697">
        <f>[52]ACCOUNTALLOC!BA224</f>
        <v>0</v>
      </c>
      <c r="BB224" s="697">
        <f>[52]ACCOUNTALLOC!BB224</f>
        <v>-793359.53644693643</v>
      </c>
      <c r="BC224" s="697">
        <f>[52]ACCOUNTALLOC!BC224</f>
        <v>0</v>
      </c>
      <c r="BD224" s="697">
        <f>[52]ACCOUNTALLOC!BD224</f>
        <v>0</v>
      </c>
      <c r="BE224" s="697">
        <f>[52]ACCOUNTALLOC!BE224</f>
        <v>0</v>
      </c>
      <c r="BF224" s="697">
        <f>[52]ACCOUNTALLOC!BF224</f>
        <v>0</v>
      </c>
      <c r="BG224" s="697">
        <f>[52]ACCOUNTALLOC!BG224</f>
        <v>-793359.53644693643</v>
      </c>
      <c r="BH224" s="698"/>
      <c r="BI224" s="697">
        <f>[52]ACCOUNTALLOC!BI224</f>
        <v>0</v>
      </c>
      <c r="BJ224" s="697">
        <f>[52]ACCOUNTALLOC!BJ224</f>
        <v>0</v>
      </c>
      <c r="BK224" s="697">
        <f>[52]ACCOUNTALLOC!BK224</f>
        <v>0</v>
      </c>
      <c r="BL224" s="697">
        <f>[52]ACCOUNTALLOC!BL224</f>
        <v>0</v>
      </c>
      <c r="BM224" s="697">
        <f>[52]ACCOUNTALLOC!BM224</f>
        <v>0</v>
      </c>
      <c r="BN224" s="697">
        <f>[52]ACCOUNTALLOC!BN224</f>
        <v>0</v>
      </c>
      <c r="BO224" s="697">
        <f>[52]ACCOUNTALLOC!BO224</f>
        <v>0</v>
      </c>
      <c r="BP224" s="698"/>
      <c r="BQ224" s="697">
        <f>[52]ACCOUNTALLOC!BQ224</f>
        <v>-305424.05676037696</v>
      </c>
      <c r="BR224" s="697">
        <f>[52]ACCOUNTALLOC!BR224</f>
        <v>-3940382.5333623411</v>
      </c>
      <c r="BS224" s="697">
        <f>[52]ACCOUNTALLOC!BS224</f>
        <v>0</v>
      </c>
      <c r="BT224" s="697">
        <f>[52]ACCOUNTALLOC!BT224</f>
        <v>0</v>
      </c>
      <c r="BU224" s="697">
        <f>[52]ACCOUNTALLOC!BU224</f>
        <v>0</v>
      </c>
      <c r="BV224" s="697">
        <f>[52]ACCOUNTALLOC!BV224</f>
        <v>0</v>
      </c>
      <c r="BW224" s="697">
        <f>[52]ACCOUNTALLOC!BW224</f>
        <v>-4245806.5901227184</v>
      </c>
      <c r="BX224" s="698"/>
      <c r="BY224" s="697">
        <f>[52]ACCOUNTALLOC!BY224</f>
        <v>0</v>
      </c>
      <c r="BZ224" s="697">
        <f>[52]ACCOUNTALLOC!BZ224</f>
        <v>0</v>
      </c>
      <c r="CA224" s="697">
        <f>[52]ACCOUNTALLOC!CA224</f>
        <v>0</v>
      </c>
      <c r="CB224" s="697">
        <f>[52]ACCOUNTALLOC!CB224</f>
        <v>0</v>
      </c>
      <c r="CC224" s="697">
        <f>[52]ACCOUNTALLOC!CC224</f>
        <v>0</v>
      </c>
      <c r="CD224" s="697">
        <f>[52]ACCOUNTALLOC!CD224</f>
        <v>0</v>
      </c>
      <c r="CE224" s="697">
        <f>[52]ACCOUNTALLOC!CE224</f>
        <v>0</v>
      </c>
      <c r="CF224" s="698"/>
      <c r="CG224" s="697">
        <f>[52]ACCOUNTALLOC!CG224</f>
        <v>-35377.940174796611</v>
      </c>
      <c r="CH224" s="697">
        <f>[52]ACCOUNTALLOC!CH224</f>
        <v>-474470.90718243585</v>
      </c>
      <c r="CI224" s="697">
        <f>[52]ACCOUNTALLOC!CI224</f>
        <v>0</v>
      </c>
      <c r="CJ224" s="697">
        <f>[52]ACCOUNTALLOC!CJ224</f>
        <v>0</v>
      </c>
      <c r="CK224" s="697">
        <f>[52]ACCOUNTALLOC!CK224</f>
        <v>0</v>
      </c>
      <c r="CL224" s="697">
        <f>[52]ACCOUNTALLOC!CL224</f>
        <v>0</v>
      </c>
      <c r="CM224" s="697">
        <f>[52]ACCOUNTALLOC!CM224</f>
        <v>-509848.84735723247</v>
      </c>
      <c r="CN224" s="698">
        <f>[52]ACCOUNTALLOC!CN224</f>
        <v>0</v>
      </c>
      <c r="CO224" s="697">
        <f>[52]ACCOUNTALLOC!CO224</f>
        <v>-6270.3363093081398</v>
      </c>
      <c r="CP224" s="697">
        <f>[52]ACCOUNTALLOC!CP224</f>
        <v>-46435.878357200127</v>
      </c>
      <c r="CQ224" s="697">
        <f>[52]ACCOUNTALLOC!CQ224</f>
        <v>0</v>
      </c>
      <c r="CR224" s="697">
        <f>[52]ACCOUNTALLOC!CR224</f>
        <v>0</v>
      </c>
      <c r="CS224" s="697">
        <f>[52]ACCOUNTALLOC!CS224</f>
        <v>0</v>
      </c>
      <c r="CT224" s="697">
        <f>[52]ACCOUNTALLOC!CT224</f>
        <v>0</v>
      </c>
      <c r="CU224" s="697">
        <f>[52]ACCOUNTALLOC!CU224</f>
        <v>-52706.214666508269</v>
      </c>
      <c r="CW224" s="65">
        <f>[52]ACCOUNTALLOC!CW224</f>
        <v>0</v>
      </c>
      <c r="CX224" s="65">
        <f>[52]ACCOUNTALLOC!CX224</f>
        <v>0</v>
      </c>
      <c r="CY224" s="65">
        <f>[52]ACCOUNTALLOC!CY224</f>
        <v>0</v>
      </c>
      <c r="CZ224" s="65">
        <f>[52]ACCOUNTALLOC!CZ224</f>
        <v>0</v>
      </c>
      <c r="DA224" s="65">
        <f>[52]ACCOUNTALLOC!DA224</f>
        <v>0</v>
      </c>
      <c r="DB224" s="65">
        <f>[52]ACCOUNTALLOC!DB224</f>
        <v>0</v>
      </c>
      <c r="DC224" s="65">
        <f>[52]ACCOUNTALLOC!DC224</f>
        <v>0</v>
      </c>
      <c r="DE224" s="65">
        <v>0</v>
      </c>
      <c r="DF224" s="65">
        <v>0</v>
      </c>
      <c r="DG224" s="65">
        <v>0</v>
      </c>
      <c r="DH224" s="65">
        <v>0</v>
      </c>
      <c r="DI224" s="65">
        <v>0</v>
      </c>
      <c r="DJ224" s="65">
        <v>0</v>
      </c>
      <c r="DK224" s="65">
        <v>0</v>
      </c>
      <c r="DM224" s="65">
        <v>0</v>
      </c>
      <c r="DN224" s="65">
        <v>0</v>
      </c>
      <c r="DO224" s="65">
        <v>0</v>
      </c>
      <c r="DP224" s="65">
        <v>0</v>
      </c>
      <c r="DQ224" s="65">
        <v>0</v>
      </c>
      <c r="DR224" s="65">
        <v>0</v>
      </c>
      <c r="DS224" s="65">
        <v>0</v>
      </c>
      <c r="DU224" s="65">
        <v>0</v>
      </c>
      <c r="DV224" s="65">
        <v>0</v>
      </c>
      <c r="DW224" s="65">
        <v>0</v>
      </c>
      <c r="DX224" s="65">
        <v>0</v>
      </c>
      <c r="DY224" s="65">
        <v>0</v>
      </c>
      <c r="DZ224" s="65">
        <v>0</v>
      </c>
      <c r="EA224" s="65">
        <v>0</v>
      </c>
      <c r="EC224" s="65">
        <v>0</v>
      </c>
      <c r="ED224" s="65">
        <v>0</v>
      </c>
      <c r="EE224" s="65">
        <v>0</v>
      </c>
      <c r="EF224" s="65">
        <v>0</v>
      </c>
      <c r="EG224" s="65">
        <v>0</v>
      </c>
      <c r="EH224" s="65">
        <v>0</v>
      </c>
      <c r="EI224" s="65">
        <v>0</v>
      </c>
      <c r="EK224" s="65">
        <v>0</v>
      </c>
      <c r="EL224" s="65">
        <v>0</v>
      </c>
      <c r="EM224" s="65">
        <v>0</v>
      </c>
      <c r="EN224" s="65">
        <v>0</v>
      </c>
      <c r="EO224" s="65">
        <v>0</v>
      </c>
      <c r="EP224" s="65">
        <v>0</v>
      </c>
      <c r="EQ224" s="65">
        <v>0</v>
      </c>
      <c r="ES224" s="65">
        <v>0</v>
      </c>
      <c r="ET224" s="65">
        <v>0</v>
      </c>
      <c r="EU224" s="65">
        <v>0</v>
      </c>
      <c r="EV224" s="65">
        <v>0</v>
      </c>
      <c r="EW224" s="65">
        <v>0</v>
      </c>
      <c r="EX224" s="65">
        <v>0</v>
      </c>
      <c r="EY224" s="65">
        <v>0</v>
      </c>
      <c r="FA224" s="65">
        <v>0</v>
      </c>
      <c r="FB224" s="65">
        <v>0</v>
      </c>
      <c r="FC224" s="65">
        <v>0</v>
      </c>
      <c r="FD224" s="65">
        <v>0</v>
      </c>
      <c r="FE224" s="65">
        <v>0</v>
      </c>
      <c r="FF224" s="65">
        <v>0</v>
      </c>
      <c r="FG224" s="65">
        <v>0</v>
      </c>
    </row>
    <row r="225" spans="1:163">
      <c r="A225" s="699">
        <f>[52]ACCOUNTALLOC!A225</f>
        <v>230.01</v>
      </c>
      <c r="B225" s="698" t="str">
        <f>[52]ACCOUNTALLOC!B225</f>
        <v>ARO - Transmission</v>
      </c>
      <c r="C225" s="695">
        <f>[52]ACCOUNTALLOC!C225</f>
        <v>-4532108.43</v>
      </c>
      <c r="D225" s="64"/>
      <c r="E225" s="697">
        <f>[52]ACCOUNTALLOC!E225</f>
        <v>-287515.91363781254</v>
      </c>
      <c r="F225" s="697">
        <f>[52]ACCOUNTALLOC!F225</f>
        <v>-2101346.2547861268</v>
      </c>
      <c r="G225" s="697">
        <f>[52]ACCOUNTALLOC!G225</f>
        <v>0</v>
      </c>
      <c r="H225" s="697">
        <f>[52]ACCOUNTALLOC!H225</f>
        <v>0</v>
      </c>
      <c r="I225" s="697">
        <f>[52]ACCOUNTALLOC!I225</f>
        <v>0</v>
      </c>
      <c r="J225" s="697">
        <f>[52]ACCOUNTALLOC!J225</f>
        <v>0</v>
      </c>
      <c r="K225" s="697">
        <f>[52]ACCOUNTALLOC!K225</f>
        <v>-2388862.1684239395</v>
      </c>
      <c r="L225" s="698"/>
      <c r="M225" s="697">
        <f>[52]ACCOUNTALLOC!M225</f>
        <v>-66287.654273020089</v>
      </c>
      <c r="N225" s="697">
        <f>[52]ACCOUNTALLOC!N225</f>
        <v>-533927.42643295438</v>
      </c>
      <c r="O225" s="697">
        <f>[52]ACCOUNTALLOC!O225</f>
        <v>0</v>
      </c>
      <c r="P225" s="697">
        <f>[52]ACCOUNTALLOC!P225</f>
        <v>0</v>
      </c>
      <c r="Q225" s="697">
        <f>[52]ACCOUNTALLOC!Q225</f>
        <v>0</v>
      </c>
      <c r="R225" s="697">
        <f>[52]ACCOUNTALLOC!R225</f>
        <v>0</v>
      </c>
      <c r="S225" s="697">
        <f>[52]ACCOUNTALLOC!S225</f>
        <v>-600215.08070597448</v>
      </c>
      <c r="T225" s="698"/>
      <c r="U225" s="697">
        <f>[52]ACCOUNTALLOC!U225</f>
        <v>-70950.195843786772</v>
      </c>
      <c r="V225" s="697">
        <f>[52]ACCOUNTALLOC!V225</f>
        <v>-593768.18626609282</v>
      </c>
      <c r="W225" s="697">
        <f>[52]ACCOUNTALLOC!W225</f>
        <v>0</v>
      </c>
      <c r="X225" s="697">
        <f>[52]ACCOUNTALLOC!X225</f>
        <v>0</v>
      </c>
      <c r="Y225" s="697">
        <f>[52]ACCOUNTALLOC!Y225</f>
        <v>0</v>
      </c>
      <c r="Z225" s="697">
        <f>[52]ACCOUNTALLOC!Z225</f>
        <v>0</v>
      </c>
      <c r="AA225" s="697">
        <f>[52]ACCOUNTALLOC!AA225</f>
        <v>-664718.38210987963</v>
      </c>
      <c r="AB225" s="698"/>
      <c r="AC225" s="697">
        <f>[52]ACCOUNTALLOC!AC225</f>
        <v>-37278.499540035562</v>
      </c>
      <c r="AD225" s="697">
        <f>[52]ACCOUNTALLOC!AD225</f>
        <v>-383197.69126772607</v>
      </c>
      <c r="AE225" s="697">
        <f>[52]ACCOUNTALLOC!AE225</f>
        <v>0</v>
      </c>
      <c r="AF225" s="697">
        <f>[52]ACCOUNTALLOC!AF225</f>
        <v>0</v>
      </c>
      <c r="AG225" s="697">
        <f>[52]ACCOUNTALLOC!AG225</f>
        <v>0</v>
      </c>
      <c r="AH225" s="697">
        <f>[52]ACCOUNTALLOC!AH225</f>
        <v>0</v>
      </c>
      <c r="AI225" s="697">
        <f>[52]ACCOUNTALLOC!AI225</f>
        <v>-420476.19080776162</v>
      </c>
      <c r="AJ225" s="698"/>
      <c r="AK225" s="697">
        <f>[52]ACCOUNTALLOC!AK225</f>
        <v>-26334.37552624138</v>
      </c>
      <c r="AL225" s="697">
        <f>[52]ACCOUNTALLOC!AL225</f>
        <v>-266607.03050763172</v>
      </c>
      <c r="AM225" s="697">
        <f>[52]ACCOUNTALLOC!AM225</f>
        <v>0</v>
      </c>
      <c r="AN225" s="697">
        <f>[52]ACCOUNTALLOC!AN225</f>
        <v>0</v>
      </c>
      <c r="AO225" s="697">
        <f>[52]ACCOUNTALLOC!AO225</f>
        <v>0</v>
      </c>
      <c r="AP225" s="697">
        <f>[52]ACCOUNTALLOC!AP225</f>
        <v>0</v>
      </c>
      <c r="AQ225" s="697">
        <f>[52]ACCOUNTALLOC!AQ225</f>
        <v>-292941.40603387309</v>
      </c>
      <c r="AR225" s="698"/>
      <c r="AS225" s="697">
        <f>[52]ACCOUNTALLOC!AS225</f>
        <v>-0.89995897288441418</v>
      </c>
      <c r="AT225" s="697">
        <f>[52]ACCOUNTALLOC!AT225</f>
        <v>-841.84058923696489</v>
      </c>
      <c r="AU225" s="697">
        <f>[52]ACCOUNTALLOC!AU225</f>
        <v>0</v>
      </c>
      <c r="AV225" s="697">
        <f>[52]ACCOUNTALLOC!AV225</f>
        <v>0</v>
      </c>
      <c r="AW225" s="697">
        <f>[52]ACCOUNTALLOC!AW225</f>
        <v>0</v>
      </c>
      <c r="AX225" s="697">
        <f>[52]ACCOUNTALLOC!AX225</f>
        <v>0</v>
      </c>
      <c r="AY225" s="697">
        <f>[52]ACCOUNTALLOC!AY225</f>
        <v>-842.74054820984929</v>
      </c>
      <c r="AZ225" s="698"/>
      <c r="BA225" s="697">
        <f>[52]ACCOUNTALLOC!BA225</f>
        <v>0</v>
      </c>
      <c r="BB225" s="697">
        <f>[52]ACCOUNTALLOC!BB225</f>
        <v>-23234.391774227443</v>
      </c>
      <c r="BC225" s="697">
        <f>[52]ACCOUNTALLOC!BC225</f>
        <v>0</v>
      </c>
      <c r="BD225" s="697">
        <f>[52]ACCOUNTALLOC!BD225</f>
        <v>0</v>
      </c>
      <c r="BE225" s="697">
        <f>[52]ACCOUNTALLOC!BE225</f>
        <v>0</v>
      </c>
      <c r="BF225" s="697">
        <f>[52]ACCOUNTALLOC!BF225</f>
        <v>0</v>
      </c>
      <c r="BG225" s="697">
        <f>[52]ACCOUNTALLOC!BG225</f>
        <v>-23234.391774227443</v>
      </c>
      <c r="BH225" s="698"/>
      <c r="BI225" s="697">
        <f>[52]ACCOUNTALLOC!BI225</f>
        <v>0</v>
      </c>
      <c r="BJ225" s="697">
        <f>[52]ACCOUNTALLOC!BJ225</f>
        <v>0</v>
      </c>
      <c r="BK225" s="697">
        <f>[52]ACCOUNTALLOC!BK225</f>
        <v>0</v>
      </c>
      <c r="BL225" s="697">
        <f>[52]ACCOUNTALLOC!BL225</f>
        <v>0</v>
      </c>
      <c r="BM225" s="697">
        <f>[52]ACCOUNTALLOC!BM225</f>
        <v>0</v>
      </c>
      <c r="BN225" s="697">
        <f>[52]ACCOUNTALLOC!BN225</f>
        <v>0</v>
      </c>
      <c r="BO225" s="697">
        <f>[52]ACCOUNTALLOC!BO225</f>
        <v>0</v>
      </c>
      <c r="BP225" s="698"/>
      <c r="BQ225" s="697">
        <f>[52]ACCOUNTALLOC!BQ225</f>
        <v>-8944.6737148020857</v>
      </c>
      <c r="BR225" s="697">
        <f>[52]ACCOUNTALLOC!BR225</f>
        <v>-115398.36267738229</v>
      </c>
      <c r="BS225" s="697">
        <f>[52]ACCOUNTALLOC!BS225</f>
        <v>0</v>
      </c>
      <c r="BT225" s="697">
        <f>[52]ACCOUNTALLOC!BT225</f>
        <v>0</v>
      </c>
      <c r="BU225" s="697">
        <f>[52]ACCOUNTALLOC!BU225</f>
        <v>0</v>
      </c>
      <c r="BV225" s="697">
        <f>[52]ACCOUNTALLOC!BV225</f>
        <v>0</v>
      </c>
      <c r="BW225" s="697">
        <f>[52]ACCOUNTALLOC!BW225</f>
        <v>-124343.03639218438</v>
      </c>
      <c r="BX225" s="698"/>
      <c r="BY225" s="697">
        <f>[52]ACCOUNTALLOC!BY225</f>
        <v>0</v>
      </c>
      <c r="BZ225" s="697">
        <f>[52]ACCOUNTALLOC!BZ225</f>
        <v>0</v>
      </c>
      <c r="CA225" s="697">
        <f>[52]ACCOUNTALLOC!CA225</f>
        <v>0</v>
      </c>
      <c r="CB225" s="697">
        <f>[52]ACCOUNTALLOC!CB225</f>
        <v>0</v>
      </c>
      <c r="CC225" s="697">
        <f>[52]ACCOUNTALLOC!CC225</f>
        <v>0</v>
      </c>
      <c r="CD225" s="697">
        <f>[52]ACCOUNTALLOC!CD225</f>
        <v>0</v>
      </c>
      <c r="CE225" s="697">
        <f>[52]ACCOUNTALLOC!CE225</f>
        <v>0</v>
      </c>
      <c r="CF225" s="698"/>
      <c r="CG225" s="697">
        <f>[52]ACCOUNTALLOC!CG225</f>
        <v>-1036.0812272676112</v>
      </c>
      <c r="CH225" s="697">
        <f>[52]ACCOUNTALLOC!CH225</f>
        <v>-13895.39349627161</v>
      </c>
      <c r="CI225" s="697">
        <f>[52]ACCOUNTALLOC!CI225</f>
        <v>0</v>
      </c>
      <c r="CJ225" s="697">
        <f>[52]ACCOUNTALLOC!CJ225</f>
        <v>0</v>
      </c>
      <c r="CK225" s="697">
        <f>[52]ACCOUNTALLOC!CK225</f>
        <v>0</v>
      </c>
      <c r="CL225" s="697">
        <f>[52]ACCOUNTALLOC!CL225</f>
        <v>0</v>
      </c>
      <c r="CM225" s="697">
        <f>[52]ACCOUNTALLOC!CM225</f>
        <v>-14931.474723539221</v>
      </c>
      <c r="CN225" s="698">
        <f>[52]ACCOUNTALLOC!CN225</f>
        <v>0</v>
      </c>
      <c r="CO225" s="697">
        <f>[52]ACCOUNTALLOC!CO225</f>
        <v>-183.63357806107746</v>
      </c>
      <c r="CP225" s="697">
        <f>[52]ACCOUNTALLOC!CP225</f>
        <v>-1359.9249023506497</v>
      </c>
      <c r="CQ225" s="697">
        <f>[52]ACCOUNTALLOC!CQ225</f>
        <v>0</v>
      </c>
      <c r="CR225" s="697">
        <f>[52]ACCOUNTALLOC!CR225</f>
        <v>0</v>
      </c>
      <c r="CS225" s="697">
        <f>[52]ACCOUNTALLOC!CS225</f>
        <v>0</v>
      </c>
      <c r="CT225" s="697">
        <f>[52]ACCOUNTALLOC!CT225</f>
        <v>0</v>
      </c>
      <c r="CU225" s="697">
        <f>[52]ACCOUNTALLOC!CU225</f>
        <v>-1543.5584804117273</v>
      </c>
      <c r="CW225" s="65">
        <f>[52]ACCOUNTALLOC!CW225</f>
        <v>0</v>
      </c>
      <c r="CX225" s="65">
        <f>[52]ACCOUNTALLOC!CX225</f>
        <v>0</v>
      </c>
      <c r="CY225" s="65">
        <f>[52]ACCOUNTALLOC!CY225</f>
        <v>0</v>
      </c>
      <c r="CZ225" s="65">
        <f>[52]ACCOUNTALLOC!CZ225</f>
        <v>0</v>
      </c>
      <c r="DA225" s="65">
        <f>[52]ACCOUNTALLOC!DA225</f>
        <v>0</v>
      </c>
      <c r="DB225" s="65">
        <f>[52]ACCOUNTALLOC!DB225</f>
        <v>0</v>
      </c>
      <c r="DC225" s="65">
        <f>[52]ACCOUNTALLOC!DC225</f>
        <v>0</v>
      </c>
      <c r="DE225" s="65">
        <v>0</v>
      </c>
      <c r="DF225" s="65">
        <v>0</v>
      </c>
      <c r="DG225" s="65">
        <v>0</v>
      </c>
      <c r="DH225" s="65">
        <v>0</v>
      </c>
      <c r="DI225" s="65">
        <v>0</v>
      </c>
      <c r="DJ225" s="65">
        <v>0</v>
      </c>
      <c r="DK225" s="65">
        <v>0</v>
      </c>
      <c r="DM225" s="65">
        <v>0</v>
      </c>
      <c r="DN225" s="65">
        <v>0</v>
      </c>
      <c r="DO225" s="65">
        <v>0</v>
      </c>
      <c r="DP225" s="65">
        <v>0</v>
      </c>
      <c r="DQ225" s="65">
        <v>0</v>
      </c>
      <c r="DR225" s="65">
        <v>0</v>
      </c>
      <c r="DS225" s="65">
        <v>0</v>
      </c>
      <c r="DU225" s="65">
        <v>0</v>
      </c>
      <c r="DV225" s="65">
        <v>0</v>
      </c>
      <c r="DW225" s="65">
        <v>0</v>
      </c>
      <c r="DX225" s="65">
        <v>0</v>
      </c>
      <c r="DY225" s="65">
        <v>0</v>
      </c>
      <c r="DZ225" s="65">
        <v>0</v>
      </c>
      <c r="EA225" s="65">
        <v>0</v>
      </c>
      <c r="EC225" s="65">
        <v>0</v>
      </c>
      <c r="ED225" s="65">
        <v>0</v>
      </c>
      <c r="EE225" s="65">
        <v>0</v>
      </c>
      <c r="EF225" s="65">
        <v>0</v>
      </c>
      <c r="EG225" s="65">
        <v>0</v>
      </c>
      <c r="EH225" s="65">
        <v>0</v>
      </c>
      <c r="EI225" s="65">
        <v>0</v>
      </c>
      <c r="EK225" s="65">
        <v>0</v>
      </c>
      <c r="EL225" s="65">
        <v>0</v>
      </c>
      <c r="EM225" s="65">
        <v>0</v>
      </c>
      <c r="EN225" s="65">
        <v>0</v>
      </c>
      <c r="EO225" s="65">
        <v>0</v>
      </c>
      <c r="EP225" s="65">
        <v>0</v>
      </c>
      <c r="EQ225" s="65">
        <v>0</v>
      </c>
      <c r="ES225" s="65">
        <v>0</v>
      </c>
      <c r="ET225" s="65">
        <v>0</v>
      </c>
      <c r="EU225" s="65">
        <v>0</v>
      </c>
      <c r="EV225" s="65">
        <v>0</v>
      </c>
      <c r="EW225" s="65">
        <v>0</v>
      </c>
      <c r="EX225" s="65">
        <v>0</v>
      </c>
      <c r="EY225" s="65">
        <v>0</v>
      </c>
      <c r="FA225" s="65">
        <v>0</v>
      </c>
      <c r="FB225" s="65">
        <v>0</v>
      </c>
      <c r="FC225" s="65">
        <v>0</v>
      </c>
      <c r="FD225" s="65">
        <v>0</v>
      </c>
      <c r="FE225" s="65">
        <v>0</v>
      </c>
      <c r="FF225" s="65">
        <v>0</v>
      </c>
      <c r="FG225" s="65">
        <v>0</v>
      </c>
    </row>
    <row r="226" spans="1:163">
      <c r="A226" s="699">
        <f>[52]ACCOUNTALLOC!A226</f>
        <v>230.02</v>
      </c>
      <c r="B226" s="698" t="str">
        <f>[52]ACCOUNTALLOC!B226</f>
        <v>ARO - Distribution</v>
      </c>
      <c r="C226" s="695">
        <f>[52]ACCOUNTALLOC!C226</f>
        <v>-8852463.3499999996</v>
      </c>
      <c r="D226" s="64"/>
      <c r="E226" s="697">
        <f>[52]ACCOUNTALLOC!E226</f>
        <v>-5199497.3411347615</v>
      </c>
      <c r="F226" s="697">
        <f>[52]ACCOUNTALLOC!F226</f>
        <v>0</v>
      </c>
      <c r="G226" s="697">
        <f>[52]ACCOUNTALLOC!G226</f>
        <v>-686615.72407228546</v>
      </c>
      <c r="H226" s="697">
        <f>[52]ACCOUNTALLOC!H226</f>
        <v>0</v>
      </c>
      <c r="I226" s="697">
        <f>[52]ACCOUNTALLOC!I226</f>
        <v>0</v>
      </c>
      <c r="J226" s="697">
        <f>[52]ACCOUNTALLOC!J226</f>
        <v>0</v>
      </c>
      <c r="K226" s="697">
        <f>[52]ACCOUNTALLOC!K226</f>
        <v>-5886113.0652070474</v>
      </c>
      <c r="L226" s="698"/>
      <c r="M226" s="697">
        <f>[52]ACCOUNTALLOC!M226</f>
        <v>-956410.40601901186</v>
      </c>
      <c r="N226" s="697">
        <f>[52]ACCOUNTALLOC!N226</f>
        <v>0</v>
      </c>
      <c r="O226" s="697">
        <f>[52]ACCOUNTALLOC!O226</f>
        <v>-92937.981099400087</v>
      </c>
      <c r="P226" s="697">
        <f>[52]ACCOUNTALLOC!P226</f>
        <v>0</v>
      </c>
      <c r="Q226" s="697">
        <f>[52]ACCOUNTALLOC!Q226</f>
        <v>0</v>
      </c>
      <c r="R226" s="697">
        <f>[52]ACCOUNTALLOC!R226</f>
        <v>0</v>
      </c>
      <c r="S226" s="697">
        <f>[52]ACCOUNTALLOC!S226</f>
        <v>-1049348.3871184119</v>
      </c>
      <c r="T226" s="698"/>
      <c r="U226" s="697">
        <f>[52]ACCOUNTALLOC!U226</f>
        <v>-808655.54113379703</v>
      </c>
      <c r="V226" s="697">
        <f>[52]ACCOUNTALLOC!V226</f>
        <v>0</v>
      </c>
      <c r="W226" s="697">
        <f>[52]ACCOUNTALLOC!W226</f>
        <v>-24464.333619631401</v>
      </c>
      <c r="X226" s="697">
        <f>[52]ACCOUNTALLOC!X226</f>
        <v>0</v>
      </c>
      <c r="Y226" s="697">
        <f>[52]ACCOUNTALLOC!Y226</f>
        <v>0</v>
      </c>
      <c r="Z226" s="697">
        <f>[52]ACCOUNTALLOC!Z226</f>
        <v>0</v>
      </c>
      <c r="AA226" s="697">
        <f>[52]ACCOUNTALLOC!AA226</f>
        <v>-833119.87475342839</v>
      </c>
      <c r="AB226" s="698"/>
      <c r="AC226" s="697">
        <f>[52]ACCOUNTALLOC!AC226</f>
        <v>-352059.32041965023</v>
      </c>
      <c r="AD226" s="697">
        <f>[52]ACCOUNTALLOC!AD226</f>
        <v>0</v>
      </c>
      <c r="AE226" s="697">
        <f>[52]ACCOUNTALLOC!AE226</f>
        <v>-2709.0101110768892</v>
      </c>
      <c r="AF226" s="697">
        <f>[52]ACCOUNTALLOC!AF226</f>
        <v>0</v>
      </c>
      <c r="AG226" s="697">
        <f>[52]ACCOUNTALLOC!AG226</f>
        <v>0</v>
      </c>
      <c r="AH226" s="697">
        <f>[52]ACCOUNTALLOC!AH226</f>
        <v>0</v>
      </c>
      <c r="AI226" s="697">
        <f>[52]ACCOUNTALLOC!AI226</f>
        <v>-354768.33053072711</v>
      </c>
      <c r="AJ226" s="698"/>
      <c r="AK226" s="697">
        <f>[52]ACCOUNTALLOC!AK226</f>
        <v>-280287.49914644338</v>
      </c>
      <c r="AL226" s="697">
        <f>[52]ACCOUNTALLOC!AL226</f>
        <v>0</v>
      </c>
      <c r="AM226" s="697">
        <f>[52]ACCOUNTALLOC!AM226</f>
        <v>-32331.935446635936</v>
      </c>
      <c r="AN226" s="697">
        <f>[52]ACCOUNTALLOC!AN226</f>
        <v>0</v>
      </c>
      <c r="AO226" s="697">
        <f>[52]ACCOUNTALLOC!AO226</f>
        <v>0</v>
      </c>
      <c r="AP226" s="697">
        <f>[52]ACCOUNTALLOC!AP226</f>
        <v>0</v>
      </c>
      <c r="AQ226" s="697">
        <f>[52]ACCOUNTALLOC!AQ226</f>
        <v>-312619.43459307932</v>
      </c>
      <c r="AR226" s="698"/>
      <c r="AS226" s="697">
        <f>[52]ACCOUNTALLOC!AS226</f>
        <v>-3460.1232608531673</v>
      </c>
      <c r="AT226" s="697">
        <f>[52]ACCOUNTALLOC!AT226</f>
        <v>0</v>
      </c>
      <c r="AU226" s="697">
        <f>[52]ACCOUNTALLOC!AU226</f>
        <v>-104.83032191189768</v>
      </c>
      <c r="AV226" s="697">
        <f>[52]ACCOUNTALLOC!AV226</f>
        <v>0</v>
      </c>
      <c r="AW226" s="697">
        <f>[52]ACCOUNTALLOC!AW226</f>
        <v>0</v>
      </c>
      <c r="AX226" s="697">
        <f>[52]ACCOUNTALLOC!AX226</f>
        <v>0</v>
      </c>
      <c r="AY226" s="697">
        <f>[52]ACCOUNTALLOC!AY226</f>
        <v>-3564.9535827650648</v>
      </c>
      <c r="AZ226" s="698"/>
      <c r="BA226" s="697">
        <f>[52]ACCOUNTALLOC!BA226</f>
        <v>-66884.998872674885</v>
      </c>
      <c r="BB226" s="697">
        <f>[52]ACCOUNTALLOC!BB226</f>
        <v>0</v>
      </c>
      <c r="BC226" s="697">
        <f>[52]ACCOUNTALLOC!BC226</f>
        <v>-10449.089467131247</v>
      </c>
      <c r="BD226" s="697">
        <f>[52]ACCOUNTALLOC!BD226</f>
        <v>0</v>
      </c>
      <c r="BE226" s="697">
        <f>[52]ACCOUNTALLOC!BE226</f>
        <v>0</v>
      </c>
      <c r="BF226" s="697">
        <f>[52]ACCOUNTALLOC!BF226</f>
        <v>0</v>
      </c>
      <c r="BG226" s="697">
        <f>[52]ACCOUNTALLOC!BG226</f>
        <v>-77334.088339806127</v>
      </c>
      <c r="BH226" s="698"/>
      <c r="BI226" s="697">
        <f>[52]ACCOUNTALLOC!BI226</f>
        <v>-104326.37716774344</v>
      </c>
      <c r="BJ226" s="697">
        <f>[52]ACCOUNTALLOC!BJ226</f>
        <v>0</v>
      </c>
      <c r="BK226" s="697">
        <f>[52]ACCOUNTALLOC!BK226</f>
        <v>-2113.3435314608278</v>
      </c>
      <c r="BL226" s="697">
        <f>[52]ACCOUNTALLOC!BL226</f>
        <v>0</v>
      </c>
      <c r="BM226" s="697">
        <f>[52]ACCOUNTALLOC!BM226</f>
        <v>0</v>
      </c>
      <c r="BN226" s="697">
        <f>[52]ACCOUNTALLOC!BN226</f>
        <v>0</v>
      </c>
      <c r="BO226" s="697">
        <f>[52]ACCOUNTALLOC!BO226</f>
        <v>-106439.72069920426</v>
      </c>
      <c r="BP226" s="698"/>
      <c r="BQ226" s="697">
        <f>[52]ACCOUNTALLOC!BQ226</f>
        <v>-39252.138868504662</v>
      </c>
      <c r="BR226" s="697">
        <f>[52]ACCOUNTALLOC!BR226</f>
        <v>0</v>
      </c>
      <c r="BS226" s="697">
        <f>[52]ACCOUNTALLOC!BS226</f>
        <v>-1312.3812987018457</v>
      </c>
      <c r="BT226" s="697">
        <f>[52]ACCOUNTALLOC!BT226</f>
        <v>0</v>
      </c>
      <c r="BU226" s="697">
        <f>[52]ACCOUNTALLOC!BU226</f>
        <v>0</v>
      </c>
      <c r="BV226" s="697">
        <f>[52]ACCOUNTALLOC!BV226</f>
        <v>0</v>
      </c>
      <c r="BW226" s="697">
        <f>[52]ACCOUNTALLOC!BW226</f>
        <v>-40564.520167206509</v>
      </c>
      <c r="BX226" s="698"/>
      <c r="BY226" s="697">
        <f>[52]ACCOUNTALLOC!BY226</f>
        <v>-11902.29523800939</v>
      </c>
      <c r="BZ226" s="697">
        <f>[52]ACCOUNTALLOC!BZ226</f>
        <v>0</v>
      </c>
      <c r="CA226" s="697">
        <f>[52]ACCOUNTALLOC!CA226</f>
        <v>-2112.9225791935555</v>
      </c>
      <c r="CB226" s="697">
        <f>[52]ACCOUNTALLOC!CB226</f>
        <v>0</v>
      </c>
      <c r="CC226" s="697">
        <f>[52]ACCOUNTALLOC!CC226</f>
        <v>0</v>
      </c>
      <c r="CD226" s="697">
        <f>[52]ACCOUNTALLOC!CD226</f>
        <v>0</v>
      </c>
      <c r="CE226" s="697">
        <f>[52]ACCOUNTALLOC!CE226</f>
        <v>-14015.217817202945</v>
      </c>
      <c r="CF226" s="698"/>
      <c r="CG226" s="697">
        <f>[52]ACCOUNTALLOC!CG226</f>
        <v>-47861.093683182015</v>
      </c>
      <c r="CH226" s="697">
        <f>[52]ACCOUNTALLOC!CH226</f>
        <v>0</v>
      </c>
      <c r="CI226" s="697">
        <f>[52]ACCOUNTALLOC!CI226</f>
        <v>-123998.23945348732</v>
      </c>
      <c r="CJ226" s="697">
        <f>[52]ACCOUNTALLOC!CJ226</f>
        <v>0</v>
      </c>
      <c r="CK226" s="697">
        <f>[52]ACCOUNTALLOC!CK226</f>
        <v>0</v>
      </c>
      <c r="CL226" s="697">
        <f>[52]ACCOUNTALLOC!CL226</f>
        <v>0</v>
      </c>
      <c r="CM226" s="697">
        <f>[52]ACCOUNTALLOC!CM226</f>
        <v>-171859.33313666933</v>
      </c>
      <c r="CN226" s="698">
        <f>[52]ACCOUNTALLOC!CN226</f>
        <v>0</v>
      </c>
      <c r="CO226" s="697">
        <f>[52]ACCOUNTALLOC!CO226</f>
        <v>-2692.865216417701</v>
      </c>
      <c r="CP226" s="697">
        <f>[52]ACCOUNTALLOC!CP226</f>
        <v>0</v>
      </c>
      <c r="CQ226" s="697">
        <f>[52]ACCOUNTALLOC!CQ226</f>
        <v>-23.558838032088943</v>
      </c>
      <c r="CR226" s="697">
        <f>[52]ACCOUNTALLOC!CR226</f>
        <v>0</v>
      </c>
      <c r="CS226" s="697">
        <f>[52]ACCOUNTALLOC!CS226</f>
        <v>0</v>
      </c>
      <c r="CT226" s="697">
        <f>[52]ACCOUNTALLOC!CT226</f>
        <v>0</v>
      </c>
      <c r="CU226" s="697">
        <f>[52]ACCOUNTALLOC!CU226</f>
        <v>-2716.4240544497898</v>
      </c>
      <c r="CW226" s="65">
        <f>[52]ACCOUNTALLOC!CW226</f>
        <v>0</v>
      </c>
      <c r="CX226" s="65">
        <f>[52]ACCOUNTALLOC!CX226</f>
        <v>0</v>
      </c>
      <c r="CY226" s="65">
        <f>[52]ACCOUNTALLOC!CY226</f>
        <v>0</v>
      </c>
      <c r="CZ226" s="65">
        <f>[52]ACCOUNTALLOC!CZ226</f>
        <v>0</v>
      </c>
      <c r="DA226" s="65">
        <f>[52]ACCOUNTALLOC!DA226</f>
        <v>0</v>
      </c>
      <c r="DB226" s="65">
        <f>[52]ACCOUNTALLOC!DB226</f>
        <v>0</v>
      </c>
      <c r="DC226" s="65">
        <f>[52]ACCOUNTALLOC!DC226</f>
        <v>0</v>
      </c>
      <c r="DE226" s="65">
        <v>0</v>
      </c>
      <c r="DF226" s="65">
        <v>0</v>
      </c>
      <c r="DG226" s="65">
        <v>0</v>
      </c>
      <c r="DH226" s="65">
        <v>0</v>
      </c>
      <c r="DI226" s="65">
        <v>0</v>
      </c>
      <c r="DJ226" s="65">
        <v>0</v>
      </c>
      <c r="DK226" s="65">
        <v>0</v>
      </c>
      <c r="DM226" s="65">
        <v>0</v>
      </c>
      <c r="DN226" s="65">
        <v>0</v>
      </c>
      <c r="DO226" s="65">
        <v>0</v>
      </c>
      <c r="DP226" s="65">
        <v>0</v>
      </c>
      <c r="DQ226" s="65">
        <v>0</v>
      </c>
      <c r="DR226" s="65">
        <v>0</v>
      </c>
      <c r="DS226" s="65">
        <v>0</v>
      </c>
      <c r="DU226" s="65">
        <v>0</v>
      </c>
      <c r="DV226" s="65">
        <v>0</v>
      </c>
      <c r="DW226" s="65">
        <v>0</v>
      </c>
      <c r="DX226" s="65">
        <v>0</v>
      </c>
      <c r="DY226" s="65">
        <v>0</v>
      </c>
      <c r="DZ226" s="65">
        <v>0</v>
      </c>
      <c r="EA226" s="65">
        <v>0</v>
      </c>
      <c r="EC226" s="65">
        <v>0</v>
      </c>
      <c r="ED226" s="65">
        <v>0</v>
      </c>
      <c r="EE226" s="65">
        <v>0</v>
      </c>
      <c r="EF226" s="65">
        <v>0</v>
      </c>
      <c r="EG226" s="65">
        <v>0</v>
      </c>
      <c r="EH226" s="65">
        <v>0</v>
      </c>
      <c r="EI226" s="65">
        <v>0</v>
      </c>
      <c r="EK226" s="65">
        <v>0</v>
      </c>
      <c r="EL226" s="65">
        <v>0</v>
      </c>
      <c r="EM226" s="65">
        <v>0</v>
      </c>
      <c r="EN226" s="65">
        <v>0</v>
      </c>
      <c r="EO226" s="65">
        <v>0</v>
      </c>
      <c r="EP226" s="65">
        <v>0</v>
      </c>
      <c r="EQ226" s="65">
        <v>0</v>
      </c>
      <c r="ES226" s="65">
        <v>0</v>
      </c>
      <c r="ET226" s="65">
        <v>0</v>
      </c>
      <c r="EU226" s="65">
        <v>0</v>
      </c>
      <c r="EV226" s="65">
        <v>0</v>
      </c>
      <c r="EW226" s="65">
        <v>0</v>
      </c>
      <c r="EX226" s="65">
        <v>0</v>
      </c>
      <c r="EY226" s="65">
        <v>0</v>
      </c>
      <c r="FA226" s="65">
        <v>0</v>
      </c>
      <c r="FB226" s="65">
        <v>0</v>
      </c>
      <c r="FC226" s="65">
        <v>0</v>
      </c>
      <c r="FD226" s="65">
        <v>0</v>
      </c>
      <c r="FE226" s="65">
        <v>0</v>
      </c>
      <c r="FF226" s="65">
        <v>0</v>
      </c>
      <c r="FG226" s="65">
        <v>0</v>
      </c>
    </row>
    <row r="227" spans="1:163">
      <c r="A227" s="699">
        <f>[52]ACCOUNTALLOC!A227</f>
        <v>230.03</v>
      </c>
      <c r="B227" s="698" t="str">
        <f>[52]ACCOUNTALLOC!B227</f>
        <v>ARO - General</v>
      </c>
      <c r="C227" s="695">
        <f>[52]ACCOUNTALLOC!C227</f>
        <v>-455842.46420599998</v>
      </c>
      <c r="D227" s="64"/>
      <c r="E227" s="697">
        <f>[52]ACCOUNTALLOC!E227</f>
        <v>-115406.13903353194</v>
      </c>
      <c r="F227" s="697">
        <f>[52]ACCOUNTALLOC!F227</f>
        <v>-105730.2190194298</v>
      </c>
      <c r="G227" s="697">
        <f>[52]ACCOUNTALLOC!G227</f>
        <v>-56382.85377242048</v>
      </c>
      <c r="H227" s="697">
        <f>[52]ACCOUNTALLOC!H227</f>
        <v>0</v>
      </c>
      <c r="I227" s="697">
        <f>[52]ACCOUNTALLOC!I227</f>
        <v>0</v>
      </c>
      <c r="J227" s="697">
        <f>[52]ACCOUNTALLOC!J227</f>
        <v>0</v>
      </c>
      <c r="K227" s="697">
        <f>[52]ACCOUNTALLOC!K227</f>
        <v>-277519.21182538226</v>
      </c>
      <c r="L227" s="698"/>
      <c r="M227" s="697">
        <f>[52]ACCOUNTALLOC!M227</f>
        <v>-21906.008916591101</v>
      </c>
      <c r="N227" s="697">
        <f>[52]ACCOUNTALLOC!N227</f>
        <v>-26864.808028975891</v>
      </c>
      <c r="O227" s="697">
        <f>[52]ACCOUNTALLOC!O227</f>
        <v>-6389.0830038165195</v>
      </c>
      <c r="P227" s="697">
        <f>[52]ACCOUNTALLOC!P227</f>
        <v>0</v>
      </c>
      <c r="Q227" s="697">
        <f>[52]ACCOUNTALLOC!Q227</f>
        <v>0</v>
      </c>
      <c r="R227" s="697">
        <f>[52]ACCOUNTALLOC!R227</f>
        <v>0</v>
      </c>
      <c r="S227" s="697">
        <f>[52]ACCOUNTALLOC!S227</f>
        <v>-55159.899949383514</v>
      </c>
      <c r="T227" s="698"/>
      <c r="U227" s="697">
        <f>[52]ACCOUNTALLOC!U227</f>
        <v>-19275.626769599447</v>
      </c>
      <c r="V227" s="697">
        <f>[52]ACCOUNTALLOC!V227</f>
        <v>-29875.723830708328</v>
      </c>
      <c r="W227" s="697">
        <f>[52]ACCOUNTALLOC!W227</f>
        <v>-916.54486510661445</v>
      </c>
      <c r="X227" s="697">
        <f>[52]ACCOUNTALLOC!X227</f>
        <v>0</v>
      </c>
      <c r="Y227" s="697">
        <f>[52]ACCOUNTALLOC!Y227</f>
        <v>0</v>
      </c>
      <c r="Z227" s="697">
        <f>[52]ACCOUNTALLOC!Z227</f>
        <v>0</v>
      </c>
      <c r="AA227" s="697">
        <f>[52]ACCOUNTALLOC!AA227</f>
        <v>-50067.895465414389</v>
      </c>
      <c r="AB227" s="698"/>
      <c r="AC227" s="697">
        <f>[52]ACCOUNTALLOC!AC227</f>
        <v>-8715.1036776165583</v>
      </c>
      <c r="AD227" s="697">
        <f>[52]ACCOUNTALLOC!AD227</f>
        <v>-19280.770950145081</v>
      </c>
      <c r="AE227" s="697">
        <f>[52]ACCOUNTALLOC!AE227</f>
        <v>-484.13753860994547</v>
      </c>
      <c r="AF227" s="697">
        <f>[52]ACCOUNTALLOC!AF227</f>
        <v>0</v>
      </c>
      <c r="AG227" s="697">
        <f>[52]ACCOUNTALLOC!AG227</f>
        <v>0</v>
      </c>
      <c r="AH227" s="697">
        <f>[52]ACCOUNTALLOC!AH227</f>
        <v>0</v>
      </c>
      <c r="AI227" s="697">
        <f>[52]ACCOUNTALLOC!AI227</f>
        <v>-28480.012166371584</v>
      </c>
      <c r="AJ227" s="698"/>
      <c r="AK227" s="697">
        <f>[52]ACCOUNTALLOC!AK227</f>
        <v>-6769.2459868183378</v>
      </c>
      <c r="AL227" s="697">
        <f>[52]ACCOUNTALLOC!AL227</f>
        <v>-13414.457357271991</v>
      </c>
      <c r="AM227" s="697">
        <f>[52]ACCOUNTALLOC!AM227</f>
        <v>-1091.6540906836913</v>
      </c>
      <c r="AN227" s="697">
        <f>[52]ACCOUNTALLOC!AN227</f>
        <v>0</v>
      </c>
      <c r="AO227" s="697">
        <f>[52]ACCOUNTALLOC!AO227</f>
        <v>0</v>
      </c>
      <c r="AP227" s="697">
        <f>[52]ACCOUNTALLOC!AP227</f>
        <v>0</v>
      </c>
      <c r="AQ227" s="697">
        <f>[52]ACCOUNTALLOC!AQ227</f>
        <v>-21275.357434774021</v>
      </c>
      <c r="AR227" s="698"/>
      <c r="AS227" s="697">
        <f>[52]ACCOUNTALLOC!AS227</f>
        <v>-67.166860456556279</v>
      </c>
      <c r="AT227" s="697">
        <f>[52]ACCOUNTALLOC!AT227</f>
        <v>-42.357602740025001</v>
      </c>
      <c r="AU227" s="697">
        <f>[52]ACCOUNTALLOC!AU227</f>
        <v>-2.0821279369637824</v>
      </c>
      <c r="AV227" s="697">
        <f>[52]ACCOUNTALLOC!AV227</f>
        <v>0</v>
      </c>
      <c r="AW227" s="697">
        <f>[52]ACCOUNTALLOC!AW227</f>
        <v>0</v>
      </c>
      <c r="AX227" s="697">
        <f>[52]ACCOUNTALLOC!AX227</f>
        <v>0</v>
      </c>
      <c r="AY227" s="697">
        <f>[52]ACCOUNTALLOC!AY227</f>
        <v>-111.60659113354507</v>
      </c>
      <c r="AZ227" s="698"/>
      <c r="BA227" s="697">
        <f>[52]ACCOUNTALLOC!BA227</f>
        <v>-1297.4712900936672</v>
      </c>
      <c r="BB227" s="697">
        <f>[52]ACCOUNTALLOC!BB227</f>
        <v>-1169.0492823241707</v>
      </c>
      <c r="BC227" s="697">
        <f>[52]ACCOUNTALLOC!BC227</f>
        <v>-216.372472931065</v>
      </c>
      <c r="BD227" s="697">
        <f>[52]ACCOUNTALLOC!BD227</f>
        <v>0</v>
      </c>
      <c r="BE227" s="697">
        <f>[52]ACCOUNTALLOC!BE227</f>
        <v>0</v>
      </c>
      <c r="BF227" s="697">
        <f>[52]ACCOUNTALLOC!BF227</f>
        <v>0</v>
      </c>
      <c r="BG227" s="697">
        <f>[52]ACCOUNTALLOC!BG227</f>
        <v>-2682.8930453489029</v>
      </c>
      <c r="BH227" s="698"/>
      <c r="BI227" s="697">
        <f>[52]ACCOUNTALLOC!BI227</f>
        <v>-2088.5681519567779</v>
      </c>
      <c r="BJ227" s="697">
        <f>[52]ACCOUNTALLOC!BJ227</f>
        <v>-594.72084852916623</v>
      </c>
      <c r="BK227" s="697">
        <f>[52]ACCOUNTALLOC!BK227</f>
        <v>-93.923490821288866</v>
      </c>
      <c r="BL227" s="697">
        <f>[52]ACCOUNTALLOC!BL227</f>
        <v>0</v>
      </c>
      <c r="BM227" s="697">
        <f>[52]ACCOUNTALLOC!BM227</f>
        <v>0</v>
      </c>
      <c r="BN227" s="697">
        <f>[52]ACCOUNTALLOC!BN227</f>
        <v>0</v>
      </c>
      <c r="BO227" s="697">
        <f>[52]ACCOUNTALLOC!BO227</f>
        <v>-2777.212491307233</v>
      </c>
      <c r="BP227" s="698"/>
      <c r="BQ227" s="697">
        <f>[52]ACCOUNTALLOC!BQ227</f>
        <v>-1213.8846864485131</v>
      </c>
      <c r="BR227" s="697">
        <f>[52]ACCOUNTALLOC!BR227</f>
        <v>-5806.3225575382567</v>
      </c>
      <c r="BS227" s="697">
        <f>[52]ACCOUNTALLOC!BS227</f>
        <v>-109.29469360035966</v>
      </c>
      <c r="BT227" s="697">
        <f>[52]ACCOUNTALLOC!BT227</f>
        <v>0</v>
      </c>
      <c r="BU227" s="697">
        <f>[52]ACCOUNTALLOC!BU227</f>
        <v>0</v>
      </c>
      <c r="BV227" s="697">
        <f>[52]ACCOUNTALLOC!BV227</f>
        <v>0</v>
      </c>
      <c r="BW227" s="697">
        <f>[52]ACCOUNTALLOC!BW227</f>
        <v>-7129.5019375871298</v>
      </c>
      <c r="BX227" s="698"/>
      <c r="BY227" s="697">
        <f>[52]ACCOUNTALLOC!BY227</f>
        <v>-555.28497183258867</v>
      </c>
      <c r="BZ227" s="697">
        <f>[52]ACCOUNTALLOC!BZ227</f>
        <v>-3509.9933759266087</v>
      </c>
      <c r="CA227" s="697">
        <f>[52]ACCOUNTALLOC!CA227</f>
        <v>-190.54563513291387</v>
      </c>
      <c r="CB227" s="697">
        <f>[52]ACCOUNTALLOC!CB227</f>
        <v>0</v>
      </c>
      <c r="CC227" s="697">
        <f>[52]ACCOUNTALLOC!CC227</f>
        <v>0</v>
      </c>
      <c r="CD227" s="697">
        <f>[52]ACCOUNTALLOC!CD227</f>
        <v>0</v>
      </c>
      <c r="CE227" s="697">
        <f>[52]ACCOUNTALLOC!CE227</f>
        <v>-4255.8239828921114</v>
      </c>
      <c r="CF227" s="698"/>
      <c r="CG227" s="697">
        <f>[52]ACCOUNTALLOC!CG227</f>
        <v>-980.84365347602113</v>
      </c>
      <c r="CH227" s="697">
        <f>[52]ACCOUNTALLOC!CH227</f>
        <v>-699.15321874047254</v>
      </c>
      <c r="CI227" s="697">
        <f>[52]ACCOUNTALLOC!CI227</f>
        <v>-4572.5228045033382</v>
      </c>
      <c r="CJ227" s="697">
        <f>[52]ACCOUNTALLOC!CJ227</f>
        <v>0</v>
      </c>
      <c r="CK227" s="697">
        <f>[52]ACCOUNTALLOC!CK227</f>
        <v>0</v>
      </c>
      <c r="CL227" s="697">
        <f>[52]ACCOUNTALLOC!CL227</f>
        <v>0</v>
      </c>
      <c r="CM227" s="697">
        <f>[52]ACCOUNTALLOC!CM227</f>
        <v>-6252.5196767198322</v>
      </c>
      <c r="CN227" s="698">
        <f>[52]ACCOUNTALLOC!CN227</f>
        <v>0</v>
      </c>
      <c r="CO227" s="697">
        <f>[52]ACCOUNTALLOC!CO227</f>
        <v>-61.526432377537986</v>
      </c>
      <c r="CP227" s="697">
        <f>[52]ACCOUNTALLOC!CP227</f>
        <v>-68.425257116964374</v>
      </c>
      <c r="CQ227" s="697">
        <f>[52]ACCOUNTALLOC!CQ227</f>
        <v>-0.57795019112029422</v>
      </c>
      <c r="CR227" s="697">
        <f>[52]ACCOUNTALLOC!CR227</f>
        <v>0</v>
      </c>
      <c r="CS227" s="697">
        <f>[52]ACCOUNTALLOC!CS227</f>
        <v>0</v>
      </c>
      <c r="CT227" s="697">
        <f>[52]ACCOUNTALLOC!CT227</f>
        <v>0</v>
      </c>
      <c r="CU227" s="697">
        <f>[52]ACCOUNTALLOC!CU227</f>
        <v>-130.52963968562267</v>
      </c>
      <c r="CW227" s="65">
        <f>[52]ACCOUNTALLOC!CW227</f>
        <v>0</v>
      </c>
      <c r="CX227" s="65">
        <f>[52]ACCOUNTALLOC!CX227</f>
        <v>0</v>
      </c>
      <c r="CY227" s="65">
        <f>[52]ACCOUNTALLOC!CY227</f>
        <v>0</v>
      </c>
      <c r="CZ227" s="65">
        <f>[52]ACCOUNTALLOC!CZ227</f>
        <v>0</v>
      </c>
      <c r="DA227" s="65">
        <f>[52]ACCOUNTALLOC!DA227</f>
        <v>0</v>
      </c>
      <c r="DB227" s="65">
        <f>[52]ACCOUNTALLOC!DB227</f>
        <v>0</v>
      </c>
      <c r="DC227" s="65">
        <f>[52]ACCOUNTALLOC!DC227</f>
        <v>0</v>
      </c>
      <c r="DE227" s="65">
        <v>0</v>
      </c>
      <c r="DF227" s="65">
        <v>0</v>
      </c>
      <c r="DG227" s="65">
        <v>0</v>
      </c>
      <c r="DH227" s="65">
        <v>0</v>
      </c>
      <c r="DI227" s="65">
        <v>0</v>
      </c>
      <c r="DJ227" s="65">
        <v>0</v>
      </c>
      <c r="DK227" s="65">
        <v>0</v>
      </c>
      <c r="DM227" s="65">
        <v>0</v>
      </c>
      <c r="DN227" s="65">
        <v>0</v>
      </c>
      <c r="DO227" s="65">
        <v>0</v>
      </c>
      <c r="DP227" s="65">
        <v>0</v>
      </c>
      <c r="DQ227" s="65">
        <v>0</v>
      </c>
      <c r="DR227" s="65">
        <v>0</v>
      </c>
      <c r="DS227" s="65">
        <v>0</v>
      </c>
      <c r="DU227" s="65">
        <v>0</v>
      </c>
      <c r="DV227" s="65">
        <v>0</v>
      </c>
      <c r="DW227" s="65">
        <v>0</v>
      </c>
      <c r="DX227" s="65">
        <v>0</v>
      </c>
      <c r="DY227" s="65">
        <v>0</v>
      </c>
      <c r="DZ227" s="65">
        <v>0</v>
      </c>
      <c r="EA227" s="65">
        <v>0</v>
      </c>
      <c r="EC227" s="65">
        <v>0</v>
      </c>
      <c r="ED227" s="65">
        <v>0</v>
      </c>
      <c r="EE227" s="65">
        <v>0</v>
      </c>
      <c r="EF227" s="65">
        <v>0</v>
      </c>
      <c r="EG227" s="65">
        <v>0</v>
      </c>
      <c r="EH227" s="65">
        <v>0</v>
      </c>
      <c r="EI227" s="65">
        <v>0</v>
      </c>
      <c r="EK227" s="65">
        <v>0</v>
      </c>
      <c r="EL227" s="65">
        <v>0</v>
      </c>
      <c r="EM227" s="65">
        <v>0</v>
      </c>
      <c r="EN227" s="65">
        <v>0</v>
      </c>
      <c r="EO227" s="65">
        <v>0</v>
      </c>
      <c r="EP227" s="65">
        <v>0</v>
      </c>
      <c r="EQ227" s="65">
        <v>0</v>
      </c>
      <c r="ES227" s="65">
        <v>0</v>
      </c>
      <c r="ET227" s="65">
        <v>0</v>
      </c>
      <c r="EU227" s="65">
        <v>0</v>
      </c>
      <c r="EV227" s="65">
        <v>0</v>
      </c>
      <c r="EW227" s="65">
        <v>0</v>
      </c>
      <c r="EX227" s="65">
        <v>0</v>
      </c>
      <c r="EY227" s="65">
        <v>0</v>
      </c>
      <c r="FA227" s="65">
        <v>0</v>
      </c>
      <c r="FB227" s="65">
        <v>0</v>
      </c>
      <c r="FC227" s="65">
        <v>0</v>
      </c>
      <c r="FD227" s="65">
        <v>0</v>
      </c>
      <c r="FE227" s="65">
        <v>0</v>
      </c>
      <c r="FF227" s="65">
        <v>0</v>
      </c>
      <c r="FG227" s="65">
        <v>0</v>
      </c>
    </row>
    <row r="228" spans="1:163">
      <c r="A228" s="699" t="str">
        <f>[52]ACCOUNTALLOC!A228</f>
        <v>~</v>
      </c>
      <c r="B228" s="698" t="str">
        <f>[52]ACCOUNTALLOC!B228</f>
        <v>~</v>
      </c>
      <c r="C228" s="695">
        <f>[52]ACCOUNTALLOC!C228</f>
        <v>0</v>
      </c>
      <c r="D228" s="64"/>
      <c r="E228" s="697">
        <f>[52]ACCOUNTALLOC!E228</f>
        <v>0</v>
      </c>
      <c r="F228" s="697">
        <f>[52]ACCOUNTALLOC!F228</f>
        <v>0</v>
      </c>
      <c r="G228" s="697">
        <f>[52]ACCOUNTALLOC!G228</f>
        <v>0</v>
      </c>
      <c r="H228" s="697">
        <f>[52]ACCOUNTALLOC!H228</f>
        <v>0</v>
      </c>
      <c r="I228" s="697">
        <f>[52]ACCOUNTALLOC!I228</f>
        <v>0</v>
      </c>
      <c r="J228" s="697">
        <f>[52]ACCOUNTALLOC!J228</f>
        <v>0</v>
      </c>
      <c r="K228" s="697">
        <f>[52]ACCOUNTALLOC!K228</f>
        <v>0</v>
      </c>
      <c r="L228" s="698"/>
      <c r="M228" s="697">
        <f>[52]ACCOUNTALLOC!M228</f>
        <v>0</v>
      </c>
      <c r="N228" s="697">
        <f>[52]ACCOUNTALLOC!N228</f>
        <v>0</v>
      </c>
      <c r="O228" s="697">
        <f>[52]ACCOUNTALLOC!O228</f>
        <v>0</v>
      </c>
      <c r="P228" s="697">
        <f>[52]ACCOUNTALLOC!P228</f>
        <v>0</v>
      </c>
      <c r="Q228" s="697">
        <f>[52]ACCOUNTALLOC!Q228</f>
        <v>0</v>
      </c>
      <c r="R228" s="697">
        <f>[52]ACCOUNTALLOC!R228</f>
        <v>0</v>
      </c>
      <c r="S228" s="697">
        <f>[52]ACCOUNTALLOC!S228</f>
        <v>0</v>
      </c>
      <c r="T228" s="698"/>
      <c r="U228" s="697">
        <f>[52]ACCOUNTALLOC!U228</f>
        <v>0</v>
      </c>
      <c r="V228" s="697">
        <f>[52]ACCOUNTALLOC!V228</f>
        <v>0</v>
      </c>
      <c r="W228" s="697">
        <f>[52]ACCOUNTALLOC!W228</f>
        <v>0</v>
      </c>
      <c r="X228" s="697">
        <f>[52]ACCOUNTALLOC!X228</f>
        <v>0</v>
      </c>
      <c r="Y228" s="697">
        <f>[52]ACCOUNTALLOC!Y228</f>
        <v>0</v>
      </c>
      <c r="Z228" s="697">
        <f>[52]ACCOUNTALLOC!Z228</f>
        <v>0</v>
      </c>
      <c r="AA228" s="697">
        <f>[52]ACCOUNTALLOC!AA228</f>
        <v>0</v>
      </c>
      <c r="AB228" s="698"/>
      <c r="AC228" s="697">
        <f>[52]ACCOUNTALLOC!AC228</f>
        <v>0</v>
      </c>
      <c r="AD228" s="697">
        <f>[52]ACCOUNTALLOC!AD228</f>
        <v>0</v>
      </c>
      <c r="AE228" s="697">
        <f>[52]ACCOUNTALLOC!AE228</f>
        <v>0</v>
      </c>
      <c r="AF228" s="697">
        <f>[52]ACCOUNTALLOC!AF228</f>
        <v>0</v>
      </c>
      <c r="AG228" s="697">
        <f>[52]ACCOUNTALLOC!AG228</f>
        <v>0</v>
      </c>
      <c r="AH228" s="697">
        <f>[52]ACCOUNTALLOC!AH228</f>
        <v>0</v>
      </c>
      <c r="AI228" s="697">
        <f>[52]ACCOUNTALLOC!AI228</f>
        <v>0</v>
      </c>
      <c r="AJ228" s="698"/>
      <c r="AK228" s="697">
        <f>[52]ACCOUNTALLOC!AK228</f>
        <v>0</v>
      </c>
      <c r="AL228" s="697">
        <f>[52]ACCOUNTALLOC!AL228</f>
        <v>0</v>
      </c>
      <c r="AM228" s="697">
        <f>[52]ACCOUNTALLOC!AM228</f>
        <v>0</v>
      </c>
      <c r="AN228" s="697">
        <f>[52]ACCOUNTALLOC!AN228</f>
        <v>0</v>
      </c>
      <c r="AO228" s="697">
        <f>[52]ACCOUNTALLOC!AO228</f>
        <v>0</v>
      </c>
      <c r="AP228" s="697">
        <f>[52]ACCOUNTALLOC!AP228</f>
        <v>0</v>
      </c>
      <c r="AQ228" s="697">
        <f>[52]ACCOUNTALLOC!AQ228</f>
        <v>0</v>
      </c>
      <c r="AR228" s="698"/>
      <c r="AS228" s="697">
        <f>[52]ACCOUNTALLOC!AS228</f>
        <v>0</v>
      </c>
      <c r="AT228" s="697">
        <f>[52]ACCOUNTALLOC!AT228</f>
        <v>0</v>
      </c>
      <c r="AU228" s="697">
        <f>[52]ACCOUNTALLOC!AU228</f>
        <v>0</v>
      </c>
      <c r="AV228" s="697">
        <f>[52]ACCOUNTALLOC!AV228</f>
        <v>0</v>
      </c>
      <c r="AW228" s="697">
        <f>[52]ACCOUNTALLOC!AW228</f>
        <v>0</v>
      </c>
      <c r="AX228" s="697">
        <f>[52]ACCOUNTALLOC!AX228</f>
        <v>0</v>
      </c>
      <c r="AY228" s="697">
        <f>[52]ACCOUNTALLOC!AY228</f>
        <v>0</v>
      </c>
      <c r="AZ228" s="698"/>
      <c r="BA228" s="697">
        <f>[52]ACCOUNTALLOC!BA228</f>
        <v>0</v>
      </c>
      <c r="BB228" s="697">
        <f>[52]ACCOUNTALLOC!BB228</f>
        <v>0</v>
      </c>
      <c r="BC228" s="697">
        <f>[52]ACCOUNTALLOC!BC228</f>
        <v>0</v>
      </c>
      <c r="BD228" s="697">
        <f>[52]ACCOUNTALLOC!BD228</f>
        <v>0</v>
      </c>
      <c r="BE228" s="697">
        <f>[52]ACCOUNTALLOC!BE228</f>
        <v>0</v>
      </c>
      <c r="BF228" s="697">
        <f>[52]ACCOUNTALLOC!BF228</f>
        <v>0</v>
      </c>
      <c r="BG228" s="697">
        <f>[52]ACCOUNTALLOC!BG228</f>
        <v>0</v>
      </c>
      <c r="BH228" s="698"/>
      <c r="BI228" s="697">
        <f>[52]ACCOUNTALLOC!BI228</f>
        <v>0</v>
      </c>
      <c r="BJ228" s="697">
        <f>[52]ACCOUNTALLOC!BJ228</f>
        <v>0</v>
      </c>
      <c r="BK228" s="697">
        <f>[52]ACCOUNTALLOC!BK228</f>
        <v>0</v>
      </c>
      <c r="BL228" s="697">
        <f>[52]ACCOUNTALLOC!BL228</f>
        <v>0</v>
      </c>
      <c r="BM228" s="697">
        <f>[52]ACCOUNTALLOC!BM228</f>
        <v>0</v>
      </c>
      <c r="BN228" s="697">
        <f>[52]ACCOUNTALLOC!BN228</f>
        <v>0</v>
      </c>
      <c r="BO228" s="697">
        <f>[52]ACCOUNTALLOC!BO228</f>
        <v>0</v>
      </c>
      <c r="BP228" s="698"/>
      <c r="BQ228" s="697">
        <f>[52]ACCOUNTALLOC!BQ228</f>
        <v>0</v>
      </c>
      <c r="BR228" s="697">
        <f>[52]ACCOUNTALLOC!BR228</f>
        <v>0</v>
      </c>
      <c r="BS228" s="697">
        <f>[52]ACCOUNTALLOC!BS228</f>
        <v>0</v>
      </c>
      <c r="BT228" s="697">
        <f>[52]ACCOUNTALLOC!BT228</f>
        <v>0</v>
      </c>
      <c r="BU228" s="697">
        <f>[52]ACCOUNTALLOC!BU228</f>
        <v>0</v>
      </c>
      <c r="BV228" s="697">
        <f>[52]ACCOUNTALLOC!BV228</f>
        <v>0</v>
      </c>
      <c r="BW228" s="697">
        <f>[52]ACCOUNTALLOC!BW228</f>
        <v>0</v>
      </c>
      <c r="BX228" s="698"/>
      <c r="BY228" s="697">
        <f>[52]ACCOUNTALLOC!BY228</f>
        <v>0</v>
      </c>
      <c r="BZ228" s="697">
        <f>[52]ACCOUNTALLOC!BZ228</f>
        <v>0</v>
      </c>
      <c r="CA228" s="697">
        <f>[52]ACCOUNTALLOC!CA228</f>
        <v>0</v>
      </c>
      <c r="CB228" s="697">
        <f>[52]ACCOUNTALLOC!CB228</f>
        <v>0</v>
      </c>
      <c r="CC228" s="697">
        <f>[52]ACCOUNTALLOC!CC228</f>
        <v>0</v>
      </c>
      <c r="CD228" s="697">
        <f>[52]ACCOUNTALLOC!CD228</f>
        <v>0</v>
      </c>
      <c r="CE228" s="697">
        <f>[52]ACCOUNTALLOC!CE228</f>
        <v>0</v>
      </c>
      <c r="CF228" s="698"/>
      <c r="CG228" s="697">
        <f>[52]ACCOUNTALLOC!CG228</f>
        <v>0</v>
      </c>
      <c r="CH228" s="697">
        <f>[52]ACCOUNTALLOC!CH228</f>
        <v>0</v>
      </c>
      <c r="CI228" s="697">
        <f>[52]ACCOUNTALLOC!CI228</f>
        <v>0</v>
      </c>
      <c r="CJ228" s="697">
        <f>[52]ACCOUNTALLOC!CJ228</f>
        <v>0</v>
      </c>
      <c r="CK228" s="697">
        <f>[52]ACCOUNTALLOC!CK228</f>
        <v>0</v>
      </c>
      <c r="CL228" s="697">
        <f>[52]ACCOUNTALLOC!CL228</f>
        <v>0</v>
      </c>
      <c r="CM228" s="697">
        <f>[52]ACCOUNTALLOC!CM228</f>
        <v>0</v>
      </c>
      <c r="CN228" s="698">
        <f>[52]ACCOUNTALLOC!CN228</f>
        <v>0</v>
      </c>
      <c r="CO228" s="697">
        <f>[52]ACCOUNTALLOC!CO228</f>
        <v>0</v>
      </c>
      <c r="CP228" s="697">
        <f>[52]ACCOUNTALLOC!CP228</f>
        <v>0</v>
      </c>
      <c r="CQ228" s="697">
        <f>[52]ACCOUNTALLOC!CQ228</f>
        <v>0</v>
      </c>
      <c r="CR228" s="697">
        <f>[52]ACCOUNTALLOC!CR228</f>
        <v>0</v>
      </c>
      <c r="CS228" s="697">
        <f>[52]ACCOUNTALLOC!CS228</f>
        <v>0</v>
      </c>
      <c r="CT228" s="697">
        <f>[52]ACCOUNTALLOC!CT228</f>
        <v>0</v>
      </c>
      <c r="CU228" s="697">
        <f>[52]ACCOUNTALLOC!CU228</f>
        <v>0</v>
      </c>
      <c r="CW228" s="65">
        <f>[52]ACCOUNTALLOC!CW228</f>
        <v>0</v>
      </c>
      <c r="CX228" s="65">
        <f>[52]ACCOUNTALLOC!CX228</f>
        <v>0</v>
      </c>
      <c r="CY228" s="65">
        <f>[52]ACCOUNTALLOC!CY228</f>
        <v>0</v>
      </c>
      <c r="CZ228" s="65">
        <f>[52]ACCOUNTALLOC!CZ228</f>
        <v>0</v>
      </c>
      <c r="DA228" s="65">
        <f>[52]ACCOUNTALLOC!DA228</f>
        <v>0</v>
      </c>
      <c r="DB228" s="65">
        <f>[52]ACCOUNTALLOC!DB228</f>
        <v>0</v>
      </c>
      <c r="DC228" s="65">
        <f>[52]ACCOUNTALLOC!DC228</f>
        <v>0</v>
      </c>
      <c r="DE228" s="65">
        <v>0</v>
      </c>
      <c r="DF228" s="65">
        <v>0</v>
      </c>
      <c r="DG228" s="65">
        <v>0</v>
      </c>
      <c r="DH228" s="65">
        <v>0</v>
      </c>
      <c r="DI228" s="65">
        <v>0</v>
      </c>
      <c r="DJ228" s="65">
        <v>0</v>
      </c>
      <c r="DK228" s="65">
        <v>0</v>
      </c>
      <c r="DM228" s="65">
        <v>0</v>
      </c>
      <c r="DN228" s="65">
        <v>0</v>
      </c>
      <c r="DO228" s="65">
        <v>0</v>
      </c>
      <c r="DP228" s="65">
        <v>0</v>
      </c>
      <c r="DQ228" s="65">
        <v>0</v>
      </c>
      <c r="DR228" s="65">
        <v>0</v>
      </c>
      <c r="DS228" s="65">
        <v>0</v>
      </c>
      <c r="DU228" s="65">
        <v>0</v>
      </c>
      <c r="DV228" s="65">
        <v>0</v>
      </c>
      <c r="DW228" s="65">
        <v>0</v>
      </c>
      <c r="DX228" s="65">
        <v>0</v>
      </c>
      <c r="DY228" s="65">
        <v>0</v>
      </c>
      <c r="DZ228" s="65">
        <v>0</v>
      </c>
      <c r="EA228" s="65">
        <v>0</v>
      </c>
      <c r="EC228" s="65">
        <v>0</v>
      </c>
      <c r="ED228" s="65">
        <v>0</v>
      </c>
      <c r="EE228" s="65">
        <v>0</v>
      </c>
      <c r="EF228" s="65">
        <v>0</v>
      </c>
      <c r="EG228" s="65">
        <v>0</v>
      </c>
      <c r="EH228" s="65">
        <v>0</v>
      </c>
      <c r="EI228" s="65">
        <v>0</v>
      </c>
      <c r="EK228" s="65">
        <v>0</v>
      </c>
      <c r="EL228" s="65">
        <v>0</v>
      </c>
      <c r="EM228" s="65">
        <v>0</v>
      </c>
      <c r="EN228" s="65">
        <v>0</v>
      </c>
      <c r="EO228" s="65">
        <v>0</v>
      </c>
      <c r="EP228" s="65">
        <v>0</v>
      </c>
      <c r="EQ228" s="65">
        <v>0</v>
      </c>
      <c r="ES228" s="65">
        <v>0</v>
      </c>
      <c r="ET228" s="65">
        <v>0</v>
      </c>
      <c r="EU228" s="65">
        <v>0</v>
      </c>
      <c r="EV228" s="65">
        <v>0</v>
      </c>
      <c r="EW228" s="65">
        <v>0</v>
      </c>
      <c r="EX228" s="65">
        <v>0</v>
      </c>
      <c r="EY228" s="65">
        <v>0</v>
      </c>
      <c r="FA228" s="65">
        <v>0</v>
      </c>
      <c r="FB228" s="65">
        <v>0</v>
      </c>
      <c r="FC228" s="65">
        <v>0</v>
      </c>
      <c r="FD228" s="65">
        <v>0</v>
      </c>
      <c r="FE228" s="65">
        <v>0</v>
      </c>
      <c r="FF228" s="65">
        <v>0</v>
      </c>
      <c r="FG228" s="65">
        <v>0</v>
      </c>
    </row>
    <row r="229" spans="1:163">
      <c r="A229" s="699" t="str">
        <f>[52]ACCOUNTALLOC!A229</f>
        <v>~</v>
      </c>
      <c r="B229" s="698" t="str">
        <f>[52]ACCOUNTALLOC!B229</f>
        <v>~</v>
      </c>
      <c r="C229" s="695">
        <f>[52]ACCOUNTALLOC!C229</f>
        <v>0</v>
      </c>
      <c r="D229" s="64"/>
      <c r="E229" s="697">
        <f>[52]ACCOUNTALLOC!E229</f>
        <v>0</v>
      </c>
      <c r="F229" s="697">
        <f>[52]ACCOUNTALLOC!F229</f>
        <v>0</v>
      </c>
      <c r="G229" s="697">
        <f>[52]ACCOUNTALLOC!G229</f>
        <v>0</v>
      </c>
      <c r="H229" s="697">
        <f>[52]ACCOUNTALLOC!H229</f>
        <v>0</v>
      </c>
      <c r="I229" s="697">
        <f>[52]ACCOUNTALLOC!I229</f>
        <v>0</v>
      </c>
      <c r="J229" s="697">
        <f>[52]ACCOUNTALLOC!J229</f>
        <v>0</v>
      </c>
      <c r="K229" s="697">
        <f>[52]ACCOUNTALLOC!K229</f>
        <v>0</v>
      </c>
      <c r="L229" s="698"/>
      <c r="M229" s="697">
        <f>[52]ACCOUNTALLOC!M229</f>
        <v>0</v>
      </c>
      <c r="N229" s="697">
        <f>[52]ACCOUNTALLOC!N229</f>
        <v>0</v>
      </c>
      <c r="O229" s="697">
        <f>[52]ACCOUNTALLOC!O229</f>
        <v>0</v>
      </c>
      <c r="P229" s="697">
        <f>[52]ACCOUNTALLOC!P229</f>
        <v>0</v>
      </c>
      <c r="Q229" s="697">
        <f>[52]ACCOUNTALLOC!Q229</f>
        <v>0</v>
      </c>
      <c r="R229" s="697">
        <f>[52]ACCOUNTALLOC!R229</f>
        <v>0</v>
      </c>
      <c r="S229" s="697">
        <f>[52]ACCOUNTALLOC!S229</f>
        <v>0</v>
      </c>
      <c r="T229" s="698"/>
      <c r="U229" s="697">
        <f>[52]ACCOUNTALLOC!U229</f>
        <v>0</v>
      </c>
      <c r="V229" s="697">
        <f>[52]ACCOUNTALLOC!V229</f>
        <v>0</v>
      </c>
      <c r="W229" s="697">
        <f>[52]ACCOUNTALLOC!W229</f>
        <v>0</v>
      </c>
      <c r="X229" s="697">
        <f>[52]ACCOUNTALLOC!X229</f>
        <v>0</v>
      </c>
      <c r="Y229" s="697">
        <f>[52]ACCOUNTALLOC!Y229</f>
        <v>0</v>
      </c>
      <c r="Z229" s="697">
        <f>[52]ACCOUNTALLOC!Z229</f>
        <v>0</v>
      </c>
      <c r="AA229" s="697">
        <f>[52]ACCOUNTALLOC!AA229</f>
        <v>0</v>
      </c>
      <c r="AB229" s="698"/>
      <c r="AC229" s="697">
        <f>[52]ACCOUNTALLOC!AC229</f>
        <v>0</v>
      </c>
      <c r="AD229" s="697">
        <f>[52]ACCOUNTALLOC!AD229</f>
        <v>0</v>
      </c>
      <c r="AE229" s="697">
        <f>[52]ACCOUNTALLOC!AE229</f>
        <v>0</v>
      </c>
      <c r="AF229" s="697">
        <f>[52]ACCOUNTALLOC!AF229</f>
        <v>0</v>
      </c>
      <c r="AG229" s="697">
        <f>[52]ACCOUNTALLOC!AG229</f>
        <v>0</v>
      </c>
      <c r="AH229" s="697">
        <f>[52]ACCOUNTALLOC!AH229</f>
        <v>0</v>
      </c>
      <c r="AI229" s="697">
        <f>[52]ACCOUNTALLOC!AI229</f>
        <v>0</v>
      </c>
      <c r="AJ229" s="698"/>
      <c r="AK229" s="697">
        <f>[52]ACCOUNTALLOC!AK229</f>
        <v>0</v>
      </c>
      <c r="AL229" s="697">
        <f>[52]ACCOUNTALLOC!AL229</f>
        <v>0</v>
      </c>
      <c r="AM229" s="697">
        <f>[52]ACCOUNTALLOC!AM229</f>
        <v>0</v>
      </c>
      <c r="AN229" s="697">
        <f>[52]ACCOUNTALLOC!AN229</f>
        <v>0</v>
      </c>
      <c r="AO229" s="697">
        <f>[52]ACCOUNTALLOC!AO229</f>
        <v>0</v>
      </c>
      <c r="AP229" s="697">
        <f>[52]ACCOUNTALLOC!AP229</f>
        <v>0</v>
      </c>
      <c r="AQ229" s="697">
        <f>[52]ACCOUNTALLOC!AQ229</f>
        <v>0</v>
      </c>
      <c r="AR229" s="698"/>
      <c r="AS229" s="697">
        <f>[52]ACCOUNTALLOC!AS229</f>
        <v>0</v>
      </c>
      <c r="AT229" s="697">
        <f>[52]ACCOUNTALLOC!AT229</f>
        <v>0</v>
      </c>
      <c r="AU229" s="697">
        <f>[52]ACCOUNTALLOC!AU229</f>
        <v>0</v>
      </c>
      <c r="AV229" s="697">
        <f>[52]ACCOUNTALLOC!AV229</f>
        <v>0</v>
      </c>
      <c r="AW229" s="697">
        <f>[52]ACCOUNTALLOC!AW229</f>
        <v>0</v>
      </c>
      <c r="AX229" s="697">
        <f>[52]ACCOUNTALLOC!AX229</f>
        <v>0</v>
      </c>
      <c r="AY229" s="697">
        <f>[52]ACCOUNTALLOC!AY229</f>
        <v>0</v>
      </c>
      <c r="AZ229" s="698"/>
      <c r="BA229" s="697">
        <f>[52]ACCOUNTALLOC!BA229</f>
        <v>0</v>
      </c>
      <c r="BB229" s="697">
        <f>[52]ACCOUNTALLOC!BB229</f>
        <v>0</v>
      </c>
      <c r="BC229" s="697">
        <f>[52]ACCOUNTALLOC!BC229</f>
        <v>0</v>
      </c>
      <c r="BD229" s="697">
        <f>[52]ACCOUNTALLOC!BD229</f>
        <v>0</v>
      </c>
      <c r="BE229" s="697">
        <f>[52]ACCOUNTALLOC!BE229</f>
        <v>0</v>
      </c>
      <c r="BF229" s="697">
        <f>[52]ACCOUNTALLOC!BF229</f>
        <v>0</v>
      </c>
      <c r="BG229" s="697">
        <f>[52]ACCOUNTALLOC!BG229</f>
        <v>0</v>
      </c>
      <c r="BH229" s="698"/>
      <c r="BI229" s="697">
        <f>[52]ACCOUNTALLOC!BI229</f>
        <v>0</v>
      </c>
      <c r="BJ229" s="697">
        <f>[52]ACCOUNTALLOC!BJ229</f>
        <v>0</v>
      </c>
      <c r="BK229" s="697">
        <f>[52]ACCOUNTALLOC!BK229</f>
        <v>0</v>
      </c>
      <c r="BL229" s="697">
        <f>[52]ACCOUNTALLOC!BL229</f>
        <v>0</v>
      </c>
      <c r="BM229" s="697">
        <f>[52]ACCOUNTALLOC!BM229</f>
        <v>0</v>
      </c>
      <c r="BN229" s="697">
        <f>[52]ACCOUNTALLOC!BN229</f>
        <v>0</v>
      </c>
      <c r="BO229" s="697">
        <f>[52]ACCOUNTALLOC!BO229</f>
        <v>0</v>
      </c>
      <c r="BP229" s="698"/>
      <c r="BQ229" s="697">
        <f>[52]ACCOUNTALLOC!BQ229</f>
        <v>0</v>
      </c>
      <c r="BR229" s="697">
        <f>[52]ACCOUNTALLOC!BR229</f>
        <v>0</v>
      </c>
      <c r="BS229" s="697">
        <f>[52]ACCOUNTALLOC!BS229</f>
        <v>0</v>
      </c>
      <c r="BT229" s="697">
        <f>[52]ACCOUNTALLOC!BT229</f>
        <v>0</v>
      </c>
      <c r="BU229" s="697">
        <f>[52]ACCOUNTALLOC!BU229</f>
        <v>0</v>
      </c>
      <c r="BV229" s="697">
        <f>[52]ACCOUNTALLOC!BV229</f>
        <v>0</v>
      </c>
      <c r="BW229" s="697">
        <f>[52]ACCOUNTALLOC!BW229</f>
        <v>0</v>
      </c>
      <c r="BX229" s="698"/>
      <c r="BY229" s="697">
        <f>[52]ACCOUNTALLOC!BY229</f>
        <v>0</v>
      </c>
      <c r="BZ229" s="697">
        <f>[52]ACCOUNTALLOC!BZ229</f>
        <v>0</v>
      </c>
      <c r="CA229" s="697">
        <f>[52]ACCOUNTALLOC!CA229</f>
        <v>0</v>
      </c>
      <c r="CB229" s="697">
        <f>[52]ACCOUNTALLOC!CB229</f>
        <v>0</v>
      </c>
      <c r="CC229" s="697">
        <f>[52]ACCOUNTALLOC!CC229</f>
        <v>0</v>
      </c>
      <c r="CD229" s="697">
        <f>[52]ACCOUNTALLOC!CD229</f>
        <v>0</v>
      </c>
      <c r="CE229" s="697">
        <f>[52]ACCOUNTALLOC!CE229</f>
        <v>0</v>
      </c>
      <c r="CF229" s="698"/>
      <c r="CG229" s="697">
        <f>[52]ACCOUNTALLOC!CG229</f>
        <v>0</v>
      </c>
      <c r="CH229" s="697">
        <f>[52]ACCOUNTALLOC!CH229</f>
        <v>0</v>
      </c>
      <c r="CI229" s="697">
        <f>[52]ACCOUNTALLOC!CI229</f>
        <v>0</v>
      </c>
      <c r="CJ229" s="697">
        <f>[52]ACCOUNTALLOC!CJ229</f>
        <v>0</v>
      </c>
      <c r="CK229" s="697">
        <f>[52]ACCOUNTALLOC!CK229</f>
        <v>0</v>
      </c>
      <c r="CL229" s="697">
        <f>[52]ACCOUNTALLOC!CL229</f>
        <v>0</v>
      </c>
      <c r="CM229" s="697">
        <f>[52]ACCOUNTALLOC!CM229</f>
        <v>0</v>
      </c>
      <c r="CN229" s="698">
        <f>[52]ACCOUNTALLOC!CN229</f>
        <v>0</v>
      </c>
      <c r="CO229" s="697">
        <f>[52]ACCOUNTALLOC!CO229</f>
        <v>0</v>
      </c>
      <c r="CP229" s="697">
        <f>[52]ACCOUNTALLOC!CP229</f>
        <v>0</v>
      </c>
      <c r="CQ229" s="697">
        <f>[52]ACCOUNTALLOC!CQ229</f>
        <v>0</v>
      </c>
      <c r="CR229" s="697">
        <f>[52]ACCOUNTALLOC!CR229</f>
        <v>0</v>
      </c>
      <c r="CS229" s="697">
        <f>[52]ACCOUNTALLOC!CS229</f>
        <v>0</v>
      </c>
      <c r="CT229" s="697">
        <f>[52]ACCOUNTALLOC!CT229</f>
        <v>0</v>
      </c>
      <c r="CU229" s="697">
        <f>[52]ACCOUNTALLOC!CU229</f>
        <v>0</v>
      </c>
      <c r="CW229" s="65">
        <f>[52]ACCOUNTALLOC!CW229</f>
        <v>0</v>
      </c>
      <c r="CX229" s="65">
        <f>[52]ACCOUNTALLOC!CX229</f>
        <v>0</v>
      </c>
      <c r="CY229" s="65">
        <f>[52]ACCOUNTALLOC!CY229</f>
        <v>0</v>
      </c>
      <c r="CZ229" s="65">
        <f>[52]ACCOUNTALLOC!CZ229</f>
        <v>0</v>
      </c>
      <c r="DA229" s="65">
        <f>[52]ACCOUNTALLOC!DA229</f>
        <v>0</v>
      </c>
      <c r="DB229" s="65">
        <f>[52]ACCOUNTALLOC!DB229</f>
        <v>0</v>
      </c>
      <c r="DC229" s="65">
        <f>[52]ACCOUNTALLOC!DC229</f>
        <v>0</v>
      </c>
      <c r="DE229" s="65">
        <v>0</v>
      </c>
      <c r="DF229" s="65">
        <v>0</v>
      </c>
      <c r="DG229" s="65">
        <v>0</v>
      </c>
      <c r="DH229" s="65">
        <v>0</v>
      </c>
      <c r="DI229" s="65">
        <v>0</v>
      </c>
      <c r="DJ229" s="65">
        <v>0</v>
      </c>
      <c r="DK229" s="65">
        <v>0</v>
      </c>
      <c r="DM229" s="65">
        <v>0</v>
      </c>
      <c r="DN229" s="65">
        <v>0</v>
      </c>
      <c r="DO229" s="65">
        <v>0</v>
      </c>
      <c r="DP229" s="65">
        <v>0</v>
      </c>
      <c r="DQ229" s="65">
        <v>0</v>
      </c>
      <c r="DR229" s="65">
        <v>0</v>
      </c>
      <c r="DS229" s="65">
        <v>0</v>
      </c>
      <c r="DU229" s="65">
        <v>0</v>
      </c>
      <c r="DV229" s="65">
        <v>0</v>
      </c>
      <c r="DW229" s="65">
        <v>0</v>
      </c>
      <c r="DX229" s="65">
        <v>0</v>
      </c>
      <c r="DY229" s="65">
        <v>0</v>
      </c>
      <c r="DZ229" s="65">
        <v>0</v>
      </c>
      <c r="EA229" s="65">
        <v>0</v>
      </c>
      <c r="EC229" s="65">
        <v>0</v>
      </c>
      <c r="ED229" s="65">
        <v>0</v>
      </c>
      <c r="EE229" s="65">
        <v>0</v>
      </c>
      <c r="EF229" s="65">
        <v>0</v>
      </c>
      <c r="EG229" s="65">
        <v>0</v>
      </c>
      <c r="EH229" s="65">
        <v>0</v>
      </c>
      <c r="EI229" s="65">
        <v>0</v>
      </c>
      <c r="EK229" s="65">
        <v>0</v>
      </c>
      <c r="EL229" s="65">
        <v>0</v>
      </c>
      <c r="EM229" s="65">
        <v>0</v>
      </c>
      <c r="EN229" s="65">
        <v>0</v>
      </c>
      <c r="EO229" s="65">
        <v>0</v>
      </c>
      <c r="EP229" s="65">
        <v>0</v>
      </c>
      <c r="EQ229" s="65">
        <v>0</v>
      </c>
      <c r="ES229" s="65">
        <v>0</v>
      </c>
      <c r="ET229" s="65">
        <v>0</v>
      </c>
      <c r="EU229" s="65">
        <v>0</v>
      </c>
      <c r="EV229" s="65">
        <v>0</v>
      </c>
      <c r="EW229" s="65">
        <v>0</v>
      </c>
      <c r="EX229" s="65">
        <v>0</v>
      </c>
      <c r="EY229" s="65">
        <v>0</v>
      </c>
      <c r="FA229" s="65">
        <v>0</v>
      </c>
      <c r="FB229" s="65">
        <v>0</v>
      </c>
      <c r="FC229" s="65">
        <v>0</v>
      </c>
      <c r="FD229" s="65">
        <v>0</v>
      </c>
      <c r="FE229" s="65">
        <v>0</v>
      </c>
      <c r="FF229" s="65">
        <v>0</v>
      </c>
      <c r="FG229" s="65">
        <v>0</v>
      </c>
    </row>
    <row r="230" spans="1:163">
      <c r="A230" s="699" t="str">
        <f>[52]ACCOUNTALLOC!A230</f>
        <v>~</v>
      </c>
      <c r="B230" s="698" t="str">
        <f>[52]ACCOUNTALLOC!B230</f>
        <v>~</v>
      </c>
      <c r="C230" s="695">
        <f>[52]ACCOUNTALLOC!C230</f>
        <v>0</v>
      </c>
      <c r="D230" s="64"/>
      <c r="E230" s="697">
        <f>[52]ACCOUNTALLOC!E230</f>
        <v>0</v>
      </c>
      <c r="F230" s="697">
        <f>[52]ACCOUNTALLOC!F230</f>
        <v>0</v>
      </c>
      <c r="G230" s="697">
        <f>[52]ACCOUNTALLOC!G230</f>
        <v>0</v>
      </c>
      <c r="H230" s="697">
        <f>[52]ACCOUNTALLOC!H230</f>
        <v>0</v>
      </c>
      <c r="I230" s="697">
        <f>[52]ACCOUNTALLOC!I230</f>
        <v>0</v>
      </c>
      <c r="J230" s="697">
        <f>[52]ACCOUNTALLOC!J230</f>
        <v>0</v>
      </c>
      <c r="K230" s="697">
        <f>[52]ACCOUNTALLOC!K230</f>
        <v>0</v>
      </c>
      <c r="L230" s="698"/>
      <c r="M230" s="697">
        <f>[52]ACCOUNTALLOC!M230</f>
        <v>0</v>
      </c>
      <c r="N230" s="697">
        <f>[52]ACCOUNTALLOC!N230</f>
        <v>0</v>
      </c>
      <c r="O230" s="697">
        <f>[52]ACCOUNTALLOC!O230</f>
        <v>0</v>
      </c>
      <c r="P230" s="697">
        <f>[52]ACCOUNTALLOC!P230</f>
        <v>0</v>
      </c>
      <c r="Q230" s="697">
        <f>[52]ACCOUNTALLOC!Q230</f>
        <v>0</v>
      </c>
      <c r="R230" s="697">
        <f>[52]ACCOUNTALLOC!R230</f>
        <v>0</v>
      </c>
      <c r="S230" s="697">
        <f>[52]ACCOUNTALLOC!S230</f>
        <v>0</v>
      </c>
      <c r="T230" s="698"/>
      <c r="U230" s="697">
        <f>[52]ACCOUNTALLOC!U230</f>
        <v>0</v>
      </c>
      <c r="V230" s="697">
        <f>[52]ACCOUNTALLOC!V230</f>
        <v>0</v>
      </c>
      <c r="W230" s="697">
        <f>[52]ACCOUNTALLOC!W230</f>
        <v>0</v>
      </c>
      <c r="X230" s="697">
        <f>[52]ACCOUNTALLOC!X230</f>
        <v>0</v>
      </c>
      <c r="Y230" s="697">
        <f>[52]ACCOUNTALLOC!Y230</f>
        <v>0</v>
      </c>
      <c r="Z230" s="697">
        <f>[52]ACCOUNTALLOC!Z230</f>
        <v>0</v>
      </c>
      <c r="AA230" s="697">
        <f>[52]ACCOUNTALLOC!AA230</f>
        <v>0</v>
      </c>
      <c r="AB230" s="698"/>
      <c r="AC230" s="697">
        <f>[52]ACCOUNTALLOC!AC230</f>
        <v>0</v>
      </c>
      <c r="AD230" s="697">
        <f>[52]ACCOUNTALLOC!AD230</f>
        <v>0</v>
      </c>
      <c r="AE230" s="697">
        <f>[52]ACCOUNTALLOC!AE230</f>
        <v>0</v>
      </c>
      <c r="AF230" s="697">
        <f>[52]ACCOUNTALLOC!AF230</f>
        <v>0</v>
      </c>
      <c r="AG230" s="697">
        <f>[52]ACCOUNTALLOC!AG230</f>
        <v>0</v>
      </c>
      <c r="AH230" s="697">
        <f>[52]ACCOUNTALLOC!AH230</f>
        <v>0</v>
      </c>
      <c r="AI230" s="697">
        <f>[52]ACCOUNTALLOC!AI230</f>
        <v>0</v>
      </c>
      <c r="AJ230" s="698"/>
      <c r="AK230" s="697">
        <f>[52]ACCOUNTALLOC!AK230</f>
        <v>0</v>
      </c>
      <c r="AL230" s="697">
        <f>[52]ACCOUNTALLOC!AL230</f>
        <v>0</v>
      </c>
      <c r="AM230" s="697">
        <f>[52]ACCOUNTALLOC!AM230</f>
        <v>0</v>
      </c>
      <c r="AN230" s="697">
        <f>[52]ACCOUNTALLOC!AN230</f>
        <v>0</v>
      </c>
      <c r="AO230" s="697">
        <f>[52]ACCOUNTALLOC!AO230</f>
        <v>0</v>
      </c>
      <c r="AP230" s="697">
        <f>[52]ACCOUNTALLOC!AP230</f>
        <v>0</v>
      </c>
      <c r="AQ230" s="697">
        <f>[52]ACCOUNTALLOC!AQ230</f>
        <v>0</v>
      </c>
      <c r="AR230" s="698"/>
      <c r="AS230" s="697">
        <f>[52]ACCOUNTALLOC!AS230</f>
        <v>0</v>
      </c>
      <c r="AT230" s="697">
        <f>[52]ACCOUNTALLOC!AT230</f>
        <v>0</v>
      </c>
      <c r="AU230" s="697">
        <f>[52]ACCOUNTALLOC!AU230</f>
        <v>0</v>
      </c>
      <c r="AV230" s="697">
        <f>[52]ACCOUNTALLOC!AV230</f>
        <v>0</v>
      </c>
      <c r="AW230" s="697">
        <f>[52]ACCOUNTALLOC!AW230</f>
        <v>0</v>
      </c>
      <c r="AX230" s="697">
        <f>[52]ACCOUNTALLOC!AX230</f>
        <v>0</v>
      </c>
      <c r="AY230" s="697">
        <f>[52]ACCOUNTALLOC!AY230</f>
        <v>0</v>
      </c>
      <c r="AZ230" s="698"/>
      <c r="BA230" s="697">
        <f>[52]ACCOUNTALLOC!BA230</f>
        <v>0</v>
      </c>
      <c r="BB230" s="697">
        <f>[52]ACCOUNTALLOC!BB230</f>
        <v>0</v>
      </c>
      <c r="BC230" s="697">
        <f>[52]ACCOUNTALLOC!BC230</f>
        <v>0</v>
      </c>
      <c r="BD230" s="697">
        <f>[52]ACCOUNTALLOC!BD230</f>
        <v>0</v>
      </c>
      <c r="BE230" s="697">
        <f>[52]ACCOUNTALLOC!BE230</f>
        <v>0</v>
      </c>
      <c r="BF230" s="697">
        <f>[52]ACCOUNTALLOC!BF230</f>
        <v>0</v>
      </c>
      <c r="BG230" s="697">
        <f>[52]ACCOUNTALLOC!BG230</f>
        <v>0</v>
      </c>
      <c r="BH230" s="698"/>
      <c r="BI230" s="697">
        <f>[52]ACCOUNTALLOC!BI230</f>
        <v>0</v>
      </c>
      <c r="BJ230" s="697">
        <f>[52]ACCOUNTALLOC!BJ230</f>
        <v>0</v>
      </c>
      <c r="BK230" s="697">
        <f>[52]ACCOUNTALLOC!BK230</f>
        <v>0</v>
      </c>
      <c r="BL230" s="697">
        <f>[52]ACCOUNTALLOC!BL230</f>
        <v>0</v>
      </c>
      <c r="BM230" s="697">
        <f>[52]ACCOUNTALLOC!BM230</f>
        <v>0</v>
      </c>
      <c r="BN230" s="697">
        <f>[52]ACCOUNTALLOC!BN230</f>
        <v>0</v>
      </c>
      <c r="BO230" s="697">
        <f>[52]ACCOUNTALLOC!BO230</f>
        <v>0</v>
      </c>
      <c r="BP230" s="698"/>
      <c r="BQ230" s="697">
        <f>[52]ACCOUNTALLOC!BQ230</f>
        <v>0</v>
      </c>
      <c r="BR230" s="697">
        <f>[52]ACCOUNTALLOC!BR230</f>
        <v>0</v>
      </c>
      <c r="BS230" s="697">
        <f>[52]ACCOUNTALLOC!BS230</f>
        <v>0</v>
      </c>
      <c r="BT230" s="697">
        <f>[52]ACCOUNTALLOC!BT230</f>
        <v>0</v>
      </c>
      <c r="BU230" s="697">
        <f>[52]ACCOUNTALLOC!BU230</f>
        <v>0</v>
      </c>
      <c r="BV230" s="697">
        <f>[52]ACCOUNTALLOC!BV230</f>
        <v>0</v>
      </c>
      <c r="BW230" s="697">
        <f>[52]ACCOUNTALLOC!BW230</f>
        <v>0</v>
      </c>
      <c r="BX230" s="698"/>
      <c r="BY230" s="697">
        <f>[52]ACCOUNTALLOC!BY230</f>
        <v>0</v>
      </c>
      <c r="BZ230" s="697">
        <f>[52]ACCOUNTALLOC!BZ230</f>
        <v>0</v>
      </c>
      <c r="CA230" s="697">
        <f>[52]ACCOUNTALLOC!CA230</f>
        <v>0</v>
      </c>
      <c r="CB230" s="697">
        <f>[52]ACCOUNTALLOC!CB230</f>
        <v>0</v>
      </c>
      <c r="CC230" s="697">
        <f>[52]ACCOUNTALLOC!CC230</f>
        <v>0</v>
      </c>
      <c r="CD230" s="697">
        <f>[52]ACCOUNTALLOC!CD230</f>
        <v>0</v>
      </c>
      <c r="CE230" s="697">
        <f>[52]ACCOUNTALLOC!CE230</f>
        <v>0</v>
      </c>
      <c r="CF230" s="698"/>
      <c r="CG230" s="697">
        <f>[52]ACCOUNTALLOC!CG230</f>
        <v>0</v>
      </c>
      <c r="CH230" s="697">
        <f>[52]ACCOUNTALLOC!CH230</f>
        <v>0</v>
      </c>
      <c r="CI230" s="697">
        <f>[52]ACCOUNTALLOC!CI230</f>
        <v>0</v>
      </c>
      <c r="CJ230" s="697">
        <f>[52]ACCOUNTALLOC!CJ230</f>
        <v>0</v>
      </c>
      <c r="CK230" s="697">
        <f>[52]ACCOUNTALLOC!CK230</f>
        <v>0</v>
      </c>
      <c r="CL230" s="697">
        <f>[52]ACCOUNTALLOC!CL230</f>
        <v>0</v>
      </c>
      <c r="CM230" s="697">
        <f>[52]ACCOUNTALLOC!CM230</f>
        <v>0</v>
      </c>
      <c r="CN230" s="698">
        <f>[52]ACCOUNTALLOC!CN230</f>
        <v>0</v>
      </c>
      <c r="CO230" s="697">
        <f>[52]ACCOUNTALLOC!CO230</f>
        <v>0</v>
      </c>
      <c r="CP230" s="697">
        <f>[52]ACCOUNTALLOC!CP230</f>
        <v>0</v>
      </c>
      <c r="CQ230" s="697">
        <f>[52]ACCOUNTALLOC!CQ230</f>
        <v>0</v>
      </c>
      <c r="CR230" s="697">
        <f>[52]ACCOUNTALLOC!CR230</f>
        <v>0</v>
      </c>
      <c r="CS230" s="697">
        <f>[52]ACCOUNTALLOC!CS230</f>
        <v>0</v>
      </c>
      <c r="CT230" s="697">
        <f>[52]ACCOUNTALLOC!CT230</f>
        <v>0</v>
      </c>
      <c r="CU230" s="697">
        <f>[52]ACCOUNTALLOC!CU230</f>
        <v>0</v>
      </c>
      <c r="CW230" s="65">
        <f>[52]ACCOUNTALLOC!CW230</f>
        <v>0</v>
      </c>
      <c r="CX230" s="65">
        <f>[52]ACCOUNTALLOC!CX230</f>
        <v>0</v>
      </c>
      <c r="CY230" s="65">
        <f>[52]ACCOUNTALLOC!CY230</f>
        <v>0</v>
      </c>
      <c r="CZ230" s="65">
        <f>[52]ACCOUNTALLOC!CZ230</f>
        <v>0</v>
      </c>
      <c r="DA230" s="65">
        <f>[52]ACCOUNTALLOC!DA230</f>
        <v>0</v>
      </c>
      <c r="DB230" s="65">
        <f>[52]ACCOUNTALLOC!DB230</f>
        <v>0</v>
      </c>
      <c r="DC230" s="65">
        <f>[52]ACCOUNTALLOC!DC230</f>
        <v>0</v>
      </c>
      <c r="DE230" s="65">
        <v>0</v>
      </c>
      <c r="DF230" s="65">
        <v>0</v>
      </c>
      <c r="DG230" s="65">
        <v>0</v>
      </c>
      <c r="DH230" s="65">
        <v>0</v>
      </c>
      <c r="DI230" s="65">
        <v>0</v>
      </c>
      <c r="DJ230" s="65">
        <v>0</v>
      </c>
      <c r="DK230" s="65">
        <v>0</v>
      </c>
      <c r="DM230" s="65">
        <v>0</v>
      </c>
      <c r="DN230" s="65">
        <v>0</v>
      </c>
      <c r="DO230" s="65">
        <v>0</v>
      </c>
      <c r="DP230" s="65">
        <v>0</v>
      </c>
      <c r="DQ230" s="65">
        <v>0</v>
      </c>
      <c r="DR230" s="65">
        <v>0</v>
      </c>
      <c r="DS230" s="65">
        <v>0</v>
      </c>
      <c r="DU230" s="65">
        <v>0</v>
      </c>
      <c r="DV230" s="65">
        <v>0</v>
      </c>
      <c r="DW230" s="65">
        <v>0</v>
      </c>
      <c r="DX230" s="65">
        <v>0</v>
      </c>
      <c r="DY230" s="65">
        <v>0</v>
      </c>
      <c r="DZ230" s="65">
        <v>0</v>
      </c>
      <c r="EA230" s="65">
        <v>0</v>
      </c>
      <c r="EC230" s="65">
        <v>0</v>
      </c>
      <c r="ED230" s="65">
        <v>0</v>
      </c>
      <c r="EE230" s="65">
        <v>0</v>
      </c>
      <c r="EF230" s="65">
        <v>0</v>
      </c>
      <c r="EG230" s="65">
        <v>0</v>
      </c>
      <c r="EH230" s="65">
        <v>0</v>
      </c>
      <c r="EI230" s="65">
        <v>0</v>
      </c>
      <c r="EK230" s="65">
        <v>0</v>
      </c>
      <c r="EL230" s="65">
        <v>0</v>
      </c>
      <c r="EM230" s="65">
        <v>0</v>
      </c>
      <c r="EN230" s="65">
        <v>0</v>
      </c>
      <c r="EO230" s="65">
        <v>0</v>
      </c>
      <c r="EP230" s="65">
        <v>0</v>
      </c>
      <c r="EQ230" s="65">
        <v>0</v>
      </c>
      <c r="ES230" s="65">
        <v>0</v>
      </c>
      <c r="ET230" s="65">
        <v>0</v>
      </c>
      <c r="EU230" s="65">
        <v>0</v>
      </c>
      <c r="EV230" s="65">
        <v>0</v>
      </c>
      <c r="EW230" s="65">
        <v>0</v>
      </c>
      <c r="EX230" s="65">
        <v>0</v>
      </c>
      <c r="EY230" s="65">
        <v>0</v>
      </c>
      <c r="FA230" s="65">
        <v>0</v>
      </c>
      <c r="FB230" s="65">
        <v>0</v>
      </c>
      <c r="FC230" s="65">
        <v>0</v>
      </c>
      <c r="FD230" s="65">
        <v>0</v>
      </c>
      <c r="FE230" s="65">
        <v>0</v>
      </c>
      <c r="FF230" s="65">
        <v>0</v>
      </c>
      <c r="FG230" s="65">
        <v>0</v>
      </c>
    </row>
    <row r="231" spans="1:163">
      <c r="A231" s="699" t="str">
        <f>[52]ACCOUNTALLOC!A231</f>
        <v>~</v>
      </c>
      <c r="B231" s="698" t="str">
        <f>[52]ACCOUNTALLOC!B231</f>
        <v>~</v>
      </c>
      <c r="C231" s="695">
        <f>[52]ACCOUNTALLOC!C231</f>
        <v>0</v>
      </c>
      <c r="D231" s="64"/>
      <c r="E231" s="697">
        <f>[52]ACCOUNTALLOC!E231</f>
        <v>0</v>
      </c>
      <c r="F231" s="697">
        <f>[52]ACCOUNTALLOC!F231</f>
        <v>0</v>
      </c>
      <c r="G231" s="697">
        <f>[52]ACCOUNTALLOC!G231</f>
        <v>0</v>
      </c>
      <c r="H231" s="697">
        <f>[52]ACCOUNTALLOC!H231</f>
        <v>0</v>
      </c>
      <c r="I231" s="697">
        <f>[52]ACCOUNTALLOC!I231</f>
        <v>0</v>
      </c>
      <c r="J231" s="697">
        <f>[52]ACCOUNTALLOC!J231</f>
        <v>0</v>
      </c>
      <c r="K231" s="697">
        <f>[52]ACCOUNTALLOC!K231</f>
        <v>0</v>
      </c>
      <c r="L231" s="698"/>
      <c r="M231" s="697">
        <f>[52]ACCOUNTALLOC!M231</f>
        <v>0</v>
      </c>
      <c r="N231" s="697">
        <f>[52]ACCOUNTALLOC!N231</f>
        <v>0</v>
      </c>
      <c r="O231" s="697">
        <f>[52]ACCOUNTALLOC!O231</f>
        <v>0</v>
      </c>
      <c r="P231" s="697">
        <f>[52]ACCOUNTALLOC!P231</f>
        <v>0</v>
      </c>
      <c r="Q231" s="697">
        <f>[52]ACCOUNTALLOC!Q231</f>
        <v>0</v>
      </c>
      <c r="R231" s="697">
        <f>[52]ACCOUNTALLOC!R231</f>
        <v>0</v>
      </c>
      <c r="S231" s="697">
        <f>[52]ACCOUNTALLOC!S231</f>
        <v>0</v>
      </c>
      <c r="T231" s="698"/>
      <c r="U231" s="697">
        <f>[52]ACCOUNTALLOC!U231</f>
        <v>0</v>
      </c>
      <c r="V231" s="697">
        <f>[52]ACCOUNTALLOC!V231</f>
        <v>0</v>
      </c>
      <c r="W231" s="697">
        <f>[52]ACCOUNTALLOC!W231</f>
        <v>0</v>
      </c>
      <c r="X231" s="697">
        <f>[52]ACCOUNTALLOC!X231</f>
        <v>0</v>
      </c>
      <c r="Y231" s="697">
        <f>[52]ACCOUNTALLOC!Y231</f>
        <v>0</v>
      </c>
      <c r="Z231" s="697">
        <f>[52]ACCOUNTALLOC!Z231</f>
        <v>0</v>
      </c>
      <c r="AA231" s="697">
        <f>[52]ACCOUNTALLOC!AA231</f>
        <v>0</v>
      </c>
      <c r="AB231" s="698"/>
      <c r="AC231" s="697">
        <f>[52]ACCOUNTALLOC!AC231</f>
        <v>0</v>
      </c>
      <c r="AD231" s="697">
        <f>[52]ACCOUNTALLOC!AD231</f>
        <v>0</v>
      </c>
      <c r="AE231" s="697">
        <f>[52]ACCOUNTALLOC!AE231</f>
        <v>0</v>
      </c>
      <c r="AF231" s="697">
        <f>[52]ACCOUNTALLOC!AF231</f>
        <v>0</v>
      </c>
      <c r="AG231" s="697">
        <f>[52]ACCOUNTALLOC!AG231</f>
        <v>0</v>
      </c>
      <c r="AH231" s="697">
        <f>[52]ACCOUNTALLOC!AH231</f>
        <v>0</v>
      </c>
      <c r="AI231" s="697">
        <f>[52]ACCOUNTALLOC!AI231</f>
        <v>0</v>
      </c>
      <c r="AJ231" s="698"/>
      <c r="AK231" s="697">
        <f>[52]ACCOUNTALLOC!AK231</f>
        <v>0</v>
      </c>
      <c r="AL231" s="697">
        <f>[52]ACCOUNTALLOC!AL231</f>
        <v>0</v>
      </c>
      <c r="AM231" s="697">
        <f>[52]ACCOUNTALLOC!AM231</f>
        <v>0</v>
      </c>
      <c r="AN231" s="697">
        <f>[52]ACCOUNTALLOC!AN231</f>
        <v>0</v>
      </c>
      <c r="AO231" s="697">
        <f>[52]ACCOUNTALLOC!AO231</f>
        <v>0</v>
      </c>
      <c r="AP231" s="697">
        <f>[52]ACCOUNTALLOC!AP231</f>
        <v>0</v>
      </c>
      <c r="AQ231" s="697">
        <f>[52]ACCOUNTALLOC!AQ231</f>
        <v>0</v>
      </c>
      <c r="AR231" s="698"/>
      <c r="AS231" s="697">
        <f>[52]ACCOUNTALLOC!AS231</f>
        <v>0</v>
      </c>
      <c r="AT231" s="697">
        <f>[52]ACCOUNTALLOC!AT231</f>
        <v>0</v>
      </c>
      <c r="AU231" s="697">
        <f>[52]ACCOUNTALLOC!AU231</f>
        <v>0</v>
      </c>
      <c r="AV231" s="697">
        <f>[52]ACCOUNTALLOC!AV231</f>
        <v>0</v>
      </c>
      <c r="AW231" s="697">
        <f>[52]ACCOUNTALLOC!AW231</f>
        <v>0</v>
      </c>
      <c r="AX231" s="697">
        <f>[52]ACCOUNTALLOC!AX231</f>
        <v>0</v>
      </c>
      <c r="AY231" s="697">
        <f>[52]ACCOUNTALLOC!AY231</f>
        <v>0</v>
      </c>
      <c r="AZ231" s="698"/>
      <c r="BA231" s="697">
        <f>[52]ACCOUNTALLOC!BA231</f>
        <v>0</v>
      </c>
      <c r="BB231" s="697">
        <f>[52]ACCOUNTALLOC!BB231</f>
        <v>0</v>
      </c>
      <c r="BC231" s="697">
        <f>[52]ACCOUNTALLOC!BC231</f>
        <v>0</v>
      </c>
      <c r="BD231" s="697">
        <f>[52]ACCOUNTALLOC!BD231</f>
        <v>0</v>
      </c>
      <c r="BE231" s="697">
        <f>[52]ACCOUNTALLOC!BE231</f>
        <v>0</v>
      </c>
      <c r="BF231" s="697">
        <f>[52]ACCOUNTALLOC!BF231</f>
        <v>0</v>
      </c>
      <c r="BG231" s="697">
        <f>[52]ACCOUNTALLOC!BG231</f>
        <v>0</v>
      </c>
      <c r="BH231" s="698"/>
      <c r="BI231" s="697">
        <f>[52]ACCOUNTALLOC!BI231</f>
        <v>0</v>
      </c>
      <c r="BJ231" s="697">
        <f>[52]ACCOUNTALLOC!BJ231</f>
        <v>0</v>
      </c>
      <c r="BK231" s="697">
        <f>[52]ACCOUNTALLOC!BK231</f>
        <v>0</v>
      </c>
      <c r="BL231" s="697">
        <f>[52]ACCOUNTALLOC!BL231</f>
        <v>0</v>
      </c>
      <c r="BM231" s="697">
        <f>[52]ACCOUNTALLOC!BM231</f>
        <v>0</v>
      </c>
      <c r="BN231" s="697">
        <f>[52]ACCOUNTALLOC!BN231</f>
        <v>0</v>
      </c>
      <c r="BO231" s="697">
        <f>[52]ACCOUNTALLOC!BO231</f>
        <v>0</v>
      </c>
      <c r="BP231" s="698"/>
      <c r="BQ231" s="697">
        <f>[52]ACCOUNTALLOC!BQ231</f>
        <v>0</v>
      </c>
      <c r="BR231" s="697">
        <f>[52]ACCOUNTALLOC!BR231</f>
        <v>0</v>
      </c>
      <c r="BS231" s="697">
        <f>[52]ACCOUNTALLOC!BS231</f>
        <v>0</v>
      </c>
      <c r="BT231" s="697">
        <f>[52]ACCOUNTALLOC!BT231</f>
        <v>0</v>
      </c>
      <c r="BU231" s="697">
        <f>[52]ACCOUNTALLOC!BU231</f>
        <v>0</v>
      </c>
      <c r="BV231" s="697">
        <f>[52]ACCOUNTALLOC!BV231</f>
        <v>0</v>
      </c>
      <c r="BW231" s="697">
        <f>[52]ACCOUNTALLOC!BW231</f>
        <v>0</v>
      </c>
      <c r="BX231" s="698"/>
      <c r="BY231" s="697">
        <f>[52]ACCOUNTALLOC!BY231</f>
        <v>0</v>
      </c>
      <c r="BZ231" s="697">
        <f>[52]ACCOUNTALLOC!BZ231</f>
        <v>0</v>
      </c>
      <c r="CA231" s="697">
        <f>[52]ACCOUNTALLOC!CA231</f>
        <v>0</v>
      </c>
      <c r="CB231" s="697">
        <f>[52]ACCOUNTALLOC!CB231</f>
        <v>0</v>
      </c>
      <c r="CC231" s="697">
        <f>[52]ACCOUNTALLOC!CC231</f>
        <v>0</v>
      </c>
      <c r="CD231" s="697">
        <f>[52]ACCOUNTALLOC!CD231</f>
        <v>0</v>
      </c>
      <c r="CE231" s="697">
        <f>[52]ACCOUNTALLOC!CE231</f>
        <v>0</v>
      </c>
      <c r="CF231" s="698"/>
      <c r="CG231" s="697">
        <f>[52]ACCOUNTALLOC!CG231</f>
        <v>0</v>
      </c>
      <c r="CH231" s="697">
        <f>[52]ACCOUNTALLOC!CH231</f>
        <v>0</v>
      </c>
      <c r="CI231" s="697">
        <f>[52]ACCOUNTALLOC!CI231</f>
        <v>0</v>
      </c>
      <c r="CJ231" s="697">
        <f>[52]ACCOUNTALLOC!CJ231</f>
        <v>0</v>
      </c>
      <c r="CK231" s="697">
        <f>[52]ACCOUNTALLOC!CK231</f>
        <v>0</v>
      </c>
      <c r="CL231" s="697">
        <f>[52]ACCOUNTALLOC!CL231</f>
        <v>0</v>
      </c>
      <c r="CM231" s="697">
        <f>[52]ACCOUNTALLOC!CM231</f>
        <v>0</v>
      </c>
      <c r="CN231" s="698">
        <f>[52]ACCOUNTALLOC!CN231</f>
        <v>0</v>
      </c>
      <c r="CO231" s="697">
        <f>[52]ACCOUNTALLOC!CO231</f>
        <v>0</v>
      </c>
      <c r="CP231" s="697">
        <f>[52]ACCOUNTALLOC!CP231</f>
        <v>0</v>
      </c>
      <c r="CQ231" s="697">
        <f>[52]ACCOUNTALLOC!CQ231</f>
        <v>0</v>
      </c>
      <c r="CR231" s="697">
        <f>[52]ACCOUNTALLOC!CR231</f>
        <v>0</v>
      </c>
      <c r="CS231" s="697">
        <f>[52]ACCOUNTALLOC!CS231</f>
        <v>0</v>
      </c>
      <c r="CT231" s="697">
        <f>[52]ACCOUNTALLOC!CT231</f>
        <v>0</v>
      </c>
      <c r="CU231" s="697">
        <f>[52]ACCOUNTALLOC!CU231</f>
        <v>0</v>
      </c>
      <c r="CW231" s="65">
        <f>[52]ACCOUNTALLOC!CW231</f>
        <v>0</v>
      </c>
      <c r="CX231" s="65">
        <f>[52]ACCOUNTALLOC!CX231</f>
        <v>0</v>
      </c>
      <c r="CY231" s="65">
        <f>[52]ACCOUNTALLOC!CY231</f>
        <v>0</v>
      </c>
      <c r="CZ231" s="65">
        <f>[52]ACCOUNTALLOC!CZ231</f>
        <v>0</v>
      </c>
      <c r="DA231" s="65">
        <f>[52]ACCOUNTALLOC!DA231</f>
        <v>0</v>
      </c>
      <c r="DB231" s="65">
        <f>[52]ACCOUNTALLOC!DB231</f>
        <v>0</v>
      </c>
      <c r="DC231" s="65">
        <f>[52]ACCOUNTALLOC!DC231</f>
        <v>0</v>
      </c>
      <c r="DE231" s="65">
        <v>0</v>
      </c>
      <c r="DF231" s="65">
        <v>0</v>
      </c>
      <c r="DG231" s="65">
        <v>0</v>
      </c>
      <c r="DH231" s="65">
        <v>0</v>
      </c>
      <c r="DI231" s="65">
        <v>0</v>
      </c>
      <c r="DJ231" s="65">
        <v>0</v>
      </c>
      <c r="DK231" s="65">
        <v>0</v>
      </c>
      <c r="DM231" s="65">
        <v>0</v>
      </c>
      <c r="DN231" s="65">
        <v>0</v>
      </c>
      <c r="DO231" s="65">
        <v>0</v>
      </c>
      <c r="DP231" s="65">
        <v>0</v>
      </c>
      <c r="DQ231" s="65">
        <v>0</v>
      </c>
      <c r="DR231" s="65">
        <v>0</v>
      </c>
      <c r="DS231" s="65">
        <v>0</v>
      </c>
      <c r="DU231" s="65">
        <v>0</v>
      </c>
      <c r="DV231" s="65">
        <v>0</v>
      </c>
      <c r="DW231" s="65">
        <v>0</v>
      </c>
      <c r="DX231" s="65">
        <v>0</v>
      </c>
      <c r="DY231" s="65">
        <v>0</v>
      </c>
      <c r="DZ231" s="65">
        <v>0</v>
      </c>
      <c r="EA231" s="65">
        <v>0</v>
      </c>
      <c r="EC231" s="65">
        <v>0</v>
      </c>
      <c r="ED231" s="65">
        <v>0</v>
      </c>
      <c r="EE231" s="65">
        <v>0</v>
      </c>
      <c r="EF231" s="65">
        <v>0</v>
      </c>
      <c r="EG231" s="65">
        <v>0</v>
      </c>
      <c r="EH231" s="65">
        <v>0</v>
      </c>
      <c r="EI231" s="65">
        <v>0</v>
      </c>
      <c r="EK231" s="65">
        <v>0</v>
      </c>
      <c r="EL231" s="65">
        <v>0</v>
      </c>
      <c r="EM231" s="65">
        <v>0</v>
      </c>
      <c r="EN231" s="65">
        <v>0</v>
      </c>
      <c r="EO231" s="65">
        <v>0</v>
      </c>
      <c r="EP231" s="65">
        <v>0</v>
      </c>
      <c r="EQ231" s="65">
        <v>0</v>
      </c>
      <c r="ES231" s="65">
        <v>0</v>
      </c>
      <c r="ET231" s="65">
        <v>0</v>
      </c>
      <c r="EU231" s="65">
        <v>0</v>
      </c>
      <c r="EV231" s="65">
        <v>0</v>
      </c>
      <c r="EW231" s="65">
        <v>0</v>
      </c>
      <c r="EX231" s="65">
        <v>0</v>
      </c>
      <c r="EY231" s="65">
        <v>0</v>
      </c>
      <c r="FA231" s="65">
        <v>0</v>
      </c>
      <c r="FB231" s="65">
        <v>0</v>
      </c>
      <c r="FC231" s="65">
        <v>0</v>
      </c>
      <c r="FD231" s="65">
        <v>0</v>
      </c>
      <c r="FE231" s="65">
        <v>0</v>
      </c>
      <c r="FF231" s="65">
        <v>0</v>
      </c>
      <c r="FG231" s="65">
        <v>0</v>
      </c>
    </row>
    <row r="232" spans="1:163">
      <c r="A232" s="699" t="str">
        <f>[52]ACCOUNTALLOC!A232</f>
        <v>~</v>
      </c>
      <c r="B232" s="698" t="str">
        <f>[52]ACCOUNTALLOC!B232</f>
        <v>~</v>
      </c>
      <c r="C232" s="695">
        <f>[52]ACCOUNTALLOC!C232</f>
        <v>0</v>
      </c>
      <c r="D232" s="64"/>
      <c r="E232" s="697">
        <f>[52]ACCOUNTALLOC!E232</f>
        <v>0</v>
      </c>
      <c r="F232" s="697">
        <f>[52]ACCOUNTALLOC!F232</f>
        <v>0</v>
      </c>
      <c r="G232" s="697">
        <f>[52]ACCOUNTALLOC!G232</f>
        <v>0</v>
      </c>
      <c r="H232" s="697">
        <f>[52]ACCOUNTALLOC!H232</f>
        <v>0</v>
      </c>
      <c r="I232" s="697">
        <f>[52]ACCOUNTALLOC!I232</f>
        <v>0</v>
      </c>
      <c r="J232" s="697">
        <f>[52]ACCOUNTALLOC!J232</f>
        <v>0</v>
      </c>
      <c r="K232" s="697">
        <f>[52]ACCOUNTALLOC!K232</f>
        <v>0</v>
      </c>
      <c r="L232" s="698"/>
      <c r="M232" s="697">
        <f>[52]ACCOUNTALLOC!M232</f>
        <v>0</v>
      </c>
      <c r="N232" s="697">
        <f>[52]ACCOUNTALLOC!N232</f>
        <v>0</v>
      </c>
      <c r="O232" s="697">
        <f>[52]ACCOUNTALLOC!O232</f>
        <v>0</v>
      </c>
      <c r="P232" s="697">
        <f>[52]ACCOUNTALLOC!P232</f>
        <v>0</v>
      </c>
      <c r="Q232" s="697">
        <f>[52]ACCOUNTALLOC!Q232</f>
        <v>0</v>
      </c>
      <c r="R232" s="697">
        <f>[52]ACCOUNTALLOC!R232</f>
        <v>0</v>
      </c>
      <c r="S232" s="697">
        <f>[52]ACCOUNTALLOC!S232</f>
        <v>0</v>
      </c>
      <c r="T232" s="698"/>
      <c r="U232" s="697">
        <f>[52]ACCOUNTALLOC!U232</f>
        <v>0</v>
      </c>
      <c r="V232" s="697">
        <f>[52]ACCOUNTALLOC!V232</f>
        <v>0</v>
      </c>
      <c r="W232" s="697">
        <f>[52]ACCOUNTALLOC!W232</f>
        <v>0</v>
      </c>
      <c r="X232" s="697">
        <f>[52]ACCOUNTALLOC!X232</f>
        <v>0</v>
      </c>
      <c r="Y232" s="697">
        <f>[52]ACCOUNTALLOC!Y232</f>
        <v>0</v>
      </c>
      <c r="Z232" s="697">
        <f>[52]ACCOUNTALLOC!Z232</f>
        <v>0</v>
      </c>
      <c r="AA232" s="697">
        <f>[52]ACCOUNTALLOC!AA232</f>
        <v>0</v>
      </c>
      <c r="AB232" s="698"/>
      <c r="AC232" s="697">
        <f>[52]ACCOUNTALLOC!AC232</f>
        <v>0</v>
      </c>
      <c r="AD232" s="697">
        <f>[52]ACCOUNTALLOC!AD232</f>
        <v>0</v>
      </c>
      <c r="AE232" s="697">
        <f>[52]ACCOUNTALLOC!AE232</f>
        <v>0</v>
      </c>
      <c r="AF232" s="697">
        <f>[52]ACCOUNTALLOC!AF232</f>
        <v>0</v>
      </c>
      <c r="AG232" s="697">
        <f>[52]ACCOUNTALLOC!AG232</f>
        <v>0</v>
      </c>
      <c r="AH232" s="697">
        <f>[52]ACCOUNTALLOC!AH232</f>
        <v>0</v>
      </c>
      <c r="AI232" s="697">
        <f>[52]ACCOUNTALLOC!AI232</f>
        <v>0</v>
      </c>
      <c r="AJ232" s="698"/>
      <c r="AK232" s="697">
        <f>[52]ACCOUNTALLOC!AK232</f>
        <v>0</v>
      </c>
      <c r="AL232" s="697">
        <f>[52]ACCOUNTALLOC!AL232</f>
        <v>0</v>
      </c>
      <c r="AM232" s="697">
        <f>[52]ACCOUNTALLOC!AM232</f>
        <v>0</v>
      </c>
      <c r="AN232" s="697">
        <f>[52]ACCOUNTALLOC!AN232</f>
        <v>0</v>
      </c>
      <c r="AO232" s="697">
        <f>[52]ACCOUNTALLOC!AO232</f>
        <v>0</v>
      </c>
      <c r="AP232" s="697">
        <f>[52]ACCOUNTALLOC!AP232</f>
        <v>0</v>
      </c>
      <c r="AQ232" s="697">
        <f>[52]ACCOUNTALLOC!AQ232</f>
        <v>0</v>
      </c>
      <c r="AR232" s="698"/>
      <c r="AS232" s="697">
        <f>[52]ACCOUNTALLOC!AS232</f>
        <v>0</v>
      </c>
      <c r="AT232" s="697">
        <f>[52]ACCOUNTALLOC!AT232</f>
        <v>0</v>
      </c>
      <c r="AU232" s="697">
        <f>[52]ACCOUNTALLOC!AU232</f>
        <v>0</v>
      </c>
      <c r="AV232" s="697">
        <f>[52]ACCOUNTALLOC!AV232</f>
        <v>0</v>
      </c>
      <c r="AW232" s="697">
        <f>[52]ACCOUNTALLOC!AW232</f>
        <v>0</v>
      </c>
      <c r="AX232" s="697">
        <f>[52]ACCOUNTALLOC!AX232</f>
        <v>0</v>
      </c>
      <c r="AY232" s="697">
        <f>[52]ACCOUNTALLOC!AY232</f>
        <v>0</v>
      </c>
      <c r="AZ232" s="698"/>
      <c r="BA232" s="697">
        <f>[52]ACCOUNTALLOC!BA232</f>
        <v>0</v>
      </c>
      <c r="BB232" s="697">
        <f>[52]ACCOUNTALLOC!BB232</f>
        <v>0</v>
      </c>
      <c r="BC232" s="697">
        <f>[52]ACCOUNTALLOC!BC232</f>
        <v>0</v>
      </c>
      <c r="BD232" s="697">
        <f>[52]ACCOUNTALLOC!BD232</f>
        <v>0</v>
      </c>
      <c r="BE232" s="697">
        <f>[52]ACCOUNTALLOC!BE232</f>
        <v>0</v>
      </c>
      <c r="BF232" s="697">
        <f>[52]ACCOUNTALLOC!BF232</f>
        <v>0</v>
      </c>
      <c r="BG232" s="697">
        <f>[52]ACCOUNTALLOC!BG232</f>
        <v>0</v>
      </c>
      <c r="BH232" s="698"/>
      <c r="BI232" s="697">
        <f>[52]ACCOUNTALLOC!BI232</f>
        <v>0</v>
      </c>
      <c r="BJ232" s="697">
        <f>[52]ACCOUNTALLOC!BJ232</f>
        <v>0</v>
      </c>
      <c r="BK232" s="697">
        <f>[52]ACCOUNTALLOC!BK232</f>
        <v>0</v>
      </c>
      <c r="BL232" s="697">
        <f>[52]ACCOUNTALLOC!BL232</f>
        <v>0</v>
      </c>
      <c r="BM232" s="697">
        <f>[52]ACCOUNTALLOC!BM232</f>
        <v>0</v>
      </c>
      <c r="BN232" s="697">
        <f>[52]ACCOUNTALLOC!BN232</f>
        <v>0</v>
      </c>
      <c r="BO232" s="697">
        <f>[52]ACCOUNTALLOC!BO232</f>
        <v>0</v>
      </c>
      <c r="BP232" s="698"/>
      <c r="BQ232" s="697">
        <f>[52]ACCOUNTALLOC!BQ232</f>
        <v>0</v>
      </c>
      <c r="BR232" s="697">
        <f>[52]ACCOUNTALLOC!BR232</f>
        <v>0</v>
      </c>
      <c r="BS232" s="697">
        <f>[52]ACCOUNTALLOC!BS232</f>
        <v>0</v>
      </c>
      <c r="BT232" s="697">
        <f>[52]ACCOUNTALLOC!BT232</f>
        <v>0</v>
      </c>
      <c r="BU232" s="697">
        <f>[52]ACCOUNTALLOC!BU232</f>
        <v>0</v>
      </c>
      <c r="BV232" s="697">
        <f>[52]ACCOUNTALLOC!BV232</f>
        <v>0</v>
      </c>
      <c r="BW232" s="697">
        <f>[52]ACCOUNTALLOC!BW232</f>
        <v>0</v>
      </c>
      <c r="BX232" s="698"/>
      <c r="BY232" s="697">
        <f>[52]ACCOUNTALLOC!BY232</f>
        <v>0</v>
      </c>
      <c r="BZ232" s="697">
        <f>[52]ACCOUNTALLOC!BZ232</f>
        <v>0</v>
      </c>
      <c r="CA232" s="697">
        <f>[52]ACCOUNTALLOC!CA232</f>
        <v>0</v>
      </c>
      <c r="CB232" s="697">
        <f>[52]ACCOUNTALLOC!CB232</f>
        <v>0</v>
      </c>
      <c r="CC232" s="697">
        <f>[52]ACCOUNTALLOC!CC232</f>
        <v>0</v>
      </c>
      <c r="CD232" s="697">
        <f>[52]ACCOUNTALLOC!CD232</f>
        <v>0</v>
      </c>
      <c r="CE232" s="697">
        <f>[52]ACCOUNTALLOC!CE232</f>
        <v>0</v>
      </c>
      <c r="CF232" s="698"/>
      <c r="CG232" s="697">
        <f>[52]ACCOUNTALLOC!CG232</f>
        <v>0</v>
      </c>
      <c r="CH232" s="697">
        <f>[52]ACCOUNTALLOC!CH232</f>
        <v>0</v>
      </c>
      <c r="CI232" s="697">
        <f>[52]ACCOUNTALLOC!CI232</f>
        <v>0</v>
      </c>
      <c r="CJ232" s="697">
        <f>[52]ACCOUNTALLOC!CJ232</f>
        <v>0</v>
      </c>
      <c r="CK232" s="697">
        <f>[52]ACCOUNTALLOC!CK232</f>
        <v>0</v>
      </c>
      <c r="CL232" s="697">
        <f>[52]ACCOUNTALLOC!CL232</f>
        <v>0</v>
      </c>
      <c r="CM232" s="697">
        <f>[52]ACCOUNTALLOC!CM232</f>
        <v>0</v>
      </c>
      <c r="CN232" s="698">
        <f>[52]ACCOUNTALLOC!CN232</f>
        <v>0</v>
      </c>
      <c r="CO232" s="697">
        <f>[52]ACCOUNTALLOC!CO232</f>
        <v>0</v>
      </c>
      <c r="CP232" s="697">
        <f>[52]ACCOUNTALLOC!CP232</f>
        <v>0</v>
      </c>
      <c r="CQ232" s="697">
        <f>[52]ACCOUNTALLOC!CQ232</f>
        <v>0</v>
      </c>
      <c r="CR232" s="697">
        <f>[52]ACCOUNTALLOC!CR232</f>
        <v>0</v>
      </c>
      <c r="CS232" s="697">
        <f>[52]ACCOUNTALLOC!CS232</f>
        <v>0</v>
      </c>
      <c r="CT232" s="697">
        <f>[52]ACCOUNTALLOC!CT232</f>
        <v>0</v>
      </c>
      <c r="CU232" s="697">
        <f>[52]ACCOUNTALLOC!CU232</f>
        <v>0</v>
      </c>
      <c r="CW232" s="65">
        <f>[52]ACCOUNTALLOC!CW232</f>
        <v>0</v>
      </c>
      <c r="CX232" s="65">
        <f>[52]ACCOUNTALLOC!CX232</f>
        <v>0</v>
      </c>
      <c r="CY232" s="65">
        <f>[52]ACCOUNTALLOC!CY232</f>
        <v>0</v>
      </c>
      <c r="CZ232" s="65">
        <f>[52]ACCOUNTALLOC!CZ232</f>
        <v>0</v>
      </c>
      <c r="DA232" s="65">
        <f>[52]ACCOUNTALLOC!DA232</f>
        <v>0</v>
      </c>
      <c r="DB232" s="65">
        <f>[52]ACCOUNTALLOC!DB232</f>
        <v>0</v>
      </c>
      <c r="DC232" s="65">
        <f>[52]ACCOUNTALLOC!DC232</f>
        <v>0</v>
      </c>
      <c r="DE232" s="65">
        <v>0</v>
      </c>
      <c r="DF232" s="65">
        <v>0</v>
      </c>
      <c r="DG232" s="65">
        <v>0</v>
      </c>
      <c r="DH232" s="65">
        <v>0</v>
      </c>
      <c r="DI232" s="65">
        <v>0</v>
      </c>
      <c r="DJ232" s="65">
        <v>0</v>
      </c>
      <c r="DK232" s="65">
        <v>0</v>
      </c>
      <c r="DM232" s="65">
        <v>0</v>
      </c>
      <c r="DN232" s="65">
        <v>0</v>
      </c>
      <c r="DO232" s="65">
        <v>0</v>
      </c>
      <c r="DP232" s="65">
        <v>0</v>
      </c>
      <c r="DQ232" s="65">
        <v>0</v>
      </c>
      <c r="DR232" s="65">
        <v>0</v>
      </c>
      <c r="DS232" s="65">
        <v>0</v>
      </c>
      <c r="DU232" s="65">
        <v>0</v>
      </c>
      <c r="DV232" s="65">
        <v>0</v>
      </c>
      <c r="DW232" s="65">
        <v>0</v>
      </c>
      <c r="DX232" s="65">
        <v>0</v>
      </c>
      <c r="DY232" s="65">
        <v>0</v>
      </c>
      <c r="DZ232" s="65">
        <v>0</v>
      </c>
      <c r="EA232" s="65">
        <v>0</v>
      </c>
      <c r="EC232" s="65">
        <v>0</v>
      </c>
      <c r="ED232" s="65">
        <v>0</v>
      </c>
      <c r="EE232" s="65">
        <v>0</v>
      </c>
      <c r="EF232" s="65">
        <v>0</v>
      </c>
      <c r="EG232" s="65">
        <v>0</v>
      </c>
      <c r="EH232" s="65">
        <v>0</v>
      </c>
      <c r="EI232" s="65">
        <v>0</v>
      </c>
      <c r="EK232" s="65">
        <v>0</v>
      </c>
      <c r="EL232" s="65">
        <v>0</v>
      </c>
      <c r="EM232" s="65">
        <v>0</v>
      </c>
      <c r="EN232" s="65">
        <v>0</v>
      </c>
      <c r="EO232" s="65">
        <v>0</v>
      </c>
      <c r="EP232" s="65">
        <v>0</v>
      </c>
      <c r="EQ232" s="65">
        <v>0</v>
      </c>
      <c r="ES232" s="65">
        <v>0</v>
      </c>
      <c r="ET232" s="65">
        <v>0</v>
      </c>
      <c r="EU232" s="65">
        <v>0</v>
      </c>
      <c r="EV232" s="65">
        <v>0</v>
      </c>
      <c r="EW232" s="65">
        <v>0</v>
      </c>
      <c r="EX232" s="65">
        <v>0</v>
      </c>
      <c r="EY232" s="65">
        <v>0</v>
      </c>
      <c r="FA232" s="65">
        <v>0</v>
      </c>
      <c r="FB232" s="65">
        <v>0</v>
      </c>
      <c r="FC232" s="65">
        <v>0</v>
      </c>
      <c r="FD232" s="65">
        <v>0</v>
      </c>
      <c r="FE232" s="65">
        <v>0</v>
      </c>
      <c r="FF232" s="65">
        <v>0</v>
      </c>
      <c r="FG232" s="65">
        <v>0</v>
      </c>
    </row>
    <row r="233" spans="1:163">
      <c r="A233" s="699" t="str">
        <f>[52]ACCOUNTALLOC!A233</f>
        <v>~</v>
      </c>
      <c r="B233" s="698" t="str">
        <f>[52]ACCOUNTALLOC!B233</f>
        <v>~</v>
      </c>
      <c r="C233" s="695">
        <f>[52]ACCOUNTALLOC!C233</f>
        <v>0</v>
      </c>
      <c r="D233" s="64"/>
      <c r="E233" s="697">
        <f>[52]ACCOUNTALLOC!E233</f>
        <v>0</v>
      </c>
      <c r="F233" s="697">
        <f>[52]ACCOUNTALLOC!F233</f>
        <v>0</v>
      </c>
      <c r="G233" s="697">
        <f>[52]ACCOUNTALLOC!G233</f>
        <v>0</v>
      </c>
      <c r="H233" s="697">
        <f>[52]ACCOUNTALLOC!H233</f>
        <v>0</v>
      </c>
      <c r="I233" s="697">
        <f>[52]ACCOUNTALLOC!I233</f>
        <v>0</v>
      </c>
      <c r="J233" s="697">
        <f>[52]ACCOUNTALLOC!J233</f>
        <v>0</v>
      </c>
      <c r="K233" s="697">
        <f>[52]ACCOUNTALLOC!K233</f>
        <v>0</v>
      </c>
      <c r="L233" s="698"/>
      <c r="M233" s="697">
        <f>[52]ACCOUNTALLOC!M233</f>
        <v>0</v>
      </c>
      <c r="N233" s="697">
        <f>[52]ACCOUNTALLOC!N233</f>
        <v>0</v>
      </c>
      <c r="O233" s="697">
        <f>[52]ACCOUNTALLOC!O233</f>
        <v>0</v>
      </c>
      <c r="P233" s="697">
        <f>[52]ACCOUNTALLOC!P233</f>
        <v>0</v>
      </c>
      <c r="Q233" s="697">
        <f>[52]ACCOUNTALLOC!Q233</f>
        <v>0</v>
      </c>
      <c r="R233" s="697">
        <f>[52]ACCOUNTALLOC!R233</f>
        <v>0</v>
      </c>
      <c r="S233" s="697">
        <f>[52]ACCOUNTALLOC!S233</f>
        <v>0</v>
      </c>
      <c r="T233" s="698"/>
      <c r="U233" s="697">
        <f>[52]ACCOUNTALLOC!U233</f>
        <v>0</v>
      </c>
      <c r="V233" s="697">
        <f>[52]ACCOUNTALLOC!V233</f>
        <v>0</v>
      </c>
      <c r="W233" s="697">
        <f>[52]ACCOUNTALLOC!W233</f>
        <v>0</v>
      </c>
      <c r="X233" s="697">
        <f>[52]ACCOUNTALLOC!X233</f>
        <v>0</v>
      </c>
      <c r="Y233" s="697">
        <f>[52]ACCOUNTALLOC!Y233</f>
        <v>0</v>
      </c>
      <c r="Z233" s="697">
        <f>[52]ACCOUNTALLOC!Z233</f>
        <v>0</v>
      </c>
      <c r="AA233" s="697">
        <f>[52]ACCOUNTALLOC!AA233</f>
        <v>0</v>
      </c>
      <c r="AB233" s="698"/>
      <c r="AC233" s="697">
        <f>[52]ACCOUNTALLOC!AC233</f>
        <v>0</v>
      </c>
      <c r="AD233" s="697">
        <f>[52]ACCOUNTALLOC!AD233</f>
        <v>0</v>
      </c>
      <c r="AE233" s="697">
        <f>[52]ACCOUNTALLOC!AE233</f>
        <v>0</v>
      </c>
      <c r="AF233" s="697">
        <f>[52]ACCOUNTALLOC!AF233</f>
        <v>0</v>
      </c>
      <c r="AG233" s="697">
        <f>[52]ACCOUNTALLOC!AG233</f>
        <v>0</v>
      </c>
      <c r="AH233" s="697">
        <f>[52]ACCOUNTALLOC!AH233</f>
        <v>0</v>
      </c>
      <c r="AI233" s="697">
        <f>[52]ACCOUNTALLOC!AI233</f>
        <v>0</v>
      </c>
      <c r="AJ233" s="698"/>
      <c r="AK233" s="697">
        <f>[52]ACCOUNTALLOC!AK233</f>
        <v>0</v>
      </c>
      <c r="AL233" s="697">
        <f>[52]ACCOUNTALLOC!AL233</f>
        <v>0</v>
      </c>
      <c r="AM233" s="697">
        <f>[52]ACCOUNTALLOC!AM233</f>
        <v>0</v>
      </c>
      <c r="AN233" s="697">
        <f>[52]ACCOUNTALLOC!AN233</f>
        <v>0</v>
      </c>
      <c r="AO233" s="697">
        <f>[52]ACCOUNTALLOC!AO233</f>
        <v>0</v>
      </c>
      <c r="AP233" s="697">
        <f>[52]ACCOUNTALLOC!AP233</f>
        <v>0</v>
      </c>
      <c r="AQ233" s="697">
        <f>[52]ACCOUNTALLOC!AQ233</f>
        <v>0</v>
      </c>
      <c r="AR233" s="698"/>
      <c r="AS233" s="697">
        <f>[52]ACCOUNTALLOC!AS233</f>
        <v>0</v>
      </c>
      <c r="AT233" s="697">
        <f>[52]ACCOUNTALLOC!AT233</f>
        <v>0</v>
      </c>
      <c r="AU233" s="697">
        <f>[52]ACCOUNTALLOC!AU233</f>
        <v>0</v>
      </c>
      <c r="AV233" s="697">
        <f>[52]ACCOUNTALLOC!AV233</f>
        <v>0</v>
      </c>
      <c r="AW233" s="697">
        <f>[52]ACCOUNTALLOC!AW233</f>
        <v>0</v>
      </c>
      <c r="AX233" s="697">
        <f>[52]ACCOUNTALLOC!AX233</f>
        <v>0</v>
      </c>
      <c r="AY233" s="697">
        <f>[52]ACCOUNTALLOC!AY233</f>
        <v>0</v>
      </c>
      <c r="AZ233" s="698"/>
      <c r="BA233" s="697">
        <f>[52]ACCOUNTALLOC!BA233</f>
        <v>0</v>
      </c>
      <c r="BB233" s="697">
        <f>[52]ACCOUNTALLOC!BB233</f>
        <v>0</v>
      </c>
      <c r="BC233" s="697">
        <f>[52]ACCOUNTALLOC!BC233</f>
        <v>0</v>
      </c>
      <c r="BD233" s="697">
        <f>[52]ACCOUNTALLOC!BD233</f>
        <v>0</v>
      </c>
      <c r="BE233" s="697">
        <f>[52]ACCOUNTALLOC!BE233</f>
        <v>0</v>
      </c>
      <c r="BF233" s="697">
        <f>[52]ACCOUNTALLOC!BF233</f>
        <v>0</v>
      </c>
      <c r="BG233" s="697">
        <f>[52]ACCOUNTALLOC!BG233</f>
        <v>0</v>
      </c>
      <c r="BH233" s="698"/>
      <c r="BI233" s="697">
        <f>[52]ACCOUNTALLOC!BI233</f>
        <v>0</v>
      </c>
      <c r="BJ233" s="697">
        <f>[52]ACCOUNTALLOC!BJ233</f>
        <v>0</v>
      </c>
      <c r="BK233" s="697">
        <f>[52]ACCOUNTALLOC!BK233</f>
        <v>0</v>
      </c>
      <c r="BL233" s="697">
        <f>[52]ACCOUNTALLOC!BL233</f>
        <v>0</v>
      </c>
      <c r="BM233" s="697">
        <f>[52]ACCOUNTALLOC!BM233</f>
        <v>0</v>
      </c>
      <c r="BN233" s="697">
        <f>[52]ACCOUNTALLOC!BN233</f>
        <v>0</v>
      </c>
      <c r="BO233" s="697">
        <f>[52]ACCOUNTALLOC!BO233</f>
        <v>0</v>
      </c>
      <c r="BP233" s="698"/>
      <c r="BQ233" s="697">
        <f>[52]ACCOUNTALLOC!BQ233</f>
        <v>0</v>
      </c>
      <c r="BR233" s="697">
        <f>[52]ACCOUNTALLOC!BR233</f>
        <v>0</v>
      </c>
      <c r="BS233" s="697">
        <f>[52]ACCOUNTALLOC!BS233</f>
        <v>0</v>
      </c>
      <c r="BT233" s="697">
        <f>[52]ACCOUNTALLOC!BT233</f>
        <v>0</v>
      </c>
      <c r="BU233" s="697">
        <f>[52]ACCOUNTALLOC!BU233</f>
        <v>0</v>
      </c>
      <c r="BV233" s="697">
        <f>[52]ACCOUNTALLOC!BV233</f>
        <v>0</v>
      </c>
      <c r="BW233" s="697">
        <f>[52]ACCOUNTALLOC!BW233</f>
        <v>0</v>
      </c>
      <c r="BX233" s="698"/>
      <c r="BY233" s="697">
        <f>[52]ACCOUNTALLOC!BY233</f>
        <v>0</v>
      </c>
      <c r="BZ233" s="697">
        <f>[52]ACCOUNTALLOC!BZ233</f>
        <v>0</v>
      </c>
      <c r="CA233" s="697">
        <f>[52]ACCOUNTALLOC!CA233</f>
        <v>0</v>
      </c>
      <c r="CB233" s="697">
        <f>[52]ACCOUNTALLOC!CB233</f>
        <v>0</v>
      </c>
      <c r="CC233" s="697">
        <f>[52]ACCOUNTALLOC!CC233</f>
        <v>0</v>
      </c>
      <c r="CD233" s="697">
        <f>[52]ACCOUNTALLOC!CD233</f>
        <v>0</v>
      </c>
      <c r="CE233" s="697">
        <f>[52]ACCOUNTALLOC!CE233</f>
        <v>0</v>
      </c>
      <c r="CF233" s="698"/>
      <c r="CG233" s="697">
        <f>[52]ACCOUNTALLOC!CG233</f>
        <v>0</v>
      </c>
      <c r="CH233" s="697">
        <f>[52]ACCOUNTALLOC!CH233</f>
        <v>0</v>
      </c>
      <c r="CI233" s="697">
        <f>[52]ACCOUNTALLOC!CI233</f>
        <v>0</v>
      </c>
      <c r="CJ233" s="697">
        <f>[52]ACCOUNTALLOC!CJ233</f>
        <v>0</v>
      </c>
      <c r="CK233" s="697">
        <f>[52]ACCOUNTALLOC!CK233</f>
        <v>0</v>
      </c>
      <c r="CL233" s="697">
        <f>[52]ACCOUNTALLOC!CL233</f>
        <v>0</v>
      </c>
      <c r="CM233" s="697">
        <f>[52]ACCOUNTALLOC!CM233</f>
        <v>0</v>
      </c>
      <c r="CN233" s="698">
        <f>[52]ACCOUNTALLOC!CN233</f>
        <v>0</v>
      </c>
      <c r="CO233" s="697">
        <f>[52]ACCOUNTALLOC!CO233</f>
        <v>0</v>
      </c>
      <c r="CP233" s="697">
        <f>[52]ACCOUNTALLOC!CP233</f>
        <v>0</v>
      </c>
      <c r="CQ233" s="697">
        <f>[52]ACCOUNTALLOC!CQ233</f>
        <v>0</v>
      </c>
      <c r="CR233" s="697">
        <f>[52]ACCOUNTALLOC!CR233</f>
        <v>0</v>
      </c>
      <c r="CS233" s="697">
        <f>[52]ACCOUNTALLOC!CS233</f>
        <v>0</v>
      </c>
      <c r="CT233" s="697">
        <f>[52]ACCOUNTALLOC!CT233</f>
        <v>0</v>
      </c>
      <c r="CU233" s="697">
        <f>[52]ACCOUNTALLOC!CU233</f>
        <v>0</v>
      </c>
      <c r="CW233" s="65">
        <f>[52]ACCOUNTALLOC!CW233</f>
        <v>0</v>
      </c>
      <c r="CX233" s="65">
        <f>[52]ACCOUNTALLOC!CX233</f>
        <v>0</v>
      </c>
      <c r="CY233" s="65">
        <f>[52]ACCOUNTALLOC!CY233</f>
        <v>0</v>
      </c>
      <c r="CZ233" s="65">
        <f>[52]ACCOUNTALLOC!CZ233</f>
        <v>0</v>
      </c>
      <c r="DA233" s="65">
        <f>[52]ACCOUNTALLOC!DA233</f>
        <v>0</v>
      </c>
      <c r="DB233" s="65">
        <f>[52]ACCOUNTALLOC!DB233</f>
        <v>0</v>
      </c>
      <c r="DC233" s="65">
        <f>[52]ACCOUNTALLOC!DC233</f>
        <v>0</v>
      </c>
      <c r="DE233" s="65">
        <v>0</v>
      </c>
      <c r="DF233" s="65">
        <v>0</v>
      </c>
      <c r="DG233" s="65">
        <v>0</v>
      </c>
      <c r="DH233" s="65">
        <v>0</v>
      </c>
      <c r="DI233" s="65">
        <v>0</v>
      </c>
      <c r="DJ233" s="65">
        <v>0</v>
      </c>
      <c r="DK233" s="65">
        <v>0</v>
      </c>
      <c r="DM233" s="65">
        <v>0</v>
      </c>
      <c r="DN233" s="65">
        <v>0</v>
      </c>
      <c r="DO233" s="65">
        <v>0</v>
      </c>
      <c r="DP233" s="65">
        <v>0</v>
      </c>
      <c r="DQ233" s="65">
        <v>0</v>
      </c>
      <c r="DR233" s="65">
        <v>0</v>
      </c>
      <c r="DS233" s="65">
        <v>0</v>
      </c>
      <c r="DU233" s="65">
        <v>0</v>
      </c>
      <c r="DV233" s="65">
        <v>0</v>
      </c>
      <c r="DW233" s="65">
        <v>0</v>
      </c>
      <c r="DX233" s="65">
        <v>0</v>
      </c>
      <c r="DY233" s="65">
        <v>0</v>
      </c>
      <c r="DZ233" s="65">
        <v>0</v>
      </c>
      <c r="EA233" s="65">
        <v>0</v>
      </c>
      <c r="EC233" s="65">
        <v>0</v>
      </c>
      <c r="ED233" s="65">
        <v>0</v>
      </c>
      <c r="EE233" s="65">
        <v>0</v>
      </c>
      <c r="EF233" s="65">
        <v>0</v>
      </c>
      <c r="EG233" s="65">
        <v>0</v>
      </c>
      <c r="EH233" s="65">
        <v>0</v>
      </c>
      <c r="EI233" s="65">
        <v>0</v>
      </c>
      <c r="EK233" s="65">
        <v>0</v>
      </c>
      <c r="EL233" s="65">
        <v>0</v>
      </c>
      <c r="EM233" s="65">
        <v>0</v>
      </c>
      <c r="EN233" s="65">
        <v>0</v>
      </c>
      <c r="EO233" s="65">
        <v>0</v>
      </c>
      <c r="EP233" s="65">
        <v>0</v>
      </c>
      <c r="EQ233" s="65">
        <v>0</v>
      </c>
      <c r="ES233" s="65">
        <v>0</v>
      </c>
      <c r="ET233" s="65">
        <v>0</v>
      </c>
      <c r="EU233" s="65">
        <v>0</v>
      </c>
      <c r="EV233" s="65">
        <v>0</v>
      </c>
      <c r="EW233" s="65">
        <v>0</v>
      </c>
      <c r="EX233" s="65">
        <v>0</v>
      </c>
      <c r="EY233" s="65">
        <v>0</v>
      </c>
      <c r="FA233" s="65">
        <v>0</v>
      </c>
      <c r="FB233" s="65">
        <v>0</v>
      </c>
      <c r="FC233" s="65">
        <v>0</v>
      </c>
      <c r="FD233" s="65">
        <v>0</v>
      </c>
      <c r="FE233" s="65">
        <v>0</v>
      </c>
      <c r="FF233" s="65">
        <v>0</v>
      </c>
      <c r="FG233" s="65">
        <v>0</v>
      </c>
    </row>
    <row r="234" spans="1:163">
      <c r="A234" s="699" t="str">
        <f>[52]ACCOUNTALLOC!A234</f>
        <v>~</v>
      </c>
      <c r="B234" s="698" t="str">
        <f>[52]ACCOUNTALLOC!B234</f>
        <v>~</v>
      </c>
      <c r="C234" s="695">
        <f>[52]ACCOUNTALLOC!C234</f>
        <v>0</v>
      </c>
      <c r="D234" s="64"/>
      <c r="E234" s="697">
        <f>[52]ACCOUNTALLOC!E234</f>
        <v>0</v>
      </c>
      <c r="F234" s="697">
        <f>[52]ACCOUNTALLOC!F234</f>
        <v>0</v>
      </c>
      <c r="G234" s="697">
        <f>[52]ACCOUNTALLOC!G234</f>
        <v>0</v>
      </c>
      <c r="H234" s="697">
        <f>[52]ACCOUNTALLOC!H234</f>
        <v>0</v>
      </c>
      <c r="I234" s="697">
        <f>[52]ACCOUNTALLOC!I234</f>
        <v>0</v>
      </c>
      <c r="J234" s="697">
        <f>[52]ACCOUNTALLOC!J234</f>
        <v>0</v>
      </c>
      <c r="K234" s="697">
        <f>[52]ACCOUNTALLOC!K234</f>
        <v>0</v>
      </c>
      <c r="L234" s="698"/>
      <c r="M234" s="697">
        <f>[52]ACCOUNTALLOC!M234</f>
        <v>0</v>
      </c>
      <c r="N234" s="697">
        <f>[52]ACCOUNTALLOC!N234</f>
        <v>0</v>
      </c>
      <c r="O234" s="697">
        <f>[52]ACCOUNTALLOC!O234</f>
        <v>0</v>
      </c>
      <c r="P234" s="697">
        <f>[52]ACCOUNTALLOC!P234</f>
        <v>0</v>
      </c>
      <c r="Q234" s="697">
        <f>[52]ACCOUNTALLOC!Q234</f>
        <v>0</v>
      </c>
      <c r="R234" s="697">
        <f>[52]ACCOUNTALLOC!R234</f>
        <v>0</v>
      </c>
      <c r="S234" s="697">
        <f>[52]ACCOUNTALLOC!S234</f>
        <v>0</v>
      </c>
      <c r="T234" s="698"/>
      <c r="U234" s="697">
        <f>[52]ACCOUNTALLOC!U234</f>
        <v>0</v>
      </c>
      <c r="V234" s="697">
        <f>[52]ACCOUNTALLOC!V234</f>
        <v>0</v>
      </c>
      <c r="W234" s="697">
        <f>[52]ACCOUNTALLOC!W234</f>
        <v>0</v>
      </c>
      <c r="X234" s="697">
        <f>[52]ACCOUNTALLOC!X234</f>
        <v>0</v>
      </c>
      <c r="Y234" s="697">
        <f>[52]ACCOUNTALLOC!Y234</f>
        <v>0</v>
      </c>
      <c r="Z234" s="697">
        <f>[52]ACCOUNTALLOC!Z234</f>
        <v>0</v>
      </c>
      <c r="AA234" s="697">
        <f>[52]ACCOUNTALLOC!AA234</f>
        <v>0</v>
      </c>
      <c r="AB234" s="698"/>
      <c r="AC234" s="697">
        <f>[52]ACCOUNTALLOC!AC234</f>
        <v>0</v>
      </c>
      <c r="AD234" s="697">
        <f>[52]ACCOUNTALLOC!AD234</f>
        <v>0</v>
      </c>
      <c r="AE234" s="697">
        <f>[52]ACCOUNTALLOC!AE234</f>
        <v>0</v>
      </c>
      <c r="AF234" s="697">
        <f>[52]ACCOUNTALLOC!AF234</f>
        <v>0</v>
      </c>
      <c r="AG234" s="697">
        <f>[52]ACCOUNTALLOC!AG234</f>
        <v>0</v>
      </c>
      <c r="AH234" s="697">
        <f>[52]ACCOUNTALLOC!AH234</f>
        <v>0</v>
      </c>
      <c r="AI234" s="697">
        <f>[52]ACCOUNTALLOC!AI234</f>
        <v>0</v>
      </c>
      <c r="AJ234" s="698"/>
      <c r="AK234" s="697">
        <f>[52]ACCOUNTALLOC!AK234</f>
        <v>0</v>
      </c>
      <c r="AL234" s="697">
        <f>[52]ACCOUNTALLOC!AL234</f>
        <v>0</v>
      </c>
      <c r="AM234" s="697">
        <f>[52]ACCOUNTALLOC!AM234</f>
        <v>0</v>
      </c>
      <c r="AN234" s="697">
        <f>[52]ACCOUNTALLOC!AN234</f>
        <v>0</v>
      </c>
      <c r="AO234" s="697">
        <f>[52]ACCOUNTALLOC!AO234</f>
        <v>0</v>
      </c>
      <c r="AP234" s="697">
        <f>[52]ACCOUNTALLOC!AP234</f>
        <v>0</v>
      </c>
      <c r="AQ234" s="697">
        <f>[52]ACCOUNTALLOC!AQ234</f>
        <v>0</v>
      </c>
      <c r="AR234" s="698"/>
      <c r="AS234" s="697">
        <f>[52]ACCOUNTALLOC!AS234</f>
        <v>0</v>
      </c>
      <c r="AT234" s="697">
        <f>[52]ACCOUNTALLOC!AT234</f>
        <v>0</v>
      </c>
      <c r="AU234" s="697">
        <f>[52]ACCOUNTALLOC!AU234</f>
        <v>0</v>
      </c>
      <c r="AV234" s="697">
        <f>[52]ACCOUNTALLOC!AV234</f>
        <v>0</v>
      </c>
      <c r="AW234" s="697">
        <f>[52]ACCOUNTALLOC!AW234</f>
        <v>0</v>
      </c>
      <c r="AX234" s="697">
        <f>[52]ACCOUNTALLOC!AX234</f>
        <v>0</v>
      </c>
      <c r="AY234" s="697">
        <f>[52]ACCOUNTALLOC!AY234</f>
        <v>0</v>
      </c>
      <c r="AZ234" s="698"/>
      <c r="BA234" s="697">
        <f>[52]ACCOUNTALLOC!BA234</f>
        <v>0</v>
      </c>
      <c r="BB234" s="697">
        <f>[52]ACCOUNTALLOC!BB234</f>
        <v>0</v>
      </c>
      <c r="BC234" s="697">
        <f>[52]ACCOUNTALLOC!BC234</f>
        <v>0</v>
      </c>
      <c r="BD234" s="697">
        <f>[52]ACCOUNTALLOC!BD234</f>
        <v>0</v>
      </c>
      <c r="BE234" s="697">
        <f>[52]ACCOUNTALLOC!BE234</f>
        <v>0</v>
      </c>
      <c r="BF234" s="697">
        <f>[52]ACCOUNTALLOC!BF234</f>
        <v>0</v>
      </c>
      <c r="BG234" s="697">
        <f>[52]ACCOUNTALLOC!BG234</f>
        <v>0</v>
      </c>
      <c r="BH234" s="698"/>
      <c r="BI234" s="697">
        <f>[52]ACCOUNTALLOC!BI234</f>
        <v>0</v>
      </c>
      <c r="BJ234" s="697">
        <f>[52]ACCOUNTALLOC!BJ234</f>
        <v>0</v>
      </c>
      <c r="BK234" s="697">
        <f>[52]ACCOUNTALLOC!BK234</f>
        <v>0</v>
      </c>
      <c r="BL234" s="697">
        <f>[52]ACCOUNTALLOC!BL234</f>
        <v>0</v>
      </c>
      <c r="BM234" s="697">
        <f>[52]ACCOUNTALLOC!BM234</f>
        <v>0</v>
      </c>
      <c r="BN234" s="697">
        <f>[52]ACCOUNTALLOC!BN234</f>
        <v>0</v>
      </c>
      <c r="BO234" s="697">
        <f>[52]ACCOUNTALLOC!BO234</f>
        <v>0</v>
      </c>
      <c r="BP234" s="698"/>
      <c r="BQ234" s="697">
        <f>[52]ACCOUNTALLOC!BQ234</f>
        <v>0</v>
      </c>
      <c r="BR234" s="697">
        <f>[52]ACCOUNTALLOC!BR234</f>
        <v>0</v>
      </c>
      <c r="BS234" s="697">
        <f>[52]ACCOUNTALLOC!BS234</f>
        <v>0</v>
      </c>
      <c r="BT234" s="697">
        <f>[52]ACCOUNTALLOC!BT234</f>
        <v>0</v>
      </c>
      <c r="BU234" s="697">
        <f>[52]ACCOUNTALLOC!BU234</f>
        <v>0</v>
      </c>
      <c r="BV234" s="697">
        <f>[52]ACCOUNTALLOC!BV234</f>
        <v>0</v>
      </c>
      <c r="BW234" s="697">
        <f>[52]ACCOUNTALLOC!BW234</f>
        <v>0</v>
      </c>
      <c r="BX234" s="698"/>
      <c r="BY234" s="697">
        <f>[52]ACCOUNTALLOC!BY234</f>
        <v>0</v>
      </c>
      <c r="BZ234" s="697">
        <f>[52]ACCOUNTALLOC!BZ234</f>
        <v>0</v>
      </c>
      <c r="CA234" s="697">
        <f>[52]ACCOUNTALLOC!CA234</f>
        <v>0</v>
      </c>
      <c r="CB234" s="697">
        <f>[52]ACCOUNTALLOC!CB234</f>
        <v>0</v>
      </c>
      <c r="CC234" s="697">
        <f>[52]ACCOUNTALLOC!CC234</f>
        <v>0</v>
      </c>
      <c r="CD234" s="697">
        <f>[52]ACCOUNTALLOC!CD234</f>
        <v>0</v>
      </c>
      <c r="CE234" s="697">
        <f>[52]ACCOUNTALLOC!CE234</f>
        <v>0</v>
      </c>
      <c r="CF234" s="698"/>
      <c r="CG234" s="697">
        <f>[52]ACCOUNTALLOC!CG234</f>
        <v>0</v>
      </c>
      <c r="CH234" s="697">
        <f>[52]ACCOUNTALLOC!CH234</f>
        <v>0</v>
      </c>
      <c r="CI234" s="697">
        <f>[52]ACCOUNTALLOC!CI234</f>
        <v>0</v>
      </c>
      <c r="CJ234" s="697">
        <f>[52]ACCOUNTALLOC!CJ234</f>
        <v>0</v>
      </c>
      <c r="CK234" s="697">
        <f>[52]ACCOUNTALLOC!CK234</f>
        <v>0</v>
      </c>
      <c r="CL234" s="697">
        <f>[52]ACCOUNTALLOC!CL234</f>
        <v>0</v>
      </c>
      <c r="CM234" s="697">
        <f>[52]ACCOUNTALLOC!CM234</f>
        <v>0</v>
      </c>
      <c r="CN234" s="698">
        <f>[52]ACCOUNTALLOC!CN234</f>
        <v>0</v>
      </c>
      <c r="CO234" s="697">
        <f>[52]ACCOUNTALLOC!CO234</f>
        <v>0</v>
      </c>
      <c r="CP234" s="697">
        <f>[52]ACCOUNTALLOC!CP234</f>
        <v>0</v>
      </c>
      <c r="CQ234" s="697">
        <f>[52]ACCOUNTALLOC!CQ234</f>
        <v>0</v>
      </c>
      <c r="CR234" s="697">
        <f>[52]ACCOUNTALLOC!CR234</f>
        <v>0</v>
      </c>
      <c r="CS234" s="697">
        <f>[52]ACCOUNTALLOC!CS234</f>
        <v>0</v>
      </c>
      <c r="CT234" s="697">
        <f>[52]ACCOUNTALLOC!CT234</f>
        <v>0</v>
      </c>
      <c r="CU234" s="697">
        <f>[52]ACCOUNTALLOC!CU234</f>
        <v>0</v>
      </c>
      <c r="CW234" s="65">
        <f>[52]ACCOUNTALLOC!CW234</f>
        <v>0</v>
      </c>
      <c r="CX234" s="65">
        <f>[52]ACCOUNTALLOC!CX234</f>
        <v>0</v>
      </c>
      <c r="CY234" s="65">
        <f>[52]ACCOUNTALLOC!CY234</f>
        <v>0</v>
      </c>
      <c r="CZ234" s="65">
        <f>[52]ACCOUNTALLOC!CZ234</f>
        <v>0</v>
      </c>
      <c r="DA234" s="65">
        <f>[52]ACCOUNTALLOC!DA234</f>
        <v>0</v>
      </c>
      <c r="DB234" s="65">
        <f>[52]ACCOUNTALLOC!DB234</f>
        <v>0</v>
      </c>
      <c r="DC234" s="65">
        <f>[52]ACCOUNTALLOC!DC234</f>
        <v>0</v>
      </c>
      <c r="DE234" s="65">
        <v>0</v>
      </c>
      <c r="DF234" s="65">
        <v>0</v>
      </c>
      <c r="DG234" s="65">
        <v>0</v>
      </c>
      <c r="DH234" s="65">
        <v>0</v>
      </c>
      <c r="DI234" s="65">
        <v>0</v>
      </c>
      <c r="DJ234" s="65">
        <v>0</v>
      </c>
      <c r="DK234" s="65">
        <v>0</v>
      </c>
      <c r="DM234" s="65">
        <v>0</v>
      </c>
      <c r="DN234" s="65">
        <v>0</v>
      </c>
      <c r="DO234" s="65">
        <v>0</v>
      </c>
      <c r="DP234" s="65">
        <v>0</v>
      </c>
      <c r="DQ234" s="65">
        <v>0</v>
      </c>
      <c r="DR234" s="65">
        <v>0</v>
      </c>
      <c r="DS234" s="65">
        <v>0</v>
      </c>
      <c r="DU234" s="65">
        <v>0</v>
      </c>
      <c r="DV234" s="65">
        <v>0</v>
      </c>
      <c r="DW234" s="65">
        <v>0</v>
      </c>
      <c r="DX234" s="65">
        <v>0</v>
      </c>
      <c r="DY234" s="65">
        <v>0</v>
      </c>
      <c r="DZ234" s="65">
        <v>0</v>
      </c>
      <c r="EA234" s="65">
        <v>0</v>
      </c>
      <c r="EC234" s="65">
        <v>0</v>
      </c>
      <c r="ED234" s="65">
        <v>0</v>
      </c>
      <c r="EE234" s="65">
        <v>0</v>
      </c>
      <c r="EF234" s="65">
        <v>0</v>
      </c>
      <c r="EG234" s="65">
        <v>0</v>
      </c>
      <c r="EH234" s="65">
        <v>0</v>
      </c>
      <c r="EI234" s="65">
        <v>0</v>
      </c>
      <c r="EK234" s="65">
        <v>0</v>
      </c>
      <c r="EL234" s="65">
        <v>0</v>
      </c>
      <c r="EM234" s="65">
        <v>0</v>
      </c>
      <c r="EN234" s="65">
        <v>0</v>
      </c>
      <c r="EO234" s="65">
        <v>0</v>
      </c>
      <c r="EP234" s="65">
        <v>0</v>
      </c>
      <c r="EQ234" s="65">
        <v>0</v>
      </c>
      <c r="ES234" s="65">
        <v>0</v>
      </c>
      <c r="ET234" s="65">
        <v>0</v>
      </c>
      <c r="EU234" s="65">
        <v>0</v>
      </c>
      <c r="EV234" s="65">
        <v>0</v>
      </c>
      <c r="EW234" s="65">
        <v>0</v>
      </c>
      <c r="EX234" s="65">
        <v>0</v>
      </c>
      <c r="EY234" s="65">
        <v>0</v>
      </c>
      <c r="FA234" s="65">
        <v>0</v>
      </c>
      <c r="FB234" s="65">
        <v>0</v>
      </c>
      <c r="FC234" s="65">
        <v>0</v>
      </c>
      <c r="FD234" s="65">
        <v>0</v>
      </c>
      <c r="FE234" s="65">
        <v>0</v>
      </c>
      <c r="FF234" s="65">
        <v>0</v>
      </c>
      <c r="FG234" s="65">
        <v>0</v>
      </c>
    </row>
    <row r="235" spans="1:163">
      <c r="A235" s="699" t="str">
        <f>[52]ACCOUNTALLOC!A235</f>
        <v>~</v>
      </c>
      <c r="B235" s="698" t="str">
        <f>[52]ACCOUNTALLOC!B235</f>
        <v>~</v>
      </c>
      <c r="C235" s="695">
        <f>[52]ACCOUNTALLOC!C235</f>
        <v>0</v>
      </c>
      <c r="D235" s="64"/>
      <c r="E235" s="697">
        <f>[52]ACCOUNTALLOC!E235</f>
        <v>0</v>
      </c>
      <c r="F235" s="697">
        <f>[52]ACCOUNTALLOC!F235</f>
        <v>0</v>
      </c>
      <c r="G235" s="697">
        <f>[52]ACCOUNTALLOC!G235</f>
        <v>0</v>
      </c>
      <c r="H235" s="697">
        <f>[52]ACCOUNTALLOC!H235</f>
        <v>0</v>
      </c>
      <c r="I235" s="697">
        <f>[52]ACCOUNTALLOC!I235</f>
        <v>0</v>
      </c>
      <c r="J235" s="697">
        <f>[52]ACCOUNTALLOC!J235</f>
        <v>0</v>
      </c>
      <c r="K235" s="697">
        <f>[52]ACCOUNTALLOC!K235</f>
        <v>0</v>
      </c>
      <c r="L235" s="698"/>
      <c r="M235" s="697">
        <f>[52]ACCOUNTALLOC!M235</f>
        <v>0</v>
      </c>
      <c r="N235" s="697">
        <f>[52]ACCOUNTALLOC!N235</f>
        <v>0</v>
      </c>
      <c r="O235" s="697">
        <f>[52]ACCOUNTALLOC!O235</f>
        <v>0</v>
      </c>
      <c r="P235" s="697">
        <f>[52]ACCOUNTALLOC!P235</f>
        <v>0</v>
      </c>
      <c r="Q235" s="697">
        <f>[52]ACCOUNTALLOC!Q235</f>
        <v>0</v>
      </c>
      <c r="R235" s="697">
        <f>[52]ACCOUNTALLOC!R235</f>
        <v>0</v>
      </c>
      <c r="S235" s="697">
        <f>[52]ACCOUNTALLOC!S235</f>
        <v>0</v>
      </c>
      <c r="T235" s="698"/>
      <c r="U235" s="697">
        <f>[52]ACCOUNTALLOC!U235</f>
        <v>0</v>
      </c>
      <c r="V235" s="697">
        <f>[52]ACCOUNTALLOC!V235</f>
        <v>0</v>
      </c>
      <c r="W235" s="697">
        <f>[52]ACCOUNTALLOC!W235</f>
        <v>0</v>
      </c>
      <c r="X235" s="697">
        <f>[52]ACCOUNTALLOC!X235</f>
        <v>0</v>
      </c>
      <c r="Y235" s="697">
        <f>[52]ACCOUNTALLOC!Y235</f>
        <v>0</v>
      </c>
      <c r="Z235" s="697">
        <f>[52]ACCOUNTALLOC!Z235</f>
        <v>0</v>
      </c>
      <c r="AA235" s="697">
        <f>[52]ACCOUNTALLOC!AA235</f>
        <v>0</v>
      </c>
      <c r="AB235" s="698"/>
      <c r="AC235" s="697">
        <f>[52]ACCOUNTALLOC!AC235</f>
        <v>0</v>
      </c>
      <c r="AD235" s="697">
        <f>[52]ACCOUNTALLOC!AD235</f>
        <v>0</v>
      </c>
      <c r="AE235" s="697">
        <f>[52]ACCOUNTALLOC!AE235</f>
        <v>0</v>
      </c>
      <c r="AF235" s="697">
        <f>[52]ACCOUNTALLOC!AF235</f>
        <v>0</v>
      </c>
      <c r="AG235" s="697">
        <f>[52]ACCOUNTALLOC!AG235</f>
        <v>0</v>
      </c>
      <c r="AH235" s="697">
        <f>[52]ACCOUNTALLOC!AH235</f>
        <v>0</v>
      </c>
      <c r="AI235" s="697">
        <f>[52]ACCOUNTALLOC!AI235</f>
        <v>0</v>
      </c>
      <c r="AJ235" s="698"/>
      <c r="AK235" s="697">
        <f>[52]ACCOUNTALLOC!AK235</f>
        <v>0</v>
      </c>
      <c r="AL235" s="697">
        <f>[52]ACCOUNTALLOC!AL235</f>
        <v>0</v>
      </c>
      <c r="AM235" s="697">
        <f>[52]ACCOUNTALLOC!AM235</f>
        <v>0</v>
      </c>
      <c r="AN235" s="697">
        <f>[52]ACCOUNTALLOC!AN235</f>
        <v>0</v>
      </c>
      <c r="AO235" s="697">
        <f>[52]ACCOUNTALLOC!AO235</f>
        <v>0</v>
      </c>
      <c r="AP235" s="697">
        <f>[52]ACCOUNTALLOC!AP235</f>
        <v>0</v>
      </c>
      <c r="AQ235" s="697">
        <f>[52]ACCOUNTALLOC!AQ235</f>
        <v>0</v>
      </c>
      <c r="AR235" s="698"/>
      <c r="AS235" s="697">
        <f>[52]ACCOUNTALLOC!AS235</f>
        <v>0</v>
      </c>
      <c r="AT235" s="697">
        <f>[52]ACCOUNTALLOC!AT235</f>
        <v>0</v>
      </c>
      <c r="AU235" s="697">
        <f>[52]ACCOUNTALLOC!AU235</f>
        <v>0</v>
      </c>
      <c r="AV235" s="697">
        <f>[52]ACCOUNTALLOC!AV235</f>
        <v>0</v>
      </c>
      <c r="AW235" s="697">
        <f>[52]ACCOUNTALLOC!AW235</f>
        <v>0</v>
      </c>
      <c r="AX235" s="697">
        <f>[52]ACCOUNTALLOC!AX235</f>
        <v>0</v>
      </c>
      <c r="AY235" s="697">
        <f>[52]ACCOUNTALLOC!AY235</f>
        <v>0</v>
      </c>
      <c r="AZ235" s="698"/>
      <c r="BA235" s="697">
        <f>[52]ACCOUNTALLOC!BA235</f>
        <v>0</v>
      </c>
      <c r="BB235" s="697">
        <f>[52]ACCOUNTALLOC!BB235</f>
        <v>0</v>
      </c>
      <c r="BC235" s="697">
        <f>[52]ACCOUNTALLOC!BC235</f>
        <v>0</v>
      </c>
      <c r="BD235" s="697">
        <f>[52]ACCOUNTALLOC!BD235</f>
        <v>0</v>
      </c>
      <c r="BE235" s="697">
        <f>[52]ACCOUNTALLOC!BE235</f>
        <v>0</v>
      </c>
      <c r="BF235" s="697">
        <f>[52]ACCOUNTALLOC!BF235</f>
        <v>0</v>
      </c>
      <c r="BG235" s="697">
        <f>[52]ACCOUNTALLOC!BG235</f>
        <v>0</v>
      </c>
      <c r="BH235" s="698"/>
      <c r="BI235" s="697">
        <f>[52]ACCOUNTALLOC!BI235</f>
        <v>0</v>
      </c>
      <c r="BJ235" s="697">
        <f>[52]ACCOUNTALLOC!BJ235</f>
        <v>0</v>
      </c>
      <c r="BK235" s="697">
        <f>[52]ACCOUNTALLOC!BK235</f>
        <v>0</v>
      </c>
      <c r="BL235" s="697">
        <f>[52]ACCOUNTALLOC!BL235</f>
        <v>0</v>
      </c>
      <c r="BM235" s="697">
        <f>[52]ACCOUNTALLOC!BM235</f>
        <v>0</v>
      </c>
      <c r="BN235" s="697">
        <f>[52]ACCOUNTALLOC!BN235</f>
        <v>0</v>
      </c>
      <c r="BO235" s="697">
        <f>[52]ACCOUNTALLOC!BO235</f>
        <v>0</v>
      </c>
      <c r="BP235" s="698"/>
      <c r="BQ235" s="697">
        <f>[52]ACCOUNTALLOC!BQ235</f>
        <v>0</v>
      </c>
      <c r="BR235" s="697">
        <f>[52]ACCOUNTALLOC!BR235</f>
        <v>0</v>
      </c>
      <c r="BS235" s="697">
        <f>[52]ACCOUNTALLOC!BS235</f>
        <v>0</v>
      </c>
      <c r="BT235" s="697">
        <f>[52]ACCOUNTALLOC!BT235</f>
        <v>0</v>
      </c>
      <c r="BU235" s="697">
        <f>[52]ACCOUNTALLOC!BU235</f>
        <v>0</v>
      </c>
      <c r="BV235" s="697">
        <f>[52]ACCOUNTALLOC!BV235</f>
        <v>0</v>
      </c>
      <c r="BW235" s="697">
        <f>[52]ACCOUNTALLOC!BW235</f>
        <v>0</v>
      </c>
      <c r="BX235" s="698"/>
      <c r="BY235" s="697">
        <f>[52]ACCOUNTALLOC!BY235</f>
        <v>0</v>
      </c>
      <c r="BZ235" s="697">
        <f>[52]ACCOUNTALLOC!BZ235</f>
        <v>0</v>
      </c>
      <c r="CA235" s="697">
        <f>[52]ACCOUNTALLOC!CA235</f>
        <v>0</v>
      </c>
      <c r="CB235" s="697">
        <f>[52]ACCOUNTALLOC!CB235</f>
        <v>0</v>
      </c>
      <c r="CC235" s="697">
        <f>[52]ACCOUNTALLOC!CC235</f>
        <v>0</v>
      </c>
      <c r="CD235" s="697">
        <f>[52]ACCOUNTALLOC!CD235</f>
        <v>0</v>
      </c>
      <c r="CE235" s="697">
        <f>[52]ACCOUNTALLOC!CE235</f>
        <v>0</v>
      </c>
      <c r="CF235" s="698"/>
      <c r="CG235" s="697">
        <f>[52]ACCOUNTALLOC!CG235</f>
        <v>0</v>
      </c>
      <c r="CH235" s="697">
        <f>[52]ACCOUNTALLOC!CH235</f>
        <v>0</v>
      </c>
      <c r="CI235" s="697">
        <f>[52]ACCOUNTALLOC!CI235</f>
        <v>0</v>
      </c>
      <c r="CJ235" s="697">
        <f>[52]ACCOUNTALLOC!CJ235</f>
        <v>0</v>
      </c>
      <c r="CK235" s="697">
        <f>[52]ACCOUNTALLOC!CK235</f>
        <v>0</v>
      </c>
      <c r="CL235" s="697">
        <f>[52]ACCOUNTALLOC!CL235</f>
        <v>0</v>
      </c>
      <c r="CM235" s="697">
        <f>[52]ACCOUNTALLOC!CM235</f>
        <v>0</v>
      </c>
      <c r="CN235" s="698">
        <f>[52]ACCOUNTALLOC!CN235</f>
        <v>0</v>
      </c>
      <c r="CO235" s="697">
        <f>[52]ACCOUNTALLOC!CO235</f>
        <v>0</v>
      </c>
      <c r="CP235" s="697">
        <f>[52]ACCOUNTALLOC!CP235</f>
        <v>0</v>
      </c>
      <c r="CQ235" s="697">
        <f>[52]ACCOUNTALLOC!CQ235</f>
        <v>0</v>
      </c>
      <c r="CR235" s="697">
        <f>[52]ACCOUNTALLOC!CR235</f>
        <v>0</v>
      </c>
      <c r="CS235" s="697">
        <f>[52]ACCOUNTALLOC!CS235</f>
        <v>0</v>
      </c>
      <c r="CT235" s="697">
        <f>[52]ACCOUNTALLOC!CT235</f>
        <v>0</v>
      </c>
      <c r="CU235" s="697">
        <f>[52]ACCOUNTALLOC!CU235</f>
        <v>0</v>
      </c>
      <c r="CW235" s="65">
        <f>[52]ACCOUNTALLOC!CW235</f>
        <v>0</v>
      </c>
      <c r="CX235" s="65">
        <f>[52]ACCOUNTALLOC!CX235</f>
        <v>0</v>
      </c>
      <c r="CY235" s="65">
        <f>[52]ACCOUNTALLOC!CY235</f>
        <v>0</v>
      </c>
      <c r="CZ235" s="65">
        <f>[52]ACCOUNTALLOC!CZ235</f>
        <v>0</v>
      </c>
      <c r="DA235" s="65">
        <f>[52]ACCOUNTALLOC!DA235</f>
        <v>0</v>
      </c>
      <c r="DB235" s="65">
        <f>[52]ACCOUNTALLOC!DB235</f>
        <v>0</v>
      </c>
      <c r="DC235" s="65">
        <f>[52]ACCOUNTALLOC!DC235</f>
        <v>0</v>
      </c>
      <c r="DE235" s="65">
        <v>0</v>
      </c>
      <c r="DF235" s="65">
        <v>0</v>
      </c>
      <c r="DG235" s="65">
        <v>0</v>
      </c>
      <c r="DH235" s="65">
        <v>0</v>
      </c>
      <c r="DI235" s="65">
        <v>0</v>
      </c>
      <c r="DJ235" s="65">
        <v>0</v>
      </c>
      <c r="DK235" s="65">
        <v>0</v>
      </c>
      <c r="DM235" s="65">
        <v>0</v>
      </c>
      <c r="DN235" s="65">
        <v>0</v>
      </c>
      <c r="DO235" s="65">
        <v>0</v>
      </c>
      <c r="DP235" s="65">
        <v>0</v>
      </c>
      <c r="DQ235" s="65">
        <v>0</v>
      </c>
      <c r="DR235" s="65">
        <v>0</v>
      </c>
      <c r="DS235" s="65">
        <v>0</v>
      </c>
      <c r="DU235" s="65">
        <v>0</v>
      </c>
      <c r="DV235" s="65">
        <v>0</v>
      </c>
      <c r="DW235" s="65">
        <v>0</v>
      </c>
      <c r="DX235" s="65">
        <v>0</v>
      </c>
      <c r="DY235" s="65">
        <v>0</v>
      </c>
      <c r="DZ235" s="65">
        <v>0</v>
      </c>
      <c r="EA235" s="65">
        <v>0</v>
      </c>
      <c r="EC235" s="65">
        <v>0</v>
      </c>
      <c r="ED235" s="65">
        <v>0</v>
      </c>
      <c r="EE235" s="65">
        <v>0</v>
      </c>
      <c r="EF235" s="65">
        <v>0</v>
      </c>
      <c r="EG235" s="65">
        <v>0</v>
      </c>
      <c r="EH235" s="65">
        <v>0</v>
      </c>
      <c r="EI235" s="65">
        <v>0</v>
      </c>
      <c r="EK235" s="65">
        <v>0</v>
      </c>
      <c r="EL235" s="65">
        <v>0</v>
      </c>
      <c r="EM235" s="65">
        <v>0</v>
      </c>
      <c r="EN235" s="65">
        <v>0</v>
      </c>
      <c r="EO235" s="65">
        <v>0</v>
      </c>
      <c r="EP235" s="65">
        <v>0</v>
      </c>
      <c r="EQ235" s="65">
        <v>0</v>
      </c>
      <c r="ES235" s="65">
        <v>0</v>
      </c>
      <c r="ET235" s="65">
        <v>0</v>
      </c>
      <c r="EU235" s="65">
        <v>0</v>
      </c>
      <c r="EV235" s="65">
        <v>0</v>
      </c>
      <c r="EW235" s="65">
        <v>0</v>
      </c>
      <c r="EX235" s="65">
        <v>0</v>
      </c>
      <c r="EY235" s="65">
        <v>0</v>
      </c>
      <c r="FA235" s="65">
        <v>0</v>
      </c>
      <c r="FB235" s="65">
        <v>0</v>
      </c>
      <c r="FC235" s="65">
        <v>0</v>
      </c>
      <c r="FD235" s="65">
        <v>0</v>
      </c>
      <c r="FE235" s="65">
        <v>0</v>
      </c>
      <c r="FF235" s="65">
        <v>0</v>
      </c>
      <c r="FG235" s="65">
        <v>0</v>
      </c>
    </row>
    <row r="236" spans="1:163">
      <c r="A236" s="699" t="str">
        <f>[52]ACCOUNTALLOC!A236</f>
        <v>~</v>
      </c>
      <c r="B236" s="698" t="str">
        <f>[52]ACCOUNTALLOC!B236</f>
        <v>~</v>
      </c>
      <c r="C236" s="695">
        <f>[52]ACCOUNTALLOC!C236</f>
        <v>0</v>
      </c>
      <c r="D236" s="64"/>
      <c r="E236" s="697">
        <f>[52]ACCOUNTALLOC!E236</f>
        <v>0</v>
      </c>
      <c r="F236" s="697">
        <f>[52]ACCOUNTALLOC!F236</f>
        <v>0</v>
      </c>
      <c r="G236" s="697">
        <f>[52]ACCOUNTALLOC!G236</f>
        <v>0</v>
      </c>
      <c r="H236" s="697">
        <f>[52]ACCOUNTALLOC!H236</f>
        <v>0</v>
      </c>
      <c r="I236" s="697">
        <f>[52]ACCOUNTALLOC!I236</f>
        <v>0</v>
      </c>
      <c r="J236" s="697">
        <f>[52]ACCOUNTALLOC!J236</f>
        <v>0</v>
      </c>
      <c r="K236" s="697">
        <f>[52]ACCOUNTALLOC!K236</f>
        <v>0</v>
      </c>
      <c r="L236" s="698"/>
      <c r="M236" s="697">
        <f>[52]ACCOUNTALLOC!M236</f>
        <v>0</v>
      </c>
      <c r="N236" s="697">
        <f>[52]ACCOUNTALLOC!N236</f>
        <v>0</v>
      </c>
      <c r="O236" s="697">
        <f>[52]ACCOUNTALLOC!O236</f>
        <v>0</v>
      </c>
      <c r="P236" s="697">
        <f>[52]ACCOUNTALLOC!P236</f>
        <v>0</v>
      </c>
      <c r="Q236" s="697">
        <f>[52]ACCOUNTALLOC!Q236</f>
        <v>0</v>
      </c>
      <c r="R236" s="697">
        <f>[52]ACCOUNTALLOC!R236</f>
        <v>0</v>
      </c>
      <c r="S236" s="697">
        <f>[52]ACCOUNTALLOC!S236</f>
        <v>0</v>
      </c>
      <c r="T236" s="698"/>
      <c r="U236" s="697">
        <f>[52]ACCOUNTALLOC!U236</f>
        <v>0</v>
      </c>
      <c r="V236" s="697">
        <f>[52]ACCOUNTALLOC!V236</f>
        <v>0</v>
      </c>
      <c r="W236" s="697">
        <f>[52]ACCOUNTALLOC!W236</f>
        <v>0</v>
      </c>
      <c r="X236" s="697">
        <f>[52]ACCOUNTALLOC!X236</f>
        <v>0</v>
      </c>
      <c r="Y236" s="697">
        <f>[52]ACCOUNTALLOC!Y236</f>
        <v>0</v>
      </c>
      <c r="Z236" s="697">
        <f>[52]ACCOUNTALLOC!Z236</f>
        <v>0</v>
      </c>
      <c r="AA236" s="697">
        <f>[52]ACCOUNTALLOC!AA236</f>
        <v>0</v>
      </c>
      <c r="AB236" s="698"/>
      <c r="AC236" s="697">
        <f>[52]ACCOUNTALLOC!AC236</f>
        <v>0</v>
      </c>
      <c r="AD236" s="697">
        <f>[52]ACCOUNTALLOC!AD236</f>
        <v>0</v>
      </c>
      <c r="AE236" s="697">
        <f>[52]ACCOUNTALLOC!AE236</f>
        <v>0</v>
      </c>
      <c r="AF236" s="697">
        <f>[52]ACCOUNTALLOC!AF236</f>
        <v>0</v>
      </c>
      <c r="AG236" s="697">
        <f>[52]ACCOUNTALLOC!AG236</f>
        <v>0</v>
      </c>
      <c r="AH236" s="697">
        <f>[52]ACCOUNTALLOC!AH236</f>
        <v>0</v>
      </c>
      <c r="AI236" s="697">
        <f>[52]ACCOUNTALLOC!AI236</f>
        <v>0</v>
      </c>
      <c r="AJ236" s="698"/>
      <c r="AK236" s="697">
        <f>[52]ACCOUNTALLOC!AK236</f>
        <v>0</v>
      </c>
      <c r="AL236" s="697">
        <f>[52]ACCOUNTALLOC!AL236</f>
        <v>0</v>
      </c>
      <c r="AM236" s="697">
        <f>[52]ACCOUNTALLOC!AM236</f>
        <v>0</v>
      </c>
      <c r="AN236" s="697">
        <f>[52]ACCOUNTALLOC!AN236</f>
        <v>0</v>
      </c>
      <c r="AO236" s="697">
        <f>[52]ACCOUNTALLOC!AO236</f>
        <v>0</v>
      </c>
      <c r="AP236" s="697">
        <f>[52]ACCOUNTALLOC!AP236</f>
        <v>0</v>
      </c>
      <c r="AQ236" s="697">
        <f>[52]ACCOUNTALLOC!AQ236</f>
        <v>0</v>
      </c>
      <c r="AR236" s="698"/>
      <c r="AS236" s="697">
        <f>[52]ACCOUNTALLOC!AS236</f>
        <v>0</v>
      </c>
      <c r="AT236" s="697">
        <f>[52]ACCOUNTALLOC!AT236</f>
        <v>0</v>
      </c>
      <c r="AU236" s="697">
        <f>[52]ACCOUNTALLOC!AU236</f>
        <v>0</v>
      </c>
      <c r="AV236" s="697">
        <f>[52]ACCOUNTALLOC!AV236</f>
        <v>0</v>
      </c>
      <c r="AW236" s="697">
        <f>[52]ACCOUNTALLOC!AW236</f>
        <v>0</v>
      </c>
      <c r="AX236" s="697">
        <f>[52]ACCOUNTALLOC!AX236</f>
        <v>0</v>
      </c>
      <c r="AY236" s="697">
        <f>[52]ACCOUNTALLOC!AY236</f>
        <v>0</v>
      </c>
      <c r="AZ236" s="698"/>
      <c r="BA236" s="697">
        <f>[52]ACCOUNTALLOC!BA236</f>
        <v>0</v>
      </c>
      <c r="BB236" s="697">
        <f>[52]ACCOUNTALLOC!BB236</f>
        <v>0</v>
      </c>
      <c r="BC236" s="697">
        <f>[52]ACCOUNTALLOC!BC236</f>
        <v>0</v>
      </c>
      <c r="BD236" s="697">
        <f>[52]ACCOUNTALLOC!BD236</f>
        <v>0</v>
      </c>
      <c r="BE236" s="697">
        <f>[52]ACCOUNTALLOC!BE236</f>
        <v>0</v>
      </c>
      <c r="BF236" s="697">
        <f>[52]ACCOUNTALLOC!BF236</f>
        <v>0</v>
      </c>
      <c r="BG236" s="697">
        <f>[52]ACCOUNTALLOC!BG236</f>
        <v>0</v>
      </c>
      <c r="BH236" s="698"/>
      <c r="BI236" s="697">
        <f>[52]ACCOUNTALLOC!BI236</f>
        <v>0</v>
      </c>
      <c r="BJ236" s="697">
        <f>[52]ACCOUNTALLOC!BJ236</f>
        <v>0</v>
      </c>
      <c r="BK236" s="697">
        <f>[52]ACCOUNTALLOC!BK236</f>
        <v>0</v>
      </c>
      <c r="BL236" s="697">
        <f>[52]ACCOUNTALLOC!BL236</f>
        <v>0</v>
      </c>
      <c r="BM236" s="697">
        <f>[52]ACCOUNTALLOC!BM236</f>
        <v>0</v>
      </c>
      <c r="BN236" s="697">
        <f>[52]ACCOUNTALLOC!BN236</f>
        <v>0</v>
      </c>
      <c r="BO236" s="697">
        <f>[52]ACCOUNTALLOC!BO236</f>
        <v>0</v>
      </c>
      <c r="BP236" s="698"/>
      <c r="BQ236" s="697">
        <f>[52]ACCOUNTALLOC!BQ236</f>
        <v>0</v>
      </c>
      <c r="BR236" s="697">
        <f>[52]ACCOUNTALLOC!BR236</f>
        <v>0</v>
      </c>
      <c r="BS236" s="697">
        <f>[52]ACCOUNTALLOC!BS236</f>
        <v>0</v>
      </c>
      <c r="BT236" s="697">
        <f>[52]ACCOUNTALLOC!BT236</f>
        <v>0</v>
      </c>
      <c r="BU236" s="697">
        <f>[52]ACCOUNTALLOC!BU236</f>
        <v>0</v>
      </c>
      <c r="BV236" s="697">
        <f>[52]ACCOUNTALLOC!BV236</f>
        <v>0</v>
      </c>
      <c r="BW236" s="697">
        <f>[52]ACCOUNTALLOC!BW236</f>
        <v>0</v>
      </c>
      <c r="BX236" s="698"/>
      <c r="BY236" s="697">
        <f>[52]ACCOUNTALLOC!BY236</f>
        <v>0</v>
      </c>
      <c r="BZ236" s="697">
        <f>[52]ACCOUNTALLOC!BZ236</f>
        <v>0</v>
      </c>
      <c r="CA236" s="697">
        <f>[52]ACCOUNTALLOC!CA236</f>
        <v>0</v>
      </c>
      <c r="CB236" s="697">
        <f>[52]ACCOUNTALLOC!CB236</f>
        <v>0</v>
      </c>
      <c r="CC236" s="697">
        <f>[52]ACCOUNTALLOC!CC236</f>
        <v>0</v>
      </c>
      <c r="CD236" s="697">
        <f>[52]ACCOUNTALLOC!CD236</f>
        <v>0</v>
      </c>
      <c r="CE236" s="697">
        <f>[52]ACCOUNTALLOC!CE236</f>
        <v>0</v>
      </c>
      <c r="CF236" s="698"/>
      <c r="CG236" s="697">
        <f>[52]ACCOUNTALLOC!CG236</f>
        <v>0</v>
      </c>
      <c r="CH236" s="697">
        <f>[52]ACCOUNTALLOC!CH236</f>
        <v>0</v>
      </c>
      <c r="CI236" s="697">
        <f>[52]ACCOUNTALLOC!CI236</f>
        <v>0</v>
      </c>
      <c r="CJ236" s="697">
        <f>[52]ACCOUNTALLOC!CJ236</f>
        <v>0</v>
      </c>
      <c r="CK236" s="697">
        <f>[52]ACCOUNTALLOC!CK236</f>
        <v>0</v>
      </c>
      <c r="CL236" s="697">
        <f>[52]ACCOUNTALLOC!CL236</f>
        <v>0</v>
      </c>
      <c r="CM236" s="697">
        <f>[52]ACCOUNTALLOC!CM236</f>
        <v>0</v>
      </c>
      <c r="CN236" s="698">
        <f>[52]ACCOUNTALLOC!CN236</f>
        <v>0</v>
      </c>
      <c r="CO236" s="697">
        <f>[52]ACCOUNTALLOC!CO236</f>
        <v>0</v>
      </c>
      <c r="CP236" s="697">
        <f>[52]ACCOUNTALLOC!CP236</f>
        <v>0</v>
      </c>
      <c r="CQ236" s="697">
        <f>[52]ACCOUNTALLOC!CQ236</f>
        <v>0</v>
      </c>
      <c r="CR236" s="697">
        <f>[52]ACCOUNTALLOC!CR236</f>
        <v>0</v>
      </c>
      <c r="CS236" s="697">
        <f>[52]ACCOUNTALLOC!CS236</f>
        <v>0</v>
      </c>
      <c r="CT236" s="697">
        <f>[52]ACCOUNTALLOC!CT236</f>
        <v>0</v>
      </c>
      <c r="CU236" s="697">
        <f>[52]ACCOUNTALLOC!CU236</f>
        <v>0</v>
      </c>
      <c r="CW236" s="65">
        <f>[52]ACCOUNTALLOC!CW236</f>
        <v>0</v>
      </c>
      <c r="CX236" s="65">
        <f>[52]ACCOUNTALLOC!CX236</f>
        <v>0</v>
      </c>
      <c r="CY236" s="65">
        <f>[52]ACCOUNTALLOC!CY236</f>
        <v>0</v>
      </c>
      <c r="CZ236" s="65">
        <f>[52]ACCOUNTALLOC!CZ236</f>
        <v>0</v>
      </c>
      <c r="DA236" s="65">
        <f>[52]ACCOUNTALLOC!DA236</f>
        <v>0</v>
      </c>
      <c r="DB236" s="65">
        <f>[52]ACCOUNTALLOC!DB236</f>
        <v>0</v>
      </c>
      <c r="DC236" s="65">
        <f>[52]ACCOUNTALLOC!DC236</f>
        <v>0</v>
      </c>
      <c r="DE236" s="65">
        <v>0</v>
      </c>
      <c r="DF236" s="65">
        <v>0</v>
      </c>
      <c r="DG236" s="65">
        <v>0</v>
      </c>
      <c r="DH236" s="65">
        <v>0</v>
      </c>
      <c r="DI236" s="65">
        <v>0</v>
      </c>
      <c r="DJ236" s="65">
        <v>0</v>
      </c>
      <c r="DK236" s="65">
        <v>0</v>
      </c>
      <c r="DM236" s="65">
        <v>0</v>
      </c>
      <c r="DN236" s="65">
        <v>0</v>
      </c>
      <c r="DO236" s="65">
        <v>0</v>
      </c>
      <c r="DP236" s="65">
        <v>0</v>
      </c>
      <c r="DQ236" s="65">
        <v>0</v>
      </c>
      <c r="DR236" s="65">
        <v>0</v>
      </c>
      <c r="DS236" s="65">
        <v>0</v>
      </c>
      <c r="DU236" s="65">
        <v>0</v>
      </c>
      <c r="DV236" s="65">
        <v>0</v>
      </c>
      <c r="DW236" s="65">
        <v>0</v>
      </c>
      <c r="DX236" s="65">
        <v>0</v>
      </c>
      <c r="DY236" s="65">
        <v>0</v>
      </c>
      <c r="DZ236" s="65">
        <v>0</v>
      </c>
      <c r="EA236" s="65">
        <v>0</v>
      </c>
      <c r="EC236" s="65">
        <v>0</v>
      </c>
      <c r="ED236" s="65">
        <v>0</v>
      </c>
      <c r="EE236" s="65">
        <v>0</v>
      </c>
      <c r="EF236" s="65">
        <v>0</v>
      </c>
      <c r="EG236" s="65">
        <v>0</v>
      </c>
      <c r="EH236" s="65">
        <v>0</v>
      </c>
      <c r="EI236" s="65">
        <v>0</v>
      </c>
      <c r="EK236" s="65">
        <v>0</v>
      </c>
      <c r="EL236" s="65">
        <v>0</v>
      </c>
      <c r="EM236" s="65">
        <v>0</v>
      </c>
      <c r="EN236" s="65">
        <v>0</v>
      </c>
      <c r="EO236" s="65">
        <v>0</v>
      </c>
      <c r="EP236" s="65">
        <v>0</v>
      </c>
      <c r="EQ236" s="65">
        <v>0</v>
      </c>
      <c r="ES236" s="65">
        <v>0</v>
      </c>
      <c r="ET236" s="65">
        <v>0</v>
      </c>
      <c r="EU236" s="65">
        <v>0</v>
      </c>
      <c r="EV236" s="65">
        <v>0</v>
      </c>
      <c r="EW236" s="65">
        <v>0</v>
      </c>
      <c r="EX236" s="65">
        <v>0</v>
      </c>
      <c r="EY236" s="65">
        <v>0</v>
      </c>
      <c r="FA236" s="65">
        <v>0</v>
      </c>
      <c r="FB236" s="65">
        <v>0</v>
      </c>
      <c r="FC236" s="65">
        <v>0</v>
      </c>
      <c r="FD236" s="65">
        <v>0</v>
      </c>
      <c r="FE236" s="65">
        <v>0</v>
      </c>
      <c r="FF236" s="65">
        <v>0</v>
      </c>
      <c r="FG236" s="65">
        <v>0</v>
      </c>
    </row>
    <row r="237" spans="1:163">
      <c r="A237" s="699" t="str">
        <f>[52]ACCOUNTALLOC!A237</f>
        <v>~</v>
      </c>
      <c r="B237" s="698" t="str">
        <f>[52]ACCOUNTALLOC!B237</f>
        <v>~</v>
      </c>
      <c r="C237" s="695">
        <f>[52]ACCOUNTALLOC!C237</f>
        <v>0</v>
      </c>
      <c r="D237" s="64"/>
      <c r="E237" s="697">
        <f>[52]ACCOUNTALLOC!E237</f>
        <v>0</v>
      </c>
      <c r="F237" s="697">
        <f>[52]ACCOUNTALLOC!F237</f>
        <v>0</v>
      </c>
      <c r="G237" s="697">
        <f>[52]ACCOUNTALLOC!G237</f>
        <v>0</v>
      </c>
      <c r="H237" s="697">
        <f>[52]ACCOUNTALLOC!H237</f>
        <v>0</v>
      </c>
      <c r="I237" s="697">
        <f>[52]ACCOUNTALLOC!I237</f>
        <v>0</v>
      </c>
      <c r="J237" s="697">
        <f>[52]ACCOUNTALLOC!J237</f>
        <v>0</v>
      </c>
      <c r="K237" s="697">
        <f>[52]ACCOUNTALLOC!K237</f>
        <v>0</v>
      </c>
      <c r="L237" s="698"/>
      <c r="M237" s="697">
        <f>[52]ACCOUNTALLOC!M237</f>
        <v>0</v>
      </c>
      <c r="N237" s="697">
        <f>[52]ACCOUNTALLOC!N237</f>
        <v>0</v>
      </c>
      <c r="O237" s="697">
        <f>[52]ACCOUNTALLOC!O237</f>
        <v>0</v>
      </c>
      <c r="P237" s="697">
        <f>[52]ACCOUNTALLOC!P237</f>
        <v>0</v>
      </c>
      <c r="Q237" s="697">
        <f>[52]ACCOUNTALLOC!Q237</f>
        <v>0</v>
      </c>
      <c r="R237" s="697">
        <f>[52]ACCOUNTALLOC!R237</f>
        <v>0</v>
      </c>
      <c r="S237" s="697">
        <f>[52]ACCOUNTALLOC!S237</f>
        <v>0</v>
      </c>
      <c r="T237" s="698"/>
      <c r="U237" s="697">
        <f>[52]ACCOUNTALLOC!U237</f>
        <v>0</v>
      </c>
      <c r="V237" s="697">
        <f>[52]ACCOUNTALLOC!V237</f>
        <v>0</v>
      </c>
      <c r="W237" s="697">
        <f>[52]ACCOUNTALLOC!W237</f>
        <v>0</v>
      </c>
      <c r="X237" s="697">
        <f>[52]ACCOUNTALLOC!X237</f>
        <v>0</v>
      </c>
      <c r="Y237" s="697">
        <f>[52]ACCOUNTALLOC!Y237</f>
        <v>0</v>
      </c>
      <c r="Z237" s="697">
        <f>[52]ACCOUNTALLOC!Z237</f>
        <v>0</v>
      </c>
      <c r="AA237" s="697">
        <f>[52]ACCOUNTALLOC!AA237</f>
        <v>0</v>
      </c>
      <c r="AB237" s="698"/>
      <c r="AC237" s="697">
        <f>[52]ACCOUNTALLOC!AC237</f>
        <v>0</v>
      </c>
      <c r="AD237" s="697">
        <f>[52]ACCOUNTALLOC!AD237</f>
        <v>0</v>
      </c>
      <c r="AE237" s="697">
        <f>[52]ACCOUNTALLOC!AE237</f>
        <v>0</v>
      </c>
      <c r="AF237" s="697">
        <f>[52]ACCOUNTALLOC!AF237</f>
        <v>0</v>
      </c>
      <c r="AG237" s="697">
        <f>[52]ACCOUNTALLOC!AG237</f>
        <v>0</v>
      </c>
      <c r="AH237" s="697">
        <f>[52]ACCOUNTALLOC!AH237</f>
        <v>0</v>
      </c>
      <c r="AI237" s="697">
        <f>[52]ACCOUNTALLOC!AI237</f>
        <v>0</v>
      </c>
      <c r="AJ237" s="698"/>
      <c r="AK237" s="697">
        <f>[52]ACCOUNTALLOC!AK237</f>
        <v>0</v>
      </c>
      <c r="AL237" s="697">
        <f>[52]ACCOUNTALLOC!AL237</f>
        <v>0</v>
      </c>
      <c r="AM237" s="697">
        <f>[52]ACCOUNTALLOC!AM237</f>
        <v>0</v>
      </c>
      <c r="AN237" s="697">
        <f>[52]ACCOUNTALLOC!AN237</f>
        <v>0</v>
      </c>
      <c r="AO237" s="697">
        <f>[52]ACCOUNTALLOC!AO237</f>
        <v>0</v>
      </c>
      <c r="AP237" s="697">
        <f>[52]ACCOUNTALLOC!AP237</f>
        <v>0</v>
      </c>
      <c r="AQ237" s="697">
        <f>[52]ACCOUNTALLOC!AQ237</f>
        <v>0</v>
      </c>
      <c r="AR237" s="698"/>
      <c r="AS237" s="697">
        <f>[52]ACCOUNTALLOC!AS237</f>
        <v>0</v>
      </c>
      <c r="AT237" s="697">
        <f>[52]ACCOUNTALLOC!AT237</f>
        <v>0</v>
      </c>
      <c r="AU237" s="697">
        <f>[52]ACCOUNTALLOC!AU237</f>
        <v>0</v>
      </c>
      <c r="AV237" s="697">
        <f>[52]ACCOUNTALLOC!AV237</f>
        <v>0</v>
      </c>
      <c r="AW237" s="697">
        <f>[52]ACCOUNTALLOC!AW237</f>
        <v>0</v>
      </c>
      <c r="AX237" s="697">
        <f>[52]ACCOUNTALLOC!AX237</f>
        <v>0</v>
      </c>
      <c r="AY237" s="697">
        <f>[52]ACCOUNTALLOC!AY237</f>
        <v>0</v>
      </c>
      <c r="AZ237" s="698"/>
      <c r="BA237" s="697">
        <f>[52]ACCOUNTALLOC!BA237</f>
        <v>0</v>
      </c>
      <c r="BB237" s="697">
        <f>[52]ACCOUNTALLOC!BB237</f>
        <v>0</v>
      </c>
      <c r="BC237" s="697">
        <f>[52]ACCOUNTALLOC!BC237</f>
        <v>0</v>
      </c>
      <c r="BD237" s="697">
        <f>[52]ACCOUNTALLOC!BD237</f>
        <v>0</v>
      </c>
      <c r="BE237" s="697">
        <f>[52]ACCOUNTALLOC!BE237</f>
        <v>0</v>
      </c>
      <c r="BF237" s="697">
        <f>[52]ACCOUNTALLOC!BF237</f>
        <v>0</v>
      </c>
      <c r="BG237" s="697">
        <f>[52]ACCOUNTALLOC!BG237</f>
        <v>0</v>
      </c>
      <c r="BH237" s="698"/>
      <c r="BI237" s="697">
        <f>[52]ACCOUNTALLOC!BI237</f>
        <v>0</v>
      </c>
      <c r="BJ237" s="697">
        <f>[52]ACCOUNTALLOC!BJ237</f>
        <v>0</v>
      </c>
      <c r="BK237" s="697">
        <f>[52]ACCOUNTALLOC!BK237</f>
        <v>0</v>
      </c>
      <c r="BL237" s="697">
        <f>[52]ACCOUNTALLOC!BL237</f>
        <v>0</v>
      </c>
      <c r="BM237" s="697">
        <f>[52]ACCOUNTALLOC!BM237</f>
        <v>0</v>
      </c>
      <c r="BN237" s="697">
        <f>[52]ACCOUNTALLOC!BN237</f>
        <v>0</v>
      </c>
      <c r="BO237" s="697">
        <f>[52]ACCOUNTALLOC!BO237</f>
        <v>0</v>
      </c>
      <c r="BP237" s="698"/>
      <c r="BQ237" s="697">
        <f>[52]ACCOUNTALLOC!BQ237</f>
        <v>0</v>
      </c>
      <c r="BR237" s="697">
        <f>[52]ACCOUNTALLOC!BR237</f>
        <v>0</v>
      </c>
      <c r="BS237" s="697">
        <f>[52]ACCOUNTALLOC!BS237</f>
        <v>0</v>
      </c>
      <c r="BT237" s="697">
        <f>[52]ACCOUNTALLOC!BT237</f>
        <v>0</v>
      </c>
      <c r="BU237" s="697">
        <f>[52]ACCOUNTALLOC!BU237</f>
        <v>0</v>
      </c>
      <c r="BV237" s="697">
        <f>[52]ACCOUNTALLOC!BV237</f>
        <v>0</v>
      </c>
      <c r="BW237" s="697">
        <f>[52]ACCOUNTALLOC!BW237</f>
        <v>0</v>
      </c>
      <c r="BX237" s="698"/>
      <c r="BY237" s="697">
        <f>[52]ACCOUNTALLOC!BY237</f>
        <v>0</v>
      </c>
      <c r="BZ237" s="697">
        <f>[52]ACCOUNTALLOC!BZ237</f>
        <v>0</v>
      </c>
      <c r="CA237" s="697">
        <f>[52]ACCOUNTALLOC!CA237</f>
        <v>0</v>
      </c>
      <c r="CB237" s="697">
        <f>[52]ACCOUNTALLOC!CB237</f>
        <v>0</v>
      </c>
      <c r="CC237" s="697">
        <f>[52]ACCOUNTALLOC!CC237</f>
        <v>0</v>
      </c>
      <c r="CD237" s="697">
        <f>[52]ACCOUNTALLOC!CD237</f>
        <v>0</v>
      </c>
      <c r="CE237" s="697">
        <f>[52]ACCOUNTALLOC!CE237</f>
        <v>0</v>
      </c>
      <c r="CF237" s="698"/>
      <c r="CG237" s="697">
        <f>[52]ACCOUNTALLOC!CG237</f>
        <v>0</v>
      </c>
      <c r="CH237" s="697">
        <f>[52]ACCOUNTALLOC!CH237</f>
        <v>0</v>
      </c>
      <c r="CI237" s="697">
        <f>[52]ACCOUNTALLOC!CI237</f>
        <v>0</v>
      </c>
      <c r="CJ237" s="697">
        <f>[52]ACCOUNTALLOC!CJ237</f>
        <v>0</v>
      </c>
      <c r="CK237" s="697">
        <f>[52]ACCOUNTALLOC!CK237</f>
        <v>0</v>
      </c>
      <c r="CL237" s="697">
        <f>[52]ACCOUNTALLOC!CL237</f>
        <v>0</v>
      </c>
      <c r="CM237" s="697">
        <f>[52]ACCOUNTALLOC!CM237</f>
        <v>0</v>
      </c>
      <c r="CN237" s="698">
        <f>[52]ACCOUNTALLOC!CN237</f>
        <v>0</v>
      </c>
      <c r="CO237" s="697">
        <f>[52]ACCOUNTALLOC!CO237</f>
        <v>0</v>
      </c>
      <c r="CP237" s="697">
        <f>[52]ACCOUNTALLOC!CP237</f>
        <v>0</v>
      </c>
      <c r="CQ237" s="697">
        <f>[52]ACCOUNTALLOC!CQ237</f>
        <v>0</v>
      </c>
      <c r="CR237" s="697">
        <f>[52]ACCOUNTALLOC!CR237</f>
        <v>0</v>
      </c>
      <c r="CS237" s="697">
        <f>[52]ACCOUNTALLOC!CS237</f>
        <v>0</v>
      </c>
      <c r="CT237" s="697">
        <f>[52]ACCOUNTALLOC!CT237</f>
        <v>0</v>
      </c>
      <c r="CU237" s="697">
        <f>[52]ACCOUNTALLOC!CU237</f>
        <v>0</v>
      </c>
      <c r="CW237" s="65">
        <f>[52]ACCOUNTALLOC!CW237</f>
        <v>0</v>
      </c>
      <c r="CX237" s="65">
        <f>[52]ACCOUNTALLOC!CX237</f>
        <v>0</v>
      </c>
      <c r="CY237" s="65">
        <f>[52]ACCOUNTALLOC!CY237</f>
        <v>0</v>
      </c>
      <c r="CZ237" s="65">
        <f>[52]ACCOUNTALLOC!CZ237</f>
        <v>0</v>
      </c>
      <c r="DA237" s="65">
        <f>[52]ACCOUNTALLOC!DA237</f>
        <v>0</v>
      </c>
      <c r="DB237" s="65">
        <f>[52]ACCOUNTALLOC!DB237</f>
        <v>0</v>
      </c>
      <c r="DC237" s="65">
        <f>[52]ACCOUNTALLOC!DC237</f>
        <v>0</v>
      </c>
      <c r="DE237" s="65">
        <v>0</v>
      </c>
      <c r="DF237" s="65">
        <v>0</v>
      </c>
      <c r="DG237" s="65">
        <v>0</v>
      </c>
      <c r="DH237" s="65">
        <v>0</v>
      </c>
      <c r="DI237" s="65">
        <v>0</v>
      </c>
      <c r="DJ237" s="65">
        <v>0</v>
      </c>
      <c r="DK237" s="65">
        <v>0</v>
      </c>
      <c r="DM237" s="65">
        <v>0</v>
      </c>
      <c r="DN237" s="65">
        <v>0</v>
      </c>
      <c r="DO237" s="65">
        <v>0</v>
      </c>
      <c r="DP237" s="65">
        <v>0</v>
      </c>
      <c r="DQ237" s="65">
        <v>0</v>
      </c>
      <c r="DR237" s="65">
        <v>0</v>
      </c>
      <c r="DS237" s="65">
        <v>0</v>
      </c>
      <c r="DU237" s="65">
        <v>0</v>
      </c>
      <c r="DV237" s="65">
        <v>0</v>
      </c>
      <c r="DW237" s="65">
        <v>0</v>
      </c>
      <c r="DX237" s="65">
        <v>0</v>
      </c>
      <c r="DY237" s="65">
        <v>0</v>
      </c>
      <c r="DZ237" s="65">
        <v>0</v>
      </c>
      <c r="EA237" s="65">
        <v>0</v>
      </c>
      <c r="EC237" s="65">
        <v>0</v>
      </c>
      <c r="ED237" s="65">
        <v>0</v>
      </c>
      <c r="EE237" s="65">
        <v>0</v>
      </c>
      <c r="EF237" s="65">
        <v>0</v>
      </c>
      <c r="EG237" s="65">
        <v>0</v>
      </c>
      <c r="EH237" s="65">
        <v>0</v>
      </c>
      <c r="EI237" s="65">
        <v>0</v>
      </c>
      <c r="EK237" s="65">
        <v>0</v>
      </c>
      <c r="EL237" s="65">
        <v>0</v>
      </c>
      <c r="EM237" s="65">
        <v>0</v>
      </c>
      <c r="EN237" s="65">
        <v>0</v>
      </c>
      <c r="EO237" s="65">
        <v>0</v>
      </c>
      <c r="EP237" s="65">
        <v>0</v>
      </c>
      <c r="EQ237" s="65">
        <v>0</v>
      </c>
      <c r="ES237" s="65">
        <v>0</v>
      </c>
      <c r="ET237" s="65">
        <v>0</v>
      </c>
      <c r="EU237" s="65">
        <v>0</v>
      </c>
      <c r="EV237" s="65">
        <v>0</v>
      </c>
      <c r="EW237" s="65">
        <v>0</v>
      </c>
      <c r="EX237" s="65">
        <v>0</v>
      </c>
      <c r="EY237" s="65">
        <v>0</v>
      </c>
      <c r="FA237" s="65">
        <v>0</v>
      </c>
      <c r="FB237" s="65">
        <v>0</v>
      </c>
      <c r="FC237" s="65">
        <v>0</v>
      </c>
      <c r="FD237" s="65">
        <v>0</v>
      </c>
      <c r="FE237" s="65">
        <v>0</v>
      </c>
      <c r="FF237" s="65">
        <v>0</v>
      </c>
      <c r="FG237" s="65">
        <v>0</v>
      </c>
    </row>
    <row r="238" spans="1:163">
      <c r="A238" s="699" t="str">
        <f>[52]ACCOUNTALLOC!A238</f>
        <v>~</v>
      </c>
      <c r="B238" s="698" t="str">
        <f>[52]ACCOUNTALLOC!B238</f>
        <v>~</v>
      </c>
      <c r="C238" s="695">
        <f>[52]ACCOUNTALLOC!C238</f>
        <v>0</v>
      </c>
      <c r="D238" s="64"/>
      <c r="E238" s="697">
        <f>[52]ACCOUNTALLOC!E238</f>
        <v>0</v>
      </c>
      <c r="F238" s="697">
        <f>[52]ACCOUNTALLOC!F238</f>
        <v>0</v>
      </c>
      <c r="G238" s="697">
        <f>[52]ACCOUNTALLOC!G238</f>
        <v>0</v>
      </c>
      <c r="H238" s="697">
        <f>[52]ACCOUNTALLOC!H238</f>
        <v>0</v>
      </c>
      <c r="I238" s="697">
        <f>[52]ACCOUNTALLOC!I238</f>
        <v>0</v>
      </c>
      <c r="J238" s="697">
        <f>[52]ACCOUNTALLOC!J238</f>
        <v>0</v>
      </c>
      <c r="K238" s="697">
        <f>[52]ACCOUNTALLOC!K238</f>
        <v>0</v>
      </c>
      <c r="L238" s="698"/>
      <c r="M238" s="697">
        <f>[52]ACCOUNTALLOC!M238</f>
        <v>0</v>
      </c>
      <c r="N238" s="697">
        <f>[52]ACCOUNTALLOC!N238</f>
        <v>0</v>
      </c>
      <c r="O238" s="697">
        <f>[52]ACCOUNTALLOC!O238</f>
        <v>0</v>
      </c>
      <c r="P238" s="697">
        <f>[52]ACCOUNTALLOC!P238</f>
        <v>0</v>
      </c>
      <c r="Q238" s="697">
        <f>[52]ACCOUNTALLOC!Q238</f>
        <v>0</v>
      </c>
      <c r="R238" s="697">
        <f>[52]ACCOUNTALLOC!R238</f>
        <v>0</v>
      </c>
      <c r="S238" s="697">
        <f>[52]ACCOUNTALLOC!S238</f>
        <v>0</v>
      </c>
      <c r="T238" s="698"/>
      <c r="U238" s="697">
        <f>[52]ACCOUNTALLOC!U238</f>
        <v>0</v>
      </c>
      <c r="V238" s="697">
        <f>[52]ACCOUNTALLOC!V238</f>
        <v>0</v>
      </c>
      <c r="W238" s="697">
        <f>[52]ACCOUNTALLOC!W238</f>
        <v>0</v>
      </c>
      <c r="X238" s="697">
        <f>[52]ACCOUNTALLOC!X238</f>
        <v>0</v>
      </c>
      <c r="Y238" s="697">
        <f>[52]ACCOUNTALLOC!Y238</f>
        <v>0</v>
      </c>
      <c r="Z238" s="697">
        <f>[52]ACCOUNTALLOC!Z238</f>
        <v>0</v>
      </c>
      <c r="AA238" s="697">
        <f>[52]ACCOUNTALLOC!AA238</f>
        <v>0</v>
      </c>
      <c r="AB238" s="698"/>
      <c r="AC238" s="697">
        <f>[52]ACCOUNTALLOC!AC238</f>
        <v>0</v>
      </c>
      <c r="AD238" s="697">
        <f>[52]ACCOUNTALLOC!AD238</f>
        <v>0</v>
      </c>
      <c r="AE238" s="697">
        <f>[52]ACCOUNTALLOC!AE238</f>
        <v>0</v>
      </c>
      <c r="AF238" s="697">
        <f>[52]ACCOUNTALLOC!AF238</f>
        <v>0</v>
      </c>
      <c r="AG238" s="697">
        <f>[52]ACCOUNTALLOC!AG238</f>
        <v>0</v>
      </c>
      <c r="AH238" s="697">
        <f>[52]ACCOUNTALLOC!AH238</f>
        <v>0</v>
      </c>
      <c r="AI238" s="697">
        <f>[52]ACCOUNTALLOC!AI238</f>
        <v>0</v>
      </c>
      <c r="AJ238" s="698"/>
      <c r="AK238" s="697">
        <f>[52]ACCOUNTALLOC!AK238</f>
        <v>0</v>
      </c>
      <c r="AL238" s="697">
        <f>[52]ACCOUNTALLOC!AL238</f>
        <v>0</v>
      </c>
      <c r="AM238" s="697">
        <f>[52]ACCOUNTALLOC!AM238</f>
        <v>0</v>
      </c>
      <c r="AN238" s="697">
        <f>[52]ACCOUNTALLOC!AN238</f>
        <v>0</v>
      </c>
      <c r="AO238" s="697">
        <f>[52]ACCOUNTALLOC!AO238</f>
        <v>0</v>
      </c>
      <c r="AP238" s="697">
        <f>[52]ACCOUNTALLOC!AP238</f>
        <v>0</v>
      </c>
      <c r="AQ238" s="697">
        <f>[52]ACCOUNTALLOC!AQ238</f>
        <v>0</v>
      </c>
      <c r="AR238" s="698"/>
      <c r="AS238" s="697">
        <f>[52]ACCOUNTALLOC!AS238</f>
        <v>0</v>
      </c>
      <c r="AT238" s="697">
        <f>[52]ACCOUNTALLOC!AT238</f>
        <v>0</v>
      </c>
      <c r="AU238" s="697">
        <f>[52]ACCOUNTALLOC!AU238</f>
        <v>0</v>
      </c>
      <c r="AV238" s="697">
        <f>[52]ACCOUNTALLOC!AV238</f>
        <v>0</v>
      </c>
      <c r="AW238" s="697">
        <f>[52]ACCOUNTALLOC!AW238</f>
        <v>0</v>
      </c>
      <c r="AX238" s="697">
        <f>[52]ACCOUNTALLOC!AX238</f>
        <v>0</v>
      </c>
      <c r="AY238" s="697">
        <f>[52]ACCOUNTALLOC!AY238</f>
        <v>0</v>
      </c>
      <c r="AZ238" s="698"/>
      <c r="BA238" s="697">
        <f>[52]ACCOUNTALLOC!BA238</f>
        <v>0</v>
      </c>
      <c r="BB238" s="697">
        <f>[52]ACCOUNTALLOC!BB238</f>
        <v>0</v>
      </c>
      <c r="BC238" s="697">
        <f>[52]ACCOUNTALLOC!BC238</f>
        <v>0</v>
      </c>
      <c r="BD238" s="697">
        <f>[52]ACCOUNTALLOC!BD238</f>
        <v>0</v>
      </c>
      <c r="BE238" s="697">
        <f>[52]ACCOUNTALLOC!BE238</f>
        <v>0</v>
      </c>
      <c r="BF238" s="697">
        <f>[52]ACCOUNTALLOC!BF238</f>
        <v>0</v>
      </c>
      <c r="BG238" s="697">
        <f>[52]ACCOUNTALLOC!BG238</f>
        <v>0</v>
      </c>
      <c r="BH238" s="698"/>
      <c r="BI238" s="697">
        <f>[52]ACCOUNTALLOC!BI238</f>
        <v>0</v>
      </c>
      <c r="BJ238" s="697">
        <f>[52]ACCOUNTALLOC!BJ238</f>
        <v>0</v>
      </c>
      <c r="BK238" s="697">
        <f>[52]ACCOUNTALLOC!BK238</f>
        <v>0</v>
      </c>
      <c r="BL238" s="697">
        <f>[52]ACCOUNTALLOC!BL238</f>
        <v>0</v>
      </c>
      <c r="BM238" s="697">
        <f>[52]ACCOUNTALLOC!BM238</f>
        <v>0</v>
      </c>
      <c r="BN238" s="697">
        <f>[52]ACCOUNTALLOC!BN238</f>
        <v>0</v>
      </c>
      <c r="BO238" s="697">
        <f>[52]ACCOUNTALLOC!BO238</f>
        <v>0</v>
      </c>
      <c r="BP238" s="698"/>
      <c r="BQ238" s="697">
        <f>[52]ACCOUNTALLOC!BQ238</f>
        <v>0</v>
      </c>
      <c r="BR238" s="697">
        <f>[52]ACCOUNTALLOC!BR238</f>
        <v>0</v>
      </c>
      <c r="BS238" s="697">
        <f>[52]ACCOUNTALLOC!BS238</f>
        <v>0</v>
      </c>
      <c r="BT238" s="697">
        <f>[52]ACCOUNTALLOC!BT238</f>
        <v>0</v>
      </c>
      <c r="BU238" s="697">
        <f>[52]ACCOUNTALLOC!BU238</f>
        <v>0</v>
      </c>
      <c r="BV238" s="697">
        <f>[52]ACCOUNTALLOC!BV238</f>
        <v>0</v>
      </c>
      <c r="BW238" s="697">
        <f>[52]ACCOUNTALLOC!BW238</f>
        <v>0</v>
      </c>
      <c r="BX238" s="698"/>
      <c r="BY238" s="697">
        <f>[52]ACCOUNTALLOC!BY238</f>
        <v>0</v>
      </c>
      <c r="BZ238" s="697">
        <f>[52]ACCOUNTALLOC!BZ238</f>
        <v>0</v>
      </c>
      <c r="CA238" s="697">
        <f>[52]ACCOUNTALLOC!CA238</f>
        <v>0</v>
      </c>
      <c r="CB238" s="697">
        <f>[52]ACCOUNTALLOC!CB238</f>
        <v>0</v>
      </c>
      <c r="CC238" s="697">
        <f>[52]ACCOUNTALLOC!CC238</f>
        <v>0</v>
      </c>
      <c r="CD238" s="697">
        <f>[52]ACCOUNTALLOC!CD238</f>
        <v>0</v>
      </c>
      <c r="CE238" s="697">
        <f>[52]ACCOUNTALLOC!CE238</f>
        <v>0</v>
      </c>
      <c r="CF238" s="698"/>
      <c r="CG238" s="697">
        <f>[52]ACCOUNTALLOC!CG238</f>
        <v>0</v>
      </c>
      <c r="CH238" s="697">
        <f>[52]ACCOUNTALLOC!CH238</f>
        <v>0</v>
      </c>
      <c r="CI238" s="697">
        <f>[52]ACCOUNTALLOC!CI238</f>
        <v>0</v>
      </c>
      <c r="CJ238" s="697">
        <f>[52]ACCOUNTALLOC!CJ238</f>
        <v>0</v>
      </c>
      <c r="CK238" s="697">
        <f>[52]ACCOUNTALLOC!CK238</f>
        <v>0</v>
      </c>
      <c r="CL238" s="697">
        <f>[52]ACCOUNTALLOC!CL238</f>
        <v>0</v>
      </c>
      <c r="CM238" s="697">
        <f>[52]ACCOUNTALLOC!CM238</f>
        <v>0</v>
      </c>
      <c r="CN238" s="698">
        <f>[52]ACCOUNTALLOC!CN238</f>
        <v>0</v>
      </c>
      <c r="CO238" s="697">
        <f>[52]ACCOUNTALLOC!CO238</f>
        <v>0</v>
      </c>
      <c r="CP238" s="697">
        <f>[52]ACCOUNTALLOC!CP238</f>
        <v>0</v>
      </c>
      <c r="CQ238" s="697">
        <f>[52]ACCOUNTALLOC!CQ238</f>
        <v>0</v>
      </c>
      <c r="CR238" s="697">
        <f>[52]ACCOUNTALLOC!CR238</f>
        <v>0</v>
      </c>
      <c r="CS238" s="697">
        <f>[52]ACCOUNTALLOC!CS238</f>
        <v>0</v>
      </c>
      <c r="CT238" s="697">
        <f>[52]ACCOUNTALLOC!CT238</f>
        <v>0</v>
      </c>
      <c r="CU238" s="697">
        <f>[52]ACCOUNTALLOC!CU238</f>
        <v>0</v>
      </c>
      <c r="CW238" s="65">
        <f>[52]ACCOUNTALLOC!CW238</f>
        <v>0</v>
      </c>
      <c r="CX238" s="65">
        <f>[52]ACCOUNTALLOC!CX238</f>
        <v>0</v>
      </c>
      <c r="CY238" s="65">
        <f>[52]ACCOUNTALLOC!CY238</f>
        <v>0</v>
      </c>
      <c r="CZ238" s="65">
        <f>[52]ACCOUNTALLOC!CZ238</f>
        <v>0</v>
      </c>
      <c r="DA238" s="65">
        <f>[52]ACCOUNTALLOC!DA238</f>
        <v>0</v>
      </c>
      <c r="DB238" s="65">
        <f>[52]ACCOUNTALLOC!DB238</f>
        <v>0</v>
      </c>
      <c r="DC238" s="65">
        <f>[52]ACCOUNTALLOC!DC238</f>
        <v>0</v>
      </c>
      <c r="DE238" s="65">
        <v>0</v>
      </c>
      <c r="DF238" s="65">
        <v>0</v>
      </c>
      <c r="DG238" s="65">
        <v>0</v>
      </c>
      <c r="DH238" s="65">
        <v>0</v>
      </c>
      <c r="DI238" s="65">
        <v>0</v>
      </c>
      <c r="DJ238" s="65">
        <v>0</v>
      </c>
      <c r="DK238" s="65">
        <v>0</v>
      </c>
      <c r="DM238" s="65">
        <v>0</v>
      </c>
      <c r="DN238" s="65">
        <v>0</v>
      </c>
      <c r="DO238" s="65">
        <v>0</v>
      </c>
      <c r="DP238" s="65">
        <v>0</v>
      </c>
      <c r="DQ238" s="65">
        <v>0</v>
      </c>
      <c r="DR238" s="65">
        <v>0</v>
      </c>
      <c r="DS238" s="65">
        <v>0</v>
      </c>
      <c r="DU238" s="65">
        <v>0</v>
      </c>
      <c r="DV238" s="65">
        <v>0</v>
      </c>
      <c r="DW238" s="65">
        <v>0</v>
      </c>
      <c r="DX238" s="65">
        <v>0</v>
      </c>
      <c r="DY238" s="65">
        <v>0</v>
      </c>
      <c r="DZ238" s="65">
        <v>0</v>
      </c>
      <c r="EA238" s="65">
        <v>0</v>
      </c>
      <c r="EC238" s="65">
        <v>0</v>
      </c>
      <c r="ED238" s="65">
        <v>0</v>
      </c>
      <c r="EE238" s="65">
        <v>0</v>
      </c>
      <c r="EF238" s="65">
        <v>0</v>
      </c>
      <c r="EG238" s="65">
        <v>0</v>
      </c>
      <c r="EH238" s="65">
        <v>0</v>
      </c>
      <c r="EI238" s="65">
        <v>0</v>
      </c>
      <c r="EK238" s="65">
        <v>0</v>
      </c>
      <c r="EL238" s="65">
        <v>0</v>
      </c>
      <c r="EM238" s="65">
        <v>0</v>
      </c>
      <c r="EN238" s="65">
        <v>0</v>
      </c>
      <c r="EO238" s="65">
        <v>0</v>
      </c>
      <c r="EP238" s="65">
        <v>0</v>
      </c>
      <c r="EQ238" s="65">
        <v>0</v>
      </c>
      <c r="ES238" s="65">
        <v>0</v>
      </c>
      <c r="ET238" s="65">
        <v>0</v>
      </c>
      <c r="EU238" s="65">
        <v>0</v>
      </c>
      <c r="EV238" s="65">
        <v>0</v>
      </c>
      <c r="EW238" s="65">
        <v>0</v>
      </c>
      <c r="EX238" s="65">
        <v>0</v>
      </c>
      <c r="EY238" s="65">
        <v>0</v>
      </c>
      <c r="FA238" s="65">
        <v>0</v>
      </c>
      <c r="FB238" s="65">
        <v>0</v>
      </c>
      <c r="FC238" s="65">
        <v>0</v>
      </c>
      <c r="FD238" s="65">
        <v>0</v>
      </c>
      <c r="FE238" s="65">
        <v>0</v>
      </c>
      <c r="FF238" s="65">
        <v>0</v>
      </c>
      <c r="FG238" s="65">
        <v>0</v>
      </c>
    </row>
    <row r="239" spans="1:163">
      <c r="A239" s="699" t="str">
        <f>[52]ACCOUNTALLOC!A239</f>
        <v>~</v>
      </c>
      <c r="B239" s="698" t="str">
        <f>[52]ACCOUNTALLOC!B239</f>
        <v>~</v>
      </c>
      <c r="C239" s="695">
        <f>[52]ACCOUNTALLOC!C239</f>
        <v>0</v>
      </c>
      <c r="D239" s="64"/>
      <c r="E239" s="697">
        <f>[52]ACCOUNTALLOC!E239</f>
        <v>0</v>
      </c>
      <c r="F239" s="697">
        <f>[52]ACCOUNTALLOC!F239</f>
        <v>0</v>
      </c>
      <c r="G239" s="697">
        <f>[52]ACCOUNTALLOC!G239</f>
        <v>0</v>
      </c>
      <c r="H239" s="697">
        <f>[52]ACCOUNTALLOC!H239</f>
        <v>0</v>
      </c>
      <c r="I239" s="697">
        <f>[52]ACCOUNTALLOC!I239</f>
        <v>0</v>
      </c>
      <c r="J239" s="697">
        <f>[52]ACCOUNTALLOC!J239</f>
        <v>0</v>
      </c>
      <c r="K239" s="697">
        <f>[52]ACCOUNTALLOC!K239</f>
        <v>0</v>
      </c>
      <c r="L239" s="698"/>
      <c r="M239" s="697">
        <f>[52]ACCOUNTALLOC!M239</f>
        <v>0</v>
      </c>
      <c r="N239" s="697">
        <f>[52]ACCOUNTALLOC!N239</f>
        <v>0</v>
      </c>
      <c r="O239" s="697">
        <f>[52]ACCOUNTALLOC!O239</f>
        <v>0</v>
      </c>
      <c r="P239" s="697">
        <f>[52]ACCOUNTALLOC!P239</f>
        <v>0</v>
      </c>
      <c r="Q239" s="697">
        <f>[52]ACCOUNTALLOC!Q239</f>
        <v>0</v>
      </c>
      <c r="R239" s="697">
        <f>[52]ACCOUNTALLOC!R239</f>
        <v>0</v>
      </c>
      <c r="S239" s="697">
        <f>[52]ACCOUNTALLOC!S239</f>
        <v>0</v>
      </c>
      <c r="T239" s="698"/>
      <c r="U239" s="697">
        <f>[52]ACCOUNTALLOC!U239</f>
        <v>0</v>
      </c>
      <c r="V239" s="697">
        <f>[52]ACCOUNTALLOC!V239</f>
        <v>0</v>
      </c>
      <c r="W239" s="697">
        <f>[52]ACCOUNTALLOC!W239</f>
        <v>0</v>
      </c>
      <c r="X239" s="697">
        <f>[52]ACCOUNTALLOC!X239</f>
        <v>0</v>
      </c>
      <c r="Y239" s="697">
        <f>[52]ACCOUNTALLOC!Y239</f>
        <v>0</v>
      </c>
      <c r="Z239" s="697">
        <f>[52]ACCOUNTALLOC!Z239</f>
        <v>0</v>
      </c>
      <c r="AA239" s="697">
        <f>[52]ACCOUNTALLOC!AA239</f>
        <v>0</v>
      </c>
      <c r="AB239" s="698"/>
      <c r="AC239" s="697">
        <f>[52]ACCOUNTALLOC!AC239</f>
        <v>0</v>
      </c>
      <c r="AD239" s="697">
        <f>[52]ACCOUNTALLOC!AD239</f>
        <v>0</v>
      </c>
      <c r="AE239" s="697">
        <f>[52]ACCOUNTALLOC!AE239</f>
        <v>0</v>
      </c>
      <c r="AF239" s="697">
        <f>[52]ACCOUNTALLOC!AF239</f>
        <v>0</v>
      </c>
      <c r="AG239" s="697">
        <f>[52]ACCOUNTALLOC!AG239</f>
        <v>0</v>
      </c>
      <c r="AH239" s="697">
        <f>[52]ACCOUNTALLOC!AH239</f>
        <v>0</v>
      </c>
      <c r="AI239" s="697">
        <f>[52]ACCOUNTALLOC!AI239</f>
        <v>0</v>
      </c>
      <c r="AJ239" s="698"/>
      <c r="AK239" s="697">
        <f>[52]ACCOUNTALLOC!AK239</f>
        <v>0</v>
      </c>
      <c r="AL239" s="697">
        <f>[52]ACCOUNTALLOC!AL239</f>
        <v>0</v>
      </c>
      <c r="AM239" s="697">
        <f>[52]ACCOUNTALLOC!AM239</f>
        <v>0</v>
      </c>
      <c r="AN239" s="697">
        <f>[52]ACCOUNTALLOC!AN239</f>
        <v>0</v>
      </c>
      <c r="AO239" s="697">
        <f>[52]ACCOUNTALLOC!AO239</f>
        <v>0</v>
      </c>
      <c r="AP239" s="697">
        <f>[52]ACCOUNTALLOC!AP239</f>
        <v>0</v>
      </c>
      <c r="AQ239" s="697">
        <f>[52]ACCOUNTALLOC!AQ239</f>
        <v>0</v>
      </c>
      <c r="AR239" s="698"/>
      <c r="AS239" s="697">
        <f>[52]ACCOUNTALLOC!AS239</f>
        <v>0</v>
      </c>
      <c r="AT239" s="697">
        <f>[52]ACCOUNTALLOC!AT239</f>
        <v>0</v>
      </c>
      <c r="AU239" s="697">
        <f>[52]ACCOUNTALLOC!AU239</f>
        <v>0</v>
      </c>
      <c r="AV239" s="697">
        <f>[52]ACCOUNTALLOC!AV239</f>
        <v>0</v>
      </c>
      <c r="AW239" s="697">
        <f>[52]ACCOUNTALLOC!AW239</f>
        <v>0</v>
      </c>
      <c r="AX239" s="697">
        <f>[52]ACCOUNTALLOC!AX239</f>
        <v>0</v>
      </c>
      <c r="AY239" s="697">
        <f>[52]ACCOUNTALLOC!AY239</f>
        <v>0</v>
      </c>
      <c r="AZ239" s="698"/>
      <c r="BA239" s="697">
        <f>[52]ACCOUNTALLOC!BA239</f>
        <v>0</v>
      </c>
      <c r="BB239" s="697">
        <f>[52]ACCOUNTALLOC!BB239</f>
        <v>0</v>
      </c>
      <c r="BC239" s="697">
        <f>[52]ACCOUNTALLOC!BC239</f>
        <v>0</v>
      </c>
      <c r="BD239" s="697">
        <f>[52]ACCOUNTALLOC!BD239</f>
        <v>0</v>
      </c>
      <c r="BE239" s="697">
        <f>[52]ACCOUNTALLOC!BE239</f>
        <v>0</v>
      </c>
      <c r="BF239" s="697">
        <f>[52]ACCOUNTALLOC!BF239</f>
        <v>0</v>
      </c>
      <c r="BG239" s="697">
        <f>[52]ACCOUNTALLOC!BG239</f>
        <v>0</v>
      </c>
      <c r="BH239" s="698"/>
      <c r="BI239" s="697">
        <f>[52]ACCOUNTALLOC!BI239</f>
        <v>0</v>
      </c>
      <c r="BJ239" s="697">
        <f>[52]ACCOUNTALLOC!BJ239</f>
        <v>0</v>
      </c>
      <c r="BK239" s="697">
        <f>[52]ACCOUNTALLOC!BK239</f>
        <v>0</v>
      </c>
      <c r="BL239" s="697">
        <f>[52]ACCOUNTALLOC!BL239</f>
        <v>0</v>
      </c>
      <c r="BM239" s="697">
        <f>[52]ACCOUNTALLOC!BM239</f>
        <v>0</v>
      </c>
      <c r="BN239" s="697">
        <f>[52]ACCOUNTALLOC!BN239</f>
        <v>0</v>
      </c>
      <c r="BO239" s="697">
        <f>[52]ACCOUNTALLOC!BO239</f>
        <v>0</v>
      </c>
      <c r="BP239" s="698"/>
      <c r="BQ239" s="697">
        <f>[52]ACCOUNTALLOC!BQ239</f>
        <v>0</v>
      </c>
      <c r="BR239" s="697">
        <f>[52]ACCOUNTALLOC!BR239</f>
        <v>0</v>
      </c>
      <c r="BS239" s="697">
        <f>[52]ACCOUNTALLOC!BS239</f>
        <v>0</v>
      </c>
      <c r="BT239" s="697">
        <f>[52]ACCOUNTALLOC!BT239</f>
        <v>0</v>
      </c>
      <c r="BU239" s="697">
        <f>[52]ACCOUNTALLOC!BU239</f>
        <v>0</v>
      </c>
      <c r="BV239" s="697">
        <f>[52]ACCOUNTALLOC!BV239</f>
        <v>0</v>
      </c>
      <c r="BW239" s="697">
        <f>[52]ACCOUNTALLOC!BW239</f>
        <v>0</v>
      </c>
      <c r="BX239" s="698"/>
      <c r="BY239" s="697">
        <f>[52]ACCOUNTALLOC!BY239</f>
        <v>0</v>
      </c>
      <c r="BZ239" s="697">
        <f>[52]ACCOUNTALLOC!BZ239</f>
        <v>0</v>
      </c>
      <c r="CA239" s="697">
        <f>[52]ACCOUNTALLOC!CA239</f>
        <v>0</v>
      </c>
      <c r="CB239" s="697">
        <f>[52]ACCOUNTALLOC!CB239</f>
        <v>0</v>
      </c>
      <c r="CC239" s="697">
        <f>[52]ACCOUNTALLOC!CC239</f>
        <v>0</v>
      </c>
      <c r="CD239" s="697">
        <f>[52]ACCOUNTALLOC!CD239</f>
        <v>0</v>
      </c>
      <c r="CE239" s="697">
        <f>[52]ACCOUNTALLOC!CE239</f>
        <v>0</v>
      </c>
      <c r="CF239" s="698"/>
      <c r="CG239" s="697">
        <f>[52]ACCOUNTALLOC!CG239</f>
        <v>0</v>
      </c>
      <c r="CH239" s="697">
        <f>[52]ACCOUNTALLOC!CH239</f>
        <v>0</v>
      </c>
      <c r="CI239" s="697">
        <f>[52]ACCOUNTALLOC!CI239</f>
        <v>0</v>
      </c>
      <c r="CJ239" s="697">
        <f>[52]ACCOUNTALLOC!CJ239</f>
        <v>0</v>
      </c>
      <c r="CK239" s="697">
        <f>[52]ACCOUNTALLOC!CK239</f>
        <v>0</v>
      </c>
      <c r="CL239" s="697">
        <f>[52]ACCOUNTALLOC!CL239</f>
        <v>0</v>
      </c>
      <c r="CM239" s="697">
        <f>[52]ACCOUNTALLOC!CM239</f>
        <v>0</v>
      </c>
      <c r="CN239" s="698">
        <f>[52]ACCOUNTALLOC!CN239</f>
        <v>0</v>
      </c>
      <c r="CO239" s="697">
        <f>[52]ACCOUNTALLOC!CO239</f>
        <v>0</v>
      </c>
      <c r="CP239" s="697">
        <f>[52]ACCOUNTALLOC!CP239</f>
        <v>0</v>
      </c>
      <c r="CQ239" s="697">
        <f>[52]ACCOUNTALLOC!CQ239</f>
        <v>0</v>
      </c>
      <c r="CR239" s="697">
        <f>[52]ACCOUNTALLOC!CR239</f>
        <v>0</v>
      </c>
      <c r="CS239" s="697">
        <f>[52]ACCOUNTALLOC!CS239</f>
        <v>0</v>
      </c>
      <c r="CT239" s="697">
        <f>[52]ACCOUNTALLOC!CT239</f>
        <v>0</v>
      </c>
      <c r="CU239" s="697">
        <f>[52]ACCOUNTALLOC!CU239</f>
        <v>0</v>
      </c>
      <c r="CW239" s="65">
        <f>[52]ACCOUNTALLOC!CW239</f>
        <v>0</v>
      </c>
      <c r="CX239" s="65">
        <f>[52]ACCOUNTALLOC!CX239</f>
        <v>0</v>
      </c>
      <c r="CY239" s="65">
        <f>[52]ACCOUNTALLOC!CY239</f>
        <v>0</v>
      </c>
      <c r="CZ239" s="65">
        <f>[52]ACCOUNTALLOC!CZ239</f>
        <v>0</v>
      </c>
      <c r="DA239" s="65">
        <f>[52]ACCOUNTALLOC!DA239</f>
        <v>0</v>
      </c>
      <c r="DB239" s="65">
        <f>[52]ACCOUNTALLOC!DB239</f>
        <v>0</v>
      </c>
      <c r="DC239" s="65">
        <f>[52]ACCOUNTALLOC!DC239</f>
        <v>0</v>
      </c>
      <c r="DE239" s="65">
        <v>0</v>
      </c>
      <c r="DF239" s="65">
        <v>0</v>
      </c>
      <c r="DG239" s="65">
        <v>0</v>
      </c>
      <c r="DH239" s="65">
        <v>0</v>
      </c>
      <c r="DI239" s="65">
        <v>0</v>
      </c>
      <c r="DJ239" s="65">
        <v>0</v>
      </c>
      <c r="DK239" s="65">
        <v>0</v>
      </c>
      <c r="DM239" s="65">
        <v>0</v>
      </c>
      <c r="DN239" s="65">
        <v>0</v>
      </c>
      <c r="DO239" s="65">
        <v>0</v>
      </c>
      <c r="DP239" s="65">
        <v>0</v>
      </c>
      <c r="DQ239" s="65">
        <v>0</v>
      </c>
      <c r="DR239" s="65">
        <v>0</v>
      </c>
      <c r="DS239" s="65">
        <v>0</v>
      </c>
      <c r="DU239" s="65">
        <v>0</v>
      </c>
      <c r="DV239" s="65">
        <v>0</v>
      </c>
      <c r="DW239" s="65">
        <v>0</v>
      </c>
      <c r="DX239" s="65">
        <v>0</v>
      </c>
      <c r="DY239" s="65">
        <v>0</v>
      </c>
      <c r="DZ239" s="65">
        <v>0</v>
      </c>
      <c r="EA239" s="65">
        <v>0</v>
      </c>
      <c r="EC239" s="65">
        <v>0</v>
      </c>
      <c r="ED239" s="65">
        <v>0</v>
      </c>
      <c r="EE239" s="65">
        <v>0</v>
      </c>
      <c r="EF239" s="65">
        <v>0</v>
      </c>
      <c r="EG239" s="65">
        <v>0</v>
      </c>
      <c r="EH239" s="65">
        <v>0</v>
      </c>
      <c r="EI239" s="65">
        <v>0</v>
      </c>
      <c r="EK239" s="65">
        <v>0</v>
      </c>
      <c r="EL239" s="65">
        <v>0</v>
      </c>
      <c r="EM239" s="65">
        <v>0</v>
      </c>
      <c r="EN239" s="65">
        <v>0</v>
      </c>
      <c r="EO239" s="65">
        <v>0</v>
      </c>
      <c r="EP239" s="65">
        <v>0</v>
      </c>
      <c r="EQ239" s="65">
        <v>0</v>
      </c>
      <c r="ES239" s="65">
        <v>0</v>
      </c>
      <c r="ET239" s="65">
        <v>0</v>
      </c>
      <c r="EU239" s="65">
        <v>0</v>
      </c>
      <c r="EV239" s="65">
        <v>0</v>
      </c>
      <c r="EW239" s="65">
        <v>0</v>
      </c>
      <c r="EX239" s="65">
        <v>0</v>
      </c>
      <c r="EY239" s="65">
        <v>0</v>
      </c>
      <c r="FA239" s="65">
        <v>0</v>
      </c>
      <c r="FB239" s="65">
        <v>0</v>
      </c>
      <c r="FC239" s="65">
        <v>0</v>
      </c>
      <c r="FD239" s="65">
        <v>0</v>
      </c>
      <c r="FE239" s="65">
        <v>0</v>
      </c>
      <c r="FF239" s="65">
        <v>0</v>
      </c>
      <c r="FG239" s="65">
        <v>0</v>
      </c>
    </row>
    <row r="240" spans="1:163">
      <c r="A240" s="699" t="str">
        <f>[52]ACCOUNTALLOC!A240</f>
        <v>~</v>
      </c>
      <c r="B240" s="698" t="str">
        <f>[52]ACCOUNTALLOC!B240</f>
        <v>~</v>
      </c>
      <c r="C240" s="695">
        <f>[52]ACCOUNTALLOC!C240</f>
        <v>0</v>
      </c>
      <c r="D240" s="64"/>
      <c r="E240" s="697">
        <f>[52]ACCOUNTALLOC!E240</f>
        <v>0</v>
      </c>
      <c r="F240" s="697">
        <f>[52]ACCOUNTALLOC!F240</f>
        <v>0</v>
      </c>
      <c r="G240" s="697">
        <f>[52]ACCOUNTALLOC!G240</f>
        <v>0</v>
      </c>
      <c r="H240" s="697">
        <f>[52]ACCOUNTALLOC!H240</f>
        <v>0</v>
      </c>
      <c r="I240" s="697">
        <f>[52]ACCOUNTALLOC!I240</f>
        <v>0</v>
      </c>
      <c r="J240" s="697">
        <f>[52]ACCOUNTALLOC!J240</f>
        <v>0</v>
      </c>
      <c r="K240" s="697">
        <f>[52]ACCOUNTALLOC!K240</f>
        <v>0</v>
      </c>
      <c r="L240" s="698"/>
      <c r="M240" s="697">
        <f>[52]ACCOUNTALLOC!M240</f>
        <v>0</v>
      </c>
      <c r="N240" s="697">
        <f>[52]ACCOUNTALLOC!N240</f>
        <v>0</v>
      </c>
      <c r="O240" s="697">
        <f>[52]ACCOUNTALLOC!O240</f>
        <v>0</v>
      </c>
      <c r="P240" s="697">
        <f>[52]ACCOUNTALLOC!P240</f>
        <v>0</v>
      </c>
      <c r="Q240" s="697">
        <f>[52]ACCOUNTALLOC!Q240</f>
        <v>0</v>
      </c>
      <c r="R240" s="697">
        <f>[52]ACCOUNTALLOC!R240</f>
        <v>0</v>
      </c>
      <c r="S240" s="697">
        <f>[52]ACCOUNTALLOC!S240</f>
        <v>0</v>
      </c>
      <c r="T240" s="698"/>
      <c r="U240" s="697">
        <f>[52]ACCOUNTALLOC!U240</f>
        <v>0</v>
      </c>
      <c r="V240" s="697">
        <f>[52]ACCOUNTALLOC!V240</f>
        <v>0</v>
      </c>
      <c r="W240" s="697">
        <f>[52]ACCOUNTALLOC!W240</f>
        <v>0</v>
      </c>
      <c r="X240" s="697">
        <f>[52]ACCOUNTALLOC!X240</f>
        <v>0</v>
      </c>
      <c r="Y240" s="697">
        <f>[52]ACCOUNTALLOC!Y240</f>
        <v>0</v>
      </c>
      <c r="Z240" s="697">
        <f>[52]ACCOUNTALLOC!Z240</f>
        <v>0</v>
      </c>
      <c r="AA240" s="697">
        <f>[52]ACCOUNTALLOC!AA240</f>
        <v>0</v>
      </c>
      <c r="AB240" s="698"/>
      <c r="AC240" s="697">
        <f>[52]ACCOUNTALLOC!AC240</f>
        <v>0</v>
      </c>
      <c r="AD240" s="697">
        <f>[52]ACCOUNTALLOC!AD240</f>
        <v>0</v>
      </c>
      <c r="AE240" s="697">
        <f>[52]ACCOUNTALLOC!AE240</f>
        <v>0</v>
      </c>
      <c r="AF240" s="697">
        <f>[52]ACCOUNTALLOC!AF240</f>
        <v>0</v>
      </c>
      <c r="AG240" s="697">
        <f>[52]ACCOUNTALLOC!AG240</f>
        <v>0</v>
      </c>
      <c r="AH240" s="697">
        <f>[52]ACCOUNTALLOC!AH240</f>
        <v>0</v>
      </c>
      <c r="AI240" s="697">
        <f>[52]ACCOUNTALLOC!AI240</f>
        <v>0</v>
      </c>
      <c r="AJ240" s="698"/>
      <c r="AK240" s="697">
        <f>[52]ACCOUNTALLOC!AK240</f>
        <v>0</v>
      </c>
      <c r="AL240" s="697">
        <f>[52]ACCOUNTALLOC!AL240</f>
        <v>0</v>
      </c>
      <c r="AM240" s="697">
        <f>[52]ACCOUNTALLOC!AM240</f>
        <v>0</v>
      </c>
      <c r="AN240" s="697">
        <f>[52]ACCOUNTALLOC!AN240</f>
        <v>0</v>
      </c>
      <c r="AO240" s="697">
        <f>[52]ACCOUNTALLOC!AO240</f>
        <v>0</v>
      </c>
      <c r="AP240" s="697">
        <f>[52]ACCOUNTALLOC!AP240</f>
        <v>0</v>
      </c>
      <c r="AQ240" s="697">
        <f>[52]ACCOUNTALLOC!AQ240</f>
        <v>0</v>
      </c>
      <c r="AR240" s="698"/>
      <c r="AS240" s="697">
        <f>[52]ACCOUNTALLOC!AS240</f>
        <v>0</v>
      </c>
      <c r="AT240" s="697">
        <f>[52]ACCOUNTALLOC!AT240</f>
        <v>0</v>
      </c>
      <c r="AU240" s="697">
        <f>[52]ACCOUNTALLOC!AU240</f>
        <v>0</v>
      </c>
      <c r="AV240" s="697">
        <f>[52]ACCOUNTALLOC!AV240</f>
        <v>0</v>
      </c>
      <c r="AW240" s="697">
        <f>[52]ACCOUNTALLOC!AW240</f>
        <v>0</v>
      </c>
      <c r="AX240" s="697">
        <f>[52]ACCOUNTALLOC!AX240</f>
        <v>0</v>
      </c>
      <c r="AY240" s="697">
        <f>[52]ACCOUNTALLOC!AY240</f>
        <v>0</v>
      </c>
      <c r="AZ240" s="698"/>
      <c r="BA240" s="697">
        <f>[52]ACCOUNTALLOC!BA240</f>
        <v>0</v>
      </c>
      <c r="BB240" s="697">
        <f>[52]ACCOUNTALLOC!BB240</f>
        <v>0</v>
      </c>
      <c r="BC240" s="697">
        <f>[52]ACCOUNTALLOC!BC240</f>
        <v>0</v>
      </c>
      <c r="BD240" s="697">
        <f>[52]ACCOUNTALLOC!BD240</f>
        <v>0</v>
      </c>
      <c r="BE240" s="697">
        <f>[52]ACCOUNTALLOC!BE240</f>
        <v>0</v>
      </c>
      <c r="BF240" s="697">
        <f>[52]ACCOUNTALLOC!BF240</f>
        <v>0</v>
      </c>
      <c r="BG240" s="697">
        <f>[52]ACCOUNTALLOC!BG240</f>
        <v>0</v>
      </c>
      <c r="BH240" s="698"/>
      <c r="BI240" s="697">
        <f>[52]ACCOUNTALLOC!BI240</f>
        <v>0</v>
      </c>
      <c r="BJ240" s="697">
        <f>[52]ACCOUNTALLOC!BJ240</f>
        <v>0</v>
      </c>
      <c r="BK240" s="697">
        <f>[52]ACCOUNTALLOC!BK240</f>
        <v>0</v>
      </c>
      <c r="BL240" s="697">
        <f>[52]ACCOUNTALLOC!BL240</f>
        <v>0</v>
      </c>
      <c r="BM240" s="697">
        <f>[52]ACCOUNTALLOC!BM240</f>
        <v>0</v>
      </c>
      <c r="BN240" s="697">
        <f>[52]ACCOUNTALLOC!BN240</f>
        <v>0</v>
      </c>
      <c r="BO240" s="697">
        <f>[52]ACCOUNTALLOC!BO240</f>
        <v>0</v>
      </c>
      <c r="BP240" s="698"/>
      <c r="BQ240" s="697">
        <f>[52]ACCOUNTALLOC!BQ240</f>
        <v>0</v>
      </c>
      <c r="BR240" s="697">
        <f>[52]ACCOUNTALLOC!BR240</f>
        <v>0</v>
      </c>
      <c r="BS240" s="697">
        <f>[52]ACCOUNTALLOC!BS240</f>
        <v>0</v>
      </c>
      <c r="BT240" s="697">
        <f>[52]ACCOUNTALLOC!BT240</f>
        <v>0</v>
      </c>
      <c r="BU240" s="697">
        <f>[52]ACCOUNTALLOC!BU240</f>
        <v>0</v>
      </c>
      <c r="BV240" s="697">
        <f>[52]ACCOUNTALLOC!BV240</f>
        <v>0</v>
      </c>
      <c r="BW240" s="697">
        <f>[52]ACCOUNTALLOC!BW240</f>
        <v>0</v>
      </c>
      <c r="BX240" s="698"/>
      <c r="BY240" s="697">
        <f>[52]ACCOUNTALLOC!BY240</f>
        <v>0</v>
      </c>
      <c r="BZ240" s="697">
        <f>[52]ACCOUNTALLOC!BZ240</f>
        <v>0</v>
      </c>
      <c r="CA240" s="697">
        <f>[52]ACCOUNTALLOC!CA240</f>
        <v>0</v>
      </c>
      <c r="CB240" s="697">
        <f>[52]ACCOUNTALLOC!CB240</f>
        <v>0</v>
      </c>
      <c r="CC240" s="697">
        <f>[52]ACCOUNTALLOC!CC240</f>
        <v>0</v>
      </c>
      <c r="CD240" s="697">
        <f>[52]ACCOUNTALLOC!CD240</f>
        <v>0</v>
      </c>
      <c r="CE240" s="697">
        <f>[52]ACCOUNTALLOC!CE240</f>
        <v>0</v>
      </c>
      <c r="CF240" s="698"/>
      <c r="CG240" s="697">
        <f>[52]ACCOUNTALLOC!CG240</f>
        <v>0</v>
      </c>
      <c r="CH240" s="697">
        <f>[52]ACCOUNTALLOC!CH240</f>
        <v>0</v>
      </c>
      <c r="CI240" s="697">
        <f>[52]ACCOUNTALLOC!CI240</f>
        <v>0</v>
      </c>
      <c r="CJ240" s="697">
        <f>[52]ACCOUNTALLOC!CJ240</f>
        <v>0</v>
      </c>
      <c r="CK240" s="697">
        <f>[52]ACCOUNTALLOC!CK240</f>
        <v>0</v>
      </c>
      <c r="CL240" s="697">
        <f>[52]ACCOUNTALLOC!CL240</f>
        <v>0</v>
      </c>
      <c r="CM240" s="697">
        <f>[52]ACCOUNTALLOC!CM240</f>
        <v>0</v>
      </c>
      <c r="CN240" s="698">
        <f>[52]ACCOUNTALLOC!CN240</f>
        <v>0</v>
      </c>
      <c r="CO240" s="697">
        <f>[52]ACCOUNTALLOC!CO240</f>
        <v>0</v>
      </c>
      <c r="CP240" s="697">
        <f>[52]ACCOUNTALLOC!CP240</f>
        <v>0</v>
      </c>
      <c r="CQ240" s="697">
        <f>[52]ACCOUNTALLOC!CQ240</f>
        <v>0</v>
      </c>
      <c r="CR240" s="697">
        <f>[52]ACCOUNTALLOC!CR240</f>
        <v>0</v>
      </c>
      <c r="CS240" s="697">
        <f>[52]ACCOUNTALLOC!CS240</f>
        <v>0</v>
      </c>
      <c r="CT240" s="697">
        <f>[52]ACCOUNTALLOC!CT240</f>
        <v>0</v>
      </c>
      <c r="CU240" s="697">
        <f>[52]ACCOUNTALLOC!CU240</f>
        <v>0</v>
      </c>
      <c r="CW240" s="65">
        <f>[52]ACCOUNTALLOC!CW240</f>
        <v>0</v>
      </c>
      <c r="CX240" s="65">
        <f>[52]ACCOUNTALLOC!CX240</f>
        <v>0</v>
      </c>
      <c r="CY240" s="65">
        <f>[52]ACCOUNTALLOC!CY240</f>
        <v>0</v>
      </c>
      <c r="CZ240" s="65">
        <f>[52]ACCOUNTALLOC!CZ240</f>
        <v>0</v>
      </c>
      <c r="DA240" s="65">
        <f>[52]ACCOUNTALLOC!DA240</f>
        <v>0</v>
      </c>
      <c r="DB240" s="65">
        <f>[52]ACCOUNTALLOC!DB240</f>
        <v>0</v>
      </c>
      <c r="DC240" s="65">
        <f>[52]ACCOUNTALLOC!DC240</f>
        <v>0</v>
      </c>
      <c r="DE240" s="65">
        <v>0</v>
      </c>
      <c r="DF240" s="65">
        <v>0</v>
      </c>
      <c r="DG240" s="65">
        <v>0</v>
      </c>
      <c r="DH240" s="65">
        <v>0</v>
      </c>
      <c r="DI240" s="65">
        <v>0</v>
      </c>
      <c r="DJ240" s="65">
        <v>0</v>
      </c>
      <c r="DK240" s="65">
        <v>0</v>
      </c>
      <c r="DM240" s="65">
        <v>0</v>
      </c>
      <c r="DN240" s="65">
        <v>0</v>
      </c>
      <c r="DO240" s="65">
        <v>0</v>
      </c>
      <c r="DP240" s="65">
        <v>0</v>
      </c>
      <c r="DQ240" s="65">
        <v>0</v>
      </c>
      <c r="DR240" s="65">
        <v>0</v>
      </c>
      <c r="DS240" s="65">
        <v>0</v>
      </c>
      <c r="DU240" s="65">
        <v>0</v>
      </c>
      <c r="DV240" s="65">
        <v>0</v>
      </c>
      <c r="DW240" s="65">
        <v>0</v>
      </c>
      <c r="DX240" s="65">
        <v>0</v>
      </c>
      <c r="DY240" s="65">
        <v>0</v>
      </c>
      <c r="DZ240" s="65">
        <v>0</v>
      </c>
      <c r="EA240" s="65">
        <v>0</v>
      </c>
      <c r="EC240" s="65">
        <v>0</v>
      </c>
      <c r="ED240" s="65">
        <v>0</v>
      </c>
      <c r="EE240" s="65">
        <v>0</v>
      </c>
      <c r="EF240" s="65">
        <v>0</v>
      </c>
      <c r="EG240" s="65">
        <v>0</v>
      </c>
      <c r="EH240" s="65">
        <v>0</v>
      </c>
      <c r="EI240" s="65">
        <v>0</v>
      </c>
      <c r="EK240" s="65">
        <v>0</v>
      </c>
      <c r="EL240" s="65">
        <v>0</v>
      </c>
      <c r="EM240" s="65">
        <v>0</v>
      </c>
      <c r="EN240" s="65">
        <v>0</v>
      </c>
      <c r="EO240" s="65">
        <v>0</v>
      </c>
      <c r="EP240" s="65">
        <v>0</v>
      </c>
      <c r="EQ240" s="65">
        <v>0</v>
      </c>
      <c r="ES240" s="65">
        <v>0</v>
      </c>
      <c r="ET240" s="65">
        <v>0</v>
      </c>
      <c r="EU240" s="65">
        <v>0</v>
      </c>
      <c r="EV240" s="65">
        <v>0</v>
      </c>
      <c r="EW240" s="65">
        <v>0</v>
      </c>
      <c r="EX240" s="65">
        <v>0</v>
      </c>
      <c r="EY240" s="65">
        <v>0</v>
      </c>
      <c r="FA240" s="65">
        <v>0</v>
      </c>
      <c r="FB240" s="65">
        <v>0</v>
      </c>
      <c r="FC240" s="65">
        <v>0</v>
      </c>
      <c r="FD240" s="65">
        <v>0</v>
      </c>
      <c r="FE240" s="65">
        <v>0</v>
      </c>
      <c r="FF240" s="65">
        <v>0</v>
      </c>
      <c r="FG240" s="65">
        <v>0</v>
      </c>
    </row>
    <row r="241" spans="1:163">
      <c r="A241" s="698"/>
      <c r="B241" s="694" t="str">
        <f>[52]ACCOUNTALLOC!B241</f>
        <v>Sub-total</v>
      </c>
      <c r="C241" s="696">
        <f>[52]ACCOUNTALLOC!C241</f>
        <v>-1171051115.3491793</v>
      </c>
      <c r="D241" s="64"/>
      <c r="E241" s="696">
        <f>[52]ACCOUNTALLOC!E241</f>
        <v>-364622856.58324778</v>
      </c>
      <c r="F241" s="696">
        <f>[52]ACCOUNTALLOC!F241</f>
        <v>-226848761.59105778</v>
      </c>
      <c r="G241" s="696">
        <f>[52]ACCOUNTALLOC!G241</f>
        <v>-94867964.108260334</v>
      </c>
      <c r="H241" s="696">
        <f>[52]ACCOUNTALLOC!H241</f>
        <v>0</v>
      </c>
      <c r="I241" s="696">
        <f>[52]ACCOUNTALLOC!I241</f>
        <v>0</v>
      </c>
      <c r="J241" s="696">
        <f>[52]ACCOUNTALLOC!J241</f>
        <v>0</v>
      </c>
      <c r="K241" s="696">
        <f>[52]ACCOUNTALLOC!K241</f>
        <v>-686339582.28256583</v>
      </c>
      <c r="L241" s="696"/>
      <c r="M241" s="696">
        <f>[52]ACCOUNTALLOC!M241</f>
        <v>-68529389.598683596</v>
      </c>
      <c r="N241" s="696">
        <f>[52]ACCOUNTALLOC!N241</f>
        <v>-57639608.508091345</v>
      </c>
      <c r="O241" s="696">
        <f>[52]ACCOUNTALLOC!O241</f>
        <v>-49321549.518895872</v>
      </c>
      <c r="P241" s="696">
        <f>[52]ACCOUNTALLOC!P241</f>
        <v>0</v>
      </c>
      <c r="Q241" s="696">
        <f>[52]ACCOUNTALLOC!Q241</f>
        <v>0</v>
      </c>
      <c r="R241" s="696">
        <f>[52]ACCOUNTALLOC!R241</f>
        <v>0</v>
      </c>
      <c r="S241" s="696">
        <f>[52]ACCOUNTALLOC!S241</f>
        <v>-175490547.62567082</v>
      </c>
      <c r="T241" s="696"/>
      <c r="U241" s="696">
        <f>[52]ACCOUNTALLOC!U241</f>
        <v>-59565577.887650892</v>
      </c>
      <c r="V241" s="696">
        <f>[52]ACCOUNTALLOC!V241</f>
        <v>-64099658.692537025</v>
      </c>
      <c r="W241" s="696">
        <f>[52]ACCOUNTALLOC!W241</f>
        <v>-4973359.8890298149</v>
      </c>
      <c r="X241" s="696">
        <f>[52]ACCOUNTALLOC!X241</f>
        <v>0</v>
      </c>
      <c r="Y241" s="696">
        <f>[52]ACCOUNTALLOC!Y241</f>
        <v>0</v>
      </c>
      <c r="Z241" s="696">
        <f>[52]ACCOUNTALLOC!Z241</f>
        <v>0</v>
      </c>
      <c r="AA241" s="696">
        <f>[52]ACCOUNTALLOC!AA241</f>
        <v>-128638596.46921773</v>
      </c>
      <c r="AB241" s="696"/>
      <c r="AC241" s="696">
        <f>[52]ACCOUNTALLOC!AC241</f>
        <v>-26628606.143638983</v>
      </c>
      <c r="AD241" s="696">
        <f>[52]ACCOUNTALLOC!AD241</f>
        <v>-41367728.669487454</v>
      </c>
      <c r="AE241" s="696">
        <f>[52]ACCOUNTALLOC!AE241</f>
        <v>-572820.89753232338</v>
      </c>
      <c r="AF241" s="696">
        <f>[52]ACCOUNTALLOC!AF241</f>
        <v>0</v>
      </c>
      <c r="AG241" s="696">
        <f>[52]ACCOUNTALLOC!AG241</f>
        <v>0</v>
      </c>
      <c r="AH241" s="696">
        <f>[52]ACCOUNTALLOC!AH241</f>
        <v>0</v>
      </c>
      <c r="AI241" s="696">
        <f>[52]ACCOUNTALLOC!AI241</f>
        <v>-68569155.710658774</v>
      </c>
      <c r="AJ241" s="696"/>
      <c r="AK241" s="696">
        <f>[52]ACCOUNTALLOC!AK241</f>
        <v>-20835756.464467552</v>
      </c>
      <c r="AL241" s="696">
        <f>[52]ACCOUNTALLOC!AL241</f>
        <v>-28781298.924141925</v>
      </c>
      <c r="AM241" s="696">
        <f>[52]ACCOUNTALLOC!AM241</f>
        <v>-2063133.8673981552</v>
      </c>
      <c r="AN241" s="696">
        <f>[52]ACCOUNTALLOC!AN241</f>
        <v>0</v>
      </c>
      <c r="AO241" s="696">
        <f>[52]ACCOUNTALLOC!AO241</f>
        <v>0</v>
      </c>
      <c r="AP241" s="696">
        <f>[52]ACCOUNTALLOC!AP241</f>
        <v>0</v>
      </c>
      <c r="AQ241" s="696">
        <f>[52]ACCOUNTALLOC!AQ241</f>
        <v>-51680189.256007634</v>
      </c>
      <c r="AR241" s="696"/>
      <c r="AS241" s="696">
        <f>[52]ACCOUNTALLOC!AS241</f>
        <v>-221904.96039073617</v>
      </c>
      <c r="AT241" s="696">
        <f>[52]ACCOUNTALLOC!AT241</f>
        <v>-90880.070188589001</v>
      </c>
      <c r="AU241" s="696">
        <f>[52]ACCOUNTALLOC!AU241</f>
        <v>-6713.0065173403082</v>
      </c>
      <c r="AV241" s="696">
        <f>[52]ACCOUNTALLOC!AV241</f>
        <v>0</v>
      </c>
      <c r="AW241" s="696">
        <f>[52]ACCOUNTALLOC!AW241</f>
        <v>0</v>
      </c>
      <c r="AX241" s="696">
        <f>[52]ACCOUNTALLOC!AX241</f>
        <v>0</v>
      </c>
      <c r="AY241" s="696">
        <f>[52]ACCOUNTALLOC!AY241</f>
        <v>-319498.03709666547</v>
      </c>
      <c r="AZ241" s="696"/>
      <c r="BA241" s="696">
        <f>[52]ACCOUNTALLOC!BA241</f>
        <v>-4287580.4588745004</v>
      </c>
      <c r="BB241" s="696">
        <f>[52]ACCOUNTALLOC!BB241</f>
        <v>-2508245.8392091133</v>
      </c>
      <c r="BC241" s="696">
        <f>[52]ACCOUNTALLOC!BC241</f>
        <v>-667851.78228719113</v>
      </c>
      <c r="BD241" s="696">
        <f>[52]ACCOUNTALLOC!BD241</f>
        <v>0</v>
      </c>
      <c r="BE241" s="696">
        <f>[52]ACCOUNTALLOC!BE241</f>
        <v>0</v>
      </c>
      <c r="BF241" s="696">
        <f>[52]ACCOUNTALLOC!BF241</f>
        <v>0</v>
      </c>
      <c r="BG241" s="696">
        <f>[52]ACCOUNTALLOC!BG241</f>
        <v>-7463678.0803708043</v>
      </c>
      <c r="BH241" s="696"/>
      <c r="BI241" s="696">
        <f>[52]ACCOUNTALLOC!BI241</f>
        <v>-6920814.1999004958</v>
      </c>
      <c r="BJ241" s="696">
        <f>[52]ACCOUNTALLOC!BJ241</f>
        <v>-2139715.4641011702</v>
      </c>
      <c r="BK241" s="696">
        <f>[52]ACCOUNTALLOC!BK241</f>
        <v>-127832.46293144641</v>
      </c>
      <c r="BL241" s="696">
        <f>[52]ACCOUNTALLOC!BL241</f>
        <v>0</v>
      </c>
      <c r="BM241" s="696">
        <f>[52]ACCOUNTALLOC!BM241</f>
        <v>0</v>
      </c>
      <c r="BN241" s="696">
        <f>[52]ACCOUNTALLOC!BN241</f>
        <v>0</v>
      </c>
      <c r="BO241" s="696">
        <f>[52]ACCOUNTALLOC!BO241</f>
        <v>-9188362.1269331127</v>
      </c>
      <c r="BP241" s="696"/>
      <c r="BQ241" s="696">
        <f>[52]ACCOUNTALLOC!BQ241</f>
        <v>-3490440.5785411121</v>
      </c>
      <c r="BR241" s="696">
        <f>[52]ACCOUNTALLOC!BR241</f>
        <v>-12457716.382236248</v>
      </c>
      <c r="BS241" s="696">
        <f>[52]ACCOUNTALLOC!BS241</f>
        <v>-72025.682851448088</v>
      </c>
      <c r="BT241" s="696">
        <f>[52]ACCOUNTALLOC!BT241</f>
        <v>0</v>
      </c>
      <c r="BU241" s="696">
        <f>[52]ACCOUNTALLOC!BU241</f>
        <v>0</v>
      </c>
      <c r="BV241" s="696">
        <f>[52]ACCOUNTALLOC!BV241</f>
        <v>0</v>
      </c>
      <c r="BW241" s="696">
        <f>[52]ACCOUNTALLOC!BW241</f>
        <v>-16020182.64362881</v>
      </c>
      <c r="BX241" s="696"/>
      <c r="BY241" s="696">
        <f>[52]ACCOUNTALLOC!BY241</f>
        <v>-1930116.186281723</v>
      </c>
      <c r="BZ241" s="696">
        <f>[52]ACCOUNTALLOC!BZ241</f>
        <v>-12628424.115174621</v>
      </c>
      <c r="CA241" s="696">
        <f>[52]ACCOUNTALLOC!CA241</f>
        <v>-113855.60514441214</v>
      </c>
      <c r="CB241" s="696">
        <f>[52]ACCOUNTALLOC!CB241</f>
        <v>0</v>
      </c>
      <c r="CC241" s="696">
        <f>[52]ACCOUNTALLOC!CC241</f>
        <v>0</v>
      </c>
      <c r="CD241" s="696">
        <f>[52]ACCOUNTALLOC!CD241</f>
        <v>0</v>
      </c>
      <c r="CE241" s="696">
        <f>[52]ACCOUNTALLOC!CE241</f>
        <v>-14672395.906600755</v>
      </c>
      <c r="CF241" s="696"/>
      <c r="CG241" s="696">
        <f>[52]ACCOUNTALLOC!CG241</f>
        <v>-3180923.721176568</v>
      </c>
      <c r="CH241" s="696">
        <f>[52]ACCOUNTALLOC!CH241</f>
        <v>-1500063.4946621284</v>
      </c>
      <c r="CI241" s="696">
        <f>[52]ACCOUNTALLOC!CI241</f>
        <v>-7647014.1944340784</v>
      </c>
      <c r="CJ241" s="696">
        <f>[52]ACCOUNTALLOC!CJ241</f>
        <v>0</v>
      </c>
      <c r="CK241" s="696">
        <f>[52]ACCOUNTALLOC!CK241</f>
        <v>0</v>
      </c>
      <c r="CL241" s="696">
        <f>[52]ACCOUNTALLOC!CL241</f>
        <v>0</v>
      </c>
      <c r="CM241" s="696">
        <f>[52]ACCOUNTALLOC!CM241</f>
        <v>-12328001.410272775</v>
      </c>
      <c r="CN241" s="696">
        <f>[52]ACCOUNTALLOC!CN241</f>
        <v>0</v>
      </c>
      <c r="CO241" s="696">
        <f>[52]ACCOUNTALLOC!CO241</f>
        <v>-192623.69858941098</v>
      </c>
      <c r="CP241" s="696">
        <f>[52]ACCOUNTALLOC!CP241</f>
        <v>-146809.35103029158</v>
      </c>
      <c r="CQ241" s="696">
        <f>[52]ACCOUNTALLOC!CQ241</f>
        <v>-1492.7505360827149</v>
      </c>
      <c r="CR241" s="696">
        <f>[52]ACCOUNTALLOC!CR241</f>
        <v>0</v>
      </c>
      <c r="CS241" s="696">
        <f>[52]ACCOUNTALLOC!CS241</f>
        <v>0</v>
      </c>
      <c r="CT241" s="696">
        <f>[52]ACCOUNTALLOC!CT241</f>
        <v>0</v>
      </c>
      <c r="CU241" s="696">
        <f>[52]ACCOUNTALLOC!CU241</f>
        <v>-340925.80015578528</v>
      </c>
      <c r="CV241" s="66"/>
      <c r="CW241" s="66">
        <f>[52]ACCOUNTALLOC!CW241</f>
        <v>0</v>
      </c>
      <c r="CX241" s="66">
        <f>[52]ACCOUNTALLOC!CX241</f>
        <v>0</v>
      </c>
      <c r="CY241" s="66">
        <f>[52]ACCOUNTALLOC!CY241</f>
        <v>0</v>
      </c>
      <c r="CZ241" s="66">
        <f>[52]ACCOUNTALLOC!CZ241</f>
        <v>0</v>
      </c>
      <c r="DA241" s="66">
        <f>[52]ACCOUNTALLOC!DA241</f>
        <v>0</v>
      </c>
      <c r="DB241" s="66">
        <f>[52]ACCOUNTALLOC!DB241</f>
        <v>0</v>
      </c>
      <c r="DC241" s="66">
        <f>[52]ACCOUNTALLOC!DC241</f>
        <v>0</v>
      </c>
      <c r="DD241" s="66"/>
      <c r="DE241" s="66">
        <v>0</v>
      </c>
      <c r="DF241" s="66">
        <v>0</v>
      </c>
      <c r="DG241" s="66">
        <v>0</v>
      </c>
      <c r="DH241" s="66">
        <v>0</v>
      </c>
      <c r="DI241" s="66">
        <v>0</v>
      </c>
      <c r="DJ241" s="66">
        <v>0</v>
      </c>
      <c r="DK241" s="66">
        <v>0</v>
      </c>
      <c r="DL241" s="66"/>
      <c r="DM241" s="66">
        <v>0</v>
      </c>
      <c r="DN241" s="66">
        <v>0</v>
      </c>
      <c r="DO241" s="66">
        <v>0</v>
      </c>
      <c r="DP241" s="66">
        <v>0</v>
      </c>
      <c r="DQ241" s="66">
        <v>0</v>
      </c>
      <c r="DR241" s="66">
        <v>0</v>
      </c>
      <c r="DS241" s="66">
        <v>0</v>
      </c>
      <c r="DT241" s="66"/>
      <c r="DU241" s="66">
        <v>0</v>
      </c>
      <c r="DV241" s="66">
        <v>0</v>
      </c>
      <c r="DW241" s="66">
        <v>0</v>
      </c>
      <c r="DX241" s="66">
        <v>0</v>
      </c>
      <c r="DY241" s="66">
        <v>0</v>
      </c>
      <c r="DZ241" s="66">
        <v>0</v>
      </c>
      <c r="EA241" s="66">
        <v>0</v>
      </c>
      <c r="EB241" s="66"/>
      <c r="EC241" s="66">
        <v>0</v>
      </c>
      <c r="ED241" s="66">
        <v>0</v>
      </c>
      <c r="EE241" s="66">
        <v>0</v>
      </c>
      <c r="EF241" s="66">
        <v>0</v>
      </c>
      <c r="EG241" s="66">
        <v>0</v>
      </c>
      <c r="EH241" s="66">
        <v>0</v>
      </c>
      <c r="EI241" s="66">
        <v>0</v>
      </c>
      <c r="EJ241" s="66"/>
      <c r="EK241" s="66">
        <v>0</v>
      </c>
      <c r="EL241" s="66">
        <v>0</v>
      </c>
      <c r="EM241" s="66">
        <v>0</v>
      </c>
      <c r="EN241" s="66">
        <v>0</v>
      </c>
      <c r="EO241" s="66">
        <v>0</v>
      </c>
      <c r="EP241" s="66">
        <v>0</v>
      </c>
      <c r="EQ241" s="66">
        <v>0</v>
      </c>
      <c r="ER241" s="66"/>
      <c r="ES241" s="66">
        <v>0</v>
      </c>
      <c r="ET241" s="66">
        <v>0</v>
      </c>
      <c r="EU241" s="66">
        <v>0</v>
      </c>
      <c r="EV241" s="66">
        <v>0</v>
      </c>
      <c r="EW241" s="66">
        <v>0</v>
      </c>
      <c r="EX241" s="66">
        <v>0</v>
      </c>
      <c r="EY241" s="66">
        <v>0</v>
      </c>
      <c r="EZ241" s="66"/>
      <c r="FA241" s="66">
        <v>0</v>
      </c>
      <c r="FB241" s="66">
        <v>0</v>
      </c>
      <c r="FC241" s="66">
        <v>0</v>
      </c>
      <c r="FD241" s="66">
        <v>0</v>
      </c>
      <c r="FE241" s="66">
        <v>0</v>
      </c>
      <c r="FF241" s="66">
        <v>0</v>
      </c>
      <c r="FG241" s="66">
        <v>0</v>
      </c>
    </row>
    <row r="242" spans="1:163">
      <c r="A242" s="698"/>
      <c r="B242" s="698"/>
      <c r="C242" s="698"/>
      <c r="D242" s="64"/>
      <c r="E242" s="698"/>
      <c r="F242" s="698"/>
      <c r="G242" s="698"/>
      <c r="H242" s="698"/>
      <c r="I242" s="698"/>
      <c r="J242" s="698"/>
      <c r="K242" s="698"/>
      <c r="L242" s="698"/>
      <c r="M242" s="698"/>
      <c r="N242" s="698"/>
      <c r="O242" s="698"/>
      <c r="P242" s="698"/>
      <c r="Q242" s="698"/>
      <c r="R242" s="698"/>
      <c r="S242" s="698"/>
      <c r="T242" s="698"/>
      <c r="U242" s="698"/>
      <c r="V242" s="698"/>
      <c r="W242" s="698"/>
      <c r="X242" s="698"/>
      <c r="Y242" s="698"/>
      <c r="Z242" s="698"/>
      <c r="AA242" s="698"/>
      <c r="AB242" s="698"/>
      <c r="AC242" s="698"/>
      <c r="AD242" s="698"/>
      <c r="AE242" s="698"/>
      <c r="AF242" s="698"/>
      <c r="AG242" s="698"/>
      <c r="AH242" s="698"/>
      <c r="AI242" s="698"/>
      <c r="AJ242" s="698"/>
      <c r="AK242" s="698"/>
      <c r="AL242" s="698"/>
      <c r="AM242" s="698"/>
      <c r="AN242" s="698"/>
      <c r="AO242" s="698"/>
      <c r="AP242" s="698"/>
      <c r="AQ242" s="698"/>
      <c r="AR242" s="698"/>
      <c r="AS242" s="698"/>
      <c r="AT242" s="698"/>
      <c r="AU242" s="698"/>
      <c r="AV242" s="698"/>
      <c r="AW242" s="698"/>
      <c r="AX242" s="698"/>
      <c r="AY242" s="698"/>
      <c r="AZ242" s="698"/>
      <c r="BA242" s="698"/>
      <c r="BB242" s="698"/>
      <c r="BC242" s="698"/>
      <c r="BD242" s="698"/>
      <c r="BE242" s="698"/>
      <c r="BF242" s="698"/>
      <c r="BG242" s="698"/>
      <c r="BH242" s="698"/>
      <c r="BI242" s="698"/>
      <c r="BJ242" s="698"/>
      <c r="BK242" s="698"/>
      <c r="BL242" s="698"/>
      <c r="BM242" s="698"/>
      <c r="BN242" s="698"/>
      <c r="BO242" s="698"/>
      <c r="BP242" s="698"/>
      <c r="BQ242" s="698"/>
      <c r="BR242" s="698"/>
      <c r="BS242" s="698"/>
      <c r="BT242" s="698"/>
      <c r="BU242" s="698"/>
      <c r="BV242" s="698"/>
      <c r="BW242" s="698"/>
      <c r="BX242" s="698"/>
      <c r="BY242" s="698"/>
      <c r="BZ242" s="698"/>
      <c r="CA242" s="698"/>
      <c r="CB242" s="698"/>
      <c r="CC242" s="698"/>
      <c r="CD242" s="698"/>
      <c r="CE242" s="698"/>
      <c r="CF242" s="698"/>
      <c r="CG242" s="698"/>
      <c r="CH242" s="698"/>
      <c r="CI242" s="698"/>
      <c r="CJ242" s="698"/>
      <c r="CK242" s="698"/>
      <c r="CL242" s="698"/>
      <c r="CM242" s="698"/>
      <c r="CN242" s="698"/>
      <c r="CO242" s="698"/>
      <c r="CP242" s="698"/>
      <c r="CQ242" s="698"/>
      <c r="CR242" s="698"/>
      <c r="CS242" s="698"/>
      <c r="CT242" s="698"/>
      <c r="CU242" s="698"/>
    </row>
    <row r="243" spans="1:163">
      <c r="A243" s="698"/>
      <c r="B243" s="694" t="str">
        <f>[52]ACCOUNTALLOC!B243</f>
        <v>TOTAL OTHER RATE BASE</v>
      </c>
      <c r="C243" s="696">
        <f>[52]ACCOUNTALLOC!C243</f>
        <v>-1033675899.393409</v>
      </c>
      <c r="D243" s="64"/>
      <c r="E243" s="696">
        <f>[52]ACCOUNTALLOC!E243</f>
        <v>-326237493.7603395</v>
      </c>
      <c r="F243" s="696">
        <f>[52]ACCOUNTALLOC!F243</f>
        <v>-190889434.22219083</v>
      </c>
      <c r="G243" s="696">
        <f>[52]ACCOUNTALLOC!G243</f>
        <v>-89431275.62980856</v>
      </c>
      <c r="H243" s="696">
        <f>[52]ACCOUNTALLOC!H243</f>
        <v>0</v>
      </c>
      <c r="I243" s="696">
        <f>[52]ACCOUNTALLOC!I243</f>
        <v>0</v>
      </c>
      <c r="J243" s="696">
        <f>[52]ACCOUNTALLOC!J243</f>
        <v>0</v>
      </c>
      <c r="K243" s="696">
        <f>[52]ACCOUNTALLOC!K243</f>
        <v>-606558203.6123389</v>
      </c>
      <c r="L243" s="696"/>
      <c r="M243" s="696">
        <f>[52]ACCOUNTALLOC!M243</f>
        <v>-61238053.681640923</v>
      </c>
      <c r="N243" s="696">
        <f>[52]ACCOUNTALLOC!N243</f>
        <v>-48502765.365468301</v>
      </c>
      <c r="O243" s="696">
        <f>[52]ACCOUNTALLOC!O243</f>
        <v>-48615125.120271623</v>
      </c>
      <c r="P243" s="696">
        <f>[52]ACCOUNTALLOC!P243</f>
        <v>0</v>
      </c>
      <c r="Q243" s="696">
        <f>[52]ACCOUNTALLOC!Q243</f>
        <v>0</v>
      </c>
      <c r="R243" s="696">
        <f>[52]ACCOUNTALLOC!R243</f>
        <v>0</v>
      </c>
      <c r="S243" s="696">
        <f>[52]ACCOUNTALLOC!S243</f>
        <v>-158355944.16738084</v>
      </c>
      <c r="T243" s="696"/>
      <c r="U243" s="696">
        <f>[52]ACCOUNTALLOC!U243</f>
        <v>-53144200.616441704</v>
      </c>
      <c r="V243" s="696">
        <f>[52]ACCOUNTALLOC!V243</f>
        <v>-53938789.420026809</v>
      </c>
      <c r="W243" s="696">
        <f>[52]ACCOUNTALLOC!W243</f>
        <v>-4805552.0237062182</v>
      </c>
      <c r="X243" s="696">
        <f>[52]ACCOUNTALLOC!X243</f>
        <v>0</v>
      </c>
      <c r="Y243" s="696">
        <f>[52]ACCOUNTALLOC!Y243</f>
        <v>0</v>
      </c>
      <c r="Z243" s="696">
        <f>[52]ACCOUNTALLOC!Z243</f>
        <v>0</v>
      </c>
      <c r="AA243" s="696">
        <f>[52]ACCOUNTALLOC!AA243</f>
        <v>-111888542.06017472</v>
      </c>
      <c r="AB243" s="696"/>
      <c r="AC243" s="696">
        <f>[52]ACCOUNTALLOC!AC243</f>
        <v>-23723015.767432399</v>
      </c>
      <c r="AD243" s="696">
        <f>[52]ACCOUNTALLOC!AD243</f>
        <v>-34810250.959231362</v>
      </c>
      <c r="AE243" s="696">
        <f>[52]ACCOUNTALLOC!AE243</f>
        <v>-545165.65396031807</v>
      </c>
      <c r="AF243" s="696">
        <f>[52]ACCOUNTALLOC!AF243</f>
        <v>0</v>
      </c>
      <c r="AG243" s="696">
        <f>[52]ACCOUNTALLOC!AG243</f>
        <v>0</v>
      </c>
      <c r="AH243" s="696">
        <f>[52]ACCOUNTALLOC!AH243</f>
        <v>0</v>
      </c>
      <c r="AI243" s="696">
        <f>[52]ACCOUNTALLOC!AI243</f>
        <v>-59078432.380624078</v>
      </c>
      <c r="AJ243" s="696"/>
      <c r="AK243" s="696">
        <f>[52]ACCOUNTALLOC!AK243</f>
        <v>-18580062.741199519</v>
      </c>
      <c r="AL243" s="696">
        <f>[52]ACCOUNTALLOC!AL243</f>
        <v>-24218981.092404492</v>
      </c>
      <c r="AM243" s="696">
        <f>[52]ACCOUNTALLOC!AM243</f>
        <v>-1844196.9574689176</v>
      </c>
      <c r="AN243" s="696">
        <f>[52]ACCOUNTALLOC!AN243</f>
        <v>0</v>
      </c>
      <c r="AO243" s="696">
        <f>[52]ACCOUNTALLOC!AO243</f>
        <v>0</v>
      </c>
      <c r="AP243" s="696">
        <f>[52]ACCOUNTALLOC!AP243</f>
        <v>0</v>
      </c>
      <c r="AQ243" s="696">
        <f>[52]ACCOUNTALLOC!AQ243</f>
        <v>-44643240.791072927</v>
      </c>
      <c r="AR243" s="696"/>
      <c r="AS243" s="696">
        <f>[52]ACCOUNTALLOC!AS243</f>
        <v>-199637.75963405232</v>
      </c>
      <c r="AT243" s="696">
        <f>[52]ACCOUNTALLOC!AT243</f>
        <v>-76474.057247207806</v>
      </c>
      <c r="AU243" s="696">
        <f>[52]ACCOUNTALLOC!AU243</f>
        <v>-6037.7012344093937</v>
      </c>
      <c r="AV243" s="696">
        <f>[52]ACCOUNTALLOC!AV243</f>
        <v>0</v>
      </c>
      <c r="AW243" s="696">
        <f>[52]ACCOUNTALLOC!AW243</f>
        <v>0</v>
      </c>
      <c r="AX243" s="696">
        <f>[52]ACCOUNTALLOC!AX243</f>
        <v>0</v>
      </c>
      <c r="AY243" s="696">
        <f>[52]ACCOUNTALLOC!AY243</f>
        <v>-282149.51811566955</v>
      </c>
      <c r="AZ243" s="696"/>
      <c r="BA243" s="696">
        <f>[52]ACCOUNTALLOC!BA243</f>
        <v>-3857449.5930842506</v>
      </c>
      <c r="BB243" s="696">
        <f>[52]ACCOUNTALLOC!BB243</f>
        <v>-2110646.8722977843</v>
      </c>
      <c r="BC243" s="696">
        <f>[52]ACCOUNTALLOC!BC243</f>
        <v>-600330.43943092239</v>
      </c>
      <c r="BD243" s="696">
        <f>[52]ACCOUNTALLOC!BD243</f>
        <v>0</v>
      </c>
      <c r="BE243" s="696">
        <f>[52]ACCOUNTALLOC!BE243</f>
        <v>0</v>
      </c>
      <c r="BF243" s="696">
        <f>[52]ACCOUNTALLOC!BF243</f>
        <v>0</v>
      </c>
      <c r="BG243" s="696">
        <f>[52]ACCOUNTALLOC!BG243</f>
        <v>-6568426.9048129572</v>
      </c>
      <c r="BH243" s="696"/>
      <c r="BI243" s="696">
        <f>[52]ACCOUNTALLOC!BI243</f>
        <v>-6226519.7230007937</v>
      </c>
      <c r="BJ243" s="696">
        <f>[52]ACCOUNTALLOC!BJ243</f>
        <v>-1925085.299731595</v>
      </c>
      <c r="BK243" s="696">
        <f>[52]ACCOUNTALLOC!BK243</f>
        <v>-112986.72609114541</v>
      </c>
      <c r="BL243" s="696">
        <f>[52]ACCOUNTALLOC!BL243</f>
        <v>0</v>
      </c>
      <c r="BM243" s="696">
        <f>[52]ACCOUNTALLOC!BM243</f>
        <v>0</v>
      </c>
      <c r="BN243" s="696">
        <f>[52]ACCOUNTALLOC!BN243</f>
        <v>0</v>
      </c>
      <c r="BO243" s="696">
        <f>[52]ACCOUNTALLOC!BO243</f>
        <v>-8264591.7488235338</v>
      </c>
      <c r="BP243" s="696"/>
      <c r="BQ243" s="696">
        <f>[52]ACCOUNTALLOC!BQ243</f>
        <v>-3084083.6601156415</v>
      </c>
      <c r="BR243" s="696">
        <f>[52]ACCOUNTALLOC!BR243</f>
        <v>-10482959.727117755</v>
      </c>
      <c r="BS243" s="696">
        <f>[52]ACCOUNTALLOC!BS243</f>
        <v>-61597.942610757898</v>
      </c>
      <c r="BT243" s="696">
        <f>[52]ACCOUNTALLOC!BT243</f>
        <v>0</v>
      </c>
      <c r="BU243" s="696">
        <f>[52]ACCOUNTALLOC!BU243</f>
        <v>0</v>
      </c>
      <c r="BV243" s="696">
        <f>[52]ACCOUNTALLOC!BV243</f>
        <v>0</v>
      </c>
      <c r="BW243" s="696">
        <f>[52]ACCOUNTALLOC!BW243</f>
        <v>-13628641.329844153</v>
      </c>
      <c r="BX243" s="696"/>
      <c r="BY243" s="696">
        <f>[52]ACCOUNTALLOC!BY243</f>
        <v>-1736501.0208046276</v>
      </c>
      <c r="BZ243" s="696">
        <f>[52]ACCOUNTALLOC!BZ243</f>
        <v>-11361694.594804861</v>
      </c>
      <c r="CA243" s="696">
        <f>[52]ACCOUNTALLOC!CA243</f>
        <v>-96721.259241175925</v>
      </c>
      <c r="CB243" s="696">
        <f>[52]ACCOUNTALLOC!CB243</f>
        <v>0</v>
      </c>
      <c r="CC243" s="696">
        <f>[52]ACCOUNTALLOC!CC243</f>
        <v>0</v>
      </c>
      <c r="CD243" s="696">
        <f>[52]ACCOUNTALLOC!CD243</f>
        <v>0</v>
      </c>
      <c r="CE243" s="696">
        <f>[52]ACCOUNTALLOC!CE243</f>
        <v>-13194916.874850664</v>
      </c>
      <c r="CF243" s="696"/>
      <c r="CG243" s="696">
        <f>[52]ACCOUNTALLOC!CG243</f>
        <v>-2855303.642226012</v>
      </c>
      <c r="CH243" s="696">
        <f>[52]ACCOUNTALLOC!CH243</f>
        <v>-1262278.3117044959</v>
      </c>
      <c r="CI243" s="696">
        <f>[52]ACCOUNTALLOC!CI243</f>
        <v>-6798206.0946714953</v>
      </c>
      <c r="CJ243" s="696">
        <f>[52]ACCOUNTALLOC!CJ243</f>
        <v>0</v>
      </c>
      <c r="CK243" s="696">
        <f>[52]ACCOUNTALLOC!CK243</f>
        <v>0</v>
      </c>
      <c r="CL243" s="696">
        <f>[52]ACCOUNTALLOC!CL243</f>
        <v>0</v>
      </c>
      <c r="CM243" s="696">
        <f>[52]ACCOUNTALLOC!CM243</f>
        <v>-10915788.048602004</v>
      </c>
      <c r="CN243" s="696">
        <f>[52]ACCOUNTALLOC!CN243</f>
        <v>0</v>
      </c>
      <c r="CO243" s="696">
        <f>[52]ACCOUNTALLOC!CO243</f>
        <v>-172145.96811420086</v>
      </c>
      <c r="CP243" s="696">
        <f>[52]ACCOUNTALLOC!CP243</f>
        <v>-123537.61052140596</v>
      </c>
      <c r="CQ243" s="696">
        <f>[52]ACCOUNTALLOC!CQ243</f>
        <v>-1338.3781333883846</v>
      </c>
      <c r="CR243" s="696">
        <f>[52]ACCOUNTALLOC!CR243</f>
        <v>0</v>
      </c>
      <c r="CS243" s="696">
        <f>[52]ACCOUNTALLOC!CS243</f>
        <v>0</v>
      </c>
      <c r="CT243" s="696">
        <f>[52]ACCOUNTALLOC!CT243</f>
        <v>0</v>
      </c>
      <c r="CU243" s="696">
        <f>[52]ACCOUNTALLOC!CU243</f>
        <v>-297021.95676899521</v>
      </c>
      <c r="CV243" s="66"/>
      <c r="CW243" s="66">
        <f>[52]ACCOUNTALLOC!CW243</f>
        <v>0</v>
      </c>
      <c r="CX243" s="66">
        <f>[52]ACCOUNTALLOC!CX243</f>
        <v>0</v>
      </c>
      <c r="CY243" s="66">
        <f>[52]ACCOUNTALLOC!CY243</f>
        <v>0</v>
      </c>
      <c r="CZ243" s="66">
        <f>[52]ACCOUNTALLOC!CZ243</f>
        <v>0</v>
      </c>
      <c r="DA243" s="66">
        <f>[52]ACCOUNTALLOC!DA243</f>
        <v>0</v>
      </c>
      <c r="DB243" s="66">
        <f>[52]ACCOUNTALLOC!DB243</f>
        <v>0</v>
      </c>
      <c r="DC243" s="66">
        <f>[52]ACCOUNTALLOC!DC243</f>
        <v>0</v>
      </c>
      <c r="DD243" s="66"/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/>
      <c r="DM243" s="66">
        <v>0</v>
      </c>
      <c r="DN243" s="66">
        <v>0</v>
      </c>
      <c r="DO243" s="66">
        <v>0</v>
      </c>
      <c r="DP243" s="66">
        <v>0</v>
      </c>
      <c r="DQ243" s="66">
        <v>0</v>
      </c>
      <c r="DR243" s="66">
        <v>0</v>
      </c>
      <c r="DS243" s="66">
        <v>0</v>
      </c>
      <c r="DT243" s="66"/>
      <c r="DU243" s="66">
        <v>0</v>
      </c>
      <c r="DV243" s="66">
        <v>0</v>
      </c>
      <c r="DW243" s="66">
        <v>0</v>
      </c>
      <c r="DX243" s="66">
        <v>0</v>
      </c>
      <c r="DY243" s="66">
        <v>0</v>
      </c>
      <c r="DZ243" s="66">
        <v>0</v>
      </c>
      <c r="EA243" s="66">
        <v>0</v>
      </c>
      <c r="EB243" s="66"/>
      <c r="EC243" s="66">
        <v>0</v>
      </c>
      <c r="ED243" s="66">
        <v>0</v>
      </c>
      <c r="EE243" s="66">
        <v>0</v>
      </c>
      <c r="EF243" s="66">
        <v>0</v>
      </c>
      <c r="EG243" s="66">
        <v>0</v>
      </c>
      <c r="EH243" s="66">
        <v>0</v>
      </c>
      <c r="EI243" s="66">
        <v>0</v>
      </c>
      <c r="EJ243" s="66"/>
      <c r="EK243" s="66">
        <v>0</v>
      </c>
      <c r="EL243" s="66">
        <v>0</v>
      </c>
      <c r="EM243" s="66">
        <v>0</v>
      </c>
      <c r="EN243" s="66">
        <v>0</v>
      </c>
      <c r="EO243" s="66">
        <v>0</v>
      </c>
      <c r="EP243" s="66">
        <v>0</v>
      </c>
      <c r="EQ243" s="66">
        <v>0</v>
      </c>
      <c r="ER243" s="66"/>
      <c r="ES243" s="66">
        <v>0</v>
      </c>
      <c r="ET243" s="66">
        <v>0</v>
      </c>
      <c r="EU243" s="66">
        <v>0</v>
      </c>
      <c r="EV243" s="66">
        <v>0</v>
      </c>
      <c r="EW243" s="66">
        <v>0</v>
      </c>
      <c r="EX243" s="66">
        <v>0</v>
      </c>
      <c r="EY243" s="66">
        <v>0</v>
      </c>
      <c r="EZ243" s="66"/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0</v>
      </c>
    </row>
    <row r="244" spans="1:163">
      <c r="D244" s="64"/>
      <c r="CW244" s="2">
        <f>[52]ACCOUNTALLOC!CW244</f>
        <v>0</v>
      </c>
      <c r="CX244" s="2">
        <f>[52]ACCOUNTALLOC!CX244</f>
        <v>0</v>
      </c>
      <c r="CY244" s="2">
        <f>[52]ACCOUNTALLOC!CY244</f>
        <v>0</v>
      </c>
      <c r="CZ244" s="2">
        <f>[52]ACCOUNTALLOC!CZ244</f>
        <v>0</v>
      </c>
      <c r="DA244" s="2">
        <f>[52]ACCOUNTALLOC!DA244</f>
        <v>0</v>
      </c>
      <c r="DB244" s="2">
        <f>[52]ACCOUNTALLOC!DB244</f>
        <v>0</v>
      </c>
      <c r="DC244" s="2">
        <f>[52]ACCOUNTALLOC!DC244</f>
        <v>0</v>
      </c>
    </row>
    <row r="245" spans="1:163" s="698" customFormat="1">
      <c r="B245" s="694" t="str">
        <f>[52]ACCOUNTALLOC!B245</f>
        <v>TOTAL RATE BASE</v>
      </c>
      <c r="C245" s="696">
        <f>[52]ACCOUNTALLOC!C245</f>
        <v>5428588079.6691418</v>
      </c>
      <c r="D245" s="64"/>
      <c r="E245" s="696">
        <f>[52]ACCOUNTALLOC!E245</f>
        <v>1558153247.3214278</v>
      </c>
      <c r="F245" s="696">
        <f>[52]ACCOUNTALLOC!F245</f>
        <v>1428902309.5416932</v>
      </c>
      <c r="G245" s="696">
        <f>[52]ACCOUNTALLOC!G245</f>
        <v>145438529.65835547</v>
      </c>
      <c r="H245" s="696">
        <f>[52]ACCOUNTALLOC!H245</f>
        <v>0</v>
      </c>
      <c r="I245" s="696">
        <f>[52]ACCOUNTALLOC!I245</f>
        <v>0</v>
      </c>
      <c r="J245" s="696">
        <f>[52]ACCOUNTALLOC!J245</f>
        <v>0</v>
      </c>
      <c r="K245" s="696">
        <f>[52]ACCOUNTALLOC!K245</f>
        <v>3132494086.5214767</v>
      </c>
      <c r="L245" s="696"/>
      <c r="M245" s="696">
        <f>[52]ACCOUNTALLOC!M245</f>
        <v>298470777.88474739</v>
      </c>
      <c r="N245" s="696">
        <f>[52]ACCOUNTALLOC!N245</f>
        <v>363067310.31119448</v>
      </c>
      <c r="O245" s="696">
        <f>[52]ACCOUNTALLOC!O245</f>
        <v>-9721490.628468819</v>
      </c>
      <c r="P245" s="696">
        <f>[52]ACCOUNTALLOC!P245</f>
        <v>0</v>
      </c>
      <c r="Q245" s="696">
        <f>[52]ACCOUNTALLOC!Q245</f>
        <v>0</v>
      </c>
      <c r="R245" s="696">
        <f>[52]ACCOUNTALLOC!R245</f>
        <v>0</v>
      </c>
      <c r="S245" s="696">
        <f>[52]ACCOUNTALLOC!S245</f>
        <v>651816597.56747305</v>
      </c>
      <c r="T245" s="696"/>
      <c r="U245" s="696">
        <f>[52]ACCOUNTALLOC!U245</f>
        <v>265760238.97054532</v>
      </c>
      <c r="V245" s="696">
        <f>[52]ACCOUNTALLOC!V245</f>
        <v>403758652.69969773</v>
      </c>
      <c r="W245" s="696">
        <f>[52]ACCOUNTALLOC!W245</f>
        <v>5337070.3214494819</v>
      </c>
      <c r="X245" s="696">
        <f>[52]ACCOUNTALLOC!X245</f>
        <v>0</v>
      </c>
      <c r="Y245" s="696">
        <f>[52]ACCOUNTALLOC!Y245</f>
        <v>0</v>
      </c>
      <c r="Z245" s="696">
        <f>[52]ACCOUNTALLOC!Z245</f>
        <v>0</v>
      </c>
      <c r="AA245" s="696">
        <f>[52]ACCOUNTALLOC!AA245</f>
        <v>674855961.99169254</v>
      </c>
      <c r="AB245" s="696"/>
      <c r="AC245" s="696">
        <f>[52]ACCOUNTALLOC!AC245</f>
        <v>121119355.74617371</v>
      </c>
      <c r="AD245" s="696">
        <f>[52]ACCOUNTALLOC!AD245</f>
        <v>260572033.19841638</v>
      </c>
      <c r="AE245" s="696">
        <f>[52]ACCOUNTALLOC!AE245</f>
        <v>1012596.4414488765</v>
      </c>
      <c r="AF245" s="696">
        <f>[52]ACCOUNTALLOC!AF245</f>
        <v>0</v>
      </c>
      <c r="AG245" s="696">
        <f>[52]ACCOUNTALLOC!AG245</f>
        <v>0</v>
      </c>
      <c r="AH245" s="696">
        <f>[52]ACCOUNTALLOC!AH245</f>
        <v>0</v>
      </c>
      <c r="AI245" s="696">
        <f>[52]ACCOUNTALLOC!AI245</f>
        <v>382703985.38603896</v>
      </c>
      <c r="AJ245" s="696"/>
      <c r="AK245" s="696">
        <f>[52]ACCOUNTALLOC!AK245</f>
        <v>95000781.015310913</v>
      </c>
      <c r="AL245" s="696">
        <f>[52]ACCOUNTALLOC!AL245</f>
        <v>181291113.14459738</v>
      </c>
      <c r="AM245" s="696">
        <f>[52]ACCOUNTALLOC!AM245</f>
        <v>11596970.724080155</v>
      </c>
      <c r="AN245" s="696">
        <f>[52]ACCOUNTALLOC!AN245</f>
        <v>0</v>
      </c>
      <c r="AO245" s="696">
        <f>[52]ACCOUNTALLOC!AO245</f>
        <v>0</v>
      </c>
      <c r="AP245" s="696">
        <f>[52]ACCOUNTALLOC!AP245</f>
        <v>0</v>
      </c>
      <c r="AQ245" s="696">
        <f>[52]ACCOUNTALLOC!AQ245</f>
        <v>287888864.88398844</v>
      </c>
      <c r="AR245" s="696"/>
      <c r="AS245" s="696">
        <f>[52]ACCOUNTALLOC!AS245</f>
        <v>927782.87533384934</v>
      </c>
      <c r="AT245" s="696">
        <f>[52]ACCOUNTALLOC!AT245</f>
        <v>572446.33505155949</v>
      </c>
      <c r="AU245" s="696">
        <f>[52]ACCOUNTALLOC!AU245</f>
        <v>35930.815884615207</v>
      </c>
      <c r="AV245" s="696">
        <f>[52]ACCOUNTALLOC!AV245</f>
        <v>0</v>
      </c>
      <c r="AW245" s="696">
        <f>[52]ACCOUNTALLOC!AW245</f>
        <v>0</v>
      </c>
      <c r="AX245" s="696">
        <f>[52]ACCOUNTALLOC!AX245</f>
        <v>0</v>
      </c>
      <c r="AY245" s="696">
        <f>[52]ACCOUNTALLOC!AY245</f>
        <v>1536160.026270024</v>
      </c>
      <c r="AZ245" s="696"/>
      <c r="BA245" s="696">
        <f>[52]ACCOUNTALLOC!BA245</f>
        <v>17797909.662831914</v>
      </c>
      <c r="BB245" s="696">
        <f>[52]ACCOUNTALLOC!BB245</f>
        <v>15799241.077653406</v>
      </c>
      <c r="BC245" s="696">
        <f>[52]ACCOUNTALLOC!BC245</f>
        <v>3592703.5129315108</v>
      </c>
      <c r="BD245" s="696">
        <f>[52]ACCOUNTALLOC!BD245</f>
        <v>0</v>
      </c>
      <c r="BE245" s="696">
        <f>[52]ACCOUNTALLOC!BE245</f>
        <v>0</v>
      </c>
      <c r="BF245" s="696">
        <f>[52]ACCOUNTALLOC!BF245</f>
        <v>0</v>
      </c>
      <c r="BG245" s="696">
        <f>[52]ACCOUNTALLOC!BG245</f>
        <v>37189854.253416829</v>
      </c>
      <c r="BH245" s="696"/>
      <c r="BI245" s="696">
        <f>[52]ACCOUNTALLOC!BI245</f>
        <v>27373437.578405872</v>
      </c>
      <c r="BJ245" s="696">
        <f>[52]ACCOUNTALLOC!BJ245</f>
        <v>10006431.888608154</v>
      </c>
      <c r="BK245" s="696">
        <f>[52]ACCOUNTALLOC!BK245</f>
        <v>790544.47397552687</v>
      </c>
      <c r="BL245" s="696">
        <f>[52]ACCOUNTALLOC!BL245</f>
        <v>0</v>
      </c>
      <c r="BM245" s="696">
        <f>[52]ACCOUNTALLOC!BM245</f>
        <v>0</v>
      </c>
      <c r="BN245" s="696">
        <f>[52]ACCOUNTALLOC!BN245</f>
        <v>0</v>
      </c>
      <c r="BO245" s="696">
        <f>[52]ACCOUNTALLOC!BO245</f>
        <v>38170413.940989554</v>
      </c>
      <c r="BP245" s="696"/>
      <c r="BQ245" s="696">
        <f>[52]ACCOUNTALLOC!BQ245</f>
        <v>16570731.522801084</v>
      </c>
      <c r="BR245" s="696">
        <f>[52]ACCOUNTALLOC!BR245</f>
        <v>78470164.815281332</v>
      </c>
      <c r="BS245" s="696">
        <f>[52]ACCOUNTALLOC!BS245</f>
        <v>555868.93348716432</v>
      </c>
      <c r="BT245" s="696">
        <f>[52]ACCOUNTALLOC!BT245</f>
        <v>0</v>
      </c>
      <c r="BU245" s="696">
        <f>[52]ACCOUNTALLOC!BU245</f>
        <v>0</v>
      </c>
      <c r="BV245" s="696">
        <f>[52]ACCOUNTALLOC!BV245</f>
        <v>0</v>
      </c>
      <c r="BW245" s="696">
        <f>[52]ACCOUNTALLOC!BW245</f>
        <v>95596765.27156958</v>
      </c>
      <c r="BX245" s="696"/>
      <c r="BY245" s="696">
        <f>[52]ACCOUNTALLOC!BY245</f>
        <v>6911727.6111563882</v>
      </c>
      <c r="BZ245" s="696">
        <f>[52]ACCOUNTALLOC!BZ245</f>
        <v>59057135.347682245</v>
      </c>
      <c r="CA245" s="696">
        <f>[52]ACCOUNTALLOC!CA245</f>
        <v>913524.3650035914</v>
      </c>
      <c r="CB245" s="696">
        <f>[52]ACCOUNTALLOC!CB245</f>
        <v>0</v>
      </c>
      <c r="CC245" s="696">
        <f>[52]ACCOUNTALLOC!CC245</f>
        <v>0</v>
      </c>
      <c r="CD245" s="696">
        <f>[52]ACCOUNTALLOC!CD245</f>
        <v>0</v>
      </c>
      <c r="CE245" s="696">
        <f>[52]ACCOUNTALLOC!CE245</f>
        <v>66882387.323842227</v>
      </c>
      <c r="CF245" s="696"/>
      <c r="CG245" s="696">
        <f>[52]ACCOUNTALLOC!CG245</f>
        <v>12133850.101525782</v>
      </c>
      <c r="CH245" s="696">
        <f>[52]ACCOUNTALLOC!CH245</f>
        <v>9448780.6631534752</v>
      </c>
      <c r="CI245" s="696">
        <f>[52]ACCOUNTALLOC!CI245</f>
        <v>36074040.223888464</v>
      </c>
      <c r="CJ245" s="696">
        <f>[52]ACCOUNTALLOC!CJ245</f>
        <v>0</v>
      </c>
      <c r="CK245" s="696">
        <f>[52]ACCOUNTALLOC!CK245</f>
        <v>0</v>
      </c>
      <c r="CL245" s="696">
        <f>[52]ACCOUNTALLOC!CL245</f>
        <v>0</v>
      </c>
      <c r="CM245" s="696">
        <f>[52]ACCOUNTALLOC!CM245</f>
        <v>57656670.988567725</v>
      </c>
      <c r="CN245" s="696">
        <f>[52]ACCOUNTALLOC!CN245</f>
        <v>0</v>
      </c>
      <c r="CO245" s="696">
        <f>[52]ACCOUNTALLOC!CO245</f>
        <v>863376.05060711061</v>
      </c>
      <c r="CP245" s="696">
        <f>[52]ACCOUNTALLOC!CP245</f>
        <v>924740.42740275676</v>
      </c>
      <c r="CQ245" s="696">
        <f>[52]ACCOUNTALLOC!CQ245</f>
        <v>8215.0358048241706</v>
      </c>
      <c r="CR245" s="696">
        <f>[52]ACCOUNTALLOC!CR245</f>
        <v>0</v>
      </c>
      <c r="CS245" s="696">
        <f>[52]ACCOUNTALLOC!CS245</f>
        <v>0</v>
      </c>
      <c r="CT245" s="696">
        <f>[52]ACCOUNTALLOC!CT245</f>
        <v>0</v>
      </c>
      <c r="CU245" s="696">
        <f>[52]ACCOUNTALLOC!CU245</f>
        <v>1796331.5138146917</v>
      </c>
      <c r="CV245" s="696"/>
      <c r="CW245" s="696">
        <f>[52]ACCOUNTALLOC!CW245</f>
        <v>0</v>
      </c>
      <c r="CX245" s="696">
        <f>[52]ACCOUNTALLOC!CX245</f>
        <v>0</v>
      </c>
      <c r="CY245" s="696">
        <f>[52]ACCOUNTALLOC!CY245</f>
        <v>0</v>
      </c>
      <c r="CZ245" s="696">
        <f>[52]ACCOUNTALLOC!CZ245</f>
        <v>0</v>
      </c>
      <c r="DA245" s="696">
        <f>[52]ACCOUNTALLOC!DA245</f>
        <v>0</v>
      </c>
      <c r="DB245" s="696">
        <f>[52]ACCOUNTALLOC!DB245</f>
        <v>0</v>
      </c>
      <c r="DC245" s="696">
        <f>[52]ACCOUNTALLOC!DC245</f>
        <v>0</v>
      </c>
      <c r="DD245" s="696"/>
      <c r="DE245" s="696">
        <v>0</v>
      </c>
      <c r="DF245" s="696">
        <v>0</v>
      </c>
      <c r="DG245" s="696">
        <v>0</v>
      </c>
      <c r="DH245" s="696">
        <v>0</v>
      </c>
      <c r="DI245" s="696">
        <v>0</v>
      </c>
      <c r="DJ245" s="696">
        <v>0</v>
      </c>
      <c r="DK245" s="696">
        <v>0</v>
      </c>
      <c r="DL245" s="696"/>
      <c r="DM245" s="696">
        <v>0</v>
      </c>
      <c r="DN245" s="696">
        <v>0</v>
      </c>
      <c r="DO245" s="696">
        <v>0</v>
      </c>
      <c r="DP245" s="696">
        <v>0</v>
      </c>
      <c r="DQ245" s="696">
        <v>0</v>
      </c>
      <c r="DR245" s="696">
        <v>0</v>
      </c>
      <c r="DS245" s="696">
        <v>0</v>
      </c>
      <c r="DT245" s="696"/>
      <c r="DU245" s="696">
        <v>0</v>
      </c>
      <c r="DV245" s="696">
        <v>0</v>
      </c>
      <c r="DW245" s="696">
        <v>0</v>
      </c>
      <c r="DX245" s="696">
        <v>0</v>
      </c>
      <c r="DY245" s="696">
        <v>0</v>
      </c>
      <c r="DZ245" s="696">
        <v>0</v>
      </c>
      <c r="EA245" s="696">
        <v>0</v>
      </c>
      <c r="EB245" s="696"/>
      <c r="EC245" s="696">
        <v>0</v>
      </c>
      <c r="ED245" s="696">
        <v>0</v>
      </c>
      <c r="EE245" s="696">
        <v>0</v>
      </c>
      <c r="EF245" s="696">
        <v>0</v>
      </c>
      <c r="EG245" s="696">
        <v>0</v>
      </c>
      <c r="EH245" s="696">
        <v>0</v>
      </c>
      <c r="EI245" s="696">
        <v>0</v>
      </c>
      <c r="EJ245" s="696"/>
      <c r="EK245" s="696">
        <v>0</v>
      </c>
      <c r="EL245" s="696">
        <v>0</v>
      </c>
      <c r="EM245" s="696">
        <v>0</v>
      </c>
      <c r="EN245" s="696">
        <v>0</v>
      </c>
      <c r="EO245" s="696">
        <v>0</v>
      </c>
      <c r="EP245" s="696">
        <v>0</v>
      </c>
      <c r="EQ245" s="696">
        <v>0</v>
      </c>
      <c r="ER245" s="696"/>
      <c r="ES245" s="696">
        <v>0</v>
      </c>
      <c r="ET245" s="696">
        <v>0</v>
      </c>
      <c r="EU245" s="696">
        <v>0</v>
      </c>
      <c r="EV245" s="696">
        <v>0</v>
      </c>
      <c r="EW245" s="696">
        <v>0</v>
      </c>
      <c r="EX245" s="696">
        <v>0</v>
      </c>
      <c r="EY245" s="696">
        <v>0</v>
      </c>
      <c r="EZ245" s="696"/>
      <c r="FA245" s="696">
        <v>0</v>
      </c>
      <c r="FB245" s="696">
        <v>0</v>
      </c>
      <c r="FC245" s="696">
        <v>0</v>
      </c>
      <c r="FD245" s="696">
        <v>0</v>
      </c>
      <c r="FE245" s="696">
        <v>0</v>
      </c>
      <c r="FF245" s="696">
        <v>0</v>
      </c>
      <c r="FG245" s="696">
        <v>0</v>
      </c>
    </row>
    <row r="246" spans="1:163">
      <c r="D246" s="64"/>
      <c r="CW246" s="2">
        <f>[52]ACCOUNTALLOC!CW246</f>
        <v>0</v>
      </c>
      <c r="CX246" s="2">
        <f>[52]ACCOUNTALLOC!CX246</f>
        <v>0</v>
      </c>
      <c r="CY246" s="2">
        <f>[52]ACCOUNTALLOC!CY246</f>
        <v>0</v>
      </c>
      <c r="CZ246" s="2">
        <f>[52]ACCOUNTALLOC!CZ246</f>
        <v>0</v>
      </c>
      <c r="DA246" s="2">
        <f>[52]ACCOUNTALLOC!DA246</f>
        <v>0</v>
      </c>
      <c r="DB246" s="2">
        <f>[52]ACCOUNTALLOC!DB246</f>
        <v>0</v>
      </c>
      <c r="DC246" s="2">
        <f>[52]ACCOUNTALLOC!DC246</f>
        <v>0</v>
      </c>
    </row>
    <row r="247" spans="1:163">
      <c r="B247" s="12" t="s">
        <v>67</v>
      </c>
      <c r="D247" s="64"/>
      <c r="CW247" s="2">
        <f>[52]ACCOUNTALLOC!CW247</f>
        <v>0</v>
      </c>
      <c r="CX247" s="2">
        <f>[52]ACCOUNTALLOC!CX247</f>
        <v>0</v>
      </c>
      <c r="CY247" s="2">
        <f>[52]ACCOUNTALLOC!CY247</f>
        <v>0</v>
      </c>
      <c r="CZ247" s="2">
        <f>[52]ACCOUNTALLOC!CZ247</f>
        <v>0</v>
      </c>
      <c r="DA247" s="2">
        <f>[52]ACCOUNTALLOC!DA247</f>
        <v>0</v>
      </c>
      <c r="DB247" s="2">
        <f>[52]ACCOUNTALLOC!DB247</f>
        <v>0</v>
      </c>
      <c r="DC247" s="2">
        <f>[52]ACCOUNTALLOC!DC247</f>
        <v>0</v>
      </c>
    </row>
    <row r="248" spans="1:163">
      <c r="B248" s="12"/>
      <c r="D248" s="64"/>
      <c r="CW248" s="2">
        <f>[52]ACCOUNTALLOC!CW248</f>
        <v>0</v>
      </c>
      <c r="CX248" s="2">
        <f>[52]ACCOUNTALLOC!CX248</f>
        <v>0</v>
      </c>
      <c r="CY248" s="2">
        <f>[52]ACCOUNTALLOC!CY248</f>
        <v>0</v>
      </c>
      <c r="CZ248" s="2">
        <f>[52]ACCOUNTALLOC!CZ248</f>
        <v>0</v>
      </c>
      <c r="DA248" s="2">
        <f>[52]ACCOUNTALLOC!DA248</f>
        <v>0</v>
      </c>
      <c r="DB248" s="2">
        <f>[52]ACCOUNTALLOC!DB248</f>
        <v>0</v>
      </c>
      <c r="DC248" s="2">
        <f>[52]ACCOUNTALLOC!DC248</f>
        <v>0</v>
      </c>
    </row>
    <row r="249" spans="1:163">
      <c r="B249" s="12" t="s">
        <v>68</v>
      </c>
      <c r="D249" s="64"/>
      <c r="CW249" s="2">
        <f>[52]ACCOUNTALLOC!CW249</f>
        <v>0</v>
      </c>
      <c r="CX249" s="2">
        <f>[52]ACCOUNTALLOC!CX249</f>
        <v>0</v>
      </c>
      <c r="CY249" s="2">
        <f>[52]ACCOUNTALLOC!CY249</f>
        <v>0</v>
      </c>
      <c r="CZ249" s="2">
        <f>[52]ACCOUNTALLOC!CZ249</f>
        <v>0</v>
      </c>
      <c r="DA249" s="2">
        <f>[52]ACCOUNTALLOC!DA249</f>
        <v>0</v>
      </c>
      <c r="DB249" s="2">
        <f>[52]ACCOUNTALLOC!DB249</f>
        <v>0</v>
      </c>
      <c r="DC249" s="2">
        <f>[52]ACCOUNTALLOC!DC249</f>
        <v>0</v>
      </c>
    </row>
    <row r="250" spans="1:163">
      <c r="B250" s="12"/>
      <c r="D250" s="64"/>
      <c r="CW250" s="2">
        <f>[52]ACCOUNTALLOC!CW250</f>
        <v>0</v>
      </c>
      <c r="CX250" s="2">
        <f>[52]ACCOUNTALLOC!CX250</f>
        <v>0</v>
      </c>
      <c r="CY250" s="2">
        <f>[52]ACCOUNTALLOC!CY250</f>
        <v>0</v>
      </c>
      <c r="CZ250" s="2">
        <f>[52]ACCOUNTALLOC!CZ250</f>
        <v>0</v>
      </c>
      <c r="DA250" s="2">
        <f>[52]ACCOUNTALLOC!DA250</f>
        <v>0</v>
      </c>
      <c r="DB250" s="2">
        <f>[52]ACCOUNTALLOC!DB250</f>
        <v>0</v>
      </c>
      <c r="DC250" s="2">
        <f>[52]ACCOUNTALLOC!DC250</f>
        <v>0</v>
      </c>
    </row>
    <row r="251" spans="1:163">
      <c r="B251" s="12" t="s">
        <v>69</v>
      </c>
      <c r="D251" s="64"/>
      <c r="CW251" s="2">
        <f>[52]ACCOUNTALLOC!CW251</f>
        <v>0</v>
      </c>
      <c r="CX251" s="2">
        <f>[52]ACCOUNTALLOC!CX251</f>
        <v>0</v>
      </c>
      <c r="CY251" s="2">
        <f>[52]ACCOUNTALLOC!CY251</f>
        <v>0</v>
      </c>
      <c r="CZ251" s="2">
        <f>[52]ACCOUNTALLOC!CZ251</f>
        <v>0</v>
      </c>
      <c r="DA251" s="2">
        <f>[52]ACCOUNTALLOC!DA251</f>
        <v>0</v>
      </c>
      <c r="DB251" s="2">
        <f>[52]ACCOUNTALLOC!DB251</f>
        <v>0</v>
      </c>
      <c r="DC251" s="2">
        <f>[52]ACCOUNTALLOC!DC251</f>
        <v>0</v>
      </c>
    </row>
    <row r="252" spans="1:163">
      <c r="A252" s="699" t="str">
        <f>[52]ACCOUNTALLOC!A252</f>
        <v>FUEL.ST</v>
      </c>
      <c r="B252" s="698" t="str">
        <f>[52]ACCOUNTALLOC!B252</f>
        <v>Steam Prod O&amp;M - Fuel</v>
      </c>
      <c r="C252" s="695">
        <f>[52]ACCOUNTALLOC!C252</f>
        <v>37464673.568808615</v>
      </c>
      <c r="D252" s="64"/>
      <c r="E252" s="697">
        <f>[52]ACCOUNTALLOC!E252</f>
        <v>2376750.2513787863</v>
      </c>
      <c r="F252" s="697">
        <f>[52]ACCOUNTALLOC!F252</f>
        <v>17370778.45919957</v>
      </c>
      <c r="G252" s="697">
        <f>[52]ACCOUNTALLOC!G252</f>
        <v>0</v>
      </c>
      <c r="H252" s="697">
        <f>[52]ACCOUNTALLOC!H252</f>
        <v>0</v>
      </c>
      <c r="I252" s="697">
        <f>[52]ACCOUNTALLOC!I252</f>
        <v>0</v>
      </c>
      <c r="J252" s="697">
        <f>[52]ACCOUNTALLOC!J252</f>
        <v>0</v>
      </c>
      <c r="K252" s="697">
        <f>[52]ACCOUNTALLOC!K252</f>
        <v>19747528.710578356</v>
      </c>
      <c r="L252" s="698"/>
      <c r="M252" s="697">
        <f>[52]ACCOUNTALLOC!M252</f>
        <v>547966.88281810132</v>
      </c>
      <c r="N252" s="697">
        <f>[52]ACCOUNTALLOC!N252</f>
        <v>4413710.9801551495</v>
      </c>
      <c r="O252" s="697">
        <f>[52]ACCOUNTALLOC!O252</f>
        <v>0</v>
      </c>
      <c r="P252" s="697">
        <f>[52]ACCOUNTALLOC!P252</f>
        <v>0</v>
      </c>
      <c r="Q252" s="697">
        <f>[52]ACCOUNTALLOC!Q252</f>
        <v>0</v>
      </c>
      <c r="R252" s="697">
        <f>[52]ACCOUNTALLOC!R252</f>
        <v>0</v>
      </c>
      <c r="S252" s="697">
        <f>[52]ACCOUNTALLOC!S252</f>
        <v>4961677.8629732504</v>
      </c>
      <c r="T252" s="698"/>
      <c r="U252" s="697">
        <f>[52]ACCOUNTALLOC!U252</f>
        <v>586509.781922961</v>
      </c>
      <c r="V252" s="697">
        <f>[52]ACCOUNTALLOC!V252</f>
        <v>4908384.6111781402</v>
      </c>
      <c r="W252" s="697">
        <f>[52]ACCOUNTALLOC!W252</f>
        <v>0</v>
      </c>
      <c r="X252" s="697">
        <f>[52]ACCOUNTALLOC!X252</f>
        <v>0</v>
      </c>
      <c r="Y252" s="697">
        <f>[52]ACCOUNTALLOC!Y252</f>
        <v>0</v>
      </c>
      <c r="Z252" s="697">
        <f>[52]ACCOUNTALLOC!Z252</f>
        <v>0</v>
      </c>
      <c r="AA252" s="697">
        <f>[52]ACCOUNTALLOC!AA252</f>
        <v>5494894.3931011008</v>
      </c>
      <c r="AB252" s="698"/>
      <c r="AC252" s="697">
        <f>[52]ACCOUNTALLOC!AC252</f>
        <v>308162.71013233776</v>
      </c>
      <c r="AD252" s="697">
        <f>[52]ACCOUNTALLOC!AD252</f>
        <v>3167703.6499469765</v>
      </c>
      <c r="AE252" s="697">
        <f>[52]ACCOUNTALLOC!AE252</f>
        <v>0</v>
      </c>
      <c r="AF252" s="697">
        <f>[52]ACCOUNTALLOC!AF252</f>
        <v>0</v>
      </c>
      <c r="AG252" s="697">
        <f>[52]ACCOUNTALLOC!AG252</f>
        <v>0</v>
      </c>
      <c r="AH252" s="697">
        <f>[52]ACCOUNTALLOC!AH252</f>
        <v>0</v>
      </c>
      <c r="AI252" s="697">
        <f>[52]ACCOUNTALLOC!AI252</f>
        <v>3475866.3600793141</v>
      </c>
      <c r="AJ252" s="698"/>
      <c r="AK252" s="697">
        <f>[52]ACCOUNTALLOC!AK252</f>
        <v>217693.11082635677</v>
      </c>
      <c r="AL252" s="697">
        <f>[52]ACCOUNTALLOC!AL252</f>
        <v>2203906.9725253293</v>
      </c>
      <c r="AM252" s="697">
        <f>[52]ACCOUNTALLOC!AM252</f>
        <v>0</v>
      </c>
      <c r="AN252" s="697">
        <f>[52]ACCOUNTALLOC!AN252</f>
        <v>0</v>
      </c>
      <c r="AO252" s="697">
        <f>[52]ACCOUNTALLOC!AO252</f>
        <v>0</v>
      </c>
      <c r="AP252" s="697">
        <f>[52]ACCOUNTALLOC!AP252</f>
        <v>0</v>
      </c>
      <c r="AQ252" s="697">
        <f>[52]ACCOUNTALLOC!AQ252</f>
        <v>2421600.0833516861</v>
      </c>
      <c r="AR252" s="698"/>
      <c r="AS252" s="697">
        <f>[52]ACCOUNTALLOC!AS252</f>
        <v>7.4395106968865834</v>
      </c>
      <c r="AT252" s="697">
        <f>[52]ACCOUNTALLOC!AT252</f>
        <v>6959.0750883108039</v>
      </c>
      <c r="AU252" s="697">
        <f>[52]ACCOUNTALLOC!AU252</f>
        <v>0</v>
      </c>
      <c r="AV252" s="697">
        <f>[52]ACCOUNTALLOC!AV252</f>
        <v>0</v>
      </c>
      <c r="AW252" s="697">
        <f>[52]ACCOUNTALLOC!AW252</f>
        <v>0</v>
      </c>
      <c r="AX252" s="697">
        <f>[52]ACCOUNTALLOC!AX252</f>
        <v>0</v>
      </c>
      <c r="AY252" s="697">
        <f>[52]ACCOUNTALLOC!AY252</f>
        <v>6966.5145990076908</v>
      </c>
      <c r="AZ252" s="698"/>
      <c r="BA252" s="697">
        <f>[52]ACCOUNTALLOC!BA252</f>
        <v>0</v>
      </c>
      <c r="BB252" s="697">
        <f>[52]ACCOUNTALLOC!BB252</f>
        <v>192067.09566550315</v>
      </c>
      <c r="BC252" s="697">
        <f>[52]ACCOUNTALLOC!BC252</f>
        <v>0</v>
      </c>
      <c r="BD252" s="697">
        <f>[52]ACCOUNTALLOC!BD252</f>
        <v>0</v>
      </c>
      <c r="BE252" s="697">
        <f>[52]ACCOUNTALLOC!BE252</f>
        <v>0</v>
      </c>
      <c r="BF252" s="697">
        <f>[52]ACCOUNTALLOC!BF252</f>
        <v>0</v>
      </c>
      <c r="BG252" s="697">
        <f>[52]ACCOUNTALLOC!BG252</f>
        <v>192067.09566550315</v>
      </c>
      <c r="BH252" s="698"/>
      <c r="BI252" s="697">
        <f>[52]ACCOUNTALLOC!BI252</f>
        <v>0</v>
      </c>
      <c r="BJ252" s="697">
        <f>[52]ACCOUNTALLOC!BJ252</f>
        <v>0</v>
      </c>
      <c r="BK252" s="697">
        <f>[52]ACCOUNTALLOC!BK252</f>
        <v>0</v>
      </c>
      <c r="BL252" s="697">
        <f>[52]ACCOUNTALLOC!BL252</f>
        <v>0</v>
      </c>
      <c r="BM252" s="697">
        <f>[52]ACCOUNTALLOC!BM252</f>
        <v>0</v>
      </c>
      <c r="BN252" s="697">
        <f>[52]ACCOUNTALLOC!BN252</f>
        <v>0</v>
      </c>
      <c r="BO252" s="697">
        <f>[52]ACCOUNTALLOC!BO252</f>
        <v>0</v>
      </c>
      <c r="BP252" s="698"/>
      <c r="BQ252" s="697">
        <f>[52]ACCOUNTALLOC!BQ252</f>
        <v>73941.14374809053</v>
      </c>
      <c r="BR252" s="697">
        <f>[52]ACCOUNTALLOC!BR252</f>
        <v>953940.54552289587</v>
      </c>
      <c r="BS252" s="697">
        <f>[52]ACCOUNTALLOC!BS252</f>
        <v>0</v>
      </c>
      <c r="BT252" s="697">
        <f>[52]ACCOUNTALLOC!BT252</f>
        <v>0</v>
      </c>
      <c r="BU252" s="697">
        <f>[52]ACCOUNTALLOC!BU252</f>
        <v>0</v>
      </c>
      <c r="BV252" s="697">
        <f>[52]ACCOUNTALLOC!BV252</f>
        <v>0</v>
      </c>
      <c r="BW252" s="697">
        <f>[52]ACCOUNTALLOC!BW252</f>
        <v>1027881.6892709864</v>
      </c>
      <c r="BX252" s="698"/>
      <c r="BY252" s="697">
        <f>[52]ACCOUNTALLOC!BY252</f>
        <v>0</v>
      </c>
      <c r="BZ252" s="697">
        <f>[52]ACCOUNTALLOC!BZ252</f>
        <v>0</v>
      </c>
      <c r="CA252" s="697">
        <f>[52]ACCOUNTALLOC!CA252</f>
        <v>0</v>
      </c>
      <c r="CB252" s="697">
        <f>[52]ACCOUNTALLOC!CB252</f>
        <v>0</v>
      </c>
      <c r="CC252" s="697">
        <f>[52]ACCOUNTALLOC!CC252</f>
        <v>0</v>
      </c>
      <c r="CD252" s="697">
        <f>[52]ACCOUNTALLOC!CD252</f>
        <v>0</v>
      </c>
      <c r="CE252" s="697">
        <f>[52]ACCOUNTALLOC!CE252</f>
        <v>0</v>
      </c>
      <c r="CF252" s="698"/>
      <c r="CG252" s="697">
        <f>[52]ACCOUNTALLOC!CG252</f>
        <v>8564.765289684754</v>
      </c>
      <c r="CH252" s="697">
        <f>[52]ACCOUNTALLOC!CH252</f>
        <v>114866.26798290484</v>
      </c>
      <c r="CI252" s="697">
        <f>[52]ACCOUNTALLOC!CI252</f>
        <v>0</v>
      </c>
      <c r="CJ252" s="697">
        <f>[52]ACCOUNTALLOC!CJ252</f>
        <v>0</v>
      </c>
      <c r="CK252" s="697">
        <f>[52]ACCOUNTALLOC!CK252</f>
        <v>0</v>
      </c>
      <c r="CL252" s="697">
        <f>[52]ACCOUNTALLOC!CL252</f>
        <v>0</v>
      </c>
      <c r="CM252" s="697">
        <f>[52]ACCOUNTALLOC!CM252</f>
        <v>123431.0332725896</v>
      </c>
      <c r="CN252" s="698">
        <f>[52]ACCOUNTALLOC!CN252</f>
        <v>0</v>
      </c>
      <c r="CO252" s="697">
        <f>[52]ACCOUNTALLOC!CO252</f>
        <v>1518.0069419324557</v>
      </c>
      <c r="CP252" s="697">
        <f>[52]ACCOUNTALLOC!CP252</f>
        <v>11241.8189748962</v>
      </c>
      <c r="CQ252" s="697">
        <f>[52]ACCOUNTALLOC!CQ252</f>
        <v>0</v>
      </c>
      <c r="CR252" s="697">
        <f>[52]ACCOUNTALLOC!CR252</f>
        <v>0</v>
      </c>
      <c r="CS252" s="697">
        <f>[52]ACCOUNTALLOC!CS252</f>
        <v>0</v>
      </c>
      <c r="CT252" s="697">
        <f>[52]ACCOUNTALLOC!CT252</f>
        <v>0</v>
      </c>
      <c r="CU252" s="697">
        <f>[52]ACCOUNTALLOC!CU252</f>
        <v>12759.825916828655</v>
      </c>
      <c r="CW252" s="65">
        <f>[52]ACCOUNTALLOC!CW252</f>
        <v>0</v>
      </c>
      <c r="CX252" s="65">
        <f>[52]ACCOUNTALLOC!CX252</f>
        <v>0</v>
      </c>
      <c r="CY252" s="65">
        <f>[52]ACCOUNTALLOC!CY252</f>
        <v>0</v>
      </c>
      <c r="CZ252" s="65">
        <f>[52]ACCOUNTALLOC!CZ252</f>
        <v>0</v>
      </c>
      <c r="DA252" s="65">
        <f>[52]ACCOUNTALLOC!DA252</f>
        <v>0</v>
      </c>
      <c r="DB252" s="65">
        <f>[52]ACCOUNTALLOC!DB252</f>
        <v>0</v>
      </c>
      <c r="DC252" s="65">
        <f>[52]ACCOUNTALLOC!DC252</f>
        <v>0</v>
      </c>
      <c r="DE252" s="65">
        <v>0</v>
      </c>
      <c r="DF252" s="65">
        <v>0</v>
      </c>
      <c r="DG252" s="65">
        <v>0</v>
      </c>
      <c r="DH252" s="65">
        <v>0</v>
      </c>
      <c r="DI252" s="65">
        <v>0</v>
      </c>
      <c r="DJ252" s="65">
        <v>0</v>
      </c>
      <c r="DK252" s="65">
        <v>0</v>
      </c>
      <c r="DM252" s="65">
        <v>0</v>
      </c>
      <c r="DN252" s="65">
        <v>0</v>
      </c>
      <c r="DO252" s="65">
        <v>0</v>
      </c>
      <c r="DP252" s="65">
        <v>0</v>
      </c>
      <c r="DQ252" s="65">
        <v>0</v>
      </c>
      <c r="DR252" s="65">
        <v>0</v>
      </c>
      <c r="DS252" s="65">
        <v>0</v>
      </c>
      <c r="DU252" s="65">
        <v>0</v>
      </c>
      <c r="DV252" s="65">
        <v>0</v>
      </c>
      <c r="DW252" s="65">
        <v>0</v>
      </c>
      <c r="DX252" s="65">
        <v>0</v>
      </c>
      <c r="DY252" s="65">
        <v>0</v>
      </c>
      <c r="DZ252" s="65">
        <v>0</v>
      </c>
      <c r="EA252" s="65">
        <v>0</v>
      </c>
      <c r="EC252" s="65">
        <v>0</v>
      </c>
      <c r="ED252" s="65">
        <v>0</v>
      </c>
      <c r="EE252" s="65">
        <v>0</v>
      </c>
      <c r="EF252" s="65">
        <v>0</v>
      </c>
      <c r="EG252" s="65">
        <v>0</v>
      </c>
      <c r="EH252" s="65">
        <v>0</v>
      </c>
      <c r="EI252" s="65">
        <v>0</v>
      </c>
      <c r="EK252" s="65">
        <v>0</v>
      </c>
      <c r="EL252" s="65">
        <v>0</v>
      </c>
      <c r="EM252" s="65">
        <v>0</v>
      </c>
      <c r="EN252" s="65">
        <v>0</v>
      </c>
      <c r="EO252" s="65">
        <v>0</v>
      </c>
      <c r="EP252" s="65">
        <v>0</v>
      </c>
      <c r="EQ252" s="65">
        <v>0</v>
      </c>
      <c r="ES252" s="65">
        <v>0</v>
      </c>
      <c r="ET252" s="65">
        <v>0</v>
      </c>
      <c r="EU252" s="65">
        <v>0</v>
      </c>
      <c r="EV252" s="65">
        <v>0</v>
      </c>
      <c r="EW252" s="65">
        <v>0</v>
      </c>
      <c r="EX252" s="65">
        <v>0</v>
      </c>
      <c r="EY252" s="65">
        <v>0</v>
      </c>
      <c r="FA252" s="65">
        <v>0</v>
      </c>
      <c r="FB252" s="65">
        <v>0</v>
      </c>
      <c r="FC252" s="65">
        <v>0</v>
      </c>
      <c r="FD252" s="65">
        <v>0</v>
      </c>
      <c r="FE252" s="65">
        <v>0</v>
      </c>
      <c r="FF252" s="65">
        <v>0</v>
      </c>
      <c r="FG252" s="65">
        <v>0</v>
      </c>
    </row>
    <row r="253" spans="1:163">
      <c r="A253" s="699" t="str">
        <f>[52]ACCOUNTALLOC!A253</f>
        <v>FUEL.OT</v>
      </c>
      <c r="B253" s="698" t="str">
        <f>[52]ACCOUNTALLOC!B253</f>
        <v>Other Prod O&amp;M - Fuel</v>
      </c>
      <c r="C253" s="695">
        <f>[52]ACCOUNTALLOC!C253</f>
        <v>143207932.26523873</v>
      </c>
      <c r="D253" s="64"/>
      <c r="E253" s="697">
        <f>[52]ACCOUNTALLOC!E253</f>
        <v>9085078.197350651</v>
      </c>
      <c r="F253" s="697">
        <f>[52]ACCOUNTALLOC!F253</f>
        <v>66399437.870736189</v>
      </c>
      <c r="G253" s="697">
        <f>[52]ACCOUNTALLOC!G253</f>
        <v>0</v>
      </c>
      <c r="H253" s="697">
        <f>[52]ACCOUNTALLOC!H253</f>
        <v>0</v>
      </c>
      <c r="I253" s="697">
        <f>[52]ACCOUNTALLOC!I253</f>
        <v>0</v>
      </c>
      <c r="J253" s="697">
        <f>[52]ACCOUNTALLOC!J253</f>
        <v>0</v>
      </c>
      <c r="K253" s="697">
        <f>[52]ACCOUNTALLOC!K253</f>
        <v>75484516.068086833</v>
      </c>
      <c r="L253" s="698"/>
      <c r="M253" s="697">
        <f>[52]ACCOUNTALLOC!M253</f>
        <v>2094591.9652571564</v>
      </c>
      <c r="N253" s="697">
        <f>[52]ACCOUNTALLOC!N253</f>
        <v>16871318.041074269</v>
      </c>
      <c r="O253" s="697">
        <f>[52]ACCOUNTALLOC!O253</f>
        <v>0</v>
      </c>
      <c r="P253" s="697">
        <f>[52]ACCOUNTALLOC!P253</f>
        <v>0</v>
      </c>
      <c r="Q253" s="697">
        <f>[52]ACCOUNTALLOC!Q253</f>
        <v>0</v>
      </c>
      <c r="R253" s="697">
        <f>[52]ACCOUNTALLOC!R253</f>
        <v>0</v>
      </c>
      <c r="S253" s="697">
        <f>[52]ACCOUNTALLOC!S253</f>
        <v>18965910.006331425</v>
      </c>
      <c r="T253" s="698"/>
      <c r="U253" s="697">
        <f>[52]ACCOUNTALLOC!U253</f>
        <v>2241921.3921151571</v>
      </c>
      <c r="V253" s="697">
        <f>[52]ACCOUNTALLOC!V253</f>
        <v>18762197.664376773</v>
      </c>
      <c r="W253" s="697">
        <f>[52]ACCOUNTALLOC!W253</f>
        <v>0</v>
      </c>
      <c r="X253" s="697">
        <f>[52]ACCOUNTALLOC!X253</f>
        <v>0</v>
      </c>
      <c r="Y253" s="697">
        <f>[52]ACCOUNTALLOC!Y253</f>
        <v>0</v>
      </c>
      <c r="Z253" s="697">
        <f>[52]ACCOUNTALLOC!Z253</f>
        <v>0</v>
      </c>
      <c r="AA253" s="697">
        <f>[52]ACCOUNTALLOC!AA253</f>
        <v>21004119.05649193</v>
      </c>
      <c r="AB253" s="698"/>
      <c r="AC253" s="697">
        <f>[52]ACCOUNTALLOC!AC253</f>
        <v>1177945.523487651</v>
      </c>
      <c r="AD253" s="697">
        <f>[52]ACCOUNTALLOC!AD253</f>
        <v>12108481.044277307</v>
      </c>
      <c r="AE253" s="697">
        <f>[52]ACCOUNTALLOC!AE253</f>
        <v>0</v>
      </c>
      <c r="AF253" s="697">
        <f>[52]ACCOUNTALLOC!AF253</f>
        <v>0</v>
      </c>
      <c r="AG253" s="697">
        <f>[52]ACCOUNTALLOC!AG253</f>
        <v>0</v>
      </c>
      <c r="AH253" s="697">
        <f>[52]ACCOUNTALLOC!AH253</f>
        <v>0</v>
      </c>
      <c r="AI253" s="697">
        <f>[52]ACCOUNTALLOC!AI253</f>
        <v>13286426.567764958</v>
      </c>
      <c r="AJ253" s="698"/>
      <c r="AK253" s="697">
        <f>[52]ACCOUNTALLOC!AK253</f>
        <v>832127.36960252654</v>
      </c>
      <c r="AL253" s="697">
        <f>[52]ACCOUNTALLOC!AL253</f>
        <v>8424388.3737736084</v>
      </c>
      <c r="AM253" s="697">
        <f>[52]ACCOUNTALLOC!AM253</f>
        <v>0</v>
      </c>
      <c r="AN253" s="697">
        <f>[52]ACCOUNTALLOC!AN253</f>
        <v>0</v>
      </c>
      <c r="AO253" s="697">
        <f>[52]ACCOUNTALLOC!AO253</f>
        <v>0</v>
      </c>
      <c r="AP253" s="697">
        <f>[52]ACCOUNTALLOC!AP253</f>
        <v>0</v>
      </c>
      <c r="AQ253" s="697">
        <f>[52]ACCOUNTALLOC!AQ253</f>
        <v>9256515.7433761358</v>
      </c>
      <c r="AR253" s="698"/>
      <c r="AS253" s="697">
        <f>[52]ACCOUNTALLOC!AS253</f>
        <v>28.437374264305721</v>
      </c>
      <c r="AT253" s="697">
        <f>[52]ACCOUNTALLOC!AT253</f>
        <v>26600.919184445891</v>
      </c>
      <c r="AU253" s="697">
        <f>[52]ACCOUNTALLOC!AU253</f>
        <v>0</v>
      </c>
      <c r="AV253" s="697">
        <f>[52]ACCOUNTALLOC!AV253</f>
        <v>0</v>
      </c>
      <c r="AW253" s="697">
        <f>[52]ACCOUNTALLOC!AW253</f>
        <v>0</v>
      </c>
      <c r="AX253" s="697">
        <f>[52]ACCOUNTALLOC!AX253</f>
        <v>0</v>
      </c>
      <c r="AY253" s="697">
        <f>[52]ACCOUNTALLOC!AY253</f>
        <v>26629.356558710198</v>
      </c>
      <c r="AZ253" s="698"/>
      <c r="BA253" s="697">
        <f>[52]ACCOUNTALLOC!BA253</f>
        <v>0</v>
      </c>
      <c r="BB253" s="697">
        <f>[52]ACCOUNTALLOC!BB253</f>
        <v>734172.46185073815</v>
      </c>
      <c r="BC253" s="697">
        <f>[52]ACCOUNTALLOC!BC253</f>
        <v>0</v>
      </c>
      <c r="BD253" s="697">
        <f>[52]ACCOUNTALLOC!BD253</f>
        <v>0</v>
      </c>
      <c r="BE253" s="697">
        <f>[52]ACCOUNTALLOC!BE253</f>
        <v>0</v>
      </c>
      <c r="BF253" s="697">
        <f>[52]ACCOUNTALLOC!BF253</f>
        <v>0</v>
      </c>
      <c r="BG253" s="697">
        <f>[52]ACCOUNTALLOC!BG253</f>
        <v>734172.46185073815</v>
      </c>
      <c r="BH253" s="698"/>
      <c r="BI253" s="697">
        <f>[52]ACCOUNTALLOC!BI253</f>
        <v>0</v>
      </c>
      <c r="BJ253" s="697">
        <f>[52]ACCOUNTALLOC!BJ253</f>
        <v>0</v>
      </c>
      <c r="BK253" s="697">
        <f>[52]ACCOUNTALLOC!BK253</f>
        <v>0</v>
      </c>
      <c r="BL253" s="697">
        <f>[52]ACCOUNTALLOC!BL253</f>
        <v>0</v>
      </c>
      <c r="BM253" s="697">
        <f>[52]ACCOUNTALLOC!BM253</f>
        <v>0</v>
      </c>
      <c r="BN253" s="697">
        <f>[52]ACCOUNTALLOC!BN253</f>
        <v>0</v>
      </c>
      <c r="BO253" s="697">
        <f>[52]ACCOUNTALLOC!BO253</f>
        <v>0</v>
      </c>
      <c r="BP253" s="698"/>
      <c r="BQ253" s="697">
        <f>[52]ACCOUNTALLOC!BQ253</f>
        <v>282638.47771268757</v>
      </c>
      <c r="BR253" s="697">
        <f>[52]ACCOUNTALLOC!BR253</f>
        <v>3646417.8121665148</v>
      </c>
      <c r="BS253" s="697">
        <f>[52]ACCOUNTALLOC!BS253</f>
        <v>0</v>
      </c>
      <c r="BT253" s="697">
        <f>[52]ACCOUNTALLOC!BT253</f>
        <v>0</v>
      </c>
      <c r="BU253" s="697">
        <f>[52]ACCOUNTALLOC!BU253</f>
        <v>0</v>
      </c>
      <c r="BV253" s="697">
        <f>[52]ACCOUNTALLOC!BV253</f>
        <v>0</v>
      </c>
      <c r="BW253" s="697">
        <f>[52]ACCOUNTALLOC!BW253</f>
        <v>3929056.2898792024</v>
      </c>
      <c r="BX253" s="698"/>
      <c r="BY253" s="697">
        <f>[52]ACCOUNTALLOC!BY253</f>
        <v>0</v>
      </c>
      <c r="BZ253" s="697">
        <f>[52]ACCOUNTALLOC!BZ253</f>
        <v>0</v>
      </c>
      <c r="CA253" s="697">
        <f>[52]ACCOUNTALLOC!CA253</f>
        <v>0</v>
      </c>
      <c r="CB253" s="697">
        <f>[52]ACCOUNTALLOC!CB253</f>
        <v>0</v>
      </c>
      <c r="CC253" s="697">
        <f>[52]ACCOUNTALLOC!CC253</f>
        <v>0</v>
      </c>
      <c r="CD253" s="697">
        <f>[52]ACCOUNTALLOC!CD253</f>
        <v>0</v>
      </c>
      <c r="CE253" s="697">
        <f>[52]ACCOUNTALLOC!CE253</f>
        <v>0</v>
      </c>
      <c r="CF253" s="698"/>
      <c r="CG253" s="697">
        <f>[52]ACCOUNTALLOC!CG253</f>
        <v>32738.636444279753</v>
      </c>
      <c r="CH253" s="697">
        <f>[52]ACCOUNTALLOC!CH253</f>
        <v>439073.91037705244</v>
      </c>
      <c r="CI253" s="697">
        <f>[52]ACCOUNTALLOC!CI253</f>
        <v>0</v>
      </c>
      <c r="CJ253" s="697">
        <f>[52]ACCOUNTALLOC!CJ253</f>
        <v>0</v>
      </c>
      <c r="CK253" s="697">
        <f>[52]ACCOUNTALLOC!CK253</f>
        <v>0</v>
      </c>
      <c r="CL253" s="697">
        <f>[52]ACCOUNTALLOC!CL253</f>
        <v>0</v>
      </c>
      <c r="CM253" s="697">
        <f>[52]ACCOUNTALLOC!CM253</f>
        <v>471812.54682133219</v>
      </c>
      <c r="CN253" s="698">
        <f>[52]ACCOUNTALLOC!CN253</f>
        <v>0</v>
      </c>
      <c r="CO253" s="697">
        <f>[52]ACCOUNTALLOC!CO253</f>
        <v>5802.5498318878954</v>
      </c>
      <c r="CP253" s="697">
        <f>[52]ACCOUNTALLOC!CP253</f>
        <v>42971.618245603902</v>
      </c>
      <c r="CQ253" s="697">
        <f>[52]ACCOUNTALLOC!CQ253</f>
        <v>0</v>
      </c>
      <c r="CR253" s="697">
        <f>[52]ACCOUNTALLOC!CR253</f>
        <v>0</v>
      </c>
      <c r="CS253" s="697">
        <f>[52]ACCOUNTALLOC!CS253</f>
        <v>0</v>
      </c>
      <c r="CT253" s="697">
        <f>[52]ACCOUNTALLOC!CT253</f>
        <v>0</v>
      </c>
      <c r="CU253" s="697">
        <f>[52]ACCOUNTALLOC!CU253</f>
        <v>48774.168077491799</v>
      </c>
      <c r="CW253" s="65">
        <f>[52]ACCOUNTALLOC!CW253</f>
        <v>0</v>
      </c>
      <c r="CX253" s="65">
        <f>[52]ACCOUNTALLOC!CX253</f>
        <v>0</v>
      </c>
      <c r="CY253" s="65">
        <f>[52]ACCOUNTALLOC!CY253</f>
        <v>0</v>
      </c>
      <c r="CZ253" s="65">
        <f>[52]ACCOUNTALLOC!CZ253</f>
        <v>0</v>
      </c>
      <c r="DA253" s="65">
        <f>[52]ACCOUNTALLOC!DA253</f>
        <v>0</v>
      </c>
      <c r="DB253" s="65">
        <f>[52]ACCOUNTALLOC!DB253</f>
        <v>0</v>
      </c>
      <c r="DC253" s="65">
        <f>[52]ACCOUNTALLOC!DC253</f>
        <v>0</v>
      </c>
      <c r="DE253" s="65">
        <v>0</v>
      </c>
      <c r="DF253" s="65">
        <v>0</v>
      </c>
      <c r="DG253" s="65">
        <v>0</v>
      </c>
      <c r="DH253" s="65">
        <v>0</v>
      </c>
      <c r="DI253" s="65">
        <v>0</v>
      </c>
      <c r="DJ253" s="65">
        <v>0</v>
      </c>
      <c r="DK253" s="65">
        <v>0</v>
      </c>
      <c r="DM253" s="65">
        <v>0</v>
      </c>
      <c r="DN253" s="65">
        <v>0</v>
      </c>
      <c r="DO253" s="65">
        <v>0</v>
      </c>
      <c r="DP253" s="65">
        <v>0</v>
      </c>
      <c r="DQ253" s="65">
        <v>0</v>
      </c>
      <c r="DR253" s="65">
        <v>0</v>
      </c>
      <c r="DS253" s="65">
        <v>0</v>
      </c>
      <c r="DU253" s="65">
        <v>0</v>
      </c>
      <c r="DV253" s="65">
        <v>0</v>
      </c>
      <c r="DW253" s="65">
        <v>0</v>
      </c>
      <c r="DX253" s="65">
        <v>0</v>
      </c>
      <c r="DY253" s="65">
        <v>0</v>
      </c>
      <c r="DZ253" s="65">
        <v>0</v>
      </c>
      <c r="EA253" s="65">
        <v>0</v>
      </c>
      <c r="EC253" s="65">
        <v>0</v>
      </c>
      <c r="ED253" s="65">
        <v>0</v>
      </c>
      <c r="EE253" s="65">
        <v>0</v>
      </c>
      <c r="EF253" s="65">
        <v>0</v>
      </c>
      <c r="EG253" s="65">
        <v>0</v>
      </c>
      <c r="EH253" s="65">
        <v>0</v>
      </c>
      <c r="EI253" s="65">
        <v>0</v>
      </c>
      <c r="EK253" s="65">
        <v>0</v>
      </c>
      <c r="EL253" s="65">
        <v>0</v>
      </c>
      <c r="EM253" s="65">
        <v>0</v>
      </c>
      <c r="EN253" s="65">
        <v>0</v>
      </c>
      <c r="EO253" s="65">
        <v>0</v>
      </c>
      <c r="EP253" s="65">
        <v>0</v>
      </c>
      <c r="EQ253" s="65">
        <v>0</v>
      </c>
      <c r="ES253" s="65">
        <v>0</v>
      </c>
      <c r="ET253" s="65">
        <v>0</v>
      </c>
      <c r="EU253" s="65">
        <v>0</v>
      </c>
      <c r="EV253" s="65">
        <v>0</v>
      </c>
      <c r="EW253" s="65">
        <v>0</v>
      </c>
      <c r="EX253" s="65">
        <v>0</v>
      </c>
      <c r="EY253" s="65">
        <v>0</v>
      </c>
      <c r="FA253" s="65">
        <v>0</v>
      </c>
      <c r="FB253" s="65">
        <v>0</v>
      </c>
      <c r="FC253" s="65">
        <v>0</v>
      </c>
      <c r="FD253" s="65">
        <v>0</v>
      </c>
      <c r="FE253" s="65">
        <v>0</v>
      </c>
      <c r="FF253" s="65">
        <v>0</v>
      </c>
      <c r="FG253" s="65">
        <v>0</v>
      </c>
    </row>
    <row r="254" spans="1:163">
      <c r="A254" s="699" t="str">
        <f>[52]ACCOUNTALLOC!A254</f>
        <v>~</v>
      </c>
      <c r="B254" s="698" t="str">
        <f>[52]ACCOUNTALLOC!B254</f>
        <v>~</v>
      </c>
      <c r="C254" s="695">
        <f>[52]ACCOUNTALLOC!C254</f>
        <v>0</v>
      </c>
      <c r="D254" s="64"/>
      <c r="E254" s="697">
        <f>[52]ACCOUNTALLOC!E254</f>
        <v>0</v>
      </c>
      <c r="F254" s="697">
        <f>[52]ACCOUNTALLOC!F254</f>
        <v>0</v>
      </c>
      <c r="G254" s="697">
        <f>[52]ACCOUNTALLOC!G254</f>
        <v>0</v>
      </c>
      <c r="H254" s="697">
        <f>[52]ACCOUNTALLOC!H254</f>
        <v>0</v>
      </c>
      <c r="I254" s="697">
        <f>[52]ACCOUNTALLOC!I254</f>
        <v>0</v>
      </c>
      <c r="J254" s="697">
        <f>[52]ACCOUNTALLOC!J254</f>
        <v>0</v>
      </c>
      <c r="K254" s="697">
        <f>[52]ACCOUNTALLOC!K254</f>
        <v>0</v>
      </c>
      <c r="L254" s="698"/>
      <c r="M254" s="697">
        <f>[52]ACCOUNTALLOC!M254</f>
        <v>0</v>
      </c>
      <c r="N254" s="697">
        <f>[52]ACCOUNTALLOC!N254</f>
        <v>0</v>
      </c>
      <c r="O254" s="697">
        <f>[52]ACCOUNTALLOC!O254</f>
        <v>0</v>
      </c>
      <c r="P254" s="697">
        <f>[52]ACCOUNTALLOC!P254</f>
        <v>0</v>
      </c>
      <c r="Q254" s="697">
        <f>[52]ACCOUNTALLOC!Q254</f>
        <v>0</v>
      </c>
      <c r="R254" s="697">
        <f>[52]ACCOUNTALLOC!R254</f>
        <v>0</v>
      </c>
      <c r="S254" s="697">
        <f>[52]ACCOUNTALLOC!S254</f>
        <v>0</v>
      </c>
      <c r="T254" s="698"/>
      <c r="U254" s="697">
        <f>[52]ACCOUNTALLOC!U254</f>
        <v>0</v>
      </c>
      <c r="V254" s="697">
        <f>[52]ACCOUNTALLOC!V254</f>
        <v>0</v>
      </c>
      <c r="W254" s="697">
        <f>[52]ACCOUNTALLOC!W254</f>
        <v>0</v>
      </c>
      <c r="X254" s="697">
        <f>[52]ACCOUNTALLOC!X254</f>
        <v>0</v>
      </c>
      <c r="Y254" s="697">
        <f>[52]ACCOUNTALLOC!Y254</f>
        <v>0</v>
      </c>
      <c r="Z254" s="697">
        <f>[52]ACCOUNTALLOC!Z254</f>
        <v>0</v>
      </c>
      <c r="AA254" s="697">
        <f>[52]ACCOUNTALLOC!AA254</f>
        <v>0</v>
      </c>
      <c r="AB254" s="698"/>
      <c r="AC254" s="697">
        <f>[52]ACCOUNTALLOC!AC254</f>
        <v>0</v>
      </c>
      <c r="AD254" s="697">
        <f>[52]ACCOUNTALLOC!AD254</f>
        <v>0</v>
      </c>
      <c r="AE254" s="697">
        <f>[52]ACCOUNTALLOC!AE254</f>
        <v>0</v>
      </c>
      <c r="AF254" s="697">
        <f>[52]ACCOUNTALLOC!AF254</f>
        <v>0</v>
      </c>
      <c r="AG254" s="697">
        <f>[52]ACCOUNTALLOC!AG254</f>
        <v>0</v>
      </c>
      <c r="AH254" s="697">
        <f>[52]ACCOUNTALLOC!AH254</f>
        <v>0</v>
      </c>
      <c r="AI254" s="697">
        <f>[52]ACCOUNTALLOC!AI254</f>
        <v>0</v>
      </c>
      <c r="AJ254" s="698"/>
      <c r="AK254" s="697">
        <f>[52]ACCOUNTALLOC!AK254</f>
        <v>0</v>
      </c>
      <c r="AL254" s="697">
        <f>[52]ACCOUNTALLOC!AL254</f>
        <v>0</v>
      </c>
      <c r="AM254" s="697">
        <f>[52]ACCOUNTALLOC!AM254</f>
        <v>0</v>
      </c>
      <c r="AN254" s="697">
        <f>[52]ACCOUNTALLOC!AN254</f>
        <v>0</v>
      </c>
      <c r="AO254" s="697">
        <f>[52]ACCOUNTALLOC!AO254</f>
        <v>0</v>
      </c>
      <c r="AP254" s="697">
        <f>[52]ACCOUNTALLOC!AP254</f>
        <v>0</v>
      </c>
      <c r="AQ254" s="697">
        <f>[52]ACCOUNTALLOC!AQ254</f>
        <v>0</v>
      </c>
      <c r="AR254" s="698"/>
      <c r="AS254" s="697">
        <f>[52]ACCOUNTALLOC!AS254</f>
        <v>0</v>
      </c>
      <c r="AT254" s="697">
        <f>[52]ACCOUNTALLOC!AT254</f>
        <v>0</v>
      </c>
      <c r="AU254" s="697">
        <f>[52]ACCOUNTALLOC!AU254</f>
        <v>0</v>
      </c>
      <c r="AV254" s="697">
        <f>[52]ACCOUNTALLOC!AV254</f>
        <v>0</v>
      </c>
      <c r="AW254" s="697">
        <f>[52]ACCOUNTALLOC!AW254</f>
        <v>0</v>
      </c>
      <c r="AX254" s="697">
        <f>[52]ACCOUNTALLOC!AX254</f>
        <v>0</v>
      </c>
      <c r="AY254" s="697">
        <f>[52]ACCOUNTALLOC!AY254</f>
        <v>0</v>
      </c>
      <c r="AZ254" s="698"/>
      <c r="BA254" s="697">
        <f>[52]ACCOUNTALLOC!BA254</f>
        <v>0</v>
      </c>
      <c r="BB254" s="697">
        <f>[52]ACCOUNTALLOC!BB254</f>
        <v>0</v>
      </c>
      <c r="BC254" s="697">
        <f>[52]ACCOUNTALLOC!BC254</f>
        <v>0</v>
      </c>
      <c r="BD254" s="697">
        <f>[52]ACCOUNTALLOC!BD254</f>
        <v>0</v>
      </c>
      <c r="BE254" s="697">
        <f>[52]ACCOUNTALLOC!BE254</f>
        <v>0</v>
      </c>
      <c r="BF254" s="697">
        <f>[52]ACCOUNTALLOC!BF254</f>
        <v>0</v>
      </c>
      <c r="BG254" s="697">
        <f>[52]ACCOUNTALLOC!BG254</f>
        <v>0</v>
      </c>
      <c r="BH254" s="698"/>
      <c r="BI254" s="697">
        <f>[52]ACCOUNTALLOC!BI254</f>
        <v>0</v>
      </c>
      <c r="BJ254" s="697">
        <f>[52]ACCOUNTALLOC!BJ254</f>
        <v>0</v>
      </c>
      <c r="BK254" s="697">
        <f>[52]ACCOUNTALLOC!BK254</f>
        <v>0</v>
      </c>
      <c r="BL254" s="697">
        <f>[52]ACCOUNTALLOC!BL254</f>
        <v>0</v>
      </c>
      <c r="BM254" s="697">
        <f>[52]ACCOUNTALLOC!BM254</f>
        <v>0</v>
      </c>
      <c r="BN254" s="697">
        <f>[52]ACCOUNTALLOC!BN254</f>
        <v>0</v>
      </c>
      <c r="BO254" s="697">
        <f>[52]ACCOUNTALLOC!BO254</f>
        <v>0</v>
      </c>
      <c r="BP254" s="698"/>
      <c r="BQ254" s="697">
        <f>[52]ACCOUNTALLOC!BQ254</f>
        <v>0</v>
      </c>
      <c r="BR254" s="697">
        <f>[52]ACCOUNTALLOC!BR254</f>
        <v>0</v>
      </c>
      <c r="BS254" s="697">
        <f>[52]ACCOUNTALLOC!BS254</f>
        <v>0</v>
      </c>
      <c r="BT254" s="697">
        <f>[52]ACCOUNTALLOC!BT254</f>
        <v>0</v>
      </c>
      <c r="BU254" s="697">
        <f>[52]ACCOUNTALLOC!BU254</f>
        <v>0</v>
      </c>
      <c r="BV254" s="697">
        <f>[52]ACCOUNTALLOC!BV254</f>
        <v>0</v>
      </c>
      <c r="BW254" s="697">
        <f>[52]ACCOUNTALLOC!BW254</f>
        <v>0</v>
      </c>
      <c r="BX254" s="698"/>
      <c r="BY254" s="697">
        <f>[52]ACCOUNTALLOC!BY254</f>
        <v>0</v>
      </c>
      <c r="BZ254" s="697">
        <f>[52]ACCOUNTALLOC!BZ254</f>
        <v>0</v>
      </c>
      <c r="CA254" s="697">
        <f>[52]ACCOUNTALLOC!CA254</f>
        <v>0</v>
      </c>
      <c r="CB254" s="697">
        <f>[52]ACCOUNTALLOC!CB254</f>
        <v>0</v>
      </c>
      <c r="CC254" s="697">
        <f>[52]ACCOUNTALLOC!CC254</f>
        <v>0</v>
      </c>
      <c r="CD254" s="697">
        <f>[52]ACCOUNTALLOC!CD254</f>
        <v>0</v>
      </c>
      <c r="CE254" s="697">
        <f>[52]ACCOUNTALLOC!CE254</f>
        <v>0</v>
      </c>
      <c r="CF254" s="698"/>
      <c r="CG254" s="697">
        <f>[52]ACCOUNTALLOC!CG254</f>
        <v>0</v>
      </c>
      <c r="CH254" s="697">
        <f>[52]ACCOUNTALLOC!CH254</f>
        <v>0</v>
      </c>
      <c r="CI254" s="697">
        <f>[52]ACCOUNTALLOC!CI254</f>
        <v>0</v>
      </c>
      <c r="CJ254" s="697">
        <f>[52]ACCOUNTALLOC!CJ254</f>
        <v>0</v>
      </c>
      <c r="CK254" s="697">
        <f>[52]ACCOUNTALLOC!CK254</f>
        <v>0</v>
      </c>
      <c r="CL254" s="697">
        <f>[52]ACCOUNTALLOC!CL254</f>
        <v>0</v>
      </c>
      <c r="CM254" s="697">
        <f>[52]ACCOUNTALLOC!CM254</f>
        <v>0</v>
      </c>
      <c r="CN254" s="698">
        <f>[52]ACCOUNTALLOC!CN254</f>
        <v>0</v>
      </c>
      <c r="CO254" s="697">
        <f>[52]ACCOUNTALLOC!CO254</f>
        <v>0</v>
      </c>
      <c r="CP254" s="697">
        <f>[52]ACCOUNTALLOC!CP254</f>
        <v>0</v>
      </c>
      <c r="CQ254" s="697">
        <f>[52]ACCOUNTALLOC!CQ254</f>
        <v>0</v>
      </c>
      <c r="CR254" s="697">
        <f>[52]ACCOUNTALLOC!CR254</f>
        <v>0</v>
      </c>
      <c r="CS254" s="697">
        <f>[52]ACCOUNTALLOC!CS254</f>
        <v>0</v>
      </c>
      <c r="CT254" s="697">
        <f>[52]ACCOUNTALLOC!CT254</f>
        <v>0</v>
      </c>
      <c r="CU254" s="697">
        <f>[52]ACCOUNTALLOC!CU254</f>
        <v>0</v>
      </c>
      <c r="CW254" s="65">
        <f>[52]ACCOUNTALLOC!CW254</f>
        <v>0</v>
      </c>
      <c r="CX254" s="65">
        <f>[52]ACCOUNTALLOC!CX254</f>
        <v>0</v>
      </c>
      <c r="CY254" s="65">
        <f>[52]ACCOUNTALLOC!CY254</f>
        <v>0</v>
      </c>
      <c r="CZ254" s="65">
        <f>[52]ACCOUNTALLOC!CZ254</f>
        <v>0</v>
      </c>
      <c r="DA254" s="65">
        <f>[52]ACCOUNTALLOC!DA254</f>
        <v>0</v>
      </c>
      <c r="DB254" s="65">
        <f>[52]ACCOUNTALLOC!DB254</f>
        <v>0</v>
      </c>
      <c r="DC254" s="65">
        <f>[52]ACCOUNTALLOC!DC254</f>
        <v>0</v>
      </c>
      <c r="DE254" s="65">
        <v>0</v>
      </c>
      <c r="DF254" s="65">
        <v>0</v>
      </c>
      <c r="DG254" s="65">
        <v>0</v>
      </c>
      <c r="DH254" s="65">
        <v>0</v>
      </c>
      <c r="DI254" s="65">
        <v>0</v>
      </c>
      <c r="DJ254" s="65">
        <v>0</v>
      </c>
      <c r="DK254" s="65">
        <v>0</v>
      </c>
      <c r="DM254" s="65">
        <v>0</v>
      </c>
      <c r="DN254" s="65">
        <v>0</v>
      </c>
      <c r="DO254" s="65">
        <v>0</v>
      </c>
      <c r="DP254" s="65">
        <v>0</v>
      </c>
      <c r="DQ254" s="65">
        <v>0</v>
      </c>
      <c r="DR254" s="65">
        <v>0</v>
      </c>
      <c r="DS254" s="65">
        <v>0</v>
      </c>
      <c r="DU254" s="65">
        <v>0</v>
      </c>
      <c r="DV254" s="65">
        <v>0</v>
      </c>
      <c r="DW254" s="65">
        <v>0</v>
      </c>
      <c r="DX254" s="65">
        <v>0</v>
      </c>
      <c r="DY254" s="65">
        <v>0</v>
      </c>
      <c r="DZ254" s="65">
        <v>0</v>
      </c>
      <c r="EA254" s="65">
        <v>0</v>
      </c>
      <c r="EC254" s="65">
        <v>0</v>
      </c>
      <c r="ED254" s="65">
        <v>0</v>
      </c>
      <c r="EE254" s="65">
        <v>0</v>
      </c>
      <c r="EF254" s="65">
        <v>0</v>
      </c>
      <c r="EG254" s="65">
        <v>0</v>
      </c>
      <c r="EH254" s="65">
        <v>0</v>
      </c>
      <c r="EI254" s="65">
        <v>0</v>
      </c>
      <c r="EK254" s="65">
        <v>0</v>
      </c>
      <c r="EL254" s="65">
        <v>0</v>
      </c>
      <c r="EM254" s="65">
        <v>0</v>
      </c>
      <c r="EN254" s="65">
        <v>0</v>
      </c>
      <c r="EO254" s="65">
        <v>0</v>
      </c>
      <c r="EP254" s="65">
        <v>0</v>
      </c>
      <c r="EQ254" s="65">
        <v>0</v>
      </c>
      <c r="ES254" s="65">
        <v>0</v>
      </c>
      <c r="ET254" s="65">
        <v>0</v>
      </c>
      <c r="EU254" s="65">
        <v>0</v>
      </c>
      <c r="EV254" s="65">
        <v>0</v>
      </c>
      <c r="EW254" s="65">
        <v>0</v>
      </c>
      <c r="EX254" s="65">
        <v>0</v>
      </c>
      <c r="EY254" s="65">
        <v>0</v>
      </c>
      <c r="FA254" s="65">
        <v>0</v>
      </c>
      <c r="FB254" s="65">
        <v>0</v>
      </c>
      <c r="FC254" s="65">
        <v>0</v>
      </c>
      <c r="FD254" s="65">
        <v>0</v>
      </c>
      <c r="FE254" s="65">
        <v>0</v>
      </c>
      <c r="FF254" s="65">
        <v>0</v>
      </c>
      <c r="FG254" s="65">
        <v>0</v>
      </c>
    </row>
    <row r="255" spans="1:163">
      <c r="A255" s="699" t="str">
        <f>[52]ACCOUNTALLOC!A255</f>
        <v>~</v>
      </c>
      <c r="B255" s="698" t="str">
        <f>[52]ACCOUNTALLOC!B255</f>
        <v>~</v>
      </c>
      <c r="C255" s="695">
        <f>[52]ACCOUNTALLOC!C255</f>
        <v>0</v>
      </c>
      <c r="D255" s="64"/>
      <c r="E255" s="697">
        <f>[52]ACCOUNTALLOC!E255</f>
        <v>0</v>
      </c>
      <c r="F255" s="697">
        <f>[52]ACCOUNTALLOC!F255</f>
        <v>0</v>
      </c>
      <c r="G255" s="697">
        <f>[52]ACCOUNTALLOC!G255</f>
        <v>0</v>
      </c>
      <c r="H255" s="697">
        <f>[52]ACCOUNTALLOC!H255</f>
        <v>0</v>
      </c>
      <c r="I255" s="697">
        <f>[52]ACCOUNTALLOC!I255</f>
        <v>0</v>
      </c>
      <c r="J255" s="697">
        <f>[52]ACCOUNTALLOC!J255</f>
        <v>0</v>
      </c>
      <c r="K255" s="697">
        <f>[52]ACCOUNTALLOC!K255</f>
        <v>0</v>
      </c>
      <c r="L255" s="698"/>
      <c r="M255" s="697">
        <f>[52]ACCOUNTALLOC!M255</f>
        <v>0</v>
      </c>
      <c r="N255" s="697">
        <f>[52]ACCOUNTALLOC!N255</f>
        <v>0</v>
      </c>
      <c r="O255" s="697">
        <f>[52]ACCOUNTALLOC!O255</f>
        <v>0</v>
      </c>
      <c r="P255" s="697">
        <f>[52]ACCOUNTALLOC!P255</f>
        <v>0</v>
      </c>
      <c r="Q255" s="697">
        <f>[52]ACCOUNTALLOC!Q255</f>
        <v>0</v>
      </c>
      <c r="R255" s="697">
        <f>[52]ACCOUNTALLOC!R255</f>
        <v>0</v>
      </c>
      <c r="S255" s="697">
        <f>[52]ACCOUNTALLOC!S255</f>
        <v>0</v>
      </c>
      <c r="T255" s="698"/>
      <c r="U255" s="697">
        <f>[52]ACCOUNTALLOC!U255</f>
        <v>0</v>
      </c>
      <c r="V255" s="697">
        <f>[52]ACCOUNTALLOC!V255</f>
        <v>0</v>
      </c>
      <c r="W255" s="697">
        <f>[52]ACCOUNTALLOC!W255</f>
        <v>0</v>
      </c>
      <c r="X255" s="697">
        <f>[52]ACCOUNTALLOC!X255</f>
        <v>0</v>
      </c>
      <c r="Y255" s="697">
        <f>[52]ACCOUNTALLOC!Y255</f>
        <v>0</v>
      </c>
      <c r="Z255" s="697">
        <f>[52]ACCOUNTALLOC!Z255</f>
        <v>0</v>
      </c>
      <c r="AA255" s="697">
        <f>[52]ACCOUNTALLOC!AA255</f>
        <v>0</v>
      </c>
      <c r="AB255" s="698"/>
      <c r="AC255" s="697">
        <f>[52]ACCOUNTALLOC!AC255</f>
        <v>0</v>
      </c>
      <c r="AD255" s="697">
        <f>[52]ACCOUNTALLOC!AD255</f>
        <v>0</v>
      </c>
      <c r="AE255" s="697">
        <f>[52]ACCOUNTALLOC!AE255</f>
        <v>0</v>
      </c>
      <c r="AF255" s="697">
        <f>[52]ACCOUNTALLOC!AF255</f>
        <v>0</v>
      </c>
      <c r="AG255" s="697">
        <f>[52]ACCOUNTALLOC!AG255</f>
        <v>0</v>
      </c>
      <c r="AH255" s="697">
        <f>[52]ACCOUNTALLOC!AH255</f>
        <v>0</v>
      </c>
      <c r="AI255" s="697">
        <f>[52]ACCOUNTALLOC!AI255</f>
        <v>0</v>
      </c>
      <c r="AJ255" s="698"/>
      <c r="AK255" s="697">
        <f>[52]ACCOUNTALLOC!AK255</f>
        <v>0</v>
      </c>
      <c r="AL255" s="697">
        <f>[52]ACCOUNTALLOC!AL255</f>
        <v>0</v>
      </c>
      <c r="AM255" s="697">
        <f>[52]ACCOUNTALLOC!AM255</f>
        <v>0</v>
      </c>
      <c r="AN255" s="697">
        <f>[52]ACCOUNTALLOC!AN255</f>
        <v>0</v>
      </c>
      <c r="AO255" s="697">
        <f>[52]ACCOUNTALLOC!AO255</f>
        <v>0</v>
      </c>
      <c r="AP255" s="697">
        <f>[52]ACCOUNTALLOC!AP255</f>
        <v>0</v>
      </c>
      <c r="AQ255" s="697">
        <f>[52]ACCOUNTALLOC!AQ255</f>
        <v>0</v>
      </c>
      <c r="AR255" s="698"/>
      <c r="AS255" s="697">
        <f>[52]ACCOUNTALLOC!AS255</f>
        <v>0</v>
      </c>
      <c r="AT255" s="697">
        <f>[52]ACCOUNTALLOC!AT255</f>
        <v>0</v>
      </c>
      <c r="AU255" s="697">
        <f>[52]ACCOUNTALLOC!AU255</f>
        <v>0</v>
      </c>
      <c r="AV255" s="697">
        <f>[52]ACCOUNTALLOC!AV255</f>
        <v>0</v>
      </c>
      <c r="AW255" s="697">
        <f>[52]ACCOUNTALLOC!AW255</f>
        <v>0</v>
      </c>
      <c r="AX255" s="697">
        <f>[52]ACCOUNTALLOC!AX255</f>
        <v>0</v>
      </c>
      <c r="AY255" s="697">
        <f>[52]ACCOUNTALLOC!AY255</f>
        <v>0</v>
      </c>
      <c r="AZ255" s="698"/>
      <c r="BA255" s="697">
        <f>[52]ACCOUNTALLOC!BA255</f>
        <v>0</v>
      </c>
      <c r="BB255" s="697">
        <f>[52]ACCOUNTALLOC!BB255</f>
        <v>0</v>
      </c>
      <c r="BC255" s="697">
        <f>[52]ACCOUNTALLOC!BC255</f>
        <v>0</v>
      </c>
      <c r="BD255" s="697">
        <f>[52]ACCOUNTALLOC!BD255</f>
        <v>0</v>
      </c>
      <c r="BE255" s="697">
        <f>[52]ACCOUNTALLOC!BE255</f>
        <v>0</v>
      </c>
      <c r="BF255" s="697">
        <f>[52]ACCOUNTALLOC!BF255</f>
        <v>0</v>
      </c>
      <c r="BG255" s="697">
        <f>[52]ACCOUNTALLOC!BG255</f>
        <v>0</v>
      </c>
      <c r="BH255" s="698"/>
      <c r="BI255" s="697">
        <f>[52]ACCOUNTALLOC!BI255</f>
        <v>0</v>
      </c>
      <c r="BJ255" s="697">
        <f>[52]ACCOUNTALLOC!BJ255</f>
        <v>0</v>
      </c>
      <c r="BK255" s="697">
        <f>[52]ACCOUNTALLOC!BK255</f>
        <v>0</v>
      </c>
      <c r="BL255" s="697">
        <f>[52]ACCOUNTALLOC!BL255</f>
        <v>0</v>
      </c>
      <c r="BM255" s="697">
        <f>[52]ACCOUNTALLOC!BM255</f>
        <v>0</v>
      </c>
      <c r="BN255" s="697">
        <f>[52]ACCOUNTALLOC!BN255</f>
        <v>0</v>
      </c>
      <c r="BO255" s="697">
        <f>[52]ACCOUNTALLOC!BO255</f>
        <v>0</v>
      </c>
      <c r="BP255" s="698"/>
      <c r="BQ255" s="697">
        <f>[52]ACCOUNTALLOC!BQ255</f>
        <v>0</v>
      </c>
      <c r="BR255" s="697">
        <f>[52]ACCOUNTALLOC!BR255</f>
        <v>0</v>
      </c>
      <c r="BS255" s="697">
        <f>[52]ACCOUNTALLOC!BS255</f>
        <v>0</v>
      </c>
      <c r="BT255" s="697">
        <f>[52]ACCOUNTALLOC!BT255</f>
        <v>0</v>
      </c>
      <c r="BU255" s="697">
        <f>[52]ACCOUNTALLOC!BU255</f>
        <v>0</v>
      </c>
      <c r="BV255" s="697">
        <f>[52]ACCOUNTALLOC!BV255</f>
        <v>0</v>
      </c>
      <c r="BW255" s="697">
        <f>[52]ACCOUNTALLOC!BW255</f>
        <v>0</v>
      </c>
      <c r="BX255" s="698"/>
      <c r="BY255" s="697">
        <f>[52]ACCOUNTALLOC!BY255</f>
        <v>0</v>
      </c>
      <c r="BZ255" s="697">
        <f>[52]ACCOUNTALLOC!BZ255</f>
        <v>0</v>
      </c>
      <c r="CA255" s="697">
        <f>[52]ACCOUNTALLOC!CA255</f>
        <v>0</v>
      </c>
      <c r="CB255" s="697">
        <f>[52]ACCOUNTALLOC!CB255</f>
        <v>0</v>
      </c>
      <c r="CC255" s="697">
        <f>[52]ACCOUNTALLOC!CC255</f>
        <v>0</v>
      </c>
      <c r="CD255" s="697">
        <f>[52]ACCOUNTALLOC!CD255</f>
        <v>0</v>
      </c>
      <c r="CE255" s="697">
        <f>[52]ACCOUNTALLOC!CE255</f>
        <v>0</v>
      </c>
      <c r="CF255" s="698"/>
      <c r="CG255" s="697">
        <f>[52]ACCOUNTALLOC!CG255</f>
        <v>0</v>
      </c>
      <c r="CH255" s="697">
        <f>[52]ACCOUNTALLOC!CH255</f>
        <v>0</v>
      </c>
      <c r="CI255" s="697">
        <f>[52]ACCOUNTALLOC!CI255</f>
        <v>0</v>
      </c>
      <c r="CJ255" s="697">
        <f>[52]ACCOUNTALLOC!CJ255</f>
        <v>0</v>
      </c>
      <c r="CK255" s="697">
        <f>[52]ACCOUNTALLOC!CK255</f>
        <v>0</v>
      </c>
      <c r="CL255" s="697">
        <f>[52]ACCOUNTALLOC!CL255</f>
        <v>0</v>
      </c>
      <c r="CM255" s="697">
        <f>[52]ACCOUNTALLOC!CM255</f>
        <v>0</v>
      </c>
      <c r="CN255" s="698">
        <f>[52]ACCOUNTALLOC!CN255</f>
        <v>0</v>
      </c>
      <c r="CO255" s="697">
        <f>[52]ACCOUNTALLOC!CO255</f>
        <v>0</v>
      </c>
      <c r="CP255" s="697">
        <f>[52]ACCOUNTALLOC!CP255</f>
        <v>0</v>
      </c>
      <c r="CQ255" s="697">
        <f>[52]ACCOUNTALLOC!CQ255</f>
        <v>0</v>
      </c>
      <c r="CR255" s="697">
        <f>[52]ACCOUNTALLOC!CR255</f>
        <v>0</v>
      </c>
      <c r="CS255" s="697">
        <f>[52]ACCOUNTALLOC!CS255</f>
        <v>0</v>
      </c>
      <c r="CT255" s="697">
        <f>[52]ACCOUNTALLOC!CT255</f>
        <v>0</v>
      </c>
      <c r="CU255" s="697">
        <f>[52]ACCOUNTALLOC!CU255</f>
        <v>0</v>
      </c>
      <c r="CW255" s="65">
        <f>[52]ACCOUNTALLOC!CW255</f>
        <v>0</v>
      </c>
      <c r="CX255" s="65">
        <f>[52]ACCOUNTALLOC!CX255</f>
        <v>0</v>
      </c>
      <c r="CY255" s="65">
        <f>[52]ACCOUNTALLOC!CY255</f>
        <v>0</v>
      </c>
      <c r="CZ255" s="65">
        <f>[52]ACCOUNTALLOC!CZ255</f>
        <v>0</v>
      </c>
      <c r="DA255" s="65">
        <f>[52]ACCOUNTALLOC!DA255</f>
        <v>0</v>
      </c>
      <c r="DB255" s="65">
        <f>[52]ACCOUNTALLOC!DB255</f>
        <v>0</v>
      </c>
      <c r="DC255" s="65">
        <f>[52]ACCOUNTALLOC!DC255</f>
        <v>0</v>
      </c>
      <c r="DE255" s="65">
        <v>0</v>
      </c>
      <c r="DF255" s="65">
        <v>0</v>
      </c>
      <c r="DG255" s="65">
        <v>0</v>
      </c>
      <c r="DH255" s="65">
        <v>0</v>
      </c>
      <c r="DI255" s="65">
        <v>0</v>
      </c>
      <c r="DJ255" s="65">
        <v>0</v>
      </c>
      <c r="DK255" s="65">
        <v>0</v>
      </c>
      <c r="DM255" s="65">
        <v>0</v>
      </c>
      <c r="DN255" s="65">
        <v>0</v>
      </c>
      <c r="DO255" s="65">
        <v>0</v>
      </c>
      <c r="DP255" s="65">
        <v>0</v>
      </c>
      <c r="DQ255" s="65">
        <v>0</v>
      </c>
      <c r="DR255" s="65">
        <v>0</v>
      </c>
      <c r="DS255" s="65">
        <v>0</v>
      </c>
      <c r="DU255" s="65">
        <v>0</v>
      </c>
      <c r="DV255" s="65">
        <v>0</v>
      </c>
      <c r="DW255" s="65">
        <v>0</v>
      </c>
      <c r="DX255" s="65">
        <v>0</v>
      </c>
      <c r="DY255" s="65">
        <v>0</v>
      </c>
      <c r="DZ255" s="65">
        <v>0</v>
      </c>
      <c r="EA255" s="65">
        <v>0</v>
      </c>
      <c r="EC255" s="65">
        <v>0</v>
      </c>
      <c r="ED255" s="65">
        <v>0</v>
      </c>
      <c r="EE255" s="65">
        <v>0</v>
      </c>
      <c r="EF255" s="65">
        <v>0</v>
      </c>
      <c r="EG255" s="65">
        <v>0</v>
      </c>
      <c r="EH255" s="65">
        <v>0</v>
      </c>
      <c r="EI255" s="65">
        <v>0</v>
      </c>
      <c r="EK255" s="65">
        <v>0</v>
      </c>
      <c r="EL255" s="65">
        <v>0</v>
      </c>
      <c r="EM255" s="65">
        <v>0</v>
      </c>
      <c r="EN255" s="65">
        <v>0</v>
      </c>
      <c r="EO255" s="65">
        <v>0</v>
      </c>
      <c r="EP255" s="65">
        <v>0</v>
      </c>
      <c r="EQ255" s="65">
        <v>0</v>
      </c>
      <c r="ES255" s="65">
        <v>0</v>
      </c>
      <c r="ET255" s="65">
        <v>0</v>
      </c>
      <c r="EU255" s="65">
        <v>0</v>
      </c>
      <c r="EV255" s="65">
        <v>0</v>
      </c>
      <c r="EW255" s="65">
        <v>0</v>
      </c>
      <c r="EX255" s="65">
        <v>0</v>
      </c>
      <c r="EY255" s="65">
        <v>0</v>
      </c>
      <c r="FA255" s="65">
        <v>0</v>
      </c>
      <c r="FB255" s="65">
        <v>0</v>
      </c>
      <c r="FC255" s="65">
        <v>0</v>
      </c>
      <c r="FD255" s="65">
        <v>0</v>
      </c>
      <c r="FE255" s="65">
        <v>0</v>
      </c>
      <c r="FF255" s="65">
        <v>0</v>
      </c>
      <c r="FG255" s="65">
        <v>0</v>
      </c>
    </row>
    <row r="256" spans="1:163">
      <c r="A256" s="699" t="str">
        <f>[52]ACCOUNTALLOC!A256</f>
        <v>~</v>
      </c>
      <c r="B256" s="698" t="str">
        <f>[52]ACCOUNTALLOC!B256</f>
        <v>~</v>
      </c>
      <c r="C256" s="695">
        <f>[52]ACCOUNTALLOC!C256</f>
        <v>0</v>
      </c>
      <c r="D256" s="64"/>
      <c r="E256" s="697">
        <f>[52]ACCOUNTALLOC!E256</f>
        <v>0</v>
      </c>
      <c r="F256" s="697">
        <f>[52]ACCOUNTALLOC!F256</f>
        <v>0</v>
      </c>
      <c r="G256" s="697">
        <f>[52]ACCOUNTALLOC!G256</f>
        <v>0</v>
      </c>
      <c r="H256" s="697">
        <f>[52]ACCOUNTALLOC!H256</f>
        <v>0</v>
      </c>
      <c r="I256" s="697">
        <f>[52]ACCOUNTALLOC!I256</f>
        <v>0</v>
      </c>
      <c r="J256" s="697">
        <f>[52]ACCOUNTALLOC!J256</f>
        <v>0</v>
      </c>
      <c r="K256" s="697">
        <f>[52]ACCOUNTALLOC!K256</f>
        <v>0</v>
      </c>
      <c r="L256" s="698"/>
      <c r="M256" s="697">
        <f>[52]ACCOUNTALLOC!M256</f>
        <v>0</v>
      </c>
      <c r="N256" s="697">
        <f>[52]ACCOUNTALLOC!N256</f>
        <v>0</v>
      </c>
      <c r="O256" s="697">
        <f>[52]ACCOUNTALLOC!O256</f>
        <v>0</v>
      </c>
      <c r="P256" s="697">
        <f>[52]ACCOUNTALLOC!P256</f>
        <v>0</v>
      </c>
      <c r="Q256" s="697">
        <f>[52]ACCOUNTALLOC!Q256</f>
        <v>0</v>
      </c>
      <c r="R256" s="697">
        <f>[52]ACCOUNTALLOC!R256</f>
        <v>0</v>
      </c>
      <c r="S256" s="697">
        <f>[52]ACCOUNTALLOC!S256</f>
        <v>0</v>
      </c>
      <c r="T256" s="698"/>
      <c r="U256" s="697">
        <f>[52]ACCOUNTALLOC!U256</f>
        <v>0</v>
      </c>
      <c r="V256" s="697">
        <f>[52]ACCOUNTALLOC!V256</f>
        <v>0</v>
      </c>
      <c r="W256" s="697">
        <f>[52]ACCOUNTALLOC!W256</f>
        <v>0</v>
      </c>
      <c r="X256" s="697">
        <f>[52]ACCOUNTALLOC!X256</f>
        <v>0</v>
      </c>
      <c r="Y256" s="697">
        <f>[52]ACCOUNTALLOC!Y256</f>
        <v>0</v>
      </c>
      <c r="Z256" s="697">
        <f>[52]ACCOUNTALLOC!Z256</f>
        <v>0</v>
      </c>
      <c r="AA256" s="697">
        <f>[52]ACCOUNTALLOC!AA256</f>
        <v>0</v>
      </c>
      <c r="AB256" s="698"/>
      <c r="AC256" s="697">
        <f>[52]ACCOUNTALLOC!AC256</f>
        <v>0</v>
      </c>
      <c r="AD256" s="697">
        <f>[52]ACCOUNTALLOC!AD256</f>
        <v>0</v>
      </c>
      <c r="AE256" s="697">
        <f>[52]ACCOUNTALLOC!AE256</f>
        <v>0</v>
      </c>
      <c r="AF256" s="697">
        <f>[52]ACCOUNTALLOC!AF256</f>
        <v>0</v>
      </c>
      <c r="AG256" s="697">
        <f>[52]ACCOUNTALLOC!AG256</f>
        <v>0</v>
      </c>
      <c r="AH256" s="697">
        <f>[52]ACCOUNTALLOC!AH256</f>
        <v>0</v>
      </c>
      <c r="AI256" s="697">
        <f>[52]ACCOUNTALLOC!AI256</f>
        <v>0</v>
      </c>
      <c r="AJ256" s="698"/>
      <c r="AK256" s="697">
        <f>[52]ACCOUNTALLOC!AK256</f>
        <v>0</v>
      </c>
      <c r="AL256" s="697">
        <f>[52]ACCOUNTALLOC!AL256</f>
        <v>0</v>
      </c>
      <c r="AM256" s="697">
        <f>[52]ACCOUNTALLOC!AM256</f>
        <v>0</v>
      </c>
      <c r="AN256" s="697">
        <f>[52]ACCOUNTALLOC!AN256</f>
        <v>0</v>
      </c>
      <c r="AO256" s="697">
        <f>[52]ACCOUNTALLOC!AO256</f>
        <v>0</v>
      </c>
      <c r="AP256" s="697">
        <f>[52]ACCOUNTALLOC!AP256</f>
        <v>0</v>
      </c>
      <c r="AQ256" s="697">
        <f>[52]ACCOUNTALLOC!AQ256</f>
        <v>0</v>
      </c>
      <c r="AR256" s="698"/>
      <c r="AS256" s="697">
        <f>[52]ACCOUNTALLOC!AS256</f>
        <v>0</v>
      </c>
      <c r="AT256" s="697">
        <f>[52]ACCOUNTALLOC!AT256</f>
        <v>0</v>
      </c>
      <c r="AU256" s="697">
        <f>[52]ACCOUNTALLOC!AU256</f>
        <v>0</v>
      </c>
      <c r="AV256" s="697">
        <f>[52]ACCOUNTALLOC!AV256</f>
        <v>0</v>
      </c>
      <c r="AW256" s="697">
        <f>[52]ACCOUNTALLOC!AW256</f>
        <v>0</v>
      </c>
      <c r="AX256" s="697">
        <f>[52]ACCOUNTALLOC!AX256</f>
        <v>0</v>
      </c>
      <c r="AY256" s="697">
        <f>[52]ACCOUNTALLOC!AY256</f>
        <v>0</v>
      </c>
      <c r="AZ256" s="698"/>
      <c r="BA256" s="697">
        <f>[52]ACCOUNTALLOC!BA256</f>
        <v>0</v>
      </c>
      <c r="BB256" s="697">
        <f>[52]ACCOUNTALLOC!BB256</f>
        <v>0</v>
      </c>
      <c r="BC256" s="697">
        <f>[52]ACCOUNTALLOC!BC256</f>
        <v>0</v>
      </c>
      <c r="BD256" s="697">
        <f>[52]ACCOUNTALLOC!BD256</f>
        <v>0</v>
      </c>
      <c r="BE256" s="697">
        <f>[52]ACCOUNTALLOC!BE256</f>
        <v>0</v>
      </c>
      <c r="BF256" s="697">
        <f>[52]ACCOUNTALLOC!BF256</f>
        <v>0</v>
      </c>
      <c r="BG256" s="697">
        <f>[52]ACCOUNTALLOC!BG256</f>
        <v>0</v>
      </c>
      <c r="BH256" s="698"/>
      <c r="BI256" s="697">
        <f>[52]ACCOUNTALLOC!BI256</f>
        <v>0</v>
      </c>
      <c r="BJ256" s="697">
        <f>[52]ACCOUNTALLOC!BJ256</f>
        <v>0</v>
      </c>
      <c r="BK256" s="697">
        <f>[52]ACCOUNTALLOC!BK256</f>
        <v>0</v>
      </c>
      <c r="BL256" s="697">
        <f>[52]ACCOUNTALLOC!BL256</f>
        <v>0</v>
      </c>
      <c r="BM256" s="697">
        <f>[52]ACCOUNTALLOC!BM256</f>
        <v>0</v>
      </c>
      <c r="BN256" s="697">
        <f>[52]ACCOUNTALLOC!BN256</f>
        <v>0</v>
      </c>
      <c r="BO256" s="697">
        <f>[52]ACCOUNTALLOC!BO256</f>
        <v>0</v>
      </c>
      <c r="BP256" s="698"/>
      <c r="BQ256" s="697">
        <f>[52]ACCOUNTALLOC!BQ256</f>
        <v>0</v>
      </c>
      <c r="BR256" s="697">
        <f>[52]ACCOUNTALLOC!BR256</f>
        <v>0</v>
      </c>
      <c r="BS256" s="697">
        <f>[52]ACCOUNTALLOC!BS256</f>
        <v>0</v>
      </c>
      <c r="BT256" s="697">
        <f>[52]ACCOUNTALLOC!BT256</f>
        <v>0</v>
      </c>
      <c r="BU256" s="697">
        <f>[52]ACCOUNTALLOC!BU256</f>
        <v>0</v>
      </c>
      <c r="BV256" s="697">
        <f>[52]ACCOUNTALLOC!BV256</f>
        <v>0</v>
      </c>
      <c r="BW256" s="697">
        <f>[52]ACCOUNTALLOC!BW256</f>
        <v>0</v>
      </c>
      <c r="BX256" s="698"/>
      <c r="BY256" s="697">
        <f>[52]ACCOUNTALLOC!BY256</f>
        <v>0</v>
      </c>
      <c r="BZ256" s="697">
        <f>[52]ACCOUNTALLOC!BZ256</f>
        <v>0</v>
      </c>
      <c r="CA256" s="697">
        <f>[52]ACCOUNTALLOC!CA256</f>
        <v>0</v>
      </c>
      <c r="CB256" s="697">
        <f>[52]ACCOUNTALLOC!CB256</f>
        <v>0</v>
      </c>
      <c r="CC256" s="697">
        <f>[52]ACCOUNTALLOC!CC256</f>
        <v>0</v>
      </c>
      <c r="CD256" s="697">
        <f>[52]ACCOUNTALLOC!CD256</f>
        <v>0</v>
      </c>
      <c r="CE256" s="697">
        <f>[52]ACCOUNTALLOC!CE256</f>
        <v>0</v>
      </c>
      <c r="CF256" s="698"/>
      <c r="CG256" s="697">
        <f>[52]ACCOUNTALLOC!CG256</f>
        <v>0</v>
      </c>
      <c r="CH256" s="697">
        <f>[52]ACCOUNTALLOC!CH256</f>
        <v>0</v>
      </c>
      <c r="CI256" s="697">
        <f>[52]ACCOUNTALLOC!CI256</f>
        <v>0</v>
      </c>
      <c r="CJ256" s="697">
        <f>[52]ACCOUNTALLOC!CJ256</f>
        <v>0</v>
      </c>
      <c r="CK256" s="697">
        <f>[52]ACCOUNTALLOC!CK256</f>
        <v>0</v>
      </c>
      <c r="CL256" s="697">
        <f>[52]ACCOUNTALLOC!CL256</f>
        <v>0</v>
      </c>
      <c r="CM256" s="697">
        <f>[52]ACCOUNTALLOC!CM256</f>
        <v>0</v>
      </c>
      <c r="CN256" s="698">
        <f>[52]ACCOUNTALLOC!CN256</f>
        <v>0</v>
      </c>
      <c r="CO256" s="697">
        <f>[52]ACCOUNTALLOC!CO256</f>
        <v>0</v>
      </c>
      <c r="CP256" s="697">
        <f>[52]ACCOUNTALLOC!CP256</f>
        <v>0</v>
      </c>
      <c r="CQ256" s="697">
        <f>[52]ACCOUNTALLOC!CQ256</f>
        <v>0</v>
      </c>
      <c r="CR256" s="697">
        <f>[52]ACCOUNTALLOC!CR256</f>
        <v>0</v>
      </c>
      <c r="CS256" s="697">
        <f>[52]ACCOUNTALLOC!CS256</f>
        <v>0</v>
      </c>
      <c r="CT256" s="697">
        <f>[52]ACCOUNTALLOC!CT256</f>
        <v>0</v>
      </c>
      <c r="CU256" s="697">
        <f>[52]ACCOUNTALLOC!CU256</f>
        <v>0</v>
      </c>
      <c r="CW256" s="65">
        <f>[52]ACCOUNTALLOC!CW256</f>
        <v>0</v>
      </c>
      <c r="CX256" s="65">
        <f>[52]ACCOUNTALLOC!CX256</f>
        <v>0</v>
      </c>
      <c r="CY256" s="65">
        <f>[52]ACCOUNTALLOC!CY256</f>
        <v>0</v>
      </c>
      <c r="CZ256" s="65">
        <f>[52]ACCOUNTALLOC!CZ256</f>
        <v>0</v>
      </c>
      <c r="DA256" s="65">
        <f>[52]ACCOUNTALLOC!DA256</f>
        <v>0</v>
      </c>
      <c r="DB256" s="65">
        <f>[52]ACCOUNTALLOC!DB256</f>
        <v>0</v>
      </c>
      <c r="DC256" s="65">
        <f>[52]ACCOUNTALLOC!DC256</f>
        <v>0</v>
      </c>
      <c r="DE256" s="65">
        <v>0</v>
      </c>
      <c r="DF256" s="65">
        <v>0</v>
      </c>
      <c r="DG256" s="65">
        <v>0</v>
      </c>
      <c r="DH256" s="65">
        <v>0</v>
      </c>
      <c r="DI256" s="65">
        <v>0</v>
      </c>
      <c r="DJ256" s="65">
        <v>0</v>
      </c>
      <c r="DK256" s="65">
        <v>0</v>
      </c>
      <c r="DM256" s="65">
        <v>0</v>
      </c>
      <c r="DN256" s="65">
        <v>0</v>
      </c>
      <c r="DO256" s="65">
        <v>0</v>
      </c>
      <c r="DP256" s="65">
        <v>0</v>
      </c>
      <c r="DQ256" s="65">
        <v>0</v>
      </c>
      <c r="DR256" s="65">
        <v>0</v>
      </c>
      <c r="DS256" s="65">
        <v>0</v>
      </c>
      <c r="DU256" s="65">
        <v>0</v>
      </c>
      <c r="DV256" s="65">
        <v>0</v>
      </c>
      <c r="DW256" s="65">
        <v>0</v>
      </c>
      <c r="DX256" s="65">
        <v>0</v>
      </c>
      <c r="DY256" s="65">
        <v>0</v>
      </c>
      <c r="DZ256" s="65">
        <v>0</v>
      </c>
      <c r="EA256" s="65">
        <v>0</v>
      </c>
      <c r="EC256" s="65">
        <v>0</v>
      </c>
      <c r="ED256" s="65">
        <v>0</v>
      </c>
      <c r="EE256" s="65">
        <v>0</v>
      </c>
      <c r="EF256" s="65">
        <v>0</v>
      </c>
      <c r="EG256" s="65">
        <v>0</v>
      </c>
      <c r="EH256" s="65">
        <v>0</v>
      </c>
      <c r="EI256" s="65">
        <v>0</v>
      </c>
      <c r="EK256" s="65">
        <v>0</v>
      </c>
      <c r="EL256" s="65">
        <v>0</v>
      </c>
      <c r="EM256" s="65">
        <v>0</v>
      </c>
      <c r="EN256" s="65">
        <v>0</v>
      </c>
      <c r="EO256" s="65">
        <v>0</v>
      </c>
      <c r="EP256" s="65">
        <v>0</v>
      </c>
      <c r="EQ256" s="65">
        <v>0</v>
      </c>
      <c r="ES256" s="65">
        <v>0</v>
      </c>
      <c r="ET256" s="65">
        <v>0</v>
      </c>
      <c r="EU256" s="65">
        <v>0</v>
      </c>
      <c r="EV256" s="65">
        <v>0</v>
      </c>
      <c r="EW256" s="65">
        <v>0</v>
      </c>
      <c r="EX256" s="65">
        <v>0</v>
      </c>
      <c r="EY256" s="65">
        <v>0</v>
      </c>
      <c r="FA256" s="65">
        <v>0</v>
      </c>
      <c r="FB256" s="65">
        <v>0</v>
      </c>
      <c r="FC256" s="65">
        <v>0</v>
      </c>
      <c r="FD256" s="65">
        <v>0</v>
      </c>
      <c r="FE256" s="65">
        <v>0</v>
      </c>
      <c r="FF256" s="65">
        <v>0</v>
      </c>
      <c r="FG256" s="65">
        <v>0</v>
      </c>
    </row>
    <row r="257" spans="1:163">
      <c r="A257" s="699" t="str">
        <f>[52]ACCOUNTALLOC!A257</f>
        <v>~</v>
      </c>
      <c r="B257" s="698" t="str">
        <f>[52]ACCOUNTALLOC!B257</f>
        <v>~</v>
      </c>
      <c r="C257" s="695">
        <f>[52]ACCOUNTALLOC!C257</f>
        <v>0</v>
      </c>
      <c r="D257" s="64"/>
      <c r="E257" s="697">
        <f>[52]ACCOUNTALLOC!E257</f>
        <v>0</v>
      </c>
      <c r="F257" s="697">
        <f>[52]ACCOUNTALLOC!F257</f>
        <v>0</v>
      </c>
      <c r="G257" s="697">
        <f>[52]ACCOUNTALLOC!G257</f>
        <v>0</v>
      </c>
      <c r="H257" s="697">
        <f>[52]ACCOUNTALLOC!H257</f>
        <v>0</v>
      </c>
      <c r="I257" s="697">
        <f>[52]ACCOUNTALLOC!I257</f>
        <v>0</v>
      </c>
      <c r="J257" s="697">
        <f>[52]ACCOUNTALLOC!J257</f>
        <v>0</v>
      </c>
      <c r="K257" s="697">
        <f>[52]ACCOUNTALLOC!K257</f>
        <v>0</v>
      </c>
      <c r="L257" s="698"/>
      <c r="M257" s="697">
        <f>[52]ACCOUNTALLOC!M257</f>
        <v>0</v>
      </c>
      <c r="N257" s="697">
        <f>[52]ACCOUNTALLOC!N257</f>
        <v>0</v>
      </c>
      <c r="O257" s="697">
        <f>[52]ACCOUNTALLOC!O257</f>
        <v>0</v>
      </c>
      <c r="P257" s="697">
        <f>[52]ACCOUNTALLOC!P257</f>
        <v>0</v>
      </c>
      <c r="Q257" s="697">
        <f>[52]ACCOUNTALLOC!Q257</f>
        <v>0</v>
      </c>
      <c r="R257" s="697">
        <f>[52]ACCOUNTALLOC!R257</f>
        <v>0</v>
      </c>
      <c r="S257" s="697">
        <f>[52]ACCOUNTALLOC!S257</f>
        <v>0</v>
      </c>
      <c r="T257" s="698"/>
      <c r="U257" s="697">
        <f>[52]ACCOUNTALLOC!U257</f>
        <v>0</v>
      </c>
      <c r="V257" s="697">
        <f>[52]ACCOUNTALLOC!V257</f>
        <v>0</v>
      </c>
      <c r="W257" s="697">
        <f>[52]ACCOUNTALLOC!W257</f>
        <v>0</v>
      </c>
      <c r="X257" s="697">
        <f>[52]ACCOUNTALLOC!X257</f>
        <v>0</v>
      </c>
      <c r="Y257" s="697">
        <f>[52]ACCOUNTALLOC!Y257</f>
        <v>0</v>
      </c>
      <c r="Z257" s="697">
        <f>[52]ACCOUNTALLOC!Z257</f>
        <v>0</v>
      </c>
      <c r="AA257" s="697">
        <f>[52]ACCOUNTALLOC!AA257</f>
        <v>0</v>
      </c>
      <c r="AB257" s="698"/>
      <c r="AC257" s="697">
        <f>[52]ACCOUNTALLOC!AC257</f>
        <v>0</v>
      </c>
      <c r="AD257" s="697">
        <f>[52]ACCOUNTALLOC!AD257</f>
        <v>0</v>
      </c>
      <c r="AE257" s="697">
        <f>[52]ACCOUNTALLOC!AE257</f>
        <v>0</v>
      </c>
      <c r="AF257" s="697">
        <f>[52]ACCOUNTALLOC!AF257</f>
        <v>0</v>
      </c>
      <c r="AG257" s="697">
        <f>[52]ACCOUNTALLOC!AG257</f>
        <v>0</v>
      </c>
      <c r="AH257" s="697">
        <f>[52]ACCOUNTALLOC!AH257</f>
        <v>0</v>
      </c>
      <c r="AI257" s="697">
        <f>[52]ACCOUNTALLOC!AI257</f>
        <v>0</v>
      </c>
      <c r="AJ257" s="698"/>
      <c r="AK257" s="697">
        <f>[52]ACCOUNTALLOC!AK257</f>
        <v>0</v>
      </c>
      <c r="AL257" s="697">
        <f>[52]ACCOUNTALLOC!AL257</f>
        <v>0</v>
      </c>
      <c r="AM257" s="697">
        <f>[52]ACCOUNTALLOC!AM257</f>
        <v>0</v>
      </c>
      <c r="AN257" s="697">
        <f>[52]ACCOUNTALLOC!AN257</f>
        <v>0</v>
      </c>
      <c r="AO257" s="697">
        <f>[52]ACCOUNTALLOC!AO257</f>
        <v>0</v>
      </c>
      <c r="AP257" s="697">
        <f>[52]ACCOUNTALLOC!AP257</f>
        <v>0</v>
      </c>
      <c r="AQ257" s="697">
        <f>[52]ACCOUNTALLOC!AQ257</f>
        <v>0</v>
      </c>
      <c r="AR257" s="698"/>
      <c r="AS257" s="697">
        <f>[52]ACCOUNTALLOC!AS257</f>
        <v>0</v>
      </c>
      <c r="AT257" s="697">
        <f>[52]ACCOUNTALLOC!AT257</f>
        <v>0</v>
      </c>
      <c r="AU257" s="697">
        <f>[52]ACCOUNTALLOC!AU257</f>
        <v>0</v>
      </c>
      <c r="AV257" s="697">
        <f>[52]ACCOUNTALLOC!AV257</f>
        <v>0</v>
      </c>
      <c r="AW257" s="697">
        <f>[52]ACCOUNTALLOC!AW257</f>
        <v>0</v>
      </c>
      <c r="AX257" s="697">
        <f>[52]ACCOUNTALLOC!AX257</f>
        <v>0</v>
      </c>
      <c r="AY257" s="697">
        <f>[52]ACCOUNTALLOC!AY257</f>
        <v>0</v>
      </c>
      <c r="AZ257" s="698"/>
      <c r="BA257" s="697">
        <f>[52]ACCOUNTALLOC!BA257</f>
        <v>0</v>
      </c>
      <c r="BB257" s="697">
        <f>[52]ACCOUNTALLOC!BB257</f>
        <v>0</v>
      </c>
      <c r="BC257" s="697">
        <f>[52]ACCOUNTALLOC!BC257</f>
        <v>0</v>
      </c>
      <c r="BD257" s="697">
        <f>[52]ACCOUNTALLOC!BD257</f>
        <v>0</v>
      </c>
      <c r="BE257" s="697">
        <f>[52]ACCOUNTALLOC!BE257</f>
        <v>0</v>
      </c>
      <c r="BF257" s="697">
        <f>[52]ACCOUNTALLOC!BF257</f>
        <v>0</v>
      </c>
      <c r="BG257" s="697">
        <f>[52]ACCOUNTALLOC!BG257</f>
        <v>0</v>
      </c>
      <c r="BH257" s="698"/>
      <c r="BI257" s="697">
        <f>[52]ACCOUNTALLOC!BI257</f>
        <v>0</v>
      </c>
      <c r="BJ257" s="697">
        <f>[52]ACCOUNTALLOC!BJ257</f>
        <v>0</v>
      </c>
      <c r="BK257" s="697">
        <f>[52]ACCOUNTALLOC!BK257</f>
        <v>0</v>
      </c>
      <c r="BL257" s="697">
        <f>[52]ACCOUNTALLOC!BL257</f>
        <v>0</v>
      </c>
      <c r="BM257" s="697">
        <f>[52]ACCOUNTALLOC!BM257</f>
        <v>0</v>
      </c>
      <c r="BN257" s="697">
        <f>[52]ACCOUNTALLOC!BN257</f>
        <v>0</v>
      </c>
      <c r="BO257" s="697">
        <f>[52]ACCOUNTALLOC!BO257</f>
        <v>0</v>
      </c>
      <c r="BP257" s="698"/>
      <c r="BQ257" s="697">
        <f>[52]ACCOUNTALLOC!BQ257</f>
        <v>0</v>
      </c>
      <c r="BR257" s="697">
        <f>[52]ACCOUNTALLOC!BR257</f>
        <v>0</v>
      </c>
      <c r="BS257" s="697">
        <f>[52]ACCOUNTALLOC!BS257</f>
        <v>0</v>
      </c>
      <c r="BT257" s="697">
        <f>[52]ACCOUNTALLOC!BT257</f>
        <v>0</v>
      </c>
      <c r="BU257" s="697">
        <f>[52]ACCOUNTALLOC!BU257</f>
        <v>0</v>
      </c>
      <c r="BV257" s="697">
        <f>[52]ACCOUNTALLOC!BV257</f>
        <v>0</v>
      </c>
      <c r="BW257" s="697">
        <f>[52]ACCOUNTALLOC!BW257</f>
        <v>0</v>
      </c>
      <c r="BX257" s="698"/>
      <c r="BY257" s="697">
        <f>[52]ACCOUNTALLOC!BY257</f>
        <v>0</v>
      </c>
      <c r="BZ257" s="697">
        <f>[52]ACCOUNTALLOC!BZ257</f>
        <v>0</v>
      </c>
      <c r="CA257" s="697">
        <f>[52]ACCOUNTALLOC!CA257</f>
        <v>0</v>
      </c>
      <c r="CB257" s="697">
        <f>[52]ACCOUNTALLOC!CB257</f>
        <v>0</v>
      </c>
      <c r="CC257" s="697">
        <f>[52]ACCOUNTALLOC!CC257</f>
        <v>0</v>
      </c>
      <c r="CD257" s="697">
        <f>[52]ACCOUNTALLOC!CD257</f>
        <v>0</v>
      </c>
      <c r="CE257" s="697">
        <f>[52]ACCOUNTALLOC!CE257</f>
        <v>0</v>
      </c>
      <c r="CF257" s="698"/>
      <c r="CG257" s="697">
        <f>[52]ACCOUNTALLOC!CG257</f>
        <v>0</v>
      </c>
      <c r="CH257" s="697">
        <f>[52]ACCOUNTALLOC!CH257</f>
        <v>0</v>
      </c>
      <c r="CI257" s="697">
        <f>[52]ACCOUNTALLOC!CI257</f>
        <v>0</v>
      </c>
      <c r="CJ257" s="697">
        <f>[52]ACCOUNTALLOC!CJ257</f>
        <v>0</v>
      </c>
      <c r="CK257" s="697">
        <f>[52]ACCOUNTALLOC!CK257</f>
        <v>0</v>
      </c>
      <c r="CL257" s="697">
        <f>[52]ACCOUNTALLOC!CL257</f>
        <v>0</v>
      </c>
      <c r="CM257" s="697">
        <f>[52]ACCOUNTALLOC!CM257</f>
        <v>0</v>
      </c>
      <c r="CN257" s="698">
        <f>[52]ACCOUNTALLOC!CN257</f>
        <v>0</v>
      </c>
      <c r="CO257" s="697">
        <f>[52]ACCOUNTALLOC!CO257</f>
        <v>0</v>
      </c>
      <c r="CP257" s="697">
        <f>[52]ACCOUNTALLOC!CP257</f>
        <v>0</v>
      </c>
      <c r="CQ257" s="697">
        <f>[52]ACCOUNTALLOC!CQ257</f>
        <v>0</v>
      </c>
      <c r="CR257" s="697">
        <f>[52]ACCOUNTALLOC!CR257</f>
        <v>0</v>
      </c>
      <c r="CS257" s="697">
        <f>[52]ACCOUNTALLOC!CS257</f>
        <v>0</v>
      </c>
      <c r="CT257" s="697">
        <f>[52]ACCOUNTALLOC!CT257</f>
        <v>0</v>
      </c>
      <c r="CU257" s="697">
        <f>[52]ACCOUNTALLOC!CU257</f>
        <v>0</v>
      </c>
      <c r="CW257" s="65">
        <f>[52]ACCOUNTALLOC!CW257</f>
        <v>0</v>
      </c>
      <c r="CX257" s="65">
        <f>[52]ACCOUNTALLOC!CX257</f>
        <v>0</v>
      </c>
      <c r="CY257" s="65">
        <f>[52]ACCOUNTALLOC!CY257</f>
        <v>0</v>
      </c>
      <c r="CZ257" s="65">
        <f>[52]ACCOUNTALLOC!CZ257</f>
        <v>0</v>
      </c>
      <c r="DA257" s="65">
        <f>[52]ACCOUNTALLOC!DA257</f>
        <v>0</v>
      </c>
      <c r="DB257" s="65">
        <f>[52]ACCOUNTALLOC!DB257</f>
        <v>0</v>
      </c>
      <c r="DC257" s="65">
        <f>[52]ACCOUNTALLOC!DC257</f>
        <v>0</v>
      </c>
      <c r="DE257" s="65">
        <v>0</v>
      </c>
      <c r="DF257" s="65">
        <v>0</v>
      </c>
      <c r="DG257" s="65">
        <v>0</v>
      </c>
      <c r="DH257" s="65">
        <v>0</v>
      </c>
      <c r="DI257" s="65">
        <v>0</v>
      </c>
      <c r="DJ257" s="65">
        <v>0</v>
      </c>
      <c r="DK257" s="65">
        <v>0</v>
      </c>
      <c r="DM257" s="65">
        <v>0</v>
      </c>
      <c r="DN257" s="65">
        <v>0</v>
      </c>
      <c r="DO257" s="65">
        <v>0</v>
      </c>
      <c r="DP257" s="65">
        <v>0</v>
      </c>
      <c r="DQ257" s="65">
        <v>0</v>
      </c>
      <c r="DR257" s="65">
        <v>0</v>
      </c>
      <c r="DS257" s="65">
        <v>0</v>
      </c>
      <c r="DU257" s="65">
        <v>0</v>
      </c>
      <c r="DV257" s="65">
        <v>0</v>
      </c>
      <c r="DW257" s="65">
        <v>0</v>
      </c>
      <c r="DX257" s="65">
        <v>0</v>
      </c>
      <c r="DY257" s="65">
        <v>0</v>
      </c>
      <c r="DZ257" s="65">
        <v>0</v>
      </c>
      <c r="EA257" s="65">
        <v>0</v>
      </c>
      <c r="EC257" s="65">
        <v>0</v>
      </c>
      <c r="ED257" s="65">
        <v>0</v>
      </c>
      <c r="EE257" s="65">
        <v>0</v>
      </c>
      <c r="EF257" s="65">
        <v>0</v>
      </c>
      <c r="EG257" s="65">
        <v>0</v>
      </c>
      <c r="EH257" s="65">
        <v>0</v>
      </c>
      <c r="EI257" s="65">
        <v>0</v>
      </c>
      <c r="EK257" s="65">
        <v>0</v>
      </c>
      <c r="EL257" s="65">
        <v>0</v>
      </c>
      <c r="EM257" s="65">
        <v>0</v>
      </c>
      <c r="EN257" s="65">
        <v>0</v>
      </c>
      <c r="EO257" s="65">
        <v>0</v>
      </c>
      <c r="EP257" s="65">
        <v>0</v>
      </c>
      <c r="EQ257" s="65">
        <v>0</v>
      </c>
      <c r="ES257" s="65">
        <v>0</v>
      </c>
      <c r="ET257" s="65">
        <v>0</v>
      </c>
      <c r="EU257" s="65">
        <v>0</v>
      </c>
      <c r="EV257" s="65">
        <v>0</v>
      </c>
      <c r="EW257" s="65">
        <v>0</v>
      </c>
      <c r="EX257" s="65">
        <v>0</v>
      </c>
      <c r="EY257" s="65">
        <v>0</v>
      </c>
      <c r="FA257" s="65">
        <v>0</v>
      </c>
      <c r="FB257" s="65">
        <v>0</v>
      </c>
      <c r="FC257" s="65">
        <v>0</v>
      </c>
      <c r="FD257" s="65">
        <v>0</v>
      </c>
      <c r="FE257" s="65">
        <v>0</v>
      </c>
      <c r="FF257" s="65">
        <v>0</v>
      </c>
      <c r="FG257" s="65">
        <v>0</v>
      </c>
    </row>
    <row r="258" spans="1:163">
      <c r="A258" s="699" t="str">
        <f>[52]ACCOUNTALLOC!A258</f>
        <v>~</v>
      </c>
      <c r="B258" s="698" t="str">
        <f>[52]ACCOUNTALLOC!B258</f>
        <v>~</v>
      </c>
      <c r="C258" s="695">
        <f>[52]ACCOUNTALLOC!C258</f>
        <v>0</v>
      </c>
      <c r="D258" s="64"/>
      <c r="E258" s="697">
        <f>[52]ACCOUNTALLOC!E258</f>
        <v>0</v>
      </c>
      <c r="F258" s="697">
        <f>[52]ACCOUNTALLOC!F258</f>
        <v>0</v>
      </c>
      <c r="G258" s="697">
        <f>[52]ACCOUNTALLOC!G258</f>
        <v>0</v>
      </c>
      <c r="H258" s="697">
        <f>[52]ACCOUNTALLOC!H258</f>
        <v>0</v>
      </c>
      <c r="I258" s="697">
        <f>[52]ACCOUNTALLOC!I258</f>
        <v>0</v>
      </c>
      <c r="J258" s="697">
        <f>[52]ACCOUNTALLOC!J258</f>
        <v>0</v>
      </c>
      <c r="K258" s="697">
        <f>[52]ACCOUNTALLOC!K258</f>
        <v>0</v>
      </c>
      <c r="L258" s="698"/>
      <c r="M258" s="697">
        <f>[52]ACCOUNTALLOC!M258</f>
        <v>0</v>
      </c>
      <c r="N258" s="697">
        <f>[52]ACCOUNTALLOC!N258</f>
        <v>0</v>
      </c>
      <c r="O258" s="697">
        <f>[52]ACCOUNTALLOC!O258</f>
        <v>0</v>
      </c>
      <c r="P258" s="697">
        <f>[52]ACCOUNTALLOC!P258</f>
        <v>0</v>
      </c>
      <c r="Q258" s="697">
        <f>[52]ACCOUNTALLOC!Q258</f>
        <v>0</v>
      </c>
      <c r="R258" s="697">
        <f>[52]ACCOUNTALLOC!R258</f>
        <v>0</v>
      </c>
      <c r="S258" s="697">
        <f>[52]ACCOUNTALLOC!S258</f>
        <v>0</v>
      </c>
      <c r="T258" s="698"/>
      <c r="U258" s="697">
        <f>[52]ACCOUNTALLOC!U258</f>
        <v>0</v>
      </c>
      <c r="V258" s="697">
        <f>[52]ACCOUNTALLOC!V258</f>
        <v>0</v>
      </c>
      <c r="W258" s="697">
        <f>[52]ACCOUNTALLOC!W258</f>
        <v>0</v>
      </c>
      <c r="X258" s="697">
        <f>[52]ACCOUNTALLOC!X258</f>
        <v>0</v>
      </c>
      <c r="Y258" s="697">
        <f>[52]ACCOUNTALLOC!Y258</f>
        <v>0</v>
      </c>
      <c r="Z258" s="697">
        <f>[52]ACCOUNTALLOC!Z258</f>
        <v>0</v>
      </c>
      <c r="AA258" s="697">
        <f>[52]ACCOUNTALLOC!AA258</f>
        <v>0</v>
      </c>
      <c r="AB258" s="698"/>
      <c r="AC258" s="697">
        <f>[52]ACCOUNTALLOC!AC258</f>
        <v>0</v>
      </c>
      <c r="AD258" s="697">
        <f>[52]ACCOUNTALLOC!AD258</f>
        <v>0</v>
      </c>
      <c r="AE258" s="697">
        <f>[52]ACCOUNTALLOC!AE258</f>
        <v>0</v>
      </c>
      <c r="AF258" s="697">
        <f>[52]ACCOUNTALLOC!AF258</f>
        <v>0</v>
      </c>
      <c r="AG258" s="697">
        <f>[52]ACCOUNTALLOC!AG258</f>
        <v>0</v>
      </c>
      <c r="AH258" s="697">
        <f>[52]ACCOUNTALLOC!AH258</f>
        <v>0</v>
      </c>
      <c r="AI258" s="697">
        <f>[52]ACCOUNTALLOC!AI258</f>
        <v>0</v>
      </c>
      <c r="AJ258" s="698"/>
      <c r="AK258" s="697">
        <f>[52]ACCOUNTALLOC!AK258</f>
        <v>0</v>
      </c>
      <c r="AL258" s="697">
        <f>[52]ACCOUNTALLOC!AL258</f>
        <v>0</v>
      </c>
      <c r="AM258" s="697">
        <f>[52]ACCOUNTALLOC!AM258</f>
        <v>0</v>
      </c>
      <c r="AN258" s="697">
        <f>[52]ACCOUNTALLOC!AN258</f>
        <v>0</v>
      </c>
      <c r="AO258" s="697">
        <f>[52]ACCOUNTALLOC!AO258</f>
        <v>0</v>
      </c>
      <c r="AP258" s="697">
        <f>[52]ACCOUNTALLOC!AP258</f>
        <v>0</v>
      </c>
      <c r="AQ258" s="697">
        <f>[52]ACCOUNTALLOC!AQ258</f>
        <v>0</v>
      </c>
      <c r="AR258" s="698"/>
      <c r="AS258" s="697">
        <f>[52]ACCOUNTALLOC!AS258</f>
        <v>0</v>
      </c>
      <c r="AT258" s="697">
        <f>[52]ACCOUNTALLOC!AT258</f>
        <v>0</v>
      </c>
      <c r="AU258" s="697">
        <f>[52]ACCOUNTALLOC!AU258</f>
        <v>0</v>
      </c>
      <c r="AV258" s="697">
        <f>[52]ACCOUNTALLOC!AV258</f>
        <v>0</v>
      </c>
      <c r="AW258" s="697">
        <f>[52]ACCOUNTALLOC!AW258</f>
        <v>0</v>
      </c>
      <c r="AX258" s="697">
        <f>[52]ACCOUNTALLOC!AX258</f>
        <v>0</v>
      </c>
      <c r="AY258" s="697">
        <f>[52]ACCOUNTALLOC!AY258</f>
        <v>0</v>
      </c>
      <c r="AZ258" s="698"/>
      <c r="BA258" s="697">
        <f>[52]ACCOUNTALLOC!BA258</f>
        <v>0</v>
      </c>
      <c r="BB258" s="697">
        <f>[52]ACCOUNTALLOC!BB258</f>
        <v>0</v>
      </c>
      <c r="BC258" s="697">
        <f>[52]ACCOUNTALLOC!BC258</f>
        <v>0</v>
      </c>
      <c r="BD258" s="697">
        <f>[52]ACCOUNTALLOC!BD258</f>
        <v>0</v>
      </c>
      <c r="BE258" s="697">
        <f>[52]ACCOUNTALLOC!BE258</f>
        <v>0</v>
      </c>
      <c r="BF258" s="697">
        <f>[52]ACCOUNTALLOC!BF258</f>
        <v>0</v>
      </c>
      <c r="BG258" s="697">
        <f>[52]ACCOUNTALLOC!BG258</f>
        <v>0</v>
      </c>
      <c r="BH258" s="698"/>
      <c r="BI258" s="697">
        <f>[52]ACCOUNTALLOC!BI258</f>
        <v>0</v>
      </c>
      <c r="BJ258" s="697">
        <f>[52]ACCOUNTALLOC!BJ258</f>
        <v>0</v>
      </c>
      <c r="BK258" s="697">
        <f>[52]ACCOUNTALLOC!BK258</f>
        <v>0</v>
      </c>
      <c r="BL258" s="697">
        <f>[52]ACCOUNTALLOC!BL258</f>
        <v>0</v>
      </c>
      <c r="BM258" s="697">
        <f>[52]ACCOUNTALLOC!BM258</f>
        <v>0</v>
      </c>
      <c r="BN258" s="697">
        <f>[52]ACCOUNTALLOC!BN258</f>
        <v>0</v>
      </c>
      <c r="BO258" s="697">
        <f>[52]ACCOUNTALLOC!BO258</f>
        <v>0</v>
      </c>
      <c r="BP258" s="698"/>
      <c r="BQ258" s="697">
        <f>[52]ACCOUNTALLOC!BQ258</f>
        <v>0</v>
      </c>
      <c r="BR258" s="697">
        <f>[52]ACCOUNTALLOC!BR258</f>
        <v>0</v>
      </c>
      <c r="BS258" s="697">
        <f>[52]ACCOUNTALLOC!BS258</f>
        <v>0</v>
      </c>
      <c r="BT258" s="697">
        <f>[52]ACCOUNTALLOC!BT258</f>
        <v>0</v>
      </c>
      <c r="BU258" s="697">
        <f>[52]ACCOUNTALLOC!BU258</f>
        <v>0</v>
      </c>
      <c r="BV258" s="697">
        <f>[52]ACCOUNTALLOC!BV258</f>
        <v>0</v>
      </c>
      <c r="BW258" s="697">
        <f>[52]ACCOUNTALLOC!BW258</f>
        <v>0</v>
      </c>
      <c r="BX258" s="698"/>
      <c r="BY258" s="697">
        <f>[52]ACCOUNTALLOC!BY258</f>
        <v>0</v>
      </c>
      <c r="BZ258" s="697">
        <f>[52]ACCOUNTALLOC!BZ258</f>
        <v>0</v>
      </c>
      <c r="CA258" s="697">
        <f>[52]ACCOUNTALLOC!CA258</f>
        <v>0</v>
      </c>
      <c r="CB258" s="697">
        <f>[52]ACCOUNTALLOC!CB258</f>
        <v>0</v>
      </c>
      <c r="CC258" s="697">
        <f>[52]ACCOUNTALLOC!CC258</f>
        <v>0</v>
      </c>
      <c r="CD258" s="697">
        <f>[52]ACCOUNTALLOC!CD258</f>
        <v>0</v>
      </c>
      <c r="CE258" s="697">
        <f>[52]ACCOUNTALLOC!CE258</f>
        <v>0</v>
      </c>
      <c r="CF258" s="698"/>
      <c r="CG258" s="697">
        <f>[52]ACCOUNTALLOC!CG258</f>
        <v>0</v>
      </c>
      <c r="CH258" s="697">
        <f>[52]ACCOUNTALLOC!CH258</f>
        <v>0</v>
      </c>
      <c r="CI258" s="697">
        <f>[52]ACCOUNTALLOC!CI258</f>
        <v>0</v>
      </c>
      <c r="CJ258" s="697">
        <f>[52]ACCOUNTALLOC!CJ258</f>
        <v>0</v>
      </c>
      <c r="CK258" s="697">
        <f>[52]ACCOUNTALLOC!CK258</f>
        <v>0</v>
      </c>
      <c r="CL258" s="697">
        <f>[52]ACCOUNTALLOC!CL258</f>
        <v>0</v>
      </c>
      <c r="CM258" s="697">
        <f>[52]ACCOUNTALLOC!CM258</f>
        <v>0</v>
      </c>
      <c r="CN258" s="698">
        <f>[52]ACCOUNTALLOC!CN258</f>
        <v>0</v>
      </c>
      <c r="CO258" s="697">
        <f>[52]ACCOUNTALLOC!CO258</f>
        <v>0</v>
      </c>
      <c r="CP258" s="697">
        <f>[52]ACCOUNTALLOC!CP258</f>
        <v>0</v>
      </c>
      <c r="CQ258" s="697">
        <f>[52]ACCOUNTALLOC!CQ258</f>
        <v>0</v>
      </c>
      <c r="CR258" s="697">
        <f>[52]ACCOUNTALLOC!CR258</f>
        <v>0</v>
      </c>
      <c r="CS258" s="697">
        <f>[52]ACCOUNTALLOC!CS258</f>
        <v>0</v>
      </c>
      <c r="CT258" s="697">
        <f>[52]ACCOUNTALLOC!CT258</f>
        <v>0</v>
      </c>
      <c r="CU258" s="697">
        <f>[52]ACCOUNTALLOC!CU258</f>
        <v>0</v>
      </c>
      <c r="CW258" s="65">
        <f>[52]ACCOUNTALLOC!CW258</f>
        <v>0</v>
      </c>
      <c r="CX258" s="65">
        <f>[52]ACCOUNTALLOC!CX258</f>
        <v>0</v>
      </c>
      <c r="CY258" s="65">
        <f>[52]ACCOUNTALLOC!CY258</f>
        <v>0</v>
      </c>
      <c r="CZ258" s="65">
        <f>[52]ACCOUNTALLOC!CZ258</f>
        <v>0</v>
      </c>
      <c r="DA258" s="65">
        <f>[52]ACCOUNTALLOC!DA258</f>
        <v>0</v>
      </c>
      <c r="DB258" s="65">
        <f>[52]ACCOUNTALLOC!DB258</f>
        <v>0</v>
      </c>
      <c r="DC258" s="65">
        <f>[52]ACCOUNTALLOC!DC258</f>
        <v>0</v>
      </c>
      <c r="DE258" s="65">
        <v>0</v>
      </c>
      <c r="DF258" s="65">
        <v>0</v>
      </c>
      <c r="DG258" s="65">
        <v>0</v>
      </c>
      <c r="DH258" s="65">
        <v>0</v>
      </c>
      <c r="DI258" s="65">
        <v>0</v>
      </c>
      <c r="DJ258" s="65">
        <v>0</v>
      </c>
      <c r="DK258" s="65">
        <v>0</v>
      </c>
      <c r="DM258" s="65">
        <v>0</v>
      </c>
      <c r="DN258" s="65">
        <v>0</v>
      </c>
      <c r="DO258" s="65">
        <v>0</v>
      </c>
      <c r="DP258" s="65">
        <v>0</v>
      </c>
      <c r="DQ258" s="65">
        <v>0</v>
      </c>
      <c r="DR258" s="65">
        <v>0</v>
      </c>
      <c r="DS258" s="65">
        <v>0</v>
      </c>
      <c r="DU258" s="65">
        <v>0</v>
      </c>
      <c r="DV258" s="65">
        <v>0</v>
      </c>
      <c r="DW258" s="65">
        <v>0</v>
      </c>
      <c r="DX258" s="65">
        <v>0</v>
      </c>
      <c r="DY258" s="65">
        <v>0</v>
      </c>
      <c r="DZ258" s="65">
        <v>0</v>
      </c>
      <c r="EA258" s="65">
        <v>0</v>
      </c>
      <c r="EC258" s="65">
        <v>0</v>
      </c>
      <c r="ED258" s="65">
        <v>0</v>
      </c>
      <c r="EE258" s="65">
        <v>0</v>
      </c>
      <c r="EF258" s="65">
        <v>0</v>
      </c>
      <c r="EG258" s="65">
        <v>0</v>
      </c>
      <c r="EH258" s="65">
        <v>0</v>
      </c>
      <c r="EI258" s="65">
        <v>0</v>
      </c>
      <c r="EK258" s="65">
        <v>0</v>
      </c>
      <c r="EL258" s="65">
        <v>0</v>
      </c>
      <c r="EM258" s="65">
        <v>0</v>
      </c>
      <c r="EN258" s="65">
        <v>0</v>
      </c>
      <c r="EO258" s="65">
        <v>0</v>
      </c>
      <c r="EP258" s="65">
        <v>0</v>
      </c>
      <c r="EQ258" s="65">
        <v>0</v>
      </c>
      <c r="ES258" s="65">
        <v>0</v>
      </c>
      <c r="ET258" s="65">
        <v>0</v>
      </c>
      <c r="EU258" s="65">
        <v>0</v>
      </c>
      <c r="EV258" s="65">
        <v>0</v>
      </c>
      <c r="EW258" s="65">
        <v>0</v>
      </c>
      <c r="EX258" s="65">
        <v>0</v>
      </c>
      <c r="EY258" s="65">
        <v>0</v>
      </c>
      <c r="FA258" s="65">
        <v>0</v>
      </c>
      <c r="FB258" s="65">
        <v>0</v>
      </c>
      <c r="FC258" s="65">
        <v>0</v>
      </c>
      <c r="FD258" s="65">
        <v>0</v>
      </c>
      <c r="FE258" s="65">
        <v>0</v>
      </c>
      <c r="FF258" s="65">
        <v>0</v>
      </c>
      <c r="FG258" s="65">
        <v>0</v>
      </c>
    </row>
    <row r="259" spans="1:163">
      <c r="A259" s="699" t="str">
        <f>[52]ACCOUNTALLOC!A259</f>
        <v>~</v>
      </c>
      <c r="B259" s="698" t="str">
        <f>[52]ACCOUNTALLOC!B259</f>
        <v>~</v>
      </c>
      <c r="C259" s="695">
        <f>[52]ACCOUNTALLOC!C259</f>
        <v>0</v>
      </c>
      <c r="D259" s="64"/>
      <c r="E259" s="697">
        <f>[52]ACCOUNTALLOC!E259</f>
        <v>0</v>
      </c>
      <c r="F259" s="697">
        <f>[52]ACCOUNTALLOC!F259</f>
        <v>0</v>
      </c>
      <c r="G259" s="697">
        <f>[52]ACCOUNTALLOC!G259</f>
        <v>0</v>
      </c>
      <c r="H259" s="697">
        <f>[52]ACCOUNTALLOC!H259</f>
        <v>0</v>
      </c>
      <c r="I259" s="697">
        <f>[52]ACCOUNTALLOC!I259</f>
        <v>0</v>
      </c>
      <c r="J259" s="697">
        <f>[52]ACCOUNTALLOC!J259</f>
        <v>0</v>
      </c>
      <c r="K259" s="697">
        <f>[52]ACCOUNTALLOC!K259</f>
        <v>0</v>
      </c>
      <c r="L259" s="698"/>
      <c r="M259" s="697">
        <f>[52]ACCOUNTALLOC!M259</f>
        <v>0</v>
      </c>
      <c r="N259" s="697">
        <f>[52]ACCOUNTALLOC!N259</f>
        <v>0</v>
      </c>
      <c r="O259" s="697">
        <f>[52]ACCOUNTALLOC!O259</f>
        <v>0</v>
      </c>
      <c r="P259" s="697">
        <f>[52]ACCOUNTALLOC!P259</f>
        <v>0</v>
      </c>
      <c r="Q259" s="697">
        <f>[52]ACCOUNTALLOC!Q259</f>
        <v>0</v>
      </c>
      <c r="R259" s="697">
        <f>[52]ACCOUNTALLOC!R259</f>
        <v>0</v>
      </c>
      <c r="S259" s="697">
        <f>[52]ACCOUNTALLOC!S259</f>
        <v>0</v>
      </c>
      <c r="T259" s="698"/>
      <c r="U259" s="697">
        <f>[52]ACCOUNTALLOC!U259</f>
        <v>0</v>
      </c>
      <c r="V259" s="697">
        <f>[52]ACCOUNTALLOC!V259</f>
        <v>0</v>
      </c>
      <c r="W259" s="697">
        <f>[52]ACCOUNTALLOC!W259</f>
        <v>0</v>
      </c>
      <c r="X259" s="697">
        <f>[52]ACCOUNTALLOC!X259</f>
        <v>0</v>
      </c>
      <c r="Y259" s="697">
        <f>[52]ACCOUNTALLOC!Y259</f>
        <v>0</v>
      </c>
      <c r="Z259" s="697">
        <f>[52]ACCOUNTALLOC!Z259</f>
        <v>0</v>
      </c>
      <c r="AA259" s="697">
        <f>[52]ACCOUNTALLOC!AA259</f>
        <v>0</v>
      </c>
      <c r="AB259" s="698"/>
      <c r="AC259" s="697">
        <f>[52]ACCOUNTALLOC!AC259</f>
        <v>0</v>
      </c>
      <c r="AD259" s="697">
        <f>[52]ACCOUNTALLOC!AD259</f>
        <v>0</v>
      </c>
      <c r="AE259" s="697">
        <f>[52]ACCOUNTALLOC!AE259</f>
        <v>0</v>
      </c>
      <c r="AF259" s="697">
        <f>[52]ACCOUNTALLOC!AF259</f>
        <v>0</v>
      </c>
      <c r="AG259" s="697">
        <f>[52]ACCOUNTALLOC!AG259</f>
        <v>0</v>
      </c>
      <c r="AH259" s="697">
        <f>[52]ACCOUNTALLOC!AH259</f>
        <v>0</v>
      </c>
      <c r="AI259" s="697">
        <f>[52]ACCOUNTALLOC!AI259</f>
        <v>0</v>
      </c>
      <c r="AJ259" s="698"/>
      <c r="AK259" s="697">
        <f>[52]ACCOUNTALLOC!AK259</f>
        <v>0</v>
      </c>
      <c r="AL259" s="697">
        <f>[52]ACCOUNTALLOC!AL259</f>
        <v>0</v>
      </c>
      <c r="AM259" s="697">
        <f>[52]ACCOUNTALLOC!AM259</f>
        <v>0</v>
      </c>
      <c r="AN259" s="697">
        <f>[52]ACCOUNTALLOC!AN259</f>
        <v>0</v>
      </c>
      <c r="AO259" s="697">
        <f>[52]ACCOUNTALLOC!AO259</f>
        <v>0</v>
      </c>
      <c r="AP259" s="697">
        <f>[52]ACCOUNTALLOC!AP259</f>
        <v>0</v>
      </c>
      <c r="AQ259" s="697">
        <f>[52]ACCOUNTALLOC!AQ259</f>
        <v>0</v>
      </c>
      <c r="AR259" s="698"/>
      <c r="AS259" s="697">
        <f>[52]ACCOUNTALLOC!AS259</f>
        <v>0</v>
      </c>
      <c r="AT259" s="697">
        <f>[52]ACCOUNTALLOC!AT259</f>
        <v>0</v>
      </c>
      <c r="AU259" s="697">
        <f>[52]ACCOUNTALLOC!AU259</f>
        <v>0</v>
      </c>
      <c r="AV259" s="697">
        <f>[52]ACCOUNTALLOC!AV259</f>
        <v>0</v>
      </c>
      <c r="AW259" s="697">
        <f>[52]ACCOUNTALLOC!AW259</f>
        <v>0</v>
      </c>
      <c r="AX259" s="697">
        <f>[52]ACCOUNTALLOC!AX259</f>
        <v>0</v>
      </c>
      <c r="AY259" s="697">
        <f>[52]ACCOUNTALLOC!AY259</f>
        <v>0</v>
      </c>
      <c r="AZ259" s="698"/>
      <c r="BA259" s="697">
        <f>[52]ACCOUNTALLOC!BA259</f>
        <v>0</v>
      </c>
      <c r="BB259" s="697">
        <f>[52]ACCOUNTALLOC!BB259</f>
        <v>0</v>
      </c>
      <c r="BC259" s="697">
        <f>[52]ACCOUNTALLOC!BC259</f>
        <v>0</v>
      </c>
      <c r="BD259" s="697">
        <f>[52]ACCOUNTALLOC!BD259</f>
        <v>0</v>
      </c>
      <c r="BE259" s="697">
        <f>[52]ACCOUNTALLOC!BE259</f>
        <v>0</v>
      </c>
      <c r="BF259" s="697">
        <f>[52]ACCOUNTALLOC!BF259</f>
        <v>0</v>
      </c>
      <c r="BG259" s="697">
        <f>[52]ACCOUNTALLOC!BG259</f>
        <v>0</v>
      </c>
      <c r="BH259" s="698"/>
      <c r="BI259" s="697">
        <f>[52]ACCOUNTALLOC!BI259</f>
        <v>0</v>
      </c>
      <c r="BJ259" s="697">
        <f>[52]ACCOUNTALLOC!BJ259</f>
        <v>0</v>
      </c>
      <c r="BK259" s="697">
        <f>[52]ACCOUNTALLOC!BK259</f>
        <v>0</v>
      </c>
      <c r="BL259" s="697">
        <f>[52]ACCOUNTALLOC!BL259</f>
        <v>0</v>
      </c>
      <c r="BM259" s="697">
        <f>[52]ACCOUNTALLOC!BM259</f>
        <v>0</v>
      </c>
      <c r="BN259" s="697">
        <f>[52]ACCOUNTALLOC!BN259</f>
        <v>0</v>
      </c>
      <c r="BO259" s="697">
        <f>[52]ACCOUNTALLOC!BO259</f>
        <v>0</v>
      </c>
      <c r="BP259" s="698"/>
      <c r="BQ259" s="697">
        <f>[52]ACCOUNTALLOC!BQ259</f>
        <v>0</v>
      </c>
      <c r="BR259" s="697">
        <f>[52]ACCOUNTALLOC!BR259</f>
        <v>0</v>
      </c>
      <c r="BS259" s="697">
        <f>[52]ACCOUNTALLOC!BS259</f>
        <v>0</v>
      </c>
      <c r="BT259" s="697">
        <f>[52]ACCOUNTALLOC!BT259</f>
        <v>0</v>
      </c>
      <c r="BU259" s="697">
        <f>[52]ACCOUNTALLOC!BU259</f>
        <v>0</v>
      </c>
      <c r="BV259" s="697">
        <f>[52]ACCOUNTALLOC!BV259</f>
        <v>0</v>
      </c>
      <c r="BW259" s="697">
        <f>[52]ACCOUNTALLOC!BW259</f>
        <v>0</v>
      </c>
      <c r="BX259" s="698"/>
      <c r="BY259" s="697">
        <f>[52]ACCOUNTALLOC!BY259</f>
        <v>0</v>
      </c>
      <c r="BZ259" s="697">
        <f>[52]ACCOUNTALLOC!BZ259</f>
        <v>0</v>
      </c>
      <c r="CA259" s="697">
        <f>[52]ACCOUNTALLOC!CA259</f>
        <v>0</v>
      </c>
      <c r="CB259" s="697">
        <f>[52]ACCOUNTALLOC!CB259</f>
        <v>0</v>
      </c>
      <c r="CC259" s="697">
        <f>[52]ACCOUNTALLOC!CC259</f>
        <v>0</v>
      </c>
      <c r="CD259" s="697">
        <f>[52]ACCOUNTALLOC!CD259</f>
        <v>0</v>
      </c>
      <c r="CE259" s="697">
        <f>[52]ACCOUNTALLOC!CE259</f>
        <v>0</v>
      </c>
      <c r="CF259" s="698"/>
      <c r="CG259" s="697">
        <f>[52]ACCOUNTALLOC!CG259</f>
        <v>0</v>
      </c>
      <c r="CH259" s="697">
        <f>[52]ACCOUNTALLOC!CH259</f>
        <v>0</v>
      </c>
      <c r="CI259" s="697">
        <f>[52]ACCOUNTALLOC!CI259</f>
        <v>0</v>
      </c>
      <c r="CJ259" s="697">
        <f>[52]ACCOUNTALLOC!CJ259</f>
        <v>0</v>
      </c>
      <c r="CK259" s="697">
        <f>[52]ACCOUNTALLOC!CK259</f>
        <v>0</v>
      </c>
      <c r="CL259" s="697">
        <f>[52]ACCOUNTALLOC!CL259</f>
        <v>0</v>
      </c>
      <c r="CM259" s="697">
        <f>[52]ACCOUNTALLOC!CM259</f>
        <v>0</v>
      </c>
      <c r="CN259" s="698">
        <f>[52]ACCOUNTALLOC!CN259</f>
        <v>0</v>
      </c>
      <c r="CO259" s="697">
        <f>[52]ACCOUNTALLOC!CO259</f>
        <v>0</v>
      </c>
      <c r="CP259" s="697">
        <f>[52]ACCOUNTALLOC!CP259</f>
        <v>0</v>
      </c>
      <c r="CQ259" s="697">
        <f>[52]ACCOUNTALLOC!CQ259</f>
        <v>0</v>
      </c>
      <c r="CR259" s="697">
        <f>[52]ACCOUNTALLOC!CR259</f>
        <v>0</v>
      </c>
      <c r="CS259" s="697">
        <f>[52]ACCOUNTALLOC!CS259</f>
        <v>0</v>
      </c>
      <c r="CT259" s="697">
        <f>[52]ACCOUNTALLOC!CT259</f>
        <v>0</v>
      </c>
      <c r="CU259" s="697">
        <f>[52]ACCOUNTALLOC!CU259</f>
        <v>0</v>
      </c>
      <c r="CW259" s="65">
        <f>[52]ACCOUNTALLOC!CW259</f>
        <v>0</v>
      </c>
      <c r="CX259" s="65">
        <f>[52]ACCOUNTALLOC!CX259</f>
        <v>0</v>
      </c>
      <c r="CY259" s="65">
        <f>[52]ACCOUNTALLOC!CY259</f>
        <v>0</v>
      </c>
      <c r="CZ259" s="65">
        <f>[52]ACCOUNTALLOC!CZ259</f>
        <v>0</v>
      </c>
      <c r="DA259" s="65">
        <f>[52]ACCOUNTALLOC!DA259</f>
        <v>0</v>
      </c>
      <c r="DB259" s="65">
        <f>[52]ACCOUNTALLOC!DB259</f>
        <v>0</v>
      </c>
      <c r="DC259" s="65">
        <f>[52]ACCOUNTALLOC!DC259</f>
        <v>0</v>
      </c>
      <c r="DE259" s="65">
        <v>0</v>
      </c>
      <c r="DF259" s="65">
        <v>0</v>
      </c>
      <c r="DG259" s="65">
        <v>0</v>
      </c>
      <c r="DH259" s="65">
        <v>0</v>
      </c>
      <c r="DI259" s="65">
        <v>0</v>
      </c>
      <c r="DJ259" s="65">
        <v>0</v>
      </c>
      <c r="DK259" s="65">
        <v>0</v>
      </c>
      <c r="DM259" s="65">
        <v>0</v>
      </c>
      <c r="DN259" s="65">
        <v>0</v>
      </c>
      <c r="DO259" s="65">
        <v>0</v>
      </c>
      <c r="DP259" s="65">
        <v>0</v>
      </c>
      <c r="DQ259" s="65">
        <v>0</v>
      </c>
      <c r="DR259" s="65">
        <v>0</v>
      </c>
      <c r="DS259" s="65">
        <v>0</v>
      </c>
      <c r="DU259" s="65">
        <v>0</v>
      </c>
      <c r="DV259" s="65">
        <v>0</v>
      </c>
      <c r="DW259" s="65">
        <v>0</v>
      </c>
      <c r="DX259" s="65">
        <v>0</v>
      </c>
      <c r="DY259" s="65">
        <v>0</v>
      </c>
      <c r="DZ259" s="65">
        <v>0</v>
      </c>
      <c r="EA259" s="65">
        <v>0</v>
      </c>
      <c r="EC259" s="65">
        <v>0</v>
      </c>
      <c r="ED259" s="65">
        <v>0</v>
      </c>
      <c r="EE259" s="65">
        <v>0</v>
      </c>
      <c r="EF259" s="65">
        <v>0</v>
      </c>
      <c r="EG259" s="65">
        <v>0</v>
      </c>
      <c r="EH259" s="65">
        <v>0</v>
      </c>
      <c r="EI259" s="65">
        <v>0</v>
      </c>
      <c r="EK259" s="65">
        <v>0</v>
      </c>
      <c r="EL259" s="65">
        <v>0</v>
      </c>
      <c r="EM259" s="65">
        <v>0</v>
      </c>
      <c r="EN259" s="65">
        <v>0</v>
      </c>
      <c r="EO259" s="65">
        <v>0</v>
      </c>
      <c r="EP259" s="65">
        <v>0</v>
      </c>
      <c r="EQ259" s="65">
        <v>0</v>
      </c>
      <c r="ES259" s="65">
        <v>0</v>
      </c>
      <c r="ET259" s="65">
        <v>0</v>
      </c>
      <c r="EU259" s="65">
        <v>0</v>
      </c>
      <c r="EV259" s="65">
        <v>0</v>
      </c>
      <c r="EW259" s="65">
        <v>0</v>
      </c>
      <c r="EX259" s="65">
        <v>0</v>
      </c>
      <c r="EY259" s="65">
        <v>0</v>
      </c>
      <c r="FA259" s="65">
        <v>0</v>
      </c>
      <c r="FB259" s="65">
        <v>0</v>
      </c>
      <c r="FC259" s="65">
        <v>0</v>
      </c>
      <c r="FD259" s="65">
        <v>0</v>
      </c>
      <c r="FE259" s="65">
        <v>0</v>
      </c>
      <c r="FF259" s="65">
        <v>0</v>
      </c>
      <c r="FG259" s="65">
        <v>0</v>
      </c>
    </row>
    <row r="260" spans="1:163">
      <c r="A260" s="699" t="str">
        <f>[52]ACCOUNTALLOC!A260</f>
        <v>~</v>
      </c>
      <c r="B260" s="698" t="str">
        <f>[52]ACCOUNTALLOC!B260</f>
        <v>~</v>
      </c>
      <c r="C260" s="695">
        <f>[52]ACCOUNTALLOC!C260</f>
        <v>0</v>
      </c>
      <c r="D260" s="64"/>
      <c r="E260" s="697">
        <f>[52]ACCOUNTALLOC!E260</f>
        <v>0</v>
      </c>
      <c r="F260" s="697">
        <f>[52]ACCOUNTALLOC!F260</f>
        <v>0</v>
      </c>
      <c r="G260" s="697">
        <f>[52]ACCOUNTALLOC!G260</f>
        <v>0</v>
      </c>
      <c r="H260" s="697">
        <f>[52]ACCOUNTALLOC!H260</f>
        <v>0</v>
      </c>
      <c r="I260" s="697">
        <f>[52]ACCOUNTALLOC!I260</f>
        <v>0</v>
      </c>
      <c r="J260" s="697">
        <f>[52]ACCOUNTALLOC!J260</f>
        <v>0</v>
      </c>
      <c r="K260" s="697">
        <f>[52]ACCOUNTALLOC!K260</f>
        <v>0</v>
      </c>
      <c r="L260" s="698"/>
      <c r="M260" s="697">
        <f>[52]ACCOUNTALLOC!M260</f>
        <v>0</v>
      </c>
      <c r="N260" s="697">
        <f>[52]ACCOUNTALLOC!N260</f>
        <v>0</v>
      </c>
      <c r="O260" s="697">
        <f>[52]ACCOUNTALLOC!O260</f>
        <v>0</v>
      </c>
      <c r="P260" s="697">
        <f>[52]ACCOUNTALLOC!P260</f>
        <v>0</v>
      </c>
      <c r="Q260" s="697">
        <f>[52]ACCOUNTALLOC!Q260</f>
        <v>0</v>
      </c>
      <c r="R260" s="697">
        <f>[52]ACCOUNTALLOC!R260</f>
        <v>0</v>
      </c>
      <c r="S260" s="697">
        <f>[52]ACCOUNTALLOC!S260</f>
        <v>0</v>
      </c>
      <c r="T260" s="698"/>
      <c r="U260" s="697">
        <f>[52]ACCOUNTALLOC!U260</f>
        <v>0</v>
      </c>
      <c r="V260" s="697">
        <f>[52]ACCOUNTALLOC!V260</f>
        <v>0</v>
      </c>
      <c r="W260" s="697">
        <f>[52]ACCOUNTALLOC!W260</f>
        <v>0</v>
      </c>
      <c r="X260" s="697">
        <f>[52]ACCOUNTALLOC!X260</f>
        <v>0</v>
      </c>
      <c r="Y260" s="697">
        <f>[52]ACCOUNTALLOC!Y260</f>
        <v>0</v>
      </c>
      <c r="Z260" s="697">
        <f>[52]ACCOUNTALLOC!Z260</f>
        <v>0</v>
      </c>
      <c r="AA260" s="697">
        <f>[52]ACCOUNTALLOC!AA260</f>
        <v>0</v>
      </c>
      <c r="AB260" s="698"/>
      <c r="AC260" s="697">
        <f>[52]ACCOUNTALLOC!AC260</f>
        <v>0</v>
      </c>
      <c r="AD260" s="697">
        <f>[52]ACCOUNTALLOC!AD260</f>
        <v>0</v>
      </c>
      <c r="AE260" s="697">
        <f>[52]ACCOUNTALLOC!AE260</f>
        <v>0</v>
      </c>
      <c r="AF260" s="697">
        <f>[52]ACCOUNTALLOC!AF260</f>
        <v>0</v>
      </c>
      <c r="AG260" s="697">
        <f>[52]ACCOUNTALLOC!AG260</f>
        <v>0</v>
      </c>
      <c r="AH260" s="697">
        <f>[52]ACCOUNTALLOC!AH260</f>
        <v>0</v>
      </c>
      <c r="AI260" s="697">
        <f>[52]ACCOUNTALLOC!AI260</f>
        <v>0</v>
      </c>
      <c r="AJ260" s="698"/>
      <c r="AK260" s="697">
        <f>[52]ACCOUNTALLOC!AK260</f>
        <v>0</v>
      </c>
      <c r="AL260" s="697">
        <f>[52]ACCOUNTALLOC!AL260</f>
        <v>0</v>
      </c>
      <c r="AM260" s="697">
        <f>[52]ACCOUNTALLOC!AM260</f>
        <v>0</v>
      </c>
      <c r="AN260" s="697">
        <f>[52]ACCOUNTALLOC!AN260</f>
        <v>0</v>
      </c>
      <c r="AO260" s="697">
        <f>[52]ACCOUNTALLOC!AO260</f>
        <v>0</v>
      </c>
      <c r="AP260" s="697">
        <f>[52]ACCOUNTALLOC!AP260</f>
        <v>0</v>
      </c>
      <c r="AQ260" s="697">
        <f>[52]ACCOUNTALLOC!AQ260</f>
        <v>0</v>
      </c>
      <c r="AR260" s="698"/>
      <c r="AS260" s="697">
        <f>[52]ACCOUNTALLOC!AS260</f>
        <v>0</v>
      </c>
      <c r="AT260" s="697">
        <f>[52]ACCOUNTALLOC!AT260</f>
        <v>0</v>
      </c>
      <c r="AU260" s="697">
        <f>[52]ACCOUNTALLOC!AU260</f>
        <v>0</v>
      </c>
      <c r="AV260" s="697">
        <f>[52]ACCOUNTALLOC!AV260</f>
        <v>0</v>
      </c>
      <c r="AW260" s="697">
        <f>[52]ACCOUNTALLOC!AW260</f>
        <v>0</v>
      </c>
      <c r="AX260" s="697">
        <f>[52]ACCOUNTALLOC!AX260</f>
        <v>0</v>
      </c>
      <c r="AY260" s="697">
        <f>[52]ACCOUNTALLOC!AY260</f>
        <v>0</v>
      </c>
      <c r="AZ260" s="698"/>
      <c r="BA260" s="697">
        <f>[52]ACCOUNTALLOC!BA260</f>
        <v>0</v>
      </c>
      <c r="BB260" s="697">
        <f>[52]ACCOUNTALLOC!BB260</f>
        <v>0</v>
      </c>
      <c r="BC260" s="697">
        <f>[52]ACCOUNTALLOC!BC260</f>
        <v>0</v>
      </c>
      <c r="BD260" s="697">
        <f>[52]ACCOUNTALLOC!BD260</f>
        <v>0</v>
      </c>
      <c r="BE260" s="697">
        <f>[52]ACCOUNTALLOC!BE260</f>
        <v>0</v>
      </c>
      <c r="BF260" s="697">
        <f>[52]ACCOUNTALLOC!BF260</f>
        <v>0</v>
      </c>
      <c r="BG260" s="697">
        <f>[52]ACCOUNTALLOC!BG260</f>
        <v>0</v>
      </c>
      <c r="BH260" s="698"/>
      <c r="BI260" s="697">
        <f>[52]ACCOUNTALLOC!BI260</f>
        <v>0</v>
      </c>
      <c r="BJ260" s="697">
        <f>[52]ACCOUNTALLOC!BJ260</f>
        <v>0</v>
      </c>
      <c r="BK260" s="697">
        <f>[52]ACCOUNTALLOC!BK260</f>
        <v>0</v>
      </c>
      <c r="BL260" s="697">
        <f>[52]ACCOUNTALLOC!BL260</f>
        <v>0</v>
      </c>
      <c r="BM260" s="697">
        <f>[52]ACCOUNTALLOC!BM260</f>
        <v>0</v>
      </c>
      <c r="BN260" s="697">
        <f>[52]ACCOUNTALLOC!BN260</f>
        <v>0</v>
      </c>
      <c r="BO260" s="697">
        <f>[52]ACCOUNTALLOC!BO260</f>
        <v>0</v>
      </c>
      <c r="BP260" s="698"/>
      <c r="BQ260" s="697">
        <f>[52]ACCOUNTALLOC!BQ260</f>
        <v>0</v>
      </c>
      <c r="BR260" s="697">
        <f>[52]ACCOUNTALLOC!BR260</f>
        <v>0</v>
      </c>
      <c r="BS260" s="697">
        <f>[52]ACCOUNTALLOC!BS260</f>
        <v>0</v>
      </c>
      <c r="BT260" s="697">
        <f>[52]ACCOUNTALLOC!BT260</f>
        <v>0</v>
      </c>
      <c r="BU260" s="697">
        <f>[52]ACCOUNTALLOC!BU260</f>
        <v>0</v>
      </c>
      <c r="BV260" s="697">
        <f>[52]ACCOUNTALLOC!BV260</f>
        <v>0</v>
      </c>
      <c r="BW260" s="697">
        <f>[52]ACCOUNTALLOC!BW260</f>
        <v>0</v>
      </c>
      <c r="BX260" s="698"/>
      <c r="BY260" s="697">
        <f>[52]ACCOUNTALLOC!BY260</f>
        <v>0</v>
      </c>
      <c r="BZ260" s="697">
        <f>[52]ACCOUNTALLOC!BZ260</f>
        <v>0</v>
      </c>
      <c r="CA260" s="697">
        <f>[52]ACCOUNTALLOC!CA260</f>
        <v>0</v>
      </c>
      <c r="CB260" s="697">
        <f>[52]ACCOUNTALLOC!CB260</f>
        <v>0</v>
      </c>
      <c r="CC260" s="697">
        <f>[52]ACCOUNTALLOC!CC260</f>
        <v>0</v>
      </c>
      <c r="CD260" s="697">
        <f>[52]ACCOUNTALLOC!CD260</f>
        <v>0</v>
      </c>
      <c r="CE260" s="697">
        <f>[52]ACCOUNTALLOC!CE260</f>
        <v>0</v>
      </c>
      <c r="CF260" s="698"/>
      <c r="CG260" s="697">
        <f>[52]ACCOUNTALLOC!CG260</f>
        <v>0</v>
      </c>
      <c r="CH260" s="697">
        <f>[52]ACCOUNTALLOC!CH260</f>
        <v>0</v>
      </c>
      <c r="CI260" s="697">
        <f>[52]ACCOUNTALLOC!CI260</f>
        <v>0</v>
      </c>
      <c r="CJ260" s="697">
        <f>[52]ACCOUNTALLOC!CJ260</f>
        <v>0</v>
      </c>
      <c r="CK260" s="697">
        <f>[52]ACCOUNTALLOC!CK260</f>
        <v>0</v>
      </c>
      <c r="CL260" s="697">
        <f>[52]ACCOUNTALLOC!CL260</f>
        <v>0</v>
      </c>
      <c r="CM260" s="697">
        <f>[52]ACCOUNTALLOC!CM260</f>
        <v>0</v>
      </c>
      <c r="CN260" s="698">
        <f>[52]ACCOUNTALLOC!CN260</f>
        <v>0</v>
      </c>
      <c r="CO260" s="697">
        <f>[52]ACCOUNTALLOC!CO260</f>
        <v>0</v>
      </c>
      <c r="CP260" s="697">
        <f>[52]ACCOUNTALLOC!CP260</f>
        <v>0</v>
      </c>
      <c r="CQ260" s="697">
        <f>[52]ACCOUNTALLOC!CQ260</f>
        <v>0</v>
      </c>
      <c r="CR260" s="697">
        <f>[52]ACCOUNTALLOC!CR260</f>
        <v>0</v>
      </c>
      <c r="CS260" s="697">
        <f>[52]ACCOUNTALLOC!CS260</f>
        <v>0</v>
      </c>
      <c r="CT260" s="697">
        <f>[52]ACCOUNTALLOC!CT260</f>
        <v>0</v>
      </c>
      <c r="CU260" s="697">
        <f>[52]ACCOUNTALLOC!CU260</f>
        <v>0</v>
      </c>
      <c r="CW260" s="65">
        <f>[52]ACCOUNTALLOC!CW260</f>
        <v>0</v>
      </c>
      <c r="CX260" s="65">
        <f>[52]ACCOUNTALLOC!CX260</f>
        <v>0</v>
      </c>
      <c r="CY260" s="65">
        <f>[52]ACCOUNTALLOC!CY260</f>
        <v>0</v>
      </c>
      <c r="CZ260" s="65">
        <f>[52]ACCOUNTALLOC!CZ260</f>
        <v>0</v>
      </c>
      <c r="DA260" s="65">
        <f>[52]ACCOUNTALLOC!DA260</f>
        <v>0</v>
      </c>
      <c r="DB260" s="65">
        <f>[52]ACCOUNTALLOC!DB260</f>
        <v>0</v>
      </c>
      <c r="DC260" s="65">
        <f>[52]ACCOUNTALLOC!DC260</f>
        <v>0</v>
      </c>
      <c r="DE260" s="65">
        <v>0</v>
      </c>
      <c r="DF260" s="65">
        <v>0</v>
      </c>
      <c r="DG260" s="65">
        <v>0</v>
      </c>
      <c r="DH260" s="65">
        <v>0</v>
      </c>
      <c r="DI260" s="65">
        <v>0</v>
      </c>
      <c r="DJ260" s="65">
        <v>0</v>
      </c>
      <c r="DK260" s="65">
        <v>0</v>
      </c>
      <c r="DM260" s="65">
        <v>0</v>
      </c>
      <c r="DN260" s="65">
        <v>0</v>
      </c>
      <c r="DO260" s="65">
        <v>0</v>
      </c>
      <c r="DP260" s="65">
        <v>0</v>
      </c>
      <c r="DQ260" s="65">
        <v>0</v>
      </c>
      <c r="DR260" s="65">
        <v>0</v>
      </c>
      <c r="DS260" s="65">
        <v>0</v>
      </c>
      <c r="DU260" s="65">
        <v>0</v>
      </c>
      <c r="DV260" s="65">
        <v>0</v>
      </c>
      <c r="DW260" s="65">
        <v>0</v>
      </c>
      <c r="DX260" s="65">
        <v>0</v>
      </c>
      <c r="DY260" s="65">
        <v>0</v>
      </c>
      <c r="DZ260" s="65">
        <v>0</v>
      </c>
      <c r="EA260" s="65">
        <v>0</v>
      </c>
      <c r="EC260" s="65">
        <v>0</v>
      </c>
      <c r="ED260" s="65">
        <v>0</v>
      </c>
      <c r="EE260" s="65">
        <v>0</v>
      </c>
      <c r="EF260" s="65">
        <v>0</v>
      </c>
      <c r="EG260" s="65">
        <v>0</v>
      </c>
      <c r="EH260" s="65">
        <v>0</v>
      </c>
      <c r="EI260" s="65">
        <v>0</v>
      </c>
      <c r="EK260" s="65">
        <v>0</v>
      </c>
      <c r="EL260" s="65">
        <v>0</v>
      </c>
      <c r="EM260" s="65">
        <v>0</v>
      </c>
      <c r="EN260" s="65">
        <v>0</v>
      </c>
      <c r="EO260" s="65">
        <v>0</v>
      </c>
      <c r="EP260" s="65">
        <v>0</v>
      </c>
      <c r="EQ260" s="65">
        <v>0</v>
      </c>
      <c r="ES260" s="65">
        <v>0</v>
      </c>
      <c r="ET260" s="65">
        <v>0</v>
      </c>
      <c r="EU260" s="65">
        <v>0</v>
      </c>
      <c r="EV260" s="65">
        <v>0</v>
      </c>
      <c r="EW260" s="65">
        <v>0</v>
      </c>
      <c r="EX260" s="65">
        <v>0</v>
      </c>
      <c r="EY260" s="65">
        <v>0</v>
      </c>
      <c r="FA260" s="65">
        <v>0</v>
      </c>
      <c r="FB260" s="65">
        <v>0</v>
      </c>
      <c r="FC260" s="65">
        <v>0</v>
      </c>
      <c r="FD260" s="65">
        <v>0</v>
      </c>
      <c r="FE260" s="65">
        <v>0</v>
      </c>
      <c r="FF260" s="65">
        <v>0</v>
      </c>
      <c r="FG260" s="65">
        <v>0</v>
      </c>
    </row>
    <row r="261" spans="1:163">
      <c r="A261" s="698"/>
      <c r="B261" s="694" t="str">
        <f>[52]ACCOUNTALLOC!B261</f>
        <v>Sub-total</v>
      </c>
      <c r="C261" s="696">
        <f>[52]ACCOUNTALLOC!C261</f>
        <v>180672605.83404735</v>
      </c>
      <c r="D261" s="64"/>
      <c r="E261" s="696">
        <f>[52]ACCOUNTALLOC!E261</f>
        <v>11461828.448729439</v>
      </c>
      <c r="F261" s="696">
        <f>[52]ACCOUNTALLOC!F261</f>
        <v>83770216.329935759</v>
      </c>
      <c r="G261" s="696">
        <f>[52]ACCOUNTALLOC!G261</f>
        <v>0</v>
      </c>
      <c r="H261" s="696">
        <f>[52]ACCOUNTALLOC!H261</f>
        <v>0</v>
      </c>
      <c r="I261" s="696">
        <f>[52]ACCOUNTALLOC!I261</f>
        <v>0</v>
      </c>
      <c r="J261" s="696">
        <f>[52]ACCOUNTALLOC!J261</f>
        <v>0</v>
      </c>
      <c r="K261" s="696">
        <f>[52]ACCOUNTALLOC!K261</f>
        <v>95232044.7786652</v>
      </c>
      <c r="L261" s="696"/>
      <c r="M261" s="696">
        <f>[52]ACCOUNTALLOC!M261</f>
        <v>2642558.8480752581</v>
      </c>
      <c r="N261" s="696">
        <f>[52]ACCOUNTALLOC!N261</f>
        <v>21285029.021229416</v>
      </c>
      <c r="O261" s="696">
        <f>[52]ACCOUNTALLOC!O261</f>
        <v>0</v>
      </c>
      <c r="P261" s="696">
        <f>[52]ACCOUNTALLOC!P261</f>
        <v>0</v>
      </c>
      <c r="Q261" s="696">
        <f>[52]ACCOUNTALLOC!Q261</f>
        <v>0</v>
      </c>
      <c r="R261" s="696">
        <f>[52]ACCOUNTALLOC!R261</f>
        <v>0</v>
      </c>
      <c r="S261" s="696">
        <f>[52]ACCOUNTALLOC!S261</f>
        <v>23927587.869304676</v>
      </c>
      <c r="T261" s="696"/>
      <c r="U261" s="696">
        <f>[52]ACCOUNTALLOC!U261</f>
        <v>2828431.1740381187</v>
      </c>
      <c r="V261" s="696">
        <f>[52]ACCOUNTALLOC!V261</f>
        <v>23670582.275554914</v>
      </c>
      <c r="W261" s="696">
        <f>[52]ACCOUNTALLOC!W261</f>
        <v>0</v>
      </c>
      <c r="X261" s="696">
        <f>[52]ACCOUNTALLOC!X261</f>
        <v>0</v>
      </c>
      <c r="Y261" s="696">
        <f>[52]ACCOUNTALLOC!Y261</f>
        <v>0</v>
      </c>
      <c r="Z261" s="696">
        <f>[52]ACCOUNTALLOC!Z261</f>
        <v>0</v>
      </c>
      <c r="AA261" s="696">
        <f>[52]ACCOUNTALLOC!AA261</f>
        <v>26499013.449593034</v>
      </c>
      <c r="AB261" s="696"/>
      <c r="AC261" s="696">
        <f>[52]ACCOUNTALLOC!AC261</f>
        <v>1486108.2336199889</v>
      </c>
      <c r="AD261" s="696">
        <f>[52]ACCOUNTALLOC!AD261</f>
        <v>15276184.694224283</v>
      </c>
      <c r="AE261" s="696">
        <f>[52]ACCOUNTALLOC!AE261</f>
        <v>0</v>
      </c>
      <c r="AF261" s="696">
        <f>[52]ACCOUNTALLOC!AF261</f>
        <v>0</v>
      </c>
      <c r="AG261" s="696">
        <f>[52]ACCOUNTALLOC!AG261</f>
        <v>0</v>
      </c>
      <c r="AH261" s="696">
        <f>[52]ACCOUNTALLOC!AH261</f>
        <v>0</v>
      </c>
      <c r="AI261" s="696">
        <f>[52]ACCOUNTALLOC!AI261</f>
        <v>16762292.927844271</v>
      </c>
      <c r="AJ261" s="696"/>
      <c r="AK261" s="696">
        <f>[52]ACCOUNTALLOC!AK261</f>
        <v>1049820.4804288833</v>
      </c>
      <c r="AL261" s="696">
        <f>[52]ACCOUNTALLOC!AL261</f>
        <v>10628295.346298939</v>
      </c>
      <c r="AM261" s="696">
        <f>[52]ACCOUNTALLOC!AM261</f>
        <v>0</v>
      </c>
      <c r="AN261" s="696">
        <f>[52]ACCOUNTALLOC!AN261</f>
        <v>0</v>
      </c>
      <c r="AO261" s="696">
        <f>[52]ACCOUNTALLOC!AO261</f>
        <v>0</v>
      </c>
      <c r="AP261" s="696">
        <f>[52]ACCOUNTALLOC!AP261</f>
        <v>0</v>
      </c>
      <c r="AQ261" s="696">
        <f>[52]ACCOUNTALLOC!AQ261</f>
        <v>11678115.826727822</v>
      </c>
      <c r="AR261" s="696"/>
      <c r="AS261" s="696">
        <f>[52]ACCOUNTALLOC!AS261</f>
        <v>35.87688496119231</v>
      </c>
      <c r="AT261" s="696">
        <f>[52]ACCOUNTALLOC!AT261</f>
        <v>33559.994272756696</v>
      </c>
      <c r="AU261" s="696">
        <f>[52]ACCOUNTALLOC!AU261</f>
        <v>0</v>
      </c>
      <c r="AV261" s="696">
        <f>[52]ACCOUNTALLOC!AV261</f>
        <v>0</v>
      </c>
      <c r="AW261" s="696">
        <f>[52]ACCOUNTALLOC!AW261</f>
        <v>0</v>
      </c>
      <c r="AX261" s="696">
        <f>[52]ACCOUNTALLOC!AX261</f>
        <v>0</v>
      </c>
      <c r="AY261" s="696">
        <f>[52]ACCOUNTALLOC!AY261</f>
        <v>33595.871157717891</v>
      </c>
      <c r="AZ261" s="696"/>
      <c r="BA261" s="696">
        <f>[52]ACCOUNTALLOC!BA261</f>
        <v>0</v>
      </c>
      <c r="BB261" s="696">
        <f>[52]ACCOUNTALLOC!BB261</f>
        <v>926239.55751624133</v>
      </c>
      <c r="BC261" s="696">
        <f>[52]ACCOUNTALLOC!BC261</f>
        <v>0</v>
      </c>
      <c r="BD261" s="696">
        <f>[52]ACCOUNTALLOC!BD261</f>
        <v>0</v>
      </c>
      <c r="BE261" s="696">
        <f>[52]ACCOUNTALLOC!BE261</f>
        <v>0</v>
      </c>
      <c r="BF261" s="696">
        <f>[52]ACCOUNTALLOC!BF261</f>
        <v>0</v>
      </c>
      <c r="BG261" s="696">
        <f>[52]ACCOUNTALLOC!BG261</f>
        <v>926239.55751624133</v>
      </c>
      <c r="BH261" s="696"/>
      <c r="BI261" s="696">
        <f>[52]ACCOUNTALLOC!BI261</f>
        <v>0</v>
      </c>
      <c r="BJ261" s="696">
        <f>[52]ACCOUNTALLOC!BJ261</f>
        <v>0</v>
      </c>
      <c r="BK261" s="696">
        <f>[52]ACCOUNTALLOC!BK261</f>
        <v>0</v>
      </c>
      <c r="BL261" s="696">
        <f>[52]ACCOUNTALLOC!BL261</f>
        <v>0</v>
      </c>
      <c r="BM261" s="696">
        <f>[52]ACCOUNTALLOC!BM261</f>
        <v>0</v>
      </c>
      <c r="BN261" s="696">
        <f>[52]ACCOUNTALLOC!BN261</f>
        <v>0</v>
      </c>
      <c r="BO261" s="696">
        <f>[52]ACCOUNTALLOC!BO261</f>
        <v>0</v>
      </c>
      <c r="BP261" s="696"/>
      <c r="BQ261" s="696">
        <f>[52]ACCOUNTALLOC!BQ261</f>
        <v>356579.62146077811</v>
      </c>
      <c r="BR261" s="696">
        <f>[52]ACCOUNTALLOC!BR261</f>
        <v>4600358.3576894104</v>
      </c>
      <c r="BS261" s="696">
        <f>[52]ACCOUNTALLOC!BS261</f>
        <v>0</v>
      </c>
      <c r="BT261" s="696">
        <f>[52]ACCOUNTALLOC!BT261</f>
        <v>0</v>
      </c>
      <c r="BU261" s="696">
        <f>[52]ACCOUNTALLOC!BU261</f>
        <v>0</v>
      </c>
      <c r="BV261" s="696">
        <f>[52]ACCOUNTALLOC!BV261</f>
        <v>0</v>
      </c>
      <c r="BW261" s="696">
        <f>[52]ACCOUNTALLOC!BW261</f>
        <v>4956937.9791501882</v>
      </c>
      <c r="BX261" s="696"/>
      <c r="BY261" s="696">
        <f>[52]ACCOUNTALLOC!BY261</f>
        <v>0</v>
      </c>
      <c r="BZ261" s="696">
        <f>[52]ACCOUNTALLOC!BZ261</f>
        <v>0</v>
      </c>
      <c r="CA261" s="696">
        <f>[52]ACCOUNTALLOC!CA261</f>
        <v>0</v>
      </c>
      <c r="CB261" s="696">
        <f>[52]ACCOUNTALLOC!CB261</f>
        <v>0</v>
      </c>
      <c r="CC261" s="696">
        <f>[52]ACCOUNTALLOC!CC261</f>
        <v>0</v>
      </c>
      <c r="CD261" s="696">
        <f>[52]ACCOUNTALLOC!CD261</f>
        <v>0</v>
      </c>
      <c r="CE261" s="696">
        <f>[52]ACCOUNTALLOC!CE261</f>
        <v>0</v>
      </c>
      <c r="CF261" s="696"/>
      <c r="CG261" s="696">
        <f>[52]ACCOUNTALLOC!CG261</f>
        <v>41303.401733964514</v>
      </c>
      <c r="CH261" s="696">
        <f>[52]ACCOUNTALLOC!CH261</f>
        <v>553940.1783599573</v>
      </c>
      <c r="CI261" s="696">
        <f>[52]ACCOUNTALLOC!CI261</f>
        <v>0</v>
      </c>
      <c r="CJ261" s="696">
        <f>[52]ACCOUNTALLOC!CJ261</f>
        <v>0</v>
      </c>
      <c r="CK261" s="696">
        <f>[52]ACCOUNTALLOC!CK261</f>
        <v>0</v>
      </c>
      <c r="CL261" s="696">
        <f>[52]ACCOUNTALLOC!CL261</f>
        <v>0</v>
      </c>
      <c r="CM261" s="696">
        <f>[52]ACCOUNTALLOC!CM261</f>
        <v>595243.58009392186</v>
      </c>
      <c r="CN261" s="696">
        <f>[52]ACCOUNTALLOC!CN261</f>
        <v>0</v>
      </c>
      <c r="CO261" s="696">
        <f>[52]ACCOUNTALLOC!CO261</f>
        <v>7320.5567738203517</v>
      </c>
      <c r="CP261" s="696">
        <f>[52]ACCOUNTALLOC!CP261</f>
        <v>54213.437220500098</v>
      </c>
      <c r="CQ261" s="696">
        <f>[52]ACCOUNTALLOC!CQ261</f>
        <v>0</v>
      </c>
      <c r="CR261" s="696">
        <f>[52]ACCOUNTALLOC!CR261</f>
        <v>0</v>
      </c>
      <c r="CS261" s="696">
        <f>[52]ACCOUNTALLOC!CS261</f>
        <v>0</v>
      </c>
      <c r="CT261" s="696">
        <f>[52]ACCOUNTALLOC!CT261</f>
        <v>0</v>
      </c>
      <c r="CU261" s="696">
        <f>[52]ACCOUNTALLOC!CU261</f>
        <v>61533.993994320452</v>
      </c>
      <c r="CV261" s="66"/>
      <c r="CW261" s="66">
        <f>[52]ACCOUNTALLOC!CW261</f>
        <v>0</v>
      </c>
      <c r="CX261" s="66">
        <f>[52]ACCOUNTALLOC!CX261</f>
        <v>0</v>
      </c>
      <c r="CY261" s="66">
        <f>[52]ACCOUNTALLOC!CY261</f>
        <v>0</v>
      </c>
      <c r="CZ261" s="66">
        <f>[52]ACCOUNTALLOC!CZ261</f>
        <v>0</v>
      </c>
      <c r="DA261" s="66">
        <f>[52]ACCOUNTALLOC!DA261</f>
        <v>0</v>
      </c>
      <c r="DB261" s="66">
        <f>[52]ACCOUNTALLOC!DB261</f>
        <v>0</v>
      </c>
      <c r="DC261" s="66">
        <f>[52]ACCOUNTALLOC!DC261</f>
        <v>0</v>
      </c>
      <c r="DD261" s="66"/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/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/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/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/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/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/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</row>
    <row r="262" spans="1:163">
      <c r="D262" s="64"/>
      <c r="CW262" s="2">
        <f>[52]ACCOUNTALLOC!CW262</f>
        <v>0</v>
      </c>
      <c r="CX262" s="2">
        <f>[52]ACCOUNTALLOC!CX262</f>
        <v>0</v>
      </c>
      <c r="CY262" s="2">
        <f>[52]ACCOUNTALLOC!CY262</f>
        <v>0</v>
      </c>
      <c r="CZ262" s="2">
        <f>[52]ACCOUNTALLOC!CZ262</f>
        <v>0</v>
      </c>
      <c r="DA262" s="2">
        <f>[52]ACCOUNTALLOC!DA262</f>
        <v>0</v>
      </c>
      <c r="DB262" s="2">
        <f>[52]ACCOUNTALLOC!DB262</f>
        <v>0</v>
      </c>
      <c r="DC262" s="2">
        <f>[52]ACCOUNTALLOC!DC262</f>
        <v>0</v>
      </c>
    </row>
    <row r="263" spans="1:163">
      <c r="B263" s="12" t="s">
        <v>71</v>
      </c>
      <c r="D263" s="64"/>
      <c r="CW263" s="2">
        <f>[52]ACCOUNTALLOC!CW263</f>
        <v>0</v>
      </c>
      <c r="CX263" s="2">
        <f>[52]ACCOUNTALLOC!CX263</f>
        <v>0</v>
      </c>
      <c r="CY263" s="2">
        <f>[52]ACCOUNTALLOC!CY263</f>
        <v>0</v>
      </c>
      <c r="CZ263" s="2">
        <f>[52]ACCOUNTALLOC!CZ263</f>
        <v>0</v>
      </c>
      <c r="DA263" s="2">
        <f>[52]ACCOUNTALLOC!DA263</f>
        <v>0</v>
      </c>
      <c r="DB263" s="2">
        <f>[52]ACCOUNTALLOC!DB263</f>
        <v>0</v>
      </c>
      <c r="DC263" s="2">
        <f>[52]ACCOUNTALLOC!DC263</f>
        <v>0</v>
      </c>
    </row>
    <row r="264" spans="1:163">
      <c r="A264" s="699">
        <f>[52]ACCOUNTALLOC!A264</f>
        <v>555</v>
      </c>
      <c r="B264" s="698" t="str">
        <f>[52]ACCOUNTALLOC!B264</f>
        <v>Purch Pwr - Other</v>
      </c>
      <c r="C264" s="695">
        <f>[52]ACCOUNTALLOC!C264</f>
        <v>446679558.91286945</v>
      </c>
      <c r="D264" s="64"/>
      <c r="E264" s="697">
        <f>[52]ACCOUNTALLOC!E264</f>
        <v>28337248.207490213</v>
      </c>
      <c r="F264" s="697">
        <f>[52]ACCOUNTALLOC!F264</f>
        <v>207106346.35259098</v>
      </c>
      <c r="G264" s="697">
        <f>[52]ACCOUNTALLOC!G264</f>
        <v>0</v>
      </c>
      <c r="H264" s="697">
        <f>[52]ACCOUNTALLOC!H264</f>
        <v>0</v>
      </c>
      <c r="I264" s="697">
        <f>[52]ACCOUNTALLOC!I264</f>
        <v>0</v>
      </c>
      <c r="J264" s="697">
        <f>[52]ACCOUNTALLOC!J264</f>
        <v>0</v>
      </c>
      <c r="K264" s="697">
        <f>[52]ACCOUNTALLOC!K264</f>
        <v>235443594.56008118</v>
      </c>
      <c r="L264" s="698"/>
      <c r="M264" s="697">
        <f>[52]ACCOUNTALLOC!M264</f>
        <v>6533237.3727080943</v>
      </c>
      <c r="N264" s="697">
        <f>[52]ACCOUNTALLOC!N264</f>
        <v>52623292.450784467</v>
      </c>
      <c r="O264" s="697">
        <f>[52]ACCOUNTALLOC!O264</f>
        <v>0</v>
      </c>
      <c r="P264" s="697">
        <f>[52]ACCOUNTALLOC!P264</f>
        <v>0</v>
      </c>
      <c r="Q264" s="697">
        <f>[52]ACCOUNTALLOC!Q264</f>
        <v>0</v>
      </c>
      <c r="R264" s="697">
        <f>[52]ACCOUNTALLOC!R264</f>
        <v>0</v>
      </c>
      <c r="S264" s="697">
        <f>[52]ACCOUNTALLOC!S264</f>
        <v>59156529.823492564</v>
      </c>
      <c r="T264" s="698"/>
      <c r="U264" s="697">
        <f>[52]ACCOUNTALLOC!U264</f>
        <v>6992772.2766960328</v>
      </c>
      <c r="V264" s="697">
        <f>[52]ACCOUNTALLOC!V264</f>
        <v>58521131.088170566</v>
      </c>
      <c r="W264" s="697">
        <f>[52]ACCOUNTALLOC!W264</f>
        <v>0</v>
      </c>
      <c r="X264" s="697">
        <f>[52]ACCOUNTALLOC!X264</f>
        <v>0</v>
      </c>
      <c r="Y264" s="697">
        <f>[52]ACCOUNTALLOC!Y264</f>
        <v>0</v>
      </c>
      <c r="Z264" s="697">
        <f>[52]ACCOUNTALLOC!Z264</f>
        <v>0</v>
      </c>
      <c r="AA264" s="697">
        <f>[52]ACCOUNTALLOC!AA264</f>
        <v>65513903.364866599</v>
      </c>
      <c r="AB264" s="698"/>
      <c r="AC264" s="697">
        <f>[52]ACCOUNTALLOC!AC264</f>
        <v>3674127.3931693407</v>
      </c>
      <c r="AD264" s="697">
        <f>[52]ACCOUNTALLOC!AD264</f>
        <v>37767537.638524197</v>
      </c>
      <c r="AE264" s="697">
        <f>[52]ACCOUNTALLOC!AE264</f>
        <v>0</v>
      </c>
      <c r="AF264" s="697">
        <f>[52]ACCOUNTALLOC!AF264</f>
        <v>0</v>
      </c>
      <c r="AG264" s="697">
        <f>[52]ACCOUNTALLOC!AG264</f>
        <v>0</v>
      </c>
      <c r="AH264" s="697">
        <f>[52]ACCOUNTALLOC!AH264</f>
        <v>0</v>
      </c>
      <c r="AI264" s="697">
        <f>[52]ACCOUNTALLOC!AI264</f>
        <v>41441665.031693541</v>
      </c>
      <c r="AJ264" s="698"/>
      <c r="AK264" s="697">
        <f>[52]ACCOUNTALLOC!AK264</f>
        <v>2595486.7201417256</v>
      </c>
      <c r="AL264" s="697">
        <f>[52]ACCOUNTALLOC!AL264</f>
        <v>26276491.974888358</v>
      </c>
      <c r="AM264" s="697">
        <f>[52]ACCOUNTALLOC!AM264</f>
        <v>0</v>
      </c>
      <c r="AN264" s="697">
        <f>[52]ACCOUNTALLOC!AN264</f>
        <v>0</v>
      </c>
      <c r="AO264" s="697">
        <f>[52]ACCOUNTALLOC!AO264</f>
        <v>0</v>
      </c>
      <c r="AP264" s="697">
        <f>[52]ACCOUNTALLOC!AP264</f>
        <v>0</v>
      </c>
      <c r="AQ264" s="697">
        <f>[52]ACCOUNTALLOC!AQ264</f>
        <v>28871978.695030086</v>
      </c>
      <c r="AR264" s="698"/>
      <c r="AS264" s="697">
        <f>[52]ACCOUNTALLOC!AS264</f>
        <v>88.698953976193636</v>
      </c>
      <c r="AT264" s="697">
        <f>[52]ACCOUNTALLOC!AT264</f>
        <v>82970.870817253948</v>
      </c>
      <c r="AU264" s="697">
        <f>[52]ACCOUNTALLOC!AU264</f>
        <v>0</v>
      </c>
      <c r="AV264" s="697">
        <f>[52]ACCOUNTALLOC!AV264</f>
        <v>0</v>
      </c>
      <c r="AW264" s="697">
        <f>[52]ACCOUNTALLOC!AW264</f>
        <v>0</v>
      </c>
      <c r="AX264" s="697">
        <f>[52]ACCOUNTALLOC!AX264</f>
        <v>0</v>
      </c>
      <c r="AY264" s="697">
        <f>[52]ACCOUNTALLOC!AY264</f>
        <v>83059.569771230148</v>
      </c>
      <c r="AZ264" s="698"/>
      <c r="BA264" s="697">
        <f>[52]ACCOUNTALLOC!BA264</f>
        <v>0</v>
      </c>
      <c r="BB264" s="697">
        <f>[52]ACCOUNTALLOC!BB264</f>
        <v>2289955.7743636593</v>
      </c>
      <c r="BC264" s="697">
        <f>[52]ACCOUNTALLOC!BC264</f>
        <v>0</v>
      </c>
      <c r="BD264" s="697">
        <f>[52]ACCOUNTALLOC!BD264</f>
        <v>0</v>
      </c>
      <c r="BE264" s="697">
        <f>[52]ACCOUNTALLOC!BE264</f>
        <v>0</v>
      </c>
      <c r="BF264" s="697">
        <f>[52]ACCOUNTALLOC!BF264</f>
        <v>0</v>
      </c>
      <c r="BG264" s="697">
        <f>[52]ACCOUNTALLOC!BG264</f>
        <v>2289955.7743636593</v>
      </c>
      <c r="BH264" s="698"/>
      <c r="BI264" s="697">
        <f>[52]ACCOUNTALLOC!BI264</f>
        <v>0</v>
      </c>
      <c r="BJ264" s="697">
        <f>[52]ACCOUNTALLOC!BJ264</f>
        <v>0</v>
      </c>
      <c r="BK264" s="697">
        <f>[52]ACCOUNTALLOC!BK264</f>
        <v>0</v>
      </c>
      <c r="BL264" s="697">
        <f>[52]ACCOUNTALLOC!BL264</f>
        <v>0</v>
      </c>
      <c r="BM264" s="697">
        <f>[52]ACCOUNTALLOC!BM264</f>
        <v>0</v>
      </c>
      <c r="BN264" s="697">
        <f>[52]ACCOUNTALLOC!BN264</f>
        <v>0</v>
      </c>
      <c r="BO264" s="697">
        <f>[52]ACCOUNTALLOC!BO264</f>
        <v>0</v>
      </c>
      <c r="BP264" s="698"/>
      <c r="BQ264" s="697">
        <f>[52]ACCOUNTALLOC!BQ264</f>
        <v>881577.07858444448</v>
      </c>
      <c r="BR264" s="697">
        <f>[52]ACCOUNTALLOC!BR264</f>
        <v>11373534.092607856</v>
      </c>
      <c r="BS264" s="697">
        <f>[52]ACCOUNTALLOC!BS264</f>
        <v>0</v>
      </c>
      <c r="BT264" s="697">
        <f>[52]ACCOUNTALLOC!BT264</f>
        <v>0</v>
      </c>
      <c r="BU264" s="697">
        <f>[52]ACCOUNTALLOC!BU264</f>
        <v>0</v>
      </c>
      <c r="BV264" s="697">
        <f>[52]ACCOUNTALLOC!BV264</f>
        <v>0</v>
      </c>
      <c r="BW264" s="697">
        <f>[52]ACCOUNTALLOC!BW264</f>
        <v>12255111.1711923</v>
      </c>
      <c r="BX264" s="698"/>
      <c r="BY264" s="697">
        <f>[52]ACCOUNTALLOC!BY264</f>
        <v>0</v>
      </c>
      <c r="BZ264" s="697">
        <f>[52]ACCOUNTALLOC!BZ264</f>
        <v>0</v>
      </c>
      <c r="CA264" s="697">
        <f>[52]ACCOUNTALLOC!CA264</f>
        <v>0</v>
      </c>
      <c r="CB264" s="697">
        <f>[52]ACCOUNTALLOC!CB264</f>
        <v>0</v>
      </c>
      <c r="CC264" s="697">
        <f>[52]ACCOUNTALLOC!CC264</f>
        <v>0</v>
      </c>
      <c r="CD264" s="697">
        <f>[52]ACCOUNTALLOC!CD264</f>
        <v>0</v>
      </c>
      <c r="CE264" s="697">
        <f>[52]ACCOUNTALLOC!CE264</f>
        <v>0</v>
      </c>
      <c r="CF264" s="698"/>
      <c r="CG264" s="697">
        <f>[52]ACCOUNTALLOC!CG264</f>
        <v>102115.01175266477</v>
      </c>
      <c r="CH264" s="697">
        <f>[52]ACCOUNTALLOC!CH264</f>
        <v>1369514.5060409242</v>
      </c>
      <c r="CI264" s="697">
        <f>[52]ACCOUNTALLOC!CI264</f>
        <v>0</v>
      </c>
      <c r="CJ264" s="697">
        <f>[52]ACCOUNTALLOC!CJ264</f>
        <v>0</v>
      </c>
      <c r="CK264" s="697">
        <f>[52]ACCOUNTALLOC!CK264</f>
        <v>0</v>
      </c>
      <c r="CL264" s="697">
        <f>[52]ACCOUNTALLOC!CL264</f>
        <v>0</v>
      </c>
      <c r="CM264" s="697">
        <f>[52]ACCOUNTALLOC!CM264</f>
        <v>1471629.517793589</v>
      </c>
      <c r="CN264" s="698">
        <f>[52]ACCOUNTALLOC!CN264</f>
        <v>0</v>
      </c>
      <c r="CO264" s="697">
        <f>[52]ACCOUNTALLOC!CO264</f>
        <v>18098.720919153751</v>
      </c>
      <c r="CP264" s="697">
        <f>[52]ACCOUNTALLOC!CP264</f>
        <v>134032.68366564991</v>
      </c>
      <c r="CQ264" s="697">
        <f>[52]ACCOUNTALLOC!CQ264</f>
        <v>0</v>
      </c>
      <c r="CR264" s="697">
        <f>[52]ACCOUNTALLOC!CR264</f>
        <v>0</v>
      </c>
      <c r="CS264" s="697">
        <f>[52]ACCOUNTALLOC!CS264</f>
        <v>0</v>
      </c>
      <c r="CT264" s="697">
        <f>[52]ACCOUNTALLOC!CT264</f>
        <v>0</v>
      </c>
      <c r="CU264" s="697">
        <f>[52]ACCOUNTALLOC!CU264</f>
        <v>152131.40458480365</v>
      </c>
      <c r="CW264" s="65">
        <f>[52]ACCOUNTALLOC!CW264</f>
        <v>0</v>
      </c>
      <c r="CX264" s="65">
        <f>[52]ACCOUNTALLOC!CX264</f>
        <v>0</v>
      </c>
      <c r="CY264" s="65">
        <f>[52]ACCOUNTALLOC!CY264</f>
        <v>0</v>
      </c>
      <c r="CZ264" s="65">
        <f>[52]ACCOUNTALLOC!CZ264</f>
        <v>0</v>
      </c>
      <c r="DA264" s="65">
        <f>[52]ACCOUNTALLOC!DA264</f>
        <v>0</v>
      </c>
      <c r="DB264" s="65">
        <f>[52]ACCOUNTALLOC!DB264</f>
        <v>0</v>
      </c>
      <c r="DC264" s="65">
        <f>[52]ACCOUNTALLOC!DC264</f>
        <v>0</v>
      </c>
      <c r="DE264" s="65">
        <v>0</v>
      </c>
      <c r="DF264" s="65">
        <v>0</v>
      </c>
      <c r="DG264" s="65">
        <v>0</v>
      </c>
      <c r="DH264" s="65">
        <v>0</v>
      </c>
      <c r="DI264" s="65">
        <v>0</v>
      </c>
      <c r="DJ264" s="65">
        <v>0</v>
      </c>
      <c r="DK264" s="65">
        <v>0</v>
      </c>
      <c r="DM264" s="65">
        <v>0</v>
      </c>
      <c r="DN264" s="65">
        <v>0</v>
      </c>
      <c r="DO264" s="65">
        <v>0</v>
      </c>
      <c r="DP264" s="65">
        <v>0</v>
      </c>
      <c r="DQ264" s="65">
        <v>0</v>
      </c>
      <c r="DR264" s="65">
        <v>0</v>
      </c>
      <c r="DS264" s="65">
        <v>0</v>
      </c>
      <c r="DU264" s="65">
        <v>0</v>
      </c>
      <c r="DV264" s="65">
        <v>0</v>
      </c>
      <c r="DW264" s="65">
        <v>0</v>
      </c>
      <c r="DX264" s="65">
        <v>0</v>
      </c>
      <c r="DY264" s="65">
        <v>0</v>
      </c>
      <c r="DZ264" s="65">
        <v>0</v>
      </c>
      <c r="EA264" s="65">
        <v>0</v>
      </c>
      <c r="EC264" s="65">
        <v>0</v>
      </c>
      <c r="ED264" s="65">
        <v>0</v>
      </c>
      <c r="EE264" s="65">
        <v>0</v>
      </c>
      <c r="EF264" s="65">
        <v>0</v>
      </c>
      <c r="EG264" s="65">
        <v>0</v>
      </c>
      <c r="EH264" s="65">
        <v>0</v>
      </c>
      <c r="EI264" s="65">
        <v>0</v>
      </c>
      <c r="EK264" s="65">
        <v>0</v>
      </c>
      <c r="EL264" s="65">
        <v>0</v>
      </c>
      <c r="EM264" s="65">
        <v>0</v>
      </c>
      <c r="EN264" s="65">
        <v>0</v>
      </c>
      <c r="EO264" s="65">
        <v>0</v>
      </c>
      <c r="EP264" s="65">
        <v>0</v>
      </c>
      <c r="EQ264" s="65">
        <v>0</v>
      </c>
      <c r="ES264" s="65">
        <v>0</v>
      </c>
      <c r="ET264" s="65">
        <v>0</v>
      </c>
      <c r="EU264" s="65">
        <v>0</v>
      </c>
      <c r="EV264" s="65">
        <v>0</v>
      </c>
      <c r="EW264" s="65">
        <v>0</v>
      </c>
      <c r="EX264" s="65">
        <v>0</v>
      </c>
      <c r="EY264" s="65">
        <v>0</v>
      </c>
      <c r="FA264" s="65">
        <v>0</v>
      </c>
      <c r="FB264" s="65">
        <v>0</v>
      </c>
      <c r="FC264" s="65">
        <v>0</v>
      </c>
      <c r="FD264" s="65">
        <v>0</v>
      </c>
      <c r="FE264" s="65">
        <v>0</v>
      </c>
      <c r="FF264" s="65">
        <v>0</v>
      </c>
      <c r="FG264" s="65">
        <v>0</v>
      </c>
    </row>
    <row r="265" spans="1:163">
      <c r="A265" s="699">
        <f>[52]ACCOUNTALLOC!A265</f>
        <v>555.01</v>
      </c>
      <c r="B265" s="698" t="str">
        <f>[52]ACCOUNTALLOC!B265</f>
        <v>Purch Pwr - Res Exchange</v>
      </c>
      <c r="C265" s="695">
        <f>[52]ACCOUNTALLOC!C265</f>
        <v>0</v>
      </c>
      <c r="D265" s="64"/>
      <c r="E265" s="697">
        <f>[52]ACCOUNTALLOC!E265</f>
        <v>0</v>
      </c>
      <c r="F265" s="697">
        <f>[52]ACCOUNTALLOC!F265</f>
        <v>0</v>
      </c>
      <c r="G265" s="697">
        <f>[52]ACCOUNTALLOC!G265</f>
        <v>0</v>
      </c>
      <c r="H265" s="697">
        <f>[52]ACCOUNTALLOC!H265</f>
        <v>0</v>
      </c>
      <c r="I265" s="697">
        <f>[52]ACCOUNTALLOC!I265</f>
        <v>0</v>
      </c>
      <c r="J265" s="697">
        <f>[52]ACCOUNTALLOC!J265</f>
        <v>0</v>
      </c>
      <c r="K265" s="697">
        <f>[52]ACCOUNTALLOC!K265</f>
        <v>0</v>
      </c>
      <c r="L265" s="698"/>
      <c r="M265" s="697">
        <f>[52]ACCOUNTALLOC!M265</f>
        <v>0</v>
      </c>
      <c r="N265" s="697">
        <f>[52]ACCOUNTALLOC!N265</f>
        <v>0</v>
      </c>
      <c r="O265" s="697">
        <f>[52]ACCOUNTALLOC!O265</f>
        <v>0</v>
      </c>
      <c r="P265" s="697">
        <f>[52]ACCOUNTALLOC!P265</f>
        <v>0</v>
      </c>
      <c r="Q265" s="697">
        <f>[52]ACCOUNTALLOC!Q265</f>
        <v>0</v>
      </c>
      <c r="R265" s="697">
        <f>[52]ACCOUNTALLOC!R265</f>
        <v>0</v>
      </c>
      <c r="S265" s="697">
        <f>[52]ACCOUNTALLOC!S265</f>
        <v>0</v>
      </c>
      <c r="T265" s="698"/>
      <c r="U265" s="697">
        <f>[52]ACCOUNTALLOC!U265</f>
        <v>0</v>
      </c>
      <c r="V265" s="697">
        <f>[52]ACCOUNTALLOC!V265</f>
        <v>0</v>
      </c>
      <c r="W265" s="697">
        <f>[52]ACCOUNTALLOC!W265</f>
        <v>0</v>
      </c>
      <c r="X265" s="697">
        <f>[52]ACCOUNTALLOC!X265</f>
        <v>0</v>
      </c>
      <c r="Y265" s="697">
        <f>[52]ACCOUNTALLOC!Y265</f>
        <v>0</v>
      </c>
      <c r="Z265" s="697">
        <f>[52]ACCOUNTALLOC!Z265</f>
        <v>0</v>
      </c>
      <c r="AA265" s="697">
        <f>[52]ACCOUNTALLOC!AA265</f>
        <v>0</v>
      </c>
      <c r="AB265" s="698"/>
      <c r="AC265" s="697">
        <f>[52]ACCOUNTALLOC!AC265</f>
        <v>0</v>
      </c>
      <c r="AD265" s="697">
        <f>[52]ACCOUNTALLOC!AD265</f>
        <v>0</v>
      </c>
      <c r="AE265" s="697">
        <f>[52]ACCOUNTALLOC!AE265</f>
        <v>0</v>
      </c>
      <c r="AF265" s="697">
        <f>[52]ACCOUNTALLOC!AF265</f>
        <v>0</v>
      </c>
      <c r="AG265" s="697">
        <f>[52]ACCOUNTALLOC!AG265</f>
        <v>0</v>
      </c>
      <c r="AH265" s="697">
        <f>[52]ACCOUNTALLOC!AH265</f>
        <v>0</v>
      </c>
      <c r="AI265" s="697">
        <f>[52]ACCOUNTALLOC!AI265</f>
        <v>0</v>
      </c>
      <c r="AJ265" s="698"/>
      <c r="AK265" s="697">
        <f>[52]ACCOUNTALLOC!AK265</f>
        <v>0</v>
      </c>
      <c r="AL265" s="697">
        <f>[52]ACCOUNTALLOC!AL265</f>
        <v>0</v>
      </c>
      <c r="AM265" s="697">
        <f>[52]ACCOUNTALLOC!AM265</f>
        <v>0</v>
      </c>
      <c r="AN265" s="697">
        <f>[52]ACCOUNTALLOC!AN265</f>
        <v>0</v>
      </c>
      <c r="AO265" s="697">
        <f>[52]ACCOUNTALLOC!AO265</f>
        <v>0</v>
      </c>
      <c r="AP265" s="697">
        <f>[52]ACCOUNTALLOC!AP265</f>
        <v>0</v>
      </c>
      <c r="AQ265" s="697">
        <f>[52]ACCOUNTALLOC!AQ265</f>
        <v>0</v>
      </c>
      <c r="AR265" s="698"/>
      <c r="AS265" s="697">
        <f>[52]ACCOUNTALLOC!AS265</f>
        <v>0</v>
      </c>
      <c r="AT265" s="697">
        <f>[52]ACCOUNTALLOC!AT265</f>
        <v>0</v>
      </c>
      <c r="AU265" s="697">
        <f>[52]ACCOUNTALLOC!AU265</f>
        <v>0</v>
      </c>
      <c r="AV265" s="697">
        <f>[52]ACCOUNTALLOC!AV265</f>
        <v>0</v>
      </c>
      <c r="AW265" s="697">
        <f>[52]ACCOUNTALLOC!AW265</f>
        <v>0</v>
      </c>
      <c r="AX265" s="697">
        <f>[52]ACCOUNTALLOC!AX265</f>
        <v>0</v>
      </c>
      <c r="AY265" s="697">
        <f>[52]ACCOUNTALLOC!AY265</f>
        <v>0</v>
      </c>
      <c r="AZ265" s="698"/>
      <c r="BA265" s="697">
        <f>[52]ACCOUNTALLOC!BA265</f>
        <v>0</v>
      </c>
      <c r="BB265" s="697">
        <f>[52]ACCOUNTALLOC!BB265</f>
        <v>0</v>
      </c>
      <c r="BC265" s="697">
        <f>[52]ACCOUNTALLOC!BC265</f>
        <v>0</v>
      </c>
      <c r="BD265" s="697">
        <f>[52]ACCOUNTALLOC!BD265</f>
        <v>0</v>
      </c>
      <c r="BE265" s="697">
        <f>[52]ACCOUNTALLOC!BE265</f>
        <v>0</v>
      </c>
      <c r="BF265" s="697">
        <f>[52]ACCOUNTALLOC!BF265</f>
        <v>0</v>
      </c>
      <c r="BG265" s="697">
        <f>[52]ACCOUNTALLOC!BG265</f>
        <v>0</v>
      </c>
      <c r="BH265" s="698"/>
      <c r="BI265" s="697">
        <f>[52]ACCOUNTALLOC!BI265</f>
        <v>0</v>
      </c>
      <c r="BJ265" s="697">
        <f>[52]ACCOUNTALLOC!BJ265</f>
        <v>0</v>
      </c>
      <c r="BK265" s="697">
        <f>[52]ACCOUNTALLOC!BK265</f>
        <v>0</v>
      </c>
      <c r="BL265" s="697">
        <f>[52]ACCOUNTALLOC!BL265</f>
        <v>0</v>
      </c>
      <c r="BM265" s="697">
        <f>[52]ACCOUNTALLOC!BM265</f>
        <v>0</v>
      </c>
      <c r="BN265" s="697">
        <f>[52]ACCOUNTALLOC!BN265</f>
        <v>0</v>
      </c>
      <c r="BO265" s="697">
        <f>[52]ACCOUNTALLOC!BO265</f>
        <v>0</v>
      </c>
      <c r="BP265" s="698"/>
      <c r="BQ265" s="697">
        <f>[52]ACCOUNTALLOC!BQ265</f>
        <v>0</v>
      </c>
      <c r="BR265" s="697">
        <f>[52]ACCOUNTALLOC!BR265</f>
        <v>0</v>
      </c>
      <c r="BS265" s="697">
        <f>[52]ACCOUNTALLOC!BS265</f>
        <v>0</v>
      </c>
      <c r="BT265" s="697">
        <f>[52]ACCOUNTALLOC!BT265</f>
        <v>0</v>
      </c>
      <c r="BU265" s="697">
        <f>[52]ACCOUNTALLOC!BU265</f>
        <v>0</v>
      </c>
      <c r="BV265" s="697">
        <f>[52]ACCOUNTALLOC!BV265</f>
        <v>0</v>
      </c>
      <c r="BW265" s="697">
        <f>[52]ACCOUNTALLOC!BW265</f>
        <v>0</v>
      </c>
      <c r="BX265" s="698"/>
      <c r="BY265" s="697">
        <f>[52]ACCOUNTALLOC!BY265</f>
        <v>0</v>
      </c>
      <c r="BZ265" s="697">
        <f>[52]ACCOUNTALLOC!BZ265</f>
        <v>0</v>
      </c>
      <c r="CA265" s="697">
        <f>[52]ACCOUNTALLOC!CA265</f>
        <v>0</v>
      </c>
      <c r="CB265" s="697">
        <f>[52]ACCOUNTALLOC!CB265</f>
        <v>0</v>
      </c>
      <c r="CC265" s="697">
        <f>[52]ACCOUNTALLOC!CC265</f>
        <v>0</v>
      </c>
      <c r="CD265" s="697">
        <f>[52]ACCOUNTALLOC!CD265</f>
        <v>0</v>
      </c>
      <c r="CE265" s="697">
        <f>[52]ACCOUNTALLOC!CE265</f>
        <v>0</v>
      </c>
      <c r="CF265" s="698"/>
      <c r="CG265" s="697">
        <f>[52]ACCOUNTALLOC!CG265</f>
        <v>0</v>
      </c>
      <c r="CH265" s="697">
        <f>[52]ACCOUNTALLOC!CH265</f>
        <v>0</v>
      </c>
      <c r="CI265" s="697">
        <f>[52]ACCOUNTALLOC!CI265</f>
        <v>0</v>
      </c>
      <c r="CJ265" s="697">
        <f>[52]ACCOUNTALLOC!CJ265</f>
        <v>0</v>
      </c>
      <c r="CK265" s="697">
        <f>[52]ACCOUNTALLOC!CK265</f>
        <v>0</v>
      </c>
      <c r="CL265" s="697">
        <f>[52]ACCOUNTALLOC!CL265</f>
        <v>0</v>
      </c>
      <c r="CM265" s="697">
        <f>[52]ACCOUNTALLOC!CM265</f>
        <v>0</v>
      </c>
      <c r="CN265" s="698">
        <f>[52]ACCOUNTALLOC!CN265</f>
        <v>0</v>
      </c>
      <c r="CO265" s="697">
        <f>[52]ACCOUNTALLOC!CO265</f>
        <v>0</v>
      </c>
      <c r="CP265" s="697">
        <f>[52]ACCOUNTALLOC!CP265</f>
        <v>0</v>
      </c>
      <c r="CQ265" s="697">
        <f>[52]ACCOUNTALLOC!CQ265</f>
        <v>0</v>
      </c>
      <c r="CR265" s="697">
        <f>[52]ACCOUNTALLOC!CR265</f>
        <v>0</v>
      </c>
      <c r="CS265" s="697">
        <f>[52]ACCOUNTALLOC!CS265</f>
        <v>0</v>
      </c>
      <c r="CT265" s="697">
        <f>[52]ACCOUNTALLOC!CT265</f>
        <v>0</v>
      </c>
      <c r="CU265" s="697">
        <f>[52]ACCOUNTALLOC!CU265</f>
        <v>0</v>
      </c>
      <c r="CW265" s="65">
        <f>[52]ACCOUNTALLOC!CW265</f>
        <v>0</v>
      </c>
      <c r="CX265" s="65">
        <f>[52]ACCOUNTALLOC!CX265</f>
        <v>0</v>
      </c>
      <c r="CY265" s="65">
        <f>[52]ACCOUNTALLOC!CY265</f>
        <v>0</v>
      </c>
      <c r="CZ265" s="65">
        <f>[52]ACCOUNTALLOC!CZ265</f>
        <v>0</v>
      </c>
      <c r="DA265" s="65">
        <f>[52]ACCOUNTALLOC!DA265</f>
        <v>0</v>
      </c>
      <c r="DB265" s="65">
        <f>[52]ACCOUNTALLOC!DB265</f>
        <v>0</v>
      </c>
      <c r="DC265" s="65">
        <f>[52]ACCOUNTALLOC!DC265</f>
        <v>0</v>
      </c>
      <c r="DE265" s="65">
        <v>0</v>
      </c>
      <c r="DF265" s="65">
        <v>0</v>
      </c>
      <c r="DG265" s="65">
        <v>0</v>
      </c>
      <c r="DH265" s="65">
        <v>0</v>
      </c>
      <c r="DI265" s="65">
        <v>0</v>
      </c>
      <c r="DJ265" s="65">
        <v>0</v>
      </c>
      <c r="DK265" s="65">
        <v>0</v>
      </c>
      <c r="DM265" s="65">
        <v>0</v>
      </c>
      <c r="DN265" s="65">
        <v>0</v>
      </c>
      <c r="DO265" s="65">
        <v>0</v>
      </c>
      <c r="DP265" s="65">
        <v>0</v>
      </c>
      <c r="DQ265" s="65">
        <v>0</v>
      </c>
      <c r="DR265" s="65">
        <v>0</v>
      </c>
      <c r="DS265" s="65">
        <v>0</v>
      </c>
      <c r="DU265" s="65">
        <v>0</v>
      </c>
      <c r="DV265" s="65">
        <v>0</v>
      </c>
      <c r="DW265" s="65">
        <v>0</v>
      </c>
      <c r="DX265" s="65">
        <v>0</v>
      </c>
      <c r="DY265" s="65">
        <v>0</v>
      </c>
      <c r="DZ265" s="65">
        <v>0</v>
      </c>
      <c r="EA265" s="65">
        <v>0</v>
      </c>
      <c r="EC265" s="65">
        <v>0</v>
      </c>
      <c r="ED265" s="65">
        <v>0</v>
      </c>
      <c r="EE265" s="65">
        <v>0</v>
      </c>
      <c r="EF265" s="65">
        <v>0</v>
      </c>
      <c r="EG265" s="65">
        <v>0</v>
      </c>
      <c r="EH265" s="65">
        <v>0</v>
      </c>
      <c r="EI265" s="65">
        <v>0</v>
      </c>
      <c r="EK265" s="65">
        <v>0</v>
      </c>
      <c r="EL265" s="65">
        <v>0</v>
      </c>
      <c r="EM265" s="65">
        <v>0</v>
      </c>
      <c r="EN265" s="65">
        <v>0</v>
      </c>
      <c r="EO265" s="65">
        <v>0</v>
      </c>
      <c r="EP265" s="65">
        <v>0</v>
      </c>
      <c r="EQ265" s="65">
        <v>0</v>
      </c>
      <c r="ES265" s="65">
        <v>0</v>
      </c>
      <c r="ET265" s="65">
        <v>0</v>
      </c>
      <c r="EU265" s="65">
        <v>0</v>
      </c>
      <c r="EV265" s="65">
        <v>0</v>
      </c>
      <c r="EW265" s="65">
        <v>0</v>
      </c>
      <c r="EX265" s="65">
        <v>0</v>
      </c>
      <c r="EY265" s="65">
        <v>0</v>
      </c>
      <c r="FA265" s="65">
        <v>0</v>
      </c>
      <c r="FB265" s="65">
        <v>0</v>
      </c>
      <c r="FC265" s="65">
        <v>0</v>
      </c>
      <c r="FD265" s="65">
        <v>0</v>
      </c>
      <c r="FE265" s="65">
        <v>0</v>
      </c>
      <c r="FF265" s="65">
        <v>0</v>
      </c>
      <c r="FG265" s="65">
        <v>0</v>
      </c>
    </row>
    <row r="266" spans="1:163">
      <c r="A266" s="699" t="str">
        <f>[52]ACCOUNTALLOC!A266</f>
        <v>~</v>
      </c>
      <c r="B266" s="698" t="str">
        <f>[52]ACCOUNTALLOC!B266</f>
        <v>~</v>
      </c>
      <c r="C266" s="695">
        <f>[52]ACCOUNTALLOC!C266</f>
        <v>0</v>
      </c>
      <c r="D266" s="64"/>
      <c r="E266" s="697">
        <f>[52]ACCOUNTALLOC!E266</f>
        <v>0</v>
      </c>
      <c r="F266" s="697">
        <f>[52]ACCOUNTALLOC!F266</f>
        <v>0</v>
      </c>
      <c r="G266" s="697">
        <f>[52]ACCOUNTALLOC!G266</f>
        <v>0</v>
      </c>
      <c r="H266" s="697">
        <f>[52]ACCOUNTALLOC!H266</f>
        <v>0</v>
      </c>
      <c r="I266" s="697">
        <f>[52]ACCOUNTALLOC!I266</f>
        <v>0</v>
      </c>
      <c r="J266" s="697">
        <f>[52]ACCOUNTALLOC!J266</f>
        <v>0</v>
      </c>
      <c r="K266" s="697">
        <f>[52]ACCOUNTALLOC!K266</f>
        <v>0</v>
      </c>
      <c r="L266" s="698"/>
      <c r="M266" s="697">
        <f>[52]ACCOUNTALLOC!M266</f>
        <v>0</v>
      </c>
      <c r="N266" s="697">
        <f>[52]ACCOUNTALLOC!N266</f>
        <v>0</v>
      </c>
      <c r="O266" s="697">
        <f>[52]ACCOUNTALLOC!O266</f>
        <v>0</v>
      </c>
      <c r="P266" s="697">
        <f>[52]ACCOUNTALLOC!P266</f>
        <v>0</v>
      </c>
      <c r="Q266" s="697">
        <f>[52]ACCOUNTALLOC!Q266</f>
        <v>0</v>
      </c>
      <c r="R266" s="697">
        <f>[52]ACCOUNTALLOC!R266</f>
        <v>0</v>
      </c>
      <c r="S266" s="697">
        <f>[52]ACCOUNTALLOC!S266</f>
        <v>0</v>
      </c>
      <c r="T266" s="698"/>
      <c r="U266" s="697">
        <f>[52]ACCOUNTALLOC!U266</f>
        <v>0</v>
      </c>
      <c r="V266" s="697">
        <f>[52]ACCOUNTALLOC!V266</f>
        <v>0</v>
      </c>
      <c r="W266" s="697">
        <f>[52]ACCOUNTALLOC!W266</f>
        <v>0</v>
      </c>
      <c r="X266" s="697">
        <f>[52]ACCOUNTALLOC!X266</f>
        <v>0</v>
      </c>
      <c r="Y266" s="697">
        <f>[52]ACCOUNTALLOC!Y266</f>
        <v>0</v>
      </c>
      <c r="Z266" s="697">
        <f>[52]ACCOUNTALLOC!Z266</f>
        <v>0</v>
      </c>
      <c r="AA266" s="697">
        <f>[52]ACCOUNTALLOC!AA266</f>
        <v>0</v>
      </c>
      <c r="AB266" s="698"/>
      <c r="AC266" s="697">
        <f>[52]ACCOUNTALLOC!AC266</f>
        <v>0</v>
      </c>
      <c r="AD266" s="697">
        <f>[52]ACCOUNTALLOC!AD266</f>
        <v>0</v>
      </c>
      <c r="AE266" s="697">
        <f>[52]ACCOUNTALLOC!AE266</f>
        <v>0</v>
      </c>
      <c r="AF266" s="697">
        <f>[52]ACCOUNTALLOC!AF266</f>
        <v>0</v>
      </c>
      <c r="AG266" s="697">
        <f>[52]ACCOUNTALLOC!AG266</f>
        <v>0</v>
      </c>
      <c r="AH266" s="697">
        <f>[52]ACCOUNTALLOC!AH266</f>
        <v>0</v>
      </c>
      <c r="AI266" s="697">
        <f>[52]ACCOUNTALLOC!AI266</f>
        <v>0</v>
      </c>
      <c r="AJ266" s="698"/>
      <c r="AK266" s="697">
        <f>[52]ACCOUNTALLOC!AK266</f>
        <v>0</v>
      </c>
      <c r="AL266" s="697">
        <f>[52]ACCOUNTALLOC!AL266</f>
        <v>0</v>
      </c>
      <c r="AM266" s="697">
        <f>[52]ACCOUNTALLOC!AM266</f>
        <v>0</v>
      </c>
      <c r="AN266" s="697">
        <f>[52]ACCOUNTALLOC!AN266</f>
        <v>0</v>
      </c>
      <c r="AO266" s="697">
        <f>[52]ACCOUNTALLOC!AO266</f>
        <v>0</v>
      </c>
      <c r="AP266" s="697">
        <f>[52]ACCOUNTALLOC!AP266</f>
        <v>0</v>
      </c>
      <c r="AQ266" s="697">
        <f>[52]ACCOUNTALLOC!AQ266</f>
        <v>0</v>
      </c>
      <c r="AR266" s="698"/>
      <c r="AS266" s="697">
        <f>[52]ACCOUNTALLOC!AS266</f>
        <v>0</v>
      </c>
      <c r="AT266" s="697">
        <f>[52]ACCOUNTALLOC!AT266</f>
        <v>0</v>
      </c>
      <c r="AU266" s="697">
        <f>[52]ACCOUNTALLOC!AU266</f>
        <v>0</v>
      </c>
      <c r="AV266" s="697">
        <f>[52]ACCOUNTALLOC!AV266</f>
        <v>0</v>
      </c>
      <c r="AW266" s="697">
        <f>[52]ACCOUNTALLOC!AW266</f>
        <v>0</v>
      </c>
      <c r="AX266" s="697">
        <f>[52]ACCOUNTALLOC!AX266</f>
        <v>0</v>
      </c>
      <c r="AY266" s="697">
        <f>[52]ACCOUNTALLOC!AY266</f>
        <v>0</v>
      </c>
      <c r="AZ266" s="698"/>
      <c r="BA266" s="697">
        <f>[52]ACCOUNTALLOC!BA266</f>
        <v>0</v>
      </c>
      <c r="BB266" s="697">
        <f>[52]ACCOUNTALLOC!BB266</f>
        <v>0</v>
      </c>
      <c r="BC266" s="697">
        <f>[52]ACCOUNTALLOC!BC266</f>
        <v>0</v>
      </c>
      <c r="BD266" s="697">
        <f>[52]ACCOUNTALLOC!BD266</f>
        <v>0</v>
      </c>
      <c r="BE266" s="697">
        <f>[52]ACCOUNTALLOC!BE266</f>
        <v>0</v>
      </c>
      <c r="BF266" s="697">
        <f>[52]ACCOUNTALLOC!BF266</f>
        <v>0</v>
      </c>
      <c r="BG266" s="697">
        <f>[52]ACCOUNTALLOC!BG266</f>
        <v>0</v>
      </c>
      <c r="BH266" s="698"/>
      <c r="BI266" s="697">
        <f>[52]ACCOUNTALLOC!BI266</f>
        <v>0</v>
      </c>
      <c r="BJ266" s="697">
        <f>[52]ACCOUNTALLOC!BJ266</f>
        <v>0</v>
      </c>
      <c r="BK266" s="697">
        <f>[52]ACCOUNTALLOC!BK266</f>
        <v>0</v>
      </c>
      <c r="BL266" s="697">
        <f>[52]ACCOUNTALLOC!BL266</f>
        <v>0</v>
      </c>
      <c r="BM266" s="697">
        <f>[52]ACCOUNTALLOC!BM266</f>
        <v>0</v>
      </c>
      <c r="BN266" s="697">
        <f>[52]ACCOUNTALLOC!BN266</f>
        <v>0</v>
      </c>
      <c r="BO266" s="697">
        <f>[52]ACCOUNTALLOC!BO266</f>
        <v>0</v>
      </c>
      <c r="BP266" s="698"/>
      <c r="BQ266" s="697">
        <f>[52]ACCOUNTALLOC!BQ266</f>
        <v>0</v>
      </c>
      <c r="BR266" s="697">
        <f>[52]ACCOUNTALLOC!BR266</f>
        <v>0</v>
      </c>
      <c r="BS266" s="697">
        <f>[52]ACCOUNTALLOC!BS266</f>
        <v>0</v>
      </c>
      <c r="BT266" s="697">
        <f>[52]ACCOUNTALLOC!BT266</f>
        <v>0</v>
      </c>
      <c r="BU266" s="697">
        <f>[52]ACCOUNTALLOC!BU266</f>
        <v>0</v>
      </c>
      <c r="BV266" s="697">
        <f>[52]ACCOUNTALLOC!BV266</f>
        <v>0</v>
      </c>
      <c r="BW266" s="697">
        <f>[52]ACCOUNTALLOC!BW266</f>
        <v>0</v>
      </c>
      <c r="BX266" s="698"/>
      <c r="BY266" s="697">
        <f>[52]ACCOUNTALLOC!BY266</f>
        <v>0</v>
      </c>
      <c r="BZ266" s="697">
        <f>[52]ACCOUNTALLOC!BZ266</f>
        <v>0</v>
      </c>
      <c r="CA266" s="697">
        <f>[52]ACCOUNTALLOC!CA266</f>
        <v>0</v>
      </c>
      <c r="CB266" s="697">
        <f>[52]ACCOUNTALLOC!CB266</f>
        <v>0</v>
      </c>
      <c r="CC266" s="697">
        <f>[52]ACCOUNTALLOC!CC266</f>
        <v>0</v>
      </c>
      <c r="CD266" s="697">
        <f>[52]ACCOUNTALLOC!CD266</f>
        <v>0</v>
      </c>
      <c r="CE266" s="697">
        <f>[52]ACCOUNTALLOC!CE266</f>
        <v>0</v>
      </c>
      <c r="CF266" s="698"/>
      <c r="CG266" s="697">
        <f>[52]ACCOUNTALLOC!CG266</f>
        <v>0</v>
      </c>
      <c r="CH266" s="697">
        <f>[52]ACCOUNTALLOC!CH266</f>
        <v>0</v>
      </c>
      <c r="CI266" s="697">
        <f>[52]ACCOUNTALLOC!CI266</f>
        <v>0</v>
      </c>
      <c r="CJ266" s="697">
        <f>[52]ACCOUNTALLOC!CJ266</f>
        <v>0</v>
      </c>
      <c r="CK266" s="697">
        <f>[52]ACCOUNTALLOC!CK266</f>
        <v>0</v>
      </c>
      <c r="CL266" s="697">
        <f>[52]ACCOUNTALLOC!CL266</f>
        <v>0</v>
      </c>
      <c r="CM266" s="697">
        <f>[52]ACCOUNTALLOC!CM266</f>
        <v>0</v>
      </c>
      <c r="CN266" s="698">
        <f>[52]ACCOUNTALLOC!CN266</f>
        <v>0</v>
      </c>
      <c r="CO266" s="697">
        <f>[52]ACCOUNTALLOC!CO266</f>
        <v>0</v>
      </c>
      <c r="CP266" s="697">
        <f>[52]ACCOUNTALLOC!CP266</f>
        <v>0</v>
      </c>
      <c r="CQ266" s="697">
        <f>[52]ACCOUNTALLOC!CQ266</f>
        <v>0</v>
      </c>
      <c r="CR266" s="697">
        <f>[52]ACCOUNTALLOC!CR266</f>
        <v>0</v>
      </c>
      <c r="CS266" s="697">
        <f>[52]ACCOUNTALLOC!CS266</f>
        <v>0</v>
      </c>
      <c r="CT266" s="697">
        <f>[52]ACCOUNTALLOC!CT266</f>
        <v>0</v>
      </c>
      <c r="CU266" s="697">
        <f>[52]ACCOUNTALLOC!CU266</f>
        <v>0</v>
      </c>
      <c r="CW266" s="65">
        <f>[52]ACCOUNTALLOC!CW266</f>
        <v>0</v>
      </c>
      <c r="CX266" s="65">
        <f>[52]ACCOUNTALLOC!CX266</f>
        <v>0</v>
      </c>
      <c r="CY266" s="65">
        <f>[52]ACCOUNTALLOC!CY266</f>
        <v>0</v>
      </c>
      <c r="CZ266" s="65">
        <f>[52]ACCOUNTALLOC!CZ266</f>
        <v>0</v>
      </c>
      <c r="DA266" s="65">
        <f>[52]ACCOUNTALLOC!DA266</f>
        <v>0</v>
      </c>
      <c r="DB266" s="65">
        <f>[52]ACCOUNTALLOC!DB266</f>
        <v>0</v>
      </c>
      <c r="DC266" s="65">
        <f>[52]ACCOUNTALLOC!DC266</f>
        <v>0</v>
      </c>
      <c r="DE266" s="65">
        <v>0</v>
      </c>
      <c r="DF266" s="65">
        <v>0</v>
      </c>
      <c r="DG266" s="65">
        <v>0</v>
      </c>
      <c r="DH266" s="65">
        <v>0</v>
      </c>
      <c r="DI266" s="65">
        <v>0</v>
      </c>
      <c r="DJ266" s="65">
        <v>0</v>
      </c>
      <c r="DK266" s="65">
        <v>0</v>
      </c>
      <c r="DM266" s="65">
        <v>0</v>
      </c>
      <c r="DN266" s="65">
        <v>0</v>
      </c>
      <c r="DO266" s="65">
        <v>0</v>
      </c>
      <c r="DP266" s="65">
        <v>0</v>
      </c>
      <c r="DQ266" s="65">
        <v>0</v>
      </c>
      <c r="DR266" s="65">
        <v>0</v>
      </c>
      <c r="DS266" s="65">
        <v>0</v>
      </c>
      <c r="DU266" s="65">
        <v>0</v>
      </c>
      <c r="DV266" s="65">
        <v>0</v>
      </c>
      <c r="DW266" s="65">
        <v>0</v>
      </c>
      <c r="DX266" s="65">
        <v>0</v>
      </c>
      <c r="DY266" s="65">
        <v>0</v>
      </c>
      <c r="DZ266" s="65">
        <v>0</v>
      </c>
      <c r="EA266" s="65">
        <v>0</v>
      </c>
      <c r="EC266" s="65">
        <v>0</v>
      </c>
      <c r="ED266" s="65">
        <v>0</v>
      </c>
      <c r="EE266" s="65">
        <v>0</v>
      </c>
      <c r="EF266" s="65">
        <v>0</v>
      </c>
      <c r="EG266" s="65">
        <v>0</v>
      </c>
      <c r="EH266" s="65">
        <v>0</v>
      </c>
      <c r="EI266" s="65">
        <v>0</v>
      </c>
      <c r="EK266" s="65">
        <v>0</v>
      </c>
      <c r="EL266" s="65">
        <v>0</v>
      </c>
      <c r="EM266" s="65">
        <v>0</v>
      </c>
      <c r="EN266" s="65">
        <v>0</v>
      </c>
      <c r="EO266" s="65">
        <v>0</v>
      </c>
      <c r="EP266" s="65">
        <v>0</v>
      </c>
      <c r="EQ266" s="65">
        <v>0</v>
      </c>
      <c r="ES266" s="65">
        <v>0</v>
      </c>
      <c r="ET266" s="65">
        <v>0</v>
      </c>
      <c r="EU266" s="65">
        <v>0</v>
      </c>
      <c r="EV266" s="65">
        <v>0</v>
      </c>
      <c r="EW266" s="65">
        <v>0</v>
      </c>
      <c r="EX266" s="65">
        <v>0</v>
      </c>
      <c r="EY266" s="65">
        <v>0</v>
      </c>
      <c r="FA266" s="65">
        <v>0</v>
      </c>
      <c r="FB266" s="65">
        <v>0</v>
      </c>
      <c r="FC266" s="65">
        <v>0</v>
      </c>
      <c r="FD266" s="65">
        <v>0</v>
      </c>
      <c r="FE266" s="65">
        <v>0</v>
      </c>
      <c r="FF266" s="65">
        <v>0</v>
      </c>
      <c r="FG266" s="65">
        <v>0</v>
      </c>
    </row>
    <row r="267" spans="1:163">
      <c r="A267" s="699" t="str">
        <f>[52]ACCOUNTALLOC!A267</f>
        <v>~</v>
      </c>
      <c r="B267" s="698" t="str">
        <f>[52]ACCOUNTALLOC!B267</f>
        <v>~</v>
      </c>
      <c r="C267" s="695">
        <f>[52]ACCOUNTALLOC!C267</f>
        <v>0</v>
      </c>
      <c r="D267" s="64"/>
      <c r="E267" s="697">
        <f>[52]ACCOUNTALLOC!E267</f>
        <v>0</v>
      </c>
      <c r="F267" s="697">
        <f>[52]ACCOUNTALLOC!F267</f>
        <v>0</v>
      </c>
      <c r="G267" s="697">
        <f>[52]ACCOUNTALLOC!G267</f>
        <v>0</v>
      </c>
      <c r="H267" s="697">
        <f>[52]ACCOUNTALLOC!H267</f>
        <v>0</v>
      </c>
      <c r="I267" s="697">
        <f>[52]ACCOUNTALLOC!I267</f>
        <v>0</v>
      </c>
      <c r="J267" s="697">
        <f>[52]ACCOUNTALLOC!J267</f>
        <v>0</v>
      </c>
      <c r="K267" s="697">
        <f>[52]ACCOUNTALLOC!K267</f>
        <v>0</v>
      </c>
      <c r="L267" s="698"/>
      <c r="M267" s="697">
        <f>[52]ACCOUNTALLOC!M267</f>
        <v>0</v>
      </c>
      <c r="N267" s="697">
        <f>[52]ACCOUNTALLOC!N267</f>
        <v>0</v>
      </c>
      <c r="O267" s="697">
        <f>[52]ACCOUNTALLOC!O267</f>
        <v>0</v>
      </c>
      <c r="P267" s="697">
        <f>[52]ACCOUNTALLOC!P267</f>
        <v>0</v>
      </c>
      <c r="Q267" s="697">
        <f>[52]ACCOUNTALLOC!Q267</f>
        <v>0</v>
      </c>
      <c r="R267" s="697">
        <f>[52]ACCOUNTALLOC!R267</f>
        <v>0</v>
      </c>
      <c r="S267" s="697">
        <f>[52]ACCOUNTALLOC!S267</f>
        <v>0</v>
      </c>
      <c r="T267" s="698"/>
      <c r="U267" s="697">
        <f>[52]ACCOUNTALLOC!U267</f>
        <v>0</v>
      </c>
      <c r="V267" s="697">
        <f>[52]ACCOUNTALLOC!V267</f>
        <v>0</v>
      </c>
      <c r="W267" s="697">
        <f>[52]ACCOUNTALLOC!W267</f>
        <v>0</v>
      </c>
      <c r="X267" s="697">
        <f>[52]ACCOUNTALLOC!X267</f>
        <v>0</v>
      </c>
      <c r="Y267" s="697">
        <f>[52]ACCOUNTALLOC!Y267</f>
        <v>0</v>
      </c>
      <c r="Z267" s="697">
        <f>[52]ACCOUNTALLOC!Z267</f>
        <v>0</v>
      </c>
      <c r="AA267" s="697">
        <f>[52]ACCOUNTALLOC!AA267</f>
        <v>0</v>
      </c>
      <c r="AB267" s="698"/>
      <c r="AC267" s="697">
        <f>[52]ACCOUNTALLOC!AC267</f>
        <v>0</v>
      </c>
      <c r="AD267" s="697">
        <f>[52]ACCOUNTALLOC!AD267</f>
        <v>0</v>
      </c>
      <c r="AE267" s="697">
        <f>[52]ACCOUNTALLOC!AE267</f>
        <v>0</v>
      </c>
      <c r="AF267" s="697">
        <f>[52]ACCOUNTALLOC!AF267</f>
        <v>0</v>
      </c>
      <c r="AG267" s="697">
        <f>[52]ACCOUNTALLOC!AG267</f>
        <v>0</v>
      </c>
      <c r="AH267" s="697">
        <f>[52]ACCOUNTALLOC!AH267</f>
        <v>0</v>
      </c>
      <c r="AI267" s="697">
        <f>[52]ACCOUNTALLOC!AI267</f>
        <v>0</v>
      </c>
      <c r="AJ267" s="698"/>
      <c r="AK267" s="697">
        <f>[52]ACCOUNTALLOC!AK267</f>
        <v>0</v>
      </c>
      <c r="AL267" s="697">
        <f>[52]ACCOUNTALLOC!AL267</f>
        <v>0</v>
      </c>
      <c r="AM267" s="697">
        <f>[52]ACCOUNTALLOC!AM267</f>
        <v>0</v>
      </c>
      <c r="AN267" s="697">
        <f>[52]ACCOUNTALLOC!AN267</f>
        <v>0</v>
      </c>
      <c r="AO267" s="697">
        <f>[52]ACCOUNTALLOC!AO267</f>
        <v>0</v>
      </c>
      <c r="AP267" s="697">
        <f>[52]ACCOUNTALLOC!AP267</f>
        <v>0</v>
      </c>
      <c r="AQ267" s="697">
        <f>[52]ACCOUNTALLOC!AQ267</f>
        <v>0</v>
      </c>
      <c r="AR267" s="698"/>
      <c r="AS267" s="697">
        <f>[52]ACCOUNTALLOC!AS267</f>
        <v>0</v>
      </c>
      <c r="AT267" s="697">
        <f>[52]ACCOUNTALLOC!AT267</f>
        <v>0</v>
      </c>
      <c r="AU267" s="697">
        <f>[52]ACCOUNTALLOC!AU267</f>
        <v>0</v>
      </c>
      <c r="AV267" s="697">
        <f>[52]ACCOUNTALLOC!AV267</f>
        <v>0</v>
      </c>
      <c r="AW267" s="697">
        <f>[52]ACCOUNTALLOC!AW267</f>
        <v>0</v>
      </c>
      <c r="AX267" s="697">
        <f>[52]ACCOUNTALLOC!AX267</f>
        <v>0</v>
      </c>
      <c r="AY267" s="697">
        <f>[52]ACCOUNTALLOC!AY267</f>
        <v>0</v>
      </c>
      <c r="AZ267" s="698"/>
      <c r="BA267" s="697">
        <f>[52]ACCOUNTALLOC!BA267</f>
        <v>0</v>
      </c>
      <c r="BB267" s="697">
        <f>[52]ACCOUNTALLOC!BB267</f>
        <v>0</v>
      </c>
      <c r="BC267" s="697">
        <f>[52]ACCOUNTALLOC!BC267</f>
        <v>0</v>
      </c>
      <c r="BD267" s="697">
        <f>[52]ACCOUNTALLOC!BD267</f>
        <v>0</v>
      </c>
      <c r="BE267" s="697">
        <f>[52]ACCOUNTALLOC!BE267</f>
        <v>0</v>
      </c>
      <c r="BF267" s="697">
        <f>[52]ACCOUNTALLOC!BF267</f>
        <v>0</v>
      </c>
      <c r="BG267" s="697">
        <f>[52]ACCOUNTALLOC!BG267</f>
        <v>0</v>
      </c>
      <c r="BH267" s="698"/>
      <c r="BI267" s="697">
        <f>[52]ACCOUNTALLOC!BI267</f>
        <v>0</v>
      </c>
      <c r="BJ267" s="697">
        <f>[52]ACCOUNTALLOC!BJ267</f>
        <v>0</v>
      </c>
      <c r="BK267" s="697">
        <f>[52]ACCOUNTALLOC!BK267</f>
        <v>0</v>
      </c>
      <c r="BL267" s="697">
        <f>[52]ACCOUNTALLOC!BL267</f>
        <v>0</v>
      </c>
      <c r="BM267" s="697">
        <f>[52]ACCOUNTALLOC!BM267</f>
        <v>0</v>
      </c>
      <c r="BN267" s="697">
        <f>[52]ACCOUNTALLOC!BN267</f>
        <v>0</v>
      </c>
      <c r="BO267" s="697">
        <f>[52]ACCOUNTALLOC!BO267</f>
        <v>0</v>
      </c>
      <c r="BP267" s="698"/>
      <c r="BQ267" s="697">
        <f>[52]ACCOUNTALLOC!BQ267</f>
        <v>0</v>
      </c>
      <c r="BR267" s="697">
        <f>[52]ACCOUNTALLOC!BR267</f>
        <v>0</v>
      </c>
      <c r="BS267" s="697">
        <f>[52]ACCOUNTALLOC!BS267</f>
        <v>0</v>
      </c>
      <c r="BT267" s="697">
        <f>[52]ACCOUNTALLOC!BT267</f>
        <v>0</v>
      </c>
      <c r="BU267" s="697">
        <f>[52]ACCOUNTALLOC!BU267</f>
        <v>0</v>
      </c>
      <c r="BV267" s="697">
        <f>[52]ACCOUNTALLOC!BV267</f>
        <v>0</v>
      </c>
      <c r="BW267" s="697">
        <f>[52]ACCOUNTALLOC!BW267</f>
        <v>0</v>
      </c>
      <c r="BX267" s="698"/>
      <c r="BY267" s="697">
        <f>[52]ACCOUNTALLOC!BY267</f>
        <v>0</v>
      </c>
      <c r="BZ267" s="697">
        <f>[52]ACCOUNTALLOC!BZ267</f>
        <v>0</v>
      </c>
      <c r="CA267" s="697">
        <f>[52]ACCOUNTALLOC!CA267</f>
        <v>0</v>
      </c>
      <c r="CB267" s="697">
        <f>[52]ACCOUNTALLOC!CB267</f>
        <v>0</v>
      </c>
      <c r="CC267" s="697">
        <f>[52]ACCOUNTALLOC!CC267</f>
        <v>0</v>
      </c>
      <c r="CD267" s="697">
        <f>[52]ACCOUNTALLOC!CD267</f>
        <v>0</v>
      </c>
      <c r="CE267" s="697">
        <f>[52]ACCOUNTALLOC!CE267</f>
        <v>0</v>
      </c>
      <c r="CF267" s="698"/>
      <c r="CG267" s="697">
        <f>[52]ACCOUNTALLOC!CG267</f>
        <v>0</v>
      </c>
      <c r="CH267" s="697">
        <f>[52]ACCOUNTALLOC!CH267</f>
        <v>0</v>
      </c>
      <c r="CI267" s="697">
        <f>[52]ACCOUNTALLOC!CI267</f>
        <v>0</v>
      </c>
      <c r="CJ267" s="697">
        <f>[52]ACCOUNTALLOC!CJ267</f>
        <v>0</v>
      </c>
      <c r="CK267" s="697">
        <f>[52]ACCOUNTALLOC!CK267</f>
        <v>0</v>
      </c>
      <c r="CL267" s="697">
        <f>[52]ACCOUNTALLOC!CL267</f>
        <v>0</v>
      </c>
      <c r="CM267" s="697">
        <f>[52]ACCOUNTALLOC!CM267</f>
        <v>0</v>
      </c>
      <c r="CN267" s="698">
        <f>[52]ACCOUNTALLOC!CN267</f>
        <v>0</v>
      </c>
      <c r="CO267" s="697">
        <f>[52]ACCOUNTALLOC!CO267</f>
        <v>0</v>
      </c>
      <c r="CP267" s="697">
        <f>[52]ACCOUNTALLOC!CP267</f>
        <v>0</v>
      </c>
      <c r="CQ267" s="697">
        <f>[52]ACCOUNTALLOC!CQ267</f>
        <v>0</v>
      </c>
      <c r="CR267" s="697">
        <f>[52]ACCOUNTALLOC!CR267</f>
        <v>0</v>
      </c>
      <c r="CS267" s="697">
        <f>[52]ACCOUNTALLOC!CS267</f>
        <v>0</v>
      </c>
      <c r="CT267" s="697">
        <f>[52]ACCOUNTALLOC!CT267</f>
        <v>0</v>
      </c>
      <c r="CU267" s="697">
        <f>[52]ACCOUNTALLOC!CU267</f>
        <v>0</v>
      </c>
      <c r="CW267" s="65">
        <f>[52]ACCOUNTALLOC!CW267</f>
        <v>0</v>
      </c>
      <c r="CX267" s="65">
        <f>[52]ACCOUNTALLOC!CX267</f>
        <v>0</v>
      </c>
      <c r="CY267" s="65">
        <f>[52]ACCOUNTALLOC!CY267</f>
        <v>0</v>
      </c>
      <c r="CZ267" s="65">
        <f>[52]ACCOUNTALLOC!CZ267</f>
        <v>0</v>
      </c>
      <c r="DA267" s="65">
        <f>[52]ACCOUNTALLOC!DA267</f>
        <v>0</v>
      </c>
      <c r="DB267" s="65">
        <f>[52]ACCOUNTALLOC!DB267</f>
        <v>0</v>
      </c>
      <c r="DC267" s="65">
        <f>[52]ACCOUNTALLOC!DC267</f>
        <v>0</v>
      </c>
      <c r="DE267" s="65">
        <v>0</v>
      </c>
      <c r="DF267" s="65">
        <v>0</v>
      </c>
      <c r="DG267" s="65">
        <v>0</v>
      </c>
      <c r="DH267" s="65">
        <v>0</v>
      </c>
      <c r="DI267" s="65">
        <v>0</v>
      </c>
      <c r="DJ267" s="65">
        <v>0</v>
      </c>
      <c r="DK267" s="65">
        <v>0</v>
      </c>
      <c r="DM267" s="65">
        <v>0</v>
      </c>
      <c r="DN267" s="65">
        <v>0</v>
      </c>
      <c r="DO267" s="65">
        <v>0</v>
      </c>
      <c r="DP267" s="65">
        <v>0</v>
      </c>
      <c r="DQ267" s="65">
        <v>0</v>
      </c>
      <c r="DR267" s="65">
        <v>0</v>
      </c>
      <c r="DS267" s="65">
        <v>0</v>
      </c>
      <c r="DU267" s="65">
        <v>0</v>
      </c>
      <c r="DV267" s="65">
        <v>0</v>
      </c>
      <c r="DW267" s="65">
        <v>0</v>
      </c>
      <c r="DX267" s="65">
        <v>0</v>
      </c>
      <c r="DY267" s="65">
        <v>0</v>
      </c>
      <c r="DZ267" s="65">
        <v>0</v>
      </c>
      <c r="EA267" s="65">
        <v>0</v>
      </c>
      <c r="EC267" s="65">
        <v>0</v>
      </c>
      <c r="ED267" s="65">
        <v>0</v>
      </c>
      <c r="EE267" s="65">
        <v>0</v>
      </c>
      <c r="EF267" s="65">
        <v>0</v>
      </c>
      <c r="EG267" s="65">
        <v>0</v>
      </c>
      <c r="EH267" s="65">
        <v>0</v>
      </c>
      <c r="EI267" s="65">
        <v>0</v>
      </c>
      <c r="EK267" s="65">
        <v>0</v>
      </c>
      <c r="EL267" s="65">
        <v>0</v>
      </c>
      <c r="EM267" s="65">
        <v>0</v>
      </c>
      <c r="EN267" s="65">
        <v>0</v>
      </c>
      <c r="EO267" s="65">
        <v>0</v>
      </c>
      <c r="EP267" s="65">
        <v>0</v>
      </c>
      <c r="EQ267" s="65">
        <v>0</v>
      </c>
      <c r="ES267" s="65">
        <v>0</v>
      </c>
      <c r="ET267" s="65">
        <v>0</v>
      </c>
      <c r="EU267" s="65">
        <v>0</v>
      </c>
      <c r="EV267" s="65">
        <v>0</v>
      </c>
      <c r="EW267" s="65">
        <v>0</v>
      </c>
      <c r="EX267" s="65">
        <v>0</v>
      </c>
      <c r="EY267" s="65">
        <v>0</v>
      </c>
      <c r="FA267" s="65">
        <v>0</v>
      </c>
      <c r="FB267" s="65">
        <v>0</v>
      </c>
      <c r="FC267" s="65">
        <v>0</v>
      </c>
      <c r="FD267" s="65">
        <v>0</v>
      </c>
      <c r="FE267" s="65">
        <v>0</v>
      </c>
      <c r="FF267" s="65">
        <v>0</v>
      </c>
      <c r="FG267" s="65">
        <v>0</v>
      </c>
    </row>
    <row r="268" spans="1:163">
      <c r="A268" s="699" t="str">
        <f>[52]ACCOUNTALLOC!A268</f>
        <v>~</v>
      </c>
      <c r="B268" s="698" t="str">
        <f>[52]ACCOUNTALLOC!B268</f>
        <v>~</v>
      </c>
      <c r="C268" s="695">
        <f>[52]ACCOUNTALLOC!C268</f>
        <v>0</v>
      </c>
      <c r="D268" s="64"/>
      <c r="E268" s="697">
        <f>[52]ACCOUNTALLOC!E268</f>
        <v>0</v>
      </c>
      <c r="F268" s="697">
        <f>[52]ACCOUNTALLOC!F268</f>
        <v>0</v>
      </c>
      <c r="G268" s="697">
        <f>[52]ACCOUNTALLOC!G268</f>
        <v>0</v>
      </c>
      <c r="H268" s="697">
        <f>[52]ACCOUNTALLOC!H268</f>
        <v>0</v>
      </c>
      <c r="I268" s="697">
        <f>[52]ACCOUNTALLOC!I268</f>
        <v>0</v>
      </c>
      <c r="J268" s="697">
        <f>[52]ACCOUNTALLOC!J268</f>
        <v>0</v>
      </c>
      <c r="K268" s="697">
        <f>[52]ACCOUNTALLOC!K268</f>
        <v>0</v>
      </c>
      <c r="L268" s="698"/>
      <c r="M268" s="697">
        <f>[52]ACCOUNTALLOC!M268</f>
        <v>0</v>
      </c>
      <c r="N268" s="697">
        <f>[52]ACCOUNTALLOC!N268</f>
        <v>0</v>
      </c>
      <c r="O268" s="697">
        <f>[52]ACCOUNTALLOC!O268</f>
        <v>0</v>
      </c>
      <c r="P268" s="697">
        <f>[52]ACCOUNTALLOC!P268</f>
        <v>0</v>
      </c>
      <c r="Q268" s="697">
        <f>[52]ACCOUNTALLOC!Q268</f>
        <v>0</v>
      </c>
      <c r="R268" s="697">
        <f>[52]ACCOUNTALLOC!R268</f>
        <v>0</v>
      </c>
      <c r="S268" s="697">
        <f>[52]ACCOUNTALLOC!S268</f>
        <v>0</v>
      </c>
      <c r="T268" s="698"/>
      <c r="U268" s="697">
        <f>[52]ACCOUNTALLOC!U268</f>
        <v>0</v>
      </c>
      <c r="V268" s="697">
        <f>[52]ACCOUNTALLOC!V268</f>
        <v>0</v>
      </c>
      <c r="W268" s="697">
        <f>[52]ACCOUNTALLOC!W268</f>
        <v>0</v>
      </c>
      <c r="X268" s="697">
        <f>[52]ACCOUNTALLOC!X268</f>
        <v>0</v>
      </c>
      <c r="Y268" s="697">
        <f>[52]ACCOUNTALLOC!Y268</f>
        <v>0</v>
      </c>
      <c r="Z268" s="697">
        <f>[52]ACCOUNTALLOC!Z268</f>
        <v>0</v>
      </c>
      <c r="AA268" s="697">
        <f>[52]ACCOUNTALLOC!AA268</f>
        <v>0</v>
      </c>
      <c r="AB268" s="698"/>
      <c r="AC268" s="697">
        <f>[52]ACCOUNTALLOC!AC268</f>
        <v>0</v>
      </c>
      <c r="AD268" s="697">
        <f>[52]ACCOUNTALLOC!AD268</f>
        <v>0</v>
      </c>
      <c r="AE268" s="697">
        <f>[52]ACCOUNTALLOC!AE268</f>
        <v>0</v>
      </c>
      <c r="AF268" s="697">
        <f>[52]ACCOUNTALLOC!AF268</f>
        <v>0</v>
      </c>
      <c r="AG268" s="697">
        <f>[52]ACCOUNTALLOC!AG268</f>
        <v>0</v>
      </c>
      <c r="AH268" s="697">
        <f>[52]ACCOUNTALLOC!AH268</f>
        <v>0</v>
      </c>
      <c r="AI268" s="697">
        <f>[52]ACCOUNTALLOC!AI268</f>
        <v>0</v>
      </c>
      <c r="AJ268" s="698"/>
      <c r="AK268" s="697">
        <f>[52]ACCOUNTALLOC!AK268</f>
        <v>0</v>
      </c>
      <c r="AL268" s="697">
        <f>[52]ACCOUNTALLOC!AL268</f>
        <v>0</v>
      </c>
      <c r="AM268" s="697">
        <f>[52]ACCOUNTALLOC!AM268</f>
        <v>0</v>
      </c>
      <c r="AN268" s="697">
        <f>[52]ACCOUNTALLOC!AN268</f>
        <v>0</v>
      </c>
      <c r="AO268" s="697">
        <f>[52]ACCOUNTALLOC!AO268</f>
        <v>0</v>
      </c>
      <c r="AP268" s="697">
        <f>[52]ACCOUNTALLOC!AP268</f>
        <v>0</v>
      </c>
      <c r="AQ268" s="697">
        <f>[52]ACCOUNTALLOC!AQ268</f>
        <v>0</v>
      </c>
      <c r="AR268" s="698"/>
      <c r="AS268" s="697">
        <f>[52]ACCOUNTALLOC!AS268</f>
        <v>0</v>
      </c>
      <c r="AT268" s="697">
        <f>[52]ACCOUNTALLOC!AT268</f>
        <v>0</v>
      </c>
      <c r="AU268" s="697">
        <f>[52]ACCOUNTALLOC!AU268</f>
        <v>0</v>
      </c>
      <c r="AV268" s="697">
        <f>[52]ACCOUNTALLOC!AV268</f>
        <v>0</v>
      </c>
      <c r="AW268" s="697">
        <f>[52]ACCOUNTALLOC!AW268</f>
        <v>0</v>
      </c>
      <c r="AX268" s="697">
        <f>[52]ACCOUNTALLOC!AX268</f>
        <v>0</v>
      </c>
      <c r="AY268" s="697">
        <f>[52]ACCOUNTALLOC!AY268</f>
        <v>0</v>
      </c>
      <c r="AZ268" s="698"/>
      <c r="BA268" s="697">
        <f>[52]ACCOUNTALLOC!BA268</f>
        <v>0</v>
      </c>
      <c r="BB268" s="697">
        <f>[52]ACCOUNTALLOC!BB268</f>
        <v>0</v>
      </c>
      <c r="BC268" s="697">
        <f>[52]ACCOUNTALLOC!BC268</f>
        <v>0</v>
      </c>
      <c r="BD268" s="697">
        <f>[52]ACCOUNTALLOC!BD268</f>
        <v>0</v>
      </c>
      <c r="BE268" s="697">
        <f>[52]ACCOUNTALLOC!BE268</f>
        <v>0</v>
      </c>
      <c r="BF268" s="697">
        <f>[52]ACCOUNTALLOC!BF268</f>
        <v>0</v>
      </c>
      <c r="BG268" s="697">
        <f>[52]ACCOUNTALLOC!BG268</f>
        <v>0</v>
      </c>
      <c r="BH268" s="698"/>
      <c r="BI268" s="697">
        <f>[52]ACCOUNTALLOC!BI268</f>
        <v>0</v>
      </c>
      <c r="BJ268" s="697">
        <f>[52]ACCOUNTALLOC!BJ268</f>
        <v>0</v>
      </c>
      <c r="BK268" s="697">
        <f>[52]ACCOUNTALLOC!BK268</f>
        <v>0</v>
      </c>
      <c r="BL268" s="697">
        <f>[52]ACCOUNTALLOC!BL268</f>
        <v>0</v>
      </c>
      <c r="BM268" s="697">
        <f>[52]ACCOUNTALLOC!BM268</f>
        <v>0</v>
      </c>
      <c r="BN268" s="697">
        <f>[52]ACCOUNTALLOC!BN268</f>
        <v>0</v>
      </c>
      <c r="BO268" s="697">
        <f>[52]ACCOUNTALLOC!BO268</f>
        <v>0</v>
      </c>
      <c r="BP268" s="698"/>
      <c r="BQ268" s="697">
        <f>[52]ACCOUNTALLOC!BQ268</f>
        <v>0</v>
      </c>
      <c r="BR268" s="697">
        <f>[52]ACCOUNTALLOC!BR268</f>
        <v>0</v>
      </c>
      <c r="BS268" s="697">
        <f>[52]ACCOUNTALLOC!BS268</f>
        <v>0</v>
      </c>
      <c r="BT268" s="697">
        <f>[52]ACCOUNTALLOC!BT268</f>
        <v>0</v>
      </c>
      <c r="BU268" s="697">
        <f>[52]ACCOUNTALLOC!BU268</f>
        <v>0</v>
      </c>
      <c r="BV268" s="697">
        <f>[52]ACCOUNTALLOC!BV268</f>
        <v>0</v>
      </c>
      <c r="BW268" s="697">
        <f>[52]ACCOUNTALLOC!BW268</f>
        <v>0</v>
      </c>
      <c r="BX268" s="698"/>
      <c r="BY268" s="697">
        <f>[52]ACCOUNTALLOC!BY268</f>
        <v>0</v>
      </c>
      <c r="BZ268" s="697">
        <f>[52]ACCOUNTALLOC!BZ268</f>
        <v>0</v>
      </c>
      <c r="CA268" s="697">
        <f>[52]ACCOUNTALLOC!CA268</f>
        <v>0</v>
      </c>
      <c r="CB268" s="697">
        <f>[52]ACCOUNTALLOC!CB268</f>
        <v>0</v>
      </c>
      <c r="CC268" s="697">
        <f>[52]ACCOUNTALLOC!CC268</f>
        <v>0</v>
      </c>
      <c r="CD268" s="697">
        <f>[52]ACCOUNTALLOC!CD268</f>
        <v>0</v>
      </c>
      <c r="CE268" s="697">
        <f>[52]ACCOUNTALLOC!CE268</f>
        <v>0</v>
      </c>
      <c r="CF268" s="698"/>
      <c r="CG268" s="697">
        <f>[52]ACCOUNTALLOC!CG268</f>
        <v>0</v>
      </c>
      <c r="CH268" s="697">
        <f>[52]ACCOUNTALLOC!CH268</f>
        <v>0</v>
      </c>
      <c r="CI268" s="697">
        <f>[52]ACCOUNTALLOC!CI268</f>
        <v>0</v>
      </c>
      <c r="CJ268" s="697">
        <f>[52]ACCOUNTALLOC!CJ268</f>
        <v>0</v>
      </c>
      <c r="CK268" s="697">
        <f>[52]ACCOUNTALLOC!CK268</f>
        <v>0</v>
      </c>
      <c r="CL268" s="697">
        <f>[52]ACCOUNTALLOC!CL268</f>
        <v>0</v>
      </c>
      <c r="CM268" s="697">
        <f>[52]ACCOUNTALLOC!CM268</f>
        <v>0</v>
      </c>
      <c r="CN268" s="698">
        <f>[52]ACCOUNTALLOC!CN268</f>
        <v>0</v>
      </c>
      <c r="CO268" s="697">
        <f>[52]ACCOUNTALLOC!CO268</f>
        <v>0</v>
      </c>
      <c r="CP268" s="697">
        <f>[52]ACCOUNTALLOC!CP268</f>
        <v>0</v>
      </c>
      <c r="CQ268" s="697">
        <f>[52]ACCOUNTALLOC!CQ268</f>
        <v>0</v>
      </c>
      <c r="CR268" s="697">
        <f>[52]ACCOUNTALLOC!CR268</f>
        <v>0</v>
      </c>
      <c r="CS268" s="697">
        <f>[52]ACCOUNTALLOC!CS268</f>
        <v>0</v>
      </c>
      <c r="CT268" s="697">
        <f>[52]ACCOUNTALLOC!CT268</f>
        <v>0</v>
      </c>
      <c r="CU268" s="697">
        <f>[52]ACCOUNTALLOC!CU268</f>
        <v>0</v>
      </c>
      <c r="CW268" s="65">
        <f>[52]ACCOUNTALLOC!CW268</f>
        <v>0</v>
      </c>
      <c r="CX268" s="65">
        <f>[52]ACCOUNTALLOC!CX268</f>
        <v>0</v>
      </c>
      <c r="CY268" s="65">
        <f>[52]ACCOUNTALLOC!CY268</f>
        <v>0</v>
      </c>
      <c r="CZ268" s="65">
        <f>[52]ACCOUNTALLOC!CZ268</f>
        <v>0</v>
      </c>
      <c r="DA268" s="65">
        <f>[52]ACCOUNTALLOC!DA268</f>
        <v>0</v>
      </c>
      <c r="DB268" s="65">
        <f>[52]ACCOUNTALLOC!DB268</f>
        <v>0</v>
      </c>
      <c r="DC268" s="65">
        <f>[52]ACCOUNTALLOC!DC268</f>
        <v>0</v>
      </c>
      <c r="DE268" s="65">
        <v>0</v>
      </c>
      <c r="DF268" s="65">
        <v>0</v>
      </c>
      <c r="DG268" s="65">
        <v>0</v>
      </c>
      <c r="DH268" s="65">
        <v>0</v>
      </c>
      <c r="DI268" s="65">
        <v>0</v>
      </c>
      <c r="DJ268" s="65">
        <v>0</v>
      </c>
      <c r="DK268" s="65">
        <v>0</v>
      </c>
      <c r="DM268" s="65">
        <v>0</v>
      </c>
      <c r="DN268" s="65">
        <v>0</v>
      </c>
      <c r="DO268" s="65">
        <v>0</v>
      </c>
      <c r="DP268" s="65">
        <v>0</v>
      </c>
      <c r="DQ268" s="65">
        <v>0</v>
      </c>
      <c r="DR268" s="65">
        <v>0</v>
      </c>
      <c r="DS268" s="65">
        <v>0</v>
      </c>
      <c r="DU268" s="65">
        <v>0</v>
      </c>
      <c r="DV268" s="65">
        <v>0</v>
      </c>
      <c r="DW268" s="65">
        <v>0</v>
      </c>
      <c r="DX268" s="65">
        <v>0</v>
      </c>
      <c r="DY268" s="65">
        <v>0</v>
      </c>
      <c r="DZ268" s="65">
        <v>0</v>
      </c>
      <c r="EA268" s="65">
        <v>0</v>
      </c>
      <c r="EC268" s="65">
        <v>0</v>
      </c>
      <c r="ED268" s="65">
        <v>0</v>
      </c>
      <c r="EE268" s="65">
        <v>0</v>
      </c>
      <c r="EF268" s="65">
        <v>0</v>
      </c>
      <c r="EG268" s="65">
        <v>0</v>
      </c>
      <c r="EH268" s="65">
        <v>0</v>
      </c>
      <c r="EI268" s="65">
        <v>0</v>
      </c>
      <c r="EK268" s="65">
        <v>0</v>
      </c>
      <c r="EL268" s="65">
        <v>0</v>
      </c>
      <c r="EM268" s="65">
        <v>0</v>
      </c>
      <c r="EN268" s="65">
        <v>0</v>
      </c>
      <c r="EO268" s="65">
        <v>0</v>
      </c>
      <c r="EP268" s="65">
        <v>0</v>
      </c>
      <c r="EQ268" s="65">
        <v>0</v>
      </c>
      <c r="ES268" s="65">
        <v>0</v>
      </c>
      <c r="ET268" s="65">
        <v>0</v>
      </c>
      <c r="EU268" s="65">
        <v>0</v>
      </c>
      <c r="EV268" s="65">
        <v>0</v>
      </c>
      <c r="EW268" s="65">
        <v>0</v>
      </c>
      <c r="EX268" s="65">
        <v>0</v>
      </c>
      <c r="EY268" s="65">
        <v>0</v>
      </c>
      <c r="FA268" s="65">
        <v>0</v>
      </c>
      <c r="FB268" s="65">
        <v>0</v>
      </c>
      <c r="FC268" s="65">
        <v>0</v>
      </c>
      <c r="FD268" s="65">
        <v>0</v>
      </c>
      <c r="FE268" s="65">
        <v>0</v>
      </c>
      <c r="FF268" s="65">
        <v>0</v>
      </c>
      <c r="FG268" s="65">
        <v>0</v>
      </c>
    </row>
    <row r="269" spans="1:163">
      <c r="A269" s="699" t="str">
        <f>[52]ACCOUNTALLOC!A269</f>
        <v>~</v>
      </c>
      <c r="B269" s="698" t="str">
        <f>[52]ACCOUNTALLOC!B269</f>
        <v>~</v>
      </c>
      <c r="C269" s="695">
        <f>[52]ACCOUNTALLOC!C269</f>
        <v>0</v>
      </c>
      <c r="D269" s="64"/>
      <c r="E269" s="697">
        <f>[52]ACCOUNTALLOC!E269</f>
        <v>0</v>
      </c>
      <c r="F269" s="697">
        <f>[52]ACCOUNTALLOC!F269</f>
        <v>0</v>
      </c>
      <c r="G269" s="697">
        <f>[52]ACCOUNTALLOC!G269</f>
        <v>0</v>
      </c>
      <c r="H269" s="697">
        <f>[52]ACCOUNTALLOC!H269</f>
        <v>0</v>
      </c>
      <c r="I269" s="697">
        <f>[52]ACCOUNTALLOC!I269</f>
        <v>0</v>
      </c>
      <c r="J269" s="697">
        <f>[52]ACCOUNTALLOC!J269</f>
        <v>0</v>
      </c>
      <c r="K269" s="697">
        <f>[52]ACCOUNTALLOC!K269</f>
        <v>0</v>
      </c>
      <c r="L269" s="698"/>
      <c r="M269" s="697">
        <f>[52]ACCOUNTALLOC!M269</f>
        <v>0</v>
      </c>
      <c r="N269" s="697">
        <f>[52]ACCOUNTALLOC!N269</f>
        <v>0</v>
      </c>
      <c r="O269" s="697">
        <f>[52]ACCOUNTALLOC!O269</f>
        <v>0</v>
      </c>
      <c r="P269" s="697">
        <f>[52]ACCOUNTALLOC!P269</f>
        <v>0</v>
      </c>
      <c r="Q269" s="697">
        <f>[52]ACCOUNTALLOC!Q269</f>
        <v>0</v>
      </c>
      <c r="R269" s="697">
        <f>[52]ACCOUNTALLOC!R269</f>
        <v>0</v>
      </c>
      <c r="S269" s="697">
        <f>[52]ACCOUNTALLOC!S269</f>
        <v>0</v>
      </c>
      <c r="T269" s="698"/>
      <c r="U269" s="697">
        <f>[52]ACCOUNTALLOC!U269</f>
        <v>0</v>
      </c>
      <c r="V269" s="697">
        <f>[52]ACCOUNTALLOC!V269</f>
        <v>0</v>
      </c>
      <c r="W269" s="697">
        <f>[52]ACCOUNTALLOC!W269</f>
        <v>0</v>
      </c>
      <c r="X269" s="697">
        <f>[52]ACCOUNTALLOC!X269</f>
        <v>0</v>
      </c>
      <c r="Y269" s="697">
        <f>[52]ACCOUNTALLOC!Y269</f>
        <v>0</v>
      </c>
      <c r="Z269" s="697">
        <f>[52]ACCOUNTALLOC!Z269</f>
        <v>0</v>
      </c>
      <c r="AA269" s="697">
        <f>[52]ACCOUNTALLOC!AA269</f>
        <v>0</v>
      </c>
      <c r="AB269" s="698"/>
      <c r="AC269" s="697">
        <f>[52]ACCOUNTALLOC!AC269</f>
        <v>0</v>
      </c>
      <c r="AD269" s="697">
        <f>[52]ACCOUNTALLOC!AD269</f>
        <v>0</v>
      </c>
      <c r="AE269" s="697">
        <f>[52]ACCOUNTALLOC!AE269</f>
        <v>0</v>
      </c>
      <c r="AF269" s="697">
        <f>[52]ACCOUNTALLOC!AF269</f>
        <v>0</v>
      </c>
      <c r="AG269" s="697">
        <f>[52]ACCOUNTALLOC!AG269</f>
        <v>0</v>
      </c>
      <c r="AH269" s="697">
        <f>[52]ACCOUNTALLOC!AH269</f>
        <v>0</v>
      </c>
      <c r="AI269" s="697">
        <f>[52]ACCOUNTALLOC!AI269</f>
        <v>0</v>
      </c>
      <c r="AJ269" s="698"/>
      <c r="AK269" s="697">
        <f>[52]ACCOUNTALLOC!AK269</f>
        <v>0</v>
      </c>
      <c r="AL269" s="697">
        <f>[52]ACCOUNTALLOC!AL269</f>
        <v>0</v>
      </c>
      <c r="AM269" s="697">
        <f>[52]ACCOUNTALLOC!AM269</f>
        <v>0</v>
      </c>
      <c r="AN269" s="697">
        <f>[52]ACCOUNTALLOC!AN269</f>
        <v>0</v>
      </c>
      <c r="AO269" s="697">
        <f>[52]ACCOUNTALLOC!AO269</f>
        <v>0</v>
      </c>
      <c r="AP269" s="697">
        <f>[52]ACCOUNTALLOC!AP269</f>
        <v>0</v>
      </c>
      <c r="AQ269" s="697">
        <f>[52]ACCOUNTALLOC!AQ269</f>
        <v>0</v>
      </c>
      <c r="AR269" s="698"/>
      <c r="AS269" s="697">
        <f>[52]ACCOUNTALLOC!AS269</f>
        <v>0</v>
      </c>
      <c r="AT269" s="697">
        <f>[52]ACCOUNTALLOC!AT269</f>
        <v>0</v>
      </c>
      <c r="AU269" s="697">
        <f>[52]ACCOUNTALLOC!AU269</f>
        <v>0</v>
      </c>
      <c r="AV269" s="697">
        <f>[52]ACCOUNTALLOC!AV269</f>
        <v>0</v>
      </c>
      <c r="AW269" s="697">
        <f>[52]ACCOUNTALLOC!AW269</f>
        <v>0</v>
      </c>
      <c r="AX269" s="697">
        <f>[52]ACCOUNTALLOC!AX269</f>
        <v>0</v>
      </c>
      <c r="AY269" s="697">
        <f>[52]ACCOUNTALLOC!AY269</f>
        <v>0</v>
      </c>
      <c r="AZ269" s="698"/>
      <c r="BA269" s="697">
        <f>[52]ACCOUNTALLOC!BA269</f>
        <v>0</v>
      </c>
      <c r="BB269" s="697">
        <f>[52]ACCOUNTALLOC!BB269</f>
        <v>0</v>
      </c>
      <c r="BC269" s="697">
        <f>[52]ACCOUNTALLOC!BC269</f>
        <v>0</v>
      </c>
      <c r="BD269" s="697">
        <f>[52]ACCOUNTALLOC!BD269</f>
        <v>0</v>
      </c>
      <c r="BE269" s="697">
        <f>[52]ACCOUNTALLOC!BE269</f>
        <v>0</v>
      </c>
      <c r="BF269" s="697">
        <f>[52]ACCOUNTALLOC!BF269</f>
        <v>0</v>
      </c>
      <c r="BG269" s="697">
        <f>[52]ACCOUNTALLOC!BG269</f>
        <v>0</v>
      </c>
      <c r="BH269" s="698"/>
      <c r="BI269" s="697">
        <f>[52]ACCOUNTALLOC!BI269</f>
        <v>0</v>
      </c>
      <c r="BJ269" s="697">
        <f>[52]ACCOUNTALLOC!BJ269</f>
        <v>0</v>
      </c>
      <c r="BK269" s="697">
        <f>[52]ACCOUNTALLOC!BK269</f>
        <v>0</v>
      </c>
      <c r="BL269" s="697">
        <f>[52]ACCOUNTALLOC!BL269</f>
        <v>0</v>
      </c>
      <c r="BM269" s="697">
        <f>[52]ACCOUNTALLOC!BM269</f>
        <v>0</v>
      </c>
      <c r="BN269" s="697">
        <f>[52]ACCOUNTALLOC!BN269</f>
        <v>0</v>
      </c>
      <c r="BO269" s="697">
        <f>[52]ACCOUNTALLOC!BO269</f>
        <v>0</v>
      </c>
      <c r="BP269" s="698"/>
      <c r="BQ269" s="697">
        <f>[52]ACCOUNTALLOC!BQ269</f>
        <v>0</v>
      </c>
      <c r="BR269" s="697">
        <f>[52]ACCOUNTALLOC!BR269</f>
        <v>0</v>
      </c>
      <c r="BS269" s="697">
        <f>[52]ACCOUNTALLOC!BS269</f>
        <v>0</v>
      </c>
      <c r="BT269" s="697">
        <f>[52]ACCOUNTALLOC!BT269</f>
        <v>0</v>
      </c>
      <c r="BU269" s="697">
        <f>[52]ACCOUNTALLOC!BU269</f>
        <v>0</v>
      </c>
      <c r="BV269" s="697">
        <f>[52]ACCOUNTALLOC!BV269</f>
        <v>0</v>
      </c>
      <c r="BW269" s="697">
        <f>[52]ACCOUNTALLOC!BW269</f>
        <v>0</v>
      </c>
      <c r="BX269" s="698"/>
      <c r="BY269" s="697">
        <f>[52]ACCOUNTALLOC!BY269</f>
        <v>0</v>
      </c>
      <c r="BZ269" s="697">
        <f>[52]ACCOUNTALLOC!BZ269</f>
        <v>0</v>
      </c>
      <c r="CA269" s="697">
        <f>[52]ACCOUNTALLOC!CA269</f>
        <v>0</v>
      </c>
      <c r="CB269" s="697">
        <f>[52]ACCOUNTALLOC!CB269</f>
        <v>0</v>
      </c>
      <c r="CC269" s="697">
        <f>[52]ACCOUNTALLOC!CC269</f>
        <v>0</v>
      </c>
      <c r="CD269" s="697">
        <f>[52]ACCOUNTALLOC!CD269</f>
        <v>0</v>
      </c>
      <c r="CE269" s="697">
        <f>[52]ACCOUNTALLOC!CE269</f>
        <v>0</v>
      </c>
      <c r="CF269" s="698"/>
      <c r="CG269" s="697">
        <f>[52]ACCOUNTALLOC!CG269</f>
        <v>0</v>
      </c>
      <c r="CH269" s="697">
        <f>[52]ACCOUNTALLOC!CH269</f>
        <v>0</v>
      </c>
      <c r="CI269" s="697">
        <f>[52]ACCOUNTALLOC!CI269</f>
        <v>0</v>
      </c>
      <c r="CJ269" s="697">
        <f>[52]ACCOUNTALLOC!CJ269</f>
        <v>0</v>
      </c>
      <c r="CK269" s="697">
        <f>[52]ACCOUNTALLOC!CK269</f>
        <v>0</v>
      </c>
      <c r="CL269" s="697">
        <f>[52]ACCOUNTALLOC!CL269</f>
        <v>0</v>
      </c>
      <c r="CM269" s="697">
        <f>[52]ACCOUNTALLOC!CM269</f>
        <v>0</v>
      </c>
      <c r="CN269" s="698">
        <f>[52]ACCOUNTALLOC!CN269</f>
        <v>0</v>
      </c>
      <c r="CO269" s="697">
        <f>[52]ACCOUNTALLOC!CO269</f>
        <v>0</v>
      </c>
      <c r="CP269" s="697">
        <f>[52]ACCOUNTALLOC!CP269</f>
        <v>0</v>
      </c>
      <c r="CQ269" s="697">
        <f>[52]ACCOUNTALLOC!CQ269</f>
        <v>0</v>
      </c>
      <c r="CR269" s="697">
        <f>[52]ACCOUNTALLOC!CR269</f>
        <v>0</v>
      </c>
      <c r="CS269" s="697">
        <f>[52]ACCOUNTALLOC!CS269</f>
        <v>0</v>
      </c>
      <c r="CT269" s="697">
        <f>[52]ACCOUNTALLOC!CT269</f>
        <v>0</v>
      </c>
      <c r="CU269" s="697">
        <f>[52]ACCOUNTALLOC!CU269</f>
        <v>0</v>
      </c>
      <c r="CW269" s="65">
        <f>[52]ACCOUNTALLOC!CW269</f>
        <v>0</v>
      </c>
      <c r="CX269" s="65">
        <f>[52]ACCOUNTALLOC!CX269</f>
        <v>0</v>
      </c>
      <c r="CY269" s="65">
        <f>[52]ACCOUNTALLOC!CY269</f>
        <v>0</v>
      </c>
      <c r="CZ269" s="65">
        <f>[52]ACCOUNTALLOC!CZ269</f>
        <v>0</v>
      </c>
      <c r="DA269" s="65">
        <f>[52]ACCOUNTALLOC!DA269</f>
        <v>0</v>
      </c>
      <c r="DB269" s="65">
        <f>[52]ACCOUNTALLOC!DB269</f>
        <v>0</v>
      </c>
      <c r="DC269" s="65">
        <f>[52]ACCOUNTALLOC!DC269</f>
        <v>0</v>
      </c>
      <c r="DE269" s="65">
        <v>0</v>
      </c>
      <c r="DF269" s="65">
        <v>0</v>
      </c>
      <c r="DG269" s="65">
        <v>0</v>
      </c>
      <c r="DH269" s="65">
        <v>0</v>
      </c>
      <c r="DI269" s="65">
        <v>0</v>
      </c>
      <c r="DJ269" s="65">
        <v>0</v>
      </c>
      <c r="DK269" s="65">
        <v>0</v>
      </c>
      <c r="DM269" s="65">
        <v>0</v>
      </c>
      <c r="DN269" s="65">
        <v>0</v>
      </c>
      <c r="DO269" s="65">
        <v>0</v>
      </c>
      <c r="DP269" s="65">
        <v>0</v>
      </c>
      <c r="DQ269" s="65">
        <v>0</v>
      </c>
      <c r="DR269" s="65">
        <v>0</v>
      </c>
      <c r="DS269" s="65">
        <v>0</v>
      </c>
      <c r="DU269" s="65">
        <v>0</v>
      </c>
      <c r="DV269" s="65">
        <v>0</v>
      </c>
      <c r="DW269" s="65">
        <v>0</v>
      </c>
      <c r="DX269" s="65">
        <v>0</v>
      </c>
      <c r="DY269" s="65">
        <v>0</v>
      </c>
      <c r="DZ269" s="65">
        <v>0</v>
      </c>
      <c r="EA269" s="65">
        <v>0</v>
      </c>
      <c r="EC269" s="65">
        <v>0</v>
      </c>
      <c r="ED269" s="65">
        <v>0</v>
      </c>
      <c r="EE269" s="65">
        <v>0</v>
      </c>
      <c r="EF269" s="65">
        <v>0</v>
      </c>
      <c r="EG269" s="65">
        <v>0</v>
      </c>
      <c r="EH269" s="65">
        <v>0</v>
      </c>
      <c r="EI269" s="65">
        <v>0</v>
      </c>
      <c r="EK269" s="65">
        <v>0</v>
      </c>
      <c r="EL269" s="65">
        <v>0</v>
      </c>
      <c r="EM269" s="65">
        <v>0</v>
      </c>
      <c r="EN269" s="65">
        <v>0</v>
      </c>
      <c r="EO269" s="65">
        <v>0</v>
      </c>
      <c r="EP269" s="65">
        <v>0</v>
      </c>
      <c r="EQ269" s="65">
        <v>0</v>
      </c>
      <c r="ES269" s="65">
        <v>0</v>
      </c>
      <c r="ET269" s="65">
        <v>0</v>
      </c>
      <c r="EU269" s="65">
        <v>0</v>
      </c>
      <c r="EV269" s="65">
        <v>0</v>
      </c>
      <c r="EW269" s="65">
        <v>0</v>
      </c>
      <c r="EX269" s="65">
        <v>0</v>
      </c>
      <c r="EY269" s="65">
        <v>0</v>
      </c>
      <c r="FA269" s="65">
        <v>0</v>
      </c>
      <c r="FB269" s="65">
        <v>0</v>
      </c>
      <c r="FC269" s="65">
        <v>0</v>
      </c>
      <c r="FD269" s="65">
        <v>0</v>
      </c>
      <c r="FE269" s="65">
        <v>0</v>
      </c>
      <c r="FF269" s="65">
        <v>0</v>
      </c>
      <c r="FG269" s="65">
        <v>0</v>
      </c>
    </row>
    <row r="270" spans="1:163">
      <c r="A270" s="698"/>
      <c r="B270" s="694" t="str">
        <f>[52]ACCOUNTALLOC!B270</f>
        <v>Sub-total</v>
      </c>
      <c r="C270" s="696">
        <f>[52]ACCOUNTALLOC!C270</f>
        <v>446679558.91286945</v>
      </c>
      <c r="D270" s="64"/>
      <c r="E270" s="696">
        <f>[52]ACCOUNTALLOC!E270</f>
        <v>28337248.207490213</v>
      </c>
      <c r="F270" s="696">
        <f>[52]ACCOUNTALLOC!F270</f>
        <v>207106346.35259098</v>
      </c>
      <c r="G270" s="696">
        <f>[52]ACCOUNTALLOC!G270</f>
        <v>0</v>
      </c>
      <c r="H270" s="696">
        <f>[52]ACCOUNTALLOC!H270</f>
        <v>0</v>
      </c>
      <c r="I270" s="696">
        <f>[52]ACCOUNTALLOC!I270</f>
        <v>0</v>
      </c>
      <c r="J270" s="696">
        <f>[52]ACCOUNTALLOC!J270</f>
        <v>0</v>
      </c>
      <c r="K270" s="696">
        <f>[52]ACCOUNTALLOC!K270</f>
        <v>235443594.56008118</v>
      </c>
      <c r="L270" s="696"/>
      <c r="M270" s="696">
        <f>[52]ACCOUNTALLOC!M270</f>
        <v>6533237.3727080943</v>
      </c>
      <c r="N270" s="696">
        <f>[52]ACCOUNTALLOC!N270</f>
        <v>52623292.450784467</v>
      </c>
      <c r="O270" s="696">
        <f>[52]ACCOUNTALLOC!O270</f>
        <v>0</v>
      </c>
      <c r="P270" s="696">
        <f>[52]ACCOUNTALLOC!P270</f>
        <v>0</v>
      </c>
      <c r="Q270" s="696">
        <f>[52]ACCOUNTALLOC!Q270</f>
        <v>0</v>
      </c>
      <c r="R270" s="696">
        <f>[52]ACCOUNTALLOC!R270</f>
        <v>0</v>
      </c>
      <c r="S270" s="696">
        <f>[52]ACCOUNTALLOC!S270</f>
        <v>59156529.823492564</v>
      </c>
      <c r="T270" s="696"/>
      <c r="U270" s="696">
        <f>[52]ACCOUNTALLOC!U270</f>
        <v>6992772.2766960328</v>
      </c>
      <c r="V270" s="696">
        <f>[52]ACCOUNTALLOC!V270</f>
        <v>58521131.088170566</v>
      </c>
      <c r="W270" s="696">
        <f>[52]ACCOUNTALLOC!W270</f>
        <v>0</v>
      </c>
      <c r="X270" s="696">
        <f>[52]ACCOUNTALLOC!X270</f>
        <v>0</v>
      </c>
      <c r="Y270" s="696">
        <f>[52]ACCOUNTALLOC!Y270</f>
        <v>0</v>
      </c>
      <c r="Z270" s="696">
        <f>[52]ACCOUNTALLOC!Z270</f>
        <v>0</v>
      </c>
      <c r="AA270" s="696">
        <f>[52]ACCOUNTALLOC!AA270</f>
        <v>65513903.364866599</v>
      </c>
      <c r="AB270" s="696"/>
      <c r="AC270" s="696">
        <f>[52]ACCOUNTALLOC!AC270</f>
        <v>3674127.3931693407</v>
      </c>
      <c r="AD270" s="696">
        <f>[52]ACCOUNTALLOC!AD270</f>
        <v>37767537.638524197</v>
      </c>
      <c r="AE270" s="696">
        <f>[52]ACCOUNTALLOC!AE270</f>
        <v>0</v>
      </c>
      <c r="AF270" s="696">
        <f>[52]ACCOUNTALLOC!AF270</f>
        <v>0</v>
      </c>
      <c r="AG270" s="696">
        <f>[52]ACCOUNTALLOC!AG270</f>
        <v>0</v>
      </c>
      <c r="AH270" s="696">
        <f>[52]ACCOUNTALLOC!AH270</f>
        <v>0</v>
      </c>
      <c r="AI270" s="696">
        <f>[52]ACCOUNTALLOC!AI270</f>
        <v>41441665.031693541</v>
      </c>
      <c r="AJ270" s="696"/>
      <c r="AK270" s="696">
        <f>[52]ACCOUNTALLOC!AK270</f>
        <v>2595486.7201417256</v>
      </c>
      <c r="AL270" s="696">
        <f>[52]ACCOUNTALLOC!AL270</f>
        <v>26276491.974888358</v>
      </c>
      <c r="AM270" s="696">
        <f>[52]ACCOUNTALLOC!AM270</f>
        <v>0</v>
      </c>
      <c r="AN270" s="696">
        <f>[52]ACCOUNTALLOC!AN270</f>
        <v>0</v>
      </c>
      <c r="AO270" s="696">
        <f>[52]ACCOUNTALLOC!AO270</f>
        <v>0</v>
      </c>
      <c r="AP270" s="696">
        <f>[52]ACCOUNTALLOC!AP270</f>
        <v>0</v>
      </c>
      <c r="AQ270" s="696">
        <f>[52]ACCOUNTALLOC!AQ270</f>
        <v>28871978.695030086</v>
      </c>
      <c r="AR270" s="696"/>
      <c r="AS270" s="696">
        <f>[52]ACCOUNTALLOC!AS270</f>
        <v>88.698953976193636</v>
      </c>
      <c r="AT270" s="696">
        <f>[52]ACCOUNTALLOC!AT270</f>
        <v>82970.870817253948</v>
      </c>
      <c r="AU270" s="696">
        <f>[52]ACCOUNTALLOC!AU270</f>
        <v>0</v>
      </c>
      <c r="AV270" s="696">
        <f>[52]ACCOUNTALLOC!AV270</f>
        <v>0</v>
      </c>
      <c r="AW270" s="696">
        <f>[52]ACCOUNTALLOC!AW270</f>
        <v>0</v>
      </c>
      <c r="AX270" s="696">
        <f>[52]ACCOUNTALLOC!AX270</f>
        <v>0</v>
      </c>
      <c r="AY270" s="696">
        <f>[52]ACCOUNTALLOC!AY270</f>
        <v>83059.569771230148</v>
      </c>
      <c r="AZ270" s="696"/>
      <c r="BA270" s="696">
        <f>[52]ACCOUNTALLOC!BA270</f>
        <v>0</v>
      </c>
      <c r="BB270" s="696">
        <f>[52]ACCOUNTALLOC!BB270</f>
        <v>2289955.7743636593</v>
      </c>
      <c r="BC270" s="696">
        <f>[52]ACCOUNTALLOC!BC270</f>
        <v>0</v>
      </c>
      <c r="BD270" s="696">
        <f>[52]ACCOUNTALLOC!BD270</f>
        <v>0</v>
      </c>
      <c r="BE270" s="696">
        <f>[52]ACCOUNTALLOC!BE270</f>
        <v>0</v>
      </c>
      <c r="BF270" s="696">
        <f>[52]ACCOUNTALLOC!BF270</f>
        <v>0</v>
      </c>
      <c r="BG270" s="696">
        <f>[52]ACCOUNTALLOC!BG270</f>
        <v>2289955.7743636593</v>
      </c>
      <c r="BH270" s="696"/>
      <c r="BI270" s="696">
        <f>[52]ACCOUNTALLOC!BI270</f>
        <v>0</v>
      </c>
      <c r="BJ270" s="696">
        <f>[52]ACCOUNTALLOC!BJ270</f>
        <v>0</v>
      </c>
      <c r="BK270" s="696">
        <f>[52]ACCOUNTALLOC!BK270</f>
        <v>0</v>
      </c>
      <c r="BL270" s="696">
        <f>[52]ACCOUNTALLOC!BL270</f>
        <v>0</v>
      </c>
      <c r="BM270" s="696">
        <f>[52]ACCOUNTALLOC!BM270</f>
        <v>0</v>
      </c>
      <c r="BN270" s="696">
        <f>[52]ACCOUNTALLOC!BN270</f>
        <v>0</v>
      </c>
      <c r="BO270" s="696">
        <f>[52]ACCOUNTALLOC!BO270</f>
        <v>0</v>
      </c>
      <c r="BP270" s="696"/>
      <c r="BQ270" s="696">
        <f>[52]ACCOUNTALLOC!BQ270</f>
        <v>881577.07858444448</v>
      </c>
      <c r="BR270" s="696">
        <f>[52]ACCOUNTALLOC!BR270</f>
        <v>11373534.092607856</v>
      </c>
      <c r="BS270" s="696">
        <f>[52]ACCOUNTALLOC!BS270</f>
        <v>0</v>
      </c>
      <c r="BT270" s="696">
        <f>[52]ACCOUNTALLOC!BT270</f>
        <v>0</v>
      </c>
      <c r="BU270" s="696">
        <f>[52]ACCOUNTALLOC!BU270</f>
        <v>0</v>
      </c>
      <c r="BV270" s="696">
        <f>[52]ACCOUNTALLOC!BV270</f>
        <v>0</v>
      </c>
      <c r="BW270" s="696">
        <f>[52]ACCOUNTALLOC!BW270</f>
        <v>12255111.1711923</v>
      </c>
      <c r="BX270" s="696"/>
      <c r="BY270" s="696">
        <f>[52]ACCOUNTALLOC!BY270</f>
        <v>0</v>
      </c>
      <c r="BZ270" s="696">
        <f>[52]ACCOUNTALLOC!BZ270</f>
        <v>0</v>
      </c>
      <c r="CA270" s="696">
        <f>[52]ACCOUNTALLOC!CA270</f>
        <v>0</v>
      </c>
      <c r="CB270" s="696">
        <f>[52]ACCOUNTALLOC!CB270</f>
        <v>0</v>
      </c>
      <c r="CC270" s="696">
        <f>[52]ACCOUNTALLOC!CC270</f>
        <v>0</v>
      </c>
      <c r="CD270" s="696">
        <f>[52]ACCOUNTALLOC!CD270</f>
        <v>0</v>
      </c>
      <c r="CE270" s="696">
        <f>[52]ACCOUNTALLOC!CE270</f>
        <v>0</v>
      </c>
      <c r="CF270" s="696"/>
      <c r="CG270" s="696">
        <f>[52]ACCOUNTALLOC!CG270</f>
        <v>102115.01175266477</v>
      </c>
      <c r="CH270" s="696">
        <f>[52]ACCOUNTALLOC!CH270</f>
        <v>1369514.5060409242</v>
      </c>
      <c r="CI270" s="696">
        <f>[52]ACCOUNTALLOC!CI270</f>
        <v>0</v>
      </c>
      <c r="CJ270" s="696">
        <f>[52]ACCOUNTALLOC!CJ270</f>
        <v>0</v>
      </c>
      <c r="CK270" s="696">
        <f>[52]ACCOUNTALLOC!CK270</f>
        <v>0</v>
      </c>
      <c r="CL270" s="696">
        <f>[52]ACCOUNTALLOC!CL270</f>
        <v>0</v>
      </c>
      <c r="CM270" s="696">
        <f>[52]ACCOUNTALLOC!CM270</f>
        <v>1471629.517793589</v>
      </c>
      <c r="CN270" s="696">
        <f>[52]ACCOUNTALLOC!CN270</f>
        <v>0</v>
      </c>
      <c r="CO270" s="696">
        <f>[52]ACCOUNTALLOC!CO270</f>
        <v>18098.720919153751</v>
      </c>
      <c r="CP270" s="696">
        <f>[52]ACCOUNTALLOC!CP270</f>
        <v>134032.68366564991</v>
      </c>
      <c r="CQ270" s="696">
        <f>[52]ACCOUNTALLOC!CQ270</f>
        <v>0</v>
      </c>
      <c r="CR270" s="696">
        <f>[52]ACCOUNTALLOC!CR270</f>
        <v>0</v>
      </c>
      <c r="CS270" s="696">
        <f>[52]ACCOUNTALLOC!CS270</f>
        <v>0</v>
      </c>
      <c r="CT270" s="696">
        <f>[52]ACCOUNTALLOC!CT270</f>
        <v>0</v>
      </c>
      <c r="CU270" s="696">
        <f>[52]ACCOUNTALLOC!CU270</f>
        <v>152131.40458480365</v>
      </c>
      <c r="CV270" s="66"/>
      <c r="CW270" s="66">
        <f>[52]ACCOUNTALLOC!CW270</f>
        <v>0</v>
      </c>
      <c r="CX270" s="66">
        <f>[52]ACCOUNTALLOC!CX270</f>
        <v>0</v>
      </c>
      <c r="CY270" s="66">
        <f>[52]ACCOUNTALLOC!CY270</f>
        <v>0</v>
      </c>
      <c r="CZ270" s="66">
        <f>[52]ACCOUNTALLOC!CZ270</f>
        <v>0</v>
      </c>
      <c r="DA270" s="66">
        <f>[52]ACCOUNTALLOC!DA270</f>
        <v>0</v>
      </c>
      <c r="DB270" s="66">
        <f>[52]ACCOUNTALLOC!DB270</f>
        <v>0</v>
      </c>
      <c r="DC270" s="66">
        <f>[52]ACCOUNTALLOC!DC270</f>
        <v>0</v>
      </c>
      <c r="DD270" s="66"/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/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/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/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/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/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/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</row>
    <row r="271" spans="1:163">
      <c r="D271" s="64"/>
      <c r="CW271" s="2">
        <f>[52]ACCOUNTALLOC!CW271</f>
        <v>0</v>
      </c>
      <c r="CX271" s="2">
        <f>[52]ACCOUNTALLOC!CX271</f>
        <v>0</v>
      </c>
      <c r="CY271" s="2">
        <f>[52]ACCOUNTALLOC!CY271</f>
        <v>0</v>
      </c>
      <c r="CZ271" s="2">
        <f>[52]ACCOUNTALLOC!CZ271</f>
        <v>0</v>
      </c>
      <c r="DA271" s="2">
        <f>[52]ACCOUNTALLOC!DA271</f>
        <v>0</v>
      </c>
      <c r="DB271" s="2">
        <f>[52]ACCOUNTALLOC!DB271</f>
        <v>0</v>
      </c>
      <c r="DC271" s="2">
        <f>[52]ACCOUNTALLOC!DC271</f>
        <v>0</v>
      </c>
    </row>
    <row r="272" spans="1:163">
      <c r="B272" s="12" t="s">
        <v>72</v>
      </c>
      <c r="D272" s="64"/>
      <c r="CW272" s="2">
        <f>[52]ACCOUNTALLOC!CW272</f>
        <v>0</v>
      </c>
      <c r="CX272" s="2">
        <f>[52]ACCOUNTALLOC!CX272</f>
        <v>0</v>
      </c>
      <c r="CY272" s="2">
        <f>[52]ACCOUNTALLOC!CY272</f>
        <v>0</v>
      </c>
      <c r="CZ272" s="2">
        <f>[52]ACCOUNTALLOC!CZ272</f>
        <v>0</v>
      </c>
      <c r="DA272" s="2">
        <f>[52]ACCOUNTALLOC!DA272</f>
        <v>0</v>
      </c>
      <c r="DB272" s="2">
        <f>[52]ACCOUNTALLOC!DB272</f>
        <v>0</v>
      </c>
      <c r="DC272" s="2">
        <f>[52]ACCOUNTALLOC!DC272</f>
        <v>0</v>
      </c>
    </row>
    <row r="273" spans="1:163">
      <c r="A273" s="699">
        <f>[52]ACCOUNTALLOC!A273</f>
        <v>565</v>
      </c>
      <c r="B273" s="698" t="str">
        <f>[52]ACCOUNTALLOC!B273</f>
        <v>Wheeling by Others - Wheeling</v>
      </c>
      <c r="C273" s="695">
        <f>[52]ACCOUNTALLOC!C273</f>
        <v>112334321.32462588</v>
      </c>
      <c r="D273" s="64"/>
      <c r="E273" s="697">
        <f>[52]ACCOUNTALLOC!E273</f>
        <v>7126463.4391224002</v>
      </c>
      <c r="F273" s="697">
        <f>[52]ACCOUNTALLOC!F273</f>
        <v>52084655.308973692</v>
      </c>
      <c r="G273" s="697">
        <f>[52]ACCOUNTALLOC!G273</f>
        <v>0</v>
      </c>
      <c r="H273" s="697">
        <f>[52]ACCOUNTALLOC!H273</f>
        <v>0</v>
      </c>
      <c r="I273" s="697">
        <f>[52]ACCOUNTALLOC!I273</f>
        <v>0</v>
      </c>
      <c r="J273" s="697">
        <f>[52]ACCOUNTALLOC!J273</f>
        <v>0</v>
      </c>
      <c r="K273" s="697">
        <f>[52]ACCOUNTALLOC!K273</f>
        <v>59211118.748096094</v>
      </c>
      <c r="L273" s="698"/>
      <c r="M273" s="697">
        <f>[52]ACCOUNTALLOC!M273</f>
        <v>1643027.4716443953</v>
      </c>
      <c r="N273" s="697">
        <f>[52]ACCOUNTALLOC!N273</f>
        <v>13234099.759821953</v>
      </c>
      <c r="O273" s="697">
        <f>[52]ACCOUNTALLOC!O273</f>
        <v>0</v>
      </c>
      <c r="P273" s="697">
        <f>[52]ACCOUNTALLOC!P273</f>
        <v>0</v>
      </c>
      <c r="Q273" s="697">
        <f>[52]ACCOUNTALLOC!Q273</f>
        <v>0</v>
      </c>
      <c r="R273" s="697">
        <f>[52]ACCOUNTALLOC!R273</f>
        <v>0</v>
      </c>
      <c r="S273" s="697">
        <f>[52]ACCOUNTALLOC!S273</f>
        <v>14877127.231466349</v>
      </c>
      <c r="T273" s="698"/>
      <c r="U273" s="697">
        <f>[52]ACCOUNTALLOC!U273</f>
        <v>1758594.7514413462</v>
      </c>
      <c r="V273" s="697">
        <f>[52]ACCOUNTALLOC!V273</f>
        <v>14717332.398059063</v>
      </c>
      <c r="W273" s="697">
        <f>[52]ACCOUNTALLOC!W273</f>
        <v>0</v>
      </c>
      <c r="X273" s="697">
        <f>[52]ACCOUNTALLOC!X273</f>
        <v>0</v>
      </c>
      <c r="Y273" s="697">
        <f>[52]ACCOUNTALLOC!Y273</f>
        <v>0</v>
      </c>
      <c r="Z273" s="697">
        <f>[52]ACCOUNTALLOC!Z273</f>
        <v>0</v>
      </c>
      <c r="AA273" s="697">
        <f>[52]ACCOUNTALLOC!AA273</f>
        <v>16475927.149500409</v>
      </c>
      <c r="AB273" s="698"/>
      <c r="AC273" s="697">
        <f>[52]ACCOUNTALLOC!AC273</f>
        <v>923997.07785240992</v>
      </c>
      <c r="AD273" s="697">
        <f>[52]ACCOUNTALLOC!AD273</f>
        <v>9498063.2627369706</v>
      </c>
      <c r="AE273" s="697">
        <f>[52]ACCOUNTALLOC!AE273</f>
        <v>0</v>
      </c>
      <c r="AF273" s="697">
        <f>[52]ACCOUNTALLOC!AF273</f>
        <v>0</v>
      </c>
      <c r="AG273" s="697">
        <f>[52]ACCOUNTALLOC!AG273</f>
        <v>0</v>
      </c>
      <c r="AH273" s="697">
        <f>[52]ACCOUNTALLOC!AH273</f>
        <v>0</v>
      </c>
      <c r="AI273" s="697">
        <f>[52]ACCOUNTALLOC!AI273</f>
        <v>10422060.34058938</v>
      </c>
      <c r="AJ273" s="698"/>
      <c r="AK273" s="697">
        <f>[52]ACCOUNTALLOC!AK273</f>
        <v>652732.44185116794</v>
      </c>
      <c r="AL273" s="697">
        <f>[52]ACCOUNTALLOC!AL273</f>
        <v>6608209.0256716656</v>
      </c>
      <c r="AM273" s="697">
        <f>[52]ACCOUNTALLOC!AM273</f>
        <v>0</v>
      </c>
      <c r="AN273" s="697">
        <f>[52]ACCOUNTALLOC!AN273</f>
        <v>0</v>
      </c>
      <c r="AO273" s="697">
        <f>[52]ACCOUNTALLOC!AO273</f>
        <v>0</v>
      </c>
      <c r="AP273" s="697">
        <f>[52]ACCOUNTALLOC!AP273</f>
        <v>0</v>
      </c>
      <c r="AQ273" s="697">
        <f>[52]ACCOUNTALLOC!AQ273</f>
        <v>7260941.4675228335</v>
      </c>
      <c r="AR273" s="698"/>
      <c r="AS273" s="697">
        <f>[52]ACCOUNTALLOC!AS273</f>
        <v>22.306677344649952</v>
      </c>
      <c r="AT273" s="697">
        <f>[52]ACCOUNTALLOC!AT273</f>
        <v>20866.136085684429</v>
      </c>
      <c r="AU273" s="697">
        <f>[52]ACCOUNTALLOC!AU273</f>
        <v>0</v>
      </c>
      <c r="AV273" s="697">
        <f>[52]ACCOUNTALLOC!AV273</f>
        <v>0</v>
      </c>
      <c r="AW273" s="697">
        <f>[52]ACCOUNTALLOC!AW273</f>
        <v>0</v>
      </c>
      <c r="AX273" s="697">
        <f>[52]ACCOUNTALLOC!AX273</f>
        <v>0</v>
      </c>
      <c r="AY273" s="697">
        <f>[52]ACCOUNTALLOC!AY273</f>
        <v>20888.442763029081</v>
      </c>
      <c r="AZ273" s="698"/>
      <c r="BA273" s="697">
        <f>[52]ACCOUNTALLOC!BA273</f>
        <v>0</v>
      </c>
      <c r="BB273" s="697">
        <f>[52]ACCOUNTALLOC!BB273</f>
        <v>575895.23103009921</v>
      </c>
      <c r="BC273" s="697">
        <f>[52]ACCOUNTALLOC!BC273</f>
        <v>0</v>
      </c>
      <c r="BD273" s="697">
        <f>[52]ACCOUNTALLOC!BD273</f>
        <v>0</v>
      </c>
      <c r="BE273" s="697">
        <f>[52]ACCOUNTALLOC!BE273</f>
        <v>0</v>
      </c>
      <c r="BF273" s="697">
        <f>[52]ACCOUNTALLOC!BF273</f>
        <v>0</v>
      </c>
      <c r="BG273" s="697">
        <f>[52]ACCOUNTALLOC!BG273</f>
        <v>575895.23103009921</v>
      </c>
      <c r="BH273" s="698"/>
      <c r="BI273" s="697">
        <f>[52]ACCOUNTALLOC!BI273</f>
        <v>0</v>
      </c>
      <c r="BJ273" s="697">
        <f>[52]ACCOUNTALLOC!BJ273</f>
        <v>0</v>
      </c>
      <c r="BK273" s="697">
        <f>[52]ACCOUNTALLOC!BK273</f>
        <v>0</v>
      </c>
      <c r="BL273" s="697">
        <f>[52]ACCOUNTALLOC!BL273</f>
        <v>0</v>
      </c>
      <c r="BM273" s="697">
        <f>[52]ACCOUNTALLOC!BM273</f>
        <v>0</v>
      </c>
      <c r="BN273" s="697">
        <f>[52]ACCOUNTALLOC!BN273</f>
        <v>0</v>
      </c>
      <c r="BO273" s="697">
        <f>[52]ACCOUNTALLOC!BO273</f>
        <v>0</v>
      </c>
      <c r="BP273" s="698"/>
      <c r="BQ273" s="697">
        <f>[52]ACCOUNTALLOC!BQ273</f>
        <v>221705.6071675921</v>
      </c>
      <c r="BR273" s="697">
        <f>[52]ACCOUNTALLOC!BR273</f>
        <v>2860301.5469638221</v>
      </c>
      <c r="BS273" s="697">
        <f>[52]ACCOUNTALLOC!BS273</f>
        <v>0</v>
      </c>
      <c r="BT273" s="697">
        <f>[52]ACCOUNTALLOC!BT273</f>
        <v>0</v>
      </c>
      <c r="BU273" s="697">
        <f>[52]ACCOUNTALLOC!BU273</f>
        <v>0</v>
      </c>
      <c r="BV273" s="697">
        <f>[52]ACCOUNTALLOC!BV273</f>
        <v>0</v>
      </c>
      <c r="BW273" s="697">
        <f>[52]ACCOUNTALLOC!BW273</f>
        <v>3082007.1541314144</v>
      </c>
      <c r="BX273" s="698"/>
      <c r="BY273" s="697">
        <f>[52]ACCOUNTALLOC!BY273</f>
        <v>0</v>
      </c>
      <c r="BZ273" s="697">
        <f>[52]ACCOUNTALLOC!BZ273</f>
        <v>0</v>
      </c>
      <c r="CA273" s="697">
        <f>[52]ACCOUNTALLOC!CA273</f>
        <v>0</v>
      </c>
      <c r="CB273" s="697">
        <f>[52]ACCOUNTALLOC!CB273</f>
        <v>0</v>
      </c>
      <c r="CC273" s="697">
        <f>[52]ACCOUNTALLOC!CC273</f>
        <v>0</v>
      </c>
      <c r="CD273" s="697">
        <f>[52]ACCOUNTALLOC!CD273</f>
        <v>0</v>
      </c>
      <c r="CE273" s="697">
        <f>[52]ACCOUNTALLOC!CE273</f>
        <v>0</v>
      </c>
      <c r="CF273" s="698"/>
      <c r="CG273" s="697">
        <f>[52]ACCOUNTALLOC!CG273</f>
        <v>25680.648047136987</v>
      </c>
      <c r="CH273" s="697">
        <f>[52]ACCOUNTALLOC!CH273</f>
        <v>344415.76631525822</v>
      </c>
      <c r="CI273" s="697">
        <f>[52]ACCOUNTALLOC!CI273</f>
        <v>0</v>
      </c>
      <c r="CJ273" s="697">
        <f>[52]ACCOUNTALLOC!CJ273</f>
        <v>0</v>
      </c>
      <c r="CK273" s="697">
        <f>[52]ACCOUNTALLOC!CK273</f>
        <v>0</v>
      </c>
      <c r="CL273" s="697">
        <f>[52]ACCOUNTALLOC!CL273</f>
        <v>0</v>
      </c>
      <c r="CM273" s="697">
        <f>[52]ACCOUNTALLOC!CM273</f>
        <v>370096.41436239518</v>
      </c>
      <c r="CN273" s="698">
        <f>[52]ACCOUNTALLOC!CN273</f>
        <v>0</v>
      </c>
      <c r="CO273" s="697">
        <f>[52]ACCOUNTALLOC!CO273</f>
        <v>4551.6019050550049</v>
      </c>
      <c r="CP273" s="697">
        <f>[52]ACCOUNTALLOC!CP273</f>
        <v>33707.543258848811</v>
      </c>
      <c r="CQ273" s="697">
        <f>[52]ACCOUNTALLOC!CQ273</f>
        <v>0</v>
      </c>
      <c r="CR273" s="697">
        <f>[52]ACCOUNTALLOC!CR273</f>
        <v>0</v>
      </c>
      <c r="CS273" s="697">
        <f>[52]ACCOUNTALLOC!CS273</f>
        <v>0</v>
      </c>
      <c r="CT273" s="697">
        <f>[52]ACCOUNTALLOC!CT273</f>
        <v>0</v>
      </c>
      <c r="CU273" s="697">
        <f>[52]ACCOUNTALLOC!CU273</f>
        <v>38259.145163903813</v>
      </c>
      <c r="CW273" s="65">
        <f>[52]ACCOUNTALLOC!CW273</f>
        <v>0</v>
      </c>
      <c r="CX273" s="65">
        <f>[52]ACCOUNTALLOC!CX273</f>
        <v>0</v>
      </c>
      <c r="CY273" s="65">
        <f>[52]ACCOUNTALLOC!CY273</f>
        <v>0</v>
      </c>
      <c r="CZ273" s="65">
        <f>[52]ACCOUNTALLOC!CZ273</f>
        <v>0</v>
      </c>
      <c r="DA273" s="65">
        <f>[52]ACCOUNTALLOC!DA273</f>
        <v>0</v>
      </c>
      <c r="DB273" s="65">
        <f>[52]ACCOUNTALLOC!DB273</f>
        <v>0</v>
      </c>
      <c r="DC273" s="65">
        <f>[52]ACCOUNTALLOC!DC273</f>
        <v>0</v>
      </c>
      <c r="DE273" s="65">
        <v>0</v>
      </c>
      <c r="DF273" s="65">
        <v>0</v>
      </c>
      <c r="DG273" s="65">
        <v>0</v>
      </c>
      <c r="DH273" s="65">
        <v>0</v>
      </c>
      <c r="DI273" s="65">
        <v>0</v>
      </c>
      <c r="DJ273" s="65">
        <v>0</v>
      </c>
      <c r="DK273" s="65">
        <v>0</v>
      </c>
      <c r="DM273" s="65">
        <v>0</v>
      </c>
      <c r="DN273" s="65">
        <v>0</v>
      </c>
      <c r="DO273" s="65">
        <v>0</v>
      </c>
      <c r="DP273" s="65">
        <v>0</v>
      </c>
      <c r="DQ273" s="65">
        <v>0</v>
      </c>
      <c r="DR273" s="65">
        <v>0</v>
      </c>
      <c r="DS273" s="65">
        <v>0</v>
      </c>
      <c r="DU273" s="65">
        <v>0</v>
      </c>
      <c r="DV273" s="65">
        <v>0</v>
      </c>
      <c r="DW273" s="65">
        <v>0</v>
      </c>
      <c r="DX273" s="65">
        <v>0</v>
      </c>
      <c r="DY273" s="65">
        <v>0</v>
      </c>
      <c r="DZ273" s="65">
        <v>0</v>
      </c>
      <c r="EA273" s="65">
        <v>0</v>
      </c>
      <c r="EC273" s="65">
        <v>0</v>
      </c>
      <c r="ED273" s="65">
        <v>0</v>
      </c>
      <c r="EE273" s="65">
        <v>0</v>
      </c>
      <c r="EF273" s="65">
        <v>0</v>
      </c>
      <c r="EG273" s="65">
        <v>0</v>
      </c>
      <c r="EH273" s="65">
        <v>0</v>
      </c>
      <c r="EI273" s="65">
        <v>0</v>
      </c>
      <c r="EK273" s="65">
        <v>0</v>
      </c>
      <c r="EL273" s="65">
        <v>0</v>
      </c>
      <c r="EM273" s="65">
        <v>0</v>
      </c>
      <c r="EN273" s="65">
        <v>0</v>
      </c>
      <c r="EO273" s="65">
        <v>0</v>
      </c>
      <c r="EP273" s="65">
        <v>0</v>
      </c>
      <c r="EQ273" s="65">
        <v>0</v>
      </c>
      <c r="ES273" s="65">
        <v>0</v>
      </c>
      <c r="ET273" s="65">
        <v>0</v>
      </c>
      <c r="EU273" s="65">
        <v>0</v>
      </c>
      <c r="EV273" s="65">
        <v>0</v>
      </c>
      <c r="EW273" s="65">
        <v>0</v>
      </c>
      <c r="EX273" s="65">
        <v>0</v>
      </c>
      <c r="EY273" s="65">
        <v>0</v>
      </c>
      <c r="FA273" s="65">
        <v>0</v>
      </c>
      <c r="FB273" s="65">
        <v>0</v>
      </c>
      <c r="FC273" s="65">
        <v>0</v>
      </c>
      <c r="FD273" s="65">
        <v>0</v>
      </c>
      <c r="FE273" s="65">
        <v>0</v>
      </c>
      <c r="FF273" s="65">
        <v>0</v>
      </c>
      <c r="FG273" s="65">
        <v>0</v>
      </c>
    </row>
    <row r="274" spans="1:163">
      <c r="A274" s="699" t="str">
        <f>[52]ACCOUNTALLOC!A274</f>
        <v>~</v>
      </c>
      <c r="B274" s="698" t="str">
        <f>[52]ACCOUNTALLOC!B274</f>
        <v>~</v>
      </c>
      <c r="C274" s="695">
        <f>[52]ACCOUNTALLOC!C274</f>
        <v>0</v>
      </c>
      <c r="D274" s="64"/>
      <c r="E274" s="697">
        <f>[52]ACCOUNTALLOC!E274</f>
        <v>0</v>
      </c>
      <c r="F274" s="697">
        <f>[52]ACCOUNTALLOC!F274</f>
        <v>0</v>
      </c>
      <c r="G274" s="697">
        <f>[52]ACCOUNTALLOC!G274</f>
        <v>0</v>
      </c>
      <c r="H274" s="697">
        <f>[52]ACCOUNTALLOC!H274</f>
        <v>0</v>
      </c>
      <c r="I274" s="697">
        <f>[52]ACCOUNTALLOC!I274</f>
        <v>0</v>
      </c>
      <c r="J274" s="697">
        <f>[52]ACCOUNTALLOC!J274</f>
        <v>0</v>
      </c>
      <c r="K274" s="697">
        <f>[52]ACCOUNTALLOC!K274</f>
        <v>0</v>
      </c>
      <c r="L274" s="698"/>
      <c r="M274" s="697">
        <f>[52]ACCOUNTALLOC!M274</f>
        <v>0</v>
      </c>
      <c r="N274" s="697">
        <f>[52]ACCOUNTALLOC!N274</f>
        <v>0</v>
      </c>
      <c r="O274" s="697">
        <f>[52]ACCOUNTALLOC!O274</f>
        <v>0</v>
      </c>
      <c r="P274" s="697">
        <f>[52]ACCOUNTALLOC!P274</f>
        <v>0</v>
      </c>
      <c r="Q274" s="697">
        <f>[52]ACCOUNTALLOC!Q274</f>
        <v>0</v>
      </c>
      <c r="R274" s="697">
        <f>[52]ACCOUNTALLOC!R274</f>
        <v>0</v>
      </c>
      <c r="S274" s="697">
        <f>[52]ACCOUNTALLOC!S274</f>
        <v>0</v>
      </c>
      <c r="T274" s="698"/>
      <c r="U274" s="697">
        <f>[52]ACCOUNTALLOC!U274</f>
        <v>0</v>
      </c>
      <c r="V274" s="697">
        <f>[52]ACCOUNTALLOC!V274</f>
        <v>0</v>
      </c>
      <c r="W274" s="697">
        <f>[52]ACCOUNTALLOC!W274</f>
        <v>0</v>
      </c>
      <c r="X274" s="697">
        <f>[52]ACCOUNTALLOC!X274</f>
        <v>0</v>
      </c>
      <c r="Y274" s="697">
        <f>[52]ACCOUNTALLOC!Y274</f>
        <v>0</v>
      </c>
      <c r="Z274" s="697">
        <f>[52]ACCOUNTALLOC!Z274</f>
        <v>0</v>
      </c>
      <c r="AA274" s="697">
        <f>[52]ACCOUNTALLOC!AA274</f>
        <v>0</v>
      </c>
      <c r="AB274" s="698"/>
      <c r="AC274" s="697">
        <f>[52]ACCOUNTALLOC!AC274</f>
        <v>0</v>
      </c>
      <c r="AD274" s="697">
        <f>[52]ACCOUNTALLOC!AD274</f>
        <v>0</v>
      </c>
      <c r="AE274" s="697">
        <f>[52]ACCOUNTALLOC!AE274</f>
        <v>0</v>
      </c>
      <c r="AF274" s="697">
        <f>[52]ACCOUNTALLOC!AF274</f>
        <v>0</v>
      </c>
      <c r="AG274" s="697">
        <f>[52]ACCOUNTALLOC!AG274</f>
        <v>0</v>
      </c>
      <c r="AH274" s="697">
        <f>[52]ACCOUNTALLOC!AH274</f>
        <v>0</v>
      </c>
      <c r="AI274" s="697">
        <f>[52]ACCOUNTALLOC!AI274</f>
        <v>0</v>
      </c>
      <c r="AJ274" s="698"/>
      <c r="AK274" s="697">
        <f>[52]ACCOUNTALLOC!AK274</f>
        <v>0</v>
      </c>
      <c r="AL274" s="697">
        <f>[52]ACCOUNTALLOC!AL274</f>
        <v>0</v>
      </c>
      <c r="AM274" s="697">
        <f>[52]ACCOUNTALLOC!AM274</f>
        <v>0</v>
      </c>
      <c r="AN274" s="697">
        <f>[52]ACCOUNTALLOC!AN274</f>
        <v>0</v>
      </c>
      <c r="AO274" s="697">
        <f>[52]ACCOUNTALLOC!AO274</f>
        <v>0</v>
      </c>
      <c r="AP274" s="697">
        <f>[52]ACCOUNTALLOC!AP274</f>
        <v>0</v>
      </c>
      <c r="AQ274" s="697">
        <f>[52]ACCOUNTALLOC!AQ274</f>
        <v>0</v>
      </c>
      <c r="AR274" s="698"/>
      <c r="AS274" s="697">
        <f>[52]ACCOUNTALLOC!AS274</f>
        <v>0</v>
      </c>
      <c r="AT274" s="697">
        <f>[52]ACCOUNTALLOC!AT274</f>
        <v>0</v>
      </c>
      <c r="AU274" s="697">
        <f>[52]ACCOUNTALLOC!AU274</f>
        <v>0</v>
      </c>
      <c r="AV274" s="697">
        <f>[52]ACCOUNTALLOC!AV274</f>
        <v>0</v>
      </c>
      <c r="AW274" s="697">
        <f>[52]ACCOUNTALLOC!AW274</f>
        <v>0</v>
      </c>
      <c r="AX274" s="697">
        <f>[52]ACCOUNTALLOC!AX274</f>
        <v>0</v>
      </c>
      <c r="AY274" s="697">
        <f>[52]ACCOUNTALLOC!AY274</f>
        <v>0</v>
      </c>
      <c r="AZ274" s="698"/>
      <c r="BA274" s="697">
        <f>[52]ACCOUNTALLOC!BA274</f>
        <v>0</v>
      </c>
      <c r="BB274" s="697">
        <f>[52]ACCOUNTALLOC!BB274</f>
        <v>0</v>
      </c>
      <c r="BC274" s="697">
        <f>[52]ACCOUNTALLOC!BC274</f>
        <v>0</v>
      </c>
      <c r="BD274" s="697">
        <f>[52]ACCOUNTALLOC!BD274</f>
        <v>0</v>
      </c>
      <c r="BE274" s="697">
        <f>[52]ACCOUNTALLOC!BE274</f>
        <v>0</v>
      </c>
      <c r="BF274" s="697">
        <f>[52]ACCOUNTALLOC!BF274</f>
        <v>0</v>
      </c>
      <c r="BG274" s="697">
        <f>[52]ACCOUNTALLOC!BG274</f>
        <v>0</v>
      </c>
      <c r="BH274" s="698"/>
      <c r="BI274" s="697">
        <f>[52]ACCOUNTALLOC!BI274</f>
        <v>0</v>
      </c>
      <c r="BJ274" s="697">
        <f>[52]ACCOUNTALLOC!BJ274</f>
        <v>0</v>
      </c>
      <c r="BK274" s="697">
        <f>[52]ACCOUNTALLOC!BK274</f>
        <v>0</v>
      </c>
      <c r="BL274" s="697">
        <f>[52]ACCOUNTALLOC!BL274</f>
        <v>0</v>
      </c>
      <c r="BM274" s="697">
        <f>[52]ACCOUNTALLOC!BM274</f>
        <v>0</v>
      </c>
      <c r="BN274" s="697">
        <f>[52]ACCOUNTALLOC!BN274</f>
        <v>0</v>
      </c>
      <c r="BO274" s="697">
        <f>[52]ACCOUNTALLOC!BO274</f>
        <v>0</v>
      </c>
      <c r="BP274" s="698"/>
      <c r="BQ274" s="697">
        <f>[52]ACCOUNTALLOC!BQ274</f>
        <v>0</v>
      </c>
      <c r="BR274" s="697">
        <f>[52]ACCOUNTALLOC!BR274</f>
        <v>0</v>
      </c>
      <c r="BS274" s="697">
        <f>[52]ACCOUNTALLOC!BS274</f>
        <v>0</v>
      </c>
      <c r="BT274" s="697">
        <f>[52]ACCOUNTALLOC!BT274</f>
        <v>0</v>
      </c>
      <c r="BU274" s="697">
        <f>[52]ACCOUNTALLOC!BU274</f>
        <v>0</v>
      </c>
      <c r="BV274" s="697">
        <f>[52]ACCOUNTALLOC!BV274</f>
        <v>0</v>
      </c>
      <c r="BW274" s="697">
        <f>[52]ACCOUNTALLOC!BW274</f>
        <v>0</v>
      </c>
      <c r="BX274" s="698"/>
      <c r="BY274" s="697">
        <f>[52]ACCOUNTALLOC!BY274</f>
        <v>0</v>
      </c>
      <c r="BZ274" s="697">
        <f>[52]ACCOUNTALLOC!BZ274</f>
        <v>0</v>
      </c>
      <c r="CA274" s="697">
        <f>[52]ACCOUNTALLOC!CA274</f>
        <v>0</v>
      </c>
      <c r="CB274" s="697">
        <f>[52]ACCOUNTALLOC!CB274</f>
        <v>0</v>
      </c>
      <c r="CC274" s="697">
        <f>[52]ACCOUNTALLOC!CC274</f>
        <v>0</v>
      </c>
      <c r="CD274" s="697">
        <f>[52]ACCOUNTALLOC!CD274</f>
        <v>0</v>
      </c>
      <c r="CE274" s="697">
        <f>[52]ACCOUNTALLOC!CE274</f>
        <v>0</v>
      </c>
      <c r="CF274" s="698"/>
      <c r="CG274" s="697">
        <f>[52]ACCOUNTALLOC!CG274</f>
        <v>0</v>
      </c>
      <c r="CH274" s="697">
        <f>[52]ACCOUNTALLOC!CH274</f>
        <v>0</v>
      </c>
      <c r="CI274" s="697">
        <f>[52]ACCOUNTALLOC!CI274</f>
        <v>0</v>
      </c>
      <c r="CJ274" s="697">
        <f>[52]ACCOUNTALLOC!CJ274</f>
        <v>0</v>
      </c>
      <c r="CK274" s="697">
        <f>[52]ACCOUNTALLOC!CK274</f>
        <v>0</v>
      </c>
      <c r="CL274" s="697">
        <f>[52]ACCOUNTALLOC!CL274</f>
        <v>0</v>
      </c>
      <c r="CM274" s="697">
        <f>[52]ACCOUNTALLOC!CM274</f>
        <v>0</v>
      </c>
      <c r="CN274" s="698">
        <f>[52]ACCOUNTALLOC!CN274</f>
        <v>0</v>
      </c>
      <c r="CO274" s="697">
        <f>[52]ACCOUNTALLOC!CO274</f>
        <v>0</v>
      </c>
      <c r="CP274" s="697">
        <f>[52]ACCOUNTALLOC!CP274</f>
        <v>0</v>
      </c>
      <c r="CQ274" s="697">
        <f>[52]ACCOUNTALLOC!CQ274</f>
        <v>0</v>
      </c>
      <c r="CR274" s="697">
        <f>[52]ACCOUNTALLOC!CR274</f>
        <v>0</v>
      </c>
      <c r="CS274" s="697">
        <f>[52]ACCOUNTALLOC!CS274</f>
        <v>0</v>
      </c>
      <c r="CT274" s="697">
        <f>[52]ACCOUNTALLOC!CT274</f>
        <v>0</v>
      </c>
      <c r="CU274" s="697">
        <f>[52]ACCOUNTALLOC!CU274</f>
        <v>0</v>
      </c>
      <c r="CW274" s="65">
        <f>[52]ACCOUNTALLOC!CW274</f>
        <v>0</v>
      </c>
      <c r="CX274" s="65">
        <f>[52]ACCOUNTALLOC!CX274</f>
        <v>0</v>
      </c>
      <c r="CY274" s="65">
        <f>[52]ACCOUNTALLOC!CY274</f>
        <v>0</v>
      </c>
      <c r="CZ274" s="65">
        <f>[52]ACCOUNTALLOC!CZ274</f>
        <v>0</v>
      </c>
      <c r="DA274" s="65">
        <f>[52]ACCOUNTALLOC!DA274</f>
        <v>0</v>
      </c>
      <c r="DB274" s="65">
        <f>[52]ACCOUNTALLOC!DB274</f>
        <v>0</v>
      </c>
      <c r="DC274" s="65">
        <f>[52]ACCOUNTALLOC!DC274</f>
        <v>0</v>
      </c>
      <c r="DE274" s="65">
        <v>0</v>
      </c>
      <c r="DF274" s="65">
        <v>0</v>
      </c>
      <c r="DG274" s="65">
        <v>0</v>
      </c>
      <c r="DH274" s="65">
        <v>0</v>
      </c>
      <c r="DI274" s="65">
        <v>0</v>
      </c>
      <c r="DJ274" s="65">
        <v>0</v>
      </c>
      <c r="DK274" s="65">
        <v>0</v>
      </c>
      <c r="DM274" s="65">
        <v>0</v>
      </c>
      <c r="DN274" s="65">
        <v>0</v>
      </c>
      <c r="DO274" s="65">
        <v>0</v>
      </c>
      <c r="DP274" s="65">
        <v>0</v>
      </c>
      <c r="DQ274" s="65">
        <v>0</v>
      </c>
      <c r="DR274" s="65">
        <v>0</v>
      </c>
      <c r="DS274" s="65">
        <v>0</v>
      </c>
      <c r="DU274" s="65">
        <v>0</v>
      </c>
      <c r="DV274" s="65">
        <v>0</v>
      </c>
      <c r="DW274" s="65">
        <v>0</v>
      </c>
      <c r="DX274" s="65">
        <v>0</v>
      </c>
      <c r="DY274" s="65">
        <v>0</v>
      </c>
      <c r="DZ274" s="65">
        <v>0</v>
      </c>
      <c r="EA274" s="65">
        <v>0</v>
      </c>
      <c r="EC274" s="65">
        <v>0</v>
      </c>
      <c r="ED274" s="65">
        <v>0</v>
      </c>
      <c r="EE274" s="65">
        <v>0</v>
      </c>
      <c r="EF274" s="65">
        <v>0</v>
      </c>
      <c r="EG274" s="65">
        <v>0</v>
      </c>
      <c r="EH274" s="65">
        <v>0</v>
      </c>
      <c r="EI274" s="65">
        <v>0</v>
      </c>
      <c r="EK274" s="65">
        <v>0</v>
      </c>
      <c r="EL274" s="65">
        <v>0</v>
      </c>
      <c r="EM274" s="65">
        <v>0</v>
      </c>
      <c r="EN274" s="65">
        <v>0</v>
      </c>
      <c r="EO274" s="65">
        <v>0</v>
      </c>
      <c r="EP274" s="65">
        <v>0</v>
      </c>
      <c r="EQ274" s="65">
        <v>0</v>
      </c>
      <c r="ES274" s="65">
        <v>0</v>
      </c>
      <c r="ET274" s="65">
        <v>0</v>
      </c>
      <c r="EU274" s="65">
        <v>0</v>
      </c>
      <c r="EV274" s="65">
        <v>0</v>
      </c>
      <c r="EW274" s="65">
        <v>0</v>
      </c>
      <c r="EX274" s="65">
        <v>0</v>
      </c>
      <c r="EY274" s="65">
        <v>0</v>
      </c>
      <c r="FA274" s="65">
        <v>0</v>
      </c>
      <c r="FB274" s="65">
        <v>0</v>
      </c>
      <c r="FC274" s="65">
        <v>0</v>
      </c>
      <c r="FD274" s="65">
        <v>0</v>
      </c>
      <c r="FE274" s="65">
        <v>0</v>
      </c>
      <c r="FF274" s="65">
        <v>0</v>
      </c>
      <c r="FG274" s="65">
        <v>0</v>
      </c>
    </row>
    <row r="275" spans="1:163">
      <c r="A275" s="699" t="str">
        <f>[52]ACCOUNTALLOC!A275</f>
        <v>~</v>
      </c>
      <c r="B275" s="698" t="str">
        <f>[52]ACCOUNTALLOC!B275</f>
        <v>~</v>
      </c>
      <c r="C275" s="695">
        <f>[52]ACCOUNTALLOC!C275</f>
        <v>0</v>
      </c>
      <c r="D275" s="64"/>
      <c r="E275" s="697">
        <f>[52]ACCOUNTALLOC!E275</f>
        <v>0</v>
      </c>
      <c r="F275" s="697">
        <f>[52]ACCOUNTALLOC!F275</f>
        <v>0</v>
      </c>
      <c r="G275" s="697">
        <f>[52]ACCOUNTALLOC!G275</f>
        <v>0</v>
      </c>
      <c r="H275" s="697">
        <f>[52]ACCOUNTALLOC!H275</f>
        <v>0</v>
      </c>
      <c r="I275" s="697">
        <f>[52]ACCOUNTALLOC!I275</f>
        <v>0</v>
      </c>
      <c r="J275" s="697">
        <f>[52]ACCOUNTALLOC!J275</f>
        <v>0</v>
      </c>
      <c r="K275" s="697">
        <f>[52]ACCOUNTALLOC!K275</f>
        <v>0</v>
      </c>
      <c r="L275" s="698"/>
      <c r="M275" s="697">
        <f>[52]ACCOUNTALLOC!M275</f>
        <v>0</v>
      </c>
      <c r="N275" s="697">
        <f>[52]ACCOUNTALLOC!N275</f>
        <v>0</v>
      </c>
      <c r="O275" s="697">
        <f>[52]ACCOUNTALLOC!O275</f>
        <v>0</v>
      </c>
      <c r="P275" s="697">
        <f>[52]ACCOUNTALLOC!P275</f>
        <v>0</v>
      </c>
      <c r="Q275" s="697">
        <f>[52]ACCOUNTALLOC!Q275</f>
        <v>0</v>
      </c>
      <c r="R275" s="697">
        <f>[52]ACCOUNTALLOC!R275</f>
        <v>0</v>
      </c>
      <c r="S275" s="697">
        <f>[52]ACCOUNTALLOC!S275</f>
        <v>0</v>
      </c>
      <c r="T275" s="698"/>
      <c r="U275" s="697">
        <f>[52]ACCOUNTALLOC!U275</f>
        <v>0</v>
      </c>
      <c r="V275" s="697">
        <f>[52]ACCOUNTALLOC!V275</f>
        <v>0</v>
      </c>
      <c r="W275" s="697">
        <f>[52]ACCOUNTALLOC!W275</f>
        <v>0</v>
      </c>
      <c r="X275" s="697">
        <f>[52]ACCOUNTALLOC!X275</f>
        <v>0</v>
      </c>
      <c r="Y275" s="697">
        <f>[52]ACCOUNTALLOC!Y275</f>
        <v>0</v>
      </c>
      <c r="Z275" s="697">
        <f>[52]ACCOUNTALLOC!Z275</f>
        <v>0</v>
      </c>
      <c r="AA275" s="697">
        <f>[52]ACCOUNTALLOC!AA275</f>
        <v>0</v>
      </c>
      <c r="AB275" s="698"/>
      <c r="AC275" s="697">
        <f>[52]ACCOUNTALLOC!AC275</f>
        <v>0</v>
      </c>
      <c r="AD275" s="697">
        <f>[52]ACCOUNTALLOC!AD275</f>
        <v>0</v>
      </c>
      <c r="AE275" s="697">
        <f>[52]ACCOUNTALLOC!AE275</f>
        <v>0</v>
      </c>
      <c r="AF275" s="697">
        <f>[52]ACCOUNTALLOC!AF275</f>
        <v>0</v>
      </c>
      <c r="AG275" s="697">
        <f>[52]ACCOUNTALLOC!AG275</f>
        <v>0</v>
      </c>
      <c r="AH275" s="697">
        <f>[52]ACCOUNTALLOC!AH275</f>
        <v>0</v>
      </c>
      <c r="AI275" s="697">
        <f>[52]ACCOUNTALLOC!AI275</f>
        <v>0</v>
      </c>
      <c r="AJ275" s="698"/>
      <c r="AK275" s="697">
        <f>[52]ACCOUNTALLOC!AK275</f>
        <v>0</v>
      </c>
      <c r="AL275" s="697">
        <f>[52]ACCOUNTALLOC!AL275</f>
        <v>0</v>
      </c>
      <c r="AM275" s="697">
        <f>[52]ACCOUNTALLOC!AM275</f>
        <v>0</v>
      </c>
      <c r="AN275" s="697">
        <f>[52]ACCOUNTALLOC!AN275</f>
        <v>0</v>
      </c>
      <c r="AO275" s="697">
        <f>[52]ACCOUNTALLOC!AO275</f>
        <v>0</v>
      </c>
      <c r="AP275" s="697">
        <f>[52]ACCOUNTALLOC!AP275</f>
        <v>0</v>
      </c>
      <c r="AQ275" s="697">
        <f>[52]ACCOUNTALLOC!AQ275</f>
        <v>0</v>
      </c>
      <c r="AR275" s="698"/>
      <c r="AS275" s="697">
        <f>[52]ACCOUNTALLOC!AS275</f>
        <v>0</v>
      </c>
      <c r="AT275" s="697">
        <f>[52]ACCOUNTALLOC!AT275</f>
        <v>0</v>
      </c>
      <c r="AU275" s="697">
        <f>[52]ACCOUNTALLOC!AU275</f>
        <v>0</v>
      </c>
      <c r="AV275" s="697">
        <f>[52]ACCOUNTALLOC!AV275</f>
        <v>0</v>
      </c>
      <c r="AW275" s="697">
        <f>[52]ACCOUNTALLOC!AW275</f>
        <v>0</v>
      </c>
      <c r="AX275" s="697">
        <f>[52]ACCOUNTALLOC!AX275</f>
        <v>0</v>
      </c>
      <c r="AY275" s="697">
        <f>[52]ACCOUNTALLOC!AY275</f>
        <v>0</v>
      </c>
      <c r="AZ275" s="698"/>
      <c r="BA275" s="697">
        <f>[52]ACCOUNTALLOC!BA275</f>
        <v>0</v>
      </c>
      <c r="BB275" s="697">
        <f>[52]ACCOUNTALLOC!BB275</f>
        <v>0</v>
      </c>
      <c r="BC275" s="697">
        <f>[52]ACCOUNTALLOC!BC275</f>
        <v>0</v>
      </c>
      <c r="BD275" s="697">
        <f>[52]ACCOUNTALLOC!BD275</f>
        <v>0</v>
      </c>
      <c r="BE275" s="697">
        <f>[52]ACCOUNTALLOC!BE275</f>
        <v>0</v>
      </c>
      <c r="BF275" s="697">
        <f>[52]ACCOUNTALLOC!BF275</f>
        <v>0</v>
      </c>
      <c r="BG275" s="697">
        <f>[52]ACCOUNTALLOC!BG275</f>
        <v>0</v>
      </c>
      <c r="BH275" s="698"/>
      <c r="BI275" s="697">
        <f>[52]ACCOUNTALLOC!BI275</f>
        <v>0</v>
      </c>
      <c r="BJ275" s="697">
        <f>[52]ACCOUNTALLOC!BJ275</f>
        <v>0</v>
      </c>
      <c r="BK275" s="697">
        <f>[52]ACCOUNTALLOC!BK275</f>
        <v>0</v>
      </c>
      <c r="BL275" s="697">
        <f>[52]ACCOUNTALLOC!BL275</f>
        <v>0</v>
      </c>
      <c r="BM275" s="697">
        <f>[52]ACCOUNTALLOC!BM275</f>
        <v>0</v>
      </c>
      <c r="BN275" s="697">
        <f>[52]ACCOUNTALLOC!BN275</f>
        <v>0</v>
      </c>
      <c r="BO275" s="697">
        <f>[52]ACCOUNTALLOC!BO275</f>
        <v>0</v>
      </c>
      <c r="BP275" s="698"/>
      <c r="BQ275" s="697">
        <f>[52]ACCOUNTALLOC!BQ275</f>
        <v>0</v>
      </c>
      <c r="BR275" s="697">
        <f>[52]ACCOUNTALLOC!BR275</f>
        <v>0</v>
      </c>
      <c r="BS275" s="697">
        <f>[52]ACCOUNTALLOC!BS275</f>
        <v>0</v>
      </c>
      <c r="BT275" s="697">
        <f>[52]ACCOUNTALLOC!BT275</f>
        <v>0</v>
      </c>
      <c r="BU275" s="697">
        <f>[52]ACCOUNTALLOC!BU275</f>
        <v>0</v>
      </c>
      <c r="BV275" s="697">
        <f>[52]ACCOUNTALLOC!BV275</f>
        <v>0</v>
      </c>
      <c r="BW275" s="697">
        <f>[52]ACCOUNTALLOC!BW275</f>
        <v>0</v>
      </c>
      <c r="BX275" s="698"/>
      <c r="BY275" s="697">
        <f>[52]ACCOUNTALLOC!BY275</f>
        <v>0</v>
      </c>
      <c r="BZ275" s="697">
        <f>[52]ACCOUNTALLOC!BZ275</f>
        <v>0</v>
      </c>
      <c r="CA275" s="697">
        <f>[52]ACCOUNTALLOC!CA275</f>
        <v>0</v>
      </c>
      <c r="CB275" s="697">
        <f>[52]ACCOUNTALLOC!CB275</f>
        <v>0</v>
      </c>
      <c r="CC275" s="697">
        <f>[52]ACCOUNTALLOC!CC275</f>
        <v>0</v>
      </c>
      <c r="CD275" s="697">
        <f>[52]ACCOUNTALLOC!CD275</f>
        <v>0</v>
      </c>
      <c r="CE275" s="697">
        <f>[52]ACCOUNTALLOC!CE275</f>
        <v>0</v>
      </c>
      <c r="CF275" s="698"/>
      <c r="CG275" s="697">
        <f>[52]ACCOUNTALLOC!CG275</f>
        <v>0</v>
      </c>
      <c r="CH275" s="697">
        <f>[52]ACCOUNTALLOC!CH275</f>
        <v>0</v>
      </c>
      <c r="CI275" s="697">
        <f>[52]ACCOUNTALLOC!CI275</f>
        <v>0</v>
      </c>
      <c r="CJ275" s="697">
        <f>[52]ACCOUNTALLOC!CJ275</f>
        <v>0</v>
      </c>
      <c r="CK275" s="697">
        <f>[52]ACCOUNTALLOC!CK275</f>
        <v>0</v>
      </c>
      <c r="CL275" s="697">
        <f>[52]ACCOUNTALLOC!CL275</f>
        <v>0</v>
      </c>
      <c r="CM275" s="697">
        <f>[52]ACCOUNTALLOC!CM275</f>
        <v>0</v>
      </c>
      <c r="CN275" s="698">
        <f>[52]ACCOUNTALLOC!CN275</f>
        <v>0</v>
      </c>
      <c r="CO275" s="697">
        <f>[52]ACCOUNTALLOC!CO275</f>
        <v>0</v>
      </c>
      <c r="CP275" s="697">
        <f>[52]ACCOUNTALLOC!CP275</f>
        <v>0</v>
      </c>
      <c r="CQ275" s="697">
        <f>[52]ACCOUNTALLOC!CQ275</f>
        <v>0</v>
      </c>
      <c r="CR275" s="697">
        <f>[52]ACCOUNTALLOC!CR275</f>
        <v>0</v>
      </c>
      <c r="CS275" s="697">
        <f>[52]ACCOUNTALLOC!CS275</f>
        <v>0</v>
      </c>
      <c r="CT275" s="697">
        <f>[52]ACCOUNTALLOC!CT275</f>
        <v>0</v>
      </c>
      <c r="CU275" s="697">
        <f>[52]ACCOUNTALLOC!CU275</f>
        <v>0</v>
      </c>
      <c r="CW275" s="65">
        <f>[52]ACCOUNTALLOC!CW275</f>
        <v>0</v>
      </c>
      <c r="CX275" s="65">
        <f>[52]ACCOUNTALLOC!CX275</f>
        <v>0</v>
      </c>
      <c r="CY275" s="65">
        <f>[52]ACCOUNTALLOC!CY275</f>
        <v>0</v>
      </c>
      <c r="CZ275" s="65">
        <f>[52]ACCOUNTALLOC!CZ275</f>
        <v>0</v>
      </c>
      <c r="DA275" s="65">
        <f>[52]ACCOUNTALLOC!DA275</f>
        <v>0</v>
      </c>
      <c r="DB275" s="65">
        <f>[52]ACCOUNTALLOC!DB275</f>
        <v>0</v>
      </c>
      <c r="DC275" s="65">
        <f>[52]ACCOUNTALLOC!DC275</f>
        <v>0</v>
      </c>
      <c r="DE275" s="65">
        <v>0</v>
      </c>
      <c r="DF275" s="65">
        <v>0</v>
      </c>
      <c r="DG275" s="65">
        <v>0</v>
      </c>
      <c r="DH275" s="65">
        <v>0</v>
      </c>
      <c r="DI275" s="65">
        <v>0</v>
      </c>
      <c r="DJ275" s="65">
        <v>0</v>
      </c>
      <c r="DK275" s="65">
        <v>0</v>
      </c>
      <c r="DM275" s="65">
        <v>0</v>
      </c>
      <c r="DN275" s="65">
        <v>0</v>
      </c>
      <c r="DO275" s="65">
        <v>0</v>
      </c>
      <c r="DP275" s="65">
        <v>0</v>
      </c>
      <c r="DQ275" s="65">
        <v>0</v>
      </c>
      <c r="DR275" s="65">
        <v>0</v>
      </c>
      <c r="DS275" s="65">
        <v>0</v>
      </c>
      <c r="DU275" s="65">
        <v>0</v>
      </c>
      <c r="DV275" s="65">
        <v>0</v>
      </c>
      <c r="DW275" s="65">
        <v>0</v>
      </c>
      <c r="DX275" s="65">
        <v>0</v>
      </c>
      <c r="DY275" s="65">
        <v>0</v>
      </c>
      <c r="DZ275" s="65">
        <v>0</v>
      </c>
      <c r="EA275" s="65">
        <v>0</v>
      </c>
      <c r="EC275" s="65">
        <v>0</v>
      </c>
      <c r="ED275" s="65">
        <v>0</v>
      </c>
      <c r="EE275" s="65">
        <v>0</v>
      </c>
      <c r="EF275" s="65">
        <v>0</v>
      </c>
      <c r="EG275" s="65">
        <v>0</v>
      </c>
      <c r="EH275" s="65">
        <v>0</v>
      </c>
      <c r="EI275" s="65">
        <v>0</v>
      </c>
      <c r="EK275" s="65">
        <v>0</v>
      </c>
      <c r="EL275" s="65">
        <v>0</v>
      </c>
      <c r="EM275" s="65">
        <v>0</v>
      </c>
      <c r="EN275" s="65">
        <v>0</v>
      </c>
      <c r="EO275" s="65">
        <v>0</v>
      </c>
      <c r="EP275" s="65">
        <v>0</v>
      </c>
      <c r="EQ275" s="65">
        <v>0</v>
      </c>
      <c r="ES275" s="65">
        <v>0</v>
      </c>
      <c r="ET275" s="65">
        <v>0</v>
      </c>
      <c r="EU275" s="65">
        <v>0</v>
      </c>
      <c r="EV275" s="65">
        <v>0</v>
      </c>
      <c r="EW275" s="65">
        <v>0</v>
      </c>
      <c r="EX275" s="65">
        <v>0</v>
      </c>
      <c r="EY275" s="65">
        <v>0</v>
      </c>
      <c r="FA275" s="65">
        <v>0</v>
      </c>
      <c r="FB275" s="65">
        <v>0</v>
      </c>
      <c r="FC275" s="65">
        <v>0</v>
      </c>
      <c r="FD275" s="65">
        <v>0</v>
      </c>
      <c r="FE275" s="65">
        <v>0</v>
      </c>
      <c r="FF275" s="65">
        <v>0</v>
      </c>
      <c r="FG275" s="65">
        <v>0</v>
      </c>
    </row>
    <row r="276" spans="1:163">
      <c r="A276" s="698"/>
      <c r="B276" s="694" t="str">
        <f>[52]ACCOUNTALLOC!B276</f>
        <v>Sub-total</v>
      </c>
      <c r="C276" s="696">
        <f>[52]ACCOUNTALLOC!C276</f>
        <v>112334321.32462588</v>
      </c>
      <c r="D276" s="64"/>
      <c r="E276" s="696">
        <f>[52]ACCOUNTALLOC!E276</f>
        <v>7126463.4391224002</v>
      </c>
      <c r="F276" s="696">
        <f>[52]ACCOUNTALLOC!F276</f>
        <v>52084655.308973692</v>
      </c>
      <c r="G276" s="696">
        <f>[52]ACCOUNTALLOC!G276</f>
        <v>0</v>
      </c>
      <c r="H276" s="696">
        <f>[52]ACCOUNTALLOC!H276</f>
        <v>0</v>
      </c>
      <c r="I276" s="696">
        <f>[52]ACCOUNTALLOC!I276</f>
        <v>0</v>
      </c>
      <c r="J276" s="696">
        <f>[52]ACCOUNTALLOC!J276</f>
        <v>0</v>
      </c>
      <c r="K276" s="696">
        <f>[52]ACCOUNTALLOC!K276</f>
        <v>59211118.748096094</v>
      </c>
      <c r="L276" s="696"/>
      <c r="M276" s="696">
        <f>[52]ACCOUNTALLOC!M276</f>
        <v>1643027.4716443953</v>
      </c>
      <c r="N276" s="696">
        <f>[52]ACCOUNTALLOC!N276</f>
        <v>13234099.759821953</v>
      </c>
      <c r="O276" s="696">
        <f>[52]ACCOUNTALLOC!O276</f>
        <v>0</v>
      </c>
      <c r="P276" s="696">
        <f>[52]ACCOUNTALLOC!P276</f>
        <v>0</v>
      </c>
      <c r="Q276" s="696">
        <f>[52]ACCOUNTALLOC!Q276</f>
        <v>0</v>
      </c>
      <c r="R276" s="696">
        <f>[52]ACCOUNTALLOC!R276</f>
        <v>0</v>
      </c>
      <c r="S276" s="696">
        <f>[52]ACCOUNTALLOC!S276</f>
        <v>14877127.231466349</v>
      </c>
      <c r="T276" s="696"/>
      <c r="U276" s="696">
        <f>[52]ACCOUNTALLOC!U276</f>
        <v>1758594.7514413462</v>
      </c>
      <c r="V276" s="696">
        <f>[52]ACCOUNTALLOC!V276</f>
        <v>14717332.398059063</v>
      </c>
      <c r="W276" s="696">
        <f>[52]ACCOUNTALLOC!W276</f>
        <v>0</v>
      </c>
      <c r="X276" s="696">
        <f>[52]ACCOUNTALLOC!X276</f>
        <v>0</v>
      </c>
      <c r="Y276" s="696">
        <f>[52]ACCOUNTALLOC!Y276</f>
        <v>0</v>
      </c>
      <c r="Z276" s="696">
        <f>[52]ACCOUNTALLOC!Z276</f>
        <v>0</v>
      </c>
      <c r="AA276" s="696">
        <f>[52]ACCOUNTALLOC!AA276</f>
        <v>16475927.149500409</v>
      </c>
      <c r="AB276" s="696"/>
      <c r="AC276" s="696">
        <f>[52]ACCOUNTALLOC!AC276</f>
        <v>923997.07785240992</v>
      </c>
      <c r="AD276" s="696">
        <f>[52]ACCOUNTALLOC!AD276</f>
        <v>9498063.2627369706</v>
      </c>
      <c r="AE276" s="696">
        <f>[52]ACCOUNTALLOC!AE276</f>
        <v>0</v>
      </c>
      <c r="AF276" s="696">
        <f>[52]ACCOUNTALLOC!AF276</f>
        <v>0</v>
      </c>
      <c r="AG276" s="696">
        <f>[52]ACCOUNTALLOC!AG276</f>
        <v>0</v>
      </c>
      <c r="AH276" s="696">
        <f>[52]ACCOUNTALLOC!AH276</f>
        <v>0</v>
      </c>
      <c r="AI276" s="696">
        <f>[52]ACCOUNTALLOC!AI276</f>
        <v>10422060.34058938</v>
      </c>
      <c r="AJ276" s="696"/>
      <c r="AK276" s="696">
        <f>[52]ACCOUNTALLOC!AK276</f>
        <v>652732.44185116794</v>
      </c>
      <c r="AL276" s="696">
        <f>[52]ACCOUNTALLOC!AL276</f>
        <v>6608209.0256716656</v>
      </c>
      <c r="AM276" s="696">
        <f>[52]ACCOUNTALLOC!AM276</f>
        <v>0</v>
      </c>
      <c r="AN276" s="696">
        <f>[52]ACCOUNTALLOC!AN276</f>
        <v>0</v>
      </c>
      <c r="AO276" s="696">
        <f>[52]ACCOUNTALLOC!AO276</f>
        <v>0</v>
      </c>
      <c r="AP276" s="696">
        <f>[52]ACCOUNTALLOC!AP276</f>
        <v>0</v>
      </c>
      <c r="AQ276" s="696">
        <f>[52]ACCOUNTALLOC!AQ276</f>
        <v>7260941.4675228335</v>
      </c>
      <c r="AR276" s="696"/>
      <c r="AS276" s="696">
        <f>[52]ACCOUNTALLOC!AS276</f>
        <v>22.306677344649952</v>
      </c>
      <c r="AT276" s="696">
        <f>[52]ACCOUNTALLOC!AT276</f>
        <v>20866.136085684429</v>
      </c>
      <c r="AU276" s="696">
        <f>[52]ACCOUNTALLOC!AU276</f>
        <v>0</v>
      </c>
      <c r="AV276" s="696">
        <f>[52]ACCOUNTALLOC!AV276</f>
        <v>0</v>
      </c>
      <c r="AW276" s="696">
        <f>[52]ACCOUNTALLOC!AW276</f>
        <v>0</v>
      </c>
      <c r="AX276" s="696">
        <f>[52]ACCOUNTALLOC!AX276</f>
        <v>0</v>
      </c>
      <c r="AY276" s="696">
        <f>[52]ACCOUNTALLOC!AY276</f>
        <v>20888.442763029081</v>
      </c>
      <c r="AZ276" s="696"/>
      <c r="BA276" s="696">
        <f>[52]ACCOUNTALLOC!BA276</f>
        <v>0</v>
      </c>
      <c r="BB276" s="696">
        <f>[52]ACCOUNTALLOC!BB276</f>
        <v>575895.23103009921</v>
      </c>
      <c r="BC276" s="696">
        <f>[52]ACCOUNTALLOC!BC276</f>
        <v>0</v>
      </c>
      <c r="BD276" s="696">
        <f>[52]ACCOUNTALLOC!BD276</f>
        <v>0</v>
      </c>
      <c r="BE276" s="696">
        <f>[52]ACCOUNTALLOC!BE276</f>
        <v>0</v>
      </c>
      <c r="BF276" s="696">
        <f>[52]ACCOUNTALLOC!BF276</f>
        <v>0</v>
      </c>
      <c r="BG276" s="696">
        <f>[52]ACCOUNTALLOC!BG276</f>
        <v>575895.23103009921</v>
      </c>
      <c r="BH276" s="696"/>
      <c r="BI276" s="696">
        <f>[52]ACCOUNTALLOC!BI276</f>
        <v>0</v>
      </c>
      <c r="BJ276" s="696">
        <f>[52]ACCOUNTALLOC!BJ276</f>
        <v>0</v>
      </c>
      <c r="BK276" s="696">
        <f>[52]ACCOUNTALLOC!BK276</f>
        <v>0</v>
      </c>
      <c r="BL276" s="696">
        <f>[52]ACCOUNTALLOC!BL276</f>
        <v>0</v>
      </c>
      <c r="BM276" s="696">
        <f>[52]ACCOUNTALLOC!BM276</f>
        <v>0</v>
      </c>
      <c r="BN276" s="696">
        <f>[52]ACCOUNTALLOC!BN276</f>
        <v>0</v>
      </c>
      <c r="BO276" s="696">
        <f>[52]ACCOUNTALLOC!BO276</f>
        <v>0</v>
      </c>
      <c r="BP276" s="696"/>
      <c r="BQ276" s="696">
        <f>[52]ACCOUNTALLOC!BQ276</f>
        <v>221705.6071675921</v>
      </c>
      <c r="BR276" s="696">
        <f>[52]ACCOUNTALLOC!BR276</f>
        <v>2860301.5469638221</v>
      </c>
      <c r="BS276" s="696">
        <f>[52]ACCOUNTALLOC!BS276</f>
        <v>0</v>
      </c>
      <c r="BT276" s="696">
        <f>[52]ACCOUNTALLOC!BT276</f>
        <v>0</v>
      </c>
      <c r="BU276" s="696">
        <f>[52]ACCOUNTALLOC!BU276</f>
        <v>0</v>
      </c>
      <c r="BV276" s="696">
        <f>[52]ACCOUNTALLOC!BV276</f>
        <v>0</v>
      </c>
      <c r="BW276" s="696">
        <f>[52]ACCOUNTALLOC!BW276</f>
        <v>3082007.1541314144</v>
      </c>
      <c r="BX276" s="696"/>
      <c r="BY276" s="696">
        <f>[52]ACCOUNTALLOC!BY276</f>
        <v>0</v>
      </c>
      <c r="BZ276" s="696">
        <f>[52]ACCOUNTALLOC!BZ276</f>
        <v>0</v>
      </c>
      <c r="CA276" s="696">
        <f>[52]ACCOUNTALLOC!CA276</f>
        <v>0</v>
      </c>
      <c r="CB276" s="696">
        <f>[52]ACCOUNTALLOC!CB276</f>
        <v>0</v>
      </c>
      <c r="CC276" s="696">
        <f>[52]ACCOUNTALLOC!CC276</f>
        <v>0</v>
      </c>
      <c r="CD276" s="696">
        <f>[52]ACCOUNTALLOC!CD276</f>
        <v>0</v>
      </c>
      <c r="CE276" s="696">
        <f>[52]ACCOUNTALLOC!CE276</f>
        <v>0</v>
      </c>
      <c r="CF276" s="696"/>
      <c r="CG276" s="696">
        <f>[52]ACCOUNTALLOC!CG276</f>
        <v>25680.648047136987</v>
      </c>
      <c r="CH276" s="696">
        <f>[52]ACCOUNTALLOC!CH276</f>
        <v>344415.76631525822</v>
      </c>
      <c r="CI276" s="696">
        <f>[52]ACCOUNTALLOC!CI276</f>
        <v>0</v>
      </c>
      <c r="CJ276" s="696">
        <f>[52]ACCOUNTALLOC!CJ276</f>
        <v>0</v>
      </c>
      <c r="CK276" s="696">
        <f>[52]ACCOUNTALLOC!CK276</f>
        <v>0</v>
      </c>
      <c r="CL276" s="696">
        <f>[52]ACCOUNTALLOC!CL276</f>
        <v>0</v>
      </c>
      <c r="CM276" s="696">
        <f>[52]ACCOUNTALLOC!CM276</f>
        <v>370096.41436239518</v>
      </c>
      <c r="CN276" s="696">
        <f>[52]ACCOUNTALLOC!CN276</f>
        <v>0</v>
      </c>
      <c r="CO276" s="696">
        <f>[52]ACCOUNTALLOC!CO276</f>
        <v>4551.6019050550049</v>
      </c>
      <c r="CP276" s="696">
        <f>[52]ACCOUNTALLOC!CP276</f>
        <v>33707.543258848811</v>
      </c>
      <c r="CQ276" s="696">
        <f>[52]ACCOUNTALLOC!CQ276</f>
        <v>0</v>
      </c>
      <c r="CR276" s="696">
        <f>[52]ACCOUNTALLOC!CR276</f>
        <v>0</v>
      </c>
      <c r="CS276" s="696">
        <f>[52]ACCOUNTALLOC!CS276</f>
        <v>0</v>
      </c>
      <c r="CT276" s="696">
        <f>[52]ACCOUNTALLOC!CT276</f>
        <v>0</v>
      </c>
      <c r="CU276" s="696">
        <f>[52]ACCOUNTALLOC!CU276</f>
        <v>38259.145163903813</v>
      </c>
      <c r="CV276" s="66"/>
      <c r="CW276" s="66">
        <f>[52]ACCOUNTALLOC!CW276</f>
        <v>0</v>
      </c>
      <c r="CX276" s="66">
        <f>[52]ACCOUNTALLOC!CX276</f>
        <v>0</v>
      </c>
      <c r="CY276" s="66">
        <f>[52]ACCOUNTALLOC!CY276</f>
        <v>0</v>
      </c>
      <c r="CZ276" s="66">
        <f>[52]ACCOUNTALLOC!CZ276</f>
        <v>0</v>
      </c>
      <c r="DA276" s="66">
        <f>[52]ACCOUNTALLOC!DA276</f>
        <v>0</v>
      </c>
      <c r="DB276" s="66">
        <f>[52]ACCOUNTALLOC!DB276</f>
        <v>0</v>
      </c>
      <c r="DC276" s="66">
        <f>[52]ACCOUNTALLOC!DC276</f>
        <v>0</v>
      </c>
      <c r="DD276" s="66"/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0</v>
      </c>
      <c r="DK276" s="66">
        <v>0</v>
      </c>
      <c r="DL276" s="66"/>
      <c r="DM276" s="66">
        <v>0</v>
      </c>
      <c r="DN276" s="66">
        <v>0</v>
      </c>
      <c r="DO276" s="66">
        <v>0</v>
      </c>
      <c r="DP276" s="66">
        <v>0</v>
      </c>
      <c r="DQ276" s="66">
        <v>0</v>
      </c>
      <c r="DR276" s="66">
        <v>0</v>
      </c>
      <c r="DS276" s="66">
        <v>0</v>
      </c>
      <c r="DT276" s="66"/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/>
      <c r="EC276" s="66">
        <v>0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/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/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/>
      <c r="FA276" s="66">
        <v>0</v>
      </c>
      <c r="FB276" s="66">
        <v>0</v>
      </c>
      <c r="FC276" s="66">
        <v>0</v>
      </c>
      <c r="FD276" s="66">
        <v>0</v>
      </c>
      <c r="FE276" s="66">
        <v>0</v>
      </c>
      <c r="FF276" s="66">
        <v>0</v>
      </c>
      <c r="FG276" s="66">
        <v>0</v>
      </c>
    </row>
    <row r="277" spans="1:163">
      <c r="D277" s="64"/>
      <c r="CW277" s="2">
        <f>[52]ACCOUNTALLOC!CW277</f>
        <v>0</v>
      </c>
      <c r="CX277" s="2">
        <f>[52]ACCOUNTALLOC!CX277</f>
        <v>0</v>
      </c>
      <c r="CY277" s="2">
        <f>[52]ACCOUNTALLOC!CY277</f>
        <v>0</v>
      </c>
      <c r="CZ277" s="2">
        <f>[52]ACCOUNTALLOC!CZ277</f>
        <v>0</v>
      </c>
      <c r="DA277" s="2">
        <f>[52]ACCOUNTALLOC!DA277</f>
        <v>0</v>
      </c>
      <c r="DB277" s="2">
        <f>[52]ACCOUNTALLOC!DB277</f>
        <v>0</v>
      </c>
      <c r="DC277" s="2">
        <f>[52]ACCOUNTALLOC!DC277</f>
        <v>0</v>
      </c>
    </row>
    <row r="278" spans="1:163">
      <c r="B278" s="12" t="s">
        <v>73</v>
      </c>
      <c r="D278" s="64"/>
      <c r="CW278" s="2">
        <f>[52]ACCOUNTALLOC!CW278</f>
        <v>0</v>
      </c>
      <c r="CX278" s="2">
        <f>[52]ACCOUNTALLOC!CX278</f>
        <v>0</v>
      </c>
      <c r="CY278" s="2">
        <f>[52]ACCOUNTALLOC!CY278</f>
        <v>0</v>
      </c>
      <c r="CZ278" s="2">
        <f>[52]ACCOUNTALLOC!CZ278</f>
        <v>0</v>
      </c>
      <c r="DA278" s="2">
        <f>[52]ACCOUNTALLOC!DA278</f>
        <v>0</v>
      </c>
      <c r="DB278" s="2">
        <f>[52]ACCOUNTALLOC!DB278</f>
        <v>0</v>
      </c>
      <c r="DC278" s="2">
        <f>[52]ACCOUNTALLOC!DC278</f>
        <v>0</v>
      </c>
    </row>
    <row r="279" spans="1:163">
      <c r="A279" s="699">
        <f>[52]ACCOUNTALLOC!A279</f>
        <v>500</v>
      </c>
      <c r="B279" s="698" t="str">
        <f>[52]ACCOUNTALLOC!B279</f>
        <v xml:space="preserve">Steam Prod O&amp;M </v>
      </c>
      <c r="C279" s="695">
        <f>[52]ACCOUNTALLOC!C279</f>
        <v>46113929.731610216</v>
      </c>
      <c r="D279" s="64"/>
      <c r="E279" s="697">
        <f>[52]ACCOUNTALLOC!E279</f>
        <v>2925457.0677193175</v>
      </c>
      <c r="F279" s="697">
        <f>[52]ACCOUNTALLOC!F279</f>
        <v>21381071.311877184</v>
      </c>
      <c r="G279" s="697">
        <f>[52]ACCOUNTALLOC!G279</f>
        <v>0</v>
      </c>
      <c r="H279" s="697">
        <f>[52]ACCOUNTALLOC!H279</f>
        <v>0</v>
      </c>
      <c r="I279" s="697">
        <f>[52]ACCOUNTALLOC!I279</f>
        <v>0</v>
      </c>
      <c r="J279" s="697">
        <f>[52]ACCOUNTALLOC!J279</f>
        <v>0</v>
      </c>
      <c r="K279" s="697">
        <f>[52]ACCOUNTALLOC!K279</f>
        <v>24306528.379596502</v>
      </c>
      <c r="L279" s="698"/>
      <c r="M279" s="697">
        <f>[52]ACCOUNTALLOC!M279</f>
        <v>674472.8813161517</v>
      </c>
      <c r="N279" s="697">
        <f>[52]ACCOUNTALLOC!N279</f>
        <v>5432679.337795266</v>
      </c>
      <c r="O279" s="697">
        <f>[52]ACCOUNTALLOC!O279</f>
        <v>0</v>
      </c>
      <c r="P279" s="697">
        <f>[52]ACCOUNTALLOC!P279</f>
        <v>0</v>
      </c>
      <c r="Q279" s="697">
        <f>[52]ACCOUNTALLOC!Q279</f>
        <v>0</v>
      </c>
      <c r="R279" s="697">
        <f>[52]ACCOUNTALLOC!R279</f>
        <v>0</v>
      </c>
      <c r="S279" s="697">
        <f>[52]ACCOUNTALLOC!S279</f>
        <v>6107152.2191114174</v>
      </c>
      <c r="T279" s="698"/>
      <c r="U279" s="697">
        <f>[52]ACCOUNTALLOC!U279</f>
        <v>721913.96038253361</v>
      </c>
      <c r="V279" s="697">
        <f>[52]ACCOUNTALLOC!V279</f>
        <v>6041555.4572996516</v>
      </c>
      <c r="W279" s="697">
        <f>[52]ACCOUNTALLOC!W279</f>
        <v>0</v>
      </c>
      <c r="X279" s="697">
        <f>[52]ACCOUNTALLOC!X279</f>
        <v>0</v>
      </c>
      <c r="Y279" s="697">
        <f>[52]ACCOUNTALLOC!Y279</f>
        <v>0</v>
      </c>
      <c r="Z279" s="697">
        <f>[52]ACCOUNTALLOC!Z279</f>
        <v>0</v>
      </c>
      <c r="AA279" s="697">
        <f>[52]ACCOUNTALLOC!AA279</f>
        <v>6763469.4176821848</v>
      </c>
      <c r="AB279" s="698"/>
      <c r="AC279" s="697">
        <f>[52]ACCOUNTALLOC!AC279</f>
        <v>379306.48280828173</v>
      </c>
      <c r="AD279" s="697">
        <f>[52]ACCOUNTALLOC!AD279</f>
        <v>3899013.3800561316</v>
      </c>
      <c r="AE279" s="697">
        <f>[52]ACCOUNTALLOC!AE279</f>
        <v>0</v>
      </c>
      <c r="AF279" s="697">
        <f>[52]ACCOUNTALLOC!AF279</f>
        <v>0</v>
      </c>
      <c r="AG279" s="697">
        <f>[52]ACCOUNTALLOC!AG279</f>
        <v>0</v>
      </c>
      <c r="AH279" s="697">
        <f>[52]ACCOUNTALLOC!AH279</f>
        <v>0</v>
      </c>
      <c r="AI279" s="697">
        <f>[52]ACCOUNTALLOC!AI279</f>
        <v>4278319.8628644133</v>
      </c>
      <c r="AJ279" s="698"/>
      <c r="AK279" s="697">
        <f>[52]ACCOUNTALLOC!AK279</f>
        <v>267950.6815204178</v>
      </c>
      <c r="AL279" s="697">
        <f>[52]ACCOUNTALLOC!AL279</f>
        <v>2712710.4438633635</v>
      </c>
      <c r="AM279" s="697">
        <f>[52]ACCOUNTALLOC!AM279</f>
        <v>0</v>
      </c>
      <c r="AN279" s="697">
        <f>[52]ACCOUNTALLOC!AN279</f>
        <v>0</v>
      </c>
      <c r="AO279" s="697">
        <f>[52]ACCOUNTALLOC!AO279</f>
        <v>0</v>
      </c>
      <c r="AP279" s="697">
        <f>[52]ACCOUNTALLOC!AP279</f>
        <v>0</v>
      </c>
      <c r="AQ279" s="697">
        <f>[52]ACCOUNTALLOC!AQ279</f>
        <v>2980661.1253837813</v>
      </c>
      <c r="AR279" s="698"/>
      <c r="AS279" s="697">
        <f>[52]ACCOUNTALLOC!AS279</f>
        <v>9.1570282304397512</v>
      </c>
      <c r="AT279" s="697">
        <f>[52]ACCOUNTALLOC!AT279</f>
        <v>8565.6771846676093</v>
      </c>
      <c r="AU279" s="697">
        <f>[52]ACCOUNTALLOC!AU279</f>
        <v>0</v>
      </c>
      <c r="AV279" s="697">
        <f>[52]ACCOUNTALLOC!AV279</f>
        <v>0</v>
      </c>
      <c r="AW279" s="697">
        <f>[52]ACCOUNTALLOC!AW279</f>
        <v>0</v>
      </c>
      <c r="AX279" s="697">
        <f>[52]ACCOUNTALLOC!AX279</f>
        <v>0</v>
      </c>
      <c r="AY279" s="697">
        <f>[52]ACCOUNTALLOC!AY279</f>
        <v>8574.8342128980494</v>
      </c>
      <c r="AZ279" s="698"/>
      <c r="BA279" s="697">
        <f>[52]ACCOUNTALLOC!BA279</f>
        <v>0</v>
      </c>
      <c r="BB279" s="697">
        <f>[52]ACCOUNTALLOC!BB279</f>
        <v>236408.5339488285</v>
      </c>
      <c r="BC279" s="697">
        <f>[52]ACCOUNTALLOC!BC279</f>
        <v>0</v>
      </c>
      <c r="BD279" s="697">
        <f>[52]ACCOUNTALLOC!BD279</f>
        <v>0</v>
      </c>
      <c r="BE279" s="697">
        <f>[52]ACCOUNTALLOC!BE279</f>
        <v>0</v>
      </c>
      <c r="BF279" s="697">
        <f>[52]ACCOUNTALLOC!BF279</f>
        <v>0</v>
      </c>
      <c r="BG279" s="697">
        <f>[52]ACCOUNTALLOC!BG279</f>
        <v>236408.5339488285</v>
      </c>
      <c r="BH279" s="698"/>
      <c r="BI279" s="697">
        <f>[52]ACCOUNTALLOC!BI279</f>
        <v>0</v>
      </c>
      <c r="BJ279" s="697">
        <f>[52]ACCOUNTALLOC!BJ279</f>
        <v>0</v>
      </c>
      <c r="BK279" s="697">
        <f>[52]ACCOUNTALLOC!BK279</f>
        <v>0</v>
      </c>
      <c r="BL279" s="697">
        <f>[52]ACCOUNTALLOC!BL279</f>
        <v>0</v>
      </c>
      <c r="BM279" s="697">
        <f>[52]ACCOUNTALLOC!BM279</f>
        <v>0</v>
      </c>
      <c r="BN279" s="697">
        <f>[52]ACCOUNTALLOC!BN279</f>
        <v>0</v>
      </c>
      <c r="BO279" s="697">
        <f>[52]ACCOUNTALLOC!BO279</f>
        <v>0</v>
      </c>
      <c r="BP279" s="698"/>
      <c r="BQ279" s="697">
        <f>[52]ACCOUNTALLOC!BQ279</f>
        <v>91011.515176075409</v>
      </c>
      <c r="BR279" s="697">
        <f>[52]ACCOUNTALLOC!BR279</f>
        <v>1174171.3751644902</v>
      </c>
      <c r="BS279" s="697">
        <f>[52]ACCOUNTALLOC!BS279</f>
        <v>0</v>
      </c>
      <c r="BT279" s="697">
        <f>[52]ACCOUNTALLOC!BT279</f>
        <v>0</v>
      </c>
      <c r="BU279" s="697">
        <f>[52]ACCOUNTALLOC!BU279</f>
        <v>0</v>
      </c>
      <c r="BV279" s="697">
        <f>[52]ACCOUNTALLOC!BV279</f>
        <v>0</v>
      </c>
      <c r="BW279" s="697">
        <f>[52]ACCOUNTALLOC!BW279</f>
        <v>1265182.8903405657</v>
      </c>
      <c r="BX279" s="698"/>
      <c r="BY279" s="697">
        <f>[52]ACCOUNTALLOC!BY279</f>
        <v>0</v>
      </c>
      <c r="BZ279" s="697">
        <f>[52]ACCOUNTALLOC!BZ279</f>
        <v>0</v>
      </c>
      <c r="CA279" s="697">
        <f>[52]ACCOUNTALLOC!CA279</f>
        <v>0</v>
      </c>
      <c r="CB279" s="697">
        <f>[52]ACCOUNTALLOC!CB279</f>
        <v>0</v>
      </c>
      <c r="CC279" s="697">
        <f>[52]ACCOUNTALLOC!CC279</f>
        <v>0</v>
      </c>
      <c r="CD279" s="697">
        <f>[52]ACCOUNTALLOC!CD279</f>
        <v>0</v>
      </c>
      <c r="CE279" s="697">
        <f>[52]ACCOUNTALLOC!CE279</f>
        <v>0</v>
      </c>
      <c r="CF279" s="698"/>
      <c r="CG279" s="697">
        <f>[52]ACCOUNTALLOC!CG279</f>
        <v>10542.063952882765</v>
      </c>
      <c r="CH279" s="697">
        <f>[52]ACCOUNTALLOC!CH279</f>
        <v>141384.79014283925</v>
      </c>
      <c r="CI279" s="697">
        <f>[52]ACCOUNTALLOC!CI279</f>
        <v>0</v>
      </c>
      <c r="CJ279" s="697">
        <f>[52]ACCOUNTALLOC!CJ279</f>
        <v>0</v>
      </c>
      <c r="CK279" s="697">
        <f>[52]ACCOUNTALLOC!CK279</f>
        <v>0</v>
      </c>
      <c r="CL279" s="697">
        <f>[52]ACCOUNTALLOC!CL279</f>
        <v>0</v>
      </c>
      <c r="CM279" s="697">
        <f>[52]ACCOUNTALLOC!CM279</f>
        <v>151926.85409572202</v>
      </c>
      <c r="CN279" s="698">
        <f>[52]ACCOUNTALLOC!CN279</f>
        <v>0</v>
      </c>
      <c r="CO279" s="697">
        <f>[52]ACCOUNTALLOC!CO279</f>
        <v>1868.4605732331709</v>
      </c>
      <c r="CP279" s="697">
        <f>[52]ACCOUNTALLOC!CP279</f>
        <v>13837.153800679202</v>
      </c>
      <c r="CQ279" s="697">
        <f>[52]ACCOUNTALLOC!CQ279</f>
        <v>0</v>
      </c>
      <c r="CR279" s="697">
        <f>[52]ACCOUNTALLOC!CR279</f>
        <v>0</v>
      </c>
      <c r="CS279" s="697">
        <f>[52]ACCOUNTALLOC!CS279</f>
        <v>0</v>
      </c>
      <c r="CT279" s="697">
        <f>[52]ACCOUNTALLOC!CT279</f>
        <v>0</v>
      </c>
      <c r="CU279" s="697">
        <f>[52]ACCOUNTALLOC!CU279</f>
        <v>15705.614373912373</v>
      </c>
      <c r="CW279" s="65">
        <f>[52]ACCOUNTALLOC!CW279</f>
        <v>0</v>
      </c>
      <c r="CX279" s="65">
        <f>[52]ACCOUNTALLOC!CX279</f>
        <v>0</v>
      </c>
      <c r="CY279" s="65">
        <f>[52]ACCOUNTALLOC!CY279</f>
        <v>0</v>
      </c>
      <c r="CZ279" s="65">
        <f>[52]ACCOUNTALLOC!CZ279</f>
        <v>0</v>
      </c>
      <c r="DA279" s="65">
        <f>[52]ACCOUNTALLOC!DA279</f>
        <v>0</v>
      </c>
      <c r="DB279" s="65">
        <f>[52]ACCOUNTALLOC!DB279</f>
        <v>0</v>
      </c>
      <c r="DC279" s="65">
        <f>[52]ACCOUNTALLOC!DC279</f>
        <v>0</v>
      </c>
      <c r="DE279" s="65">
        <v>0</v>
      </c>
      <c r="DF279" s="65">
        <v>0</v>
      </c>
      <c r="DG279" s="65">
        <v>0</v>
      </c>
      <c r="DH279" s="65">
        <v>0</v>
      </c>
      <c r="DI279" s="65">
        <v>0</v>
      </c>
      <c r="DJ279" s="65">
        <v>0</v>
      </c>
      <c r="DK279" s="65">
        <v>0</v>
      </c>
      <c r="DM279" s="65">
        <v>0</v>
      </c>
      <c r="DN279" s="65">
        <v>0</v>
      </c>
      <c r="DO279" s="65">
        <v>0</v>
      </c>
      <c r="DP279" s="65">
        <v>0</v>
      </c>
      <c r="DQ279" s="65">
        <v>0</v>
      </c>
      <c r="DR279" s="65">
        <v>0</v>
      </c>
      <c r="DS279" s="65">
        <v>0</v>
      </c>
      <c r="DU279" s="65">
        <v>0</v>
      </c>
      <c r="DV279" s="65">
        <v>0</v>
      </c>
      <c r="DW279" s="65">
        <v>0</v>
      </c>
      <c r="DX279" s="65">
        <v>0</v>
      </c>
      <c r="DY279" s="65">
        <v>0</v>
      </c>
      <c r="DZ279" s="65">
        <v>0</v>
      </c>
      <c r="EA279" s="65">
        <v>0</v>
      </c>
      <c r="EC279" s="65">
        <v>0</v>
      </c>
      <c r="ED279" s="65">
        <v>0</v>
      </c>
      <c r="EE279" s="65">
        <v>0</v>
      </c>
      <c r="EF279" s="65">
        <v>0</v>
      </c>
      <c r="EG279" s="65">
        <v>0</v>
      </c>
      <c r="EH279" s="65">
        <v>0</v>
      </c>
      <c r="EI279" s="65">
        <v>0</v>
      </c>
      <c r="EK279" s="65">
        <v>0</v>
      </c>
      <c r="EL279" s="65">
        <v>0</v>
      </c>
      <c r="EM279" s="65">
        <v>0</v>
      </c>
      <c r="EN279" s="65">
        <v>0</v>
      </c>
      <c r="EO279" s="65">
        <v>0</v>
      </c>
      <c r="EP279" s="65">
        <v>0</v>
      </c>
      <c r="EQ279" s="65">
        <v>0</v>
      </c>
      <c r="ES279" s="65">
        <v>0</v>
      </c>
      <c r="ET279" s="65">
        <v>0</v>
      </c>
      <c r="EU279" s="65">
        <v>0</v>
      </c>
      <c r="EV279" s="65">
        <v>0</v>
      </c>
      <c r="EW279" s="65">
        <v>0</v>
      </c>
      <c r="EX279" s="65">
        <v>0</v>
      </c>
      <c r="EY279" s="65">
        <v>0</v>
      </c>
      <c r="FA279" s="65">
        <v>0</v>
      </c>
      <c r="FB279" s="65">
        <v>0</v>
      </c>
      <c r="FC279" s="65">
        <v>0</v>
      </c>
      <c r="FD279" s="65">
        <v>0</v>
      </c>
      <c r="FE279" s="65">
        <v>0</v>
      </c>
      <c r="FF279" s="65">
        <v>0</v>
      </c>
      <c r="FG279" s="65">
        <v>0</v>
      </c>
    </row>
    <row r="280" spans="1:163">
      <c r="A280" s="699">
        <f>[52]ACCOUNTALLOC!A280</f>
        <v>535</v>
      </c>
      <c r="B280" s="698" t="str">
        <f>[52]ACCOUNTALLOC!B280</f>
        <v>Hydro Prod O&amp;M - O&amp;M</v>
      </c>
      <c r="C280" s="695">
        <f>[52]ACCOUNTALLOC!C280</f>
        <v>13175059.809510775</v>
      </c>
      <c r="D280" s="64"/>
      <c r="E280" s="697">
        <f>[52]ACCOUNTALLOC!E280</f>
        <v>835822.75598033634</v>
      </c>
      <c r="F280" s="697">
        <f>[52]ACCOUNTALLOC!F280</f>
        <v>6108715.8471401995</v>
      </c>
      <c r="G280" s="697">
        <f>[52]ACCOUNTALLOC!G280</f>
        <v>0</v>
      </c>
      <c r="H280" s="697">
        <f>[52]ACCOUNTALLOC!H280</f>
        <v>0</v>
      </c>
      <c r="I280" s="697">
        <f>[52]ACCOUNTALLOC!I280</f>
        <v>0</v>
      </c>
      <c r="J280" s="697">
        <f>[52]ACCOUNTALLOC!J280</f>
        <v>0</v>
      </c>
      <c r="K280" s="697">
        <f>[52]ACCOUNTALLOC!K280</f>
        <v>6944538.6031205356</v>
      </c>
      <c r="L280" s="698"/>
      <c r="M280" s="697">
        <f>[52]ACCOUNTALLOC!M280</f>
        <v>192701.43756891807</v>
      </c>
      <c r="N280" s="697">
        <f>[52]ACCOUNTALLOC!N280</f>
        <v>1552153.0179259942</v>
      </c>
      <c r="O280" s="697">
        <f>[52]ACCOUNTALLOC!O280</f>
        <v>0</v>
      </c>
      <c r="P280" s="697">
        <f>[52]ACCOUNTALLOC!P280</f>
        <v>0</v>
      </c>
      <c r="Q280" s="697">
        <f>[52]ACCOUNTALLOC!Q280</f>
        <v>0</v>
      </c>
      <c r="R280" s="697">
        <f>[52]ACCOUNTALLOC!R280</f>
        <v>0</v>
      </c>
      <c r="S280" s="697">
        <f>[52]ACCOUNTALLOC!S280</f>
        <v>1744854.4554949123</v>
      </c>
      <c r="T280" s="698"/>
      <c r="U280" s="697">
        <f>[52]ACCOUNTALLOC!U280</f>
        <v>206255.67286756061</v>
      </c>
      <c r="V280" s="697">
        <f>[52]ACCOUNTALLOC!V280</f>
        <v>1726113.0195511472</v>
      </c>
      <c r="W280" s="697">
        <f>[52]ACCOUNTALLOC!W280</f>
        <v>0</v>
      </c>
      <c r="X280" s="697">
        <f>[52]ACCOUNTALLOC!X280</f>
        <v>0</v>
      </c>
      <c r="Y280" s="697">
        <f>[52]ACCOUNTALLOC!Y280</f>
        <v>0</v>
      </c>
      <c r="Z280" s="697">
        <f>[52]ACCOUNTALLOC!Z280</f>
        <v>0</v>
      </c>
      <c r="AA280" s="697">
        <f>[52]ACCOUNTALLOC!AA280</f>
        <v>1932368.6924187078</v>
      </c>
      <c r="AB280" s="698"/>
      <c r="AC280" s="697">
        <f>[52]ACCOUNTALLOC!AC280</f>
        <v>108370.41271953603</v>
      </c>
      <c r="AD280" s="697">
        <f>[52]ACCOUNTALLOC!AD280</f>
        <v>1113974.3409269527</v>
      </c>
      <c r="AE280" s="697">
        <f>[52]ACCOUNTALLOC!AE280</f>
        <v>0</v>
      </c>
      <c r="AF280" s="697">
        <f>[52]ACCOUNTALLOC!AF280</f>
        <v>0</v>
      </c>
      <c r="AG280" s="697">
        <f>[52]ACCOUNTALLOC!AG280</f>
        <v>0</v>
      </c>
      <c r="AH280" s="697">
        <f>[52]ACCOUNTALLOC!AH280</f>
        <v>0</v>
      </c>
      <c r="AI280" s="697">
        <f>[52]ACCOUNTALLOC!AI280</f>
        <v>1222344.7536464888</v>
      </c>
      <c r="AJ280" s="698"/>
      <c r="AK280" s="697">
        <f>[52]ACCOUNTALLOC!AK280</f>
        <v>76555.311498658688</v>
      </c>
      <c r="AL280" s="697">
        <f>[52]ACCOUNTALLOC!AL280</f>
        <v>775039.61496660672</v>
      </c>
      <c r="AM280" s="697">
        <f>[52]ACCOUNTALLOC!AM280</f>
        <v>0</v>
      </c>
      <c r="AN280" s="697">
        <f>[52]ACCOUNTALLOC!AN280</f>
        <v>0</v>
      </c>
      <c r="AO280" s="697">
        <f>[52]ACCOUNTALLOC!AO280</f>
        <v>0</v>
      </c>
      <c r="AP280" s="697">
        <f>[52]ACCOUNTALLOC!AP280</f>
        <v>0</v>
      </c>
      <c r="AQ280" s="697">
        <f>[52]ACCOUNTALLOC!AQ280</f>
        <v>851594.92646526545</v>
      </c>
      <c r="AR280" s="698"/>
      <c r="AS280" s="697">
        <f>[52]ACCOUNTALLOC!AS280</f>
        <v>2.6162245402981332</v>
      </c>
      <c r="AT280" s="697">
        <f>[52]ACCOUNTALLOC!AT280</f>
        <v>2447.2715700826266</v>
      </c>
      <c r="AU280" s="697">
        <f>[52]ACCOUNTALLOC!AU280</f>
        <v>0</v>
      </c>
      <c r="AV280" s="697">
        <f>[52]ACCOUNTALLOC!AV280</f>
        <v>0</v>
      </c>
      <c r="AW280" s="697">
        <f>[52]ACCOUNTALLOC!AW280</f>
        <v>0</v>
      </c>
      <c r="AX280" s="697">
        <f>[52]ACCOUNTALLOC!AX280</f>
        <v>0</v>
      </c>
      <c r="AY280" s="697">
        <f>[52]ACCOUNTALLOC!AY280</f>
        <v>2449.8877946229245</v>
      </c>
      <c r="AZ280" s="698"/>
      <c r="BA280" s="697">
        <f>[52]ACCOUNTALLOC!BA280</f>
        <v>0</v>
      </c>
      <c r="BB280" s="697">
        <f>[52]ACCOUNTALLOC!BB280</f>
        <v>67543.507837708952</v>
      </c>
      <c r="BC280" s="697">
        <f>[52]ACCOUNTALLOC!BC280</f>
        <v>0</v>
      </c>
      <c r="BD280" s="697">
        <f>[52]ACCOUNTALLOC!BD280</f>
        <v>0</v>
      </c>
      <c r="BE280" s="697">
        <f>[52]ACCOUNTALLOC!BE280</f>
        <v>0</v>
      </c>
      <c r="BF280" s="697">
        <f>[52]ACCOUNTALLOC!BF280</f>
        <v>0</v>
      </c>
      <c r="BG280" s="697">
        <f>[52]ACCOUNTALLOC!BG280</f>
        <v>67543.507837708952</v>
      </c>
      <c r="BH280" s="698"/>
      <c r="BI280" s="697">
        <f>[52]ACCOUNTALLOC!BI280</f>
        <v>0</v>
      </c>
      <c r="BJ280" s="697">
        <f>[52]ACCOUNTALLOC!BJ280</f>
        <v>0</v>
      </c>
      <c r="BK280" s="697">
        <f>[52]ACCOUNTALLOC!BK280</f>
        <v>0</v>
      </c>
      <c r="BL280" s="697">
        <f>[52]ACCOUNTALLOC!BL280</f>
        <v>0</v>
      </c>
      <c r="BM280" s="697">
        <f>[52]ACCOUNTALLOC!BM280</f>
        <v>0</v>
      </c>
      <c r="BN280" s="697">
        <f>[52]ACCOUNTALLOC!BN280</f>
        <v>0</v>
      </c>
      <c r="BO280" s="697">
        <f>[52]ACCOUNTALLOC!BO280</f>
        <v>0</v>
      </c>
      <c r="BP280" s="698"/>
      <c r="BQ280" s="697">
        <f>[52]ACCOUNTALLOC!BQ280</f>
        <v>26002.60187708625</v>
      </c>
      <c r="BR280" s="697">
        <f>[52]ACCOUNTALLOC!BR280</f>
        <v>335468.65739797137</v>
      </c>
      <c r="BS280" s="697">
        <f>[52]ACCOUNTALLOC!BS280</f>
        <v>0</v>
      </c>
      <c r="BT280" s="697">
        <f>[52]ACCOUNTALLOC!BT280</f>
        <v>0</v>
      </c>
      <c r="BU280" s="697">
        <f>[52]ACCOUNTALLOC!BU280</f>
        <v>0</v>
      </c>
      <c r="BV280" s="697">
        <f>[52]ACCOUNTALLOC!BV280</f>
        <v>0</v>
      </c>
      <c r="BW280" s="697">
        <f>[52]ACCOUNTALLOC!BW280</f>
        <v>361471.25927505764</v>
      </c>
      <c r="BX280" s="698"/>
      <c r="BY280" s="697">
        <f>[52]ACCOUNTALLOC!BY280</f>
        <v>0</v>
      </c>
      <c r="BZ280" s="697">
        <f>[52]ACCOUNTALLOC!BZ280</f>
        <v>0</v>
      </c>
      <c r="CA280" s="697">
        <f>[52]ACCOUNTALLOC!CA280</f>
        <v>0</v>
      </c>
      <c r="CB280" s="697">
        <f>[52]ACCOUNTALLOC!CB280</f>
        <v>0</v>
      </c>
      <c r="CC280" s="697">
        <f>[52]ACCOUNTALLOC!CC280</f>
        <v>0</v>
      </c>
      <c r="CD280" s="697">
        <f>[52]ACCOUNTALLOC!CD280</f>
        <v>0</v>
      </c>
      <c r="CE280" s="697">
        <f>[52]ACCOUNTALLOC!CE280</f>
        <v>0</v>
      </c>
      <c r="CF280" s="698"/>
      <c r="CG280" s="697">
        <f>[52]ACCOUNTALLOC!CG280</f>
        <v>3011.9385596346169</v>
      </c>
      <c r="CH280" s="697">
        <f>[52]ACCOUNTALLOC!CH280</f>
        <v>40394.58526151492</v>
      </c>
      <c r="CI280" s="697">
        <f>[52]ACCOUNTALLOC!CI280</f>
        <v>0</v>
      </c>
      <c r="CJ280" s="697">
        <f>[52]ACCOUNTALLOC!CJ280</f>
        <v>0</v>
      </c>
      <c r="CK280" s="697">
        <f>[52]ACCOUNTALLOC!CK280</f>
        <v>0</v>
      </c>
      <c r="CL280" s="697">
        <f>[52]ACCOUNTALLOC!CL280</f>
        <v>0</v>
      </c>
      <c r="CM280" s="697">
        <f>[52]ACCOUNTALLOC!CM280</f>
        <v>43406.523821149538</v>
      </c>
      <c r="CN280" s="698">
        <f>[52]ACCOUNTALLOC!CN280</f>
        <v>0</v>
      </c>
      <c r="CO280" s="697">
        <f>[52]ACCOUNTALLOC!CO280</f>
        <v>533.83174991450096</v>
      </c>
      <c r="CP280" s="697">
        <f>[52]ACCOUNTALLOC!CP280</f>
        <v>3953.3678864150461</v>
      </c>
      <c r="CQ280" s="697">
        <f>[52]ACCOUNTALLOC!CQ280</f>
        <v>0</v>
      </c>
      <c r="CR280" s="697">
        <f>[52]ACCOUNTALLOC!CR280</f>
        <v>0</v>
      </c>
      <c r="CS280" s="697">
        <f>[52]ACCOUNTALLOC!CS280</f>
        <v>0</v>
      </c>
      <c r="CT280" s="697">
        <f>[52]ACCOUNTALLOC!CT280</f>
        <v>0</v>
      </c>
      <c r="CU280" s="697">
        <f>[52]ACCOUNTALLOC!CU280</f>
        <v>4487.1996363295475</v>
      </c>
      <c r="CW280" s="65">
        <f>[52]ACCOUNTALLOC!CW280</f>
        <v>0</v>
      </c>
      <c r="CX280" s="65">
        <f>[52]ACCOUNTALLOC!CX280</f>
        <v>0</v>
      </c>
      <c r="CY280" s="65">
        <f>[52]ACCOUNTALLOC!CY280</f>
        <v>0</v>
      </c>
      <c r="CZ280" s="65">
        <f>[52]ACCOUNTALLOC!CZ280</f>
        <v>0</v>
      </c>
      <c r="DA280" s="65">
        <f>[52]ACCOUNTALLOC!DA280</f>
        <v>0</v>
      </c>
      <c r="DB280" s="65">
        <f>[52]ACCOUNTALLOC!DB280</f>
        <v>0</v>
      </c>
      <c r="DC280" s="65">
        <f>[52]ACCOUNTALLOC!DC280</f>
        <v>0</v>
      </c>
      <c r="DE280" s="65">
        <v>0</v>
      </c>
      <c r="DF280" s="65">
        <v>0</v>
      </c>
      <c r="DG280" s="65">
        <v>0</v>
      </c>
      <c r="DH280" s="65">
        <v>0</v>
      </c>
      <c r="DI280" s="65">
        <v>0</v>
      </c>
      <c r="DJ280" s="65">
        <v>0</v>
      </c>
      <c r="DK280" s="65">
        <v>0</v>
      </c>
      <c r="DM280" s="65">
        <v>0</v>
      </c>
      <c r="DN280" s="65">
        <v>0</v>
      </c>
      <c r="DO280" s="65">
        <v>0</v>
      </c>
      <c r="DP280" s="65">
        <v>0</v>
      </c>
      <c r="DQ280" s="65">
        <v>0</v>
      </c>
      <c r="DR280" s="65">
        <v>0</v>
      </c>
      <c r="DS280" s="65">
        <v>0</v>
      </c>
      <c r="DU280" s="65">
        <v>0</v>
      </c>
      <c r="DV280" s="65">
        <v>0</v>
      </c>
      <c r="DW280" s="65">
        <v>0</v>
      </c>
      <c r="DX280" s="65">
        <v>0</v>
      </c>
      <c r="DY280" s="65">
        <v>0</v>
      </c>
      <c r="DZ280" s="65">
        <v>0</v>
      </c>
      <c r="EA280" s="65">
        <v>0</v>
      </c>
      <c r="EC280" s="65">
        <v>0</v>
      </c>
      <c r="ED280" s="65">
        <v>0</v>
      </c>
      <c r="EE280" s="65">
        <v>0</v>
      </c>
      <c r="EF280" s="65">
        <v>0</v>
      </c>
      <c r="EG280" s="65">
        <v>0</v>
      </c>
      <c r="EH280" s="65">
        <v>0</v>
      </c>
      <c r="EI280" s="65">
        <v>0</v>
      </c>
      <c r="EK280" s="65">
        <v>0</v>
      </c>
      <c r="EL280" s="65">
        <v>0</v>
      </c>
      <c r="EM280" s="65">
        <v>0</v>
      </c>
      <c r="EN280" s="65">
        <v>0</v>
      </c>
      <c r="EO280" s="65">
        <v>0</v>
      </c>
      <c r="EP280" s="65">
        <v>0</v>
      </c>
      <c r="EQ280" s="65">
        <v>0</v>
      </c>
      <c r="ES280" s="65">
        <v>0</v>
      </c>
      <c r="ET280" s="65">
        <v>0</v>
      </c>
      <c r="EU280" s="65">
        <v>0</v>
      </c>
      <c r="EV280" s="65">
        <v>0</v>
      </c>
      <c r="EW280" s="65">
        <v>0</v>
      </c>
      <c r="EX280" s="65">
        <v>0</v>
      </c>
      <c r="EY280" s="65">
        <v>0</v>
      </c>
      <c r="FA280" s="65">
        <v>0</v>
      </c>
      <c r="FB280" s="65">
        <v>0</v>
      </c>
      <c r="FC280" s="65">
        <v>0</v>
      </c>
      <c r="FD280" s="65">
        <v>0</v>
      </c>
      <c r="FE280" s="65">
        <v>0</v>
      </c>
      <c r="FF280" s="65">
        <v>0</v>
      </c>
      <c r="FG280" s="65">
        <v>0</v>
      </c>
    </row>
    <row r="281" spans="1:163">
      <c r="A281" s="699">
        <f>[52]ACCOUNTALLOC!A281</f>
        <v>545</v>
      </c>
      <c r="B281" s="698" t="str">
        <f>[52]ACCOUNTALLOC!B281</f>
        <v>Other Prod O&amp;M - O&amp;M</v>
      </c>
      <c r="C281" s="695">
        <f>[52]ACCOUNTALLOC!C281</f>
        <v>49792154.204511046</v>
      </c>
      <c r="D281" s="64"/>
      <c r="E281" s="697">
        <f>[52]ACCOUNTALLOC!E281</f>
        <v>3158802.7800351731</v>
      </c>
      <c r="F281" s="697">
        <f>[52]ACCOUNTALLOC!F281</f>
        <v>23086507.829951145</v>
      </c>
      <c r="G281" s="697">
        <f>[52]ACCOUNTALLOC!G281</f>
        <v>0</v>
      </c>
      <c r="H281" s="697">
        <f>[52]ACCOUNTALLOC!H281</f>
        <v>0</v>
      </c>
      <c r="I281" s="697">
        <f>[52]ACCOUNTALLOC!I281</f>
        <v>0</v>
      </c>
      <c r="J281" s="697">
        <f>[52]ACCOUNTALLOC!J281</f>
        <v>0</v>
      </c>
      <c r="K281" s="697">
        <f>[52]ACCOUNTALLOC!K281</f>
        <v>26245310.609986316</v>
      </c>
      <c r="L281" s="698"/>
      <c r="M281" s="697">
        <f>[52]ACCOUNTALLOC!M281</f>
        <v>728271.43357148953</v>
      </c>
      <c r="N281" s="697">
        <f>[52]ACCOUNTALLOC!N281</f>
        <v>5866010.7456801059</v>
      </c>
      <c r="O281" s="697">
        <f>[52]ACCOUNTALLOC!O281</f>
        <v>0</v>
      </c>
      <c r="P281" s="697">
        <f>[52]ACCOUNTALLOC!P281</f>
        <v>0</v>
      </c>
      <c r="Q281" s="697">
        <f>[52]ACCOUNTALLOC!Q281</f>
        <v>0</v>
      </c>
      <c r="R281" s="697">
        <f>[52]ACCOUNTALLOC!R281</f>
        <v>0</v>
      </c>
      <c r="S281" s="697">
        <f>[52]ACCOUNTALLOC!S281</f>
        <v>6594282.1792515954</v>
      </c>
      <c r="T281" s="698"/>
      <c r="U281" s="697">
        <f>[52]ACCOUNTALLOC!U281</f>
        <v>779496.59564832831</v>
      </c>
      <c r="V281" s="697">
        <f>[52]ACCOUNTALLOC!V281</f>
        <v>6523453.1673140349</v>
      </c>
      <c r="W281" s="697">
        <f>[52]ACCOUNTALLOC!W281</f>
        <v>0</v>
      </c>
      <c r="X281" s="697">
        <f>[52]ACCOUNTALLOC!X281</f>
        <v>0</v>
      </c>
      <c r="Y281" s="697">
        <f>[52]ACCOUNTALLOC!Y281</f>
        <v>0</v>
      </c>
      <c r="Z281" s="697">
        <f>[52]ACCOUNTALLOC!Z281</f>
        <v>0</v>
      </c>
      <c r="AA281" s="697">
        <f>[52]ACCOUNTALLOC!AA281</f>
        <v>7302949.7629623637</v>
      </c>
      <c r="AB281" s="698"/>
      <c r="AC281" s="697">
        <f>[52]ACCOUNTALLOC!AC281</f>
        <v>409561.42737525923</v>
      </c>
      <c r="AD281" s="697">
        <f>[52]ACCOUNTALLOC!AD281</f>
        <v>4210013.6899008909</v>
      </c>
      <c r="AE281" s="697">
        <f>[52]ACCOUNTALLOC!AE281</f>
        <v>0</v>
      </c>
      <c r="AF281" s="697">
        <f>[52]ACCOUNTALLOC!AF281</f>
        <v>0</v>
      </c>
      <c r="AG281" s="697">
        <f>[52]ACCOUNTALLOC!AG281</f>
        <v>0</v>
      </c>
      <c r="AH281" s="697">
        <f>[52]ACCOUNTALLOC!AH281</f>
        <v>0</v>
      </c>
      <c r="AI281" s="697">
        <f>[52]ACCOUNTALLOC!AI281</f>
        <v>4619575.1172761498</v>
      </c>
      <c r="AJ281" s="698"/>
      <c r="AK281" s="697">
        <f>[52]ACCOUNTALLOC!AK281</f>
        <v>289323.45890102914</v>
      </c>
      <c r="AL281" s="697">
        <f>[52]ACCOUNTALLOC!AL281</f>
        <v>2929086.6668524924</v>
      </c>
      <c r="AM281" s="697">
        <f>[52]ACCOUNTALLOC!AM281</f>
        <v>0</v>
      </c>
      <c r="AN281" s="697">
        <f>[52]ACCOUNTALLOC!AN281</f>
        <v>0</v>
      </c>
      <c r="AO281" s="697">
        <f>[52]ACCOUNTALLOC!AO281</f>
        <v>0</v>
      </c>
      <c r="AP281" s="697">
        <f>[52]ACCOUNTALLOC!AP281</f>
        <v>0</v>
      </c>
      <c r="AQ281" s="697">
        <f>[52]ACCOUNTALLOC!AQ281</f>
        <v>3218410.1257535215</v>
      </c>
      <c r="AR281" s="698"/>
      <c r="AS281" s="697">
        <f>[52]ACCOUNTALLOC!AS281</f>
        <v>9.8874280365781377</v>
      </c>
      <c r="AT281" s="697">
        <f>[52]ACCOUNTALLOC!AT281</f>
        <v>9248.9085559904415</v>
      </c>
      <c r="AU281" s="697">
        <f>[52]ACCOUNTALLOC!AU281</f>
        <v>0</v>
      </c>
      <c r="AV281" s="697">
        <f>[52]ACCOUNTALLOC!AV281</f>
        <v>0</v>
      </c>
      <c r="AW281" s="697">
        <f>[52]ACCOUNTALLOC!AW281</f>
        <v>0</v>
      </c>
      <c r="AX281" s="697">
        <f>[52]ACCOUNTALLOC!AX281</f>
        <v>0</v>
      </c>
      <c r="AY281" s="697">
        <f>[52]ACCOUNTALLOC!AY281</f>
        <v>9258.7959840270196</v>
      </c>
      <c r="AZ281" s="698"/>
      <c r="BA281" s="697">
        <f>[52]ACCOUNTALLOC!BA281</f>
        <v>0</v>
      </c>
      <c r="BB281" s="697">
        <f>[52]ACCOUNTALLOC!BB281</f>
        <v>255265.38827102951</v>
      </c>
      <c r="BC281" s="697">
        <f>[52]ACCOUNTALLOC!BC281</f>
        <v>0</v>
      </c>
      <c r="BD281" s="697">
        <f>[52]ACCOUNTALLOC!BD281</f>
        <v>0</v>
      </c>
      <c r="BE281" s="697">
        <f>[52]ACCOUNTALLOC!BE281</f>
        <v>0</v>
      </c>
      <c r="BF281" s="697">
        <f>[52]ACCOUNTALLOC!BF281</f>
        <v>0</v>
      </c>
      <c r="BG281" s="697">
        <f>[52]ACCOUNTALLOC!BG281</f>
        <v>255265.38827102951</v>
      </c>
      <c r="BH281" s="698"/>
      <c r="BI281" s="697">
        <f>[52]ACCOUNTALLOC!BI281</f>
        <v>0</v>
      </c>
      <c r="BJ281" s="697">
        <f>[52]ACCOUNTALLOC!BJ281</f>
        <v>0</v>
      </c>
      <c r="BK281" s="697">
        <f>[52]ACCOUNTALLOC!BK281</f>
        <v>0</v>
      </c>
      <c r="BL281" s="697">
        <f>[52]ACCOUNTALLOC!BL281</f>
        <v>0</v>
      </c>
      <c r="BM281" s="697">
        <f>[52]ACCOUNTALLOC!BM281</f>
        <v>0</v>
      </c>
      <c r="BN281" s="697">
        <f>[52]ACCOUNTALLOC!BN281</f>
        <v>0</v>
      </c>
      <c r="BO281" s="697">
        <f>[52]ACCOUNTALLOC!BO281</f>
        <v>0</v>
      </c>
      <c r="BP281" s="698"/>
      <c r="BQ281" s="697">
        <f>[52]ACCOUNTALLOC!BQ281</f>
        <v>98270.943821276174</v>
      </c>
      <c r="BR281" s="697">
        <f>[52]ACCOUNTALLOC!BR281</f>
        <v>1267827.8020325988</v>
      </c>
      <c r="BS281" s="697">
        <f>[52]ACCOUNTALLOC!BS281</f>
        <v>0</v>
      </c>
      <c r="BT281" s="697">
        <f>[52]ACCOUNTALLOC!BT281</f>
        <v>0</v>
      </c>
      <c r="BU281" s="697">
        <f>[52]ACCOUNTALLOC!BU281</f>
        <v>0</v>
      </c>
      <c r="BV281" s="697">
        <f>[52]ACCOUNTALLOC!BV281</f>
        <v>0</v>
      </c>
      <c r="BW281" s="697">
        <f>[52]ACCOUNTALLOC!BW281</f>
        <v>1366098.7458538748</v>
      </c>
      <c r="BX281" s="698"/>
      <c r="BY281" s="697">
        <f>[52]ACCOUNTALLOC!BY281</f>
        <v>0</v>
      </c>
      <c r="BZ281" s="697">
        <f>[52]ACCOUNTALLOC!BZ281</f>
        <v>0</v>
      </c>
      <c r="CA281" s="697">
        <f>[52]ACCOUNTALLOC!CA281</f>
        <v>0</v>
      </c>
      <c r="CB281" s="697">
        <f>[52]ACCOUNTALLOC!CB281</f>
        <v>0</v>
      </c>
      <c r="CC281" s="697">
        <f>[52]ACCOUNTALLOC!CC281</f>
        <v>0</v>
      </c>
      <c r="CD281" s="697">
        <f>[52]ACCOUNTALLOC!CD281</f>
        <v>0</v>
      </c>
      <c r="CE281" s="697">
        <f>[52]ACCOUNTALLOC!CE281</f>
        <v>0</v>
      </c>
      <c r="CF281" s="698"/>
      <c r="CG281" s="697">
        <f>[52]ACCOUNTALLOC!CG281</f>
        <v>11382.939537593535</v>
      </c>
      <c r="CH281" s="697">
        <f>[52]ACCOUNTALLOC!CH281</f>
        <v>152662.18502603567</v>
      </c>
      <c r="CI281" s="697">
        <f>[52]ACCOUNTALLOC!CI281</f>
        <v>0</v>
      </c>
      <c r="CJ281" s="697">
        <f>[52]ACCOUNTALLOC!CJ281</f>
        <v>0</v>
      </c>
      <c r="CK281" s="697">
        <f>[52]ACCOUNTALLOC!CK281</f>
        <v>0</v>
      </c>
      <c r="CL281" s="697">
        <f>[52]ACCOUNTALLOC!CL281</f>
        <v>0</v>
      </c>
      <c r="CM281" s="697">
        <f>[52]ACCOUNTALLOC!CM281</f>
        <v>164045.12456362922</v>
      </c>
      <c r="CN281" s="698">
        <f>[52]ACCOUNTALLOC!CN281</f>
        <v>0</v>
      </c>
      <c r="CO281" s="697">
        <f>[52]ACCOUNTALLOC!CO281</f>
        <v>2017.4961780301639</v>
      </c>
      <c r="CP281" s="697">
        <f>[52]ACCOUNTALLOC!CP281</f>
        <v>14940.858430520424</v>
      </c>
      <c r="CQ281" s="697">
        <f>[52]ACCOUNTALLOC!CQ281</f>
        <v>0</v>
      </c>
      <c r="CR281" s="697">
        <f>[52]ACCOUNTALLOC!CR281</f>
        <v>0</v>
      </c>
      <c r="CS281" s="697">
        <f>[52]ACCOUNTALLOC!CS281</f>
        <v>0</v>
      </c>
      <c r="CT281" s="697">
        <f>[52]ACCOUNTALLOC!CT281</f>
        <v>0</v>
      </c>
      <c r="CU281" s="697">
        <f>[52]ACCOUNTALLOC!CU281</f>
        <v>16958.354608550588</v>
      </c>
      <c r="CW281" s="65">
        <f>[52]ACCOUNTALLOC!CW281</f>
        <v>0</v>
      </c>
      <c r="CX281" s="65">
        <f>[52]ACCOUNTALLOC!CX281</f>
        <v>0</v>
      </c>
      <c r="CY281" s="65">
        <f>[52]ACCOUNTALLOC!CY281</f>
        <v>0</v>
      </c>
      <c r="CZ281" s="65">
        <f>[52]ACCOUNTALLOC!CZ281</f>
        <v>0</v>
      </c>
      <c r="DA281" s="65">
        <f>[52]ACCOUNTALLOC!DA281</f>
        <v>0</v>
      </c>
      <c r="DB281" s="65">
        <f>[52]ACCOUNTALLOC!DB281</f>
        <v>0</v>
      </c>
      <c r="DC281" s="65">
        <f>[52]ACCOUNTALLOC!DC281</f>
        <v>0</v>
      </c>
      <c r="DE281" s="65">
        <v>0</v>
      </c>
      <c r="DF281" s="65">
        <v>0</v>
      </c>
      <c r="DG281" s="65">
        <v>0</v>
      </c>
      <c r="DH281" s="65">
        <v>0</v>
      </c>
      <c r="DI281" s="65">
        <v>0</v>
      </c>
      <c r="DJ281" s="65">
        <v>0</v>
      </c>
      <c r="DK281" s="65">
        <v>0</v>
      </c>
      <c r="DM281" s="65">
        <v>0</v>
      </c>
      <c r="DN281" s="65">
        <v>0</v>
      </c>
      <c r="DO281" s="65">
        <v>0</v>
      </c>
      <c r="DP281" s="65">
        <v>0</v>
      </c>
      <c r="DQ281" s="65">
        <v>0</v>
      </c>
      <c r="DR281" s="65">
        <v>0</v>
      </c>
      <c r="DS281" s="65">
        <v>0</v>
      </c>
      <c r="DU281" s="65">
        <v>0</v>
      </c>
      <c r="DV281" s="65">
        <v>0</v>
      </c>
      <c r="DW281" s="65">
        <v>0</v>
      </c>
      <c r="DX281" s="65">
        <v>0</v>
      </c>
      <c r="DY281" s="65">
        <v>0</v>
      </c>
      <c r="DZ281" s="65">
        <v>0</v>
      </c>
      <c r="EA281" s="65">
        <v>0</v>
      </c>
      <c r="EC281" s="65">
        <v>0</v>
      </c>
      <c r="ED281" s="65">
        <v>0</v>
      </c>
      <c r="EE281" s="65">
        <v>0</v>
      </c>
      <c r="EF281" s="65">
        <v>0</v>
      </c>
      <c r="EG281" s="65">
        <v>0</v>
      </c>
      <c r="EH281" s="65">
        <v>0</v>
      </c>
      <c r="EI281" s="65">
        <v>0</v>
      </c>
      <c r="EK281" s="65">
        <v>0</v>
      </c>
      <c r="EL281" s="65">
        <v>0</v>
      </c>
      <c r="EM281" s="65">
        <v>0</v>
      </c>
      <c r="EN281" s="65">
        <v>0</v>
      </c>
      <c r="EO281" s="65">
        <v>0</v>
      </c>
      <c r="EP281" s="65">
        <v>0</v>
      </c>
      <c r="EQ281" s="65">
        <v>0</v>
      </c>
      <c r="ES281" s="65">
        <v>0</v>
      </c>
      <c r="ET281" s="65">
        <v>0</v>
      </c>
      <c r="EU281" s="65">
        <v>0</v>
      </c>
      <c r="EV281" s="65">
        <v>0</v>
      </c>
      <c r="EW281" s="65">
        <v>0</v>
      </c>
      <c r="EX281" s="65">
        <v>0</v>
      </c>
      <c r="EY281" s="65">
        <v>0</v>
      </c>
      <c r="FA281" s="65">
        <v>0</v>
      </c>
      <c r="FB281" s="65">
        <v>0</v>
      </c>
      <c r="FC281" s="65">
        <v>0</v>
      </c>
      <c r="FD281" s="65">
        <v>0</v>
      </c>
      <c r="FE281" s="65">
        <v>0</v>
      </c>
      <c r="FF281" s="65">
        <v>0</v>
      </c>
      <c r="FG281" s="65">
        <v>0</v>
      </c>
    </row>
    <row r="282" spans="1:163">
      <c r="A282" s="699">
        <f>[52]ACCOUNTALLOC!A282</f>
        <v>556</v>
      </c>
      <c r="B282" s="698" t="str">
        <f>[52]ACCOUNTALLOC!B282</f>
        <v>System Control &amp; Load Dispatch</v>
      </c>
      <c r="C282" s="695">
        <f>[52]ACCOUNTALLOC!C282</f>
        <v>94648.422495439925</v>
      </c>
      <c r="D282" s="64"/>
      <c r="E282" s="697">
        <f>[52]ACCOUNTALLOC!E282</f>
        <v>6004.4740959902629</v>
      </c>
      <c r="F282" s="697">
        <f>[52]ACCOUNTALLOC!F282</f>
        <v>43884.454929558618</v>
      </c>
      <c r="G282" s="697">
        <f>[52]ACCOUNTALLOC!G282</f>
        <v>0</v>
      </c>
      <c r="H282" s="697">
        <f>[52]ACCOUNTALLOC!H282</f>
        <v>0</v>
      </c>
      <c r="I282" s="697">
        <f>[52]ACCOUNTALLOC!I282</f>
        <v>0</v>
      </c>
      <c r="J282" s="697">
        <f>[52]ACCOUNTALLOC!J282</f>
        <v>0</v>
      </c>
      <c r="K282" s="697">
        <f>[52]ACCOUNTALLOC!K282</f>
        <v>49888.929025548881</v>
      </c>
      <c r="L282" s="698"/>
      <c r="M282" s="697">
        <f>[52]ACCOUNTALLOC!M282</f>
        <v>1384.3494710616312</v>
      </c>
      <c r="N282" s="697">
        <f>[52]ACCOUNTALLOC!N282</f>
        <v>11150.525063437017</v>
      </c>
      <c r="O282" s="697">
        <f>[52]ACCOUNTALLOC!O282</f>
        <v>0</v>
      </c>
      <c r="P282" s="697">
        <f>[52]ACCOUNTALLOC!P282</f>
        <v>0</v>
      </c>
      <c r="Q282" s="697">
        <f>[52]ACCOUNTALLOC!Q282</f>
        <v>0</v>
      </c>
      <c r="R282" s="697">
        <f>[52]ACCOUNTALLOC!R282</f>
        <v>0</v>
      </c>
      <c r="S282" s="697">
        <f>[52]ACCOUNTALLOC!S282</f>
        <v>12534.874534498647</v>
      </c>
      <c r="T282" s="698"/>
      <c r="U282" s="697">
        <f>[52]ACCOUNTALLOC!U282</f>
        <v>1481.7218555287161</v>
      </c>
      <c r="V282" s="697">
        <f>[52]ACCOUNTALLOC!V282</f>
        <v>12400.237775878684</v>
      </c>
      <c r="W282" s="697">
        <f>[52]ACCOUNTALLOC!W282</f>
        <v>0</v>
      </c>
      <c r="X282" s="697">
        <f>[52]ACCOUNTALLOC!X282</f>
        <v>0</v>
      </c>
      <c r="Y282" s="697">
        <f>[52]ACCOUNTALLOC!Y282</f>
        <v>0</v>
      </c>
      <c r="Z282" s="697">
        <f>[52]ACCOUNTALLOC!Z282</f>
        <v>0</v>
      </c>
      <c r="AA282" s="697">
        <f>[52]ACCOUNTALLOC!AA282</f>
        <v>13881.959631407401</v>
      </c>
      <c r="AB282" s="698"/>
      <c r="AC282" s="697">
        <f>[52]ACCOUNTALLOC!AC282</f>
        <v>778.52311544570637</v>
      </c>
      <c r="AD282" s="697">
        <f>[52]ACCOUNTALLOC!AD282</f>
        <v>8002.6895963706875</v>
      </c>
      <c r="AE282" s="697">
        <f>[52]ACCOUNTALLOC!AE282</f>
        <v>0</v>
      </c>
      <c r="AF282" s="697">
        <f>[52]ACCOUNTALLOC!AF282</f>
        <v>0</v>
      </c>
      <c r="AG282" s="697">
        <f>[52]ACCOUNTALLOC!AG282</f>
        <v>0</v>
      </c>
      <c r="AH282" s="697">
        <f>[52]ACCOUNTALLOC!AH282</f>
        <v>0</v>
      </c>
      <c r="AI282" s="697">
        <f>[52]ACCOUNTALLOC!AI282</f>
        <v>8781.2127118163935</v>
      </c>
      <c r="AJ282" s="698"/>
      <c r="AK282" s="697">
        <f>[52]ACCOUNTALLOC!AK282</f>
        <v>549.96634336069212</v>
      </c>
      <c r="AL282" s="697">
        <f>[52]ACCOUNTALLOC!AL282</f>
        <v>5567.8135802547367</v>
      </c>
      <c r="AM282" s="697">
        <f>[52]ACCOUNTALLOC!AM282</f>
        <v>0</v>
      </c>
      <c r="AN282" s="697">
        <f>[52]ACCOUNTALLOC!AN282</f>
        <v>0</v>
      </c>
      <c r="AO282" s="697">
        <f>[52]ACCOUNTALLOC!AO282</f>
        <v>0</v>
      </c>
      <c r="AP282" s="697">
        <f>[52]ACCOUNTALLOC!AP282</f>
        <v>0</v>
      </c>
      <c r="AQ282" s="697">
        <f>[52]ACCOUNTALLOC!AQ282</f>
        <v>6117.7799236154287</v>
      </c>
      <c r="AR282" s="698"/>
      <c r="AS282" s="697">
        <f>[52]ACCOUNTALLOC!AS282</f>
        <v>1.8794717383698208E-2</v>
      </c>
      <c r="AT282" s="697">
        <f>[52]ACCOUNTALLOC!AT282</f>
        <v>17.58097472612992</v>
      </c>
      <c r="AU282" s="697">
        <f>[52]ACCOUNTALLOC!AU282</f>
        <v>0</v>
      </c>
      <c r="AV282" s="697">
        <f>[52]ACCOUNTALLOC!AV282</f>
        <v>0</v>
      </c>
      <c r="AW282" s="697">
        <f>[52]ACCOUNTALLOC!AW282</f>
        <v>0</v>
      </c>
      <c r="AX282" s="697">
        <f>[52]ACCOUNTALLOC!AX282</f>
        <v>0</v>
      </c>
      <c r="AY282" s="697">
        <f>[52]ACCOUNTALLOC!AY282</f>
        <v>17.599769443513619</v>
      </c>
      <c r="AZ282" s="698"/>
      <c r="BA282" s="697">
        <f>[52]ACCOUNTALLOC!BA282</f>
        <v>0</v>
      </c>
      <c r="BB282" s="697">
        <f>[52]ACCOUNTALLOC!BB282</f>
        <v>485.22637157462123</v>
      </c>
      <c r="BC282" s="697">
        <f>[52]ACCOUNTALLOC!BC282</f>
        <v>0</v>
      </c>
      <c r="BD282" s="697">
        <f>[52]ACCOUNTALLOC!BD282</f>
        <v>0</v>
      </c>
      <c r="BE282" s="697">
        <f>[52]ACCOUNTALLOC!BE282</f>
        <v>0</v>
      </c>
      <c r="BF282" s="697">
        <f>[52]ACCOUNTALLOC!BF282</f>
        <v>0</v>
      </c>
      <c r="BG282" s="697">
        <f>[52]ACCOUNTALLOC!BG282</f>
        <v>485.22637157462123</v>
      </c>
      <c r="BH282" s="698"/>
      <c r="BI282" s="697">
        <f>[52]ACCOUNTALLOC!BI282</f>
        <v>0</v>
      </c>
      <c r="BJ282" s="697">
        <f>[52]ACCOUNTALLOC!BJ282</f>
        <v>0</v>
      </c>
      <c r="BK282" s="697">
        <f>[52]ACCOUNTALLOC!BK282</f>
        <v>0</v>
      </c>
      <c r="BL282" s="697">
        <f>[52]ACCOUNTALLOC!BL282</f>
        <v>0</v>
      </c>
      <c r="BM282" s="697">
        <f>[52]ACCOUNTALLOC!BM282</f>
        <v>0</v>
      </c>
      <c r="BN282" s="697">
        <f>[52]ACCOUNTALLOC!BN282</f>
        <v>0</v>
      </c>
      <c r="BO282" s="697">
        <f>[52]ACCOUNTALLOC!BO282</f>
        <v>0</v>
      </c>
      <c r="BP282" s="698"/>
      <c r="BQ282" s="697">
        <f>[52]ACCOUNTALLOC!BQ282</f>
        <v>186.80030937442598</v>
      </c>
      <c r="BR282" s="697">
        <f>[52]ACCOUNTALLOC!BR282</f>
        <v>2409.9760971453384</v>
      </c>
      <c r="BS282" s="697">
        <f>[52]ACCOUNTALLOC!BS282</f>
        <v>0</v>
      </c>
      <c r="BT282" s="697">
        <f>[52]ACCOUNTALLOC!BT282</f>
        <v>0</v>
      </c>
      <c r="BU282" s="697">
        <f>[52]ACCOUNTALLOC!BU282</f>
        <v>0</v>
      </c>
      <c r="BV282" s="697">
        <f>[52]ACCOUNTALLOC!BV282</f>
        <v>0</v>
      </c>
      <c r="BW282" s="697">
        <f>[52]ACCOUNTALLOC!BW282</f>
        <v>2596.7764065197644</v>
      </c>
      <c r="BX282" s="698"/>
      <c r="BY282" s="697">
        <f>[52]ACCOUNTALLOC!BY282</f>
        <v>0</v>
      </c>
      <c r="BZ282" s="697">
        <f>[52]ACCOUNTALLOC!BZ282</f>
        <v>0</v>
      </c>
      <c r="CA282" s="697">
        <f>[52]ACCOUNTALLOC!CA282</f>
        <v>0</v>
      </c>
      <c r="CB282" s="697">
        <f>[52]ACCOUNTALLOC!CB282</f>
        <v>0</v>
      </c>
      <c r="CC282" s="697">
        <f>[52]ACCOUNTALLOC!CC282</f>
        <v>0</v>
      </c>
      <c r="CD282" s="697">
        <f>[52]ACCOUNTALLOC!CD282</f>
        <v>0</v>
      </c>
      <c r="CE282" s="697">
        <f>[52]ACCOUNTALLOC!CE282</f>
        <v>0</v>
      </c>
      <c r="CF282" s="698"/>
      <c r="CG282" s="697">
        <f>[52]ACCOUNTALLOC!CG282</f>
        <v>21.63749064097718</v>
      </c>
      <c r="CH282" s="697">
        <f>[52]ACCOUNTALLOC!CH282</f>
        <v>290.19099933041622</v>
      </c>
      <c r="CI282" s="697">
        <f>[52]ACCOUNTALLOC!CI282</f>
        <v>0</v>
      </c>
      <c r="CJ282" s="697">
        <f>[52]ACCOUNTALLOC!CJ282</f>
        <v>0</v>
      </c>
      <c r="CK282" s="697">
        <f>[52]ACCOUNTALLOC!CK282</f>
        <v>0</v>
      </c>
      <c r="CL282" s="697">
        <f>[52]ACCOUNTALLOC!CL282</f>
        <v>0</v>
      </c>
      <c r="CM282" s="697">
        <f>[52]ACCOUNTALLOC!CM282</f>
        <v>311.82848997139342</v>
      </c>
      <c r="CN282" s="698">
        <f>[52]ACCOUNTALLOC!CN282</f>
        <v>0</v>
      </c>
      <c r="CO282" s="697">
        <f>[52]ACCOUNTALLOC!CO282</f>
        <v>3.8349983785966497</v>
      </c>
      <c r="CP282" s="697">
        <f>[52]ACCOUNTALLOC!CP282</f>
        <v>28.400632665303242</v>
      </c>
      <c r="CQ282" s="697">
        <f>[52]ACCOUNTALLOC!CQ282</f>
        <v>0</v>
      </c>
      <c r="CR282" s="697">
        <f>[52]ACCOUNTALLOC!CR282</f>
        <v>0</v>
      </c>
      <c r="CS282" s="697">
        <f>[52]ACCOUNTALLOC!CS282</f>
        <v>0</v>
      </c>
      <c r="CT282" s="697">
        <f>[52]ACCOUNTALLOC!CT282</f>
        <v>0</v>
      </c>
      <c r="CU282" s="697">
        <f>[52]ACCOUNTALLOC!CU282</f>
        <v>32.235631043899893</v>
      </c>
      <c r="CW282" s="65">
        <f>[52]ACCOUNTALLOC!CW282</f>
        <v>0</v>
      </c>
      <c r="CX282" s="65">
        <f>[52]ACCOUNTALLOC!CX282</f>
        <v>0</v>
      </c>
      <c r="CY282" s="65">
        <f>[52]ACCOUNTALLOC!CY282</f>
        <v>0</v>
      </c>
      <c r="CZ282" s="65">
        <f>[52]ACCOUNTALLOC!CZ282</f>
        <v>0</v>
      </c>
      <c r="DA282" s="65">
        <f>[52]ACCOUNTALLOC!DA282</f>
        <v>0</v>
      </c>
      <c r="DB282" s="65">
        <f>[52]ACCOUNTALLOC!DB282</f>
        <v>0</v>
      </c>
      <c r="DC282" s="65">
        <f>[52]ACCOUNTALLOC!DC282</f>
        <v>0</v>
      </c>
      <c r="DE282" s="65">
        <v>0</v>
      </c>
      <c r="DF282" s="65">
        <v>0</v>
      </c>
      <c r="DG282" s="65">
        <v>0</v>
      </c>
      <c r="DH282" s="65">
        <v>0</v>
      </c>
      <c r="DI282" s="65">
        <v>0</v>
      </c>
      <c r="DJ282" s="65">
        <v>0</v>
      </c>
      <c r="DK282" s="65">
        <v>0</v>
      </c>
      <c r="DM282" s="65">
        <v>0</v>
      </c>
      <c r="DN282" s="65">
        <v>0</v>
      </c>
      <c r="DO282" s="65">
        <v>0</v>
      </c>
      <c r="DP282" s="65">
        <v>0</v>
      </c>
      <c r="DQ282" s="65">
        <v>0</v>
      </c>
      <c r="DR282" s="65">
        <v>0</v>
      </c>
      <c r="DS282" s="65">
        <v>0</v>
      </c>
      <c r="DU282" s="65">
        <v>0</v>
      </c>
      <c r="DV282" s="65">
        <v>0</v>
      </c>
      <c r="DW282" s="65">
        <v>0</v>
      </c>
      <c r="DX282" s="65">
        <v>0</v>
      </c>
      <c r="DY282" s="65">
        <v>0</v>
      </c>
      <c r="DZ282" s="65">
        <v>0</v>
      </c>
      <c r="EA282" s="65">
        <v>0</v>
      </c>
      <c r="EC282" s="65">
        <v>0</v>
      </c>
      <c r="ED282" s="65">
        <v>0</v>
      </c>
      <c r="EE282" s="65">
        <v>0</v>
      </c>
      <c r="EF282" s="65">
        <v>0</v>
      </c>
      <c r="EG282" s="65">
        <v>0</v>
      </c>
      <c r="EH282" s="65">
        <v>0</v>
      </c>
      <c r="EI282" s="65">
        <v>0</v>
      </c>
      <c r="EK282" s="65">
        <v>0</v>
      </c>
      <c r="EL282" s="65">
        <v>0</v>
      </c>
      <c r="EM282" s="65">
        <v>0</v>
      </c>
      <c r="EN282" s="65">
        <v>0</v>
      </c>
      <c r="EO282" s="65">
        <v>0</v>
      </c>
      <c r="EP282" s="65">
        <v>0</v>
      </c>
      <c r="EQ282" s="65">
        <v>0</v>
      </c>
      <c r="ES282" s="65">
        <v>0</v>
      </c>
      <c r="ET282" s="65">
        <v>0</v>
      </c>
      <c r="EU282" s="65">
        <v>0</v>
      </c>
      <c r="EV282" s="65">
        <v>0</v>
      </c>
      <c r="EW282" s="65">
        <v>0</v>
      </c>
      <c r="EX282" s="65">
        <v>0</v>
      </c>
      <c r="EY282" s="65">
        <v>0</v>
      </c>
      <c r="FA282" s="65">
        <v>0</v>
      </c>
      <c r="FB282" s="65">
        <v>0</v>
      </c>
      <c r="FC282" s="65">
        <v>0</v>
      </c>
      <c r="FD282" s="65">
        <v>0</v>
      </c>
      <c r="FE282" s="65">
        <v>0</v>
      </c>
      <c r="FF282" s="65">
        <v>0</v>
      </c>
      <c r="FG282" s="65">
        <v>0</v>
      </c>
    </row>
    <row r="283" spans="1:163">
      <c r="A283" s="699" t="str">
        <f>[52]ACCOUNTALLOC!A283</f>
        <v>~</v>
      </c>
      <c r="B283" s="698" t="str">
        <f>[52]ACCOUNTALLOC!B283</f>
        <v>~</v>
      </c>
      <c r="C283" s="695">
        <f>[52]ACCOUNTALLOC!C283</f>
        <v>0</v>
      </c>
      <c r="D283" s="64"/>
      <c r="E283" s="697">
        <f>[52]ACCOUNTALLOC!E283</f>
        <v>0</v>
      </c>
      <c r="F283" s="697">
        <f>[52]ACCOUNTALLOC!F283</f>
        <v>0</v>
      </c>
      <c r="G283" s="697">
        <f>[52]ACCOUNTALLOC!G283</f>
        <v>0</v>
      </c>
      <c r="H283" s="697">
        <f>[52]ACCOUNTALLOC!H283</f>
        <v>0</v>
      </c>
      <c r="I283" s="697">
        <f>[52]ACCOUNTALLOC!I283</f>
        <v>0</v>
      </c>
      <c r="J283" s="697">
        <f>[52]ACCOUNTALLOC!J283</f>
        <v>0</v>
      </c>
      <c r="K283" s="697">
        <f>[52]ACCOUNTALLOC!K283</f>
        <v>0</v>
      </c>
      <c r="L283" s="698"/>
      <c r="M283" s="697">
        <f>[52]ACCOUNTALLOC!M283</f>
        <v>0</v>
      </c>
      <c r="N283" s="697">
        <f>[52]ACCOUNTALLOC!N283</f>
        <v>0</v>
      </c>
      <c r="O283" s="697">
        <f>[52]ACCOUNTALLOC!O283</f>
        <v>0</v>
      </c>
      <c r="P283" s="697">
        <f>[52]ACCOUNTALLOC!P283</f>
        <v>0</v>
      </c>
      <c r="Q283" s="697">
        <f>[52]ACCOUNTALLOC!Q283</f>
        <v>0</v>
      </c>
      <c r="R283" s="697">
        <f>[52]ACCOUNTALLOC!R283</f>
        <v>0</v>
      </c>
      <c r="S283" s="697">
        <f>[52]ACCOUNTALLOC!S283</f>
        <v>0</v>
      </c>
      <c r="T283" s="698"/>
      <c r="U283" s="697">
        <f>[52]ACCOUNTALLOC!U283</f>
        <v>0</v>
      </c>
      <c r="V283" s="697">
        <f>[52]ACCOUNTALLOC!V283</f>
        <v>0</v>
      </c>
      <c r="W283" s="697">
        <f>[52]ACCOUNTALLOC!W283</f>
        <v>0</v>
      </c>
      <c r="X283" s="697">
        <f>[52]ACCOUNTALLOC!X283</f>
        <v>0</v>
      </c>
      <c r="Y283" s="697">
        <f>[52]ACCOUNTALLOC!Y283</f>
        <v>0</v>
      </c>
      <c r="Z283" s="697">
        <f>[52]ACCOUNTALLOC!Z283</f>
        <v>0</v>
      </c>
      <c r="AA283" s="697">
        <f>[52]ACCOUNTALLOC!AA283</f>
        <v>0</v>
      </c>
      <c r="AB283" s="698"/>
      <c r="AC283" s="697">
        <f>[52]ACCOUNTALLOC!AC283</f>
        <v>0</v>
      </c>
      <c r="AD283" s="697">
        <f>[52]ACCOUNTALLOC!AD283</f>
        <v>0</v>
      </c>
      <c r="AE283" s="697">
        <f>[52]ACCOUNTALLOC!AE283</f>
        <v>0</v>
      </c>
      <c r="AF283" s="697">
        <f>[52]ACCOUNTALLOC!AF283</f>
        <v>0</v>
      </c>
      <c r="AG283" s="697">
        <f>[52]ACCOUNTALLOC!AG283</f>
        <v>0</v>
      </c>
      <c r="AH283" s="697">
        <f>[52]ACCOUNTALLOC!AH283</f>
        <v>0</v>
      </c>
      <c r="AI283" s="697">
        <f>[52]ACCOUNTALLOC!AI283</f>
        <v>0</v>
      </c>
      <c r="AJ283" s="698"/>
      <c r="AK283" s="697">
        <f>[52]ACCOUNTALLOC!AK283</f>
        <v>0</v>
      </c>
      <c r="AL283" s="697">
        <f>[52]ACCOUNTALLOC!AL283</f>
        <v>0</v>
      </c>
      <c r="AM283" s="697">
        <f>[52]ACCOUNTALLOC!AM283</f>
        <v>0</v>
      </c>
      <c r="AN283" s="697">
        <f>[52]ACCOUNTALLOC!AN283</f>
        <v>0</v>
      </c>
      <c r="AO283" s="697">
        <f>[52]ACCOUNTALLOC!AO283</f>
        <v>0</v>
      </c>
      <c r="AP283" s="697">
        <f>[52]ACCOUNTALLOC!AP283</f>
        <v>0</v>
      </c>
      <c r="AQ283" s="697">
        <f>[52]ACCOUNTALLOC!AQ283</f>
        <v>0</v>
      </c>
      <c r="AR283" s="698"/>
      <c r="AS283" s="697">
        <f>[52]ACCOUNTALLOC!AS283</f>
        <v>0</v>
      </c>
      <c r="AT283" s="697">
        <f>[52]ACCOUNTALLOC!AT283</f>
        <v>0</v>
      </c>
      <c r="AU283" s="697">
        <f>[52]ACCOUNTALLOC!AU283</f>
        <v>0</v>
      </c>
      <c r="AV283" s="697">
        <f>[52]ACCOUNTALLOC!AV283</f>
        <v>0</v>
      </c>
      <c r="AW283" s="697">
        <f>[52]ACCOUNTALLOC!AW283</f>
        <v>0</v>
      </c>
      <c r="AX283" s="697">
        <f>[52]ACCOUNTALLOC!AX283</f>
        <v>0</v>
      </c>
      <c r="AY283" s="697">
        <f>[52]ACCOUNTALLOC!AY283</f>
        <v>0</v>
      </c>
      <c r="AZ283" s="698"/>
      <c r="BA283" s="697">
        <f>[52]ACCOUNTALLOC!BA283</f>
        <v>0</v>
      </c>
      <c r="BB283" s="697">
        <f>[52]ACCOUNTALLOC!BB283</f>
        <v>0</v>
      </c>
      <c r="BC283" s="697">
        <f>[52]ACCOUNTALLOC!BC283</f>
        <v>0</v>
      </c>
      <c r="BD283" s="697">
        <f>[52]ACCOUNTALLOC!BD283</f>
        <v>0</v>
      </c>
      <c r="BE283" s="697">
        <f>[52]ACCOUNTALLOC!BE283</f>
        <v>0</v>
      </c>
      <c r="BF283" s="697">
        <f>[52]ACCOUNTALLOC!BF283</f>
        <v>0</v>
      </c>
      <c r="BG283" s="697">
        <f>[52]ACCOUNTALLOC!BG283</f>
        <v>0</v>
      </c>
      <c r="BH283" s="698"/>
      <c r="BI283" s="697">
        <f>[52]ACCOUNTALLOC!BI283</f>
        <v>0</v>
      </c>
      <c r="BJ283" s="697">
        <f>[52]ACCOUNTALLOC!BJ283</f>
        <v>0</v>
      </c>
      <c r="BK283" s="697">
        <f>[52]ACCOUNTALLOC!BK283</f>
        <v>0</v>
      </c>
      <c r="BL283" s="697">
        <f>[52]ACCOUNTALLOC!BL283</f>
        <v>0</v>
      </c>
      <c r="BM283" s="697">
        <f>[52]ACCOUNTALLOC!BM283</f>
        <v>0</v>
      </c>
      <c r="BN283" s="697">
        <f>[52]ACCOUNTALLOC!BN283</f>
        <v>0</v>
      </c>
      <c r="BO283" s="697">
        <f>[52]ACCOUNTALLOC!BO283</f>
        <v>0</v>
      </c>
      <c r="BP283" s="698"/>
      <c r="BQ283" s="697">
        <f>[52]ACCOUNTALLOC!BQ283</f>
        <v>0</v>
      </c>
      <c r="BR283" s="697">
        <f>[52]ACCOUNTALLOC!BR283</f>
        <v>0</v>
      </c>
      <c r="BS283" s="697">
        <f>[52]ACCOUNTALLOC!BS283</f>
        <v>0</v>
      </c>
      <c r="BT283" s="697">
        <f>[52]ACCOUNTALLOC!BT283</f>
        <v>0</v>
      </c>
      <c r="BU283" s="697">
        <f>[52]ACCOUNTALLOC!BU283</f>
        <v>0</v>
      </c>
      <c r="BV283" s="697">
        <f>[52]ACCOUNTALLOC!BV283</f>
        <v>0</v>
      </c>
      <c r="BW283" s="697">
        <f>[52]ACCOUNTALLOC!BW283</f>
        <v>0</v>
      </c>
      <c r="BX283" s="698"/>
      <c r="BY283" s="697">
        <f>[52]ACCOUNTALLOC!BY283</f>
        <v>0</v>
      </c>
      <c r="BZ283" s="697">
        <f>[52]ACCOUNTALLOC!BZ283</f>
        <v>0</v>
      </c>
      <c r="CA283" s="697">
        <f>[52]ACCOUNTALLOC!CA283</f>
        <v>0</v>
      </c>
      <c r="CB283" s="697">
        <f>[52]ACCOUNTALLOC!CB283</f>
        <v>0</v>
      </c>
      <c r="CC283" s="697">
        <f>[52]ACCOUNTALLOC!CC283</f>
        <v>0</v>
      </c>
      <c r="CD283" s="697">
        <f>[52]ACCOUNTALLOC!CD283</f>
        <v>0</v>
      </c>
      <c r="CE283" s="697">
        <f>[52]ACCOUNTALLOC!CE283</f>
        <v>0</v>
      </c>
      <c r="CF283" s="698"/>
      <c r="CG283" s="697">
        <f>[52]ACCOUNTALLOC!CG283</f>
        <v>0</v>
      </c>
      <c r="CH283" s="697">
        <f>[52]ACCOUNTALLOC!CH283</f>
        <v>0</v>
      </c>
      <c r="CI283" s="697">
        <f>[52]ACCOUNTALLOC!CI283</f>
        <v>0</v>
      </c>
      <c r="CJ283" s="697">
        <f>[52]ACCOUNTALLOC!CJ283</f>
        <v>0</v>
      </c>
      <c r="CK283" s="697">
        <f>[52]ACCOUNTALLOC!CK283</f>
        <v>0</v>
      </c>
      <c r="CL283" s="697">
        <f>[52]ACCOUNTALLOC!CL283</f>
        <v>0</v>
      </c>
      <c r="CM283" s="697">
        <f>[52]ACCOUNTALLOC!CM283</f>
        <v>0</v>
      </c>
      <c r="CN283" s="698">
        <f>[52]ACCOUNTALLOC!CN283</f>
        <v>0</v>
      </c>
      <c r="CO283" s="697">
        <f>[52]ACCOUNTALLOC!CO283</f>
        <v>0</v>
      </c>
      <c r="CP283" s="697">
        <f>[52]ACCOUNTALLOC!CP283</f>
        <v>0</v>
      </c>
      <c r="CQ283" s="697">
        <f>[52]ACCOUNTALLOC!CQ283</f>
        <v>0</v>
      </c>
      <c r="CR283" s="697">
        <f>[52]ACCOUNTALLOC!CR283</f>
        <v>0</v>
      </c>
      <c r="CS283" s="697">
        <f>[52]ACCOUNTALLOC!CS283</f>
        <v>0</v>
      </c>
      <c r="CT283" s="697">
        <f>[52]ACCOUNTALLOC!CT283</f>
        <v>0</v>
      </c>
      <c r="CU283" s="697">
        <f>[52]ACCOUNTALLOC!CU283</f>
        <v>0</v>
      </c>
      <c r="CW283" s="65">
        <f>[52]ACCOUNTALLOC!CW283</f>
        <v>0</v>
      </c>
      <c r="CX283" s="65">
        <f>[52]ACCOUNTALLOC!CX283</f>
        <v>0</v>
      </c>
      <c r="CY283" s="65">
        <f>[52]ACCOUNTALLOC!CY283</f>
        <v>0</v>
      </c>
      <c r="CZ283" s="65">
        <f>[52]ACCOUNTALLOC!CZ283</f>
        <v>0</v>
      </c>
      <c r="DA283" s="65">
        <f>[52]ACCOUNTALLOC!DA283</f>
        <v>0</v>
      </c>
      <c r="DB283" s="65">
        <f>[52]ACCOUNTALLOC!DB283</f>
        <v>0</v>
      </c>
      <c r="DC283" s="65">
        <f>[52]ACCOUNTALLOC!DC283</f>
        <v>0</v>
      </c>
      <c r="DE283" s="65">
        <v>0</v>
      </c>
      <c r="DF283" s="65">
        <v>0</v>
      </c>
      <c r="DG283" s="65">
        <v>0</v>
      </c>
      <c r="DH283" s="65">
        <v>0</v>
      </c>
      <c r="DI283" s="65">
        <v>0</v>
      </c>
      <c r="DJ283" s="65">
        <v>0</v>
      </c>
      <c r="DK283" s="65">
        <v>0</v>
      </c>
      <c r="DM283" s="65">
        <v>0</v>
      </c>
      <c r="DN283" s="65">
        <v>0</v>
      </c>
      <c r="DO283" s="65">
        <v>0</v>
      </c>
      <c r="DP283" s="65">
        <v>0</v>
      </c>
      <c r="DQ283" s="65">
        <v>0</v>
      </c>
      <c r="DR283" s="65">
        <v>0</v>
      </c>
      <c r="DS283" s="65">
        <v>0</v>
      </c>
      <c r="DU283" s="65">
        <v>0</v>
      </c>
      <c r="DV283" s="65">
        <v>0</v>
      </c>
      <c r="DW283" s="65">
        <v>0</v>
      </c>
      <c r="DX283" s="65">
        <v>0</v>
      </c>
      <c r="DY283" s="65">
        <v>0</v>
      </c>
      <c r="DZ283" s="65">
        <v>0</v>
      </c>
      <c r="EA283" s="65">
        <v>0</v>
      </c>
      <c r="EC283" s="65">
        <v>0</v>
      </c>
      <c r="ED283" s="65">
        <v>0</v>
      </c>
      <c r="EE283" s="65">
        <v>0</v>
      </c>
      <c r="EF283" s="65">
        <v>0</v>
      </c>
      <c r="EG283" s="65">
        <v>0</v>
      </c>
      <c r="EH283" s="65">
        <v>0</v>
      </c>
      <c r="EI283" s="65">
        <v>0</v>
      </c>
      <c r="EK283" s="65">
        <v>0</v>
      </c>
      <c r="EL283" s="65">
        <v>0</v>
      </c>
      <c r="EM283" s="65">
        <v>0</v>
      </c>
      <c r="EN283" s="65">
        <v>0</v>
      </c>
      <c r="EO283" s="65">
        <v>0</v>
      </c>
      <c r="EP283" s="65">
        <v>0</v>
      </c>
      <c r="EQ283" s="65">
        <v>0</v>
      </c>
      <c r="ES283" s="65">
        <v>0</v>
      </c>
      <c r="ET283" s="65">
        <v>0</v>
      </c>
      <c r="EU283" s="65">
        <v>0</v>
      </c>
      <c r="EV283" s="65">
        <v>0</v>
      </c>
      <c r="EW283" s="65">
        <v>0</v>
      </c>
      <c r="EX283" s="65">
        <v>0</v>
      </c>
      <c r="EY283" s="65">
        <v>0</v>
      </c>
      <c r="FA283" s="65">
        <v>0</v>
      </c>
      <c r="FB283" s="65">
        <v>0</v>
      </c>
      <c r="FC283" s="65">
        <v>0</v>
      </c>
      <c r="FD283" s="65">
        <v>0</v>
      </c>
      <c r="FE283" s="65">
        <v>0</v>
      </c>
      <c r="FF283" s="65">
        <v>0</v>
      </c>
      <c r="FG283" s="65">
        <v>0</v>
      </c>
    </row>
    <row r="284" spans="1:163">
      <c r="A284" s="699" t="str">
        <f>[52]ACCOUNTALLOC!A284</f>
        <v>~</v>
      </c>
      <c r="B284" s="698" t="str">
        <f>[52]ACCOUNTALLOC!B284</f>
        <v>~</v>
      </c>
      <c r="C284" s="695">
        <f>[52]ACCOUNTALLOC!C284</f>
        <v>0</v>
      </c>
      <c r="D284" s="64"/>
      <c r="E284" s="697">
        <f>[52]ACCOUNTALLOC!E284</f>
        <v>0</v>
      </c>
      <c r="F284" s="697">
        <f>[52]ACCOUNTALLOC!F284</f>
        <v>0</v>
      </c>
      <c r="G284" s="697">
        <f>[52]ACCOUNTALLOC!G284</f>
        <v>0</v>
      </c>
      <c r="H284" s="697">
        <f>[52]ACCOUNTALLOC!H284</f>
        <v>0</v>
      </c>
      <c r="I284" s="697">
        <f>[52]ACCOUNTALLOC!I284</f>
        <v>0</v>
      </c>
      <c r="J284" s="697">
        <f>[52]ACCOUNTALLOC!J284</f>
        <v>0</v>
      </c>
      <c r="K284" s="697">
        <f>[52]ACCOUNTALLOC!K284</f>
        <v>0</v>
      </c>
      <c r="L284" s="698"/>
      <c r="M284" s="697">
        <f>[52]ACCOUNTALLOC!M284</f>
        <v>0</v>
      </c>
      <c r="N284" s="697">
        <f>[52]ACCOUNTALLOC!N284</f>
        <v>0</v>
      </c>
      <c r="O284" s="697">
        <f>[52]ACCOUNTALLOC!O284</f>
        <v>0</v>
      </c>
      <c r="P284" s="697">
        <f>[52]ACCOUNTALLOC!P284</f>
        <v>0</v>
      </c>
      <c r="Q284" s="697">
        <f>[52]ACCOUNTALLOC!Q284</f>
        <v>0</v>
      </c>
      <c r="R284" s="697">
        <f>[52]ACCOUNTALLOC!R284</f>
        <v>0</v>
      </c>
      <c r="S284" s="697">
        <f>[52]ACCOUNTALLOC!S284</f>
        <v>0</v>
      </c>
      <c r="T284" s="698"/>
      <c r="U284" s="697">
        <f>[52]ACCOUNTALLOC!U284</f>
        <v>0</v>
      </c>
      <c r="V284" s="697">
        <f>[52]ACCOUNTALLOC!V284</f>
        <v>0</v>
      </c>
      <c r="W284" s="697">
        <f>[52]ACCOUNTALLOC!W284</f>
        <v>0</v>
      </c>
      <c r="X284" s="697">
        <f>[52]ACCOUNTALLOC!X284</f>
        <v>0</v>
      </c>
      <c r="Y284" s="697">
        <f>[52]ACCOUNTALLOC!Y284</f>
        <v>0</v>
      </c>
      <c r="Z284" s="697">
        <f>[52]ACCOUNTALLOC!Z284</f>
        <v>0</v>
      </c>
      <c r="AA284" s="697">
        <f>[52]ACCOUNTALLOC!AA284</f>
        <v>0</v>
      </c>
      <c r="AB284" s="698"/>
      <c r="AC284" s="697">
        <f>[52]ACCOUNTALLOC!AC284</f>
        <v>0</v>
      </c>
      <c r="AD284" s="697">
        <f>[52]ACCOUNTALLOC!AD284</f>
        <v>0</v>
      </c>
      <c r="AE284" s="697">
        <f>[52]ACCOUNTALLOC!AE284</f>
        <v>0</v>
      </c>
      <c r="AF284" s="697">
        <f>[52]ACCOUNTALLOC!AF284</f>
        <v>0</v>
      </c>
      <c r="AG284" s="697">
        <f>[52]ACCOUNTALLOC!AG284</f>
        <v>0</v>
      </c>
      <c r="AH284" s="697">
        <f>[52]ACCOUNTALLOC!AH284</f>
        <v>0</v>
      </c>
      <c r="AI284" s="697">
        <f>[52]ACCOUNTALLOC!AI284</f>
        <v>0</v>
      </c>
      <c r="AJ284" s="698"/>
      <c r="AK284" s="697">
        <f>[52]ACCOUNTALLOC!AK284</f>
        <v>0</v>
      </c>
      <c r="AL284" s="697">
        <f>[52]ACCOUNTALLOC!AL284</f>
        <v>0</v>
      </c>
      <c r="AM284" s="697">
        <f>[52]ACCOUNTALLOC!AM284</f>
        <v>0</v>
      </c>
      <c r="AN284" s="697">
        <f>[52]ACCOUNTALLOC!AN284</f>
        <v>0</v>
      </c>
      <c r="AO284" s="697">
        <f>[52]ACCOUNTALLOC!AO284</f>
        <v>0</v>
      </c>
      <c r="AP284" s="697">
        <f>[52]ACCOUNTALLOC!AP284</f>
        <v>0</v>
      </c>
      <c r="AQ284" s="697">
        <f>[52]ACCOUNTALLOC!AQ284</f>
        <v>0</v>
      </c>
      <c r="AR284" s="698"/>
      <c r="AS284" s="697">
        <f>[52]ACCOUNTALLOC!AS284</f>
        <v>0</v>
      </c>
      <c r="AT284" s="697">
        <f>[52]ACCOUNTALLOC!AT284</f>
        <v>0</v>
      </c>
      <c r="AU284" s="697">
        <f>[52]ACCOUNTALLOC!AU284</f>
        <v>0</v>
      </c>
      <c r="AV284" s="697">
        <f>[52]ACCOUNTALLOC!AV284</f>
        <v>0</v>
      </c>
      <c r="AW284" s="697">
        <f>[52]ACCOUNTALLOC!AW284</f>
        <v>0</v>
      </c>
      <c r="AX284" s="697">
        <f>[52]ACCOUNTALLOC!AX284</f>
        <v>0</v>
      </c>
      <c r="AY284" s="697">
        <f>[52]ACCOUNTALLOC!AY284</f>
        <v>0</v>
      </c>
      <c r="AZ284" s="698"/>
      <c r="BA284" s="697">
        <f>[52]ACCOUNTALLOC!BA284</f>
        <v>0</v>
      </c>
      <c r="BB284" s="697">
        <f>[52]ACCOUNTALLOC!BB284</f>
        <v>0</v>
      </c>
      <c r="BC284" s="697">
        <f>[52]ACCOUNTALLOC!BC284</f>
        <v>0</v>
      </c>
      <c r="BD284" s="697">
        <f>[52]ACCOUNTALLOC!BD284</f>
        <v>0</v>
      </c>
      <c r="BE284" s="697">
        <f>[52]ACCOUNTALLOC!BE284</f>
        <v>0</v>
      </c>
      <c r="BF284" s="697">
        <f>[52]ACCOUNTALLOC!BF284</f>
        <v>0</v>
      </c>
      <c r="BG284" s="697">
        <f>[52]ACCOUNTALLOC!BG284</f>
        <v>0</v>
      </c>
      <c r="BH284" s="698"/>
      <c r="BI284" s="697">
        <f>[52]ACCOUNTALLOC!BI284</f>
        <v>0</v>
      </c>
      <c r="BJ284" s="697">
        <f>[52]ACCOUNTALLOC!BJ284</f>
        <v>0</v>
      </c>
      <c r="BK284" s="697">
        <f>[52]ACCOUNTALLOC!BK284</f>
        <v>0</v>
      </c>
      <c r="BL284" s="697">
        <f>[52]ACCOUNTALLOC!BL284</f>
        <v>0</v>
      </c>
      <c r="BM284" s="697">
        <f>[52]ACCOUNTALLOC!BM284</f>
        <v>0</v>
      </c>
      <c r="BN284" s="697">
        <f>[52]ACCOUNTALLOC!BN284</f>
        <v>0</v>
      </c>
      <c r="BO284" s="697">
        <f>[52]ACCOUNTALLOC!BO284</f>
        <v>0</v>
      </c>
      <c r="BP284" s="698"/>
      <c r="BQ284" s="697">
        <f>[52]ACCOUNTALLOC!BQ284</f>
        <v>0</v>
      </c>
      <c r="BR284" s="697">
        <f>[52]ACCOUNTALLOC!BR284</f>
        <v>0</v>
      </c>
      <c r="BS284" s="697">
        <f>[52]ACCOUNTALLOC!BS284</f>
        <v>0</v>
      </c>
      <c r="BT284" s="697">
        <f>[52]ACCOUNTALLOC!BT284</f>
        <v>0</v>
      </c>
      <c r="BU284" s="697">
        <f>[52]ACCOUNTALLOC!BU284</f>
        <v>0</v>
      </c>
      <c r="BV284" s="697">
        <f>[52]ACCOUNTALLOC!BV284</f>
        <v>0</v>
      </c>
      <c r="BW284" s="697">
        <f>[52]ACCOUNTALLOC!BW284</f>
        <v>0</v>
      </c>
      <c r="BX284" s="698"/>
      <c r="BY284" s="697">
        <f>[52]ACCOUNTALLOC!BY284</f>
        <v>0</v>
      </c>
      <c r="BZ284" s="697">
        <f>[52]ACCOUNTALLOC!BZ284</f>
        <v>0</v>
      </c>
      <c r="CA284" s="697">
        <f>[52]ACCOUNTALLOC!CA284</f>
        <v>0</v>
      </c>
      <c r="CB284" s="697">
        <f>[52]ACCOUNTALLOC!CB284</f>
        <v>0</v>
      </c>
      <c r="CC284" s="697">
        <f>[52]ACCOUNTALLOC!CC284</f>
        <v>0</v>
      </c>
      <c r="CD284" s="697">
        <f>[52]ACCOUNTALLOC!CD284</f>
        <v>0</v>
      </c>
      <c r="CE284" s="697">
        <f>[52]ACCOUNTALLOC!CE284</f>
        <v>0</v>
      </c>
      <c r="CF284" s="698"/>
      <c r="CG284" s="697">
        <f>[52]ACCOUNTALLOC!CG284</f>
        <v>0</v>
      </c>
      <c r="CH284" s="697">
        <f>[52]ACCOUNTALLOC!CH284</f>
        <v>0</v>
      </c>
      <c r="CI284" s="697">
        <f>[52]ACCOUNTALLOC!CI284</f>
        <v>0</v>
      </c>
      <c r="CJ284" s="697">
        <f>[52]ACCOUNTALLOC!CJ284</f>
        <v>0</v>
      </c>
      <c r="CK284" s="697">
        <f>[52]ACCOUNTALLOC!CK284</f>
        <v>0</v>
      </c>
      <c r="CL284" s="697">
        <f>[52]ACCOUNTALLOC!CL284</f>
        <v>0</v>
      </c>
      <c r="CM284" s="697">
        <f>[52]ACCOUNTALLOC!CM284</f>
        <v>0</v>
      </c>
      <c r="CN284" s="698">
        <f>[52]ACCOUNTALLOC!CN284</f>
        <v>0</v>
      </c>
      <c r="CO284" s="697">
        <f>[52]ACCOUNTALLOC!CO284</f>
        <v>0</v>
      </c>
      <c r="CP284" s="697">
        <f>[52]ACCOUNTALLOC!CP284</f>
        <v>0</v>
      </c>
      <c r="CQ284" s="697">
        <f>[52]ACCOUNTALLOC!CQ284</f>
        <v>0</v>
      </c>
      <c r="CR284" s="697">
        <f>[52]ACCOUNTALLOC!CR284</f>
        <v>0</v>
      </c>
      <c r="CS284" s="697">
        <f>[52]ACCOUNTALLOC!CS284</f>
        <v>0</v>
      </c>
      <c r="CT284" s="697">
        <f>[52]ACCOUNTALLOC!CT284</f>
        <v>0</v>
      </c>
      <c r="CU284" s="697">
        <f>[52]ACCOUNTALLOC!CU284</f>
        <v>0</v>
      </c>
      <c r="CW284" s="65">
        <f>[52]ACCOUNTALLOC!CW284</f>
        <v>0</v>
      </c>
      <c r="CX284" s="65">
        <f>[52]ACCOUNTALLOC!CX284</f>
        <v>0</v>
      </c>
      <c r="CY284" s="65">
        <f>[52]ACCOUNTALLOC!CY284</f>
        <v>0</v>
      </c>
      <c r="CZ284" s="65">
        <f>[52]ACCOUNTALLOC!CZ284</f>
        <v>0</v>
      </c>
      <c r="DA284" s="65">
        <f>[52]ACCOUNTALLOC!DA284</f>
        <v>0</v>
      </c>
      <c r="DB284" s="65">
        <f>[52]ACCOUNTALLOC!DB284</f>
        <v>0</v>
      </c>
      <c r="DC284" s="65">
        <f>[52]ACCOUNTALLOC!DC284</f>
        <v>0</v>
      </c>
      <c r="DE284" s="65">
        <v>0</v>
      </c>
      <c r="DF284" s="65">
        <v>0</v>
      </c>
      <c r="DG284" s="65">
        <v>0</v>
      </c>
      <c r="DH284" s="65">
        <v>0</v>
      </c>
      <c r="DI284" s="65">
        <v>0</v>
      </c>
      <c r="DJ284" s="65">
        <v>0</v>
      </c>
      <c r="DK284" s="65">
        <v>0</v>
      </c>
      <c r="DM284" s="65">
        <v>0</v>
      </c>
      <c r="DN284" s="65">
        <v>0</v>
      </c>
      <c r="DO284" s="65">
        <v>0</v>
      </c>
      <c r="DP284" s="65">
        <v>0</v>
      </c>
      <c r="DQ284" s="65">
        <v>0</v>
      </c>
      <c r="DR284" s="65">
        <v>0</v>
      </c>
      <c r="DS284" s="65">
        <v>0</v>
      </c>
      <c r="DU284" s="65">
        <v>0</v>
      </c>
      <c r="DV284" s="65">
        <v>0</v>
      </c>
      <c r="DW284" s="65">
        <v>0</v>
      </c>
      <c r="DX284" s="65">
        <v>0</v>
      </c>
      <c r="DY284" s="65">
        <v>0</v>
      </c>
      <c r="DZ284" s="65">
        <v>0</v>
      </c>
      <c r="EA284" s="65">
        <v>0</v>
      </c>
      <c r="EC284" s="65">
        <v>0</v>
      </c>
      <c r="ED284" s="65">
        <v>0</v>
      </c>
      <c r="EE284" s="65">
        <v>0</v>
      </c>
      <c r="EF284" s="65">
        <v>0</v>
      </c>
      <c r="EG284" s="65">
        <v>0</v>
      </c>
      <c r="EH284" s="65">
        <v>0</v>
      </c>
      <c r="EI284" s="65">
        <v>0</v>
      </c>
      <c r="EK284" s="65">
        <v>0</v>
      </c>
      <c r="EL284" s="65">
        <v>0</v>
      </c>
      <c r="EM284" s="65">
        <v>0</v>
      </c>
      <c r="EN284" s="65">
        <v>0</v>
      </c>
      <c r="EO284" s="65">
        <v>0</v>
      </c>
      <c r="EP284" s="65">
        <v>0</v>
      </c>
      <c r="EQ284" s="65">
        <v>0</v>
      </c>
      <c r="ES284" s="65">
        <v>0</v>
      </c>
      <c r="ET284" s="65">
        <v>0</v>
      </c>
      <c r="EU284" s="65">
        <v>0</v>
      </c>
      <c r="EV284" s="65">
        <v>0</v>
      </c>
      <c r="EW284" s="65">
        <v>0</v>
      </c>
      <c r="EX284" s="65">
        <v>0</v>
      </c>
      <c r="EY284" s="65">
        <v>0</v>
      </c>
      <c r="FA284" s="65">
        <v>0</v>
      </c>
      <c r="FB284" s="65">
        <v>0</v>
      </c>
      <c r="FC284" s="65">
        <v>0</v>
      </c>
      <c r="FD284" s="65">
        <v>0</v>
      </c>
      <c r="FE284" s="65">
        <v>0</v>
      </c>
      <c r="FF284" s="65">
        <v>0</v>
      </c>
      <c r="FG284" s="65">
        <v>0</v>
      </c>
    </row>
    <row r="285" spans="1:163">
      <c r="A285" s="698"/>
      <c r="B285" s="694" t="str">
        <f>[52]ACCOUNTALLOC!B285</f>
        <v>Sub-total</v>
      </c>
      <c r="C285" s="696">
        <f>[52]ACCOUNTALLOC!C285</f>
        <v>109175792.16812748</v>
      </c>
      <c r="D285" s="64"/>
      <c r="E285" s="696">
        <f>[52]ACCOUNTALLOC!E285</f>
        <v>6926087.0778308166</v>
      </c>
      <c r="F285" s="696">
        <f>[52]ACCOUNTALLOC!F285</f>
        <v>50620179.443898089</v>
      </c>
      <c r="G285" s="696">
        <f>[52]ACCOUNTALLOC!G285</f>
        <v>0</v>
      </c>
      <c r="H285" s="696">
        <f>[52]ACCOUNTALLOC!H285</f>
        <v>0</v>
      </c>
      <c r="I285" s="696">
        <f>[52]ACCOUNTALLOC!I285</f>
        <v>0</v>
      </c>
      <c r="J285" s="696">
        <f>[52]ACCOUNTALLOC!J285</f>
        <v>0</v>
      </c>
      <c r="K285" s="696">
        <f>[52]ACCOUNTALLOC!K285</f>
        <v>57546266.521728903</v>
      </c>
      <c r="L285" s="696"/>
      <c r="M285" s="696">
        <f>[52]ACCOUNTALLOC!M285</f>
        <v>1596830.1019276208</v>
      </c>
      <c r="N285" s="696">
        <f>[52]ACCOUNTALLOC!N285</f>
        <v>12861993.626464805</v>
      </c>
      <c r="O285" s="696">
        <f>[52]ACCOUNTALLOC!O285</f>
        <v>0</v>
      </c>
      <c r="P285" s="696">
        <f>[52]ACCOUNTALLOC!P285</f>
        <v>0</v>
      </c>
      <c r="Q285" s="696">
        <f>[52]ACCOUNTALLOC!Q285</f>
        <v>0</v>
      </c>
      <c r="R285" s="696">
        <f>[52]ACCOUNTALLOC!R285</f>
        <v>0</v>
      </c>
      <c r="S285" s="696">
        <f>[52]ACCOUNTALLOC!S285</f>
        <v>14458823.728392426</v>
      </c>
      <c r="T285" s="696"/>
      <c r="U285" s="696">
        <f>[52]ACCOUNTALLOC!U285</f>
        <v>1709147.9507539512</v>
      </c>
      <c r="V285" s="696">
        <f>[52]ACCOUNTALLOC!V285</f>
        <v>14303521.881940713</v>
      </c>
      <c r="W285" s="696">
        <f>[52]ACCOUNTALLOC!W285</f>
        <v>0</v>
      </c>
      <c r="X285" s="696">
        <f>[52]ACCOUNTALLOC!X285</f>
        <v>0</v>
      </c>
      <c r="Y285" s="696">
        <f>[52]ACCOUNTALLOC!Y285</f>
        <v>0</v>
      </c>
      <c r="Z285" s="696">
        <f>[52]ACCOUNTALLOC!Z285</f>
        <v>0</v>
      </c>
      <c r="AA285" s="696">
        <f>[52]ACCOUNTALLOC!AA285</f>
        <v>16012669.832694665</v>
      </c>
      <c r="AB285" s="696"/>
      <c r="AC285" s="696">
        <f>[52]ACCOUNTALLOC!AC285</f>
        <v>898016.84601852263</v>
      </c>
      <c r="AD285" s="696">
        <f>[52]ACCOUNTALLOC!AD285</f>
        <v>9231004.100480346</v>
      </c>
      <c r="AE285" s="696">
        <f>[52]ACCOUNTALLOC!AE285</f>
        <v>0</v>
      </c>
      <c r="AF285" s="696">
        <f>[52]ACCOUNTALLOC!AF285</f>
        <v>0</v>
      </c>
      <c r="AG285" s="696">
        <f>[52]ACCOUNTALLOC!AG285</f>
        <v>0</v>
      </c>
      <c r="AH285" s="696">
        <f>[52]ACCOUNTALLOC!AH285</f>
        <v>0</v>
      </c>
      <c r="AI285" s="696">
        <f>[52]ACCOUNTALLOC!AI285</f>
        <v>10129020.946498869</v>
      </c>
      <c r="AJ285" s="696"/>
      <c r="AK285" s="696">
        <f>[52]ACCOUNTALLOC!AK285</f>
        <v>634379.41826346633</v>
      </c>
      <c r="AL285" s="696">
        <f>[52]ACCOUNTALLOC!AL285</f>
        <v>6422404.5392627176</v>
      </c>
      <c r="AM285" s="696">
        <f>[52]ACCOUNTALLOC!AM285</f>
        <v>0</v>
      </c>
      <c r="AN285" s="696">
        <f>[52]ACCOUNTALLOC!AN285</f>
        <v>0</v>
      </c>
      <c r="AO285" s="696">
        <f>[52]ACCOUNTALLOC!AO285</f>
        <v>0</v>
      </c>
      <c r="AP285" s="696">
        <f>[52]ACCOUNTALLOC!AP285</f>
        <v>0</v>
      </c>
      <c r="AQ285" s="696">
        <f>[52]ACCOUNTALLOC!AQ285</f>
        <v>7056783.9575261837</v>
      </c>
      <c r="AR285" s="696"/>
      <c r="AS285" s="696">
        <f>[52]ACCOUNTALLOC!AS285</f>
        <v>21.679475524699718</v>
      </c>
      <c r="AT285" s="696">
        <f>[52]ACCOUNTALLOC!AT285</f>
        <v>20279.438285466807</v>
      </c>
      <c r="AU285" s="696">
        <f>[52]ACCOUNTALLOC!AU285</f>
        <v>0</v>
      </c>
      <c r="AV285" s="696">
        <f>[52]ACCOUNTALLOC!AV285</f>
        <v>0</v>
      </c>
      <c r="AW285" s="696">
        <f>[52]ACCOUNTALLOC!AW285</f>
        <v>0</v>
      </c>
      <c r="AX285" s="696">
        <f>[52]ACCOUNTALLOC!AX285</f>
        <v>0</v>
      </c>
      <c r="AY285" s="696">
        <f>[52]ACCOUNTALLOC!AY285</f>
        <v>20301.117760991507</v>
      </c>
      <c r="AZ285" s="696"/>
      <c r="BA285" s="696">
        <f>[52]ACCOUNTALLOC!BA285</f>
        <v>0</v>
      </c>
      <c r="BB285" s="696">
        <f>[52]ACCOUNTALLOC!BB285</f>
        <v>559702.65642914164</v>
      </c>
      <c r="BC285" s="696">
        <f>[52]ACCOUNTALLOC!BC285</f>
        <v>0</v>
      </c>
      <c r="BD285" s="696">
        <f>[52]ACCOUNTALLOC!BD285</f>
        <v>0</v>
      </c>
      <c r="BE285" s="696">
        <f>[52]ACCOUNTALLOC!BE285</f>
        <v>0</v>
      </c>
      <c r="BF285" s="696">
        <f>[52]ACCOUNTALLOC!BF285</f>
        <v>0</v>
      </c>
      <c r="BG285" s="696">
        <f>[52]ACCOUNTALLOC!BG285</f>
        <v>559702.65642914164</v>
      </c>
      <c r="BH285" s="696"/>
      <c r="BI285" s="696">
        <f>[52]ACCOUNTALLOC!BI285</f>
        <v>0</v>
      </c>
      <c r="BJ285" s="696">
        <f>[52]ACCOUNTALLOC!BJ285</f>
        <v>0</v>
      </c>
      <c r="BK285" s="696">
        <f>[52]ACCOUNTALLOC!BK285</f>
        <v>0</v>
      </c>
      <c r="BL285" s="696">
        <f>[52]ACCOUNTALLOC!BL285</f>
        <v>0</v>
      </c>
      <c r="BM285" s="696">
        <f>[52]ACCOUNTALLOC!BM285</f>
        <v>0</v>
      </c>
      <c r="BN285" s="696">
        <f>[52]ACCOUNTALLOC!BN285</f>
        <v>0</v>
      </c>
      <c r="BO285" s="696">
        <f>[52]ACCOUNTALLOC!BO285</f>
        <v>0</v>
      </c>
      <c r="BP285" s="696"/>
      <c r="BQ285" s="696">
        <f>[52]ACCOUNTALLOC!BQ285</f>
        <v>215471.86118381226</v>
      </c>
      <c r="BR285" s="696">
        <f>[52]ACCOUNTALLOC!BR285</f>
        <v>2779877.810692206</v>
      </c>
      <c r="BS285" s="696">
        <f>[52]ACCOUNTALLOC!BS285</f>
        <v>0</v>
      </c>
      <c r="BT285" s="696">
        <f>[52]ACCOUNTALLOC!BT285</f>
        <v>0</v>
      </c>
      <c r="BU285" s="696">
        <f>[52]ACCOUNTALLOC!BU285</f>
        <v>0</v>
      </c>
      <c r="BV285" s="696">
        <f>[52]ACCOUNTALLOC!BV285</f>
        <v>0</v>
      </c>
      <c r="BW285" s="696">
        <f>[52]ACCOUNTALLOC!BW285</f>
        <v>2995349.6718760184</v>
      </c>
      <c r="BX285" s="696"/>
      <c r="BY285" s="696">
        <f>[52]ACCOUNTALLOC!BY285</f>
        <v>0</v>
      </c>
      <c r="BZ285" s="696">
        <f>[52]ACCOUNTALLOC!BZ285</f>
        <v>0</v>
      </c>
      <c r="CA285" s="696">
        <f>[52]ACCOUNTALLOC!CA285</f>
        <v>0</v>
      </c>
      <c r="CB285" s="696">
        <f>[52]ACCOUNTALLOC!CB285</f>
        <v>0</v>
      </c>
      <c r="CC285" s="696">
        <f>[52]ACCOUNTALLOC!CC285</f>
        <v>0</v>
      </c>
      <c r="CD285" s="696">
        <f>[52]ACCOUNTALLOC!CD285</f>
        <v>0</v>
      </c>
      <c r="CE285" s="696">
        <f>[52]ACCOUNTALLOC!CE285</f>
        <v>0</v>
      </c>
      <c r="CF285" s="696"/>
      <c r="CG285" s="696">
        <f>[52]ACCOUNTALLOC!CG285</f>
        <v>24958.579540751893</v>
      </c>
      <c r="CH285" s="696">
        <f>[52]ACCOUNTALLOC!CH285</f>
        <v>334731.75142972026</v>
      </c>
      <c r="CI285" s="696">
        <f>[52]ACCOUNTALLOC!CI285</f>
        <v>0</v>
      </c>
      <c r="CJ285" s="696">
        <f>[52]ACCOUNTALLOC!CJ285</f>
        <v>0</v>
      </c>
      <c r="CK285" s="696">
        <f>[52]ACCOUNTALLOC!CK285</f>
        <v>0</v>
      </c>
      <c r="CL285" s="696">
        <f>[52]ACCOUNTALLOC!CL285</f>
        <v>0</v>
      </c>
      <c r="CM285" s="696">
        <f>[52]ACCOUNTALLOC!CM285</f>
        <v>359690.33097047213</v>
      </c>
      <c r="CN285" s="696">
        <f>[52]ACCOUNTALLOC!CN285</f>
        <v>0</v>
      </c>
      <c r="CO285" s="696">
        <f>[52]ACCOUNTALLOC!CO285</f>
        <v>4423.6234995564319</v>
      </c>
      <c r="CP285" s="696">
        <f>[52]ACCOUNTALLOC!CP285</f>
        <v>32759.780750279977</v>
      </c>
      <c r="CQ285" s="696">
        <f>[52]ACCOUNTALLOC!CQ285</f>
        <v>0</v>
      </c>
      <c r="CR285" s="696">
        <f>[52]ACCOUNTALLOC!CR285</f>
        <v>0</v>
      </c>
      <c r="CS285" s="696">
        <f>[52]ACCOUNTALLOC!CS285</f>
        <v>0</v>
      </c>
      <c r="CT285" s="696">
        <f>[52]ACCOUNTALLOC!CT285</f>
        <v>0</v>
      </c>
      <c r="CU285" s="696">
        <f>[52]ACCOUNTALLOC!CU285</f>
        <v>37183.404249836407</v>
      </c>
      <c r="CV285" s="66"/>
      <c r="CW285" s="66">
        <f>[52]ACCOUNTALLOC!CW285</f>
        <v>0</v>
      </c>
      <c r="CX285" s="66">
        <f>[52]ACCOUNTALLOC!CX285</f>
        <v>0</v>
      </c>
      <c r="CY285" s="66">
        <f>[52]ACCOUNTALLOC!CY285</f>
        <v>0</v>
      </c>
      <c r="CZ285" s="66">
        <f>[52]ACCOUNTALLOC!CZ285</f>
        <v>0</v>
      </c>
      <c r="DA285" s="66">
        <f>[52]ACCOUNTALLOC!DA285</f>
        <v>0</v>
      </c>
      <c r="DB285" s="66">
        <f>[52]ACCOUNTALLOC!DB285</f>
        <v>0</v>
      </c>
      <c r="DC285" s="66">
        <f>[52]ACCOUNTALLOC!DC285</f>
        <v>0</v>
      </c>
      <c r="DD285" s="66"/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/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/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/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/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/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/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</row>
    <row r="286" spans="1:163">
      <c r="D286" s="64"/>
      <c r="CW286" s="2">
        <f>[52]ACCOUNTALLOC!CW286</f>
        <v>0</v>
      </c>
      <c r="CX286" s="2">
        <f>[52]ACCOUNTALLOC!CX286</f>
        <v>0</v>
      </c>
      <c r="CY286" s="2">
        <f>[52]ACCOUNTALLOC!CY286</f>
        <v>0</v>
      </c>
      <c r="CZ286" s="2">
        <f>[52]ACCOUNTALLOC!CZ286</f>
        <v>0</v>
      </c>
      <c r="DA286" s="2">
        <f>[52]ACCOUNTALLOC!DA286</f>
        <v>0</v>
      </c>
      <c r="DB286" s="2">
        <f>[52]ACCOUNTALLOC!DB286</f>
        <v>0</v>
      </c>
      <c r="DC286" s="2">
        <f>[52]ACCOUNTALLOC!DC286</f>
        <v>0</v>
      </c>
    </row>
    <row r="287" spans="1:163">
      <c r="B287" s="12" t="s">
        <v>74</v>
      </c>
      <c r="D287" s="64"/>
      <c r="CW287" s="2">
        <f>[52]ACCOUNTALLOC!CW287</f>
        <v>0</v>
      </c>
      <c r="CX287" s="2">
        <f>[52]ACCOUNTALLOC!CX287</f>
        <v>0</v>
      </c>
      <c r="CY287" s="2">
        <f>[52]ACCOUNTALLOC!CY287</f>
        <v>0</v>
      </c>
      <c r="CZ287" s="2">
        <f>[52]ACCOUNTALLOC!CZ287</f>
        <v>0</v>
      </c>
      <c r="DA287" s="2">
        <f>[52]ACCOUNTALLOC!DA287</f>
        <v>0</v>
      </c>
      <c r="DB287" s="2">
        <f>[52]ACCOUNTALLOC!DB287</f>
        <v>0</v>
      </c>
      <c r="DC287" s="2">
        <f>[52]ACCOUNTALLOC!DC287</f>
        <v>0</v>
      </c>
    </row>
    <row r="288" spans="1:163">
      <c r="A288" s="699">
        <f>[52]ACCOUNTALLOC!A288</f>
        <v>565.01</v>
      </c>
      <c r="B288" s="698" t="str">
        <f>[52]ACCOUNTALLOC!B288</f>
        <v>Transmission O&amp;M - Washington</v>
      </c>
      <c r="C288" s="695">
        <f>[52]ACCOUNTALLOC!C288</f>
        <v>19056918.888669107</v>
      </c>
      <c r="D288" s="700"/>
      <c r="E288" s="697">
        <f>[52]ACCOUNTALLOC!E288</f>
        <v>1120910.8725859504</v>
      </c>
      <c r="F288" s="697">
        <f>[52]ACCOUNTALLOC!F288</f>
        <v>7962511.3400887698</v>
      </c>
      <c r="G288" s="697">
        <f>[52]ACCOUNTALLOC!G288</f>
        <v>0</v>
      </c>
      <c r="H288" s="697">
        <f>[52]ACCOUNTALLOC!H288</f>
        <v>0</v>
      </c>
      <c r="I288" s="697">
        <f>[52]ACCOUNTALLOC!I288</f>
        <v>0</v>
      </c>
      <c r="J288" s="697">
        <f>[52]ACCOUNTALLOC!J288</f>
        <v>0</v>
      </c>
      <c r="K288" s="697">
        <f>[52]ACCOUNTALLOC!K288</f>
        <v>9083422.2126747202</v>
      </c>
      <c r="L288" s="698"/>
      <c r="M288" s="697">
        <f>[52]ACCOUNTALLOC!M288</f>
        <v>258429.35597104594</v>
      </c>
      <c r="N288" s="697">
        <f>[52]ACCOUNTALLOC!N288</f>
        <v>2023180.7005026483</v>
      </c>
      <c r="O288" s="697">
        <f>[52]ACCOUNTALLOC!O288</f>
        <v>0</v>
      </c>
      <c r="P288" s="697">
        <f>[52]ACCOUNTALLOC!P288</f>
        <v>0</v>
      </c>
      <c r="Q288" s="697">
        <f>[52]ACCOUNTALLOC!Q288</f>
        <v>0</v>
      </c>
      <c r="R288" s="697">
        <f>[52]ACCOUNTALLOC!R288</f>
        <v>0</v>
      </c>
      <c r="S288" s="697">
        <f>[52]ACCOUNTALLOC!S288</f>
        <v>2281610.0564736943</v>
      </c>
      <c r="T288" s="698"/>
      <c r="U288" s="697">
        <f>[52]ACCOUNTALLOC!U288</f>
        <v>276606.76213417045</v>
      </c>
      <c r="V288" s="697">
        <f>[52]ACCOUNTALLOC!V288</f>
        <v>2249931.8737972127</v>
      </c>
      <c r="W288" s="697">
        <f>[52]ACCOUNTALLOC!W288</f>
        <v>0</v>
      </c>
      <c r="X288" s="697">
        <f>[52]ACCOUNTALLOC!X288</f>
        <v>0</v>
      </c>
      <c r="Y288" s="697">
        <f>[52]ACCOUNTALLOC!Y288</f>
        <v>0</v>
      </c>
      <c r="Z288" s="697">
        <f>[52]ACCOUNTALLOC!Z288</f>
        <v>0</v>
      </c>
      <c r="AA288" s="697">
        <f>[52]ACCOUNTALLOC!AA288</f>
        <v>2526538.6359313834</v>
      </c>
      <c r="AB288" s="698"/>
      <c r="AC288" s="697">
        <f>[52]ACCOUNTALLOC!AC288</f>
        <v>145334.1309683276</v>
      </c>
      <c r="AD288" s="697">
        <f>[52]ACCOUNTALLOC!AD288</f>
        <v>1452029.1243128108</v>
      </c>
      <c r="AE288" s="697">
        <f>[52]ACCOUNTALLOC!AE288</f>
        <v>0</v>
      </c>
      <c r="AF288" s="697">
        <f>[52]ACCOUNTALLOC!AF288</f>
        <v>0</v>
      </c>
      <c r="AG288" s="697">
        <f>[52]ACCOUNTALLOC!AG288</f>
        <v>0</v>
      </c>
      <c r="AH288" s="697">
        <f>[52]ACCOUNTALLOC!AH288</f>
        <v>0</v>
      </c>
      <c r="AI288" s="697">
        <f>[52]ACCOUNTALLOC!AI288</f>
        <v>1597363.2552811385</v>
      </c>
      <c r="AJ288" s="698"/>
      <c r="AK288" s="697">
        <f>[52]ACCOUNTALLOC!AK288</f>
        <v>102667.31839862658</v>
      </c>
      <c r="AL288" s="697">
        <f>[52]ACCOUNTALLOC!AL288</f>
        <v>1010238.7928354405</v>
      </c>
      <c r="AM288" s="697">
        <f>[52]ACCOUNTALLOC!AM288</f>
        <v>0</v>
      </c>
      <c r="AN288" s="697">
        <f>[52]ACCOUNTALLOC!AN288</f>
        <v>0</v>
      </c>
      <c r="AO288" s="697">
        <f>[52]ACCOUNTALLOC!AO288</f>
        <v>0</v>
      </c>
      <c r="AP288" s="697">
        <f>[52]ACCOUNTALLOC!AP288</f>
        <v>0</v>
      </c>
      <c r="AQ288" s="697">
        <f>[52]ACCOUNTALLOC!AQ288</f>
        <v>1112906.111234067</v>
      </c>
      <c r="AR288" s="698"/>
      <c r="AS288" s="697">
        <f>[52]ACCOUNTALLOC!AS288</f>
        <v>3.5085842199962172</v>
      </c>
      <c r="AT288" s="697">
        <f>[52]ACCOUNTALLOC!AT288</f>
        <v>3189.9384611550313</v>
      </c>
      <c r="AU288" s="697">
        <f>[52]ACCOUNTALLOC!AU288</f>
        <v>0</v>
      </c>
      <c r="AV288" s="697">
        <f>[52]ACCOUNTALLOC!AV288</f>
        <v>0</v>
      </c>
      <c r="AW288" s="697">
        <f>[52]ACCOUNTALLOC!AW288</f>
        <v>0</v>
      </c>
      <c r="AX288" s="697">
        <f>[52]ACCOUNTALLOC!AX288</f>
        <v>0</v>
      </c>
      <c r="AY288" s="697">
        <f>[52]ACCOUNTALLOC!AY288</f>
        <v>3193.4470453750273</v>
      </c>
      <c r="AZ288" s="698"/>
      <c r="BA288" s="697">
        <f>[52]ACCOUNTALLOC!BA288</f>
        <v>0</v>
      </c>
      <c r="BB288" s="697">
        <f>[52]ACCOUNTALLOC!BB288</f>
        <v>88040.753664931268</v>
      </c>
      <c r="BC288" s="697">
        <f>[52]ACCOUNTALLOC!BC288</f>
        <v>0</v>
      </c>
      <c r="BD288" s="697">
        <f>[52]ACCOUNTALLOC!BD288</f>
        <v>0</v>
      </c>
      <c r="BE288" s="697">
        <f>[52]ACCOUNTALLOC!BE288</f>
        <v>0</v>
      </c>
      <c r="BF288" s="697">
        <f>[52]ACCOUNTALLOC!BF288</f>
        <v>0</v>
      </c>
      <c r="BG288" s="697">
        <f>[52]ACCOUNTALLOC!BG288</f>
        <v>88040.753664931268</v>
      </c>
      <c r="BH288" s="698"/>
      <c r="BI288" s="697">
        <f>[52]ACCOUNTALLOC!BI288</f>
        <v>26461.192683167512</v>
      </c>
      <c r="BJ288" s="697">
        <f>[52]ACCOUNTALLOC!BJ288</f>
        <v>242897.24692401852</v>
      </c>
      <c r="BK288" s="697">
        <f>[52]ACCOUNTALLOC!BK288</f>
        <v>0</v>
      </c>
      <c r="BL288" s="697">
        <f>[52]ACCOUNTALLOC!BL288</f>
        <v>0</v>
      </c>
      <c r="BM288" s="697">
        <f>[52]ACCOUNTALLOC!BM288</f>
        <v>0</v>
      </c>
      <c r="BN288" s="697">
        <f>[52]ACCOUNTALLOC!BN288</f>
        <v>0</v>
      </c>
      <c r="BO288" s="697">
        <f>[52]ACCOUNTALLOC!BO288</f>
        <v>269358.43960718601</v>
      </c>
      <c r="BP288" s="698"/>
      <c r="BQ288" s="697">
        <f>[52]ACCOUNTALLOC!BQ288</f>
        <v>34871.746373265196</v>
      </c>
      <c r="BR288" s="697">
        <f>[52]ACCOUNTALLOC!BR288</f>
        <v>437272.42445336748</v>
      </c>
      <c r="BS288" s="697">
        <f>[52]ACCOUNTALLOC!BS288</f>
        <v>0</v>
      </c>
      <c r="BT288" s="697">
        <f>[52]ACCOUNTALLOC!BT288</f>
        <v>0</v>
      </c>
      <c r="BU288" s="697">
        <f>[52]ACCOUNTALLOC!BU288</f>
        <v>0</v>
      </c>
      <c r="BV288" s="697">
        <f>[52]ACCOUNTALLOC!BV288</f>
        <v>0</v>
      </c>
      <c r="BW288" s="697">
        <f>[52]ACCOUNTALLOC!BW288</f>
        <v>472144.17082663265</v>
      </c>
      <c r="BX288" s="698"/>
      <c r="BY288" s="697">
        <f>[52]ACCOUNTALLOC!BY288</f>
        <v>126221.00426546298</v>
      </c>
      <c r="BZ288" s="697">
        <f>[52]ACCOUNTALLOC!BZ288</f>
        <v>1433559.5092094762</v>
      </c>
      <c r="CA288" s="697">
        <f>[52]ACCOUNTALLOC!CA288</f>
        <v>0</v>
      </c>
      <c r="CB288" s="697">
        <f>[52]ACCOUNTALLOC!CB288</f>
        <v>0</v>
      </c>
      <c r="CC288" s="697">
        <f>[52]ACCOUNTALLOC!CC288</f>
        <v>0</v>
      </c>
      <c r="CD288" s="697">
        <f>[52]ACCOUNTALLOC!CD288</f>
        <v>0</v>
      </c>
      <c r="CE288" s="697">
        <f>[52]ACCOUNTALLOC!CE288</f>
        <v>1559780.5134749392</v>
      </c>
      <c r="CF288" s="698"/>
      <c r="CG288" s="697">
        <f>[52]ACCOUNTALLOC!CG288</f>
        <v>4039.2710714073164</v>
      </c>
      <c r="CH288" s="697">
        <f>[52]ACCOUNTALLOC!CH288</f>
        <v>52653.020908407845</v>
      </c>
      <c r="CI288" s="697">
        <f>[52]ACCOUNTALLOC!CI288</f>
        <v>0</v>
      </c>
      <c r="CJ288" s="697">
        <f>[52]ACCOUNTALLOC!CJ288</f>
        <v>0</v>
      </c>
      <c r="CK288" s="697">
        <f>[52]ACCOUNTALLOC!CK288</f>
        <v>0</v>
      </c>
      <c r="CL288" s="697">
        <f>[52]ACCOUNTALLOC!CL288</f>
        <v>0</v>
      </c>
      <c r="CM288" s="697">
        <f>[52]ACCOUNTALLOC!CM288</f>
        <v>56692.291979815163</v>
      </c>
      <c r="CN288" s="698">
        <f>[52]ACCOUNTALLOC!CN288</f>
        <v>0</v>
      </c>
      <c r="CO288" s="697">
        <f>[52]ACCOUNTALLOC!CO288</f>
        <v>715.91471795824805</v>
      </c>
      <c r="CP288" s="697">
        <f>[52]ACCOUNTALLOC!CP288</f>
        <v>5153.0857572724353</v>
      </c>
      <c r="CQ288" s="697">
        <f>[52]ACCOUNTALLOC!CQ288</f>
        <v>0</v>
      </c>
      <c r="CR288" s="697">
        <f>[52]ACCOUNTALLOC!CR288</f>
        <v>0</v>
      </c>
      <c r="CS288" s="697">
        <f>[52]ACCOUNTALLOC!CS288</f>
        <v>0</v>
      </c>
      <c r="CT288" s="697">
        <f>[52]ACCOUNTALLOC!CT288</f>
        <v>0</v>
      </c>
      <c r="CU288" s="697">
        <f>[52]ACCOUNTALLOC!CU288</f>
        <v>5869.0004752306832</v>
      </c>
      <c r="CW288" s="65">
        <f>[52]ACCOUNTALLOC!CW288</f>
        <v>0</v>
      </c>
      <c r="CX288" s="65">
        <f>[52]ACCOUNTALLOC!CX288</f>
        <v>0</v>
      </c>
      <c r="CY288" s="65">
        <f>[52]ACCOUNTALLOC!CY288</f>
        <v>0</v>
      </c>
      <c r="CZ288" s="65">
        <f>[52]ACCOUNTALLOC!CZ288</f>
        <v>0</v>
      </c>
      <c r="DA288" s="65">
        <f>[52]ACCOUNTALLOC!DA288</f>
        <v>0</v>
      </c>
      <c r="DB288" s="65">
        <f>[52]ACCOUNTALLOC!DB288</f>
        <v>0</v>
      </c>
      <c r="DC288" s="65">
        <f>[52]ACCOUNTALLOC!DC288</f>
        <v>0</v>
      </c>
      <c r="DE288" s="65">
        <v>0</v>
      </c>
      <c r="DF288" s="65">
        <v>0</v>
      </c>
      <c r="DG288" s="65">
        <v>0</v>
      </c>
      <c r="DH288" s="65">
        <v>0</v>
      </c>
      <c r="DI288" s="65">
        <v>0</v>
      </c>
      <c r="DJ288" s="65">
        <v>0</v>
      </c>
      <c r="DK288" s="65">
        <v>0</v>
      </c>
      <c r="DM288" s="65">
        <v>0</v>
      </c>
      <c r="DN288" s="65">
        <v>0</v>
      </c>
      <c r="DO288" s="65">
        <v>0</v>
      </c>
      <c r="DP288" s="65">
        <v>0</v>
      </c>
      <c r="DQ288" s="65">
        <v>0</v>
      </c>
      <c r="DR288" s="65">
        <v>0</v>
      </c>
      <c r="DS288" s="65">
        <v>0</v>
      </c>
      <c r="DU288" s="65">
        <v>0</v>
      </c>
      <c r="DV288" s="65">
        <v>0</v>
      </c>
      <c r="DW288" s="65">
        <v>0</v>
      </c>
      <c r="DX288" s="65">
        <v>0</v>
      </c>
      <c r="DY288" s="65">
        <v>0</v>
      </c>
      <c r="DZ288" s="65">
        <v>0</v>
      </c>
      <c r="EA288" s="65">
        <v>0</v>
      </c>
      <c r="EC288" s="65">
        <v>0</v>
      </c>
      <c r="ED288" s="65">
        <v>0</v>
      </c>
      <c r="EE288" s="65">
        <v>0</v>
      </c>
      <c r="EF288" s="65">
        <v>0</v>
      </c>
      <c r="EG288" s="65">
        <v>0</v>
      </c>
      <c r="EH288" s="65">
        <v>0</v>
      </c>
      <c r="EI288" s="65">
        <v>0</v>
      </c>
      <c r="EK288" s="65">
        <v>0</v>
      </c>
      <c r="EL288" s="65">
        <v>0</v>
      </c>
      <c r="EM288" s="65">
        <v>0</v>
      </c>
      <c r="EN288" s="65">
        <v>0</v>
      </c>
      <c r="EO288" s="65">
        <v>0</v>
      </c>
      <c r="EP288" s="65">
        <v>0</v>
      </c>
      <c r="EQ288" s="65">
        <v>0</v>
      </c>
      <c r="ES288" s="65">
        <v>0</v>
      </c>
      <c r="ET288" s="65">
        <v>0</v>
      </c>
      <c r="EU288" s="65">
        <v>0</v>
      </c>
      <c r="EV288" s="65">
        <v>0</v>
      </c>
      <c r="EW288" s="65">
        <v>0</v>
      </c>
      <c r="EX288" s="65">
        <v>0</v>
      </c>
      <c r="EY288" s="65">
        <v>0</v>
      </c>
      <c r="FA288" s="65">
        <v>0</v>
      </c>
      <c r="FB288" s="65">
        <v>0</v>
      </c>
      <c r="FC288" s="65">
        <v>0</v>
      </c>
      <c r="FD288" s="65">
        <v>0</v>
      </c>
      <c r="FE288" s="65">
        <v>0</v>
      </c>
      <c r="FF288" s="65">
        <v>0</v>
      </c>
      <c r="FG288" s="65">
        <v>0</v>
      </c>
    </row>
    <row r="289" spans="1:163">
      <c r="A289" s="699">
        <f>[52]ACCOUNTALLOC!A289</f>
        <v>565.02</v>
      </c>
      <c r="B289" s="698" t="str">
        <f>[52]ACCOUNTALLOC!B289</f>
        <v>Transmission O&amp;M - Washington GIF</v>
      </c>
      <c r="C289" s="695">
        <f>[52]ACCOUNTALLOC!C289</f>
        <v>2801718.1714950614</v>
      </c>
      <c r="D289" s="700"/>
      <c r="E289" s="697">
        <f>[52]ACCOUNTALLOC!E289</f>
        <v>177740.35468808594</v>
      </c>
      <c r="F289" s="697">
        <f>[52]ACCOUNTALLOC!F289</f>
        <v>1299037.7608060413</v>
      </c>
      <c r="G289" s="697">
        <f>[52]ACCOUNTALLOC!G289</f>
        <v>0</v>
      </c>
      <c r="H289" s="697">
        <f>[52]ACCOUNTALLOC!H289</f>
        <v>0</v>
      </c>
      <c r="I289" s="697">
        <f>[52]ACCOUNTALLOC!I289</f>
        <v>0</v>
      </c>
      <c r="J289" s="697">
        <f>[52]ACCOUNTALLOC!J289</f>
        <v>0</v>
      </c>
      <c r="K289" s="697">
        <f>[52]ACCOUNTALLOC!K289</f>
        <v>1476778.1154941272</v>
      </c>
      <c r="L289" s="698"/>
      <c r="M289" s="697">
        <f>[52]ACCOUNTALLOC!M289</f>
        <v>40978.570656682787</v>
      </c>
      <c r="N289" s="697">
        <f>[52]ACCOUNTALLOC!N289</f>
        <v>330070.25229023508</v>
      </c>
      <c r="O289" s="697">
        <f>[52]ACCOUNTALLOC!O289</f>
        <v>0</v>
      </c>
      <c r="P289" s="697">
        <f>[52]ACCOUNTALLOC!P289</f>
        <v>0</v>
      </c>
      <c r="Q289" s="697">
        <f>[52]ACCOUNTALLOC!Q289</f>
        <v>0</v>
      </c>
      <c r="R289" s="697">
        <f>[52]ACCOUNTALLOC!R289</f>
        <v>0</v>
      </c>
      <c r="S289" s="697">
        <f>[52]ACCOUNTALLOC!S289</f>
        <v>371048.82294691785</v>
      </c>
      <c r="T289" s="698"/>
      <c r="U289" s="697">
        <f>[52]ACCOUNTALLOC!U289</f>
        <v>43860.92169614548</v>
      </c>
      <c r="V289" s="697">
        <f>[52]ACCOUNTALLOC!V289</f>
        <v>367063.39727122925</v>
      </c>
      <c r="W289" s="697">
        <f>[52]ACCOUNTALLOC!W289</f>
        <v>0</v>
      </c>
      <c r="X289" s="697">
        <f>[52]ACCOUNTALLOC!X289</f>
        <v>0</v>
      </c>
      <c r="Y289" s="697">
        <f>[52]ACCOUNTALLOC!Y289</f>
        <v>0</v>
      </c>
      <c r="Z289" s="697">
        <f>[52]ACCOUNTALLOC!Z289</f>
        <v>0</v>
      </c>
      <c r="AA289" s="697">
        <f>[52]ACCOUNTALLOC!AA289</f>
        <v>410924.31896737474</v>
      </c>
      <c r="AB289" s="698"/>
      <c r="AC289" s="697">
        <f>[52]ACCOUNTALLOC!AC289</f>
        <v>23045.311289559755</v>
      </c>
      <c r="AD289" s="697">
        <f>[52]ACCOUNTALLOC!AD289</f>
        <v>236890.1696598955</v>
      </c>
      <c r="AE289" s="697">
        <f>[52]ACCOUNTALLOC!AE289</f>
        <v>0</v>
      </c>
      <c r="AF289" s="697">
        <f>[52]ACCOUNTALLOC!AF289</f>
        <v>0</v>
      </c>
      <c r="AG289" s="697">
        <f>[52]ACCOUNTALLOC!AG289</f>
        <v>0</v>
      </c>
      <c r="AH289" s="697">
        <f>[52]ACCOUNTALLOC!AH289</f>
        <v>0</v>
      </c>
      <c r="AI289" s="697">
        <f>[52]ACCOUNTALLOC!AI289</f>
        <v>259935.48094945526</v>
      </c>
      <c r="AJ289" s="698"/>
      <c r="AK289" s="697">
        <f>[52]ACCOUNTALLOC!AK289</f>
        <v>16279.729310634631</v>
      </c>
      <c r="AL289" s="697">
        <f>[52]ACCOUNTALLOC!AL289</f>
        <v>164814.62735470568</v>
      </c>
      <c r="AM289" s="697">
        <f>[52]ACCOUNTALLOC!AM289</f>
        <v>0</v>
      </c>
      <c r="AN289" s="697">
        <f>[52]ACCOUNTALLOC!AN289</f>
        <v>0</v>
      </c>
      <c r="AO289" s="697">
        <f>[52]ACCOUNTALLOC!AO289</f>
        <v>0</v>
      </c>
      <c r="AP289" s="697">
        <f>[52]ACCOUNTALLOC!AP289</f>
        <v>0</v>
      </c>
      <c r="AQ289" s="697">
        <f>[52]ACCOUNTALLOC!AQ289</f>
        <v>181094.35666534031</v>
      </c>
      <c r="AR289" s="698"/>
      <c r="AS289" s="697">
        <f>[52]ACCOUNTALLOC!AS289</f>
        <v>0.55634842962711173</v>
      </c>
      <c r="AT289" s="697">
        <f>[52]ACCOUNTALLOC!AT289</f>
        <v>520.42004572412998</v>
      </c>
      <c r="AU289" s="697">
        <f>[52]ACCOUNTALLOC!AU289</f>
        <v>0</v>
      </c>
      <c r="AV289" s="697">
        <f>[52]ACCOUNTALLOC!AV289</f>
        <v>0</v>
      </c>
      <c r="AW289" s="697">
        <f>[52]ACCOUNTALLOC!AW289</f>
        <v>0</v>
      </c>
      <c r="AX289" s="697">
        <f>[52]ACCOUNTALLOC!AX289</f>
        <v>0</v>
      </c>
      <c r="AY289" s="697">
        <f>[52]ACCOUNTALLOC!AY289</f>
        <v>520.97639415375704</v>
      </c>
      <c r="AZ289" s="698"/>
      <c r="BA289" s="697">
        <f>[52]ACCOUNTALLOC!BA289</f>
        <v>0</v>
      </c>
      <c r="BB289" s="697">
        <f>[52]ACCOUNTALLOC!BB289</f>
        <v>14363.340737081266</v>
      </c>
      <c r="BC289" s="697">
        <f>[52]ACCOUNTALLOC!BC289</f>
        <v>0</v>
      </c>
      <c r="BD289" s="697">
        <f>[52]ACCOUNTALLOC!BD289</f>
        <v>0</v>
      </c>
      <c r="BE289" s="697">
        <f>[52]ACCOUNTALLOC!BE289</f>
        <v>0</v>
      </c>
      <c r="BF289" s="697">
        <f>[52]ACCOUNTALLOC!BF289</f>
        <v>0</v>
      </c>
      <c r="BG289" s="697">
        <f>[52]ACCOUNTALLOC!BG289</f>
        <v>14363.340737081266</v>
      </c>
      <c r="BH289" s="698"/>
      <c r="BI289" s="697">
        <f>[52]ACCOUNTALLOC!BI289</f>
        <v>0</v>
      </c>
      <c r="BJ289" s="697">
        <f>[52]ACCOUNTALLOC!BJ289</f>
        <v>0</v>
      </c>
      <c r="BK289" s="697">
        <f>[52]ACCOUNTALLOC!BK289</f>
        <v>0</v>
      </c>
      <c r="BL289" s="697">
        <f>[52]ACCOUNTALLOC!BL289</f>
        <v>0</v>
      </c>
      <c r="BM289" s="697">
        <f>[52]ACCOUNTALLOC!BM289</f>
        <v>0</v>
      </c>
      <c r="BN289" s="697">
        <f>[52]ACCOUNTALLOC!BN289</f>
        <v>0</v>
      </c>
      <c r="BO289" s="697">
        <f>[52]ACCOUNTALLOC!BO289</f>
        <v>0</v>
      </c>
      <c r="BP289" s="698"/>
      <c r="BQ289" s="697">
        <f>[52]ACCOUNTALLOC!BQ289</f>
        <v>5529.5355951700476</v>
      </c>
      <c r="BR289" s="697">
        <f>[52]ACCOUNTALLOC!BR289</f>
        <v>71338.471854257805</v>
      </c>
      <c r="BS289" s="697">
        <f>[52]ACCOUNTALLOC!BS289</f>
        <v>0</v>
      </c>
      <c r="BT289" s="697">
        <f>[52]ACCOUNTALLOC!BT289</f>
        <v>0</v>
      </c>
      <c r="BU289" s="697">
        <f>[52]ACCOUNTALLOC!BU289</f>
        <v>0</v>
      </c>
      <c r="BV289" s="697">
        <f>[52]ACCOUNTALLOC!BV289</f>
        <v>0</v>
      </c>
      <c r="BW289" s="697">
        <f>[52]ACCOUNTALLOC!BW289</f>
        <v>76868.007449427852</v>
      </c>
      <c r="BX289" s="698"/>
      <c r="BY289" s="697">
        <f>[52]ACCOUNTALLOC!BY289</f>
        <v>0</v>
      </c>
      <c r="BZ289" s="697">
        <f>[52]ACCOUNTALLOC!BZ289</f>
        <v>0</v>
      </c>
      <c r="CA289" s="697">
        <f>[52]ACCOUNTALLOC!CA289</f>
        <v>0</v>
      </c>
      <c r="CB289" s="697">
        <f>[52]ACCOUNTALLOC!CB289</f>
        <v>0</v>
      </c>
      <c r="CC289" s="697">
        <f>[52]ACCOUNTALLOC!CC289</f>
        <v>0</v>
      </c>
      <c r="CD289" s="697">
        <f>[52]ACCOUNTALLOC!CD289</f>
        <v>0</v>
      </c>
      <c r="CE289" s="697">
        <f>[52]ACCOUNTALLOC!CE289</f>
        <v>0</v>
      </c>
      <c r="CF289" s="698"/>
      <c r="CG289" s="697">
        <f>[52]ACCOUNTALLOC!CG289</f>
        <v>640.49826839217337</v>
      </c>
      <c r="CH289" s="697">
        <f>[52]ACCOUNTALLOC!CH289</f>
        <v>8590.0364167982789</v>
      </c>
      <c r="CI289" s="697">
        <f>[52]ACCOUNTALLOC!CI289</f>
        <v>0</v>
      </c>
      <c r="CJ289" s="697">
        <f>[52]ACCOUNTALLOC!CJ289</f>
        <v>0</v>
      </c>
      <c r="CK289" s="697">
        <f>[52]ACCOUNTALLOC!CK289</f>
        <v>0</v>
      </c>
      <c r="CL289" s="697">
        <f>[52]ACCOUNTALLOC!CL289</f>
        <v>0</v>
      </c>
      <c r="CM289" s="697">
        <f>[52]ACCOUNTALLOC!CM289</f>
        <v>9230.5346851904524</v>
      </c>
      <c r="CN289" s="698">
        <f>[52]ACCOUNTALLOC!CN289</f>
        <v>0</v>
      </c>
      <c r="CO289" s="697">
        <f>[52]ACCOUNTALLOC!CO289</f>
        <v>113.52101135638047</v>
      </c>
      <c r="CP289" s="697">
        <f>[52]ACCOUNTALLOC!CP289</f>
        <v>840.69619463726349</v>
      </c>
      <c r="CQ289" s="697">
        <f>[52]ACCOUNTALLOC!CQ289</f>
        <v>0</v>
      </c>
      <c r="CR289" s="697">
        <f>[52]ACCOUNTALLOC!CR289</f>
        <v>0</v>
      </c>
      <c r="CS289" s="697">
        <f>[52]ACCOUNTALLOC!CS289</f>
        <v>0</v>
      </c>
      <c r="CT289" s="697">
        <f>[52]ACCOUNTALLOC!CT289</f>
        <v>0</v>
      </c>
      <c r="CU289" s="697">
        <f>[52]ACCOUNTALLOC!CU289</f>
        <v>954.21720599364392</v>
      </c>
      <c r="CW289" s="65">
        <f>[52]ACCOUNTALLOC!CW289</f>
        <v>0</v>
      </c>
      <c r="CX289" s="65">
        <f>[52]ACCOUNTALLOC!CX289</f>
        <v>0</v>
      </c>
      <c r="CY289" s="65">
        <f>[52]ACCOUNTALLOC!CY289</f>
        <v>0</v>
      </c>
      <c r="CZ289" s="65">
        <f>[52]ACCOUNTALLOC!CZ289</f>
        <v>0</v>
      </c>
      <c r="DA289" s="65">
        <f>[52]ACCOUNTALLOC!DA289</f>
        <v>0</v>
      </c>
      <c r="DB289" s="65">
        <f>[52]ACCOUNTALLOC!DB289</f>
        <v>0</v>
      </c>
      <c r="DC289" s="65">
        <f>[52]ACCOUNTALLOC!DC289</f>
        <v>0</v>
      </c>
      <c r="DE289" s="65">
        <v>0</v>
      </c>
      <c r="DF289" s="65">
        <v>0</v>
      </c>
      <c r="DG289" s="65">
        <v>0</v>
      </c>
      <c r="DH289" s="65">
        <v>0</v>
      </c>
      <c r="DI289" s="65">
        <v>0</v>
      </c>
      <c r="DJ289" s="65">
        <v>0</v>
      </c>
      <c r="DK289" s="65">
        <v>0</v>
      </c>
      <c r="DM289" s="65">
        <v>0</v>
      </c>
      <c r="DN289" s="65">
        <v>0</v>
      </c>
      <c r="DO289" s="65">
        <v>0</v>
      </c>
      <c r="DP289" s="65">
        <v>0</v>
      </c>
      <c r="DQ289" s="65">
        <v>0</v>
      </c>
      <c r="DR289" s="65">
        <v>0</v>
      </c>
      <c r="DS289" s="65">
        <v>0</v>
      </c>
      <c r="DU289" s="65">
        <v>0</v>
      </c>
      <c r="DV289" s="65">
        <v>0</v>
      </c>
      <c r="DW289" s="65">
        <v>0</v>
      </c>
      <c r="DX289" s="65">
        <v>0</v>
      </c>
      <c r="DY289" s="65">
        <v>0</v>
      </c>
      <c r="DZ289" s="65">
        <v>0</v>
      </c>
      <c r="EA289" s="65">
        <v>0</v>
      </c>
      <c r="EC289" s="65">
        <v>0</v>
      </c>
      <c r="ED289" s="65">
        <v>0</v>
      </c>
      <c r="EE289" s="65">
        <v>0</v>
      </c>
      <c r="EF289" s="65">
        <v>0</v>
      </c>
      <c r="EG289" s="65">
        <v>0</v>
      </c>
      <c r="EH289" s="65">
        <v>0</v>
      </c>
      <c r="EI289" s="65">
        <v>0</v>
      </c>
      <c r="EK289" s="65">
        <v>0</v>
      </c>
      <c r="EL289" s="65">
        <v>0</v>
      </c>
      <c r="EM289" s="65">
        <v>0</v>
      </c>
      <c r="EN289" s="65">
        <v>0</v>
      </c>
      <c r="EO289" s="65">
        <v>0</v>
      </c>
      <c r="EP289" s="65">
        <v>0</v>
      </c>
      <c r="EQ289" s="65">
        <v>0</v>
      </c>
      <c r="ES289" s="65">
        <v>0</v>
      </c>
      <c r="ET289" s="65">
        <v>0</v>
      </c>
      <c r="EU289" s="65">
        <v>0</v>
      </c>
      <c r="EV289" s="65">
        <v>0</v>
      </c>
      <c r="EW289" s="65">
        <v>0</v>
      </c>
      <c r="EX289" s="65">
        <v>0</v>
      </c>
      <c r="EY289" s="65">
        <v>0</v>
      </c>
      <c r="FA289" s="65">
        <v>0</v>
      </c>
      <c r="FB289" s="65">
        <v>0</v>
      </c>
      <c r="FC289" s="65">
        <v>0</v>
      </c>
      <c r="FD289" s="65">
        <v>0</v>
      </c>
      <c r="FE289" s="65">
        <v>0</v>
      </c>
      <c r="FF289" s="65">
        <v>0</v>
      </c>
      <c r="FG289" s="65">
        <v>0</v>
      </c>
    </row>
    <row r="290" spans="1:163">
      <c r="A290" s="699">
        <f>[52]ACCOUNTALLOC!A290</f>
        <v>565.03</v>
      </c>
      <c r="B290" s="698" t="str">
        <f>[52]ACCOUNTALLOC!B290</f>
        <v>Transmission O&amp;M - Washington LIF</v>
      </c>
      <c r="C290" s="695">
        <f>[52]ACCOUNTALLOC!C290</f>
        <v>6423.5119633552431</v>
      </c>
      <c r="D290" s="700"/>
      <c r="E290" s="697">
        <f>[52]ACCOUNTALLOC!E290</f>
        <v>0</v>
      </c>
      <c r="F290" s="697">
        <f>[52]ACCOUNTALLOC!F290</f>
        <v>0</v>
      </c>
      <c r="G290" s="697">
        <f>[52]ACCOUNTALLOC!G290</f>
        <v>0</v>
      </c>
      <c r="H290" s="697">
        <f>[52]ACCOUNTALLOC!H290</f>
        <v>0</v>
      </c>
      <c r="I290" s="697">
        <f>[52]ACCOUNTALLOC!I290</f>
        <v>0</v>
      </c>
      <c r="J290" s="697">
        <f>[52]ACCOUNTALLOC!J290</f>
        <v>0</v>
      </c>
      <c r="K290" s="697">
        <f>[52]ACCOUNTALLOC!K290</f>
        <v>0</v>
      </c>
      <c r="L290" s="698"/>
      <c r="M290" s="697">
        <f>[52]ACCOUNTALLOC!M290</f>
        <v>0</v>
      </c>
      <c r="N290" s="697">
        <f>[52]ACCOUNTALLOC!N290</f>
        <v>0</v>
      </c>
      <c r="O290" s="697">
        <f>[52]ACCOUNTALLOC!O290</f>
        <v>0</v>
      </c>
      <c r="P290" s="697">
        <f>[52]ACCOUNTALLOC!P290</f>
        <v>0</v>
      </c>
      <c r="Q290" s="697">
        <f>[52]ACCOUNTALLOC!Q290</f>
        <v>0</v>
      </c>
      <c r="R290" s="697">
        <f>[52]ACCOUNTALLOC!R290</f>
        <v>0</v>
      </c>
      <c r="S290" s="697">
        <f>[52]ACCOUNTALLOC!S290</f>
        <v>0</v>
      </c>
      <c r="T290" s="698"/>
      <c r="U290" s="697">
        <f>[52]ACCOUNTALLOC!U290</f>
        <v>0</v>
      </c>
      <c r="V290" s="697">
        <f>[52]ACCOUNTALLOC!V290</f>
        <v>0</v>
      </c>
      <c r="W290" s="697">
        <f>[52]ACCOUNTALLOC!W290</f>
        <v>0</v>
      </c>
      <c r="X290" s="697">
        <f>[52]ACCOUNTALLOC!X290</f>
        <v>0</v>
      </c>
      <c r="Y290" s="697">
        <f>[52]ACCOUNTALLOC!Y290</f>
        <v>0</v>
      </c>
      <c r="Z290" s="697">
        <f>[52]ACCOUNTALLOC!Z290</f>
        <v>0</v>
      </c>
      <c r="AA290" s="697">
        <f>[52]ACCOUNTALLOC!AA290</f>
        <v>0</v>
      </c>
      <c r="AB290" s="698"/>
      <c r="AC290" s="697">
        <f>[52]ACCOUNTALLOC!AC290</f>
        <v>0</v>
      </c>
      <c r="AD290" s="697">
        <f>[52]ACCOUNTALLOC!AD290</f>
        <v>0</v>
      </c>
      <c r="AE290" s="697">
        <f>[52]ACCOUNTALLOC!AE290</f>
        <v>0</v>
      </c>
      <c r="AF290" s="697">
        <f>[52]ACCOUNTALLOC!AF290</f>
        <v>0</v>
      </c>
      <c r="AG290" s="697">
        <f>[52]ACCOUNTALLOC!AG290</f>
        <v>0</v>
      </c>
      <c r="AH290" s="697">
        <f>[52]ACCOUNTALLOC!AH290</f>
        <v>0</v>
      </c>
      <c r="AI290" s="697">
        <f>[52]ACCOUNTALLOC!AI290</f>
        <v>0</v>
      </c>
      <c r="AJ290" s="698"/>
      <c r="AK290" s="697">
        <f>[52]ACCOUNTALLOC!AK290</f>
        <v>0</v>
      </c>
      <c r="AL290" s="697">
        <f>[52]ACCOUNTALLOC!AL290</f>
        <v>0</v>
      </c>
      <c r="AM290" s="697">
        <f>[52]ACCOUNTALLOC!AM290</f>
        <v>0</v>
      </c>
      <c r="AN290" s="697">
        <f>[52]ACCOUNTALLOC!AN290</f>
        <v>0</v>
      </c>
      <c r="AO290" s="697">
        <f>[52]ACCOUNTALLOC!AO290</f>
        <v>0</v>
      </c>
      <c r="AP290" s="697">
        <f>[52]ACCOUNTALLOC!AP290</f>
        <v>0</v>
      </c>
      <c r="AQ290" s="697">
        <f>[52]ACCOUNTALLOC!AQ290</f>
        <v>0</v>
      </c>
      <c r="AR290" s="698"/>
      <c r="AS290" s="697">
        <f>[52]ACCOUNTALLOC!AS290</f>
        <v>0</v>
      </c>
      <c r="AT290" s="697">
        <f>[52]ACCOUNTALLOC!AT290</f>
        <v>0</v>
      </c>
      <c r="AU290" s="697">
        <f>[52]ACCOUNTALLOC!AU290</f>
        <v>0</v>
      </c>
      <c r="AV290" s="697">
        <f>[52]ACCOUNTALLOC!AV290</f>
        <v>0</v>
      </c>
      <c r="AW290" s="697">
        <f>[52]ACCOUNTALLOC!AW290</f>
        <v>0</v>
      </c>
      <c r="AX290" s="697">
        <f>[52]ACCOUNTALLOC!AX290</f>
        <v>0</v>
      </c>
      <c r="AY290" s="697">
        <f>[52]ACCOUNTALLOC!AY290</f>
        <v>0</v>
      </c>
      <c r="AZ290" s="698"/>
      <c r="BA290" s="697">
        <f>[52]ACCOUNTALLOC!BA290</f>
        <v>0</v>
      </c>
      <c r="BB290" s="697">
        <f>[52]ACCOUNTALLOC!BB290</f>
        <v>0</v>
      </c>
      <c r="BC290" s="697">
        <f>[52]ACCOUNTALLOC!BC290</f>
        <v>0</v>
      </c>
      <c r="BD290" s="697">
        <f>[52]ACCOUNTALLOC!BD290</f>
        <v>0</v>
      </c>
      <c r="BE290" s="697">
        <f>[52]ACCOUNTALLOC!BE290</f>
        <v>0</v>
      </c>
      <c r="BF290" s="697">
        <f>[52]ACCOUNTALLOC!BF290</f>
        <v>0</v>
      </c>
      <c r="BG290" s="697">
        <f>[52]ACCOUNTALLOC!BG290</f>
        <v>0</v>
      </c>
      <c r="BH290" s="698"/>
      <c r="BI290" s="697">
        <f>[52]ACCOUNTALLOC!BI290</f>
        <v>0</v>
      </c>
      <c r="BJ290" s="697">
        <f>[52]ACCOUNTALLOC!BJ290</f>
        <v>0</v>
      </c>
      <c r="BK290" s="697">
        <f>[52]ACCOUNTALLOC!BK290</f>
        <v>0</v>
      </c>
      <c r="BL290" s="697">
        <f>[52]ACCOUNTALLOC!BL290</f>
        <v>0</v>
      </c>
      <c r="BM290" s="697">
        <f>[52]ACCOUNTALLOC!BM290</f>
        <v>0</v>
      </c>
      <c r="BN290" s="697">
        <f>[52]ACCOUNTALLOC!BN290</f>
        <v>0</v>
      </c>
      <c r="BO290" s="697">
        <f>[52]ACCOUNTALLOC!BO290</f>
        <v>0</v>
      </c>
      <c r="BP290" s="698"/>
      <c r="BQ290" s="697">
        <f>[52]ACCOUNTALLOC!BQ290</f>
        <v>0</v>
      </c>
      <c r="BR290" s="697">
        <f>[52]ACCOUNTALLOC!BR290</f>
        <v>0</v>
      </c>
      <c r="BS290" s="697">
        <f>[52]ACCOUNTALLOC!BS290</f>
        <v>0</v>
      </c>
      <c r="BT290" s="697">
        <f>[52]ACCOUNTALLOC!BT290</f>
        <v>0</v>
      </c>
      <c r="BU290" s="697">
        <f>[52]ACCOUNTALLOC!BU290</f>
        <v>0</v>
      </c>
      <c r="BV290" s="697">
        <f>[52]ACCOUNTALLOC!BV290</f>
        <v>0</v>
      </c>
      <c r="BW290" s="697">
        <f>[52]ACCOUNTALLOC!BW290</f>
        <v>0</v>
      </c>
      <c r="BX290" s="698"/>
      <c r="BY290" s="697">
        <f>[52]ACCOUNTALLOC!BY290</f>
        <v>6423.5119633552431</v>
      </c>
      <c r="BZ290" s="697">
        <f>[52]ACCOUNTALLOC!BZ290</f>
        <v>0</v>
      </c>
      <c r="CA290" s="697">
        <f>[52]ACCOUNTALLOC!CA290</f>
        <v>0</v>
      </c>
      <c r="CB290" s="697">
        <f>[52]ACCOUNTALLOC!CB290</f>
        <v>0</v>
      </c>
      <c r="CC290" s="697">
        <f>[52]ACCOUNTALLOC!CC290</f>
        <v>0</v>
      </c>
      <c r="CD290" s="697">
        <f>[52]ACCOUNTALLOC!CD290</f>
        <v>0</v>
      </c>
      <c r="CE290" s="697">
        <f>[52]ACCOUNTALLOC!CE290</f>
        <v>6423.5119633552431</v>
      </c>
      <c r="CF290" s="698"/>
      <c r="CG290" s="697">
        <f>[52]ACCOUNTALLOC!CG290</f>
        <v>0</v>
      </c>
      <c r="CH290" s="697">
        <f>[52]ACCOUNTALLOC!CH290</f>
        <v>0</v>
      </c>
      <c r="CI290" s="697">
        <f>[52]ACCOUNTALLOC!CI290</f>
        <v>0</v>
      </c>
      <c r="CJ290" s="697">
        <f>[52]ACCOUNTALLOC!CJ290</f>
        <v>0</v>
      </c>
      <c r="CK290" s="697">
        <f>[52]ACCOUNTALLOC!CK290</f>
        <v>0</v>
      </c>
      <c r="CL290" s="697">
        <f>[52]ACCOUNTALLOC!CL290</f>
        <v>0</v>
      </c>
      <c r="CM290" s="697">
        <f>[52]ACCOUNTALLOC!CM290</f>
        <v>0</v>
      </c>
      <c r="CN290" s="698">
        <f>[52]ACCOUNTALLOC!CN290</f>
        <v>0</v>
      </c>
      <c r="CO290" s="697">
        <f>[52]ACCOUNTALLOC!CO290</f>
        <v>0</v>
      </c>
      <c r="CP290" s="697">
        <f>[52]ACCOUNTALLOC!CP290</f>
        <v>0</v>
      </c>
      <c r="CQ290" s="697">
        <f>[52]ACCOUNTALLOC!CQ290</f>
        <v>0</v>
      </c>
      <c r="CR290" s="697">
        <f>[52]ACCOUNTALLOC!CR290</f>
        <v>0</v>
      </c>
      <c r="CS290" s="697">
        <f>[52]ACCOUNTALLOC!CS290</f>
        <v>0</v>
      </c>
      <c r="CT290" s="697">
        <f>[52]ACCOUNTALLOC!CT290</f>
        <v>0</v>
      </c>
      <c r="CU290" s="697">
        <f>[52]ACCOUNTALLOC!CU290</f>
        <v>0</v>
      </c>
      <c r="CW290" s="65">
        <f>[52]ACCOUNTALLOC!CW290</f>
        <v>0</v>
      </c>
      <c r="CX290" s="65">
        <f>[52]ACCOUNTALLOC!CX290</f>
        <v>0</v>
      </c>
      <c r="CY290" s="65">
        <f>[52]ACCOUNTALLOC!CY290</f>
        <v>0</v>
      </c>
      <c r="CZ290" s="65">
        <f>[52]ACCOUNTALLOC!CZ290</f>
        <v>0</v>
      </c>
      <c r="DA290" s="65">
        <f>[52]ACCOUNTALLOC!DA290</f>
        <v>0</v>
      </c>
      <c r="DB290" s="65">
        <f>[52]ACCOUNTALLOC!DB290</f>
        <v>0</v>
      </c>
      <c r="DC290" s="65">
        <f>[52]ACCOUNTALLOC!DC290</f>
        <v>0</v>
      </c>
      <c r="DE290" s="65">
        <v>0</v>
      </c>
      <c r="DF290" s="65">
        <v>0</v>
      </c>
      <c r="DG290" s="65">
        <v>0</v>
      </c>
      <c r="DH290" s="65">
        <v>0</v>
      </c>
      <c r="DI290" s="65">
        <v>0</v>
      </c>
      <c r="DJ290" s="65">
        <v>0</v>
      </c>
      <c r="DK290" s="65">
        <v>0</v>
      </c>
      <c r="DM290" s="65">
        <v>0</v>
      </c>
      <c r="DN290" s="65">
        <v>0</v>
      </c>
      <c r="DO290" s="65">
        <v>0</v>
      </c>
      <c r="DP290" s="65">
        <v>0</v>
      </c>
      <c r="DQ290" s="65">
        <v>0</v>
      </c>
      <c r="DR290" s="65">
        <v>0</v>
      </c>
      <c r="DS290" s="65">
        <v>0</v>
      </c>
      <c r="DU290" s="65">
        <v>0</v>
      </c>
      <c r="DV290" s="65">
        <v>0</v>
      </c>
      <c r="DW290" s="65">
        <v>0</v>
      </c>
      <c r="DX290" s="65">
        <v>0</v>
      </c>
      <c r="DY290" s="65">
        <v>0</v>
      </c>
      <c r="DZ290" s="65">
        <v>0</v>
      </c>
      <c r="EA290" s="65">
        <v>0</v>
      </c>
      <c r="EC290" s="65">
        <v>0</v>
      </c>
      <c r="ED290" s="65">
        <v>0</v>
      </c>
      <c r="EE290" s="65">
        <v>0</v>
      </c>
      <c r="EF290" s="65">
        <v>0</v>
      </c>
      <c r="EG290" s="65">
        <v>0</v>
      </c>
      <c r="EH290" s="65">
        <v>0</v>
      </c>
      <c r="EI290" s="65">
        <v>0</v>
      </c>
      <c r="EK290" s="65">
        <v>0</v>
      </c>
      <c r="EL290" s="65">
        <v>0</v>
      </c>
      <c r="EM290" s="65">
        <v>0</v>
      </c>
      <c r="EN290" s="65">
        <v>0</v>
      </c>
      <c r="EO290" s="65">
        <v>0</v>
      </c>
      <c r="EP290" s="65">
        <v>0</v>
      </c>
      <c r="EQ290" s="65">
        <v>0</v>
      </c>
      <c r="ES290" s="65">
        <v>0</v>
      </c>
      <c r="ET290" s="65">
        <v>0</v>
      </c>
      <c r="EU290" s="65">
        <v>0</v>
      </c>
      <c r="EV290" s="65">
        <v>0</v>
      </c>
      <c r="EW290" s="65">
        <v>0</v>
      </c>
      <c r="EX290" s="65">
        <v>0</v>
      </c>
      <c r="EY290" s="65">
        <v>0</v>
      </c>
      <c r="FA290" s="65">
        <v>0</v>
      </c>
      <c r="FB290" s="65">
        <v>0</v>
      </c>
      <c r="FC290" s="65">
        <v>0</v>
      </c>
      <c r="FD290" s="65">
        <v>0</v>
      </c>
      <c r="FE290" s="65">
        <v>0</v>
      </c>
      <c r="FF290" s="65">
        <v>0</v>
      </c>
      <c r="FG290" s="65">
        <v>0</v>
      </c>
    </row>
    <row r="291" spans="1:163">
      <c r="A291" s="699">
        <f>[52]ACCOUNTALLOC!A291</f>
        <v>565.04</v>
      </c>
      <c r="B291" s="698" t="str">
        <f>[52]ACCOUNTALLOC!B291</f>
        <v>Transmission O&amp;M - Non-Washington</v>
      </c>
      <c r="C291" s="695">
        <f>[52]ACCOUNTALLOC!C291</f>
        <v>2943194.9422494383</v>
      </c>
      <c r="D291" s="700"/>
      <c r="E291" s="697">
        <f>[52]ACCOUNTALLOC!E291</f>
        <v>186715.60839841518</v>
      </c>
      <c r="F291" s="697">
        <f>[52]ACCOUNTALLOC!F291</f>
        <v>1364634.5325858251</v>
      </c>
      <c r="G291" s="697">
        <f>[52]ACCOUNTALLOC!G291</f>
        <v>0</v>
      </c>
      <c r="H291" s="697">
        <f>[52]ACCOUNTALLOC!H291</f>
        <v>0</v>
      </c>
      <c r="I291" s="697">
        <f>[52]ACCOUNTALLOC!I291</f>
        <v>0</v>
      </c>
      <c r="J291" s="697">
        <f>[52]ACCOUNTALLOC!J291</f>
        <v>0</v>
      </c>
      <c r="K291" s="697">
        <f>[52]ACCOUNTALLOC!K291</f>
        <v>1551350.1409842402</v>
      </c>
      <c r="L291" s="698"/>
      <c r="M291" s="697">
        <f>[52]ACCOUNTALLOC!M291</f>
        <v>43047.842257810262</v>
      </c>
      <c r="N291" s="697">
        <f>[52]ACCOUNTALLOC!N291</f>
        <v>346737.62229597196</v>
      </c>
      <c r="O291" s="697">
        <f>[52]ACCOUNTALLOC!O291</f>
        <v>0</v>
      </c>
      <c r="P291" s="697">
        <f>[52]ACCOUNTALLOC!P291</f>
        <v>0</v>
      </c>
      <c r="Q291" s="697">
        <f>[52]ACCOUNTALLOC!Q291</f>
        <v>0</v>
      </c>
      <c r="R291" s="697">
        <f>[52]ACCOUNTALLOC!R291</f>
        <v>0</v>
      </c>
      <c r="S291" s="697">
        <f>[52]ACCOUNTALLOC!S291</f>
        <v>389785.46455378225</v>
      </c>
      <c r="T291" s="698"/>
      <c r="U291" s="697">
        <f>[52]ACCOUNTALLOC!U291</f>
        <v>46075.741740150806</v>
      </c>
      <c r="V291" s="697">
        <f>[52]ACCOUNTALLOC!V291</f>
        <v>385598.78910200455</v>
      </c>
      <c r="W291" s="697">
        <f>[52]ACCOUNTALLOC!W291</f>
        <v>0</v>
      </c>
      <c r="X291" s="697">
        <f>[52]ACCOUNTALLOC!X291</f>
        <v>0</v>
      </c>
      <c r="Y291" s="697">
        <f>[52]ACCOUNTALLOC!Y291</f>
        <v>0</v>
      </c>
      <c r="Z291" s="697">
        <f>[52]ACCOUNTALLOC!Z291</f>
        <v>0</v>
      </c>
      <c r="AA291" s="697">
        <f>[52]ACCOUNTALLOC!AA291</f>
        <v>431674.53084215533</v>
      </c>
      <c r="AB291" s="698"/>
      <c r="AC291" s="697">
        <f>[52]ACCOUNTALLOC!AC291</f>
        <v>24209.017280921649</v>
      </c>
      <c r="AD291" s="697">
        <f>[52]ACCOUNTALLOC!AD291</f>
        <v>248852.27797182981</v>
      </c>
      <c r="AE291" s="697">
        <f>[52]ACCOUNTALLOC!AE291</f>
        <v>0</v>
      </c>
      <c r="AF291" s="697">
        <f>[52]ACCOUNTALLOC!AF291</f>
        <v>0</v>
      </c>
      <c r="AG291" s="697">
        <f>[52]ACCOUNTALLOC!AG291</f>
        <v>0</v>
      </c>
      <c r="AH291" s="697">
        <f>[52]ACCOUNTALLOC!AH291</f>
        <v>0</v>
      </c>
      <c r="AI291" s="697">
        <f>[52]ACCOUNTALLOC!AI291</f>
        <v>273061.29525275144</v>
      </c>
      <c r="AJ291" s="698"/>
      <c r="AK291" s="697">
        <f>[52]ACCOUNTALLOC!AK291</f>
        <v>17101.797552564516</v>
      </c>
      <c r="AL291" s="697">
        <f>[52]ACCOUNTALLOC!AL291</f>
        <v>173137.17795542759</v>
      </c>
      <c r="AM291" s="697">
        <f>[52]ACCOUNTALLOC!AM291</f>
        <v>0</v>
      </c>
      <c r="AN291" s="697">
        <f>[52]ACCOUNTALLOC!AN291</f>
        <v>0</v>
      </c>
      <c r="AO291" s="697">
        <f>[52]ACCOUNTALLOC!AO291</f>
        <v>0</v>
      </c>
      <c r="AP291" s="697">
        <f>[52]ACCOUNTALLOC!AP291</f>
        <v>0</v>
      </c>
      <c r="AQ291" s="697">
        <f>[52]ACCOUNTALLOC!AQ291</f>
        <v>190238.97550799209</v>
      </c>
      <c r="AR291" s="698"/>
      <c r="AS291" s="697">
        <f>[52]ACCOUNTALLOC!AS291</f>
        <v>0.58444204019748203</v>
      </c>
      <c r="AT291" s="697">
        <f>[52]ACCOUNTALLOC!AT291</f>
        <v>546.69940110469122</v>
      </c>
      <c r="AU291" s="697">
        <f>[52]ACCOUNTALLOC!AU291</f>
        <v>0</v>
      </c>
      <c r="AV291" s="697">
        <f>[52]ACCOUNTALLOC!AV291</f>
        <v>0</v>
      </c>
      <c r="AW291" s="697">
        <f>[52]ACCOUNTALLOC!AW291</f>
        <v>0</v>
      </c>
      <c r="AX291" s="697">
        <f>[52]ACCOUNTALLOC!AX291</f>
        <v>0</v>
      </c>
      <c r="AY291" s="697">
        <f>[52]ACCOUNTALLOC!AY291</f>
        <v>547.28384314488869</v>
      </c>
      <c r="AZ291" s="698"/>
      <c r="BA291" s="697">
        <f>[52]ACCOUNTALLOC!BA291</f>
        <v>0</v>
      </c>
      <c r="BB291" s="697">
        <f>[52]ACCOUNTALLOC!BB291</f>
        <v>15088.638193978111</v>
      </c>
      <c r="BC291" s="697">
        <f>[52]ACCOUNTALLOC!BC291</f>
        <v>0</v>
      </c>
      <c r="BD291" s="697">
        <f>[52]ACCOUNTALLOC!BD291</f>
        <v>0</v>
      </c>
      <c r="BE291" s="697">
        <f>[52]ACCOUNTALLOC!BE291</f>
        <v>0</v>
      </c>
      <c r="BF291" s="697">
        <f>[52]ACCOUNTALLOC!BF291</f>
        <v>0</v>
      </c>
      <c r="BG291" s="697">
        <f>[52]ACCOUNTALLOC!BG291</f>
        <v>15088.638193978111</v>
      </c>
      <c r="BH291" s="698"/>
      <c r="BI291" s="697">
        <f>[52]ACCOUNTALLOC!BI291</f>
        <v>0</v>
      </c>
      <c r="BJ291" s="697">
        <f>[52]ACCOUNTALLOC!BJ291</f>
        <v>0</v>
      </c>
      <c r="BK291" s="697">
        <f>[52]ACCOUNTALLOC!BK291</f>
        <v>0</v>
      </c>
      <c r="BL291" s="697">
        <f>[52]ACCOUNTALLOC!BL291</f>
        <v>0</v>
      </c>
      <c r="BM291" s="697">
        <f>[52]ACCOUNTALLOC!BM291</f>
        <v>0</v>
      </c>
      <c r="BN291" s="697">
        <f>[52]ACCOUNTALLOC!BN291</f>
        <v>0</v>
      </c>
      <c r="BO291" s="697">
        <f>[52]ACCOUNTALLOC!BO291</f>
        <v>0</v>
      </c>
      <c r="BP291" s="698"/>
      <c r="BQ291" s="697">
        <f>[52]ACCOUNTALLOC!BQ291</f>
        <v>5808.7574126016643</v>
      </c>
      <c r="BR291" s="697">
        <f>[52]ACCOUNTALLOC!BR291</f>
        <v>74940.810137664332</v>
      </c>
      <c r="BS291" s="697">
        <f>[52]ACCOUNTALLOC!BS291</f>
        <v>0</v>
      </c>
      <c r="BT291" s="697">
        <f>[52]ACCOUNTALLOC!BT291</f>
        <v>0</v>
      </c>
      <c r="BU291" s="697">
        <f>[52]ACCOUNTALLOC!BU291</f>
        <v>0</v>
      </c>
      <c r="BV291" s="697">
        <f>[52]ACCOUNTALLOC!BV291</f>
        <v>0</v>
      </c>
      <c r="BW291" s="697">
        <f>[52]ACCOUNTALLOC!BW291</f>
        <v>80749.567550266001</v>
      </c>
      <c r="BX291" s="698"/>
      <c r="BY291" s="697">
        <f>[52]ACCOUNTALLOC!BY291</f>
        <v>0</v>
      </c>
      <c r="BZ291" s="697">
        <f>[52]ACCOUNTALLOC!BZ291</f>
        <v>0</v>
      </c>
      <c r="CA291" s="697">
        <f>[52]ACCOUNTALLOC!CA291</f>
        <v>0</v>
      </c>
      <c r="CB291" s="697">
        <f>[52]ACCOUNTALLOC!CB291</f>
        <v>0</v>
      </c>
      <c r="CC291" s="697">
        <f>[52]ACCOUNTALLOC!CC291</f>
        <v>0</v>
      </c>
      <c r="CD291" s="697">
        <f>[52]ACCOUNTALLOC!CD291</f>
        <v>0</v>
      </c>
      <c r="CE291" s="697">
        <f>[52]ACCOUNTALLOC!CE291</f>
        <v>0</v>
      </c>
      <c r="CF291" s="698"/>
      <c r="CG291" s="697">
        <f>[52]ACCOUNTALLOC!CG291</f>
        <v>672.84114556227075</v>
      </c>
      <c r="CH291" s="697">
        <f>[52]ACCOUNTALLOC!CH291</f>
        <v>9023.8026054448001</v>
      </c>
      <c r="CI291" s="697">
        <f>[52]ACCOUNTALLOC!CI291</f>
        <v>0</v>
      </c>
      <c r="CJ291" s="697">
        <f>[52]ACCOUNTALLOC!CJ291</f>
        <v>0</v>
      </c>
      <c r="CK291" s="697">
        <f>[52]ACCOUNTALLOC!CK291</f>
        <v>0</v>
      </c>
      <c r="CL291" s="697">
        <f>[52]ACCOUNTALLOC!CL291</f>
        <v>0</v>
      </c>
      <c r="CM291" s="697">
        <f>[52]ACCOUNTALLOC!CM291</f>
        <v>9696.64375100707</v>
      </c>
      <c r="CN291" s="698">
        <f>[52]ACCOUNTALLOC!CN291</f>
        <v>0</v>
      </c>
      <c r="CO291" s="697">
        <f>[52]ACCOUNTALLOC!CO291</f>
        <v>119.25341737168689</v>
      </c>
      <c r="CP291" s="697">
        <f>[52]ACCOUNTALLOC!CP291</f>
        <v>883.14835274969221</v>
      </c>
      <c r="CQ291" s="697">
        <f>[52]ACCOUNTALLOC!CQ291</f>
        <v>0</v>
      </c>
      <c r="CR291" s="697">
        <f>[52]ACCOUNTALLOC!CR291</f>
        <v>0</v>
      </c>
      <c r="CS291" s="697">
        <f>[52]ACCOUNTALLOC!CS291</f>
        <v>0</v>
      </c>
      <c r="CT291" s="697">
        <f>[52]ACCOUNTALLOC!CT291</f>
        <v>0</v>
      </c>
      <c r="CU291" s="697">
        <f>[52]ACCOUNTALLOC!CU291</f>
        <v>1002.4017701213791</v>
      </c>
      <c r="CW291" s="65">
        <f>[52]ACCOUNTALLOC!CW291</f>
        <v>0</v>
      </c>
      <c r="CX291" s="65">
        <f>[52]ACCOUNTALLOC!CX291</f>
        <v>0</v>
      </c>
      <c r="CY291" s="65">
        <f>[52]ACCOUNTALLOC!CY291</f>
        <v>0</v>
      </c>
      <c r="CZ291" s="65">
        <f>[52]ACCOUNTALLOC!CZ291</f>
        <v>0</v>
      </c>
      <c r="DA291" s="65">
        <f>[52]ACCOUNTALLOC!DA291</f>
        <v>0</v>
      </c>
      <c r="DB291" s="65">
        <f>[52]ACCOUNTALLOC!DB291</f>
        <v>0</v>
      </c>
      <c r="DC291" s="65">
        <f>[52]ACCOUNTALLOC!DC291</f>
        <v>0</v>
      </c>
      <c r="DE291" s="65">
        <v>0</v>
      </c>
      <c r="DF291" s="65">
        <v>0</v>
      </c>
      <c r="DG291" s="65">
        <v>0</v>
      </c>
      <c r="DH291" s="65">
        <v>0</v>
      </c>
      <c r="DI291" s="65">
        <v>0</v>
      </c>
      <c r="DJ291" s="65">
        <v>0</v>
      </c>
      <c r="DK291" s="65">
        <v>0</v>
      </c>
      <c r="DM291" s="65">
        <v>0</v>
      </c>
      <c r="DN291" s="65">
        <v>0</v>
      </c>
      <c r="DO291" s="65">
        <v>0</v>
      </c>
      <c r="DP291" s="65">
        <v>0</v>
      </c>
      <c r="DQ291" s="65">
        <v>0</v>
      </c>
      <c r="DR291" s="65">
        <v>0</v>
      </c>
      <c r="DS291" s="65">
        <v>0</v>
      </c>
      <c r="DU291" s="65">
        <v>0</v>
      </c>
      <c r="DV291" s="65">
        <v>0</v>
      </c>
      <c r="DW291" s="65">
        <v>0</v>
      </c>
      <c r="DX291" s="65">
        <v>0</v>
      </c>
      <c r="DY291" s="65">
        <v>0</v>
      </c>
      <c r="DZ291" s="65">
        <v>0</v>
      </c>
      <c r="EA291" s="65">
        <v>0</v>
      </c>
      <c r="EC291" s="65">
        <v>0</v>
      </c>
      <c r="ED291" s="65">
        <v>0</v>
      </c>
      <c r="EE291" s="65">
        <v>0</v>
      </c>
      <c r="EF291" s="65">
        <v>0</v>
      </c>
      <c r="EG291" s="65">
        <v>0</v>
      </c>
      <c r="EH291" s="65">
        <v>0</v>
      </c>
      <c r="EI291" s="65">
        <v>0</v>
      </c>
      <c r="EK291" s="65">
        <v>0</v>
      </c>
      <c r="EL291" s="65">
        <v>0</v>
      </c>
      <c r="EM291" s="65">
        <v>0</v>
      </c>
      <c r="EN291" s="65">
        <v>0</v>
      </c>
      <c r="EO291" s="65">
        <v>0</v>
      </c>
      <c r="EP291" s="65">
        <v>0</v>
      </c>
      <c r="EQ291" s="65">
        <v>0</v>
      </c>
      <c r="ES291" s="65">
        <v>0</v>
      </c>
      <c r="ET291" s="65">
        <v>0</v>
      </c>
      <c r="EU291" s="65">
        <v>0</v>
      </c>
      <c r="EV291" s="65">
        <v>0</v>
      </c>
      <c r="EW291" s="65">
        <v>0</v>
      </c>
      <c r="EX291" s="65">
        <v>0</v>
      </c>
      <c r="EY291" s="65">
        <v>0</v>
      </c>
      <c r="FA291" s="65">
        <v>0</v>
      </c>
      <c r="FB291" s="65">
        <v>0</v>
      </c>
      <c r="FC291" s="65">
        <v>0</v>
      </c>
      <c r="FD291" s="65">
        <v>0</v>
      </c>
      <c r="FE291" s="65">
        <v>0</v>
      </c>
      <c r="FF291" s="65">
        <v>0</v>
      </c>
      <c r="FG291" s="65">
        <v>0</v>
      </c>
    </row>
    <row r="292" spans="1:163">
      <c r="A292" s="699" t="str">
        <f>[52]ACCOUNTALLOC!A292</f>
        <v>~</v>
      </c>
      <c r="B292" s="698" t="str">
        <f>[52]ACCOUNTALLOC!B292</f>
        <v>~</v>
      </c>
      <c r="C292" s="695">
        <f>[52]ACCOUNTALLOC!C292</f>
        <v>0</v>
      </c>
      <c r="D292" s="700"/>
      <c r="E292" s="697">
        <f>[52]ACCOUNTALLOC!E292</f>
        <v>0</v>
      </c>
      <c r="F292" s="697">
        <f>[52]ACCOUNTALLOC!F292</f>
        <v>0</v>
      </c>
      <c r="G292" s="697">
        <f>[52]ACCOUNTALLOC!G292</f>
        <v>0</v>
      </c>
      <c r="H292" s="697">
        <f>[52]ACCOUNTALLOC!H292</f>
        <v>0</v>
      </c>
      <c r="I292" s="697">
        <f>[52]ACCOUNTALLOC!I292</f>
        <v>0</v>
      </c>
      <c r="J292" s="697">
        <f>[52]ACCOUNTALLOC!J292</f>
        <v>0</v>
      </c>
      <c r="K292" s="697">
        <f>[52]ACCOUNTALLOC!K292</f>
        <v>0</v>
      </c>
      <c r="L292" s="698"/>
      <c r="M292" s="697">
        <f>[52]ACCOUNTALLOC!M292</f>
        <v>0</v>
      </c>
      <c r="N292" s="697">
        <f>[52]ACCOUNTALLOC!N292</f>
        <v>0</v>
      </c>
      <c r="O292" s="697">
        <f>[52]ACCOUNTALLOC!O292</f>
        <v>0</v>
      </c>
      <c r="P292" s="697">
        <f>[52]ACCOUNTALLOC!P292</f>
        <v>0</v>
      </c>
      <c r="Q292" s="697">
        <f>[52]ACCOUNTALLOC!Q292</f>
        <v>0</v>
      </c>
      <c r="R292" s="697">
        <f>[52]ACCOUNTALLOC!R292</f>
        <v>0</v>
      </c>
      <c r="S292" s="697">
        <f>[52]ACCOUNTALLOC!S292</f>
        <v>0</v>
      </c>
      <c r="T292" s="698"/>
      <c r="U292" s="697">
        <f>[52]ACCOUNTALLOC!U292</f>
        <v>0</v>
      </c>
      <c r="V292" s="697">
        <f>[52]ACCOUNTALLOC!V292</f>
        <v>0</v>
      </c>
      <c r="W292" s="697">
        <f>[52]ACCOUNTALLOC!W292</f>
        <v>0</v>
      </c>
      <c r="X292" s="697">
        <f>[52]ACCOUNTALLOC!X292</f>
        <v>0</v>
      </c>
      <c r="Y292" s="697">
        <f>[52]ACCOUNTALLOC!Y292</f>
        <v>0</v>
      </c>
      <c r="Z292" s="697">
        <f>[52]ACCOUNTALLOC!Z292</f>
        <v>0</v>
      </c>
      <c r="AA292" s="697">
        <f>[52]ACCOUNTALLOC!AA292</f>
        <v>0</v>
      </c>
      <c r="AB292" s="698"/>
      <c r="AC292" s="697">
        <f>[52]ACCOUNTALLOC!AC292</f>
        <v>0</v>
      </c>
      <c r="AD292" s="697">
        <f>[52]ACCOUNTALLOC!AD292</f>
        <v>0</v>
      </c>
      <c r="AE292" s="697">
        <f>[52]ACCOUNTALLOC!AE292</f>
        <v>0</v>
      </c>
      <c r="AF292" s="697">
        <f>[52]ACCOUNTALLOC!AF292</f>
        <v>0</v>
      </c>
      <c r="AG292" s="697">
        <f>[52]ACCOUNTALLOC!AG292</f>
        <v>0</v>
      </c>
      <c r="AH292" s="697">
        <f>[52]ACCOUNTALLOC!AH292</f>
        <v>0</v>
      </c>
      <c r="AI292" s="697">
        <f>[52]ACCOUNTALLOC!AI292</f>
        <v>0</v>
      </c>
      <c r="AJ292" s="698"/>
      <c r="AK292" s="697">
        <f>[52]ACCOUNTALLOC!AK292</f>
        <v>0</v>
      </c>
      <c r="AL292" s="697">
        <f>[52]ACCOUNTALLOC!AL292</f>
        <v>0</v>
      </c>
      <c r="AM292" s="697">
        <f>[52]ACCOUNTALLOC!AM292</f>
        <v>0</v>
      </c>
      <c r="AN292" s="697">
        <f>[52]ACCOUNTALLOC!AN292</f>
        <v>0</v>
      </c>
      <c r="AO292" s="697">
        <f>[52]ACCOUNTALLOC!AO292</f>
        <v>0</v>
      </c>
      <c r="AP292" s="697">
        <f>[52]ACCOUNTALLOC!AP292</f>
        <v>0</v>
      </c>
      <c r="AQ292" s="697">
        <f>[52]ACCOUNTALLOC!AQ292</f>
        <v>0</v>
      </c>
      <c r="AR292" s="698"/>
      <c r="AS292" s="697">
        <f>[52]ACCOUNTALLOC!AS292</f>
        <v>0</v>
      </c>
      <c r="AT292" s="697">
        <f>[52]ACCOUNTALLOC!AT292</f>
        <v>0</v>
      </c>
      <c r="AU292" s="697">
        <f>[52]ACCOUNTALLOC!AU292</f>
        <v>0</v>
      </c>
      <c r="AV292" s="697">
        <f>[52]ACCOUNTALLOC!AV292</f>
        <v>0</v>
      </c>
      <c r="AW292" s="697">
        <f>[52]ACCOUNTALLOC!AW292</f>
        <v>0</v>
      </c>
      <c r="AX292" s="697">
        <f>[52]ACCOUNTALLOC!AX292</f>
        <v>0</v>
      </c>
      <c r="AY292" s="697">
        <f>[52]ACCOUNTALLOC!AY292</f>
        <v>0</v>
      </c>
      <c r="AZ292" s="698"/>
      <c r="BA292" s="697">
        <f>[52]ACCOUNTALLOC!BA292</f>
        <v>0</v>
      </c>
      <c r="BB292" s="697">
        <f>[52]ACCOUNTALLOC!BB292</f>
        <v>0</v>
      </c>
      <c r="BC292" s="697">
        <f>[52]ACCOUNTALLOC!BC292</f>
        <v>0</v>
      </c>
      <c r="BD292" s="697">
        <f>[52]ACCOUNTALLOC!BD292</f>
        <v>0</v>
      </c>
      <c r="BE292" s="697">
        <f>[52]ACCOUNTALLOC!BE292</f>
        <v>0</v>
      </c>
      <c r="BF292" s="697">
        <f>[52]ACCOUNTALLOC!BF292</f>
        <v>0</v>
      </c>
      <c r="BG292" s="697">
        <f>[52]ACCOUNTALLOC!BG292</f>
        <v>0</v>
      </c>
      <c r="BH292" s="698"/>
      <c r="BI292" s="697">
        <f>[52]ACCOUNTALLOC!BI292</f>
        <v>0</v>
      </c>
      <c r="BJ292" s="697">
        <f>[52]ACCOUNTALLOC!BJ292</f>
        <v>0</v>
      </c>
      <c r="BK292" s="697">
        <f>[52]ACCOUNTALLOC!BK292</f>
        <v>0</v>
      </c>
      <c r="BL292" s="697">
        <f>[52]ACCOUNTALLOC!BL292</f>
        <v>0</v>
      </c>
      <c r="BM292" s="697">
        <f>[52]ACCOUNTALLOC!BM292</f>
        <v>0</v>
      </c>
      <c r="BN292" s="697">
        <f>[52]ACCOUNTALLOC!BN292</f>
        <v>0</v>
      </c>
      <c r="BO292" s="697">
        <f>[52]ACCOUNTALLOC!BO292</f>
        <v>0</v>
      </c>
      <c r="BP292" s="698"/>
      <c r="BQ292" s="697">
        <f>[52]ACCOUNTALLOC!BQ292</f>
        <v>0</v>
      </c>
      <c r="BR292" s="697">
        <f>[52]ACCOUNTALLOC!BR292</f>
        <v>0</v>
      </c>
      <c r="BS292" s="697">
        <f>[52]ACCOUNTALLOC!BS292</f>
        <v>0</v>
      </c>
      <c r="BT292" s="697">
        <f>[52]ACCOUNTALLOC!BT292</f>
        <v>0</v>
      </c>
      <c r="BU292" s="697">
        <f>[52]ACCOUNTALLOC!BU292</f>
        <v>0</v>
      </c>
      <c r="BV292" s="697">
        <f>[52]ACCOUNTALLOC!BV292</f>
        <v>0</v>
      </c>
      <c r="BW292" s="697">
        <f>[52]ACCOUNTALLOC!BW292</f>
        <v>0</v>
      </c>
      <c r="BX292" s="698"/>
      <c r="BY292" s="697">
        <f>[52]ACCOUNTALLOC!BY292</f>
        <v>0</v>
      </c>
      <c r="BZ292" s="697">
        <f>[52]ACCOUNTALLOC!BZ292</f>
        <v>0</v>
      </c>
      <c r="CA292" s="697">
        <f>[52]ACCOUNTALLOC!CA292</f>
        <v>0</v>
      </c>
      <c r="CB292" s="697">
        <f>[52]ACCOUNTALLOC!CB292</f>
        <v>0</v>
      </c>
      <c r="CC292" s="697">
        <f>[52]ACCOUNTALLOC!CC292</f>
        <v>0</v>
      </c>
      <c r="CD292" s="697">
        <f>[52]ACCOUNTALLOC!CD292</f>
        <v>0</v>
      </c>
      <c r="CE292" s="697">
        <f>[52]ACCOUNTALLOC!CE292</f>
        <v>0</v>
      </c>
      <c r="CF292" s="698"/>
      <c r="CG292" s="697">
        <f>[52]ACCOUNTALLOC!CG292</f>
        <v>0</v>
      </c>
      <c r="CH292" s="697">
        <f>[52]ACCOUNTALLOC!CH292</f>
        <v>0</v>
      </c>
      <c r="CI292" s="697">
        <f>[52]ACCOUNTALLOC!CI292</f>
        <v>0</v>
      </c>
      <c r="CJ292" s="697">
        <f>[52]ACCOUNTALLOC!CJ292</f>
        <v>0</v>
      </c>
      <c r="CK292" s="697">
        <f>[52]ACCOUNTALLOC!CK292</f>
        <v>0</v>
      </c>
      <c r="CL292" s="697">
        <f>[52]ACCOUNTALLOC!CL292</f>
        <v>0</v>
      </c>
      <c r="CM292" s="697">
        <f>[52]ACCOUNTALLOC!CM292</f>
        <v>0</v>
      </c>
      <c r="CN292" s="698">
        <f>[52]ACCOUNTALLOC!CN292</f>
        <v>0</v>
      </c>
      <c r="CO292" s="697">
        <f>[52]ACCOUNTALLOC!CO292</f>
        <v>0</v>
      </c>
      <c r="CP292" s="697">
        <f>[52]ACCOUNTALLOC!CP292</f>
        <v>0</v>
      </c>
      <c r="CQ292" s="697">
        <f>[52]ACCOUNTALLOC!CQ292</f>
        <v>0</v>
      </c>
      <c r="CR292" s="697">
        <f>[52]ACCOUNTALLOC!CR292</f>
        <v>0</v>
      </c>
      <c r="CS292" s="697">
        <f>[52]ACCOUNTALLOC!CS292</f>
        <v>0</v>
      </c>
      <c r="CT292" s="697">
        <f>[52]ACCOUNTALLOC!CT292</f>
        <v>0</v>
      </c>
      <c r="CU292" s="697">
        <f>[52]ACCOUNTALLOC!CU292</f>
        <v>0</v>
      </c>
      <c r="CW292" s="65">
        <f>[52]ACCOUNTALLOC!CW292</f>
        <v>0</v>
      </c>
      <c r="CX292" s="65">
        <f>[52]ACCOUNTALLOC!CX292</f>
        <v>0</v>
      </c>
      <c r="CY292" s="65">
        <f>[52]ACCOUNTALLOC!CY292</f>
        <v>0</v>
      </c>
      <c r="CZ292" s="65">
        <f>[52]ACCOUNTALLOC!CZ292</f>
        <v>0</v>
      </c>
      <c r="DA292" s="65">
        <f>[52]ACCOUNTALLOC!DA292</f>
        <v>0</v>
      </c>
      <c r="DB292" s="65">
        <f>[52]ACCOUNTALLOC!DB292</f>
        <v>0</v>
      </c>
      <c r="DC292" s="65">
        <f>[52]ACCOUNTALLOC!DC292</f>
        <v>0</v>
      </c>
      <c r="DE292" s="65">
        <v>0</v>
      </c>
      <c r="DF292" s="65">
        <v>0</v>
      </c>
      <c r="DG292" s="65">
        <v>0</v>
      </c>
      <c r="DH292" s="65">
        <v>0</v>
      </c>
      <c r="DI292" s="65">
        <v>0</v>
      </c>
      <c r="DJ292" s="65">
        <v>0</v>
      </c>
      <c r="DK292" s="65">
        <v>0</v>
      </c>
      <c r="DM292" s="65">
        <v>0</v>
      </c>
      <c r="DN292" s="65">
        <v>0</v>
      </c>
      <c r="DO292" s="65">
        <v>0</v>
      </c>
      <c r="DP292" s="65">
        <v>0</v>
      </c>
      <c r="DQ292" s="65">
        <v>0</v>
      </c>
      <c r="DR292" s="65">
        <v>0</v>
      </c>
      <c r="DS292" s="65">
        <v>0</v>
      </c>
      <c r="DU292" s="65">
        <v>0</v>
      </c>
      <c r="DV292" s="65">
        <v>0</v>
      </c>
      <c r="DW292" s="65">
        <v>0</v>
      </c>
      <c r="DX292" s="65">
        <v>0</v>
      </c>
      <c r="DY292" s="65">
        <v>0</v>
      </c>
      <c r="DZ292" s="65">
        <v>0</v>
      </c>
      <c r="EA292" s="65">
        <v>0</v>
      </c>
      <c r="EC292" s="65">
        <v>0</v>
      </c>
      <c r="ED292" s="65">
        <v>0</v>
      </c>
      <c r="EE292" s="65">
        <v>0</v>
      </c>
      <c r="EF292" s="65">
        <v>0</v>
      </c>
      <c r="EG292" s="65">
        <v>0</v>
      </c>
      <c r="EH292" s="65">
        <v>0</v>
      </c>
      <c r="EI292" s="65">
        <v>0</v>
      </c>
      <c r="EK292" s="65">
        <v>0</v>
      </c>
      <c r="EL292" s="65">
        <v>0</v>
      </c>
      <c r="EM292" s="65">
        <v>0</v>
      </c>
      <c r="EN292" s="65">
        <v>0</v>
      </c>
      <c r="EO292" s="65">
        <v>0</v>
      </c>
      <c r="EP292" s="65">
        <v>0</v>
      </c>
      <c r="EQ292" s="65">
        <v>0</v>
      </c>
      <c r="ES292" s="65">
        <v>0</v>
      </c>
      <c r="ET292" s="65">
        <v>0</v>
      </c>
      <c r="EU292" s="65">
        <v>0</v>
      </c>
      <c r="EV292" s="65">
        <v>0</v>
      </c>
      <c r="EW292" s="65">
        <v>0</v>
      </c>
      <c r="EX292" s="65">
        <v>0</v>
      </c>
      <c r="EY292" s="65">
        <v>0</v>
      </c>
      <c r="FA292" s="65">
        <v>0</v>
      </c>
      <c r="FB292" s="65">
        <v>0</v>
      </c>
      <c r="FC292" s="65">
        <v>0</v>
      </c>
      <c r="FD292" s="65">
        <v>0</v>
      </c>
      <c r="FE292" s="65">
        <v>0</v>
      </c>
      <c r="FF292" s="65">
        <v>0</v>
      </c>
      <c r="FG292" s="65">
        <v>0</v>
      </c>
    </row>
    <row r="293" spans="1:163">
      <c r="A293" s="699" t="str">
        <f>[52]ACCOUNTALLOC!A293</f>
        <v>~</v>
      </c>
      <c r="B293" s="698" t="str">
        <f>[52]ACCOUNTALLOC!B293</f>
        <v>~</v>
      </c>
      <c r="C293" s="695">
        <f>[52]ACCOUNTALLOC!C293</f>
        <v>0</v>
      </c>
      <c r="D293" s="700"/>
      <c r="E293" s="697">
        <f>[52]ACCOUNTALLOC!E293</f>
        <v>0</v>
      </c>
      <c r="F293" s="697">
        <f>[52]ACCOUNTALLOC!F293</f>
        <v>0</v>
      </c>
      <c r="G293" s="697">
        <f>[52]ACCOUNTALLOC!G293</f>
        <v>0</v>
      </c>
      <c r="H293" s="697">
        <f>[52]ACCOUNTALLOC!H293</f>
        <v>0</v>
      </c>
      <c r="I293" s="697">
        <f>[52]ACCOUNTALLOC!I293</f>
        <v>0</v>
      </c>
      <c r="J293" s="697">
        <f>[52]ACCOUNTALLOC!J293</f>
        <v>0</v>
      </c>
      <c r="K293" s="697">
        <f>[52]ACCOUNTALLOC!K293</f>
        <v>0</v>
      </c>
      <c r="L293" s="698"/>
      <c r="M293" s="697">
        <f>[52]ACCOUNTALLOC!M293</f>
        <v>0</v>
      </c>
      <c r="N293" s="697">
        <f>[52]ACCOUNTALLOC!N293</f>
        <v>0</v>
      </c>
      <c r="O293" s="697">
        <f>[52]ACCOUNTALLOC!O293</f>
        <v>0</v>
      </c>
      <c r="P293" s="697">
        <f>[52]ACCOUNTALLOC!P293</f>
        <v>0</v>
      </c>
      <c r="Q293" s="697">
        <f>[52]ACCOUNTALLOC!Q293</f>
        <v>0</v>
      </c>
      <c r="R293" s="697">
        <f>[52]ACCOUNTALLOC!R293</f>
        <v>0</v>
      </c>
      <c r="S293" s="697">
        <f>[52]ACCOUNTALLOC!S293</f>
        <v>0</v>
      </c>
      <c r="T293" s="698"/>
      <c r="U293" s="697">
        <f>[52]ACCOUNTALLOC!U293</f>
        <v>0</v>
      </c>
      <c r="V293" s="697">
        <f>[52]ACCOUNTALLOC!V293</f>
        <v>0</v>
      </c>
      <c r="W293" s="697">
        <f>[52]ACCOUNTALLOC!W293</f>
        <v>0</v>
      </c>
      <c r="X293" s="697">
        <f>[52]ACCOUNTALLOC!X293</f>
        <v>0</v>
      </c>
      <c r="Y293" s="697">
        <f>[52]ACCOUNTALLOC!Y293</f>
        <v>0</v>
      </c>
      <c r="Z293" s="697">
        <f>[52]ACCOUNTALLOC!Z293</f>
        <v>0</v>
      </c>
      <c r="AA293" s="697">
        <f>[52]ACCOUNTALLOC!AA293</f>
        <v>0</v>
      </c>
      <c r="AB293" s="698"/>
      <c r="AC293" s="697">
        <f>[52]ACCOUNTALLOC!AC293</f>
        <v>0</v>
      </c>
      <c r="AD293" s="697">
        <f>[52]ACCOUNTALLOC!AD293</f>
        <v>0</v>
      </c>
      <c r="AE293" s="697">
        <f>[52]ACCOUNTALLOC!AE293</f>
        <v>0</v>
      </c>
      <c r="AF293" s="697">
        <f>[52]ACCOUNTALLOC!AF293</f>
        <v>0</v>
      </c>
      <c r="AG293" s="697">
        <f>[52]ACCOUNTALLOC!AG293</f>
        <v>0</v>
      </c>
      <c r="AH293" s="697">
        <f>[52]ACCOUNTALLOC!AH293</f>
        <v>0</v>
      </c>
      <c r="AI293" s="697">
        <f>[52]ACCOUNTALLOC!AI293</f>
        <v>0</v>
      </c>
      <c r="AJ293" s="698"/>
      <c r="AK293" s="697">
        <f>[52]ACCOUNTALLOC!AK293</f>
        <v>0</v>
      </c>
      <c r="AL293" s="697">
        <f>[52]ACCOUNTALLOC!AL293</f>
        <v>0</v>
      </c>
      <c r="AM293" s="697">
        <f>[52]ACCOUNTALLOC!AM293</f>
        <v>0</v>
      </c>
      <c r="AN293" s="697">
        <f>[52]ACCOUNTALLOC!AN293</f>
        <v>0</v>
      </c>
      <c r="AO293" s="697">
        <f>[52]ACCOUNTALLOC!AO293</f>
        <v>0</v>
      </c>
      <c r="AP293" s="697">
        <f>[52]ACCOUNTALLOC!AP293</f>
        <v>0</v>
      </c>
      <c r="AQ293" s="697">
        <f>[52]ACCOUNTALLOC!AQ293</f>
        <v>0</v>
      </c>
      <c r="AR293" s="698"/>
      <c r="AS293" s="697">
        <f>[52]ACCOUNTALLOC!AS293</f>
        <v>0</v>
      </c>
      <c r="AT293" s="697">
        <f>[52]ACCOUNTALLOC!AT293</f>
        <v>0</v>
      </c>
      <c r="AU293" s="697">
        <f>[52]ACCOUNTALLOC!AU293</f>
        <v>0</v>
      </c>
      <c r="AV293" s="697">
        <f>[52]ACCOUNTALLOC!AV293</f>
        <v>0</v>
      </c>
      <c r="AW293" s="697">
        <f>[52]ACCOUNTALLOC!AW293</f>
        <v>0</v>
      </c>
      <c r="AX293" s="697">
        <f>[52]ACCOUNTALLOC!AX293</f>
        <v>0</v>
      </c>
      <c r="AY293" s="697">
        <f>[52]ACCOUNTALLOC!AY293</f>
        <v>0</v>
      </c>
      <c r="AZ293" s="698"/>
      <c r="BA293" s="697">
        <f>[52]ACCOUNTALLOC!BA293</f>
        <v>0</v>
      </c>
      <c r="BB293" s="697">
        <f>[52]ACCOUNTALLOC!BB293</f>
        <v>0</v>
      </c>
      <c r="BC293" s="697">
        <f>[52]ACCOUNTALLOC!BC293</f>
        <v>0</v>
      </c>
      <c r="BD293" s="697">
        <f>[52]ACCOUNTALLOC!BD293</f>
        <v>0</v>
      </c>
      <c r="BE293" s="697">
        <f>[52]ACCOUNTALLOC!BE293</f>
        <v>0</v>
      </c>
      <c r="BF293" s="697">
        <f>[52]ACCOUNTALLOC!BF293</f>
        <v>0</v>
      </c>
      <c r="BG293" s="697">
        <f>[52]ACCOUNTALLOC!BG293</f>
        <v>0</v>
      </c>
      <c r="BH293" s="698"/>
      <c r="BI293" s="697">
        <f>[52]ACCOUNTALLOC!BI293</f>
        <v>0</v>
      </c>
      <c r="BJ293" s="697">
        <f>[52]ACCOUNTALLOC!BJ293</f>
        <v>0</v>
      </c>
      <c r="BK293" s="697">
        <f>[52]ACCOUNTALLOC!BK293</f>
        <v>0</v>
      </c>
      <c r="BL293" s="697">
        <f>[52]ACCOUNTALLOC!BL293</f>
        <v>0</v>
      </c>
      <c r="BM293" s="697">
        <f>[52]ACCOUNTALLOC!BM293</f>
        <v>0</v>
      </c>
      <c r="BN293" s="697">
        <f>[52]ACCOUNTALLOC!BN293</f>
        <v>0</v>
      </c>
      <c r="BO293" s="697">
        <f>[52]ACCOUNTALLOC!BO293</f>
        <v>0</v>
      </c>
      <c r="BP293" s="698"/>
      <c r="BQ293" s="697">
        <f>[52]ACCOUNTALLOC!BQ293</f>
        <v>0</v>
      </c>
      <c r="BR293" s="697">
        <f>[52]ACCOUNTALLOC!BR293</f>
        <v>0</v>
      </c>
      <c r="BS293" s="697">
        <f>[52]ACCOUNTALLOC!BS293</f>
        <v>0</v>
      </c>
      <c r="BT293" s="697">
        <f>[52]ACCOUNTALLOC!BT293</f>
        <v>0</v>
      </c>
      <c r="BU293" s="697">
        <f>[52]ACCOUNTALLOC!BU293</f>
        <v>0</v>
      </c>
      <c r="BV293" s="697">
        <f>[52]ACCOUNTALLOC!BV293</f>
        <v>0</v>
      </c>
      <c r="BW293" s="697">
        <f>[52]ACCOUNTALLOC!BW293</f>
        <v>0</v>
      </c>
      <c r="BX293" s="698"/>
      <c r="BY293" s="697">
        <f>[52]ACCOUNTALLOC!BY293</f>
        <v>0</v>
      </c>
      <c r="BZ293" s="697">
        <f>[52]ACCOUNTALLOC!BZ293</f>
        <v>0</v>
      </c>
      <c r="CA293" s="697">
        <f>[52]ACCOUNTALLOC!CA293</f>
        <v>0</v>
      </c>
      <c r="CB293" s="697">
        <f>[52]ACCOUNTALLOC!CB293</f>
        <v>0</v>
      </c>
      <c r="CC293" s="697">
        <f>[52]ACCOUNTALLOC!CC293</f>
        <v>0</v>
      </c>
      <c r="CD293" s="697">
        <f>[52]ACCOUNTALLOC!CD293</f>
        <v>0</v>
      </c>
      <c r="CE293" s="697">
        <f>[52]ACCOUNTALLOC!CE293</f>
        <v>0</v>
      </c>
      <c r="CF293" s="698"/>
      <c r="CG293" s="697">
        <f>[52]ACCOUNTALLOC!CG293</f>
        <v>0</v>
      </c>
      <c r="CH293" s="697">
        <f>[52]ACCOUNTALLOC!CH293</f>
        <v>0</v>
      </c>
      <c r="CI293" s="697">
        <f>[52]ACCOUNTALLOC!CI293</f>
        <v>0</v>
      </c>
      <c r="CJ293" s="697">
        <f>[52]ACCOUNTALLOC!CJ293</f>
        <v>0</v>
      </c>
      <c r="CK293" s="697">
        <f>[52]ACCOUNTALLOC!CK293</f>
        <v>0</v>
      </c>
      <c r="CL293" s="697">
        <f>[52]ACCOUNTALLOC!CL293</f>
        <v>0</v>
      </c>
      <c r="CM293" s="697">
        <f>[52]ACCOUNTALLOC!CM293</f>
        <v>0</v>
      </c>
      <c r="CN293" s="698">
        <f>[52]ACCOUNTALLOC!CN293</f>
        <v>0</v>
      </c>
      <c r="CO293" s="697">
        <f>[52]ACCOUNTALLOC!CO293</f>
        <v>0</v>
      </c>
      <c r="CP293" s="697">
        <f>[52]ACCOUNTALLOC!CP293</f>
        <v>0</v>
      </c>
      <c r="CQ293" s="697">
        <f>[52]ACCOUNTALLOC!CQ293</f>
        <v>0</v>
      </c>
      <c r="CR293" s="697">
        <f>[52]ACCOUNTALLOC!CR293</f>
        <v>0</v>
      </c>
      <c r="CS293" s="697">
        <f>[52]ACCOUNTALLOC!CS293</f>
        <v>0</v>
      </c>
      <c r="CT293" s="697">
        <f>[52]ACCOUNTALLOC!CT293</f>
        <v>0</v>
      </c>
      <c r="CU293" s="697">
        <f>[52]ACCOUNTALLOC!CU293</f>
        <v>0</v>
      </c>
      <c r="CW293" s="65">
        <f>[52]ACCOUNTALLOC!CW293</f>
        <v>0</v>
      </c>
      <c r="CX293" s="65">
        <f>[52]ACCOUNTALLOC!CX293</f>
        <v>0</v>
      </c>
      <c r="CY293" s="65">
        <f>[52]ACCOUNTALLOC!CY293</f>
        <v>0</v>
      </c>
      <c r="CZ293" s="65">
        <f>[52]ACCOUNTALLOC!CZ293</f>
        <v>0</v>
      </c>
      <c r="DA293" s="65">
        <f>[52]ACCOUNTALLOC!DA293</f>
        <v>0</v>
      </c>
      <c r="DB293" s="65">
        <f>[52]ACCOUNTALLOC!DB293</f>
        <v>0</v>
      </c>
      <c r="DC293" s="65">
        <f>[52]ACCOUNTALLOC!DC293</f>
        <v>0</v>
      </c>
      <c r="DE293" s="65">
        <v>0</v>
      </c>
      <c r="DF293" s="65">
        <v>0</v>
      </c>
      <c r="DG293" s="65">
        <v>0</v>
      </c>
      <c r="DH293" s="65">
        <v>0</v>
      </c>
      <c r="DI293" s="65">
        <v>0</v>
      </c>
      <c r="DJ293" s="65">
        <v>0</v>
      </c>
      <c r="DK293" s="65">
        <v>0</v>
      </c>
      <c r="DM293" s="65">
        <v>0</v>
      </c>
      <c r="DN293" s="65">
        <v>0</v>
      </c>
      <c r="DO293" s="65">
        <v>0</v>
      </c>
      <c r="DP293" s="65">
        <v>0</v>
      </c>
      <c r="DQ293" s="65">
        <v>0</v>
      </c>
      <c r="DR293" s="65">
        <v>0</v>
      </c>
      <c r="DS293" s="65">
        <v>0</v>
      </c>
      <c r="DU293" s="65">
        <v>0</v>
      </c>
      <c r="DV293" s="65">
        <v>0</v>
      </c>
      <c r="DW293" s="65">
        <v>0</v>
      </c>
      <c r="DX293" s="65">
        <v>0</v>
      </c>
      <c r="DY293" s="65">
        <v>0</v>
      </c>
      <c r="DZ293" s="65">
        <v>0</v>
      </c>
      <c r="EA293" s="65">
        <v>0</v>
      </c>
      <c r="EC293" s="65">
        <v>0</v>
      </c>
      <c r="ED293" s="65">
        <v>0</v>
      </c>
      <c r="EE293" s="65">
        <v>0</v>
      </c>
      <c r="EF293" s="65">
        <v>0</v>
      </c>
      <c r="EG293" s="65">
        <v>0</v>
      </c>
      <c r="EH293" s="65">
        <v>0</v>
      </c>
      <c r="EI293" s="65">
        <v>0</v>
      </c>
      <c r="EK293" s="65">
        <v>0</v>
      </c>
      <c r="EL293" s="65">
        <v>0</v>
      </c>
      <c r="EM293" s="65">
        <v>0</v>
      </c>
      <c r="EN293" s="65">
        <v>0</v>
      </c>
      <c r="EO293" s="65">
        <v>0</v>
      </c>
      <c r="EP293" s="65">
        <v>0</v>
      </c>
      <c r="EQ293" s="65">
        <v>0</v>
      </c>
      <c r="ES293" s="65">
        <v>0</v>
      </c>
      <c r="ET293" s="65">
        <v>0</v>
      </c>
      <c r="EU293" s="65">
        <v>0</v>
      </c>
      <c r="EV293" s="65">
        <v>0</v>
      </c>
      <c r="EW293" s="65">
        <v>0</v>
      </c>
      <c r="EX293" s="65">
        <v>0</v>
      </c>
      <c r="EY293" s="65">
        <v>0</v>
      </c>
      <c r="FA293" s="65">
        <v>0</v>
      </c>
      <c r="FB293" s="65">
        <v>0</v>
      </c>
      <c r="FC293" s="65">
        <v>0</v>
      </c>
      <c r="FD293" s="65">
        <v>0</v>
      </c>
      <c r="FE293" s="65">
        <v>0</v>
      </c>
      <c r="FF293" s="65">
        <v>0</v>
      </c>
      <c r="FG293" s="65">
        <v>0</v>
      </c>
    </row>
    <row r="294" spans="1:163">
      <c r="A294" s="699" t="str">
        <f>[52]ACCOUNTALLOC!A294</f>
        <v>~</v>
      </c>
      <c r="B294" s="698" t="str">
        <f>[52]ACCOUNTALLOC!B294</f>
        <v>~</v>
      </c>
      <c r="C294" s="695">
        <f>[52]ACCOUNTALLOC!C294</f>
        <v>0</v>
      </c>
      <c r="D294" s="700"/>
      <c r="E294" s="697">
        <f>[52]ACCOUNTALLOC!E294</f>
        <v>0</v>
      </c>
      <c r="F294" s="697">
        <f>[52]ACCOUNTALLOC!F294</f>
        <v>0</v>
      </c>
      <c r="G294" s="697">
        <f>[52]ACCOUNTALLOC!G294</f>
        <v>0</v>
      </c>
      <c r="H294" s="697">
        <f>[52]ACCOUNTALLOC!H294</f>
        <v>0</v>
      </c>
      <c r="I294" s="697">
        <f>[52]ACCOUNTALLOC!I294</f>
        <v>0</v>
      </c>
      <c r="J294" s="697">
        <f>[52]ACCOUNTALLOC!J294</f>
        <v>0</v>
      </c>
      <c r="K294" s="697">
        <f>[52]ACCOUNTALLOC!K294</f>
        <v>0</v>
      </c>
      <c r="L294" s="698"/>
      <c r="M294" s="697">
        <f>[52]ACCOUNTALLOC!M294</f>
        <v>0</v>
      </c>
      <c r="N294" s="697">
        <f>[52]ACCOUNTALLOC!N294</f>
        <v>0</v>
      </c>
      <c r="O294" s="697">
        <f>[52]ACCOUNTALLOC!O294</f>
        <v>0</v>
      </c>
      <c r="P294" s="697">
        <f>[52]ACCOUNTALLOC!P294</f>
        <v>0</v>
      </c>
      <c r="Q294" s="697">
        <f>[52]ACCOUNTALLOC!Q294</f>
        <v>0</v>
      </c>
      <c r="R294" s="697">
        <f>[52]ACCOUNTALLOC!R294</f>
        <v>0</v>
      </c>
      <c r="S294" s="697">
        <f>[52]ACCOUNTALLOC!S294</f>
        <v>0</v>
      </c>
      <c r="T294" s="698"/>
      <c r="U294" s="697">
        <f>[52]ACCOUNTALLOC!U294</f>
        <v>0</v>
      </c>
      <c r="V294" s="697">
        <f>[52]ACCOUNTALLOC!V294</f>
        <v>0</v>
      </c>
      <c r="W294" s="697">
        <f>[52]ACCOUNTALLOC!W294</f>
        <v>0</v>
      </c>
      <c r="X294" s="697">
        <f>[52]ACCOUNTALLOC!X294</f>
        <v>0</v>
      </c>
      <c r="Y294" s="697">
        <f>[52]ACCOUNTALLOC!Y294</f>
        <v>0</v>
      </c>
      <c r="Z294" s="697">
        <f>[52]ACCOUNTALLOC!Z294</f>
        <v>0</v>
      </c>
      <c r="AA294" s="697">
        <f>[52]ACCOUNTALLOC!AA294</f>
        <v>0</v>
      </c>
      <c r="AB294" s="698"/>
      <c r="AC294" s="697">
        <f>[52]ACCOUNTALLOC!AC294</f>
        <v>0</v>
      </c>
      <c r="AD294" s="697">
        <f>[52]ACCOUNTALLOC!AD294</f>
        <v>0</v>
      </c>
      <c r="AE294" s="697">
        <f>[52]ACCOUNTALLOC!AE294</f>
        <v>0</v>
      </c>
      <c r="AF294" s="697">
        <f>[52]ACCOUNTALLOC!AF294</f>
        <v>0</v>
      </c>
      <c r="AG294" s="697">
        <f>[52]ACCOUNTALLOC!AG294</f>
        <v>0</v>
      </c>
      <c r="AH294" s="697">
        <f>[52]ACCOUNTALLOC!AH294</f>
        <v>0</v>
      </c>
      <c r="AI294" s="697">
        <f>[52]ACCOUNTALLOC!AI294</f>
        <v>0</v>
      </c>
      <c r="AJ294" s="698"/>
      <c r="AK294" s="697">
        <f>[52]ACCOUNTALLOC!AK294</f>
        <v>0</v>
      </c>
      <c r="AL294" s="697">
        <f>[52]ACCOUNTALLOC!AL294</f>
        <v>0</v>
      </c>
      <c r="AM294" s="697">
        <f>[52]ACCOUNTALLOC!AM294</f>
        <v>0</v>
      </c>
      <c r="AN294" s="697">
        <f>[52]ACCOUNTALLOC!AN294</f>
        <v>0</v>
      </c>
      <c r="AO294" s="697">
        <f>[52]ACCOUNTALLOC!AO294</f>
        <v>0</v>
      </c>
      <c r="AP294" s="697">
        <f>[52]ACCOUNTALLOC!AP294</f>
        <v>0</v>
      </c>
      <c r="AQ294" s="697">
        <f>[52]ACCOUNTALLOC!AQ294</f>
        <v>0</v>
      </c>
      <c r="AR294" s="698"/>
      <c r="AS294" s="697">
        <f>[52]ACCOUNTALLOC!AS294</f>
        <v>0</v>
      </c>
      <c r="AT294" s="697">
        <f>[52]ACCOUNTALLOC!AT294</f>
        <v>0</v>
      </c>
      <c r="AU294" s="697">
        <f>[52]ACCOUNTALLOC!AU294</f>
        <v>0</v>
      </c>
      <c r="AV294" s="697">
        <f>[52]ACCOUNTALLOC!AV294</f>
        <v>0</v>
      </c>
      <c r="AW294" s="697">
        <f>[52]ACCOUNTALLOC!AW294</f>
        <v>0</v>
      </c>
      <c r="AX294" s="697">
        <f>[52]ACCOUNTALLOC!AX294</f>
        <v>0</v>
      </c>
      <c r="AY294" s="697">
        <f>[52]ACCOUNTALLOC!AY294</f>
        <v>0</v>
      </c>
      <c r="AZ294" s="698"/>
      <c r="BA294" s="697">
        <f>[52]ACCOUNTALLOC!BA294</f>
        <v>0</v>
      </c>
      <c r="BB294" s="697">
        <f>[52]ACCOUNTALLOC!BB294</f>
        <v>0</v>
      </c>
      <c r="BC294" s="697">
        <f>[52]ACCOUNTALLOC!BC294</f>
        <v>0</v>
      </c>
      <c r="BD294" s="697">
        <f>[52]ACCOUNTALLOC!BD294</f>
        <v>0</v>
      </c>
      <c r="BE294" s="697">
        <f>[52]ACCOUNTALLOC!BE294</f>
        <v>0</v>
      </c>
      <c r="BF294" s="697">
        <f>[52]ACCOUNTALLOC!BF294</f>
        <v>0</v>
      </c>
      <c r="BG294" s="697">
        <f>[52]ACCOUNTALLOC!BG294</f>
        <v>0</v>
      </c>
      <c r="BH294" s="698"/>
      <c r="BI294" s="697">
        <f>[52]ACCOUNTALLOC!BI294</f>
        <v>0</v>
      </c>
      <c r="BJ294" s="697">
        <f>[52]ACCOUNTALLOC!BJ294</f>
        <v>0</v>
      </c>
      <c r="BK294" s="697">
        <f>[52]ACCOUNTALLOC!BK294</f>
        <v>0</v>
      </c>
      <c r="BL294" s="697">
        <f>[52]ACCOUNTALLOC!BL294</f>
        <v>0</v>
      </c>
      <c r="BM294" s="697">
        <f>[52]ACCOUNTALLOC!BM294</f>
        <v>0</v>
      </c>
      <c r="BN294" s="697">
        <f>[52]ACCOUNTALLOC!BN294</f>
        <v>0</v>
      </c>
      <c r="BO294" s="697">
        <f>[52]ACCOUNTALLOC!BO294</f>
        <v>0</v>
      </c>
      <c r="BP294" s="698"/>
      <c r="BQ294" s="697">
        <f>[52]ACCOUNTALLOC!BQ294</f>
        <v>0</v>
      </c>
      <c r="BR294" s="697">
        <f>[52]ACCOUNTALLOC!BR294</f>
        <v>0</v>
      </c>
      <c r="BS294" s="697">
        <f>[52]ACCOUNTALLOC!BS294</f>
        <v>0</v>
      </c>
      <c r="BT294" s="697">
        <f>[52]ACCOUNTALLOC!BT294</f>
        <v>0</v>
      </c>
      <c r="BU294" s="697">
        <f>[52]ACCOUNTALLOC!BU294</f>
        <v>0</v>
      </c>
      <c r="BV294" s="697">
        <f>[52]ACCOUNTALLOC!BV294</f>
        <v>0</v>
      </c>
      <c r="BW294" s="697">
        <f>[52]ACCOUNTALLOC!BW294</f>
        <v>0</v>
      </c>
      <c r="BX294" s="698"/>
      <c r="BY294" s="697">
        <f>[52]ACCOUNTALLOC!BY294</f>
        <v>0</v>
      </c>
      <c r="BZ294" s="697">
        <f>[52]ACCOUNTALLOC!BZ294</f>
        <v>0</v>
      </c>
      <c r="CA294" s="697">
        <f>[52]ACCOUNTALLOC!CA294</f>
        <v>0</v>
      </c>
      <c r="CB294" s="697">
        <f>[52]ACCOUNTALLOC!CB294</f>
        <v>0</v>
      </c>
      <c r="CC294" s="697">
        <f>[52]ACCOUNTALLOC!CC294</f>
        <v>0</v>
      </c>
      <c r="CD294" s="697">
        <f>[52]ACCOUNTALLOC!CD294</f>
        <v>0</v>
      </c>
      <c r="CE294" s="697">
        <f>[52]ACCOUNTALLOC!CE294</f>
        <v>0</v>
      </c>
      <c r="CF294" s="698"/>
      <c r="CG294" s="697">
        <f>[52]ACCOUNTALLOC!CG294</f>
        <v>0</v>
      </c>
      <c r="CH294" s="697">
        <f>[52]ACCOUNTALLOC!CH294</f>
        <v>0</v>
      </c>
      <c r="CI294" s="697">
        <f>[52]ACCOUNTALLOC!CI294</f>
        <v>0</v>
      </c>
      <c r="CJ294" s="697">
        <f>[52]ACCOUNTALLOC!CJ294</f>
        <v>0</v>
      </c>
      <c r="CK294" s="697">
        <f>[52]ACCOUNTALLOC!CK294</f>
        <v>0</v>
      </c>
      <c r="CL294" s="697">
        <f>[52]ACCOUNTALLOC!CL294</f>
        <v>0</v>
      </c>
      <c r="CM294" s="697">
        <f>[52]ACCOUNTALLOC!CM294</f>
        <v>0</v>
      </c>
      <c r="CN294" s="698">
        <f>[52]ACCOUNTALLOC!CN294</f>
        <v>0</v>
      </c>
      <c r="CO294" s="697">
        <f>[52]ACCOUNTALLOC!CO294</f>
        <v>0</v>
      </c>
      <c r="CP294" s="697">
        <f>[52]ACCOUNTALLOC!CP294</f>
        <v>0</v>
      </c>
      <c r="CQ294" s="697">
        <f>[52]ACCOUNTALLOC!CQ294</f>
        <v>0</v>
      </c>
      <c r="CR294" s="697">
        <f>[52]ACCOUNTALLOC!CR294</f>
        <v>0</v>
      </c>
      <c r="CS294" s="697">
        <f>[52]ACCOUNTALLOC!CS294</f>
        <v>0</v>
      </c>
      <c r="CT294" s="697">
        <f>[52]ACCOUNTALLOC!CT294</f>
        <v>0</v>
      </c>
      <c r="CU294" s="697">
        <f>[52]ACCOUNTALLOC!CU294</f>
        <v>0</v>
      </c>
      <c r="CW294" s="65">
        <f>[52]ACCOUNTALLOC!CW294</f>
        <v>0</v>
      </c>
      <c r="CX294" s="65">
        <f>[52]ACCOUNTALLOC!CX294</f>
        <v>0</v>
      </c>
      <c r="CY294" s="65">
        <f>[52]ACCOUNTALLOC!CY294</f>
        <v>0</v>
      </c>
      <c r="CZ294" s="65">
        <f>[52]ACCOUNTALLOC!CZ294</f>
        <v>0</v>
      </c>
      <c r="DA294" s="65">
        <f>[52]ACCOUNTALLOC!DA294</f>
        <v>0</v>
      </c>
      <c r="DB294" s="65">
        <f>[52]ACCOUNTALLOC!DB294</f>
        <v>0</v>
      </c>
      <c r="DC294" s="65">
        <f>[52]ACCOUNTALLOC!DC294</f>
        <v>0</v>
      </c>
      <c r="DE294" s="65">
        <v>0</v>
      </c>
      <c r="DF294" s="65">
        <v>0</v>
      </c>
      <c r="DG294" s="65">
        <v>0</v>
      </c>
      <c r="DH294" s="65">
        <v>0</v>
      </c>
      <c r="DI294" s="65">
        <v>0</v>
      </c>
      <c r="DJ294" s="65">
        <v>0</v>
      </c>
      <c r="DK294" s="65">
        <v>0</v>
      </c>
      <c r="DM294" s="65">
        <v>0</v>
      </c>
      <c r="DN294" s="65">
        <v>0</v>
      </c>
      <c r="DO294" s="65">
        <v>0</v>
      </c>
      <c r="DP294" s="65">
        <v>0</v>
      </c>
      <c r="DQ294" s="65">
        <v>0</v>
      </c>
      <c r="DR294" s="65">
        <v>0</v>
      </c>
      <c r="DS294" s="65">
        <v>0</v>
      </c>
      <c r="DU294" s="65">
        <v>0</v>
      </c>
      <c r="DV294" s="65">
        <v>0</v>
      </c>
      <c r="DW294" s="65">
        <v>0</v>
      </c>
      <c r="DX294" s="65">
        <v>0</v>
      </c>
      <c r="DY294" s="65">
        <v>0</v>
      </c>
      <c r="DZ294" s="65">
        <v>0</v>
      </c>
      <c r="EA294" s="65">
        <v>0</v>
      </c>
      <c r="EC294" s="65">
        <v>0</v>
      </c>
      <c r="ED294" s="65">
        <v>0</v>
      </c>
      <c r="EE294" s="65">
        <v>0</v>
      </c>
      <c r="EF294" s="65">
        <v>0</v>
      </c>
      <c r="EG294" s="65">
        <v>0</v>
      </c>
      <c r="EH294" s="65">
        <v>0</v>
      </c>
      <c r="EI294" s="65">
        <v>0</v>
      </c>
      <c r="EK294" s="65">
        <v>0</v>
      </c>
      <c r="EL294" s="65">
        <v>0</v>
      </c>
      <c r="EM294" s="65">
        <v>0</v>
      </c>
      <c r="EN294" s="65">
        <v>0</v>
      </c>
      <c r="EO294" s="65">
        <v>0</v>
      </c>
      <c r="EP294" s="65">
        <v>0</v>
      </c>
      <c r="EQ294" s="65">
        <v>0</v>
      </c>
      <c r="ES294" s="65">
        <v>0</v>
      </c>
      <c r="ET294" s="65">
        <v>0</v>
      </c>
      <c r="EU294" s="65">
        <v>0</v>
      </c>
      <c r="EV294" s="65">
        <v>0</v>
      </c>
      <c r="EW294" s="65">
        <v>0</v>
      </c>
      <c r="EX294" s="65">
        <v>0</v>
      </c>
      <c r="EY294" s="65">
        <v>0</v>
      </c>
      <c r="FA294" s="65">
        <v>0</v>
      </c>
      <c r="FB294" s="65">
        <v>0</v>
      </c>
      <c r="FC294" s="65">
        <v>0</v>
      </c>
      <c r="FD294" s="65">
        <v>0</v>
      </c>
      <c r="FE294" s="65">
        <v>0</v>
      </c>
      <c r="FF294" s="65">
        <v>0</v>
      </c>
      <c r="FG294" s="65">
        <v>0</v>
      </c>
    </row>
    <row r="295" spans="1:163">
      <c r="A295" s="699" t="str">
        <f>[52]ACCOUNTALLOC!A295</f>
        <v>~</v>
      </c>
      <c r="B295" s="698" t="str">
        <f>[52]ACCOUNTALLOC!B295</f>
        <v>~</v>
      </c>
      <c r="C295" s="695">
        <f>[52]ACCOUNTALLOC!C295</f>
        <v>0</v>
      </c>
      <c r="D295" s="700"/>
      <c r="E295" s="697">
        <f>[52]ACCOUNTALLOC!E295</f>
        <v>0</v>
      </c>
      <c r="F295" s="697">
        <f>[52]ACCOUNTALLOC!F295</f>
        <v>0</v>
      </c>
      <c r="G295" s="697">
        <f>[52]ACCOUNTALLOC!G295</f>
        <v>0</v>
      </c>
      <c r="H295" s="697">
        <f>[52]ACCOUNTALLOC!H295</f>
        <v>0</v>
      </c>
      <c r="I295" s="697">
        <f>[52]ACCOUNTALLOC!I295</f>
        <v>0</v>
      </c>
      <c r="J295" s="697">
        <f>[52]ACCOUNTALLOC!J295</f>
        <v>0</v>
      </c>
      <c r="K295" s="697">
        <f>[52]ACCOUNTALLOC!K295</f>
        <v>0</v>
      </c>
      <c r="L295" s="698"/>
      <c r="M295" s="697">
        <f>[52]ACCOUNTALLOC!M295</f>
        <v>0</v>
      </c>
      <c r="N295" s="697">
        <f>[52]ACCOUNTALLOC!N295</f>
        <v>0</v>
      </c>
      <c r="O295" s="697">
        <f>[52]ACCOUNTALLOC!O295</f>
        <v>0</v>
      </c>
      <c r="P295" s="697">
        <f>[52]ACCOUNTALLOC!P295</f>
        <v>0</v>
      </c>
      <c r="Q295" s="697">
        <f>[52]ACCOUNTALLOC!Q295</f>
        <v>0</v>
      </c>
      <c r="R295" s="697">
        <f>[52]ACCOUNTALLOC!R295</f>
        <v>0</v>
      </c>
      <c r="S295" s="697">
        <f>[52]ACCOUNTALLOC!S295</f>
        <v>0</v>
      </c>
      <c r="T295" s="698"/>
      <c r="U295" s="697">
        <f>[52]ACCOUNTALLOC!U295</f>
        <v>0</v>
      </c>
      <c r="V295" s="697">
        <f>[52]ACCOUNTALLOC!V295</f>
        <v>0</v>
      </c>
      <c r="W295" s="697">
        <f>[52]ACCOUNTALLOC!W295</f>
        <v>0</v>
      </c>
      <c r="X295" s="697">
        <f>[52]ACCOUNTALLOC!X295</f>
        <v>0</v>
      </c>
      <c r="Y295" s="697">
        <f>[52]ACCOUNTALLOC!Y295</f>
        <v>0</v>
      </c>
      <c r="Z295" s="697">
        <f>[52]ACCOUNTALLOC!Z295</f>
        <v>0</v>
      </c>
      <c r="AA295" s="697">
        <f>[52]ACCOUNTALLOC!AA295</f>
        <v>0</v>
      </c>
      <c r="AB295" s="698"/>
      <c r="AC295" s="697">
        <f>[52]ACCOUNTALLOC!AC295</f>
        <v>0</v>
      </c>
      <c r="AD295" s="697">
        <f>[52]ACCOUNTALLOC!AD295</f>
        <v>0</v>
      </c>
      <c r="AE295" s="697">
        <f>[52]ACCOUNTALLOC!AE295</f>
        <v>0</v>
      </c>
      <c r="AF295" s="697">
        <f>[52]ACCOUNTALLOC!AF295</f>
        <v>0</v>
      </c>
      <c r="AG295" s="697">
        <f>[52]ACCOUNTALLOC!AG295</f>
        <v>0</v>
      </c>
      <c r="AH295" s="697">
        <f>[52]ACCOUNTALLOC!AH295</f>
        <v>0</v>
      </c>
      <c r="AI295" s="697">
        <f>[52]ACCOUNTALLOC!AI295</f>
        <v>0</v>
      </c>
      <c r="AJ295" s="698"/>
      <c r="AK295" s="697">
        <f>[52]ACCOUNTALLOC!AK295</f>
        <v>0</v>
      </c>
      <c r="AL295" s="697">
        <f>[52]ACCOUNTALLOC!AL295</f>
        <v>0</v>
      </c>
      <c r="AM295" s="697">
        <f>[52]ACCOUNTALLOC!AM295</f>
        <v>0</v>
      </c>
      <c r="AN295" s="697">
        <f>[52]ACCOUNTALLOC!AN295</f>
        <v>0</v>
      </c>
      <c r="AO295" s="697">
        <f>[52]ACCOUNTALLOC!AO295</f>
        <v>0</v>
      </c>
      <c r="AP295" s="697">
        <f>[52]ACCOUNTALLOC!AP295</f>
        <v>0</v>
      </c>
      <c r="AQ295" s="697">
        <f>[52]ACCOUNTALLOC!AQ295</f>
        <v>0</v>
      </c>
      <c r="AR295" s="698"/>
      <c r="AS295" s="697">
        <f>[52]ACCOUNTALLOC!AS295</f>
        <v>0</v>
      </c>
      <c r="AT295" s="697">
        <f>[52]ACCOUNTALLOC!AT295</f>
        <v>0</v>
      </c>
      <c r="AU295" s="697">
        <f>[52]ACCOUNTALLOC!AU295</f>
        <v>0</v>
      </c>
      <c r="AV295" s="697">
        <f>[52]ACCOUNTALLOC!AV295</f>
        <v>0</v>
      </c>
      <c r="AW295" s="697">
        <f>[52]ACCOUNTALLOC!AW295</f>
        <v>0</v>
      </c>
      <c r="AX295" s="697">
        <f>[52]ACCOUNTALLOC!AX295</f>
        <v>0</v>
      </c>
      <c r="AY295" s="697">
        <f>[52]ACCOUNTALLOC!AY295</f>
        <v>0</v>
      </c>
      <c r="AZ295" s="698"/>
      <c r="BA295" s="697">
        <f>[52]ACCOUNTALLOC!BA295</f>
        <v>0</v>
      </c>
      <c r="BB295" s="697">
        <f>[52]ACCOUNTALLOC!BB295</f>
        <v>0</v>
      </c>
      <c r="BC295" s="697">
        <f>[52]ACCOUNTALLOC!BC295</f>
        <v>0</v>
      </c>
      <c r="BD295" s="697">
        <f>[52]ACCOUNTALLOC!BD295</f>
        <v>0</v>
      </c>
      <c r="BE295" s="697">
        <f>[52]ACCOUNTALLOC!BE295</f>
        <v>0</v>
      </c>
      <c r="BF295" s="697">
        <f>[52]ACCOUNTALLOC!BF295</f>
        <v>0</v>
      </c>
      <c r="BG295" s="697">
        <f>[52]ACCOUNTALLOC!BG295</f>
        <v>0</v>
      </c>
      <c r="BH295" s="698"/>
      <c r="BI295" s="697">
        <f>[52]ACCOUNTALLOC!BI295</f>
        <v>0</v>
      </c>
      <c r="BJ295" s="697">
        <f>[52]ACCOUNTALLOC!BJ295</f>
        <v>0</v>
      </c>
      <c r="BK295" s="697">
        <f>[52]ACCOUNTALLOC!BK295</f>
        <v>0</v>
      </c>
      <c r="BL295" s="697">
        <f>[52]ACCOUNTALLOC!BL295</f>
        <v>0</v>
      </c>
      <c r="BM295" s="697">
        <f>[52]ACCOUNTALLOC!BM295</f>
        <v>0</v>
      </c>
      <c r="BN295" s="697">
        <f>[52]ACCOUNTALLOC!BN295</f>
        <v>0</v>
      </c>
      <c r="BO295" s="697">
        <f>[52]ACCOUNTALLOC!BO295</f>
        <v>0</v>
      </c>
      <c r="BP295" s="698"/>
      <c r="BQ295" s="697">
        <f>[52]ACCOUNTALLOC!BQ295</f>
        <v>0</v>
      </c>
      <c r="BR295" s="697">
        <f>[52]ACCOUNTALLOC!BR295</f>
        <v>0</v>
      </c>
      <c r="BS295" s="697">
        <f>[52]ACCOUNTALLOC!BS295</f>
        <v>0</v>
      </c>
      <c r="BT295" s="697">
        <f>[52]ACCOUNTALLOC!BT295</f>
        <v>0</v>
      </c>
      <c r="BU295" s="697">
        <f>[52]ACCOUNTALLOC!BU295</f>
        <v>0</v>
      </c>
      <c r="BV295" s="697">
        <f>[52]ACCOUNTALLOC!BV295</f>
        <v>0</v>
      </c>
      <c r="BW295" s="697">
        <f>[52]ACCOUNTALLOC!BW295</f>
        <v>0</v>
      </c>
      <c r="BX295" s="698"/>
      <c r="BY295" s="697">
        <f>[52]ACCOUNTALLOC!BY295</f>
        <v>0</v>
      </c>
      <c r="BZ295" s="697">
        <f>[52]ACCOUNTALLOC!BZ295</f>
        <v>0</v>
      </c>
      <c r="CA295" s="697">
        <f>[52]ACCOUNTALLOC!CA295</f>
        <v>0</v>
      </c>
      <c r="CB295" s="697">
        <f>[52]ACCOUNTALLOC!CB295</f>
        <v>0</v>
      </c>
      <c r="CC295" s="697">
        <f>[52]ACCOUNTALLOC!CC295</f>
        <v>0</v>
      </c>
      <c r="CD295" s="697">
        <f>[52]ACCOUNTALLOC!CD295</f>
        <v>0</v>
      </c>
      <c r="CE295" s="697">
        <f>[52]ACCOUNTALLOC!CE295</f>
        <v>0</v>
      </c>
      <c r="CF295" s="698"/>
      <c r="CG295" s="697">
        <f>[52]ACCOUNTALLOC!CG295</f>
        <v>0</v>
      </c>
      <c r="CH295" s="697">
        <f>[52]ACCOUNTALLOC!CH295</f>
        <v>0</v>
      </c>
      <c r="CI295" s="697">
        <f>[52]ACCOUNTALLOC!CI295</f>
        <v>0</v>
      </c>
      <c r="CJ295" s="697">
        <f>[52]ACCOUNTALLOC!CJ295</f>
        <v>0</v>
      </c>
      <c r="CK295" s="697">
        <f>[52]ACCOUNTALLOC!CK295</f>
        <v>0</v>
      </c>
      <c r="CL295" s="697">
        <f>[52]ACCOUNTALLOC!CL295</f>
        <v>0</v>
      </c>
      <c r="CM295" s="697">
        <f>[52]ACCOUNTALLOC!CM295</f>
        <v>0</v>
      </c>
      <c r="CN295" s="698">
        <f>[52]ACCOUNTALLOC!CN295</f>
        <v>0</v>
      </c>
      <c r="CO295" s="697">
        <f>[52]ACCOUNTALLOC!CO295</f>
        <v>0</v>
      </c>
      <c r="CP295" s="697">
        <f>[52]ACCOUNTALLOC!CP295</f>
        <v>0</v>
      </c>
      <c r="CQ295" s="697">
        <f>[52]ACCOUNTALLOC!CQ295</f>
        <v>0</v>
      </c>
      <c r="CR295" s="697">
        <f>[52]ACCOUNTALLOC!CR295</f>
        <v>0</v>
      </c>
      <c r="CS295" s="697">
        <f>[52]ACCOUNTALLOC!CS295</f>
        <v>0</v>
      </c>
      <c r="CT295" s="697">
        <f>[52]ACCOUNTALLOC!CT295</f>
        <v>0</v>
      </c>
      <c r="CU295" s="697">
        <f>[52]ACCOUNTALLOC!CU295</f>
        <v>0</v>
      </c>
      <c r="CW295" s="65">
        <f>[52]ACCOUNTALLOC!CW295</f>
        <v>0</v>
      </c>
      <c r="CX295" s="65">
        <f>[52]ACCOUNTALLOC!CX295</f>
        <v>0</v>
      </c>
      <c r="CY295" s="65">
        <f>[52]ACCOUNTALLOC!CY295</f>
        <v>0</v>
      </c>
      <c r="CZ295" s="65">
        <f>[52]ACCOUNTALLOC!CZ295</f>
        <v>0</v>
      </c>
      <c r="DA295" s="65">
        <f>[52]ACCOUNTALLOC!DA295</f>
        <v>0</v>
      </c>
      <c r="DB295" s="65">
        <f>[52]ACCOUNTALLOC!DB295</f>
        <v>0</v>
      </c>
      <c r="DC295" s="65">
        <f>[52]ACCOUNTALLOC!DC295</f>
        <v>0</v>
      </c>
      <c r="DE295" s="65">
        <v>0</v>
      </c>
      <c r="DF295" s="65">
        <v>0</v>
      </c>
      <c r="DG295" s="65">
        <v>0</v>
      </c>
      <c r="DH295" s="65">
        <v>0</v>
      </c>
      <c r="DI295" s="65">
        <v>0</v>
      </c>
      <c r="DJ295" s="65">
        <v>0</v>
      </c>
      <c r="DK295" s="65">
        <v>0</v>
      </c>
      <c r="DM295" s="65">
        <v>0</v>
      </c>
      <c r="DN295" s="65">
        <v>0</v>
      </c>
      <c r="DO295" s="65">
        <v>0</v>
      </c>
      <c r="DP295" s="65">
        <v>0</v>
      </c>
      <c r="DQ295" s="65">
        <v>0</v>
      </c>
      <c r="DR295" s="65">
        <v>0</v>
      </c>
      <c r="DS295" s="65">
        <v>0</v>
      </c>
      <c r="DU295" s="65">
        <v>0</v>
      </c>
      <c r="DV295" s="65">
        <v>0</v>
      </c>
      <c r="DW295" s="65">
        <v>0</v>
      </c>
      <c r="DX295" s="65">
        <v>0</v>
      </c>
      <c r="DY295" s="65">
        <v>0</v>
      </c>
      <c r="DZ295" s="65">
        <v>0</v>
      </c>
      <c r="EA295" s="65">
        <v>0</v>
      </c>
      <c r="EC295" s="65">
        <v>0</v>
      </c>
      <c r="ED295" s="65">
        <v>0</v>
      </c>
      <c r="EE295" s="65">
        <v>0</v>
      </c>
      <c r="EF295" s="65">
        <v>0</v>
      </c>
      <c r="EG295" s="65">
        <v>0</v>
      </c>
      <c r="EH295" s="65">
        <v>0</v>
      </c>
      <c r="EI295" s="65">
        <v>0</v>
      </c>
      <c r="EK295" s="65">
        <v>0</v>
      </c>
      <c r="EL295" s="65">
        <v>0</v>
      </c>
      <c r="EM295" s="65">
        <v>0</v>
      </c>
      <c r="EN295" s="65">
        <v>0</v>
      </c>
      <c r="EO295" s="65">
        <v>0</v>
      </c>
      <c r="EP295" s="65">
        <v>0</v>
      </c>
      <c r="EQ295" s="65">
        <v>0</v>
      </c>
      <c r="ES295" s="65">
        <v>0</v>
      </c>
      <c r="ET295" s="65">
        <v>0</v>
      </c>
      <c r="EU295" s="65">
        <v>0</v>
      </c>
      <c r="EV295" s="65">
        <v>0</v>
      </c>
      <c r="EW295" s="65">
        <v>0</v>
      </c>
      <c r="EX295" s="65">
        <v>0</v>
      </c>
      <c r="EY295" s="65">
        <v>0</v>
      </c>
      <c r="FA295" s="65">
        <v>0</v>
      </c>
      <c r="FB295" s="65">
        <v>0</v>
      </c>
      <c r="FC295" s="65">
        <v>0</v>
      </c>
      <c r="FD295" s="65">
        <v>0</v>
      </c>
      <c r="FE295" s="65">
        <v>0</v>
      </c>
      <c r="FF295" s="65">
        <v>0</v>
      </c>
      <c r="FG295" s="65">
        <v>0</v>
      </c>
    </row>
    <row r="296" spans="1:163">
      <c r="A296" s="699" t="str">
        <f>[52]ACCOUNTALLOC!A296</f>
        <v>~</v>
      </c>
      <c r="B296" s="698" t="str">
        <f>[52]ACCOUNTALLOC!B296</f>
        <v>~</v>
      </c>
      <c r="C296" s="695">
        <f>[52]ACCOUNTALLOC!C296</f>
        <v>0</v>
      </c>
      <c r="D296" s="700"/>
      <c r="E296" s="697">
        <f>[52]ACCOUNTALLOC!E296</f>
        <v>0</v>
      </c>
      <c r="F296" s="697">
        <f>[52]ACCOUNTALLOC!F296</f>
        <v>0</v>
      </c>
      <c r="G296" s="697">
        <f>[52]ACCOUNTALLOC!G296</f>
        <v>0</v>
      </c>
      <c r="H296" s="697">
        <f>[52]ACCOUNTALLOC!H296</f>
        <v>0</v>
      </c>
      <c r="I296" s="697">
        <f>[52]ACCOUNTALLOC!I296</f>
        <v>0</v>
      </c>
      <c r="J296" s="697">
        <f>[52]ACCOUNTALLOC!J296</f>
        <v>0</v>
      </c>
      <c r="K296" s="697">
        <f>[52]ACCOUNTALLOC!K296</f>
        <v>0</v>
      </c>
      <c r="L296" s="698"/>
      <c r="M296" s="697">
        <f>[52]ACCOUNTALLOC!M296</f>
        <v>0</v>
      </c>
      <c r="N296" s="697">
        <f>[52]ACCOUNTALLOC!N296</f>
        <v>0</v>
      </c>
      <c r="O296" s="697">
        <f>[52]ACCOUNTALLOC!O296</f>
        <v>0</v>
      </c>
      <c r="P296" s="697">
        <f>[52]ACCOUNTALLOC!P296</f>
        <v>0</v>
      </c>
      <c r="Q296" s="697">
        <f>[52]ACCOUNTALLOC!Q296</f>
        <v>0</v>
      </c>
      <c r="R296" s="697">
        <f>[52]ACCOUNTALLOC!R296</f>
        <v>0</v>
      </c>
      <c r="S296" s="697">
        <f>[52]ACCOUNTALLOC!S296</f>
        <v>0</v>
      </c>
      <c r="T296" s="698"/>
      <c r="U296" s="697">
        <f>[52]ACCOUNTALLOC!U296</f>
        <v>0</v>
      </c>
      <c r="V296" s="697">
        <f>[52]ACCOUNTALLOC!V296</f>
        <v>0</v>
      </c>
      <c r="W296" s="697">
        <f>[52]ACCOUNTALLOC!W296</f>
        <v>0</v>
      </c>
      <c r="X296" s="697">
        <f>[52]ACCOUNTALLOC!X296</f>
        <v>0</v>
      </c>
      <c r="Y296" s="697">
        <f>[52]ACCOUNTALLOC!Y296</f>
        <v>0</v>
      </c>
      <c r="Z296" s="697">
        <f>[52]ACCOUNTALLOC!Z296</f>
        <v>0</v>
      </c>
      <c r="AA296" s="697">
        <f>[52]ACCOUNTALLOC!AA296</f>
        <v>0</v>
      </c>
      <c r="AB296" s="698"/>
      <c r="AC296" s="697">
        <f>[52]ACCOUNTALLOC!AC296</f>
        <v>0</v>
      </c>
      <c r="AD296" s="697">
        <f>[52]ACCOUNTALLOC!AD296</f>
        <v>0</v>
      </c>
      <c r="AE296" s="697">
        <f>[52]ACCOUNTALLOC!AE296</f>
        <v>0</v>
      </c>
      <c r="AF296" s="697">
        <f>[52]ACCOUNTALLOC!AF296</f>
        <v>0</v>
      </c>
      <c r="AG296" s="697">
        <f>[52]ACCOUNTALLOC!AG296</f>
        <v>0</v>
      </c>
      <c r="AH296" s="697">
        <f>[52]ACCOUNTALLOC!AH296</f>
        <v>0</v>
      </c>
      <c r="AI296" s="697">
        <f>[52]ACCOUNTALLOC!AI296</f>
        <v>0</v>
      </c>
      <c r="AJ296" s="698"/>
      <c r="AK296" s="697">
        <f>[52]ACCOUNTALLOC!AK296</f>
        <v>0</v>
      </c>
      <c r="AL296" s="697">
        <f>[52]ACCOUNTALLOC!AL296</f>
        <v>0</v>
      </c>
      <c r="AM296" s="697">
        <f>[52]ACCOUNTALLOC!AM296</f>
        <v>0</v>
      </c>
      <c r="AN296" s="697">
        <f>[52]ACCOUNTALLOC!AN296</f>
        <v>0</v>
      </c>
      <c r="AO296" s="697">
        <f>[52]ACCOUNTALLOC!AO296</f>
        <v>0</v>
      </c>
      <c r="AP296" s="697">
        <f>[52]ACCOUNTALLOC!AP296</f>
        <v>0</v>
      </c>
      <c r="AQ296" s="697">
        <f>[52]ACCOUNTALLOC!AQ296</f>
        <v>0</v>
      </c>
      <c r="AR296" s="698"/>
      <c r="AS296" s="697">
        <f>[52]ACCOUNTALLOC!AS296</f>
        <v>0</v>
      </c>
      <c r="AT296" s="697">
        <f>[52]ACCOUNTALLOC!AT296</f>
        <v>0</v>
      </c>
      <c r="AU296" s="697">
        <f>[52]ACCOUNTALLOC!AU296</f>
        <v>0</v>
      </c>
      <c r="AV296" s="697">
        <f>[52]ACCOUNTALLOC!AV296</f>
        <v>0</v>
      </c>
      <c r="AW296" s="697">
        <f>[52]ACCOUNTALLOC!AW296</f>
        <v>0</v>
      </c>
      <c r="AX296" s="697">
        <f>[52]ACCOUNTALLOC!AX296</f>
        <v>0</v>
      </c>
      <c r="AY296" s="697">
        <f>[52]ACCOUNTALLOC!AY296</f>
        <v>0</v>
      </c>
      <c r="AZ296" s="698"/>
      <c r="BA296" s="697">
        <f>[52]ACCOUNTALLOC!BA296</f>
        <v>0</v>
      </c>
      <c r="BB296" s="697">
        <f>[52]ACCOUNTALLOC!BB296</f>
        <v>0</v>
      </c>
      <c r="BC296" s="697">
        <f>[52]ACCOUNTALLOC!BC296</f>
        <v>0</v>
      </c>
      <c r="BD296" s="697">
        <f>[52]ACCOUNTALLOC!BD296</f>
        <v>0</v>
      </c>
      <c r="BE296" s="697">
        <f>[52]ACCOUNTALLOC!BE296</f>
        <v>0</v>
      </c>
      <c r="BF296" s="697">
        <f>[52]ACCOUNTALLOC!BF296</f>
        <v>0</v>
      </c>
      <c r="BG296" s="697">
        <f>[52]ACCOUNTALLOC!BG296</f>
        <v>0</v>
      </c>
      <c r="BH296" s="698"/>
      <c r="BI296" s="697">
        <f>[52]ACCOUNTALLOC!BI296</f>
        <v>0</v>
      </c>
      <c r="BJ296" s="697">
        <f>[52]ACCOUNTALLOC!BJ296</f>
        <v>0</v>
      </c>
      <c r="BK296" s="697">
        <f>[52]ACCOUNTALLOC!BK296</f>
        <v>0</v>
      </c>
      <c r="BL296" s="697">
        <f>[52]ACCOUNTALLOC!BL296</f>
        <v>0</v>
      </c>
      <c r="BM296" s="697">
        <f>[52]ACCOUNTALLOC!BM296</f>
        <v>0</v>
      </c>
      <c r="BN296" s="697">
        <f>[52]ACCOUNTALLOC!BN296</f>
        <v>0</v>
      </c>
      <c r="BO296" s="697">
        <f>[52]ACCOUNTALLOC!BO296</f>
        <v>0</v>
      </c>
      <c r="BP296" s="698"/>
      <c r="BQ296" s="697">
        <f>[52]ACCOUNTALLOC!BQ296</f>
        <v>0</v>
      </c>
      <c r="BR296" s="697">
        <f>[52]ACCOUNTALLOC!BR296</f>
        <v>0</v>
      </c>
      <c r="BS296" s="697">
        <f>[52]ACCOUNTALLOC!BS296</f>
        <v>0</v>
      </c>
      <c r="BT296" s="697">
        <f>[52]ACCOUNTALLOC!BT296</f>
        <v>0</v>
      </c>
      <c r="BU296" s="697">
        <f>[52]ACCOUNTALLOC!BU296</f>
        <v>0</v>
      </c>
      <c r="BV296" s="697">
        <f>[52]ACCOUNTALLOC!BV296</f>
        <v>0</v>
      </c>
      <c r="BW296" s="697">
        <f>[52]ACCOUNTALLOC!BW296</f>
        <v>0</v>
      </c>
      <c r="BX296" s="698"/>
      <c r="BY296" s="697">
        <f>[52]ACCOUNTALLOC!BY296</f>
        <v>0</v>
      </c>
      <c r="BZ296" s="697">
        <f>[52]ACCOUNTALLOC!BZ296</f>
        <v>0</v>
      </c>
      <c r="CA296" s="697">
        <f>[52]ACCOUNTALLOC!CA296</f>
        <v>0</v>
      </c>
      <c r="CB296" s="697">
        <f>[52]ACCOUNTALLOC!CB296</f>
        <v>0</v>
      </c>
      <c r="CC296" s="697">
        <f>[52]ACCOUNTALLOC!CC296</f>
        <v>0</v>
      </c>
      <c r="CD296" s="697">
        <f>[52]ACCOUNTALLOC!CD296</f>
        <v>0</v>
      </c>
      <c r="CE296" s="697">
        <f>[52]ACCOUNTALLOC!CE296</f>
        <v>0</v>
      </c>
      <c r="CF296" s="698"/>
      <c r="CG296" s="697">
        <f>[52]ACCOUNTALLOC!CG296</f>
        <v>0</v>
      </c>
      <c r="CH296" s="697">
        <f>[52]ACCOUNTALLOC!CH296</f>
        <v>0</v>
      </c>
      <c r="CI296" s="697">
        <f>[52]ACCOUNTALLOC!CI296</f>
        <v>0</v>
      </c>
      <c r="CJ296" s="697">
        <f>[52]ACCOUNTALLOC!CJ296</f>
        <v>0</v>
      </c>
      <c r="CK296" s="697">
        <f>[52]ACCOUNTALLOC!CK296</f>
        <v>0</v>
      </c>
      <c r="CL296" s="697">
        <f>[52]ACCOUNTALLOC!CL296</f>
        <v>0</v>
      </c>
      <c r="CM296" s="697">
        <f>[52]ACCOUNTALLOC!CM296</f>
        <v>0</v>
      </c>
      <c r="CN296" s="698">
        <f>[52]ACCOUNTALLOC!CN296</f>
        <v>0</v>
      </c>
      <c r="CO296" s="697">
        <f>[52]ACCOUNTALLOC!CO296</f>
        <v>0</v>
      </c>
      <c r="CP296" s="697">
        <f>[52]ACCOUNTALLOC!CP296</f>
        <v>0</v>
      </c>
      <c r="CQ296" s="697">
        <f>[52]ACCOUNTALLOC!CQ296</f>
        <v>0</v>
      </c>
      <c r="CR296" s="697">
        <f>[52]ACCOUNTALLOC!CR296</f>
        <v>0</v>
      </c>
      <c r="CS296" s="697">
        <f>[52]ACCOUNTALLOC!CS296</f>
        <v>0</v>
      </c>
      <c r="CT296" s="697">
        <f>[52]ACCOUNTALLOC!CT296</f>
        <v>0</v>
      </c>
      <c r="CU296" s="697">
        <f>[52]ACCOUNTALLOC!CU296</f>
        <v>0</v>
      </c>
      <c r="CW296" s="65">
        <f>[52]ACCOUNTALLOC!CW296</f>
        <v>0</v>
      </c>
      <c r="CX296" s="65">
        <f>[52]ACCOUNTALLOC!CX296</f>
        <v>0</v>
      </c>
      <c r="CY296" s="65">
        <f>[52]ACCOUNTALLOC!CY296</f>
        <v>0</v>
      </c>
      <c r="CZ296" s="65">
        <f>[52]ACCOUNTALLOC!CZ296</f>
        <v>0</v>
      </c>
      <c r="DA296" s="65">
        <f>[52]ACCOUNTALLOC!DA296</f>
        <v>0</v>
      </c>
      <c r="DB296" s="65">
        <f>[52]ACCOUNTALLOC!DB296</f>
        <v>0</v>
      </c>
      <c r="DC296" s="65">
        <f>[52]ACCOUNTALLOC!DC296</f>
        <v>0</v>
      </c>
      <c r="DE296" s="65">
        <v>0</v>
      </c>
      <c r="DF296" s="65">
        <v>0</v>
      </c>
      <c r="DG296" s="65">
        <v>0</v>
      </c>
      <c r="DH296" s="65">
        <v>0</v>
      </c>
      <c r="DI296" s="65">
        <v>0</v>
      </c>
      <c r="DJ296" s="65">
        <v>0</v>
      </c>
      <c r="DK296" s="65">
        <v>0</v>
      </c>
      <c r="DM296" s="65">
        <v>0</v>
      </c>
      <c r="DN296" s="65">
        <v>0</v>
      </c>
      <c r="DO296" s="65">
        <v>0</v>
      </c>
      <c r="DP296" s="65">
        <v>0</v>
      </c>
      <c r="DQ296" s="65">
        <v>0</v>
      </c>
      <c r="DR296" s="65">
        <v>0</v>
      </c>
      <c r="DS296" s="65">
        <v>0</v>
      </c>
      <c r="DU296" s="65">
        <v>0</v>
      </c>
      <c r="DV296" s="65">
        <v>0</v>
      </c>
      <c r="DW296" s="65">
        <v>0</v>
      </c>
      <c r="DX296" s="65">
        <v>0</v>
      </c>
      <c r="DY296" s="65">
        <v>0</v>
      </c>
      <c r="DZ296" s="65">
        <v>0</v>
      </c>
      <c r="EA296" s="65">
        <v>0</v>
      </c>
      <c r="EC296" s="65">
        <v>0</v>
      </c>
      <c r="ED296" s="65">
        <v>0</v>
      </c>
      <c r="EE296" s="65">
        <v>0</v>
      </c>
      <c r="EF296" s="65">
        <v>0</v>
      </c>
      <c r="EG296" s="65">
        <v>0</v>
      </c>
      <c r="EH296" s="65">
        <v>0</v>
      </c>
      <c r="EI296" s="65">
        <v>0</v>
      </c>
      <c r="EK296" s="65">
        <v>0</v>
      </c>
      <c r="EL296" s="65">
        <v>0</v>
      </c>
      <c r="EM296" s="65">
        <v>0</v>
      </c>
      <c r="EN296" s="65">
        <v>0</v>
      </c>
      <c r="EO296" s="65">
        <v>0</v>
      </c>
      <c r="EP296" s="65">
        <v>0</v>
      </c>
      <c r="EQ296" s="65">
        <v>0</v>
      </c>
      <c r="ES296" s="65">
        <v>0</v>
      </c>
      <c r="ET296" s="65">
        <v>0</v>
      </c>
      <c r="EU296" s="65">
        <v>0</v>
      </c>
      <c r="EV296" s="65">
        <v>0</v>
      </c>
      <c r="EW296" s="65">
        <v>0</v>
      </c>
      <c r="EX296" s="65">
        <v>0</v>
      </c>
      <c r="EY296" s="65">
        <v>0</v>
      </c>
      <c r="FA296" s="65">
        <v>0</v>
      </c>
      <c r="FB296" s="65">
        <v>0</v>
      </c>
      <c r="FC296" s="65">
        <v>0</v>
      </c>
      <c r="FD296" s="65">
        <v>0</v>
      </c>
      <c r="FE296" s="65">
        <v>0</v>
      </c>
      <c r="FF296" s="65">
        <v>0</v>
      </c>
      <c r="FG296" s="65">
        <v>0</v>
      </c>
    </row>
    <row r="297" spans="1:163">
      <c r="A297" s="699" t="str">
        <f>[52]ACCOUNTALLOC!A297</f>
        <v>~</v>
      </c>
      <c r="B297" s="698" t="str">
        <f>[52]ACCOUNTALLOC!B297</f>
        <v>~</v>
      </c>
      <c r="C297" s="695">
        <f>[52]ACCOUNTALLOC!C297</f>
        <v>0</v>
      </c>
      <c r="D297" s="700"/>
      <c r="E297" s="697">
        <f>[52]ACCOUNTALLOC!E297</f>
        <v>0</v>
      </c>
      <c r="F297" s="697">
        <f>[52]ACCOUNTALLOC!F297</f>
        <v>0</v>
      </c>
      <c r="G297" s="697">
        <f>[52]ACCOUNTALLOC!G297</f>
        <v>0</v>
      </c>
      <c r="H297" s="697">
        <f>[52]ACCOUNTALLOC!H297</f>
        <v>0</v>
      </c>
      <c r="I297" s="697">
        <f>[52]ACCOUNTALLOC!I297</f>
        <v>0</v>
      </c>
      <c r="J297" s="697">
        <f>[52]ACCOUNTALLOC!J297</f>
        <v>0</v>
      </c>
      <c r="K297" s="697">
        <f>[52]ACCOUNTALLOC!K297</f>
        <v>0</v>
      </c>
      <c r="L297" s="698"/>
      <c r="M297" s="697">
        <f>[52]ACCOUNTALLOC!M297</f>
        <v>0</v>
      </c>
      <c r="N297" s="697">
        <f>[52]ACCOUNTALLOC!N297</f>
        <v>0</v>
      </c>
      <c r="O297" s="697">
        <f>[52]ACCOUNTALLOC!O297</f>
        <v>0</v>
      </c>
      <c r="P297" s="697">
        <f>[52]ACCOUNTALLOC!P297</f>
        <v>0</v>
      </c>
      <c r="Q297" s="697">
        <f>[52]ACCOUNTALLOC!Q297</f>
        <v>0</v>
      </c>
      <c r="R297" s="697">
        <f>[52]ACCOUNTALLOC!R297</f>
        <v>0</v>
      </c>
      <c r="S297" s="697">
        <f>[52]ACCOUNTALLOC!S297</f>
        <v>0</v>
      </c>
      <c r="T297" s="698"/>
      <c r="U297" s="697">
        <f>[52]ACCOUNTALLOC!U297</f>
        <v>0</v>
      </c>
      <c r="V297" s="697">
        <f>[52]ACCOUNTALLOC!V297</f>
        <v>0</v>
      </c>
      <c r="W297" s="697">
        <f>[52]ACCOUNTALLOC!W297</f>
        <v>0</v>
      </c>
      <c r="X297" s="697">
        <f>[52]ACCOUNTALLOC!X297</f>
        <v>0</v>
      </c>
      <c r="Y297" s="697">
        <f>[52]ACCOUNTALLOC!Y297</f>
        <v>0</v>
      </c>
      <c r="Z297" s="697">
        <f>[52]ACCOUNTALLOC!Z297</f>
        <v>0</v>
      </c>
      <c r="AA297" s="697">
        <f>[52]ACCOUNTALLOC!AA297</f>
        <v>0</v>
      </c>
      <c r="AB297" s="698"/>
      <c r="AC297" s="697">
        <f>[52]ACCOUNTALLOC!AC297</f>
        <v>0</v>
      </c>
      <c r="AD297" s="697">
        <f>[52]ACCOUNTALLOC!AD297</f>
        <v>0</v>
      </c>
      <c r="AE297" s="697">
        <f>[52]ACCOUNTALLOC!AE297</f>
        <v>0</v>
      </c>
      <c r="AF297" s="697">
        <f>[52]ACCOUNTALLOC!AF297</f>
        <v>0</v>
      </c>
      <c r="AG297" s="697">
        <f>[52]ACCOUNTALLOC!AG297</f>
        <v>0</v>
      </c>
      <c r="AH297" s="697">
        <f>[52]ACCOUNTALLOC!AH297</f>
        <v>0</v>
      </c>
      <c r="AI297" s="697">
        <f>[52]ACCOUNTALLOC!AI297</f>
        <v>0</v>
      </c>
      <c r="AJ297" s="698"/>
      <c r="AK297" s="697">
        <f>[52]ACCOUNTALLOC!AK297</f>
        <v>0</v>
      </c>
      <c r="AL297" s="697">
        <f>[52]ACCOUNTALLOC!AL297</f>
        <v>0</v>
      </c>
      <c r="AM297" s="697">
        <f>[52]ACCOUNTALLOC!AM297</f>
        <v>0</v>
      </c>
      <c r="AN297" s="697">
        <f>[52]ACCOUNTALLOC!AN297</f>
        <v>0</v>
      </c>
      <c r="AO297" s="697">
        <f>[52]ACCOUNTALLOC!AO297</f>
        <v>0</v>
      </c>
      <c r="AP297" s="697">
        <f>[52]ACCOUNTALLOC!AP297</f>
        <v>0</v>
      </c>
      <c r="AQ297" s="697">
        <f>[52]ACCOUNTALLOC!AQ297</f>
        <v>0</v>
      </c>
      <c r="AR297" s="698"/>
      <c r="AS297" s="697">
        <f>[52]ACCOUNTALLOC!AS297</f>
        <v>0</v>
      </c>
      <c r="AT297" s="697">
        <f>[52]ACCOUNTALLOC!AT297</f>
        <v>0</v>
      </c>
      <c r="AU297" s="697">
        <f>[52]ACCOUNTALLOC!AU297</f>
        <v>0</v>
      </c>
      <c r="AV297" s="697">
        <f>[52]ACCOUNTALLOC!AV297</f>
        <v>0</v>
      </c>
      <c r="AW297" s="697">
        <f>[52]ACCOUNTALLOC!AW297</f>
        <v>0</v>
      </c>
      <c r="AX297" s="697">
        <f>[52]ACCOUNTALLOC!AX297</f>
        <v>0</v>
      </c>
      <c r="AY297" s="697">
        <f>[52]ACCOUNTALLOC!AY297</f>
        <v>0</v>
      </c>
      <c r="AZ297" s="698"/>
      <c r="BA297" s="697">
        <f>[52]ACCOUNTALLOC!BA297</f>
        <v>0</v>
      </c>
      <c r="BB297" s="697">
        <f>[52]ACCOUNTALLOC!BB297</f>
        <v>0</v>
      </c>
      <c r="BC297" s="697">
        <f>[52]ACCOUNTALLOC!BC297</f>
        <v>0</v>
      </c>
      <c r="BD297" s="697">
        <f>[52]ACCOUNTALLOC!BD297</f>
        <v>0</v>
      </c>
      <c r="BE297" s="697">
        <f>[52]ACCOUNTALLOC!BE297</f>
        <v>0</v>
      </c>
      <c r="BF297" s="697">
        <f>[52]ACCOUNTALLOC!BF297</f>
        <v>0</v>
      </c>
      <c r="BG297" s="697">
        <f>[52]ACCOUNTALLOC!BG297</f>
        <v>0</v>
      </c>
      <c r="BH297" s="698"/>
      <c r="BI297" s="697">
        <f>[52]ACCOUNTALLOC!BI297</f>
        <v>0</v>
      </c>
      <c r="BJ297" s="697">
        <f>[52]ACCOUNTALLOC!BJ297</f>
        <v>0</v>
      </c>
      <c r="BK297" s="697">
        <f>[52]ACCOUNTALLOC!BK297</f>
        <v>0</v>
      </c>
      <c r="BL297" s="697">
        <f>[52]ACCOUNTALLOC!BL297</f>
        <v>0</v>
      </c>
      <c r="BM297" s="697">
        <f>[52]ACCOUNTALLOC!BM297</f>
        <v>0</v>
      </c>
      <c r="BN297" s="697">
        <f>[52]ACCOUNTALLOC!BN297</f>
        <v>0</v>
      </c>
      <c r="BO297" s="697">
        <f>[52]ACCOUNTALLOC!BO297</f>
        <v>0</v>
      </c>
      <c r="BP297" s="698"/>
      <c r="BQ297" s="697">
        <f>[52]ACCOUNTALLOC!BQ297</f>
        <v>0</v>
      </c>
      <c r="BR297" s="697">
        <f>[52]ACCOUNTALLOC!BR297</f>
        <v>0</v>
      </c>
      <c r="BS297" s="697">
        <f>[52]ACCOUNTALLOC!BS297</f>
        <v>0</v>
      </c>
      <c r="BT297" s="697">
        <f>[52]ACCOUNTALLOC!BT297</f>
        <v>0</v>
      </c>
      <c r="BU297" s="697">
        <f>[52]ACCOUNTALLOC!BU297</f>
        <v>0</v>
      </c>
      <c r="BV297" s="697">
        <f>[52]ACCOUNTALLOC!BV297</f>
        <v>0</v>
      </c>
      <c r="BW297" s="697">
        <f>[52]ACCOUNTALLOC!BW297</f>
        <v>0</v>
      </c>
      <c r="BX297" s="698"/>
      <c r="BY297" s="697">
        <f>[52]ACCOUNTALLOC!BY297</f>
        <v>0</v>
      </c>
      <c r="BZ297" s="697">
        <f>[52]ACCOUNTALLOC!BZ297</f>
        <v>0</v>
      </c>
      <c r="CA297" s="697">
        <f>[52]ACCOUNTALLOC!CA297</f>
        <v>0</v>
      </c>
      <c r="CB297" s="697">
        <f>[52]ACCOUNTALLOC!CB297</f>
        <v>0</v>
      </c>
      <c r="CC297" s="697">
        <f>[52]ACCOUNTALLOC!CC297</f>
        <v>0</v>
      </c>
      <c r="CD297" s="697">
        <f>[52]ACCOUNTALLOC!CD297</f>
        <v>0</v>
      </c>
      <c r="CE297" s="697">
        <f>[52]ACCOUNTALLOC!CE297</f>
        <v>0</v>
      </c>
      <c r="CF297" s="698"/>
      <c r="CG297" s="697">
        <f>[52]ACCOUNTALLOC!CG297</f>
        <v>0</v>
      </c>
      <c r="CH297" s="697">
        <f>[52]ACCOUNTALLOC!CH297</f>
        <v>0</v>
      </c>
      <c r="CI297" s="697">
        <f>[52]ACCOUNTALLOC!CI297</f>
        <v>0</v>
      </c>
      <c r="CJ297" s="697">
        <f>[52]ACCOUNTALLOC!CJ297</f>
        <v>0</v>
      </c>
      <c r="CK297" s="697">
        <f>[52]ACCOUNTALLOC!CK297</f>
        <v>0</v>
      </c>
      <c r="CL297" s="697">
        <f>[52]ACCOUNTALLOC!CL297</f>
        <v>0</v>
      </c>
      <c r="CM297" s="697">
        <f>[52]ACCOUNTALLOC!CM297</f>
        <v>0</v>
      </c>
      <c r="CN297" s="698">
        <f>[52]ACCOUNTALLOC!CN297</f>
        <v>0</v>
      </c>
      <c r="CO297" s="697">
        <f>[52]ACCOUNTALLOC!CO297</f>
        <v>0</v>
      </c>
      <c r="CP297" s="697">
        <f>[52]ACCOUNTALLOC!CP297</f>
        <v>0</v>
      </c>
      <c r="CQ297" s="697">
        <f>[52]ACCOUNTALLOC!CQ297</f>
        <v>0</v>
      </c>
      <c r="CR297" s="697">
        <f>[52]ACCOUNTALLOC!CR297</f>
        <v>0</v>
      </c>
      <c r="CS297" s="697">
        <f>[52]ACCOUNTALLOC!CS297</f>
        <v>0</v>
      </c>
      <c r="CT297" s="697">
        <f>[52]ACCOUNTALLOC!CT297</f>
        <v>0</v>
      </c>
      <c r="CU297" s="697">
        <f>[52]ACCOUNTALLOC!CU297</f>
        <v>0</v>
      </c>
      <c r="CW297" s="65">
        <f>[52]ACCOUNTALLOC!CW297</f>
        <v>0</v>
      </c>
      <c r="CX297" s="65">
        <f>[52]ACCOUNTALLOC!CX297</f>
        <v>0</v>
      </c>
      <c r="CY297" s="65">
        <f>[52]ACCOUNTALLOC!CY297</f>
        <v>0</v>
      </c>
      <c r="CZ297" s="65">
        <f>[52]ACCOUNTALLOC!CZ297</f>
        <v>0</v>
      </c>
      <c r="DA297" s="65">
        <f>[52]ACCOUNTALLOC!DA297</f>
        <v>0</v>
      </c>
      <c r="DB297" s="65">
        <f>[52]ACCOUNTALLOC!DB297</f>
        <v>0</v>
      </c>
      <c r="DC297" s="65">
        <f>[52]ACCOUNTALLOC!DC297</f>
        <v>0</v>
      </c>
      <c r="DE297" s="65">
        <v>0</v>
      </c>
      <c r="DF297" s="65">
        <v>0</v>
      </c>
      <c r="DG297" s="65">
        <v>0</v>
      </c>
      <c r="DH297" s="65">
        <v>0</v>
      </c>
      <c r="DI297" s="65">
        <v>0</v>
      </c>
      <c r="DJ297" s="65">
        <v>0</v>
      </c>
      <c r="DK297" s="65">
        <v>0</v>
      </c>
      <c r="DM297" s="65">
        <v>0</v>
      </c>
      <c r="DN297" s="65">
        <v>0</v>
      </c>
      <c r="DO297" s="65">
        <v>0</v>
      </c>
      <c r="DP297" s="65">
        <v>0</v>
      </c>
      <c r="DQ297" s="65">
        <v>0</v>
      </c>
      <c r="DR297" s="65">
        <v>0</v>
      </c>
      <c r="DS297" s="65">
        <v>0</v>
      </c>
      <c r="DU297" s="65">
        <v>0</v>
      </c>
      <c r="DV297" s="65">
        <v>0</v>
      </c>
      <c r="DW297" s="65">
        <v>0</v>
      </c>
      <c r="DX297" s="65">
        <v>0</v>
      </c>
      <c r="DY297" s="65">
        <v>0</v>
      </c>
      <c r="DZ297" s="65">
        <v>0</v>
      </c>
      <c r="EA297" s="65">
        <v>0</v>
      </c>
      <c r="EC297" s="65">
        <v>0</v>
      </c>
      <c r="ED297" s="65">
        <v>0</v>
      </c>
      <c r="EE297" s="65">
        <v>0</v>
      </c>
      <c r="EF297" s="65">
        <v>0</v>
      </c>
      <c r="EG297" s="65">
        <v>0</v>
      </c>
      <c r="EH297" s="65">
        <v>0</v>
      </c>
      <c r="EI297" s="65">
        <v>0</v>
      </c>
      <c r="EK297" s="65">
        <v>0</v>
      </c>
      <c r="EL297" s="65">
        <v>0</v>
      </c>
      <c r="EM297" s="65">
        <v>0</v>
      </c>
      <c r="EN297" s="65">
        <v>0</v>
      </c>
      <c r="EO297" s="65">
        <v>0</v>
      </c>
      <c r="EP297" s="65">
        <v>0</v>
      </c>
      <c r="EQ297" s="65">
        <v>0</v>
      </c>
      <c r="ES297" s="65">
        <v>0</v>
      </c>
      <c r="ET297" s="65">
        <v>0</v>
      </c>
      <c r="EU297" s="65">
        <v>0</v>
      </c>
      <c r="EV297" s="65">
        <v>0</v>
      </c>
      <c r="EW297" s="65">
        <v>0</v>
      </c>
      <c r="EX297" s="65">
        <v>0</v>
      </c>
      <c r="EY297" s="65">
        <v>0</v>
      </c>
      <c r="FA297" s="65">
        <v>0</v>
      </c>
      <c r="FB297" s="65">
        <v>0</v>
      </c>
      <c r="FC297" s="65">
        <v>0</v>
      </c>
      <c r="FD297" s="65">
        <v>0</v>
      </c>
      <c r="FE297" s="65">
        <v>0</v>
      </c>
      <c r="FF297" s="65">
        <v>0</v>
      </c>
      <c r="FG297" s="65">
        <v>0</v>
      </c>
    </row>
    <row r="298" spans="1:163">
      <c r="A298" s="699" t="str">
        <f>[52]ACCOUNTALLOC!A298</f>
        <v>~</v>
      </c>
      <c r="B298" s="698" t="str">
        <f>[52]ACCOUNTALLOC!B298</f>
        <v>~</v>
      </c>
      <c r="C298" s="695">
        <f>[52]ACCOUNTALLOC!C298</f>
        <v>0</v>
      </c>
      <c r="D298" s="700"/>
      <c r="E298" s="697">
        <f>[52]ACCOUNTALLOC!E298</f>
        <v>0</v>
      </c>
      <c r="F298" s="697">
        <f>[52]ACCOUNTALLOC!F298</f>
        <v>0</v>
      </c>
      <c r="G298" s="697">
        <f>[52]ACCOUNTALLOC!G298</f>
        <v>0</v>
      </c>
      <c r="H298" s="697">
        <f>[52]ACCOUNTALLOC!H298</f>
        <v>0</v>
      </c>
      <c r="I298" s="697">
        <f>[52]ACCOUNTALLOC!I298</f>
        <v>0</v>
      </c>
      <c r="J298" s="697">
        <f>[52]ACCOUNTALLOC!J298</f>
        <v>0</v>
      </c>
      <c r="K298" s="697">
        <f>[52]ACCOUNTALLOC!K298</f>
        <v>0</v>
      </c>
      <c r="L298" s="698"/>
      <c r="M298" s="697">
        <f>[52]ACCOUNTALLOC!M298</f>
        <v>0</v>
      </c>
      <c r="N298" s="697">
        <f>[52]ACCOUNTALLOC!N298</f>
        <v>0</v>
      </c>
      <c r="O298" s="697">
        <f>[52]ACCOUNTALLOC!O298</f>
        <v>0</v>
      </c>
      <c r="P298" s="697">
        <f>[52]ACCOUNTALLOC!P298</f>
        <v>0</v>
      </c>
      <c r="Q298" s="697">
        <f>[52]ACCOUNTALLOC!Q298</f>
        <v>0</v>
      </c>
      <c r="R298" s="697">
        <f>[52]ACCOUNTALLOC!R298</f>
        <v>0</v>
      </c>
      <c r="S298" s="697">
        <f>[52]ACCOUNTALLOC!S298</f>
        <v>0</v>
      </c>
      <c r="T298" s="698"/>
      <c r="U298" s="697">
        <f>[52]ACCOUNTALLOC!U298</f>
        <v>0</v>
      </c>
      <c r="V298" s="697">
        <f>[52]ACCOUNTALLOC!V298</f>
        <v>0</v>
      </c>
      <c r="W298" s="697">
        <f>[52]ACCOUNTALLOC!W298</f>
        <v>0</v>
      </c>
      <c r="X298" s="697">
        <f>[52]ACCOUNTALLOC!X298</f>
        <v>0</v>
      </c>
      <c r="Y298" s="697">
        <f>[52]ACCOUNTALLOC!Y298</f>
        <v>0</v>
      </c>
      <c r="Z298" s="697">
        <f>[52]ACCOUNTALLOC!Z298</f>
        <v>0</v>
      </c>
      <c r="AA298" s="697">
        <f>[52]ACCOUNTALLOC!AA298</f>
        <v>0</v>
      </c>
      <c r="AB298" s="698"/>
      <c r="AC298" s="697">
        <f>[52]ACCOUNTALLOC!AC298</f>
        <v>0</v>
      </c>
      <c r="AD298" s="697">
        <f>[52]ACCOUNTALLOC!AD298</f>
        <v>0</v>
      </c>
      <c r="AE298" s="697">
        <f>[52]ACCOUNTALLOC!AE298</f>
        <v>0</v>
      </c>
      <c r="AF298" s="697">
        <f>[52]ACCOUNTALLOC!AF298</f>
        <v>0</v>
      </c>
      <c r="AG298" s="697">
        <f>[52]ACCOUNTALLOC!AG298</f>
        <v>0</v>
      </c>
      <c r="AH298" s="697">
        <f>[52]ACCOUNTALLOC!AH298</f>
        <v>0</v>
      </c>
      <c r="AI298" s="697">
        <f>[52]ACCOUNTALLOC!AI298</f>
        <v>0</v>
      </c>
      <c r="AJ298" s="698"/>
      <c r="AK298" s="697">
        <f>[52]ACCOUNTALLOC!AK298</f>
        <v>0</v>
      </c>
      <c r="AL298" s="697">
        <f>[52]ACCOUNTALLOC!AL298</f>
        <v>0</v>
      </c>
      <c r="AM298" s="697">
        <f>[52]ACCOUNTALLOC!AM298</f>
        <v>0</v>
      </c>
      <c r="AN298" s="697">
        <f>[52]ACCOUNTALLOC!AN298</f>
        <v>0</v>
      </c>
      <c r="AO298" s="697">
        <f>[52]ACCOUNTALLOC!AO298</f>
        <v>0</v>
      </c>
      <c r="AP298" s="697">
        <f>[52]ACCOUNTALLOC!AP298</f>
        <v>0</v>
      </c>
      <c r="AQ298" s="697">
        <f>[52]ACCOUNTALLOC!AQ298</f>
        <v>0</v>
      </c>
      <c r="AR298" s="698"/>
      <c r="AS298" s="697">
        <f>[52]ACCOUNTALLOC!AS298</f>
        <v>0</v>
      </c>
      <c r="AT298" s="697">
        <f>[52]ACCOUNTALLOC!AT298</f>
        <v>0</v>
      </c>
      <c r="AU298" s="697">
        <f>[52]ACCOUNTALLOC!AU298</f>
        <v>0</v>
      </c>
      <c r="AV298" s="697">
        <f>[52]ACCOUNTALLOC!AV298</f>
        <v>0</v>
      </c>
      <c r="AW298" s="697">
        <f>[52]ACCOUNTALLOC!AW298</f>
        <v>0</v>
      </c>
      <c r="AX298" s="697">
        <f>[52]ACCOUNTALLOC!AX298</f>
        <v>0</v>
      </c>
      <c r="AY298" s="697">
        <f>[52]ACCOUNTALLOC!AY298</f>
        <v>0</v>
      </c>
      <c r="AZ298" s="698"/>
      <c r="BA298" s="697">
        <f>[52]ACCOUNTALLOC!BA298</f>
        <v>0</v>
      </c>
      <c r="BB298" s="697">
        <f>[52]ACCOUNTALLOC!BB298</f>
        <v>0</v>
      </c>
      <c r="BC298" s="697">
        <f>[52]ACCOUNTALLOC!BC298</f>
        <v>0</v>
      </c>
      <c r="BD298" s="697">
        <f>[52]ACCOUNTALLOC!BD298</f>
        <v>0</v>
      </c>
      <c r="BE298" s="697">
        <f>[52]ACCOUNTALLOC!BE298</f>
        <v>0</v>
      </c>
      <c r="BF298" s="697">
        <f>[52]ACCOUNTALLOC!BF298</f>
        <v>0</v>
      </c>
      <c r="BG298" s="697">
        <f>[52]ACCOUNTALLOC!BG298</f>
        <v>0</v>
      </c>
      <c r="BH298" s="698"/>
      <c r="BI298" s="697">
        <f>[52]ACCOUNTALLOC!BI298</f>
        <v>0</v>
      </c>
      <c r="BJ298" s="697">
        <f>[52]ACCOUNTALLOC!BJ298</f>
        <v>0</v>
      </c>
      <c r="BK298" s="697">
        <f>[52]ACCOUNTALLOC!BK298</f>
        <v>0</v>
      </c>
      <c r="BL298" s="697">
        <f>[52]ACCOUNTALLOC!BL298</f>
        <v>0</v>
      </c>
      <c r="BM298" s="697">
        <f>[52]ACCOUNTALLOC!BM298</f>
        <v>0</v>
      </c>
      <c r="BN298" s="697">
        <f>[52]ACCOUNTALLOC!BN298</f>
        <v>0</v>
      </c>
      <c r="BO298" s="697">
        <f>[52]ACCOUNTALLOC!BO298</f>
        <v>0</v>
      </c>
      <c r="BP298" s="698"/>
      <c r="BQ298" s="697">
        <f>[52]ACCOUNTALLOC!BQ298</f>
        <v>0</v>
      </c>
      <c r="BR298" s="697">
        <f>[52]ACCOUNTALLOC!BR298</f>
        <v>0</v>
      </c>
      <c r="BS298" s="697">
        <f>[52]ACCOUNTALLOC!BS298</f>
        <v>0</v>
      </c>
      <c r="BT298" s="697">
        <f>[52]ACCOUNTALLOC!BT298</f>
        <v>0</v>
      </c>
      <c r="BU298" s="697">
        <f>[52]ACCOUNTALLOC!BU298</f>
        <v>0</v>
      </c>
      <c r="BV298" s="697">
        <f>[52]ACCOUNTALLOC!BV298</f>
        <v>0</v>
      </c>
      <c r="BW298" s="697">
        <f>[52]ACCOUNTALLOC!BW298</f>
        <v>0</v>
      </c>
      <c r="BX298" s="698"/>
      <c r="BY298" s="697">
        <f>[52]ACCOUNTALLOC!BY298</f>
        <v>0</v>
      </c>
      <c r="BZ298" s="697">
        <f>[52]ACCOUNTALLOC!BZ298</f>
        <v>0</v>
      </c>
      <c r="CA298" s="697">
        <f>[52]ACCOUNTALLOC!CA298</f>
        <v>0</v>
      </c>
      <c r="CB298" s="697">
        <f>[52]ACCOUNTALLOC!CB298</f>
        <v>0</v>
      </c>
      <c r="CC298" s="697">
        <f>[52]ACCOUNTALLOC!CC298</f>
        <v>0</v>
      </c>
      <c r="CD298" s="697">
        <f>[52]ACCOUNTALLOC!CD298</f>
        <v>0</v>
      </c>
      <c r="CE298" s="697">
        <f>[52]ACCOUNTALLOC!CE298</f>
        <v>0</v>
      </c>
      <c r="CF298" s="698"/>
      <c r="CG298" s="697">
        <f>[52]ACCOUNTALLOC!CG298</f>
        <v>0</v>
      </c>
      <c r="CH298" s="697">
        <f>[52]ACCOUNTALLOC!CH298</f>
        <v>0</v>
      </c>
      <c r="CI298" s="697">
        <f>[52]ACCOUNTALLOC!CI298</f>
        <v>0</v>
      </c>
      <c r="CJ298" s="697">
        <f>[52]ACCOUNTALLOC!CJ298</f>
        <v>0</v>
      </c>
      <c r="CK298" s="697">
        <f>[52]ACCOUNTALLOC!CK298</f>
        <v>0</v>
      </c>
      <c r="CL298" s="697">
        <f>[52]ACCOUNTALLOC!CL298</f>
        <v>0</v>
      </c>
      <c r="CM298" s="697">
        <f>[52]ACCOUNTALLOC!CM298</f>
        <v>0</v>
      </c>
      <c r="CN298" s="698">
        <f>[52]ACCOUNTALLOC!CN298</f>
        <v>0</v>
      </c>
      <c r="CO298" s="697">
        <f>[52]ACCOUNTALLOC!CO298</f>
        <v>0</v>
      </c>
      <c r="CP298" s="697">
        <f>[52]ACCOUNTALLOC!CP298</f>
        <v>0</v>
      </c>
      <c r="CQ298" s="697">
        <f>[52]ACCOUNTALLOC!CQ298</f>
        <v>0</v>
      </c>
      <c r="CR298" s="697">
        <f>[52]ACCOUNTALLOC!CR298</f>
        <v>0</v>
      </c>
      <c r="CS298" s="697">
        <f>[52]ACCOUNTALLOC!CS298</f>
        <v>0</v>
      </c>
      <c r="CT298" s="697">
        <f>[52]ACCOUNTALLOC!CT298</f>
        <v>0</v>
      </c>
      <c r="CU298" s="697">
        <f>[52]ACCOUNTALLOC!CU298</f>
        <v>0</v>
      </c>
      <c r="CW298" s="65">
        <f>[52]ACCOUNTALLOC!CW298</f>
        <v>0</v>
      </c>
      <c r="CX298" s="65">
        <f>[52]ACCOUNTALLOC!CX298</f>
        <v>0</v>
      </c>
      <c r="CY298" s="65">
        <f>[52]ACCOUNTALLOC!CY298</f>
        <v>0</v>
      </c>
      <c r="CZ298" s="65">
        <f>[52]ACCOUNTALLOC!CZ298</f>
        <v>0</v>
      </c>
      <c r="DA298" s="65">
        <f>[52]ACCOUNTALLOC!DA298</f>
        <v>0</v>
      </c>
      <c r="DB298" s="65">
        <f>[52]ACCOUNTALLOC!DB298</f>
        <v>0</v>
      </c>
      <c r="DC298" s="65">
        <f>[52]ACCOUNTALLOC!DC298</f>
        <v>0</v>
      </c>
      <c r="DE298" s="65">
        <v>0</v>
      </c>
      <c r="DF298" s="65">
        <v>0</v>
      </c>
      <c r="DG298" s="65">
        <v>0</v>
      </c>
      <c r="DH298" s="65">
        <v>0</v>
      </c>
      <c r="DI298" s="65">
        <v>0</v>
      </c>
      <c r="DJ298" s="65">
        <v>0</v>
      </c>
      <c r="DK298" s="65">
        <v>0</v>
      </c>
      <c r="DM298" s="65">
        <v>0</v>
      </c>
      <c r="DN298" s="65">
        <v>0</v>
      </c>
      <c r="DO298" s="65">
        <v>0</v>
      </c>
      <c r="DP298" s="65">
        <v>0</v>
      </c>
      <c r="DQ298" s="65">
        <v>0</v>
      </c>
      <c r="DR298" s="65">
        <v>0</v>
      </c>
      <c r="DS298" s="65">
        <v>0</v>
      </c>
      <c r="DU298" s="65">
        <v>0</v>
      </c>
      <c r="DV298" s="65">
        <v>0</v>
      </c>
      <c r="DW298" s="65">
        <v>0</v>
      </c>
      <c r="DX298" s="65">
        <v>0</v>
      </c>
      <c r="DY298" s="65">
        <v>0</v>
      </c>
      <c r="DZ298" s="65">
        <v>0</v>
      </c>
      <c r="EA298" s="65">
        <v>0</v>
      </c>
      <c r="EC298" s="65">
        <v>0</v>
      </c>
      <c r="ED298" s="65">
        <v>0</v>
      </c>
      <c r="EE298" s="65">
        <v>0</v>
      </c>
      <c r="EF298" s="65">
        <v>0</v>
      </c>
      <c r="EG298" s="65">
        <v>0</v>
      </c>
      <c r="EH298" s="65">
        <v>0</v>
      </c>
      <c r="EI298" s="65">
        <v>0</v>
      </c>
      <c r="EK298" s="65">
        <v>0</v>
      </c>
      <c r="EL298" s="65">
        <v>0</v>
      </c>
      <c r="EM298" s="65">
        <v>0</v>
      </c>
      <c r="EN298" s="65">
        <v>0</v>
      </c>
      <c r="EO298" s="65">
        <v>0</v>
      </c>
      <c r="EP298" s="65">
        <v>0</v>
      </c>
      <c r="EQ298" s="65">
        <v>0</v>
      </c>
      <c r="ES298" s="65">
        <v>0</v>
      </c>
      <c r="ET298" s="65">
        <v>0</v>
      </c>
      <c r="EU298" s="65">
        <v>0</v>
      </c>
      <c r="EV298" s="65">
        <v>0</v>
      </c>
      <c r="EW298" s="65">
        <v>0</v>
      </c>
      <c r="EX298" s="65">
        <v>0</v>
      </c>
      <c r="EY298" s="65">
        <v>0</v>
      </c>
      <c r="FA298" s="65">
        <v>0</v>
      </c>
      <c r="FB298" s="65">
        <v>0</v>
      </c>
      <c r="FC298" s="65">
        <v>0</v>
      </c>
      <c r="FD298" s="65">
        <v>0</v>
      </c>
      <c r="FE298" s="65">
        <v>0</v>
      </c>
      <c r="FF298" s="65">
        <v>0</v>
      </c>
      <c r="FG298" s="65">
        <v>0</v>
      </c>
    </row>
    <row r="299" spans="1:163">
      <c r="A299" s="699" t="str">
        <f>[52]ACCOUNTALLOC!A299</f>
        <v>~</v>
      </c>
      <c r="B299" s="698" t="str">
        <f>[52]ACCOUNTALLOC!B299</f>
        <v>~</v>
      </c>
      <c r="C299" s="695">
        <f>[52]ACCOUNTALLOC!C299</f>
        <v>0</v>
      </c>
      <c r="D299" s="700"/>
      <c r="E299" s="697">
        <f>[52]ACCOUNTALLOC!E299</f>
        <v>0</v>
      </c>
      <c r="F299" s="697">
        <f>[52]ACCOUNTALLOC!F299</f>
        <v>0</v>
      </c>
      <c r="G299" s="697">
        <f>[52]ACCOUNTALLOC!G299</f>
        <v>0</v>
      </c>
      <c r="H299" s="697">
        <f>[52]ACCOUNTALLOC!H299</f>
        <v>0</v>
      </c>
      <c r="I299" s="697">
        <f>[52]ACCOUNTALLOC!I299</f>
        <v>0</v>
      </c>
      <c r="J299" s="697">
        <f>[52]ACCOUNTALLOC!J299</f>
        <v>0</v>
      </c>
      <c r="K299" s="697">
        <f>[52]ACCOUNTALLOC!K299</f>
        <v>0</v>
      </c>
      <c r="L299" s="698"/>
      <c r="M299" s="697">
        <f>[52]ACCOUNTALLOC!M299</f>
        <v>0</v>
      </c>
      <c r="N299" s="697">
        <f>[52]ACCOUNTALLOC!N299</f>
        <v>0</v>
      </c>
      <c r="O299" s="697">
        <f>[52]ACCOUNTALLOC!O299</f>
        <v>0</v>
      </c>
      <c r="P299" s="697">
        <f>[52]ACCOUNTALLOC!P299</f>
        <v>0</v>
      </c>
      <c r="Q299" s="697">
        <f>[52]ACCOUNTALLOC!Q299</f>
        <v>0</v>
      </c>
      <c r="R299" s="697">
        <f>[52]ACCOUNTALLOC!R299</f>
        <v>0</v>
      </c>
      <c r="S299" s="697">
        <f>[52]ACCOUNTALLOC!S299</f>
        <v>0</v>
      </c>
      <c r="T299" s="698"/>
      <c r="U299" s="697">
        <f>[52]ACCOUNTALLOC!U299</f>
        <v>0</v>
      </c>
      <c r="V299" s="697">
        <f>[52]ACCOUNTALLOC!V299</f>
        <v>0</v>
      </c>
      <c r="W299" s="697">
        <f>[52]ACCOUNTALLOC!W299</f>
        <v>0</v>
      </c>
      <c r="X299" s="697">
        <f>[52]ACCOUNTALLOC!X299</f>
        <v>0</v>
      </c>
      <c r="Y299" s="697">
        <f>[52]ACCOUNTALLOC!Y299</f>
        <v>0</v>
      </c>
      <c r="Z299" s="697">
        <f>[52]ACCOUNTALLOC!Z299</f>
        <v>0</v>
      </c>
      <c r="AA299" s="697">
        <f>[52]ACCOUNTALLOC!AA299</f>
        <v>0</v>
      </c>
      <c r="AB299" s="698"/>
      <c r="AC299" s="697">
        <f>[52]ACCOUNTALLOC!AC299</f>
        <v>0</v>
      </c>
      <c r="AD299" s="697">
        <f>[52]ACCOUNTALLOC!AD299</f>
        <v>0</v>
      </c>
      <c r="AE299" s="697">
        <f>[52]ACCOUNTALLOC!AE299</f>
        <v>0</v>
      </c>
      <c r="AF299" s="697">
        <f>[52]ACCOUNTALLOC!AF299</f>
        <v>0</v>
      </c>
      <c r="AG299" s="697">
        <f>[52]ACCOUNTALLOC!AG299</f>
        <v>0</v>
      </c>
      <c r="AH299" s="697">
        <f>[52]ACCOUNTALLOC!AH299</f>
        <v>0</v>
      </c>
      <c r="AI299" s="697">
        <f>[52]ACCOUNTALLOC!AI299</f>
        <v>0</v>
      </c>
      <c r="AJ299" s="698"/>
      <c r="AK299" s="697">
        <f>[52]ACCOUNTALLOC!AK299</f>
        <v>0</v>
      </c>
      <c r="AL299" s="697">
        <f>[52]ACCOUNTALLOC!AL299</f>
        <v>0</v>
      </c>
      <c r="AM299" s="697">
        <f>[52]ACCOUNTALLOC!AM299</f>
        <v>0</v>
      </c>
      <c r="AN299" s="697">
        <f>[52]ACCOUNTALLOC!AN299</f>
        <v>0</v>
      </c>
      <c r="AO299" s="697">
        <f>[52]ACCOUNTALLOC!AO299</f>
        <v>0</v>
      </c>
      <c r="AP299" s="697">
        <f>[52]ACCOUNTALLOC!AP299</f>
        <v>0</v>
      </c>
      <c r="AQ299" s="697">
        <f>[52]ACCOUNTALLOC!AQ299</f>
        <v>0</v>
      </c>
      <c r="AR299" s="698"/>
      <c r="AS299" s="697">
        <f>[52]ACCOUNTALLOC!AS299</f>
        <v>0</v>
      </c>
      <c r="AT299" s="697">
        <f>[52]ACCOUNTALLOC!AT299</f>
        <v>0</v>
      </c>
      <c r="AU299" s="697">
        <f>[52]ACCOUNTALLOC!AU299</f>
        <v>0</v>
      </c>
      <c r="AV299" s="697">
        <f>[52]ACCOUNTALLOC!AV299</f>
        <v>0</v>
      </c>
      <c r="AW299" s="697">
        <f>[52]ACCOUNTALLOC!AW299</f>
        <v>0</v>
      </c>
      <c r="AX299" s="697">
        <f>[52]ACCOUNTALLOC!AX299</f>
        <v>0</v>
      </c>
      <c r="AY299" s="697">
        <f>[52]ACCOUNTALLOC!AY299</f>
        <v>0</v>
      </c>
      <c r="AZ299" s="698"/>
      <c r="BA299" s="697">
        <f>[52]ACCOUNTALLOC!BA299</f>
        <v>0</v>
      </c>
      <c r="BB299" s="697">
        <f>[52]ACCOUNTALLOC!BB299</f>
        <v>0</v>
      </c>
      <c r="BC299" s="697">
        <f>[52]ACCOUNTALLOC!BC299</f>
        <v>0</v>
      </c>
      <c r="BD299" s="697">
        <f>[52]ACCOUNTALLOC!BD299</f>
        <v>0</v>
      </c>
      <c r="BE299" s="697">
        <f>[52]ACCOUNTALLOC!BE299</f>
        <v>0</v>
      </c>
      <c r="BF299" s="697">
        <f>[52]ACCOUNTALLOC!BF299</f>
        <v>0</v>
      </c>
      <c r="BG299" s="697">
        <f>[52]ACCOUNTALLOC!BG299</f>
        <v>0</v>
      </c>
      <c r="BH299" s="698"/>
      <c r="BI299" s="697">
        <f>[52]ACCOUNTALLOC!BI299</f>
        <v>0</v>
      </c>
      <c r="BJ299" s="697">
        <f>[52]ACCOUNTALLOC!BJ299</f>
        <v>0</v>
      </c>
      <c r="BK299" s="697">
        <f>[52]ACCOUNTALLOC!BK299</f>
        <v>0</v>
      </c>
      <c r="BL299" s="697">
        <f>[52]ACCOUNTALLOC!BL299</f>
        <v>0</v>
      </c>
      <c r="BM299" s="697">
        <f>[52]ACCOUNTALLOC!BM299</f>
        <v>0</v>
      </c>
      <c r="BN299" s="697">
        <f>[52]ACCOUNTALLOC!BN299</f>
        <v>0</v>
      </c>
      <c r="BO299" s="697">
        <f>[52]ACCOUNTALLOC!BO299</f>
        <v>0</v>
      </c>
      <c r="BP299" s="698"/>
      <c r="BQ299" s="697">
        <f>[52]ACCOUNTALLOC!BQ299</f>
        <v>0</v>
      </c>
      <c r="BR299" s="697">
        <f>[52]ACCOUNTALLOC!BR299</f>
        <v>0</v>
      </c>
      <c r="BS299" s="697">
        <f>[52]ACCOUNTALLOC!BS299</f>
        <v>0</v>
      </c>
      <c r="BT299" s="697">
        <f>[52]ACCOUNTALLOC!BT299</f>
        <v>0</v>
      </c>
      <c r="BU299" s="697">
        <f>[52]ACCOUNTALLOC!BU299</f>
        <v>0</v>
      </c>
      <c r="BV299" s="697">
        <f>[52]ACCOUNTALLOC!BV299</f>
        <v>0</v>
      </c>
      <c r="BW299" s="697">
        <f>[52]ACCOUNTALLOC!BW299</f>
        <v>0</v>
      </c>
      <c r="BX299" s="698"/>
      <c r="BY299" s="697">
        <f>[52]ACCOUNTALLOC!BY299</f>
        <v>0</v>
      </c>
      <c r="BZ299" s="697">
        <f>[52]ACCOUNTALLOC!BZ299</f>
        <v>0</v>
      </c>
      <c r="CA299" s="697">
        <f>[52]ACCOUNTALLOC!CA299</f>
        <v>0</v>
      </c>
      <c r="CB299" s="697">
        <f>[52]ACCOUNTALLOC!CB299</f>
        <v>0</v>
      </c>
      <c r="CC299" s="697">
        <f>[52]ACCOUNTALLOC!CC299</f>
        <v>0</v>
      </c>
      <c r="CD299" s="697">
        <f>[52]ACCOUNTALLOC!CD299</f>
        <v>0</v>
      </c>
      <c r="CE299" s="697">
        <f>[52]ACCOUNTALLOC!CE299</f>
        <v>0</v>
      </c>
      <c r="CF299" s="698"/>
      <c r="CG299" s="697">
        <f>[52]ACCOUNTALLOC!CG299</f>
        <v>0</v>
      </c>
      <c r="CH299" s="697">
        <f>[52]ACCOUNTALLOC!CH299</f>
        <v>0</v>
      </c>
      <c r="CI299" s="697">
        <f>[52]ACCOUNTALLOC!CI299</f>
        <v>0</v>
      </c>
      <c r="CJ299" s="697">
        <f>[52]ACCOUNTALLOC!CJ299</f>
        <v>0</v>
      </c>
      <c r="CK299" s="697">
        <f>[52]ACCOUNTALLOC!CK299</f>
        <v>0</v>
      </c>
      <c r="CL299" s="697">
        <f>[52]ACCOUNTALLOC!CL299</f>
        <v>0</v>
      </c>
      <c r="CM299" s="697">
        <f>[52]ACCOUNTALLOC!CM299</f>
        <v>0</v>
      </c>
      <c r="CN299" s="698">
        <f>[52]ACCOUNTALLOC!CN299</f>
        <v>0</v>
      </c>
      <c r="CO299" s="697">
        <f>[52]ACCOUNTALLOC!CO299</f>
        <v>0</v>
      </c>
      <c r="CP299" s="697">
        <f>[52]ACCOUNTALLOC!CP299</f>
        <v>0</v>
      </c>
      <c r="CQ299" s="697">
        <f>[52]ACCOUNTALLOC!CQ299</f>
        <v>0</v>
      </c>
      <c r="CR299" s="697">
        <f>[52]ACCOUNTALLOC!CR299</f>
        <v>0</v>
      </c>
      <c r="CS299" s="697">
        <f>[52]ACCOUNTALLOC!CS299</f>
        <v>0</v>
      </c>
      <c r="CT299" s="697">
        <f>[52]ACCOUNTALLOC!CT299</f>
        <v>0</v>
      </c>
      <c r="CU299" s="697">
        <f>[52]ACCOUNTALLOC!CU299</f>
        <v>0</v>
      </c>
      <c r="CW299" s="65">
        <f>[52]ACCOUNTALLOC!CW299</f>
        <v>0</v>
      </c>
      <c r="CX299" s="65">
        <f>[52]ACCOUNTALLOC!CX299</f>
        <v>0</v>
      </c>
      <c r="CY299" s="65">
        <f>[52]ACCOUNTALLOC!CY299</f>
        <v>0</v>
      </c>
      <c r="CZ299" s="65">
        <f>[52]ACCOUNTALLOC!CZ299</f>
        <v>0</v>
      </c>
      <c r="DA299" s="65">
        <f>[52]ACCOUNTALLOC!DA299</f>
        <v>0</v>
      </c>
      <c r="DB299" s="65">
        <f>[52]ACCOUNTALLOC!DB299</f>
        <v>0</v>
      </c>
      <c r="DC299" s="65">
        <f>[52]ACCOUNTALLOC!DC299</f>
        <v>0</v>
      </c>
      <c r="DE299" s="65">
        <v>0</v>
      </c>
      <c r="DF299" s="65">
        <v>0</v>
      </c>
      <c r="DG299" s="65">
        <v>0</v>
      </c>
      <c r="DH299" s="65">
        <v>0</v>
      </c>
      <c r="DI299" s="65">
        <v>0</v>
      </c>
      <c r="DJ299" s="65">
        <v>0</v>
      </c>
      <c r="DK299" s="65">
        <v>0</v>
      </c>
      <c r="DM299" s="65">
        <v>0</v>
      </c>
      <c r="DN299" s="65">
        <v>0</v>
      </c>
      <c r="DO299" s="65">
        <v>0</v>
      </c>
      <c r="DP299" s="65">
        <v>0</v>
      </c>
      <c r="DQ299" s="65">
        <v>0</v>
      </c>
      <c r="DR299" s="65">
        <v>0</v>
      </c>
      <c r="DS299" s="65">
        <v>0</v>
      </c>
      <c r="DU299" s="65">
        <v>0</v>
      </c>
      <c r="DV299" s="65">
        <v>0</v>
      </c>
      <c r="DW299" s="65">
        <v>0</v>
      </c>
      <c r="DX299" s="65">
        <v>0</v>
      </c>
      <c r="DY299" s="65">
        <v>0</v>
      </c>
      <c r="DZ299" s="65">
        <v>0</v>
      </c>
      <c r="EA299" s="65">
        <v>0</v>
      </c>
      <c r="EC299" s="65">
        <v>0</v>
      </c>
      <c r="ED299" s="65">
        <v>0</v>
      </c>
      <c r="EE299" s="65">
        <v>0</v>
      </c>
      <c r="EF299" s="65">
        <v>0</v>
      </c>
      <c r="EG299" s="65">
        <v>0</v>
      </c>
      <c r="EH299" s="65">
        <v>0</v>
      </c>
      <c r="EI299" s="65">
        <v>0</v>
      </c>
      <c r="EK299" s="65">
        <v>0</v>
      </c>
      <c r="EL299" s="65">
        <v>0</v>
      </c>
      <c r="EM299" s="65">
        <v>0</v>
      </c>
      <c r="EN299" s="65">
        <v>0</v>
      </c>
      <c r="EO299" s="65">
        <v>0</v>
      </c>
      <c r="EP299" s="65">
        <v>0</v>
      </c>
      <c r="EQ299" s="65">
        <v>0</v>
      </c>
      <c r="ES299" s="65">
        <v>0</v>
      </c>
      <c r="ET299" s="65">
        <v>0</v>
      </c>
      <c r="EU299" s="65">
        <v>0</v>
      </c>
      <c r="EV299" s="65">
        <v>0</v>
      </c>
      <c r="EW299" s="65">
        <v>0</v>
      </c>
      <c r="EX299" s="65">
        <v>0</v>
      </c>
      <c r="EY299" s="65">
        <v>0</v>
      </c>
      <c r="FA299" s="65">
        <v>0</v>
      </c>
      <c r="FB299" s="65">
        <v>0</v>
      </c>
      <c r="FC299" s="65">
        <v>0</v>
      </c>
      <c r="FD299" s="65">
        <v>0</v>
      </c>
      <c r="FE299" s="65">
        <v>0</v>
      </c>
      <c r="FF299" s="65">
        <v>0</v>
      </c>
      <c r="FG299" s="65">
        <v>0</v>
      </c>
    </row>
    <row r="300" spans="1:163">
      <c r="A300" s="698"/>
      <c r="B300" s="694" t="str">
        <f>[52]ACCOUNTALLOC!B300</f>
        <v>Sub-total</v>
      </c>
      <c r="C300" s="696">
        <f>[52]ACCOUNTALLOC!C300</f>
        <v>24808255.514376964</v>
      </c>
      <c r="D300" s="700"/>
      <c r="E300" s="696">
        <f>[52]ACCOUNTALLOC!E300</f>
        <v>1485366.8356724516</v>
      </c>
      <c r="F300" s="696">
        <f>[52]ACCOUNTALLOC!F300</f>
        <v>10626183.633480636</v>
      </c>
      <c r="G300" s="696">
        <f>[52]ACCOUNTALLOC!G300</f>
        <v>0</v>
      </c>
      <c r="H300" s="696">
        <f>[52]ACCOUNTALLOC!H300</f>
        <v>0</v>
      </c>
      <c r="I300" s="696">
        <f>[52]ACCOUNTALLOC!I300</f>
        <v>0</v>
      </c>
      <c r="J300" s="696">
        <f>[52]ACCOUNTALLOC!J300</f>
        <v>0</v>
      </c>
      <c r="K300" s="696">
        <f>[52]ACCOUNTALLOC!K300</f>
        <v>12111550.469153088</v>
      </c>
      <c r="L300" s="696"/>
      <c r="M300" s="696">
        <f>[52]ACCOUNTALLOC!M300</f>
        <v>342455.76888553897</v>
      </c>
      <c r="N300" s="696">
        <f>[52]ACCOUNTALLOC!N300</f>
        <v>2699988.5750888553</v>
      </c>
      <c r="O300" s="696">
        <f>[52]ACCOUNTALLOC!O300</f>
        <v>0</v>
      </c>
      <c r="P300" s="696">
        <f>[52]ACCOUNTALLOC!P300</f>
        <v>0</v>
      </c>
      <c r="Q300" s="696">
        <f>[52]ACCOUNTALLOC!Q300</f>
        <v>0</v>
      </c>
      <c r="R300" s="696">
        <f>[52]ACCOUNTALLOC!R300</f>
        <v>0</v>
      </c>
      <c r="S300" s="696">
        <f>[52]ACCOUNTALLOC!S300</f>
        <v>3042444.3439743943</v>
      </c>
      <c r="T300" s="696"/>
      <c r="U300" s="696">
        <f>[52]ACCOUNTALLOC!U300</f>
        <v>366543.42557046673</v>
      </c>
      <c r="V300" s="696">
        <f>[52]ACCOUNTALLOC!V300</f>
        <v>3002594.0601704465</v>
      </c>
      <c r="W300" s="696">
        <f>[52]ACCOUNTALLOC!W300</f>
        <v>0</v>
      </c>
      <c r="X300" s="696">
        <f>[52]ACCOUNTALLOC!X300</f>
        <v>0</v>
      </c>
      <c r="Y300" s="696">
        <f>[52]ACCOUNTALLOC!Y300</f>
        <v>0</v>
      </c>
      <c r="Z300" s="696">
        <f>[52]ACCOUNTALLOC!Z300</f>
        <v>0</v>
      </c>
      <c r="AA300" s="696">
        <f>[52]ACCOUNTALLOC!AA300</f>
        <v>3369137.4857409131</v>
      </c>
      <c r="AB300" s="696"/>
      <c r="AC300" s="696">
        <f>[52]ACCOUNTALLOC!AC300</f>
        <v>192588.45953880902</v>
      </c>
      <c r="AD300" s="696">
        <f>[52]ACCOUNTALLOC!AD300</f>
        <v>1937771.5719445362</v>
      </c>
      <c r="AE300" s="696">
        <f>[52]ACCOUNTALLOC!AE300</f>
        <v>0</v>
      </c>
      <c r="AF300" s="696">
        <f>[52]ACCOUNTALLOC!AF300</f>
        <v>0</v>
      </c>
      <c r="AG300" s="696">
        <f>[52]ACCOUNTALLOC!AG300</f>
        <v>0</v>
      </c>
      <c r="AH300" s="696">
        <f>[52]ACCOUNTALLOC!AH300</f>
        <v>0</v>
      </c>
      <c r="AI300" s="696">
        <f>[52]ACCOUNTALLOC!AI300</f>
        <v>2130360.0314833452</v>
      </c>
      <c r="AJ300" s="696"/>
      <c r="AK300" s="696">
        <f>[52]ACCOUNTALLOC!AK300</f>
        <v>136048.84526182571</v>
      </c>
      <c r="AL300" s="696">
        <f>[52]ACCOUNTALLOC!AL300</f>
        <v>1348190.5981455739</v>
      </c>
      <c r="AM300" s="696">
        <f>[52]ACCOUNTALLOC!AM300</f>
        <v>0</v>
      </c>
      <c r="AN300" s="696">
        <f>[52]ACCOUNTALLOC!AN300</f>
        <v>0</v>
      </c>
      <c r="AO300" s="696">
        <f>[52]ACCOUNTALLOC!AO300</f>
        <v>0</v>
      </c>
      <c r="AP300" s="696">
        <f>[52]ACCOUNTALLOC!AP300</f>
        <v>0</v>
      </c>
      <c r="AQ300" s="696">
        <f>[52]ACCOUNTALLOC!AQ300</f>
        <v>1484239.4434073996</v>
      </c>
      <c r="AR300" s="696"/>
      <c r="AS300" s="696">
        <f>[52]ACCOUNTALLOC!AS300</f>
        <v>4.649374689820811</v>
      </c>
      <c r="AT300" s="696">
        <f>[52]ACCOUNTALLOC!AT300</f>
        <v>4257.0579079838526</v>
      </c>
      <c r="AU300" s="696">
        <f>[52]ACCOUNTALLOC!AU300</f>
        <v>0</v>
      </c>
      <c r="AV300" s="696">
        <f>[52]ACCOUNTALLOC!AV300</f>
        <v>0</v>
      </c>
      <c r="AW300" s="696">
        <f>[52]ACCOUNTALLOC!AW300</f>
        <v>0</v>
      </c>
      <c r="AX300" s="696">
        <f>[52]ACCOUNTALLOC!AX300</f>
        <v>0</v>
      </c>
      <c r="AY300" s="696">
        <f>[52]ACCOUNTALLOC!AY300</f>
        <v>4261.707282673673</v>
      </c>
      <c r="AZ300" s="696"/>
      <c r="BA300" s="696">
        <f>[52]ACCOUNTALLOC!BA300</f>
        <v>0</v>
      </c>
      <c r="BB300" s="696">
        <f>[52]ACCOUNTALLOC!BB300</f>
        <v>117492.73259599064</v>
      </c>
      <c r="BC300" s="696">
        <f>[52]ACCOUNTALLOC!BC300</f>
        <v>0</v>
      </c>
      <c r="BD300" s="696">
        <f>[52]ACCOUNTALLOC!BD300</f>
        <v>0</v>
      </c>
      <c r="BE300" s="696">
        <f>[52]ACCOUNTALLOC!BE300</f>
        <v>0</v>
      </c>
      <c r="BF300" s="696">
        <f>[52]ACCOUNTALLOC!BF300</f>
        <v>0</v>
      </c>
      <c r="BG300" s="696">
        <f>[52]ACCOUNTALLOC!BG300</f>
        <v>117492.73259599064</v>
      </c>
      <c r="BH300" s="696"/>
      <c r="BI300" s="696">
        <f>[52]ACCOUNTALLOC!BI300</f>
        <v>26461.192683167512</v>
      </c>
      <c r="BJ300" s="696">
        <f>[52]ACCOUNTALLOC!BJ300</f>
        <v>242897.24692401852</v>
      </c>
      <c r="BK300" s="696">
        <f>[52]ACCOUNTALLOC!BK300</f>
        <v>0</v>
      </c>
      <c r="BL300" s="696">
        <f>[52]ACCOUNTALLOC!BL300</f>
        <v>0</v>
      </c>
      <c r="BM300" s="696">
        <f>[52]ACCOUNTALLOC!BM300</f>
        <v>0</v>
      </c>
      <c r="BN300" s="696">
        <f>[52]ACCOUNTALLOC!BN300</f>
        <v>0</v>
      </c>
      <c r="BO300" s="696">
        <f>[52]ACCOUNTALLOC!BO300</f>
        <v>269358.43960718601</v>
      </c>
      <c r="BP300" s="696"/>
      <c r="BQ300" s="696">
        <f>[52]ACCOUNTALLOC!BQ300</f>
        <v>46210.039381036906</v>
      </c>
      <c r="BR300" s="696">
        <f>[52]ACCOUNTALLOC!BR300</f>
        <v>583551.70644528966</v>
      </c>
      <c r="BS300" s="696">
        <f>[52]ACCOUNTALLOC!BS300</f>
        <v>0</v>
      </c>
      <c r="BT300" s="696">
        <f>[52]ACCOUNTALLOC!BT300</f>
        <v>0</v>
      </c>
      <c r="BU300" s="696">
        <f>[52]ACCOUNTALLOC!BU300</f>
        <v>0</v>
      </c>
      <c r="BV300" s="696">
        <f>[52]ACCOUNTALLOC!BV300</f>
        <v>0</v>
      </c>
      <c r="BW300" s="696">
        <f>[52]ACCOUNTALLOC!BW300</f>
        <v>629761.74582632654</v>
      </c>
      <c r="BX300" s="696"/>
      <c r="BY300" s="696">
        <f>[52]ACCOUNTALLOC!BY300</f>
        <v>132644.51622881822</v>
      </c>
      <c r="BZ300" s="696">
        <f>[52]ACCOUNTALLOC!BZ300</f>
        <v>1433559.5092094762</v>
      </c>
      <c r="CA300" s="696">
        <f>[52]ACCOUNTALLOC!CA300</f>
        <v>0</v>
      </c>
      <c r="CB300" s="696">
        <f>[52]ACCOUNTALLOC!CB300</f>
        <v>0</v>
      </c>
      <c r="CC300" s="696">
        <f>[52]ACCOUNTALLOC!CC300</f>
        <v>0</v>
      </c>
      <c r="CD300" s="696">
        <f>[52]ACCOUNTALLOC!CD300</f>
        <v>0</v>
      </c>
      <c r="CE300" s="696">
        <f>[52]ACCOUNTALLOC!CE300</f>
        <v>1566204.0254382943</v>
      </c>
      <c r="CF300" s="696"/>
      <c r="CG300" s="696">
        <f>[52]ACCOUNTALLOC!CG300</f>
        <v>5352.6104853617608</v>
      </c>
      <c r="CH300" s="696">
        <f>[52]ACCOUNTALLOC!CH300</f>
        <v>70266.859930650928</v>
      </c>
      <c r="CI300" s="696">
        <f>[52]ACCOUNTALLOC!CI300</f>
        <v>0</v>
      </c>
      <c r="CJ300" s="696">
        <f>[52]ACCOUNTALLOC!CJ300</f>
        <v>0</v>
      </c>
      <c r="CK300" s="696">
        <f>[52]ACCOUNTALLOC!CK300</f>
        <v>0</v>
      </c>
      <c r="CL300" s="696">
        <f>[52]ACCOUNTALLOC!CL300</f>
        <v>0</v>
      </c>
      <c r="CM300" s="696">
        <f>[52]ACCOUNTALLOC!CM300</f>
        <v>75619.470416012686</v>
      </c>
      <c r="CN300" s="696">
        <f>[52]ACCOUNTALLOC!CN300</f>
        <v>0</v>
      </c>
      <c r="CO300" s="696">
        <f>[52]ACCOUNTALLOC!CO300</f>
        <v>948.68914668631544</v>
      </c>
      <c r="CP300" s="696">
        <f>[52]ACCOUNTALLOC!CP300</f>
        <v>6876.9303046593914</v>
      </c>
      <c r="CQ300" s="696">
        <f>[52]ACCOUNTALLOC!CQ300</f>
        <v>0</v>
      </c>
      <c r="CR300" s="696">
        <f>[52]ACCOUNTALLOC!CR300</f>
        <v>0</v>
      </c>
      <c r="CS300" s="696">
        <f>[52]ACCOUNTALLOC!CS300</f>
        <v>0</v>
      </c>
      <c r="CT300" s="696">
        <f>[52]ACCOUNTALLOC!CT300</f>
        <v>0</v>
      </c>
      <c r="CU300" s="696">
        <f>[52]ACCOUNTALLOC!CU300</f>
        <v>7825.6194513457067</v>
      </c>
      <c r="CV300" s="66"/>
      <c r="CW300" s="66">
        <f>[52]ACCOUNTALLOC!CW300</f>
        <v>0</v>
      </c>
      <c r="CX300" s="66">
        <f>[52]ACCOUNTALLOC!CX300</f>
        <v>0</v>
      </c>
      <c r="CY300" s="66">
        <f>[52]ACCOUNTALLOC!CY300</f>
        <v>0</v>
      </c>
      <c r="CZ300" s="66">
        <f>[52]ACCOUNTALLOC!CZ300</f>
        <v>0</v>
      </c>
      <c r="DA300" s="66">
        <f>[52]ACCOUNTALLOC!DA300</f>
        <v>0</v>
      </c>
      <c r="DB300" s="66">
        <f>[52]ACCOUNTALLOC!DB300</f>
        <v>0</v>
      </c>
      <c r="DC300" s="66">
        <f>[52]ACCOUNTALLOC!DC300</f>
        <v>0</v>
      </c>
      <c r="DD300" s="66"/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/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/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/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/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/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/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</row>
    <row r="301" spans="1:163">
      <c r="D301" s="64"/>
      <c r="CW301" s="2">
        <f>[52]ACCOUNTALLOC!CW301</f>
        <v>0</v>
      </c>
      <c r="CX301" s="2">
        <f>[52]ACCOUNTALLOC!CX301</f>
        <v>0</v>
      </c>
      <c r="CY301" s="2">
        <f>[52]ACCOUNTALLOC!CY301</f>
        <v>0</v>
      </c>
      <c r="CZ301" s="2">
        <f>[52]ACCOUNTALLOC!CZ301</f>
        <v>0</v>
      </c>
      <c r="DA301" s="2">
        <f>[52]ACCOUNTALLOC!DA301</f>
        <v>0</v>
      </c>
      <c r="DB301" s="2">
        <f>[52]ACCOUNTALLOC!DB301</f>
        <v>0</v>
      </c>
      <c r="DC301" s="2">
        <f>[52]ACCOUNTALLOC!DC301</f>
        <v>0</v>
      </c>
    </row>
    <row r="302" spans="1:163">
      <c r="B302" s="12" t="s">
        <v>75</v>
      </c>
      <c r="D302" s="64"/>
      <c r="CW302" s="2">
        <f>[52]ACCOUNTALLOC!CW302</f>
        <v>0</v>
      </c>
      <c r="CX302" s="2">
        <f>[52]ACCOUNTALLOC!CX302</f>
        <v>0</v>
      </c>
      <c r="CY302" s="2">
        <f>[52]ACCOUNTALLOC!CY302</f>
        <v>0</v>
      </c>
      <c r="CZ302" s="2">
        <f>[52]ACCOUNTALLOC!CZ302</f>
        <v>0</v>
      </c>
      <c r="DA302" s="2">
        <f>[52]ACCOUNTALLOC!DA302</f>
        <v>0</v>
      </c>
      <c r="DB302" s="2">
        <f>[52]ACCOUNTALLOC!DB302</f>
        <v>0</v>
      </c>
      <c r="DC302" s="2">
        <f>[52]ACCOUNTALLOC!DC302</f>
        <v>0</v>
      </c>
    </row>
    <row r="303" spans="1:163">
      <c r="A303" s="699">
        <f>[52]ACCOUNTALLOC!A303</f>
        <v>581</v>
      </c>
      <c r="B303" s="698" t="str">
        <f>[52]ACCOUNTALLOC!B303</f>
        <v>Dist O&amp;M - Load Dispatch</v>
      </c>
      <c r="C303" s="695">
        <f>[52]ACCOUNTALLOC!C303</f>
        <v>1756789.5206272467</v>
      </c>
      <c r="D303" s="700"/>
      <c r="E303" s="697">
        <f>[52]ACCOUNTALLOC!E303</f>
        <v>716502.82780737942</v>
      </c>
      <c r="F303" s="697">
        <f>[52]ACCOUNTALLOC!F303</f>
        <v>0</v>
      </c>
      <c r="G303" s="697">
        <f>[52]ACCOUNTALLOC!G303</f>
        <v>404185.71982613142</v>
      </c>
      <c r="H303" s="697">
        <f>[52]ACCOUNTALLOC!H303</f>
        <v>0</v>
      </c>
      <c r="I303" s="697">
        <f>[52]ACCOUNTALLOC!I303</f>
        <v>0</v>
      </c>
      <c r="J303" s="697">
        <f>[52]ACCOUNTALLOC!J303</f>
        <v>0</v>
      </c>
      <c r="K303" s="697">
        <f>[52]ACCOUNTALLOC!K303</f>
        <v>1120688.5476335108</v>
      </c>
      <c r="L303" s="698"/>
      <c r="M303" s="697">
        <f>[52]ACCOUNTALLOC!M303</f>
        <v>135905.67564753687</v>
      </c>
      <c r="N303" s="697">
        <f>[52]ACCOUNTALLOC!N303</f>
        <v>0</v>
      </c>
      <c r="O303" s="697">
        <f>[52]ACCOUNTALLOC!O303</f>
        <v>113449.04801143012</v>
      </c>
      <c r="P303" s="697">
        <f>[52]ACCOUNTALLOC!P303</f>
        <v>0</v>
      </c>
      <c r="Q303" s="697">
        <f>[52]ACCOUNTALLOC!Q303</f>
        <v>0</v>
      </c>
      <c r="R303" s="697">
        <f>[52]ACCOUNTALLOC!R303</f>
        <v>0</v>
      </c>
      <c r="S303" s="697">
        <f>[52]ACCOUNTALLOC!S303</f>
        <v>249354.72365896701</v>
      </c>
      <c r="T303" s="698"/>
      <c r="U303" s="697">
        <f>[52]ACCOUNTALLOC!U303</f>
        <v>125019.58995101479</v>
      </c>
      <c r="V303" s="697">
        <f>[52]ACCOUNTALLOC!V303</f>
        <v>0</v>
      </c>
      <c r="W303" s="697">
        <f>[52]ACCOUNTALLOC!W303</f>
        <v>33528.288972019502</v>
      </c>
      <c r="X303" s="697">
        <f>[52]ACCOUNTALLOC!X303</f>
        <v>0</v>
      </c>
      <c r="Y303" s="697">
        <f>[52]ACCOUNTALLOC!Y303</f>
        <v>0</v>
      </c>
      <c r="Z303" s="697">
        <f>[52]ACCOUNTALLOC!Z303</f>
        <v>0</v>
      </c>
      <c r="AA303" s="697">
        <f>[52]ACCOUNTALLOC!AA303</f>
        <v>158547.8789230343</v>
      </c>
      <c r="AB303" s="698"/>
      <c r="AC303" s="697">
        <f>[52]ACCOUNTALLOC!AC303</f>
        <v>56011.149194020181</v>
      </c>
      <c r="AD303" s="697">
        <f>[52]ACCOUNTALLOC!AD303</f>
        <v>0</v>
      </c>
      <c r="AE303" s="697">
        <f>[52]ACCOUNTALLOC!AE303</f>
        <v>3768.2920899512687</v>
      </c>
      <c r="AF303" s="697">
        <f>[52]ACCOUNTALLOC!AF303</f>
        <v>0</v>
      </c>
      <c r="AG303" s="697">
        <f>[52]ACCOUNTALLOC!AG303</f>
        <v>0</v>
      </c>
      <c r="AH303" s="697">
        <f>[52]ACCOUNTALLOC!AH303</f>
        <v>0</v>
      </c>
      <c r="AI303" s="697">
        <f>[52]ACCOUNTALLOC!AI303</f>
        <v>59779.44128397145</v>
      </c>
      <c r="AJ303" s="698"/>
      <c r="AK303" s="697">
        <f>[52]ACCOUNTALLOC!AK303</f>
        <v>45892.333861109342</v>
      </c>
      <c r="AL303" s="697">
        <f>[52]ACCOUNTALLOC!AL303</f>
        <v>0</v>
      </c>
      <c r="AM303" s="697">
        <f>[52]ACCOUNTALLOC!AM303</f>
        <v>45135.853105262722</v>
      </c>
      <c r="AN303" s="697">
        <f>[52]ACCOUNTALLOC!AN303</f>
        <v>0</v>
      </c>
      <c r="AO303" s="697">
        <f>[52]ACCOUNTALLOC!AO303</f>
        <v>0</v>
      </c>
      <c r="AP303" s="697">
        <f>[52]ACCOUNTALLOC!AP303</f>
        <v>0</v>
      </c>
      <c r="AQ303" s="697">
        <f>[52]ACCOUNTALLOC!AQ303</f>
        <v>91028.186966372072</v>
      </c>
      <c r="AR303" s="698"/>
      <c r="AS303" s="697">
        <f>[52]ACCOUNTALLOC!AS303</f>
        <v>578.8508566773769</v>
      </c>
      <c r="AT303" s="697">
        <f>[52]ACCOUNTALLOC!AT303</f>
        <v>0</v>
      </c>
      <c r="AU303" s="697">
        <f>[52]ACCOUNTALLOC!AU303</f>
        <v>146.34465723842496</v>
      </c>
      <c r="AV303" s="697">
        <f>[52]ACCOUNTALLOC!AV303</f>
        <v>0</v>
      </c>
      <c r="AW303" s="697">
        <f>[52]ACCOUNTALLOC!AW303</f>
        <v>0</v>
      </c>
      <c r="AX303" s="697">
        <f>[52]ACCOUNTALLOC!AX303</f>
        <v>0</v>
      </c>
      <c r="AY303" s="697">
        <f>[52]ACCOUNTALLOC!AY303</f>
        <v>725.19551391580183</v>
      </c>
      <c r="AZ303" s="698"/>
      <c r="BA303" s="697">
        <f>[52]ACCOUNTALLOC!BA303</f>
        <v>10893.649662350948</v>
      </c>
      <c r="BB303" s="697">
        <f>[52]ACCOUNTALLOC!BB303</f>
        <v>0</v>
      </c>
      <c r="BC303" s="697">
        <f>[52]ACCOUNTALLOC!BC303</f>
        <v>14587.081186358604</v>
      </c>
      <c r="BD303" s="697">
        <f>[52]ACCOUNTALLOC!BD303</f>
        <v>0</v>
      </c>
      <c r="BE303" s="697">
        <f>[52]ACCOUNTALLOC!BE303</f>
        <v>0</v>
      </c>
      <c r="BF303" s="697">
        <f>[52]ACCOUNTALLOC!BF303</f>
        <v>0</v>
      </c>
      <c r="BG303" s="697">
        <f>[52]ACCOUNTALLOC!BG303</f>
        <v>25480.730848709551</v>
      </c>
      <c r="BH303" s="698"/>
      <c r="BI303" s="697">
        <f>[52]ACCOUNTALLOC!BI303</f>
        <v>14720.837642111004</v>
      </c>
      <c r="BJ303" s="697">
        <f>[52]ACCOUNTALLOC!BJ303</f>
        <v>0</v>
      </c>
      <c r="BK303" s="697">
        <f>[52]ACCOUNTALLOC!BK303</f>
        <v>2950.2583708423786</v>
      </c>
      <c r="BL303" s="697">
        <f>[52]ACCOUNTALLOC!BL303</f>
        <v>0</v>
      </c>
      <c r="BM303" s="697">
        <f>[52]ACCOUNTALLOC!BM303</f>
        <v>0</v>
      </c>
      <c r="BN303" s="697">
        <f>[52]ACCOUNTALLOC!BN303</f>
        <v>0</v>
      </c>
      <c r="BO303" s="697">
        <f>[52]ACCOUNTALLOC!BO303</f>
        <v>17671.096012953381</v>
      </c>
      <c r="BP303" s="698"/>
      <c r="BQ303" s="697">
        <f>[52]ACCOUNTALLOC!BQ303</f>
        <v>7579.8667138516921</v>
      </c>
      <c r="BR303" s="697">
        <f>[52]ACCOUNTALLOC!BR303</f>
        <v>0</v>
      </c>
      <c r="BS303" s="697">
        <f>[52]ACCOUNTALLOC!BS303</f>
        <v>1832.103420287626</v>
      </c>
      <c r="BT303" s="697">
        <f>[52]ACCOUNTALLOC!BT303</f>
        <v>0</v>
      </c>
      <c r="BU303" s="697">
        <f>[52]ACCOUNTALLOC!BU303</f>
        <v>0</v>
      </c>
      <c r="BV303" s="697">
        <f>[52]ACCOUNTALLOC!BV303</f>
        <v>0</v>
      </c>
      <c r="BW303" s="697">
        <f>[52]ACCOUNTALLOC!BW303</f>
        <v>9411.9701341393175</v>
      </c>
      <c r="BX303" s="698"/>
      <c r="BY303" s="697">
        <f>[52]ACCOUNTALLOC!BY303</f>
        <v>2477.1427386963801</v>
      </c>
      <c r="BZ303" s="697">
        <f>[52]ACCOUNTALLOC!BZ303</f>
        <v>0</v>
      </c>
      <c r="CA303" s="697">
        <f>[52]ACCOUNTALLOC!CA303</f>
        <v>2949.670715342098</v>
      </c>
      <c r="CB303" s="697">
        <f>[52]ACCOUNTALLOC!CB303</f>
        <v>0</v>
      </c>
      <c r="CC303" s="697">
        <f>[52]ACCOUNTALLOC!CC303</f>
        <v>0</v>
      </c>
      <c r="CD303" s="697">
        <f>[52]ACCOUNTALLOC!CD303</f>
        <v>0</v>
      </c>
      <c r="CE303" s="697">
        <f>[52]ACCOUNTALLOC!CE303</f>
        <v>5426.8134540384781</v>
      </c>
      <c r="CF303" s="698"/>
      <c r="CG303" s="697">
        <f>[52]ACCOUNTALLOC!CG303</f>
        <v>620.50049150581219</v>
      </c>
      <c r="CH303" s="697">
        <f>[52]ACCOUNTALLOC!CH303</f>
        <v>0</v>
      </c>
      <c r="CI303" s="697">
        <f>[52]ACCOUNTALLOC!CI303</f>
        <v>17587.666786378955</v>
      </c>
      <c r="CJ303" s="697">
        <f>[52]ACCOUNTALLOC!CJ303</f>
        <v>0</v>
      </c>
      <c r="CK303" s="697">
        <f>[52]ACCOUNTALLOC!CK303</f>
        <v>0</v>
      </c>
      <c r="CL303" s="697">
        <f>[52]ACCOUNTALLOC!CL303</f>
        <v>0</v>
      </c>
      <c r="CM303" s="697">
        <f>[52]ACCOUNTALLOC!CM303</f>
        <v>18208.167277884768</v>
      </c>
      <c r="CN303" s="698">
        <f>[52]ACCOUNTALLOC!CN303</f>
        <v>0</v>
      </c>
      <c r="CO303" s="697">
        <f>[52]ACCOUNTALLOC!CO303</f>
        <v>433.88043849831718</v>
      </c>
      <c r="CP303" s="697">
        <f>[52]ACCOUNTALLOC!CP303</f>
        <v>0</v>
      </c>
      <c r="CQ303" s="697">
        <f>[52]ACCOUNTALLOC!CQ303</f>
        <v>32.888481251056135</v>
      </c>
      <c r="CR303" s="697">
        <f>[52]ACCOUNTALLOC!CR303</f>
        <v>0</v>
      </c>
      <c r="CS303" s="697">
        <f>[52]ACCOUNTALLOC!CS303</f>
        <v>0</v>
      </c>
      <c r="CT303" s="697">
        <f>[52]ACCOUNTALLOC!CT303</f>
        <v>0</v>
      </c>
      <c r="CU303" s="697">
        <f>[52]ACCOUNTALLOC!CU303</f>
        <v>466.76891974937331</v>
      </c>
      <c r="CW303" s="65">
        <f>[52]ACCOUNTALLOC!CW303</f>
        <v>0</v>
      </c>
      <c r="CX303" s="65">
        <f>[52]ACCOUNTALLOC!CX303</f>
        <v>0</v>
      </c>
      <c r="CY303" s="65">
        <f>[52]ACCOUNTALLOC!CY303</f>
        <v>0</v>
      </c>
      <c r="CZ303" s="65">
        <f>[52]ACCOUNTALLOC!CZ303</f>
        <v>0</v>
      </c>
      <c r="DA303" s="65">
        <f>[52]ACCOUNTALLOC!DA303</f>
        <v>0</v>
      </c>
      <c r="DB303" s="65">
        <f>[52]ACCOUNTALLOC!DB303</f>
        <v>0</v>
      </c>
      <c r="DC303" s="65">
        <f>[52]ACCOUNTALLOC!DC303</f>
        <v>0</v>
      </c>
      <c r="DE303" s="65">
        <v>0</v>
      </c>
      <c r="DF303" s="65">
        <v>0</v>
      </c>
      <c r="DG303" s="65">
        <v>0</v>
      </c>
      <c r="DH303" s="65">
        <v>0</v>
      </c>
      <c r="DI303" s="65">
        <v>0</v>
      </c>
      <c r="DJ303" s="65">
        <v>0</v>
      </c>
      <c r="DK303" s="65">
        <v>0</v>
      </c>
      <c r="DM303" s="65">
        <v>0</v>
      </c>
      <c r="DN303" s="65">
        <v>0</v>
      </c>
      <c r="DO303" s="65">
        <v>0</v>
      </c>
      <c r="DP303" s="65">
        <v>0</v>
      </c>
      <c r="DQ303" s="65">
        <v>0</v>
      </c>
      <c r="DR303" s="65">
        <v>0</v>
      </c>
      <c r="DS303" s="65">
        <v>0</v>
      </c>
      <c r="DU303" s="65">
        <v>0</v>
      </c>
      <c r="DV303" s="65">
        <v>0</v>
      </c>
      <c r="DW303" s="65">
        <v>0</v>
      </c>
      <c r="DX303" s="65">
        <v>0</v>
      </c>
      <c r="DY303" s="65">
        <v>0</v>
      </c>
      <c r="DZ303" s="65">
        <v>0</v>
      </c>
      <c r="EA303" s="65">
        <v>0</v>
      </c>
      <c r="EC303" s="65">
        <v>0</v>
      </c>
      <c r="ED303" s="65">
        <v>0</v>
      </c>
      <c r="EE303" s="65">
        <v>0</v>
      </c>
      <c r="EF303" s="65">
        <v>0</v>
      </c>
      <c r="EG303" s="65">
        <v>0</v>
      </c>
      <c r="EH303" s="65">
        <v>0</v>
      </c>
      <c r="EI303" s="65">
        <v>0</v>
      </c>
      <c r="EK303" s="65">
        <v>0</v>
      </c>
      <c r="EL303" s="65">
        <v>0</v>
      </c>
      <c r="EM303" s="65">
        <v>0</v>
      </c>
      <c r="EN303" s="65">
        <v>0</v>
      </c>
      <c r="EO303" s="65">
        <v>0</v>
      </c>
      <c r="EP303" s="65">
        <v>0</v>
      </c>
      <c r="EQ303" s="65">
        <v>0</v>
      </c>
      <c r="ES303" s="65">
        <v>0</v>
      </c>
      <c r="ET303" s="65">
        <v>0</v>
      </c>
      <c r="EU303" s="65">
        <v>0</v>
      </c>
      <c r="EV303" s="65">
        <v>0</v>
      </c>
      <c r="EW303" s="65">
        <v>0</v>
      </c>
      <c r="EX303" s="65">
        <v>0</v>
      </c>
      <c r="EY303" s="65">
        <v>0</v>
      </c>
      <c r="FA303" s="65">
        <v>0</v>
      </c>
      <c r="FB303" s="65">
        <v>0</v>
      </c>
      <c r="FC303" s="65">
        <v>0</v>
      </c>
      <c r="FD303" s="65">
        <v>0</v>
      </c>
      <c r="FE303" s="65">
        <v>0</v>
      </c>
      <c r="FF303" s="65">
        <v>0</v>
      </c>
      <c r="FG303" s="65">
        <v>0</v>
      </c>
    </row>
    <row r="304" spans="1:163">
      <c r="A304" s="699">
        <f>[52]ACCOUNTALLOC!A304</f>
        <v>582</v>
      </c>
      <c r="B304" s="698" t="str">
        <f>[52]ACCOUNTALLOC!B304</f>
        <v>Dist O&amp;M - Station</v>
      </c>
      <c r="C304" s="695">
        <f>[52]ACCOUNTALLOC!C304</f>
        <v>1809514.8395264985</v>
      </c>
      <c r="D304" s="700"/>
      <c r="E304" s="697">
        <f>[52]ACCOUNTALLOC!E304</f>
        <v>938393.43115670129</v>
      </c>
      <c r="F304" s="697">
        <f>[52]ACCOUNTALLOC!F304</f>
        <v>0</v>
      </c>
      <c r="G304" s="697">
        <f>[52]ACCOUNTALLOC!G304</f>
        <v>0</v>
      </c>
      <c r="H304" s="697">
        <f>[52]ACCOUNTALLOC!H304</f>
        <v>0</v>
      </c>
      <c r="I304" s="697">
        <f>[52]ACCOUNTALLOC!I304</f>
        <v>0</v>
      </c>
      <c r="J304" s="697">
        <f>[52]ACCOUNTALLOC!J304</f>
        <v>0</v>
      </c>
      <c r="K304" s="697">
        <f>[52]ACCOUNTALLOC!K304</f>
        <v>938393.43115670129</v>
      </c>
      <c r="L304" s="698"/>
      <c r="M304" s="697">
        <f>[52]ACCOUNTALLOC!M304</f>
        <v>226879.08664162952</v>
      </c>
      <c r="N304" s="697">
        <f>[52]ACCOUNTALLOC!N304</f>
        <v>0</v>
      </c>
      <c r="O304" s="697">
        <f>[52]ACCOUNTALLOC!O304</f>
        <v>0</v>
      </c>
      <c r="P304" s="697">
        <f>[52]ACCOUNTALLOC!P304</f>
        <v>0</v>
      </c>
      <c r="Q304" s="697">
        <f>[52]ACCOUNTALLOC!Q304</f>
        <v>0</v>
      </c>
      <c r="R304" s="697">
        <f>[52]ACCOUNTALLOC!R304</f>
        <v>0</v>
      </c>
      <c r="S304" s="697">
        <f>[52]ACCOUNTALLOC!S304</f>
        <v>226879.08664162952</v>
      </c>
      <c r="T304" s="698"/>
      <c r="U304" s="697">
        <f>[52]ACCOUNTALLOC!U304</f>
        <v>249292.38908507355</v>
      </c>
      <c r="V304" s="697">
        <f>[52]ACCOUNTALLOC!V304</f>
        <v>0</v>
      </c>
      <c r="W304" s="697">
        <f>[52]ACCOUNTALLOC!W304</f>
        <v>0</v>
      </c>
      <c r="X304" s="697">
        <f>[52]ACCOUNTALLOC!X304</f>
        <v>0</v>
      </c>
      <c r="Y304" s="697">
        <f>[52]ACCOUNTALLOC!Y304</f>
        <v>0</v>
      </c>
      <c r="Z304" s="697">
        <f>[52]ACCOUNTALLOC!Z304</f>
        <v>0</v>
      </c>
      <c r="AA304" s="697">
        <f>[52]ACCOUNTALLOC!AA304</f>
        <v>249292.38908507355</v>
      </c>
      <c r="AB304" s="698"/>
      <c r="AC304" s="697">
        <f>[52]ACCOUNTALLOC!AC304</f>
        <v>132646.40464143996</v>
      </c>
      <c r="AD304" s="697">
        <f>[52]ACCOUNTALLOC!AD304</f>
        <v>0</v>
      </c>
      <c r="AE304" s="697">
        <f>[52]ACCOUNTALLOC!AE304</f>
        <v>0</v>
      </c>
      <c r="AF304" s="697">
        <f>[52]ACCOUNTALLOC!AF304</f>
        <v>0</v>
      </c>
      <c r="AG304" s="697">
        <f>[52]ACCOUNTALLOC!AG304</f>
        <v>0</v>
      </c>
      <c r="AH304" s="697">
        <f>[52]ACCOUNTALLOC!AH304</f>
        <v>0</v>
      </c>
      <c r="AI304" s="697">
        <f>[52]ACCOUNTALLOC!AI304</f>
        <v>132646.40464143996</v>
      </c>
      <c r="AJ304" s="698"/>
      <c r="AK304" s="697">
        <f>[52]ACCOUNTALLOC!AK304</f>
        <v>120607.64718486567</v>
      </c>
      <c r="AL304" s="697">
        <f>[52]ACCOUNTALLOC!AL304</f>
        <v>0</v>
      </c>
      <c r="AM304" s="697">
        <f>[52]ACCOUNTALLOC!AM304</f>
        <v>0</v>
      </c>
      <c r="AN304" s="697">
        <f>[52]ACCOUNTALLOC!AN304</f>
        <v>0</v>
      </c>
      <c r="AO304" s="697">
        <f>[52]ACCOUNTALLOC!AO304</f>
        <v>0</v>
      </c>
      <c r="AP304" s="697">
        <f>[52]ACCOUNTALLOC!AP304</f>
        <v>0</v>
      </c>
      <c r="AQ304" s="697">
        <f>[52]ACCOUNTALLOC!AQ304</f>
        <v>120607.64718486567</v>
      </c>
      <c r="AR304" s="698"/>
      <c r="AS304" s="697">
        <f>[52]ACCOUNTALLOC!AS304</f>
        <v>434.22819154588501</v>
      </c>
      <c r="AT304" s="697">
        <f>[52]ACCOUNTALLOC!AT304</f>
        <v>0</v>
      </c>
      <c r="AU304" s="697">
        <f>[52]ACCOUNTALLOC!AU304</f>
        <v>0</v>
      </c>
      <c r="AV304" s="697">
        <f>[52]ACCOUNTALLOC!AV304</f>
        <v>0</v>
      </c>
      <c r="AW304" s="697">
        <f>[52]ACCOUNTALLOC!AW304</f>
        <v>0</v>
      </c>
      <c r="AX304" s="697">
        <f>[52]ACCOUNTALLOC!AX304</f>
        <v>0</v>
      </c>
      <c r="AY304" s="697">
        <f>[52]ACCOUNTALLOC!AY304</f>
        <v>434.22819154588501</v>
      </c>
      <c r="AZ304" s="698"/>
      <c r="BA304" s="697">
        <f>[52]ACCOUNTALLOC!BA304</f>
        <v>13561.694341294169</v>
      </c>
      <c r="BB304" s="697">
        <f>[52]ACCOUNTALLOC!BB304</f>
        <v>0</v>
      </c>
      <c r="BC304" s="697">
        <f>[52]ACCOUNTALLOC!BC304</f>
        <v>0</v>
      </c>
      <c r="BD304" s="697">
        <f>[52]ACCOUNTALLOC!BD304</f>
        <v>0</v>
      </c>
      <c r="BE304" s="697">
        <f>[52]ACCOUNTALLOC!BE304</f>
        <v>0</v>
      </c>
      <c r="BF304" s="697">
        <f>[52]ACCOUNTALLOC!BF304</f>
        <v>0</v>
      </c>
      <c r="BG304" s="697">
        <f>[52]ACCOUNTALLOC!BG304</f>
        <v>13561.694341294169</v>
      </c>
      <c r="BH304" s="698"/>
      <c r="BI304" s="697">
        <f>[52]ACCOUNTALLOC!BI304</f>
        <v>58221.809320955981</v>
      </c>
      <c r="BJ304" s="697">
        <f>[52]ACCOUNTALLOC!BJ304</f>
        <v>0</v>
      </c>
      <c r="BK304" s="697">
        <f>[52]ACCOUNTALLOC!BK304</f>
        <v>0</v>
      </c>
      <c r="BL304" s="697">
        <f>[52]ACCOUNTALLOC!BL304</f>
        <v>0</v>
      </c>
      <c r="BM304" s="697">
        <f>[52]ACCOUNTALLOC!BM304</f>
        <v>0</v>
      </c>
      <c r="BN304" s="697">
        <f>[52]ACCOUNTALLOC!BN304</f>
        <v>0</v>
      </c>
      <c r="BO304" s="697">
        <f>[52]ACCOUNTALLOC!BO304</f>
        <v>58221.809320955981</v>
      </c>
      <c r="BP304" s="698"/>
      <c r="BQ304" s="697">
        <f>[52]ACCOUNTALLOC!BQ304</f>
        <v>47286.879057156613</v>
      </c>
      <c r="BR304" s="697">
        <f>[52]ACCOUNTALLOC!BR304</f>
        <v>0</v>
      </c>
      <c r="BS304" s="697">
        <f>[52]ACCOUNTALLOC!BS304</f>
        <v>0</v>
      </c>
      <c r="BT304" s="697">
        <f>[52]ACCOUNTALLOC!BT304</f>
        <v>0</v>
      </c>
      <c r="BU304" s="697">
        <f>[52]ACCOUNTALLOC!BU304</f>
        <v>0</v>
      </c>
      <c r="BV304" s="697">
        <f>[52]ACCOUNTALLOC!BV304</f>
        <v>0</v>
      </c>
      <c r="BW304" s="697">
        <f>[52]ACCOUNTALLOC!BW304</f>
        <v>47286.879057156613</v>
      </c>
      <c r="BX304" s="698"/>
      <c r="BY304" s="697">
        <f>[52]ACCOUNTALLOC!BY304</f>
        <v>20372.782163879376</v>
      </c>
      <c r="BZ304" s="697">
        <f>[52]ACCOUNTALLOC!BZ304</f>
        <v>0</v>
      </c>
      <c r="CA304" s="697">
        <f>[52]ACCOUNTALLOC!CA304</f>
        <v>0</v>
      </c>
      <c r="CB304" s="697">
        <f>[52]ACCOUNTALLOC!CB304</f>
        <v>0</v>
      </c>
      <c r="CC304" s="697">
        <f>[52]ACCOUNTALLOC!CC304</f>
        <v>0</v>
      </c>
      <c r="CD304" s="697">
        <f>[52]ACCOUNTALLOC!CD304</f>
        <v>0</v>
      </c>
      <c r="CE304" s="697">
        <f>[52]ACCOUNTALLOC!CE304</f>
        <v>20372.782163879376</v>
      </c>
      <c r="CF304" s="698"/>
      <c r="CG304" s="697">
        <f>[52]ACCOUNTALLOC!CG304</f>
        <v>1356.1973556667917</v>
      </c>
      <c r="CH304" s="697">
        <f>[52]ACCOUNTALLOC!CH304</f>
        <v>0</v>
      </c>
      <c r="CI304" s="697">
        <f>[52]ACCOUNTALLOC!CI304</f>
        <v>0</v>
      </c>
      <c r="CJ304" s="697">
        <f>[52]ACCOUNTALLOC!CJ304</f>
        <v>0</v>
      </c>
      <c r="CK304" s="697">
        <f>[52]ACCOUNTALLOC!CK304</f>
        <v>0</v>
      </c>
      <c r="CL304" s="697">
        <f>[52]ACCOUNTALLOC!CL304</f>
        <v>0</v>
      </c>
      <c r="CM304" s="697">
        <f>[52]ACCOUNTALLOC!CM304</f>
        <v>1356.1973556667917</v>
      </c>
      <c r="CN304" s="698">
        <f>[52]ACCOUNTALLOC!CN304</f>
        <v>0</v>
      </c>
      <c r="CO304" s="697">
        <f>[52]ACCOUNTALLOC!CO304</f>
        <v>462.29038628956772</v>
      </c>
      <c r="CP304" s="697">
        <f>[52]ACCOUNTALLOC!CP304</f>
        <v>0</v>
      </c>
      <c r="CQ304" s="697">
        <f>[52]ACCOUNTALLOC!CQ304</f>
        <v>0</v>
      </c>
      <c r="CR304" s="697">
        <f>[52]ACCOUNTALLOC!CR304</f>
        <v>0</v>
      </c>
      <c r="CS304" s="697">
        <f>[52]ACCOUNTALLOC!CS304</f>
        <v>0</v>
      </c>
      <c r="CT304" s="697">
        <f>[52]ACCOUNTALLOC!CT304</f>
        <v>0</v>
      </c>
      <c r="CU304" s="697">
        <f>[52]ACCOUNTALLOC!CU304</f>
        <v>462.29038628956772</v>
      </c>
      <c r="CW304" s="65">
        <f>[52]ACCOUNTALLOC!CW304</f>
        <v>0</v>
      </c>
      <c r="CX304" s="65">
        <f>[52]ACCOUNTALLOC!CX304</f>
        <v>0</v>
      </c>
      <c r="CY304" s="65">
        <f>[52]ACCOUNTALLOC!CY304</f>
        <v>0</v>
      </c>
      <c r="CZ304" s="65">
        <f>[52]ACCOUNTALLOC!CZ304</f>
        <v>0</v>
      </c>
      <c r="DA304" s="65">
        <f>[52]ACCOUNTALLOC!DA304</f>
        <v>0</v>
      </c>
      <c r="DB304" s="65">
        <f>[52]ACCOUNTALLOC!DB304</f>
        <v>0</v>
      </c>
      <c r="DC304" s="65">
        <f>[52]ACCOUNTALLOC!DC304</f>
        <v>0</v>
      </c>
      <c r="DE304" s="65">
        <v>0</v>
      </c>
      <c r="DF304" s="65">
        <v>0</v>
      </c>
      <c r="DG304" s="65">
        <v>0</v>
      </c>
      <c r="DH304" s="65">
        <v>0</v>
      </c>
      <c r="DI304" s="65">
        <v>0</v>
      </c>
      <c r="DJ304" s="65">
        <v>0</v>
      </c>
      <c r="DK304" s="65">
        <v>0</v>
      </c>
      <c r="DM304" s="65">
        <v>0</v>
      </c>
      <c r="DN304" s="65">
        <v>0</v>
      </c>
      <c r="DO304" s="65">
        <v>0</v>
      </c>
      <c r="DP304" s="65">
        <v>0</v>
      </c>
      <c r="DQ304" s="65">
        <v>0</v>
      </c>
      <c r="DR304" s="65">
        <v>0</v>
      </c>
      <c r="DS304" s="65">
        <v>0</v>
      </c>
      <c r="DU304" s="65">
        <v>0</v>
      </c>
      <c r="DV304" s="65">
        <v>0</v>
      </c>
      <c r="DW304" s="65">
        <v>0</v>
      </c>
      <c r="DX304" s="65">
        <v>0</v>
      </c>
      <c r="DY304" s="65">
        <v>0</v>
      </c>
      <c r="DZ304" s="65">
        <v>0</v>
      </c>
      <c r="EA304" s="65">
        <v>0</v>
      </c>
      <c r="EC304" s="65">
        <v>0</v>
      </c>
      <c r="ED304" s="65">
        <v>0</v>
      </c>
      <c r="EE304" s="65">
        <v>0</v>
      </c>
      <c r="EF304" s="65">
        <v>0</v>
      </c>
      <c r="EG304" s="65">
        <v>0</v>
      </c>
      <c r="EH304" s="65">
        <v>0</v>
      </c>
      <c r="EI304" s="65">
        <v>0</v>
      </c>
      <c r="EK304" s="65">
        <v>0</v>
      </c>
      <c r="EL304" s="65">
        <v>0</v>
      </c>
      <c r="EM304" s="65">
        <v>0</v>
      </c>
      <c r="EN304" s="65">
        <v>0</v>
      </c>
      <c r="EO304" s="65">
        <v>0</v>
      </c>
      <c r="EP304" s="65">
        <v>0</v>
      </c>
      <c r="EQ304" s="65">
        <v>0</v>
      </c>
      <c r="ES304" s="65">
        <v>0</v>
      </c>
      <c r="ET304" s="65">
        <v>0</v>
      </c>
      <c r="EU304" s="65">
        <v>0</v>
      </c>
      <c r="EV304" s="65">
        <v>0</v>
      </c>
      <c r="EW304" s="65">
        <v>0</v>
      </c>
      <c r="EX304" s="65">
        <v>0</v>
      </c>
      <c r="EY304" s="65">
        <v>0</v>
      </c>
      <c r="FA304" s="65">
        <v>0</v>
      </c>
      <c r="FB304" s="65">
        <v>0</v>
      </c>
      <c r="FC304" s="65">
        <v>0</v>
      </c>
      <c r="FD304" s="65">
        <v>0</v>
      </c>
      <c r="FE304" s="65">
        <v>0</v>
      </c>
      <c r="FF304" s="65">
        <v>0</v>
      </c>
      <c r="FG304" s="65">
        <v>0</v>
      </c>
    </row>
    <row r="305" spans="1:163">
      <c r="A305" s="699">
        <f>[52]ACCOUNTALLOC!A305</f>
        <v>583</v>
      </c>
      <c r="B305" s="698" t="str">
        <f>[52]ACCOUNTALLOC!B305</f>
        <v>Dist O&amp;M - OVHD Lines</v>
      </c>
      <c r="C305" s="695">
        <f>[52]ACCOUNTALLOC!C305</f>
        <v>2676079.5362708503</v>
      </c>
      <c r="D305" s="700"/>
      <c r="E305" s="697">
        <f>[52]ACCOUNTALLOC!E305</f>
        <v>1844232.13549301</v>
      </c>
      <c r="F305" s="697">
        <f>[52]ACCOUNTALLOC!F305</f>
        <v>0</v>
      </c>
      <c r="G305" s="697">
        <f>[52]ACCOUNTALLOC!G305</f>
        <v>0</v>
      </c>
      <c r="H305" s="697">
        <f>[52]ACCOUNTALLOC!H305</f>
        <v>0</v>
      </c>
      <c r="I305" s="697">
        <f>[52]ACCOUNTALLOC!I305</f>
        <v>0</v>
      </c>
      <c r="J305" s="697">
        <f>[52]ACCOUNTALLOC!J305</f>
        <v>0</v>
      </c>
      <c r="K305" s="697">
        <f>[52]ACCOUNTALLOC!K305</f>
        <v>1844232.13549301</v>
      </c>
      <c r="L305" s="698"/>
      <c r="M305" s="697">
        <f>[52]ACCOUNTALLOC!M305</f>
        <v>336972.99991922121</v>
      </c>
      <c r="N305" s="697">
        <f>[52]ACCOUNTALLOC!N305</f>
        <v>0</v>
      </c>
      <c r="O305" s="697">
        <f>[52]ACCOUNTALLOC!O305</f>
        <v>0</v>
      </c>
      <c r="P305" s="697">
        <f>[52]ACCOUNTALLOC!P305</f>
        <v>0</v>
      </c>
      <c r="Q305" s="697">
        <f>[52]ACCOUNTALLOC!Q305</f>
        <v>0</v>
      </c>
      <c r="R305" s="697">
        <f>[52]ACCOUNTALLOC!R305</f>
        <v>0</v>
      </c>
      <c r="S305" s="697">
        <f>[52]ACCOUNTALLOC!S305</f>
        <v>336972.99991922121</v>
      </c>
      <c r="T305" s="698"/>
      <c r="U305" s="697">
        <f>[52]ACCOUNTALLOC!U305</f>
        <v>261972.7481745024</v>
      </c>
      <c r="V305" s="697">
        <f>[52]ACCOUNTALLOC!V305</f>
        <v>0</v>
      </c>
      <c r="W305" s="697">
        <f>[52]ACCOUNTALLOC!W305</f>
        <v>0</v>
      </c>
      <c r="X305" s="697">
        <f>[52]ACCOUNTALLOC!X305</f>
        <v>0</v>
      </c>
      <c r="Y305" s="697">
        <f>[52]ACCOUNTALLOC!Y305</f>
        <v>0</v>
      </c>
      <c r="Z305" s="697">
        <f>[52]ACCOUNTALLOC!Z305</f>
        <v>0</v>
      </c>
      <c r="AA305" s="697">
        <f>[52]ACCOUNTALLOC!AA305</f>
        <v>261972.7481745024</v>
      </c>
      <c r="AB305" s="698"/>
      <c r="AC305" s="697">
        <f>[52]ACCOUNTALLOC!AC305</f>
        <v>103632.31344823039</v>
      </c>
      <c r="AD305" s="697">
        <f>[52]ACCOUNTALLOC!AD305</f>
        <v>0</v>
      </c>
      <c r="AE305" s="697">
        <f>[52]ACCOUNTALLOC!AE305</f>
        <v>0</v>
      </c>
      <c r="AF305" s="697">
        <f>[52]ACCOUNTALLOC!AF305</f>
        <v>0</v>
      </c>
      <c r="AG305" s="697">
        <f>[52]ACCOUNTALLOC!AG305</f>
        <v>0</v>
      </c>
      <c r="AH305" s="697">
        <f>[52]ACCOUNTALLOC!AH305</f>
        <v>0</v>
      </c>
      <c r="AI305" s="697">
        <f>[52]ACCOUNTALLOC!AI305</f>
        <v>103632.31344823039</v>
      </c>
      <c r="AJ305" s="698"/>
      <c r="AK305" s="697">
        <f>[52]ACCOUNTALLOC!AK305</f>
        <v>97004.446728915675</v>
      </c>
      <c r="AL305" s="697">
        <f>[52]ACCOUNTALLOC!AL305</f>
        <v>0</v>
      </c>
      <c r="AM305" s="697">
        <f>[52]ACCOUNTALLOC!AM305</f>
        <v>0</v>
      </c>
      <c r="AN305" s="697">
        <f>[52]ACCOUNTALLOC!AN305</f>
        <v>0</v>
      </c>
      <c r="AO305" s="697">
        <f>[52]ACCOUNTALLOC!AO305</f>
        <v>0</v>
      </c>
      <c r="AP305" s="697">
        <f>[52]ACCOUNTALLOC!AP305</f>
        <v>0</v>
      </c>
      <c r="AQ305" s="697">
        <f>[52]ACCOUNTALLOC!AQ305</f>
        <v>97004.446728915675</v>
      </c>
      <c r="AR305" s="698"/>
      <c r="AS305" s="697">
        <f>[52]ACCOUNTALLOC!AS305</f>
        <v>2429.6802572021438</v>
      </c>
      <c r="AT305" s="697">
        <f>[52]ACCOUNTALLOC!AT305</f>
        <v>0</v>
      </c>
      <c r="AU305" s="697">
        <f>[52]ACCOUNTALLOC!AU305</f>
        <v>0</v>
      </c>
      <c r="AV305" s="697">
        <f>[52]ACCOUNTALLOC!AV305</f>
        <v>0</v>
      </c>
      <c r="AW305" s="697">
        <f>[52]ACCOUNTALLOC!AW305</f>
        <v>0</v>
      </c>
      <c r="AX305" s="697">
        <f>[52]ACCOUNTALLOC!AX305</f>
        <v>0</v>
      </c>
      <c r="AY305" s="697">
        <f>[52]ACCOUNTALLOC!AY305</f>
        <v>2429.6802572021438</v>
      </c>
      <c r="AZ305" s="698"/>
      <c r="BA305" s="697">
        <f>[52]ACCOUNTALLOC!BA305</f>
        <v>26140.564360119526</v>
      </c>
      <c r="BB305" s="697">
        <f>[52]ACCOUNTALLOC!BB305</f>
        <v>0</v>
      </c>
      <c r="BC305" s="697">
        <f>[52]ACCOUNTALLOC!BC305</f>
        <v>0</v>
      </c>
      <c r="BD305" s="697">
        <f>[52]ACCOUNTALLOC!BD305</f>
        <v>0</v>
      </c>
      <c r="BE305" s="697">
        <f>[52]ACCOUNTALLOC!BE305</f>
        <v>0</v>
      </c>
      <c r="BF305" s="697">
        <f>[52]ACCOUNTALLOC!BF305</f>
        <v>0</v>
      </c>
      <c r="BG305" s="697">
        <f>[52]ACCOUNTALLOC!BG305</f>
        <v>26140.564360119526</v>
      </c>
      <c r="BH305" s="698"/>
      <c r="BI305" s="697">
        <f>[52]ACCOUNTALLOC!BI305</f>
        <v>227.51566421619049</v>
      </c>
      <c r="BJ305" s="697">
        <f>[52]ACCOUNTALLOC!BJ305</f>
        <v>0</v>
      </c>
      <c r="BK305" s="697">
        <f>[52]ACCOUNTALLOC!BK305</f>
        <v>0</v>
      </c>
      <c r="BL305" s="697">
        <f>[52]ACCOUNTALLOC!BL305</f>
        <v>0</v>
      </c>
      <c r="BM305" s="697">
        <f>[52]ACCOUNTALLOC!BM305</f>
        <v>0</v>
      </c>
      <c r="BN305" s="697">
        <f>[52]ACCOUNTALLOC!BN305</f>
        <v>0</v>
      </c>
      <c r="BO305" s="697">
        <f>[52]ACCOUNTALLOC!BO305</f>
        <v>227.51566421619049</v>
      </c>
      <c r="BP305" s="698"/>
      <c r="BQ305" s="697">
        <f>[52]ACCOUNTALLOC!BQ305</f>
        <v>0</v>
      </c>
      <c r="BR305" s="697">
        <f>[52]ACCOUNTALLOC!BR305</f>
        <v>0</v>
      </c>
      <c r="BS305" s="697">
        <f>[52]ACCOUNTALLOC!BS305</f>
        <v>0</v>
      </c>
      <c r="BT305" s="697">
        <f>[52]ACCOUNTALLOC!BT305</f>
        <v>0</v>
      </c>
      <c r="BU305" s="697">
        <f>[52]ACCOUNTALLOC!BU305</f>
        <v>0</v>
      </c>
      <c r="BV305" s="697">
        <f>[52]ACCOUNTALLOC!BV305</f>
        <v>0</v>
      </c>
      <c r="BW305" s="697">
        <f>[52]ACCOUNTALLOC!BW305</f>
        <v>0</v>
      </c>
      <c r="BX305" s="698"/>
      <c r="BY305" s="697">
        <f>[52]ACCOUNTALLOC!BY305</f>
        <v>0</v>
      </c>
      <c r="BZ305" s="697">
        <f>[52]ACCOUNTALLOC!BZ305</f>
        <v>0</v>
      </c>
      <c r="CA305" s="697">
        <f>[52]ACCOUNTALLOC!CA305</f>
        <v>0</v>
      </c>
      <c r="CB305" s="697">
        <f>[52]ACCOUNTALLOC!CB305</f>
        <v>0</v>
      </c>
      <c r="CC305" s="697">
        <f>[52]ACCOUNTALLOC!CC305</f>
        <v>0</v>
      </c>
      <c r="CD305" s="697">
        <f>[52]ACCOUNTALLOC!CD305</f>
        <v>0</v>
      </c>
      <c r="CE305" s="697">
        <f>[52]ACCOUNTALLOC!CE305</f>
        <v>0</v>
      </c>
      <c r="CF305" s="698"/>
      <c r="CG305" s="697">
        <f>[52]ACCOUNTALLOC!CG305</f>
        <v>1620.6827379346159</v>
      </c>
      <c r="CH305" s="697">
        <f>[52]ACCOUNTALLOC!CH305</f>
        <v>0</v>
      </c>
      <c r="CI305" s="697">
        <f>[52]ACCOUNTALLOC!CI305</f>
        <v>0</v>
      </c>
      <c r="CJ305" s="697">
        <f>[52]ACCOUNTALLOC!CJ305</f>
        <v>0</v>
      </c>
      <c r="CK305" s="697">
        <f>[52]ACCOUNTALLOC!CK305</f>
        <v>0</v>
      </c>
      <c r="CL305" s="697">
        <f>[52]ACCOUNTALLOC!CL305</f>
        <v>0</v>
      </c>
      <c r="CM305" s="697">
        <f>[52]ACCOUNTALLOC!CM305</f>
        <v>1620.6827379346159</v>
      </c>
      <c r="CN305" s="698">
        <f>[52]ACCOUNTALLOC!CN305</f>
        <v>0</v>
      </c>
      <c r="CO305" s="697">
        <f>[52]ACCOUNTALLOC!CO305</f>
        <v>1846.4494874976469</v>
      </c>
      <c r="CP305" s="697">
        <f>[52]ACCOUNTALLOC!CP305</f>
        <v>0</v>
      </c>
      <c r="CQ305" s="697">
        <f>[52]ACCOUNTALLOC!CQ305</f>
        <v>0</v>
      </c>
      <c r="CR305" s="697">
        <f>[52]ACCOUNTALLOC!CR305</f>
        <v>0</v>
      </c>
      <c r="CS305" s="697">
        <f>[52]ACCOUNTALLOC!CS305</f>
        <v>0</v>
      </c>
      <c r="CT305" s="697">
        <f>[52]ACCOUNTALLOC!CT305</f>
        <v>0</v>
      </c>
      <c r="CU305" s="697">
        <f>[52]ACCOUNTALLOC!CU305</f>
        <v>1846.4494874976469</v>
      </c>
      <c r="CW305" s="65">
        <f>[52]ACCOUNTALLOC!CW305</f>
        <v>0</v>
      </c>
      <c r="CX305" s="65">
        <f>[52]ACCOUNTALLOC!CX305</f>
        <v>0</v>
      </c>
      <c r="CY305" s="65">
        <f>[52]ACCOUNTALLOC!CY305</f>
        <v>0</v>
      </c>
      <c r="CZ305" s="65">
        <f>[52]ACCOUNTALLOC!CZ305</f>
        <v>0</v>
      </c>
      <c r="DA305" s="65">
        <f>[52]ACCOUNTALLOC!DA305</f>
        <v>0</v>
      </c>
      <c r="DB305" s="65">
        <f>[52]ACCOUNTALLOC!DB305</f>
        <v>0</v>
      </c>
      <c r="DC305" s="65">
        <f>[52]ACCOUNTALLOC!DC305</f>
        <v>0</v>
      </c>
      <c r="DE305" s="65">
        <v>0</v>
      </c>
      <c r="DF305" s="65">
        <v>0</v>
      </c>
      <c r="DG305" s="65">
        <v>0</v>
      </c>
      <c r="DH305" s="65">
        <v>0</v>
      </c>
      <c r="DI305" s="65">
        <v>0</v>
      </c>
      <c r="DJ305" s="65">
        <v>0</v>
      </c>
      <c r="DK305" s="65">
        <v>0</v>
      </c>
      <c r="DM305" s="65">
        <v>0</v>
      </c>
      <c r="DN305" s="65">
        <v>0</v>
      </c>
      <c r="DO305" s="65">
        <v>0</v>
      </c>
      <c r="DP305" s="65">
        <v>0</v>
      </c>
      <c r="DQ305" s="65">
        <v>0</v>
      </c>
      <c r="DR305" s="65">
        <v>0</v>
      </c>
      <c r="DS305" s="65">
        <v>0</v>
      </c>
      <c r="DU305" s="65">
        <v>0</v>
      </c>
      <c r="DV305" s="65">
        <v>0</v>
      </c>
      <c r="DW305" s="65">
        <v>0</v>
      </c>
      <c r="DX305" s="65">
        <v>0</v>
      </c>
      <c r="DY305" s="65">
        <v>0</v>
      </c>
      <c r="DZ305" s="65">
        <v>0</v>
      </c>
      <c r="EA305" s="65">
        <v>0</v>
      </c>
      <c r="EC305" s="65">
        <v>0</v>
      </c>
      <c r="ED305" s="65">
        <v>0</v>
      </c>
      <c r="EE305" s="65">
        <v>0</v>
      </c>
      <c r="EF305" s="65">
        <v>0</v>
      </c>
      <c r="EG305" s="65">
        <v>0</v>
      </c>
      <c r="EH305" s="65">
        <v>0</v>
      </c>
      <c r="EI305" s="65">
        <v>0</v>
      </c>
      <c r="EK305" s="65">
        <v>0</v>
      </c>
      <c r="EL305" s="65">
        <v>0</v>
      </c>
      <c r="EM305" s="65">
        <v>0</v>
      </c>
      <c r="EN305" s="65">
        <v>0</v>
      </c>
      <c r="EO305" s="65">
        <v>0</v>
      </c>
      <c r="EP305" s="65">
        <v>0</v>
      </c>
      <c r="EQ305" s="65">
        <v>0</v>
      </c>
      <c r="ES305" s="65">
        <v>0</v>
      </c>
      <c r="ET305" s="65">
        <v>0</v>
      </c>
      <c r="EU305" s="65">
        <v>0</v>
      </c>
      <c r="EV305" s="65">
        <v>0</v>
      </c>
      <c r="EW305" s="65">
        <v>0</v>
      </c>
      <c r="EX305" s="65">
        <v>0</v>
      </c>
      <c r="EY305" s="65">
        <v>0</v>
      </c>
      <c r="FA305" s="65">
        <v>0</v>
      </c>
      <c r="FB305" s="65">
        <v>0</v>
      </c>
      <c r="FC305" s="65">
        <v>0</v>
      </c>
      <c r="FD305" s="65">
        <v>0</v>
      </c>
      <c r="FE305" s="65">
        <v>0</v>
      </c>
      <c r="FF305" s="65">
        <v>0</v>
      </c>
      <c r="FG305" s="65">
        <v>0</v>
      </c>
    </row>
    <row r="306" spans="1:163">
      <c r="A306" s="699">
        <f>[52]ACCOUNTALLOC!A306</f>
        <v>584</v>
      </c>
      <c r="B306" s="698" t="str">
        <f>[52]ACCOUNTALLOC!B306</f>
        <v>Dist O&amp;M - UNGD Lines</v>
      </c>
      <c r="C306" s="695">
        <f>[52]ACCOUNTALLOC!C306</f>
        <v>4739504.3435808057</v>
      </c>
      <c r="D306" s="700"/>
      <c r="E306" s="697">
        <f>[52]ACCOUNTALLOC!E306</f>
        <v>3136767.6051570675</v>
      </c>
      <c r="F306" s="697">
        <f>[52]ACCOUNTALLOC!F306</f>
        <v>0</v>
      </c>
      <c r="G306" s="697">
        <f>[52]ACCOUNTALLOC!G306</f>
        <v>0</v>
      </c>
      <c r="H306" s="697">
        <f>[52]ACCOUNTALLOC!H306</f>
        <v>0</v>
      </c>
      <c r="I306" s="697">
        <f>[52]ACCOUNTALLOC!I306</f>
        <v>0</v>
      </c>
      <c r="J306" s="697">
        <f>[52]ACCOUNTALLOC!J306</f>
        <v>0</v>
      </c>
      <c r="K306" s="697">
        <f>[52]ACCOUNTALLOC!K306</f>
        <v>3136767.6051570675</v>
      </c>
      <c r="L306" s="698"/>
      <c r="M306" s="697">
        <f>[52]ACCOUNTALLOC!M306</f>
        <v>558933.61255447543</v>
      </c>
      <c r="N306" s="697">
        <f>[52]ACCOUNTALLOC!N306</f>
        <v>0</v>
      </c>
      <c r="O306" s="697">
        <f>[52]ACCOUNTALLOC!O306</f>
        <v>0</v>
      </c>
      <c r="P306" s="697">
        <f>[52]ACCOUNTALLOC!P306</f>
        <v>0</v>
      </c>
      <c r="Q306" s="697">
        <f>[52]ACCOUNTALLOC!Q306</f>
        <v>0</v>
      </c>
      <c r="R306" s="697">
        <f>[52]ACCOUNTALLOC!R306</f>
        <v>0</v>
      </c>
      <c r="S306" s="697">
        <f>[52]ACCOUNTALLOC!S306</f>
        <v>558933.61255447543</v>
      </c>
      <c r="T306" s="698"/>
      <c r="U306" s="697">
        <f>[52]ACCOUNTALLOC!U306</f>
        <v>521585.08799741167</v>
      </c>
      <c r="V306" s="697">
        <f>[52]ACCOUNTALLOC!V306</f>
        <v>0</v>
      </c>
      <c r="W306" s="697">
        <f>[52]ACCOUNTALLOC!W306</f>
        <v>0</v>
      </c>
      <c r="X306" s="697">
        <f>[52]ACCOUNTALLOC!X306</f>
        <v>0</v>
      </c>
      <c r="Y306" s="697">
        <f>[52]ACCOUNTALLOC!Y306</f>
        <v>0</v>
      </c>
      <c r="Z306" s="697">
        <f>[52]ACCOUNTALLOC!Z306</f>
        <v>0</v>
      </c>
      <c r="AA306" s="697">
        <f>[52]ACCOUNTALLOC!AA306</f>
        <v>521585.08799741167</v>
      </c>
      <c r="AB306" s="698"/>
      <c r="AC306" s="697">
        <f>[52]ACCOUNTALLOC!AC306</f>
        <v>226457.78652223671</v>
      </c>
      <c r="AD306" s="697">
        <f>[52]ACCOUNTALLOC!AD306</f>
        <v>0</v>
      </c>
      <c r="AE306" s="697">
        <f>[52]ACCOUNTALLOC!AE306</f>
        <v>0</v>
      </c>
      <c r="AF306" s="697">
        <f>[52]ACCOUNTALLOC!AF306</f>
        <v>0</v>
      </c>
      <c r="AG306" s="697">
        <f>[52]ACCOUNTALLOC!AG306</f>
        <v>0</v>
      </c>
      <c r="AH306" s="697">
        <f>[52]ACCOUNTALLOC!AH306</f>
        <v>0</v>
      </c>
      <c r="AI306" s="697">
        <f>[52]ACCOUNTALLOC!AI306</f>
        <v>226457.78652223671</v>
      </c>
      <c r="AJ306" s="698"/>
      <c r="AK306" s="697">
        <f>[52]ACCOUNTALLOC!AK306</f>
        <v>161527.74636715307</v>
      </c>
      <c r="AL306" s="697">
        <f>[52]ACCOUNTALLOC!AL306</f>
        <v>0</v>
      </c>
      <c r="AM306" s="697">
        <f>[52]ACCOUNTALLOC!AM306</f>
        <v>0</v>
      </c>
      <c r="AN306" s="697">
        <f>[52]ACCOUNTALLOC!AN306</f>
        <v>0</v>
      </c>
      <c r="AO306" s="697">
        <f>[52]ACCOUNTALLOC!AO306</f>
        <v>0</v>
      </c>
      <c r="AP306" s="697">
        <f>[52]ACCOUNTALLOC!AP306</f>
        <v>0</v>
      </c>
      <c r="AQ306" s="697">
        <f>[52]ACCOUNTALLOC!AQ306</f>
        <v>161527.74636715307</v>
      </c>
      <c r="AR306" s="698"/>
      <c r="AS306" s="697">
        <f>[52]ACCOUNTALLOC!AS306</f>
        <v>1918.2719914828592</v>
      </c>
      <c r="AT306" s="697">
        <f>[52]ACCOUNTALLOC!AT306</f>
        <v>0</v>
      </c>
      <c r="AU306" s="697">
        <f>[52]ACCOUNTALLOC!AU306</f>
        <v>0</v>
      </c>
      <c r="AV306" s="697">
        <f>[52]ACCOUNTALLOC!AV306</f>
        <v>0</v>
      </c>
      <c r="AW306" s="697">
        <f>[52]ACCOUNTALLOC!AW306</f>
        <v>0</v>
      </c>
      <c r="AX306" s="697">
        <f>[52]ACCOUNTALLOC!AX306</f>
        <v>0</v>
      </c>
      <c r="AY306" s="697">
        <f>[52]ACCOUNTALLOC!AY306</f>
        <v>1918.2719914828592</v>
      </c>
      <c r="AZ306" s="698"/>
      <c r="BA306" s="697">
        <f>[52]ACCOUNTALLOC!BA306</f>
        <v>50295.70491403612</v>
      </c>
      <c r="BB306" s="697">
        <f>[52]ACCOUNTALLOC!BB306</f>
        <v>0</v>
      </c>
      <c r="BC306" s="697">
        <f>[52]ACCOUNTALLOC!BC306</f>
        <v>0</v>
      </c>
      <c r="BD306" s="697">
        <f>[52]ACCOUNTALLOC!BD306</f>
        <v>0</v>
      </c>
      <c r="BE306" s="697">
        <f>[52]ACCOUNTALLOC!BE306</f>
        <v>0</v>
      </c>
      <c r="BF306" s="697">
        <f>[52]ACCOUNTALLOC!BF306</f>
        <v>0</v>
      </c>
      <c r="BG306" s="697">
        <f>[52]ACCOUNTALLOC!BG306</f>
        <v>50295.70491403612</v>
      </c>
      <c r="BH306" s="698"/>
      <c r="BI306" s="697">
        <f>[52]ACCOUNTALLOC!BI306</f>
        <v>63166.979152309745</v>
      </c>
      <c r="BJ306" s="697">
        <f>[52]ACCOUNTALLOC!BJ306</f>
        <v>0</v>
      </c>
      <c r="BK306" s="697">
        <f>[52]ACCOUNTALLOC!BK306</f>
        <v>0</v>
      </c>
      <c r="BL306" s="697">
        <f>[52]ACCOUNTALLOC!BL306</f>
        <v>0</v>
      </c>
      <c r="BM306" s="697">
        <f>[52]ACCOUNTALLOC!BM306</f>
        <v>0</v>
      </c>
      <c r="BN306" s="697">
        <f>[52]ACCOUNTALLOC!BN306</f>
        <v>0</v>
      </c>
      <c r="BO306" s="697">
        <f>[52]ACCOUNTALLOC!BO306</f>
        <v>63166.979152309745</v>
      </c>
      <c r="BP306" s="698"/>
      <c r="BQ306" s="697">
        <f>[52]ACCOUNTALLOC!BQ306</f>
        <v>15334.243327640608</v>
      </c>
      <c r="BR306" s="697">
        <f>[52]ACCOUNTALLOC!BR306</f>
        <v>0</v>
      </c>
      <c r="BS306" s="697">
        <f>[52]ACCOUNTALLOC!BS306</f>
        <v>0</v>
      </c>
      <c r="BT306" s="697">
        <f>[52]ACCOUNTALLOC!BT306</f>
        <v>0</v>
      </c>
      <c r="BU306" s="697">
        <f>[52]ACCOUNTALLOC!BU306</f>
        <v>0</v>
      </c>
      <c r="BV306" s="697">
        <f>[52]ACCOUNTALLOC!BV306</f>
        <v>0</v>
      </c>
      <c r="BW306" s="697">
        <f>[52]ACCOUNTALLOC!BW306</f>
        <v>15334.243327640608</v>
      </c>
      <c r="BX306" s="698"/>
      <c r="BY306" s="697">
        <f>[52]ACCOUNTALLOC!BY306</f>
        <v>92.150065211651153</v>
      </c>
      <c r="BZ306" s="697">
        <f>[52]ACCOUNTALLOC!BZ306</f>
        <v>0</v>
      </c>
      <c r="CA306" s="697">
        <f>[52]ACCOUNTALLOC!CA306</f>
        <v>0</v>
      </c>
      <c r="CB306" s="697">
        <f>[52]ACCOUNTALLOC!CB306</f>
        <v>0</v>
      </c>
      <c r="CC306" s="697">
        <f>[52]ACCOUNTALLOC!CC306</f>
        <v>0</v>
      </c>
      <c r="CD306" s="697">
        <f>[52]ACCOUNTALLOC!CD306</f>
        <v>0</v>
      </c>
      <c r="CE306" s="697">
        <f>[52]ACCOUNTALLOC!CE306</f>
        <v>92.150065211651153</v>
      </c>
      <c r="CF306" s="698"/>
      <c r="CG306" s="697">
        <f>[52]ACCOUNTALLOC!CG306</f>
        <v>2149.3890988904327</v>
      </c>
      <c r="CH306" s="697">
        <f>[52]ACCOUNTALLOC!CH306</f>
        <v>0</v>
      </c>
      <c r="CI306" s="697">
        <f>[52]ACCOUNTALLOC!CI306</f>
        <v>0</v>
      </c>
      <c r="CJ306" s="697">
        <f>[52]ACCOUNTALLOC!CJ306</f>
        <v>0</v>
      </c>
      <c r="CK306" s="697">
        <f>[52]ACCOUNTALLOC!CK306</f>
        <v>0</v>
      </c>
      <c r="CL306" s="697">
        <f>[52]ACCOUNTALLOC!CL306</f>
        <v>0</v>
      </c>
      <c r="CM306" s="697">
        <f>[52]ACCOUNTALLOC!CM306</f>
        <v>2149.3890988904327</v>
      </c>
      <c r="CN306" s="698">
        <f>[52]ACCOUNTALLOC!CN306</f>
        <v>0</v>
      </c>
      <c r="CO306" s="697">
        <f>[52]ACCOUNTALLOC!CO306</f>
        <v>1275.7664328898049</v>
      </c>
      <c r="CP306" s="697">
        <f>[52]ACCOUNTALLOC!CP306</f>
        <v>0</v>
      </c>
      <c r="CQ306" s="697">
        <f>[52]ACCOUNTALLOC!CQ306</f>
        <v>0</v>
      </c>
      <c r="CR306" s="697">
        <f>[52]ACCOUNTALLOC!CR306</f>
        <v>0</v>
      </c>
      <c r="CS306" s="697">
        <f>[52]ACCOUNTALLOC!CS306</f>
        <v>0</v>
      </c>
      <c r="CT306" s="697">
        <f>[52]ACCOUNTALLOC!CT306</f>
        <v>0</v>
      </c>
      <c r="CU306" s="697">
        <f>[52]ACCOUNTALLOC!CU306</f>
        <v>1275.7664328898049</v>
      </c>
      <c r="CW306" s="65">
        <f>[52]ACCOUNTALLOC!CW306</f>
        <v>0</v>
      </c>
      <c r="CX306" s="65">
        <f>[52]ACCOUNTALLOC!CX306</f>
        <v>0</v>
      </c>
      <c r="CY306" s="65">
        <f>[52]ACCOUNTALLOC!CY306</f>
        <v>0</v>
      </c>
      <c r="CZ306" s="65">
        <f>[52]ACCOUNTALLOC!CZ306</f>
        <v>0</v>
      </c>
      <c r="DA306" s="65">
        <f>[52]ACCOUNTALLOC!DA306</f>
        <v>0</v>
      </c>
      <c r="DB306" s="65">
        <f>[52]ACCOUNTALLOC!DB306</f>
        <v>0</v>
      </c>
      <c r="DC306" s="65">
        <f>[52]ACCOUNTALLOC!DC306</f>
        <v>0</v>
      </c>
      <c r="DE306" s="65">
        <v>0</v>
      </c>
      <c r="DF306" s="65">
        <v>0</v>
      </c>
      <c r="DG306" s="65">
        <v>0</v>
      </c>
      <c r="DH306" s="65">
        <v>0</v>
      </c>
      <c r="DI306" s="65">
        <v>0</v>
      </c>
      <c r="DJ306" s="65">
        <v>0</v>
      </c>
      <c r="DK306" s="65">
        <v>0</v>
      </c>
      <c r="DM306" s="65">
        <v>0</v>
      </c>
      <c r="DN306" s="65">
        <v>0</v>
      </c>
      <c r="DO306" s="65">
        <v>0</v>
      </c>
      <c r="DP306" s="65">
        <v>0</v>
      </c>
      <c r="DQ306" s="65">
        <v>0</v>
      </c>
      <c r="DR306" s="65">
        <v>0</v>
      </c>
      <c r="DS306" s="65">
        <v>0</v>
      </c>
      <c r="DU306" s="65">
        <v>0</v>
      </c>
      <c r="DV306" s="65">
        <v>0</v>
      </c>
      <c r="DW306" s="65">
        <v>0</v>
      </c>
      <c r="DX306" s="65">
        <v>0</v>
      </c>
      <c r="DY306" s="65">
        <v>0</v>
      </c>
      <c r="DZ306" s="65">
        <v>0</v>
      </c>
      <c r="EA306" s="65">
        <v>0</v>
      </c>
      <c r="EC306" s="65">
        <v>0</v>
      </c>
      <c r="ED306" s="65">
        <v>0</v>
      </c>
      <c r="EE306" s="65">
        <v>0</v>
      </c>
      <c r="EF306" s="65">
        <v>0</v>
      </c>
      <c r="EG306" s="65">
        <v>0</v>
      </c>
      <c r="EH306" s="65">
        <v>0</v>
      </c>
      <c r="EI306" s="65">
        <v>0</v>
      </c>
      <c r="EK306" s="65">
        <v>0</v>
      </c>
      <c r="EL306" s="65">
        <v>0</v>
      </c>
      <c r="EM306" s="65">
        <v>0</v>
      </c>
      <c r="EN306" s="65">
        <v>0</v>
      </c>
      <c r="EO306" s="65">
        <v>0</v>
      </c>
      <c r="EP306" s="65">
        <v>0</v>
      </c>
      <c r="EQ306" s="65">
        <v>0</v>
      </c>
      <c r="ES306" s="65">
        <v>0</v>
      </c>
      <c r="ET306" s="65">
        <v>0</v>
      </c>
      <c r="EU306" s="65">
        <v>0</v>
      </c>
      <c r="EV306" s="65">
        <v>0</v>
      </c>
      <c r="EW306" s="65">
        <v>0</v>
      </c>
      <c r="EX306" s="65">
        <v>0</v>
      </c>
      <c r="EY306" s="65">
        <v>0</v>
      </c>
      <c r="FA306" s="65">
        <v>0</v>
      </c>
      <c r="FB306" s="65">
        <v>0</v>
      </c>
      <c r="FC306" s="65">
        <v>0</v>
      </c>
      <c r="FD306" s="65">
        <v>0</v>
      </c>
      <c r="FE306" s="65">
        <v>0</v>
      </c>
      <c r="FF306" s="65">
        <v>0</v>
      </c>
      <c r="FG306" s="65">
        <v>0</v>
      </c>
    </row>
    <row r="307" spans="1:163">
      <c r="A307" s="699">
        <f>[52]ACCOUNTALLOC!A307</f>
        <v>585</v>
      </c>
      <c r="B307" s="698" t="str">
        <f>[52]ACCOUNTALLOC!B307</f>
        <v>Dist O&amp;M - Street Lighting</v>
      </c>
      <c r="C307" s="695">
        <f>[52]ACCOUNTALLOC!C307</f>
        <v>145300.63335813151</v>
      </c>
      <c r="D307" s="700"/>
      <c r="E307" s="697">
        <f>[52]ACCOUNTALLOC!E307</f>
        <v>0</v>
      </c>
      <c r="F307" s="697">
        <f>[52]ACCOUNTALLOC!F307</f>
        <v>0</v>
      </c>
      <c r="G307" s="697">
        <f>[52]ACCOUNTALLOC!G307</f>
        <v>0</v>
      </c>
      <c r="H307" s="697">
        <f>[52]ACCOUNTALLOC!H307</f>
        <v>0</v>
      </c>
      <c r="I307" s="697">
        <f>[52]ACCOUNTALLOC!I307</f>
        <v>0</v>
      </c>
      <c r="J307" s="697">
        <f>[52]ACCOUNTALLOC!J307</f>
        <v>0</v>
      </c>
      <c r="K307" s="697">
        <f>[52]ACCOUNTALLOC!K307</f>
        <v>0</v>
      </c>
      <c r="L307" s="698"/>
      <c r="M307" s="697">
        <f>[52]ACCOUNTALLOC!M307</f>
        <v>0</v>
      </c>
      <c r="N307" s="697">
        <f>[52]ACCOUNTALLOC!N307</f>
        <v>0</v>
      </c>
      <c r="O307" s="697">
        <f>[52]ACCOUNTALLOC!O307</f>
        <v>0</v>
      </c>
      <c r="P307" s="697">
        <f>[52]ACCOUNTALLOC!P307</f>
        <v>0</v>
      </c>
      <c r="Q307" s="697">
        <f>[52]ACCOUNTALLOC!Q307</f>
        <v>0</v>
      </c>
      <c r="R307" s="697">
        <f>[52]ACCOUNTALLOC!R307</f>
        <v>0</v>
      </c>
      <c r="S307" s="697">
        <f>[52]ACCOUNTALLOC!S307</f>
        <v>0</v>
      </c>
      <c r="T307" s="698"/>
      <c r="U307" s="697">
        <f>[52]ACCOUNTALLOC!U307</f>
        <v>0</v>
      </c>
      <c r="V307" s="697">
        <f>[52]ACCOUNTALLOC!V307</f>
        <v>0</v>
      </c>
      <c r="W307" s="697">
        <f>[52]ACCOUNTALLOC!W307</f>
        <v>0</v>
      </c>
      <c r="X307" s="697">
        <f>[52]ACCOUNTALLOC!X307</f>
        <v>0</v>
      </c>
      <c r="Y307" s="697">
        <f>[52]ACCOUNTALLOC!Y307</f>
        <v>0</v>
      </c>
      <c r="Z307" s="697">
        <f>[52]ACCOUNTALLOC!Z307</f>
        <v>0</v>
      </c>
      <c r="AA307" s="697">
        <f>[52]ACCOUNTALLOC!AA307</f>
        <v>0</v>
      </c>
      <c r="AB307" s="698"/>
      <c r="AC307" s="697">
        <f>[52]ACCOUNTALLOC!AC307</f>
        <v>0</v>
      </c>
      <c r="AD307" s="697">
        <f>[52]ACCOUNTALLOC!AD307</f>
        <v>0</v>
      </c>
      <c r="AE307" s="697">
        <f>[52]ACCOUNTALLOC!AE307</f>
        <v>0</v>
      </c>
      <c r="AF307" s="697">
        <f>[52]ACCOUNTALLOC!AF307</f>
        <v>0</v>
      </c>
      <c r="AG307" s="697">
        <f>[52]ACCOUNTALLOC!AG307</f>
        <v>0</v>
      </c>
      <c r="AH307" s="697">
        <f>[52]ACCOUNTALLOC!AH307</f>
        <v>0</v>
      </c>
      <c r="AI307" s="697">
        <f>[52]ACCOUNTALLOC!AI307</f>
        <v>0</v>
      </c>
      <c r="AJ307" s="698"/>
      <c r="AK307" s="697">
        <f>[52]ACCOUNTALLOC!AK307</f>
        <v>0</v>
      </c>
      <c r="AL307" s="697">
        <f>[52]ACCOUNTALLOC!AL307</f>
        <v>0</v>
      </c>
      <c r="AM307" s="697">
        <f>[52]ACCOUNTALLOC!AM307</f>
        <v>0</v>
      </c>
      <c r="AN307" s="697">
        <f>[52]ACCOUNTALLOC!AN307</f>
        <v>0</v>
      </c>
      <c r="AO307" s="697">
        <f>[52]ACCOUNTALLOC!AO307</f>
        <v>0</v>
      </c>
      <c r="AP307" s="697">
        <f>[52]ACCOUNTALLOC!AP307</f>
        <v>0</v>
      </c>
      <c r="AQ307" s="697">
        <f>[52]ACCOUNTALLOC!AQ307</f>
        <v>0</v>
      </c>
      <c r="AR307" s="698"/>
      <c r="AS307" s="697">
        <f>[52]ACCOUNTALLOC!AS307</f>
        <v>0</v>
      </c>
      <c r="AT307" s="697">
        <f>[52]ACCOUNTALLOC!AT307</f>
        <v>0</v>
      </c>
      <c r="AU307" s="697">
        <f>[52]ACCOUNTALLOC!AU307</f>
        <v>0</v>
      </c>
      <c r="AV307" s="697">
        <f>[52]ACCOUNTALLOC!AV307</f>
        <v>0</v>
      </c>
      <c r="AW307" s="697">
        <f>[52]ACCOUNTALLOC!AW307</f>
        <v>0</v>
      </c>
      <c r="AX307" s="697">
        <f>[52]ACCOUNTALLOC!AX307</f>
        <v>0</v>
      </c>
      <c r="AY307" s="697">
        <f>[52]ACCOUNTALLOC!AY307</f>
        <v>0</v>
      </c>
      <c r="AZ307" s="698"/>
      <c r="BA307" s="697">
        <f>[52]ACCOUNTALLOC!BA307</f>
        <v>0</v>
      </c>
      <c r="BB307" s="697">
        <f>[52]ACCOUNTALLOC!BB307</f>
        <v>0</v>
      </c>
      <c r="BC307" s="697">
        <f>[52]ACCOUNTALLOC!BC307</f>
        <v>0</v>
      </c>
      <c r="BD307" s="697">
        <f>[52]ACCOUNTALLOC!BD307</f>
        <v>0</v>
      </c>
      <c r="BE307" s="697">
        <f>[52]ACCOUNTALLOC!BE307</f>
        <v>0</v>
      </c>
      <c r="BF307" s="697">
        <f>[52]ACCOUNTALLOC!BF307</f>
        <v>0</v>
      </c>
      <c r="BG307" s="697">
        <f>[52]ACCOUNTALLOC!BG307</f>
        <v>0</v>
      </c>
      <c r="BH307" s="698"/>
      <c r="BI307" s="697">
        <f>[52]ACCOUNTALLOC!BI307</f>
        <v>0</v>
      </c>
      <c r="BJ307" s="697">
        <f>[52]ACCOUNTALLOC!BJ307</f>
        <v>0</v>
      </c>
      <c r="BK307" s="697">
        <f>[52]ACCOUNTALLOC!BK307</f>
        <v>0</v>
      </c>
      <c r="BL307" s="697">
        <f>[52]ACCOUNTALLOC!BL307</f>
        <v>0</v>
      </c>
      <c r="BM307" s="697">
        <f>[52]ACCOUNTALLOC!BM307</f>
        <v>0</v>
      </c>
      <c r="BN307" s="697">
        <f>[52]ACCOUNTALLOC!BN307</f>
        <v>0</v>
      </c>
      <c r="BO307" s="697">
        <f>[52]ACCOUNTALLOC!BO307</f>
        <v>0</v>
      </c>
      <c r="BP307" s="698"/>
      <c r="BQ307" s="697">
        <f>[52]ACCOUNTALLOC!BQ307</f>
        <v>0</v>
      </c>
      <c r="BR307" s="697">
        <f>[52]ACCOUNTALLOC!BR307</f>
        <v>0</v>
      </c>
      <c r="BS307" s="697">
        <f>[52]ACCOUNTALLOC!BS307</f>
        <v>0</v>
      </c>
      <c r="BT307" s="697">
        <f>[52]ACCOUNTALLOC!BT307</f>
        <v>0</v>
      </c>
      <c r="BU307" s="697">
        <f>[52]ACCOUNTALLOC!BU307</f>
        <v>0</v>
      </c>
      <c r="BV307" s="697">
        <f>[52]ACCOUNTALLOC!BV307</f>
        <v>0</v>
      </c>
      <c r="BW307" s="697">
        <f>[52]ACCOUNTALLOC!BW307</f>
        <v>0</v>
      </c>
      <c r="BX307" s="698"/>
      <c r="BY307" s="697">
        <f>[52]ACCOUNTALLOC!BY307</f>
        <v>0</v>
      </c>
      <c r="BZ307" s="697">
        <f>[52]ACCOUNTALLOC!BZ307</f>
        <v>0</v>
      </c>
      <c r="CA307" s="697">
        <f>[52]ACCOUNTALLOC!CA307</f>
        <v>0</v>
      </c>
      <c r="CB307" s="697">
        <f>[52]ACCOUNTALLOC!CB307</f>
        <v>0</v>
      </c>
      <c r="CC307" s="697">
        <f>[52]ACCOUNTALLOC!CC307</f>
        <v>0</v>
      </c>
      <c r="CD307" s="697">
        <f>[52]ACCOUNTALLOC!CD307</f>
        <v>0</v>
      </c>
      <c r="CE307" s="697">
        <f>[52]ACCOUNTALLOC!CE307</f>
        <v>0</v>
      </c>
      <c r="CF307" s="698"/>
      <c r="CG307" s="697">
        <f>[52]ACCOUNTALLOC!CG307</f>
        <v>0</v>
      </c>
      <c r="CH307" s="697">
        <f>[52]ACCOUNTALLOC!CH307</f>
        <v>0</v>
      </c>
      <c r="CI307" s="697">
        <f>[52]ACCOUNTALLOC!CI307</f>
        <v>145300.63335813151</v>
      </c>
      <c r="CJ307" s="697">
        <f>[52]ACCOUNTALLOC!CJ307</f>
        <v>0</v>
      </c>
      <c r="CK307" s="697">
        <f>[52]ACCOUNTALLOC!CK307</f>
        <v>0</v>
      </c>
      <c r="CL307" s="697">
        <f>[52]ACCOUNTALLOC!CL307</f>
        <v>0</v>
      </c>
      <c r="CM307" s="697">
        <f>[52]ACCOUNTALLOC!CM307</f>
        <v>145300.63335813151</v>
      </c>
      <c r="CN307" s="698">
        <f>[52]ACCOUNTALLOC!CN307</f>
        <v>0</v>
      </c>
      <c r="CO307" s="697">
        <f>[52]ACCOUNTALLOC!CO307</f>
        <v>0</v>
      </c>
      <c r="CP307" s="697">
        <f>[52]ACCOUNTALLOC!CP307</f>
        <v>0</v>
      </c>
      <c r="CQ307" s="697">
        <f>[52]ACCOUNTALLOC!CQ307</f>
        <v>0</v>
      </c>
      <c r="CR307" s="697">
        <f>[52]ACCOUNTALLOC!CR307</f>
        <v>0</v>
      </c>
      <c r="CS307" s="697">
        <f>[52]ACCOUNTALLOC!CS307</f>
        <v>0</v>
      </c>
      <c r="CT307" s="697">
        <f>[52]ACCOUNTALLOC!CT307</f>
        <v>0</v>
      </c>
      <c r="CU307" s="697">
        <f>[52]ACCOUNTALLOC!CU307</f>
        <v>0</v>
      </c>
      <c r="CW307" s="65">
        <f>[52]ACCOUNTALLOC!CW307</f>
        <v>0</v>
      </c>
      <c r="CX307" s="65">
        <f>[52]ACCOUNTALLOC!CX307</f>
        <v>0</v>
      </c>
      <c r="CY307" s="65">
        <f>[52]ACCOUNTALLOC!CY307</f>
        <v>0</v>
      </c>
      <c r="CZ307" s="65">
        <f>[52]ACCOUNTALLOC!CZ307</f>
        <v>0</v>
      </c>
      <c r="DA307" s="65">
        <f>[52]ACCOUNTALLOC!DA307</f>
        <v>0</v>
      </c>
      <c r="DB307" s="65">
        <f>[52]ACCOUNTALLOC!DB307</f>
        <v>0</v>
      </c>
      <c r="DC307" s="65">
        <f>[52]ACCOUNTALLOC!DC307</f>
        <v>0</v>
      </c>
      <c r="DE307" s="65">
        <v>0</v>
      </c>
      <c r="DF307" s="65">
        <v>0</v>
      </c>
      <c r="DG307" s="65">
        <v>0</v>
      </c>
      <c r="DH307" s="65">
        <v>0</v>
      </c>
      <c r="DI307" s="65">
        <v>0</v>
      </c>
      <c r="DJ307" s="65">
        <v>0</v>
      </c>
      <c r="DK307" s="65">
        <v>0</v>
      </c>
      <c r="DM307" s="65">
        <v>0</v>
      </c>
      <c r="DN307" s="65">
        <v>0</v>
      </c>
      <c r="DO307" s="65">
        <v>0</v>
      </c>
      <c r="DP307" s="65">
        <v>0</v>
      </c>
      <c r="DQ307" s="65">
        <v>0</v>
      </c>
      <c r="DR307" s="65">
        <v>0</v>
      </c>
      <c r="DS307" s="65">
        <v>0</v>
      </c>
      <c r="DU307" s="65">
        <v>0</v>
      </c>
      <c r="DV307" s="65">
        <v>0</v>
      </c>
      <c r="DW307" s="65">
        <v>0</v>
      </c>
      <c r="DX307" s="65">
        <v>0</v>
      </c>
      <c r="DY307" s="65">
        <v>0</v>
      </c>
      <c r="DZ307" s="65">
        <v>0</v>
      </c>
      <c r="EA307" s="65">
        <v>0</v>
      </c>
      <c r="EC307" s="65">
        <v>0</v>
      </c>
      <c r="ED307" s="65">
        <v>0</v>
      </c>
      <c r="EE307" s="65">
        <v>0</v>
      </c>
      <c r="EF307" s="65">
        <v>0</v>
      </c>
      <c r="EG307" s="65">
        <v>0</v>
      </c>
      <c r="EH307" s="65">
        <v>0</v>
      </c>
      <c r="EI307" s="65">
        <v>0</v>
      </c>
      <c r="EK307" s="65">
        <v>0</v>
      </c>
      <c r="EL307" s="65">
        <v>0</v>
      </c>
      <c r="EM307" s="65">
        <v>0</v>
      </c>
      <c r="EN307" s="65">
        <v>0</v>
      </c>
      <c r="EO307" s="65">
        <v>0</v>
      </c>
      <c r="EP307" s="65">
        <v>0</v>
      </c>
      <c r="EQ307" s="65">
        <v>0</v>
      </c>
      <c r="ES307" s="65">
        <v>0</v>
      </c>
      <c r="ET307" s="65">
        <v>0</v>
      </c>
      <c r="EU307" s="65">
        <v>0</v>
      </c>
      <c r="EV307" s="65">
        <v>0</v>
      </c>
      <c r="EW307" s="65">
        <v>0</v>
      </c>
      <c r="EX307" s="65">
        <v>0</v>
      </c>
      <c r="EY307" s="65">
        <v>0</v>
      </c>
      <c r="FA307" s="65">
        <v>0</v>
      </c>
      <c r="FB307" s="65">
        <v>0</v>
      </c>
      <c r="FC307" s="65">
        <v>0</v>
      </c>
      <c r="FD307" s="65">
        <v>0</v>
      </c>
      <c r="FE307" s="65">
        <v>0</v>
      </c>
      <c r="FF307" s="65">
        <v>0</v>
      </c>
      <c r="FG307" s="65">
        <v>0</v>
      </c>
    </row>
    <row r="308" spans="1:163">
      <c r="A308" s="699">
        <f>[52]ACCOUNTALLOC!A308</f>
        <v>586</v>
      </c>
      <c r="B308" s="698" t="str">
        <f>[52]ACCOUNTALLOC!B308</f>
        <v>Dist O&amp;M - Meter</v>
      </c>
      <c r="C308" s="695">
        <f>[52]ACCOUNTALLOC!C308</f>
        <v>1730550.5930792508</v>
      </c>
      <c r="D308" s="700"/>
      <c r="E308" s="697">
        <f>[52]ACCOUNTALLOC!E308</f>
        <v>0</v>
      </c>
      <c r="F308" s="697">
        <f>[52]ACCOUNTALLOC!F308</f>
        <v>0</v>
      </c>
      <c r="G308" s="697">
        <f>[52]ACCOUNTALLOC!G308</f>
        <v>1123518.3804611764</v>
      </c>
      <c r="H308" s="697">
        <f>[52]ACCOUNTALLOC!H308</f>
        <v>0</v>
      </c>
      <c r="I308" s="697">
        <f>[52]ACCOUNTALLOC!I308</f>
        <v>0</v>
      </c>
      <c r="J308" s="697">
        <f>[52]ACCOUNTALLOC!J308</f>
        <v>0</v>
      </c>
      <c r="K308" s="697">
        <f>[52]ACCOUNTALLOC!K308</f>
        <v>1123518.3804611764</v>
      </c>
      <c r="L308" s="698"/>
      <c r="M308" s="697">
        <f>[52]ACCOUNTALLOC!M308</f>
        <v>0</v>
      </c>
      <c r="N308" s="697">
        <f>[52]ACCOUNTALLOC!N308</f>
        <v>0</v>
      </c>
      <c r="O308" s="697">
        <f>[52]ACCOUNTALLOC!O308</f>
        <v>315355.25486030173</v>
      </c>
      <c r="P308" s="697">
        <f>[52]ACCOUNTALLOC!P308</f>
        <v>0</v>
      </c>
      <c r="Q308" s="697">
        <f>[52]ACCOUNTALLOC!Q308</f>
        <v>0</v>
      </c>
      <c r="R308" s="697">
        <f>[52]ACCOUNTALLOC!R308</f>
        <v>0</v>
      </c>
      <c r="S308" s="697">
        <f>[52]ACCOUNTALLOC!S308</f>
        <v>315355.25486030173</v>
      </c>
      <c r="T308" s="698"/>
      <c r="U308" s="697">
        <f>[52]ACCOUNTALLOC!U308</f>
        <v>0</v>
      </c>
      <c r="V308" s="697">
        <f>[52]ACCOUNTALLOC!V308</f>
        <v>0</v>
      </c>
      <c r="W308" s="697">
        <f>[52]ACCOUNTALLOC!W308</f>
        <v>93198.861507729729</v>
      </c>
      <c r="X308" s="697">
        <f>[52]ACCOUNTALLOC!X308</f>
        <v>0</v>
      </c>
      <c r="Y308" s="697">
        <f>[52]ACCOUNTALLOC!Y308</f>
        <v>0</v>
      </c>
      <c r="Z308" s="697">
        <f>[52]ACCOUNTALLOC!Z308</f>
        <v>0</v>
      </c>
      <c r="AA308" s="697">
        <f>[52]ACCOUNTALLOC!AA308</f>
        <v>93198.861507729729</v>
      </c>
      <c r="AB308" s="698"/>
      <c r="AC308" s="697">
        <f>[52]ACCOUNTALLOC!AC308</f>
        <v>0</v>
      </c>
      <c r="AD308" s="697">
        <f>[52]ACCOUNTALLOC!AD308</f>
        <v>0</v>
      </c>
      <c r="AE308" s="697">
        <f>[52]ACCOUNTALLOC!AE308</f>
        <v>10474.752615772622</v>
      </c>
      <c r="AF308" s="697">
        <f>[52]ACCOUNTALLOC!AF308</f>
        <v>0</v>
      </c>
      <c r="AG308" s="697">
        <f>[52]ACCOUNTALLOC!AG308</f>
        <v>0</v>
      </c>
      <c r="AH308" s="697">
        <f>[52]ACCOUNTALLOC!AH308</f>
        <v>0</v>
      </c>
      <c r="AI308" s="697">
        <f>[52]ACCOUNTALLOC!AI308</f>
        <v>10474.752615772622</v>
      </c>
      <c r="AJ308" s="698"/>
      <c r="AK308" s="697">
        <f>[52]ACCOUNTALLOC!AK308</f>
        <v>0</v>
      </c>
      <c r="AL308" s="697">
        <f>[52]ACCOUNTALLOC!AL308</f>
        <v>0</v>
      </c>
      <c r="AM308" s="697">
        <f>[52]ACCOUNTALLOC!AM308</f>
        <v>125464.50330648165</v>
      </c>
      <c r="AN308" s="697">
        <f>[52]ACCOUNTALLOC!AN308</f>
        <v>0</v>
      </c>
      <c r="AO308" s="697">
        <f>[52]ACCOUNTALLOC!AO308</f>
        <v>0</v>
      </c>
      <c r="AP308" s="697">
        <f>[52]ACCOUNTALLOC!AP308</f>
        <v>0</v>
      </c>
      <c r="AQ308" s="697">
        <f>[52]ACCOUNTALLOC!AQ308</f>
        <v>125464.50330648165</v>
      </c>
      <c r="AR308" s="698"/>
      <c r="AS308" s="697">
        <f>[52]ACCOUNTALLOC!AS308</f>
        <v>0</v>
      </c>
      <c r="AT308" s="697">
        <f>[52]ACCOUNTALLOC!AT308</f>
        <v>0</v>
      </c>
      <c r="AU308" s="697">
        <f>[52]ACCOUNTALLOC!AU308</f>
        <v>406.79545126035157</v>
      </c>
      <c r="AV308" s="697">
        <f>[52]ACCOUNTALLOC!AV308</f>
        <v>0</v>
      </c>
      <c r="AW308" s="697">
        <f>[52]ACCOUNTALLOC!AW308</f>
        <v>0</v>
      </c>
      <c r="AX308" s="697">
        <f>[52]ACCOUNTALLOC!AX308</f>
        <v>0</v>
      </c>
      <c r="AY308" s="697">
        <f>[52]ACCOUNTALLOC!AY308</f>
        <v>406.79545126035157</v>
      </c>
      <c r="AZ308" s="698"/>
      <c r="BA308" s="697">
        <f>[52]ACCOUNTALLOC!BA308</f>
        <v>0</v>
      </c>
      <c r="BB308" s="697">
        <f>[52]ACCOUNTALLOC!BB308</f>
        <v>0</v>
      </c>
      <c r="BC308" s="697">
        <f>[52]ACCOUNTALLOC!BC308</f>
        <v>40547.829936206821</v>
      </c>
      <c r="BD308" s="697">
        <f>[52]ACCOUNTALLOC!BD308</f>
        <v>0</v>
      </c>
      <c r="BE308" s="697">
        <f>[52]ACCOUNTALLOC!BE308</f>
        <v>0</v>
      </c>
      <c r="BF308" s="697">
        <f>[52]ACCOUNTALLOC!BF308</f>
        <v>0</v>
      </c>
      <c r="BG308" s="697">
        <f>[52]ACCOUNTALLOC!BG308</f>
        <v>40547.829936206821</v>
      </c>
      <c r="BH308" s="698"/>
      <c r="BI308" s="697">
        <f>[52]ACCOUNTALLOC!BI308</f>
        <v>0</v>
      </c>
      <c r="BJ308" s="697">
        <f>[52]ACCOUNTALLOC!BJ308</f>
        <v>0</v>
      </c>
      <c r="BK308" s="697">
        <f>[52]ACCOUNTALLOC!BK308</f>
        <v>8200.857536918249</v>
      </c>
      <c r="BL308" s="697">
        <f>[52]ACCOUNTALLOC!BL308</f>
        <v>0</v>
      </c>
      <c r="BM308" s="697">
        <f>[52]ACCOUNTALLOC!BM308</f>
        <v>0</v>
      </c>
      <c r="BN308" s="697">
        <f>[52]ACCOUNTALLOC!BN308</f>
        <v>0</v>
      </c>
      <c r="BO308" s="697">
        <f>[52]ACCOUNTALLOC!BO308</f>
        <v>8200.857536918249</v>
      </c>
      <c r="BP308" s="698"/>
      <c r="BQ308" s="697">
        <f>[52]ACCOUNTALLOC!BQ308</f>
        <v>0</v>
      </c>
      <c r="BR308" s="697">
        <f>[52]ACCOUNTALLOC!BR308</f>
        <v>0</v>
      </c>
      <c r="BS308" s="697">
        <f>[52]ACCOUNTALLOC!BS308</f>
        <v>5092.712994621379</v>
      </c>
      <c r="BT308" s="697">
        <f>[52]ACCOUNTALLOC!BT308</f>
        <v>0</v>
      </c>
      <c r="BU308" s="697">
        <f>[52]ACCOUNTALLOC!BU308</f>
        <v>0</v>
      </c>
      <c r="BV308" s="697">
        <f>[52]ACCOUNTALLOC!BV308</f>
        <v>0</v>
      </c>
      <c r="BW308" s="697">
        <f>[52]ACCOUNTALLOC!BW308</f>
        <v>5092.712994621379</v>
      </c>
      <c r="BX308" s="698"/>
      <c r="BY308" s="697">
        <f>[52]ACCOUNTALLOC!BY308</f>
        <v>0</v>
      </c>
      <c r="BZ308" s="697">
        <f>[52]ACCOUNTALLOC!BZ308</f>
        <v>0</v>
      </c>
      <c r="CA308" s="697">
        <f>[52]ACCOUNTALLOC!CA308</f>
        <v>8199.2240260751933</v>
      </c>
      <c r="CB308" s="697">
        <f>[52]ACCOUNTALLOC!CB308</f>
        <v>0</v>
      </c>
      <c r="CC308" s="697">
        <f>[52]ACCOUNTALLOC!CC308</f>
        <v>0</v>
      </c>
      <c r="CD308" s="697">
        <f>[52]ACCOUNTALLOC!CD308</f>
        <v>0</v>
      </c>
      <c r="CE308" s="697">
        <f>[52]ACCOUNTALLOC!CE308</f>
        <v>8199.2240260751933</v>
      </c>
      <c r="CF308" s="698"/>
      <c r="CG308" s="697">
        <f>[52]ACCOUNTALLOC!CG308</f>
        <v>0</v>
      </c>
      <c r="CH308" s="697">
        <f>[52]ACCOUNTALLOC!CH308</f>
        <v>0</v>
      </c>
      <c r="CI308" s="697">
        <f>[52]ACCOUNTALLOC!CI308</f>
        <v>0</v>
      </c>
      <c r="CJ308" s="697">
        <f>[52]ACCOUNTALLOC!CJ308</f>
        <v>0</v>
      </c>
      <c r="CK308" s="697">
        <f>[52]ACCOUNTALLOC!CK308</f>
        <v>0</v>
      </c>
      <c r="CL308" s="697">
        <f>[52]ACCOUNTALLOC!CL308</f>
        <v>0</v>
      </c>
      <c r="CM308" s="697">
        <f>[52]ACCOUNTALLOC!CM308</f>
        <v>0</v>
      </c>
      <c r="CN308" s="698">
        <f>[52]ACCOUNTALLOC!CN308</f>
        <v>0</v>
      </c>
      <c r="CO308" s="697">
        <f>[52]ACCOUNTALLOC!CO308</f>
        <v>0</v>
      </c>
      <c r="CP308" s="697">
        <f>[52]ACCOUNTALLOC!CP308</f>
        <v>0</v>
      </c>
      <c r="CQ308" s="697">
        <f>[52]ACCOUNTALLOC!CQ308</f>
        <v>91.420382706517884</v>
      </c>
      <c r="CR308" s="697">
        <f>[52]ACCOUNTALLOC!CR308</f>
        <v>0</v>
      </c>
      <c r="CS308" s="697">
        <f>[52]ACCOUNTALLOC!CS308</f>
        <v>0</v>
      </c>
      <c r="CT308" s="697">
        <f>[52]ACCOUNTALLOC!CT308</f>
        <v>0</v>
      </c>
      <c r="CU308" s="697">
        <f>[52]ACCOUNTALLOC!CU308</f>
        <v>91.420382706517884</v>
      </c>
      <c r="CW308" s="65">
        <f>[52]ACCOUNTALLOC!CW308</f>
        <v>0</v>
      </c>
      <c r="CX308" s="65">
        <f>[52]ACCOUNTALLOC!CX308</f>
        <v>0</v>
      </c>
      <c r="CY308" s="65">
        <f>[52]ACCOUNTALLOC!CY308</f>
        <v>0</v>
      </c>
      <c r="CZ308" s="65">
        <f>[52]ACCOUNTALLOC!CZ308</f>
        <v>0</v>
      </c>
      <c r="DA308" s="65">
        <f>[52]ACCOUNTALLOC!DA308</f>
        <v>0</v>
      </c>
      <c r="DB308" s="65">
        <f>[52]ACCOUNTALLOC!DB308</f>
        <v>0</v>
      </c>
      <c r="DC308" s="65">
        <f>[52]ACCOUNTALLOC!DC308</f>
        <v>0</v>
      </c>
      <c r="DE308" s="65">
        <v>0</v>
      </c>
      <c r="DF308" s="65">
        <v>0</v>
      </c>
      <c r="DG308" s="65">
        <v>0</v>
      </c>
      <c r="DH308" s="65">
        <v>0</v>
      </c>
      <c r="DI308" s="65">
        <v>0</v>
      </c>
      <c r="DJ308" s="65">
        <v>0</v>
      </c>
      <c r="DK308" s="65">
        <v>0</v>
      </c>
      <c r="DM308" s="65">
        <v>0</v>
      </c>
      <c r="DN308" s="65">
        <v>0</v>
      </c>
      <c r="DO308" s="65">
        <v>0</v>
      </c>
      <c r="DP308" s="65">
        <v>0</v>
      </c>
      <c r="DQ308" s="65">
        <v>0</v>
      </c>
      <c r="DR308" s="65">
        <v>0</v>
      </c>
      <c r="DS308" s="65">
        <v>0</v>
      </c>
      <c r="DU308" s="65">
        <v>0</v>
      </c>
      <c r="DV308" s="65">
        <v>0</v>
      </c>
      <c r="DW308" s="65">
        <v>0</v>
      </c>
      <c r="DX308" s="65">
        <v>0</v>
      </c>
      <c r="DY308" s="65">
        <v>0</v>
      </c>
      <c r="DZ308" s="65">
        <v>0</v>
      </c>
      <c r="EA308" s="65">
        <v>0</v>
      </c>
      <c r="EC308" s="65">
        <v>0</v>
      </c>
      <c r="ED308" s="65">
        <v>0</v>
      </c>
      <c r="EE308" s="65">
        <v>0</v>
      </c>
      <c r="EF308" s="65">
        <v>0</v>
      </c>
      <c r="EG308" s="65">
        <v>0</v>
      </c>
      <c r="EH308" s="65">
        <v>0</v>
      </c>
      <c r="EI308" s="65">
        <v>0</v>
      </c>
      <c r="EK308" s="65">
        <v>0</v>
      </c>
      <c r="EL308" s="65">
        <v>0</v>
      </c>
      <c r="EM308" s="65">
        <v>0</v>
      </c>
      <c r="EN308" s="65">
        <v>0</v>
      </c>
      <c r="EO308" s="65">
        <v>0</v>
      </c>
      <c r="EP308" s="65">
        <v>0</v>
      </c>
      <c r="EQ308" s="65">
        <v>0</v>
      </c>
      <c r="ES308" s="65">
        <v>0</v>
      </c>
      <c r="ET308" s="65">
        <v>0</v>
      </c>
      <c r="EU308" s="65">
        <v>0</v>
      </c>
      <c r="EV308" s="65">
        <v>0</v>
      </c>
      <c r="EW308" s="65">
        <v>0</v>
      </c>
      <c r="EX308" s="65">
        <v>0</v>
      </c>
      <c r="EY308" s="65">
        <v>0</v>
      </c>
      <c r="FA308" s="65">
        <v>0</v>
      </c>
      <c r="FB308" s="65">
        <v>0</v>
      </c>
      <c r="FC308" s="65">
        <v>0</v>
      </c>
      <c r="FD308" s="65">
        <v>0</v>
      </c>
      <c r="FE308" s="65">
        <v>0</v>
      </c>
      <c r="FF308" s="65">
        <v>0</v>
      </c>
      <c r="FG308" s="65">
        <v>0</v>
      </c>
    </row>
    <row r="309" spans="1:163">
      <c r="A309" s="699">
        <f>[52]ACCOUNTALLOC!A309</f>
        <v>587</v>
      </c>
      <c r="B309" s="698" t="str">
        <f>[52]ACCOUNTALLOC!B309</f>
        <v>Dist O&amp;M - Cust Installations - Meters</v>
      </c>
      <c r="C309" s="695">
        <f>[52]ACCOUNTALLOC!C309</f>
        <v>3412779.0851301313</v>
      </c>
      <c r="D309" s="700"/>
      <c r="E309" s="697">
        <f>[52]ACCOUNTALLOC!E309</f>
        <v>0</v>
      </c>
      <c r="F309" s="697">
        <f>[52]ACCOUNTALLOC!F309</f>
        <v>0</v>
      </c>
      <c r="G309" s="697">
        <f>[52]ACCOUNTALLOC!G309</f>
        <v>2215664.7982042483</v>
      </c>
      <c r="H309" s="697">
        <f>[52]ACCOUNTALLOC!H309</f>
        <v>0</v>
      </c>
      <c r="I309" s="697">
        <f>[52]ACCOUNTALLOC!I309</f>
        <v>0</v>
      </c>
      <c r="J309" s="697">
        <f>[52]ACCOUNTALLOC!J309</f>
        <v>0</v>
      </c>
      <c r="K309" s="697">
        <f>[52]ACCOUNTALLOC!K309</f>
        <v>2215664.7982042483</v>
      </c>
      <c r="L309" s="698"/>
      <c r="M309" s="697">
        <f>[52]ACCOUNTALLOC!M309</f>
        <v>0</v>
      </c>
      <c r="N309" s="697">
        <f>[52]ACCOUNTALLOC!N309</f>
        <v>0</v>
      </c>
      <c r="O309" s="697">
        <f>[52]ACCOUNTALLOC!O309</f>
        <v>621904.85645271954</v>
      </c>
      <c r="P309" s="697">
        <f>[52]ACCOUNTALLOC!P309</f>
        <v>0</v>
      </c>
      <c r="Q309" s="697">
        <f>[52]ACCOUNTALLOC!Q309</f>
        <v>0</v>
      </c>
      <c r="R309" s="697">
        <f>[52]ACCOUNTALLOC!R309</f>
        <v>0</v>
      </c>
      <c r="S309" s="697">
        <f>[52]ACCOUNTALLOC!S309</f>
        <v>621904.85645271954</v>
      </c>
      <c r="T309" s="698"/>
      <c r="U309" s="697">
        <f>[52]ACCOUNTALLOC!U309</f>
        <v>0</v>
      </c>
      <c r="V309" s="697">
        <f>[52]ACCOUNTALLOC!V309</f>
        <v>0</v>
      </c>
      <c r="W309" s="697">
        <f>[52]ACCOUNTALLOC!W309</f>
        <v>183795.33460825766</v>
      </c>
      <c r="X309" s="697">
        <f>[52]ACCOUNTALLOC!X309</f>
        <v>0</v>
      </c>
      <c r="Y309" s="697">
        <f>[52]ACCOUNTALLOC!Y309</f>
        <v>0</v>
      </c>
      <c r="Z309" s="697">
        <f>[52]ACCOUNTALLOC!Z309</f>
        <v>0</v>
      </c>
      <c r="AA309" s="697">
        <f>[52]ACCOUNTALLOC!AA309</f>
        <v>183795.33460825766</v>
      </c>
      <c r="AB309" s="698"/>
      <c r="AC309" s="697">
        <f>[52]ACCOUNTALLOC!AC309</f>
        <v>0</v>
      </c>
      <c r="AD309" s="697">
        <f>[52]ACCOUNTALLOC!AD309</f>
        <v>0</v>
      </c>
      <c r="AE309" s="697">
        <f>[52]ACCOUNTALLOC!AE309</f>
        <v>20657.019096686912</v>
      </c>
      <c r="AF309" s="697">
        <f>[52]ACCOUNTALLOC!AF309</f>
        <v>0</v>
      </c>
      <c r="AG309" s="697">
        <f>[52]ACCOUNTALLOC!AG309</f>
        <v>0</v>
      </c>
      <c r="AH309" s="697">
        <f>[52]ACCOUNTALLOC!AH309</f>
        <v>0</v>
      </c>
      <c r="AI309" s="697">
        <f>[52]ACCOUNTALLOC!AI309</f>
        <v>20657.019096686912</v>
      </c>
      <c r="AJ309" s="698"/>
      <c r="AK309" s="697">
        <f>[52]ACCOUNTALLOC!AK309</f>
        <v>0</v>
      </c>
      <c r="AL309" s="697">
        <f>[52]ACCOUNTALLOC!AL309</f>
        <v>0</v>
      </c>
      <c r="AM309" s="697">
        <f>[52]ACCOUNTALLOC!AM309</f>
        <v>247425.66586782946</v>
      </c>
      <c r="AN309" s="697">
        <f>[52]ACCOUNTALLOC!AN309</f>
        <v>0</v>
      </c>
      <c r="AO309" s="697">
        <f>[52]ACCOUNTALLOC!AO309</f>
        <v>0</v>
      </c>
      <c r="AP309" s="697">
        <f>[52]ACCOUNTALLOC!AP309</f>
        <v>0</v>
      </c>
      <c r="AQ309" s="697">
        <f>[52]ACCOUNTALLOC!AQ309</f>
        <v>247425.66586782946</v>
      </c>
      <c r="AR309" s="698"/>
      <c r="AS309" s="697">
        <f>[52]ACCOUNTALLOC!AS309</f>
        <v>0</v>
      </c>
      <c r="AT309" s="697">
        <f>[52]ACCOUNTALLOC!AT309</f>
        <v>0</v>
      </c>
      <c r="AU309" s="697">
        <f>[52]ACCOUNTALLOC!AU309</f>
        <v>802.23196798721051</v>
      </c>
      <c r="AV309" s="697">
        <f>[52]ACCOUNTALLOC!AV309</f>
        <v>0</v>
      </c>
      <c r="AW309" s="697">
        <f>[52]ACCOUNTALLOC!AW309</f>
        <v>0</v>
      </c>
      <c r="AX309" s="697">
        <f>[52]ACCOUNTALLOC!AX309</f>
        <v>0</v>
      </c>
      <c r="AY309" s="697">
        <f>[52]ACCOUNTALLOC!AY309</f>
        <v>802.23196798721051</v>
      </c>
      <c r="AZ309" s="698"/>
      <c r="BA309" s="697">
        <f>[52]ACCOUNTALLOC!BA309</f>
        <v>0</v>
      </c>
      <c r="BB309" s="697">
        <f>[52]ACCOUNTALLOC!BB309</f>
        <v>0</v>
      </c>
      <c r="BC309" s="697">
        <f>[52]ACCOUNTALLOC!BC309</f>
        <v>79963.444297501046</v>
      </c>
      <c r="BD309" s="697">
        <f>[52]ACCOUNTALLOC!BD309</f>
        <v>0</v>
      </c>
      <c r="BE309" s="697">
        <f>[52]ACCOUNTALLOC!BE309</f>
        <v>0</v>
      </c>
      <c r="BF309" s="697">
        <f>[52]ACCOUNTALLOC!BF309</f>
        <v>0</v>
      </c>
      <c r="BG309" s="697">
        <f>[52]ACCOUNTALLOC!BG309</f>
        <v>79963.444297501046</v>
      </c>
      <c r="BH309" s="698"/>
      <c r="BI309" s="697">
        <f>[52]ACCOUNTALLOC!BI309</f>
        <v>0</v>
      </c>
      <c r="BJ309" s="697">
        <f>[52]ACCOUNTALLOC!BJ309</f>
        <v>0</v>
      </c>
      <c r="BK309" s="697">
        <f>[52]ACCOUNTALLOC!BK309</f>
        <v>16172.722828245394</v>
      </c>
      <c r="BL309" s="697">
        <f>[52]ACCOUNTALLOC!BL309</f>
        <v>0</v>
      </c>
      <c r="BM309" s="697">
        <f>[52]ACCOUNTALLOC!BM309</f>
        <v>0</v>
      </c>
      <c r="BN309" s="697">
        <f>[52]ACCOUNTALLOC!BN309</f>
        <v>0</v>
      </c>
      <c r="BO309" s="697">
        <f>[52]ACCOUNTALLOC!BO309</f>
        <v>16172.722828245394</v>
      </c>
      <c r="BP309" s="698"/>
      <c r="BQ309" s="697">
        <f>[52]ACCOUNTALLOC!BQ309</f>
        <v>0</v>
      </c>
      <c r="BR309" s="697">
        <f>[52]ACCOUNTALLOC!BR309</f>
        <v>0</v>
      </c>
      <c r="BS309" s="697">
        <f>[52]ACCOUNTALLOC!BS309</f>
        <v>10043.222350228249</v>
      </c>
      <c r="BT309" s="697">
        <f>[52]ACCOUNTALLOC!BT309</f>
        <v>0</v>
      </c>
      <c r="BU309" s="697">
        <f>[52]ACCOUNTALLOC!BU309</f>
        <v>0</v>
      </c>
      <c r="BV309" s="697">
        <f>[52]ACCOUNTALLOC!BV309</f>
        <v>0</v>
      </c>
      <c r="BW309" s="697">
        <f>[52]ACCOUNTALLOC!BW309</f>
        <v>10043.222350228249</v>
      </c>
      <c r="BX309" s="698"/>
      <c r="BY309" s="697">
        <f>[52]ACCOUNTALLOC!BY309</f>
        <v>0</v>
      </c>
      <c r="BZ309" s="697">
        <f>[52]ACCOUNTALLOC!BZ309</f>
        <v>0</v>
      </c>
      <c r="CA309" s="697">
        <f>[52]ACCOUNTALLOC!CA309</f>
        <v>16169.501419022914</v>
      </c>
      <c r="CB309" s="697">
        <f>[52]ACCOUNTALLOC!CB309</f>
        <v>0</v>
      </c>
      <c r="CC309" s="697">
        <f>[52]ACCOUNTALLOC!CC309</f>
        <v>0</v>
      </c>
      <c r="CD309" s="697">
        <f>[52]ACCOUNTALLOC!CD309</f>
        <v>0</v>
      </c>
      <c r="CE309" s="697">
        <f>[52]ACCOUNTALLOC!CE309</f>
        <v>16169.501419022914</v>
      </c>
      <c r="CF309" s="698"/>
      <c r="CG309" s="697">
        <f>[52]ACCOUNTALLOC!CG309</f>
        <v>0</v>
      </c>
      <c r="CH309" s="697">
        <f>[52]ACCOUNTALLOC!CH309</f>
        <v>0</v>
      </c>
      <c r="CI309" s="697">
        <f>[52]ACCOUNTALLOC!CI309</f>
        <v>0</v>
      </c>
      <c r="CJ309" s="697">
        <f>[52]ACCOUNTALLOC!CJ309</f>
        <v>0</v>
      </c>
      <c r="CK309" s="697">
        <f>[52]ACCOUNTALLOC!CK309</f>
        <v>0</v>
      </c>
      <c r="CL309" s="697">
        <f>[52]ACCOUNTALLOC!CL309</f>
        <v>0</v>
      </c>
      <c r="CM309" s="697">
        <f>[52]ACCOUNTALLOC!CM309</f>
        <v>0</v>
      </c>
      <c r="CN309" s="698">
        <f>[52]ACCOUNTALLOC!CN309</f>
        <v>0</v>
      </c>
      <c r="CO309" s="697">
        <f>[52]ACCOUNTALLOC!CO309</f>
        <v>0</v>
      </c>
      <c r="CP309" s="697">
        <f>[52]ACCOUNTALLOC!CP309</f>
        <v>0</v>
      </c>
      <c r="CQ309" s="697">
        <f>[52]ACCOUNTALLOC!CQ309</f>
        <v>180.28803740446821</v>
      </c>
      <c r="CR309" s="697">
        <f>[52]ACCOUNTALLOC!CR309</f>
        <v>0</v>
      </c>
      <c r="CS309" s="697">
        <f>[52]ACCOUNTALLOC!CS309</f>
        <v>0</v>
      </c>
      <c r="CT309" s="697">
        <f>[52]ACCOUNTALLOC!CT309</f>
        <v>0</v>
      </c>
      <c r="CU309" s="697">
        <f>[52]ACCOUNTALLOC!CU309</f>
        <v>180.28803740446821</v>
      </c>
      <c r="CW309" s="65">
        <f>[52]ACCOUNTALLOC!CW309</f>
        <v>0</v>
      </c>
      <c r="CX309" s="65">
        <f>[52]ACCOUNTALLOC!CX309</f>
        <v>0</v>
      </c>
      <c r="CY309" s="65">
        <f>[52]ACCOUNTALLOC!CY309</f>
        <v>0</v>
      </c>
      <c r="CZ309" s="65">
        <f>[52]ACCOUNTALLOC!CZ309</f>
        <v>0</v>
      </c>
      <c r="DA309" s="65">
        <f>[52]ACCOUNTALLOC!DA309</f>
        <v>0</v>
      </c>
      <c r="DB309" s="65">
        <f>[52]ACCOUNTALLOC!DB309</f>
        <v>0</v>
      </c>
      <c r="DC309" s="65">
        <f>[52]ACCOUNTALLOC!DC309</f>
        <v>0</v>
      </c>
      <c r="DE309" s="65">
        <v>0</v>
      </c>
      <c r="DF309" s="65">
        <v>0</v>
      </c>
      <c r="DG309" s="65">
        <v>0</v>
      </c>
      <c r="DH309" s="65">
        <v>0</v>
      </c>
      <c r="DI309" s="65">
        <v>0</v>
      </c>
      <c r="DJ309" s="65">
        <v>0</v>
      </c>
      <c r="DK309" s="65">
        <v>0</v>
      </c>
      <c r="DM309" s="65">
        <v>0</v>
      </c>
      <c r="DN309" s="65">
        <v>0</v>
      </c>
      <c r="DO309" s="65">
        <v>0</v>
      </c>
      <c r="DP309" s="65">
        <v>0</v>
      </c>
      <c r="DQ309" s="65">
        <v>0</v>
      </c>
      <c r="DR309" s="65">
        <v>0</v>
      </c>
      <c r="DS309" s="65">
        <v>0</v>
      </c>
      <c r="DU309" s="65">
        <v>0</v>
      </c>
      <c r="DV309" s="65">
        <v>0</v>
      </c>
      <c r="DW309" s="65">
        <v>0</v>
      </c>
      <c r="DX309" s="65">
        <v>0</v>
      </c>
      <c r="DY309" s="65">
        <v>0</v>
      </c>
      <c r="DZ309" s="65">
        <v>0</v>
      </c>
      <c r="EA309" s="65">
        <v>0</v>
      </c>
      <c r="EC309" s="65">
        <v>0</v>
      </c>
      <c r="ED309" s="65">
        <v>0</v>
      </c>
      <c r="EE309" s="65">
        <v>0</v>
      </c>
      <c r="EF309" s="65">
        <v>0</v>
      </c>
      <c r="EG309" s="65">
        <v>0</v>
      </c>
      <c r="EH309" s="65">
        <v>0</v>
      </c>
      <c r="EI309" s="65">
        <v>0</v>
      </c>
      <c r="EK309" s="65">
        <v>0</v>
      </c>
      <c r="EL309" s="65">
        <v>0</v>
      </c>
      <c r="EM309" s="65">
        <v>0</v>
      </c>
      <c r="EN309" s="65">
        <v>0</v>
      </c>
      <c r="EO309" s="65">
        <v>0</v>
      </c>
      <c r="EP309" s="65">
        <v>0</v>
      </c>
      <c r="EQ309" s="65">
        <v>0</v>
      </c>
      <c r="ES309" s="65">
        <v>0</v>
      </c>
      <c r="ET309" s="65">
        <v>0</v>
      </c>
      <c r="EU309" s="65">
        <v>0</v>
      </c>
      <c r="EV309" s="65">
        <v>0</v>
      </c>
      <c r="EW309" s="65">
        <v>0</v>
      </c>
      <c r="EX309" s="65">
        <v>0</v>
      </c>
      <c r="EY309" s="65">
        <v>0</v>
      </c>
      <c r="FA309" s="65">
        <v>0</v>
      </c>
      <c r="FB309" s="65">
        <v>0</v>
      </c>
      <c r="FC309" s="65">
        <v>0</v>
      </c>
      <c r="FD309" s="65">
        <v>0</v>
      </c>
      <c r="FE309" s="65">
        <v>0</v>
      </c>
      <c r="FF309" s="65">
        <v>0</v>
      </c>
      <c r="FG309" s="65">
        <v>0</v>
      </c>
    </row>
    <row r="310" spans="1:163">
      <c r="A310" s="699">
        <f>[52]ACCOUNTALLOC!A310</f>
        <v>589</v>
      </c>
      <c r="B310" s="698" t="str">
        <f>[52]ACCOUNTALLOC!B310</f>
        <v>Dist O&amp;M - Rents</v>
      </c>
      <c r="C310" s="695">
        <f>[52]ACCOUNTALLOC!C310</f>
        <v>1318379.920159139</v>
      </c>
      <c r="D310" s="700"/>
      <c r="E310" s="697">
        <f>[52]ACCOUNTALLOC!E310</f>
        <v>537698.41510736046</v>
      </c>
      <c r="F310" s="697">
        <f>[52]ACCOUNTALLOC!F310</f>
        <v>0</v>
      </c>
      <c r="G310" s="697">
        <f>[52]ACCOUNTALLOC!G310</f>
        <v>303320.53486042115</v>
      </c>
      <c r="H310" s="697">
        <f>[52]ACCOUNTALLOC!H310</f>
        <v>0</v>
      </c>
      <c r="I310" s="697">
        <f>[52]ACCOUNTALLOC!I310</f>
        <v>0</v>
      </c>
      <c r="J310" s="697">
        <f>[52]ACCOUNTALLOC!J310</f>
        <v>0</v>
      </c>
      <c r="K310" s="697">
        <f>[52]ACCOUNTALLOC!K310</f>
        <v>841018.94996778155</v>
      </c>
      <c r="L310" s="698"/>
      <c r="M310" s="697">
        <f>[52]ACCOUNTALLOC!M310</f>
        <v>101990.19956892758</v>
      </c>
      <c r="N310" s="697">
        <f>[52]ACCOUNTALLOC!N310</f>
        <v>0</v>
      </c>
      <c r="O310" s="697">
        <f>[52]ACCOUNTALLOC!O310</f>
        <v>85137.658839197335</v>
      </c>
      <c r="P310" s="697">
        <f>[52]ACCOUNTALLOC!P310</f>
        <v>0</v>
      </c>
      <c r="Q310" s="697">
        <f>[52]ACCOUNTALLOC!Q310</f>
        <v>0</v>
      </c>
      <c r="R310" s="697">
        <f>[52]ACCOUNTALLOC!R310</f>
        <v>0</v>
      </c>
      <c r="S310" s="697">
        <f>[52]ACCOUNTALLOC!S310</f>
        <v>187127.85840812491</v>
      </c>
      <c r="T310" s="698"/>
      <c r="U310" s="697">
        <f>[52]ACCOUNTALLOC!U310</f>
        <v>93820.753757170882</v>
      </c>
      <c r="V310" s="697">
        <f>[52]ACCOUNTALLOC!V310</f>
        <v>0</v>
      </c>
      <c r="W310" s="697">
        <f>[52]ACCOUNTALLOC!W310</f>
        <v>25161.25148687209</v>
      </c>
      <c r="X310" s="697">
        <f>[52]ACCOUNTALLOC!X310</f>
        <v>0</v>
      </c>
      <c r="Y310" s="697">
        <f>[52]ACCOUNTALLOC!Y310</f>
        <v>0</v>
      </c>
      <c r="Z310" s="697">
        <f>[52]ACCOUNTALLOC!Z310</f>
        <v>0</v>
      </c>
      <c r="AA310" s="697">
        <f>[52]ACCOUNTALLOC!AA310</f>
        <v>118982.00524404297</v>
      </c>
      <c r="AB310" s="698"/>
      <c r="AC310" s="697">
        <f>[52]ACCOUNTALLOC!AC310</f>
        <v>42033.478419240906</v>
      </c>
      <c r="AD310" s="697">
        <f>[52]ACCOUNTALLOC!AD310</f>
        <v>0</v>
      </c>
      <c r="AE310" s="697">
        <f>[52]ACCOUNTALLOC!AE310</f>
        <v>2827.9088452852748</v>
      </c>
      <c r="AF310" s="697">
        <f>[52]ACCOUNTALLOC!AF310</f>
        <v>0</v>
      </c>
      <c r="AG310" s="697">
        <f>[52]ACCOUNTALLOC!AG310</f>
        <v>0</v>
      </c>
      <c r="AH310" s="697">
        <f>[52]ACCOUNTALLOC!AH310</f>
        <v>0</v>
      </c>
      <c r="AI310" s="697">
        <f>[52]ACCOUNTALLOC!AI310</f>
        <v>44861.38726452618</v>
      </c>
      <c r="AJ310" s="698"/>
      <c r="AK310" s="697">
        <f>[52]ACCOUNTALLOC!AK310</f>
        <v>34439.829439626672</v>
      </c>
      <c r="AL310" s="697">
        <f>[52]ACCOUNTALLOC!AL310</f>
        <v>0</v>
      </c>
      <c r="AM310" s="697">
        <f>[52]ACCOUNTALLOC!AM310</f>
        <v>33872.129651584393</v>
      </c>
      <c r="AN310" s="697">
        <f>[52]ACCOUNTALLOC!AN310</f>
        <v>0</v>
      </c>
      <c r="AO310" s="697">
        <f>[52]ACCOUNTALLOC!AO310</f>
        <v>0</v>
      </c>
      <c r="AP310" s="697">
        <f>[52]ACCOUNTALLOC!AP310</f>
        <v>0</v>
      </c>
      <c r="AQ310" s="697">
        <f>[52]ACCOUNTALLOC!AQ310</f>
        <v>68311.959091211058</v>
      </c>
      <c r="AR310" s="698"/>
      <c r="AS310" s="697">
        <f>[52]ACCOUNTALLOC!AS310</f>
        <v>434.39771085263249</v>
      </c>
      <c r="AT310" s="697">
        <f>[52]ACCOUNTALLOC!AT310</f>
        <v>0</v>
      </c>
      <c r="AU310" s="697">
        <f>[52]ACCOUNTALLOC!AU310</f>
        <v>109.82411681100217</v>
      </c>
      <c r="AV310" s="697">
        <f>[52]ACCOUNTALLOC!AV310</f>
        <v>0</v>
      </c>
      <c r="AW310" s="697">
        <f>[52]ACCOUNTALLOC!AW310</f>
        <v>0</v>
      </c>
      <c r="AX310" s="697">
        <f>[52]ACCOUNTALLOC!AX310</f>
        <v>0</v>
      </c>
      <c r="AY310" s="697">
        <f>[52]ACCOUNTALLOC!AY310</f>
        <v>544.22182766363471</v>
      </c>
      <c r="AZ310" s="698"/>
      <c r="BA310" s="697">
        <f>[52]ACCOUNTALLOC!BA310</f>
        <v>8175.1221779624784</v>
      </c>
      <c r="BB310" s="697">
        <f>[52]ACCOUNTALLOC!BB310</f>
        <v>0</v>
      </c>
      <c r="BC310" s="697">
        <f>[52]ACCOUNTALLOC!BC310</f>
        <v>10946.852029809445</v>
      </c>
      <c r="BD310" s="697">
        <f>[52]ACCOUNTALLOC!BD310</f>
        <v>0</v>
      </c>
      <c r="BE310" s="697">
        <f>[52]ACCOUNTALLOC!BE310</f>
        <v>0</v>
      </c>
      <c r="BF310" s="697">
        <f>[52]ACCOUNTALLOC!BF310</f>
        <v>0</v>
      </c>
      <c r="BG310" s="697">
        <f>[52]ACCOUNTALLOC!BG310</f>
        <v>19121.974207771924</v>
      </c>
      <c r="BH310" s="698"/>
      <c r="BI310" s="697">
        <f>[52]ACCOUNTALLOC!BI310</f>
        <v>11047.229350703674</v>
      </c>
      <c r="BJ310" s="697">
        <f>[52]ACCOUNTALLOC!BJ310</f>
        <v>0</v>
      </c>
      <c r="BK310" s="697">
        <f>[52]ACCOUNTALLOC!BK310</f>
        <v>2214.0167332118831</v>
      </c>
      <c r="BL310" s="697">
        <f>[52]ACCOUNTALLOC!BL310</f>
        <v>0</v>
      </c>
      <c r="BM310" s="697">
        <f>[52]ACCOUNTALLOC!BM310</f>
        <v>0</v>
      </c>
      <c r="BN310" s="697">
        <f>[52]ACCOUNTALLOC!BN310</f>
        <v>0</v>
      </c>
      <c r="BO310" s="697">
        <f>[52]ACCOUNTALLOC!BO310</f>
        <v>13261.246083915557</v>
      </c>
      <c r="BP310" s="698"/>
      <c r="BQ310" s="697">
        <f>[52]ACCOUNTALLOC!BQ310</f>
        <v>5688.2989997895384</v>
      </c>
      <c r="BR310" s="697">
        <f>[52]ACCOUNTALLOC!BR310</f>
        <v>0</v>
      </c>
      <c r="BS310" s="697">
        <f>[52]ACCOUNTALLOC!BS310</f>
        <v>1374.8991171689624</v>
      </c>
      <c r="BT310" s="697">
        <f>[52]ACCOUNTALLOC!BT310</f>
        <v>0</v>
      </c>
      <c r="BU310" s="697">
        <f>[52]ACCOUNTALLOC!BU310</f>
        <v>0</v>
      </c>
      <c r="BV310" s="697">
        <f>[52]ACCOUNTALLOC!BV310</f>
        <v>0</v>
      </c>
      <c r="BW310" s="697">
        <f>[52]ACCOUNTALLOC!BW310</f>
        <v>7063.1981169585006</v>
      </c>
      <c r="BX310" s="698"/>
      <c r="BY310" s="697">
        <f>[52]ACCOUNTALLOC!BY310</f>
        <v>1858.9678545551053</v>
      </c>
      <c r="BZ310" s="697">
        <f>[52]ACCOUNTALLOC!BZ310</f>
        <v>0</v>
      </c>
      <c r="CA310" s="697">
        <f>[52]ACCOUNTALLOC!CA310</f>
        <v>2213.5757280701491</v>
      </c>
      <c r="CB310" s="697">
        <f>[52]ACCOUNTALLOC!CB310</f>
        <v>0</v>
      </c>
      <c r="CC310" s="697">
        <f>[52]ACCOUNTALLOC!CC310</f>
        <v>0</v>
      </c>
      <c r="CD310" s="697">
        <f>[52]ACCOUNTALLOC!CD310</f>
        <v>0</v>
      </c>
      <c r="CE310" s="697">
        <f>[52]ACCOUNTALLOC!CE310</f>
        <v>4072.5435826252542</v>
      </c>
      <c r="CF310" s="698"/>
      <c r="CG310" s="697">
        <f>[52]ACCOUNTALLOC!CG310</f>
        <v>465.65361350633475</v>
      </c>
      <c r="CH310" s="697">
        <f>[52]ACCOUNTALLOC!CH310</f>
        <v>0</v>
      </c>
      <c r="CI310" s="697">
        <f>[52]ACCOUNTALLOC!CI310</f>
        <v>13198.63675264469</v>
      </c>
      <c r="CJ310" s="697">
        <f>[52]ACCOUNTALLOC!CJ310</f>
        <v>0</v>
      </c>
      <c r="CK310" s="697">
        <f>[52]ACCOUNTALLOC!CK310</f>
        <v>0</v>
      </c>
      <c r="CL310" s="697">
        <f>[52]ACCOUNTALLOC!CL310</f>
        <v>0</v>
      </c>
      <c r="CM310" s="697">
        <f>[52]ACCOUNTALLOC!CM310</f>
        <v>13664.290366151025</v>
      </c>
      <c r="CN310" s="698">
        <f>[52]ACCOUNTALLOC!CN310</f>
        <v>0</v>
      </c>
      <c r="CO310" s="697">
        <f>[52]ACCOUNTALLOC!CO310</f>
        <v>325.60488957253631</v>
      </c>
      <c r="CP310" s="697">
        <f>[52]ACCOUNTALLOC!CP310</f>
        <v>0</v>
      </c>
      <c r="CQ310" s="697">
        <f>[52]ACCOUNTALLOC!CQ310</f>
        <v>24.681108793523304</v>
      </c>
      <c r="CR310" s="697">
        <f>[52]ACCOUNTALLOC!CR310</f>
        <v>0</v>
      </c>
      <c r="CS310" s="697">
        <f>[52]ACCOUNTALLOC!CS310</f>
        <v>0</v>
      </c>
      <c r="CT310" s="697">
        <f>[52]ACCOUNTALLOC!CT310</f>
        <v>0</v>
      </c>
      <c r="CU310" s="697">
        <f>[52]ACCOUNTALLOC!CU310</f>
        <v>350.28599836605963</v>
      </c>
      <c r="CW310" s="65">
        <f>[52]ACCOUNTALLOC!CW310</f>
        <v>0</v>
      </c>
      <c r="CX310" s="65">
        <f>[52]ACCOUNTALLOC!CX310</f>
        <v>0</v>
      </c>
      <c r="CY310" s="65">
        <f>[52]ACCOUNTALLOC!CY310</f>
        <v>0</v>
      </c>
      <c r="CZ310" s="65">
        <f>[52]ACCOUNTALLOC!CZ310</f>
        <v>0</v>
      </c>
      <c r="DA310" s="65">
        <f>[52]ACCOUNTALLOC!DA310</f>
        <v>0</v>
      </c>
      <c r="DB310" s="65">
        <f>[52]ACCOUNTALLOC!DB310</f>
        <v>0</v>
      </c>
      <c r="DC310" s="65">
        <f>[52]ACCOUNTALLOC!DC310</f>
        <v>0</v>
      </c>
      <c r="DE310" s="65">
        <v>0</v>
      </c>
      <c r="DF310" s="65">
        <v>0</v>
      </c>
      <c r="DG310" s="65">
        <v>0</v>
      </c>
      <c r="DH310" s="65">
        <v>0</v>
      </c>
      <c r="DI310" s="65">
        <v>0</v>
      </c>
      <c r="DJ310" s="65">
        <v>0</v>
      </c>
      <c r="DK310" s="65">
        <v>0</v>
      </c>
      <c r="DM310" s="65">
        <v>0</v>
      </c>
      <c r="DN310" s="65">
        <v>0</v>
      </c>
      <c r="DO310" s="65">
        <v>0</v>
      </c>
      <c r="DP310" s="65">
        <v>0</v>
      </c>
      <c r="DQ310" s="65">
        <v>0</v>
      </c>
      <c r="DR310" s="65">
        <v>0</v>
      </c>
      <c r="DS310" s="65">
        <v>0</v>
      </c>
      <c r="DU310" s="65">
        <v>0</v>
      </c>
      <c r="DV310" s="65">
        <v>0</v>
      </c>
      <c r="DW310" s="65">
        <v>0</v>
      </c>
      <c r="DX310" s="65">
        <v>0</v>
      </c>
      <c r="DY310" s="65">
        <v>0</v>
      </c>
      <c r="DZ310" s="65">
        <v>0</v>
      </c>
      <c r="EA310" s="65">
        <v>0</v>
      </c>
      <c r="EC310" s="65">
        <v>0</v>
      </c>
      <c r="ED310" s="65">
        <v>0</v>
      </c>
      <c r="EE310" s="65">
        <v>0</v>
      </c>
      <c r="EF310" s="65">
        <v>0</v>
      </c>
      <c r="EG310" s="65">
        <v>0</v>
      </c>
      <c r="EH310" s="65">
        <v>0</v>
      </c>
      <c r="EI310" s="65">
        <v>0</v>
      </c>
      <c r="EK310" s="65">
        <v>0</v>
      </c>
      <c r="EL310" s="65">
        <v>0</v>
      </c>
      <c r="EM310" s="65">
        <v>0</v>
      </c>
      <c r="EN310" s="65">
        <v>0</v>
      </c>
      <c r="EO310" s="65">
        <v>0</v>
      </c>
      <c r="EP310" s="65">
        <v>0</v>
      </c>
      <c r="EQ310" s="65">
        <v>0</v>
      </c>
      <c r="ES310" s="65">
        <v>0</v>
      </c>
      <c r="ET310" s="65">
        <v>0</v>
      </c>
      <c r="EU310" s="65">
        <v>0</v>
      </c>
      <c r="EV310" s="65">
        <v>0</v>
      </c>
      <c r="EW310" s="65">
        <v>0</v>
      </c>
      <c r="EX310" s="65">
        <v>0</v>
      </c>
      <c r="EY310" s="65">
        <v>0</v>
      </c>
      <c r="FA310" s="65">
        <v>0</v>
      </c>
      <c r="FB310" s="65">
        <v>0</v>
      </c>
      <c r="FC310" s="65">
        <v>0</v>
      </c>
      <c r="FD310" s="65">
        <v>0</v>
      </c>
      <c r="FE310" s="65">
        <v>0</v>
      </c>
      <c r="FF310" s="65">
        <v>0</v>
      </c>
      <c r="FG310" s="65">
        <v>0</v>
      </c>
    </row>
    <row r="311" spans="1:163">
      <c r="A311" s="699">
        <f>[52]ACCOUNTALLOC!A311</f>
        <v>580</v>
      </c>
      <c r="B311" s="698" t="str">
        <f>[52]ACCOUNTALLOC!B311</f>
        <v>Dist O&amp;M - Supr &amp; Eng</v>
      </c>
      <c r="C311" s="695">
        <f>[52]ACCOUNTALLOC!C311</f>
        <v>2736810.1071949545</v>
      </c>
      <c r="D311" s="700"/>
      <c r="E311" s="697">
        <f>[52]ACCOUNTALLOC!E311</f>
        <v>1116202.1163906236</v>
      </c>
      <c r="F311" s="697">
        <f>[52]ACCOUNTALLOC!F311</f>
        <v>0</v>
      </c>
      <c r="G311" s="697">
        <f>[52]ACCOUNTALLOC!G311</f>
        <v>629659.70038862294</v>
      </c>
      <c r="H311" s="697">
        <f>[52]ACCOUNTALLOC!H311</f>
        <v>0</v>
      </c>
      <c r="I311" s="697">
        <f>[52]ACCOUNTALLOC!I311</f>
        <v>0</v>
      </c>
      <c r="J311" s="697">
        <f>[52]ACCOUNTALLOC!J311</f>
        <v>0</v>
      </c>
      <c r="K311" s="697">
        <f>[52]ACCOUNTALLOC!K311</f>
        <v>1745861.8167792466</v>
      </c>
      <c r="L311" s="698"/>
      <c r="M311" s="697">
        <f>[52]ACCOUNTALLOC!M311</f>
        <v>211720.312746707</v>
      </c>
      <c r="N311" s="697">
        <f>[52]ACCOUNTALLOC!N311</f>
        <v>0</v>
      </c>
      <c r="O311" s="697">
        <f>[52]ACCOUNTALLOC!O311</f>
        <v>176736.31223532703</v>
      </c>
      <c r="P311" s="697">
        <f>[52]ACCOUNTALLOC!P311</f>
        <v>0</v>
      </c>
      <c r="Q311" s="697">
        <f>[52]ACCOUNTALLOC!Q311</f>
        <v>0</v>
      </c>
      <c r="R311" s="697">
        <f>[52]ACCOUNTALLOC!R311</f>
        <v>0</v>
      </c>
      <c r="S311" s="697">
        <f>[52]ACCOUNTALLOC!S311</f>
        <v>388456.62498203403</v>
      </c>
      <c r="T311" s="698"/>
      <c r="U311" s="697">
        <f>[52]ACCOUNTALLOC!U311</f>
        <v>194761.45170375484</v>
      </c>
      <c r="V311" s="697">
        <f>[52]ACCOUNTALLOC!V311</f>
        <v>0</v>
      </c>
      <c r="W311" s="697">
        <f>[52]ACCOUNTALLOC!W311</f>
        <v>52231.960094350849</v>
      </c>
      <c r="X311" s="697">
        <f>[52]ACCOUNTALLOC!X311</f>
        <v>0</v>
      </c>
      <c r="Y311" s="697">
        <f>[52]ACCOUNTALLOC!Y311</f>
        <v>0</v>
      </c>
      <c r="Z311" s="697">
        <f>[52]ACCOUNTALLOC!Z311</f>
        <v>0</v>
      </c>
      <c r="AA311" s="697">
        <f>[52]ACCOUNTALLOC!AA311</f>
        <v>246993.41179810569</v>
      </c>
      <c r="AB311" s="698"/>
      <c r="AC311" s="697">
        <f>[52]ACCOUNTALLOC!AC311</f>
        <v>87256.826973254836</v>
      </c>
      <c r="AD311" s="697">
        <f>[52]ACCOUNTALLOC!AD311</f>
        <v>0</v>
      </c>
      <c r="AE311" s="697">
        <f>[52]ACCOUNTALLOC!AE311</f>
        <v>5870.4242924668779</v>
      </c>
      <c r="AF311" s="697">
        <f>[52]ACCOUNTALLOC!AF311</f>
        <v>0</v>
      </c>
      <c r="AG311" s="697">
        <f>[52]ACCOUNTALLOC!AG311</f>
        <v>0</v>
      </c>
      <c r="AH311" s="697">
        <f>[52]ACCOUNTALLOC!AH311</f>
        <v>0</v>
      </c>
      <c r="AI311" s="697">
        <f>[52]ACCOUNTALLOC!AI311</f>
        <v>93127.251265721716</v>
      </c>
      <c r="AJ311" s="698"/>
      <c r="AK311" s="697">
        <f>[52]ACCOUNTALLOC!AK311</f>
        <v>71493.256123821484</v>
      </c>
      <c r="AL311" s="697">
        <f>[52]ACCOUNTALLOC!AL311</f>
        <v>0</v>
      </c>
      <c r="AM311" s="697">
        <f>[52]ACCOUNTALLOC!AM311</f>
        <v>70314.774493443634</v>
      </c>
      <c r="AN311" s="697">
        <f>[52]ACCOUNTALLOC!AN311</f>
        <v>0</v>
      </c>
      <c r="AO311" s="697">
        <f>[52]ACCOUNTALLOC!AO311</f>
        <v>0</v>
      </c>
      <c r="AP311" s="697">
        <f>[52]ACCOUNTALLOC!AP311</f>
        <v>0</v>
      </c>
      <c r="AQ311" s="697">
        <f>[52]ACCOUNTALLOC!AQ311</f>
        <v>141808.03061726512</v>
      </c>
      <c r="AR311" s="698"/>
      <c r="AS311" s="697">
        <f>[52]ACCOUNTALLOC!AS311</f>
        <v>901.76134164750511</v>
      </c>
      <c r="AT311" s="697">
        <f>[52]ACCOUNTALLOC!AT311</f>
        <v>0</v>
      </c>
      <c r="AU311" s="697">
        <f>[52]ACCOUNTALLOC!AU311</f>
        <v>227.98265379059256</v>
      </c>
      <c r="AV311" s="697">
        <f>[52]ACCOUNTALLOC!AV311</f>
        <v>0</v>
      </c>
      <c r="AW311" s="697">
        <f>[52]ACCOUNTALLOC!AW311</f>
        <v>0</v>
      </c>
      <c r="AX311" s="697">
        <f>[52]ACCOUNTALLOC!AX311</f>
        <v>0</v>
      </c>
      <c r="AY311" s="697">
        <f>[52]ACCOUNTALLOC!AY311</f>
        <v>1129.7439954380977</v>
      </c>
      <c r="AZ311" s="698"/>
      <c r="BA311" s="697">
        <f>[52]ACCOUNTALLOC!BA311</f>
        <v>16970.644547969641</v>
      </c>
      <c r="BB311" s="697">
        <f>[52]ACCOUNTALLOC!BB311</f>
        <v>0</v>
      </c>
      <c r="BC311" s="697">
        <f>[52]ACCOUNTALLOC!BC311</f>
        <v>22724.44749729937</v>
      </c>
      <c r="BD311" s="697">
        <f>[52]ACCOUNTALLOC!BD311</f>
        <v>0</v>
      </c>
      <c r="BE311" s="697">
        <f>[52]ACCOUNTALLOC!BE311</f>
        <v>0</v>
      </c>
      <c r="BF311" s="697">
        <f>[52]ACCOUNTALLOC!BF311</f>
        <v>0</v>
      </c>
      <c r="BG311" s="697">
        <f>[52]ACCOUNTALLOC!BG311</f>
        <v>39695.092045269012</v>
      </c>
      <c r="BH311" s="698"/>
      <c r="BI311" s="697">
        <f>[52]ACCOUNTALLOC!BI311</f>
        <v>22932.81965327344</v>
      </c>
      <c r="BJ311" s="697">
        <f>[52]ACCOUNTALLOC!BJ311</f>
        <v>0</v>
      </c>
      <c r="BK311" s="697">
        <f>[52]ACCOUNTALLOC!BK311</f>
        <v>4596.0525340992945</v>
      </c>
      <c r="BL311" s="697">
        <f>[52]ACCOUNTALLOC!BL311</f>
        <v>0</v>
      </c>
      <c r="BM311" s="697">
        <f>[52]ACCOUNTALLOC!BM311</f>
        <v>0</v>
      </c>
      <c r="BN311" s="697">
        <f>[52]ACCOUNTALLOC!BN311</f>
        <v>0</v>
      </c>
      <c r="BO311" s="697">
        <f>[52]ACCOUNTALLOC!BO311</f>
        <v>27528.872187372734</v>
      </c>
      <c r="BP311" s="698"/>
      <c r="BQ311" s="697">
        <f>[52]ACCOUNTALLOC!BQ311</f>
        <v>11808.276170871752</v>
      </c>
      <c r="BR311" s="697">
        <f>[52]ACCOUNTALLOC!BR311</f>
        <v>0</v>
      </c>
      <c r="BS311" s="697">
        <f>[52]ACCOUNTALLOC!BS311</f>
        <v>2854.1376751150997</v>
      </c>
      <c r="BT311" s="697">
        <f>[52]ACCOUNTALLOC!BT311</f>
        <v>0</v>
      </c>
      <c r="BU311" s="697">
        <f>[52]ACCOUNTALLOC!BU311</f>
        <v>0</v>
      </c>
      <c r="BV311" s="697">
        <f>[52]ACCOUNTALLOC!BV311</f>
        <v>0</v>
      </c>
      <c r="BW311" s="697">
        <f>[52]ACCOUNTALLOC!BW311</f>
        <v>14662.413845986852</v>
      </c>
      <c r="BX311" s="698"/>
      <c r="BY311" s="697">
        <f>[52]ACCOUNTALLOC!BY311</f>
        <v>3859.0105443071484</v>
      </c>
      <c r="BZ311" s="697">
        <f>[52]ACCOUNTALLOC!BZ311</f>
        <v>0</v>
      </c>
      <c r="CA311" s="697">
        <f>[52]ACCOUNTALLOC!CA311</f>
        <v>4595.1370564659001</v>
      </c>
      <c r="CB311" s="697">
        <f>[52]ACCOUNTALLOC!CB311</f>
        <v>0</v>
      </c>
      <c r="CC311" s="697">
        <f>[52]ACCOUNTALLOC!CC311</f>
        <v>0</v>
      </c>
      <c r="CD311" s="697">
        <f>[52]ACCOUNTALLOC!CD311</f>
        <v>0</v>
      </c>
      <c r="CE311" s="697">
        <f>[52]ACCOUNTALLOC!CE311</f>
        <v>8454.1476007730489</v>
      </c>
      <c r="CF311" s="698"/>
      <c r="CG311" s="697">
        <f>[52]ACCOUNTALLOC!CG311</f>
        <v>966.64511982415456</v>
      </c>
      <c r="CH311" s="697">
        <f>[52]ACCOUNTALLOC!CH311</f>
        <v>0</v>
      </c>
      <c r="CI311" s="697">
        <f>[52]ACCOUNTALLOC!CI311</f>
        <v>27398.902177964417</v>
      </c>
      <c r="CJ311" s="697">
        <f>[52]ACCOUNTALLOC!CJ311</f>
        <v>0</v>
      </c>
      <c r="CK311" s="697">
        <f>[52]ACCOUNTALLOC!CK311</f>
        <v>0</v>
      </c>
      <c r="CL311" s="697">
        <f>[52]ACCOUNTALLOC!CL311</f>
        <v>0</v>
      </c>
      <c r="CM311" s="697">
        <f>[52]ACCOUNTALLOC!CM311</f>
        <v>28365.547297788573</v>
      </c>
      <c r="CN311" s="698">
        <f>[52]ACCOUNTALLOC!CN311</f>
        <v>0</v>
      </c>
      <c r="CO311" s="697">
        <f>[52]ACCOUNTALLOC!CO311</f>
        <v>675.9195426965008</v>
      </c>
      <c r="CP311" s="697">
        <f>[52]ACCOUNTALLOC!CP311</f>
        <v>0</v>
      </c>
      <c r="CQ311" s="697">
        <f>[52]ACCOUNTALLOC!CQ311</f>
        <v>51.235237255994704</v>
      </c>
      <c r="CR311" s="697">
        <f>[52]ACCOUNTALLOC!CR311</f>
        <v>0</v>
      </c>
      <c r="CS311" s="697">
        <f>[52]ACCOUNTALLOC!CS311</f>
        <v>0</v>
      </c>
      <c r="CT311" s="697">
        <f>[52]ACCOUNTALLOC!CT311</f>
        <v>0</v>
      </c>
      <c r="CU311" s="697">
        <f>[52]ACCOUNTALLOC!CU311</f>
        <v>727.15477995249546</v>
      </c>
      <c r="CW311" s="65">
        <f>[52]ACCOUNTALLOC!CW311</f>
        <v>0</v>
      </c>
      <c r="CX311" s="65">
        <f>[52]ACCOUNTALLOC!CX311</f>
        <v>0</v>
      </c>
      <c r="CY311" s="65">
        <f>[52]ACCOUNTALLOC!CY311</f>
        <v>0</v>
      </c>
      <c r="CZ311" s="65">
        <f>[52]ACCOUNTALLOC!CZ311</f>
        <v>0</v>
      </c>
      <c r="DA311" s="65">
        <f>[52]ACCOUNTALLOC!DA311</f>
        <v>0</v>
      </c>
      <c r="DB311" s="65">
        <f>[52]ACCOUNTALLOC!DB311</f>
        <v>0</v>
      </c>
      <c r="DC311" s="65">
        <f>[52]ACCOUNTALLOC!DC311</f>
        <v>0</v>
      </c>
      <c r="DE311" s="65">
        <v>0</v>
      </c>
      <c r="DF311" s="65">
        <v>0</v>
      </c>
      <c r="DG311" s="65">
        <v>0</v>
      </c>
      <c r="DH311" s="65">
        <v>0</v>
      </c>
      <c r="DI311" s="65">
        <v>0</v>
      </c>
      <c r="DJ311" s="65">
        <v>0</v>
      </c>
      <c r="DK311" s="65">
        <v>0</v>
      </c>
      <c r="DM311" s="65">
        <v>0</v>
      </c>
      <c r="DN311" s="65">
        <v>0</v>
      </c>
      <c r="DO311" s="65">
        <v>0</v>
      </c>
      <c r="DP311" s="65">
        <v>0</v>
      </c>
      <c r="DQ311" s="65">
        <v>0</v>
      </c>
      <c r="DR311" s="65">
        <v>0</v>
      </c>
      <c r="DS311" s="65">
        <v>0</v>
      </c>
      <c r="DU311" s="65">
        <v>0</v>
      </c>
      <c r="DV311" s="65">
        <v>0</v>
      </c>
      <c r="DW311" s="65">
        <v>0</v>
      </c>
      <c r="DX311" s="65">
        <v>0</v>
      </c>
      <c r="DY311" s="65">
        <v>0</v>
      </c>
      <c r="DZ311" s="65">
        <v>0</v>
      </c>
      <c r="EA311" s="65">
        <v>0</v>
      </c>
      <c r="EC311" s="65">
        <v>0</v>
      </c>
      <c r="ED311" s="65">
        <v>0</v>
      </c>
      <c r="EE311" s="65">
        <v>0</v>
      </c>
      <c r="EF311" s="65">
        <v>0</v>
      </c>
      <c r="EG311" s="65">
        <v>0</v>
      </c>
      <c r="EH311" s="65">
        <v>0</v>
      </c>
      <c r="EI311" s="65">
        <v>0</v>
      </c>
      <c r="EK311" s="65">
        <v>0</v>
      </c>
      <c r="EL311" s="65">
        <v>0</v>
      </c>
      <c r="EM311" s="65">
        <v>0</v>
      </c>
      <c r="EN311" s="65">
        <v>0</v>
      </c>
      <c r="EO311" s="65">
        <v>0</v>
      </c>
      <c r="EP311" s="65">
        <v>0</v>
      </c>
      <c r="EQ311" s="65">
        <v>0</v>
      </c>
      <c r="ES311" s="65">
        <v>0</v>
      </c>
      <c r="ET311" s="65">
        <v>0</v>
      </c>
      <c r="EU311" s="65">
        <v>0</v>
      </c>
      <c r="EV311" s="65">
        <v>0</v>
      </c>
      <c r="EW311" s="65">
        <v>0</v>
      </c>
      <c r="EX311" s="65">
        <v>0</v>
      </c>
      <c r="EY311" s="65">
        <v>0</v>
      </c>
      <c r="FA311" s="65">
        <v>0</v>
      </c>
      <c r="FB311" s="65">
        <v>0</v>
      </c>
      <c r="FC311" s="65">
        <v>0</v>
      </c>
      <c r="FD311" s="65">
        <v>0</v>
      </c>
      <c r="FE311" s="65">
        <v>0</v>
      </c>
      <c r="FF311" s="65">
        <v>0</v>
      </c>
      <c r="FG311" s="65">
        <v>0</v>
      </c>
    </row>
    <row r="312" spans="1:163">
      <c r="A312" s="699">
        <f>[52]ACCOUNTALLOC!A312</f>
        <v>588</v>
      </c>
      <c r="B312" s="698" t="str">
        <f>[52]ACCOUNTALLOC!B312</f>
        <v>Dist O&amp;M - Miscellaneous</v>
      </c>
      <c r="C312" s="695">
        <f>[52]ACCOUNTALLOC!C312</f>
        <v>12333410.01394878</v>
      </c>
      <c r="D312" s="700"/>
      <c r="E312" s="697">
        <f>[52]ACCOUNTALLOC!E312</f>
        <v>5030154.7497545425</v>
      </c>
      <c r="F312" s="697">
        <f>[52]ACCOUNTALLOC!F312</f>
        <v>0</v>
      </c>
      <c r="G312" s="697">
        <f>[52]ACCOUNTALLOC!G312</f>
        <v>2837555.7492048666</v>
      </c>
      <c r="H312" s="697">
        <f>[52]ACCOUNTALLOC!H312</f>
        <v>0</v>
      </c>
      <c r="I312" s="697">
        <f>[52]ACCOUNTALLOC!I312</f>
        <v>0</v>
      </c>
      <c r="J312" s="697">
        <f>[52]ACCOUNTALLOC!J312</f>
        <v>0</v>
      </c>
      <c r="K312" s="697">
        <f>[52]ACCOUNTALLOC!K312</f>
        <v>7867710.4989594091</v>
      </c>
      <c r="L312" s="698"/>
      <c r="M312" s="697">
        <f>[52]ACCOUNTALLOC!M312</f>
        <v>954115.67595493188</v>
      </c>
      <c r="N312" s="697">
        <f>[52]ACCOUNTALLOC!N312</f>
        <v>0</v>
      </c>
      <c r="O312" s="697">
        <f>[52]ACCOUNTALLOC!O312</f>
        <v>796460.59382090962</v>
      </c>
      <c r="P312" s="697">
        <f>[52]ACCOUNTALLOC!P312</f>
        <v>0</v>
      </c>
      <c r="Q312" s="697">
        <f>[52]ACCOUNTALLOC!Q312</f>
        <v>0</v>
      </c>
      <c r="R312" s="697">
        <f>[52]ACCOUNTALLOC!R312</f>
        <v>0</v>
      </c>
      <c r="S312" s="697">
        <f>[52]ACCOUNTALLOC!S312</f>
        <v>1750576.2697758414</v>
      </c>
      <c r="T312" s="698"/>
      <c r="U312" s="697">
        <f>[52]ACCOUNTALLOC!U312</f>
        <v>877690.7219318382</v>
      </c>
      <c r="V312" s="697">
        <f>[52]ACCOUNTALLOC!V312</f>
        <v>0</v>
      </c>
      <c r="W312" s="697">
        <f>[52]ACCOUNTALLOC!W312</f>
        <v>235382.8561149606</v>
      </c>
      <c r="X312" s="697">
        <f>[52]ACCOUNTALLOC!X312</f>
        <v>0</v>
      </c>
      <c r="Y312" s="697">
        <f>[52]ACCOUNTALLOC!Y312</f>
        <v>0</v>
      </c>
      <c r="Z312" s="697">
        <f>[52]ACCOUNTALLOC!Z312</f>
        <v>0</v>
      </c>
      <c r="AA312" s="697">
        <f>[52]ACCOUNTALLOC!AA312</f>
        <v>1113073.5780467987</v>
      </c>
      <c r="AB312" s="698"/>
      <c r="AC312" s="697">
        <f>[52]ACCOUNTALLOC!AC312</f>
        <v>393222.10216489702</v>
      </c>
      <c r="AD312" s="697">
        <f>[52]ACCOUNTALLOC!AD312</f>
        <v>0</v>
      </c>
      <c r="AE312" s="697">
        <f>[52]ACCOUNTALLOC!AE312</f>
        <v>26455.014019604998</v>
      </c>
      <c r="AF312" s="697">
        <f>[52]ACCOUNTALLOC!AF312</f>
        <v>0</v>
      </c>
      <c r="AG312" s="697">
        <f>[52]ACCOUNTALLOC!AG312</f>
        <v>0</v>
      </c>
      <c r="AH312" s="697">
        <f>[52]ACCOUNTALLOC!AH312</f>
        <v>0</v>
      </c>
      <c r="AI312" s="697">
        <f>[52]ACCOUNTALLOC!AI312</f>
        <v>419677.11618450203</v>
      </c>
      <c r="AJ312" s="698"/>
      <c r="AK312" s="697">
        <f>[52]ACCOUNTALLOC!AK312</f>
        <v>322183.71259637177</v>
      </c>
      <c r="AL312" s="697">
        <f>[52]ACCOUNTALLOC!AL312</f>
        <v>0</v>
      </c>
      <c r="AM312" s="697">
        <f>[52]ACCOUNTALLOC!AM312</f>
        <v>316872.89577968966</v>
      </c>
      <c r="AN312" s="697">
        <f>[52]ACCOUNTALLOC!AN312</f>
        <v>0</v>
      </c>
      <c r="AO312" s="697">
        <f>[52]ACCOUNTALLOC!AO312</f>
        <v>0</v>
      </c>
      <c r="AP312" s="697">
        <f>[52]ACCOUNTALLOC!AP312</f>
        <v>0</v>
      </c>
      <c r="AQ312" s="697">
        <f>[52]ACCOUNTALLOC!AQ312</f>
        <v>639056.60837606143</v>
      </c>
      <c r="AR312" s="698"/>
      <c r="AS312" s="697">
        <f>[52]ACCOUNTALLOC!AS312</f>
        <v>4063.7793363991605</v>
      </c>
      <c r="AT312" s="697">
        <f>[52]ACCOUNTALLOC!AT312</f>
        <v>0</v>
      </c>
      <c r="AU312" s="697">
        <f>[52]ACCOUNTALLOC!AU312</f>
        <v>1027.4017688970832</v>
      </c>
      <c r="AV312" s="697">
        <f>[52]ACCOUNTALLOC!AV312</f>
        <v>0</v>
      </c>
      <c r="AW312" s="697">
        <f>[52]ACCOUNTALLOC!AW312</f>
        <v>0</v>
      </c>
      <c r="AX312" s="697">
        <f>[52]ACCOUNTALLOC!AX312</f>
        <v>0</v>
      </c>
      <c r="AY312" s="697">
        <f>[52]ACCOUNTALLOC!AY312</f>
        <v>5091.1811052962439</v>
      </c>
      <c r="AZ312" s="698"/>
      <c r="BA312" s="697">
        <f>[52]ACCOUNTALLOC!BA312</f>
        <v>76478.056281960482</v>
      </c>
      <c r="BB312" s="697">
        <f>[52]ACCOUNTALLOC!BB312</f>
        <v>0</v>
      </c>
      <c r="BC312" s="697">
        <f>[52]ACCOUNTALLOC!BC312</f>
        <v>102407.517272692</v>
      </c>
      <c r="BD312" s="697">
        <f>[52]ACCOUNTALLOC!BD312</f>
        <v>0</v>
      </c>
      <c r="BE312" s="697">
        <f>[52]ACCOUNTALLOC!BE312</f>
        <v>0</v>
      </c>
      <c r="BF312" s="697">
        <f>[52]ACCOUNTALLOC!BF312</f>
        <v>0</v>
      </c>
      <c r="BG312" s="697">
        <f>[52]ACCOUNTALLOC!BG312</f>
        <v>178885.57355465248</v>
      </c>
      <c r="BH312" s="698"/>
      <c r="BI312" s="697">
        <f>[52]ACCOUNTALLOC!BI312</f>
        <v>103346.54451041025</v>
      </c>
      <c r="BJ312" s="697">
        <f>[52]ACCOUNTALLOC!BJ312</f>
        <v>0</v>
      </c>
      <c r="BK312" s="697">
        <f>[52]ACCOUNTALLOC!BK312</f>
        <v>20712.06920775121</v>
      </c>
      <c r="BL312" s="697">
        <f>[52]ACCOUNTALLOC!BL312</f>
        <v>0</v>
      </c>
      <c r="BM312" s="697">
        <f>[52]ACCOUNTALLOC!BM312</f>
        <v>0</v>
      </c>
      <c r="BN312" s="697">
        <f>[52]ACCOUNTALLOC!BN312</f>
        <v>0</v>
      </c>
      <c r="BO312" s="697">
        <f>[52]ACCOUNTALLOC!BO312</f>
        <v>124058.61371816146</v>
      </c>
      <c r="BP312" s="698"/>
      <c r="BQ312" s="697">
        <f>[52]ACCOUNTALLOC!BQ312</f>
        <v>53213.889845857731</v>
      </c>
      <c r="BR312" s="697">
        <f>[52]ACCOUNTALLOC!BR312</f>
        <v>0</v>
      </c>
      <c r="BS312" s="697">
        <f>[52]ACCOUNTALLOC!BS312</f>
        <v>12862.145638424277</v>
      </c>
      <c r="BT312" s="697">
        <f>[52]ACCOUNTALLOC!BT312</f>
        <v>0</v>
      </c>
      <c r="BU312" s="697">
        <f>[52]ACCOUNTALLOC!BU312</f>
        <v>0</v>
      </c>
      <c r="BV312" s="697">
        <f>[52]ACCOUNTALLOC!BV312</f>
        <v>0</v>
      </c>
      <c r="BW312" s="697">
        <f>[52]ACCOUNTALLOC!BW312</f>
        <v>66076.035484282009</v>
      </c>
      <c r="BX312" s="698"/>
      <c r="BY312" s="697">
        <f>[52]ACCOUNTALLOC!BY312</f>
        <v>17390.596141824808</v>
      </c>
      <c r="BZ312" s="697">
        <f>[52]ACCOUNTALLOC!BZ312</f>
        <v>0</v>
      </c>
      <c r="CA312" s="697">
        <f>[52]ACCOUNTALLOC!CA312</f>
        <v>20707.943616070013</v>
      </c>
      <c r="CB312" s="697">
        <f>[52]ACCOUNTALLOC!CB312</f>
        <v>0</v>
      </c>
      <c r="CC312" s="697">
        <f>[52]ACCOUNTALLOC!CC312</f>
        <v>0</v>
      </c>
      <c r="CD312" s="697">
        <f>[52]ACCOUNTALLOC!CD312</f>
        <v>0</v>
      </c>
      <c r="CE312" s="697">
        <f>[52]ACCOUNTALLOC!CE312</f>
        <v>38098.539757894818</v>
      </c>
      <c r="CF312" s="698"/>
      <c r="CG312" s="697">
        <f>[52]ACCOUNTALLOC!CG312</f>
        <v>4356.1774963602502</v>
      </c>
      <c r="CH312" s="697">
        <f>[52]ACCOUNTALLOC!CH312</f>
        <v>0</v>
      </c>
      <c r="CI312" s="697">
        <f>[52]ACCOUNTALLOC!CI312</f>
        <v>123472.90504537654</v>
      </c>
      <c r="CJ312" s="697">
        <f>[52]ACCOUNTALLOC!CJ312</f>
        <v>0</v>
      </c>
      <c r="CK312" s="697">
        <f>[52]ACCOUNTALLOC!CK312</f>
        <v>0</v>
      </c>
      <c r="CL312" s="697">
        <f>[52]ACCOUNTALLOC!CL312</f>
        <v>0</v>
      </c>
      <c r="CM312" s="697">
        <f>[52]ACCOUNTALLOC!CM312</f>
        <v>127829.08254173679</v>
      </c>
      <c r="CN312" s="698">
        <f>[52]ACCOUNTALLOC!CN312</f>
        <v>0</v>
      </c>
      <c r="CO312" s="697">
        <f>[52]ACCOUNTALLOC!CO312</f>
        <v>3046.025310488546</v>
      </c>
      <c r="CP312" s="697">
        <f>[52]ACCOUNTALLOC!CP312</f>
        <v>0</v>
      </c>
      <c r="CQ312" s="697">
        <f>[52]ACCOUNTALLOC!CQ312</f>
        <v>230.89113365186554</v>
      </c>
      <c r="CR312" s="697">
        <f>[52]ACCOUNTALLOC!CR312</f>
        <v>0</v>
      </c>
      <c r="CS312" s="697">
        <f>[52]ACCOUNTALLOC!CS312</f>
        <v>0</v>
      </c>
      <c r="CT312" s="697">
        <f>[52]ACCOUNTALLOC!CT312</f>
        <v>0</v>
      </c>
      <c r="CU312" s="697">
        <f>[52]ACCOUNTALLOC!CU312</f>
        <v>3276.9164441404114</v>
      </c>
      <c r="CW312" s="65">
        <f>[52]ACCOUNTALLOC!CW312</f>
        <v>0</v>
      </c>
      <c r="CX312" s="65">
        <f>[52]ACCOUNTALLOC!CX312</f>
        <v>0</v>
      </c>
      <c r="CY312" s="65">
        <f>[52]ACCOUNTALLOC!CY312</f>
        <v>0</v>
      </c>
      <c r="CZ312" s="65">
        <f>[52]ACCOUNTALLOC!CZ312</f>
        <v>0</v>
      </c>
      <c r="DA312" s="65">
        <f>[52]ACCOUNTALLOC!DA312</f>
        <v>0</v>
      </c>
      <c r="DB312" s="65">
        <f>[52]ACCOUNTALLOC!DB312</f>
        <v>0</v>
      </c>
      <c r="DC312" s="65">
        <f>[52]ACCOUNTALLOC!DC312</f>
        <v>0</v>
      </c>
      <c r="DE312" s="65">
        <v>0</v>
      </c>
      <c r="DF312" s="65">
        <v>0</v>
      </c>
      <c r="DG312" s="65">
        <v>0</v>
      </c>
      <c r="DH312" s="65">
        <v>0</v>
      </c>
      <c r="DI312" s="65">
        <v>0</v>
      </c>
      <c r="DJ312" s="65">
        <v>0</v>
      </c>
      <c r="DK312" s="65">
        <v>0</v>
      </c>
      <c r="DM312" s="65">
        <v>0</v>
      </c>
      <c r="DN312" s="65">
        <v>0</v>
      </c>
      <c r="DO312" s="65">
        <v>0</v>
      </c>
      <c r="DP312" s="65">
        <v>0</v>
      </c>
      <c r="DQ312" s="65">
        <v>0</v>
      </c>
      <c r="DR312" s="65">
        <v>0</v>
      </c>
      <c r="DS312" s="65">
        <v>0</v>
      </c>
      <c r="DU312" s="65">
        <v>0</v>
      </c>
      <c r="DV312" s="65">
        <v>0</v>
      </c>
      <c r="DW312" s="65">
        <v>0</v>
      </c>
      <c r="DX312" s="65">
        <v>0</v>
      </c>
      <c r="DY312" s="65">
        <v>0</v>
      </c>
      <c r="DZ312" s="65">
        <v>0</v>
      </c>
      <c r="EA312" s="65">
        <v>0</v>
      </c>
      <c r="EC312" s="65">
        <v>0</v>
      </c>
      <c r="ED312" s="65">
        <v>0</v>
      </c>
      <c r="EE312" s="65">
        <v>0</v>
      </c>
      <c r="EF312" s="65">
        <v>0</v>
      </c>
      <c r="EG312" s="65">
        <v>0</v>
      </c>
      <c r="EH312" s="65">
        <v>0</v>
      </c>
      <c r="EI312" s="65">
        <v>0</v>
      </c>
      <c r="EK312" s="65">
        <v>0</v>
      </c>
      <c r="EL312" s="65">
        <v>0</v>
      </c>
      <c r="EM312" s="65">
        <v>0</v>
      </c>
      <c r="EN312" s="65">
        <v>0</v>
      </c>
      <c r="EO312" s="65">
        <v>0</v>
      </c>
      <c r="EP312" s="65">
        <v>0</v>
      </c>
      <c r="EQ312" s="65">
        <v>0</v>
      </c>
      <c r="ES312" s="65">
        <v>0</v>
      </c>
      <c r="ET312" s="65">
        <v>0</v>
      </c>
      <c r="EU312" s="65">
        <v>0</v>
      </c>
      <c r="EV312" s="65">
        <v>0</v>
      </c>
      <c r="EW312" s="65">
        <v>0</v>
      </c>
      <c r="EX312" s="65">
        <v>0</v>
      </c>
      <c r="EY312" s="65">
        <v>0</v>
      </c>
      <c r="FA312" s="65">
        <v>0</v>
      </c>
      <c r="FB312" s="65">
        <v>0</v>
      </c>
      <c r="FC312" s="65">
        <v>0</v>
      </c>
      <c r="FD312" s="65">
        <v>0</v>
      </c>
      <c r="FE312" s="65">
        <v>0</v>
      </c>
      <c r="FF312" s="65">
        <v>0</v>
      </c>
      <c r="FG312" s="65">
        <v>0</v>
      </c>
    </row>
    <row r="313" spans="1:163">
      <c r="A313" s="699" t="str">
        <f>[52]ACCOUNTALLOC!A313</f>
        <v>~</v>
      </c>
      <c r="B313" s="698" t="str">
        <f>[52]ACCOUNTALLOC!B313</f>
        <v>~</v>
      </c>
      <c r="C313" s="695">
        <f>[52]ACCOUNTALLOC!C313</f>
        <v>0</v>
      </c>
      <c r="D313" s="700"/>
      <c r="E313" s="697">
        <f>[52]ACCOUNTALLOC!E313</f>
        <v>0</v>
      </c>
      <c r="F313" s="697">
        <f>[52]ACCOUNTALLOC!F313</f>
        <v>0</v>
      </c>
      <c r="G313" s="697">
        <f>[52]ACCOUNTALLOC!G313</f>
        <v>0</v>
      </c>
      <c r="H313" s="697">
        <f>[52]ACCOUNTALLOC!H313</f>
        <v>0</v>
      </c>
      <c r="I313" s="697">
        <f>[52]ACCOUNTALLOC!I313</f>
        <v>0</v>
      </c>
      <c r="J313" s="697">
        <f>[52]ACCOUNTALLOC!J313</f>
        <v>0</v>
      </c>
      <c r="K313" s="697">
        <f>[52]ACCOUNTALLOC!K313</f>
        <v>0</v>
      </c>
      <c r="L313" s="698"/>
      <c r="M313" s="697">
        <f>[52]ACCOUNTALLOC!M313</f>
        <v>0</v>
      </c>
      <c r="N313" s="697">
        <f>[52]ACCOUNTALLOC!N313</f>
        <v>0</v>
      </c>
      <c r="O313" s="697">
        <f>[52]ACCOUNTALLOC!O313</f>
        <v>0</v>
      </c>
      <c r="P313" s="697">
        <f>[52]ACCOUNTALLOC!P313</f>
        <v>0</v>
      </c>
      <c r="Q313" s="697">
        <f>[52]ACCOUNTALLOC!Q313</f>
        <v>0</v>
      </c>
      <c r="R313" s="697">
        <f>[52]ACCOUNTALLOC!R313</f>
        <v>0</v>
      </c>
      <c r="S313" s="697">
        <f>[52]ACCOUNTALLOC!S313</f>
        <v>0</v>
      </c>
      <c r="T313" s="698"/>
      <c r="U313" s="697">
        <f>[52]ACCOUNTALLOC!U313</f>
        <v>0</v>
      </c>
      <c r="V313" s="697">
        <f>[52]ACCOUNTALLOC!V313</f>
        <v>0</v>
      </c>
      <c r="W313" s="697">
        <f>[52]ACCOUNTALLOC!W313</f>
        <v>0</v>
      </c>
      <c r="X313" s="697">
        <f>[52]ACCOUNTALLOC!X313</f>
        <v>0</v>
      </c>
      <c r="Y313" s="697">
        <f>[52]ACCOUNTALLOC!Y313</f>
        <v>0</v>
      </c>
      <c r="Z313" s="697">
        <f>[52]ACCOUNTALLOC!Z313</f>
        <v>0</v>
      </c>
      <c r="AA313" s="697">
        <f>[52]ACCOUNTALLOC!AA313</f>
        <v>0</v>
      </c>
      <c r="AB313" s="698"/>
      <c r="AC313" s="697">
        <f>[52]ACCOUNTALLOC!AC313</f>
        <v>0</v>
      </c>
      <c r="AD313" s="697">
        <f>[52]ACCOUNTALLOC!AD313</f>
        <v>0</v>
      </c>
      <c r="AE313" s="697">
        <f>[52]ACCOUNTALLOC!AE313</f>
        <v>0</v>
      </c>
      <c r="AF313" s="697">
        <f>[52]ACCOUNTALLOC!AF313</f>
        <v>0</v>
      </c>
      <c r="AG313" s="697">
        <f>[52]ACCOUNTALLOC!AG313</f>
        <v>0</v>
      </c>
      <c r="AH313" s="697">
        <f>[52]ACCOUNTALLOC!AH313</f>
        <v>0</v>
      </c>
      <c r="AI313" s="697">
        <f>[52]ACCOUNTALLOC!AI313</f>
        <v>0</v>
      </c>
      <c r="AJ313" s="698"/>
      <c r="AK313" s="697">
        <f>[52]ACCOUNTALLOC!AK313</f>
        <v>0</v>
      </c>
      <c r="AL313" s="697">
        <f>[52]ACCOUNTALLOC!AL313</f>
        <v>0</v>
      </c>
      <c r="AM313" s="697">
        <f>[52]ACCOUNTALLOC!AM313</f>
        <v>0</v>
      </c>
      <c r="AN313" s="697">
        <f>[52]ACCOUNTALLOC!AN313</f>
        <v>0</v>
      </c>
      <c r="AO313" s="697">
        <f>[52]ACCOUNTALLOC!AO313</f>
        <v>0</v>
      </c>
      <c r="AP313" s="697">
        <f>[52]ACCOUNTALLOC!AP313</f>
        <v>0</v>
      </c>
      <c r="AQ313" s="697">
        <f>[52]ACCOUNTALLOC!AQ313</f>
        <v>0</v>
      </c>
      <c r="AR313" s="698"/>
      <c r="AS313" s="697">
        <f>[52]ACCOUNTALLOC!AS313</f>
        <v>0</v>
      </c>
      <c r="AT313" s="697">
        <f>[52]ACCOUNTALLOC!AT313</f>
        <v>0</v>
      </c>
      <c r="AU313" s="697">
        <f>[52]ACCOUNTALLOC!AU313</f>
        <v>0</v>
      </c>
      <c r="AV313" s="697">
        <f>[52]ACCOUNTALLOC!AV313</f>
        <v>0</v>
      </c>
      <c r="AW313" s="697">
        <f>[52]ACCOUNTALLOC!AW313</f>
        <v>0</v>
      </c>
      <c r="AX313" s="697">
        <f>[52]ACCOUNTALLOC!AX313</f>
        <v>0</v>
      </c>
      <c r="AY313" s="697">
        <f>[52]ACCOUNTALLOC!AY313</f>
        <v>0</v>
      </c>
      <c r="AZ313" s="698"/>
      <c r="BA313" s="697">
        <f>[52]ACCOUNTALLOC!BA313</f>
        <v>0</v>
      </c>
      <c r="BB313" s="697">
        <f>[52]ACCOUNTALLOC!BB313</f>
        <v>0</v>
      </c>
      <c r="BC313" s="697">
        <f>[52]ACCOUNTALLOC!BC313</f>
        <v>0</v>
      </c>
      <c r="BD313" s="697">
        <f>[52]ACCOUNTALLOC!BD313</f>
        <v>0</v>
      </c>
      <c r="BE313" s="697">
        <f>[52]ACCOUNTALLOC!BE313</f>
        <v>0</v>
      </c>
      <c r="BF313" s="697">
        <f>[52]ACCOUNTALLOC!BF313</f>
        <v>0</v>
      </c>
      <c r="BG313" s="697">
        <f>[52]ACCOUNTALLOC!BG313</f>
        <v>0</v>
      </c>
      <c r="BH313" s="698"/>
      <c r="BI313" s="697">
        <f>[52]ACCOUNTALLOC!BI313</f>
        <v>0</v>
      </c>
      <c r="BJ313" s="697">
        <f>[52]ACCOUNTALLOC!BJ313</f>
        <v>0</v>
      </c>
      <c r="BK313" s="697">
        <f>[52]ACCOUNTALLOC!BK313</f>
        <v>0</v>
      </c>
      <c r="BL313" s="697">
        <f>[52]ACCOUNTALLOC!BL313</f>
        <v>0</v>
      </c>
      <c r="BM313" s="697">
        <f>[52]ACCOUNTALLOC!BM313</f>
        <v>0</v>
      </c>
      <c r="BN313" s="697">
        <f>[52]ACCOUNTALLOC!BN313</f>
        <v>0</v>
      </c>
      <c r="BO313" s="697">
        <f>[52]ACCOUNTALLOC!BO313</f>
        <v>0</v>
      </c>
      <c r="BP313" s="698"/>
      <c r="BQ313" s="697">
        <f>[52]ACCOUNTALLOC!BQ313</f>
        <v>0</v>
      </c>
      <c r="BR313" s="697">
        <f>[52]ACCOUNTALLOC!BR313</f>
        <v>0</v>
      </c>
      <c r="BS313" s="697">
        <f>[52]ACCOUNTALLOC!BS313</f>
        <v>0</v>
      </c>
      <c r="BT313" s="697">
        <f>[52]ACCOUNTALLOC!BT313</f>
        <v>0</v>
      </c>
      <c r="BU313" s="697">
        <f>[52]ACCOUNTALLOC!BU313</f>
        <v>0</v>
      </c>
      <c r="BV313" s="697">
        <f>[52]ACCOUNTALLOC!BV313</f>
        <v>0</v>
      </c>
      <c r="BW313" s="697">
        <f>[52]ACCOUNTALLOC!BW313</f>
        <v>0</v>
      </c>
      <c r="BX313" s="698"/>
      <c r="BY313" s="697">
        <f>[52]ACCOUNTALLOC!BY313</f>
        <v>0</v>
      </c>
      <c r="BZ313" s="697">
        <f>[52]ACCOUNTALLOC!BZ313</f>
        <v>0</v>
      </c>
      <c r="CA313" s="697">
        <f>[52]ACCOUNTALLOC!CA313</f>
        <v>0</v>
      </c>
      <c r="CB313" s="697">
        <f>[52]ACCOUNTALLOC!CB313</f>
        <v>0</v>
      </c>
      <c r="CC313" s="697">
        <f>[52]ACCOUNTALLOC!CC313</f>
        <v>0</v>
      </c>
      <c r="CD313" s="697">
        <f>[52]ACCOUNTALLOC!CD313</f>
        <v>0</v>
      </c>
      <c r="CE313" s="697">
        <f>[52]ACCOUNTALLOC!CE313</f>
        <v>0</v>
      </c>
      <c r="CF313" s="698"/>
      <c r="CG313" s="697">
        <f>[52]ACCOUNTALLOC!CG313</f>
        <v>0</v>
      </c>
      <c r="CH313" s="697">
        <f>[52]ACCOUNTALLOC!CH313</f>
        <v>0</v>
      </c>
      <c r="CI313" s="697">
        <f>[52]ACCOUNTALLOC!CI313</f>
        <v>0</v>
      </c>
      <c r="CJ313" s="697">
        <f>[52]ACCOUNTALLOC!CJ313</f>
        <v>0</v>
      </c>
      <c r="CK313" s="697">
        <f>[52]ACCOUNTALLOC!CK313</f>
        <v>0</v>
      </c>
      <c r="CL313" s="697">
        <f>[52]ACCOUNTALLOC!CL313</f>
        <v>0</v>
      </c>
      <c r="CM313" s="697">
        <f>[52]ACCOUNTALLOC!CM313</f>
        <v>0</v>
      </c>
      <c r="CN313" s="698">
        <f>[52]ACCOUNTALLOC!CN313</f>
        <v>0</v>
      </c>
      <c r="CO313" s="697">
        <f>[52]ACCOUNTALLOC!CO313</f>
        <v>0</v>
      </c>
      <c r="CP313" s="697">
        <f>[52]ACCOUNTALLOC!CP313</f>
        <v>0</v>
      </c>
      <c r="CQ313" s="697">
        <f>[52]ACCOUNTALLOC!CQ313</f>
        <v>0</v>
      </c>
      <c r="CR313" s="697">
        <f>[52]ACCOUNTALLOC!CR313</f>
        <v>0</v>
      </c>
      <c r="CS313" s="697">
        <f>[52]ACCOUNTALLOC!CS313</f>
        <v>0</v>
      </c>
      <c r="CT313" s="697">
        <f>[52]ACCOUNTALLOC!CT313</f>
        <v>0</v>
      </c>
      <c r="CU313" s="697">
        <f>[52]ACCOUNTALLOC!CU313</f>
        <v>0</v>
      </c>
      <c r="CW313" s="65">
        <f>[52]ACCOUNTALLOC!CW313</f>
        <v>0</v>
      </c>
      <c r="CX313" s="65">
        <f>[52]ACCOUNTALLOC!CX313</f>
        <v>0</v>
      </c>
      <c r="CY313" s="65">
        <f>[52]ACCOUNTALLOC!CY313</f>
        <v>0</v>
      </c>
      <c r="CZ313" s="65">
        <f>[52]ACCOUNTALLOC!CZ313</f>
        <v>0</v>
      </c>
      <c r="DA313" s="65">
        <f>[52]ACCOUNTALLOC!DA313</f>
        <v>0</v>
      </c>
      <c r="DB313" s="65">
        <f>[52]ACCOUNTALLOC!DB313</f>
        <v>0</v>
      </c>
      <c r="DC313" s="65">
        <f>[52]ACCOUNTALLOC!DC313</f>
        <v>0</v>
      </c>
      <c r="DE313" s="65">
        <v>0</v>
      </c>
      <c r="DF313" s="65">
        <v>0</v>
      </c>
      <c r="DG313" s="65">
        <v>0</v>
      </c>
      <c r="DH313" s="65">
        <v>0</v>
      </c>
      <c r="DI313" s="65">
        <v>0</v>
      </c>
      <c r="DJ313" s="65">
        <v>0</v>
      </c>
      <c r="DK313" s="65">
        <v>0</v>
      </c>
      <c r="DM313" s="65">
        <v>0</v>
      </c>
      <c r="DN313" s="65">
        <v>0</v>
      </c>
      <c r="DO313" s="65">
        <v>0</v>
      </c>
      <c r="DP313" s="65">
        <v>0</v>
      </c>
      <c r="DQ313" s="65">
        <v>0</v>
      </c>
      <c r="DR313" s="65">
        <v>0</v>
      </c>
      <c r="DS313" s="65">
        <v>0</v>
      </c>
      <c r="DU313" s="65">
        <v>0</v>
      </c>
      <c r="DV313" s="65">
        <v>0</v>
      </c>
      <c r="DW313" s="65">
        <v>0</v>
      </c>
      <c r="DX313" s="65">
        <v>0</v>
      </c>
      <c r="DY313" s="65">
        <v>0</v>
      </c>
      <c r="DZ313" s="65">
        <v>0</v>
      </c>
      <c r="EA313" s="65">
        <v>0</v>
      </c>
      <c r="EC313" s="65">
        <v>0</v>
      </c>
      <c r="ED313" s="65">
        <v>0</v>
      </c>
      <c r="EE313" s="65">
        <v>0</v>
      </c>
      <c r="EF313" s="65">
        <v>0</v>
      </c>
      <c r="EG313" s="65">
        <v>0</v>
      </c>
      <c r="EH313" s="65">
        <v>0</v>
      </c>
      <c r="EI313" s="65">
        <v>0</v>
      </c>
      <c r="EK313" s="65">
        <v>0</v>
      </c>
      <c r="EL313" s="65">
        <v>0</v>
      </c>
      <c r="EM313" s="65">
        <v>0</v>
      </c>
      <c r="EN313" s="65">
        <v>0</v>
      </c>
      <c r="EO313" s="65">
        <v>0</v>
      </c>
      <c r="EP313" s="65">
        <v>0</v>
      </c>
      <c r="EQ313" s="65">
        <v>0</v>
      </c>
      <c r="ES313" s="65">
        <v>0</v>
      </c>
      <c r="ET313" s="65">
        <v>0</v>
      </c>
      <c r="EU313" s="65">
        <v>0</v>
      </c>
      <c r="EV313" s="65">
        <v>0</v>
      </c>
      <c r="EW313" s="65">
        <v>0</v>
      </c>
      <c r="EX313" s="65">
        <v>0</v>
      </c>
      <c r="EY313" s="65">
        <v>0</v>
      </c>
      <c r="FA313" s="65">
        <v>0</v>
      </c>
      <c r="FB313" s="65">
        <v>0</v>
      </c>
      <c r="FC313" s="65">
        <v>0</v>
      </c>
      <c r="FD313" s="65">
        <v>0</v>
      </c>
      <c r="FE313" s="65">
        <v>0</v>
      </c>
      <c r="FF313" s="65">
        <v>0</v>
      </c>
      <c r="FG313" s="65">
        <v>0</v>
      </c>
    </row>
    <row r="314" spans="1:163">
      <c r="A314" s="699" t="str">
        <f>[52]ACCOUNTALLOC!A314</f>
        <v>~</v>
      </c>
      <c r="B314" s="698" t="str">
        <f>[52]ACCOUNTALLOC!B314</f>
        <v>~</v>
      </c>
      <c r="C314" s="695">
        <f>[52]ACCOUNTALLOC!C314</f>
        <v>0</v>
      </c>
      <c r="D314" s="700"/>
      <c r="E314" s="697">
        <f>[52]ACCOUNTALLOC!E314</f>
        <v>0</v>
      </c>
      <c r="F314" s="697">
        <f>[52]ACCOUNTALLOC!F314</f>
        <v>0</v>
      </c>
      <c r="G314" s="697">
        <f>[52]ACCOUNTALLOC!G314</f>
        <v>0</v>
      </c>
      <c r="H314" s="697">
        <f>[52]ACCOUNTALLOC!H314</f>
        <v>0</v>
      </c>
      <c r="I314" s="697">
        <f>[52]ACCOUNTALLOC!I314</f>
        <v>0</v>
      </c>
      <c r="J314" s="697">
        <f>[52]ACCOUNTALLOC!J314</f>
        <v>0</v>
      </c>
      <c r="K314" s="697">
        <f>[52]ACCOUNTALLOC!K314</f>
        <v>0</v>
      </c>
      <c r="L314" s="698"/>
      <c r="M314" s="697">
        <f>[52]ACCOUNTALLOC!M314</f>
        <v>0</v>
      </c>
      <c r="N314" s="697">
        <f>[52]ACCOUNTALLOC!N314</f>
        <v>0</v>
      </c>
      <c r="O314" s="697">
        <f>[52]ACCOUNTALLOC!O314</f>
        <v>0</v>
      </c>
      <c r="P314" s="697">
        <f>[52]ACCOUNTALLOC!P314</f>
        <v>0</v>
      </c>
      <c r="Q314" s="697">
        <f>[52]ACCOUNTALLOC!Q314</f>
        <v>0</v>
      </c>
      <c r="R314" s="697">
        <f>[52]ACCOUNTALLOC!R314</f>
        <v>0</v>
      </c>
      <c r="S314" s="697">
        <f>[52]ACCOUNTALLOC!S314</f>
        <v>0</v>
      </c>
      <c r="T314" s="698"/>
      <c r="U314" s="697">
        <f>[52]ACCOUNTALLOC!U314</f>
        <v>0</v>
      </c>
      <c r="V314" s="697">
        <f>[52]ACCOUNTALLOC!V314</f>
        <v>0</v>
      </c>
      <c r="W314" s="697">
        <f>[52]ACCOUNTALLOC!W314</f>
        <v>0</v>
      </c>
      <c r="X314" s="697">
        <f>[52]ACCOUNTALLOC!X314</f>
        <v>0</v>
      </c>
      <c r="Y314" s="697">
        <f>[52]ACCOUNTALLOC!Y314</f>
        <v>0</v>
      </c>
      <c r="Z314" s="697">
        <f>[52]ACCOUNTALLOC!Z314</f>
        <v>0</v>
      </c>
      <c r="AA314" s="697">
        <f>[52]ACCOUNTALLOC!AA314</f>
        <v>0</v>
      </c>
      <c r="AB314" s="698"/>
      <c r="AC314" s="697">
        <f>[52]ACCOUNTALLOC!AC314</f>
        <v>0</v>
      </c>
      <c r="AD314" s="697">
        <f>[52]ACCOUNTALLOC!AD314</f>
        <v>0</v>
      </c>
      <c r="AE314" s="697">
        <f>[52]ACCOUNTALLOC!AE314</f>
        <v>0</v>
      </c>
      <c r="AF314" s="697">
        <f>[52]ACCOUNTALLOC!AF314</f>
        <v>0</v>
      </c>
      <c r="AG314" s="697">
        <f>[52]ACCOUNTALLOC!AG314</f>
        <v>0</v>
      </c>
      <c r="AH314" s="697">
        <f>[52]ACCOUNTALLOC!AH314</f>
        <v>0</v>
      </c>
      <c r="AI314" s="697">
        <f>[52]ACCOUNTALLOC!AI314</f>
        <v>0</v>
      </c>
      <c r="AJ314" s="698"/>
      <c r="AK314" s="697">
        <f>[52]ACCOUNTALLOC!AK314</f>
        <v>0</v>
      </c>
      <c r="AL314" s="697">
        <f>[52]ACCOUNTALLOC!AL314</f>
        <v>0</v>
      </c>
      <c r="AM314" s="697">
        <f>[52]ACCOUNTALLOC!AM314</f>
        <v>0</v>
      </c>
      <c r="AN314" s="697">
        <f>[52]ACCOUNTALLOC!AN314</f>
        <v>0</v>
      </c>
      <c r="AO314" s="697">
        <f>[52]ACCOUNTALLOC!AO314</f>
        <v>0</v>
      </c>
      <c r="AP314" s="697">
        <f>[52]ACCOUNTALLOC!AP314</f>
        <v>0</v>
      </c>
      <c r="AQ314" s="697">
        <f>[52]ACCOUNTALLOC!AQ314</f>
        <v>0</v>
      </c>
      <c r="AR314" s="698"/>
      <c r="AS314" s="697">
        <f>[52]ACCOUNTALLOC!AS314</f>
        <v>0</v>
      </c>
      <c r="AT314" s="697">
        <f>[52]ACCOUNTALLOC!AT314</f>
        <v>0</v>
      </c>
      <c r="AU314" s="697">
        <f>[52]ACCOUNTALLOC!AU314</f>
        <v>0</v>
      </c>
      <c r="AV314" s="697">
        <f>[52]ACCOUNTALLOC!AV314</f>
        <v>0</v>
      </c>
      <c r="AW314" s="697">
        <f>[52]ACCOUNTALLOC!AW314</f>
        <v>0</v>
      </c>
      <c r="AX314" s="697">
        <f>[52]ACCOUNTALLOC!AX314</f>
        <v>0</v>
      </c>
      <c r="AY314" s="697">
        <f>[52]ACCOUNTALLOC!AY314</f>
        <v>0</v>
      </c>
      <c r="AZ314" s="698"/>
      <c r="BA314" s="697">
        <f>[52]ACCOUNTALLOC!BA314</f>
        <v>0</v>
      </c>
      <c r="BB314" s="697">
        <f>[52]ACCOUNTALLOC!BB314</f>
        <v>0</v>
      </c>
      <c r="BC314" s="697">
        <f>[52]ACCOUNTALLOC!BC314</f>
        <v>0</v>
      </c>
      <c r="BD314" s="697">
        <f>[52]ACCOUNTALLOC!BD314</f>
        <v>0</v>
      </c>
      <c r="BE314" s="697">
        <f>[52]ACCOUNTALLOC!BE314</f>
        <v>0</v>
      </c>
      <c r="BF314" s="697">
        <f>[52]ACCOUNTALLOC!BF314</f>
        <v>0</v>
      </c>
      <c r="BG314" s="697">
        <f>[52]ACCOUNTALLOC!BG314</f>
        <v>0</v>
      </c>
      <c r="BH314" s="698"/>
      <c r="BI314" s="697">
        <f>[52]ACCOUNTALLOC!BI314</f>
        <v>0</v>
      </c>
      <c r="BJ314" s="697">
        <f>[52]ACCOUNTALLOC!BJ314</f>
        <v>0</v>
      </c>
      <c r="BK314" s="697">
        <f>[52]ACCOUNTALLOC!BK314</f>
        <v>0</v>
      </c>
      <c r="BL314" s="697">
        <f>[52]ACCOUNTALLOC!BL314</f>
        <v>0</v>
      </c>
      <c r="BM314" s="697">
        <f>[52]ACCOUNTALLOC!BM314</f>
        <v>0</v>
      </c>
      <c r="BN314" s="697">
        <f>[52]ACCOUNTALLOC!BN314</f>
        <v>0</v>
      </c>
      <c r="BO314" s="697">
        <f>[52]ACCOUNTALLOC!BO314</f>
        <v>0</v>
      </c>
      <c r="BP314" s="698"/>
      <c r="BQ314" s="697">
        <f>[52]ACCOUNTALLOC!BQ314</f>
        <v>0</v>
      </c>
      <c r="BR314" s="697">
        <f>[52]ACCOUNTALLOC!BR314</f>
        <v>0</v>
      </c>
      <c r="BS314" s="697">
        <f>[52]ACCOUNTALLOC!BS314</f>
        <v>0</v>
      </c>
      <c r="BT314" s="697">
        <f>[52]ACCOUNTALLOC!BT314</f>
        <v>0</v>
      </c>
      <c r="BU314" s="697">
        <f>[52]ACCOUNTALLOC!BU314</f>
        <v>0</v>
      </c>
      <c r="BV314" s="697">
        <f>[52]ACCOUNTALLOC!BV314</f>
        <v>0</v>
      </c>
      <c r="BW314" s="697">
        <f>[52]ACCOUNTALLOC!BW314</f>
        <v>0</v>
      </c>
      <c r="BX314" s="698"/>
      <c r="BY314" s="697">
        <f>[52]ACCOUNTALLOC!BY314</f>
        <v>0</v>
      </c>
      <c r="BZ314" s="697">
        <f>[52]ACCOUNTALLOC!BZ314</f>
        <v>0</v>
      </c>
      <c r="CA314" s="697">
        <f>[52]ACCOUNTALLOC!CA314</f>
        <v>0</v>
      </c>
      <c r="CB314" s="697">
        <f>[52]ACCOUNTALLOC!CB314</f>
        <v>0</v>
      </c>
      <c r="CC314" s="697">
        <f>[52]ACCOUNTALLOC!CC314</f>
        <v>0</v>
      </c>
      <c r="CD314" s="697">
        <f>[52]ACCOUNTALLOC!CD314</f>
        <v>0</v>
      </c>
      <c r="CE314" s="697">
        <f>[52]ACCOUNTALLOC!CE314</f>
        <v>0</v>
      </c>
      <c r="CF314" s="698"/>
      <c r="CG314" s="697">
        <f>[52]ACCOUNTALLOC!CG314</f>
        <v>0</v>
      </c>
      <c r="CH314" s="697">
        <f>[52]ACCOUNTALLOC!CH314</f>
        <v>0</v>
      </c>
      <c r="CI314" s="697">
        <f>[52]ACCOUNTALLOC!CI314</f>
        <v>0</v>
      </c>
      <c r="CJ314" s="697">
        <f>[52]ACCOUNTALLOC!CJ314</f>
        <v>0</v>
      </c>
      <c r="CK314" s="697">
        <f>[52]ACCOUNTALLOC!CK314</f>
        <v>0</v>
      </c>
      <c r="CL314" s="697">
        <f>[52]ACCOUNTALLOC!CL314</f>
        <v>0</v>
      </c>
      <c r="CM314" s="697">
        <f>[52]ACCOUNTALLOC!CM314</f>
        <v>0</v>
      </c>
      <c r="CN314" s="698">
        <f>[52]ACCOUNTALLOC!CN314</f>
        <v>0</v>
      </c>
      <c r="CO314" s="697">
        <f>[52]ACCOUNTALLOC!CO314</f>
        <v>0</v>
      </c>
      <c r="CP314" s="697">
        <f>[52]ACCOUNTALLOC!CP314</f>
        <v>0</v>
      </c>
      <c r="CQ314" s="697">
        <f>[52]ACCOUNTALLOC!CQ314</f>
        <v>0</v>
      </c>
      <c r="CR314" s="697">
        <f>[52]ACCOUNTALLOC!CR314</f>
        <v>0</v>
      </c>
      <c r="CS314" s="697">
        <f>[52]ACCOUNTALLOC!CS314</f>
        <v>0</v>
      </c>
      <c r="CT314" s="697">
        <f>[52]ACCOUNTALLOC!CT314</f>
        <v>0</v>
      </c>
      <c r="CU314" s="697">
        <f>[52]ACCOUNTALLOC!CU314</f>
        <v>0</v>
      </c>
      <c r="CW314" s="65">
        <f>[52]ACCOUNTALLOC!CW314</f>
        <v>0</v>
      </c>
      <c r="CX314" s="65">
        <f>[52]ACCOUNTALLOC!CX314</f>
        <v>0</v>
      </c>
      <c r="CY314" s="65">
        <f>[52]ACCOUNTALLOC!CY314</f>
        <v>0</v>
      </c>
      <c r="CZ314" s="65">
        <f>[52]ACCOUNTALLOC!CZ314</f>
        <v>0</v>
      </c>
      <c r="DA314" s="65">
        <f>[52]ACCOUNTALLOC!DA314</f>
        <v>0</v>
      </c>
      <c r="DB314" s="65">
        <f>[52]ACCOUNTALLOC!DB314</f>
        <v>0</v>
      </c>
      <c r="DC314" s="65">
        <f>[52]ACCOUNTALLOC!DC314</f>
        <v>0</v>
      </c>
      <c r="DE314" s="65">
        <v>0</v>
      </c>
      <c r="DF314" s="65">
        <v>0</v>
      </c>
      <c r="DG314" s="65">
        <v>0</v>
      </c>
      <c r="DH314" s="65">
        <v>0</v>
      </c>
      <c r="DI314" s="65">
        <v>0</v>
      </c>
      <c r="DJ314" s="65">
        <v>0</v>
      </c>
      <c r="DK314" s="65">
        <v>0</v>
      </c>
      <c r="DM314" s="65">
        <v>0</v>
      </c>
      <c r="DN314" s="65">
        <v>0</v>
      </c>
      <c r="DO314" s="65">
        <v>0</v>
      </c>
      <c r="DP314" s="65">
        <v>0</v>
      </c>
      <c r="DQ314" s="65">
        <v>0</v>
      </c>
      <c r="DR314" s="65">
        <v>0</v>
      </c>
      <c r="DS314" s="65">
        <v>0</v>
      </c>
      <c r="DU314" s="65">
        <v>0</v>
      </c>
      <c r="DV314" s="65">
        <v>0</v>
      </c>
      <c r="DW314" s="65">
        <v>0</v>
      </c>
      <c r="DX314" s="65">
        <v>0</v>
      </c>
      <c r="DY314" s="65">
        <v>0</v>
      </c>
      <c r="DZ314" s="65">
        <v>0</v>
      </c>
      <c r="EA314" s="65">
        <v>0</v>
      </c>
      <c r="EC314" s="65">
        <v>0</v>
      </c>
      <c r="ED314" s="65">
        <v>0</v>
      </c>
      <c r="EE314" s="65">
        <v>0</v>
      </c>
      <c r="EF314" s="65">
        <v>0</v>
      </c>
      <c r="EG314" s="65">
        <v>0</v>
      </c>
      <c r="EH314" s="65">
        <v>0</v>
      </c>
      <c r="EI314" s="65">
        <v>0</v>
      </c>
      <c r="EK314" s="65">
        <v>0</v>
      </c>
      <c r="EL314" s="65">
        <v>0</v>
      </c>
      <c r="EM314" s="65">
        <v>0</v>
      </c>
      <c r="EN314" s="65">
        <v>0</v>
      </c>
      <c r="EO314" s="65">
        <v>0</v>
      </c>
      <c r="EP314" s="65">
        <v>0</v>
      </c>
      <c r="EQ314" s="65">
        <v>0</v>
      </c>
      <c r="ES314" s="65">
        <v>0</v>
      </c>
      <c r="ET314" s="65">
        <v>0</v>
      </c>
      <c r="EU314" s="65">
        <v>0</v>
      </c>
      <c r="EV314" s="65">
        <v>0</v>
      </c>
      <c r="EW314" s="65">
        <v>0</v>
      </c>
      <c r="EX314" s="65">
        <v>0</v>
      </c>
      <c r="EY314" s="65">
        <v>0</v>
      </c>
      <c r="FA314" s="65">
        <v>0</v>
      </c>
      <c r="FB314" s="65">
        <v>0</v>
      </c>
      <c r="FC314" s="65">
        <v>0</v>
      </c>
      <c r="FD314" s="65">
        <v>0</v>
      </c>
      <c r="FE314" s="65">
        <v>0</v>
      </c>
      <c r="FF314" s="65">
        <v>0</v>
      </c>
      <c r="FG314" s="65">
        <v>0</v>
      </c>
    </row>
    <row r="315" spans="1:163">
      <c r="A315" s="699" t="str">
        <f>[52]ACCOUNTALLOC!A315</f>
        <v>~</v>
      </c>
      <c r="B315" s="698" t="str">
        <f>[52]ACCOUNTALLOC!B315</f>
        <v>~</v>
      </c>
      <c r="C315" s="695">
        <f>[52]ACCOUNTALLOC!C315</f>
        <v>0</v>
      </c>
      <c r="D315" s="700"/>
      <c r="E315" s="697">
        <f>[52]ACCOUNTALLOC!E315</f>
        <v>0</v>
      </c>
      <c r="F315" s="697">
        <f>[52]ACCOUNTALLOC!F315</f>
        <v>0</v>
      </c>
      <c r="G315" s="697">
        <f>[52]ACCOUNTALLOC!G315</f>
        <v>0</v>
      </c>
      <c r="H315" s="697">
        <f>[52]ACCOUNTALLOC!H315</f>
        <v>0</v>
      </c>
      <c r="I315" s="697">
        <f>[52]ACCOUNTALLOC!I315</f>
        <v>0</v>
      </c>
      <c r="J315" s="697">
        <f>[52]ACCOUNTALLOC!J315</f>
        <v>0</v>
      </c>
      <c r="K315" s="697">
        <f>[52]ACCOUNTALLOC!K315</f>
        <v>0</v>
      </c>
      <c r="L315" s="698"/>
      <c r="M315" s="697">
        <f>[52]ACCOUNTALLOC!M315</f>
        <v>0</v>
      </c>
      <c r="N315" s="697">
        <f>[52]ACCOUNTALLOC!N315</f>
        <v>0</v>
      </c>
      <c r="O315" s="697">
        <f>[52]ACCOUNTALLOC!O315</f>
        <v>0</v>
      </c>
      <c r="P315" s="697">
        <f>[52]ACCOUNTALLOC!P315</f>
        <v>0</v>
      </c>
      <c r="Q315" s="697">
        <f>[52]ACCOUNTALLOC!Q315</f>
        <v>0</v>
      </c>
      <c r="R315" s="697">
        <f>[52]ACCOUNTALLOC!R315</f>
        <v>0</v>
      </c>
      <c r="S315" s="697">
        <f>[52]ACCOUNTALLOC!S315</f>
        <v>0</v>
      </c>
      <c r="T315" s="698"/>
      <c r="U315" s="697">
        <f>[52]ACCOUNTALLOC!U315</f>
        <v>0</v>
      </c>
      <c r="V315" s="697">
        <f>[52]ACCOUNTALLOC!V315</f>
        <v>0</v>
      </c>
      <c r="W315" s="697">
        <f>[52]ACCOUNTALLOC!W315</f>
        <v>0</v>
      </c>
      <c r="X315" s="697">
        <f>[52]ACCOUNTALLOC!X315</f>
        <v>0</v>
      </c>
      <c r="Y315" s="697">
        <f>[52]ACCOUNTALLOC!Y315</f>
        <v>0</v>
      </c>
      <c r="Z315" s="697">
        <f>[52]ACCOUNTALLOC!Z315</f>
        <v>0</v>
      </c>
      <c r="AA315" s="697">
        <f>[52]ACCOUNTALLOC!AA315</f>
        <v>0</v>
      </c>
      <c r="AB315" s="698"/>
      <c r="AC315" s="697">
        <f>[52]ACCOUNTALLOC!AC315</f>
        <v>0</v>
      </c>
      <c r="AD315" s="697">
        <f>[52]ACCOUNTALLOC!AD315</f>
        <v>0</v>
      </c>
      <c r="AE315" s="697">
        <f>[52]ACCOUNTALLOC!AE315</f>
        <v>0</v>
      </c>
      <c r="AF315" s="697">
        <f>[52]ACCOUNTALLOC!AF315</f>
        <v>0</v>
      </c>
      <c r="AG315" s="697">
        <f>[52]ACCOUNTALLOC!AG315</f>
        <v>0</v>
      </c>
      <c r="AH315" s="697">
        <f>[52]ACCOUNTALLOC!AH315</f>
        <v>0</v>
      </c>
      <c r="AI315" s="697">
        <f>[52]ACCOUNTALLOC!AI315</f>
        <v>0</v>
      </c>
      <c r="AJ315" s="698"/>
      <c r="AK315" s="697">
        <f>[52]ACCOUNTALLOC!AK315</f>
        <v>0</v>
      </c>
      <c r="AL315" s="697">
        <f>[52]ACCOUNTALLOC!AL315</f>
        <v>0</v>
      </c>
      <c r="AM315" s="697">
        <f>[52]ACCOUNTALLOC!AM315</f>
        <v>0</v>
      </c>
      <c r="AN315" s="697">
        <f>[52]ACCOUNTALLOC!AN315</f>
        <v>0</v>
      </c>
      <c r="AO315" s="697">
        <f>[52]ACCOUNTALLOC!AO315</f>
        <v>0</v>
      </c>
      <c r="AP315" s="697">
        <f>[52]ACCOUNTALLOC!AP315</f>
        <v>0</v>
      </c>
      <c r="AQ315" s="697">
        <f>[52]ACCOUNTALLOC!AQ315</f>
        <v>0</v>
      </c>
      <c r="AR315" s="698"/>
      <c r="AS315" s="697">
        <f>[52]ACCOUNTALLOC!AS315</f>
        <v>0</v>
      </c>
      <c r="AT315" s="697">
        <f>[52]ACCOUNTALLOC!AT315</f>
        <v>0</v>
      </c>
      <c r="AU315" s="697">
        <f>[52]ACCOUNTALLOC!AU315</f>
        <v>0</v>
      </c>
      <c r="AV315" s="697">
        <f>[52]ACCOUNTALLOC!AV315</f>
        <v>0</v>
      </c>
      <c r="AW315" s="697">
        <f>[52]ACCOUNTALLOC!AW315</f>
        <v>0</v>
      </c>
      <c r="AX315" s="697">
        <f>[52]ACCOUNTALLOC!AX315</f>
        <v>0</v>
      </c>
      <c r="AY315" s="697">
        <f>[52]ACCOUNTALLOC!AY315</f>
        <v>0</v>
      </c>
      <c r="AZ315" s="698"/>
      <c r="BA315" s="697">
        <f>[52]ACCOUNTALLOC!BA315</f>
        <v>0</v>
      </c>
      <c r="BB315" s="697">
        <f>[52]ACCOUNTALLOC!BB315</f>
        <v>0</v>
      </c>
      <c r="BC315" s="697">
        <f>[52]ACCOUNTALLOC!BC315</f>
        <v>0</v>
      </c>
      <c r="BD315" s="697">
        <f>[52]ACCOUNTALLOC!BD315</f>
        <v>0</v>
      </c>
      <c r="BE315" s="697">
        <f>[52]ACCOUNTALLOC!BE315</f>
        <v>0</v>
      </c>
      <c r="BF315" s="697">
        <f>[52]ACCOUNTALLOC!BF315</f>
        <v>0</v>
      </c>
      <c r="BG315" s="697">
        <f>[52]ACCOUNTALLOC!BG315</f>
        <v>0</v>
      </c>
      <c r="BH315" s="698"/>
      <c r="BI315" s="697">
        <f>[52]ACCOUNTALLOC!BI315</f>
        <v>0</v>
      </c>
      <c r="BJ315" s="697">
        <f>[52]ACCOUNTALLOC!BJ315</f>
        <v>0</v>
      </c>
      <c r="BK315" s="697">
        <f>[52]ACCOUNTALLOC!BK315</f>
        <v>0</v>
      </c>
      <c r="BL315" s="697">
        <f>[52]ACCOUNTALLOC!BL315</f>
        <v>0</v>
      </c>
      <c r="BM315" s="697">
        <f>[52]ACCOUNTALLOC!BM315</f>
        <v>0</v>
      </c>
      <c r="BN315" s="697">
        <f>[52]ACCOUNTALLOC!BN315</f>
        <v>0</v>
      </c>
      <c r="BO315" s="697">
        <f>[52]ACCOUNTALLOC!BO315</f>
        <v>0</v>
      </c>
      <c r="BP315" s="698"/>
      <c r="BQ315" s="697">
        <f>[52]ACCOUNTALLOC!BQ315</f>
        <v>0</v>
      </c>
      <c r="BR315" s="697">
        <f>[52]ACCOUNTALLOC!BR315</f>
        <v>0</v>
      </c>
      <c r="BS315" s="697">
        <f>[52]ACCOUNTALLOC!BS315</f>
        <v>0</v>
      </c>
      <c r="BT315" s="697">
        <f>[52]ACCOUNTALLOC!BT315</f>
        <v>0</v>
      </c>
      <c r="BU315" s="697">
        <f>[52]ACCOUNTALLOC!BU315</f>
        <v>0</v>
      </c>
      <c r="BV315" s="697">
        <f>[52]ACCOUNTALLOC!BV315</f>
        <v>0</v>
      </c>
      <c r="BW315" s="697">
        <f>[52]ACCOUNTALLOC!BW315</f>
        <v>0</v>
      </c>
      <c r="BX315" s="698"/>
      <c r="BY315" s="697">
        <f>[52]ACCOUNTALLOC!BY315</f>
        <v>0</v>
      </c>
      <c r="BZ315" s="697">
        <f>[52]ACCOUNTALLOC!BZ315</f>
        <v>0</v>
      </c>
      <c r="CA315" s="697">
        <f>[52]ACCOUNTALLOC!CA315</f>
        <v>0</v>
      </c>
      <c r="CB315" s="697">
        <f>[52]ACCOUNTALLOC!CB315</f>
        <v>0</v>
      </c>
      <c r="CC315" s="697">
        <f>[52]ACCOUNTALLOC!CC315</f>
        <v>0</v>
      </c>
      <c r="CD315" s="697">
        <f>[52]ACCOUNTALLOC!CD315</f>
        <v>0</v>
      </c>
      <c r="CE315" s="697">
        <f>[52]ACCOUNTALLOC!CE315</f>
        <v>0</v>
      </c>
      <c r="CF315" s="698"/>
      <c r="CG315" s="697">
        <f>[52]ACCOUNTALLOC!CG315</f>
        <v>0</v>
      </c>
      <c r="CH315" s="697">
        <f>[52]ACCOUNTALLOC!CH315</f>
        <v>0</v>
      </c>
      <c r="CI315" s="697">
        <f>[52]ACCOUNTALLOC!CI315</f>
        <v>0</v>
      </c>
      <c r="CJ315" s="697">
        <f>[52]ACCOUNTALLOC!CJ315</f>
        <v>0</v>
      </c>
      <c r="CK315" s="697">
        <f>[52]ACCOUNTALLOC!CK315</f>
        <v>0</v>
      </c>
      <c r="CL315" s="697">
        <f>[52]ACCOUNTALLOC!CL315</f>
        <v>0</v>
      </c>
      <c r="CM315" s="697">
        <f>[52]ACCOUNTALLOC!CM315</f>
        <v>0</v>
      </c>
      <c r="CN315" s="698">
        <f>[52]ACCOUNTALLOC!CN315</f>
        <v>0</v>
      </c>
      <c r="CO315" s="697">
        <f>[52]ACCOUNTALLOC!CO315</f>
        <v>0</v>
      </c>
      <c r="CP315" s="697">
        <f>[52]ACCOUNTALLOC!CP315</f>
        <v>0</v>
      </c>
      <c r="CQ315" s="697">
        <f>[52]ACCOUNTALLOC!CQ315</f>
        <v>0</v>
      </c>
      <c r="CR315" s="697">
        <f>[52]ACCOUNTALLOC!CR315</f>
        <v>0</v>
      </c>
      <c r="CS315" s="697">
        <f>[52]ACCOUNTALLOC!CS315</f>
        <v>0</v>
      </c>
      <c r="CT315" s="697">
        <f>[52]ACCOUNTALLOC!CT315</f>
        <v>0</v>
      </c>
      <c r="CU315" s="697">
        <f>[52]ACCOUNTALLOC!CU315</f>
        <v>0</v>
      </c>
      <c r="CW315" s="65">
        <f>[52]ACCOUNTALLOC!CW315</f>
        <v>0</v>
      </c>
      <c r="CX315" s="65">
        <f>[52]ACCOUNTALLOC!CX315</f>
        <v>0</v>
      </c>
      <c r="CY315" s="65">
        <f>[52]ACCOUNTALLOC!CY315</f>
        <v>0</v>
      </c>
      <c r="CZ315" s="65">
        <f>[52]ACCOUNTALLOC!CZ315</f>
        <v>0</v>
      </c>
      <c r="DA315" s="65">
        <f>[52]ACCOUNTALLOC!DA315</f>
        <v>0</v>
      </c>
      <c r="DB315" s="65">
        <f>[52]ACCOUNTALLOC!DB315</f>
        <v>0</v>
      </c>
      <c r="DC315" s="65">
        <f>[52]ACCOUNTALLOC!DC315</f>
        <v>0</v>
      </c>
      <c r="DE315" s="65">
        <v>0</v>
      </c>
      <c r="DF315" s="65">
        <v>0</v>
      </c>
      <c r="DG315" s="65">
        <v>0</v>
      </c>
      <c r="DH315" s="65">
        <v>0</v>
      </c>
      <c r="DI315" s="65">
        <v>0</v>
      </c>
      <c r="DJ315" s="65">
        <v>0</v>
      </c>
      <c r="DK315" s="65">
        <v>0</v>
      </c>
      <c r="DM315" s="65">
        <v>0</v>
      </c>
      <c r="DN315" s="65">
        <v>0</v>
      </c>
      <c r="DO315" s="65">
        <v>0</v>
      </c>
      <c r="DP315" s="65">
        <v>0</v>
      </c>
      <c r="DQ315" s="65">
        <v>0</v>
      </c>
      <c r="DR315" s="65">
        <v>0</v>
      </c>
      <c r="DS315" s="65">
        <v>0</v>
      </c>
      <c r="DU315" s="65">
        <v>0</v>
      </c>
      <c r="DV315" s="65">
        <v>0</v>
      </c>
      <c r="DW315" s="65">
        <v>0</v>
      </c>
      <c r="DX315" s="65">
        <v>0</v>
      </c>
      <c r="DY315" s="65">
        <v>0</v>
      </c>
      <c r="DZ315" s="65">
        <v>0</v>
      </c>
      <c r="EA315" s="65">
        <v>0</v>
      </c>
      <c r="EC315" s="65">
        <v>0</v>
      </c>
      <c r="ED315" s="65">
        <v>0</v>
      </c>
      <c r="EE315" s="65">
        <v>0</v>
      </c>
      <c r="EF315" s="65">
        <v>0</v>
      </c>
      <c r="EG315" s="65">
        <v>0</v>
      </c>
      <c r="EH315" s="65">
        <v>0</v>
      </c>
      <c r="EI315" s="65">
        <v>0</v>
      </c>
      <c r="EK315" s="65">
        <v>0</v>
      </c>
      <c r="EL315" s="65">
        <v>0</v>
      </c>
      <c r="EM315" s="65">
        <v>0</v>
      </c>
      <c r="EN315" s="65">
        <v>0</v>
      </c>
      <c r="EO315" s="65">
        <v>0</v>
      </c>
      <c r="EP315" s="65">
        <v>0</v>
      </c>
      <c r="EQ315" s="65">
        <v>0</v>
      </c>
      <c r="ES315" s="65">
        <v>0</v>
      </c>
      <c r="ET315" s="65">
        <v>0</v>
      </c>
      <c r="EU315" s="65">
        <v>0</v>
      </c>
      <c r="EV315" s="65">
        <v>0</v>
      </c>
      <c r="EW315" s="65">
        <v>0</v>
      </c>
      <c r="EX315" s="65">
        <v>0</v>
      </c>
      <c r="EY315" s="65">
        <v>0</v>
      </c>
      <c r="FA315" s="65">
        <v>0</v>
      </c>
      <c r="FB315" s="65">
        <v>0</v>
      </c>
      <c r="FC315" s="65">
        <v>0</v>
      </c>
      <c r="FD315" s="65">
        <v>0</v>
      </c>
      <c r="FE315" s="65">
        <v>0</v>
      </c>
      <c r="FF315" s="65">
        <v>0</v>
      </c>
      <c r="FG315" s="65">
        <v>0</v>
      </c>
    </row>
    <row r="316" spans="1:163">
      <c r="A316" s="698"/>
      <c r="B316" s="694" t="str">
        <f>[52]ACCOUNTALLOC!B316</f>
        <v>Sub-total</v>
      </c>
      <c r="C316" s="696">
        <f>[52]ACCOUNTALLOC!C316</f>
        <v>32659118.59287579</v>
      </c>
      <c r="D316" s="700"/>
      <c r="E316" s="696">
        <f>[52]ACCOUNTALLOC!E316</f>
        <v>13319951.280866686</v>
      </c>
      <c r="F316" s="696">
        <f>[52]ACCOUNTALLOC!F316</f>
        <v>0</v>
      </c>
      <c r="G316" s="696">
        <f>[52]ACCOUNTALLOC!G316</f>
        <v>7513904.8829454668</v>
      </c>
      <c r="H316" s="696">
        <f>[52]ACCOUNTALLOC!H316</f>
        <v>0</v>
      </c>
      <c r="I316" s="696">
        <f>[52]ACCOUNTALLOC!I316</f>
        <v>0</v>
      </c>
      <c r="J316" s="696">
        <f>[52]ACCOUNTALLOC!J316</f>
        <v>0</v>
      </c>
      <c r="K316" s="696">
        <f>[52]ACCOUNTALLOC!K316</f>
        <v>20833856.163812153</v>
      </c>
      <c r="L316" s="696"/>
      <c r="M316" s="696">
        <f>[52]ACCOUNTALLOC!M316</f>
        <v>2526517.5630334299</v>
      </c>
      <c r="N316" s="696">
        <f>[52]ACCOUNTALLOC!N316</f>
        <v>0</v>
      </c>
      <c r="O316" s="696">
        <f>[52]ACCOUNTALLOC!O316</f>
        <v>2109043.7242198852</v>
      </c>
      <c r="P316" s="696">
        <f>[52]ACCOUNTALLOC!P316</f>
        <v>0</v>
      </c>
      <c r="Q316" s="696">
        <f>[52]ACCOUNTALLOC!Q316</f>
        <v>0</v>
      </c>
      <c r="R316" s="696">
        <f>[52]ACCOUNTALLOC!R316</f>
        <v>0</v>
      </c>
      <c r="S316" s="696">
        <f>[52]ACCOUNTALLOC!S316</f>
        <v>4635561.2872533146</v>
      </c>
      <c r="T316" s="696"/>
      <c r="U316" s="696">
        <f>[52]ACCOUNTALLOC!U316</f>
        <v>2324142.742600766</v>
      </c>
      <c r="V316" s="696">
        <f>[52]ACCOUNTALLOC!V316</f>
        <v>0</v>
      </c>
      <c r="W316" s="696">
        <f>[52]ACCOUNTALLOC!W316</f>
        <v>623298.5527841904</v>
      </c>
      <c r="X316" s="696">
        <f>[52]ACCOUNTALLOC!X316</f>
        <v>0</v>
      </c>
      <c r="Y316" s="696">
        <f>[52]ACCOUNTALLOC!Y316</f>
        <v>0</v>
      </c>
      <c r="Z316" s="696">
        <f>[52]ACCOUNTALLOC!Z316</f>
        <v>0</v>
      </c>
      <c r="AA316" s="696">
        <f>[52]ACCOUNTALLOC!AA316</f>
        <v>2947441.2953849565</v>
      </c>
      <c r="AB316" s="696"/>
      <c r="AC316" s="696">
        <f>[52]ACCOUNTALLOC!AC316</f>
        <v>1041260.0613633201</v>
      </c>
      <c r="AD316" s="696">
        <f>[52]ACCOUNTALLOC!AD316</f>
        <v>0</v>
      </c>
      <c r="AE316" s="696">
        <f>[52]ACCOUNTALLOC!AE316</f>
        <v>70053.410959767949</v>
      </c>
      <c r="AF316" s="696">
        <f>[52]ACCOUNTALLOC!AF316</f>
        <v>0</v>
      </c>
      <c r="AG316" s="696">
        <f>[52]ACCOUNTALLOC!AG316</f>
        <v>0</v>
      </c>
      <c r="AH316" s="696">
        <f>[52]ACCOUNTALLOC!AH316</f>
        <v>0</v>
      </c>
      <c r="AI316" s="696">
        <f>[52]ACCOUNTALLOC!AI316</f>
        <v>1111313.472323088</v>
      </c>
      <c r="AJ316" s="696"/>
      <c r="AK316" s="696">
        <f>[52]ACCOUNTALLOC!AK316</f>
        <v>853148.97230186372</v>
      </c>
      <c r="AL316" s="696">
        <f>[52]ACCOUNTALLOC!AL316</f>
        <v>0</v>
      </c>
      <c r="AM316" s="696">
        <f>[52]ACCOUNTALLOC!AM316</f>
        <v>839085.82220429147</v>
      </c>
      <c r="AN316" s="696">
        <f>[52]ACCOUNTALLOC!AN316</f>
        <v>0</v>
      </c>
      <c r="AO316" s="696">
        <f>[52]ACCOUNTALLOC!AO316</f>
        <v>0</v>
      </c>
      <c r="AP316" s="696">
        <f>[52]ACCOUNTALLOC!AP316</f>
        <v>0</v>
      </c>
      <c r="AQ316" s="696">
        <f>[52]ACCOUNTALLOC!AQ316</f>
        <v>1692234.7945061552</v>
      </c>
      <c r="AR316" s="696"/>
      <c r="AS316" s="696">
        <f>[52]ACCOUNTALLOC!AS316</f>
        <v>10760.969685807562</v>
      </c>
      <c r="AT316" s="696">
        <f>[52]ACCOUNTALLOC!AT316</f>
        <v>0</v>
      </c>
      <c r="AU316" s="696">
        <f>[52]ACCOUNTALLOC!AU316</f>
        <v>2720.5806159846647</v>
      </c>
      <c r="AV316" s="696">
        <f>[52]ACCOUNTALLOC!AV316</f>
        <v>0</v>
      </c>
      <c r="AW316" s="696">
        <f>[52]ACCOUNTALLOC!AW316</f>
        <v>0</v>
      </c>
      <c r="AX316" s="696">
        <f>[52]ACCOUNTALLOC!AX316</f>
        <v>0</v>
      </c>
      <c r="AY316" s="696">
        <f>[52]ACCOUNTALLOC!AY316</f>
        <v>13481.550301792227</v>
      </c>
      <c r="AZ316" s="696"/>
      <c r="BA316" s="696">
        <f>[52]ACCOUNTALLOC!BA316</f>
        <v>202515.43628569337</v>
      </c>
      <c r="BB316" s="696">
        <f>[52]ACCOUNTALLOC!BB316</f>
        <v>0</v>
      </c>
      <c r="BC316" s="696">
        <f>[52]ACCOUNTALLOC!BC316</f>
        <v>271177.17221986729</v>
      </c>
      <c r="BD316" s="696">
        <f>[52]ACCOUNTALLOC!BD316</f>
        <v>0</v>
      </c>
      <c r="BE316" s="696">
        <f>[52]ACCOUNTALLOC!BE316</f>
        <v>0</v>
      </c>
      <c r="BF316" s="696">
        <f>[52]ACCOUNTALLOC!BF316</f>
        <v>0</v>
      </c>
      <c r="BG316" s="696">
        <f>[52]ACCOUNTALLOC!BG316</f>
        <v>473692.60850556067</v>
      </c>
      <c r="BH316" s="696"/>
      <c r="BI316" s="696">
        <f>[52]ACCOUNTALLOC!BI316</f>
        <v>273663.73529398028</v>
      </c>
      <c r="BJ316" s="696">
        <f>[52]ACCOUNTALLOC!BJ316</f>
        <v>0</v>
      </c>
      <c r="BK316" s="696">
        <f>[52]ACCOUNTALLOC!BK316</f>
        <v>54845.977211068406</v>
      </c>
      <c r="BL316" s="696">
        <f>[52]ACCOUNTALLOC!BL316</f>
        <v>0</v>
      </c>
      <c r="BM316" s="696">
        <f>[52]ACCOUNTALLOC!BM316</f>
        <v>0</v>
      </c>
      <c r="BN316" s="696">
        <f>[52]ACCOUNTALLOC!BN316</f>
        <v>0</v>
      </c>
      <c r="BO316" s="696">
        <f>[52]ACCOUNTALLOC!BO316</f>
        <v>328509.71250504866</v>
      </c>
      <c r="BP316" s="696"/>
      <c r="BQ316" s="696">
        <f>[52]ACCOUNTALLOC!BQ316</f>
        <v>140911.45411516793</v>
      </c>
      <c r="BR316" s="696">
        <f>[52]ACCOUNTALLOC!BR316</f>
        <v>0</v>
      </c>
      <c r="BS316" s="696">
        <f>[52]ACCOUNTALLOC!BS316</f>
        <v>34059.221195845596</v>
      </c>
      <c r="BT316" s="696">
        <f>[52]ACCOUNTALLOC!BT316</f>
        <v>0</v>
      </c>
      <c r="BU316" s="696">
        <f>[52]ACCOUNTALLOC!BU316</f>
        <v>0</v>
      </c>
      <c r="BV316" s="696">
        <f>[52]ACCOUNTALLOC!BV316</f>
        <v>0</v>
      </c>
      <c r="BW316" s="696">
        <f>[52]ACCOUNTALLOC!BW316</f>
        <v>174970.67531101353</v>
      </c>
      <c r="BX316" s="696"/>
      <c r="BY316" s="696">
        <f>[52]ACCOUNTALLOC!BY316</f>
        <v>46050.649508474467</v>
      </c>
      <c r="BZ316" s="696">
        <f>[52]ACCOUNTALLOC!BZ316</f>
        <v>0</v>
      </c>
      <c r="CA316" s="696">
        <f>[52]ACCOUNTALLOC!CA316</f>
        <v>54835.052561046272</v>
      </c>
      <c r="CB316" s="696">
        <f>[52]ACCOUNTALLOC!CB316</f>
        <v>0</v>
      </c>
      <c r="CC316" s="696">
        <f>[52]ACCOUNTALLOC!CC316</f>
        <v>0</v>
      </c>
      <c r="CD316" s="696">
        <f>[52]ACCOUNTALLOC!CD316</f>
        <v>0</v>
      </c>
      <c r="CE316" s="696">
        <f>[52]ACCOUNTALLOC!CE316</f>
        <v>100885.70206952075</v>
      </c>
      <c r="CF316" s="696"/>
      <c r="CG316" s="696">
        <f>[52]ACCOUNTALLOC!CG316</f>
        <v>11535.245913688392</v>
      </c>
      <c r="CH316" s="696">
        <f>[52]ACCOUNTALLOC!CH316</f>
        <v>0</v>
      </c>
      <c r="CI316" s="696">
        <f>[52]ACCOUNTALLOC!CI316</f>
        <v>326958.74412049609</v>
      </c>
      <c r="CJ316" s="696">
        <f>[52]ACCOUNTALLOC!CJ316</f>
        <v>0</v>
      </c>
      <c r="CK316" s="696">
        <f>[52]ACCOUNTALLOC!CK316</f>
        <v>0</v>
      </c>
      <c r="CL316" s="696">
        <f>[52]ACCOUNTALLOC!CL316</f>
        <v>0</v>
      </c>
      <c r="CM316" s="696">
        <f>[52]ACCOUNTALLOC!CM316</f>
        <v>338493.99003418448</v>
      </c>
      <c r="CN316" s="696">
        <f>[52]ACCOUNTALLOC!CN316</f>
        <v>0</v>
      </c>
      <c r="CO316" s="696">
        <f>[52]ACCOUNTALLOC!CO316</f>
        <v>8065.9364879329205</v>
      </c>
      <c r="CP316" s="696">
        <f>[52]ACCOUNTALLOC!CP316</f>
        <v>0</v>
      </c>
      <c r="CQ316" s="696">
        <f>[52]ACCOUNTALLOC!CQ316</f>
        <v>611.40438106342583</v>
      </c>
      <c r="CR316" s="696">
        <f>[52]ACCOUNTALLOC!CR316</f>
        <v>0</v>
      </c>
      <c r="CS316" s="696">
        <f>[52]ACCOUNTALLOC!CS316</f>
        <v>0</v>
      </c>
      <c r="CT316" s="696">
        <f>[52]ACCOUNTALLOC!CT316</f>
        <v>0</v>
      </c>
      <c r="CU316" s="696">
        <f>[52]ACCOUNTALLOC!CU316</f>
        <v>8677.3408689963471</v>
      </c>
      <c r="CV316" s="66"/>
      <c r="CW316" s="66">
        <f>[52]ACCOUNTALLOC!CW316</f>
        <v>0</v>
      </c>
      <c r="CX316" s="66">
        <f>[52]ACCOUNTALLOC!CX316</f>
        <v>0</v>
      </c>
      <c r="CY316" s="66">
        <f>[52]ACCOUNTALLOC!CY316</f>
        <v>0</v>
      </c>
      <c r="CZ316" s="66">
        <f>[52]ACCOUNTALLOC!CZ316</f>
        <v>0</v>
      </c>
      <c r="DA316" s="66">
        <f>[52]ACCOUNTALLOC!DA316</f>
        <v>0</v>
      </c>
      <c r="DB316" s="66">
        <f>[52]ACCOUNTALLOC!DB316</f>
        <v>0</v>
      </c>
      <c r="DC316" s="66">
        <f>[52]ACCOUNTALLOC!DC316</f>
        <v>0</v>
      </c>
      <c r="DD316" s="66"/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/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/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/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/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/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/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</row>
    <row r="317" spans="1:163">
      <c r="D317" s="64"/>
      <c r="CW317" s="2">
        <f>[52]ACCOUNTALLOC!CW317</f>
        <v>0</v>
      </c>
      <c r="CX317" s="2">
        <f>[52]ACCOUNTALLOC!CX317</f>
        <v>0</v>
      </c>
      <c r="CY317" s="2">
        <f>[52]ACCOUNTALLOC!CY317</f>
        <v>0</v>
      </c>
      <c r="CZ317" s="2">
        <f>[52]ACCOUNTALLOC!CZ317</f>
        <v>0</v>
      </c>
      <c r="DA317" s="2">
        <f>[52]ACCOUNTALLOC!DA317</f>
        <v>0</v>
      </c>
      <c r="DB317" s="2">
        <f>[52]ACCOUNTALLOC!DB317</f>
        <v>0</v>
      </c>
      <c r="DC317" s="2">
        <f>[52]ACCOUNTALLOC!DC317</f>
        <v>0</v>
      </c>
    </row>
    <row r="318" spans="1:163">
      <c r="B318" s="12" t="s">
        <v>76</v>
      </c>
      <c r="D318" s="64"/>
      <c r="CW318" s="2">
        <f>[52]ACCOUNTALLOC!CW318</f>
        <v>0</v>
      </c>
      <c r="CX318" s="2">
        <f>[52]ACCOUNTALLOC!CX318</f>
        <v>0</v>
      </c>
      <c r="CY318" s="2">
        <f>[52]ACCOUNTALLOC!CY318</f>
        <v>0</v>
      </c>
      <c r="CZ318" s="2">
        <f>[52]ACCOUNTALLOC!CZ318</f>
        <v>0</v>
      </c>
      <c r="DA318" s="2">
        <f>[52]ACCOUNTALLOC!DA318</f>
        <v>0</v>
      </c>
      <c r="DB318" s="2">
        <f>[52]ACCOUNTALLOC!DB318</f>
        <v>0</v>
      </c>
      <c r="DC318" s="2">
        <f>[52]ACCOUNTALLOC!DC318</f>
        <v>0</v>
      </c>
    </row>
    <row r="319" spans="1:163">
      <c r="A319" s="699">
        <f>[52]ACCOUNTALLOC!A319</f>
        <v>901</v>
      </c>
      <c r="B319" s="698" t="str">
        <f>[52]ACCOUNTALLOC!B319</f>
        <v>CAE - Suprv</v>
      </c>
      <c r="C319" s="695">
        <f>[52]ACCOUNTALLOC!C319</f>
        <v>134621.92638556895</v>
      </c>
      <c r="D319" s="700"/>
      <c r="E319" s="697">
        <f>[52]ACCOUNTALLOC!E319</f>
        <v>0</v>
      </c>
      <c r="F319" s="697">
        <f>[52]ACCOUNTALLOC!F319</f>
        <v>0</v>
      </c>
      <c r="G319" s="697">
        <f>[52]ACCOUNTALLOC!G319</f>
        <v>117096.12757406002</v>
      </c>
      <c r="H319" s="697">
        <f>[52]ACCOUNTALLOC!H319</f>
        <v>0</v>
      </c>
      <c r="I319" s="697">
        <f>[52]ACCOUNTALLOC!I319</f>
        <v>0</v>
      </c>
      <c r="J319" s="697">
        <f>[52]ACCOUNTALLOC!J319</f>
        <v>0</v>
      </c>
      <c r="K319" s="697">
        <f>[52]ACCOUNTALLOC!K319</f>
        <v>117096.12757406002</v>
      </c>
      <c r="L319" s="698"/>
      <c r="M319" s="697">
        <f>[52]ACCOUNTALLOC!M319</f>
        <v>0</v>
      </c>
      <c r="N319" s="697">
        <f>[52]ACCOUNTALLOC!N319</f>
        <v>0</v>
      </c>
      <c r="O319" s="697">
        <f>[52]ACCOUNTALLOC!O319</f>
        <v>12266.034859929381</v>
      </c>
      <c r="P319" s="697">
        <f>[52]ACCOUNTALLOC!P319</f>
        <v>0</v>
      </c>
      <c r="Q319" s="697">
        <f>[52]ACCOUNTALLOC!Q319</f>
        <v>0</v>
      </c>
      <c r="R319" s="697">
        <f>[52]ACCOUNTALLOC!R319</f>
        <v>0</v>
      </c>
      <c r="S319" s="697">
        <f>[52]ACCOUNTALLOC!S319</f>
        <v>12266.034859929381</v>
      </c>
      <c r="T319" s="698"/>
      <c r="U319" s="697">
        <f>[52]ACCOUNTALLOC!U319</f>
        <v>0</v>
      </c>
      <c r="V319" s="697">
        <f>[52]ACCOUNTALLOC!V319</f>
        <v>0</v>
      </c>
      <c r="W319" s="697">
        <f>[52]ACCOUNTALLOC!W319</f>
        <v>1234.1147826003657</v>
      </c>
      <c r="X319" s="697">
        <f>[52]ACCOUNTALLOC!X319</f>
        <v>0</v>
      </c>
      <c r="Y319" s="697">
        <f>[52]ACCOUNTALLOC!Y319</f>
        <v>0</v>
      </c>
      <c r="Z319" s="697">
        <f>[52]ACCOUNTALLOC!Z319</f>
        <v>0</v>
      </c>
      <c r="AA319" s="697">
        <f>[52]ACCOUNTALLOC!AA319</f>
        <v>1234.1147826003657</v>
      </c>
      <c r="AB319" s="698"/>
      <c r="AC319" s="697">
        <f>[52]ACCOUNTALLOC!AC319</f>
        <v>0</v>
      </c>
      <c r="AD319" s="697">
        <f>[52]ACCOUNTALLOC!AD319</f>
        <v>0</v>
      </c>
      <c r="AE319" s="697">
        <f>[52]ACCOUNTALLOC!AE319</f>
        <v>1309.5115746087858</v>
      </c>
      <c r="AF319" s="697">
        <f>[52]ACCOUNTALLOC!AF319</f>
        <v>0</v>
      </c>
      <c r="AG319" s="697">
        <f>[52]ACCOUNTALLOC!AG319</f>
        <v>0</v>
      </c>
      <c r="AH319" s="697">
        <f>[52]ACCOUNTALLOC!AH319</f>
        <v>0</v>
      </c>
      <c r="AI319" s="697">
        <f>[52]ACCOUNTALLOC!AI319</f>
        <v>1309.5115746087858</v>
      </c>
      <c r="AJ319" s="698"/>
      <c r="AK319" s="697">
        <f>[52]ACCOUNTALLOC!AK319</f>
        <v>0</v>
      </c>
      <c r="AL319" s="697">
        <f>[52]ACCOUNTALLOC!AL319</f>
        <v>0</v>
      </c>
      <c r="AM319" s="697">
        <f>[52]ACCOUNTALLOC!AM319</f>
        <v>1415.3972782132566</v>
      </c>
      <c r="AN319" s="697">
        <f>[52]ACCOUNTALLOC!AN319</f>
        <v>0</v>
      </c>
      <c r="AO319" s="697">
        <f>[52]ACCOUNTALLOC!AO319</f>
        <v>0</v>
      </c>
      <c r="AP319" s="697">
        <f>[52]ACCOUNTALLOC!AP319</f>
        <v>0</v>
      </c>
      <c r="AQ319" s="697">
        <f>[52]ACCOUNTALLOC!AQ319</f>
        <v>1415.3972782132566</v>
      </c>
      <c r="AR319" s="698"/>
      <c r="AS319" s="697">
        <f>[52]ACCOUNTALLOC!AS319</f>
        <v>0</v>
      </c>
      <c r="AT319" s="697">
        <f>[52]ACCOUNTALLOC!AT319</f>
        <v>0</v>
      </c>
      <c r="AU319" s="697">
        <f>[52]ACCOUNTALLOC!AU319</f>
        <v>0.11948284628148363</v>
      </c>
      <c r="AV319" s="697">
        <f>[52]ACCOUNTALLOC!AV319</f>
        <v>0</v>
      </c>
      <c r="AW319" s="697">
        <f>[52]ACCOUNTALLOC!AW319</f>
        <v>0</v>
      </c>
      <c r="AX319" s="697">
        <f>[52]ACCOUNTALLOC!AX319</f>
        <v>0</v>
      </c>
      <c r="AY319" s="697">
        <f>[52]ACCOUNTALLOC!AY319</f>
        <v>0.11948284628148363</v>
      </c>
      <c r="AZ319" s="698"/>
      <c r="BA319" s="697">
        <f>[52]ACCOUNTALLOC!BA319</f>
        <v>0</v>
      </c>
      <c r="BB319" s="697">
        <f>[52]ACCOUNTALLOC!BB319</f>
        <v>0</v>
      </c>
      <c r="BC319" s="697">
        <f>[52]ACCOUNTALLOC!BC319</f>
        <v>39.614801916760626</v>
      </c>
      <c r="BD319" s="697">
        <f>[52]ACCOUNTALLOC!BD319</f>
        <v>0</v>
      </c>
      <c r="BE319" s="697">
        <f>[52]ACCOUNTALLOC!BE319</f>
        <v>0</v>
      </c>
      <c r="BF319" s="697">
        <f>[52]ACCOUNTALLOC!BF319</f>
        <v>0</v>
      </c>
      <c r="BG319" s="697">
        <f>[52]ACCOUNTALLOC!BG319</f>
        <v>39.614801916760626</v>
      </c>
      <c r="BH319" s="698"/>
      <c r="BI319" s="697">
        <f>[52]ACCOUNTALLOC!BI319</f>
        <v>0</v>
      </c>
      <c r="BJ319" s="697">
        <f>[52]ACCOUNTALLOC!BJ319</f>
        <v>0</v>
      </c>
      <c r="BK319" s="697">
        <f>[52]ACCOUNTALLOC!BK319</f>
        <v>160.74239463472423</v>
      </c>
      <c r="BL319" s="697">
        <f>[52]ACCOUNTALLOC!BL319</f>
        <v>0</v>
      </c>
      <c r="BM319" s="697">
        <f>[52]ACCOUNTALLOC!BM319</f>
        <v>0</v>
      </c>
      <c r="BN319" s="697">
        <f>[52]ACCOUNTALLOC!BN319</f>
        <v>0</v>
      </c>
      <c r="BO319" s="697">
        <f>[52]ACCOUNTALLOC!BO319</f>
        <v>160.74239463472423</v>
      </c>
      <c r="BP319" s="698"/>
      <c r="BQ319" s="697">
        <f>[52]ACCOUNTALLOC!BQ319</f>
        <v>0</v>
      </c>
      <c r="BR319" s="697">
        <f>[52]ACCOUNTALLOC!BR319</f>
        <v>0</v>
      </c>
      <c r="BS319" s="697">
        <f>[52]ACCOUNTALLOC!BS319</f>
        <v>256.40347828505998</v>
      </c>
      <c r="BT319" s="697">
        <f>[52]ACCOUNTALLOC!BT319</f>
        <v>0</v>
      </c>
      <c r="BU319" s="697">
        <f>[52]ACCOUNTALLOC!BU319</f>
        <v>0</v>
      </c>
      <c r="BV319" s="697">
        <f>[52]ACCOUNTALLOC!BV319</f>
        <v>0</v>
      </c>
      <c r="BW319" s="697">
        <f>[52]ACCOUNTALLOC!BW319</f>
        <v>256.40347828505998</v>
      </c>
      <c r="BX319" s="698"/>
      <c r="BY319" s="697">
        <f>[52]ACCOUNTALLOC!BY319</f>
        <v>0</v>
      </c>
      <c r="BZ319" s="697">
        <f>[52]ACCOUNTALLOC!BZ319</f>
        <v>0</v>
      </c>
      <c r="CA319" s="697">
        <f>[52]ACCOUNTALLOC!CA319</f>
        <v>457.8237563005523</v>
      </c>
      <c r="CB319" s="697">
        <f>[52]ACCOUNTALLOC!CB319</f>
        <v>0</v>
      </c>
      <c r="CC319" s="697">
        <f>[52]ACCOUNTALLOC!CC319</f>
        <v>0</v>
      </c>
      <c r="CD319" s="697">
        <f>[52]ACCOUNTALLOC!CD319</f>
        <v>0</v>
      </c>
      <c r="CE319" s="697">
        <f>[52]ACCOUNTALLOC!CE319</f>
        <v>457.8237563005523</v>
      </c>
      <c r="CF319" s="698"/>
      <c r="CG319" s="697">
        <f>[52]ACCOUNTALLOC!CG319</f>
        <v>0</v>
      </c>
      <c r="CH319" s="697">
        <f>[52]ACCOUNTALLOC!CH319</f>
        <v>0</v>
      </c>
      <c r="CI319" s="697">
        <f>[52]ACCOUNTALLOC!CI319</f>
        <v>385.78311716064832</v>
      </c>
      <c r="CJ319" s="697">
        <f>[52]ACCOUNTALLOC!CJ319</f>
        <v>0</v>
      </c>
      <c r="CK319" s="697">
        <f>[52]ACCOUNTALLOC!CK319</f>
        <v>0</v>
      </c>
      <c r="CL319" s="697">
        <f>[52]ACCOUNTALLOC!CL319</f>
        <v>0</v>
      </c>
      <c r="CM319" s="697">
        <f>[52]ACCOUNTALLOC!CM319</f>
        <v>385.78311716064832</v>
      </c>
      <c r="CN319" s="698">
        <f>[52]ACCOUNTALLOC!CN319</f>
        <v>0</v>
      </c>
      <c r="CO319" s="697">
        <f>[52]ACCOUNTALLOC!CO319</f>
        <v>0</v>
      </c>
      <c r="CP319" s="697">
        <f>[52]ACCOUNTALLOC!CP319</f>
        <v>0</v>
      </c>
      <c r="CQ319" s="697">
        <f>[52]ACCOUNTALLOC!CQ319</f>
        <v>0.25328501306495393</v>
      </c>
      <c r="CR319" s="697">
        <f>[52]ACCOUNTALLOC!CR319</f>
        <v>0</v>
      </c>
      <c r="CS319" s="697">
        <f>[52]ACCOUNTALLOC!CS319</f>
        <v>0</v>
      </c>
      <c r="CT319" s="697">
        <f>[52]ACCOUNTALLOC!CT319</f>
        <v>0</v>
      </c>
      <c r="CU319" s="697">
        <f>[52]ACCOUNTALLOC!CU319</f>
        <v>0.25328501306495393</v>
      </c>
      <c r="CW319" s="65">
        <f>[52]ACCOUNTALLOC!CW319</f>
        <v>0</v>
      </c>
      <c r="CX319" s="65">
        <f>[52]ACCOUNTALLOC!CX319</f>
        <v>0</v>
      </c>
      <c r="CY319" s="65">
        <f>[52]ACCOUNTALLOC!CY319</f>
        <v>0</v>
      </c>
      <c r="CZ319" s="65">
        <f>[52]ACCOUNTALLOC!CZ319</f>
        <v>0</v>
      </c>
      <c r="DA319" s="65">
        <f>[52]ACCOUNTALLOC!DA319</f>
        <v>0</v>
      </c>
      <c r="DB319" s="65">
        <f>[52]ACCOUNTALLOC!DB319</f>
        <v>0</v>
      </c>
      <c r="DC319" s="65">
        <f>[52]ACCOUNTALLOC!DC319</f>
        <v>0</v>
      </c>
      <c r="DE319" s="65">
        <v>0</v>
      </c>
      <c r="DF319" s="65">
        <v>0</v>
      </c>
      <c r="DG319" s="65">
        <v>0</v>
      </c>
      <c r="DH319" s="65">
        <v>0</v>
      </c>
      <c r="DI319" s="65">
        <v>0</v>
      </c>
      <c r="DJ319" s="65">
        <v>0</v>
      </c>
      <c r="DK319" s="65">
        <v>0</v>
      </c>
      <c r="DM319" s="65">
        <v>0</v>
      </c>
      <c r="DN319" s="65">
        <v>0</v>
      </c>
      <c r="DO319" s="65">
        <v>0</v>
      </c>
      <c r="DP319" s="65">
        <v>0</v>
      </c>
      <c r="DQ319" s="65">
        <v>0</v>
      </c>
      <c r="DR319" s="65">
        <v>0</v>
      </c>
      <c r="DS319" s="65">
        <v>0</v>
      </c>
      <c r="DU319" s="65">
        <v>0</v>
      </c>
      <c r="DV319" s="65">
        <v>0</v>
      </c>
      <c r="DW319" s="65">
        <v>0</v>
      </c>
      <c r="DX319" s="65">
        <v>0</v>
      </c>
      <c r="DY319" s="65">
        <v>0</v>
      </c>
      <c r="DZ319" s="65">
        <v>0</v>
      </c>
      <c r="EA319" s="65">
        <v>0</v>
      </c>
      <c r="EC319" s="65">
        <v>0</v>
      </c>
      <c r="ED319" s="65">
        <v>0</v>
      </c>
      <c r="EE319" s="65">
        <v>0</v>
      </c>
      <c r="EF319" s="65">
        <v>0</v>
      </c>
      <c r="EG319" s="65">
        <v>0</v>
      </c>
      <c r="EH319" s="65">
        <v>0</v>
      </c>
      <c r="EI319" s="65">
        <v>0</v>
      </c>
      <c r="EK319" s="65">
        <v>0</v>
      </c>
      <c r="EL319" s="65">
        <v>0</v>
      </c>
      <c r="EM319" s="65">
        <v>0</v>
      </c>
      <c r="EN319" s="65">
        <v>0</v>
      </c>
      <c r="EO319" s="65">
        <v>0</v>
      </c>
      <c r="EP319" s="65">
        <v>0</v>
      </c>
      <c r="EQ319" s="65">
        <v>0</v>
      </c>
      <c r="ES319" s="65">
        <v>0</v>
      </c>
      <c r="ET319" s="65">
        <v>0</v>
      </c>
      <c r="EU319" s="65">
        <v>0</v>
      </c>
      <c r="EV319" s="65">
        <v>0</v>
      </c>
      <c r="EW319" s="65">
        <v>0</v>
      </c>
      <c r="EX319" s="65">
        <v>0</v>
      </c>
      <c r="EY319" s="65">
        <v>0</v>
      </c>
      <c r="FA319" s="65">
        <v>0</v>
      </c>
      <c r="FB319" s="65">
        <v>0</v>
      </c>
      <c r="FC319" s="65">
        <v>0</v>
      </c>
      <c r="FD319" s="65">
        <v>0</v>
      </c>
      <c r="FE319" s="65">
        <v>0</v>
      </c>
      <c r="FF319" s="65">
        <v>0</v>
      </c>
      <c r="FG319" s="65">
        <v>0</v>
      </c>
    </row>
    <row r="320" spans="1:163">
      <c r="A320" s="699">
        <f>[52]ACCOUNTALLOC!A320</f>
        <v>902</v>
      </c>
      <c r="B320" s="698" t="str">
        <f>[52]ACCOUNTALLOC!B320</f>
        <v>CAE - Meter Reading</v>
      </c>
      <c r="C320" s="695">
        <f>[52]ACCOUNTALLOC!C320</f>
        <v>11371141.862653149</v>
      </c>
      <c r="D320" s="700"/>
      <c r="E320" s="697">
        <f>[52]ACCOUNTALLOC!E320</f>
        <v>0</v>
      </c>
      <c r="F320" s="697">
        <f>[52]ACCOUNTALLOC!F320</f>
        <v>0</v>
      </c>
      <c r="G320" s="697">
        <f>[52]ACCOUNTALLOC!G320</f>
        <v>9996632.4211208429</v>
      </c>
      <c r="H320" s="697">
        <f>[52]ACCOUNTALLOC!H320</f>
        <v>0</v>
      </c>
      <c r="I320" s="697">
        <f>[52]ACCOUNTALLOC!I320</f>
        <v>0</v>
      </c>
      <c r="J320" s="697">
        <f>[52]ACCOUNTALLOC!J320</f>
        <v>0</v>
      </c>
      <c r="K320" s="697">
        <f>[52]ACCOUNTALLOC!K320</f>
        <v>9996632.4211208429</v>
      </c>
      <c r="L320" s="698"/>
      <c r="M320" s="697">
        <f>[52]ACCOUNTALLOC!M320</f>
        <v>0</v>
      </c>
      <c r="N320" s="697">
        <f>[52]ACCOUNTALLOC!N320</f>
        <v>0</v>
      </c>
      <c r="O320" s="697">
        <f>[52]ACCOUNTALLOC!O320</f>
        <v>1272599.4674878372</v>
      </c>
      <c r="P320" s="697">
        <f>[52]ACCOUNTALLOC!P320</f>
        <v>0</v>
      </c>
      <c r="Q320" s="697">
        <f>[52]ACCOUNTALLOC!Q320</f>
        <v>0</v>
      </c>
      <c r="R320" s="697">
        <f>[52]ACCOUNTALLOC!R320</f>
        <v>0</v>
      </c>
      <c r="S320" s="697">
        <f>[52]ACCOUNTALLOC!S320</f>
        <v>1272599.4674878372</v>
      </c>
      <c r="T320" s="698"/>
      <c r="U320" s="697">
        <f>[52]ACCOUNTALLOC!U320</f>
        <v>0</v>
      </c>
      <c r="V320" s="697">
        <f>[52]ACCOUNTALLOC!V320</f>
        <v>0</v>
      </c>
      <c r="W320" s="697">
        <f>[52]ACCOUNTALLOC!W320</f>
        <v>84726.18167537573</v>
      </c>
      <c r="X320" s="697">
        <f>[52]ACCOUNTALLOC!X320</f>
        <v>0</v>
      </c>
      <c r="Y320" s="697">
        <f>[52]ACCOUNTALLOC!Y320</f>
        <v>0</v>
      </c>
      <c r="Z320" s="697">
        <f>[52]ACCOUNTALLOC!Z320</f>
        <v>0</v>
      </c>
      <c r="AA320" s="697">
        <f>[52]ACCOUNTALLOC!AA320</f>
        <v>84726.18167537573</v>
      </c>
      <c r="AB320" s="698"/>
      <c r="AC320" s="697">
        <f>[52]ACCOUNTALLOC!AC320</f>
        <v>0</v>
      </c>
      <c r="AD320" s="697">
        <f>[52]ACCOUNTALLOC!AD320</f>
        <v>0</v>
      </c>
      <c r="AE320" s="697">
        <f>[52]ACCOUNTALLOC!AE320</f>
        <v>8562.8039852760412</v>
      </c>
      <c r="AF320" s="697">
        <f>[52]ACCOUNTALLOC!AF320</f>
        <v>0</v>
      </c>
      <c r="AG320" s="697">
        <f>[52]ACCOUNTALLOC!AG320</f>
        <v>0</v>
      </c>
      <c r="AH320" s="697">
        <f>[52]ACCOUNTALLOC!AH320</f>
        <v>0</v>
      </c>
      <c r="AI320" s="697">
        <f>[52]ACCOUNTALLOC!AI320</f>
        <v>8562.8039852760412</v>
      </c>
      <c r="AJ320" s="698"/>
      <c r="AK320" s="697">
        <f>[52]ACCOUNTALLOC!AK320</f>
        <v>0</v>
      </c>
      <c r="AL320" s="697">
        <f>[52]ACCOUNTALLOC!AL320</f>
        <v>0</v>
      </c>
      <c r="AM320" s="697">
        <f>[52]ACCOUNTALLOC!AM320</f>
        <v>5139.6218711169904</v>
      </c>
      <c r="AN320" s="697">
        <f>[52]ACCOUNTALLOC!AN320</f>
        <v>0</v>
      </c>
      <c r="AO320" s="697">
        <f>[52]ACCOUNTALLOC!AO320</f>
        <v>0</v>
      </c>
      <c r="AP320" s="697">
        <f>[52]ACCOUNTALLOC!AP320</f>
        <v>0</v>
      </c>
      <c r="AQ320" s="697">
        <f>[52]ACCOUNTALLOC!AQ320</f>
        <v>5139.6218711169904</v>
      </c>
      <c r="AR320" s="698"/>
      <c r="AS320" s="697">
        <f>[52]ACCOUNTALLOC!AS320</f>
        <v>0</v>
      </c>
      <c r="AT320" s="697">
        <f>[52]ACCOUNTALLOC!AT320</f>
        <v>0</v>
      </c>
      <c r="AU320" s="697">
        <f>[52]ACCOUNTALLOC!AU320</f>
        <v>19.394799513649019</v>
      </c>
      <c r="AV320" s="697">
        <f>[52]ACCOUNTALLOC!AV320</f>
        <v>0</v>
      </c>
      <c r="AW320" s="697">
        <f>[52]ACCOUNTALLOC!AW320</f>
        <v>0</v>
      </c>
      <c r="AX320" s="697">
        <f>[52]ACCOUNTALLOC!AX320</f>
        <v>0</v>
      </c>
      <c r="AY320" s="697">
        <f>[52]ACCOUNTALLOC!AY320</f>
        <v>19.394799513649019</v>
      </c>
      <c r="AZ320" s="698"/>
      <c r="BA320" s="697">
        <f>[52]ACCOUNTALLOC!BA320</f>
        <v>0</v>
      </c>
      <c r="BB320" s="697">
        <f>[52]ACCOUNTALLOC!BB320</f>
        <v>0</v>
      </c>
      <c r="BC320" s="697">
        <f>[52]ACCOUNTALLOC!BC320</f>
        <v>1541.886561335097</v>
      </c>
      <c r="BD320" s="697">
        <f>[52]ACCOUNTALLOC!BD320</f>
        <v>0</v>
      </c>
      <c r="BE320" s="697">
        <f>[52]ACCOUNTALLOC!BE320</f>
        <v>0</v>
      </c>
      <c r="BF320" s="697">
        <f>[52]ACCOUNTALLOC!BF320</f>
        <v>0</v>
      </c>
      <c r="BG320" s="697">
        <f>[52]ACCOUNTALLOC!BG320</f>
        <v>1541.886561335097</v>
      </c>
      <c r="BH320" s="698"/>
      <c r="BI320" s="697">
        <f>[52]ACCOUNTALLOC!BI320</f>
        <v>0</v>
      </c>
      <c r="BJ320" s="697">
        <f>[52]ACCOUNTALLOC!BJ320</f>
        <v>0</v>
      </c>
      <c r="BK320" s="697">
        <f>[52]ACCOUNTALLOC!BK320</f>
        <v>960.04257592562647</v>
      </c>
      <c r="BL320" s="697">
        <f>[52]ACCOUNTALLOC!BL320</f>
        <v>0</v>
      </c>
      <c r="BM320" s="697">
        <f>[52]ACCOUNTALLOC!BM320</f>
        <v>0</v>
      </c>
      <c r="BN320" s="697">
        <f>[52]ACCOUNTALLOC!BN320</f>
        <v>0</v>
      </c>
      <c r="BO320" s="697">
        <f>[52]ACCOUNTALLOC!BO320</f>
        <v>960.04257592562647</v>
      </c>
      <c r="BP320" s="698"/>
      <c r="BQ320" s="697">
        <f>[52]ACCOUNTALLOC!BQ320</f>
        <v>0</v>
      </c>
      <c r="BR320" s="697">
        <f>[52]ACCOUNTALLOC!BR320</f>
        <v>0</v>
      </c>
      <c r="BS320" s="697">
        <f>[52]ACCOUNTALLOC!BS320</f>
        <v>349.10639124568235</v>
      </c>
      <c r="BT320" s="697">
        <f>[52]ACCOUNTALLOC!BT320</f>
        <v>0</v>
      </c>
      <c r="BU320" s="697">
        <f>[52]ACCOUNTALLOC!BU320</f>
        <v>0</v>
      </c>
      <c r="BV320" s="697">
        <f>[52]ACCOUNTALLOC!BV320</f>
        <v>0</v>
      </c>
      <c r="BW320" s="697">
        <f>[52]ACCOUNTALLOC!BW320</f>
        <v>349.10639124568235</v>
      </c>
      <c r="BX320" s="698"/>
      <c r="BY320" s="697">
        <f>[52]ACCOUNTALLOC!BY320</f>
        <v>0</v>
      </c>
      <c r="BZ320" s="697">
        <f>[52]ACCOUNTALLOC!BZ320</f>
        <v>0</v>
      </c>
      <c r="CA320" s="697">
        <f>[52]ACCOUNTALLOC!CA320</f>
        <v>533.35698662534799</v>
      </c>
      <c r="CB320" s="697">
        <f>[52]ACCOUNTALLOC!CB320</f>
        <v>0</v>
      </c>
      <c r="CC320" s="697">
        <f>[52]ACCOUNTALLOC!CC320</f>
        <v>0</v>
      </c>
      <c r="CD320" s="697">
        <f>[52]ACCOUNTALLOC!CD320</f>
        <v>0</v>
      </c>
      <c r="CE320" s="697">
        <f>[52]ACCOUNTALLOC!CE320</f>
        <v>533.35698662534799</v>
      </c>
      <c r="CF320" s="698"/>
      <c r="CG320" s="697">
        <f>[52]ACCOUNTALLOC!CG320</f>
        <v>0</v>
      </c>
      <c r="CH320" s="697">
        <f>[52]ACCOUNTALLOC!CH320</f>
        <v>0</v>
      </c>
      <c r="CI320" s="697">
        <f>[52]ACCOUNTALLOC!CI320</f>
        <v>0</v>
      </c>
      <c r="CJ320" s="697">
        <f>[52]ACCOUNTALLOC!CJ320</f>
        <v>0</v>
      </c>
      <c r="CK320" s="697">
        <f>[52]ACCOUNTALLOC!CK320</f>
        <v>0</v>
      </c>
      <c r="CL320" s="697">
        <f>[52]ACCOUNTALLOC!CL320</f>
        <v>0</v>
      </c>
      <c r="CM320" s="697">
        <f>[52]ACCOUNTALLOC!CM320</f>
        <v>0</v>
      </c>
      <c r="CN320" s="698">
        <f>[52]ACCOUNTALLOC!CN320</f>
        <v>0</v>
      </c>
      <c r="CO320" s="697">
        <f>[52]ACCOUNTALLOC!CO320</f>
        <v>0</v>
      </c>
      <c r="CP320" s="697">
        <f>[52]ACCOUNTALLOC!CP320</f>
        <v>0</v>
      </c>
      <c r="CQ320" s="697">
        <f>[52]ACCOUNTALLOC!CQ320</f>
        <v>77.579198054596077</v>
      </c>
      <c r="CR320" s="697">
        <f>[52]ACCOUNTALLOC!CR320</f>
        <v>0</v>
      </c>
      <c r="CS320" s="697">
        <f>[52]ACCOUNTALLOC!CS320</f>
        <v>0</v>
      </c>
      <c r="CT320" s="697">
        <f>[52]ACCOUNTALLOC!CT320</f>
        <v>0</v>
      </c>
      <c r="CU320" s="697">
        <f>[52]ACCOUNTALLOC!CU320</f>
        <v>77.579198054596077</v>
      </c>
      <c r="CW320" s="65">
        <f>[52]ACCOUNTALLOC!CW320</f>
        <v>0</v>
      </c>
      <c r="CX320" s="65">
        <f>[52]ACCOUNTALLOC!CX320</f>
        <v>0</v>
      </c>
      <c r="CY320" s="65">
        <f>[52]ACCOUNTALLOC!CY320</f>
        <v>0</v>
      </c>
      <c r="CZ320" s="65">
        <f>[52]ACCOUNTALLOC!CZ320</f>
        <v>0</v>
      </c>
      <c r="DA320" s="65">
        <f>[52]ACCOUNTALLOC!DA320</f>
        <v>0</v>
      </c>
      <c r="DB320" s="65">
        <f>[52]ACCOUNTALLOC!DB320</f>
        <v>0</v>
      </c>
      <c r="DC320" s="65">
        <f>[52]ACCOUNTALLOC!DC320</f>
        <v>0</v>
      </c>
      <c r="DE320" s="65">
        <v>0</v>
      </c>
      <c r="DF320" s="65">
        <v>0</v>
      </c>
      <c r="DG320" s="65">
        <v>0</v>
      </c>
      <c r="DH320" s="65">
        <v>0</v>
      </c>
      <c r="DI320" s="65">
        <v>0</v>
      </c>
      <c r="DJ320" s="65">
        <v>0</v>
      </c>
      <c r="DK320" s="65">
        <v>0</v>
      </c>
      <c r="DM320" s="65">
        <v>0</v>
      </c>
      <c r="DN320" s="65">
        <v>0</v>
      </c>
      <c r="DO320" s="65">
        <v>0</v>
      </c>
      <c r="DP320" s="65">
        <v>0</v>
      </c>
      <c r="DQ320" s="65">
        <v>0</v>
      </c>
      <c r="DR320" s="65">
        <v>0</v>
      </c>
      <c r="DS320" s="65">
        <v>0</v>
      </c>
      <c r="DU320" s="65">
        <v>0</v>
      </c>
      <c r="DV320" s="65">
        <v>0</v>
      </c>
      <c r="DW320" s="65">
        <v>0</v>
      </c>
      <c r="DX320" s="65">
        <v>0</v>
      </c>
      <c r="DY320" s="65">
        <v>0</v>
      </c>
      <c r="DZ320" s="65">
        <v>0</v>
      </c>
      <c r="EA320" s="65">
        <v>0</v>
      </c>
      <c r="EC320" s="65">
        <v>0</v>
      </c>
      <c r="ED320" s="65">
        <v>0</v>
      </c>
      <c r="EE320" s="65">
        <v>0</v>
      </c>
      <c r="EF320" s="65">
        <v>0</v>
      </c>
      <c r="EG320" s="65">
        <v>0</v>
      </c>
      <c r="EH320" s="65">
        <v>0</v>
      </c>
      <c r="EI320" s="65">
        <v>0</v>
      </c>
      <c r="EK320" s="65">
        <v>0</v>
      </c>
      <c r="EL320" s="65">
        <v>0</v>
      </c>
      <c r="EM320" s="65">
        <v>0</v>
      </c>
      <c r="EN320" s="65">
        <v>0</v>
      </c>
      <c r="EO320" s="65">
        <v>0</v>
      </c>
      <c r="EP320" s="65">
        <v>0</v>
      </c>
      <c r="EQ320" s="65">
        <v>0</v>
      </c>
      <c r="ES320" s="65">
        <v>0</v>
      </c>
      <c r="ET320" s="65">
        <v>0</v>
      </c>
      <c r="EU320" s="65">
        <v>0</v>
      </c>
      <c r="EV320" s="65">
        <v>0</v>
      </c>
      <c r="EW320" s="65">
        <v>0</v>
      </c>
      <c r="EX320" s="65">
        <v>0</v>
      </c>
      <c r="EY320" s="65">
        <v>0</v>
      </c>
      <c r="FA320" s="65">
        <v>0</v>
      </c>
      <c r="FB320" s="65">
        <v>0</v>
      </c>
      <c r="FC320" s="65">
        <v>0</v>
      </c>
      <c r="FD320" s="65">
        <v>0</v>
      </c>
      <c r="FE320" s="65">
        <v>0</v>
      </c>
      <c r="FF320" s="65">
        <v>0</v>
      </c>
      <c r="FG320" s="65">
        <v>0</v>
      </c>
    </row>
    <row r="321" spans="1:163">
      <c r="A321" s="699">
        <f>[52]ACCOUNTALLOC!A321</f>
        <v>903</v>
      </c>
      <c r="B321" s="698" t="str">
        <f>[52]ACCOUNTALLOC!B321</f>
        <v>CAE - Records &amp; Collections</v>
      </c>
      <c r="C321" s="695">
        <f>[52]ACCOUNTALLOC!C321</f>
        <v>23622828.61329595</v>
      </c>
      <c r="D321" s="700"/>
      <c r="E321" s="697">
        <f>[52]ACCOUNTALLOC!E321</f>
        <v>0</v>
      </c>
      <c r="F321" s="697">
        <f>[52]ACCOUNTALLOC!F321</f>
        <v>0</v>
      </c>
      <c r="G321" s="697">
        <f>[52]ACCOUNTALLOC!G321</f>
        <v>20177622.519180335</v>
      </c>
      <c r="H321" s="697">
        <f>[52]ACCOUNTALLOC!H321</f>
        <v>0</v>
      </c>
      <c r="I321" s="697">
        <f>[52]ACCOUNTALLOC!I321</f>
        <v>0</v>
      </c>
      <c r="J321" s="697">
        <f>[52]ACCOUNTALLOC!J321</f>
        <v>0</v>
      </c>
      <c r="K321" s="697">
        <f>[52]ACCOUNTALLOC!K321</f>
        <v>20177622.519180335</v>
      </c>
      <c r="L321" s="698"/>
      <c r="M321" s="697">
        <f>[52]ACCOUNTALLOC!M321</f>
        <v>0</v>
      </c>
      <c r="N321" s="697">
        <f>[52]ACCOUNTALLOC!N321</f>
        <v>0</v>
      </c>
      <c r="O321" s="697">
        <f>[52]ACCOUNTALLOC!O321</f>
        <v>2381005.4371652394</v>
      </c>
      <c r="P321" s="697">
        <f>[52]ACCOUNTALLOC!P321</f>
        <v>0</v>
      </c>
      <c r="Q321" s="697">
        <f>[52]ACCOUNTALLOC!Q321</f>
        <v>0</v>
      </c>
      <c r="R321" s="697">
        <f>[52]ACCOUNTALLOC!R321</f>
        <v>0</v>
      </c>
      <c r="S321" s="697">
        <f>[52]ACCOUNTALLOC!S321</f>
        <v>2381005.4371652394</v>
      </c>
      <c r="T321" s="698"/>
      <c r="U321" s="697">
        <f>[52]ACCOUNTALLOC!U321</f>
        <v>0</v>
      </c>
      <c r="V321" s="697">
        <f>[52]ACCOUNTALLOC!V321</f>
        <v>0</v>
      </c>
      <c r="W321" s="697">
        <f>[52]ACCOUNTALLOC!W321</f>
        <v>216910.05295143303</v>
      </c>
      <c r="X321" s="697">
        <f>[52]ACCOUNTALLOC!X321</f>
        <v>0</v>
      </c>
      <c r="Y321" s="697">
        <f>[52]ACCOUNTALLOC!Y321</f>
        <v>0</v>
      </c>
      <c r="Z321" s="697">
        <f>[52]ACCOUNTALLOC!Z321</f>
        <v>0</v>
      </c>
      <c r="AA321" s="697">
        <f>[52]ACCOUNTALLOC!AA321</f>
        <v>216910.05295143303</v>
      </c>
      <c r="AB321" s="698"/>
      <c r="AC321" s="697">
        <f>[52]ACCOUNTALLOC!AC321</f>
        <v>0</v>
      </c>
      <c r="AD321" s="697">
        <f>[52]ACCOUNTALLOC!AD321</f>
        <v>0</v>
      </c>
      <c r="AE321" s="697">
        <f>[52]ACCOUNTALLOC!AE321</f>
        <v>224156.19862806523</v>
      </c>
      <c r="AF321" s="697">
        <f>[52]ACCOUNTALLOC!AF321</f>
        <v>0</v>
      </c>
      <c r="AG321" s="697">
        <f>[52]ACCOUNTALLOC!AG321</f>
        <v>0</v>
      </c>
      <c r="AH321" s="697">
        <f>[52]ACCOUNTALLOC!AH321</f>
        <v>0</v>
      </c>
      <c r="AI321" s="697">
        <f>[52]ACCOUNTALLOC!AI321</f>
        <v>224156.19862806523</v>
      </c>
      <c r="AJ321" s="698"/>
      <c r="AK321" s="697">
        <f>[52]ACCOUNTALLOC!AK321</f>
        <v>0</v>
      </c>
      <c r="AL321" s="697">
        <f>[52]ACCOUNTALLOC!AL321</f>
        <v>0</v>
      </c>
      <c r="AM321" s="697">
        <f>[52]ACCOUNTALLOC!AM321</f>
        <v>167844.56570614738</v>
      </c>
      <c r="AN321" s="697">
        <f>[52]ACCOUNTALLOC!AN321</f>
        <v>0</v>
      </c>
      <c r="AO321" s="697">
        <f>[52]ACCOUNTALLOC!AO321</f>
        <v>0</v>
      </c>
      <c r="AP321" s="697">
        <f>[52]ACCOUNTALLOC!AP321</f>
        <v>0</v>
      </c>
      <c r="AQ321" s="697">
        <f>[52]ACCOUNTALLOC!AQ321</f>
        <v>167844.56570614738</v>
      </c>
      <c r="AR321" s="698"/>
      <c r="AS321" s="697">
        <f>[52]ACCOUNTALLOC!AS321</f>
        <v>0</v>
      </c>
      <c r="AT321" s="697">
        <f>[52]ACCOUNTALLOC!AT321</f>
        <v>0</v>
      </c>
      <c r="AU321" s="697">
        <f>[52]ACCOUNTALLOC!AU321</f>
        <v>26.715691655154234</v>
      </c>
      <c r="AV321" s="697">
        <f>[52]ACCOUNTALLOC!AV321</f>
        <v>0</v>
      </c>
      <c r="AW321" s="697">
        <f>[52]ACCOUNTALLOC!AW321</f>
        <v>0</v>
      </c>
      <c r="AX321" s="697">
        <f>[52]ACCOUNTALLOC!AX321</f>
        <v>0</v>
      </c>
      <c r="AY321" s="697">
        <f>[52]ACCOUNTALLOC!AY321</f>
        <v>26.715691655154234</v>
      </c>
      <c r="AZ321" s="698"/>
      <c r="BA321" s="697">
        <f>[52]ACCOUNTALLOC!BA321</f>
        <v>0</v>
      </c>
      <c r="BB321" s="697">
        <f>[52]ACCOUNTALLOC!BB321</f>
        <v>0</v>
      </c>
      <c r="BC321" s="697">
        <f>[52]ACCOUNTALLOC!BC321</f>
        <v>13746.148757419774</v>
      </c>
      <c r="BD321" s="697">
        <f>[52]ACCOUNTALLOC!BD321</f>
        <v>0</v>
      </c>
      <c r="BE321" s="697">
        <f>[52]ACCOUNTALLOC!BE321</f>
        <v>0</v>
      </c>
      <c r="BF321" s="697">
        <f>[52]ACCOUNTALLOC!BF321</f>
        <v>0</v>
      </c>
      <c r="BG321" s="697">
        <f>[52]ACCOUNTALLOC!BG321</f>
        <v>13746.148757419774</v>
      </c>
      <c r="BH321" s="698"/>
      <c r="BI321" s="697">
        <f>[52]ACCOUNTALLOC!BI321</f>
        <v>0</v>
      </c>
      <c r="BJ321" s="697">
        <f>[52]ACCOUNTALLOC!BJ321</f>
        <v>0</v>
      </c>
      <c r="BK321" s="697">
        <f>[52]ACCOUNTALLOC!BK321</f>
        <v>61073.219929349732</v>
      </c>
      <c r="BL321" s="697">
        <f>[52]ACCOUNTALLOC!BL321</f>
        <v>0</v>
      </c>
      <c r="BM321" s="697">
        <f>[52]ACCOUNTALLOC!BM321</f>
        <v>0</v>
      </c>
      <c r="BN321" s="697">
        <f>[52]ACCOUNTALLOC!BN321</f>
        <v>0</v>
      </c>
      <c r="BO321" s="697">
        <f>[52]ACCOUNTALLOC!BO321</f>
        <v>61073.219929349732</v>
      </c>
      <c r="BP321" s="698"/>
      <c r="BQ321" s="697">
        <f>[52]ACCOUNTALLOC!BQ321</f>
        <v>0</v>
      </c>
      <c r="BR321" s="697">
        <f>[52]ACCOUNTALLOC!BR321</f>
        <v>0</v>
      </c>
      <c r="BS321" s="697">
        <f>[52]ACCOUNTALLOC!BS321</f>
        <v>98601.418215949743</v>
      </c>
      <c r="BT321" s="697">
        <f>[52]ACCOUNTALLOC!BT321</f>
        <v>0</v>
      </c>
      <c r="BU321" s="697">
        <f>[52]ACCOUNTALLOC!BU321</f>
        <v>0</v>
      </c>
      <c r="BV321" s="697">
        <f>[52]ACCOUNTALLOC!BV321</f>
        <v>0</v>
      </c>
      <c r="BW321" s="697">
        <f>[52]ACCOUNTALLOC!BW321</f>
        <v>98601.418215949743</v>
      </c>
      <c r="BX321" s="698"/>
      <c r="BY321" s="697">
        <f>[52]ACCOUNTALLOC!BY321</f>
        <v>0</v>
      </c>
      <c r="BZ321" s="697">
        <f>[52]ACCOUNTALLOC!BZ321</f>
        <v>0</v>
      </c>
      <c r="CA321" s="697">
        <f>[52]ACCOUNTALLOC!CA321</f>
        <v>176148.726917133</v>
      </c>
      <c r="CB321" s="697">
        <f>[52]ACCOUNTALLOC!CB321</f>
        <v>0</v>
      </c>
      <c r="CC321" s="697">
        <f>[52]ACCOUNTALLOC!CC321</f>
        <v>0</v>
      </c>
      <c r="CD321" s="697">
        <f>[52]ACCOUNTALLOC!CD321</f>
        <v>0</v>
      </c>
      <c r="CE321" s="697">
        <f>[52]ACCOUNTALLOC!CE321</f>
        <v>176148.726917133</v>
      </c>
      <c r="CF321" s="698"/>
      <c r="CG321" s="697">
        <f>[52]ACCOUNTALLOC!CG321</f>
        <v>0</v>
      </c>
      <c r="CH321" s="697">
        <f>[52]ACCOUNTALLOC!CH321</f>
        <v>0</v>
      </c>
      <c r="CI321" s="697">
        <f>[52]ACCOUNTALLOC!CI321</f>
        <v>105673.44229617827</v>
      </c>
      <c r="CJ321" s="697">
        <f>[52]ACCOUNTALLOC!CJ321</f>
        <v>0</v>
      </c>
      <c r="CK321" s="697">
        <f>[52]ACCOUNTALLOC!CK321</f>
        <v>0</v>
      </c>
      <c r="CL321" s="697">
        <f>[52]ACCOUNTALLOC!CL321</f>
        <v>0</v>
      </c>
      <c r="CM321" s="697">
        <f>[52]ACCOUNTALLOC!CM321</f>
        <v>105673.44229617827</v>
      </c>
      <c r="CN321" s="698">
        <f>[52]ACCOUNTALLOC!CN321</f>
        <v>0</v>
      </c>
      <c r="CO321" s="697">
        <f>[52]ACCOUNTALLOC!CO321</f>
        <v>0</v>
      </c>
      <c r="CP321" s="697">
        <f>[52]ACCOUNTALLOC!CP321</f>
        <v>0</v>
      </c>
      <c r="CQ321" s="697">
        <f>[52]ACCOUNTALLOC!CQ321</f>
        <v>20.167857038212635</v>
      </c>
      <c r="CR321" s="697">
        <f>[52]ACCOUNTALLOC!CR321</f>
        <v>0</v>
      </c>
      <c r="CS321" s="697">
        <f>[52]ACCOUNTALLOC!CS321</f>
        <v>0</v>
      </c>
      <c r="CT321" s="697">
        <f>[52]ACCOUNTALLOC!CT321</f>
        <v>0</v>
      </c>
      <c r="CU321" s="697">
        <f>[52]ACCOUNTALLOC!CU321</f>
        <v>20.167857038212635</v>
      </c>
      <c r="CW321" s="65">
        <f>[52]ACCOUNTALLOC!CW321</f>
        <v>0</v>
      </c>
      <c r="CX321" s="65">
        <f>[52]ACCOUNTALLOC!CX321</f>
        <v>0</v>
      </c>
      <c r="CY321" s="65">
        <f>[52]ACCOUNTALLOC!CY321</f>
        <v>0</v>
      </c>
      <c r="CZ321" s="65">
        <f>[52]ACCOUNTALLOC!CZ321</f>
        <v>0</v>
      </c>
      <c r="DA321" s="65">
        <f>[52]ACCOUNTALLOC!DA321</f>
        <v>0</v>
      </c>
      <c r="DB321" s="65">
        <f>[52]ACCOUNTALLOC!DB321</f>
        <v>0</v>
      </c>
      <c r="DC321" s="65">
        <f>[52]ACCOUNTALLOC!DC321</f>
        <v>0</v>
      </c>
      <c r="DE321" s="65">
        <v>0</v>
      </c>
      <c r="DF321" s="65">
        <v>0</v>
      </c>
      <c r="DG321" s="65">
        <v>0</v>
      </c>
      <c r="DH321" s="65">
        <v>0</v>
      </c>
      <c r="DI321" s="65">
        <v>0</v>
      </c>
      <c r="DJ321" s="65">
        <v>0</v>
      </c>
      <c r="DK321" s="65">
        <v>0</v>
      </c>
      <c r="DM321" s="65">
        <v>0</v>
      </c>
      <c r="DN321" s="65">
        <v>0</v>
      </c>
      <c r="DO321" s="65">
        <v>0</v>
      </c>
      <c r="DP321" s="65">
        <v>0</v>
      </c>
      <c r="DQ321" s="65">
        <v>0</v>
      </c>
      <c r="DR321" s="65">
        <v>0</v>
      </c>
      <c r="DS321" s="65">
        <v>0</v>
      </c>
      <c r="DU321" s="65">
        <v>0</v>
      </c>
      <c r="DV321" s="65">
        <v>0</v>
      </c>
      <c r="DW321" s="65">
        <v>0</v>
      </c>
      <c r="DX321" s="65">
        <v>0</v>
      </c>
      <c r="DY321" s="65">
        <v>0</v>
      </c>
      <c r="DZ321" s="65">
        <v>0</v>
      </c>
      <c r="EA321" s="65">
        <v>0</v>
      </c>
      <c r="EC321" s="65">
        <v>0</v>
      </c>
      <c r="ED321" s="65">
        <v>0</v>
      </c>
      <c r="EE321" s="65">
        <v>0</v>
      </c>
      <c r="EF321" s="65">
        <v>0</v>
      </c>
      <c r="EG321" s="65">
        <v>0</v>
      </c>
      <c r="EH321" s="65">
        <v>0</v>
      </c>
      <c r="EI321" s="65">
        <v>0</v>
      </c>
      <c r="EK321" s="65">
        <v>0</v>
      </c>
      <c r="EL321" s="65">
        <v>0</v>
      </c>
      <c r="EM321" s="65">
        <v>0</v>
      </c>
      <c r="EN321" s="65">
        <v>0</v>
      </c>
      <c r="EO321" s="65">
        <v>0</v>
      </c>
      <c r="EP321" s="65">
        <v>0</v>
      </c>
      <c r="EQ321" s="65">
        <v>0</v>
      </c>
      <c r="ES321" s="65">
        <v>0</v>
      </c>
      <c r="ET321" s="65">
        <v>0</v>
      </c>
      <c r="EU321" s="65">
        <v>0</v>
      </c>
      <c r="EV321" s="65">
        <v>0</v>
      </c>
      <c r="EW321" s="65">
        <v>0</v>
      </c>
      <c r="EX321" s="65">
        <v>0</v>
      </c>
      <c r="EY321" s="65">
        <v>0</v>
      </c>
      <c r="FA321" s="65">
        <v>0</v>
      </c>
      <c r="FB321" s="65">
        <v>0</v>
      </c>
      <c r="FC321" s="65">
        <v>0</v>
      </c>
      <c r="FD321" s="65">
        <v>0</v>
      </c>
      <c r="FE321" s="65">
        <v>0</v>
      </c>
      <c r="FF321" s="65">
        <v>0</v>
      </c>
      <c r="FG321" s="65">
        <v>0</v>
      </c>
    </row>
    <row r="322" spans="1:163">
      <c r="A322" s="699">
        <f>[52]ACCOUNTALLOC!A322</f>
        <v>904</v>
      </c>
      <c r="B322" s="698" t="str">
        <f>[52]ACCOUNTALLOC!B322</f>
        <v xml:space="preserve">CAE - Uncollect Accts </v>
      </c>
      <c r="C322" s="695">
        <f>[52]ACCOUNTALLOC!C322</f>
        <v>16958952.817367498</v>
      </c>
      <c r="D322" s="700"/>
      <c r="E322" s="697">
        <f>[52]ACCOUNTALLOC!E322</f>
        <v>0</v>
      </c>
      <c r="F322" s="697">
        <f>[52]ACCOUNTALLOC!F322</f>
        <v>0</v>
      </c>
      <c r="G322" s="697">
        <f>[52]ACCOUNTALLOC!G322</f>
        <v>15015160.314208854</v>
      </c>
      <c r="H322" s="697">
        <f>[52]ACCOUNTALLOC!H322</f>
        <v>0</v>
      </c>
      <c r="I322" s="697">
        <f>[52]ACCOUNTALLOC!I322</f>
        <v>0</v>
      </c>
      <c r="J322" s="697">
        <f>[52]ACCOUNTALLOC!J322</f>
        <v>0</v>
      </c>
      <c r="K322" s="697">
        <f>[52]ACCOUNTALLOC!K322</f>
        <v>15015160.314208854</v>
      </c>
      <c r="L322" s="698"/>
      <c r="M322" s="697">
        <f>[52]ACCOUNTALLOC!M322</f>
        <v>0</v>
      </c>
      <c r="N322" s="697">
        <f>[52]ACCOUNTALLOC!N322</f>
        <v>0</v>
      </c>
      <c r="O322" s="697">
        <f>[52]ACCOUNTALLOC!O322</f>
        <v>1080069.5070909716</v>
      </c>
      <c r="P322" s="697">
        <f>[52]ACCOUNTALLOC!P322</f>
        <v>0</v>
      </c>
      <c r="Q322" s="697">
        <f>[52]ACCOUNTALLOC!Q322</f>
        <v>0</v>
      </c>
      <c r="R322" s="697">
        <f>[52]ACCOUNTALLOC!R322</f>
        <v>0</v>
      </c>
      <c r="S322" s="697">
        <f>[52]ACCOUNTALLOC!S322</f>
        <v>1080069.5070909716</v>
      </c>
      <c r="T322" s="698"/>
      <c r="U322" s="697">
        <f>[52]ACCOUNTALLOC!U322</f>
        <v>0</v>
      </c>
      <c r="V322" s="697">
        <f>[52]ACCOUNTALLOC!V322</f>
        <v>0</v>
      </c>
      <c r="W322" s="697">
        <f>[52]ACCOUNTALLOC!W322</f>
        <v>174629.9454600178</v>
      </c>
      <c r="X322" s="697">
        <f>[52]ACCOUNTALLOC!X322</f>
        <v>0</v>
      </c>
      <c r="Y322" s="697">
        <f>[52]ACCOUNTALLOC!Y322</f>
        <v>0</v>
      </c>
      <c r="Z322" s="697">
        <f>[52]ACCOUNTALLOC!Z322</f>
        <v>0</v>
      </c>
      <c r="AA322" s="697">
        <f>[52]ACCOUNTALLOC!AA322</f>
        <v>174629.9454600178</v>
      </c>
      <c r="AB322" s="698"/>
      <c r="AC322" s="697">
        <f>[52]ACCOUNTALLOC!AC322</f>
        <v>0</v>
      </c>
      <c r="AD322" s="697">
        <f>[52]ACCOUNTALLOC!AD322</f>
        <v>0</v>
      </c>
      <c r="AE322" s="697">
        <f>[52]ACCOUNTALLOC!AE322</f>
        <v>272644.09992099757</v>
      </c>
      <c r="AF322" s="697">
        <f>[52]ACCOUNTALLOC!AF322</f>
        <v>0</v>
      </c>
      <c r="AG322" s="697">
        <f>[52]ACCOUNTALLOC!AG322</f>
        <v>0</v>
      </c>
      <c r="AH322" s="697">
        <f>[52]ACCOUNTALLOC!AH322</f>
        <v>0</v>
      </c>
      <c r="AI322" s="697">
        <f>[52]ACCOUNTALLOC!AI322</f>
        <v>272644.09992099757</v>
      </c>
      <c r="AJ322" s="698"/>
      <c r="AK322" s="697">
        <f>[52]ACCOUNTALLOC!AK322</f>
        <v>0</v>
      </c>
      <c r="AL322" s="697">
        <f>[52]ACCOUNTALLOC!AL322</f>
        <v>0</v>
      </c>
      <c r="AM322" s="697">
        <f>[52]ACCOUNTALLOC!AM322</f>
        <v>373242.03424914565</v>
      </c>
      <c r="AN322" s="697">
        <f>[52]ACCOUNTALLOC!AN322</f>
        <v>0</v>
      </c>
      <c r="AO322" s="697">
        <f>[52]ACCOUNTALLOC!AO322</f>
        <v>0</v>
      </c>
      <c r="AP322" s="697">
        <f>[52]ACCOUNTALLOC!AP322</f>
        <v>0</v>
      </c>
      <c r="AQ322" s="697">
        <f>[52]ACCOUNTALLOC!AQ322</f>
        <v>373242.03424914565</v>
      </c>
      <c r="AR322" s="698"/>
      <c r="AS322" s="697">
        <f>[52]ACCOUNTALLOC!AS322</f>
        <v>0</v>
      </c>
      <c r="AT322" s="697">
        <f>[52]ACCOUNTALLOC!AT322</f>
        <v>0</v>
      </c>
      <c r="AU322" s="697">
        <f>[52]ACCOUNTALLOC!AU322</f>
        <v>0</v>
      </c>
      <c r="AV322" s="697">
        <f>[52]ACCOUNTALLOC!AV322</f>
        <v>0</v>
      </c>
      <c r="AW322" s="697">
        <f>[52]ACCOUNTALLOC!AW322</f>
        <v>0</v>
      </c>
      <c r="AX322" s="697">
        <f>[52]ACCOUNTALLOC!AX322</f>
        <v>0</v>
      </c>
      <c r="AY322" s="697">
        <f>[52]ACCOUNTALLOC!AY322</f>
        <v>0</v>
      </c>
      <c r="AZ322" s="698"/>
      <c r="BA322" s="697">
        <f>[52]ACCOUNTALLOC!BA322</f>
        <v>0</v>
      </c>
      <c r="BB322" s="697">
        <f>[52]ACCOUNTALLOC!BB322</f>
        <v>0</v>
      </c>
      <c r="BC322" s="697">
        <f>[52]ACCOUNTALLOC!BC322</f>
        <v>0</v>
      </c>
      <c r="BD322" s="697">
        <f>[52]ACCOUNTALLOC!BD322</f>
        <v>0</v>
      </c>
      <c r="BE322" s="697">
        <f>[52]ACCOUNTALLOC!BE322</f>
        <v>0</v>
      </c>
      <c r="BF322" s="697">
        <f>[52]ACCOUNTALLOC!BF322</f>
        <v>0</v>
      </c>
      <c r="BG322" s="697">
        <f>[52]ACCOUNTALLOC!BG322</f>
        <v>0</v>
      </c>
      <c r="BH322" s="698"/>
      <c r="BI322" s="697">
        <f>[52]ACCOUNTALLOC!BI322</f>
        <v>0</v>
      </c>
      <c r="BJ322" s="697">
        <f>[52]ACCOUNTALLOC!BJ322</f>
        <v>0</v>
      </c>
      <c r="BK322" s="697">
        <f>[52]ACCOUNTALLOC!BK322</f>
        <v>0</v>
      </c>
      <c r="BL322" s="697">
        <f>[52]ACCOUNTALLOC!BL322</f>
        <v>0</v>
      </c>
      <c r="BM322" s="697">
        <f>[52]ACCOUNTALLOC!BM322</f>
        <v>0</v>
      </c>
      <c r="BN322" s="697">
        <f>[52]ACCOUNTALLOC!BN322</f>
        <v>0</v>
      </c>
      <c r="BO322" s="697">
        <f>[52]ACCOUNTALLOC!BO322</f>
        <v>0</v>
      </c>
      <c r="BP322" s="698"/>
      <c r="BQ322" s="697">
        <f>[52]ACCOUNTALLOC!BQ322</f>
        <v>0</v>
      </c>
      <c r="BR322" s="697">
        <f>[52]ACCOUNTALLOC!BR322</f>
        <v>0</v>
      </c>
      <c r="BS322" s="697">
        <f>[52]ACCOUNTALLOC!BS322</f>
        <v>0</v>
      </c>
      <c r="BT322" s="697">
        <f>[52]ACCOUNTALLOC!BT322</f>
        <v>0</v>
      </c>
      <c r="BU322" s="697">
        <f>[52]ACCOUNTALLOC!BU322</f>
        <v>0</v>
      </c>
      <c r="BV322" s="697">
        <f>[52]ACCOUNTALLOC!BV322</f>
        <v>0</v>
      </c>
      <c r="BW322" s="697">
        <f>[52]ACCOUNTALLOC!BW322</f>
        <v>0</v>
      </c>
      <c r="BX322" s="698"/>
      <c r="BY322" s="697">
        <f>[52]ACCOUNTALLOC!BY322</f>
        <v>0</v>
      </c>
      <c r="BZ322" s="697">
        <f>[52]ACCOUNTALLOC!BZ322</f>
        <v>0</v>
      </c>
      <c r="CA322" s="697">
        <f>[52]ACCOUNTALLOC!CA322</f>
        <v>0</v>
      </c>
      <c r="CB322" s="697">
        <f>[52]ACCOUNTALLOC!CB322</f>
        <v>0</v>
      </c>
      <c r="CC322" s="697">
        <f>[52]ACCOUNTALLOC!CC322</f>
        <v>0</v>
      </c>
      <c r="CD322" s="697">
        <f>[52]ACCOUNTALLOC!CD322</f>
        <v>0</v>
      </c>
      <c r="CE322" s="697">
        <f>[52]ACCOUNTALLOC!CE322</f>
        <v>0</v>
      </c>
      <c r="CF322" s="698"/>
      <c r="CG322" s="697">
        <f>[52]ACCOUNTALLOC!CG322</f>
        <v>0</v>
      </c>
      <c r="CH322" s="697">
        <f>[52]ACCOUNTALLOC!CH322</f>
        <v>0</v>
      </c>
      <c r="CI322" s="697">
        <f>[52]ACCOUNTALLOC!CI322</f>
        <v>43206.916437510416</v>
      </c>
      <c r="CJ322" s="697">
        <f>[52]ACCOUNTALLOC!CJ322</f>
        <v>0</v>
      </c>
      <c r="CK322" s="697">
        <f>[52]ACCOUNTALLOC!CK322</f>
        <v>0</v>
      </c>
      <c r="CL322" s="697">
        <f>[52]ACCOUNTALLOC!CL322</f>
        <v>0</v>
      </c>
      <c r="CM322" s="697">
        <f>[52]ACCOUNTALLOC!CM322</f>
        <v>43206.916437510416</v>
      </c>
      <c r="CN322" s="698">
        <f>[52]ACCOUNTALLOC!CN322</f>
        <v>0</v>
      </c>
      <c r="CO322" s="697">
        <f>[52]ACCOUNTALLOC!CO322</f>
        <v>0</v>
      </c>
      <c r="CP322" s="697">
        <f>[52]ACCOUNTALLOC!CP322</f>
        <v>0</v>
      </c>
      <c r="CQ322" s="697">
        <f>[52]ACCOUNTALLOC!CQ322</f>
        <v>0</v>
      </c>
      <c r="CR322" s="697">
        <f>[52]ACCOUNTALLOC!CR322</f>
        <v>0</v>
      </c>
      <c r="CS322" s="697">
        <f>[52]ACCOUNTALLOC!CS322</f>
        <v>0</v>
      </c>
      <c r="CT322" s="697">
        <f>[52]ACCOUNTALLOC!CT322</f>
        <v>0</v>
      </c>
      <c r="CU322" s="697">
        <f>[52]ACCOUNTALLOC!CU322</f>
        <v>0</v>
      </c>
      <c r="CW322" s="65">
        <f>[52]ACCOUNTALLOC!CW322</f>
        <v>0</v>
      </c>
      <c r="CX322" s="65">
        <f>[52]ACCOUNTALLOC!CX322</f>
        <v>0</v>
      </c>
      <c r="CY322" s="65">
        <f>[52]ACCOUNTALLOC!CY322</f>
        <v>0</v>
      </c>
      <c r="CZ322" s="65">
        <f>[52]ACCOUNTALLOC!CZ322</f>
        <v>0</v>
      </c>
      <c r="DA322" s="65">
        <f>[52]ACCOUNTALLOC!DA322</f>
        <v>0</v>
      </c>
      <c r="DB322" s="65">
        <f>[52]ACCOUNTALLOC!DB322</f>
        <v>0</v>
      </c>
      <c r="DC322" s="65">
        <f>[52]ACCOUNTALLOC!DC322</f>
        <v>0</v>
      </c>
      <c r="DE322" s="65">
        <v>0</v>
      </c>
      <c r="DF322" s="65">
        <v>0</v>
      </c>
      <c r="DG322" s="65">
        <v>0</v>
      </c>
      <c r="DH322" s="65">
        <v>0</v>
      </c>
      <c r="DI322" s="65">
        <v>0</v>
      </c>
      <c r="DJ322" s="65">
        <v>0</v>
      </c>
      <c r="DK322" s="65">
        <v>0</v>
      </c>
      <c r="DM322" s="65">
        <v>0</v>
      </c>
      <c r="DN322" s="65">
        <v>0</v>
      </c>
      <c r="DO322" s="65">
        <v>0</v>
      </c>
      <c r="DP322" s="65">
        <v>0</v>
      </c>
      <c r="DQ322" s="65">
        <v>0</v>
      </c>
      <c r="DR322" s="65">
        <v>0</v>
      </c>
      <c r="DS322" s="65">
        <v>0</v>
      </c>
      <c r="DU322" s="65">
        <v>0</v>
      </c>
      <c r="DV322" s="65">
        <v>0</v>
      </c>
      <c r="DW322" s="65">
        <v>0</v>
      </c>
      <c r="DX322" s="65">
        <v>0</v>
      </c>
      <c r="DY322" s="65">
        <v>0</v>
      </c>
      <c r="DZ322" s="65">
        <v>0</v>
      </c>
      <c r="EA322" s="65">
        <v>0</v>
      </c>
      <c r="EC322" s="65">
        <v>0</v>
      </c>
      <c r="ED322" s="65">
        <v>0</v>
      </c>
      <c r="EE322" s="65">
        <v>0</v>
      </c>
      <c r="EF322" s="65">
        <v>0</v>
      </c>
      <c r="EG322" s="65">
        <v>0</v>
      </c>
      <c r="EH322" s="65">
        <v>0</v>
      </c>
      <c r="EI322" s="65">
        <v>0</v>
      </c>
      <c r="EK322" s="65">
        <v>0</v>
      </c>
      <c r="EL322" s="65">
        <v>0</v>
      </c>
      <c r="EM322" s="65">
        <v>0</v>
      </c>
      <c r="EN322" s="65">
        <v>0</v>
      </c>
      <c r="EO322" s="65">
        <v>0</v>
      </c>
      <c r="EP322" s="65">
        <v>0</v>
      </c>
      <c r="EQ322" s="65">
        <v>0</v>
      </c>
      <c r="ES322" s="65">
        <v>0</v>
      </c>
      <c r="ET322" s="65">
        <v>0</v>
      </c>
      <c r="EU322" s="65">
        <v>0</v>
      </c>
      <c r="EV322" s="65">
        <v>0</v>
      </c>
      <c r="EW322" s="65">
        <v>0</v>
      </c>
      <c r="EX322" s="65">
        <v>0</v>
      </c>
      <c r="EY322" s="65">
        <v>0</v>
      </c>
      <c r="FA322" s="65">
        <v>0</v>
      </c>
      <c r="FB322" s="65">
        <v>0</v>
      </c>
      <c r="FC322" s="65">
        <v>0</v>
      </c>
      <c r="FD322" s="65">
        <v>0</v>
      </c>
      <c r="FE322" s="65">
        <v>0</v>
      </c>
      <c r="FF322" s="65">
        <v>0</v>
      </c>
      <c r="FG322" s="65">
        <v>0</v>
      </c>
    </row>
    <row r="323" spans="1:163">
      <c r="A323" s="699">
        <f>[52]ACCOUNTALLOC!A323</f>
        <v>905</v>
      </c>
      <c r="B323" s="698" t="str">
        <f>[52]ACCOUNTALLOC!B323</f>
        <v>CAE - Miscellaneous</v>
      </c>
      <c r="C323" s="695">
        <f>[52]ACCOUNTALLOC!C323</f>
        <v>0</v>
      </c>
      <c r="D323" s="700"/>
      <c r="E323" s="697">
        <f>[52]ACCOUNTALLOC!E323</f>
        <v>0</v>
      </c>
      <c r="F323" s="697">
        <f>[52]ACCOUNTALLOC!F323</f>
        <v>0</v>
      </c>
      <c r="G323" s="697">
        <f>[52]ACCOUNTALLOC!G323</f>
        <v>0</v>
      </c>
      <c r="H323" s="697">
        <f>[52]ACCOUNTALLOC!H323</f>
        <v>0</v>
      </c>
      <c r="I323" s="697">
        <f>[52]ACCOUNTALLOC!I323</f>
        <v>0</v>
      </c>
      <c r="J323" s="697">
        <f>[52]ACCOUNTALLOC!J323</f>
        <v>0</v>
      </c>
      <c r="K323" s="697">
        <f>[52]ACCOUNTALLOC!K323</f>
        <v>0</v>
      </c>
      <c r="L323" s="698"/>
      <c r="M323" s="697">
        <f>[52]ACCOUNTALLOC!M323</f>
        <v>0</v>
      </c>
      <c r="N323" s="697">
        <f>[52]ACCOUNTALLOC!N323</f>
        <v>0</v>
      </c>
      <c r="O323" s="697">
        <f>[52]ACCOUNTALLOC!O323</f>
        <v>0</v>
      </c>
      <c r="P323" s="697">
        <f>[52]ACCOUNTALLOC!P323</f>
        <v>0</v>
      </c>
      <c r="Q323" s="697">
        <f>[52]ACCOUNTALLOC!Q323</f>
        <v>0</v>
      </c>
      <c r="R323" s="697">
        <f>[52]ACCOUNTALLOC!R323</f>
        <v>0</v>
      </c>
      <c r="S323" s="697">
        <f>[52]ACCOUNTALLOC!S323</f>
        <v>0</v>
      </c>
      <c r="T323" s="698"/>
      <c r="U323" s="697">
        <f>[52]ACCOUNTALLOC!U323</f>
        <v>0</v>
      </c>
      <c r="V323" s="697">
        <f>[52]ACCOUNTALLOC!V323</f>
        <v>0</v>
      </c>
      <c r="W323" s="697">
        <f>[52]ACCOUNTALLOC!W323</f>
        <v>0</v>
      </c>
      <c r="X323" s="697">
        <f>[52]ACCOUNTALLOC!X323</f>
        <v>0</v>
      </c>
      <c r="Y323" s="697">
        <f>[52]ACCOUNTALLOC!Y323</f>
        <v>0</v>
      </c>
      <c r="Z323" s="697">
        <f>[52]ACCOUNTALLOC!Z323</f>
        <v>0</v>
      </c>
      <c r="AA323" s="697">
        <f>[52]ACCOUNTALLOC!AA323</f>
        <v>0</v>
      </c>
      <c r="AB323" s="698"/>
      <c r="AC323" s="697">
        <f>[52]ACCOUNTALLOC!AC323</f>
        <v>0</v>
      </c>
      <c r="AD323" s="697">
        <f>[52]ACCOUNTALLOC!AD323</f>
        <v>0</v>
      </c>
      <c r="AE323" s="697">
        <f>[52]ACCOUNTALLOC!AE323</f>
        <v>0</v>
      </c>
      <c r="AF323" s="697">
        <f>[52]ACCOUNTALLOC!AF323</f>
        <v>0</v>
      </c>
      <c r="AG323" s="697">
        <f>[52]ACCOUNTALLOC!AG323</f>
        <v>0</v>
      </c>
      <c r="AH323" s="697">
        <f>[52]ACCOUNTALLOC!AH323</f>
        <v>0</v>
      </c>
      <c r="AI323" s="697">
        <f>[52]ACCOUNTALLOC!AI323</f>
        <v>0</v>
      </c>
      <c r="AJ323" s="698"/>
      <c r="AK323" s="697">
        <f>[52]ACCOUNTALLOC!AK323</f>
        <v>0</v>
      </c>
      <c r="AL323" s="697">
        <f>[52]ACCOUNTALLOC!AL323</f>
        <v>0</v>
      </c>
      <c r="AM323" s="697">
        <f>[52]ACCOUNTALLOC!AM323</f>
        <v>0</v>
      </c>
      <c r="AN323" s="697">
        <f>[52]ACCOUNTALLOC!AN323</f>
        <v>0</v>
      </c>
      <c r="AO323" s="697">
        <f>[52]ACCOUNTALLOC!AO323</f>
        <v>0</v>
      </c>
      <c r="AP323" s="697">
        <f>[52]ACCOUNTALLOC!AP323</f>
        <v>0</v>
      </c>
      <c r="AQ323" s="697">
        <f>[52]ACCOUNTALLOC!AQ323</f>
        <v>0</v>
      </c>
      <c r="AR323" s="698"/>
      <c r="AS323" s="697">
        <f>[52]ACCOUNTALLOC!AS323</f>
        <v>0</v>
      </c>
      <c r="AT323" s="697">
        <f>[52]ACCOUNTALLOC!AT323</f>
        <v>0</v>
      </c>
      <c r="AU323" s="697">
        <f>[52]ACCOUNTALLOC!AU323</f>
        <v>0</v>
      </c>
      <c r="AV323" s="697">
        <f>[52]ACCOUNTALLOC!AV323</f>
        <v>0</v>
      </c>
      <c r="AW323" s="697">
        <f>[52]ACCOUNTALLOC!AW323</f>
        <v>0</v>
      </c>
      <c r="AX323" s="697">
        <f>[52]ACCOUNTALLOC!AX323</f>
        <v>0</v>
      </c>
      <c r="AY323" s="697">
        <f>[52]ACCOUNTALLOC!AY323</f>
        <v>0</v>
      </c>
      <c r="AZ323" s="698"/>
      <c r="BA323" s="697">
        <f>[52]ACCOUNTALLOC!BA323</f>
        <v>0</v>
      </c>
      <c r="BB323" s="697">
        <f>[52]ACCOUNTALLOC!BB323</f>
        <v>0</v>
      </c>
      <c r="BC323" s="697">
        <f>[52]ACCOUNTALLOC!BC323</f>
        <v>0</v>
      </c>
      <c r="BD323" s="697">
        <f>[52]ACCOUNTALLOC!BD323</f>
        <v>0</v>
      </c>
      <c r="BE323" s="697">
        <f>[52]ACCOUNTALLOC!BE323</f>
        <v>0</v>
      </c>
      <c r="BF323" s="697">
        <f>[52]ACCOUNTALLOC!BF323</f>
        <v>0</v>
      </c>
      <c r="BG323" s="697">
        <f>[52]ACCOUNTALLOC!BG323</f>
        <v>0</v>
      </c>
      <c r="BH323" s="698"/>
      <c r="BI323" s="697">
        <f>[52]ACCOUNTALLOC!BI323</f>
        <v>0</v>
      </c>
      <c r="BJ323" s="697">
        <f>[52]ACCOUNTALLOC!BJ323</f>
        <v>0</v>
      </c>
      <c r="BK323" s="697">
        <f>[52]ACCOUNTALLOC!BK323</f>
        <v>0</v>
      </c>
      <c r="BL323" s="697">
        <f>[52]ACCOUNTALLOC!BL323</f>
        <v>0</v>
      </c>
      <c r="BM323" s="697">
        <f>[52]ACCOUNTALLOC!BM323</f>
        <v>0</v>
      </c>
      <c r="BN323" s="697">
        <f>[52]ACCOUNTALLOC!BN323</f>
        <v>0</v>
      </c>
      <c r="BO323" s="697">
        <f>[52]ACCOUNTALLOC!BO323</f>
        <v>0</v>
      </c>
      <c r="BP323" s="698"/>
      <c r="BQ323" s="697">
        <f>[52]ACCOUNTALLOC!BQ323</f>
        <v>0</v>
      </c>
      <c r="BR323" s="697">
        <f>[52]ACCOUNTALLOC!BR323</f>
        <v>0</v>
      </c>
      <c r="BS323" s="697">
        <f>[52]ACCOUNTALLOC!BS323</f>
        <v>0</v>
      </c>
      <c r="BT323" s="697">
        <f>[52]ACCOUNTALLOC!BT323</f>
        <v>0</v>
      </c>
      <c r="BU323" s="697">
        <f>[52]ACCOUNTALLOC!BU323</f>
        <v>0</v>
      </c>
      <c r="BV323" s="697">
        <f>[52]ACCOUNTALLOC!BV323</f>
        <v>0</v>
      </c>
      <c r="BW323" s="697">
        <f>[52]ACCOUNTALLOC!BW323</f>
        <v>0</v>
      </c>
      <c r="BX323" s="698"/>
      <c r="BY323" s="697">
        <f>[52]ACCOUNTALLOC!BY323</f>
        <v>0</v>
      </c>
      <c r="BZ323" s="697">
        <f>[52]ACCOUNTALLOC!BZ323</f>
        <v>0</v>
      </c>
      <c r="CA323" s="697">
        <f>[52]ACCOUNTALLOC!CA323</f>
        <v>0</v>
      </c>
      <c r="CB323" s="697">
        <f>[52]ACCOUNTALLOC!CB323</f>
        <v>0</v>
      </c>
      <c r="CC323" s="697">
        <f>[52]ACCOUNTALLOC!CC323</f>
        <v>0</v>
      </c>
      <c r="CD323" s="697">
        <f>[52]ACCOUNTALLOC!CD323</f>
        <v>0</v>
      </c>
      <c r="CE323" s="697">
        <f>[52]ACCOUNTALLOC!CE323</f>
        <v>0</v>
      </c>
      <c r="CF323" s="698"/>
      <c r="CG323" s="697">
        <f>[52]ACCOUNTALLOC!CG323</f>
        <v>0</v>
      </c>
      <c r="CH323" s="697">
        <f>[52]ACCOUNTALLOC!CH323</f>
        <v>0</v>
      </c>
      <c r="CI323" s="697">
        <f>[52]ACCOUNTALLOC!CI323</f>
        <v>0</v>
      </c>
      <c r="CJ323" s="697">
        <f>[52]ACCOUNTALLOC!CJ323</f>
        <v>0</v>
      </c>
      <c r="CK323" s="697">
        <f>[52]ACCOUNTALLOC!CK323</f>
        <v>0</v>
      </c>
      <c r="CL323" s="697">
        <f>[52]ACCOUNTALLOC!CL323</f>
        <v>0</v>
      </c>
      <c r="CM323" s="697">
        <f>[52]ACCOUNTALLOC!CM323</f>
        <v>0</v>
      </c>
      <c r="CN323" s="698">
        <f>[52]ACCOUNTALLOC!CN323</f>
        <v>0</v>
      </c>
      <c r="CO323" s="697">
        <f>[52]ACCOUNTALLOC!CO323</f>
        <v>0</v>
      </c>
      <c r="CP323" s="697">
        <f>[52]ACCOUNTALLOC!CP323</f>
        <v>0</v>
      </c>
      <c r="CQ323" s="697">
        <f>[52]ACCOUNTALLOC!CQ323</f>
        <v>0</v>
      </c>
      <c r="CR323" s="697">
        <f>[52]ACCOUNTALLOC!CR323</f>
        <v>0</v>
      </c>
      <c r="CS323" s="697">
        <f>[52]ACCOUNTALLOC!CS323</f>
        <v>0</v>
      </c>
      <c r="CT323" s="697">
        <f>[52]ACCOUNTALLOC!CT323</f>
        <v>0</v>
      </c>
      <c r="CU323" s="697">
        <f>[52]ACCOUNTALLOC!CU323</f>
        <v>0</v>
      </c>
      <c r="CW323" s="65">
        <f>[52]ACCOUNTALLOC!CW323</f>
        <v>0</v>
      </c>
      <c r="CX323" s="65">
        <f>[52]ACCOUNTALLOC!CX323</f>
        <v>0</v>
      </c>
      <c r="CY323" s="65">
        <f>[52]ACCOUNTALLOC!CY323</f>
        <v>0</v>
      </c>
      <c r="CZ323" s="65">
        <f>[52]ACCOUNTALLOC!CZ323</f>
        <v>0</v>
      </c>
      <c r="DA323" s="65">
        <f>[52]ACCOUNTALLOC!DA323</f>
        <v>0</v>
      </c>
      <c r="DB323" s="65">
        <f>[52]ACCOUNTALLOC!DB323</f>
        <v>0</v>
      </c>
      <c r="DC323" s="65">
        <f>[52]ACCOUNTALLOC!DC323</f>
        <v>0</v>
      </c>
      <c r="DE323" s="65">
        <v>0</v>
      </c>
      <c r="DF323" s="65">
        <v>0</v>
      </c>
      <c r="DG323" s="65">
        <v>0</v>
      </c>
      <c r="DH323" s="65">
        <v>0</v>
      </c>
      <c r="DI323" s="65">
        <v>0</v>
      </c>
      <c r="DJ323" s="65">
        <v>0</v>
      </c>
      <c r="DK323" s="65">
        <v>0</v>
      </c>
      <c r="DM323" s="65">
        <v>0</v>
      </c>
      <c r="DN323" s="65">
        <v>0</v>
      </c>
      <c r="DO323" s="65">
        <v>0</v>
      </c>
      <c r="DP323" s="65">
        <v>0</v>
      </c>
      <c r="DQ323" s="65">
        <v>0</v>
      </c>
      <c r="DR323" s="65">
        <v>0</v>
      </c>
      <c r="DS323" s="65">
        <v>0</v>
      </c>
      <c r="DU323" s="65">
        <v>0</v>
      </c>
      <c r="DV323" s="65">
        <v>0</v>
      </c>
      <c r="DW323" s="65">
        <v>0</v>
      </c>
      <c r="DX323" s="65">
        <v>0</v>
      </c>
      <c r="DY323" s="65">
        <v>0</v>
      </c>
      <c r="DZ323" s="65">
        <v>0</v>
      </c>
      <c r="EA323" s="65">
        <v>0</v>
      </c>
      <c r="EC323" s="65">
        <v>0</v>
      </c>
      <c r="ED323" s="65">
        <v>0</v>
      </c>
      <c r="EE323" s="65">
        <v>0</v>
      </c>
      <c r="EF323" s="65">
        <v>0</v>
      </c>
      <c r="EG323" s="65">
        <v>0</v>
      </c>
      <c r="EH323" s="65">
        <v>0</v>
      </c>
      <c r="EI323" s="65">
        <v>0</v>
      </c>
      <c r="EK323" s="65">
        <v>0</v>
      </c>
      <c r="EL323" s="65">
        <v>0</v>
      </c>
      <c r="EM323" s="65">
        <v>0</v>
      </c>
      <c r="EN323" s="65">
        <v>0</v>
      </c>
      <c r="EO323" s="65">
        <v>0</v>
      </c>
      <c r="EP323" s="65">
        <v>0</v>
      </c>
      <c r="EQ323" s="65">
        <v>0</v>
      </c>
      <c r="ES323" s="65">
        <v>0</v>
      </c>
      <c r="ET323" s="65">
        <v>0</v>
      </c>
      <c r="EU323" s="65">
        <v>0</v>
      </c>
      <c r="EV323" s="65">
        <v>0</v>
      </c>
      <c r="EW323" s="65">
        <v>0</v>
      </c>
      <c r="EX323" s="65">
        <v>0</v>
      </c>
      <c r="EY323" s="65">
        <v>0</v>
      </c>
      <c r="FA323" s="65">
        <v>0</v>
      </c>
      <c r="FB323" s="65">
        <v>0</v>
      </c>
      <c r="FC323" s="65">
        <v>0</v>
      </c>
      <c r="FD323" s="65">
        <v>0</v>
      </c>
      <c r="FE323" s="65">
        <v>0</v>
      </c>
      <c r="FF323" s="65">
        <v>0</v>
      </c>
      <c r="FG323" s="65">
        <v>0</v>
      </c>
    </row>
    <row r="324" spans="1:163">
      <c r="A324" s="699" t="str">
        <f>[52]ACCOUNTALLOC!A324</f>
        <v>~</v>
      </c>
      <c r="B324" s="698" t="str">
        <f>[52]ACCOUNTALLOC!B324</f>
        <v>~</v>
      </c>
      <c r="C324" s="695">
        <f>[52]ACCOUNTALLOC!C324</f>
        <v>0</v>
      </c>
      <c r="D324" s="700"/>
      <c r="E324" s="697">
        <f>[52]ACCOUNTALLOC!E324</f>
        <v>0</v>
      </c>
      <c r="F324" s="697">
        <f>[52]ACCOUNTALLOC!F324</f>
        <v>0</v>
      </c>
      <c r="G324" s="697">
        <f>[52]ACCOUNTALLOC!G324</f>
        <v>0</v>
      </c>
      <c r="H324" s="697">
        <f>[52]ACCOUNTALLOC!H324</f>
        <v>0</v>
      </c>
      <c r="I324" s="697">
        <f>[52]ACCOUNTALLOC!I324</f>
        <v>0</v>
      </c>
      <c r="J324" s="697">
        <f>[52]ACCOUNTALLOC!J324</f>
        <v>0</v>
      </c>
      <c r="K324" s="697">
        <f>[52]ACCOUNTALLOC!K324</f>
        <v>0</v>
      </c>
      <c r="L324" s="698"/>
      <c r="M324" s="697">
        <f>[52]ACCOUNTALLOC!M324</f>
        <v>0</v>
      </c>
      <c r="N324" s="697">
        <f>[52]ACCOUNTALLOC!N324</f>
        <v>0</v>
      </c>
      <c r="O324" s="697">
        <f>[52]ACCOUNTALLOC!O324</f>
        <v>0</v>
      </c>
      <c r="P324" s="697">
        <f>[52]ACCOUNTALLOC!P324</f>
        <v>0</v>
      </c>
      <c r="Q324" s="697">
        <f>[52]ACCOUNTALLOC!Q324</f>
        <v>0</v>
      </c>
      <c r="R324" s="697">
        <f>[52]ACCOUNTALLOC!R324</f>
        <v>0</v>
      </c>
      <c r="S324" s="697">
        <f>[52]ACCOUNTALLOC!S324</f>
        <v>0</v>
      </c>
      <c r="T324" s="698"/>
      <c r="U324" s="697">
        <f>[52]ACCOUNTALLOC!U324</f>
        <v>0</v>
      </c>
      <c r="V324" s="697">
        <f>[52]ACCOUNTALLOC!V324</f>
        <v>0</v>
      </c>
      <c r="W324" s="697">
        <f>[52]ACCOUNTALLOC!W324</f>
        <v>0</v>
      </c>
      <c r="X324" s="697">
        <f>[52]ACCOUNTALLOC!X324</f>
        <v>0</v>
      </c>
      <c r="Y324" s="697">
        <f>[52]ACCOUNTALLOC!Y324</f>
        <v>0</v>
      </c>
      <c r="Z324" s="697">
        <f>[52]ACCOUNTALLOC!Z324</f>
        <v>0</v>
      </c>
      <c r="AA324" s="697">
        <f>[52]ACCOUNTALLOC!AA324</f>
        <v>0</v>
      </c>
      <c r="AB324" s="698"/>
      <c r="AC324" s="697">
        <f>[52]ACCOUNTALLOC!AC324</f>
        <v>0</v>
      </c>
      <c r="AD324" s="697">
        <f>[52]ACCOUNTALLOC!AD324</f>
        <v>0</v>
      </c>
      <c r="AE324" s="697">
        <f>[52]ACCOUNTALLOC!AE324</f>
        <v>0</v>
      </c>
      <c r="AF324" s="697">
        <f>[52]ACCOUNTALLOC!AF324</f>
        <v>0</v>
      </c>
      <c r="AG324" s="697">
        <f>[52]ACCOUNTALLOC!AG324</f>
        <v>0</v>
      </c>
      <c r="AH324" s="697">
        <f>[52]ACCOUNTALLOC!AH324</f>
        <v>0</v>
      </c>
      <c r="AI324" s="697">
        <f>[52]ACCOUNTALLOC!AI324</f>
        <v>0</v>
      </c>
      <c r="AJ324" s="698"/>
      <c r="AK324" s="697">
        <f>[52]ACCOUNTALLOC!AK324</f>
        <v>0</v>
      </c>
      <c r="AL324" s="697">
        <f>[52]ACCOUNTALLOC!AL324</f>
        <v>0</v>
      </c>
      <c r="AM324" s="697">
        <f>[52]ACCOUNTALLOC!AM324</f>
        <v>0</v>
      </c>
      <c r="AN324" s="697">
        <f>[52]ACCOUNTALLOC!AN324</f>
        <v>0</v>
      </c>
      <c r="AO324" s="697">
        <f>[52]ACCOUNTALLOC!AO324</f>
        <v>0</v>
      </c>
      <c r="AP324" s="697">
        <f>[52]ACCOUNTALLOC!AP324</f>
        <v>0</v>
      </c>
      <c r="AQ324" s="697">
        <f>[52]ACCOUNTALLOC!AQ324</f>
        <v>0</v>
      </c>
      <c r="AR324" s="698"/>
      <c r="AS324" s="697">
        <f>[52]ACCOUNTALLOC!AS324</f>
        <v>0</v>
      </c>
      <c r="AT324" s="697">
        <f>[52]ACCOUNTALLOC!AT324</f>
        <v>0</v>
      </c>
      <c r="AU324" s="697">
        <f>[52]ACCOUNTALLOC!AU324</f>
        <v>0</v>
      </c>
      <c r="AV324" s="697">
        <f>[52]ACCOUNTALLOC!AV324</f>
        <v>0</v>
      </c>
      <c r="AW324" s="697">
        <f>[52]ACCOUNTALLOC!AW324</f>
        <v>0</v>
      </c>
      <c r="AX324" s="697">
        <f>[52]ACCOUNTALLOC!AX324</f>
        <v>0</v>
      </c>
      <c r="AY324" s="697">
        <f>[52]ACCOUNTALLOC!AY324</f>
        <v>0</v>
      </c>
      <c r="AZ324" s="698"/>
      <c r="BA324" s="697">
        <f>[52]ACCOUNTALLOC!BA324</f>
        <v>0</v>
      </c>
      <c r="BB324" s="697">
        <f>[52]ACCOUNTALLOC!BB324</f>
        <v>0</v>
      </c>
      <c r="BC324" s="697">
        <f>[52]ACCOUNTALLOC!BC324</f>
        <v>0</v>
      </c>
      <c r="BD324" s="697">
        <f>[52]ACCOUNTALLOC!BD324</f>
        <v>0</v>
      </c>
      <c r="BE324" s="697">
        <f>[52]ACCOUNTALLOC!BE324</f>
        <v>0</v>
      </c>
      <c r="BF324" s="697">
        <f>[52]ACCOUNTALLOC!BF324</f>
        <v>0</v>
      </c>
      <c r="BG324" s="697">
        <f>[52]ACCOUNTALLOC!BG324</f>
        <v>0</v>
      </c>
      <c r="BH324" s="698"/>
      <c r="BI324" s="697">
        <f>[52]ACCOUNTALLOC!BI324</f>
        <v>0</v>
      </c>
      <c r="BJ324" s="697">
        <f>[52]ACCOUNTALLOC!BJ324</f>
        <v>0</v>
      </c>
      <c r="BK324" s="697">
        <f>[52]ACCOUNTALLOC!BK324</f>
        <v>0</v>
      </c>
      <c r="BL324" s="697">
        <f>[52]ACCOUNTALLOC!BL324</f>
        <v>0</v>
      </c>
      <c r="BM324" s="697">
        <f>[52]ACCOUNTALLOC!BM324</f>
        <v>0</v>
      </c>
      <c r="BN324" s="697">
        <f>[52]ACCOUNTALLOC!BN324</f>
        <v>0</v>
      </c>
      <c r="BO324" s="697">
        <f>[52]ACCOUNTALLOC!BO324</f>
        <v>0</v>
      </c>
      <c r="BP324" s="698"/>
      <c r="BQ324" s="697">
        <f>[52]ACCOUNTALLOC!BQ324</f>
        <v>0</v>
      </c>
      <c r="BR324" s="697">
        <f>[52]ACCOUNTALLOC!BR324</f>
        <v>0</v>
      </c>
      <c r="BS324" s="697">
        <f>[52]ACCOUNTALLOC!BS324</f>
        <v>0</v>
      </c>
      <c r="BT324" s="697">
        <f>[52]ACCOUNTALLOC!BT324</f>
        <v>0</v>
      </c>
      <c r="BU324" s="697">
        <f>[52]ACCOUNTALLOC!BU324</f>
        <v>0</v>
      </c>
      <c r="BV324" s="697">
        <f>[52]ACCOUNTALLOC!BV324</f>
        <v>0</v>
      </c>
      <c r="BW324" s="697">
        <f>[52]ACCOUNTALLOC!BW324</f>
        <v>0</v>
      </c>
      <c r="BX324" s="698"/>
      <c r="BY324" s="697">
        <f>[52]ACCOUNTALLOC!BY324</f>
        <v>0</v>
      </c>
      <c r="BZ324" s="697">
        <f>[52]ACCOUNTALLOC!BZ324</f>
        <v>0</v>
      </c>
      <c r="CA324" s="697">
        <f>[52]ACCOUNTALLOC!CA324</f>
        <v>0</v>
      </c>
      <c r="CB324" s="697">
        <f>[52]ACCOUNTALLOC!CB324</f>
        <v>0</v>
      </c>
      <c r="CC324" s="697">
        <f>[52]ACCOUNTALLOC!CC324</f>
        <v>0</v>
      </c>
      <c r="CD324" s="697">
        <f>[52]ACCOUNTALLOC!CD324</f>
        <v>0</v>
      </c>
      <c r="CE324" s="697">
        <f>[52]ACCOUNTALLOC!CE324</f>
        <v>0</v>
      </c>
      <c r="CF324" s="698"/>
      <c r="CG324" s="697">
        <f>[52]ACCOUNTALLOC!CG324</f>
        <v>0</v>
      </c>
      <c r="CH324" s="697">
        <f>[52]ACCOUNTALLOC!CH324</f>
        <v>0</v>
      </c>
      <c r="CI324" s="697">
        <f>[52]ACCOUNTALLOC!CI324</f>
        <v>0</v>
      </c>
      <c r="CJ324" s="697">
        <f>[52]ACCOUNTALLOC!CJ324</f>
        <v>0</v>
      </c>
      <c r="CK324" s="697">
        <f>[52]ACCOUNTALLOC!CK324</f>
        <v>0</v>
      </c>
      <c r="CL324" s="697">
        <f>[52]ACCOUNTALLOC!CL324</f>
        <v>0</v>
      </c>
      <c r="CM324" s="697">
        <f>[52]ACCOUNTALLOC!CM324</f>
        <v>0</v>
      </c>
      <c r="CN324" s="698">
        <f>[52]ACCOUNTALLOC!CN324</f>
        <v>0</v>
      </c>
      <c r="CO324" s="697">
        <f>[52]ACCOUNTALLOC!CO324</f>
        <v>0</v>
      </c>
      <c r="CP324" s="697">
        <f>[52]ACCOUNTALLOC!CP324</f>
        <v>0</v>
      </c>
      <c r="CQ324" s="697">
        <f>[52]ACCOUNTALLOC!CQ324</f>
        <v>0</v>
      </c>
      <c r="CR324" s="697">
        <f>[52]ACCOUNTALLOC!CR324</f>
        <v>0</v>
      </c>
      <c r="CS324" s="697">
        <f>[52]ACCOUNTALLOC!CS324</f>
        <v>0</v>
      </c>
      <c r="CT324" s="697">
        <f>[52]ACCOUNTALLOC!CT324</f>
        <v>0</v>
      </c>
      <c r="CU324" s="697">
        <f>[52]ACCOUNTALLOC!CU324</f>
        <v>0</v>
      </c>
      <c r="CW324" s="65">
        <f>[52]ACCOUNTALLOC!CW324</f>
        <v>0</v>
      </c>
      <c r="CX324" s="65">
        <f>[52]ACCOUNTALLOC!CX324</f>
        <v>0</v>
      </c>
      <c r="CY324" s="65">
        <f>[52]ACCOUNTALLOC!CY324</f>
        <v>0</v>
      </c>
      <c r="CZ324" s="65">
        <f>[52]ACCOUNTALLOC!CZ324</f>
        <v>0</v>
      </c>
      <c r="DA324" s="65">
        <f>[52]ACCOUNTALLOC!DA324</f>
        <v>0</v>
      </c>
      <c r="DB324" s="65">
        <f>[52]ACCOUNTALLOC!DB324</f>
        <v>0</v>
      </c>
      <c r="DC324" s="65">
        <f>[52]ACCOUNTALLOC!DC324</f>
        <v>0</v>
      </c>
      <c r="DE324" s="65">
        <v>0</v>
      </c>
      <c r="DF324" s="65">
        <v>0</v>
      </c>
      <c r="DG324" s="65">
        <v>0</v>
      </c>
      <c r="DH324" s="65">
        <v>0</v>
      </c>
      <c r="DI324" s="65">
        <v>0</v>
      </c>
      <c r="DJ324" s="65">
        <v>0</v>
      </c>
      <c r="DK324" s="65">
        <v>0</v>
      </c>
      <c r="DM324" s="65">
        <v>0</v>
      </c>
      <c r="DN324" s="65">
        <v>0</v>
      </c>
      <c r="DO324" s="65">
        <v>0</v>
      </c>
      <c r="DP324" s="65">
        <v>0</v>
      </c>
      <c r="DQ324" s="65">
        <v>0</v>
      </c>
      <c r="DR324" s="65">
        <v>0</v>
      </c>
      <c r="DS324" s="65">
        <v>0</v>
      </c>
      <c r="DU324" s="65">
        <v>0</v>
      </c>
      <c r="DV324" s="65">
        <v>0</v>
      </c>
      <c r="DW324" s="65">
        <v>0</v>
      </c>
      <c r="DX324" s="65">
        <v>0</v>
      </c>
      <c r="DY324" s="65">
        <v>0</v>
      </c>
      <c r="DZ324" s="65">
        <v>0</v>
      </c>
      <c r="EA324" s="65">
        <v>0</v>
      </c>
      <c r="EC324" s="65">
        <v>0</v>
      </c>
      <c r="ED324" s="65">
        <v>0</v>
      </c>
      <c r="EE324" s="65">
        <v>0</v>
      </c>
      <c r="EF324" s="65">
        <v>0</v>
      </c>
      <c r="EG324" s="65">
        <v>0</v>
      </c>
      <c r="EH324" s="65">
        <v>0</v>
      </c>
      <c r="EI324" s="65">
        <v>0</v>
      </c>
      <c r="EK324" s="65">
        <v>0</v>
      </c>
      <c r="EL324" s="65">
        <v>0</v>
      </c>
      <c r="EM324" s="65">
        <v>0</v>
      </c>
      <c r="EN324" s="65">
        <v>0</v>
      </c>
      <c r="EO324" s="65">
        <v>0</v>
      </c>
      <c r="EP324" s="65">
        <v>0</v>
      </c>
      <c r="EQ324" s="65">
        <v>0</v>
      </c>
      <c r="ES324" s="65">
        <v>0</v>
      </c>
      <c r="ET324" s="65">
        <v>0</v>
      </c>
      <c r="EU324" s="65">
        <v>0</v>
      </c>
      <c r="EV324" s="65">
        <v>0</v>
      </c>
      <c r="EW324" s="65">
        <v>0</v>
      </c>
      <c r="EX324" s="65">
        <v>0</v>
      </c>
      <c r="EY324" s="65">
        <v>0</v>
      </c>
      <c r="FA324" s="65">
        <v>0</v>
      </c>
      <c r="FB324" s="65">
        <v>0</v>
      </c>
      <c r="FC324" s="65">
        <v>0</v>
      </c>
      <c r="FD324" s="65">
        <v>0</v>
      </c>
      <c r="FE324" s="65">
        <v>0</v>
      </c>
      <c r="FF324" s="65">
        <v>0</v>
      </c>
      <c r="FG324" s="65">
        <v>0</v>
      </c>
    </row>
    <row r="325" spans="1:163">
      <c r="A325" s="699" t="str">
        <f>[52]ACCOUNTALLOC!A325</f>
        <v>~</v>
      </c>
      <c r="B325" s="698" t="str">
        <f>[52]ACCOUNTALLOC!B325</f>
        <v>~</v>
      </c>
      <c r="C325" s="695">
        <f>[52]ACCOUNTALLOC!C325</f>
        <v>0</v>
      </c>
      <c r="D325" s="700"/>
      <c r="E325" s="697">
        <f>[52]ACCOUNTALLOC!E325</f>
        <v>0</v>
      </c>
      <c r="F325" s="697">
        <f>[52]ACCOUNTALLOC!F325</f>
        <v>0</v>
      </c>
      <c r="G325" s="697">
        <f>[52]ACCOUNTALLOC!G325</f>
        <v>0</v>
      </c>
      <c r="H325" s="697">
        <f>[52]ACCOUNTALLOC!H325</f>
        <v>0</v>
      </c>
      <c r="I325" s="697">
        <f>[52]ACCOUNTALLOC!I325</f>
        <v>0</v>
      </c>
      <c r="J325" s="697">
        <f>[52]ACCOUNTALLOC!J325</f>
        <v>0</v>
      </c>
      <c r="K325" s="697">
        <f>[52]ACCOUNTALLOC!K325</f>
        <v>0</v>
      </c>
      <c r="L325" s="698"/>
      <c r="M325" s="697">
        <f>[52]ACCOUNTALLOC!M325</f>
        <v>0</v>
      </c>
      <c r="N325" s="697">
        <f>[52]ACCOUNTALLOC!N325</f>
        <v>0</v>
      </c>
      <c r="O325" s="697">
        <f>[52]ACCOUNTALLOC!O325</f>
        <v>0</v>
      </c>
      <c r="P325" s="697">
        <f>[52]ACCOUNTALLOC!P325</f>
        <v>0</v>
      </c>
      <c r="Q325" s="697">
        <f>[52]ACCOUNTALLOC!Q325</f>
        <v>0</v>
      </c>
      <c r="R325" s="697">
        <f>[52]ACCOUNTALLOC!R325</f>
        <v>0</v>
      </c>
      <c r="S325" s="697">
        <f>[52]ACCOUNTALLOC!S325</f>
        <v>0</v>
      </c>
      <c r="T325" s="698"/>
      <c r="U325" s="697">
        <f>[52]ACCOUNTALLOC!U325</f>
        <v>0</v>
      </c>
      <c r="V325" s="697">
        <f>[52]ACCOUNTALLOC!V325</f>
        <v>0</v>
      </c>
      <c r="W325" s="697">
        <f>[52]ACCOUNTALLOC!W325</f>
        <v>0</v>
      </c>
      <c r="X325" s="697">
        <f>[52]ACCOUNTALLOC!X325</f>
        <v>0</v>
      </c>
      <c r="Y325" s="697">
        <f>[52]ACCOUNTALLOC!Y325</f>
        <v>0</v>
      </c>
      <c r="Z325" s="697">
        <f>[52]ACCOUNTALLOC!Z325</f>
        <v>0</v>
      </c>
      <c r="AA325" s="697">
        <f>[52]ACCOUNTALLOC!AA325</f>
        <v>0</v>
      </c>
      <c r="AB325" s="698"/>
      <c r="AC325" s="697">
        <f>[52]ACCOUNTALLOC!AC325</f>
        <v>0</v>
      </c>
      <c r="AD325" s="697">
        <f>[52]ACCOUNTALLOC!AD325</f>
        <v>0</v>
      </c>
      <c r="AE325" s="697">
        <f>[52]ACCOUNTALLOC!AE325</f>
        <v>0</v>
      </c>
      <c r="AF325" s="697">
        <f>[52]ACCOUNTALLOC!AF325</f>
        <v>0</v>
      </c>
      <c r="AG325" s="697">
        <f>[52]ACCOUNTALLOC!AG325</f>
        <v>0</v>
      </c>
      <c r="AH325" s="697">
        <f>[52]ACCOUNTALLOC!AH325</f>
        <v>0</v>
      </c>
      <c r="AI325" s="697">
        <f>[52]ACCOUNTALLOC!AI325</f>
        <v>0</v>
      </c>
      <c r="AJ325" s="698"/>
      <c r="AK325" s="697">
        <f>[52]ACCOUNTALLOC!AK325</f>
        <v>0</v>
      </c>
      <c r="AL325" s="697">
        <f>[52]ACCOUNTALLOC!AL325</f>
        <v>0</v>
      </c>
      <c r="AM325" s="697">
        <f>[52]ACCOUNTALLOC!AM325</f>
        <v>0</v>
      </c>
      <c r="AN325" s="697">
        <f>[52]ACCOUNTALLOC!AN325</f>
        <v>0</v>
      </c>
      <c r="AO325" s="697">
        <f>[52]ACCOUNTALLOC!AO325</f>
        <v>0</v>
      </c>
      <c r="AP325" s="697">
        <f>[52]ACCOUNTALLOC!AP325</f>
        <v>0</v>
      </c>
      <c r="AQ325" s="697">
        <f>[52]ACCOUNTALLOC!AQ325</f>
        <v>0</v>
      </c>
      <c r="AR325" s="698"/>
      <c r="AS325" s="697">
        <f>[52]ACCOUNTALLOC!AS325</f>
        <v>0</v>
      </c>
      <c r="AT325" s="697">
        <f>[52]ACCOUNTALLOC!AT325</f>
        <v>0</v>
      </c>
      <c r="AU325" s="697">
        <f>[52]ACCOUNTALLOC!AU325</f>
        <v>0</v>
      </c>
      <c r="AV325" s="697">
        <f>[52]ACCOUNTALLOC!AV325</f>
        <v>0</v>
      </c>
      <c r="AW325" s="697">
        <f>[52]ACCOUNTALLOC!AW325</f>
        <v>0</v>
      </c>
      <c r="AX325" s="697">
        <f>[52]ACCOUNTALLOC!AX325</f>
        <v>0</v>
      </c>
      <c r="AY325" s="697">
        <f>[52]ACCOUNTALLOC!AY325</f>
        <v>0</v>
      </c>
      <c r="AZ325" s="698"/>
      <c r="BA325" s="697">
        <f>[52]ACCOUNTALLOC!BA325</f>
        <v>0</v>
      </c>
      <c r="BB325" s="697">
        <f>[52]ACCOUNTALLOC!BB325</f>
        <v>0</v>
      </c>
      <c r="BC325" s="697">
        <f>[52]ACCOUNTALLOC!BC325</f>
        <v>0</v>
      </c>
      <c r="BD325" s="697">
        <f>[52]ACCOUNTALLOC!BD325</f>
        <v>0</v>
      </c>
      <c r="BE325" s="697">
        <f>[52]ACCOUNTALLOC!BE325</f>
        <v>0</v>
      </c>
      <c r="BF325" s="697">
        <f>[52]ACCOUNTALLOC!BF325</f>
        <v>0</v>
      </c>
      <c r="BG325" s="697">
        <f>[52]ACCOUNTALLOC!BG325</f>
        <v>0</v>
      </c>
      <c r="BH325" s="698"/>
      <c r="BI325" s="697">
        <f>[52]ACCOUNTALLOC!BI325</f>
        <v>0</v>
      </c>
      <c r="BJ325" s="697">
        <f>[52]ACCOUNTALLOC!BJ325</f>
        <v>0</v>
      </c>
      <c r="BK325" s="697">
        <f>[52]ACCOUNTALLOC!BK325</f>
        <v>0</v>
      </c>
      <c r="BL325" s="697">
        <f>[52]ACCOUNTALLOC!BL325</f>
        <v>0</v>
      </c>
      <c r="BM325" s="697">
        <f>[52]ACCOUNTALLOC!BM325</f>
        <v>0</v>
      </c>
      <c r="BN325" s="697">
        <f>[52]ACCOUNTALLOC!BN325</f>
        <v>0</v>
      </c>
      <c r="BO325" s="697">
        <f>[52]ACCOUNTALLOC!BO325</f>
        <v>0</v>
      </c>
      <c r="BP325" s="698"/>
      <c r="BQ325" s="697">
        <f>[52]ACCOUNTALLOC!BQ325</f>
        <v>0</v>
      </c>
      <c r="BR325" s="697">
        <f>[52]ACCOUNTALLOC!BR325</f>
        <v>0</v>
      </c>
      <c r="BS325" s="697">
        <f>[52]ACCOUNTALLOC!BS325</f>
        <v>0</v>
      </c>
      <c r="BT325" s="697">
        <f>[52]ACCOUNTALLOC!BT325</f>
        <v>0</v>
      </c>
      <c r="BU325" s="697">
        <f>[52]ACCOUNTALLOC!BU325</f>
        <v>0</v>
      </c>
      <c r="BV325" s="697">
        <f>[52]ACCOUNTALLOC!BV325</f>
        <v>0</v>
      </c>
      <c r="BW325" s="697">
        <f>[52]ACCOUNTALLOC!BW325</f>
        <v>0</v>
      </c>
      <c r="BX325" s="698"/>
      <c r="BY325" s="697">
        <f>[52]ACCOUNTALLOC!BY325</f>
        <v>0</v>
      </c>
      <c r="BZ325" s="697">
        <f>[52]ACCOUNTALLOC!BZ325</f>
        <v>0</v>
      </c>
      <c r="CA325" s="697">
        <f>[52]ACCOUNTALLOC!CA325</f>
        <v>0</v>
      </c>
      <c r="CB325" s="697">
        <f>[52]ACCOUNTALLOC!CB325</f>
        <v>0</v>
      </c>
      <c r="CC325" s="697">
        <f>[52]ACCOUNTALLOC!CC325</f>
        <v>0</v>
      </c>
      <c r="CD325" s="697">
        <f>[52]ACCOUNTALLOC!CD325</f>
        <v>0</v>
      </c>
      <c r="CE325" s="697">
        <f>[52]ACCOUNTALLOC!CE325</f>
        <v>0</v>
      </c>
      <c r="CF325" s="698"/>
      <c r="CG325" s="697">
        <f>[52]ACCOUNTALLOC!CG325</f>
        <v>0</v>
      </c>
      <c r="CH325" s="697">
        <f>[52]ACCOUNTALLOC!CH325</f>
        <v>0</v>
      </c>
      <c r="CI325" s="697">
        <f>[52]ACCOUNTALLOC!CI325</f>
        <v>0</v>
      </c>
      <c r="CJ325" s="697">
        <f>[52]ACCOUNTALLOC!CJ325</f>
        <v>0</v>
      </c>
      <c r="CK325" s="697">
        <f>[52]ACCOUNTALLOC!CK325</f>
        <v>0</v>
      </c>
      <c r="CL325" s="697">
        <f>[52]ACCOUNTALLOC!CL325</f>
        <v>0</v>
      </c>
      <c r="CM325" s="697">
        <f>[52]ACCOUNTALLOC!CM325</f>
        <v>0</v>
      </c>
      <c r="CN325" s="698">
        <f>[52]ACCOUNTALLOC!CN325</f>
        <v>0</v>
      </c>
      <c r="CO325" s="697">
        <f>[52]ACCOUNTALLOC!CO325</f>
        <v>0</v>
      </c>
      <c r="CP325" s="697">
        <f>[52]ACCOUNTALLOC!CP325</f>
        <v>0</v>
      </c>
      <c r="CQ325" s="697">
        <f>[52]ACCOUNTALLOC!CQ325</f>
        <v>0</v>
      </c>
      <c r="CR325" s="697">
        <f>[52]ACCOUNTALLOC!CR325</f>
        <v>0</v>
      </c>
      <c r="CS325" s="697">
        <f>[52]ACCOUNTALLOC!CS325</f>
        <v>0</v>
      </c>
      <c r="CT325" s="697">
        <f>[52]ACCOUNTALLOC!CT325</f>
        <v>0</v>
      </c>
      <c r="CU325" s="697">
        <f>[52]ACCOUNTALLOC!CU325</f>
        <v>0</v>
      </c>
      <c r="CW325" s="65">
        <f>[52]ACCOUNTALLOC!CW325</f>
        <v>0</v>
      </c>
      <c r="CX325" s="65">
        <f>[52]ACCOUNTALLOC!CX325</f>
        <v>0</v>
      </c>
      <c r="CY325" s="65">
        <f>[52]ACCOUNTALLOC!CY325</f>
        <v>0</v>
      </c>
      <c r="CZ325" s="65">
        <f>[52]ACCOUNTALLOC!CZ325</f>
        <v>0</v>
      </c>
      <c r="DA325" s="65">
        <f>[52]ACCOUNTALLOC!DA325</f>
        <v>0</v>
      </c>
      <c r="DB325" s="65">
        <f>[52]ACCOUNTALLOC!DB325</f>
        <v>0</v>
      </c>
      <c r="DC325" s="65">
        <f>[52]ACCOUNTALLOC!DC325</f>
        <v>0</v>
      </c>
      <c r="DE325" s="65">
        <v>0</v>
      </c>
      <c r="DF325" s="65">
        <v>0</v>
      </c>
      <c r="DG325" s="65">
        <v>0</v>
      </c>
      <c r="DH325" s="65">
        <v>0</v>
      </c>
      <c r="DI325" s="65">
        <v>0</v>
      </c>
      <c r="DJ325" s="65">
        <v>0</v>
      </c>
      <c r="DK325" s="65">
        <v>0</v>
      </c>
      <c r="DM325" s="65">
        <v>0</v>
      </c>
      <c r="DN325" s="65">
        <v>0</v>
      </c>
      <c r="DO325" s="65">
        <v>0</v>
      </c>
      <c r="DP325" s="65">
        <v>0</v>
      </c>
      <c r="DQ325" s="65">
        <v>0</v>
      </c>
      <c r="DR325" s="65">
        <v>0</v>
      </c>
      <c r="DS325" s="65">
        <v>0</v>
      </c>
      <c r="DU325" s="65">
        <v>0</v>
      </c>
      <c r="DV325" s="65">
        <v>0</v>
      </c>
      <c r="DW325" s="65">
        <v>0</v>
      </c>
      <c r="DX325" s="65">
        <v>0</v>
      </c>
      <c r="DY325" s="65">
        <v>0</v>
      </c>
      <c r="DZ325" s="65">
        <v>0</v>
      </c>
      <c r="EA325" s="65">
        <v>0</v>
      </c>
      <c r="EC325" s="65">
        <v>0</v>
      </c>
      <c r="ED325" s="65">
        <v>0</v>
      </c>
      <c r="EE325" s="65">
        <v>0</v>
      </c>
      <c r="EF325" s="65">
        <v>0</v>
      </c>
      <c r="EG325" s="65">
        <v>0</v>
      </c>
      <c r="EH325" s="65">
        <v>0</v>
      </c>
      <c r="EI325" s="65">
        <v>0</v>
      </c>
      <c r="EK325" s="65">
        <v>0</v>
      </c>
      <c r="EL325" s="65">
        <v>0</v>
      </c>
      <c r="EM325" s="65">
        <v>0</v>
      </c>
      <c r="EN325" s="65">
        <v>0</v>
      </c>
      <c r="EO325" s="65">
        <v>0</v>
      </c>
      <c r="EP325" s="65">
        <v>0</v>
      </c>
      <c r="EQ325" s="65">
        <v>0</v>
      </c>
      <c r="ES325" s="65">
        <v>0</v>
      </c>
      <c r="ET325" s="65">
        <v>0</v>
      </c>
      <c r="EU325" s="65">
        <v>0</v>
      </c>
      <c r="EV325" s="65">
        <v>0</v>
      </c>
      <c r="EW325" s="65">
        <v>0</v>
      </c>
      <c r="EX325" s="65">
        <v>0</v>
      </c>
      <c r="EY325" s="65">
        <v>0</v>
      </c>
      <c r="FA325" s="65">
        <v>0</v>
      </c>
      <c r="FB325" s="65">
        <v>0</v>
      </c>
      <c r="FC325" s="65">
        <v>0</v>
      </c>
      <c r="FD325" s="65">
        <v>0</v>
      </c>
      <c r="FE325" s="65">
        <v>0</v>
      </c>
      <c r="FF325" s="65">
        <v>0</v>
      </c>
      <c r="FG325" s="65">
        <v>0</v>
      </c>
    </row>
    <row r="326" spans="1:163">
      <c r="A326" s="699" t="str">
        <f>[52]ACCOUNTALLOC!A326</f>
        <v>~</v>
      </c>
      <c r="B326" s="698" t="str">
        <f>[52]ACCOUNTALLOC!B326</f>
        <v>~</v>
      </c>
      <c r="C326" s="695">
        <f>[52]ACCOUNTALLOC!C326</f>
        <v>0</v>
      </c>
      <c r="D326" s="700"/>
      <c r="E326" s="697">
        <f>[52]ACCOUNTALLOC!E326</f>
        <v>0</v>
      </c>
      <c r="F326" s="697">
        <f>[52]ACCOUNTALLOC!F326</f>
        <v>0</v>
      </c>
      <c r="G326" s="697">
        <f>[52]ACCOUNTALLOC!G326</f>
        <v>0</v>
      </c>
      <c r="H326" s="697">
        <f>[52]ACCOUNTALLOC!H326</f>
        <v>0</v>
      </c>
      <c r="I326" s="697">
        <f>[52]ACCOUNTALLOC!I326</f>
        <v>0</v>
      </c>
      <c r="J326" s="697">
        <f>[52]ACCOUNTALLOC!J326</f>
        <v>0</v>
      </c>
      <c r="K326" s="697">
        <f>[52]ACCOUNTALLOC!K326</f>
        <v>0</v>
      </c>
      <c r="L326" s="698"/>
      <c r="M326" s="697">
        <f>[52]ACCOUNTALLOC!M326</f>
        <v>0</v>
      </c>
      <c r="N326" s="697">
        <f>[52]ACCOUNTALLOC!N326</f>
        <v>0</v>
      </c>
      <c r="O326" s="697">
        <f>[52]ACCOUNTALLOC!O326</f>
        <v>0</v>
      </c>
      <c r="P326" s="697">
        <f>[52]ACCOUNTALLOC!P326</f>
        <v>0</v>
      </c>
      <c r="Q326" s="697">
        <f>[52]ACCOUNTALLOC!Q326</f>
        <v>0</v>
      </c>
      <c r="R326" s="697">
        <f>[52]ACCOUNTALLOC!R326</f>
        <v>0</v>
      </c>
      <c r="S326" s="697">
        <f>[52]ACCOUNTALLOC!S326</f>
        <v>0</v>
      </c>
      <c r="T326" s="698"/>
      <c r="U326" s="697">
        <f>[52]ACCOUNTALLOC!U326</f>
        <v>0</v>
      </c>
      <c r="V326" s="697">
        <f>[52]ACCOUNTALLOC!V326</f>
        <v>0</v>
      </c>
      <c r="W326" s="697">
        <f>[52]ACCOUNTALLOC!W326</f>
        <v>0</v>
      </c>
      <c r="X326" s="697">
        <f>[52]ACCOUNTALLOC!X326</f>
        <v>0</v>
      </c>
      <c r="Y326" s="697">
        <f>[52]ACCOUNTALLOC!Y326</f>
        <v>0</v>
      </c>
      <c r="Z326" s="697">
        <f>[52]ACCOUNTALLOC!Z326</f>
        <v>0</v>
      </c>
      <c r="AA326" s="697">
        <f>[52]ACCOUNTALLOC!AA326</f>
        <v>0</v>
      </c>
      <c r="AB326" s="698"/>
      <c r="AC326" s="697">
        <f>[52]ACCOUNTALLOC!AC326</f>
        <v>0</v>
      </c>
      <c r="AD326" s="697">
        <f>[52]ACCOUNTALLOC!AD326</f>
        <v>0</v>
      </c>
      <c r="AE326" s="697">
        <f>[52]ACCOUNTALLOC!AE326</f>
        <v>0</v>
      </c>
      <c r="AF326" s="697">
        <f>[52]ACCOUNTALLOC!AF326</f>
        <v>0</v>
      </c>
      <c r="AG326" s="697">
        <f>[52]ACCOUNTALLOC!AG326</f>
        <v>0</v>
      </c>
      <c r="AH326" s="697">
        <f>[52]ACCOUNTALLOC!AH326</f>
        <v>0</v>
      </c>
      <c r="AI326" s="697">
        <f>[52]ACCOUNTALLOC!AI326</f>
        <v>0</v>
      </c>
      <c r="AJ326" s="698"/>
      <c r="AK326" s="697">
        <f>[52]ACCOUNTALLOC!AK326</f>
        <v>0</v>
      </c>
      <c r="AL326" s="697">
        <f>[52]ACCOUNTALLOC!AL326</f>
        <v>0</v>
      </c>
      <c r="AM326" s="697">
        <f>[52]ACCOUNTALLOC!AM326</f>
        <v>0</v>
      </c>
      <c r="AN326" s="697">
        <f>[52]ACCOUNTALLOC!AN326</f>
        <v>0</v>
      </c>
      <c r="AO326" s="697">
        <f>[52]ACCOUNTALLOC!AO326</f>
        <v>0</v>
      </c>
      <c r="AP326" s="697">
        <f>[52]ACCOUNTALLOC!AP326</f>
        <v>0</v>
      </c>
      <c r="AQ326" s="697">
        <f>[52]ACCOUNTALLOC!AQ326</f>
        <v>0</v>
      </c>
      <c r="AR326" s="698"/>
      <c r="AS326" s="697">
        <f>[52]ACCOUNTALLOC!AS326</f>
        <v>0</v>
      </c>
      <c r="AT326" s="697">
        <f>[52]ACCOUNTALLOC!AT326</f>
        <v>0</v>
      </c>
      <c r="AU326" s="697">
        <f>[52]ACCOUNTALLOC!AU326</f>
        <v>0</v>
      </c>
      <c r="AV326" s="697">
        <f>[52]ACCOUNTALLOC!AV326</f>
        <v>0</v>
      </c>
      <c r="AW326" s="697">
        <f>[52]ACCOUNTALLOC!AW326</f>
        <v>0</v>
      </c>
      <c r="AX326" s="697">
        <f>[52]ACCOUNTALLOC!AX326</f>
        <v>0</v>
      </c>
      <c r="AY326" s="697">
        <f>[52]ACCOUNTALLOC!AY326</f>
        <v>0</v>
      </c>
      <c r="AZ326" s="698"/>
      <c r="BA326" s="697">
        <f>[52]ACCOUNTALLOC!BA326</f>
        <v>0</v>
      </c>
      <c r="BB326" s="697">
        <f>[52]ACCOUNTALLOC!BB326</f>
        <v>0</v>
      </c>
      <c r="BC326" s="697">
        <f>[52]ACCOUNTALLOC!BC326</f>
        <v>0</v>
      </c>
      <c r="BD326" s="697">
        <f>[52]ACCOUNTALLOC!BD326</f>
        <v>0</v>
      </c>
      <c r="BE326" s="697">
        <f>[52]ACCOUNTALLOC!BE326</f>
        <v>0</v>
      </c>
      <c r="BF326" s="697">
        <f>[52]ACCOUNTALLOC!BF326</f>
        <v>0</v>
      </c>
      <c r="BG326" s="697">
        <f>[52]ACCOUNTALLOC!BG326</f>
        <v>0</v>
      </c>
      <c r="BH326" s="698"/>
      <c r="BI326" s="697">
        <f>[52]ACCOUNTALLOC!BI326</f>
        <v>0</v>
      </c>
      <c r="BJ326" s="697">
        <f>[52]ACCOUNTALLOC!BJ326</f>
        <v>0</v>
      </c>
      <c r="BK326" s="697">
        <f>[52]ACCOUNTALLOC!BK326</f>
        <v>0</v>
      </c>
      <c r="BL326" s="697">
        <f>[52]ACCOUNTALLOC!BL326</f>
        <v>0</v>
      </c>
      <c r="BM326" s="697">
        <f>[52]ACCOUNTALLOC!BM326</f>
        <v>0</v>
      </c>
      <c r="BN326" s="697">
        <f>[52]ACCOUNTALLOC!BN326</f>
        <v>0</v>
      </c>
      <c r="BO326" s="697">
        <f>[52]ACCOUNTALLOC!BO326</f>
        <v>0</v>
      </c>
      <c r="BP326" s="698"/>
      <c r="BQ326" s="697">
        <f>[52]ACCOUNTALLOC!BQ326</f>
        <v>0</v>
      </c>
      <c r="BR326" s="697">
        <f>[52]ACCOUNTALLOC!BR326</f>
        <v>0</v>
      </c>
      <c r="BS326" s="697">
        <f>[52]ACCOUNTALLOC!BS326</f>
        <v>0</v>
      </c>
      <c r="BT326" s="697">
        <f>[52]ACCOUNTALLOC!BT326</f>
        <v>0</v>
      </c>
      <c r="BU326" s="697">
        <f>[52]ACCOUNTALLOC!BU326</f>
        <v>0</v>
      </c>
      <c r="BV326" s="697">
        <f>[52]ACCOUNTALLOC!BV326</f>
        <v>0</v>
      </c>
      <c r="BW326" s="697">
        <f>[52]ACCOUNTALLOC!BW326</f>
        <v>0</v>
      </c>
      <c r="BX326" s="698"/>
      <c r="BY326" s="697">
        <f>[52]ACCOUNTALLOC!BY326</f>
        <v>0</v>
      </c>
      <c r="BZ326" s="697">
        <f>[52]ACCOUNTALLOC!BZ326</f>
        <v>0</v>
      </c>
      <c r="CA326" s="697">
        <f>[52]ACCOUNTALLOC!CA326</f>
        <v>0</v>
      </c>
      <c r="CB326" s="697">
        <f>[52]ACCOUNTALLOC!CB326</f>
        <v>0</v>
      </c>
      <c r="CC326" s="697">
        <f>[52]ACCOUNTALLOC!CC326</f>
        <v>0</v>
      </c>
      <c r="CD326" s="697">
        <f>[52]ACCOUNTALLOC!CD326</f>
        <v>0</v>
      </c>
      <c r="CE326" s="697">
        <f>[52]ACCOUNTALLOC!CE326</f>
        <v>0</v>
      </c>
      <c r="CF326" s="698"/>
      <c r="CG326" s="697">
        <f>[52]ACCOUNTALLOC!CG326</f>
        <v>0</v>
      </c>
      <c r="CH326" s="697">
        <f>[52]ACCOUNTALLOC!CH326</f>
        <v>0</v>
      </c>
      <c r="CI326" s="697">
        <f>[52]ACCOUNTALLOC!CI326</f>
        <v>0</v>
      </c>
      <c r="CJ326" s="697">
        <f>[52]ACCOUNTALLOC!CJ326</f>
        <v>0</v>
      </c>
      <c r="CK326" s="697">
        <f>[52]ACCOUNTALLOC!CK326</f>
        <v>0</v>
      </c>
      <c r="CL326" s="697">
        <f>[52]ACCOUNTALLOC!CL326</f>
        <v>0</v>
      </c>
      <c r="CM326" s="697">
        <f>[52]ACCOUNTALLOC!CM326</f>
        <v>0</v>
      </c>
      <c r="CN326" s="698">
        <f>[52]ACCOUNTALLOC!CN326</f>
        <v>0</v>
      </c>
      <c r="CO326" s="697">
        <f>[52]ACCOUNTALLOC!CO326</f>
        <v>0</v>
      </c>
      <c r="CP326" s="697">
        <f>[52]ACCOUNTALLOC!CP326</f>
        <v>0</v>
      </c>
      <c r="CQ326" s="697">
        <f>[52]ACCOUNTALLOC!CQ326</f>
        <v>0</v>
      </c>
      <c r="CR326" s="697">
        <f>[52]ACCOUNTALLOC!CR326</f>
        <v>0</v>
      </c>
      <c r="CS326" s="697">
        <f>[52]ACCOUNTALLOC!CS326</f>
        <v>0</v>
      </c>
      <c r="CT326" s="697">
        <f>[52]ACCOUNTALLOC!CT326</f>
        <v>0</v>
      </c>
      <c r="CU326" s="697">
        <f>[52]ACCOUNTALLOC!CU326</f>
        <v>0</v>
      </c>
      <c r="CW326" s="65">
        <f>[52]ACCOUNTALLOC!CW326</f>
        <v>0</v>
      </c>
      <c r="CX326" s="65">
        <f>[52]ACCOUNTALLOC!CX326</f>
        <v>0</v>
      </c>
      <c r="CY326" s="65">
        <f>[52]ACCOUNTALLOC!CY326</f>
        <v>0</v>
      </c>
      <c r="CZ326" s="65">
        <f>[52]ACCOUNTALLOC!CZ326</f>
        <v>0</v>
      </c>
      <c r="DA326" s="65">
        <f>[52]ACCOUNTALLOC!DA326</f>
        <v>0</v>
      </c>
      <c r="DB326" s="65">
        <f>[52]ACCOUNTALLOC!DB326</f>
        <v>0</v>
      </c>
      <c r="DC326" s="65">
        <f>[52]ACCOUNTALLOC!DC326</f>
        <v>0</v>
      </c>
      <c r="DE326" s="65">
        <v>0</v>
      </c>
      <c r="DF326" s="65">
        <v>0</v>
      </c>
      <c r="DG326" s="65">
        <v>0</v>
      </c>
      <c r="DH326" s="65">
        <v>0</v>
      </c>
      <c r="DI326" s="65">
        <v>0</v>
      </c>
      <c r="DJ326" s="65">
        <v>0</v>
      </c>
      <c r="DK326" s="65">
        <v>0</v>
      </c>
      <c r="DM326" s="65">
        <v>0</v>
      </c>
      <c r="DN326" s="65">
        <v>0</v>
      </c>
      <c r="DO326" s="65">
        <v>0</v>
      </c>
      <c r="DP326" s="65">
        <v>0</v>
      </c>
      <c r="DQ326" s="65">
        <v>0</v>
      </c>
      <c r="DR326" s="65">
        <v>0</v>
      </c>
      <c r="DS326" s="65">
        <v>0</v>
      </c>
      <c r="DU326" s="65">
        <v>0</v>
      </c>
      <c r="DV326" s="65">
        <v>0</v>
      </c>
      <c r="DW326" s="65">
        <v>0</v>
      </c>
      <c r="DX326" s="65">
        <v>0</v>
      </c>
      <c r="DY326" s="65">
        <v>0</v>
      </c>
      <c r="DZ326" s="65">
        <v>0</v>
      </c>
      <c r="EA326" s="65">
        <v>0</v>
      </c>
      <c r="EC326" s="65">
        <v>0</v>
      </c>
      <c r="ED326" s="65">
        <v>0</v>
      </c>
      <c r="EE326" s="65">
        <v>0</v>
      </c>
      <c r="EF326" s="65">
        <v>0</v>
      </c>
      <c r="EG326" s="65">
        <v>0</v>
      </c>
      <c r="EH326" s="65">
        <v>0</v>
      </c>
      <c r="EI326" s="65">
        <v>0</v>
      </c>
      <c r="EK326" s="65">
        <v>0</v>
      </c>
      <c r="EL326" s="65">
        <v>0</v>
      </c>
      <c r="EM326" s="65">
        <v>0</v>
      </c>
      <c r="EN326" s="65">
        <v>0</v>
      </c>
      <c r="EO326" s="65">
        <v>0</v>
      </c>
      <c r="EP326" s="65">
        <v>0</v>
      </c>
      <c r="EQ326" s="65">
        <v>0</v>
      </c>
      <c r="ES326" s="65">
        <v>0</v>
      </c>
      <c r="ET326" s="65">
        <v>0</v>
      </c>
      <c r="EU326" s="65">
        <v>0</v>
      </c>
      <c r="EV326" s="65">
        <v>0</v>
      </c>
      <c r="EW326" s="65">
        <v>0</v>
      </c>
      <c r="EX326" s="65">
        <v>0</v>
      </c>
      <c r="EY326" s="65">
        <v>0</v>
      </c>
      <c r="FA326" s="65">
        <v>0</v>
      </c>
      <c r="FB326" s="65">
        <v>0</v>
      </c>
      <c r="FC326" s="65">
        <v>0</v>
      </c>
      <c r="FD326" s="65">
        <v>0</v>
      </c>
      <c r="FE326" s="65">
        <v>0</v>
      </c>
      <c r="FF326" s="65">
        <v>0</v>
      </c>
      <c r="FG326" s="65">
        <v>0</v>
      </c>
    </row>
    <row r="327" spans="1:163">
      <c r="A327" s="698"/>
      <c r="B327" s="694" t="str">
        <f>[52]ACCOUNTALLOC!B327</f>
        <v>Sub-total</v>
      </c>
      <c r="C327" s="696">
        <f>[52]ACCOUNTALLOC!C327</f>
        <v>52087545.219702169</v>
      </c>
      <c r="D327" s="700"/>
      <c r="E327" s="696">
        <f>[52]ACCOUNTALLOC!E327</f>
        <v>0</v>
      </c>
      <c r="F327" s="696">
        <f>[52]ACCOUNTALLOC!F327</f>
        <v>0</v>
      </c>
      <c r="G327" s="696">
        <f>[52]ACCOUNTALLOC!G327</f>
        <v>45306511.382084087</v>
      </c>
      <c r="H327" s="696">
        <f>[52]ACCOUNTALLOC!H327</f>
        <v>0</v>
      </c>
      <c r="I327" s="696">
        <f>[52]ACCOUNTALLOC!I327</f>
        <v>0</v>
      </c>
      <c r="J327" s="696">
        <f>[52]ACCOUNTALLOC!J327</f>
        <v>0</v>
      </c>
      <c r="K327" s="696">
        <f>[52]ACCOUNTALLOC!K327</f>
        <v>45306511.382084087</v>
      </c>
      <c r="L327" s="696"/>
      <c r="M327" s="696">
        <f>[52]ACCOUNTALLOC!M327</f>
        <v>0</v>
      </c>
      <c r="N327" s="696">
        <f>[52]ACCOUNTALLOC!N327</f>
        <v>0</v>
      </c>
      <c r="O327" s="696">
        <f>[52]ACCOUNTALLOC!O327</f>
        <v>4745940.4466039771</v>
      </c>
      <c r="P327" s="696">
        <f>[52]ACCOUNTALLOC!P327</f>
        <v>0</v>
      </c>
      <c r="Q327" s="696">
        <f>[52]ACCOUNTALLOC!Q327</f>
        <v>0</v>
      </c>
      <c r="R327" s="696">
        <f>[52]ACCOUNTALLOC!R327</f>
        <v>0</v>
      </c>
      <c r="S327" s="696">
        <f>[52]ACCOUNTALLOC!S327</f>
        <v>4745940.4466039771</v>
      </c>
      <c r="T327" s="696"/>
      <c r="U327" s="696">
        <f>[52]ACCOUNTALLOC!U327</f>
        <v>0</v>
      </c>
      <c r="V327" s="696">
        <f>[52]ACCOUNTALLOC!V327</f>
        <v>0</v>
      </c>
      <c r="W327" s="696">
        <f>[52]ACCOUNTALLOC!W327</f>
        <v>477500.29486942687</v>
      </c>
      <c r="X327" s="696">
        <f>[52]ACCOUNTALLOC!X327</f>
        <v>0</v>
      </c>
      <c r="Y327" s="696">
        <f>[52]ACCOUNTALLOC!Y327</f>
        <v>0</v>
      </c>
      <c r="Z327" s="696">
        <f>[52]ACCOUNTALLOC!Z327</f>
        <v>0</v>
      </c>
      <c r="AA327" s="696">
        <f>[52]ACCOUNTALLOC!AA327</f>
        <v>477500.29486942687</v>
      </c>
      <c r="AB327" s="696"/>
      <c r="AC327" s="696">
        <f>[52]ACCOUNTALLOC!AC327</f>
        <v>0</v>
      </c>
      <c r="AD327" s="696">
        <f>[52]ACCOUNTALLOC!AD327</f>
        <v>0</v>
      </c>
      <c r="AE327" s="696">
        <f>[52]ACCOUNTALLOC!AE327</f>
        <v>506672.61410894757</v>
      </c>
      <c r="AF327" s="696">
        <f>[52]ACCOUNTALLOC!AF327</f>
        <v>0</v>
      </c>
      <c r="AG327" s="696">
        <f>[52]ACCOUNTALLOC!AG327</f>
        <v>0</v>
      </c>
      <c r="AH327" s="696">
        <f>[52]ACCOUNTALLOC!AH327</f>
        <v>0</v>
      </c>
      <c r="AI327" s="696">
        <f>[52]ACCOUNTALLOC!AI327</f>
        <v>506672.61410894757</v>
      </c>
      <c r="AJ327" s="696"/>
      <c r="AK327" s="696">
        <f>[52]ACCOUNTALLOC!AK327</f>
        <v>0</v>
      </c>
      <c r="AL327" s="696">
        <f>[52]ACCOUNTALLOC!AL327</f>
        <v>0</v>
      </c>
      <c r="AM327" s="696">
        <f>[52]ACCOUNTALLOC!AM327</f>
        <v>547641.61910462321</v>
      </c>
      <c r="AN327" s="696">
        <f>[52]ACCOUNTALLOC!AN327</f>
        <v>0</v>
      </c>
      <c r="AO327" s="696">
        <f>[52]ACCOUNTALLOC!AO327</f>
        <v>0</v>
      </c>
      <c r="AP327" s="696">
        <f>[52]ACCOUNTALLOC!AP327</f>
        <v>0</v>
      </c>
      <c r="AQ327" s="696">
        <f>[52]ACCOUNTALLOC!AQ327</f>
        <v>547641.61910462321</v>
      </c>
      <c r="AR327" s="696"/>
      <c r="AS327" s="696">
        <f>[52]ACCOUNTALLOC!AS327</f>
        <v>0</v>
      </c>
      <c r="AT327" s="696">
        <f>[52]ACCOUNTALLOC!AT327</f>
        <v>0</v>
      </c>
      <c r="AU327" s="696">
        <f>[52]ACCOUNTALLOC!AU327</f>
        <v>46.229974015084736</v>
      </c>
      <c r="AV327" s="696">
        <f>[52]ACCOUNTALLOC!AV327</f>
        <v>0</v>
      </c>
      <c r="AW327" s="696">
        <f>[52]ACCOUNTALLOC!AW327</f>
        <v>0</v>
      </c>
      <c r="AX327" s="696">
        <f>[52]ACCOUNTALLOC!AX327</f>
        <v>0</v>
      </c>
      <c r="AY327" s="696">
        <f>[52]ACCOUNTALLOC!AY327</f>
        <v>46.229974015084736</v>
      </c>
      <c r="AZ327" s="696"/>
      <c r="BA327" s="696">
        <f>[52]ACCOUNTALLOC!BA327</f>
        <v>0</v>
      </c>
      <c r="BB327" s="696">
        <f>[52]ACCOUNTALLOC!BB327</f>
        <v>0</v>
      </c>
      <c r="BC327" s="696">
        <f>[52]ACCOUNTALLOC!BC327</f>
        <v>15327.650120671631</v>
      </c>
      <c r="BD327" s="696">
        <f>[52]ACCOUNTALLOC!BD327</f>
        <v>0</v>
      </c>
      <c r="BE327" s="696">
        <f>[52]ACCOUNTALLOC!BE327</f>
        <v>0</v>
      </c>
      <c r="BF327" s="696">
        <f>[52]ACCOUNTALLOC!BF327</f>
        <v>0</v>
      </c>
      <c r="BG327" s="696">
        <f>[52]ACCOUNTALLOC!BG327</f>
        <v>15327.650120671631</v>
      </c>
      <c r="BH327" s="696"/>
      <c r="BI327" s="696">
        <f>[52]ACCOUNTALLOC!BI327</f>
        <v>0</v>
      </c>
      <c r="BJ327" s="696">
        <f>[52]ACCOUNTALLOC!BJ327</f>
        <v>0</v>
      </c>
      <c r="BK327" s="696">
        <f>[52]ACCOUNTALLOC!BK327</f>
        <v>62194.004899910076</v>
      </c>
      <c r="BL327" s="696">
        <f>[52]ACCOUNTALLOC!BL327</f>
        <v>0</v>
      </c>
      <c r="BM327" s="696">
        <f>[52]ACCOUNTALLOC!BM327</f>
        <v>0</v>
      </c>
      <c r="BN327" s="696">
        <f>[52]ACCOUNTALLOC!BN327</f>
        <v>0</v>
      </c>
      <c r="BO327" s="696">
        <f>[52]ACCOUNTALLOC!BO327</f>
        <v>62194.004899910076</v>
      </c>
      <c r="BP327" s="696"/>
      <c r="BQ327" s="696">
        <f>[52]ACCOUNTALLOC!BQ327</f>
        <v>0</v>
      </c>
      <c r="BR327" s="696">
        <f>[52]ACCOUNTALLOC!BR327</f>
        <v>0</v>
      </c>
      <c r="BS327" s="696">
        <f>[52]ACCOUNTALLOC!BS327</f>
        <v>99206.928085480482</v>
      </c>
      <c r="BT327" s="696">
        <f>[52]ACCOUNTALLOC!BT327</f>
        <v>0</v>
      </c>
      <c r="BU327" s="696">
        <f>[52]ACCOUNTALLOC!BU327</f>
        <v>0</v>
      </c>
      <c r="BV327" s="696">
        <f>[52]ACCOUNTALLOC!BV327</f>
        <v>0</v>
      </c>
      <c r="BW327" s="696">
        <f>[52]ACCOUNTALLOC!BW327</f>
        <v>99206.928085480482</v>
      </c>
      <c r="BX327" s="696"/>
      <c r="BY327" s="696">
        <f>[52]ACCOUNTALLOC!BY327</f>
        <v>0</v>
      </c>
      <c r="BZ327" s="696">
        <f>[52]ACCOUNTALLOC!BZ327</f>
        <v>0</v>
      </c>
      <c r="CA327" s="696">
        <f>[52]ACCOUNTALLOC!CA327</f>
        <v>177139.90766005887</v>
      </c>
      <c r="CB327" s="696">
        <f>[52]ACCOUNTALLOC!CB327</f>
        <v>0</v>
      </c>
      <c r="CC327" s="696">
        <f>[52]ACCOUNTALLOC!CC327</f>
        <v>0</v>
      </c>
      <c r="CD327" s="696">
        <f>[52]ACCOUNTALLOC!CD327</f>
        <v>0</v>
      </c>
      <c r="CE327" s="696">
        <f>[52]ACCOUNTALLOC!CE327</f>
        <v>177139.90766005887</v>
      </c>
      <c r="CF327" s="696"/>
      <c r="CG327" s="762">
        <f>[52]ACCOUNTALLOC!CG327</f>
        <v>0</v>
      </c>
      <c r="CH327" s="762">
        <f>[52]ACCOUNTALLOC!CH327</f>
        <v>0</v>
      </c>
      <c r="CI327" s="762">
        <f>[52]ACCOUNTALLOC!CI327</f>
        <v>149266.14185084932</v>
      </c>
      <c r="CJ327" s="696">
        <f>[52]ACCOUNTALLOC!CJ327</f>
        <v>0</v>
      </c>
      <c r="CK327" s="696">
        <f>[52]ACCOUNTALLOC!CK327</f>
        <v>0</v>
      </c>
      <c r="CL327" s="696">
        <f>[52]ACCOUNTALLOC!CL327</f>
        <v>0</v>
      </c>
      <c r="CM327" s="696">
        <f>[52]ACCOUNTALLOC!CM327</f>
        <v>149266.14185084932</v>
      </c>
      <c r="CN327" s="696">
        <f>[52]ACCOUNTALLOC!CN327</f>
        <v>0</v>
      </c>
      <c r="CO327" s="696">
        <f>[52]ACCOUNTALLOC!CO327</f>
        <v>0</v>
      </c>
      <c r="CP327" s="696">
        <f>[52]ACCOUNTALLOC!CP327</f>
        <v>0</v>
      </c>
      <c r="CQ327" s="696">
        <f>[52]ACCOUNTALLOC!CQ327</f>
        <v>98.000340105873676</v>
      </c>
      <c r="CR327" s="696">
        <f>[52]ACCOUNTALLOC!CR327</f>
        <v>0</v>
      </c>
      <c r="CS327" s="696">
        <f>[52]ACCOUNTALLOC!CS327</f>
        <v>0</v>
      </c>
      <c r="CT327" s="696">
        <f>[52]ACCOUNTALLOC!CT327</f>
        <v>0</v>
      </c>
      <c r="CU327" s="696">
        <f>[52]ACCOUNTALLOC!CU327</f>
        <v>98.000340105873676</v>
      </c>
      <c r="CV327" s="66"/>
      <c r="CW327" s="66">
        <f>[52]ACCOUNTALLOC!CW327</f>
        <v>0</v>
      </c>
      <c r="CX327" s="66">
        <f>[52]ACCOUNTALLOC!CX327</f>
        <v>0</v>
      </c>
      <c r="CY327" s="66">
        <f>[52]ACCOUNTALLOC!CY327</f>
        <v>0</v>
      </c>
      <c r="CZ327" s="66">
        <f>[52]ACCOUNTALLOC!CZ327</f>
        <v>0</v>
      </c>
      <c r="DA327" s="66">
        <f>[52]ACCOUNTALLOC!DA327</f>
        <v>0</v>
      </c>
      <c r="DB327" s="66">
        <f>[52]ACCOUNTALLOC!DB327</f>
        <v>0</v>
      </c>
      <c r="DC327" s="66">
        <f>[52]ACCOUNTALLOC!DC327</f>
        <v>0</v>
      </c>
      <c r="DD327" s="66"/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/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/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/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/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/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/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</row>
    <row r="328" spans="1:163">
      <c r="D328" s="64"/>
      <c r="CW328" s="2">
        <f>[52]ACCOUNTALLOC!CW328</f>
        <v>0</v>
      </c>
      <c r="CX328" s="2">
        <f>[52]ACCOUNTALLOC!CX328</f>
        <v>0</v>
      </c>
      <c r="CY328" s="2">
        <f>[52]ACCOUNTALLOC!CY328</f>
        <v>0</v>
      </c>
      <c r="CZ328" s="2">
        <f>[52]ACCOUNTALLOC!CZ328</f>
        <v>0</v>
      </c>
      <c r="DA328" s="2">
        <f>[52]ACCOUNTALLOC!DA328</f>
        <v>0</v>
      </c>
      <c r="DB328" s="2">
        <f>[52]ACCOUNTALLOC!DB328</f>
        <v>0</v>
      </c>
      <c r="DC328" s="2">
        <f>[52]ACCOUNTALLOC!DC328</f>
        <v>0</v>
      </c>
    </row>
    <row r="329" spans="1:163">
      <c r="B329" s="12" t="s">
        <v>78</v>
      </c>
      <c r="D329" s="64"/>
      <c r="CW329" s="2">
        <f>[52]ACCOUNTALLOC!CW329</f>
        <v>0</v>
      </c>
      <c r="CX329" s="2">
        <f>[52]ACCOUNTALLOC!CX329</f>
        <v>0</v>
      </c>
      <c r="CY329" s="2">
        <f>[52]ACCOUNTALLOC!CY329</f>
        <v>0</v>
      </c>
      <c r="CZ329" s="2">
        <f>[52]ACCOUNTALLOC!CZ329</f>
        <v>0</v>
      </c>
      <c r="DA329" s="2">
        <f>[52]ACCOUNTALLOC!DA329</f>
        <v>0</v>
      </c>
      <c r="DB329" s="2">
        <f>[52]ACCOUNTALLOC!DB329</f>
        <v>0</v>
      </c>
      <c r="DC329" s="2">
        <f>[52]ACCOUNTALLOC!DC329</f>
        <v>0</v>
      </c>
    </row>
    <row r="330" spans="1:163">
      <c r="A330" s="699">
        <f>[52]ACCOUNTALLOC!A330</f>
        <v>908.01</v>
      </c>
      <c r="B330" s="698" t="str">
        <f>[52]ACCOUNTALLOC!B330</f>
        <v>Cust Svc Exp - Cust Assistance</v>
      </c>
      <c r="C330" s="695">
        <f>[52]ACCOUNTALLOC!C330</f>
        <v>181452.77413573861</v>
      </c>
      <c r="D330" s="700"/>
      <c r="E330" s="697">
        <f>[52]ACCOUNTALLOC!E330</f>
        <v>0</v>
      </c>
      <c r="F330" s="697">
        <f>[52]ACCOUNTALLOC!F330</f>
        <v>0</v>
      </c>
      <c r="G330" s="697">
        <f>[52]ACCOUNTALLOC!G330</f>
        <v>181452.77413573861</v>
      </c>
      <c r="H330" s="697">
        <f>[52]ACCOUNTALLOC!H330</f>
        <v>0</v>
      </c>
      <c r="I330" s="697">
        <f>[52]ACCOUNTALLOC!I330</f>
        <v>0</v>
      </c>
      <c r="J330" s="697">
        <f>[52]ACCOUNTALLOC!J330</f>
        <v>0</v>
      </c>
      <c r="K330" s="697">
        <f>[52]ACCOUNTALLOC!K330</f>
        <v>181452.77413573861</v>
      </c>
      <c r="L330" s="698"/>
      <c r="M330" s="697">
        <f>[52]ACCOUNTALLOC!M330</f>
        <v>0</v>
      </c>
      <c r="N330" s="697">
        <f>[52]ACCOUNTALLOC!N330</f>
        <v>0</v>
      </c>
      <c r="O330" s="697">
        <f>[52]ACCOUNTALLOC!O330</f>
        <v>0</v>
      </c>
      <c r="P330" s="697">
        <f>[52]ACCOUNTALLOC!P330</f>
        <v>0</v>
      </c>
      <c r="Q330" s="697">
        <f>[52]ACCOUNTALLOC!Q330</f>
        <v>0</v>
      </c>
      <c r="R330" s="697">
        <f>[52]ACCOUNTALLOC!R330</f>
        <v>0</v>
      </c>
      <c r="S330" s="697">
        <f>[52]ACCOUNTALLOC!S330</f>
        <v>0</v>
      </c>
      <c r="T330" s="698"/>
      <c r="U330" s="697">
        <f>[52]ACCOUNTALLOC!U330</f>
        <v>0</v>
      </c>
      <c r="V330" s="697">
        <f>[52]ACCOUNTALLOC!V330</f>
        <v>0</v>
      </c>
      <c r="W330" s="697">
        <f>[52]ACCOUNTALLOC!W330</f>
        <v>0</v>
      </c>
      <c r="X330" s="697">
        <f>[52]ACCOUNTALLOC!X330</f>
        <v>0</v>
      </c>
      <c r="Y330" s="697">
        <f>[52]ACCOUNTALLOC!Y330</f>
        <v>0</v>
      </c>
      <c r="Z330" s="697">
        <f>[52]ACCOUNTALLOC!Z330</f>
        <v>0</v>
      </c>
      <c r="AA330" s="697">
        <f>[52]ACCOUNTALLOC!AA330</f>
        <v>0</v>
      </c>
      <c r="AB330" s="698"/>
      <c r="AC330" s="697">
        <f>[52]ACCOUNTALLOC!AC330</f>
        <v>0</v>
      </c>
      <c r="AD330" s="697">
        <f>[52]ACCOUNTALLOC!AD330</f>
        <v>0</v>
      </c>
      <c r="AE330" s="697">
        <f>[52]ACCOUNTALLOC!AE330</f>
        <v>0</v>
      </c>
      <c r="AF330" s="697">
        <f>[52]ACCOUNTALLOC!AF330</f>
        <v>0</v>
      </c>
      <c r="AG330" s="697">
        <f>[52]ACCOUNTALLOC!AG330</f>
        <v>0</v>
      </c>
      <c r="AH330" s="697">
        <f>[52]ACCOUNTALLOC!AH330</f>
        <v>0</v>
      </c>
      <c r="AI330" s="697">
        <f>[52]ACCOUNTALLOC!AI330</f>
        <v>0</v>
      </c>
      <c r="AJ330" s="698"/>
      <c r="AK330" s="697">
        <f>[52]ACCOUNTALLOC!AK330</f>
        <v>0</v>
      </c>
      <c r="AL330" s="697">
        <f>[52]ACCOUNTALLOC!AL330</f>
        <v>0</v>
      </c>
      <c r="AM330" s="697">
        <f>[52]ACCOUNTALLOC!AM330</f>
        <v>0</v>
      </c>
      <c r="AN330" s="697">
        <f>[52]ACCOUNTALLOC!AN330</f>
        <v>0</v>
      </c>
      <c r="AO330" s="697">
        <f>[52]ACCOUNTALLOC!AO330</f>
        <v>0</v>
      </c>
      <c r="AP330" s="697">
        <f>[52]ACCOUNTALLOC!AP330</f>
        <v>0</v>
      </c>
      <c r="AQ330" s="697">
        <f>[52]ACCOUNTALLOC!AQ330</f>
        <v>0</v>
      </c>
      <c r="AR330" s="698"/>
      <c r="AS330" s="697">
        <f>[52]ACCOUNTALLOC!AS330</f>
        <v>0</v>
      </c>
      <c r="AT330" s="697">
        <f>[52]ACCOUNTALLOC!AT330</f>
        <v>0</v>
      </c>
      <c r="AU330" s="697">
        <f>[52]ACCOUNTALLOC!AU330</f>
        <v>0</v>
      </c>
      <c r="AV330" s="697">
        <f>[52]ACCOUNTALLOC!AV330</f>
        <v>0</v>
      </c>
      <c r="AW330" s="697">
        <f>[52]ACCOUNTALLOC!AW330</f>
        <v>0</v>
      </c>
      <c r="AX330" s="697">
        <f>[52]ACCOUNTALLOC!AX330</f>
        <v>0</v>
      </c>
      <c r="AY330" s="697">
        <f>[52]ACCOUNTALLOC!AY330</f>
        <v>0</v>
      </c>
      <c r="AZ330" s="698"/>
      <c r="BA330" s="697">
        <f>[52]ACCOUNTALLOC!BA330</f>
        <v>0</v>
      </c>
      <c r="BB330" s="697">
        <f>[52]ACCOUNTALLOC!BB330</f>
        <v>0</v>
      </c>
      <c r="BC330" s="697">
        <f>[52]ACCOUNTALLOC!BC330</f>
        <v>0</v>
      </c>
      <c r="BD330" s="697">
        <f>[52]ACCOUNTALLOC!BD330</f>
        <v>0</v>
      </c>
      <c r="BE330" s="697">
        <f>[52]ACCOUNTALLOC!BE330</f>
        <v>0</v>
      </c>
      <c r="BF330" s="697">
        <f>[52]ACCOUNTALLOC!BF330</f>
        <v>0</v>
      </c>
      <c r="BG330" s="697">
        <f>[52]ACCOUNTALLOC!BG330</f>
        <v>0</v>
      </c>
      <c r="BH330" s="698"/>
      <c r="BI330" s="697">
        <f>[52]ACCOUNTALLOC!BI330</f>
        <v>0</v>
      </c>
      <c r="BJ330" s="697">
        <f>[52]ACCOUNTALLOC!BJ330</f>
        <v>0</v>
      </c>
      <c r="BK330" s="697">
        <f>[52]ACCOUNTALLOC!BK330</f>
        <v>0</v>
      </c>
      <c r="BL330" s="697">
        <f>[52]ACCOUNTALLOC!BL330</f>
        <v>0</v>
      </c>
      <c r="BM330" s="697">
        <f>[52]ACCOUNTALLOC!BM330</f>
        <v>0</v>
      </c>
      <c r="BN330" s="697">
        <f>[52]ACCOUNTALLOC!BN330</f>
        <v>0</v>
      </c>
      <c r="BO330" s="697">
        <f>[52]ACCOUNTALLOC!BO330</f>
        <v>0</v>
      </c>
      <c r="BP330" s="698"/>
      <c r="BQ330" s="697">
        <f>[52]ACCOUNTALLOC!BQ330</f>
        <v>0</v>
      </c>
      <c r="BR330" s="697">
        <f>[52]ACCOUNTALLOC!BR330</f>
        <v>0</v>
      </c>
      <c r="BS330" s="697">
        <f>[52]ACCOUNTALLOC!BS330</f>
        <v>0</v>
      </c>
      <c r="BT330" s="697">
        <f>[52]ACCOUNTALLOC!BT330</f>
        <v>0</v>
      </c>
      <c r="BU330" s="697">
        <f>[52]ACCOUNTALLOC!BU330</f>
        <v>0</v>
      </c>
      <c r="BV330" s="697">
        <f>[52]ACCOUNTALLOC!BV330</f>
        <v>0</v>
      </c>
      <c r="BW330" s="697">
        <f>[52]ACCOUNTALLOC!BW330</f>
        <v>0</v>
      </c>
      <c r="BX330" s="698"/>
      <c r="BY330" s="697">
        <f>[52]ACCOUNTALLOC!BY330</f>
        <v>0</v>
      </c>
      <c r="BZ330" s="697">
        <f>[52]ACCOUNTALLOC!BZ330</f>
        <v>0</v>
      </c>
      <c r="CA330" s="697">
        <f>[52]ACCOUNTALLOC!CA330</f>
        <v>0</v>
      </c>
      <c r="CB330" s="697">
        <f>[52]ACCOUNTALLOC!CB330</f>
        <v>0</v>
      </c>
      <c r="CC330" s="697">
        <f>[52]ACCOUNTALLOC!CC330</f>
        <v>0</v>
      </c>
      <c r="CD330" s="697">
        <f>[52]ACCOUNTALLOC!CD330</f>
        <v>0</v>
      </c>
      <c r="CE330" s="697">
        <f>[52]ACCOUNTALLOC!CE330</f>
        <v>0</v>
      </c>
      <c r="CF330" s="698"/>
      <c r="CG330" s="697">
        <f>[52]ACCOUNTALLOC!CG330</f>
        <v>0</v>
      </c>
      <c r="CH330" s="697">
        <f>[52]ACCOUNTALLOC!CH330</f>
        <v>0</v>
      </c>
      <c r="CI330" s="697">
        <f>[52]ACCOUNTALLOC!CI330</f>
        <v>0</v>
      </c>
      <c r="CJ330" s="697">
        <f>[52]ACCOUNTALLOC!CJ330</f>
        <v>0</v>
      </c>
      <c r="CK330" s="697">
        <f>[52]ACCOUNTALLOC!CK330</f>
        <v>0</v>
      </c>
      <c r="CL330" s="697">
        <f>[52]ACCOUNTALLOC!CL330</f>
        <v>0</v>
      </c>
      <c r="CM330" s="697">
        <f>[52]ACCOUNTALLOC!CM330</f>
        <v>0</v>
      </c>
      <c r="CN330" s="698">
        <f>[52]ACCOUNTALLOC!CN330</f>
        <v>0</v>
      </c>
      <c r="CO330" s="697">
        <f>[52]ACCOUNTALLOC!CO330</f>
        <v>0</v>
      </c>
      <c r="CP330" s="697">
        <f>[52]ACCOUNTALLOC!CP330</f>
        <v>0</v>
      </c>
      <c r="CQ330" s="697">
        <f>[52]ACCOUNTALLOC!CQ330</f>
        <v>0</v>
      </c>
      <c r="CR330" s="697">
        <f>[52]ACCOUNTALLOC!CR330</f>
        <v>0</v>
      </c>
      <c r="CS330" s="697">
        <f>[52]ACCOUNTALLOC!CS330</f>
        <v>0</v>
      </c>
      <c r="CT330" s="697">
        <f>[52]ACCOUNTALLOC!CT330</f>
        <v>0</v>
      </c>
      <c r="CU330" s="697">
        <f>[52]ACCOUNTALLOC!CU330</f>
        <v>0</v>
      </c>
      <c r="CW330" s="65">
        <f>[52]ACCOUNTALLOC!CW330</f>
        <v>0</v>
      </c>
      <c r="CX330" s="65">
        <f>[52]ACCOUNTALLOC!CX330</f>
        <v>0</v>
      </c>
      <c r="CY330" s="65">
        <f>[52]ACCOUNTALLOC!CY330</f>
        <v>0</v>
      </c>
      <c r="CZ330" s="65">
        <f>[52]ACCOUNTALLOC!CZ330</f>
        <v>0</v>
      </c>
      <c r="DA330" s="65">
        <f>[52]ACCOUNTALLOC!DA330</f>
        <v>0</v>
      </c>
      <c r="DB330" s="65">
        <f>[52]ACCOUNTALLOC!DB330</f>
        <v>0</v>
      </c>
      <c r="DC330" s="65">
        <f>[52]ACCOUNTALLOC!DC330</f>
        <v>0</v>
      </c>
      <c r="DE330" s="65">
        <v>0</v>
      </c>
      <c r="DF330" s="65">
        <v>0</v>
      </c>
      <c r="DG330" s="65">
        <v>0</v>
      </c>
      <c r="DH330" s="65">
        <v>0</v>
      </c>
      <c r="DI330" s="65">
        <v>0</v>
      </c>
      <c r="DJ330" s="65">
        <v>0</v>
      </c>
      <c r="DK330" s="65">
        <v>0</v>
      </c>
      <c r="DM330" s="65">
        <v>0</v>
      </c>
      <c r="DN330" s="65">
        <v>0</v>
      </c>
      <c r="DO330" s="65">
        <v>0</v>
      </c>
      <c r="DP330" s="65">
        <v>0</v>
      </c>
      <c r="DQ330" s="65">
        <v>0</v>
      </c>
      <c r="DR330" s="65">
        <v>0</v>
      </c>
      <c r="DS330" s="65">
        <v>0</v>
      </c>
      <c r="DU330" s="65">
        <v>0</v>
      </c>
      <c r="DV330" s="65">
        <v>0</v>
      </c>
      <c r="DW330" s="65">
        <v>0</v>
      </c>
      <c r="DX330" s="65">
        <v>0</v>
      </c>
      <c r="DY330" s="65">
        <v>0</v>
      </c>
      <c r="DZ330" s="65">
        <v>0</v>
      </c>
      <c r="EA330" s="65">
        <v>0</v>
      </c>
      <c r="EC330" s="65">
        <v>0</v>
      </c>
      <c r="ED330" s="65">
        <v>0</v>
      </c>
      <c r="EE330" s="65">
        <v>0</v>
      </c>
      <c r="EF330" s="65">
        <v>0</v>
      </c>
      <c r="EG330" s="65">
        <v>0</v>
      </c>
      <c r="EH330" s="65">
        <v>0</v>
      </c>
      <c r="EI330" s="65">
        <v>0</v>
      </c>
      <c r="EK330" s="65">
        <v>0</v>
      </c>
      <c r="EL330" s="65">
        <v>0</v>
      </c>
      <c r="EM330" s="65">
        <v>0</v>
      </c>
      <c r="EN330" s="65">
        <v>0</v>
      </c>
      <c r="EO330" s="65">
        <v>0</v>
      </c>
      <c r="EP330" s="65">
        <v>0</v>
      </c>
      <c r="EQ330" s="65">
        <v>0</v>
      </c>
      <c r="ES330" s="65">
        <v>0</v>
      </c>
      <c r="ET330" s="65">
        <v>0</v>
      </c>
      <c r="EU330" s="65">
        <v>0</v>
      </c>
      <c r="EV330" s="65">
        <v>0</v>
      </c>
      <c r="EW330" s="65">
        <v>0</v>
      </c>
      <c r="EX330" s="65">
        <v>0</v>
      </c>
      <c r="EY330" s="65">
        <v>0</v>
      </c>
      <c r="FA330" s="65">
        <v>0</v>
      </c>
      <c r="FB330" s="65">
        <v>0</v>
      </c>
      <c r="FC330" s="65">
        <v>0</v>
      </c>
      <c r="FD330" s="65">
        <v>0</v>
      </c>
      <c r="FE330" s="65">
        <v>0</v>
      </c>
      <c r="FF330" s="65">
        <v>0</v>
      </c>
      <c r="FG330" s="65">
        <v>0</v>
      </c>
    </row>
    <row r="331" spans="1:163">
      <c r="A331" s="699">
        <f>[52]ACCOUNTALLOC!A331</f>
        <v>908.02</v>
      </c>
      <c r="B331" s="698" t="str">
        <f>[52]ACCOUNTALLOC!B331</f>
        <v>Cust Svc Exp - Weatherization</v>
      </c>
      <c r="C331" s="695">
        <f>[52]ACCOUNTALLOC!C331</f>
        <v>0</v>
      </c>
      <c r="D331" s="700"/>
      <c r="E331" s="697">
        <f>[52]ACCOUNTALLOC!E331</f>
        <v>0</v>
      </c>
      <c r="F331" s="697">
        <f>[52]ACCOUNTALLOC!F331</f>
        <v>0</v>
      </c>
      <c r="G331" s="697">
        <f>[52]ACCOUNTALLOC!G331</f>
        <v>0</v>
      </c>
      <c r="H331" s="697">
        <f>[52]ACCOUNTALLOC!H331</f>
        <v>0</v>
      </c>
      <c r="I331" s="697">
        <f>[52]ACCOUNTALLOC!I331</f>
        <v>0</v>
      </c>
      <c r="J331" s="697">
        <f>[52]ACCOUNTALLOC!J331</f>
        <v>0</v>
      </c>
      <c r="K331" s="697">
        <f>[52]ACCOUNTALLOC!K331</f>
        <v>0</v>
      </c>
      <c r="L331" s="698"/>
      <c r="M331" s="697">
        <f>[52]ACCOUNTALLOC!M331</f>
        <v>0</v>
      </c>
      <c r="N331" s="697">
        <f>[52]ACCOUNTALLOC!N331</f>
        <v>0</v>
      </c>
      <c r="O331" s="697">
        <f>[52]ACCOUNTALLOC!O331</f>
        <v>0</v>
      </c>
      <c r="P331" s="697">
        <f>[52]ACCOUNTALLOC!P331</f>
        <v>0</v>
      </c>
      <c r="Q331" s="697">
        <f>[52]ACCOUNTALLOC!Q331</f>
        <v>0</v>
      </c>
      <c r="R331" s="697">
        <f>[52]ACCOUNTALLOC!R331</f>
        <v>0</v>
      </c>
      <c r="S331" s="697">
        <f>[52]ACCOUNTALLOC!S331</f>
        <v>0</v>
      </c>
      <c r="T331" s="698"/>
      <c r="U331" s="697">
        <f>[52]ACCOUNTALLOC!U331</f>
        <v>0</v>
      </c>
      <c r="V331" s="697">
        <f>[52]ACCOUNTALLOC!V331</f>
        <v>0</v>
      </c>
      <c r="W331" s="697">
        <f>[52]ACCOUNTALLOC!W331</f>
        <v>0</v>
      </c>
      <c r="X331" s="697">
        <f>[52]ACCOUNTALLOC!X331</f>
        <v>0</v>
      </c>
      <c r="Y331" s="697">
        <f>[52]ACCOUNTALLOC!Y331</f>
        <v>0</v>
      </c>
      <c r="Z331" s="697">
        <f>[52]ACCOUNTALLOC!Z331</f>
        <v>0</v>
      </c>
      <c r="AA331" s="697">
        <f>[52]ACCOUNTALLOC!AA331</f>
        <v>0</v>
      </c>
      <c r="AB331" s="698"/>
      <c r="AC331" s="697">
        <f>[52]ACCOUNTALLOC!AC331</f>
        <v>0</v>
      </c>
      <c r="AD331" s="697">
        <f>[52]ACCOUNTALLOC!AD331</f>
        <v>0</v>
      </c>
      <c r="AE331" s="697">
        <f>[52]ACCOUNTALLOC!AE331</f>
        <v>0</v>
      </c>
      <c r="AF331" s="697">
        <f>[52]ACCOUNTALLOC!AF331</f>
        <v>0</v>
      </c>
      <c r="AG331" s="697">
        <f>[52]ACCOUNTALLOC!AG331</f>
        <v>0</v>
      </c>
      <c r="AH331" s="697">
        <f>[52]ACCOUNTALLOC!AH331</f>
        <v>0</v>
      </c>
      <c r="AI331" s="697">
        <f>[52]ACCOUNTALLOC!AI331</f>
        <v>0</v>
      </c>
      <c r="AJ331" s="698"/>
      <c r="AK331" s="697">
        <f>[52]ACCOUNTALLOC!AK331</f>
        <v>0</v>
      </c>
      <c r="AL331" s="697">
        <f>[52]ACCOUNTALLOC!AL331</f>
        <v>0</v>
      </c>
      <c r="AM331" s="697">
        <f>[52]ACCOUNTALLOC!AM331</f>
        <v>0</v>
      </c>
      <c r="AN331" s="697">
        <f>[52]ACCOUNTALLOC!AN331</f>
        <v>0</v>
      </c>
      <c r="AO331" s="697">
        <f>[52]ACCOUNTALLOC!AO331</f>
        <v>0</v>
      </c>
      <c r="AP331" s="697">
        <f>[52]ACCOUNTALLOC!AP331</f>
        <v>0</v>
      </c>
      <c r="AQ331" s="697">
        <f>[52]ACCOUNTALLOC!AQ331</f>
        <v>0</v>
      </c>
      <c r="AR331" s="698"/>
      <c r="AS331" s="697">
        <f>[52]ACCOUNTALLOC!AS331</f>
        <v>0</v>
      </c>
      <c r="AT331" s="697">
        <f>[52]ACCOUNTALLOC!AT331</f>
        <v>0</v>
      </c>
      <c r="AU331" s="697">
        <f>[52]ACCOUNTALLOC!AU331</f>
        <v>0</v>
      </c>
      <c r="AV331" s="697">
        <f>[52]ACCOUNTALLOC!AV331</f>
        <v>0</v>
      </c>
      <c r="AW331" s="697">
        <f>[52]ACCOUNTALLOC!AW331</f>
        <v>0</v>
      </c>
      <c r="AX331" s="697">
        <f>[52]ACCOUNTALLOC!AX331</f>
        <v>0</v>
      </c>
      <c r="AY331" s="697">
        <f>[52]ACCOUNTALLOC!AY331</f>
        <v>0</v>
      </c>
      <c r="AZ331" s="698"/>
      <c r="BA331" s="697">
        <f>[52]ACCOUNTALLOC!BA331</f>
        <v>0</v>
      </c>
      <c r="BB331" s="697">
        <f>[52]ACCOUNTALLOC!BB331</f>
        <v>0</v>
      </c>
      <c r="BC331" s="697">
        <f>[52]ACCOUNTALLOC!BC331</f>
        <v>0</v>
      </c>
      <c r="BD331" s="697">
        <f>[52]ACCOUNTALLOC!BD331</f>
        <v>0</v>
      </c>
      <c r="BE331" s="697">
        <f>[52]ACCOUNTALLOC!BE331</f>
        <v>0</v>
      </c>
      <c r="BF331" s="697">
        <f>[52]ACCOUNTALLOC!BF331</f>
        <v>0</v>
      </c>
      <c r="BG331" s="697">
        <f>[52]ACCOUNTALLOC!BG331</f>
        <v>0</v>
      </c>
      <c r="BH331" s="698"/>
      <c r="BI331" s="697">
        <f>[52]ACCOUNTALLOC!BI331</f>
        <v>0</v>
      </c>
      <c r="BJ331" s="697">
        <f>[52]ACCOUNTALLOC!BJ331</f>
        <v>0</v>
      </c>
      <c r="BK331" s="697">
        <f>[52]ACCOUNTALLOC!BK331</f>
        <v>0</v>
      </c>
      <c r="BL331" s="697">
        <f>[52]ACCOUNTALLOC!BL331</f>
        <v>0</v>
      </c>
      <c r="BM331" s="697">
        <f>[52]ACCOUNTALLOC!BM331</f>
        <v>0</v>
      </c>
      <c r="BN331" s="697">
        <f>[52]ACCOUNTALLOC!BN331</f>
        <v>0</v>
      </c>
      <c r="BO331" s="697">
        <f>[52]ACCOUNTALLOC!BO331</f>
        <v>0</v>
      </c>
      <c r="BP331" s="698"/>
      <c r="BQ331" s="697">
        <f>[52]ACCOUNTALLOC!BQ331</f>
        <v>0</v>
      </c>
      <c r="BR331" s="697">
        <f>[52]ACCOUNTALLOC!BR331</f>
        <v>0</v>
      </c>
      <c r="BS331" s="697">
        <f>[52]ACCOUNTALLOC!BS331</f>
        <v>0</v>
      </c>
      <c r="BT331" s="697">
        <f>[52]ACCOUNTALLOC!BT331</f>
        <v>0</v>
      </c>
      <c r="BU331" s="697">
        <f>[52]ACCOUNTALLOC!BU331</f>
        <v>0</v>
      </c>
      <c r="BV331" s="697">
        <f>[52]ACCOUNTALLOC!BV331</f>
        <v>0</v>
      </c>
      <c r="BW331" s="697">
        <f>[52]ACCOUNTALLOC!BW331</f>
        <v>0</v>
      </c>
      <c r="BX331" s="698"/>
      <c r="BY331" s="697">
        <f>[52]ACCOUNTALLOC!BY331</f>
        <v>0</v>
      </c>
      <c r="BZ331" s="697">
        <f>[52]ACCOUNTALLOC!BZ331</f>
        <v>0</v>
      </c>
      <c r="CA331" s="697">
        <f>[52]ACCOUNTALLOC!CA331</f>
        <v>0</v>
      </c>
      <c r="CB331" s="697">
        <f>[52]ACCOUNTALLOC!CB331</f>
        <v>0</v>
      </c>
      <c r="CC331" s="697">
        <f>[52]ACCOUNTALLOC!CC331</f>
        <v>0</v>
      </c>
      <c r="CD331" s="697">
        <f>[52]ACCOUNTALLOC!CD331</f>
        <v>0</v>
      </c>
      <c r="CE331" s="697">
        <f>[52]ACCOUNTALLOC!CE331</f>
        <v>0</v>
      </c>
      <c r="CF331" s="698"/>
      <c r="CG331" s="697">
        <f>[52]ACCOUNTALLOC!CG331</f>
        <v>0</v>
      </c>
      <c r="CH331" s="697">
        <f>[52]ACCOUNTALLOC!CH331</f>
        <v>0</v>
      </c>
      <c r="CI331" s="697">
        <f>[52]ACCOUNTALLOC!CI331</f>
        <v>0</v>
      </c>
      <c r="CJ331" s="697">
        <f>[52]ACCOUNTALLOC!CJ331</f>
        <v>0</v>
      </c>
      <c r="CK331" s="697">
        <f>[52]ACCOUNTALLOC!CK331</f>
        <v>0</v>
      </c>
      <c r="CL331" s="697">
        <f>[52]ACCOUNTALLOC!CL331</f>
        <v>0</v>
      </c>
      <c r="CM331" s="697">
        <f>[52]ACCOUNTALLOC!CM331</f>
        <v>0</v>
      </c>
      <c r="CN331" s="698">
        <f>[52]ACCOUNTALLOC!CN331</f>
        <v>0</v>
      </c>
      <c r="CO331" s="697">
        <f>[52]ACCOUNTALLOC!CO331</f>
        <v>0</v>
      </c>
      <c r="CP331" s="697">
        <f>[52]ACCOUNTALLOC!CP331</f>
        <v>0</v>
      </c>
      <c r="CQ331" s="697">
        <f>[52]ACCOUNTALLOC!CQ331</f>
        <v>0</v>
      </c>
      <c r="CR331" s="697">
        <f>[52]ACCOUNTALLOC!CR331</f>
        <v>0</v>
      </c>
      <c r="CS331" s="697">
        <f>[52]ACCOUNTALLOC!CS331</f>
        <v>0</v>
      </c>
      <c r="CT331" s="697">
        <f>[52]ACCOUNTALLOC!CT331</f>
        <v>0</v>
      </c>
      <c r="CU331" s="697">
        <f>[52]ACCOUNTALLOC!CU331</f>
        <v>0</v>
      </c>
      <c r="CW331" s="65">
        <f>[52]ACCOUNTALLOC!CW331</f>
        <v>0</v>
      </c>
      <c r="CX331" s="65">
        <f>[52]ACCOUNTALLOC!CX331</f>
        <v>0</v>
      </c>
      <c r="CY331" s="65">
        <f>[52]ACCOUNTALLOC!CY331</f>
        <v>0</v>
      </c>
      <c r="CZ331" s="65">
        <f>[52]ACCOUNTALLOC!CZ331</f>
        <v>0</v>
      </c>
      <c r="DA331" s="65">
        <f>[52]ACCOUNTALLOC!DA331</f>
        <v>0</v>
      </c>
      <c r="DB331" s="65">
        <f>[52]ACCOUNTALLOC!DB331</f>
        <v>0</v>
      </c>
      <c r="DC331" s="65">
        <f>[52]ACCOUNTALLOC!DC331</f>
        <v>0</v>
      </c>
      <c r="DE331" s="65">
        <v>0</v>
      </c>
      <c r="DF331" s="65">
        <v>0</v>
      </c>
      <c r="DG331" s="65">
        <v>0</v>
      </c>
      <c r="DH331" s="65">
        <v>0</v>
      </c>
      <c r="DI331" s="65">
        <v>0</v>
      </c>
      <c r="DJ331" s="65">
        <v>0</v>
      </c>
      <c r="DK331" s="65">
        <v>0</v>
      </c>
      <c r="DM331" s="65">
        <v>0</v>
      </c>
      <c r="DN331" s="65">
        <v>0</v>
      </c>
      <c r="DO331" s="65">
        <v>0</v>
      </c>
      <c r="DP331" s="65">
        <v>0</v>
      </c>
      <c r="DQ331" s="65">
        <v>0</v>
      </c>
      <c r="DR331" s="65">
        <v>0</v>
      </c>
      <c r="DS331" s="65">
        <v>0</v>
      </c>
      <c r="DU331" s="65">
        <v>0</v>
      </c>
      <c r="DV331" s="65">
        <v>0</v>
      </c>
      <c r="DW331" s="65">
        <v>0</v>
      </c>
      <c r="DX331" s="65">
        <v>0</v>
      </c>
      <c r="DY331" s="65">
        <v>0</v>
      </c>
      <c r="DZ331" s="65">
        <v>0</v>
      </c>
      <c r="EA331" s="65">
        <v>0</v>
      </c>
      <c r="EC331" s="65">
        <v>0</v>
      </c>
      <c r="ED331" s="65">
        <v>0</v>
      </c>
      <c r="EE331" s="65">
        <v>0</v>
      </c>
      <c r="EF331" s="65">
        <v>0</v>
      </c>
      <c r="EG331" s="65">
        <v>0</v>
      </c>
      <c r="EH331" s="65">
        <v>0</v>
      </c>
      <c r="EI331" s="65">
        <v>0</v>
      </c>
      <c r="EK331" s="65">
        <v>0</v>
      </c>
      <c r="EL331" s="65">
        <v>0</v>
      </c>
      <c r="EM331" s="65">
        <v>0</v>
      </c>
      <c r="EN331" s="65">
        <v>0</v>
      </c>
      <c r="EO331" s="65">
        <v>0</v>
      </c>
      <c r="EP331" s="65">
        <v>0</v>
      </c>
      <c r="EQ331" s="65">
        <v>0</v>
      </c>
      <c r="ES331" s="65">
        <v>0</v>
      </c>
      <c r="ET331" s="65">
        <v>0</v>
      </c>
      <c r="EU331" s="65">
        <v>0</v>
      </c>
      <c r="EV331" s="65">
        <v>0</v>
      </c>
      <c r="EW331" s="65">
        <v>0</v>
      </c>
      <c r="EX331" s="65">
        <v>0</v>
      </c>
      <c r="EY331" s="65">
        <v>0</v>
      </c>
      <c r="FA331" s="65">
        <v>0</v>
      </c>
      <c r="FB331" s="65">
        <v>0</v>
      </c>
      <c r="FC331" s="65">
        <v>0</v>
      </c>
      <c r="FD331" s="65">
        <v>0</v>
      </c>
      <c r="FE331" s="65">
        <v>0</v>
      </c>
      <c r="FF331" s="65">
        <v>0</v>
      </c>
      <c r="FG331" s="65">
        <v>0</v>
      </c>
    </row>
    <row r="332" spans="1:163">
      <c r="A332" s="699">
        <f>[52]ACCOUNTALLOC!A332</f>
        <v>909</v>
      </c>
      <c r="B332" s="698" t="str">
        <f>[52]ACCOUNTALLOC!B332</f>
        <v>Cust Svc Exp - Info &amp; Instruct</v>
      </c>
      <c r="C332" s="695">
        <f>[52]ACCOUNTALLOC!C332</f>
        <v>3077574.695869219</v>
      </c>
      <c r="D332" s="700"/>
      <c r="E332" s="697">
        <f>[52]ACCOUNTALLOC!E332</f>
        <v>0</v>
      </c>
      <c r="F332" s="697">
        <f>[52]ACCOUNTALLOC!F332</f>
        <v>0</v>
      </c>
      <c r="G332" s="697">
        <f>[52]ACCOUNTALLOC!G332</f>
        <v>2704935.780114776</v>
      </c>
      <c r="H332" s="697">
        <f>[52]ACCOUNTALLOC!H332</f>
        <v>0</v>
      </c>
      <c r="I332" s="697">
        <f>[52]ACCOUNTALLOC!I332</f>
        <v>0</v>
      </c>
      <c r="J332" s="697">
        <f>[52]ACCOUNTALLOC!J332</f>
        <v>0</v>
      </c>
      <c r="K332" s="697">
        <f>[52]ACCOUNTALLOC!K332</f>
        <v>2704935.780114776</v>
      </c>
      <c r="L332" s="698"/>
      <c r="M332" s="697">
        <f>[52]ACCOUNTALLOC!M332</f>
        <v>0</v>
      </c>
      <c r="N332" s="697">
        <f>[52]ACCOUNTALLOC!N332</f>
        <v>0</v>
      </c>
      <c r="O332" s="697">
        <f>[52]ACCOUNTALLOC!O332</f>
        <v>325473.87122381834</v>
      </c>
      <c r="P332" s="697">
        <f>[52]ACCOUNTALLOC!P332</f>
        <v>0</v>
      </c>
      <c r="Q332" s="697">
        <f>[52]ACCOUNTALLOC!Q332</f>
        <v>0</v>
      </c>
      <c r="R332" s="697">
        <f>[52]ACCOUNTALLOC!R332</f>
        <v>0</v>
      </c>
      <c r="S332" s="697">
        <f>[52]ACCOUNTALLOC!S332</f>
        <v>325473.87122381834</v>
      </c>
      <c r="T332" s="698"/>
      <c r="U332" s="697">
        <f>[52]ACCOUNTALLOC!U332</f>
        <v>0</v>
      </c>
      <c r="V332" s="697">
        <f>[52]ACCOUNTALLOC!V332</f>
        <v>0</v>
      </c>
      <c r="W332" s="697">
        <f>[52]ACCOUNTALLOC!W332</f>
        <v>21852.075565973559</v>
      </c>
      <c r="X332" s="697">
        <f>[52]ACCOUNTALLOC!X332</f>
        <v>0</v>
      </c>
      <c r="Y332" s="697">
        <f>[52]ACCOUNTALLOC!Y332</f>
        <v>0</v>
      </c>
      <c r="Z332" s="697">
        <f>[52]ACCOUNTALLOC!Z332</f>
        <v>0</v>
      </c>
      <c r="AA332" s="697">
        <f>[52]ACCOUNTALLOC!AA332</f>
        <v>21852.075565973559</v>
      </c>
      <c r="AB332" s="698"/>
      <c r="AC332" s="697">
        <f>[52]ACCOUNTALLOC!AC332</f>
        <v>0</v>
      </c>
      <c r="AD332" s="697">
        <f>[52]ACCOUNTALLOC!AD332</f>
        <v>0</v>
      </c>
      <c r="AE332" s="697">
        <f>[52]ACCOUNTALLOC!AE332</f>
        <v>2253.7294985974686</v>
      </c>
      <c r="AF332" s="697">
        <f>[52]ACCOUNTALLOC!AF332</f>
        <v>0</v>
      </c>
      <c r="AG332" s="697">
        <f>[52]ACCOUNTALLOC!AG332</f>
        <v>0</v>
      </c>
      <c r="AH332" s="697">
        <f>[52]ACCOUNTALLOC!AH332</f>
        <v>0</v>
      </c>
      <c r="AI332" s="697">
        <f>[52]ACCOUNTALLOC!AI332</f>
        <v>2253.7294985974686</v>
      </c>
      <c r="AJ332" s="698"/>
      <c r="AK332" s="697">
        <f>[52]ACCOUNTALLOC!AK332</f>
        <v>0</v>
      </c>
      <c r="AL332" s="697">
        <f>[52]ACCOUNTALLOC!AL332</f>
        <v>0</v>
      </c>
      <c r="AM332" s="697">
        <f>[52]ACCOUNTALLOC!AM332</f>
        <v>1303.5228810177759</v>
      </c>
      <c r="AN332" s="697">
        <f>[52]ACCOUNTALLOC!AN332</f>
        <v>0</v>
      </c>
      <c r="AO332" s="697">
        <f>[52]ACCOUNTALLOC!AO332</f>
        <v>0</v>
      </c>
      <c r="AP332" s="697">
        <f>[52]ACCOUNTALLOC!AP332</f>
        <v>0</v>
      </c>
      <c r="AQ332" s="697">
        <f>[52]ACCOUNTALLOC!AQ332</f>
        <v>1303.5228810177759</v>
      </c>
      <c r="AR332" s="698"/>
      <c r="AS332" s="697">
        <f>[52]ACCOUNTALLOC!AS332</f>
        <v>0</v>
      </c>
      <c r="AT332" s="697">
        <f>[52]ACCOUNTALLOC!AT332</f>
        <v>0</v>
      </c>
      <c r="AU332" s="697">
        <f>[52]ACCOUNTALLOC!AU332</f>
        <v>5.3532767187588339</v>
      </c>
      <c r="AV332" s="697">
        <f>[52]ACCOUNTALLOC!AV332</f>
        <v>0</v>
      </c>
      <c r="AW332" s="697">
        <f>[52]ACCOUNTALLOC!AW332</f>
        <v>0</v>
      </c>
      <c r="AX332" s="697">
        <f>[52]ACCOUNTALLOC!AX332</f>
        <v>0</v>
      </c>
      <c r="AY332" s="697">
        <f>[52]ACCOUNTALLOC!AY332</f>
        <v>5.3532767187588339</v>
      </c>
      <c r="AZ332" s="698"/>
      <c r="BA332" s="697">
        <f>[52]ACCOUNTALLOC!BA332</f>
        <v>0</v>
      </c>
      <c r="BB332" s="697">
        <f>[52]ACCOUNTALLOC!BB332</f>
        <v>0</v>
      </c>
      <c r="BC332" s="697">
        <f>[52]ACCOUNTALLOC!BC332</f>
        <v>414.87894570380962</v>
      </c>
      <c r="BD332" s="697">
        <f>[52]ACCOUNTALLOC!BD332</f>
        <v>0</v>
      </c>
      <c r="BE332" s="697">
        <f>[52]ACCOUNTALLOC!BE332</f>
        <v>0</v>
      </c>
      <c r="BF332" s="697">
        <f>[52]ACCOUNTALLOC!BF332</f>
        <v>0</v>
      </c>
      <c r="BG332" s="697">
        <f>[52]ACCOUNTALLOC!BG332</f>
        <v>414.87894570380962</v>
      </c>
      <c r="BH332" s="698"/>
      <c r="BI332" s="697">
        <f>[52]ACCOUNTALLOC!BI332</f>
        <v>0</v>
      </c>
      <c r="BJ332" s="697">
        <f>[52]ACCOUNTALLOC!BJ332</f>
        <v>0</v>
      </c>
      <c r="BK332" s="697">
        <f>[52]ACCOUNTALLOC!BK332</f>
        <v>248.92736742228576</v>
      </c>
      <c r="BL332" s="697">
        <f>[52]ACCOUNTALLOC!BL332</f>
        <v>0</v>
      </c>
      <c r="BM332" s="697">
        <f>[52]ACCOUNTALLOC!BM332</f>
        <v>0</v>
      </c>
      <c r="BN332" s="697">
        <f>[52]ACCOUNTALLOC!BN332</f>
        <v>0</v>
      </c>
      <c r="BO332" s="697">
        <f>[52]ACCOUNTALLOC!BO332</f>
        <v>248.92736742228576</v>
      </c>
      <c r="BP332" s="698"/>
      <c r="BQ332" s="697">
        <f>[52]ACCOUNTALLOC!BQ332</f>
        <v>0</v>
      </c>
      <c r="BR332" s="697">
        <f>[52]ACCOUNTALLOC!BR332</f>
        <v>0</v>
      </c>
      <c r="BS332" s="697">
        <f>[52]ACCOUNTALLOC!BS332</f>
        <v>66.915958984485414</v>
      </c>
      <c r="BT332" s="697">
        <f>[52]ACCOUNTALLOC!BT332</f>
        <v>0</v>
      </c>
      <c r="BU332" s="697">
        <f>[52]ACCOUNTALLOC!BU332</f>
        <v>0</v>
      </c>
      <c r="BV332" s="697">
        <f>[52]ACCOUNTALLOC!BV332</f>
        <v>0</v>
      </c>
      <c r="BW332" s="697">
        <f>[52]ACCOUNTALLOC!BW332</f>
        <v>66.915958984485414</v>
      </c>
      <c r="BX332" s="698"/>
      <c r="BY332" s="697">
        <f>[52]ACCOUNTALLOC!BY332</f>
        <v>0</v>
      </c>
      <c r="BZ332" s="697">
        <f>[52]ACCOUNTALLOC!BZ332</f>
        <v>0</v>
      </c>
      <c r="CA332" s="697">
        <f>[52]ACCOUNTALLOC!CA332</f>
        <v>42.826213750070671</v>
      </c>
      <c r="CB332" s="697">
        <f>[52]ACCOUNTALLOC!CB332</f>
        <v>0</v>
      </c>
      <c r="CC332" s="697">
        <f>[52]ACCOUNTALLOC!CC332</f>
        <v>0</v>
      </c>
      <c r="CD332" s="697">
        <f>[52]ACCOUNTALLOC!CD332</f>
        <v>0</v>
      </c>
      <c r="CE332" s="697">
        <f>[52]ACCOUNTALLOC!CE332</f>
        <v>42.826213750070671</v>
      </c>
      <c r="CF332" s="698"/>
      <c r="CG332" s="697">
        <f>[52]ACCOUNTALLOC!CG332</f>
        <v>0</v>
      </c>
      <c r="CH332" s="697">
        <f>[52]ACCOUNTALLOC!CH332</f>
        <v>0</v>
      </c>
      <c r="CI332" s="697">
        <f>[52]ACCOUNTALLOC!CI332</f>
        <v>20955.401715581454</v>
      </c>
      <c r="CJ332" s="697">
        <f>[52]ACCOUNTALLOC!CJ332</f>
        <v>0</v>
      </c>
      <c r="CK332" s="697">
        <f>[52]ACCOUNTALLOC!CK332</f>
        <v>0</v>
      </c>
      <c r="CL332" s="697">
        <f>[52]ACCOUNTALLOC!CL332</f>
        <v>0</v>
      </c>
      <c r="CM332" s="697">
        <f>[52]ACCOUNTALLOC!CM332</f>
        <v>20955.401715581454</v>
      </c>
      <c r="CN332" s="698">
        <f>[52]ACCOUNTALLOC!CN332</f>
        <v>0</v>
      </c>
      <c r="CO332" s="697">
        <f>[52]ACCOUNTALLOC!CO332</f>
        <v>0</v>
      </c>
      <c r="CP332" s="697">
        <f>[52]ACCOUNTALLOC!CP332</f>
        <v>0</v>
      </c>
      <c r="CQ332" s="697">
        <f>[52]ACCOUNTALLOC!CQ332</f>
        <v>21.413106875035336</v>
      </c>
      <c r="CR332" s="697">
        <f>[52]ACCOUNTALLOC!CR332</f>
        <v>0</v>
      </c>
      <c r="CS332" s="697">
        <f>[52]ACCOUNTALLOC!CS332</f>
        <v>0</v>
      </c>
      <c r="CT332" s="697">
        <f>[52]ACCOUNTALLOC!CT332</f>
        <v>0</v>
      </c>
      <c r="CU332" s="697">
        <f>[52]ACCOUNTALLOC!CU332</f>
        <v>21.413106875035336</v>
      </c>
      <c r="CW332" s="65">
        <f>[52]ACCOUNTALLOC!CW332</f>
        <v>0</v>
      </c>
      <c r="CX332" s="65">
        <f>[52]ACCOUNTALLOC!CX332</f>
        <v>0</v>
      </c>
      <c r="CY332" s="65">
        <f>[52]ACCOUNTALLOC!CY332</f>
        <v>0</v>
      </c>
      <c r="CZ332" s="65">
        <f>[52]ACCOUNTALLOC!CZ332</f>
        <v>0</v>
      </c>
      <c r="DA332" s="65">
        <f>[52]ACCOUNTALLOC!DA332</f>
        <v>0</v>
      </c>
      <c r="DB332" s="65">
        <f>[52]ACCOUNTALLOC!DB332</f>
        <v>0</v>
      </c>
      <c r="DC332" s="65">
        <f>[52]ACCOUNTALLOC!DC332</f>
        <v>0</v>
      </c>
      <c r="DE332" s="65">
        <v>0</v>
      </c>
      <c r="DF332" s="65">
        <v>0</v>
      </c>
      <c r="DG332" s="65">
        <v>0</v>
      </c>
      <c r="DH332" s="65">
        <v>0</v>
      </c>
      <c r="DI332" s="65">
        <v>0</v>
      </c>
      <c r="DJ332" s="65">
        <v>0</v>
      </c>
      <c r="DK332" s="65">
        <v>0</v>
      </c>
      <c r="DM332" s="65">
        <v>0</v>
      </c>
      <c r="DN332" s="65">
        <v>0</v>
      </c>
      <c r="DO332" s="65">
        <v>0</v>
      </c>
      <c r="DP332" s="65">
        <v>0</v>
      </c>
      <c r="DQ332" s="65">
        <v>0</v>
      </c>
      <c r="DR332" s="65">
        <v>0</v>
      </c>
      <c r="DS332" s="65">
        <v>0</v>
      </c>
      <c r="DU332" s="65">
        <v>0</v>
      </c>
      <c r="DV332" s="65">
        <v>0</v>
      </c>
      <c r="DW332" s="65">
        <v>0</v>
      </c>
      <c r="DX332" s="65">
        <v>0</v>
      </c>
      <c r="DY332" s="65">
        <v>0</v>
      </c>
      <c r="DZ332" s="65">
        <v>0</v>
      </c>
      <c r="EA332" s="65">
        <v>0</v>
      </c>
      <c r="EC332" s="65">
        <v>0</v>
      </c>
      <c r="ED332" s="65">
        <v>0</v>
      </c>
      <c r="EE332" s="65">
        <v>0</v>
      </c>
      <c r="EF332" s="65">
        <v>0</v>
      </c>
      <c r="EG332" s="65">
        <v>0</v>
      </c>
      <c r="EH332" s="65">
        <v>0</v>
      </c>
      <c r="EI332" s="65">
        <v>0</v>
      </c>
      <c r="EK332" s="65">
        <v>0</v>
      </c>
      <c r="EL332" s="65">
        <v>0</v>
      </c>
      <c r="EM332" s="65">
        <v>0</v>
      </c>
      <c r="EN332" s="65">
        <v>0</v>
      </c>
      <c r="EO332" s="65">
        <v>0</v>
      </c>
      <c r="EP332" s="65">
        <v>0</v>
      </c>
      <c r="EQ332" s="65">
        <v>0</v>
      </c>
      <c r="ES332" s="65">
        <v>0</v>
      </c>
      <c r="ET332" s="65">
        <v>0</v>
      </c>
      <c r="EU332" s="65">
        <v>0</v>
      </c>
      <c r="EV332" s="65">
        <v>0</v>
      </c>
      <c r="EW332" s="65">
        <v>0</v>
      </c>
      <c r="EX332" s="65">
        <v>0</v>
      </c>
      <c r="EY332" s="65">
        <v>0</v>
      </c>
      <c r="FA332" s="65">
        <v>0</v>
      </c>
      <c r="FB332" s="65">
        <v>0</v>
      </c>
      <c r="FC332" s="65">
        <v>0</v>
      </c>
      <c r="FD332" s="65">
        <v>0</v>
      </c>
      <c r="FE332" s="65">
        <v>0</v>
      </c>
      <c r="FF332" s="65">
        <v>0</v>
      </c>
      <c r="FG332" s="65">
        <v>0</v>
      </c>
    </row>
    <row r="333" spans="1:163">
      <c r="A333" s="699">
        <f>[52]ACCOUNTALLOC!A333</f>
        <v>910</v>
      </c>
      <c r="B333" s="698" t="str">
        <f>[52]ACCOUNTALLOC!B333</f>
        <v>Cust Svc Exp - Misc</v>
      </c>
      <c r="C333" s="695">
        <f>[52]ACCOUNTALLOC!C333</f>
        <v>892.81</v>
      </c>
      <c r="D333" s="700"/>
      <c r="E333" s="697">
        <f>[52]ACCOUNTALLOC!E333</f>
        <v>0</v>
      </c>
      <c r="F333" s="697">
        <f>[52]ACCOUNTALLOC!F333</f>
        <v>0</v>
      </c>
      <c r="G333" s="697">
        <f>[52]ACCOUNTALLOC!G333</f>
        <v>784.70677481385746</v>
      </c>
      <c r="H333" s="697">
        <f>[52]ACCOUNTALLOC!H333</f>
        <v>0</v>
      </c>
      <c r="I333" s="697">
        <f>[52]ACCOUNTALLOC!I333</f>
        <v>0</v>
      </c>
      <c r="J333" s="697">
        <f>[52]ACCOUNTALLOC!J333</f>
        <v>0</v>
      </c>
      <c r="K333" s="697">
        <f>[52]ACCOUNTALLOC!K333</f>
        <v>784.70677481385746</v>
      </c>
      <c r="L333" s="698"/>
      <c r="M333" s="697">
        <f>[52]ACCOUNTALLOC!M333</f>
        <v>0</v>
      </c>
      <c r="N333" s="697">
        <f>[52]ACCOUNTALLOC!N333</f>
        <v>0</v>
      </c>
      <c r="O333" s="697">
        <f>[52]ACCOUNTALLOC!O333</f>
        <v>94.420560240948134</v>
      </c>
      <c r="P333" s="697">
        <f>[52]ACCOUNTALLOC!P333</f>
        <v>0</v>
      </c>
      <c r="Q333" s="697">
        <f>[52]ACCOUNTALLOC!Q333</f>
        <v>0</v>
      </c>
      <c r="R333" s="697">
        <f>[52]ACCOUNTALLOC!R333</f>
        <v>0</v>
      </c>
      <c r="S333" s="697">
        <f>[52]ACCOUNTALLOC!S333</f>
        <v>94.420560240948134</v>
      </c>
      <c r="T333" s="698"/>
      <c r="U333" s="697">
        <f>[52]ACCOUNTALLOC!U333</f>
        <v>0</v>
      </c>
      <c r="V333" s="697">
        <f>[52]ACCOUNTALLOC!V333</f>
        <v>0</v>
      </c>
      <c r="W333" s="697">
        <f>[52]ACCOUNTALLOC!W333</f>
        <v>6.3393267472088404</v>
      </c>
      <c r="X333" s="697">
        <f>[52]ACCOUNTALLOC!X333</f>
        <v>0</v>
      </c>
      <c r="Y333" s="697">
        <f>[52]ACCOUNTALLOC!Y333</f>
        <v>0</v>
      </c>
      <c r="Z333" s="697">
        <f>[52]ACCOUNTALLOC!Z333</f>
        <v>0</v>
      </c>
      <c r="AA333" s="697">
        <f>[52]ACCOUNTALLOC!AA333</f>
        <v>6.3393267472088404</v>
      </c>
      <c r="AB333" s="698"/>
      <c r="AC333" s="697">
        <f>[52]ACCOUNTALLOC!AC333</f>
        <v>0</v>
      </c>
      <c r="AD333" s="697">
        <f>[52]ACCOUNTALLOC!AD333</f>
        <v>0</v>
      </c>
      <c r="AE333" s="697">
        <f>[52]ACCOUNTALLOC!AE333</f>
        <v>0.65381101434956435</v>
      </c>
      <c r="AF333" s="697">
        <f>[52]ACCOUNTALLOC!AF333</f>
        <v>0</v>
      </c>
      <c r="AG333" s="697">
        <f>[52]ACCOUNTALLOC!AG333</f>
        <v>0</v>
      </c>
      <c r="AH333" s="697">
        <f>[52]ACCOUNTALLOC!AH333</f>
        <v>0</v>
      </c>
      <c r="AI333" s="697">
        <f>[52]ACCOUNTALLOC!AI333</f>
        <v>0.65381101434956435</v>
      </c>
      <c r="AJ333" s="698"/>
      <c r="AK333" s="697">
        <f>[52]ACCOUNTALLOC!AK333</f>
        <v>0</v>
      </c>
      <c r="AL333" s="697">
        <f>[52]ACCOUNTALLOC!AL333</f>
        <v>0</v>
      </c>
      <c r="AM333" s="697">
        <f>[52]ACCOUNTALLOC!AM333</f>
        <v>0.37815435152997368</v>
      </c>
      <c r="AN333" s="697">
        <f>[52]ACCOUNTALLOC!AN333</f>
        <v>0</v>
      </c>
      <c r="AO333" s="697">
        <f>[52]ACCOUNTALLOC!AO333</f>
        <v>0</v>
      </c>
      <c r="AP333" s="697">
        <f>[52]ACCOUNTALLOC!AP333</f>
        <v>0</v>
      </c>
      <c r="AQ333" s="697">
        <f>[52]ACCOUNTALLOC!AQ333</f>
        <v>0.37815435152997368</v>
      </c>
      <c r="AR333" s="698"/>
      <c r="AS333" s="697">
        <f>[52]ACCOUNTALLOC!AS333</f>
        <v>0</v>
      </c>
      <c r="AT333" s="697">
        <f>[52]ACCOUNTALLOC!AT333</f>
        <v>0</v>
      </c>
      <c r="AU333" s="697">
        <f>[52]ACCOUNTALLOC!AU333</f>
        <v>1.5529952834906517E-3</v>
      </c>
      <c r="AV333" s="697">
        <f>[52]ACCOUNTALLOC!AV333</f>
        <v>0</v>
      </c>
      <c r="AW333" s="697">
        <f>[52]ACCOUNTALLOC!AW333</f>
        <v>0</v>
      </c>
      <c r="AX333" s="697">
        <f>[52]ACCOUNTALLOC!AX333</f>
        <v>0</v>
      </c>
      <c r="AY333" s="697">
        <f>[52]ACCOUNTALLOC!AY333</f>
        <v>1.5529952834906517E-3</v>
      </c>
      <c r="AZ333" s="698"/>
      <c r="BA333" s="697">
        <f>[52]ACCOUNTALLOC!BA333</f>
        <v>0</v>
      </c>
      <c r="BB333" s="697">
        <f>[52]ACCOUNTALLOC!BB333</f>
        <v>0</v>
      </c>
      <c r="BC333" s="697">
        <f>[52]ACCOUNTALLOC!BC333</f>
        <v>0.12035713447052551</v>
      </c>
      <c r="BD333" s="697">
        <f>[52]ACCOUNTALLOC!BD333</f>
        <v>0</v>
      </c>
      <c r="BE333" s="697">
        <f>[52]ACCOUNTALLOC!BE333</f>
        <v>0</v>
      </c>
      <c r="BF333" s="697">
        <f>[52]ACCOUNTALLOC!BF333</f>
        <v>0</v>
      </c>
      <c r="BG333" s="697">
        <f>[52]ACCOUNTALLOC!BG333</f>
        <v>0.12035713447052551</v>
      </c>
      <c r="BH333" s="698"/>
      <c r="BI333" s="697">
        <f>[52]ACCOUNTALLOC!BI333</f>
        <v>0</v>
      </c>
      <c r="BJ333" s="697">
        <f>[52]ACCOUNTALLOC!BJ333</f>
        <v>0</v>
      </c>
      <c r="BK333" s="697">
        <f>[52]ACCOUNTALLOC!BK333</f>
        <v>7.2214280682315307E-2</v>
      </c>
      <c r="BL333" s="697">
        <f>[52]ACCOUNTALLOC!BL333</f>
        <v>0</v>
      </c>
      <c r="BM333" s="697">
        <f>[52]ACCOUNTALLOC!BM333</f>
        <v>0</v>
      </c>
      <c r="BN333" s="697">
        <f>[52]ACCOUNTALLOC!BN333</f>
        <v>0</v>
      </c>
      <c r="BO333" s="697">
        <f>[52]ACCOUNTALLOC!BO333</f>
        <v>7.2214280682315307E-2</v>
      </c>
      <c r="BP333" s="698"/>
      <c r="BQ333" s="697">
        <f>[52]ACCOUNTALLOC!BQ333</f>
        <v>0</v>
      </c>
      <c r="BR333" s="697">
        <f>[52]ACCOUNTALLOC!BR333</f>
        <v>0</v>
      </c>
      <c r="BS333" s="697">
        <f>[52]ACCOUNTALLOC!BS333</f>
        <v>1.9412441043633145E-2</v>
      </c>
      <c r="BT333" s="697">
        <f>[52]ACCOUNTALLOC!BT333</f>
        <v>0</v>
      </c>
      <c r="BU333" s="697">
        <f>[52]ACCOUNTALLOC!BU333</f>
        <v>0</v>
      </c>
      <c r="BV333" s="697">
        <f>[52]ACCOUNTALLOC!BV333</f>
        <v>0</v>
      </c>
      <c r="BW333" s="697">
        <f>[52]ACCOUNTALLOC!BW333</f>
        <v>1.9412441043633145E-2</v>
      </c>
      <c r="BX333" s="698"/>
      <c r="BY333" s="697">
        <f>[52]ACCOUNTALLOC!BY333</f>
        <v>0</v>
      </c>
      <c r="BZ333" s="697">
        <f>[52]ACCOUNTALLOC!BZ333</f>
        <v>0</v>
      </c>
      <c r="CA333" s="697">
        <f>[52]ACCOUNTALLOC!CA333</f>
        <v>1.2423962267925213E-2</v>
      </c>
      <c r="CB333" s="697">
        <f>[52]ACCOUNTALLOC!CB333</f>
        <v>0</v>
      </c>
      <c r="CC333" s="697">
        <f>[52]ACCOUNTALLOC!CC333</f>
        <v>0</v>
      </c>
      <c r="CD333" s="697">
        <f>[52]ACCOUNTALLOC!CD333</f>
        <v>0</v>
      </c>
      <c r="CE333" s="697">
        <f>[52]ACCOUNTALLOC!CE333</f>
        <v>1.2423962267925213E-2</v>
      </c>
      <c r="CF333" s="698"/>
      <c r="CG333" s="697">
        <f>[52]ACCOUNTALLOC!CG333</f>
        <v>0</v>
      </c>
      <c r="CH333" s="697">
        <f>[52]ACCOUNTALLOC!CH333</f>
        <v>0</v>
      </c>
      <c r="CI333" s="697">
        <f>[52]ACCOUNTALLOC!CI333</f>
        <v>6.0792000372241555</v>
      </c>
      <c r="CJ333" s="697">
        <f>[52]ACCOUNTALLOC!CJ333</f>
        <v>0</v>
      </c>
      <c r="CK333" s="697">
        <f>[52]ACCOUNTALLOC!CK333</f>
        <v>0</v>
      </c>
      <c r="CL333" s="697">
        <f>[52]ACCOUNTALLOC!CL333</f>
        <v>0</v>
      </c>
      <c r="CM333" s="697">
        <f>[52]ACCOUNTALLOC!CM333</f>
        <v>6.0792000372241555</v>
      </c>
      <c r="CN333" s="698">
        <f>[52]ACCOUNTALLOC!CN333</f>
        <v>0</v>
      </c>
      <c r="CO333" s="697">
        <f>[52]ACCOUNTALLOC!CO333</f>
        <v>0</v>
      </c>
      <c r="CP333" s="697">
        <f>[52]ACCOUNTALLOC!CP333</f>
        <v>0</v>
      </c>
      <c r="CQ333" s="697">
        <f>[52]ACCOUNTALLOC!CQ333</f>
        <v>6.2119811339626067E-3</v>
      </c>
      <c r="CR333" s="697">
        <f>[52]ACCOUNTALLOC!CR333</f>
        <v>0</v>
      </c>
      <c r="CS333" s="697">
        <f>[52]ACCOUNTALLOC!CS333</f>
        <v>0</v>
      </c>
      <c r="CT333" s="697">
        <f>[52]ACCOUNTALLOC!CT333</f>
        <v>0</v>
      </c>
      <c r="CU333" s="697">
        <f>[52]ACCOUNTALLOC!CU333</f>
        <v>6.2119811339626067E-3</v>
      </c>
      <c r="CW333" s="65">
        <f>[52]ACCOUNTALLOC!CW333</f>
        <v>0</v>
      </c>
      <c r="CX333" s="65">
        <f>[52]ACCOUNTALLOC!CX333</f>
        <v>0</v>
      </c>
      <c r="CY333" s="65">
        <f>[52]ACCOUNTALLOC!CY333</f>
        <v>0</v>
      </c>
      <c r="CZ333" s="65">
        <f>[52]ACCOUNTALLOC!CZ333</f>
        <v>0</v>
      </c>
      <c r="DA333" s="65">
        <f>[52]ACCOUNTALLOC!DA333</f>
        <v>0</v>
      </c>
      <c r="DB333" s="65">
        <f>[52]ACCOUNTALLOC!DB333</f>
        <v>0</v>
      </c>
      <c r="DC333" s="65">
        <f>[52]ACCOUNTALLOC!DC333</f>
        <v>0</v>
      </c>
      <c r="DE333" s="65">
        <v>0</v>
      </c>
      <c r="DF333" s="65">
        <v>0</v>
      </c>
      <c r="DG333" s="65">
        <v>0</v>
      </c>
      <c r="DH333" s="65">
        <v>0</v>
      </c>
      <c r="DI333" s="65">
        <v>0</v>
      </c>
      <c r="DJ333" s="65">
        <v>0</v>
      </c>
      <c r="DK333" s="65">
        <v>0</v>
      </c>
      <c r="DM333" s="65">
        <v>0</v>
      </c>
      <c r="DN333" s="65">
        <v>0</v>
      </c>
      <c r="DO333" s="65">
        <v>0</v>
      </c>
      <c r="DP333" s="65">
        <v>0</v>
      </c>
      <c r="DQ333" s="65">
        <v>0</v>
      </c>
      <c r="DR333" s="65">
        <v>0</v>
      </c>
      <c r="DS333" s="65">
        <v>0</v>
      </c>
      <c r="DU333" s="65">
        <v>0</v>
      </c>
      <c r="DV333" s="65">
        <v>0</v>
      </c>
      <c r="DW333" s="65">
        <v>0</v>
      </c>
      <c r="DX333" s="65">
        <v>0</v>
      </c>
      <c r="DY333" s="65">
        <v>0</v>
      </c>
      <c r="DZ333" s="65">
        <v>0</v>
      </c>
      <c r="EA333" s="65">
        <v>0</v>
      </c>
      <c r="EC333" s="65">
        <v>0</v>
      </c>
      <c r="ED333" s="65">
        <v>0</v>
      </c>
      <c r="EE333" s="65">
        <v>0</v>
      </c>
      <c r="EF333" s="65">
        <v>0</v>
      </c>
      <c r="EG333" s="65">
        <v>0</v>
      </c>
      <c r="EH333" s="65">
        <v>0</v>
      </c>
      <c r="EI333" s="65">
        <v>0</v>
      </c>
      <c r="EK333" s="65">
        <v>0</v>
      </c>
      <c r="EL333" s="65">
        <v>0</v>
      </c>
      <c r="EM333" s="65">
        <v>0</v>
      </c>
      <c r="EN333" s="65">
        <v>0</v>
      </c>
      <c r="EO333" s="65">
        <v>0</v>
      </c>
      <c r="EP333" s="65">
        <v>0</v>
      </c>
      <c r="EQ333" s="65">
        <v>0</v>
      </c>
      <c r="ES333" s="65">
        <v>0</v>
      </c>
      <c r="ET333" s="65">
        <v>0</v>
      </c>
      <c r="EU333" s="65">
        <v>0</v>
      </c>
      <c r="EV333" s="65">
        <v>0</v>
      </c>
      <c r="EW333" s="65">
        <v>0</v>
      </c>
      <c r="EX333" s="65">
        <v>0</v>
      </c>
      <c r="EY333" s="65">
        <v>0</v>
      </c>
      <c r="FA333" s="65">
        <v>0</v>
      </c>
      <c r="FB333" s="65">
        <v>0</v>
      </c>
      <c r="FC333" s="65">
        <v>0</v>
      </c>
      <c r="FD333" s="65">
        <v>0</v>
      </c>
      <c r="FE333" s="65">
        <v>0</v>
      </c>
      <c r="FF333" s="65">
        <v>0</v>
      </c>
      <c r="FG333" s="65">
        <v>0</v>
      </c>
    </row>
    <row r="334" spans="1:163">
      <c r="A334" s="699">
        <f>[52]ACCOUNTALLOC!A334</f>
        <v>911</v>
      </c>
      <c r="B334" s="698" t="str">
        <f>[52]ACCOUNTALLOC!B334</f>
        <v>Cust Svc Exp - Demonstration</v>
      </c>
      <c r="C334" s="695">
        <f>[52]ACCOUNTALLOC!C334</f>
        <v>0</v>
      </c>
      <c r="D334" s="700"/>
      <c r="E334" s="697">
        <f>[52]ACCOUNTALLOC!E334</f>
        <v>0</v>
      </c>
      <c r="F334" s="697">
        <f>[52]ACCOUNTALLOC!F334</f>
        <v>0</v>
      </c>
      <c r="G334" s="697">
        <f>[52]ACCOUNTALLOC!G334</f>
        <v>0</v>
      </c>
      <c r="H334" s="697">
        <f>[52]ACCOUNTALLOC!H334</f>
        <v>0</v>
      </c>
      <c r="I334" s="697">
        <f>[52]ACCOUNTALLOC!I334</f>
        <v>0</v>
      </c>
      <c r="J334" s="697">
        <f>[52]ACCOUNTALLOC!J334</f>
        <v>0</v>
      </c>
      <c r="K334" s="697">
        <f>[52]ACCOUNTALLOC!K334</f>
        <v>0</v>
      </c>
      <c r="L334" s="698"/>
      <c r="M334" s="697">
        <f>[52]ACCOUNTALLOC!M334</f>
        <v>0</v>
      </c>
      <c r="N334" s="697">
        <f>[52]ACCOUNTALLOC!N334</f>
        <v>0</v>
      </c>
      <c r="O334" s="697">
        <f>[52]ACCOUNTALLOC!O334</f>
        <v>0</v>
      </c>
      <c r="P334" s="697">
        <f>[52]ACCOUNTALLOC!P334</f>
        <v>0</v>
      </c>
      <c r="Q334" s="697">
        <f>[52]ACCOUNTALLOC!Q334</f>
        <v>0</v>
      </c>
      <c r="R334" s="697">
        <f>[52]ACCOUNTALLOC!R334</f>
        <v>0</v>
      </c>
      <c r="S334" s="697">
        <f>[52]ACCOUNTALLOC!S334</f>
        <v>0</v>
      </c>
      <c r="T334" s="698"/>
      <c r="U334" s="697">
        <f>[52]ACCOUNTALLOC!U334</f>
        <v>0</v>
      </c>
      <c r="V334" s="697">
        <f>[52]ACCOUNTALLOC!V334</f>
        <v>0</v>
      </c>
      <c r="W334" s="697">
        <f>[52]ACCOUNTALLOC!W334</f>
        <v>0</v>
      </c>
      <c r="X334" s="697">
        <f>[52]ACCOUNTALLOC!X334</f>
        <v>0</v>
      </c>
      <c r="Y334" s="697">
        <f>[52]ACCOUNTALLOC!Y334</f>
        <v>0</v>
      </c>
      <c r="Z334" s="697">
        <f>[52]ACCOUNTALLOC!Z334</f>
        <v>0</v>
      </c>
      <c r="AA334" s="697">
        <f>[52]ACCOUNTALLOC!AA334</f>
        <v>0</v>
      </c>
      <c r="AB334" s="698"/>
      <c r="AC334" s="697">
        <f>[52]ACCOUNTALLOC!AC334</f>
        <v>0</v>
      </c>
      <c r="AD334" s="697">
        <f>[52]ACCOUNTALLOC!AD334</f>
        <v>0</v>
      </c>
      <c r="AE334" s="697">
        <f>[52]ACCOUNTALLOC!AE334</f>
        <v>0</v>
      </c>
      <c r="AF334" s="697">
        <f>[52]ACCOUNTALLOC!AF334</f>
        <v>0</v>
      </c>
      <c r="AG334" s="697">
        <f>[52]ACCOUNTALLOC!AG334</f>
        <v>0</v>
      </c>
      <c r="AH334" s="697">
        <f>[52]ACCOUNTALLOC!AH334</f>
        <v>0</v>
      </c>
      <c r="AI334" s="697">
        <f>[52]ACCOUNTALLOC!AI334</f>
        <v>0</v>
      </c>
      <c r="AJ334" s="698"/>
      <c r="AK334" s="697">
        <f>[52]ACCOUNTALLOC!AK334</f>
        <v>0</v>
      </c>
      <c r="AL334" s="697">
        <f>[52]ACCOUNTALLOC!AL334</f>
        <v>0</v>
      </c>
      <c r="AM334" s="697">
        <f>[52]ACCOUNTALLOC!AM334</f>
        <v>0</v>
      </c>
      <c r="AN334" s="697">
        <f>[52]ACCOUNTALLOC!AN334</f>
        <v>0</v>
      </c>
      <c r="AO334" s="697">
        <f>[52]ACCOUNTALLOC!AO334</f>
        <v>0</v>
      </c>
      <c r="AP334" s="697">
        <f>[52]ACCOUNTALLOC!AP334</f>
        <v>0</v>
      </c>
      <c r="AQ334" s="697">
        <f>[52]ACCOUNTALLOC!AQ334</f>
        <v>0</v>
      </c>
      <c r="AR334" s="698"/>
      <c r="AS334" s="697">
        <f>[52]ACCOUNTALLOC!AS334</f>
        <v>0</v>
      </c>
      <c r="AT334" s="697">
        <f>[52]ACCOUNTALLOC!AT334</f>
        <v>0</v>
      </c>
      <c r="AU334" s="697">
        <f>[52]ACCOUNTALLOC!AU334</f>
        <v>0</v>
      </c>
      <c r="AV334" s="697">
        <f>[52]ACCOUNTALLOC!AV334</f>
        <v>0</v>
      </c>
      <c r="AW334" s="697">
        <f>[52]ACCOUNTALLOC!AW334</f>
        <v>0</v>
      </c>
      <c r="AX334" s="697">
        <f>[52]ACCOUNTALLOC!AX334</f>
        <v>0</v>
      </c>
      <c r="AY334" s="697">
        <f>[52]ACCOUNTALLOC!AY334</f>
        <v>0</v>
      </c>
      <c r="AZ334" s="698"/>
      <c r="BA334" s="697">
        <f>[52]ACCOUNTALLOC!BA334</f>
        <v>0</v>
      </c>
      <c r="BB334" s="697">
        <f>[52]ACCOUNTALLOC!BB334</f>
        <v>0</v>
      </c>
      <c r="BC334" s="697">
        <f>[52]ACCOUNTALLOC!BC334</f>
        <v>0</v>
      </c>
      <c r="BD334" s="697">
        <f>[52]ACCOUNTALLOC!BD334</f>
        <v>0</v>
      </c>
      <c r="BE334" s="697">
        <f>[52]ACCOUNTALLOC!BE334</f>
        <v>0</v>
      </c>
      <c r="BF334" s="697">
        <f>[52]ACCOUNTALLOC!BF334</f>
        <v>0</v>
      </c>
      <c r="BG334" s="697">
        <f>[52]ACCOUNTALLOC!BG334</f>
        <v>0</v>
      </c>
      <c r="BH334" s="698"/>
      <c r="BI334" s="697">
        <f>[52]ACCOUNTALLOC!BI334</f>
        <v>0</v>
      </c>
      <c r="BJ334" s="697">
        <f>[52]ACCOUNTALLOC!BJ334</f>
        <v>0</v>
      </c>
      <c r="BK334" s="697">
        <f>[52]ACCOUNTALLOC!BK334</f>
        <v>0</v>
      </c>
      <c r="BL334" s="697">
        <f>[52]ACCOUNTALLOC!BL334</f>
        <v>0</v>
      </c>
      <c r="BM334" s="697">
        <f>[52]ACCOUNTALLOC!BM334</f>
        <v>0</v>
      </c>
      <c r="BN334" s="697">
        <f>[52]ACCOUNTALLOC!BN334</f>
        <v>0</v>
      </c>
      <c r="BO334" s="697">
        <f>[52]ACCOUNTALLOC!BO334</f>
        <v>0</v>
      </c>
      <c r="BP334" s="698"/>
      <c r="BQ334" s="697">
        <f>[52]ACCOUNTALLOC!BQ334</f>
        <v>0</v>
      </c>
      <c r="BR334" s="697">
        <f>[52]ACCOUNTALLOC!BR334</f>
        <v>0</v>
      </c>
      <c r="BS334" s="697">
        <f>[52]ACCOUNTALLOC!BS334</f>
        <v>0</v>
      </c>
      <c r="BT334" s="697">
        <f>[52]ACCOUNTALLOC!BT334</f>
        <v>0</v>
      </c>
      <c r="BU334" s="697">
        <f>[52]ACCOUNTALLOC!BU334</f>
        <v>0</v>
      </c>
      <c r="BV334" s="697">
        <f>[52]ACCOUNTALLOC!BV334</f>
        <v>0</v>
      </c>
      <c r="BW334" s="697">
        <f>[52]ACCOUNTALLOC!BW334</f>
        <v>0</v>
      </c>
      <c r="BX334" s="698"/>
      <c r="BY334" s="697">
        <f>[52]ACCOUNTALLOC!BY334</f>
        <v>0</v>
      </c>
      <c r="BZ334" s="697">
        <f>[52]ACCOUNTALLOC!BZ334</f>
        <v>0</v>
      </c>
      <c r="CA334" s="697">
        <f>[52]ACCOUNTALLOC!CA334</f>
        <v>0</v>
      </c>
      <c r="CB334" s="697">
        <f>[52]ACCOUNTALLOC!CB334</f>
        <v>0</v>
      </c>
      <c r="CC334" s="697">
        <f>[52]ACCOUNTALLOC!CC334</f>
        <v>0</v>
      </c>
      <c r="CD334" s="697">
        <f>[52]ACCOUNTALLOC!CD334</f>
        <v>0</v>
      </c>
      <c r="CE334" s="697">
        <f>[52]ACCOUNTALLOC!CE334</f>
        <v>0</v>
      </c>
      <c r="CF334" s="698"/>
      <c r="CG334" s="760">
        <f>[52]ACCOUNTALLOC!CG334</f>
        <v>0</v>
      </c>
      <c r="CH334" s="760">
        <f>[52]ACCOUNTALLOC!CH334</f>
        <v>0</v>
      </c>
      <c r="CI334" s="760">
        <f>[52]ACCOUNTALLOC!CI334</f>
        <v>0</v>
      </c>
      <c r="CJ334" s="760">
        <f>[52]ACCOUNTALLOC!CJ334</f>
        <v>0</v>
      </c>
      <c r="CK334" s="760">
        <f>[52]ACCOUNTALLOC!CK334</f>
        <v>0</v>
      </c>
      <c r="CL334" s="760">
        <f>[52]ACCOUNTALLOC!CL334</f>
        <v>0</v>
      </c>
      <c r="CM334" s="697">
        <f>[52]ACCOUNTALLOC!CM334</f>
        <v>0</v>
      </c>
      <c r="CN334" s="698">
        <f>[52]ACCOUNTALLOC!CN334</f>
        <v>0</v>
      </c>
      <c r="CO334" s="697">
        <f>[52]ACCOUNTALLOC!CO334</f>
        <v>0</v>
      </c>
      <c r="CP334" s="697">
        <f>[52]ACCOUNTALLOC!CP334</f>
        <v>0</v>
      </c>
      <c r="CQ334" s="697">
        <f>[52]ACCOUNTALLOC!CQ334</f>
        <v>0</v>
      </c>
      <c r="CR334" s="697">
        <f>[52]ACCOUNTALLOC!CR334</f>
        <v>0</v>
      </c>
      <c r="CS334" s="697">
        <f>[52]ACCOUNTALLOC!CS334</f>
        <v>0</v>
      </c>
      <c r="CT334" s="697">
        <f>[52]ACCOUNTALLOC!CT334</f>
        <v>0</v>
      </c>
      <c r="CU334" s="697">
        <f>[52]ACCOUNTALLOC!CU334</f>
        <v>0</v>
      </c>
      <c r="CW334" s="65">
        <f>[52]ACCOUNTALLOC!CW334</f>
        <v>0</v>
      </c>
      <c r="CX334" s="65">
        <f>[52]ACCOUNTALLOC!CX334</f>
        <v>0</v>
      </c>
      <c r="CY334" s="65">
        <f>[52]ACCOUNTALLOC!CY334</f>
        <v>0</v>
      </c>
      <c r="CZ334" s="65">
        <f>[52]ACCOUNTALLOC!CZ334</f>
        <v>0</v>
      </c>
      <c r="DA334" s="65">
        <f>[52]ACCOUNTALLOC!DA334</f>
        <v>0</v>
      </c>
      <c r="DB334" s="65">
        <f>[52]ACCOUNTALLOC!DB334</f>
        <v>0</v>
      </c>
      <c r="DC334" s="65">
        <f>[52]ACCOUNTALLOC!DC334</f>
        <v>0</v>
      </c>
      <c r="DE334" s="65">
        <v>0</v>
      </c>
      <c r="DF334" s="65">
        <v>0</v>
      </c>
      <c r="DG334" s="65">
        <v>0</v>
      </c>
      <c r="DH334" s="65">
        <v>0</v>
      </c>
      <c r="DI334" s="65">
        <v>0</v>
      </c>
      <c r="DJ334" s="65">
        <v>0</v>
      </c>
      <c r="DK334" s="65">
        <v>0</v>
      </c>
      <c r="DM334" s="65">
        <v>0</v>
      </c>
      <c r="DN334" s="65">
        <v>0</v>
      </c>
      <c r="DO334" s="65">
        <v>0</v>
      </c>
      <c r="DP334" s="65">
        <v>0</v>
      </c>
      <c r="DQ334" s="65">
        <v>0</v>
      </c>
      <c r="DR334" s="65">
        <v>0</v>
      </c>
      <c r="DS334" s="65">
        <v>0</v>
      </c>
      <c r="DU334" s="65">
        <v>0</v>
      </c>
      <c r="DV334" s="65">
        <v>0</v>
      </c>
      <c r="DW334" s="65">
        <v>0</v>
      </c>
      <c r="DX334" s="65">
        <v>0</v>
      </c>
      <c r="DY334" s="65">
        <v>0</v>
      </c>
      <c r="DZ334" s="65">
        <v>0</v>
      </c>
      <c r="EA334" s="65">
        <v>0</v>
      </c>
      <c r="EC334" s="65">
        <v>0</v>
      </c>
      <c r="ED334" s="65">
        <v>0</v>
      </c>
      <c r="EE334" s="65">
        <v>0</v>
      </c>
      <c r="EF334" s="65">
        <v>0</v>
      </c>
      <c r="EG334" s="65">
        <v>0</v>
      </c>
      <c r="EH334" s="65">
        <v>0</v>
      </c>
      <c r="EI334" s="65">
        <v>0</v>
      </c>
      <c r="EK334" s="65">
        <v>0</v>
      </c>
      <c r="EL334" s="65">
        <v>0</v>
      </c>
      <c r="EM334" s="65">
        <v>0</v>
      </c>
      <c r="EN334" s="65">
        <v>0</v>
      </c>
      <c r="EO334" s="65">
        <v>0</v>
      </c>
      <c r="EP334" s="65">
        <v>0</v>
      </c>
      <c r="EQ334" s="65">
        <v>0</v>
      </c>
      <c r="ES334" s="65">
        <v>0</v>
      </c>
      <c r="ET334" s="65">
        <v>0</v>
      </c>
      <c r="EU334" s="65">
        <v>0</v>
      </c>
      <c r="EV334" s="65">
        <v>0</v>
      </c>
      <c r="EW334" s="65">
        <v>0</v>
      </c>
      <c r="EX334" s="65">
        <v>0</v>
      </c>
      <c r="EY334" s="65">
        <v>0</v>
      </c>
      <c r="FA334" s="65">
        <v>0</v>
      </c>
      <c r="FB334" s="65">
        <v>0</v>
      </c>
      <c r="FC334" s="65">
        <v>0</v>
      </c>
      <c r="FD334" s="65">
        <v>0</v>
      </c>
      <c r="FE334" s="65">
        <v>0</v>
      </c>
      <c r="FF334" s="65">
        <v>0</v>
      </c>
      <c r="FG334" s="65">
        <v>0</v>
      </c>
    </row>
    <row r="335" spans="1:163">
      <c r="A335" s="699">
        <f>[52]ACCOUNTALLOC!A335</f>
        <v>912</v>
      </c>
      <c r="B335" s="698" t="str">
        <f>[52]ACCOUNTALLOC!B335</f>
        <v>Cust Svc Exp - Demonstration &amp; Selling</v>
      </c>
      <c r="C335" s="695">
        <f>[52]ACCOUNTALLOC!C335</f>
        <v>823619.80694727926</v>
      </c>
      <c r="D335" s="700"/>
      <c r="E335" s="697">
        <f>[52]ACCOUNTALLOC!E335</f>
        <v>0</v>
      </c>
      <c r="F335" s="697">
        <f>[52]ACCOUNTALLOC!F335</f>
        <v>0</v>
      </c>
      <c r="G335" s="697">
        <f>[52]ACCOUNTALLOC!G335</f>
        <v>723894.26908570854</v>
      </c>
      <c r="H335" s="697">
        <f>[52]ACCOUNTALLOC!H335</f>
        <v>0</v>
      </c>
      <c r="I335" s="697">
        <f>[52]ACCOUNTALLOC!I335</f>
        <v>0</v>
      </c>
      <c r="J335" s="697">
        <f>[52]ACCOUNTALLOC!J335</f>
        <v>0</v>
      </c>
      <c r="K335" s="697">
        <f>[52]ACCOUNTALLOC!K335</f>
        <v>723894.26908570854</v>
      </c>
      <c r="L335" s="698"/>
      <c r="M335" s="697">
        <f>[52]ACCOUNTALLOC!M335</f>
        <v>0</v>
      </c>
      <c r="N335" s="697">
        <f>[52]ACCOUNTALLOC!N335</f>
        <v>0</v>
      </c>
      <c r="O335" s="697">
        <f>[52]ACCOUNTALLOC!O335</f>
        <v>87103.239880269772</v>
      </c>
      <c r="P335" s="697">
        <f>[52]ACCOUNTALLOC!P335</f>
        <v>0</v>
      </c>
      <c r="Q335" s="697">
        <f>[52]ACCOUNTALLOC!Q335</f>
        <v>0</v>
      </c>
      <c r="R335" s="697">
        <f>[52]ACCOUNTALLOC!R335</f>
        <v>0</v>
      </c>
      <c r="S335" s="697">
        <f>[52]ACCOUNTALLOC!S335</f>
        <v>87103.239880269772</v>
      </c>
      <c r="T335" s="698"/>
      <c r="U335" s="697">
        <f>[52]ACCOUNTALLOC!U335</f>
        <v>0</v>
      </c>
      <c r="V335" s="697">
        <f>[52]ACCOUNTALLOC!V335</f>
        <v>0</v>
      </c>
      <c r="W335" s="697">
        <f>[52]ACCOUNTALLOC!W335</f>
        <v>5848.0472572124745</v>
      </c>
      <c r="X335" s="697">
        <f>[52]ACCOUNTALLOC!X335</f>
        <v>0</v>
      </c>
      <c r="Y335" s="697">
        <f>[52]ACCOUNTALLOC!Y335</f>
        <v>0</v>
      </c>
      <c r="Z335" s="697">
        <f>[52]ACCOUNTALLOC!Z335</f>
        <v>0</v>
      </c>
      <c r="AA335" s="697">
        <f>[52]ACCOUNTALLOC!AA335</f>
        <v>5848.0472572124745</v>
      </c>
      <c r="AB335" s="698"/>
      <c r="AC335" s="697">
        <f>[52]ACCOUNTALLOC!AC335</f>
        <v>0</v>
      </c>
      <c r="AD335" s="697">
        <f>[52]ACCOUNTALLOC!AD335</f>
        <v>0</v>
      </c>
      <c r="AE335" s="697">
        <f>[52]ACCOUNTALLOC!AE335</f>
        <v>603.14255151554426</v>
      </c>
      <c r="AF335" s="697">
        <f>[52]ACCOUNTALLOC!AF335</f>
        <v>0</v>
      </c>
      <c r="AG335" s="697">
        <f>[52]ACCOUNTALLOC!AG335</f>
        <v>0</v>
      </c>
      <c r="AH335" s="697">
        <f>[52]ACCOUNTALLOC!AH335</f>
        <v>0</v>
      </c>
      <c r="AI335" s="697">
        <f>[52]ACCOUNTALLOC!AI335</f>
        <v>603.14255151554426</v>
      </c>
      <c r="AJ335" s="698"/>
      <c r="AK335" s="697">
        <f>[52]ACCOUNTALLOC!AK335</f>
        <v>0</v>
      </c>
      <c r="AL335" s="697">
        <f>[52]ACCOUNTALLOC!AL335</f>
        <v>0</v>
      </c>
      <c r="AM335" s="697">
        <f>[52]ACCOUNTALLOC!AM335</f>
        <v>348.84848288369363</v>
      </c>
      <c r="AN335" s="697">
        <f>[52]ACCOUNTALLOC!AN335</f>
        <v>0</v>
      </c>
      <c r="AO335" s="697">
        <f>[52]ACCOUNTALLOC!AO335</f>
        <v>0</v>
      </c>
      <c r="AP335" s="697">
        <f>[52]ACCOUNTALLOC!AP335</f>
        <v>0</v>
      </c>
      <c r="AQ335" s="697">
        <f>[52]ACCOUNTALLOC!AQ335</f>
        <v>348.84848288369363</v>
      </c>
      <c r="AR335" s="698"/>
      <c r="AS335" s="697">
        <f>[52]ACCOUNTALLOC!AS335</f>
        <v>0</v>
      </c>
      <c r="AT335" s="697">
        <f>[52]ACCOUNTALLOC!AT335</f>
        <v>0</v>
      </c>
      <c r="AU335" s="697">
        <f>[52]ACCOUNTALLOC!AU335</f>
        <v>1.4326426401794401</v>
      </c>
      <c r="AV335" s="697">
        <f>[52]ACCOUNTALLOC!AV335</f>
        <v>0</v>
      </c>
      <c r="AW335" s="697">
        <f>[52]ACCOUNTALLOC!AW335</f>
        <v>0</v>
      </c>
      <c r="AX335" s="697">
        <f>[52]ACCOUNTALLOC!AX335</f>
        <v>0</v>
      </c>
      <c r="AY335" s="697">
        <f>[52]ACCOUNTALLOC!AY335</f>
        <v>1.4326426401794401</v>
      </c>
      <c r="AZ335" s="698"/>
      <c r="BA335" s="697">
        <f>[52]ACCOUNTALLOC!BA335</f>
        <v>0</v>
      </c>
      <c r="BB335" s="697">
        <f>[52]ACCOUNTALLOC!BB335</f>
        <v>0</v>
      </c>
      <c r="BC335" s="697">
        <f>[52]ACCOUNTALLOC!BC335</f>
        <v>111.02980461390661</v>
      </c>
      <c r="BD335" s="697">
        <f>[52]ACCOUNTALLOC!BD335</f>
        <v>0</v>
      </c>
      <c r="BE335" s="697">
        <f>[52]ACCOUNTALLOC!BE335</f>
        <v>0</v>
      </c>
      <c r="BF335" s="697">
        <f>[52]ACCOUNTALLOC!BF335</f>
        <v>0</v>
      </c>
      <c r="BG335" s="697">
        <f>[52]ACCOUNTALLOC!BG335</f>
        <v>111.02980461390661</v>
      </c>
      <c r="BH335" s="698"/>
      <c r="BI335" s="697">
        <f>[52]ACCOUNTALLOC!BI335</f>
        <v>0</v>
      </c>
      <c r="BJ335" s="697">
        <f>[52]ACCOUNTALLOC!BJ335</f>
        <v>0</v>
      </c>
      <c r="BK335" s="697">
        <f>[52]ACCOUNTALLOC!BK335</f>
        <v>66.617882768343961</v>
      </c>
      <c r="BL335" s="697">
        <f>[52]ACCOUNTALLOC!BL335</f>
        <v>0</v>
      </c>
      <c r="BM335" s="697">
        <f>[52]ACCOUNTALLOC!BM335</f>
        <v>0</v>
      </c>
      <c r="BN335" s="697">
        <f>[52]ACCOUNTALLOC!BN335</f>
        <v>0</v>
      </c>
      <c r="BO335" s="697">
        <f>[52]ACCOUNTALLOC!BO335</f>
        <v>66.617882768343961</v>
      </c>
      <c r="BP335" s="698"/>
      <c r="BQ335" s="697">
        <f>[52]ACCOUNTALLOC!BQ335</f>
        <v>0</v>
      </c>
      <c r="BR335" s="697">
        <f>[52]ACCOUNTALLOC!BR335</f>
        <v>0</v>
      </c>
      <c r="BS335" s="697">
        <f>[52]ACCOUNTALLOC!BS335</f>
        <v>17.908033002242998</v>
      </c>
      <c r="BT335" s="697">
        <f>[52]ACCOUNTALLOC!BT335</f>
        <v>0</v>
      </c>
      <c r="BU335" s="697">
        <f>[52]ACCOUNTALLOC!BU335</f>
        <v>0</v>
      </c>
      <c r="BV335" s="697">
        <f>[52]ACCOUNTALLOC!BV335</f>
        <v>0</v>
      </c>
      <c r="BW335" s="697">
        <f>[52]ACCOUNTALLOC!BW335</f>
        <v>17.908033002242998</v>
      </c>
      <c r="BX335" s="698"/>
      <c r="BY335" s="697">
        <f>[52]ACCOUNTALLOC!BY335</f>
        <v>0</v>
      </c>
      <c r="BZ335" s="697">
        <f>[52]ACCOUNTALLOC!BZ335</f>
        <v>0</v>
      </c>
      <c r="CA335" s="697">
        <f>[52]ACCOUNTALLOC!CA335</f>
        <v>11.461141121435521</v>
      </c>
      <c r="CB335" s="697">
        <f>[52]ACCOUNTALLOC!CB335</f>
        <v>0</v>
      </c>
      <c r="CC335" s="697">
        <f>[52]ACCOUNTALLOC!CC335</f>
        <v>0</v>
      </c>
      <c r="CD335" s="697">
        <f>[52]ACCOUNTALLOC!CD335</f>
        <v>0</v>
      </c>
      <c r="CE335" s="697">
        <f>[52]ACCOUNTALLOC!CE335</f>
        <v>11.461141121435521</v>
      </c>
      <c r="CF335" s="698"/>
      <c r="CG335" s="697">
        <f>[52]ACCOUNTALLOC!CG335</f>
        <v>0</v>
      </c>
      <c r="CH335" s="697">
        <f>[52]ACCOUNTALLOC!CH335</f>
        <v>0</v>
      </c>
      <c r="CI335" s="697">
        <f>[52]ACCOUNTALLOC!CI335</f>
        <v>5608.0796149824182</v>
      </c>
      <c r="CJ335" s="697">
        <f>[52]ACCOUNTALLOC!CJ335</f>
        <v>0</v>
      </c>
      <c r="CK335" s="697">
        <f>[52]ACCOUNTALLOC!CK335</f>
        <v>0</v>
      </c>
      <c r="CL335" s="697">
        <f>[52]ACCOUNTALLOC!CL335</f>
        <v>0</v>
      </c>
      <c r="CM335" s="697">
        <f>[52]ACCOUNTALLOC!CM335</f>
        <v>5608.0796149824182</v>
      </c>
      <c r="CN335" s="698">
        <f>[52]ACCOUNTALLOC!CN335</f>
        <v>0</v>
      </c>
      <c r="CO335" s="697">
        <f>[52]ACCOUNTALLOC!CO335</f>
        <v>0</v>
      </c>
      <c r="CP335" s="697">
        <f>[52]ACCOUNTALLOC!CP335</f>
        <v>0</v>
      </c>
      <c r="CQ335" s="697">
        <f>[52]ACCOUNTALLOC!CQ335</f>
        <v>5.7305705607177604</v>
      </c>
      <c r="CR335" s="697">
        <f>[52]ACCOUNTALLOC!CR335</f>
        <v>0</v>
      </c>
      <c r="CS335" s="697">
        <f>[52]ACCOUNTALLOC!CS335</f>
        <v>0</v>
      </c>
      <c r="CT335" s="697">
        <f>[52]ACCOUNTALLOC!CT335</f>
        <v>0</v>
      </c>
      <c r="CU335" s="697">
        <f>[52]ACCOUNTALLOC!CU335</f>
        <v>5.7305705607177604</v>
      </c>
      <c r="CW335" s="65">
        <f>[52]ACCOUNTALLOC!CW335</f>
        <v>0</v>
      </c>
      <c r="CX335" s="65">
        <f>[52]ACCOUNTALLOC!CX335</f>
        <v>0</v>
      </c>
      <c r="CY335" s="65">
        <f>[52]ACCOUNTALLOC!CY335</f>
        <v>0</v>
      </c>
      <c r="CZ335" s="65">
        <f>[52]ACCOUNTALLOC!CZ335</f>
        <v>0</v>
      </c>
      <c r="DA335" s="65">
        <f>[52]ACCOUNTALLOC!DA335</f>
        <v>0</v>
      </c>
      <c r="DB335" s="65">
        <f>[52]ACCOUNTALLOC!DB335</f>
        <v>0</v>
      </c>
      <c r="DC335" s="65">
        <f>[52]ACCOUNTALLOC!DC335</f>
        <v>0</v>
      </c>
      <c r="DE335" s="65">
        <v>0</v>
      </c>
      <c r="DF335" s="65">
        <v>0</v>
      </c>
      <c r="DG335" s="65">
        <v>0</v>
      </c>
      <c r="DH335" s="65">
        <v>0</v>
      </c>
      <c r="DI335" s="65">
        <v>0</v>
      </c>
      <c r="DJ335" s="65">
        <v>0</v>
      </c>
      <c r="DK335" s="65">
        <v>0</v>
      </c>
      <c r="DM335" s="65">
        <v>0</v>
      </c>
      <c r="DN335" s="65">
        <v>0</v>
      </c>
      <c r="DO335" s="65">
        <v>0</v>
      </c>
      <c r="DP335" s="65">
        <v>0</v>
      </c>
      <c r="DQ335" s="65">
        <v>0</v>
      </c>
      <c r="DR335" s="65">
        <v>0</v>
      </c>
      <c r="DS335" s="65">
        <v>0</v>
      </c>
      <c r="DU335" s="65">
        <v>0</v>
      </c>
      <c r="DV335" s="65">
        <v>0</v>
      </c>
      <c r="DW335" s="65">
        <v>0</v>
      </c>
      <c r="DX335" s="65">
        <v>0</v>
      </c>
      <c r="DY335" s="65">
        <v>0</v>
      </c>
      <c r="DZ335" s="65">
        <v>0</v>
      </c>
      <c r="EA335" s="65">
        <v>0</v>
      </c>
      <c r="EC335" s="65">
        <v>0</v>
      </c>
      <c r="ED335" s="65">
        <v>0</v>
      </c>
      <c r="EE335" s="65">
        <v>0</v>
      </c>
      <c r="EF335" s="65">
        <v>0</v>
      </c>
      <c r="EG335" s="65">
        <v>0</v>
      </c>
      <c r="EH335" s="65">
        <v>0</v>
      </c>
      <c r="EI335" s="65">
        <v>0</v>
      </c>
      <c r="EK335" s="65">
        <v>0</v>
      </c>
      <c r="EL335" s="65">
        <v>0</v>
      </c>
      <c r="EM335" s="65">
        <v>0</v>
      </c>
      <c r="EN335" s="65">
        <v>0</v>
      </c>
      <c r="EO335" s="65">
        <v>0</v>
      </c>
      <c r="EP335" s="65">
        <v>0</v>
      </c>
      <c r="EQ335" s="65">
        <v>0</v>
      </c>
      <c r="ES335" s="65">
        <v>0</v>
      </c>
      <c r="ET335" s="65">
        <v>0</v>
      </c>
      <c r="EU335" s="65">
        <v>0</v>
      </c>
      <c r="EV335" s="65">
        <v>0</v>
      </c>
      <c r="EW335" s="65">
        <v>0</v>
      </c>
      <c r="EX335" s="65">
        <v>0</v>
      </c>
      <c r="EY335" s="65">
        <v>0</v>
      </c>
      <c r="FA335" s="65">
        <v>0</v>
      </c>
      <c r="FB335" s="65">
        <v>0</v>
      </c>
      <c r="FC335" s="65">
        <v>0</v>
      </c>
      <c r="FD335" s="65">
        <v>0</v>
      </c>
      <c r="FE335" s="65">
        <v>0</v>
      </c>
      <c r="FF335" s="65">
        <v>0</v>
      </c>
      <c r="FG335" s="65">
        <v>0</v>
      </c>
    </row>
    <row r="336" spans="1:163">
      <c r="A336" s="699">
        <f>[52]ACCOUNTALLOC!A336</f>
        <v>913</v>
      </c>
      <c r="B336" s="698" t="str">
        <f>[52]ACCOUNTALLOC!B336</f>
        <v>Cust Svc Exp - Advertising</v>
      </c>
      <c r="C336" s="695">
        <f>[52]ACCOUNTALLOC!C336</f>
        <v>0</v>
      </c>
      <c r="D336" s="700"/>
      <c r="E336" s="697">
        <f>[52]ACCOUNTALLOC!E336</f>
        <v>0</v>
      </c>
      <c r="F336" s="697">
        <f>[52]ACCOUNTALLOC!F336</f>
        <v>0</v>
      </c>
      <c r="G336" s="697">
        <f>[52]ACCOUNTALLOC!G336</f>
        <v>0</v>
      </c>
      <c r="H336" s="697">
        <f>[52]ACCOUNTALLOC!H336</f>
        <v>0</v>
      </c>
      <c r="I336" s="697">
        <f>[52]ACCOUNTALLOC!I336</f>
        <v>0</v>
      </c>
      <c r="J336" s="697">
        <f>[52]ACCOUNTALLOC!J336</f>
        <v>0</v>
      </c>
      <c r="K336" s="697">
        <f>[52]ACCOUNTALLOC!K336</f>
        <v>0</v>
      </c>
      <c r="L336" s="698"/>
      <c r="M336" s="697">
        <f>[52]ACCOUNTALLOC!M336</f>
        <v>0</v>
      </c>
      <c r="N336" s="697">
        <f>[52]ACCOUNTALLOC!N336</f>
        <v>0</v>
      </c>
      <c r="O336" s="697">
        <f>[52]ACCOUNTALLOC!O336</f>
        <v>0</v>
      </c>
      <c r="P336" s="697">
        <f>[52]ACCOUNTALLOC!P336</f>
        <v>0</v>
      </c>
      <c r="Q336" s="697">
        <f>[52]ACCOUNTALLOC!Q336</f>
        <v>0</v>
      </c>
      <c r="R336" s="697">
        <f>[52]ACCOUNTALLOC!R336</f>
        <v>0</v>
      </c>
      <c r="S336" s="697">
        <f>[52]ACCOUNTALLOC!S336</f>
        <v>0</v>
      </c>
      <c r="T336" s="698"/>
      <c r="U336" s="697">
        <f>[52]ACCOUNTALLOC!U336</f>
        <v>0</v>
      </c>
      <c r="V336" s="697">
        <f>[52]ACCOUNTALLOC!V336</f>
        <v>0</v>
      </c>
      <c r="W336" s="697">
        <f>[52]ACCOUNTALLOC!W336</f>
        <v>0</v>
      </c>
      <c r="X336" s="697">
        <f>[52]ACCOUNTALLOC!X336</f>
        <v>0</v>
      </c>
      <c r="Y336" s="697">
        <f>[52]ACCOUNTALLOC!Y336</f>
        <v>0</v>
      </c>
      <c r="Z336" s="697">
        <f>[52]ACCOUNTALLOC!Z336</f>
        <v>0</v>
      </c>
      <c r="AA336" s="697">
        <f>[52]ACCOUNTALLOC!AA336</f>
        <v>0</v>
      </c>
      <c r="AB336" s="698"/>
      <c r="AC336" s="697">
        <f>[52]ACCOUNTALLOC!AC336</f>
        <v>0</v>
      </c>
      <c r="AD336" s="697">
        <f>[52]ACCOUNTALLOC!AD336</f>
        <v>0</v>
      </c>
      <c r="AE336" s="697">
        <f>[52]ACCOUNTALLOC!AE336</f>
        <v>0</v>
      </c>
      <c r="AF336" s="697">
        <f>[52]ACCOUNTALLOC!AF336</f>
        <v>0</v>
      </c>
      <c r="AG336" s="697">
        <f>[52]ACCOUNTALLOC!AG336</f>
        <v>0</v>
      </c>
      <c r="AH336" s="697">
        <f>[52]ACCOUNTALLOC!AH336</f>
        <v>0</v>
      </c>
      <c r="AI336" s="697">
        <f>[52]ACCOUNTALLOC!AI336</f>
        <v>0</v>
      </c>
      <c r="AJ336" s="698"/>
      <c r="AK336" s="697">
        <f>[52]ACCOUNTALLOC!AK336</f>
        <v>0</v>
      </c>
      <c r="AL336" s="697">
        <f>[52]ACCOUNTALLOC!AL336</f>
        <v>0</v>
      </c>
      <c r="AM336" s="697">
        <f>[52]ACCOUNTALLOC!AM336</f>
        <v>0</v>
      </c>
      <c r="AN336" s="697">
        <f>[52]ACCOUNTALLOC!AN336</f>
        <v>0</v>
      </c>
      <c r="AO336" s="697">
        <f>[52]ACCOUNTALLOC!AO336</f>
        <v>0</v>
      </c>
      <c r="AP336" s="697">
        <f>[52]ACCOUNTALLOC!AP336</f>
        <v>0</v>
      </c>
      <c r="AQ336" s="697">
        <f>[52]ACCOUNTALLOC!AQ336</f>
        <v>0</v>
      </c>
      <c r="AR336" s="698"/>
      <c r="AS336" s="697">
        <f>[52]ACCOUNTALLOC!AS336</f>
        <v>0</v>
      </c>
      <c r="AT336" s="697">
        <f>[52]ACCOUNTALLOC!AT336</f>
        <v>0</v>
      </c>
      <c r="AU336" s="697">
        <f>[52]ACCOUNTALLOC!AU336</f>
        <v>0</v>
      </c>
      <c r="AV336" s="697">
        <f>[52]ACCOUNTALLOC!AV336</f>
        <v>0</v>
      </c>
      <c r="AW336" s="697">
        <f>[52]ACCOUNTALLOC!AW336</f>
        <v>0</v>
      </c>
      <c r="AX336" s="697">
        <f>[52]ACCOUNTALLOC!AX336</f>
        <v>0</v>
      </c>
      <c r="AY336" s="697">
        <f>[52]ACCOUNTALLOC!AY336</f>
        <v>0</v>
      </c>
      <c r="AZ336" s="698"/>
      <c r="BA336" s="697">
        <f>[52]ACCOUNTALLOC!BA336</f>
        <v>0</v>
      </c>
      <c r="BB336" s="697">
        <f>[52]ACCOUNTALLOC!BB336</f>
        <v>0</v>
      </c>
      <c r="BC336" s="697">
        <f>[52]ACCOUNTALLOC!BC336</f>
        <v>0</v>
      </c>
      <c r="BD336" s="697">
        <f>[52]ACCOUNTALLOC!BD336</f>
        <v>0</v>
      </c>
      <c r="BE336" s="697">
        <f>[52]ACCOUNTALLOC!BE336</f>
        <v>0</v>
      </c>
      <c r="BF336" s="697">
        <f>[52]ACCOUNTALLOC!BF336</f>
        <v>0</v>
      </c>
      <c r="BG336" s="697">
        <f>[52]ACCOUNTALLOC!BG336</f>
        <v>0</v>
      </c>
      <c r="BH336" s="698"/>
      <c r="BI336" s="697">
        <f>[52]ACCOUNTALLOC!BI336</f>
        <v>0</v>
      </c>
      <c r="BJ336" s="697">
        <f>[52]ACCOUNTALLOC!BJ336</f>
        <v>0</v>
      </c>
      <c r="BK336" s="697">
        <f>[52]ACCOUNTALLOC!BK336</f>
        <v>0</v>
      </c>
      <c r="BL336" s="697">
        <f>[52]ACCOUNTALLOC!BL336</f>
        <v>0</v>
      </c>
      <c r="BM336" s="697">
        <f>[52]ACCOUNTALLOC!BM336</f>
        <v>0</v>
      </c>
      <c r="BN336" s="697">
        <f>[52]ACCOUNTALLOC!BN336</f>
        <v>0</v>
      </c>
      <c r="BO336" s="697">
        <f>[52]ACCOUNTALLOC!BO336</f>
        <v>0</v>
      </c>
      <c r="BP336" s="698"/>
      <c r="BQ336" s="697">
        <f>[52]ACCOUNTALLOC!BQ336</f>
        <v>0</v>
      </c>
      <c r="BR336" s="697">
        <f>[52]ACCOUNTALLOC!BR336</f>
        <v>0</v>
      </c>
      <c r="BS336" s="697">
        <f>[52]ACCOUNTALLOC!BS336</f>
        <v>0</v>
      </c>
      <c r="BT336" s="697">
        <f>[52]ACCOUNTALLOC!BT336</f>
        <v>0</v>
      </c>
      <c r="BU336" s="697">
        <f>[52]ACCOUNTALLOC!BU336</f>
        <v>0</v>
      </c>
      <c r="BV336" s="697">
        <f>[52]ACCOUNTALLOC!BV336</f>
        <v>0</v>
      </c>
      <c r="BW336" s="697">
        <f>[52]ACCOUNTALLOC!BW336</f>
        <v>0</v>
      </c>
      <c r="BX336" s="698"/>
      <c r="BY336" s="697">
        <f>[52]ACCOUNTALLOC!BY336</f>
        <v>0</v>
      </c>
      <c r="BZ336" s="697">
        <f>[52]ACCOUNTALLOC!BZ336</f>
        <v>0</v>
      </c>
      <c r="CA336" s="697">
        <f>[52]ACCOUNTALLOC!CA336</f>
        <v>0</v>
      </c>
      <c r="CB336" s="697">
        <f>[52]ACCOUNTALLOC!CB336</f>
        <v>0</v>
      </c>
      <c r="CC336" s="697">
        <f>[52]ACCOUNTALLOC!CC336</f>
        <v>0</v>
      </c>
      <c r="CD336" s="697">
        <f>[52]ACCOUNTALLOC!CD336</f>
        <v>0</v>
      </c>
      <c r="CE336" s="697">
        <f>[52]ACCOUNTALLOC!CE336</f>
        <v>0</v>
      </c>
      <c r="CF336" s="698"/>
      <c r="CG336" s="697">
        <f>[52]ACCOUNTALLOC!CG336</f>
        <v>0</v>
      </c>
      <c r="CH336" s="697">
        <f>[52]ACCOUNTALLOC!CH336</f>
        <v>0</v>
      </c>
      <c r="CI336" s="697">
        <f>[52]ACCOUNTALLOC!CI336</f>
        <v>0</v>
      </c>
      <c r="CJ336" s="697">
        <f>[52]ACCOUNTALLOC!CJ336</f>
        <v>0</v>
      </c>
      <c r="CK336" s="697">
        <f>[52]ACCOUNTALLOC!CK336</f>
        <v>0</v>
      </c>
      <c r="CL336" s="697">
        <f>[52]ACCOUNTALLOC!CL336</f>
        <v>0</v>
      </c>
      <c r="CM336" s="697">
        <f>[52]ACCOUNTALLOC!CM336</f>
        <v>0</v>
      </c>
      <c r="CN336" s="698">
        <f>[52]ACCOUNTALLOC!CN336</f>
        <v>0</v>
      </c>
      <c r="CO336" s="697">
        <f>[52]ACCOUNTALLOC!CO336</f>
        <v>0</v>
      </c>
      <c r="CP336" s="697">
        <f>[52]ACCOUNTALLOC!CP336</f>
        <v>0</v>
      </c>
      <c r="CQ336" s="697">
        <f>[52]ACCOUNTALLOC!CQ336</f>
        <v>0</v>
      </c>
      <c r="CR336" s="697">
        <f>[52]ACCOUNTALLOC!CR336</f>
        <v>0</v>
      </c>
      <c r="CS336" s="697">
        <f>[52]ACCOUNTALLOC!CS336</f>
        <v>0</v>
      </c>
      <c r="CT336" s="697">
        <f>[52]ACCOUNTALLOC!CT336</f>
        <v>0</v>
      </c>
      <c r="CU336" s="697">
        <f>[52]ACCOUNTALLOC!CU336</f>
        <v>0</v>
      </c>
      <c r="CW336" s="65">
        <f>[52]ACCOUNTALLOC!CW336</f>
        <v>0</v>
      </c>
      <c r="CX336" s="65">
        <f>[52]ACCOUNTALLOC!CX336</f>
        <v>0</v>
      </c>
      <c r="CY336" s="65">
        <f>[52]ACCOUNTALLOC!CY336</f>
        <v>0</v>
      </c>
      <c r="CZ336" s="65">
        <f>[52]ACCOUNTALLOC!CZ336</f>
        <v>0</v>
      </c>
      <c r="DA336" s="65">
        <f>[52]ACCOUNTALLOC!DA336</f>
        <v>0</v>
      </c>
      <c r="DB336" s="65">
        <f>[52]ACCOUNTALLOC!DB336</f>
        <v>0</v>
      </c>
      <c r="DC336" s="65">
        <f>[52]ACCOUNTALLOC!DC336</f>
        <v>0</v>
      </c>
      <c r="DE336" s="65">
        <v>0</v>
      </c>
      <c r="DF336" s="65">
        <v>0</v>
      </c>
      <c r="DG336" s="65">
        <v>0</v>
      </c>
      <c r="DH336" s="65">
        <v>0</v>
      </c>
      <c r="DI336" s="65">
        <v>0</v>
      </c>
      <c r="DJ336" s="65">
        <v>0</v>
      </c>
      <c r="DK336" s="65">
        <v>0</v>
      </c>
      <c r="DM336" s="65">
        <v>0</v>
      </c>
      <c r="DN336" s="65">
        <v>0</v>
      </c>
      <c r="DO336" s="65">
        <v>0</v>
      </c>
      <c r="DP336" s="65">
        <v>0</v>
      </c>
      <c r="DQ336" s="65">
        <v>0</v>
      </c>
      <c r="DR336" s="65">
        <v>0</v>
      </c>
      <c r="DS336" s="65">
        <v>0</v>
      </c>
      <c r="DU336" s="65">
        <v>0</v>
      </c>
      <c r="DV336" s="65">
        <v>0</v>
      </c>
      <c r="DW336" s="65">
        <v>0</v>
      </c>
      <c r="DX336" s="65">
        <v>0</v>
      </c>
      <c r="DY336" s="65">
        <v>0</v>
      </c>
      <c r="DZ336" s="65">
        <v>0</v>
      </c>
      <c r="EA336" s="65">
        <v>0</v>
      </c>
      <c r="EC336" s="65">
        <v>0</v>
      </c>
      <c r="ED336" s="65">
        <v>0</v>
      </c>
      <c r="EE336" s="65">
        <v>0</v>
      </c>
      <c r="EF336" s="65">
        <v>0</v>
      </c>
      <c r="EG336" s="65">
        <v>0</v>
      </c>
      <c r="EH336" s="65">
        <v>0</v>
      </c>
      <c r="EI336" s="65">
        <v>0</v>
      </c>
      <c r="EK336" s="65">
        <v>0</v>
      </c>
      <c r="EL336" s="65">
        <v>0</v>
      </c>
      <c r="EM336" s="65">
        <v>0</v>
      </c>
      <c r="EN336" s="65">
        <v>0</v>
      </c>
      <c r="EO336" s="65">
        <v>0</v>
      </c>
      <c r="EP336" s="65">
        <v>0</v>
      </c>
      <c r="EQ336" s="65">
        <v>0</v>
      </c>
      <c r="ES336" s="65">
        <v>0</v>
      </c>
      <c r="ET336" s="65">
        <v>0</v>
      </c>
      <c r="EU336" s="65">
        <v>0</v>
      </c>
      <c r="EV336" s="65">
        <v>0</v>
      </c>
      <c r="EW336" s="65">
        <v>0</v>
      </c>
      <c r="EX336" s="65">
        <v>0</v>
      </c>
      <c r="EY336" s="65">
        <v>0</v>
      </c>
      <c r="FA336" s="65">
        <v>0</v>
      </c>
      <c r="FB336" s="65">
        <v>0</v>
      </c>
      <c r="FC336" s="65">
        <v>0</v>
      </c>
      <c r="FD336" s="65">
        <v>0</v>
      </c>
      <c r="FE336" s="65">
        <v>0</v>
      </c>
      <c r="FF336" s="65">
        <v>0</v>
      </c>
      <c r="FG336" s="65">
        <v>0</v>
      </c>
    </row>
    <row r="337" spans="1:163">
      <c r="A337" s="699">
        <f>[52]ACCOUNTALLOC!A337</f>
        <v>916</v>
      </c>
      <c r="B337" s="698" t="str">
        <f>[52]ACCOUNTALLOC!B337</f>
        <v>Cust Svc Exp - Misc Selling</v>
      </c>
      <c r="C337" s="695">
        <f>[52]ACCOUNTALLOC!C337</f>
        <v>0</v>
      </c>
      <c r="D337" s="700"/>
      <c r="E337" s="697">
        <f>[52]ACCOUNTALLOC!E337</f>
        <v>0</v>
      </c>
      <c r="F337" s="697">
        <f>[52]ACCOUNTALLOC!F337</f>
        <v>0</v>
      </c>
      <c r="G337" s="697">
        <f>[52]ACCOUNTALLOC!G337</f>
        <v>0</v>
      </c>
      <c r="H337" s="697">
        <f>[52]ACCOUNTALLOC!H337</f>
        <v>0</v>
      </c>
      <c r="I337" s="697">
        <f>[52]ACCOUNTALLOC!I337</f>
        <v>0</v>
      </c>
      <c r="J337" s="697">
        <f>[52]ACCOUNTALLOC!J337</f>
        <v>0</v>
      </c>
      <c r="K337" s="697">
        <f>[52]ACCOUNTALLOC!K337</f>
        <v>0</v>
      </c>
      <c r="L337" s="698"/>
      <c r="M337" s="697">
        <f>[52]ACCOUNTALLOC!M337</f>
        <v>0</v>
      </c>
      <c r="N337" s="697">
        <f>[52]ACCOUNTALLOC!N337</f>
        <v>0</v>
      </c>
      <c r="O337" s="697">
        <f>[52]ACCOUNTALLOC!O337</f>
        <v>0</v>
      </c>
      <c r="P337" s="697">
        <f>[52]ACCOUNTALLOC!P337</f>
        <v>0</v>
      </c>
      <c r="Q337" s="697">
        <f>[52]ACCOUNTALLOC!Q337</f>
        <v>0</v>
      </c>
      <c r="R337" s="697">
        <f>[52]ACCOUNTALLOC!R337</f>
        <v>0</v>
      </c>
      <c r="S337" s="697">
        <f>[52]ACCOUNTALLOC!S337</f>
        <v>0</v>
      </c>
      <c r="T337" s="698"/>
      <c r="U337" s="697">
        <f>[52]ACCOUNTALLOC!U337</f>
        <v>0</v>
      </c>
      <c r="V337" s="697">
        <f>[52]ACCOUNTALLOC!V337</f>
        <v>0</v>
      </c>
      <c r="W337" s="697">
        <f>[52]ACCOUNTALLOC!W337</f>
        <v>0</v>
      </c>
      <c r="X337" s="697">
        <f>[52]ACCOUNTALLOC!X337</f>
        <v>0</v>
      </c>
      <c r="Y337" s="697">
        <f>[52]ACCOUNTALLOC!Y337</f>
        <v>0</v>
      </c>
      <c r="Z337" s="697">
        <f>[52]ACCOUNTALLOC!Z337</f>
        <v>0</v>
      </c>
      <c r="AA337" s="697">
        <f>[52]ACCOUNTALLOC!AA337</f>
        <v>0</v>
      </c>
      <c r="AB337" s="698"/>
      <c r="AC337" s="697">
        <f>[52]ACCOUNTALLOC!AC337</f>
        <v>0</v>
      </c>
      <c r="AD337" s="697">
        <f>[52]ACCOUNTALLOC!AD337</f>
        <v>0</v>
      </c>
      <c r="AE337" s="697">
        <f>[52]ACCOUNTALLOC!AE337</f>
        <v>0</v>
      </c>
      <c r="AF337" s="697">
        <f>[52]ACCOUNTALLOC!AF337</f>
        <v>0</v>
      </c>
      <c r="AG337" s="697">
        <f>[52]ACCOUNTALLOC!AG337</f>
        <v>0</v>
      </c>
      <c r="AH337" s="697">
        <f>[52]ACCOUNTALLOC!AH337</f>
        <v>0</v>
      </c>
      <c r="AI337" s="697">
        <f>[52]ACCOUNTALLOC!AI337</f>
        <v>0</v>
      </c>
      <c r="AJ337" s="698"/>
      <c r="AK337" s="697">
        <f>[52]ACCOUNTALLOC!AK337</f>
        <v>0</v>
      </c>
      <c r="AL337" s="697">
        <f>[52]ACCOUNTALLOC!AL337</f>
        <v>0</v>
      </c>
      <c r="AM337" s="697">
        <f>[52]ACCOUNTALLOC!AM337</f>
        <v>0</v>
      </c>
      <c r="AN337" s="697">
        <f>[52]ACCOUNTALLOC!AN337</f>
        <v>0</v>
      </c>
      <c r="AO337" s="697">
        <f>[52]ACCOUNTALLOC!AO337</f>
        <v>0</v>
      </c>
      <c r="AP337" s="697">
        <f>[52]ACCOUNTALLOC!AP337</f>
        <v>0</v>
      </c>
      <c r="AQ337" s="697">
        <f>[52]ACCOUNTALLOC!AQ337</f>
        <v>0</v>
      </c>
      <c r="AR337" s="698"/>
      <c r="AS337" s="697">
        <f>[52]ACCOUNTALLOC!AS337</f>
        <v>0</v>
      </c>
      <c r="AT337" s="697">
        <f>[52]ACCOUNTALLOC!AT337</f>
        <v>0</v>
      </c>
      <c r="AU337" s="697">
        <f>[52]ACCOUNTALLOC!AU337</f>
        <v>0</v>
      </c>
      <c r="AV337" s="697">
        <f>[52]ACCOUNTALLOC!AV337</f>
        <v>0</v>
      </c>
      <c r="AW337" s="697">
        <f>[52]ACCOUNTALLOC!AW337</f>
        <v>0</v>
      </c>
      <c r="AX337" s="697">
        <f>[52]ACCOUNTALLOC!AX337</f>
        <v>0</v>
      </c>
      <c r="AY337" s="697">
        <f>[52]ACCOUNTALLOC!AY337</f>
        <v>0</v>
      </c>
      <c r="AZ337" s="698"/>
      <c r="BA337" s="697">
        <f>[52]ACCOUNTALLOC!BA337</f>
        <v>0</v>
      </c>
      <c r="BB337" s="697">
        <f>[52]ACCOUNTALLOC!BB337</f>
        <v>0</v>
      </c>
      <c r="BC337" s="697">
        <f>[52]ACCOUNTALLOC!BC337</f>
        <v>0</v>
      </c>
      <c r="BD337" s="697">
        <f>[52]ACCOUNTALLOC!BD337</f>
        <v>0</v>
      </c>
      <c r="BE337" s="697">
        <f>[52]ACCOUNTALLOC!BE337</f>
        <v>0</v>
      </c>
      <c r="BF337" s="697">
        <f>[52]ACCOUNTALLOC!BF337</f>
        <v>0</v>
      </c>
      <c r="BG337" s="697">
        <f>[52]ACCOUNTALLOC!BG337</f>
        <v>0</v>
      </c>
      <c r="BH337" s="698"/>
      <c r="BI337" s="697">
        <f>[52]ACCOUNTALLOC!BI337</f>
        <v>0</v>
      </c>
      <c r="BJ337" s="697">
        <f>[52]ACCOUNTALLOC!BJ337</f>
        <v>0</v>
      </c>
      <c r="BK337" s="697">
        <f>[52]ACCOUNTALLOC!BK337</f>
        <v>0</v>
      </c>
      <c r="BL337" s="697">
        <f>[52]ACCOUNTALLOC!BL337</f>
        <v>0</v>
      </c>
      <c r="BM337" s="697">
        <f>[52]ACCOUNTALLOC!BM337</f>
        <v>0</v>
      </c>
      <c r="BN337" s="697">
        <f>[52]ACCOUNTALLOC!BN337</f>
        <v>0</v>
      </c>
      <c r="BO337" s="697">
        <f>[52]ACCOUNTALLOC!BO337</f>
        <v>0</v>
      </c>
      <c r="BP337" s="698"/>
      <c r="BQ337" s="697">
        <f>[52]ACCOUNTALLOC!BQ337</f>
        <v>0</v>
      </c>
      <c r="BR337" s="697">
        <f>[52]ACCOUNTALLOC!BR337</f>
        <v>0</v>
      </c>
      <c r="BS337" s="697">
        <f>[52]ACCOUNTALLOC!BS337</f>
        <v>0</v>
      </c>
      <c r="BT337" s="697">
        <f>[52]ACCOUNTALLOC!BT337</f>
        <v>0</v>
      </c>
      <c r="BU337" s="697">
        <f>[52]ACCOUNTALLOC!BU337</f>
        <v>0</v>
      </c>
      <c r="BV337" s="697">
        <f>[52]ACCOUNTALLOC!BV337</f>
        <v>0</v>
      </c>
      <c r="BW337" s="697">
        <f>[52]ACCOUNTALLOC!BW337</f>
        <v>0</v>
      </c>
      <c r="BX337" s="698"/>
      <c r="BY337" s="697">
        <f>[52]ACCOUNTALLOC!BY337</f>
        <v>0</v>
      </c>
      <c r="BZ337" s="697">
        <f>[52]ACCOUNTALLOC!BZ337</f>
        <v>0</v>
      </c>
      <c r="CA337" s="697">
        <f>[52]ACCOUNTALLOC!CA337</f>
        <v>0</v>
      </c>
      <c r="CB337" s="697">
        <f>[52]ACCOUNTALLOC!CB337</f>
        <v>0</v>
      </c>
      <c r="CC337" s="697">
        <f>[52]ACCOUNTALLOC!CC337</f>
        <v>0</v>
      </c>
      <c r="CD337" s="697">
        <f>[52]ACCOUNTALLOC!CD337</f>
        <v>0</v>
      </c>
      <c r="CE337" s="697">
        <f>[52]ACCOUNTALLOC!CE337</f>
        <v>0</v>
      </c>
      <c r="CF337" s="698"/>
      <c r="CG337" s="697">
        <f>[52]ACCOUNTALLOC!CG337</f>
        <v>0</v>
      </c>
      <c r="CH337" s="697">
        <f>[52]ACCOUNTALLOC!CH337</f>
        <v>0</v>
      </c>
      <c r="CI337" s="697">
        <f>[52]ACCOUNTALLOC!CI337</f>
        <v>0</v>
      </c>
      <c r="CJ337" s="697">
        <f>[52]ACCOUNTALLOC!CJ337</f>
        <v>0</v>
      </c>
      <c r="CK337" s="697">
        <f>[52]ACCOUNTALLOC!CK337</f>
        <v>0</v>
      </c>
      <c r="CL337" s="697">
        <f>[52]ACCOUNTALLOC!CL337</f>
        <v>0</v>
      </c>
      <c r="CM337" s="697">
        <f>[52]ACCOUNTALLOC!CM337</f>
        <v>0</v>
      </c>
      <c r="CN337" s="698">
        <f>[52]ACCOUNTALLOC!CN337</f>
        <v>0</v>
      </c>
      <c r="CO337" s="697">
        <f>[52]ACCOUNTALLOC!CO337</f>
        <v>0</v>
      </c>
      <c r="CP337" s="697">
        <f>[52]ACCOUNTALLOC!CP337</f>
        <v>0</v>
      </c>
      <c r="CQ337" s="697">
        <f>[52]ACCOUNTALLOC!CQ337</f>
        <v>0</v>
      </c>
      <c r="CR337" s="697">
        <f>[52]ACCOUNTALLOC!CR337</f>
        <v>0</v>
      </c>
      <c r="CS337" s="697">
        <f>[52]ACCOUNTALLOC!CS337</f>
        <v>0</v>
      </c>
      <c r="CT337" s="697">
        <f>[52]ACCOUNTALLOC!CT337</f>
        <v>0</v>
      </c>
      <c r="CU337" s="697">
        <f>[52]ACCOUNTALLOC!CU337</f>
        <v>0</v>
      </c>
      <c r="CW337" s="65">
        <f>[52]ACCOUNTALLOC!CW337</f>
        <v>0</v>
      </c>
      <c r="CX337" s="65">
        <f>[52]ACCOUNTALLOC!CX337</f>
        <v>0</v>
      </c>
      <c r="CY337" s="65">
        <f>[52]ACCOUNTALLOC!CY337</f>
        <v>0</v>
      </c>
      <c r="CZ337" s="65">
        <f>[52]ACCOUNTALLOC!CZ337</f>
        <v>0</v>
      </c>
      <c r="DA337" s="65">
        <f>[52]ACCOUNTALLOC!DA337</f>
        <v>0</v>
      </c>
      <c r="DB337" s="65">
        <f>[52]ACCOUNTALLOC!DB337</f>
        <v>0</v>
      </c>
      <c r="DC337" s="65">
        <f>[52]ACCOUNTALLOC!DC337</f>
        <v>0</v>
      </c>
      <c r="DE337" s="65">
        <v>0</v>
      </c>
      <c r="DF337" s="65">
        <v>0</v>
      </c>
      <c r="DG337" s="65">
        <v>0</v>
      </c>
      <c r="DH337" s="65">
        <v>0</v>
      </c>
      <c r="DI337" s="65">
        <v>0</v>
      </c>
      <c r="DJ337" s="65">
        <v>0</v>
      </c>
      <c r="DK337" s="65">
        <v>0</v>
      </c>
      <c r="DM337" s="65">
        <v>0</v>
      </c>
      <c r="DN337" s="65">
        <v>0</v>
      </c>
      <c r="DO337" s="65">
        <v>0</v>
      </c>
      <c r="DP337" s="65">
        <v>0</v>
      </c>
      <c r="DQ337" s="65">
        <v>0</v>
      </c>
      <c r="DR337" s="65">
        <v>0</v>
      </c>
      <c r="DS337" s="65">
        <v>0</v>
      </c>
      <c r="DU337" s="65">
        <v>0</v>
      </c>
      <c r="DV337" s="65">
        <v>0</v>
      </c>
      <c r="DW337" s="65">
        <v>0</v>
      </c>
      <c r="DX337" s="65">
        <v>0</v>
      </c>
      <c r="DY337" s="65">
        <v>0</v>
      </c>
      <c r="DZ337" s="65">
        <v>0</v>
      </c>
      <c r="EA337" s="65">
        <v>0</v>
      </c>
      <c r="EC337" s="65">
        <v>0</v>
      </c>
      <c r="ED337" s="65">
        <v>0</v>
      </c>
      <c r="EE337" s="65">
        <v>0</v>
      </c>
      <c r="EF337" s="65">
        <v>0</v>
      </c>
      <c r="EG337" s="65">
        <v>0</v>
      </c>
      <c r="EH337" s="65">
        <v>0</v>
      </c>
      <c r="EI337" s="65">
        <v>0</v>
      </c>
      <c r="EK337" s="65">
        <v>0</v>
      </c>
      <c r="EL337" s="65">
        <v>0</v>
      </c>
      <c r="EM337" s="65">
        <v>0</v>
      </c>
      <c r="EN337" s="65">
        <v>0</v>
      </c>
      <c r="EO337" s="65">
        <v>0</v>
      </c>
      <c r="EP337" s="65">
        <v>0</v>
      </c>
      <c r="EQ337" s="65">
        <v>0</v>
      </c>
      <c r="ES337" s="65">
        <v>0</v>
      </c>
      <c r="ET337" s="65">
        <v>0</v>
      </c>
      <c r="EU337" s="65">
        <v>0</v>
      </c>
      <c r="EV337" s="65">
        <v>0</v>
      </c>
      <c r="EW337" s="65">
        <v>0</v>
      </c>
      <c r="EX337" s="65">
        <v>0</v>
      </c>
      <c r="EY337" s="65">
        <v>0</v>
      </c>
      <c r="FA337" s="65">
        <v>0</v>
      </c>
      <c r="FB337" s="65">
        <v>0</v>
      </c>
      <c r="FC337" s="65">
        <v>0</v>
      </c>
      <c r="FD337" s="65">
        <v>0</v>
      </c>
      <c r="FE337" s="65">
        <v>0</v>
      </c>
      <c r="FF337" s="65">
        <v>0</v>
      </c>
      <c r="FG337" s="65">
        <v>0</v>
      </c>
    </row>
    <row r="338" spans="1:163">
      <c r="A338" s="699" t="str">
        <f>[52]ACCOUNTALLOC!A338</f>
        <v>~</v>
      </c>
      <c r="B338" s="698" t="str">
        <f>[52]ACCOUNTALLOC!B338</f>
        <v>~</v>
      </c>
      <c r="C338" s="695">
        <f>[52]ACCOUNTALLOC!C338</f>
        <v>0</v>
      </c>
      <c r="D338" s="700"/>
      <c r="E338" s="697">
        <f>[52]ACCOUNTALLOC!E338</f>
        <v>0</v>
      </c>
      <c r="F338" s="697">
        <f>[52]ACCOUNTALLOC!F338</f>
        <v>0</v>
      </c>
      <c r="G338" s="697">
        <f>[52]ACCOUNTALLOC!G338</f>
        <v>0</v>
      </c>
      <c r="H338" s="697">
        <f>[52]ACCOUNTALLOC!H338</f>
        <v>0</v>
      </c>
      <c r="I338" s="697">
        <f>[52]ACCOUNTALLOC!I338</f>
        <v>0</v>
      </c>
      <c r="J338" s="697">
        <f>[52]ACCOUNTALLOC!J338</f>
        <v>0</v>
      </c>
      <c r="K338" s="697">
        <f>[52]ACCOUNTALLOC!K338</f>
        <v>0</v>
      </c>
      <c r="L338" s="698"/>
      <c r="M338" s="697">
        <f>[52]ACCOUNTALLOC!M338</f>
        <v>0</v>
      </c>
      <c r="N338" s="697">
        <f>[52]ACCOUNTALLOC!N338</f>
        <v>0</v>
      </c>
      <c r="O338" s="697">
        <f>[52]ACCOUNTALLOC!O338</f>
        <v>0</v>
      </c>
      <c r="P338" s="697">
        <f>[52]ACCOUNTALLOC!P338</f>
        <v>0</v>
      </c>
      <c r="Q338" s="697">
        <f>[52]ACCOUNTALLOC!Q338</f>
        <v>0</v>
      </c>
      <c r="R338" s="697">
        <f>[52]ACCOUNTALLOC!R338</f>
        <v>0</v>
      </c>
      <c r="S338" s="697">
        <f>[52]ACCOUNTALLOC!S338</f>
        <v>0</v>
      </c>
      <c r="T338" s="698"/>
      <c r="U338" s="697">
        <f>[52]ACCOUNTALLOC!U338</f>
        <v>0</v>
      </c>
      <c r="V338" s="697">
        <f>[52]ACCOUNTALLOC!V338</f>
        <v>0</v>
      </c>
      <c r="W338" s="697">
        <f>[52]ACCOUNTALLOC!W338</f>
        <v>0</v>
      </c>
      <c r="X338" s="697">
        <f>[52]ACCOUNTALLOC!X338</f>
        <v>0</v>
      </c>
      <c r="Y338" s="697">
        <f>[52]ACCOUNTALLOC!Y338</f>
        <v>0</v>
      </c>
      <c r="Z338" s="697">
        <f>[52]ACCOUNTALLOC!Z338</f>
        <v>0</v>
      </c>
      <c r="AA338" s="697">
        <f>[52]ACCOUNTALLOC!AA338</f>
        <v>0</v>
      </c>
      <c r="AB338" s="698"/>
      <c r="AC338" s="697">
        <f>[52]ACCOUNTALLOC!AC338</f>
        <v>0</v>
      </c>
      <c r="AD338" s="697">
        <f>[52]ACCOUNTALLOC!AD338</f>
        <v>0</v>
      </c>
      <c r="AE338" s="697">
        <f>[52]ACCOUNTALLOC!AE338</f>
        <v>0</v>
      </c>
      <c r="AF338" s="697">
        <f>[52]ACCOUNTALLOC!AF338</f>
        <v>0</v>
      </c>
      <c r="AG338" s="697">
        <f>[52]ACCOUNTALLOC!AG338</f>
        <v>0</v>
      </c>
      <c r="AH338" s="697">
        <f>[52]ACCOUNTALLOC!AH338</f>
        <v>0</v>
      </c>
      <c r="AI338" s="697">
        <f>[52]ACCOUNTALLOC!AI338</f>
        <v>0</v>
      </c>
      <c r="AJ338" s="698"/>
      <c r="AK338" s="697">
        <f>[52]ACCOUNTALLOC!AK338</f>
        <v>0</v>
      </c>
      <c r="AL338" s="697">
        <f>[52]ACCOUNTALLOC!AL338</f>
        <v>0</v>
      </c>
      <c r="AM338" s="697">
        <f>[52]ACCOUNTALLOC!AM338</f>
        <v>0</v>
      </c>
      <c r="AN338" s="697">
        <f>[52]ACCOUNTALLOC!AN338</f>
        <v>0</v>
      </c>
      <c r="AO338" s="697">
        <f>[52]ACCOUNTALLOC!AO338</f>
        <v>0</v>
      </c>
      <c r="AP338" s="697">
        <f>[52]ACCOUNTALLOC!AP338</f>
        <v>0</v>
      </c>
      <c r="AQ338" s="697">
        <f>[52]ACCOUNTALLOC!AQ338</f>
        <v>0</v>
      </c>
      <c r="AR338" s="698"/>
      <c r="AS338" s="697">
        <f>[52]ACCOUNTALLOC!AS338</f>
        <v>0</v>
      </c>
      <c r="AT338" s="697">
        <f>[52]ACCOUNTALLOC!AT338</f>
        <v>0</v>
      </c>
      <c r="AU338" s="697">
        <f>[52]ACCOUNTALLOC!AU338</f>
        <v>0</v>
      </c>
      <c r="AV338" s="697">
        <f>[52]ACCOUNTALLOC!AV338</f>
        <v>0</v>
      </c>
      <c r="AW338" s="697">
        <f>[52]ACCOUNTALLOC!AW338</f>
        <v>0</v>
      </c>
      <c r="AX338" s="697">
        <f>[52]ACCOUNTALLOC!AX338</f>
        <v>0</v>
      </c>
      <c r="AY338" s="697">
        <f>[52]ACCOUNTALLOC!AY338</f>
        <v>0</v>
      </c>
      <c r="AZ338" s="698"/>
      <c r="BA338" s="697">
        <f>[52]ACCOUNTALLOC!BA338</f>
        <v>0</v>
      </c>
      <c r="BB338" s="697">
        <f>[52]ACCOUNTALLOC!BB338</f>
        <v>0</v>
      </c>
      <c r="BC338" s="697">
        <f>[52]ACCOUNTALLOC!BC338</f>
        <v>0</v>
      </c>
      <c r="BD338" s="697">
        <f>[52]ACCOUNTALLOC!BD338</f>
        <v>0</v>
      </c>
      <c r="BE338" s="697">
        <f>[52]ACCOUNTALLOC!BE338</f>
        <v>0</v>
      </c>
      <c r="BF338" s="697">
        <f>[52]ACCOUNTALLOC!BF338</f>
        <v>0</v>
      </c>
      <c r="BG338" s="697">
        <f>[52]ACCOUNTALLOC!BG338</f>
        <v>0</v>
      </c>
      <c r="BH338" s="698"/>
      <c r="BI338" s="697">
        <f>[52]ACCOUNTALLOC!BI338</f>
        <v>0</v>
      </c>
      <c r="BJ338" s="697">
        <f>[52]ACCOUNTALLOC!BJ338</f>
        <v>0</v>
      </c>
      <c r="BK338" s="697">
        <f>[52]ACCOUNTALLOC!BK338</f>
        <v>0</v>
      </c>
      <c r="BL338" s="697">
        <f>[52]ACCOUNTALLOC!BL338</f>
        <v>0</v>
      </c>
      <c r="BM338" s="697">
        <f>[52]ACCOUNTALLOC!BM338</f>
        <v>0</v>
      </c>
      <c r="BN338" s="697">
        <f>[52]ACCOUNTALLOC!BN338</f>
        <v>0</v>
      </c>
      <c r="BO338" s="697">
        <f>[52]ACCOUNTALLOC!BO338</f>
        <v>0</v>
      </c>
      <c r="BP338" s="698"/>
      <c r="BQ338" s="697">
        <f>[52]ACCOUNTALLOC!BQ338</f>
        <v>0</v>
      </c>
      <c r="BR338" s="697">
        <f>[52]ACCOUNTALLOC!BR338</f>
        <v>0</v>
      </c>
      <c r="BS338" s="697">
        <f>[52]ACCOUNTALLOC!BS338</f>
        <v>0</v>
      </c>
      <c r="BT338" s="697">
        <f>[52]ACCOUNTALLOC!BT338</f>
        <v>0</v>
      </c>
      <c r="BU338" s="697">
        <f>[52]ACCOUNTALLOC!BU338</f>
        <v>0</v>
      </c>
      <c r="BV338" s="697">
        <f>[52]ACCOUNTALLOC!BV338</f>
        <v>0</v>
      </c>
      <c r="BW338" s="697">
        <f>[52]ACCOUNTALLOC!BW338</f>
        <v>0</v>
      </c>
      <c r="BX338" s="698"/>
      <c r="BY338" s="697">
        <f>[52]ACCOUNTALLOC!BY338</f>
        <v>0</v>
      </c>
      <c r="BZ338" s="697">
        <f>[52]ACCOUNTALLOC!BZ338</f>
        <v>0</v>
      </c>
      <c r="CA338" s="697">
        <f>[52]ACCOUNTALLOC!CA338</f>
        <v>0</v>
      </c>
      <c r="CB338" s="697">
        <f>[52]ACCOUNTALLOC!CB338</f>
        <v>0</v>
      </c>
      <c r="CC338" s="697">
        <f>[52]ACCOUNTALLOC!CC338</f>
        <v>0</v>
      </c>
      <c r="CD338" s="697">
        <f>[52]ACCOUNTALLOC!CD338</f>
        <v>0</v>
      </c>
      <c r="CE338" s="697">
        <f>[52]ACCOUNTALLOC!CE338</f>
        <v>0</v>
      </c>
      <c r="CF338" s="698"/>
      <c r="CG338" s="697">
        <f>[52]ACCOUNTALLOC!CG338</f>
        <v>0</v>
      </c>
      <c r="CH338" s="697">
        <f>[52]ACCOUNTALLOC!CH338</f>
        <v>0</v>
      </c>
      <c r="CI338" s="697">
        <f>[52]ACCOUNTALLOC!CI338</f>
        <v>0</v>
      </c>
      <c r="CJ338" s="697">
        <f>[52]ACCOUNTALLOC!CJ338</f>
        <v>0</v>
      </c>
      <c r="CK338" s="697">
        <f>[52]ACCOUNTALLOC!CK338</f>
        <v>0</v>
      </c>
      <c r="CL338" s="697">
        <f>[52]ACCOUNTALLOC!CL338</f>
        <v>0</v>
      </c>
      <c r="CM338" s="697">
        <f>[52]ACCOUNTALLOC!CM338</f>
        <v>0</v>
      </c>
      <c r="CN338" s="698">
        <f>[52]ACCOUNTALLOC!CN338</f>
        <v>0</v>
      </c>
      <c r="CO338" s="697">
        <f>[52]ACCOUNTALLOC!CO338</f>
        <v>0</v>
      </c>
      <c r="CP338" s="697">
        <f>[52]ACCOUNTALLOC!CP338</f>
        <v>0</v>
      </c>
      <c r="CQ338" s="697">
        <f>[52]ACCOUNTALLOC!CQ338</f>
        <v>0</v>
      </c>
      <c r="CR338" s="697">
        <f>[52]ACCOUNTALLOC!CR338</f>
        <v>0</v>
      </c>
      <c r="CS338" s="697">
        <f>[52]ACCOUNTALLOC!CS338</f>
        <v>0</v>
      </c>
      <c r="CT338" s="697">
        <f>[52]ACCOUNTALLOC!CT338</f>
        <v>0</v>
      </c>
      <c r="CU338" s="697">
        <f>[52]ACCOUNTALLOC!CU338</f>
        <v>0</v>
      </c>
      <c r="CW338" s="65">
        <f>[52]ACCOUNTALLOC!CW338</f>
        <v>0</v>
      </c>
      <c r="CX338" s="65">
        <f>[52]ACCOUNTALLOC!CX338</f>
        <v>0</v>
      </c>
      <c r="CY338" s="65">
        <f>[52]ACCOUNTALLOC!CY338</f>
        <v>0</v>
      </c>
      <c r="CZ338" s="65">
        <f>[52]ACCOUNTALLOC!CZ338</f>
        <v>0</v>
      </c>
      <c r="DA338" s="65">
        <f>[52]ACCOUNTALLOC!DA338</f>
        <v>0</v>
      </c>
      <c r="DB338" s="65">
        <f>[52]ACCOUNTALLOC!DB338</f>
        <v>0</v>
      </c>
      <c r="DC338" s="65">
        <f>[52]ACCOUNTALLOC!DC338</f>
        <v>0</v>
      </c>
      <c r="DE338" s="65">
        <v>0</v>
      </c>
      <c r="DF338" s="65">
        <v>0</v>
      </c>
      <c r="DG338" s="65">
        <v>0</v>
      </c>
      <c r="DH338" s="65">
        <v>0</v>
      </c>
      <c r="DI338" s="65">
        <v>0</v>
      </c>
      <c r="DJ338" s="65">
        <v>0</v>
      </c>
      <c r="DK338" s="65">
        <v>0</v>
      </c>
      <c r="DM338" s="65">
        <v>0</v>
      </c>
      <c r="DN338" s="65">
        <v>0</v>
      </c>
      <c r="DO338" s="65">
        <v>0</v>
      </c>
      <c r="DP338" s="65">
        <v>0</v>
      </c>
      <c r="DQ338" s="65">
        <v>0</v>
      </c>
      <c r="DR338" s="65">
        <v>0</v>
      </c>
      <c r="DS338" s="65">
        <v>0</v>
      </c>
      <c r="DU338" s="65">
        <v>0</v>
      </c>
      <c r="DV338" s="65">
        <v>0</v>
      </c>
      <c r="DW338" s="65">
        <v>0</v>
      </c>
      <c r="DX338" s="65">
        <v>0</v>
      </c>
      <c r="DY338" s="65">
        <v>0</v>
      </c>
      <c r="DZ338" s="65">
        <v>0</v>
      </c>
      <c r="EA338" s="65">
        <v>0</v>
      </c>
      <c r="EC338" s="65">
        <v>0</v>
      </c>
      <c r="ED338" s="65">
        <v>0</v>
      </c>
      <c r="EE338" s="65">
        <v>0</v>
      </c>
      <c r="EF338" s="65">
        <v>0</v>
      </c>
      <c r="EG338" s="65">
        <v>0</v>
      </c>
      <c r="EH338" s="65">
        <v>0</v>
      </c>
      <c r="EI338" s="65">
        <v>0</v>
      </c>
      <c r="EK338" s="65">
        <v>0</v>
      </c>
      <c r="EL338" s="65">
        <v>0</v>
      </c>
      <c r="EM338" s="65">
        <v>0</v>
      </c>
      <c r="EN338" s="65">
        <v>0</v>
      </c>
      <c r="EO338" s="65">
        <v>0</v>
      </c>
      <c r="EP338" s="65">
        <v>0</v>
      </c>
      <c r="EQ338" s="65">
        <v>0</v>
      </c>
      <c r="ES338" s="65">
        <v>0</v>
      </c>
      <c r="ET338" s="65">
        <v>0</v>
      </c>
      <c r="EU338" s="65">
        <v>0</v>
      </c>
      <c r="EV338" s="65">
        <v>0</v>
      </c>
      <c r="EW338" s="65">
        <v>0</v>
      </c>
      <c r="EX338" s="65">
        <v>0</v>
      </c>
      <c r="EY338" s="65">
        <v>0</v>
      </c>
      <c r="FA338" s="65">
        <v>0</v>
      </c>
      <c r="FB338" s="65">
        <v>0</v>
      </c>
      <c r="FC338" s="65">
        <v>0</v>
      </c>
      <c r="FD338" s="65">
        <v>0</v>
      </c>
      <c r="FE338" s="65">
        <v>0</v>
      </c>
      <c r="FF338" s="65">
        <v>0</v>
      </c>
      <c r="FG338" s="65">
        <v>0</v>
      </c>
    </row>
    <row r="339" spans="1:163">
      <c r="A339" s="698"/>
      <c r="B339" s="694" t="str">
        <f>[52]ACCOUNTALLOC!B339</f>
        <v>Sub-total</v>
      </c>
      <c r="C339" s="696">
        <f>[52]ACCOUNTALLOC!C339</f>
        <v>4083540.0869522369</v>
      </c>
      <c r="D339" s="700"/>
      <c r="E339" s="696">
        <f>[52]ACCOUNTALLOC!E339</f>
        <v>0</v>
      </c>
      <c r="F339" s="696">
        <f>[52]ACCOUNTALLOC!F339</f>
        <v>0</v>
      </c>
      <c r="G339" s="696">
        <f>[52]ACCOUNTALLOC!G339</f>
        <v>3611067.5301110372</v>
      </c>
      <c r="H339" s="696">
        <f>[52]ACCOUNTALLOC!H339</f>
        <v>0</v>
      </c>
      <c r="I339" s="696">
        <f>[52]ACCOUNTALLOC!I339</f>
        <v>0</v>
      </c>
      <c r="J339" s="696">
        <f>[52]ACCOUNTALLOC!J339</f>
        <v>0</v>
      </c>
      <c r="K339" s="696">
        <f>[52]ACCOUNTALLOC!K339</f>
        <v>3611067.5301110372</v>
      </c>
      <c r="L339" s="696"/>
      <c r="M339" s="696">
        <f>[52]ACCOUNTALLOC!M339</f>
        <v>0</v>
      </c>
      <c r="N339" s="696">
        <f>[52]ACCOUNTALLOC!N339</f>
        <v>0</v>
      </c>
      <c r="O339" s="696">
        <f>[52]ACCOUNTALLOC!O339</f>
        <v>412671.53166432906</v>
      </c>
      <c r="P339" s="696">
        <f>[52]ACCOUNTALLOC!P339</f>
        <v>0</v>
      </c>
      <c r="Q339" s="696">
        <f>[52]ACCOUNTALLOC!Q339</f>
        <v>0</v>
      </c>
      <c r="R339" s="696">
        <f>[52]ACCOUNTALLOC!R339</f>
        <v>0</v>
      </c>
      <c r="S339" s="696">
        <f>[52]ACCOUNTALLOC!S339</f>
        <v>412671.53166432906</v>
      </c>
      <c r="T339" s="696"/>
      <c r="U339" s="696">
        <f>[52]ACCOUNTALLOC!U339</f>
        <v>0</v>
      </c>
      <c r="V339" s="696">
        <f>[52]ACCOUNTALLOC!V339</f>
        <v>0</v>
      </c>
      <c r="W339" s="696">
        <f>[52]ACCOUNTALLOC!W339</f>
        <v>27706.462149933242</v>
      </c>
      <c r="X339" s="696">
        <f>[52]ACCOUNTALLOC!X339</f>
        <v>0</v>
      </c>
      <c r="Y339" s="696">
        <f>[52]ACCOUNTALLOC!Y339</f>
        <v>0</v>
      </c>
      <c r="Z339" s="696">
        <f>[52]ACCOUNTALLOC!Z339</f>
        <v>0</v>
      </c>
      <c r="AA339" s="696">
        <f>[52]ACCOUNTALLOC!AA339</f>
        <v>27706.462149933242</v>
      </c>
      <c r="AB339" s="696"/>
      <c r="AC339" s="696">
        <f>[52]ACCOUNTALLOC!AC339</f>
        <v>0</v>
      </c>
      <c r="AD339" s="696">
        <f>[52]ACCOUNTALLOC!AD339</f>
        <v>0</v>
      </c>
      <c r="AE339" s="696">
        <f>[52]ACCOUNTALLOC!AE339</f>
        <v>2857.5258611273625</v>
      </c>
      <c r="AF339" s="696">
        <f>[52]ACCOUNTALLOC!AF339</f>
        <v>0</v>
      </c>
      <c r="AG339" s="696">
        <f>[52]ACCOUNTALLOC!AG339</f>
        <v>0</v>
      </c>
      <c r="AH339" s="696">
        <f>[52]ACCOUNTALLOC!AH339</f>
        <v>0</v>
      </c>
      <c r="AI339" s="696">
        <f>[52]ACCOUNTALLOC!AI339</f>
        <v>2857.5258611273625</v>
      </c>
      <c r="AJ339" s="696"/>
      <c r="AK339" s="696">
        <f>[52]ACCOUNTALLOC!AK339</f>
        <v>0</v>
      </c>
      <c r="AL339" s="696">
        <f>[52]ACCOUNTALLOC!AL339</f>
        <v>0</v>
      </c>
      <c r="AM339" s="696">
        <f>[52]ACCOUNTALLOC!AM339</f>
        <v>1652.7495182529997</v>
      </c>
      <c r="AN339" s="696">
        <f>[52]ACCOUNTALLOC!AN339</f>
        <v>0</v>
      </c>
      <c r="AO339" s="696">
        <f>[52]ACCOUNTALLOC!AO339</f>
        <v>0</v>
      </c>
      <c r="AP339" s="696">
        <f>[52]ACCOUNTALLOC!AP339</f>
        <v>0</v>
      </c>
      <c r="AQ339" s="696">
        <f>[52]ACCOUNTALLOC!AQ339</f>
        <v>1652.7495182529997</v>
      </c>
      <c r="AR339" s="696"/>
      <c r="AS339" s="696">
        <f>[52]ACCOUNTALLOC!AS339</f>
        <v>0</v>
      </c>
      <c r="AT339" s="696">
        <f>[52]ACCOUNTALLOC!AT339</f>
        <v>0</v>
      </c>
      <c r="AU339" s="696">
        <f>[52]ACCOUNTALLOC!AU339</f>
        <v>6.7874723542217641</v>
      </c>
      <c r="AV339" s="696">
        <f>[52]ACCOUNTALLOC!AV339</f>
        <v>0</v>
      </c>
      <c r="AW339" s="696">
        <f>[52]ACCOUNTALLOC!AW339</f>
        <v>0</v>
      </c>
      <c r="AX339" s="696">
        <f>[52]ACCOUNTALLOC!AX339</f>
        <v>0</v>
      </c>
      <c r="AY339" s="696">
        <f>[52]ACCOUNTALLOC!AY339</f>
        <v>6.7874723542217641</v>
      </c>
      <c r="AZ339" s="696"/>
      <c r="BA339" s="696">
        <f>[52]ACCOUNTALLOC!BA339</f>
        <v>0</v>
      </c>
      <c r="BB339" s="696">
        <f>[52]ACCOUNTALLOC!BB339</f>
        <v>0</v>
      </c>
      <c r="BC339" s="696">
        <f>[52]ACCOUNTALLOC!BC339</f>
        <v>526.02910745218674</v>
      </c>
      <c r="BD339" s="696">
        <f>[52]ACCOUNTALLOC!BD339</f>
        <v>0</v>
      </c>
      <c r="BE339" s="696">
        <f>[52]ACCOUNTALLOC!BE339</f>
        <v>0</v>
      </c>
      <c r="BF339" s="696">
        <f>[52]ACCOUNTALLOC!BF339</f>
        <v>0</v>
      </c>
      <c r="BG339" s="696">
        <f>[52]ACCOUNTALLOC!BG339</f>
        <v>526.02910745218674</v>
      </c>
      <c r="BH339" s="696"/>
      <c r="BI339" s="696">
        <f>[52]ACCOUNTALLOC!BI339</f>
        <v>0</v>
      </c>
      <c r="BJ339" s="696">
        <f>[52]ACCOUNTALLOC!BJ339</f>
        <v>0</v>
      </c>
      <c r="BK339" s="696">
        <f>[52]ACCOUNTALLOC!BK339</f>
        <v>315.61746447131202</v>
      </c>
      <c r="BL339" s="696">
        <f>[52]ACCOUNTALLOC!BL339</f>
        <v>0</v>
      </c>
      <c r="BM339" s="696">
        <f>[52]ACCOUNTALLOC!BM339</f>
        <v>0</v>
      </c>
      <c r="BN339" s="696">
        <f>[52]ACCOUNTALLOC!BN339</f>
        <v>0</v>
      </c>
      <c r="BO339" s="696">
        <f>[52]ACCOUNTALLOC!BO339</f>
        <v>315.61746447131202</v>
      </c>
      <c r="BP339" s="696"/>
      <c r="BQ339" s="696">
        <f>[52]ACCOUNTALLOC!BQ339</f>
        <v>0</v>
      </c>
      <c r="BR339" s="696">
        <f>[52]ACCOUNTALLOC!BR339</f>
        <v>0</v>
      </c>
      <c r="BS339" s="696">
        <f>[52]ACCOUNTALLOC!BS339</f>
        <v>84.843404427772043</v>
      </c>
      <c r="BT339" s="696">
        <f>[52]ACCOUNTALLOC!BT339</f>
        <v>0</v>
      </c>
      <c r="BU339" s="696">
        <f>[52]ACCOUNTALLOC!BU339</f>
        <v>0</v>
      </c>
      <c r="BV339" s="696">
        <f>[52]ACCOUNTALLOC!BV339</f>
        <v>0</v>
      </c>
      <c r="BW339" s="696">
        <f>[52]ACCOUNTALLOC!BW339</f>
        <v>84.843404427772043</v>
      </c>
      <c r="BX339" s="696"/>
      <c r="BY339" s="696">
        <f>[52]ACCOUNTALLOC!BY339</f>
        <v>0</v>
      </c>
      <c r="BZ339" s="696">
        <f>[52]ACCOUNTALLOC!BZ339</f>
        <v>0</v>
      </c>
      <c r="CA339" s="696">
        <f>[52]ACCOUNTALLOC!CA339</f>
        <v>54.299778833774113</v>
      </c>
      <c r="CB339" s="696">
        <f>[52]ACCOUNTALLOC!CB339</f>
        <v>0</v>
      </c>
      <c r="CC339" s="696">
        <f>[52]ACCOUNTALLOC!CC339</f>
        <v>0</v>
      </c>
      <c r="CD339" s="696">
        <f>[52]ACCOUNTALLOC!CD339</f>
        <v>0</v>
      </c>
      <c r="CE339" s="696">
        <f>[52]ACCOUNTALLOC!CE339</f>
        <v>54.299778833774113</v>
      </c>
      <c r="CF339" s="696"/>
      <c r="CG339" s="762">
        <f>[52]ACCOUNTALLOC!CG339</f>
        <v>0</v>
      </c>
      <c r="CH339" s="762">
        <f>[52]ACCOUNTALLOC!CH339</f>
        <v>0</v>
      </c>
      <c r="CI339" s="762">
        <f>[52]ACCOUNTALLOC!CI339</f>
        <v>26569.560530601095</v>
      </c>
      <c r="CJ339" s="696">
        <f>[52]ACCOUNTALLOC!CJ339</f>
        <v>0</v>
      </c>
      <c r="CK339" s="696">
        <f>[52]ACCOUNTALLOC!CK339</f>
        <v>0</v>
      </c>
      <c r="CL339" s="696">
        <f>[52]ACCOUNTALLOC!CL339</f>
        <v>0</v>
      </c>
      <c r="CM339" s="696">
        <f>[52]ACCOUNTALLOC!CM339</f>
        <v>26569.560530601095</v>
      </c>
      <c r="CN339" s="696">
        <f>[52]ACCOUNTALLOC!CN339</f>
        <v>0</v>
      </c>
      <c r="CO339" s="696">
        <f>[52]ACCOUNTALLOC!CO339</f>
        <v>0</v>
      </c>
      <c r="CP339" s="696">
        <f>[52]ACCOUNTALLOC!CP339</f>
        <v>0</v>
      </c>
      <c r="CQ339" s="696">
        <f>[52]ACCOUNTALLOC!CQ339</f>
        <v>27.149889416887056</v>
      </c>
      <c r="CR339" s="696">
        <f>[52]ACCOUNTALLOC!CR339</f>
        <v>0</v>
      </c>
      <c r="CS339" s="696">
        <f>[52]ACCOUNTALLOC!CS339</f>
        <v>0</v>
      </c>
      <c r="CT339" s="696">
        <f>[52]ACCOUNTALLOC!CT339</f>
        <v>0</v>
      </c>
      <c r="CU339" s="696">
        <f>[52]ACCOUNTALLOC!CU339</f>
        <v>27.149889416887056</v>
      </c>
      <c r="CV339" s="66"/>
      <c r="CW339" s="66">
        <f>[52]ACCOUNTALLOC!CW339</f>
        <v>0</v>
      </c>
      <c r="CX339" s="66">
        <f>[52]ACCOUNTALLOC!CX339</f>
        <v>0</v>
      </c>
      <c r="CY339" s="66">
        <f>[52]ACCOUNTALLOC!CY339</f>
        <v>0</v>
      </c>
      <c r="CZ339" s="66">
        <f>[52]ACCOUNTALLOC!CZ339</f>
        <v>0</v>
      </c>
      <c r="DA339" s="66">
        <f>[52]ACCOUNTALLOC!DA339</f>
        <v>0</v>
      </c>
      <c r="DB339" s="66">
        <f>[52]ACCOUNTALLOC!DB339</f>
        <v>0</v>
      </c>
      <c r="DC339" s="66">
        <f>[52]ACCOUNTALLOC!DC339</f>
        <v>0</v>
      </c>
      <c r="DD339" s="66"/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/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/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/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/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/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/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</row>
    <row r="340" spans="1:163">
      <c r="D340" s="64"/>
      <c r="CW340" s="2">
        <f>[52]ACCOUNTALLOC!CW340</f>
        <v>0</v>
      </c>
      <c r="CX340" s="2">
        <f>[52]ACCOUNTALLOC!CX340</f>
        <v>0</v>
      </c>
      <c r="CY340" s="2">
        <f>[52]ACCOUNTALLOC!CY340</f>
        <v>0</v>
      </c>
      <c r="CZ340" s="2">
        <f>[52]ACCOUNTALLOC!CZ340</f>
        <v>0</v>
      </c>
      <c r="DA340" s="2">
        <f>[52]ACCOUNTALLOC!DA340</f>
        <v>0</v>
      </c>
      <c r="DB340" s="2">
        <f>[52]ACCOUNTALLOC!DB340</f>
        <v>0</v>
      </c>
      <c r="DC340" s="2">
        <f>[52]ACCOUNTALLOC!DC340</f>
        <v>0</v>
      </c>
    </row>
    <row r="341" spans="1:163">
      <c r="B341" s="12" t="s">
        <v>79</v>
      </c>
      <c r="D341" s="64"/>
      <c r="CW341" s="2">
        <f>[52]ACCOUNTALLOC!CW341</f>
        <v>0</v>
      </c>
      <c r="CX341" s="2">
        <f>[52]ACCOUNTALLOC!CX341</f>
        <v>0</v>
      </c>
      <c r="CY341" s="2">
        <f>[52]ACCOUNTALLOC!CY341</f>
        <v>0</v>
      </c>
      <c r="CZ341" s="2">
        <f>[52]ACCOUNTALLOC!CZ341</f>
        <v>0</v>
      </c>
      <c r="DA341" s="2">
        <f>[52]ACCOUNTALLOC!DA341</f>
        <v>0</v>
      </c>
      <c r="DB341" s="2">
        <f>[52]ACCOUNTALLOC!DB341</f>
        <v>0</v>
      </c>
      <c r="DC341" s="2">
        <f>[52]ACCOUNTALLOC!DC341</f>
        <v>0</v>
      </c>
    </row>
    <row r="342" spans="1:163">
      <c r="A342" s="699">
        <f>[52]ACCOUNTALLOC!A342</f>
        <v>920</v>
      </c>
      <c r="B342" s="698" t="str">
        <f>[52]ACCOUNTALLOC!B342</f>
        <v>A&amp;G Exp - Salaries</v>
      </c>
      <c r="C342" s="695">
        <f>[52]ACCOUNTALLOC!C342</f>
        <v>49509441.614050545</v>
      </c>
      <c r="D342" s="700"/>
      <c r="E342" s="697">
        <f>[52]ACCOUNTALLOC!E342</f>
        <v>10027094.648715943</v>
      </c>
      <c r="F342" s="697">
        <f>[52]ACCOUNTALLOC!F342</f>
        <v>10997497.127293343</v>
      </c>
      <c r="G342" s="697">
        <f>[52]ACCOUNTALLOC!G342</f>
        <v>10195701.07591383</v>
      </c>
      <c r="H342" s="697">
        <f>[52]ACCOUNTALLOC!H342</f>
        <v>0</v>
      </c>
      <c r="I342" s="697">
        <f>[52]ACCOUNTALLOC!I342</f>
        <v>0</v>
      </c>
      <c r="J342" s="697">
        <f>[52]ACCOUNTALLOC!J342</f>
        <v>0</v>
      </c>
      <c r="K342" s="697">
        <f>[52]ACCOUNTALLOC!K342</f>
        <v>31220292.851923116</v>
      </c>
      <c r="L342" s="698"/>
      <c r="M342" s="697">
        <f>[52]ACCOUNTALLOC!M342</f>
        <v>1922139.8160535288</v>
      </c>
      <c r="N342" s="697">
        <f>[52]ACCOUNTALLOC!N342</f>
        <v>2794334.9769251514</v>
      </c>
      <c r="O342" s="697">
        <f>[52]ACCOUNTALLOC!O342</f>
        <v>1322611.2044336607</v>
      </c>
      <c r="P342" s="697">
        <f>[52]ACCOUNTALLOC!P342</f>
        <v>0</v>
      </c>
      <c r="Q342" s="697">
        <f>[52]ACCOUNTALLOC!Q342</f>
        <v>0</v>
      </c>
      <c r="R342" s="697">
        <f>[52]ACCOUNTALLOC!R342</f>
        <v>0</v>
      </c>
      <c r="S342" s="697">
        <f>[52]ACCOUNTALLOC!S342</f>
        <v>6039085.9974123407</v>
      </c>
      <c r="T342" s="698"/>
      <c r="U342" s="697">
        <f>[52]ACCOUNTALLOC!U342</f>
        <v>1711562.7035467126</v>
      </c>
      <c r="V342" s="697">
        <f>[52]ACCOUNTALLOC!V342</f>
        <v>3107514.4840440154</v>
      </c>
      <c r="W342" s="697">
        <f>[52]ACCOUNTALLOC!W342</f>
        <v>207843.32733573552</v>
      </c>
      <c r="X342" s="697">
        <f>[52]ACCOUNTALLOC!X342</f>
        <v>0</v>
      </c>
      <c r="Y342" s="697">
        <f>[52]ACCOUNTALLOC!Y342</f>
        <v>0</v>
      </c>
      <c r="Z342" s="697">
        <f>[52]ACCOUNTALLOC!Z342</f>
        <v>0</v>
      </c>
      <c r="AA342" s="697">
        <f>[52]ACCOUNTALLOC!AA342</f>
        <v>5026920.5149264634</v>
      </c>
      <c r="AB342" s="698"/>
      <c r="AC342" s="697">
        <f>[52]ACCOUNTALLOC!AC342</f>
        <v>761805.21470334672</v>
      </c>
      <c r="AD342" s="697">
        <f>[52]ACCOUNTALLOC!AD342</f>
        <v>2005483.6271289228</v>
      </c>
      <c r="AE342" s="697">
        <f>[52]ACCOUNTALLOC!AE342</f>
        <v>104656.20015450662</v>
      </c>
      <c r="AF342" s="697">
        <f>[52]ACCOUNTALLOC!AF342</f>
        <v>0</v>
      </c>
      <c r="AG342" s="697">
        <f>[52]ACCOUNTALLOC!AG342</f>
        <v>0</v>
      </c>
      <c r="AH342" s="697">
        <f>[52]ACCOUNTALLOC!AH342</f>
        <v>0</v>
      </c>
      <c r="AI342" s="697">
        <f>[52]ACCOUNTALLOC!AI342</f>
        <v>2871945.0419867761</v>
      </c>
      <c r="AJ342" s="698"/>
      <c r="AK342" s="697">
        <f>[52]ACCOUNTALLOC!AK342</f>
        <v>621785.5031937107</v>
      </c>
      <c r="AL342" s="697">
        <f>[52]ACCOUNTALLOC!AL342</f>
        <v>1395300.7722767263</v>
      </c>
      <c r="AM342" s="697">
        <f>[52]ACCOUNTALLOC!AM342</f>
        <v>256309.5839588579</v>
      </c>
      <c r="AN342" s="697">
        <f>[52]ACCOUNTALLOC!AN342</f>
        <v>0</v>
      </c>
      <c r="AO342" s="697">
        <f>[52]ACCOUNTALLOC!AO342</f>
        <v>0</v>
      </c>
      <c r="AP342" s="697">
        <f>[52]ACCOUNTALLOC!AP342</f>
        <v>0</v>
      </c>
      <c r="AQ342" s="697">
        <f>[52]ACCOUNTALLOC!AQ342</f>
        <v>2273395.8594292947</v>
      </c>
      <c r="AR342" s="698"/>
      <c r="AS342" s="697">
        <f>[52]ACCOUNTALLOC!AS342</f>
        <v>8806.7544662028249</v>
      </c>
      <c r="AT342" s="697">
        <f>[52]ACCOUNTALLOC!AT342</f>
        <v>4405.8133878153949</v>
      </c>
      <c r="AU342" s="697">
        <f>[52]ACCOUNTALLOC!AU342</f>
        <v>520.75967482532906</v>
      </c>
      <c r="AV342" s="697">
        <f>[52]ACCOUNTALLOC!AV342</f>
        <v>0</v>
      </c>
      <c r="AW342" s="697">
        <f>[52]ACCOUNTALLOC!AW342</f>
        <v>0</v>
      </c>
      <c r="AX342" s="697">
        <f>[52]ACCOUNTALLOC!AX342</f>
        <v>0</v>
      </c>
      <c r="AY342" s="697">
        <f>[52]ACCOUNTALLOC!AY342</f>
        <v>13733.327528843549</v>
      </c>
      <c r="AZ342" s="698"/>
      <c r="BA342" s="697">
        <f>[52]ACCOUNTALLOC!BA342</f>
        <v>125640.30333827507</v>
      </c>
      <c r="BB342" s="697">
        <f>[52]ACCOUNTALLOC!BB342</f>
        <v>121598.311658295</v>
      </c>
      <c r="BC342" s="697">
        <f>[52]ACCOUNTALLOC!BC342</f>
        <v>53805.157183490897</v>
      </c>
      <c r="BD342" s="697">
        <f>[52]ACCOUNTALLOC!BD342</f>
        <v>0</v>
      </c>
      <c r="BE342" s="697">
        <f>[52]ACCOUNTALLOC!BE342</f>
        <v>0</v>
      </c>
      <c r="BF342" s="697">
        <f>[52]ACCOUNTALLOC!BF342</f>
        <v>0</v>
      </c>
      <c r="BG342" s="697">
        <f>[52]ACCOUNTALLOC!BG342</f>
        <v>301043.77218006097</v>
      </c>
      <c r="BH342" s="698"/>
      <c r="BI342" s="697">
        <f>[52]ACCOUNTALLOC!BI342</f>
        <v>93435.98889554746</v>
      </c>
      <c r="BJ342" s="697">
        <f>[52]ACCOUNTALLOC!BJ342</f>
        <v>43615.026934733738</v>
      </c>
      <c r="BK342" s="697">
        <f>[52]ACCOUNTALLOC!BK342</f>
        <v>21530.749516811487</v>
      </c>
      <c r="BL342" s="697">
        <f>[52]ACCOUNTALLOC!BL342</f>
        <v>0</v>
      </c>
      <c r="BM342" s="697">
        <f>[52]ACCOUNTALLOC!BM342</f>
        <v>0</v>
      </c>
      <c r="BN342" s="697">
        <f>[52]ACCOUNTALLOC!BN342</f>
        <v>0</v>
      </c>
      <c r="BO342" s="697">
        <f>[52]ACCOUNTALLOC!BO342</f>
        <v>158581.76534709267</v>
      </c>
      <c r="BP342" s="698"/>
      <c r="BQ342" s="697">
        <f>[52]ACCOUNTALLOC!BQ342</f>
        <v>86725.60776620204</v>
      </c>
      <c r="BR342" s="697">
        <f>[52]ACCOUNTALLOC!BR342</f>
        <v>603942.90524387406</v>
      </c>
      <c r="BS342" s="697">
        <f>[52]ACCOUNTALLOC!BS342</f>
        <v>24229.254837097775</v>
      </c>
      <c r="BT342" s="697">
        <f>[52]ACCOUNTALLOC!BT342</f>
        <v>0</v>
      </c>
      <c r="BU342" s="697">
        <f>[52]ACCOUNTALLOC!BU342</f>
        <v>0</v>
      </c>
      <c r="BV342" s="697">
        <f>[52]ACCOUNTALLOC!BV342</f>
        <v>0</v>
      </c>
      <c r="BW342" s="697">
        <f>[52]ACCOUNTALLOC!BW342</f>
        <v>714897.76784717385</v>
      </c>
      <c r="BX342" s="698"/>
      <c r="BY342" s="697">
        <f>[52]ACCOUNTALLOC!BY342</f>
        <v>35229.993455548574</v>
      </c>
      <c r="BZ342" s="697">
        <f>[52]ACCOUNTALLOC!BZ342</f>
        <v>257412.29017006335</v>
      </c>
      <c r="CA342" s="697">
        <f>[52]ACCOUNTALLOC!CA342</f>
        <v>42121.648275102263</v>
      </c>
      <c r="CB342" s="697">
        <f>[52]ACCOUNTALLOC!CB342</f>
        <v>0</v>
      </c>
      <c r="CC342" s="697">
        <f>[52]ACCOUNTALLOC!CC342</f>
        <v>0</v>
      </c>
      <c r="CD342" s="697">
        <f>[52]ACCOUNTALLOC!CD342</f>
        <v>0</v>
      </c>
      <c r="CE342" s="697">
        <f>[52]ACCOUNTALLOC!CE342</f>
        <v>334763.93190071417</v>
      </c>
      <c r="CF342" s="698"/>
      <c r="CG342" s="697">
        <f>[52]ACCOUNTALLOC!CG342</f>
        <v>13959.678058523579</v>
      </c>
      <c r="CH342" s="697">
        <f>[52]ACCOUNTALLOC!CH342</f>
        <v>72722.213062126204</v>
      </c>
      <c r="CI342" s="697">
        <f>[52]ACCOUNTALLOC!CI342</f>
        <v>453272.6761071051</v>
      </c>
      <c r="CJ342" s="697">
        <f>[52]ACCOUNTALLOC!CJ342</f>
        <v>0</v>
      </c>
      <c r="CK342" s="697">
        <f>[52]ACCOUNTALLOC!CK342</f>
        <v>0</v>
      </c>
      <c r="CL342" s="697">
        <f>[52]ACCOUNTALLOC!CL342</f>
        <v>0</v>
      </c>
      <c r="CM342" s="697">
        <f>[52]ACCOUNTALLOC!CM342</f>
        <v>539954.56722775486</v>
      </c>
      <c r="CN342" s="698">
        <f>[52]ACCOUNTALLOC!CN342</f>
        <v>0</v>
      </c>
      <c r="CO342" s="697">
        <f>[52]ACCOUNTALLOC!CO342</f>
        <v>7571.6190208102935</v>
      </c>
      <c r="CP342" s="697">
        <f>[52]ACCOUNTALLOC!CP342</f>
        <v>7117.2326659026203</v>
      </c>
      <c r="CQ342" s="697">
        <f>[52]ACCOUNTALLOC!CQ342</f>
        <v>137.36465419689452</v>
      </c>
      <c r="CR342" s="697">
        <f>[52]ACCOUNTALLOC!CR342</f>
        <v>0</v>
      </c>
      <c r="CS342" s="697">
        <f>[52]ACCOUNTALLOC!CS342</f>
        <v>0</v>
      </c>
      <c r="CT342" s="697">
        <f>[52]ACCOUNTALLOC!CT342</f>
        <v>0</v>
      </c>
      <c r="CU342" s="697">
        <f>[52]ACCOUNTALLOC!CU342</f>
        <v>14826.216340909808</v>
      </c>
      <c r="CW342" s="65">
        <f>[52]ACCOUNTALLOC!CW342</f>
        <v>0</v>
      </c>
      <c r="CX342" s="65">
        <f>[52]ACCOUNTALLOC!CX342</f>
        <v>0</v>
      </c>
      <c r="CY342" s="65">
        <f>[52]ACCOUNTALLOC!CY342</f>
        <v>0</v>
      </c>
      <c r="CZ342" s="65">
        <f>[52]ACCOUNTALLOC!CZ342</f>
        <v>0</v>
      </c>
      <c r="DA342" s="65">
        <f>[52]ACCOUNTALLOC!DA342</f>
        <v>0</v>
      </c>
      <c r="DB342" s="65">
        <f>[52]ACCOUNTALLOC!DB342</f>
        <v>0</v>
      </c>
      <c r="DC342" s="65">
        <f>[52]ACCOUNTALLOC!DC342</f>
        <v>0</v>
      </c>
      <c r="DE342" s="65">
        <v>0</v>
      </c>
      <c r="DF342" s="65">
        <v>0</v>
      </c>
      <c r="DG342" s="65">
        <v>0</v>
      </c>
      <c r="DH342" s="65">
        <v>0</v>
      </c>
      <c r="DI342" s="65">
        <v>0</v>
      </c>
      <c r="DJ342" s="65">
        <v>0</v>
      </c>
      <c r="DK342" s="65">
        <v>0</v>
      </c>
      <c r="DM342" s="65">
        <v>0</v>
      </c>
      <c r="DN342" s="65">
        <v>0</v>
      </c>
      <c r="DO342" s="65">
        <v>0</v>
      </c>
      <c r="DP342" s="65">
        <v>0</v>
      </c>
      <c r="DQ342" s="65">
        <v>0</v>
      </c>
      <c r="DR342" s="65">
        <v>0</v>
      </c>
      <c r="DS342" s="65">
        <v>0</v>
      </c>
      <c r="DU342" s="65">
        <v>0</v>
      </c>
      <c r="DV342" s="65">
        <v>0</v>
      </c>
      <c r="DW342" s="65">
        <v>0</v>
      </c>
      <c r="DX342" s="65">
        <v>0</v>
      </c>
      <c r="DY342" s="65">
        <v>0</v>
      </c>
      <c r="DZ342" s="65">
        <v>0</v>
      </c>
      <c r="EA342" s="65">
        <v>0</v>
      </c>
      <c r="EC342" s="65">
        <v>0</v>
      </c>
      <c r="ED342" s="65">
        <v>0</v>
      </c>
      <c r="EE342" s="65">
        <v>0</v>
      </c>
      <c r="EF342" s="65">
        <v>0</v>
      </c>
      <c r="EG342" s="65">
        <v>0</v>
      </c>
      <c r="EH342" s="65">
        <v>0</v>
      </c>
      <c r="EI342" s="65">
        <v>0</v>
      </c>
      <c r="EK342" s="65">
        <v>0</v>
      </c>
      <c r="EL342" s="65">
        <v>0</v>
      </c>
      <c r="EM342" s="65">
        <v>0</v>
      </c>
      <c r="EN342" s="65">
        <v>0</v>
      </c>
      <c r="EO342" s="65">
        <v>0</v>
      </c>
      <c r="EP342" s="65">
        <v>0</v>
      </c>
      <c r="EQ342" s="65">
        <v>0</v>
      </c>
      <c r="ES342" s="65">
        <v>0</v>
      </c>
      <c r="ET342" s="65">
        <v>0</v>
      </c>
      <c r="EU342" s="65">
        <v>0</v>
      </c>
      <c r="EV342" s="65">
        <v>0</v>
      </c>
      <c r="EW342" s="65">
        <v>0</v>
      </c>
      <c r="EX342" s="65">
        <v>0</v>
      </c>
      <c r="EY342" s="65">
        <v>0</v>
      </c>
      <c r="FA342" s="65">
        <v>0</v>
      </c>
      <c r="FB342" s="65">
        <v>0</v>
      </c>
      <c r="FC342" s="65">
        <v>0</v>
      </c>
      <c r="FD342" s="65">
        <v>0</v>
      </c>
      <c r="FE342" s="65">
        <v>0</v>
      </c>
      <c r="FF342" s="65">
        <v>0</v>
      </c>
      <c r="FG342" s="65">
        <v>0</v>
      </c>
    </row>
    <row r="343" spans="1:163">
      <c r="A343" s="699">
        <f>[52]ACCOUNTALLOC!A343</f>
        <v>921</v>
      </c>
      <c r="B343" s="698" t="str">
        <f>[52]ACCOUNTALLOC!B343</f>
        <v>A&amp;G Exp - Office Supplies</v>
      </c>
      <c r="C343" s="695">
        <f>[52]ACCOUNTALLOC!C343</f>
        <v>8619180.191495249</v>
      </c>
      <c r="D343" s="700"/>
      <c r="E343" s="697">
        <f>[52]ACCOUNTALLOC!E343</f>
        <v>1745633.4136867616</v>
      </c>
      <c r="F343" s="697">
        <f>[52]ACCOUNTALLOC!F343</f>
        <v>1914572.378628724</v>
      </c>
      <c r="G343" s="697">
        <f>[52]ACCOUNTALLOC!G343</f>
        <v>1774986.3841523062</v>
      </c>
      <c r="H343" s="697">
        <f>[52]ACCOUNTALLOC!H343</f>
        <v>0</v>
      </c>
      <c r="I343" s="697">
        <f>[52]ACCOUNTALLOC!I343</f>
        <v>0</v>
      </c>
      <c r="J343" s="697">
        <f>[52]ACCOUNTALLOC!J343</f>
        <v>0</v>
      </c>
      <c r="K343" s="697">
        <f>[52]ACCOUNTALLOC!K343</f>
        <v>5435192.1764677921</v>
      </c>
      <c r="L343" s="698"/>
      <c r="M343" s="697">
        <f>[52]ACCOUNTALLOC!M343</f>
        <v>334628.48474362888</v>
      </c>
      <c r="N343" s="697">
        <f>[52]ACCOUNTALLOC!N343</f>
        <v>486470.37608035596</v>
      </c>
      <c r="O343" s="697">
        <f>[52]ACCOUNTALLOC!O343</f>
        <v>230255.56182134489</v>
      </c>
      <c r="P343" s="697">
        <f>[52]ACCOUNTALLOC!P343</f>
        <v>0</v>
      </c>
      <c r="Q343" s="697">
        <f>[52]ACCOUNTALLOC!Q343</f>
        <v>0</v>
      </c>
      <c r="R343" s="697">
        <f>[52]ACCOUNTALLOC!R343</f>
        <v>0</v>
      </c>
      <c r="S343" s="697">
        <f>[52]ACCOUNTALLOC!S343</f>
        <v>1051354.4226453297</v>
      </c>
      <c r="T343" s="698"/>
      <c r="U343" s="697">
        <f>[52]ACCOUNTALLOC!U343</f>
        <v>297968.76858181448</v>
      </c>
      <c r="V343" s="697">
        <f>[52]ACCOUNTALLOC!V343</f>
        <v>540992.31202105735</v>
      </c>
      <c r="W343" s="697">
        <f>[52]ACCOUNTALLOC!W343</f>
        <v>36183.787001108751</v>
      </c>
      <c r="X343" s="697">
        <f>[52]ACCOUNTALLOC!X343</f>
        <v>0</v>
      </c>
      <c r="Y343" s="697">
        <f>[52]ACCOUNTALLOC!Y343</f>
        <v>0</v>
      </c>
      <c r="Z343" s="697">
        <f>[52]ACCOUNTALLOC!Z343</f>
        <v>0</v>
      </c>
      <c r="AA343" s="697">
        <f>[52]ACCOUNTALLOC!AA343</f>
        <v>875144.86760398059</v>
      </c>
      <c r="AB343" s="698"/>
      <c r="AC343" s="697">
        <f>[52]ACCOUNTALLOC!AC343</f>
        <v>132623.923887791</v>
      </c>
      <c r="AD343" s="697">
        <f>[52]ACCOUNTALLOC!AD343</f>
        <v>349137.94601173763</v>
      </c>
      <c r="AE343" s="697">
        <f>[52]ACCOUNTALLOC!AE343</f>
        <v>18219.770166684491</v>
      </c>
      <c r="AF343" s="697">
        <f>[52]ACCOUNTALLOC!AF343</f>
        <v>0</v>
      </c>
      <c r="AG343" s="697">
        <f>[52]ACCOUNTALLOC!AG343</f>
        <v>0</v>
      </c>
      <c r="AH343" s="697">
        <f>[52]ACCOUNTALLOC!AH343</f>
        <v>0</v>
      </c>
      <c r="AI343" s="697">
        <f>[52]ACCOUNTALLOC!AI343</f>
        <v>499981.64006621309</v>
      </c>
      <c r="AJ343" s="698"/>
      <c r="AK343" s="697">
        <f>[52]ACCOUNTALLOC!AK343</f>
        <v>108247.66181497791</v>
      </c>
      <c r="AL343" s="697">
        <f>[52]ACCOUNTALLOC!AL343</f>
        <v>242910.20834645326</v>
      </c>
      <c r="AM343" s="697">
        <f>[52]ACCOUNTALLOC!AM343</f>
        <v>44621.357400274581</v>
      </c>
      <c r="AN343" s="697">
        <f>[52]ACCOUNTALLOC!AN343</f>
        <v>0</v>
      </c>
      <c r="AO343" s="697">
        <f>[52]ACCOUNTALLOC!AO343</f>
        <v>0</v>
      </c>
      <c r="AP343" s="697">
        <f>[52]ACCOUNTALLOC!AP343</f>
        <v>0</v>
      </c>
      <c r="AQ343" s="697">
        <f>[52]ACCOUNTALLOC!AQ343</f>
        <v>395779.22756170575</v>
      </c>
      <c r="AR343" s="698"/>
      <c r="AS343" s="697">
        <f>[52]ACCOUNTALLOC!AS343</f>
        <v>1533.1823824269443</v>
      </c>
      <c r="AT343" s="697">
        <f>[52]ACCOUNTALLOC!AT343</f>
        <v>767.01530539795147</v>
      </c>
      <c r="AU343" s="697">
        <f>[52]ACCOUNTALLOC!AU343</f>
        <v>90.65990904874522</v>
      </c>
      <c r="AV343" s="697">
        <f>[52]ACCOUNTALLOC!AV343</f>
        <v>0</v>
      </c>
      <c r="AW343" s="697">
        <f>[52]ACCOUNTALLOC!AW343</f>
        <v>0</v>
      </c>
      <c r="AX343" s="697">
        <f>[52]ACCOUNTALLOC!AX343</f>
        <v>0</v>
      </c>
      <c r="AY343" s="697">
        <f>[52]ACCOUNTALLOC!AY343</f>
        <v>2390.8575968736409</v>
      </c>
      <c r="AZ343" s="698"/>
      <c r="BA343" s="697">
        <f>[52]ACCOUNTALLOC!BA343</f>
        <v>21872.927233325703</v>
      </c>
      <c r="BB343" s="697">
        <f>[52]ACCOUNTALLOC!BB343</f>
        <v>21169.250247956796</v>
      </c>
      <c r="BC343" s="697">
        <f>[52]ACCOUNTALLOC!BC343</f>
        <v>9367.0283864526809</v>
      </c>
      <c r="BD343" s="697">
        <f>[52]ACCOUNTALLOC!BD343</f>
        <v>0</v>
      </c>
      <c r="BE343" s="697">
        <f>[52]ACCOUNTALLOC!BE343</f>
        <v>0</v>
      </c>
      <c r="BF343" s="697">
        <f>[52]ACCOUNTALLOC!BF343</f>
        <v>0</v>
      </c>
      <c r="BG343" s="697">
        <f>[52]ACCOUNTALLOC!BG343</f>
        <v>52409.205867735182</v>
      </c>
      <c r="BH343" s="698"/>
      <c r="BI343" s="697">
        <f>[52]ACCOUNTALLOC!BI343</f>
        <v>16266.425118248972</v>
      </c>
      <c r="BJ343" s="697">
        <f>[52]ACCOUNTALLOC!BJ343</f>
        <v>7593.0118367706018</v>
      </c>
      <c r="BK343" s="697">
        <f>[52]ACCOUNTALLOC!BK343</f>
        <v>3748.323626632894</v>
      </c>
      <c r="BL343" s="697">
        <f>[52]ACCOUNTALLOC!BL343</f>
        <v>0</v>
      </c>
      <c r="BM343" s="697">
        <f>[52]ACCOUNTALLOC!BM343</f>
        <v>0</v>
      </c>
      <c r="BN343" s="697">
        <f>[52]ACCOUNTALLOC!BN343</f>
        <v>0</v>
      </c>
      <c r="BO343" s="697">
        <f>[52]ACCOUNTALLOC!BO343</f>
        <v>27607.760581652466</v>
      </c>
      <c r="BP343" s="698"/>
      <c r="BQ343" s="697">
        <f>[52]ACCOUNTALLOC!BQ343</f>
        <v>15098.203821020215</v>
      </c>
      <c r="BR343" s="697">
        <f>[52]ACCOUNTALLOC!BR343</f>
        <v>105141.41456596021</v>
      </c>
      <c r="BS343" s="697">
        <f>[52]ACCOUNTALLOC!BS343</f>
        <v>4218.1108600371863</v>
      </c>
      <c r="BT343" s="697">
        <f>[52]ACCOUNTALLOC!BT343</f>
        <v>0</v>
      </c>
      <c r="BU343" s="697">
        <f>[52]ACCOUNTALLOC!BU343</f>
        <v>0</v>
      </c>
      <c r="BV343" s="697">
        <f>[52]ACCOUNTALLOC!BV343</f>
        <v>0</v>
      </c>
      <c r="BW343" s="697">
        <f>[52]ACCOUNTALLOC!BW343</f>
        <v>124457.7292470176</v>
      </c>
      <c r="BX343" s="698"/>
      <c r="BY343" s="697">
        <f>[52]ACCOUNTALLOC!BY343</f>
        <v>6133.2475551975531</v>
      </c>
      <c r="BZ343" s="697">
        <f>[52]ACCOUNTALLOC!BZ343</f>
        <v>44813.329339824057</v>
      </c>
      <c r="CA343" s="697">
        <f>[52]ACCOUNTALLOC!CA343</f>
        <v>7333.0270875617871</v>
      </c>
      <c r="CB343" s="697">
        <f>[52]ACCOUNTALLOC!CB343</f>
        <v>0</v>
      </c>
      <c r="CC343" s="697">
        <f>[52]ACCOUNTALLOC!CC343</f>
        <v>0</v>
      </c>
      <c r="CD343" s="697">
        <f>[52]ACCOUNTALLOC!CD343</f>
        <v>0</v>
      </c>
      <c r="CE343" s="697">
        <f>[52]ACCOUNTALLOC!CE343</f>
        <v>58279.603982583394</v>
      </c>
      <c r="CF343" s="698"/>
      <c r="CG343" s="697">
        <f>[52]ACCOUNTALLOC!CG343</f>
        <v>2430.2633331968495</v>
      </c>
      <c r="CH343" s="697">
        <f>[52]ACCOUNTALLOC!CH343</f>
        <v>12660.329785034188</v>
      </c>
      <c r="CI343" s="697">
        <f>[52]ACCOUNTALLOC!CI343</f>
        <v>78910.986346888225</v>
      </c>
      <c r="CJ343" s="697">
        <f>[52]ACCOUNTALLOC!CJ343</f>
        <v>0</v>
      </c>
      <c r="CK343" s="697">
        <f>[52]ACCOUNTALLOC!CK343</f>
        <v>0</v>
      </c>
      <c r="CL343" s="697">
        <f>[52]ACCOUNTALLOC!CL343</f>
        <v>0</v>
      </c>
      <c r="CM343" s="697">
        <f>[52]ACCOUNTALLOC!CM343</f>
        <v>94001.579465119255</v>
      </c>
      <c r="CN343" s="698">
        <f>[52]ACCOUNTALLOC!CN343</f>
        <v>0</v>
      </c>
      <c r="CO343" s="697">
        <f>[52]ACCOUNTALLOC!CO343</f>
        <v>1318.1556194969473</v>
      </c>
      <c r="CP343" s="697">
        <f>[52]ACCOUNTALLOC!CP343</f>
        <v>1239.0507509743645</v>
      </c>
      <c r="CQ343" s="697">
        <f>[52]ACCOUNTALLOC!CQ343</f>
        <v>23.914038774565025</v>
      </c>
      <c r="CR343" s="697">
        <f>[52]ACCOUNTALLOC!CR343</f>
        <v>0</v>
      </c>
      <c r="CS343" s="697">
        <f>[52]ACCOUNTALLOC!CS343</f>
        <v>0</v>
      </c>
      <c r="CT343" s="697">
        <f>[52]ACCOUNTALLOC!CT343</f>
        <v>0</v>
      </c>
      <c r="CU343" s="697">
        <f>[52]ACCOUNTALLOC!CU343</f>
        <v>2581.120409245877</v>
      </c>
      <c r="CW343" s="65">
        <f>[52]ACCOUNTALLOC!CW343</f>
        <v>0</v>
      </c>
      <c r="CX343" s="65">
        <f>[52]ACCOUNTALLOC!CX343</f>
        <v>0</v>
      </c>
      <c r="CY343" s="65">
        <f>[52]ACCOUNTALLOC!CY343</f>
        <v>0</v>
      </c>
      <c r="CZ343" s="65">
        <f>[52]ACCOUNTALLOC!CZ343</f>
        <v>0</v>
      </c>
      <c r="DA343" s="65">
        <f>[52]ACCOUNTALLOC!DA343</f>
        <v>0</v>
      </c>
      <c r="DB343" s="65">
        <f>[52]ACCOUNTALLOC!DB343</f>
        <v>0</v>
      </c>
      <c r="DC343" s="65">
        <f>[52]ACCOUNTALLOC!DC343</f>
        <v>0</v>
      </c>
      <c r="DE343" s="65">
        <v>0</v>
      </c>
      <c r="DF343" s="65">
        <v>0</v>
      </c>
      <c r="DG343" s="65">
        <v>0</v>
      </c>
      <c r="DH343" s="65">
        <v>0</v>
      </c>
      <c r="DI343" s="65">
        <v>0</v>
      </c>
      <c r="DJ343" s="65">
        <v>0</v>
      </c>
      <c r="DK343" s="65">
        <v>0</v>
      </c>
      <c r="DM343" s="65">
        <v>0</v>
      </c>
      <c r="DN343" s="65">
        <v>0</v>
      </c>
      <c r="DO343" s="65">
        <v>0</v>
      </c>
      <c r="DP343" s="65">
        <v>0</v>
      </c>
      <c r="DQ343" s="65">
        <v>0</v>
      </c>
      <c r="DR343" s="65">
        <v>0</v>
      </c>
      <c r="DS343" s="65">
        <v>0</v>
      </c>
      <c r="DU343" s="65">
        <v>0</v>
      </c>
      <c r="DV343" s="65">
        <v>0</v>
      </c>
      <c r="DW343" s="65">
        <v>0</v>
      </c>
      <c r="DX343" s="65">
        <v>0</v>
      </c>
      <c r="DY343" s="65">
        <v>0</v>
      </c>
      <c r="DZ343" s="65">
        <v>0</v>
      </c>
      <c r="EA343" s="65">
        <v>0</v>
      </c>
      <c r="EC343" s="65">
        <v>0</v>
      </c>
      <c r="ED343" s="65">
        <v>0</v>
      </c>
      <c r="EE343" s="65">
        <v>0</v>
      </c>
      <c r="EF343" s="65">
        <v>0</v>
      </c>
      <c r="EG343" s="65">
        <v>0</v>
      </c>
      <c r="EH343" s="65">
        <v>0</v>
      </c>
      <c r="EI343" s="65">
        <v>0</v>
      </c>
      <c r="EK343" s="65">
        <v>0</v>
      </c>
      <c r="EL343" s="65">
        <v>0</v>
      </c>
      <c r="EM343" s="65">
        <v>0</v>
      </c>
      <c r="EN343" s="65">
        <v>0</v>
      </c>
      <c r="EO343" s="65">
        <v>0</v>
      </c>
      <c r="EP343" s="65">
        <v>0</v>
      </c>
      <c r="EQ343" s="65">
        <v>0</v>
      </c>
      <c r="ES343" s="65">
        <v>0</v>
      </c>
      <c r="ET343" s="65">
        <v>0</v>
      </c>
      <c r="EU343" s="65">
        <v>0</v>
      </c>
      <c r="EV343" s="65">
        <v>0</v>
      </c>
      <c r="EW343" s="65">
        <v>0</v>
      </c>
      <c r="EX343" s="65">
        <v>0</v>
      </c>
      <c r="EY343" s="65">
        <v>0</v>
      </c>
      <c r="FA343" s="65">
        <v>0</v>
      </c>
      <c r="FB343" s="65">
        <v>0</v>
      </c>
      <c r="FC343" s="65">
        <v>0</v>
      </c>
      <c r="FD343" s="65">
        <v>0</v>
      </c>
      <c r="FE343" s="65">
        <v>0</v>
      </c>
      <c r="FF343" s="65">
        <v>0</v>
      </c>
      <c r="FG343" s="65">
        <v>0</v>
      </c>
    </row>
    <row r="344" spans="1:163">
      <c r="A344" s="699">
        <f>[52]ACCOUNTALLOC!A344</f>
        <v>922</v>
      </c>
      <c r="B344" s="698" t="str">
        <f>[52]ACCOUNTALLOC!B344</f>
        <v>A&amp;G Exp - Transf (credit)</v>
      </c>
      <c r="C344" s="695">
        <f>[52]ACCOUNTALLOC!C344</f>
        <v>-21557751.289999999</v>
      </c>
      <c r="D344" s="700"/>
      <c r="E344" s="697">
        <f>[52]ACCOUNTALLOC!E344</f>
        <v>-4366068.4821168035</v>
      </c>
      <c r="F344" s="697">
        <f>[52]ACCOUNTALLOC!F344</f>
        <v>-4788607.9938214608</v>
      </c>
      <c r="G344" s="697">
        <f>[52]ACCOUNTALLOC!G344</f>
        <v>-4439484.2853440428</v>
      </c>
      <c r="H344" s="697">
        <f>[52]ACCOUNTALLOC!H344</f>
        <v>0</v>
      </c>
      <c r="I344" s="697">
        <f>[52]ACCOUNTALLOC!I344</f>
        <v>0</v>
      </c>
      <c r="J344" s="697">
        <f>[52]ACCOUNTALLOC!J344</f>
        <v>0</v>
      </c>
      <c r="K344" s="697">
        <f>[52]ACCOUNTALLOC!K344</f>
        <v>-13594160.761282306</v>
      </c>
      <c r="L344" s="698"/>
      <c r="M344" s="697">
        <f>[52]ACCOUNTALLOC!M344</f>
        <v>-836951.71563657245</v>
      </c>
      <c r="N344" s="697">
        <f>[52]ACCOUNTALLOC!N344</f>
        <v>-1216729.102361853</v>
      </c>
      <c r="O344" s="697">
        <f>[52]ACCOUNTALLOC!O344</f>
        <v>-575900.72658901662</v>
      </c>
      <c r="P344" s="697">
        <f>[52]ACCOUNTALLOC!P344</f>
        <v>0</v>
      </c>
      <c r="Q344" s="697">
        <f>[52]ACCOUNTALLOC!Q344</f>
        <v>0</v>
      </c>
      <c r="R344" s="697">
        <f>[52]ACCOUNTALLOC!R344</f>
        <v>0</v>
      </c>
      <c r="S344" s="697">
        <f>[52]ACCOUNTALLOC!S344</f>
        <v>-2629581.5445874422</v>
      </c>
      <c r="T344" s="698"/>
      <c r="U344" s="697">
        <f>[52]ACCOUNTALLOC!U344</f>
        <v>-745260.7397177493</v>
      </c>
      <c r="V344" s="697">
        <f>[52]ACCOUNTALLOC!V344</f>
        <v>-1353095.9387366998</v>
      </c>
      <c r="W344" s="697">
        <f>[52]ACCOUNTALLOC!W344</f>
        <v>-90500.611841242469</v>
      </c>
      <c r="X344" s="697">
        <f>[52]ACCOUNTALLOC!X344</f>
        <v>0</v>
      </c>
      <c r="Y344" s="697">
        <f>[52]ACCOUNTALLOC!Y344</f>
        <v>0</v>
      </c>
      <c r="Z344" s="697">
        <f>[52]ACCOUNTALLOC!Z344</f>
        <v>0</v>
      </c>
      <c r="AA344" s="697">
        <f>[52]ACCOUNTALLOC!AA344</f>
        <v>-2188857.2902956912</v>
      </c>
      <c r="AB344" s="698"/>
      <c r="AC344" s="697">
        <f>[52]ACCOUNTALLOC!AC344</f>
        <v>-331710.61548266554</v>
      </c>
      <c r="AD344" s="697">
        <f>[52]ACCOUNTALLOC!AD344</f>
        <v>-873241.86741671688</v>
      </c>
      <c r="AE344" s="697">
        <f>[52]ACCOUNTALLOC!AE344</f>
        <v>-45570.142993635141</v>
      </c>
      <c r="AF344" s="697">
        <f>[52]ACCOUNTALLOC!AF344</f>
        <v>0</v>
      </c>
      <c r="AG344" s="697">
        <f>[52]ACCOUNTALLOC!AG344</f>
        <v>0</v>
      </c>
      <c r="AH344" s="697">
        <f>[52]ACCOUNTALLOC!AH344</f>
        <v>0</v>
      </c>
      <c r="AI344" s="697">
        <f>[52]ACCOUNTALLOC!AI344</f>
        <v>-1250522.6258930175</v>
      </c>
      <c r="AJ344" s="698"/>
      <c r="AK344" s="697">
        <f>[52]ACCOUNTALLOC!AK344</f>
        <v>-270742.24221857195</v>
      </c>
      <c r="AL344" s="697">
        <f>[52]ACCOUNTALLOC!AL344</f>
        <v>-607551.73241441196</v>
      </c>
      <c r="AM344" s="697">
        <f>[52]ACCOUNTALLOC!AM344</f>
        <v>-111604.13214315737</v>
      </c>
      <c r="AN344" s="697">
        <f>[52]ACCOUNTALLOC!AN344</f>
        <v>0</v>
      </c>
      <c r="AO344" s="697">
        <f>[52]ACCOUNTALLOC!AO344</f>
        <v>0</v>
      </c>
      <c r="AP344" s="697">
        <f>[52]ACCOUNTALLOC!AP344</f>
        <v>0</v>
      </c>
      <c r="AQ344" s="697">
        <f>[52]ACCOUNTALLOC!AQ344</f>
        <v>-989898.10677614133</v>
      </c>
      <c r="AR344" s="698"/>
      <c r="AS344" s="697">
        <f>[52]ACCOUNTALLOC!AS344</f>
        <v>-3834.6993273423955</v>
      </c>
      <c r="AT344" s="697">
        <f>[52]ACCOUNTALLOC!AT344</f>
        <v>-1918.4104313897551</v>
      </c>
      <c r="AU344" s="697">
        <f>[52]ACCOUNTALLOC!AU344</f>
        <v>-226.75286138876018</v>
      </c>
      <c r="AV344" s="697">
        <f>[52]ACCOUNTALLOC!AV344</f>
        <v>0</v>
      </c>
      <c r="AW344" s="697">
        <f>[52]ACCOUNTALLOC!AW344</f>
        <v>0</v>
      </c>
      <c r="AX344" s="697">
        <f>[52]ACCOUNTALLOC!AX344</f>
        <v>0</v>
      </c>
      <c r="AY344" s="697">
        <f>[52]ACCOUNTALLOC!AY344</f>
        <v>-5979.8626201209108</v>
      </c>
      <c r="AZ344" s="698"/>
      <c r="BA344" s="697">
        <f>[52]ACCOUNTALLOC!BA344</f>
        <v>-54707.189640329634</v>
      </c>
      <c r="BB344" s="697">
        <f>[52]ACCOUNTALLOC!BB344</f>
        <v>-52947.19703058606</v>
      </c>
      <c r="BC344" s="697">
        <f>[52]ACCOUNTALLOC!BC344</f>
        <v>-23428.222150497331</v>
      </c>
      <c r="BD344" s="697">
        <f>[52]ACCOUNTALLOC!BD344</f>
        <v>0</v>
      </c>
      <c r="BE344" s="697">
        <f>[52]ACCOUNTALLOC!BE344</f>
        <v>0</v>
      </c>
      <c r="BF344" s="697">
        <f>[52]ACCOUNTALLOC!BF344</f>
        <v>0</v>
      </c>
      <c r="BG344" s="697">
        <f>[52]ACCOUNTALLOC!BG344</f>
        <v>-131082.60882141304</v>
      </c>
      <c r="BH344" s="698"/>
      <c r="BI344" s="697">
        <f>[52]ACCOUNTALLOC!BI344</f>
        <v>-40684.559237157169</v>
      </c>
      <c r="BJ344" s="697">
        <f>[52]ACCOUNTALLOC!BJ344</f>
        <v>-18991.163554121053</v>
      </c>
      <c r="BK344" s="697">
        <f>[52]ACCOUNTALLOC!BK344</f>
        <v>-9375.0712599227681</v>
      </c>
      <c r="BL344" s="697">
        <f>[52]ACCOUNTALLOC!BL344</f>
        <v>0</v>
      </c>
      <c r="BM344" s="697">
        <f>[52]ACCOUNTALLOC!BM344</f>
        <v>0</v>
      </c>
      <c r="BN344" s="697">
        <f>[52]ACCOUNTALLOC!BN344</f>
        <v>0</v>
      </c>
      <c r="BO344" s="697">
        <f>[52]ACCOUNTALLOC!BO344</f>
        <v>-69050.794051200995</v>
      </c>
      <c r="BP344" s="698"/>
      <c r="BQ344" s="697">
        <f>[52]ACCOUNTALLOC!BQ344</f>
        <v>-37762.677617581729</v>
      </c>
      <c r="BR344" s="697">
        <f>[52]ACCOUNTALLOC!BR344</f>
        <v>-262973.0920033757</v>
      </c>
      <c r="BS344" s="697">
        <f>[52]ACCOUNTALLOC!BS344</f>
        <v>-10550.073535306225</v>
      </c>
      <c r="BT344" s="697">
        <f>[52]ACCOUNTALLOC!BT344</f>
        <v>0</v>
      </c>
      <c r="BU344" s="697">
        <f>[52]ACCOUNTALLOC!BU344</f>
        <v>0</v>
      </c>
      <c r="BV344" s="697">
        <f>[52]ACCOUNTALLOC!BV344</f>
        <v>0</v>
      </c>
      <c r="BW344" s="697">
        <f>[52]ACCOUNTALLOC!BW344</f>
        <v>-311285.84315626364</v>
      </c>
      <c r="BX344" s="698"/>
      <c r="BY344" s="697">
        <f>[52]ACCOUNTALLOC!BY344</f>
        <v>-15340.092962137289</v>
      </c>
      <c r="BZ344" s="697">
        <f>[52]ACCOUNTALLOC!BZ344</f>
        <v>-112084.28028201983</v>
      </c>
      <c r="CA344" s="697">
        <f>[52]ACCOUNTALLOC!CA344</f>
        <v>-18340.906054206283</v>
      </c>
      <c r="CB344" s="697">
        <f>[52]ACCOUNTALLOC!CB344</f>
        <v>0</v>
      </c>
      <c r="CC344" s="697">
        <f>[52]ACCOUNTALLOC!CC344</f>
        <v>0</v>
      </c>
      <c r="CD344" s="697">
        <f>[52]ACCOUNTALLOC!CD344</f>
        <v>0</v>
      </c>
      <c r="CE344" s="697">
        <f>[52]ACCOUNTALLOC!CE344</f>
        <v>-145765.2792983634</v>
      </c>
      <c r="CF344" s="698"/>
      <c r="CG344" s="697">
        <f>[52]ACCOUNTALLOC!CG344</f>
        <v>-6078.4217689240968</v>
      </c>
      <c r="CH344" s="697">
        <f>[52]ACCOUNTALLOC!CH344</f>
        <v>-31665.220437606233</v>
      </c>
      <c r="CI344" s="697">
        <f>[52]ACCOUNTALLOC!CI344</f>
        <v>-197367.1950139018</v>
      </c>
      <c r="CJ344" s="697">
        <f>[52]ACCOUNTALLOC!CJ344</f>
        <v>0</v>
      </c>
      <c r="CK344" s="697">
        <f>[52]ACCOUNTALLOC!CK344</f>
        <v>0</v>
      </c>
      <c r="CL344" s="697">
        <f>[52]ACCOUNTALLOC!CL344</f>
        <v>0</v>
      </c>
      <c r="CM344" s="697">
        <f>[52]ACCOUNTALLOC!CM344</f>
        <v>-235110.83722043212</v>
      </c>
      <c r="CN344" s="698">
        <f>[52]ACCOUNTALLOC!CN344</f>
        <v>0</v>
      </c>
      <c r="CO344" s="697">
        <f>[52]ACCOUNTALLOC!CO344</f>
        <v>-3296.8879145455476</v>
      </c>
      <c r="CP344" s="697">
        <f>[52]ACCOUNTALLOC!CP344</f>
        <v>-3099.0357936303044</v>
      </c>
      <c r="CQ344" s="697">
        <f>[52]ACCOUNTALLOC!CQ344</f>
        <v>-59.812289427500062</v>
      </c>
      <c r="CR344" s="697">
        <f>[52]ACCOUNTALLOC!CR344</f>
        <v>0</v>
      </c>
      <c r="CS344" s="697">
        <f>[52]ACCOUNTALLOC!CS344</f>
        <v>0</v>
      </c>
      <c r="CT344" s="697">
        <f>[52]ACCOUNTALLOC!CT344</f>
        <v>0</v>
      </c>
      <c r="CU344" s="697">
        <f>[52]ACCOUNTALLOC!CU344</f>
        <v>-6455.7359976033522</v>
      </c>
      <c r="CW344" s="65">
        <f>[52]ACCOUNTALLOC!CW344</f>
        <v>0</v>
      </c>
      <c r="CX344" s="65">
        <f>[52]ACCOUNTALLOC!CX344</f>
        <v>0</v>
      </c>
      <c r="CY344" s="65">
        <f>[52]ACCOUNTALLOC!CY344</f>
        <v>0</v>
      </c>
      <c r="CZ344" s="65">
        <f>[52]ACCOUNTALLOC!CZ344</f>
        <v>0</v>
      </c>
      <c r="DA344" s="65">
        <f>[52]ACCOUNTALLOC!DA344</f>
        <v>0</v>
      </c>
      <c r="DB344" s="65">
        <f>[52]ACCOUNTALLOC!DB344</f>
        <v>0</v>
      </c>
      <c r="DC344" s="65">
        <f>[52]ACCOUNTALLOC!DC344</f>
        <v>0</v>
      </c>
      <c r="DE344" s="65">
        <v>0</v>
      </c>
      <c r="DF344" s="65">
        <v>0</v>
      </c>
      <c r="DG344" s="65">
        <v>0</v>
      </c>
      <c r="DH344" s="65">
        <v>0</v>
      </c>
      <c r="DI344" s="65">
        <v>0</v>
      </c>
      <c r="DJ344" s="65">
        <v>0</v>
      </c>
      <c r="DK344" s="65">
        <v>0</v>
      </c>
      <c r="DM344" s="65">
        <v>0</v>
      </c>
      <c r="DN344" s="65">
        <v>0</v>
      </c>
      <c r="DO344" s="65">
        <v>0</v>
      </c>
      <c r="DP344" s="65">
        <v>0</v>
      </c>
      <c r="DQ344" s="65">
        <v>0</v>
      </c>
      <c r="DR344" s="65">
        <v>0</v>
      </c>
      <c r="DS344" s="65">
        <v>0</v>
      </c>
      <c r="DU344" s="65">
        <v>0</v>
      </c>
      <c r="DV344" s="65">
        <v>0</v>
      </c>
      <c r="DW344" s="65">
        <v>0</v>
      </c>
      <c r="DX344" s="65">
        <v>0</v>
      </c>
      <c r="DY344" s="65">
        <v>0</v>
      </c>
      <c r="DZ344" s="65">
        <v>0</v>
      </c>
      <c r="EA344" s="65">
        <v>0</v>
      </c>
      <c r="EC344" s="65">
        <v>0</v>
      </c>
      <c r="ED344" s="65">
        <v>0</v>
      </c>
      <c r="EE344" s="65">
        <v>0</v>
      </c>
      <c r="EF344" s="65">
        <v>0</v>
      </c>
      <c r="EG344" s="65">
        <v>0</v>
      </c>
      <c r="EH344" s="65">
        <v>0</v>
      </c>
      <c r="EI344" s="65">
        <v>0</v>
      </c>
      <c r="EK344" s="65">
        <v>0</v>
      </c>
      <c r="EL344" s="65">
        <v>0</v>
      </c>
      <c r="EM344" s="65">
        <v>0</v>
      </c>
      <c r="EN344" s="65">
        <v>0</v>
      </c>
      <c r="EO344" s="65">
        <v>0</v>
      </c>
      <c r="EP344" s="65">
        <v>0</v>
      </c>
      <c r="EQ344" s="65">
        <v>0</v>
      </c>
      <c r="ES344" s="65">
        <v>0</v>
      </c>
      <c r="ET344" s="65">
        <v>0</v>
      </c>
      <c r="EU344" s="65">
        <v>0</v>
      </c>
      <c r="EV344" s="65">
        <v>0</v>
      </c>
      <c r="EW344" s="65">
        <v>0</v>
      </c>
      <c r="EX344" s="65">
        <v>0</v>
      </c>
      <c r="EY344" s="65">
        <v>0</v>
      </c>
      <c r="FA344" s="65">
        <v>0</v>
      </c>
      <c r="FB344" s="65">
        <v>0</v>
      </c>
      <c r="FC344" s="65">
        <v>0</v>
      </c>
      <c r="FD344" s="65">
        <v>0</v>
      </c>
      <c r="FE344" s="65">
        <v>0</v>
      </c>
      <c r="FF344" s="65">
        <v>0</v>
      </c>
      <c r="FG344" s="65">
        <v>0</v>
      </c>
    </row>
    <row r="345" spans="1:163">
      <c r="A345" s="699">
        <f>[52]ACCOUNTALLOC!A345</f>
        <v>923</v>
      </c>
      <c r="B345" s="698" t="str">
        <f>[52]ACCOUNTALLOC!B345</f>
        <v>A&amp;G Exp - Outside Svcs</v>
      </c>
      <c r="C345" s="695">
        <f>[52]ACCOUNTALLOC!C345</f>
        <v>11082001.521692986</v>
      </c>
      <c r="D345" s="700"/>
      <c r="E345" s="697">
        <f>[52]ACCOUNTALLOC!E345</f>
        <v>2244426.0030534109</v>
      </c>
      <c r="F345" s="697">
        <f>[52]ACCOUNTALLOC!F345</f>
        <v>2461637.1327624046</v>
      </c>
      <c r="G345" s="697">
        <f>[52]ACCOUNTALLOC!G345</f>
        <v>2282166.2122308849</v>
      </c>
      <c r="H345" s="697">
        <f>[52]ACCOUNTALLOC!H345</f>
        <v>0</v>
      </c>
      <c r="I345" s="697">
        <f>[52]ACCOUNTALLOC!I345</f>
        <v>0</v>
      </c>
      <c r="J345" s="697">
        <f>[52]ACCOUNTALLOC!J345</f>
        <v>0</v>
      </c>
      <c r="K345" s="697">
        <f>[52]ACCOUNTALLOC!K345</f>
        <v>6988229.3480467014</v>
      </c>
      <c r="L345" s="698"/>
      <c r="M345" s="697">
        <f>[52]ACCOUNTALLOC!M345</f>
        <v>430244.32657642238</v>
      </c>
      <c r="N345" s="697">
        <f>[52]ACCOUNTALLOC!N345</f>
        <v>625473.11092307325</v>
      </c>
      <c r="O345" s="697">
        <f>[52]ACCOUNTALLOC!O345</f>
        <v>296048.16581050638</v>
      </c>
      <c r="P345" s="697">
        <f>[52]ACCOUNTALLOC!P345</f>
        <v>0</v>
      </c>
      <c r="Q345" s="697">
        <f>[52]ACCOUNTALLOC!Q345</f>
        <v>0</v>
      </c>
      <c r="R345" s="697">
        <f>[52]ACCOUNTALLOC!R345</f>
        <v>0</v>
      </c>
      <c r="S345" s="697">
        <f>[52]ACCOUNTALLOC!S345</f>
        <v>1351765.603310002</v>
      </c>
      <c r="T345" s="698"/>
      <c r="U345" s="697">
        <f>[52]ACCOUNTALLOC!U345</f>
        <v>383109.56186980562</v>
      </c>
      <c r="V345" s="697">
        <f>[52]ACCOUNTALLOC!V345</f>
        <v>695573.99797224894</v>
      </c>
      <c r="W345" s="697">
        <f>[52]ACCOUNTALLOC!W345</f>
        <v>46522.844829554349</v>
      </c>
      <c r="X345" s="697">
        <f>[52]ACCOUNTALLOC!X345</f>
        <v>0</v>
      </c>
      <c r="Y345" s="697">
        <f>[52]ACCOUNTALLOC!Y345</f>
        <v>0</v>
      </c>
      <c r="Z345" s="697">
        <f>[52]ACCOUNTALLOC!Z345</f>
        <v>0</v>
      </c>
      <c r="AA345" s="697">
        <f>[52]ACCOUNTALLOC!AA345</f>
        <v>1125206.4046716089</v>
      </c>
      <c r="AB345" s="698"/>
      <c r="AC345" s="697">
        <f>[52]ACCOUNTALLOC!AC345</f>
        <v>170519.52664681734</v>
      </c>
      <c r="AD345" s="697">
        <f>[52]ACCOUNTALLOC!AD345</f>
        <v>448899.68222275015</v>
      </c>
      <c r="AE345" s="697">
        <f>[52]ACCOUNTALLOC!AE345</f>
        <v>23425.838215022457</v>
      </c>
      <c r="AF345" s="697">
        <f>[52]ACCOUNTALLOC!AF345</f>
        <v>0</v>
      </c>
      <c r="AG345" s="697">
        <f>[52]ACCOUNTALLOC!AG345</f>
        <v>0</v>
      </c>
      <c r="AH345" s="697">
        <f>[52]ACCOUNTALLOC!AH345</f>
        <v>0</v>
      </c>
      <c r="AI345" s="697">
        <f>[52]ACCOUNTALLOC!AI345</f>
        <v>642845.04708458995</v>
      </c>
      <c r="AJ345" s="698"/>
      <c r="AK345" s="697">
        <f>[52]ACCOUNTALLOC!AK345</f>
        <v>139178.05711231884</v>
      </c>
      <c r="AL345" s="697">
        <f>[52]ACCOUNTALLOC!AL345</f>
        <v>312318.71694553364</v>
      </c>
      <c r="AM345" s="697">
        <f>[52]ACCOUNTALLOC!AM345</f>
        <v>57371.343866064941</v>
      </c>
      <c r="AN345" s="697">
        <f>[52]ACCOUNTALLOC!AN345</f>
        <v>0</v>
      </c>
      <c r="AO345" s="697">
        <f>[52]ACCOUNTALLOC!AO345</f>
        <v>0</v>
      </c>
      <c r="AP345" s="697">
        <f>[52]ACCOUNTALLOC!AP345</f>
        <v>0</v>
      </c>
      <c r="AQ345" s="697">
        <f>[52]ACCOUNTALLOC!AQ345</f>
        <v>508868.11792391737</v>
      </c>
      <c r="AR345" s="698"/>
      <c r="AS345" s="697">
        <f>[52]ACCOUNTALLOC!AS345</f>
        <v>1971.2697864065346</v>
      </c>
      <c r="AT345" s="697">
        <f>[52]ACCOUNTALLOC!AT345</f>
        <v>986.18019263237181</v>
      </c>
      <c r="AU345" s="697">
        <f>[52]ACCOUNTALLOC!AU345</f>
        <v>116.56482724727078</v>
      </c>
      <c r="AV345" s="697">
        <f>[52]ACCOUNTALLOC!AV345</f>
        <v>0</v>
      </c>
      <c r="AW345" s="697">
        <f>[52]ACCOUNTALLOC!AW345</f>
        <v>0</v>
      </c>
      <c r="AX345" s="697">
        <f>[52]ACCOUNTALLOC!AX345</f>
        <v>0</v>
      </c>
      <c r="AY345" s="697">
        <f>[52]ACCOUNTALLOC!AY345</f>
        <v>3074.0148062861772</v>
      </c>
      <c r="AZ345" s="698"/>
      <c r="BA345" s="697">
        <f>[52]ACCOUNTALLOC!BA345</f>
        <v>28122.838541277175</v>
      </c>
      <c r="BB345" s="697">
        <f>[52]ACCOUNTALLOC!BB345</f>
        <v>27218.094789622795</v>
      </c>
      <c r="BC345" s="697">
        <f>[52]ACCOUNTALLOC!BC345</f>
        <v>12043.537845378529</v>
      </c>
      <c r="BD345" s="697">
        <f>[52]ACCOUNTALLOC!BD345</f>
        <v>0</v>
      </c>
      <c r="BE345" s="697">
        <f>[52]ACCOUNTALLOC!BE345</f>
        <v>0</v>
      </c>
      <c r="BF345" s="697">
        <f>[52]ACCOUNTALLOC!BF345</f>
        <v>0</v>
      </c>
      <c r="BG345" s="697">
        <f>[52]ACCOUNTALLOC!BG345</f>
        <v>67384.471176278501</v>
      </c>
      <c r="BH345" s="698"/>
      <c r="BI345" s="697">
        <f>[52]ACCOUNTALLOC!BI345</f>
        <v>20914.349614225659</v>
      </c>
      <c r="BJ345" s="697">
        <f>[52]ACCOUNTALLOC!BJ345</f>
        <v>9762.618585506927</v>
      </c>
      <c r="BK345" s="697">
        <f>[52]ACCOUNTALLOC!BK345</f>
        <v>4819.3595227456717</v>
      </c>
      <c r="BL345" s="697">
        <f>[52]ACCOUNTALLOC!BL345</f>
        <v>0</v>
      </c>
      <c r="BM345" s="697">
        <f>[52]ACCOUNTALLOC!BM345</f>
        <v>0</v>
      </c>
      <c r="BN345" s="697">
        <f>[52]ACCOUNTALLOC!BN345</f>
        <v>0</v>
      </c>
      <c r="BO345" s="697">
        <f>[52]ACCOUNTALLOC!BO345</f>
        <v>35496.327722478258</v>
      </c>
      <c r="BP345" s="698"/>
      <c r="BQ345" s="697">
        <f>[52]ACCOUNTALLOC!BQ345</f>
        <v>19412.323910396241</v>
      </c>
      <c r="BR345" s="697">
        <f>[52]ACCOUNTALLOC!BR345</f>
        <v>135184.23914174951</v>
      </c>
      <c r="BS345" s="697">
        <f>[52]ACCOUNTALLOC!BS345</f>
        <v>5423.382494744259</v>
      </c>
      <c r="BT345" s="697">
        <f>[52]ACCOUNTALLOC!BT345</f>
        <v>0</v>
      </c>
      <c r="BU345" s="697">
        <f>[52]ACCOUNTALLOC!BU345</f>
        <v>0</v>
      </c>
      <c r="BV345" s="697">
        <f>[52]ACCOUNTALLOC!BV345</f>
        <v>0</v>
      </c>
      <c r="BW345" s="697">
        <f>[52]ACCOUNTALLOC!BW345</f>
        <v>160019.94554689003</v>
      </c>
      <c r="BX345" s="698"/>
      <c r="BY345" s="697">
        <f>[52]ACCOUNTALLOC!BY345</f>
        <v>7885.7451903239453</v>
      </c>
      <c r="BZ345" s="697">
        <f>[52]ACCOUNTALLOC!BZ345</f>
        <v>57618.169350501259</v>
      </c>
      <c r="CA345" s="697">
        <f>[52]ACCOUNTALLOC!CA345</f>
        <v>9428.346494387175</v>
      </c>
      <c r="CB345" s="697">
        <f>[52]ACCOUNTALLOC!CB345</f>
        <v>0</v>
      </c>
      <c r="CC345" s="697">
        <f>[52]ACCOUNTALLOC!CC345</f>
        <v>0</v>
      </c>
      <c r="CD345" s="697">
        <f>[52]ACCOUNTALLOC!CD345</f>
        <v>0</v>
      </c>
      <c r="CE345" s="697">
        <f>[52]ACCOUNTALLOC!CE345</f>
        <v>74932.261035212388</v>
      </c>
      <c r="CF345" s="698"/>
      <c r="CG345" s="697">
        <f>[52]ACCOUNTALLOC!CG345</f>
        <v>3124.6802315580767</v>
      </c>
      <c r="CH345" s="697">
        <f>[52]ACCOUNTALLOC!CH345</f>
        <v>16277.858314335166</v>
      </c>
      <c r="CI345" s="697">
        <f>[52]ACCOUNTALLOC!CI345</f>
        <v>101458.79902097784</v>
      </c>
      <c r="CJ345" s="697">
        <f>[52]ACCOUNTALLOC!CJ345</f>
        <v>0</v>
      </c>
      <c r="CK345" s="697">
        <f>[52]ACCOUNTALLOC!CK345</f>
        <v>0</v>
      </c>
      <c r="CL345" s="697">
        <f>[52]ACCOUNTALLOC!CL345</f>
        <v>0</v>
      </c>
      <c r="CM345" s="697">
        <f>[52]ACCOUNTALLOC!CM345</f>
        <v>120861.33756687108</v>
      </c>
      <c r="CN345" s="698">
        <f>[52]ACCOUNTALLOC!CN345</f>
        <v>0</v>
      </c>
      <c r="CO345" s="697">
        <f>[52]ACCOUNTALLOC!CO345</f>
        <v>1694.80185546036</v>
      </c>
      <c r="CP345" s="697">
        <f>[52]ACCOUNTALLOC!CP345</f>
        <v>1593.0937748930708</v>
      </c>
      <c r="CQ345" s="697">
        <f>[52]ACCOUNTALLOC!CQ345</f>
        <v>30.747171796112546</v>
      </c>
      <c r="CR345" s="697">
        <f>[52]ACCOUNTALLOC!CR345</f>
        <v>0</v>
      </c>
      <c r="CS345" s="697">
        <f>[52]ACCOUNTALLOC!CS345</f>
        <v>0</v>
      </c>
      <c r="CT345" s="697">
        <f>[52]ACCOUNTALLOC!CT345</f>
        <v>0</v>
      </c>
      <c r="CU345" s="697">
        <f>[52]ACCOUNTALLOC!CU345</f>
        <v>3318.6428021495431</v>
      </c>
      <c r="CW345" s="65">
        <f>[52]ACCOUNTALLOC!CW345</f>
        <v>0</v>
      </c>
      <c r="CX345" s="65">
        <f>[52]ACCOUNTALLOC!CX345</f>
        <v>0</v>
      </c>
      <c r="CY345" s="65">
        <f>[52]ACCOUNTALLOC!CY345</f>
        <v>0</v>
      </c>
      <c r="CZ345" s="65">
        <f>[52]ACCOUNTALLOC!CZ345</f>
        <v>0</v>
      </c>
      <c r="DA345" s="65">
        <f>[52]ACCOUNTALLOC!DA345</f>
        <v>0</v>
      </c>
      <c r="DB345" s="65">
        <f>[52]ACCOUNTALLOC!DB345</f>
        <v>0</v>
      </c>
      <c r="DC345" s="65">
        <f>[52]ACCOUNTALLOC!DC345</f>
        <v>0</v>
      </c>
      <c r="DE345" s="65">
        <v>0</v>
      </c>
      <c r="DF345" s="65">
        <v>0</v>
      </c>
      <c r="DG345" s="65">
        <v>0</v>
      </c>
      <c r="DH345" s="65">
        <v>0</v>
      </c>
      <c r="DI345" s="65">
        <v>0</v>
      </c>
      <c r="DJ345" s="65">
        <v>0</v>
      </c>
      <c r="DK345" s="65">
        <v>0</v>
      </c>
      <c r="DM345" s="65">
        <v>0</v>
      </c>
      <c r="DN345" s="65">
        <v>0</v>
      </c>
      <c r="DO345" s="65">
        <v>0</v>
      </c>
      <c r="DP345" s="65">
        <v>0</v>
      </c>
      <c r="DQ345" s="65">
        <v>0</v>
      </c>
      <c r="DR345" s="65">
        <v>0</v>
      </c>
      <c r="DS345" s="65">
        <v>0</v>
      </c>
      <c r="DU345" s="65">
        <v>0</v>
      </c>
      <c r="DV345" s="65">
        <v>0</v>
      </c>
      <c r="DW345" s="65">
        <v>0</v>
      </c>
      <c r="DX345" s="65">
        <v>0</v>
      </c>
      <c r="DY345" s="65">
        <v>0</v>
      </c>
      <c r="DZ345" s="65">
        <v>0</v>
      </c>
      <c r="EA345" s="65">
        <v>0</v>
      </c>
      <c r="EC345" s="65">
        <v>0</v>
      </c>
      <c r="ED345" s="65">
        <v>0</v>
      </c>
      <c r="EE345" s="65">
        <v>0</v>
      </c>
      <c r="EF345" s="65">
        <v>0</v>
      </c>
      <c r="EG345" s="65">
        <v>0</v>
      </c>
      <c r="EH345" s="65">
        <v>0</v>
      </c>
      <c r="EI345" s="65">
        <v>0</v>
      </c>
      <c r="EK345" s="65">
        <v>0</v>
      </c>
      <c r="EL345" s="65">
        <v>0</v>
      </c>
      <c r="EM345" s="65">
        <v>0</v>
      </c>
      <c r="EN345" s="65">
        <v>0</v>
      </c>
      <c r="EO345" s="65">
        <v>0</v>
      </c>
      <c r="EP345" s="65">
        <v>0</v>
      </c>
      <c r="EQ345" s="65">
        <v>0</v>
      </c>
      <c r="ES345" s="65">
        <v>0</v>
      </c>
      <c r="ET345" s="65">
        <v>0</v>
      </c>
      <c r="EU345" s="65">
        <v>0</v>
      </c>
      <c r="EV345" s="65">
        <v>0</v>
      </c>
      <c r="EW345" s="65">
        <v>0</v>
      </c>
      <c r="EX345" s="65">
        <v>0</v>
      </c>
      <c r="EY345" s="65">
        <v>0</v>
      </c>
      <c r="FA345" s="65">
        <v>0</v>
      </c>
      <c r="FB345" s="65">
        <v>0</v>
      </c>
      <c r="FC345" s="65">
        <v>0</v>
      </c>
      <c r="FD345" s="65">
        <v>0</v>
      </c>
      <c r="FE345" s="65">
        <v>0</v>
      </c>
      <c r="FF345" s="65">
        <v>0</v>
      </c>
      <c r="FG345" s="65">
        <v>0</v>
      </c>
    </row>
    <row r="346" spans="1:163">
      <c r="A346" s="699">
        <f>[52]ACCOUNTALLOC!A346</f>
        <v>924</v>
      </c>
      <c r="B346" s="698" t="str">
        <f>[52]ACCOUNTALLOC!B346</f>
        <v>A&amp;G Exp - Prop Insurance - Other</v>
      </c>
      <c r="C346" s="695">
        <f>[52]ACCOUNTALLOC!C346</f>
        <v>4733023.9572393717</v>
      </c>
      <c r="D346" s="700"/>
      <c r="E346" s="697">
        <f>[52]ACCOUNTALLOC!E346</f>
        <v>1327011.8218620485</v>
      </c>
      <c r="F346" s="697">
        <f>[52]ACCOUNTALLOC!F346</f>
        <v>1241746.0492230698</v>
      </c>
      <c r="G346" s="697">
        <f>[52]ACCOUNTALLOC!G346</f>
        <v>176068.08817594309</v>
      </c>
      <c r="H346" s="697">
        <f>[52]ACCOUNTALLOC!H346</f>
        <v>0</v>
      </c>
      <c r="I346" s="697">
        <f>[52]ACCOUNTALLOC!I346</f>
        <v>0</v>
      </c>
      <c r="J346" s="697">
        <f>[52]ACCOUNTALLOC!J346</f>
        <v>0</v>
      </c>
      <c r="K346" s="697">
        <f>[52]ACCOUNTALLOC!K346</f>
        <v>2744825.9592610616</v>
      </c>
      <c r="L346" s="698"/>
      <c r="M346" s="697">
        <f>[52]ACCOUNTALLOC!M346</f>
        <v>252058.85922243315</v>
      </c>
      <c r="N346" s="697">
        <f>[52]ACCOUNTALLOC!N346</f>
        <v>315513.10063007311</v>
      </c>
      <c r="O346" s="697">
        <f>[52]ACCOUNTALLOC!O346</f>
        <v>23156.848055374299</v>
      </c>
      <c r="P346" s="697">
        <f>[52]ACCOUNTALLOC!P346</f>
        <v>0</v>
      </c>
      <c r="Q346" s="697">
        <f>[52]ACCOUNTALLOC!Q346</f>
        <v>0</v>
      </c>
      <c r="R346" s="697">
        <f>[52]ACCOUNTALLOC!R346</f>
        <v>0</v>
      </c>
      <c r="S346" s="697">
        <f>[52]ACCOUNTALLOC!S346</f>
        <v>590728.80790788063</v>
      </c>
      <c r="T346" s="698"/>
      <c r="U346" s="697">
        <f>[52]ACCOUNTALLOC!U346</f>
        <v>221975.77479381629</v>
      </c>
      <c r="V346" s="697">
        <f>[52]ACCOUNTALLOC!V346</f>
        <v>350874.72984089982</v>
      </c>
      <c r="W346" s="697">
        <f>[52]ACCOUNTALLOC!W346</f>
        <v>5679.8911751724791</v>
      </c>
      <c r="X346" s="697">
        <f>[52]ACCOUNTALLOC!X346</f>
        <v>0</v>
      </c>
      <c r="Y346" s="697">
        <f>[52]ACCOUNTALLOC!Y346</f>
        <v>0</v>
      </c>
      <c r="Z346" s="697">
        <f>[52]ACCOUNTALLOC!Z346</f>
        <v>0</v>
      </c>
      <c r="AA346" s="697">
        <f>[52]ACCOUNTALLOC!AA346</f>
        <v>578530.39580988861</v>
      </c>
      <c r="AB346" s="698"/>
      <c r="AC346" s="697">
        <f>[52]ACCOUNTALLOC!AC346</f>
        <v>100437.50012930427</v>
      </c>
      <c r="AD346" s="697">
        <f>[52]ACCOUNTALLOC!AD346</f>
        <v>226442.55706041676</v>
      </c>
      <c r="AE346" s="697">
        <f>[52]ACCOUNTALLOC!AE346</f>
        <v>836.83340533584385</v>
      </c>
      <c r="AF346" s="697">
        <f>[52]ACCOUNTALLOC!AF346</f>
        <v>0</v>
      </c>
      <c r="AG346" s="697">
        <f>[52]ACCOUNTALLOC!AG346</f>
        <v>0</v>
      </c>
      <c r="AH346" s="697">
        <f>[52]ACCOUNTALLOC!AH346</f>
        <v>0</v>
      </c>
      <c r="AI346" s="697">
        <f>[52]ACCOUNTALLOC!AI346</f>
        <v>327716.89059505687</v>
      </c>
      <c r="AJ346" s="698"/>
      <c r="AK346" s="697">
        <f>[52]ACCOUNTALLOC!AK346</f>
        <v>77974.382526355374</v>
      </c>
      <c r="AL346" s="697">
        <f>[52]ACCOUNTALLOC!AL346</f>
        <v>157545.77622508054</v>
      </c>
      <c r="AM346" s="697">
        <f>[52]ACCOUNTALLOC!AM346</f>
        <v>7441.5133972437989</v>
      </c>
      <c r="AN346" s="697">
        <f>[52]ACCOUNTALLOC!AN346</f>
        <v>0</v>
      </c>
      <c r="AO346" s="697">
        <f>[52]ACCOUNTALLOC!AO346</f>
        <v>0</v>
      </c>
      <c r="AP346" s="697">
        <f>[52]ACCOUNTALLOC!AP346</f>
        <v>0</v>
      </c>
      <c r="AQ346" s="697">
        <f>[52]ACCOUNTALLOC!AQ346</f>
        <v>242961.67214867973</v>
      </c>
      <c r="AR346" s="698"/>
      <c r="AS346" s="697">
        <f>[52]ACCOUNTALLOC!AS346</f>
        <v>769.91222977830307</v>
      </c>
      <c r="AT346" s="697">
        <f>[52]ACCOUNTALLOC!AT346</f>
        <v>497.46786060587499</v>
      </c>
      <c r="AU346" s="697">
        <f>[52]ACCOUNTALLOC!AU346</f>
        <v>23.335984981668108</v>
      </c>
      <c r="AV346" s="697">
        <f>[52]ACCOUNTALLOC!AV346</f>
        <v>0</v>
      </c>
      <c r="AW346" s="697">
        <f>[52]ACCOUNTALLOC!AW346</f>
        <v>0</v>
      </c>
      <c r="AX346" s="697">
        <f>[52]ACCOUNTALLOC!AX346</f>
        <v>0</v>
      </c>
      <c r="AY346" s="697">
        <f>[52]ACCOUNTALLOC!AY346</f>
        <v>1290.7160753658461</v>
      </c>
      <c r="AZ346" s="698"/>
      <c r="BA346" s="697">
        <f>[52]ACCOUNTALLOC!BA346</f>
        <v>14872.246066066138</v>
      </c>
      <c r="BB346" s="697">
        <f>[52]ACCOUNTALLOC!BB346</f>
        <v>13729.871564971751</v>
      </c>
      <c r="BC346" s="697">
        <f>[52]ACCOUNTALLOC!BC346</f>
        <v>2330.8418086611809</v>
      </c>
      <c r="BD346" s="697">
        <f>[52]ACCOUNTALLOC!BD346</f>
        <v>0</v>
      </c>
      <c r="BE346" s="697">
        <f>[52]ACCOUNTALLOC!BE346</f>
        <v>0</v>
      </c>
      <c r="BF346" s="697">
        <f>[52]ACCOUNTALLOC!BF346</f>
        <v>0</v>
      </c>
      <c r="BG346" s="697">
        <f>[52]ACCOUNTALLOC!BG346</f>
        <v>30932.959439699069</v>
      </c>
      <c r="BH346" s="698"/>
      <c r="BI346" s="697">
        <f>[52]ACCOUNTALLOC!BI346</f>
        <v>24016.92450547234</v>
      </c>
      <c r="BJ346" s="697">
        <f>[52]ACCOUNTALLOC!BJ346</f>
        <v>7521.4228953089687</v>
      </c>
      <c r="BK346" s="697">
        <f>[52]ACCOUNTALLOC!BK346</f>
        <v>498.66780703743899</v>
      </c>
      <c r="BL346" s="697">
        <f>[52]ACCOUNTALLOC!BL346</f>
        <v>0</v>
      </c>
      <c r="BM346" s="697">
        <f>[52]ACCOUNTALLOC!BM346</f>
        <v>0</v>
      </c>
      <c r="BN346" s="697">
        <f>[52]ACCOUNTALLOC!BN346</f>
        <v>0</v>
      </c>
      <c r="BO346" s="697">
        <f>[52]ACCOUNTALLOC!BO346</f>
        <v>32037.015207818749</v>
      </c>
      <c r="BP346" s="698"/>
      <c r="BQ346" s="697">
        <f>[52]ACCOUNTALLOC!BQ346</f>
        <v>14043.884191170962</v>
      </c>
      <c r="BR346" s="697">
        <f>[52]ACCOUNTALLOC!BR346</f>
        <v>68192.217543907318</v>
      </c>
      <c r="BS346" s="697">
        <f>[52]ACCOUNTALLOC!BS346</f>
        <v>337.36138157722996</v>
      </c>
      <c r="BT346" s="697">
        <f>[52]ACCOUNTALLOC!BT346</f>
        <v>0</v>
      </c>
      <c r="BU346" s="697">
        <f>[52]ACCOUNTALLOC!BU346</f>
        <v>0</v>
      </c>
      <c r="BV346" s="697">
        <f>[52]ACCOUNTALLOC!BV346</f>
        <v>0</v>
      </c>
      <c r="BW346" s="697">
        <f>[52]ACCOUNTALLOC!BW346</f>
        <v>82573.463116655505</v>
      </c>
      <c r="BX346" s="698"/>
      <c r="BY346" s="697">
        <f>[52]ACCOUNTALLOC!BY346</f>
        <v>6749.1935387103222</v>
      </c>
      <c r="BZ346" s="697">
        <f>[52]ACCOUNTALLOC!BZ346</f>
        <v>44390.817314322725</v>
      </c>
      <c r="CA346" s="697">
        <f>[52]ACCOUNTALLOC!CA346</f>
        <v>551.07101454096994</v>
      </c>
      <c r="CB346" s="697">
        <f>[52]ACCOUNTALLOC!CB346</f>
        <v>0</v>
      </c>
      <c r="CC346" s="697">
        <f>[52]ACCOUNTALLOC!CC346</f>
        <v>0</v>
      </c>
      <c r="CD346" s="697">
        <f>[52]ACCOUNTALLOC!CD346</f>
        <v>0</v>
      </c>
      <c r="CE346" s="697">
        <f>[52]ACCOUNTALLOC!CE346</f>
        <v>51691.081867574016</v>
      </c>
      <c r="CF346" s="698"/>
      <c r="CG346" s="697">
        <f>[52]ACCOUNTALLOC!CG346</f>
        <v>11257.935358746188</v>
      </c>
      <c r="CH346" s="697">
        <f>[52]ACCOUNTALLOC!CH346</f>
        <v>8211.1883927246272</v>
      </c>
      <c r="CI346" s="697">
        <f>[52]ACCOUNTALLOC!CI346</f>
        <v>28749.039532017276</v>
      </c>
      <c r="CJ346" s="697">
        <f>[52]ACCOUNTALLOC!CJ346</f>
        <v>0</v>
      </c>
      <c r="CK346" s="697">
        <f>[52]ACCOUNTALLOC!CK346</f>
        <v>0</v>
      </c>
      <c r="CL346" s="697">
        <f>[52]ACCOUNTALLOC!CL346</f>
        <v>0</v>
      </c>
      <c r="CM346" s="697">
        <f>[52]ACCOUNTALLOC!CM346</f>
        <v>48218.163283488087</v>
      </c>
      <c r="CN346" s="698">
        <f>[52]ACCOUNTALLOC!CN346</f>
        <v>0</v>
      </c>
      <c r="CO346" s="697">
        <f>[52]ACCOUNTALLOC!CO346</f>
        <v>707.9095750177928</v>
      </c>
      <c r="CP346" s="697">
        <f>[52]ACCOUNTALLOC!CP346</f>
        <v>803.6188090790688</v>
      </c>
      <c r="CQ346" s="697">
        <f>[52]ACCOUNTALLOC!CQ346</f>
        <v>5.3041421082192652</v>
      </c>
      <c r="CR346" s="697">
        <f>[52]ACCOUNTALLOC!CR346</f>
        <v>0</v>
      </c>
      <c r="CS346" s="697">
        <f>[52]ACCOUNTALLOC!CS346</f>
        <v>0</v>
      </c>
      <c r="CT346" s="697">
        <f>[52]ACCOUNTALLOC!CT346</f>
        <v>0</v>
      </c>
      <c r="CU346" s="697">
        <f>[52]ACCOUNTALLOC!CU346</f>
        <v>1516.832526205081</v>
      </c>
      <c r="CW346" s="65">
        <f>[52]ACCOUNTALLOC!CW346</f>
        <v>0</v>
      </c>
      <c r="CX346" s="65">
        <f>[52]ACCOUNTALLOC!CX346</f>
        <v>0</v>
      </c>
      <c r="CY346" s="65">
        <f>[52]ACCOUNTALLOC!CY346</f>
        <v>0</v>
      </c>
      <c r="CZ346" s="65">
        <f>[52]ACCOUNTALLOC!CZ346</f>
        <v>0</v>
      </c>
      <c r="DA346" s="65">
        <f>[52]ACCOUNTALLOC!DA346</f>
        <v>0</v>
      </c>
      <c r="DB346" s="65">
        <f>[52]ACCOUNTALLOC!DB346</f>
        <v>0</v>
      </c>
      <c r="DC346" s="65">
        <f>[52]ACCOUNTALLOC!DC346</f>
        <v>0</v>
      </c>
      <c r="DE346" s="65">
        <v>0</v>
      </c>
      <c r="DF346" s="65">
        <v>0</v>
      </c>
      <c r="DG346" s="65">
        <v>0</v>
      </c>
      <c r="DH346" s="65">
        <v>0</v>
      </c>
      <c r="DI346" s="65">
        <v>0</v>
      </c>
      <c r="DJ346" s="65">
        <v>0</v>
      </c>
      <c r="DK346" s="65">
        <v>0</v>
      </c>
      <c r="DM346" s="65">
        <v>0</v>
      </c>
      <c r="DN346" s="65">
        <v>0</v>
      </c>
      <c r="DO346" s="65">
        <v>0</v>
      </c>
      <c r="DP346" s="65">
        <v>0</v>
      </c>
      <c r="DQ346" s="65">
        <v>0</v>
      </c>
      <c r="DR346" s="65">
        <v>0</v>
      </c>
      <c r="DS346" s="65">
        <v>0</v>
      </c>
      <c r="DU346" s="65">
        <v>0</v>
      </c>
      <c r="DV346" s="65">
        <v>0</v>
      </c>
      <c r="DW346" s="65">
        <v>0</v>
      </c>
      <c r="DX346" s="65">
        <v>0</v>
      </c>
      <c r="DY346" s="65">
        <v>0</v>
      </c>
      <c r="DZ346" s="65">
        <v>0</v>
      </c>
      <c r="EA346" s="65">
        <v>0</v>
      </c>
      <c r="EC346" s="65">
        <v>0</v>
      </c>
      <c r="ED346" s="65">
        <v>0</v>
      </c>
      <c r="EE346" s="65">
        <v>0</v>
      </c>
      <c r="EF346" s="65">
        <v>0</v>
      </c>
      <c r="EG346" s="65">
        <v>0</v>
      </c>
      <c r="EH346" s="65">
        <v>0</v>
      </c>
      <c r="EI346" s="65">
        <v>0</v>
      </c>
      <c r="EK346" s="65">
        <v>0</v>
      </c>
      <c r="EL346" s="65">
        <v>0</v>
      </c>
      <c r="EM346" s="65">
        <v>0</v>
      </c>
      <c r="EN346" s="65">
        <v>0</v>
      </c>
      <c r="EO346" s="65">
        <v>0</v>
      </c>
      <c r="EP346" s="65">
        <v>0</v>
      </c>
      <c r="EQ346" s="65">
        <v>0</v>
      </c>
      <c r="ES346" s="65">
        <v>0</v>
      </c>
      <c r="ET346" s="65">
        <v>0</v>
      </c>
      <c r="EU346" s="65">
        <v>0</v>
      </c>
      <c r="EV346" s="65">
        <v>0</v>
      </c>
      <c r="EW346" s="65">
        <v>0</v>
      </c>
      <c r="EX346" s="65">
        <v>0</v>
      </c>
      <c r="EY346" s="65">
        <v>0</v>
      </c>
      <c r="FA346" s="65">
        <v>0</v>
      </c>
      <c r="FB346" s="65">
        <v>0</v>
      </c>
      <c r="FC346" s="65">
        <v>0</v>
      </c>
      <c r="FD346" s="65">
        <v>0</v>
      </c>
      <c r="FE346" s="65">
        <v>0</v>
      </c>
      <c r="FF346" s="65">
        <v>0</v>
      </c>
      <c r="FG346" s="65">
        <v>0</v>
      </c>
    </row>
    <row r="347" spans="1:163">
      <c r="A347" s="699">
        <f>[52]ACCOUNTALLOC!A347</f>
        <v>925</v>
      </c>
      <c r="B347" s="698" t="str">
        <f>[52]ACCOUNTALLOC!B347</f>
        <v>A&amp;G Exp - Injuries &amp; Damages - Other</v>
      </c>
      <c r="C347" s="695">
        <f>[52]ACCOUNTALLOC!C347</f>
        <v>5028619.8614668231</v>
      </c>
      <c r="D347" s="700"/>
      <c r="E347" s="697">
        <f>[52]ACCOUNTALLOC!E347</f>
        <v>1264004.402542745</v>
      </c>
      <c r="F347" s="697">
        <f>[52]ACCOUNTALLOC!F347</f>
        <v>1158646.5590832052</v>
      </c>
      <c r="G347" s="697">
        <f>[52]ACCOUNTALLOC!G347</f>
        <v>646502.55650012346</v>
      </c>
      <c r="H347" s="697">
        <f>[52]ACCOUNTALLOC!H347</f>
        <v>0</v>
      </c>
      <c r="I347" s="697">
        <f>[52]ACCOUNTALLOC!I347</f>
        <v>0</v>
      </c>
      <c r="J347" s="697">
        <f>[52]ACCOUNTALLOC!J347</f>
        <v>0</v>
      </c>
      <c r="K347" s="697">
        <f>[52]ACCOUNTALLOC!K347</f>
        <v>3069153.5181260738</v>
      </c>
      <c r="L347" s="698"/>
      <c r="M347" s="697">
        <f>[52]ACCOUNTALLOC!M347</f>
        <v>239933.15283065991</v>
      </c>
      <c r="N347" s="697">
        <f>[52]ACCOUNTALLOC!N347</f>
        <v>294398.4952635318</v>
      </c>
      <c r="O347" s="697">
        <f>[52]ACCOUNTALLOC!O347</f>
        <v>73061.37039659197</v>
      </c>
      <c r="P347" s="697">
        <f>[52]ACCOUNTALLOC!P347</f>
        <v>0</v>
      </c>
      <c r="Q347" s="697">
        <f>[52]ACCOUNTALLOC!Q347</f>
        <v>0</v>
      </c>
      <c r="R347" s="697">
        <f>[52]ACCOUNTALLOC!R347</f>
        <v>0</v>
      </c>
      <c r="S347" s="697">
        <f>[52]ACCOUNTALLOC!S347</f>
        <v>607393.01849078364</v>
      </c>
      <c r="T347" s="698"/>
      <c r="U347" s="697">
        <f>[52]ACCOUNTALLOC!U347</f>
        <v>211127.34262447961</v>
      </c>
      <c r="V347" s="697">
        <f>[52]ACCOUNTALLOC!V347</f>
        <v>327393.67172037286</v>
      </c>
      <c r="W347" s="697">
        <f>[52]ACCOUNTALLOC!W347</f>
        <v>10335.54172383046</v>
      </c>
      <c r="X347" s="697">
        <f>[52]ACCOUNTALLOC!X347</f>
        <v>0</v>
      </c>
      <c r="Y347" s="697">
        <f>[52]ACCOUNTALLOC!Y347</f>
        <v>0</v>
      </c>
      <c r="Z347" s="697">
        <f>[52]ACCOUNTALLOC!Z347</f>
        <v>0</v>
      </c>
      <c r="AA347" s="697">
        <f>[52]ACCOUNTALLOC!AA347</f>
        <v>548856.55606868293</v>
      </c>
      <c r="AB347" s="698"/>
      <c r="AC347" s="697">
        <f>[52]ACCOUNTALLOC!AC347</f>
        <v>95458.961553579866</v>
      </c>
      <c r="AD347" s="697">
        <f>[52]ACCOUNTALLOC!AD347</f>
        <v>211288.68477754435</v>
      </c>
      <c r="AE347" s="697">
        <f>[52]ACCOUNTALLOC!AE347</f>
        <v>5592.9066276958129</v>
      </c>
      <c r="AF347" s="697">
        <f>[52]ACCOUNTALLOC!AF347</f>
        <v>0</v>
      </c>
      <c r="AG347" s="697">
        <f>[52]ACCOUNTALLOC!AG347</f>
        <v>0</v>
      </c>
      <c r="AH347" s="697">
        <f>[52]ACCOUNTALLOC!AH347</f>
        <v>0</v>
      </c>
      <c r="AI347" s="697">
        <f>[52]ACCOUNTALLOC!AI347</f>
        <v>312340.55295882007</v>
      </c>
      <c r="AJ347" s="698"/>
      <c r="AK347" s="697">
        <f>[52]ACCOUNTALLOC!AK347</f>
        <v>74144.533857019997</v>
      </c>
      <c r="AL347" s="697">
        <f>[52]ACCOUNTALLOC!AL347</f>
        <v>147002.57885699972</v>
      </c>
      <c r="AM347" s="697">
        <f>[52]ACCOUNTALLOC!AM347</f>
        <v>12268.452460339078</v>
      </c>
      <c r="AN347" s="697">
        <f>[52]ACCOUNTALLOC!AN347</f>
        <v>0</v>
      </c>
      <c r="AO347" s="697">
        <f>[52]ACCOUNTALLOC!AO347</f>
        <v>0</v>
      </c>
      <c r="AP347" s="697">
        <f>[52]ACCOUNTALLOC!AP347</f>
        <v>0</v>
      </c>
      <c r="AQ347" s="697">
        <f>[52]ACCOUNTALLOC!AQ347</f>
        <v>233415.56517435881</v>
      </c>
      <c r="AR347" s="698"/>
      <c r="AS347" s="697">
        <f>[52]ACCOUNTALLOC!AS347</f>
        <v>735.59838911205406</v>
      </c>
      <c r="AT347" s="697">
        <f>[52]ACCOUNTALLOC!AT347</f>
        <v>464.17657242083715</v>
      </c>
      <c r="AU347" s="697">
        <f>[52]ACCOUNTALLOC!AU347</f>
        <v>22.835770450108409</v>
      </c>
      <c r="AV347" s="697">
        <f>[52]ACCOUNTALLOC!AV347</f>
        <v>0</v>
      </c>
      <c r="AW347" s="697">
        <f>[52]ACCOUNTALLOC!AW347</f>
        <v>0</v>
      </c>
      <c r="AX347" s="697">
        <f>[52]ACCOUNTALLOC!AX347</f>
        <v>0</v>
      </c>
      <c r="AY347" s="697">
        <f>[52]ACCOUNTALLOC!AY347</f>
        <v>1222.6107319829996</v>
      </c>
      <c r="AZ347" s="698"/>
      <c r="BA347" s="697">
        <f>[52]ACCOUNTALLOC!BA347</f>
        <v>14209.647152289874</v>
      </c>
      <c r="BB347" s="697">
        <f>[52]ACCOUNTALLOC!BB347</f>
        <v>12811.048165091526</v>
      </c>
      <c r="BC347" s="697">
        <f>[52]ACCOUNTALLOC!BC347</f>
        <v>2378.8803552038225</v>
      </c>
      <c r="BD347" s="697">
        <f>[52]ACCOUNTALLOC!BD347</f>
        <v>0</v>
      </c>
      <c r="BE347" s="697">
        <f>[52]ACCOUNTALLOC!BE347</f>
        <v>0</v>
      </c>
      <c r="BF347" s="697">
        <f>[52]ACCOUNTALLOC!BF347</f>
        <v>0</v>
      </c>
      <c r="BG347" s="697">
        <f>[52]ACCOUNTALLOC!BG347</f>
        <v>29399.575672585222</v>
      </c>
      <c r="BH347" s="698"/>
      <c r="BI347" s="697">
        <f>[52]ACCOUNTALLOC!BI347</f>
        <v>22875.410587890583</v>
      </c>
      <c r="BJ347" s="697">
        <f>[52]ACCOUNTALLOC!BJ347</f>
        <v>6530.0457149106569</v>
      </c>
      <c r="BK347" s="697">
        <f>[52]ACCOUNTALLOC!BK347</f>
        <v>1064.2849352163139</v>
      </c>
      <c r="BL347" s="697">
        <f>[52]ACCOUNTALLOC!BL347</f>
        <v>0</v>
      </c>
      <c r="BM347" s="697">
        <f>[52]ACCOUNTALLOC!BM347</f>
        <v>0</v>
      </c>
      <c r="BN347" s="697">
        <f>[52]ACCOUNTALLOC!BN347</f>
        <v>0</v>
      </c>
      <c r="BO347" s="697">
        <f>[52]ACCOUNTALLOC!BO347</f>
        <v>30469.741238017556</v>
      </c>
      <c r="BP347" s="698"/>
      <c r="BQ347" s="697">
        <f>[52]ACCOUNTALLOC!BQ347</f>
        <v>13297.314214913033</v>
      </c>
      <c r="BR347" s="697">
        <f>[52]ACCOUNTALLOC!BR347</f>
        <v>63628.693051156988</v>
      </c>
      <c r="BS347" s="697">
        <f>[52]ACCOUNTALLOC!BS347</f>
        <v>1253.4482414425947</v>
      </c>
      <c r="BT347" s="697">
        <f>[52]ACCOUNTALLOC!BT347</f>
        <v>0</v>
      </c>
      <c r="BU347" s="697">
        <f>[52]ACCOUNTALLOC!BU347</f>
        <v>0</v>
      </c>
      <c r="BV347" s="697">
        <f>[52]ACCOUNTALLOC!BV347</f>
        <v>0</v>
      </c>
      <c r="BW347" s="697">
        <f>[52]ACCOUNTALLOC!BW347</f>
        <v>78179.455507512612</v>
      </c>
      <c r="BX347" s="698"/>
      <c r="BY347" s="697">
        <f>[52]ACCOUNTALLOC!BY347</f>
        <v>6090.5240549325781</v>
      </c>
      <c r="BZ347" s="697">
        <f>[52]ACCOUNTALLOC!BZ347</f>
        <v>38539.790996935735</v>
      </c>
      <c r="CA347" s="697">
        <f>[52]ACCOUNTALLOC!CA347</f>
        <v>2187.5642634890428</v>
      </c>
      <c r="CB347" s="697">
        <f>[52]ACCOUNTALLOC!CB347</f>
        <v>0</v>
      </c>
      <c r="CC347" s="697">
        <f>[52]ACCOUNTALLOC!CC347</f>
        <v>0</v>
      </c>
      <c r="CD347" s="697">
        <f>[52]ACCOUNTALLOC!CD347</f>
        <v>0</v>
      </c>
      <c r="CE347" s="697">
        <f>[52]ACCOUNTALLOC!CE347</f>
        <v>46817.87931535735</v>
      </c>
      <c r="CF347" s="698"/>
      <c r="CG347" s="697">
        <f>[52]ACCOUNTALLOC!CG347</f>
        <v>10742.362364141552</v>
      </c>
      <c r="CH347" s="697">
        <f>[52]ACCOUNTALLOC!CH347</f>
        <v>7661.683468344384</v>
      </c>
      <c r="CI347" s="697">
        <f>[52]ACCOUNTALLOC!CI347</f>
        <v>51537.203150340196</v>
      </c>
      <c r="CJ347" s="697">
        <f>[52]ACCOUNTALLOC!CJ347</f>
        <v>0</v>
      </c>
      <c r="CK347" s="697">
        <f>[52]ACCOUNTALLOC!CK347</f>
        <v>0</v>
      </c>
      <c r="CL347" s="697">
        <f>[52]ACCOUNTALLOC!CL347</f>
        <v>0</v>
      </c>
      <c r="CM347" s="697">
        <f>[52]ACCOUNTALLOC!CM347</f>
        <v>69941.248982826131</v>
      </c>
      <c r="CN347" s="698">
        <f>[52]ACCOUNTALLOC!CN347</f>
        <v>0</v>
      </c>
      <c r="CO347" s="697">
        <f>[52]ACCOUNTALLOC!CO347</f>
        <v>673.88868913936938</v>
      </c>
      <c r="CP347" s="697">
        <f>[52]ACCOUNTALLOC!CP347</f>
        <v>749.83944465664229</v>
      </c>
      <c r="CQ347" s="697">
        <f>[52]ACCOUNTALLOC!CQ347</f>
        <v>6.4110660264902029</v>
      </c>
      <c r="CR347" s="697">
        <f>[52]ACCOUNTALLOC!CR347</f>
        <v>0</v>
      </c>
      <c r="CS347" s="697">
        <f>[52]ACCOUNTALLOC!CS347</f>
        <v>0</v>
      </c>
      <c r="CT347" s="697">
        <f>[52]ACCOUNTALLOC!CT347</f>
        <v>0</v>
      </c>
      <c r="CU347" s="697">
        <f>[52]ACCOUNTALLOC!CU347</f>
        <v>1430.139199822502</v>
      </c>
      <c r="CW347" s="65">
        <f>[52]ACCOUNTALLOC!CW347</f>
        <v>0</v>
      </c>
      <c r="CX347" s="65">
        <f>[52]ACCOUNTALLOC!CX347</f>
        <v>0</v>
      </c>
      <c r="CY347" s="65">
        <f>[52]ACCOUNTALLOC!CY347</f>
        <v>0</v>
      </c>
      <c r="CZ347" s="65">
        <f>[52]ACCOUNTALLOC!CZ347</f>
        <v>0</v>
      </c>
      <c r="DA347" s="65">
        <f>[52]ACCOUNTALLOC!DA347</f>
        <v>0</v>
      </c>
      <c r="DB347" s="65">
        <f>[52]ACCOUNTALLOC!DB347</f>
        <v>0</v>
      </c>
      <c r="DC347" s="65">
        <f>[52]ACCOUNTALLOC!DC347</f>
        <v>0</v>
      </c>
      <c r="DE347" s="65">
        <v>0</v>
      </c>
      <c r="DF347" s="65">
        <v>0</v>
      </c>
      <c r="DG347" s="65">
        <v>0</v>
      </c>
      <c r="DH347" s="65">
        <v>0</v>
      </c>
      <c r="DI347" s="65">
        <v>0</v>
      </c>
      <c r="DJ347" s="65">
        <v>0</v>
      </c>
      <c r="DK347" s="65">
        <v>0</v>
      </c>
      <c r="DM347" s="65">
        <v>0</v>
      </c>
      <c r="DN347" s="65">
        <v>0</v>
      </c>
      <c r="DO347" s="65">
        <v>0</v>
      </c>
      <c r="DP347" s="65">
        <v>0</v>
      </c>
      <c r="DQ347" s="65">
        <v>0</v>
      </c>
      <c r="DR347" s="65">
        <v>0</v>
      </c>
      <c r="DS347" s="65">
        <v>0</v>
      </c>
      <c r="DU347" s="65">
        <v>0</v>
      </c>
      <c r="DV347" s="65">
        <v>0</v>
      </c>
      <c r="DW347" s="65">
        <v>0</v>
      </c>
      <c r="DX347" s="65">
        <v>0</v>
      </c>
      <c r="DY347" s="65">
        <v>0</v>
      </c>
      <c r="DZ347" s="65">
        <v>0</v>
      </c>
      <c r="EA347" s="65">
        <v>0</v>
      </c>
      <c r="EC347" s="65">
        <v>0</v>
      </c>
      <c r="ED347" s="65">
        <v>0</v>
      </c>
      <c r="EE347" s="65">
        <v>0</v>
      </c>
      <c r="EF347" s="65">
        <v>0</v>
      </c>
      <c r="EG347" s="65">
        <v>0</v>
      </c>
      <c r="EH347" s="65">
        <v>0</v>
      </c>
      <c r="EI347" s="65">
        <v>0</v>
      </c>
      <c r="EK347" s="65">
        <v>0</v>
      </c>
      <c r="EL347" s="65">
        <v>0</v>
      </c>
      <c r="EM347" s="65">
        <v>0</v>
      </c>
      <c r="EN347" s="65">
        <v>0</v>
      </c>
      <c r="EO347" s="65">
        <v>0</v>
      </c>
      <c r="EP347" s="65">
        <v>0</v>
      </c>
      <c r="EQ347" s="65">
        <v>0</v>
      </c>
      <c r="ES347" s="65">
        <v>0</v>
      </c>
      <c r="ET347" s="65">
        <v>0</v>
      </c>
      <c r="EU347" s="65">
        <v>0</v>
      </c>
      <c r="EV347" s="65">
        <v>0</v>
      </c>
      <c r="EW347" s="65">
        <v>0</v>
      </c>
      <c r="EX347" s="65">
        <v>0</v>
      </c>
      <c r="EY347" s="65">
        <v>0</v>
      </c>
      <c r="FA347" s="65">
        <v>0</v>
      </c>
      <c r="FB347" s="65">
        <v>0</v>
      </c>
      <c r="FC347" s="65">
        <v>0</v>
      </c>
      <c r="FD347" s="65">
        <v>0</v>
      </c>
      <c r="FE347" s="65">
        <v>0</v>
      </c>
      <c r="FF347" s="65">
        <v>0</v>
      </c>
      <c r="FG347" s="65">
        <v>0</v>
      </c>
    </row>
    <row r="348" spans="1:163">
      <c r="A348" s="699">
        <f>[52]ACCOUNTALLOC!A348</f>
        <v>926</v>
      </c>
      <c r="B348" s="698" t="str">
        <f>[52]ACCOUNTALLOC!B348</f>
        <v>A&amp;G Exp - Pensions &amp; Benefits</v>
      </c>
      <c r="C348" s="695">
        <f>[52]ACCOUNTALLOC!C348</f>
        <v>35454127.155340493</v>
      </c>
      <c r="D348" s="700"/>
      <c r="E348" s="697">
        <f>[52]ACCOUNTALLOC!E348</f>
        <v>8911823.5315541625</v>
      </c>
      <c r="F348" s="697">
        <f>[52]ACCOUNTALLOC!F348</f>
        <v>8169001.3493784377</v>
      </c>
      <c r="G348" s="697">
        <f>[52]ACCOUNTALLOC!G348</f>
        <v>4558146.0670845155</v>
      </c>
      <c r="H348" s="697">
        <f>[52]ACCOUNTALLOC!H348</f>
        <v>0</v>
      </c>
      <c r="I348" s="697">
        <f>[52]ACCOUNTALLOC!I348</f>
        <v>0</v>
      </c>
      <c r="J348" s="697">
        <f>[52]ACCOUNTALLOC!J348</f>
        <v>0</v>
      </c>
      <c r="K348" s="697">
        <f>[52]ACCOUNTALLOC!K348</f>
        <v>21638970.948017113</v>
      </c>
      <c r="L348" s="698"/>
      <c r="M348" s="697">
        <f>[52]ACCOUNTALLOC!M348</f>
        <v>1691641.1945202441</v>
      </c>
      <c r="N348" s="697">
        <f>[52]ACCOUNTALLOC!N348</f>
        <v>2075647.3889377583</v>
      </c>
      <c r="O348" s="697">
        <f>[52]ACCOUNTALLOC!O348</f>
        <v>515116.90832574019</v>
      </c>
      <c r="P348" s="697">
        <f>[52]ACCOUNTALLOC!P348</f>
        <v>0</v>
      </c>
      <c r="Q348" s="697">
        <f>[52]ACCOUNTALLOC!Q348</f>
        <v>0</v>
      </c>
      <c r="R348" s="697">
        <f>[52]ACCOUNTALLOC!R348</f>
        <v>0</v>
      </c>
      <c r="S348" s="697">
        <f>[52]ACCOUNTALLOC!S348</f>
        <v>4282405.4917837428</v>
      </c>
      <c r="T348" s="698"/>
      <c r="U348" s="697">
        <f>[52]ACCOUNTALLOC!U348</f>
        <v>1488546.7300353867</v>
      </c>
      <c r="V348" s="697">
        <f>[52]ACCOUNTALLOC!V348</f>
        <v>2308278.8492272445</v>
      </c>
      <c r="W348" s="697">
        <f>[52]ACCOUNTALLOC!W348</f>
        <v>72870.413869209093</v>
      </c>
      <c r="X348" s="697">
        <f>[52]ACCOUNTALLOC!X348</f>
        <v>0</v>
      </c>
      <c r="Y348" s="697">
        <f>[52]ACCOUNTALLOC!Y348</f>
        <v>0</v>
      </c>
      <c r="Z348" s="697">
        <f>[52]ACCOUNTALLOC!Z348</f>
        <v>0</v>
      </c>
      <c r="AA348" s="697">
        <f>[52]ACCOUNTALLOC!AA348</f>
        <v>3869695.9931318401</v>
      </c>
      <c r="AB348" s="698"/>
      <c r="AC348" s="697">
        <f>[52]ACCOUNTALLOC!AC348</f>
        <v>673030.4247038794</v>
      </c>
      <c r="AD348" s="697">
        <f>[52]ACCOUNTALLOC!AD348</f>
        <v>1489684.2678425501</v>
      </c>
      <c r="AE348" s="697">
        <f>[52]ACCOUNTALLOC!AE348</f>
        <v>39432.613362910532</v>
      </c>
      <c r="AF348" s="697">
        <f>[52]ACCOUNTALLOC!AF348</f>
        <v>0</v>
      </c>
      <c r="AG348" s="697">
        <f>[52]ACCOUNTALLOC!AG348</f>
        <v>0</v>
      </c>
      <c r="AH348" s="697">
        <f>[52]ACCOUNTALLOC!AH348</f>
        <v>0</v>
      </c>
      <c r="AI348" s="697">
        <f>[52]ACCOUNTALLOC!AI348</f>
        <v>2202147.3059093403</v>
      </c>
      <c r="AJ348" s="698"/>
      <c r="AK348" s="697">
        <f>[52]ACCOUNTALLOC!AK348</f>
        <v>522753.71844740078</v>
      </c>
      <c r="AL348" s="697">
        <f>[52]ACCOUNTALLOC!AL348</f>
        <v>1036437.087419602</v>
      </c>
      <c r="AM348" s="697">
        <f>[52]ACCOUNTALLOC!AM348</f>
        <v>86498.340600602445</v>
      </c>
      <c r="AN348" s="697">
        <f>[52]ACCOUNTALLOC!AN348</f>
        <v>0</v>
      </c>
      <c r="AO348" s="697">
        <f>[52]ACCOUNTALLOC!AO348</f>
        <v>0</v>
      </c>
      <c r="AP348" s="697">
        <f>[52]ACCOUNTALLOC!AP348</f>
        <v>0</v>
      </c>
      <c r="AQ348" s="697">
        <f>[52]ACCOUNTALLOC!AQ348</f>
        <v>1645689.1464676051</v>
      </c>
      <c r="AR348" s="698"/>
      <c r="AS348" s="697">
        <f>[52]ACCOUNTALLOC!AS348</f>
        <v>5186.3134500755441</v>
      </c>
      <c r="AT348" s="697">
        <f>[52]ACCOUNTALLOC!AT348</f>
        <v>3272.6624152373402</v>
      </c>
      <c r="AU348" s="697">
        <f>[52]ACCOUNTALLOC!AU348</f>
        <v>161.00288578825834</v>
      </c>
      <c r="AV348" s="697">
        <f>[52]ACCOUNTALLOC!AV348</f>
        <v>0</v>
      </c>
      <c r="AW348" s="697">
        <f>[52]ACCOUNTALLOC!AW348</f>
        <v>0</v>
      </c>
      <c r="AX348" s="697">
        <f>[52]ACCOUNTALLOC!AX348</f>
        <v>0</v>
      </c>
      <c r="AY348" s="697">
        <f>[52]ACCOUNTALLOC!AY348</f>
        <v>8619.9787511011436</v>
      </c>
      <c r="AZ348" s="698"/>
      <c r="BA348" s="697">
        <f>[52]ACCOUNTALLOC!BA348</f>
        <v>100184.67310091203</v>
      </c>
      <c r="BB348" s="697">
        <f>[52]ACCOUNTALLOC!BB348</f>
        <v>90323.894657222569</v>
      </c>
      <c r="BC348" s="697">
        <f>[52]ACCOUNTALLOC!BC348</f>
        <v>16772.221588476965</v>
      </c>
      <c r="BD348" s="697">
        <f>[52]ACCOUNTALLOC!BD348</f>
        <v>0</v>
      </c>
      <c r="BE348" s="697">
        <f>[52]ACCOUNTALLOC!BE348</f>
        <v>0</v>
      </c>
      <c r="BF348" s="697">
        <f>[52]ACCOUNTALLOC!BF348</f>
        <v>0</v>
      </c>
      <c r="BG348" s="697">
        <f>[52]ACCOUNTALLOC!BG348</f>
        <v>207280.78934661156</v>
      </c>
      <c r="BH348" s="698"/>
      <c r="BI348" s="697">
        <f>[52]ACCOUNTALLOC!BI348</f>
        <v>161282.36734067273</v>
      </c>
      <c r="BJ348" s="697">
        <f>[52]ACCOUNTALLOC!BJ348</f>
        <v>46039.883205467908</v>
      </c>
      <c r="BK348" s="697">
        <f>[52]ACCOUNTALLOC!BK348</f>
        <v>7503.7076697354278</v>
      </c>
      <c r="BL348" s="697">
        <f>[52]ACCOUNTALLOC!BL348</f>
        <v>0</v>
      </c>
      <c r="BM348" s="697">
        <f>[52]ACCOUNTALLOC!BM348</f>
        <v>0</v>
      </c>
      <c r="BN348" s="697">
        <f>[52]ACCOUNTALLOC!BN348</f>
        <v>0</v>
      </c>
      <c r="BO348" s="697">
        <f>[52]ACCOUNTALLOC!BO348</f>
        <v>214825.95821587607</v>
      </c>
      <c r="BP348" s="698"/>
      <c r="BQ348" s="697">
        <f>[52]ACCOUNTALLOC!BQ348</f>
        <v>93752.298242429737</v>
      </c>
      <c r="BR348" s="697">
        <f>[52]ACCOUNTALLOC!BR348</f>
        <v>448612.11153587082</v>
      </c>
      <c r="BS348" s="697">
        <f>[52]ACCOUNTALLOC!BS348</f>
        <v>8837.39764766804</v>
      </c>
      <c r="BT348" s="697">
        <f>[52]ACCOUNTALLOC!BT348</f>
        <v>0</v>
      </c>
      <c r="BU348" s="697">
        <f>[52]ACCOUNTALLOC!BU348</f>
        <v>0</v>
      </c>
      <c r="BV348" s="697">
        <f>[52]ACCOUNTALLOC!BV348</f>
        <v>0</v>
      </c>
      <c r="BW348" s="697">
        <f>[52]ACCOUNTALLOC!BW348</f>
        <v>551201.80742596858</v>
      </c>
      <c r="BX348" s="698"/>
      <c r="BY348" s="697">
        <f>[52]ACCOUNTALLOC!BY348</f>
        <v>42941.049479777685</v>
      </c>
      <c r="BZ348" s="697">
        <f>[52]ACCOUNTALLOC!BZ348</f>
        <v>271723.59179821471</v>
      </c>
      <c r="CA348" s="697">
        <f>[52]ACCOUNTALLOC!CA348</f>
        <v>15423.353463746604</v>
      </c>
      <c r="CB348" s="697">
        <f>[52]ACCOUNTALLOC!CB348</f>
        <v>0</v>
      </c>
      <c r="CC348" s="697">
        <f>[52]ACCOUNTALLOC!CC348</f>
        <v>0</v>
      </c>
      <c r="CD348" s="697">
        <f>[52]ACCOUNTALLOC!CD348</f>
        <v>0</v>
      </c>
      <c r="CE348" s="697">
        <f>[52]ACCOUNTALLOC!CE348</f>
        <v>330087.99474173901</v>
      </c>
      <c r="CF348" s="698"/>
      <c r="CG348" s="697">
        <f>[52]ACCOUNTALLOC!CG348</f>
        <v>75738.690077862324</v>
      </c>
      <c r="CH348" s="697">
        <f>[52]ACCOUNTALLOC!CH348</f>
        <v>54018.459814820118</v>
      </c>
      <c r="CI348" s="697">
        <f>[52]ACCOUNTALLOC!CI348</f>
        <v>363361.43992991926</v>
      </c>
      <c r="CJ348" s="697">
        <f>[52]ACCOUNTALLOC!CJ348</f>
        <v>0</v>
      </c>
      <c r="CK348" s="697">
        <f>[52]ACCOUNTALLOC!CK348</f>
        <v>0</v>
      </c>
      <c r="CL348" s="697">
        <f>[52]ACCOUNTALLOC!CL348</f>
        <v>0</v>
      </c>
      <c r="CM348" s="697">
        <f>[52]ACCOUNTALLOC!CM348</f>
        <v>493118.5898226017</v>
      </c>
      <c r="CN348" s="698">
        <f>[52]ACCOUNTALLOC!CN348</f>
        <v>0</v>
      </c>
      <c r="CO348" s="697">
        <f>[52]ACCOUNTALLOC!CO348</f>
        <v>4751.2311392581005</v>
      </c>
      <c r="CP348" s="697">
        <f>[52]ACCOUNTALLOC!CP348</f>
        <v>5286.7195670646324</v>
      </c>
      <c r="CQ348" s="697">
        <f>[52]ACCOUNTALLOC!CQ348</f>
        <v>45.201020631168824</v>
      </c>
      <c r="CR348" s="697">
        <f>[52]ACCOUNTALLOC!CR348</f>
        <v>0</v>
      </c>
      <c r="CS348" s="697">
        <f>[52]ACCOUNTALLOC!CS348</f>
        <v>0</v>
      </c>
      <c r="CT348" s="697">
        <f>[52]ACCOUNTALLOC!CT348</f>
        <v>0</v>
      </c>
      <c r="CU348" s="697">
        <f>[52]ACCOUNTALLOC!CU348</f>
        <v>10083.1517269539</v>
      </c>
      <c r="CW348" s="65">
        <f>[52]ACCOUNTALLOC!CW348</f>
        <v>0</v>
      </c>
      <c r="CX348" s="65">
        <f>[52]ACCOUNTALLOC!CX348</f>
        <v>0</v>
      </c>
      <c r="CY348" s="65">
        <f>[52]ACCOUNTALLOC!CY348</f>
        <v>0</v>
      </c>
      <c r="CZ348" s="65">
        <f>[52]ACCOUNTALLOC!CZ348</f>
        <v>0</v>
      </c>
      <c r="DA348" s="65">
        <f>[52]ACCOUNTALLOC!DA348</f>
        <v>0</v>
      </c>
      <c r="DB348" s="65">
        <f>[52]ACCOUNTALLOC!DB348</f>
        <v>0</v>
      </c>
      <c r="DC348" s="65">
        <f>[52]ACCOUNTALLOC!DC348</f>
        <v>0</v>
      </c>
      <c r="DE348" s="65">
        <v>0</v>
      </c>
      <c r="DF348" s="65">
        <v>0</v>
      </c>
      <c r="DG348" s="65">
        <v>0</v>
      </c>
      <c r="DH348" s="65">
        <v>0</v>
      </c>
      <c r="DI348" s="65">
        <v>0</v>
      </c>
      <c r="DJ348" s="65">
        <v>0</v>
      </c>
      <c r="DK348" s="65">
        <v>0</v>
      </c>
      <c r="DM348" s="65">
        <v>0</v>
      </c>
      <c r="DN348" s="65">
        <v>0</v>
      </c>
      <c r="DO348" s="65">
        <v>0</v>
      </c>
      <c r="DP348" s="65">
        <v>0</v>
      </c>
      <c r="DQ348" s="65">
        <v>0</v>
      </c>
      <c r="DR348" s="65">
        <v>0</v>
      </c>
      <c r="DS348" s="65">
        <v>0</v>
      </c>
      <c r="DU348" s="65">
        <v>0</v>
      </c>
      <c r="DV348" s="65">
        <v>0</v>
      </c>
      <c r="DW348" s="65">
        <v>0</v>
      </c>
      <c r="DX348" s="65">
        <v>0</v>
      </c>
      <c r="DY348" s="65">
        <v>0</v>
      </c>
      <c r="DZ348" s="65">
        <v>0</v>
      </c>
      <c r="EA348" s="65">
        <v>0</v>
      </c>
      <c r="EC348" s="65">
        <v>0</v>
      </c>
      <c r="ED348" s="65">
        <v>0</v>
      </c>
      <c r="EE348" s="65">
        <v>0</v>
      </c>
      <c r="EF348" s="65">
        <v>0</v>
      </c>
      <c r="EG348" s="65">
        <v>0</v>
      </c>
      <c r="EH348" s="65">
        <v>0</v>
      </c>
      <c r="EI348" s="65">
        <v>0</v>
      </c>
      <c r="EK348" s="65">
        <v>0</v>
      </c>
      <c r="EL348" s="65">
        <v>0</v>
      </c>
      <c r="EM348" s="65">
        <v>0</v>
      </c>
      <c r="EN348" s="65">
        <v>0</v>
      </c>
      <c r="EO348" s="65">
        <v>0</v>
      </c>
      <c r="EP348" s="65">
        <v>0</v>
      </c>
      <c r="EQ348" s="65">
        <v>0</v>
      </c>
      <c r="ES348" s="65">
        <v>0</v>
      </c>
      <c r="ET348" s="65">
        <v>0</v>
      </c>
      <c r="EU348" s="65">
        <v>0</v>
      </c>
      <c r="EV348" s="65">
        <v>0</v>
      </c>
      <c r="EW348" s="65">
        <v>0</v>
      </c>
      <c r="EX348" s="65">
        <v>0</v>
      </c>
      <c r="EY348" s="65">
        <v>0</v>
      </c>
      <c r="FA348" s="65">
        <v>0</v>
      </c>
      <c r="FB348" s="65">
        <v>0</v>
      </c>
      <c r="FC348" s="65">
        <v>0</v>
      </c>
      <c r="FD348" s="65">
        <v>0</v>
      </c>
      <c r="FE348" s="65">
        <v>0</v>
      </c>
      <c r="FF348" s="65">
        <v>0</v>
      </c>
      <c r="FG348" s="65">
        <v>0</v>
      </c>
    </row>
    <row r="349" spans="1:163">
      <c r="A349" s="699">
        <f>[52]ACCOUNTALLOC!A349</f>
        <v>928</v>
      </c>
      <c r="B349" s="698" t="str">
        <f>[52]ACCOUNTALLOC!B349</f>
        <v xml:space="preserve">A&amp;G Exp - Reg Comm Exp </v>
      </c>
      <c r="C349" s="695">
        <f>[52]ACCOUNTALLOC!C349</f>
        <v>7659023.8861585967</v>
      </c>
      <c r="D349" s="700"/>
      <c r="E349" s="697">
        <f>[52]ACCOUNTALLOC!E349</f>
        <v>820545.61292407522</v>
      </c>
      <c r="F349" s="697">
        <f>[52]ACCOUNTALLOC!F349</f>
        <v>3227385.8954360876</v>
      </c>
      <c r="G349" s="697">
        <f>[52]ACCOUNTALLOC!G349</f>
        <v>62785.826931309661</v>
      </c>
      <c r="H349" s="697">
        <f>[52]ACCOUNTALLOC!H349</f>
        <v>0</v>
      </c>
      <c r="I349" s="697">
        <f>[52]ACCOUNTALLOC!I349</f>
        <v>0</v>
      </c>
      <c r="J349" s="697">
        <f>[52]ACCOUNTALLOC!J349</f>
        <v>0</v>
      </c>
      <c r="K349" s="697">
        <f>[52]ACCOUNTALLOC!K349</f>
        <v>4110717.3352914727</v>
      </c>
      <c r="L349" s="698"/>
      <c r="M349" s="697">
        <f>[52]ACCOUNTALLOC!M349</f>
        <v>171853.46133853667</v>
      </c>
      <c r="N349" s="697">
        <f>[52]ACCOUNTALLOC!N349</f>
        <v>820040.88632769906</v>
      </c>
      <c r="O349" s="697">
        <f>[52]ACCOUNTALLOC!O349</f>
        <v>17623.067675502214</v>
      </c>
      <c r="P349" s="697">
        <f>[52]ACCOUNTALLOC!P349</f>
        <v>0</v>
      </c>
      <c r="Q349" s="697">
        <f>[52]ACCOUNTALLOC!Q349</f>
        <v>0</v>
      </c>
      <c r="R349" s="697">
        <f>[52]ACCOUNTALLOC!R349</f>
        <v>0</v>
      </c>
      <c r="S349" s="697">
        <f>[52]ACCOUNTALLOC!S349</f>
        <v>1009517.4153417379</v>
      </c>
      <c r="T349" s="698"/>
      <c r="U349" s="697">
        <f>[52]ACCOUNTALLOC!U349</f>
        <v>168565.81842848091</v>
      </c>
      <c r="V349" s="697">
        <f>[52]ACCOUNTALLOC!V349</f>
        <v>911948.26418975729</v>
      </c>
      <c r="W349" s="697">
        <f>[52]ACCOUNTALLOC!W349</f>
        <v>5208.2526557487145</v>
      </c>
      <c r="X349" s="697">
        <f>[52]ACCOUNTALLOC!X349</f>
        <v>0</v>
      </c>
      <c r="Y349" s="697">
        <f>[52]ACCOUNTALLOC!Y349</f>
        <v>0</v>
      </c>
      <c r="Z349" s="697">
        <f>[52]ACCOUNTALLOC!Z349</f>
        <v>0</v>
      </c>
      <c r="AA349" s="697">
        <f>[52]ACCOUNTALLOC!AA349</f>
        <v>1085722.3352739869</v>
      </c>
      <c r="AB349" s="698"/>
      <c r="AC349" s="697">
        <f>[52]ACCOUNTALLOC!AC349</f>
        <v>82454.219583574915</v>
      </c>
      <c r="AD349" s="697">
        <f>[52]ACCOUNTALLOC!AD349</f>
        <v>588540.23754738341</v>
      </c>
      <c r="AE349" s="697">
        <f>[52]ACCOUNTALLOC!AE349</f>
        <v>585.36292446967138</v>
      </c>
      <c r="AF349" s="697">
        <f>[52]ACCOUNTALLOC!AF349</f>
        <v>0</v>
      </c>
      <c r="AG349" s="697">
        <f>[52]ACCOUNTALLOC!AG349</f>
        <v>0</v>
      </c>
      <c r="AH349" s="697">
        <f>[52]ACCOUNTALLOC!AH349</f>
        <v>0</v>
      </c>
      <c r="AI349" s="697">
        <f>[52]ACCOUNTALLOC!AI349</f>
        <v>671579.82005542796</v>
      </c>
      <c r="AJ349" s="698"/>
      <c r="AK349" s="697">
        <f>[52]ACCOUNTALLOC!AK349</f>
        <v>61966.217540262944</v>
      </c>
      <c r="AL349" s="697">
        <f>[52]ACCOUNTALLOC!AL349</f>
        <v>409472.6263816072</v>
      </c>
      <c r="AM349" s="697">
        <f>[52]ACCOUNTALLOC!AM349</f>
        <v>7011.3606751943062</v>
      </c>
      <c r="AN349" s="697">
        <f>[52]ACCOUNTALLOC!AN349</f>
        <v>0</v>
      </c>
      <c r="AO349" s="697">
        <f>[52]ACCOUNTALLOC!AO349</f>
        <v>0</v>
      </c>
      <c r="AP349" s="697">
        <f>[52]ACCOUNTALLOC!AP349</f>
        <v>0</v>
      </c>
      <c r="AQ349" s="697">
        <f>[52]ACCOUNTALLOC!AQ349</f>
        <v>478450.20459706447</v>
      </c>
      <c r="AR349" s="698"/>
      <c r="AS349" s="697">
        <f>[52]ACCOUNTALLOC!AS349</f>
        <v>392.77827550637511</v>
      </c>
      <c r="AT349" s="697">
        <f>[52]ACCOUNTALLOC!AT349</f>
        <v>1292.9541895919069</v>
      </c>
      <c r="AU349" s="697">
        <f>[52]ACCOUNTALLOC!AU349</f>
        <v>22.733040458841902</v>
      </c>
      <c r="AV349" s="697">
        <f>[52]ACCOUNTALLOC!AV349</f>
        <v>0</v>
      </c>
      <c r="AW349" s="697">
        <f>[52]ACCOUNTALLOC!AW349</f>
        <v>0</v>
      </c>
      <c r="AX349" s="697">
        <f>[52]ACCOUNTALLOC!AX349</f>
        <v>0</v>
      </c>
      <c r="AY349" s="697">
        <f>[52]ACCOUNTALLOC!AY349</f>
        <v>1708.4655055571241</v>
      </c>
      <c r="AZ349" s="698"/>
      <c r="BA349" s="697">
        <f>[52]ACCOUNTALLOC!BA349</f>
        <v>5586.7838072370359</v>
      </c>
      <c r="BB349" s="697">
        <f>[52]ACCOUNTALLOC!BB349</f>
        <v>35684.908248883497</v>
      </c>
      <c r="BC349" s="697">
        <f>[52]ACCOUNTALLOC!BC349</f>
        <v>2265.9433767072496</v>
      </c>
      <c r="BD349" s="697">
        <f>[52]ACCOUNTALLOC!BD349</f>
        <v>0</v>
      </c>
      <c r="BE349" s="697">
        <f>[52]ACCOUNTALLOC!BE349</f>
        <v>0</v>
      </c>
      <c r="BF349" s="697">
        <f>[52]ACCOUNTALLOC!BF349</f>
        <v>0</v>
      </c>
      <c r="BG349" s="697">
        <f>[52]ACCOUNTALLOC!BG349</f>
        <v>43537.635432827781</v>
      </c>
      <c r="BH349" s="698"/>
      <c r="BI349" s="697">
        <f>[52]ACCOUNTALLOC!BI349</f>
        <v>4154.7708490433097</v>
      </c>
      <c r="BJ349" s="697">
        <f>[52]ACCOUNTALLOC!BJ349</f>
        <v>1939.4073379075226</v>
      </c>
      <c r="BK349" s="697">
        <f>[52]ACCOUNTALLOC!BK349</f>
        <v>458.2903412669786</v>
      </c>
      <c r="BL349" s="697">
        <f>[52]ACCOUNTALLOC!BL349</f>
        <v>0</v>
      </c>
      <c r="BM349" s="697">
        <f>[52]ACCOUNTALLOC!BM349</f>
        <v>0</v>
      </c>
      <c r="BN349" s="697">
        <f>[52]ACCOUNTALLOC!BN349</f>
        <v>0</v>
      </c>
      <c r="BO349" s="697">
        <f>[52]ACCOUNTALLOC!BO349</f>
        <v>6552.4685282178107</v>
      </c>
      <c r="BP349" s="698"/>
      <c r="BQ349" s="697">
        <f>[52]ACCOUNTALLOC!BQ349</f>
        <v>15512.619878659172</v>
      </c>
      <c r="BR349" s="697">
        <f>[52]ACCOUNTALLOC!BR349</f>
        <v>177236.40128947145</v>
      </c>
      <c r="BS349" s="697">
        <f>[52]ACCOUNTALLOC!BS349</f>
        <v>284.59721020307666</v>
      </c>
      <c r="BT349" s="697">
        <f>[52]ACCOUNTALLOC!BT349</f>
        <v>0</v>
      </c>
      <c r="BU349" s="697">
        <f>[52]ACCOUNTALLOC!BU349</f>
        <v>0</v>
      </c>
      <c r="BV349" s="697">
        <f>[52]ACCOUNTALLOC!BV349</f>
        <v>0</v>
      </c>
      <c r="BW349" s="697">
        <f>[52]ACCOUNTALLOC!BW349</f>
        <v>193033.61837833369</v>
      </c>
      <c r="BX349" s="698"/>
      <c r="BY349" s="697">
        <f>[52]ACCOUNTALLOC!BY349</f>
        <v>1566.5542961687959</v>
      </c>
      <c r="BZ349" s="697">
        <f>[52]ACCOUNTALLOC!BZ349</f>
        <v>11446.222082367469</v>
      </c>
      <c r="CA349" s="697">
        <f>[52]ACCOUNTALLOC!CA349</f>
        <v>458.19905541810772</v>
      </c>
      <c r="CB349" s="697">
        <f>[52]ACCOUNTALLOC!CB349</f>
        <v>0</v>
      </c>
      <c r="CC349" s="697">
        <f>[52]ACCOUNTALLOC!CC349</f>
        <v>0</v>
      </c>
      <c r="CD349" s="697">
        <f>[52]ACCOUNTALLOC!CD349</f>
        <v>0</v>
      </c>
      <c r="CE349" s="697">
        <f>[52]ACCOUNTALLOC!CE349</f>
        <v>13470.975433954372</v>
      </c>
      <c r="CF349" s="698"/>
      <c r="CG349" s="697">
        <f>[52]ACCOUNTALLOC!CG349</f>
        <v>1970.9054096633795</v>
      </c>
      <c r="CH349" s="697">
        <f>[52]ACCOUNTALLOC!CH349</f>
        <v>21341.459970844124</v>
      </c>
      <c r="CI349" s="697">
        <f>[52]ACCOUNTALLOC!CI349</f>
        <v>18751.490760705507</v>
      </c>
      <c r="CJ349" s="697">
        <f>[52]ACCOUNTALLOC!CJ349</f>
        <v>0</v>
      </c>
      <c r="CK349" s="697">
        <f>[52]ACCOUNTALLOC!CK349</f>
        <v>0</v>
      </c>
      <c r="CL349" s="697">
        <f>[52]ACCOUNTALLOC!CL349</f>
        <v>0</v>
      </c>
      <c r="CM349" s="697">
        <f>[52]ACCOUNTALLOC!CM349</f>
        <v>42063.856141213008</v>
      </c>
      <c r="CN349" s="698">
        <f>[52]ACCOUNTALLOC!CN349</f>
        <v>0</v>
      </c>
      <c r="CO349" s="697">
        <f>[52]ACCOUNTALLOC!CO349</f>
        <v>575.98513363509414</v>
      </c>
      <c r="CP349" s="697">
        <f>[52]ACCOUNTALLOC!CP349</f>
        <v>2088.6621796394493</v>
      </c>
      <c r="CQ349" s="697">
        <f>[52]ACCOUNTALLOC!CQ349</f>
        <v>5.1088655303079591</v>
      </c>
      <c r="CR349" s="697">
        <f>[52]ACCOUNTALLOC!CR349</f>
        <v>0</v>
      </c>
      <c r="CS349" s="697">
        <f>[52]ACCOUNTALLOC!CS349</f>
        <v>0</v>
      </c>
      <c r="CT349" s="697">
        <f>[52]ACCOUNTALLOC!CT349</f>
        <v>0</v>
      </c>
      <c r="CU349" s="697">
        <f>[52]ACCOUNTALLOC!CU349</f>
        <v>2669.7561788048511</v>
      </c>
      <c r="CW349" s="65">
        <f>[52]ACCOUNTALLOC!CW349</f>
        <v>0</v>
      </c>
      <c r="CX349" s="65">
        <f>[52]ACCOUNTALLOC!CX349</f>
        <v>0</v>
      </c>
      <c r="CY349" s="65">
        <f>[52]ACCOUNTALLOC!CY349</f>
        <v>0</v>
      </c>
      <c r="CZ349" s="65">
        <f>[52]ACCOUNTALLOC!CZ349</f>
        <v>0</v>
      </c>
      <c r="DA349" s="65">
        <f>[52]ACCOUNTALLOC!DA349</f>
        <v>0</v>
      </c>
      <c r="DB349" s="65">
        <f>[52]ACCOUNTALLOC!DB349</f>
        <v>0</v>
      </c>
      <c r="DC349" s="65">
        <f>[52]ACCOUNTALLOC!DC349</f>
        <v>0</v>
      </c>
      <c r="DE349" s="65">
        <v>0</v>
      </c>
      <c r="DF349" s="65">
        <v>0</v>
      </c>
      <c r="DG349" s="65">
        <v>0</v>
      </c>
      <c r="DH349" s="65">
        <v>0</v>
      </c>
      <c r="DI349" s="65">
        <v>0</v>
      </c>
      <c r="DJ349" s="65">
        <v>0</v>
      </c>
      <c r="DK349" s="65">
        <v>0</v>
      </c>
      <c r="DM349" s="65">
        <v>0</v>
      </c>
      <c r="DN349" s="65">
        <v>0</v>
      </c>
      <c r="DO349" s="65">
        <v>0</v>
      </c>
      <c r="DP349" s="65">
        <v>0</v>
      </c>
      <c r="DQ349" s="65">
        <v>0</v>
      </c>
      <c r="DR349" s="65">
        <v>0</v>
      </c>
      <c r="DS349" s="65">
        <v>0</v>
      </c>
      <c r="DU349" s="65">
        <v>0</v>
      </c>
      <c r="DV349" s="65">
        <v>0</v>
      </c>
      <c r="DW349" s="65">
        <v>0</v>
      </c>
      <c r="DX349" s="65">
        <v>0</v>
      </c>
      <c r="DY349" s="65">
        <v>0</v>
      </c>
      <c r="DZ349" s="65">
        <v>0</v>
      </c>
      <c r="EA349" s="65">
        <v>0</v>
      </c>
      <c r="EC349" s="65">
        <v>0</v>
      </c>
      <c r="ED349" s="65">
        <v>0</v>
      </c>
      <c r="EE349" s="65">
        <v>0</v>
      </c>
      <c r="EF349" s="65">
        <v>0</v>
      </c>
      <c r="EG349" s="65">
        <v>0</v>
      </c>
      <c r="EH349" s="65">
        <v>0</v>
      </c>
      <c r="EI349" s="65">
        <v>0</v>
      </c>
      <c r="EK349" s="65">
        <v>0</v>
      </c>
      <c r="EL349" s="65">
        <v>0</v>
      </c>
      <c r="EM349" s="65">
        <v>0</v>
      </c>
      <c r="EN349" s="65">
        <v>0</v>
      </c>
      <c r="EO349" s="65">
        <v>0</v>
      </c>
      <c r="EP349" s="65">
        <v>0</v>
      </c>
      <c r="EQ349" s="65">
        <v>0</v>
      </c>
      <c r="ES349" s="65">
        <v>0</v>
      </c>
      <c r="ET349" s="65">
        <v>0</v>
      </c>
      <c r="EU349" s="65">
        <v>0</v>
      </c>
      <c r="EV349" s="65">
        <v>0</v>
      </c>
      <c r="EW349" s="65">
        <v>0</v>
      </c>
      <c r="EX349" s="65">
        <v>0</v>
      </c>
      <c r="EY349" s="65">
        <v>0</v>
      </c>
      <c r="FA349" s="65">
        <v>0</v>
      </c>
      <c r="FB349" s="65">
        <v>0</v>
      </c>
      <c r="FC349" s="65">
        <v>0</v>
      </c>
      <c r="FD349" s="65">
        <v>0</v>
      </c>
      <c r="FE349" s="65">
        <v>0</v>
      </c>
      <c r="FF349" s="65">
        <v>0</v>
      </c>
      <c r="FG349" s="65">
        <v>0</v>
      </c>
    </row>
    <row r="350" spans="1:163">
      <c r="A350" s="699">
        <f>[52]ACCOUNTALLOC!A350</f>
        <v>930</v>
      </c>
      <c r="B350" s="698" t="str">
        <f>[52]ACCOUNTALLOC!B350</f>
        <v>A&amp;G Exp - Miscellaneous</v>
      </c>
      <c r="C350" s="695">
        <f>[52]ACCOUNTALLOC!C350</f>
        <v>5458093.0235263202</v>
      </c>
      <c r="D350" s="700"/>
      <c r="E350" s="697">
        <f>[52]ACCOUNTALLOC!E350</f>
        <v>1105421.7855057125</v>
      </c>
      <c r="F350" s="697">
        <f>[52]ACCOUNTALLOC!F350</f>
        <v>1212402.3295325479</v>
      </c>
      <c r="G350" s="697">
        <f>[52]ACCOUNTALLOC!G350</f>
        <v>1124009.5444060136</v>
      </c>
      <c r="H350" s="697">
        <f>[52]ACCOUNTALLOC!H350</f>
        <v>0</v>
      </c>
      <c r="I350" s="697">
        <f>[52]ACCOUNTALLOC!I350</f>
        <v>0</v>
      </c>
      <c r="J350" s="697">
        <f>[52]ACCOUNTALLOC!J350</f>
        <v>0</v>
      </c>
      <c r="K350" s="697">
        <f>[52]ACCOUNTALLOC!K350</f>
        <v>3441833.6594442739</v>
      </c>
      <c r="L350" s="698"/>
      <c r="M350" s="697">
        <f>[52]ACCOUNTALLOC!M350</f>
        <v>211903.37798652472</v>
      </c>
      <c r="N350" s="697">
        <f>[52]ACCOUNTALLOC!N350</f>
        <v>308057.20577188605</v>
      </c>
      <c r="O350" s="697">
        <f>[52]ACCOUNTALLOC!O350</f>
        <v>145809.25884868813</v>
      </c>
      <c r="P350" s="697">
        <f>[52]ACCOUNTALLOC!P350</f>
        <v>0</v>
      </c>
      <c r="Q350" s="697">
        <f>[52]ACCOUNTALLOC!Q350</f>
        <v>0</v>
      </c>
      <c r="R350" s="697">
        <f>[52]ACCOUNTALLOC!R350</f>
        <v>0</v>
      </c>
      <c r="S350" s="697">
        <f>[52]ACCOUNTALLOC!S350</f>
        <v>665769.84260709886</v>
      </c>
      <c r="T350" s="698"/>
      <c r="U350" s="697">
        <f>[52]ACCOUNTALLOC!U350</f>
        <v>188688.6247754606</v>
      </c>
      <c r="V350" s="697">
        <f>[52]ACCOUNTALLOC!V350</f>
        <v>342583.20378741971</v>
      </c>
      <c r="W350" s="697">
        <f>[52]ACCOUNTALLOC!W350</f>
        <v>22913.371226463805</v>
      </c>
      <c r="X350" s="697">
        <f>[52]ACCOUNTALLOC!X350</f>
        <v>0</v>
      </c>
      <c r="Y350" s="697">
        <f>[52]ACCOUNTALLOC!Y350</f>
        <v>0</v>
      </c>
      <c r="Z350" s="697">
        <f>[52]ACCOUNTALLOC!Z350</f>
        <v>0</v>
      </c>
      <c r="AA350" s="697">
        <f>[52]ACCOUNTALLOC!AA350</f>
        <v>554185.1997893441</v>
      </c>
      <c r="AB350" s="698"/>
      <c r="AC350" s="697">
        <f>[52]ACCOUNTALLOC!AC350</f>
        <v>83984.056214406693</v>
      </c>
      <c r="AD350" s="697">
        <f>[52]ACCOUNTALLOC!AD350</f>
        <v>221091.48956594526</v>
      </c>
      <c r="AE350" s="697">
        <f>[52]ACCOUNTALLOC!AE350</f>
        <v>11537.66347003147</v>
      </c>
      <c r="AF350" s="697">
        <f>[52]ACCOUNTALLOC!AF350</f>
        <v>0</v>
      </c>
      <c r="AG350" s="697">
        <f>[52]ACCOUNTALLOC!AG350</f>
        <v>0</v>
      </c>
      <c r="AH350" s="697">
        <f>[52]ACCOUNTALLOC!AH350</f>
        <v>0</v>
      </c>
      <c r="AI350" s="697">
        <f>[52]ACCOUNTALLOC!AI350</f>
        <v>316613.20925038343</v>
      </c>
      <c r="AJ350" s="698"/>
      <c r="AK350" s="697">
        <f>[52]ACCOUNTALLOC!AK350</f>
        <v>68547.796268182137</v>
      </c>
      <c r="AL350" s="697">
        <f>[52]ACCOUNTALLOC!AL350</f>
        <v>153822.8096016981</v>
      </c>
      <c r="AM350" s="697">
        <f>[52]ACCOUNTALLOC!AM350</f>
        <v>28256.459908684512</v>
      </c>
      <c r="AN350" s="697">
        <f>[52]ACCOUNTALLOC!AN350</f>
        <v>0</v>
      </c>
      <c r="AO350" s="697">
        <f>[52]ACCOUNTALLOC!AO350</f>
        <v>0</v>
      </c>
      <c r="AP350" s="697">
        <f>[52]ACCOUNTALLOC!AP350</f>
        <v>0</v>
      </c>
      <c r="AQ350" s="697">
        <f>[52]ACCOUNTALLOC!AQ350</f>
        <v>250627.06577856475</v>
      </c>
      <c r="AR350" s="698"/>
      <c r="AS350" s="697">
        <f>[52]ACCOUNTALLOC!AS350</f>
        <v>970.88723978356097</v>
      </c>
      <c r="AT350" s="697">
        <f>[52]ACCOUNTALLOC!AT350</f>
        <v>485.71219005971477</v>
      </c>
      <c r="AU350" s="697">
        <f>[52]ACCOUNTALLOC!AU350</f>
        <v>57.410357609270974</v>
      </c>
      <c r="AV350" s="697">
        <f>[52]ACCOUNTALLOC!AV350</f>
        <v>0</v>
      </c>
      <c r="AW350" s="697">
        <f>[52]ACCOUNTALLOC!AW350</f>
        <v>0</v>
      </c>
      <c r="AX350" s="697">
        <f>[52]ACCOUNTALLOC!AX350</f>
        <v>0</v>
      </c>
      <c r="AY350" s="697">
        <f>[52]ACCOUNTALLOC!AY350</f>
        <v>1514.0097874525466</v>
      </c>
      <c r="AZ350" s="698"/>
      <c r="BA350" s="697">
        <f>[52]ACCOUNTALLOC!BA350</f>
        <v>13851.023981853095</v>
      </c>
      <c r="BB350" s="697">
        <f>[52]ACCOUNTALLOC!BB350</f>
        <v>13405.420762135311</v>
      </c>
      <c r="BC350" s="697">
        <f>[52]ACCOUNTALLOC!BC350</f>
        <v>5931.667647198944</v>
      </c>
      <c r="BD350" s="697">
        <f>[52]ACCOUNTALLOC!BD350</f>
        <v>0</v>
      </c>
      <c r="BE350" s="697">
        <f>[52]ACCOUNTALLOC!BE350</f>
        <v>0</v>
      </c>
      <c r="BF350" s="697">
        <f>[52]ACCOUNTALLOC!BF350</f>
        <v>0</v>
      </c>
      <c r="BG350" s="697">
        <f>[52]ACCOUNTALLOC!BG350</f>
        <v>33188.112391187351</v>
      </c>
      <c r="BH350" s="698"/>
      <c r="BI350" s="697">
        <f>[52]ACCOUNTALLOC!BI350</f>
        <v>10300.70836008661</v>
      </c>
      <c r="BJ350" s="697">
        <f>[52]ACCOUNTALLOC!BJ350</f>
        <v>4808.2722501524622</v>
      </c>
      <c r="BK350" s="697">
        <f>[52]ACCOUNTALLOC!BK350</f>
        <v>2373.624704659378</v>
      </c>
      <c r="BL350" s="697">
        <f>[52]ACCOUNTALLOC!BL350</f>
        <v>0</v>
      </c>
      <c r="BM350" s="697">
        <f>[52]ACCOUNTALLOC!BM350</f>
        <v>0</v>
      </c>
      <c r="BN350" s="697">
        <f>[52]ACCOUNTALLOC!BN350</f>
        <v>0</v>
      </c>
      <c r="BO350" s="697">
        <f>[52]ACCOUNTALLOC!BO350</f>
        <v>17482.60531489845</v>
      </c>
      <c r="BP350" s="698"/>
      <c r="BQ350" s="697">
        <f>[52]ACCOUNTALLOC!BQ350</f>
        <v>9560.9326075584559</v>
      </c>
      <c r="BR350" s="697">
        <f>[52]ACCOUNTALLOC!BR350</f>
        <v>66580.766218625868</v>
      </c>
      <c r="BS350" s="697">
        <f>[52]ACCOUNTALLOC!BS350</f>
        <v>2671.117315814648</v>
      </c>
      <c r="BT350" s="697">
        <f>[52]ACCOUNTALLOC!BT350</f>
        <v>0</v>
      </c>
      <c r="BU350" s="697">
        <f>[52]ACCOUNTALLOC!BU350</f>
        <v>0</v>
      </c>
      <c r="BV350" s="697">
        <f>[52]ACCOUNTALLOC!BV350</f>
        <v>0</v>
      </c>
      <c r="BW350" s="697">
        <f>[52]ACCOUNTALLOC!BW350</f>
        <v>78812.816141998963</v>
      </c>
      <c r="BX350" s="698"/>
      <c r="BY350" s="697">
        <f>[52]ACCOUNTALLOC!BY350</f>
        <v>3883.8769986053931</v>
      </c>
      <c r="BZ350" s="697">
        <f>[52]ACCOUNTALLOC!BZ350</f>
        <v>28378.026076311649</v>
      </c>
      <c r="CA350" s="697">
        <f>[52]ACCOUNTALLOC!CA350</f>
        <v>4643.6369931613108</v>
      </c>
      <c r="CB350" s="697">
        <f>[52]ACCOUNTALLOC!CB350</f>
        <v>0</v>
      </c>
      <c r="CC350" s="697">
        <f>[52]ACCOUNTALLOC!CC350</f>
        <v>0</v>
      </c>
      <c r="CD350" s="697">
        <f>[52]ACCOUNTALLOC!CD350</f>
        <v>0</v>
      </c>
      <c r="CE350" s="697">
        <f>[52]ACCOUNTALLOC!CE350</f>
        <v>36905.54006807835</v>
      </c>
      <c r="CF350" s="698"/>
      <c r="CG350" s="697">
        <f>[52]ACCOUNTALLOC!CG350</f>
        <v>1538.9634570283204</v>
      </c>
      <c r="CH350" s="697">
        <f>[52]ACCOUNTALLOC!CH350</f>
        <v>8017.1496754901864</v>
      </c>
      <c r="CI350" s="697">
        <f>[52]ACCOUNTALLOC!CI350</f>
        <v>49970.356169664112</v>
      </c>
      <c r="CJ350" s="697">
        <f>[52]ACCOUNTALLOC!CJ350</f>
        <v>0</v>
      </c>
      <c r="CK350" s="697">
        <f>[52]ACCOUNTALLOC!CK350</f>
        <v>0</v>
      </c>
      <c r="CL350" s="697">
        <f>[52]ACCOUNTALLOC!CL350</f>
        <v>0</v>
      </c>
      <c r="CM350" s="697">
        <f>[52]ACCOUNTALLOC!CM350</f>
        <v>59526.469302182617</v>
      </c>
      <c r="CN350" s="698">
        <f>[52]ACCOUNTALLOC!CN350</f>
        <v>0</v>
      </c>
      <c r="CO350" s="697">
        <f>[52]ACCOUNTALLOC!CO350</f>
        <v>834.72161282779552</v>
      </c>
      <c r="CP350" s="697">
        <f>[52]ACCOUNTALLOC!CP350</f>
        <v>784.62848083409335</v>
      </c>
      <c r="CQ350" s="697">
        <f>[52]ACCOUNTALLOC!CQ350</f>
        <v>15.14355719452106</v>
      </c>
      <c r="CR350" s="697">
        <f>[52]ACCOUNTALLOC!CR350</f>
        <v>0</v>
      </c>
      <c r="CS350" s="697">
        <f>[52]ACCOUNTALLOC!CS350</f>
        <v>0</v>
      </c>
      <c r="CT350" s="697">
        <f>[52]ACCOUNTALLOC!CT350</f>
        <v>0</v>
      </c>
      <c r="CU350" s="697">
        <f>[52]ACCOUNTALLOC!CU350</f>
        <v>1634.4936508564099</v>
      </c>
      <c r="CW350" s="65">
        <f>[52]ACCOUNTALLOC!CW350</f>
        <v>0</v>
      </c>
      <c r="CX350" s="65">
        <f>[52]ACCOUNTALLOC!CX350</f>
        <v>0</v>
      </c>
      <c r="CY350" s="65">
        <f>[52]ACCOUNTALLOC!CY350</f>
        <v>0</v>
      </c>
      <c r="CZ350" s="65">
        <f>[52]ACCOUNTALLOC!CZ350</f>
        <v>0</v>
      </c>
      <c r="DA350" s="65">
        <f>[52]ACCOUNTALLOC!DA350</f>
        <v>0</v>
      </c>
      <c r="DB350" s="65">
        <f>[52]ACCOUNTALLOC!DB350</f>
        <v>0</v>
      </c>
      <c r="DC350" s="65">
        <f>[52]ACCOUNTALLOC!DC350</f>
        <v>0</v>
      </c>
      <c r="DE350" s="65">
        <v>0</v>
      </c>
      <c r="DF350" s="65">
        <v>0</v>
      </c>
      <c r="DG350" s="65">
        <v>0</v>
      </c>
      <c r="DH350" s="65">
        <v>0</v>
      </c>
      <c r="DI350" s="65">
        <v>0</v>
      </c>
      <c r="DJ350" s="65">
        <v>0</v>
      </c>
      <c r="DK350" s="65">
        <v>0</v>
      </c>
      <c r="DM350" s="65">
        <v>0</v>
      </c>
      <c r="DN350" s="65">
        <v>0</v>
      </c>
      <c r="DO350" s="65">
        <v>0</v>
      </c>
      <c r="DP350" s="65">
        <v>0</v>
      </c>
      <c r="DQ350" s="65">
        <v>0</v>
      </c>
      <c r="DR350" s="65">
        <v>0</v>
      </c>
      <c r="DS350" s="65">
        <v>0</v>
      </c>
      <c r="DU350" s="65">
        <v>0</v>
      </c>
      <c r="DV350" s="65">
        <v>0</v>
      </c>
      <c r="DW350" s="65">
        <v>0</v>
      </c>
      <c r="DX350" s="65">
        <v>0</v>
      </c>
      <c r="DY350" s="65">
        <v>0</v>
      </c>
      <c r="DZ350" s="65">
        <v>0</v>
      </c>
      <c r="EA350" s="65">
        <v>0</v>
      </c>
      <c r="EC350" s="65">
        <v>0</v>
      </c>
      <c r="ED350" s="65">
        <v>0</v>
      </c>
      <c r="EE350" s="65">
        <v>0</v>
      </c>
      <c r="EF350" s="65">
        <v>0</v>
      </c>
      <c r="EG350" s="65">
        <v>0</v>
      </c>
      <c r="EH350" s="65">
        <v>0</v>
      </c>
      <c r="EI350" s="65">
        <v>0</v>
      </c>
      <c r="EK350" s="65">
        <v>0</v>
      </c>
      <c r="EL350" s="65">
        <v>0</v>
      </c>
      <c r="EM350" s="65">
        <v>0</v>
      </c>
      <c r="EN350" s="65">
        <v>0</v>
      </c>
      <c r="EO350" s="65">
        <v>0</v>
      </c>
      <c r="EP350" s="65">
        <v>0</v>
      </c>
      <c r="EQ350" s="65">
        <v>0</v>
      </c>
      <c r="ES350" s="65">
        <v>0</v>
      </c>
      <c r="ET350" s="65">
        <v>0</v>
      </c>
      <c r="EU350" s="65">
        <v>0</v>
      </c>
      <c r="EV350" s="65">
        <v>0</v>
      </c>
      <c r="EW350" s="65">
        <v>0</v>
      </c>
      <c r="EX350" s="65">
        <v>0</v>
      </c>
      <c r="EY350" s="65">
        <v>0</v>
      </c>
      <c r="FA350" s="65">
        <v>0</v>
      </c>
      <c r="FB350" s="65">
        <v>0</v>
      </c>
      <c r="FC350" s="65">
        <v>0</v>
      </c>
      <c r="FD350" s="65">
        <v>0</v>
      </c>
      <c r="FE350" s="65">
        <v>0</v>
      </c>
      <c r="FF350" s="65">
        <v>0</v>
      </c>
      <c r="FG350" s="65">
        <v>0</v>
      </c>
    </row>
    <row r="351" spans="1:163">
      <c r="A351" s="699">
        <f>[52]ACCOUNTALLOC!A351</f>
        <v>931</v>
      </c>
      <c r="B351" s="698" t="str">
        <f>[52]ACCOUNTALLOC!B351</f>
        <v>A&amp;G Exp - Rents</v>
      </c>
      <c r="C351" s="695">
        <f>[52]ACCOUNTALLOC!C351</f>
        <v>5083694.1010779496</v>
      </c>
      <c r="D351" s="700"/>
      <c r="E351" s="697">
        <f>[52]ACCOUNTALLOC!E351</f>
        <v>1029595.1692204326</v>
      </c>
      <c r="F351" s="697">
        <f>[52]ACCOUNTALLOC!F351</f>
        <v>1129237.3626119925</v>
      </c>
      <c r="G351" s="697">
        <f>[52]ACCOUNTALLOC!G351</f>
        <v>1046907.8972861536</v>
      </c>
      <c r="H351" s="697">
        <f>[52]ACCOUNTALLOC!H351</f>
        <v>0</v>
      </c>
      <c r="I351" s="697">
        <f>[52]ACCOUNTALLOC!I351</f>
        <v>0</v>
      </c>
      <c r="J351" s="697">
        <f>[52]ACCOUNTALLOC!J351</f>
        <v>0</v>
      </c>
      <c r="K351" s="697">
        <f>[52]ACCOUNTALLOC!K351</f>
        <v>3205740.4291185783</v>
      </c>
      <c r="L351" s="698"/>
      <c r="M351" s="697">
        <f>[52]ACCOUNTALLOC!M351</f>
        <v>197367.82572690645</v>
      </c>
      <c r="N351" s="697">
        <f>[52]ACCOUNTALLOC!N351</f>
        <v>286925.96352366684</v>
      </c>
      <c r="O351" s="697">
        <f>[52]ACCOUNTALLOC!O351</f>
        <v>135807.44518214956</v>
      </c>
      <c r="P351" s="697">
        <f>[52]ACCOUNTALLOC!P351</f>
        <v>0</v>
      </c>
      <c r="Q351" s="697">
        <f>[52]ACCOUNTALLOC!Q351</f>
        <v>0</v>
      </c>
      <c r="R351" s="697">
        <f>[52]ACCOUNTALLOC!R351</f>
        <v>0</v>
      </c>
      <c r="S351" s="697">
        <f>[52]ACCOUNTALLOC!S351</f>
        <v>620101.23443272279</v>
      </c>
      <c r="T351" s="698"/>
      <c r="U351" s="697">
        <f>[52]ACCOUNTALLOC!U351</f>
        <v>175745.49289960339</v>
      </c>
      <c r="V351" s="697">
        <f>[52]ACCOUNTALLOC!V351</f>
        <v>319083.64418041729</v>
      </c>
      <c r="W351" s="697">
        <f>[52]ACCOUNTALLOC!W351</f>
        <v>21341.624196893194</v>
      </c>
      <c r="X351" s="697">
        <f>[52]ACCOUNTALLOC!X351</f>
        <v>0</v>
      </c>
      <c r="Y351" s="697">
        <f>[52]ACCOUNTALLOC!Y351</f>
        <v>0</v>
      </c>
      <c r="Z351" s="697">
        <f>[52]ACCOUNTALLOC!Z351</f>
        <v>0</v>
      </c>
      <c r="AA351" s="697">
        <f>[52]ACCOUNTALLOC!AA351</f>
        <v>516170.76127691387</v>
      </c>
      <c r="AB351" s="698"/>
      <c r="AC351" s="697">
        <f>[52]ACCOUNTALLOC!AC351</f>
        <v>78223.154006623794</v>
      </c>
      <c r="AD351" s="697">
        <f>[52]ACCOUNTALLOC!AD351</f>
        <v>205925.67705611829</v>
      </c>
      <c r="AE351" s="697">
        <f>[52]ACCOUNTALLOC!AE351</f>
        <v>10746.235263855373</v>
      </c>
      <c r="AF351" s="697">
        <f>[52]ACCOUNTALLOC!AF351</f>
        <v>0</v>
      </c>
      <c r="AG351" s="697">
        <f>[52]ACCOUNTALLOC!AG351</f>
        <v>0</v>
      </c>
      <c r="AH351" s="697">
        <f>[52]ACCOUNTALLOC!AH351</f>
        <v>0</v>
      </c>
      <c r="AI351" s="697">
        <f>[52]ACCOUNTALLOC!AI351</f>
        <v>294895.06632659747</v>
      </c>
      <c r="AJ351" s="698"/>
      <c r="AK351" s="697">
        <f>[52]ACCOUNTALLOC!AK351</f>
        <v>63845.747228637381</v>
      </c>
      <c r="AL351" s="697">
        <f>[52]ACCOUNTALLOC!AL351</f>
        <v>143271.30490681319</v>
      </c>
      <c r="AM351" s="697">
        <f>[52]ACCOUNTALLOC!AM351</f>
        <v>26318.202701191531</v>
      </c>
      <c r="AN351" s="697">
        <f>[52]ACCOUNTALLOC!AN351</f>
        <v>0</v>
      </c>
      <c r="AO351" s="697">
        <f>[52]ACCOUNTALLOC!AO351</f>
        <v>0</v>
      </c>
      <c r="AP351" s="697">
        <f>[52]ACCOUNTALLOC!AP351</f>
        <v>0</v>
      </c>
      <c r="AQ351" s="697">
        <f>[52]ACCOUNTALLOC!AQ351</f>
        <v>233435.25483664213</v>
      </c>
      <c r="AR351" s="698"/>
      <c r="AS351" s="697">
        <f>[52]ACCOUNTALLOC!AS351</f>
        <v>904.28904608714947</v>
      </c>
      <c r="AT351" s="697">
        <f>[52]ACCOUNTALLOC!AT351</f>
        <v>452.39467059008371</v>
      </c>
      <c r="AU351" s="697">
        <f>[52]ACCOUNTALLOC!AU351</f>
        <v>53.472283279346911</v>
      </c>
      <c r="AV351" s="697">
        <f>[52]ACCOUNTALLOC!AV351</f>
        <v>0</v>
      </c>
      <c r="AW351" s="697">
        <f>[52]ACCOUNTALLOC!AW351</f>
        <v>0</v>
      </c>
      <c r="AX351" s="697">
        <f>[52]ACCOUNTALLOC!AX351</f>
        <v>0</v>
      </c>
      <c r="AY351" s="697">
        <f>[52]ACCOUNTALLOC!AY351</f>
        <v>1410.15599995658</v>
      </c>
      <c r="AZ351" s="698"/>
      <c r="BA351" s="697">
        <f>[52]ACCOUNTALLOC!BA351</f>
        <v>12900.910374177363</v>
      </c>
      <c r="BB351" s="697">
        <f>[52]ACCOUNTALLOC!BB351</f>
        <v>12485.873391528597</v>
      </c>
      <c r="BC351" s="697">
        <f>[52]ACCOUNTALLOC!BC351</f>
        <v>5524.7837839410877</v>
      </c>
      <c r="BD351" s="697">
        <f>[52]ACCOUNTALLOC!BD351</f>
        <v>0</v>
      </c>
      <c r="BE351" s="697">
        <f>[52]ACCOUNTALLOC!BE351</f>
        <v>0</v>
      </c>
      <c r="BF351" s="697">
        <f>[52]ACCOUNTALLOC!BF351</f>
        <v>0</v>
      </c>
      <c r="BG351" s="697">
        <f>[52]ACCOUNTALLOC!BG351</f>
        <v>30911.56754964705</v>
      </c>
      <c r="BH351" s="698"/>
      <c r="BI351" s="697">
        <f>[52]ACCOUNTALLOC!BI351</f>
        <v>9594.1293234435634</v>
      </c>
      <c r="BJ351" s="697">
        <f>[52]ACCOUNTALLOC!BJ351</f>
        <v>4478.4479064602729</v>
      </c>
      <c r="BK351" s="697">
        <f>[52]ACCOUNTALLOC!BK351</f>
        <v>2210.8054694629895</v>
      </c>
      <c r="BL351" s="697">
        <f>[52]ACCOUNTALLOC!BL351</f>
        <v>0</v>
      </c>
      <c r="BM351" s="697">
        <f>[52]ACCOUNTALLOC!BM351</f>
        <v>0</v>
      </c>
      <c r="BN351" s="697">
        <f>[52]ACCOUNTALLOC!BN351</f>
        <v>0</v>
      </c>
      <c r="BO351" s="697">
        <f>[52]ACCOUNTALLOC!BO351</f>
        <v>16283.382699366826</v>
      </c>
      <c r="BP351" s="698"/>
      <c r="BQ351" s="697">
        <f>[52]ACCOUNTALLOC!BQ351</f>
        <v>8905.0986284668543</v>
      </c>
      <c r="BR351" s="697">
        <f>[52]ACCOUNTALLOC!BR351</f>
        <v>62013.645977070271</v>
      </c>
      <c r="BS351" s="697">
        <f>[52]ACCOUNTALLOC!BS351</f>
        <v>2487.89151873432</v>
      </c>
      <c r="BT351" s="697">
        <f>[52]ACCOUNTALLOC!BT351</f>
        <v>0</v>
      </c>
      <c r="BU351" s="697">
        <f>[52]ACCOUNTALLOC!BU351</f>
        <v>0</v>
      </c>
      <c r="BV351" s="697">
        <f>[52]ACCOUNTALLOC!BV351</f>
        <v>0</v>
      </c>
      <c r="BW351" s="697">
        <f>[52]ACCOUNTALLOC!BW351</f>
        <v>73406.636124271448</v>
      </c>
      <c r="BX351" s="698"/>
      <c r="BY351" s="697">
        <f>[52]ACCOUNTALLOC!BY351</f>
        <v>3617.4617218902295</v>
      </c>
      <c r="BZ351" s="697">
        <f>[52]ACCOUNTALLOC!BZ351</f>
        <v>26431.430014576057</v>
      </c>
      <c r="CA351" s="697">
        <f>[52]ACCOUNTALLOC!CA351</f>
        <v>4325.1058360360803</v>
      </c>
      <c r="CB351" s="697">
        <f>[52]ACCOUNTALLOC!CB351</f>
        <v>0</v>
      </c>
      <c r="CC351" s="697">
        <f>[52]ACCOUNTALLOC!CC351</f>
        <v>0</v>
      </c>
      <c r="CD351" s="697">
        <f>[52]ACCOUNTALLOC!CD351</f>
        <v>0</v>
      </c>
      <c r="CE351" s="697">
        <f>[52]ACCOUNTALLOC!CE351</f>
        <v>34373.997572502369</v>
      </c>
      <c r="CF351" s="698"/>
      <c r="CG351" s="697">
        <f>[52]ACCOUNTALLOC!CG351</f>
        <v>1433.3979678519254</v>
      </c>
      <c r="CH351" s="697">
        <f>[52]ACCOUNTALLOC!CH351</f>
        <v>7467.211778376156</v>
      </c>
      <c r="CI351" s="697">
        <f>[52]ACCOUNTALLOC!CI351</f>
        <v>46542.630144541108</v>
      </c>
      <c r="CJ351" s="697">
        <f>[52]ACCOUNTALLOC!CJ351</f>
        <v>0</v>
      </c>
      <c r="CK351" s="697">
        <f>[52]ACCOUNTALLOC!CK351</f>
        <v>0</v>
      </c>
      <c r="CL351" s="697">
        <f>[52]ACCOUNTALLOC!CL351</f>
        <v>0</v>
      </c>
      <c r="CM351" s="697">
        <f>[52]ACCOUNTALLOC!CM351</f>
        <v>55443.23989076919</v>
      </c>
      <c r="CN351" s="698">
        <f>[52]ACCOUNTALLOC!CN351</f>
        <v>0</v>
      </c>
      <c r="CO351" s="697">
        <f>[52]ACCOUNTALLOC!CO351</f>
        <v>777.46372604572241</v>
      </c>
      <c r="CP351" s="697">
        <f>[52]ACCOUNTALLOC!CP351</f>
        <v>730.80674190799607</v>
      </c>
      <c r="CQ351" s="697">
        <f>[52]ACCOUNTALLOC!CQ351</f>
        <v>14.104782026852536</v>
      </c>
      <c r="CR351" s="697">
        <f>[52]ACCOUNTALLOC!CR351</f>
        <v>0</v>
      </c>
      <c r="CS351" s="697">
        <f>[52]ACCOUNTALLOC!CS351</f>
        <v>0</v>
      </c>
      <c r="CT351" s="697">
        <f>[52]ACCOUNTALLOC!CT351</f>
        <v>0</v>
      </c>
      <c r="CU351" s="697">
        <f>[52]ACCOUNTALLOC!CU351</f>
        <v>1522.375249980571</v>
      </c>
      <c r="CW351" s="65">
        <f>[52]ACCOUNTALLOC!CW351</f>
        <v>0</v>
      </c>
      <c r="CX351" s="65">
        <f>[52]ACCOUNTALLOC!CX351</f>
        <v>0</v>
      </c>
      <c r="CY351" s="65">
        <f>[52]ACCOUNTALLOC!CY351</f>
        <v>0</v>
      </c>
      <c r="CZ351" s="65">
        <f>[52]ACCOUNTALLOC!CZ351</f>
        <v>0</v>
      </c>
      <c r="DA351" s="65">
        <f>[52]ACCOUNTALLOC!DA351</f>
        <v>0</v>
      </c>
      <c r="DB351" s="65">
        <f>[52]ACCOUNTALLOC!DB351</f>
        <v>0</v>
      </c>
      <c r="DC351" s="65">
        <f>[52]ACCOUNTALLOC!DC351</f>
        <v>0</v>
      </c>
      <c r="DE351" s="65">
        <v>0</v>
      </c>
      <c r="DF351" s="65">
        <v>0</v>
      </c>
      <c r="DG351" s="65">
        <v>0</v>
      </c>
      <c r="DH351" s="65">
        <v>0</v>
      </c>
      <c r="DI351" s="65">
        <v>0</v>
      </c>
      <c r="DJ351" s="65">
        <v>0</v>
      </c>
      <c r="DK351" s="65">
        <v>0</v>
      </c>
      <c r="DM351" s="65">
        <v>0</v>
      </c>
      <c r="DN351" s="65">
        <v>0</v>
      </c>
      <c r="DO351" s="65">
        <v>0</v>
      </c>
      <c r="DP351" s="65">
        <v>0</v>
      </c>
      <c r="DQ351" s="65">
        <v>0</v>
      </c>
      <c r="DR351" s="65">
        <v>0</v>
      </c>
      <c r="DS351" s="65">
        <v>0</v>
      </c>
      <c r="DU351" s="65">
        <v>0</v>
      </c>
      <c r="DV351" s="65">
        <v>0</v>
      </c>
      <c r="DW351" s="65">
        <v>0</v>
      </c>
      <c r="DX351" s="65">
        <v>0</v>
      </c>
      <c r="DY351" s="65">
        <v>0</v>
      </c>
      <c r="DZ351" s="65">
        <v>0</v>
      </c>
      <c r="EA351" s="65">
        <v>0</v>
      </c>
      <c r="EC351" s="65">
        <v>0</v>
      </c>
      <c r="ED351" s="65">
        <v>0</v>
      </c>
      <c r="EE351" s="65">
        <v>0</v>
      </c>
      <c r="EF351" s="65">
        <v>0</v>
      </c>
      <c r="EG351" s="65">
        <v>0</v>
      </c>
      <c r="EH351" s="65">
        <v>0</v>
      </c>
      <c r="EI351" s="65">
        <v>0</v>
      </c>
      <c r="EK351" s="65">
        <v>0</v>
      </c>
      <c r="EL351" s="65">
        <v>0</v>
      </c>
      <c r="EM351" s="65">
        <v>0</v>
      </c>
      <c r="EN351" s="65">
        <v>0</v>
      </c>
      <c r="EO351" s="65">
        <v>0</v>
      </c>
      <c r="EP351" s="65">
        <v>0</v>
      </c>
      <c r="EQ351" s="65">
        <v>0</v>
      </c>
      <c r="ES351" s="65">
        <v>0</v>
      </c>
      <c r="ET351" s="65">
        <v>0</v>
      </c>
      <c r="EU351" s="65">
        <v>0</v>
      </c>
      <c r="EV351" s="65">
        <v>0</v>
      </c>
      <c r="EW351" s="65">
        <v>0</v>
      </c>
      <c r="EX351" s="65">
        <v>0</v>
      </c>
      <c r="EY351" s="65">
        <v>0</v>
      </c>
      <c r="FA351" s="65">
        <v>0</v>
      </c>
      <c r="FB351" s="65">
        <v>0</v>
      </c>
      <c r="FC351" s="65">
        <v>0</v>
      </c>
      <c r="FD351" s="65">
        <v>0</v>
      </c>
      <c r="FE351" s="65">
        <v>0</v>
      </c>
      <c r="FF351" s="65">
        <v>0</v>
      </c>
      <c r="FG351" s="65">
        <v>0</v>
      </c>
    </row>
    <row r="352" spans="1:163">
      <c r="A352" s="699" t="str">
        <f>[52]ACCOUNTALLOC!A352</f>
        <v>~</v>
      </c>
      <c r="B352" s="698" t="str">
        <f>[52]ACCOUNTALLOC!B352</f>
        <v>~</v>
      </c>
      <c r="C352" s="695">
        <f>[52]ACCOUNTALLOC!C352</f>
        <v>0</v>
      </c>
      <c r="D352" s="700"/>
      <c r="E352" s="697">
        <f>[52]ACCOUNTALLOC!E352</f>
        <v>0</v>
      </c>
      <c r="F352" s="697">
        <f>[52]ACCOUNTALLOC!F352</f>
        <v>0</v>
      </c>
      <c r="G352" s="697">
        <f>[52]ACCOUNTALLOC!G352</f>
        <v>0</v>
      </c>
      <c r="H352" s="697">
        <f>[52]ACCOUNTALLOC!H352</f>
        <v>0</v>
      </c>
      <c r="I352" s="697">
        <f>[52]ACCOUNTALLOC!I352</f>
        <v>0</v>
      </c>
      <c r="J352" s="697">
        <f>[52]ACCOUNTALLOC!J352</f>
        <v>0</v>
      </c>
      <c r="K352" s="697">
        <f>[52]ACCOUNTALLOC!K352</f>
        <v>0</v>
      </c>
      <c r="L352" s="698"/>
      <c r="M352" s="697">
        <f>[52]ACCOUNTALLOC!M352</f>
        <v>0</v>
      </c>
      <c r="N352" s="697">
        <f>[52]ACCOUNTALLOC!N352</f>
        <v>0</v>
      </c>
      <c r="O352" s="697">
        <f>[52]ACCOUNTALLOC!O352</f>
        <v>0</v>
      </c>
      <c r="P352" s="697">
        <f>[52]ACCOUNTALLOC!P352</f>
        <v>0</v>
      </c>
      <c r="Q352" s="697">
        <f>[52]ACCOUNTALLOC!Q352</f>
        <v>0</v>
      </c>
      <c r="R352" s="697">
        <f>[52]ACCOUNTALLOC!R352</f>
        <v>0</v>
      </c>
      <c r="S352" s="697">
        <f>[52]ACCOUNTALLOC!S352</f>
        <v>0</v>
      </c>
      <c r="T352" s="698"/>
      <c r="U352" s="697">
        <f>[52]ACCOUNTALLOC!U352</f>
        <v>0</v>
      </c>
      <c r="V352" s="697">
        <f>[52]ACCOUNTALLOC!V352</f>
        <v>0</v>
      </c>
      <c r="W352" s="697">
        <f>[52]ACCOUNTALLOC!W352</f>
        <v>0</v>
      </c>
      <c r="X352" s="697">
        <f>[52]ACCOUNTALLOC!X352</f>
        <v>0</v>
      </c>
      <c r="Y352" s="697">
        <f>[52]ACCOUNTALLOC!Y352</f>
        <v>0</v>
      </c>
      <c r="Z352" s="697">
        <f>[52]ACCOUNTALLOC!Z352</f>
        <v>0</v>
      </c>
      <c r="AA352" s="697">
        <f>[52]ACCOUNTALLOC!AA352</f>
        <v>0</v>
      </c>
      <c r="AB352" s="698"/>
      <c r="AC352" s="697">
        <f>[52]ACCOUNTALLOC!AC352</f>
        <v>0</v>
      </c>
      <c r="AD352" s="697">
        <f>[52]ACCOUNTALLOC!AD352</f>
        <v>0</v>
      </c>
      <c r="AE352" s="697">
        <f>[52]ACCOUNTALLOC!AE352</f>
        <v>0</v>
      </c>
      <c r="AF352" s="697">
        <f>[52]ACCOUNTALLOC!AF352</f>
        <v>0</v>
      </c>
      <c r="AG352" s="697">
        <f>[52]ACCOUNTALLOC!AG352</f>
        <v>0</v>
      </c>
      <c r="AH352" s="697">
        <f>[52]ACCOUNTALLOC!AH352</f>
        <v>0</v>
      </c>
      <c r="AI352" s="697">
        <f>[52]ACCOUNTALLOC!AI352</f>
        <v>0</v>
      </c>
      <c r="AJ352" s="698"/>
      <c r="AK352" s="697">
        <f>[52]ACCOUNTALLOC!AK352</f>
        <v>0</v>
      </c>
      <c r="AL352" s="697">
        <f>[52]ACCOUNTALLOC!AL352</f>
        <v>0</v>
      </c>
      <c r="AM352" s="697">
        <f>[52]ACCOUNTALLOC!AM352</f>
        <v>0</v>
      </c>
      <c r="AN352" s="697">
        <f>[52]ACCOUNTALLOC!AN352</f>
        <v>0</v>
      </c>
      <c r="AO352" s="697">
        <f>[52]ACCOUNTALLOC!AO352</f>
        <v>0</v>
      </c>
      <c r="AP352" s="697">
        <f>[52]ACCOUNTALLOC!AP352</f>
        <v>0</v>
      </c>
      <c r="AQ352" s="697">
        <f>[52]ACCOUNTALLOC!AQ352</f>
        <v>0</v>
      </c>
      <c r="AR352" s="698"/>
      <c r="AS352" s="697">
        <f>[52]ACCOUNTALLOC!AS352</f>
        <v>0</v>
      </c>
      <c r="AT352" s="697">
        <f>[52]ACCOUNTALLOC!AT352</f>
        <v>0</v>
      </c>
      <c r="AU352" s="697">
        <f>[52]ACCOUNTALLOC!AU352</f>
        <v>0</v>
      </c>
      <c r="AV352" s="697">
        <f>[52]ACCOUNTALLOC!AV352</f>
        <v>0</v>
      </c>
      <c r="AW352" s="697">
        <f>[52]ACCOUNTALLOC!AW352</f>
        <v>0</v>
      </c>
      <c r="AX352" s="697">
        <f>[52]ACCOUNTALLOC!AX352</f>
        <v>0</v>
      </c>
      <c r="AY352" s="697">
        <f>[52]ACCOUNTALLOC!AY352</f>
        <v>0</v>
      </c>
      <c r="AZ352" s="698"/>
      <c r="BA352" s="697">
        <f>[52]ACCOUNTALLOC!BA352</f>
        <v>0</v>
      </c>
      <c r="BB352" s="697">
        <f>[52]ACCOUNTALLOC!BB352</f>
        <v>0</v>
      </c>
      <c r="BC352" s="697">
        <f>[52]ACCOUNTALLOC!BC352</f>
        <v>0</v>
      </c>
      <c r="BD352" s="697">
        <f>[52]ACCOUNTALLOC!BD352</f>
        <v>0</v>
      </c>
      <c r="BE352" s="697">
        <f>[52]ACCOUNTALLOC!BE352</f>
        <v>0</v>
      </c>
      <c r="BF352" s="697">
        <f>[52]ACCOUNTALLOC!BF352</f>
        <v>0</v>
      </c>
      <c r="BG352" s="697">
        <f>[52]ACCOUNTALLOC!BG352</f>
        <v>0</v>
      </c>
      <c r="BH352" s="698"/>
      <c r="BI352" s="697">
        <f>[52]ACCOUNTALLOC!BI352</f>
        <v>0</v>
      </c>
      <c r="BJ352" s="697">
        <f>[52]ACCOUNTALLOC!BJ352</f>
        <v>0</v>
      </c>
      <c r="BK352" s="697">
        <f>[52]ACCOUNTALLOC!BK352</f>
        <v>0</v>
      </c>
      <c r="BL352" s="697">
        <f>[52]ACCOUNTALLOC!BL352</f>
        <v>0</v>
      </c>
      <c r="BM352" s="697">
        <f>[52]ACCOUNTALLOC!BM352</f>
        <v>0</v>
      </c>
      <c r="BN352" s="697">
        <f>[52]ACCOUNTALLOC!BN352</f>
        <v>0</v>
      </c>
      <c r="BO352" s="697">
        <f>[52]ACCOUNTALLOC!BO352</f>
        <v>0</v>
      </c>
      <c r="BP352" s="698"/>
      <c r="BQ352" s="697">
        <f>[52]ACCOUNTALLOC!BQ352</f>
        <v>0</v>
      </c>
      <c r="BR352" s="697">
        <f>[52]ACCOUNTALLOC!BR352</f>
        <v>0</v>
      </c>
      <c r="BS352" s="697">
        <f>[52]ACCOUNTALLOC!BS352</f>
        <v>0</v>
      </c>
      <c r="BT352" s="697">
        <f>[52]ACCOUNTALLOC!BT352</f>
        <v>0</v>
      </c>
      <c r="BU352" s="697">
        <f>[52]ACCOUNTALLOC!BU352</f>
        <v>0</v>
      </c>
      <c r="BV352" s="697">
        <f>[52]ACCOUNTALLOC!BV352</f>
        <v>0</v>
      </c>
      <c r="BW352" s="697">
        <f>[52]ACCOUNTALLOC!BW352</f>
        <v>0</v>
      </c>
      <c r="BX352" s="698"/>
      <c r="BY352" s="697">
        <f>[52]ACCOUNTALLOC!BY352</f>
        <v>0</v>
      </c>
      <c r="BZ352" s="697">
        <f>[52]ACCOUNTALLOC!BZ352</f>
        <v>0</v>
      </c>
      <c r="CA352" s="697">
        <f>[52]ACCOUNTALLOC!CA352</f>
        <v>0</v>
      </c>
      <c r="CB352" s="697">
        <f>[52]ACCOUNTALLOC!CB352</f>
        <v>0</v>
      </c>
      <c r="CC352" s="697">
        <f>[52]ACCOUNTALLOC!CC352</f>
        <v>0</v>
      </c>
      <c r="CD352" s="697">
        <f>[52]ACCOUNTALLOC!CD352</f>
        <v>0</v>
      </c>
      <c r="CE352" s="697">
        <f>[52]ACCOUNTALLOC!CE352</f>
        <v>0</v>
      </c>
      <c r="CF352" s="698"/>
      <c r="CG352" s="697">
        <f>[52]ACCOUNTALLOC!CG352</f>
        <v>0</v>
      </c>
      <c r="CH352" s="697">
        <f>[52]ACCOUNTALLOC!CH352</f>
        <v>0</v>
      </c>
      <c r="CI352" s="697">
        <f>[52]ACCOUNTALLOC!CI352</f>
        <v>0</v>
      </c>
      <c r="CJ352" s="697">
        <f>[52]ACCOUNTALLOC!CJ352</f>
        <v>0</v>
      </c>
      <c r="CK352" s="697">
        <f>[52]ACCOUNTALLOC!CK352</f>
        <v>0</v>
      </c>
      <c r="CL352" s="697">
        <f>[52]ACCOUNTALLOC!CL352</f>
        <v>0</v>
      </c>
      <c r="CM352" s="697">
        <f>[52]ACCOUNTALLOC!CM352</f>
        <v>0</v>
      </c>
      <c r="CN352" s="698">
        <f>[52]ACCOUNTALLOC!CN352</f>
        <v>0</v>
      </c>
      <c r="CO352" s="697">
        <f>[52]ACCOUNTALLOC!CO352</f>
        <v>0</v>
      </c>
      <c r="CP352" s="697">
        <f>[52]ACCOUNTALLOC!CP352</f>
        <v>0</v>
      </c>
      <c r="CQ352" s="697">
        <f>[52]ACCOUNTALLOC!CQ352</f>
        <v>0</v>
      </c>
      <c r="CR352" s="697">
        <f>[52]ACCOUNTALLOC!CR352</f>
        <v>0</v>
      </c>
      <c r="CS352" s="697">
        <f>[52]ACCOUNTALLOC!CS352</f>
        <v>0</v>
      </c>
      <c r="CT352" s="697">
        <f>[52]ACCOUNTALLOC!CT352</f>
        <v>0</v>
      </c>
      <c r="CU352" s="697">
        <f>[52]ACCOUNTALLOC!CU352</f>
        <v>0</v>
      </c>
      <c r="CW352" s="65">
        <f>[52]ACCOUNTALLOC!CW352</f>
        <v>0</v>
      </c>
      <c r="CX352" s="65">
        <f>[52]ACCOUNTALLOC!CX352</f>
        <v>0</v>
      </c>
      <c r="CY352" s="65">
        <f>[52]ACCOUNTALLOC!CY352</f>
        <v>0</v>
      </c>
      <c r="CZ352" s="65">
        <f>[52]ACCOUNTALLOC!CZ352</f>
        <v>0</v>
      </c>
      <c r="DA352" s="65">
        <f>[52]ACCOUNTALLOC!DA352</f>
        <v>0</v>
      </c>
      <c r="DB352" s="65">
        <f>[52]ACCOUNTALLOC!DB352</f>
        <v>0</v>
      </c>
      <c r="DC352" s="65">
        <f>[52]ACCOUNTALLOC!DC352</f>
        <v>0</v>
      </c>
      <c r="DE352" s="65">
        <v>0</v>
      </c>
      <c r="DF352" s="65">
        <v>0</v>
      </c>
      <c r="DG352" s="65">
        <v>0</v>
      </c>
      <c r="DH352" s="65">
        <v>0</v>
      </c>
      <c r="DI352" s="65">
        <v>0</v>
      </c>
      <c r="DJ352" s="65">
        <v>0</v>
      </c>
      <c r="DK352" s="65">
        <v>0</v>
      </c>
      <c r="DM352" s="65">
        <v>0</v>
      </c>
      <c r="DN352" s="65">
        <v>0</v>
      </c>
      <c r="DO352" s="65">
        <v>0</v>
      </c>
      <c r="DP352" s="65">
        <v>0</v>
      </c>
      <c r="DQ352" s="65">
        <v>0</v>
      </c>
      <c r="DR352" s="65">
        <v>0</v>
      </c>
      <c r="DS352" s="65">
        <v>0</v>
      </c>
      <c r="DU352" s="65">
        <v>0</v>
      </c>
      <c r="DV352" s="65">
        <v>0</v>
      </c>
      <c r="DW352" s="65">
        <v>0</v>
      </c>
      <c r="DX352" s="65">
        <v>0</v>
      </c>
      <c r="DY352" s="65">
        <v>0</v>
      </c>
      <c r="DZ352" s="65">
        <v>0</v>
      </c>
      <c r="EA352" s="65">
        <v>0</v>
      </c>
      <c r="EC352" s="65">
        <v>0</v>
      </c>
      <c r="ED352" s="65">
        <v>0</v>
      </c>
      <c r="EE352" s="65">
        <v>0</v>
      </c>
      <c r="EF352" s="65">
        <v>0</v>
      </c>
      <c r="EG352" s="65">
        <v>0</v>
      </c>
      <c r="EH352" s="65">
        <v>0</v>
      </c>
      <c r="EI352" s="65">
        <v>0</v>
      </c>
      <c r="EK352" s="65">
        <v>0</v>
      </c>
      <c r="EL352" s="65">
        <v>0</v>
      </c>
      <c r="EM352" s="65">
        <v>0</v>
      </c>
      <c r="EN352" s="65">
        <v>0</v>
      </c>
      <c r="EO352" s="65">
        <v>0</v>
      </c>
      <c r="EP352" s="65">
        <v>0</v>
      </c>
      <c r="EQ352" s="65">
        <v>0</v>
      </c>
      <c r="ES352" s="65">
        <v>0</v>
      </c>
      <c r="ET352" s="65">
        <v>0</v>
      </c>
      <c r="EU352" s="65">
        <v>0</v>
      </c>
      <c r="EV352" s="65">
        <v>0</v>
      </c>
      <c r="EW352" s="65">
        <v>0</v>
      </c>
      <c r="EX352" s="65">
        <v>0</v>
      </c>
      <c r="EY352" s="65">
        <v>0</v>
      </c>
      <c r="FA352" s="65">
        <v>0</v>
      </c>
      <c r="FB352" s="65">
        <v>0</v>
      </c>
      <c r="FC352" s="65">
        <v>0</v>
      </c>
      <c r="FD352" s="65">
        <v>0</v>
      </c>
      <c r="FE352" s="65">
        <v>0</v>
      </c>
      <c r="FF352" s="65">
        <v>0</v>
      </c>
      <c r="FG352" s="65">
        <v>0</v>
      </c>
    </row>
    <row r="353" spans="1:163">
      <c r="A353" s="699" t="str">
        <f>[52]ACCOUNTALLOC!A353</f>
        <v>~</v>
      </c>
      <c r="B353" s="698" t="str">
        <f>[52]ACCOUNTALLOC!B353</f>
        <v>~</v>
      </c>
      <c r="C353" s="695">
        <f>[52]ACCOUNTALLOC!C353</f>
        <v>0</v>
      </c>
      <c r="D353" s="700"/>
      <c r="E353" s="697">
        <f>[52]ACCOUNTALLOC!E353</f>
        <v>0</v>
      </c>
      <c r="F353" s="697">
        <f>[52]ACCOUNTALLOC!F353</f>
        <v>0</v>
      </c>
      <c r="G353" s="697">
        <f>[52]ACCOUNTALLOC!G353</f>
        <v>0</v>
      </c>
      <c r="H353" s="697">
        <f>[52]ACCOUNTALLOC!H353</f>
        <v>0</v>
      </c>
      <c r="I353" s="697">
        <f>[52]ACCOUNTALLOC!I353</f>
        <v>0</v>
      </c>
      <c r="J353" s="697">
        <f>[52]ACCOUNTALLOC!J353</f>
        <v>0</v>
      </c>
      <c r="K353" s="697">
        <f>[52]ACCOUNTALLOC!K353</f>
        <v>0</v>
      </c>
      <c r="L353" s="698"/>
      <c r="M353" s="697">
        <f>[52]ACCOUNTALLOC!M353</f>
        <v>0</v>
      </c>
      <c r="N353" s="697">
        <f>[52]ACCOUNTALLOC!N353</f>
        <v>0</v>
      </c>
      <c r="O353" s="697">
        <f>[52]ACCOUNTALLOC!O353</f>
        <v>0</v>
      </c>
      <c r="P353" s="697">
        <f>[52]ACCOUNTALLOC!P353</f>
        <v>0</v>
      </c>
      <c r="Q353" s="697">
        <f>[52]ACCOUNTALLOC!Q353</f>
        <v>0</v>
      </c>
      <c r="R353" s="697">
        <f>[52]ACCOUNTALLOC!R353</f>
        <v>0</v>
      </c>
      <c r="S353" s="697">
        <f>[52]ACCOUNTALLOC!S353</f>
        <v>0</v>
      </c>
      <c r="T353" s="698"/>
      <c r="U353" s="697">
        <f>[52]ACCOUNTALLOC!U353</f>
        <v>0</v>
      </c>
      <c r="V353" s="697">
        <f>[52]ACCOUNTALLOC!V353</f>
        <v>0</v>
      </c>
      <c r="W353" s="697">
        <f>[52]ACCOUNTALLOC!W353</f>
        <v>0</v>
      </c>
      <c r="X353" s="697">
        <f>[52]ACCOUNTALLOC!X353</f>
        <v>0</v>
      </c>
      <c r="Y353" s="697">
        <f>[52]ACCOUNTALLOC!Y353</f>
        <v>0</v>
      </c>
      <c r="Z353" s="697">
        <f>[52]ACCOUNTALLOC!Z353</f>
        <v>0</v>
      </c>
      <c r="AA353" s="697">
        <f>[52]ACCOUNTALLOC!AA353</f>
        <v>0</v>
      </c>
      <c r="AB353" s="698"/>
      <c r="AC353" s="697">
        <f>[52]ACCOUNTALLOC!AC353</f>
        <v>0</v>
      </c>
      <c r="AD353" s="697">
        <f>[52]ACCOUNTALLOC!AD353</f>
        <v>0</v>
      </c>
      <c r="AE353" s="697">
        <f>[52]ACCOUNTALLOC!AE353</f>
        <v>0</v>
      </c>
      <c r="AF353" s="697">
        <f>[52]ACCOUNTALLOC!AF353</f>
        <v>0</v>
      </c>
      <c r="AG353" s="697">
        <f>[52]ACCOUNTALLOC!AG353</f>
        <v>0</v>
      </c>
      <c r="AH353" s="697">
        <f>[52]ACCOUNTALLOC!AH353</f>
        <v>0</v>
      </c>
      <c r="AI353" s="697">
        <f>[52]ACCOUNTALLOC!AI353</f>
        <v>0</v>
      </c>
      <c r="AJ353" s="698"/>
      <c r="AK353" s="697">
        <f>[52]ACCOUNTALLOC!AK353</f>
        <v>0</v>
      </c>
      <c r="AL353" s="697">
        <f>[52]ACCOUNTALLOC!AL353</f>
        <v>0</v>
      </c>
      <c r="AM353" s="697">
        <f>[52]ACCOUNTALLOC!AM353</f>
        <v>0</v>
      </c>
      <c r="AN353" s="697">
        <f>[52]ACCOUNTALLOC!AN353</f>
        <v>0</v>
      </c>
      <c r="AO353" s="697">
        <f>[52]ACCOUNTALLOC!AO353</f>
        <v>0</v>
      </c>
      <c r="AP353" s="697">
        <f>[52]ACCOUNTALLOC!AP353</f>
        <v>0</v>
      </c>
      <c r="AQ353" s="697">
        <f>[52]ACCOUNTALLOC!AQ353</f>
        <v>0</v>
      </c>
      <c r="AR353" s="698"/>
      <c r="AS353" s="697">
        <f>[52]ACCOUNTALLOC!AS353</f>
        <v>0</v>
      </c>
      <c r="AT353" s="697">
        <f>[52]ACCOUNTALLOC!AT353</f>
        <v>0</v>
      </c>
      <c r="AU353" s="697">
        <f>[52]ACCOUNTALLOC!AU353</f>
        <v>0</v>
      </c>
      <c r="AV353" s="697">
        <f>[52]ACCOUNTALLOC!AV353</f>
        <v>0</v>
      </c>
      <c r="AW353" s="697">
        <f>[52]ACCOUNTALLOC!AW353</f>
        <v>0</v>
      </c>
      <c r="AX353" s="697">
        <f>[52]ACCOUNTALLOC!AX353</f>
        <v>0</v>
      </c>
      <c r="AY353" s="697">
        <f>[52]ACCOUNTALLOC!AY353</f>
        <v>0</v>
      </c>
      <c r="AZ353" s="698"/>
      <c r="BA353" s="697">
        <f>[52]ACCOUNTALLOC!BA353</f>
        <v>0</v>
      </c>
      <c r="BB353" s="697">
        <f>[52]ACCOUNTALLOC!BB353</f>
        <v>0</v>
      </c>
      <c r="BC353" s="697">
        <f>[52]ACCOUNTALLOC!BC353</f>
        <v>0</v>
      </c>
      <c r="BD353" s="697">
        <f>[52]ACCOUNTALLOC!BD353</f>
        <v>0</v>
      </c>
      <c r="BE353" s="697">
        <f>[52]ACCOUNTALLOC!BE353</f>
        <v>0</v>
      </c>
      <c r="BF353" s="697">
        <f>[52]ACCOUNTALLOC!BF353</f>
        <v>0</v>
      </c>
      <c r="BG353" s="697">
        <f>[52]ACCOUNTALLOC!BG353</f>
        <v>0</v>
      </c>
      <c r="BH353" s="698"/>
      <c r="BI353" s="697">
        <f>[52]ACCOUNTALLOC!BI353</f>
        <v>0</v>
      </c>
      <c r="BJ353" s="697">
        <f>[52]ACCOUNTALLOC!BJ353</f>
        <v>0</v>
      </c>
      <c r="BK353" s="697">
        <f>[52]ACCOUNTALLOC!BK353</f>
        <v>0</v>
      </c>
      <c r="BL353" s="697">
        <f>[52]ACCOUNTALLOC!BL353</f>
        <v>0</v>
      </c>
      <c r="BM353" s="697">
        <f>[52]ACCOUNTALLOC!BM353</f>
        <v>0</v>
      </c>
      <c r="BN353" s="697">
        <f>[52]ACCOUNTALLOC!BN353</f>
        <v>0</v>
      </c>
      <c r="BO353" s="697">
        <f>[52]ACCOUNTALLOC!BO353</f>
        <v>0</v>
      </c>
      <c r="BP353" s="698"/>
      <c r="BQ353" s="697">
        <f>[52]ACCOUNTALLOC!BQ353</f>
        <v>0</v>
      </c>
      <c r="BR353" s="697">
        <f>[52]ACCOUNTALLOC!BR353</f>
        <v>0</v>
      </c>
      <c r="BS353" s="697">
        <f>[52]ACCOUNTALLOC!BS353</f>
        <v>0</v>
      </c>
      <c r="BT353" s="697">
        <f>[52]ACCOUNTALLOC!BT353</f>
        <v>0</v>
      </c>
      <c r="BU353" s="697">
        <f>[52]ACCOUNTALLOC!BU353</f>
        <v>0</v>
      </c>
      <c r="BV353" s="697">
        <f>[52]ACCOUNTALLOC!BV353</f>
        <v>0</v>
      </c>
      <c r="BW353" s="697">
        <f>[52]ACCOUNTALLOC!BW353</f>
        <v>0</v>
      </c>
      <c r="BX353" s="698"/>
      <c r="BY353" s="697">
        <f>[52]ACCOUNTALLOC!BY353</f>
        <v>0</v>
      </c>
      <c r="BZ353" s="697">
        <f>[52]ACCOUNTALLOC!BZ353</f>
        <v>0</v>
      </c>
      <c r="CA353" s="697">
        <f>[52]ACCOUNTALLOC!CA353</f>
        <v>0</v>
      </c>
      <c r="CB353" s="697">
        <f>[52]ACCOUNTALLOC!CB353</f>
        <v>0</v>
      </c>
      <c r="CC353" s="697">
        <f>[52]ACCOUNTALLOC!CC353</f>
        <v>0</v>
      </c>
      <c r="CD353" s="697">
        <f>[52]ACCOUNTALLOC!CD353</f>
        <v>0</v>
      </c>
      <c r="CE353" s="697">
        <f>[52]ACCOUNTALLOC!CE353</f>
        <v>0</v>
      </c>
      <c r="CF353" s="698"/>
      <c r="CG353" s="697">
        <f>[52]ACCOUNTALLOC!CG353</f>
        <v>0</v>
      </c>
      <c r="CH353" s="697">
        <f>[52]ACCOUNTALLOC!CH353</f>
        <v>0</v>
      </c>
      <c r="CI353" s="697">
        <f>[52]ACCOUNTALLOC!CI353</f>
        <v>0</v>
      </c>
      <c r="CJ353" s="697">
        <f>[52]ACCOUNTALLOC!CJ353</f>
        <v>0</v>
      </c>
      <c r="CK353" s="697">
        <f>[52]ACCOUNTALLOC!CK353</f>
        <v>0</v>
      </c>
      <c r="CL353" s="697">
        <f>[52]ACCOUNTALLOC!CL353</f>
        <v>0</v>
      </c>
      <c r="CM353" s="697">
        <f>[52]ACCOUNTALLOC!CM353</f>
        <v>0</v>
      </c>
      <c r="CN353" s="698">
        <f>[52]ACCOUNTALLOC!CN353</f>
        <v>0</v>
      </c>
      <c r="CO353" s="697">
        <f>[52]ACCOUNTALLOC!CO353</f>
        <v>0</v>
      </c>
      <c r="CP353" s="697">
        <f>[52]ACCOUNTALLOC!CP353</f>
        <v>0</v>
      </c>
      <c r="CQ353" s="697">
        <f>[52]ACCOUNTALLOC!CQ353</f>
        <v>0</v>
      </c>
      <c r="CR353" s="697">
        <f>[52]ACCOUNTALLOC!CR353</f>
        <v>0</v>
      </c>
      <c r="CS353" s="697">
        <f>[52]ACCOUNTALLOC!CS353</f>
        <v>0</v>
      </c>
      <c r="CT353" s="697">
        <f>[52]ACCOUNTALLOC!CT353</f>
        <v>0</v>
      </c>
      <c r="CU353" s="697">
        <f>[52]ACCOUNTALLOC!CU353</f>
        <v>0</v>
      </c>
      <c r="CW353" s="65">
        <f>[52]ACCOUNTALLOC!CW353</f>
        <v>0</v>
      </c>
      <c r="CX353" s="65">
        <f>[52]ACCOUNTALLOC!CX353</f>
        <v>0</v>
      </c>
      <c r="CY353" s="65">
        <f>[52]ACCOUNTALLOC!CY353</f>
        <v>0</v>
      </c>
      <c r="CZ353" s="65">
        <f>[52]ACCOUNTALLOC!CZ353</f>
        <v>0</v>
      </c>
      <c r="DA353" s="65">
        <f>[52]ACCOUNTALLOC!DA353</f>
        <v>0</v>
      </c>
      <c r="DB353" s="65">
        <f>[52]ACCOUNTALLOC!DB353</f>
        <v>0</v>
      </c>
      <c r="DC353" s="65">
        <f>[52]ACCOUNTALLOC!DC353</f>
        <v>0</v>
      </c>
      <c r="DE353" s="65">
        <v>0</v>
      </c>
      <c r="DF353" s="65">
        <v>0</v>
      </c>
      <c r="DG353" s="65">
        <v>0</v>
      </c>
      <c r="DH353" s="65">
        <v>0</v>
      </c>
      <c r="DI353" s="65">
        <v>0</v>
      </c>
      <c r="DJ353" s="65">
        <v>0</v>
      </c>
      <c r="DK353" s="65">
        <v>0</v>
      </c>
      <c r="DM353" s="65">
        <v>0</v>
      </c>
      <c r="DN353" s="65">
        <v>0</v>
      </c>
      <c r="DO353" s="65">
        <v>0</v>
      </c>
      <c r="DP353" s="65">
        <v>0</v>
      </c>
      <c r="DQ353" s="65">
        <v>0</v>
      </c>
      <c r="DR353" s="65">
        <v>0</v>
      </c>
      <c r="DS353" s="65">
        <v>0</v>
      </c>
      <c r="DU353" s="65">
        <v>0</v>
      </c>
      <c r="DV353" s="65">
        <v>0</v>
      </c>
      <c r="DW353" s="65">
        <v>0</v>
      </c>
      <c r="DX353" s="65">
        <v>0</v>
      </c>
      <c r="DY353" s="65">
        <v>0</v>
      </c>
      <c r="DZ353" s="65">
        <v>0</v>
      </c>
      <c r="EA353" s="65">
        <v>0</v>
      </c>
      <c r="EC353" s="65">
        <v>0</v>
      </c>
      <c r="ED353" s="65">
        <v>0</v>
      </c>
      <c r="EE353" s="65">
        <v>0</v>
      </c>
      <c r="EF353" s="65">
        <v>0</v>
      </c>
      <c r="EG353" s="65">
        <v>0</v>
      </c>
      <c r="EH353" s="65">
        <v>0</v>
      </c>
      <c r="EI353" s="65">
        <v>0</v>
      </c>
      <c r="EK353" s="65">
        <v>0</v>
      </c>
      <c r="EL353" s="65">
        <v>0</v>
      </c>
      <c r="EM353" s="65">
        <v>0</v>
      </c>
      <c r="EN353" s="65">
        <v>0</v>
      </c>
      <c r="EO353" s="65">
        <v>0</v>
      </c>
      <c r="EP353" s="65">
        <v>0</v>
      </c>
      <c r="EQ353" s="65">
        <v>0</v>
      </c>
      <c r="ES353" s="65">
        <v>0</v>
      </c>
      <c r="ET353" s="65">
        <v>0</v>
      </c>
      <c r="EU353" s="65">
        <v>0</v>
      </c>
      <c r="EV353" s="65">
        <v>0</v>
      </c>
      <c r="EW353" s="65">
        <v>0</v>
      </c>
      <c r="EX353" s="65">
        <v>0</v>
      </c>
      <c r="EY353" s="65">
        <v>0</v>
      </c>
      <c r="FA353" s="65">
        <v>0</v>
      </c>
      <c r="FB353" s="65">
        <v>0</v>
      </c>
      <c r="FC353" s="65">
        <v>0</v>
      </c>
      <c r="FD353" s="65">
        <v>0</v>
      </c>
      <c r="FE353" s="65">
        <v>0</v>
      </c>
      <c r="FF353" s="65">
        <v>0</v>
      </c>
      <c r="FG353" s="65">
        <v>0</v>
      </c>
    </row>
    <row r="354" spans="1:163">
      <c r="A354" s="699" t="str">
        <f>[52]ACCOUNTALLOC!A354</f>
        <v>~</v>
      </c>
      <c r="B354" s="698" t="str">
        <f>[52]ACCOUNTALLOC!B354</f>
        <v>~</v>
      </c>
      <c r="C354" s="695">
        <f>[52]ACCOUNTALLOC!C354</f>
        <v>0</v>
      </c>
      <c r="D354" s="700"/>
      <c r="E354" s="697">
        <f>[52]ACCOUNTALLOC!E354</f>
        <v>0</v>
      </c>
      <c r="F354" s="697">
        <f>[52]ACCOUNTALLOC!F354</f>
        <v>0</v>
      </c>
      <c r="G354" s="697">
        <f>[52]ACCOUNTALLOC!G354</f>
        <v>0</v>
      </c>
      <c r="H354" s="697">
        <f>[52]ACCOUNTALLOC!H354</f>
        <v>0</v>
      </c>
      <c r="I354" s="697">
        <f>[52]ACCOUNTALLOC!I354</f>
        <v>0</v>
      </c>
      <c r="J354" s="697">
        <f>[52]ACCOUNTALLOC!J354</f>
        <v>0</v>
      </c>
      <c r="K354" s="697">
        <f>[52]ACCOUNTALLOC!K354</f>
        <v>0</v>
      </c>
      <c r="L354" s="698"/>
      <c r="M354" s="697">
        <f>[52]ACCOUNTALLOC!M354</f>
        <v>0</v>
      </c>
      <c r="N354" s="697">
        <f>[52]ACCOUNTALLOC!N354</f>
        <v>0</v>
      </c>
      <c r="O354" s="697">
        <f>[52]ACCOUNTALLOC!O354</f>
        <v>0</v>
      </c>
      <c r="P354" s="697">
        <f>[52]ACCOUNTALLOC!P354</f>
        <v>0</v>
      </c>
      <c r="Q354" s="697">
        <f>[52]ACCOUNTALLOC!Q354</f>
        <v>0</v>
      </c>
      <c r="R354" s="697">
        <f>[52]ACCOUNTALLOC!R354</f>
        <v>0</v>
      </c>
      <c r="S354" s="697">
        <f>[52]ACCOUNTALLOC!S354</f>
        <v>0</v>
      </c>
      <c r="T354" s="698"/>
      <c r="U354" s="697">
        <f>[52]ACCOUNTALLOC!U354</f>
        <v>0</v>
      </c>
      <c r="V354" s="697">
        <f>[52]ACCOUNTALLOC!V354</f>
        <v>0</v>
      </c>
      <c r="W354" s="697">
        <f>[52]ACCOUNTALLOC!W354</f>
        <v>0</v>
      </c>
      <c r="X354" s="697">
        <f>[52]ACCOUNTALLOC!X354</f>
        <v>0</v>
      </c>
      <c r="Y354" s="697">
        <f>[52]ACCOUNTALLOC!Y354</f>
        <v>0</v>
      </c>
      <c r="Z354" s="697">
        <f>[52]ACCOUNTALLOC!Z354</f>
        <v>0</v>
      </c>
      <c r="AA354" s="697">
        <f>[52]ACCOUNTALLOC!AA354</f>
        <v>0</v>
      </c>
      <c r="AB354" s="698"/>
      <c r="AC354" s="697">
        <f>[52]ACCOUNTALLOC!AC354</f>
        <v>0</v>
      </c>
      <c r="AD354" s="697">
        <f>[52]ACCOUNTALLOC!AD354</f>
        <v>0</v>
      </c>
      <c r="AE354" s="697">
        <f>[52]ACCOUNTALLOC!AE354</f>
        <v>0</v>
      </c>
      <c r="AF354" s="697">
        <f>[52]ACCOUNTALLOC!AF354</f>
        <v>0</v>
      </c>
      <c r="AG354" s="697">
        <f>[52]ACCOUNTALLOC!AG354</f>
        <v>0</v>
      </c>
      <c r="AH354" s="697">
        <f>[52]ACCOUNTALLOC!AH354</f>
        <v>0</v>
      </c>
      <c r="AI354" s="697">
        <f>[52]ACCOUNTALLOC!AI354</f>
        <v>0</v>
      </c>
      <c r="AJ354" s="698"/>
      <c r="AK354" s="697">
        <f>[52]ACCOUNTALLOC!AK354</f>
        <v>0</v>
      </c>
      <c r="AL354" s="697">
        <f>[52]ACCOUNTALLOC!AL354</f>
        <v>0</v>
      </c>
      <c r="AM354" s="697">
        <f>[52]ACCOUNTALLOC!AM354</f>
        <v>0</v>
      </c>
      <c r="AN354" s="697">
        <f>[52]ACCOUNTALLOC!AN354</f>
        <v>0</v>
      </c>
      <c r="AO354" s="697">
        <f>[52]ACCOUNTALLOC!AO354</f>
        <v>0</v>
      </c>
      <c r="AP354" s="697">
        <f>[52]ACCOUNTALLOC!AP354</f>
        <v>0</v>
      </c>
      <c r="AQ354" s="697">
        <f>[52]ACCOUNTALLOC!AQ354</f>
        <v>0</v>
      </c>
      <c r="AR354" s="698"/>
      <c r="AS354" s="697">
        <f>[52]ACCOUNTALLOC!AS354</f>
        <v>0</v>
      </c>
      <c r="AT354" s="697">
        <f>[52]ACCOUNTALLOC!AT354</f>
        <v>0</v>
      </c>
      <c r="AU354" s="697">
        <f>[52]ACCOUNTALLOC!AU354</f>
        <v>0</v>
      </c>
      <c r="AV354" s="697">
        <f>[52]ACCOUNTALLOC!AV354</f>
        <v>0</v>
      </c>
      <c r="AW354" s="697">
        <f>[52]ACCOUNTALLOC!AW354</f>
        <v>0</v>
      </c>
      <c r="AX354" s="697">
        <f>[52]ACCOUNTALLOC!AX354</f>
        <v>0</v>
      </c>
      <c r="AY354" s="697">
        <f>[52]ACCOUNTALLOC!AY354</f>
        <v>0</v>
      </c>
      <c r="AZ354" s="698"/>
      <c r="BA354" s="697">
        <f>[52]ACCOUNTALLOC!BA354</f>
        <v>0</v>
      </c>
      <c r="BB354" s="697">
        <f>[52]ACCOUNTALLOC!BB354</f>
        <v>0</v>
      </c>
      <c r="BC354" s="697">
        <f>[52]ACCOUNTALLOC!BC354</f>
        <v>0</v>
      </c>
      <c r="BD354" s="697">
        <f>[52]ACCOUNTALLOC!BD354</f>
        <v>0</v>
      </c>
      <c r="BE354" s="697">
        <f>[52]ACCOUNTALLOC!BE354</f>
        <v>0</v>
      </c>
      <c r="BF354" s="697">
        <f>[52]ACCOUNTALLOC!BF354</f>
        <v>0</v>
      </c>
      <c r="BG354" s="697">
        <f>[52]ACCOUNTALLOC!BG354</f>
        <v>0</v>
      </c>
      <c r="BH354" s="698"/>
      <c r="BI354" s="697">
        <f>[52]ACCOUNTALLOC!BI354</f>
        <v>0</v>
      </c>
      <c r="BJ354" s="697">
        <f>[52]ACCOUNTALLOC!BJ354</f>
        <v>0</v>
      </c>
      <c r="BK354" s="697">
        <f>[52]ACCOUNTALLOC!BK354</f>
        <v>0</v>
      </c>
      <c r="BL354" s="697">
        <f>[52]ACCOUNTALLOC!BL354</f>
        <v>0</v>
      </c>
      <c r="BM354" s="697">
        <f>[52]ACCOUNTALLOC!BM354</f>
        <v>0</v>
      </c>
      <c r="BN354" s="697">
        <f>[52]ACCOUNTALLOC!BN354</f>
        <v>0</v>
      </c>
      <c r="BO354" s="697">
        <f>[52]ACCOUNTALLOC!BO354</f>
        <v>0</v>
      </c>
      <c r="BP354" s="698"/>
      <c r="BQ354" s="697">
        <f>[52]ACCOUNTALLOC!BQ354</f>
        <v>0</v>
      </c>
      <c r="BR354" s="697">
        <f>[52]ACCOUNTALLOC!BR354</f>
        <v>0</v>
      </c>
      <c r="BS354" s="697">
        <f>[52]ACCOUNTALLOC!BS354</f>
        <v>0</v>
      </c>
      <c r="BT354" s="697">
        <f>[52]ACCOUNTALLOC!BT354</f>
        <v>0</v>
      </c>
      <c r="BU354" s="697">
        <f>[52]ACCOUNTALLOC!BU354</f>
        <v>0</v>
      </c>
      <c r="BV354" s="697">
        <f>[52]ACCOUNTALLOC!BV354</f>
        <v>0</v>
      </c>
      <c r="BW354" s="697">
        <f>[52]ACCOUNTALLOC!BW354</f>
        <v>0</v>
      </c>
      <c r="BX354" s="698"/>
      <c r="BY354" s="697">
        <f>[52]ACCOUNTALLOC!BY354</f>
        <v>0</v>
      </c>
      <c r="BZ354" s="697">
        <f>[52]ACCOUNTALLOC!BZ354</f>
        <v>0</v>
      </c>
      <c r="CA354" s="697">
        <f>[52]ACCOUNTALLOC!CA354</f>
        <v>0</v>
      </c>
      <c r="CB354" s="697">
        <f>[52]ACCOUNTALLOC!CB354</f>
        <v>0</v>
      </c>
      <c r="CC354" s="697">
        <f>[52]ACCOUNTALLOC!CC354</f>
        <v>0</v>
      </c>
      <c r="CD354" s="697">
        <f>[52]ACCOUNTALLOC!CD354</f>
        <v>0</v>
      </c>
      <c r="CE354" s="697">
        <f>[52]ACCOUNTALLOC!CE354</f>
        <v>0</v>
      </c>
      <c r="CF354" s="698"/>
      <c r="CG354" s="697">
        <f>[52]ACCOUNTALLOC!CG354</f>
        <v>0</v>
      </c>
      <c r="CH354" s="697">
        <f>[52]ACCOUNTALLOC!CH354</f>
        <v>0</v>
      </c>
      <c r="CI354" s="697">
        <f>[52]ACCOUNTALLOC!CI354</f>
        <v>0</v>
      </c>
      <c r="CJ354" s="697">
        <f>[52]ACCOUNTALLOC!CJ354</f>
        <v>0</v>
      </c>
      <c r="CK354" s="697">
        <f>[52]ACCOUNTALLOC!CK354</f>
        <v>0</v>
      </c>
      <c r="CL354" s="697">
        <f>[52]ACCOUNTALLOC!CL354</f>
        <v>0</v>
      </c>
      <c r="CM354" s="697">
        <f>[52]ACCOUNTALLOC!CM354</f>
        <v>0</v>
      </c>
      <c r="CN354" s="698">
        <f>[52]ACCOUNTALLOC!CN354</f>
        <v>0</v>
      </c>
      <c r="CO354" s="697">
        <f>[52]ACCOUNTALLOC!CO354</f>
        <v>0</v>
      </c>
      <c r="CP354" s="697">
        <f>[52]ACCOUNTALLOC!CP354</f>
        <v>0</v>
      </c>
      <c r="CQ354" s="697">
        <f>[52]ACCOUNTALLOC!CQ354</f>
        <v>0</v>
      </c>
      <c r="CR354" s="697">
        <f>[52]ACCOUNTALLOC!CR354</f>
        <v>0</v>
      </c>
      <c r="CS354" s="697">
        <f>[52]ACCOUNTALLOC!CS354</f>
        <v>0</v>
      </c>
      <c r="CT354" s="697">
        <f>[52]ACCOUNTALLOC!CT354</f>
        <v>0</v>
      </c>
      <c r="CU354" s="697">
        <f>[52]ACCOUNTALLOC!CU354</f>
        <v>0</v>
      </c>
      <c r="CW354" s="65">
        <f>[52]ACCOUNTALLOC!CW354</f>
        <v>0</v>
      </c>
      <c r="CX354" s="65">
        <f>[52]ACCOUNTALLOC!CX354</f>
        <v>0</v>
      </c>
      <c r="CY354" s="65">
        <f>[52]ACCOUNTALLOC!CY354</f>
        <v>0</v>
      </c>
      <c r="CZ354" s="65">
        <f>[52]ACCOUNTALLOC!CZ354</f>
        <v>0</v>
      </c>
      <c r="DA354" s="65">
        <f>[52]ACCOUNTALLOC!DA354</f>
        <v>0</v>
      </c>
      <c r="DB354" s="65">
        <f>[52]ACCOUNTALLOC!DB354</f>
        <v>0</v>
      </c>
      <c r="DC354" s="65">
        <f>[52]ACCOUNTALLOC!DC354</f>
        <v>0</v>
      </c>
      <c r="DE354" s="65">
        <v>0</v>
      </c>
      <c r="DF354" s="65">
        <v>0</v>
      </c>
      <c r="DG354" s="65">
        <v>0</v>
      </c>
      <c r="DH354" s="65">
        <v>0</v>
      </c>
      <c r="DI354" s="65">
        <v>0</v>
      </c>
      <c r="DJ354" s="65">
        <v>0</v>
      </c>
      <c r="DK354" s="65">
        <v>0</v>
      </c>
      <c r="DM354" s="65">
        <v>0</v>
      </c>
      <c r="DN354" s="65">
        <v>0</v>
      </c>
      <c r="DO354" s="65">
        <v>0</v>
      </c>
      <c r="DP354" s="65">
        <v>0</v>
      </c>
      <c r="DQ354" s="65">
        <v>0</v>
      </c>
      <c r="DR354" s="65">
        <v>0</v>
      </c>
      <c r="DS354" s="65">
        <v>0</v>
      </c>
      <c r="DU354" s="65">
        <v>0</v>
      </c>
      <c r="DV354" s="65">
        <v>0</v>
      </c>
      <c r="DW354" s="65">
        <v>0</v>
      </c>
      <c r="DX354" s="65">
        <v>0</v>
      </c>
      <c r="DY354" s="65">
        <v>0</v>
      </c>
      <c r="DZ354" s="65">
        <v>0</v>
      </c>
      <c r="EA354" s="65">
        <v>0</v>
      </c>
      <c r="EC354" s="65">
        <v>0</v>
      </c>
      <c r="ED354" s="65">
        <v>0</v>
      </c>
      <c r="EE354" s="65">
        <v>0</v>
      </c>
      <c r="EF354" s="65">
        <v>0</v>
      </c>
      <c r="EG354" s="65">
        <v>0</v>
      </c>
      <c r="EH354" s="65">
        <v>0</v>
      </c>
      <c r="EI354" s="65">
        <v>0</v>
      </c>
      <c r="EK354" s="65">
        <v>0</v>
      </c>
      <c r="EL354" s="65">
        <v>0</v>
      </c>
      <c r="EM354" s="65">
        <v>0</v>
      </c>
      <c r="EN354" s="65">
        <v>0</v>
      </c>
      <c r="EO354" s="65">
        <v>0</v>
      </c>
      <c r="EP354" s="65">
        <v>0</v>
      </c>
      <c r="EQ354" s="65">
        <v>0</v>
      </c>
      <c r="ES354" s="65">
        <v>0</v>
      </c>
      <c r="ET354" s="65">
        <v>0</v>
      </c>
      <c r="EU354" s="65">
        <v>0</v>
      </c>
      <c r="EV354" s="65">
        <v>0</v>
      </c>
      <c r="EW354" s="65">
        <v>0</v>
      </c>
      <c r="EX354" s="65">
        <v>0</v>
      </c>
      <c r="EY354" s="65">
        <v>0</v>
      </c>
      <c r="FA354" s="65">
        <v>0</v>
      </c>
      <c r="FB354" s="65">
        <v>0</v>
      </c>
      <c r="FC354" s="65">
        <v>0</v>
      </c>
      <c r="FD354" s="65">
        <v>0</v>
      </c>
      <c r="FE354" s="65">
        <v>0</v>
      </c>
      <c r="FF354" s="65">
        <v>0</v>
      </c>
      <c r="FG354" s="65">
        <v>0</v>
      </c>
    </row>
    <row r="355" spans="1:163">
      <c r="A355" s="699" t="str">
        <f>[52]ACCOUNTALLOC!A355</f>
        <v>~</v>
      </c>
      <c r="B355" s="698" t="str">
        <f>[52]ACCOUNTALLOC!B355</f>
        <v>~</v>
      </c>
      <c r="C355" s="695">
        <f>[52]ACCOUNTALLOC!C355</f>
        <v>0</v>
      </c>
      <c r="D355" s="700"/>
      <c r="E355" s="697">
        <f>[52]ACCOUNTALLOC!E355</f>
        <v>0</v>
      </c>
      <c r="F355" s="697">
        <f>[52]ACCOUNTALLOC!F355</f>
        <v>0</v>
      </c>
      <c r="G355" s="697">
        <f>[52]ACCOUNTALLOC!G355</f>
        <v>0</v>
      </c>
      <c r="H355" s="697">
        <f>[52]ACCOUNTALLOC!H355</f>
        <v>0</v>
      </c>
      <c r="I355" s="697">
        <f>[52]ACCOUNTALLOC!I355</f>
        <v>0</v>
      </c>
      <c r="J355" s="697">
        <f>[52]ACCOUNTALLOC!J355</f>
        <v>0</v>
      </c>
      <c r="K355" s="697">
        <f>[52]ACCOUNTALLOC!K355</f>
        <v>0</v>
      </c>
      <c r="L355" s="698"/>
      <c r="M355" s="697">
        <f>[52]ACCOUNTALLOC!M355</f>
        <v>0</v>
      </c>
      <c r="N355" s="697">
        <f>[52]ACCOUNTALLOC!N355</f>
        <v>0</v>
      </c>
      <c r="O355" s="697">
        <f>[52]ACCOUNTALLOC!O355</f>
        <v>0</v>
      </c>
      <c r="P355" s="697">
        <f>[52]ACCOUNTALLOC!P355</f>
        <v>0</v>
      </c>
      <c r="Q355" s="697">
        <f>[52]ACCOUNTALLOC!Q355</f>
        <v>0</v>
      </c>
      <c r="R355" s="697">
        <f>[52]ACCOUNTALLOC!R355</f>
        <v>0</v>
      </c>
      <c r="S355" s="697">
        <f>[52]ACCOUNTALLOC!S355</f>
        <v>0</v>
      </c>
      <c r="T355" s="698"/>
      <c r="U355" s="697">
        <f>[52]ACCOUNTALLOC!U355</f>
        <v>0</v>
      </c>
      <c r="V355" s="697">
        <f>[52]ACCOUNTALLOC!V355</f>
        <v>0</v>
      </c>
      <c r="W355" s="697">
        <f>[52]ACCOUNTALLOC!W355</f>
        <v>0</v>
      </c>
      <c r="X355" s="697">
        <f>[52]ACCOUNTALLOC!X355</f>
        <v>0</v>
      </c>
      <c r="Y355" s="697">
        <f>[52]ACCOUNTALLOC!Y355</f>
        <v>0</v>
      </c>
      <c r="Z355" s="697">
        <f>[52]ACCOUNTALLOC!Z355</f>
        <v>0</v>
      </c>
      <c r="AA355" s="697">
        <f>[52]ACCOUNTALLOC!AA355</f>
        <v>0</v>
      </c>
      <c r="AB355" s="698"/>
      <c r="AC355" s="697">
        <f>[52]ACCOUNTALLOC!AC355</f>
        <v>0</v>
      </c>
      <c r="AD355" s="697">
        <f>[52]ACCOUNTALLOC!AD355</f>
        <v>0</v>
      </c>
      <c r="AE355" s="697">
        <f>[52]ACCOUNTALLOC!AE355</f>
        <v>0</v>
      </c>
      <c r="AF355" s="697">
        <f>[52]ACCOUNTALLOC!AF355</f>
        <v>0</v>
      </c>
      <c r="AG355" s="697">
        <f>[52]ACCOUNTALLOC!AG355</f>
        <v>0</v>
      </c>
      <c r="AH355" s="697">
        <f>[52]ACCOUNTALLOC!AH355</f>
        <v>0</v>
      </c>
      <c r="AI355" s="697">
        <f>[52]ACCOUNTALLOC!AI355</f>
        <v>0</v>
      </c>
      <c r="AJ355" s="698"/>
      <c r="AK355" s="697">
        <f>[52]ACCOUNTALLOC!AK355</f>
        <v>0</v>
      </c>
      <c r="AL355" s="697">
        <f>[52]ACCOUNTALLOC!AL355</f>
        <v>0</v>
      </c>
      <c r="AM355" s="697">
        <f>[52]ACCOUNTALLOC!AM355</f>
        <v>0</v>
      </c>
      <c r="AN355" s="697">
        <f>[52]ACCOUNTALLOC!AN355</f>
        <v>0</v>
      </c>
      <c r="AO355" s="697">
        <f>[52]ACCOUNTALLOC!AO355</f>
        <v>0</v>
      </c>
      <c r="AP355" s="697">
        <f>[52]ACCOUNTALLOC!AP355</f>
        <v>0</v>
      </c>
      <c r="AQ355" s="697">
        <f>[52]ACCOUNTALLOC!AQ355</f>
        <v>0</v>
      </c>
      <c r="AR355" s="698"/>
      <c r="AS355" s="697">
        <f>[52]ACCOUNTALLOC!AS355</f>
        <v>0</v>
      </c>
      <c r="AT355" s="697">
        <f>[52]ACCOUNTALLOC!AT355</f>
        <v>0</v>
      </c>
      <c r="AU355" s="697">
        <f>[52]ACCOUNTALLOC!AU355</f>
        <v>0</v>
      </c>
      <c r="AV355" s="697">
        <f>[52]ACCOUNTALLOC!AV355</f>
        <v>0</v>
      </c>
      <c r="AW355" s="697">
        <f>[52]ACCOUNTALLOC!AW355</f>
        <v>0</v>
      </c>
      <c r="AX355" s="697">
        <f>[52]ACCOUNTALLOC!AX355</f>
        <v>0</v>
      </c>
      <c r="AY355" s="697">
        <f>[52]ACCOUNTALLOC!AY355</f>
        <v>0</v>
      </c>
      <c r="AZ355" s="698"/>
      <c r="BA355" s="697">
        <f>[52]ACCOUNTALLOC!BA355</f>
        <v>0</v>
      </c>
      <c r="BB355" s="697">
        <f>[52]ACCOUNTALLOC!BB355</f>
        <v>0</v>
      </c>
      <c r="BC355" s="697">
        <f>[52]ACCOUNTALLOC!BC355</f>
        <v>0</v>
      </c>
      <c r="BD355" s="697">
        <f>[52]ACCOUNTALLOC!BD355</f>
        <v>0</v>
      </c>
      <c r="BE355" s="697">
        <f>[52]ACCOUNTALLOC!BE355</f>
        <v>0</v>
      </c>
      <c r="BF355" s="697">
        <f>[52]ACCOUNTALLOC!BF355</f>
        <v>0</v>
      </c>
      <c r="BG355" s="697">
        <f>[52]ACCOUNTALLOC!BG355</f>
        <v>0</v>
      </c>
      <c r="BH355" s="698"/>
      <c r="BI355" s="697">
        <f>[52]ACCOUNTALLOC!BI355</f>
        <v>0</v>
      </c>
      <c r="BJ355" s="697">
        <f>[52]ACCOUNTALLOC!BJ355</f>
        <v>0</v>
      </c>
      <c r="BK355" s="697">
        <f>[52]ACCOUNTALLOC!BK355</f>
        <v>0</v>
      </c>
      <c r="BL355" s="697">
        <f>[52]ACCOUNTALLOC!BL355</f>
        <v>0</v>
      </c>
      <c r="BM355" s="697">
        <f>[52]ACCOUNTALLOC!BM355</f>
        <v>0</v>
      </c>
      <c r="BN355" s="697">
        <f>[52]ACCOUNTALLOC!BN355</f>
        <v>0</v>
      </c>
      <c r="BO355" s="697">
        <f>[52]ACCOUNTALLOC!BO355</f>
        <v>0</v>
      </c>
      <c r="BP355" s="698"/>
      <c r="BQ355" s="697">
        <f>[52]ACCOUNTALLOC!BQ355</f>
        <v>0</v>
      </c>
      <c r="BR355" s="697">
        <f>[52]ACCOUNTALLOC!BR355</f>
        <v>0</v>
      </c>
      <c r="BS355" s="697">
        <f>[52]ACCOUNTALLOC!BS355</f>
        <v>0</v>
      </c>
      <c r="BT355" s="697">
        <f>[52]ACCOUNTALLOC!BT355</f>
        <v>0</v>
      </c>
      <c r="BU355" s="697">
        <f>[52]ACCOUNTALLOC!BU355</f>
        <v>0</v>
      </c>
      <c r="BV355" s="697">
        <f>[52]ACCOUNTALLOC!BV355</f>
        <v>0</v>
      </c>
      <c r="BW355" s="697">
        <f>[52]ACCOUNTALLOC!BW355</f>
        <v>0</v>
      </c>
      <c r="BX355" s="698"/>
      <c r="BY355" s="697">
        <f>[52]ACCOUNTALLOC!BY355</f>
        <v>0</v>
      </c>
      <c r="BZ355" s="697">
        <f>[52]ACCOUNTALLOC!BZ355</f>
        <v>0</v>
      </c>
      <c r="CA355" s="697">
        <f>[52]ACCOUNTALLOC!CA355</f>
        <v>0</v>
      </c>
      <c r="CB355" s="697">
        <f>[52]ACCOUNTALLOC!CB355</f>
        <v>0</v>
      </c>
      <c r="CC355" s="697">
        <f>[52]ACCOUNTALLOC!CC355</f>
        <v>0</v>
      </c>
      <c r="CD355" s="697">
        <f>[52]ACCOUNTALLOC!CD355</f>
        <v>0</v>
      </c>
      <c r="CE355" s="697">
        <f>[52]ACCOUNTALLOC!CE355</f>
        <v>0</v>
      </c>
      <c r="CF355" s="698"/>
      <c r="CG355" s="697">
        <f>[52]ACCOUNTALLOC!CG355</f>
        <v>0</v>
      </c>
      <c r="CH355" s="697">
        <f>[52]ACCOUNTALLOC!CH355</f>
        <v>0</v>
      </c>
      <c r="CI355" s="697">
        <f>[52]ACCOUNTALLOC!CI355</f>
        <v>0</v>
      </c>
      <c r="CJ355" s="697">
        <f>[52]ACCOUNTALLOC!CJ355</f>
        <v>0</v>
      </c>
      <c r="CK355" s="697">
        <f>[52]ACCOUNTALLOC!CK355</f>
        <v>0</v>
      </c>
      <c r="CL355" s="697">
        <f>[52]ACCOUNTALLOC!CL355</f>
        <v>0</v>
      </c>
      <c r="CM355" s="697">
        <f>[52]ACCOUNTALLOC!CM355</f>
        <v>0</v>
      </c>
      <c r="CN355" s="698">
        <f>[52]ACCOUNTALLOC!CN355</f>
        <v>0</v>
      </c>
      <c r="CO355" s="697">
        <f>[52]ACCOUNTALLOC!CO355</f>
        <v>0</v>
      </c>
      <c r="CP355" s="697">
        <f>[52]ACCOUNTALLOC!CP355</f>
        <v>0</v>
      </c>
      <c r="CQ355" s="697">
        <f>[52]ACCOUNTALLOC!CQ355</f>
        <v>0</v>
      </c>
      <c r="CR355" s="697">
        <f>[52]ACCOUNTALLOC!CR355</f>
        <v>0</v>
      </c>
      <c r="CS355" s="697">
        <f>[52]ACCOUNTALLOC!CS355</f>
        <v>0</v>
      </c>
      <c r="CT355" s="697">
        <f>[52]ACCOUNTALLOC!CT355</f>
        <v>0</v>
      </c>
      <c r="CU355" s="697">
        <f>[52]ACCOUNTALLOC!CU355</f>
        <v>0</v>
      </c>
      <c r="CW355" s="65">
        <f>[52]ACCOUNTALLOC!CW355</f>
        <v>0</v>
      </c>
      <c r="CX355" s="65">
        <f>[52]ACCOUNTALLOC!CX355</f>
        <v>0</v>
      </c>
      <c r="CY355" s="65">
        <f>[52]ACCOUNTALLOC!CY355</f>
        <v>0</v>
      </c>
      <c r="CZ355" s="65">
        <f>[52]ACCOUNTALLOC!CZ355</f>
        <v>0</v>
      </c>
      <c r="DA355" s="65">
        <f>[52]ACCOUNTALLOC!DA355</f>
        <v>0</v>
      </c>
      <c r="DB355" s="65">
        <f>[52]ACCOUNTALLOC!DB355</f>
        <v>0</v>
      </c>
      <c r="DC355" s="65">
        <f>[52]ACCOUNTALLOC!DC355</f>
        <v>0</v>
      </c>
      <c r="DE355" s="65">
        <v>0</v>
      </c>
      <c r="DF355" s="65">
        <v>0</v>
      </c>
      <c r="DG355" s="65">
        <v>0</v>
      </c>
      <c r="DH355" s="65">
        <v>0</v>
      </c>
      <c r="DI355" s="65">
        <v>0</v>
      </c>
      <c r="DJ355" s="65">
        <v>0</v>
      </c>
      <c r="DK355" s="65">
        <v>0</v>
      </c>
      <c r="DM355" s="65">
        <v>0</v>
      </c>
      <c r="DN355" s="65">
        <v>0</v>
      </c>
      <c r="DO355" s="65">
        <v>0</v>
      </c>
      <c r="DP355" s="65">
        <v>0</v>
      </c>
      <c r="DQ355" s="65">
        <v>0</v>
      </c>
      <c r="DR355" s="65">
        <v>0</v>
      </c>
      <c r="DS355" s="65">
        <v>0</v>
      </c>
      <c r="DU355" s="65">
        <v>0</v>
      </c>
      <c r="DV355" s="65">
        <v>0</v>
      </c>
      <c r="DW355" s="65">
        <v>0</v>
      </c>
      <c r="DX355" s="65">
        <v>0</v>
      </c>
      <c r="DY355" s="65">
        <v>0</v>
      </c>
      <c r="DZ355" s="65">
        <v>0</v>
      </c>
      <c r="EA355" s="65">
        <v>0</v>
      </c>
      <c r="EC355" s="65">
        <v>0</v>
      </c>
      <c r="ED355" s="65">
        <v>0</v>
      </c>
      <c r="EE355" s="65">
        <v>0</v>
      </c>
      <c r="EF355" s="65">
        <v>0</v>
      </c>
      <c r="EG355" s="65">
        <v>0</v>
      </c>
      <c r="EH355" s="65">
        <v>0</v>
      </c>
      <c r="EI355" s="65">
        <v>0</v>
      </c>
      <c r="EK355" s="65">
        <v>0</v>
      </c>
      <c r="EL355" s="65">
        <v>0</v>
      </c>
      <c r="EM355" s="65">
        <v>0</v>
      </c>
      <c r="EN355" s="65">
        <v>0</v>
      </c>
      <c r="EO355" s="65">
        <v>0</v>
      </c>
      <c r="EP355" s="65">
        <v>0</v>
      </c>
      <c r="EQ355" s="65">
        <v>0</v>
      </c>
      <c r="ES355" s="65">
        <v>0</v>
      </c>
      <c r="ET355" s="65">
        <v>0</v>
      </c>
      <c r="EU355" s="65">
        <v>0</v>
      </c>
      <c r="EV355" s="65">
        <v>0</v>
      </c>
      <c r="EW355" s="65">
        <v>0</v>
      </c>
      <c r="EX355" s="65">
        <v>0</v>
      </c>
      <c r="EY355" s="65">
        <v>0</v>
      </c>
      <c r="FA355" s="65">
        <v>0</v>
      </c>
      <c r="FB355" s="65">
        <v>0</v>
      </c>
      <c r="FC355" s="65">
        <v>0</v>
      </c>
      <c r="FD355" s="65">
        <v>0</v>
      </c>
      <c r="FE355" s="65">
        <v>0</v>
      </c>
      <c r="FF355" s="65">
        <v>0</v>
      </c>
      <c r="FG355" s="65">
        <v>0</v>
      </c>
    </row>
    <row r="356" spans="1:163">
      <c r="A356" s="698"/>
      <c r="B356" s="694" t="str">
        <f>[52]ACCOUNTALLOC!B356</f>
        <v>Sub-total</v>
      </c>
      <c r="C356" s="696">
        <f>[52]ACCOUNTALLOC!C356</f>
        <v>111069454.02204834</v>
      </c>
      <c r="D356" s="700"/>
      <c r="E356" s="696">
        <f>[52]ACCOUNTALLOC!E356</f>
        <v>24109487.906948481</v>
      </c>
      <c r="F356" s="696">
        <f>[52]ACCOUNTALLOC!F356</f>
        <v>26723518.190128352</v>
      </c>
      <c r="G356" s="696">
        <f>[52]ACCOUNTALLOC!G356</f>
        <v>17427789.367337041</v>
      </c>
      <c r="H356" s="696">
        <f>[52]ACCOUNTALLOC!H356</f>
        <v>0</v>
      </c>
      <c r="I356" s="696">
        <f>[52]ACCOUNTALLOC!I356</f>
        <v>0</v>
      </c>
      <c r="J356" s="696">
        <f>[52]ACCOUNTALLOC!J356</f>
        <v>0</v>
      </c>
      <c r="K356" s="696">
        <f>[52]ACCOUNTALLOC!K356</f>
        <v>68260795.464413881</v>
      </c>
      <c r="L356" s="696"/>
      <c r="M356" s="696">
        <f>[52]ACCOUNTALLOC!M356</f>
        <v>4614818.7833623113</v>
      </c>
      <c r="N356" s="696">
        <f>[52]ACCOUNTALLOC!N356</f>
        <v>6790132.402021342</v>
      </c>
      <c r="O356" s="696">
        <f>[52]ACCOUNTALLOC!O356</f>
        <v>2183589.103960542</v>
      </c>
      <c r="P356" s="696">
        <f>[52]ACCOUNTALLOC!P356</f>
        <v>0</v>
      </c>
      <c r="Q356" s="696">
        <f>[52]ACCOUNTALLOC!Q356</f>
        <v>0</v>
      </c>
      <c r="R356" s="696">
        <f>[52]ACCOUNTALLOC!R356</f>
        <v>0</v>
      </c>
      <c r="S356" s="696">
        <f>[52]ACCOUNTALLOC!S356</f>
        <v>13588540.289344195</v>
      </c>
      <c r="T356" s="696"/>
      <c r="U356" s="696">
        <f>[52]ACCOUNTALLOC!U356</f>
        <v>4102030.0778378104</v>
      </c>
      <c r="V356" s="696">
        <f>[52]ACCOUNTALLOC!V356</f>
        <v>7551147.2182467328</v>
      </c>
      <c r="W356" s="696">
        <f>[52]ACCOUNTALLOC!W356</f>
        <v>338398.442172474</v>
      </c>
      <c r="X356" s="696">
        <f>[52]ACCOUNTALLOC!X356</f>
        <v>0</v>
      </c>
      <c r="Y356" s="696">
        <f>[52]ACCOUNTALLOC!Y356</f>
        <v>0</v>
      </c>
      <c r="Z356" s="696">
        <f>[52]ACCOUNTALLOC!Z356</f>
        <v>0</v>
      </c>
      <c r="AA356" s="696">
        <f>[52]ACCOUNTALLOC!AA356</f>
        <v>11991575.738257017</v>
      </c>
      <c r="AB356" s="696"/>
      <c r="AC356" s="696">
        <f>[52]ACCOUNTALLOC!AC356</f>
        <v>1846826.3659466587</v>
      </c>
      <c r="AD356" s="696">
        <f>[52]ACCOUNTALLOC!AD356</f>
        <v>4873252.3017966514</v>
      </c>
      <c r="AE356" s="696">
        <f>[52]ACCOUNTALLOC!AE356</f>
        <v>169463.28059687716</v>
      </c>
      <c r="AF356" s="696">
        <f>[52]ACCOUNTALLOC!AF356</f>
        <v>0</v>
      </c>
      <c r="AG356" s="696">
        <f>[52]ACCOUNTALLOC!AG356</f>
        <v>0</v>
      </c>
      <c r="AH356" s="696">
        <f>[52]ACCOUNTALLOC!AH356</f>
        <v>0</v>
      </c>
      <c r="AI356" s="696">
        <f>[52]ACCOUNTALLOC!AI356</f>
        <v>6889541.9483401878</v>
      </c>
      <c r="AJ356" s="696"/>
      <c r="AK356" s="696">
        <f>[52]ACCOUNTALLOC!AK356</f>
        <v>1467701.3757702941</v>
      </c>
      <c r="AL356" s="696">
        <f>[52]ACCOUNTALLOC!AL356</f>
        <v>3390530.148546102</v>
      </c>
      <c r="AM356" s="696">
        <f>[52]ACCOUNTALLOC!AM356</f>
        <v>414492.48282529577</v>
      </c>
      <c r="AN356" s="696">
        <f>[52]ACCOUNTALLOC!AN356</f>
        <v>0</v>
      </c>
      <c r="AO356" s="696">
        <f>[52]ACCOUNTALLOC!AO356</f>
        <v>0</v>
      </c>
      <c r="AP356" s="696">
        <f>[52]ACCOUNTALLOC!AP356</f>
        <v>0</v>
      </c>
      <c r="AQ356" s="696">
        <f>[52]ACCOUNTALLOC!AQ356</f>
        <v>5272724.0071416926</v>
      </c>
      <c r="AR356" s="696"/>
      <c r="AS356" s="696">
        <f>[52]ACCOUNTALLOC!AS356</f>
        <v>17436.28593803689</v>
      </c>
      <c r="AT356" s="696">
        <f>[52]ACCOUNTALLOC!AT356</f>
        <v>10705.966352961721</v>
      </c>
      <c r="AU356" s="696">
        <f>[52]ACCOUNTALLOC!AU356</f>
        <v>842.02187230007974</v>
      </c>
      <c r="AV356" s="696">
        <f>[52]ACCOUNTALLOC!AV356</f>
        <v>0</v>
      </c>
      <c r="AW356" s="696">
        <f>[52]ACCOUNTALLOC!AW356</f>
        <v>0</v>
      </c>
      <c r="AX356" s="696">
        <f>[52]ACCOUNTALLOC!AX356</f>
        <v>0</v>
      </c>
      <c r="AY356" s="696">
        <f>[52]ACCOUNTALLOC!AY356</f>
        <v>28984.274163298691</v>
      </c>
      <c r="AZ356" s="696"/>
      <c r="BA356" s="696">
        <f>[52]ACCOUNTALLOC!BA356</f>
        <v>282534.16395508376</v>
      </c>
      <c r="BB356" s="696">
        <f>[52]ACCOUNTALLOC!BB356</f>
        <v>295479.47645512177</v>
      </c>
      <c r="BC356" s="696">
        <f>[52]ACCOUNTALLOC!BC356</f>
        <v>86991.839825014045</v>
      </c>
      <c r="BD356" s="696">
        <f>[52]ACCOUNTALLOC!BD356</f>
        <v>0</v>
      </c>
      <c r="BE356" s="696">
        <f>[52]ACCOUNTALLOC!BE356</f>
        <v>0</v>
      </c>
      <c r="BF356" s="696">
        <f>[52]ACCOUNTALLOC!BF356</f>
        <v>0</v>
      </c>
      <c r="BG356" s="696">
        <f>[52]ACCOUNTALLOC!BG356</f>
        <v>665005.48023521958</v>
      </c>
      <c r="BH356" s="696"/>
      <c r="BI356" s="696">
        <f>[52]ACCOUNTALLOC!BI356</f>
        <v>322156.51535747404</v>
      </c>
      <c r="BJ356" s="696">
        <f>[52]ACCOUNTALLOC!BJ356</f>
        <v>113296.97311309801</v>
      </c>
      <c r="BK356" s="696">
        <f>[52]ACCOUNTALLOC!BK356</f>
        <v>34832.742333645816</v>
      </c>
      <c r="BL356" s="696">
        <f>[52]ACCOUNTALLOC!BL356</f>
        <v>0</v>
      </c>
      <c r="BM356" s="696">
        <f>[52]ACCOUNTALLOC!BM356</f>
        <v>0</v>
      </c>
      <c r="BN356" s="696">
        <f>[52]ACCOUNTALLOC!BN356</f>
        <v>0</v>
      </c>
      <c r="BO356" s="696">
        <f>[52]ACCOUNTALLOC!BO356</f>
        <v>470286.23080421786</v>
      </c>
      <c r="BP356" s="696"/>
      <c r="BQ356" s="696">
        <f>[52]ACCOUNTALLOC!BQ356</f>
        <v>238545.60564323497</v>
      </c>
      <c r="BR356" s="696">
        <f>[52]ACCOUNTALLOC!BR356</f>
        <v>1467559.3025643108</v>
      </c>
      <c r="BS356" s="696">
        <f>[52]ACCOUNTALLOC!BS356</f>
        <v>39192.487972012917</v>
      </c>
      <c r="BT356" s="696">
        <f>[52]ACCOUNTALLOC!BT356</f>
        <v>0</v>
      </c>
      <c r="BU356" s="696">
        <f>[52]ACCOUNTALLOC!BU356</f>
        <v>0</v>
      </c>
      <c r="BV356" s="696">
        <f>[52]ACCOUNTALLOC!BV356</f>
        <v>0</v>
      </c>
      <c r="BW356" s="696">
        <f>[52]ACCOUNTALLOC!BW356</f>
        <v>1745297.3961795587</v>
      </c>
      <c r="BX356" s="696"/>
      <c r="BY356" s="696">
        <f>[52]ACCOUNTALLOC!BY356</f>
        <v>98757.55332901777</v>
      </c>
      <c r="BZ356" s="696">
        <f>[52]ACCOUNTALLOC!BZ356</f>
        <v>668669.38686109718</v>
      </c>
      <c r="CA356" s="696">
        <f>[52]ACCOUNTALLOC!CA356</f>
        <v>68131.04642923706</v>
      </c>
      <c r="CB356" s="696">
        <f>[52]ACCOUNTALLOC!CB356</f>
        <v>0</v>
      </c>
      <c r="CC356" s="696">
        <f>[52]ACCOUNTALLOC!CC356</f>
        <v>0</v>
      </c>
      <c r="CD356" s="696">
        <f>[52]ACCOUNTALLOC!CD356</f>
        <v>0</v>
      </c>
      <c r="CE356" s="696">
        <f>[52]ACCOUNTALLOC!CE356</f>
        <v>835557.98661935213</v>
      </c>
      <c r="CF356" s="696"/>
      <c r="CG356" s="762">
        <f>[52]ACCOUNTALLOC!CG356</f>
        <v>116118.45448964811</v>
      </c>
      <c r="CH356" s="762">
        <f>[52]ACCOUNTALLOC!CH356</f>
        <v>176712.33382448895</v>
      </c>
      <c r="CI356" s="762">
        <f>[52]ACCOUNTALLOC!CI356</f>
        <v>995187.42614825687</v>
      </c>
      <c r="CJ356" s="696">
        <f>[52]ACCOUNTALLOC!CJ356</f>
        <v>0</v>
      </c>
      <c r="CK356" s="696">
        <f>[52]ACCOUNTALLOC!CK356</f>
        <v>0</v>
      </c>
      <c r="CL356" s="696">
        <f>[52]ACCOUNTALLOC!CL356</f>
        <v>0</v>
      </c>
      <c r="CM356" s="696">
        <f>[52]ACCOUNTALLOC!CM356</f>
        <v>1288018.2144623939</v>
      </c>
      <c r="CN356" s="696">
        <f>[52]ACCOUNTALLOC!CN356</f>
        <v>0</v>
      </c>
      <c r="CO356" s="696">
        <f>[52]ACCOUNTALLOC!CO356</f>
        <v>15608.888457145928</v>
      </c>
      <c r="CP356" s="696">
        <f>[52]ACCOUNTALLOC!CP356</f>
        <v>17294.616621321635</v>
      </c>
      <c r="CQ356" s="696">
        <f>[52]ACCOUNTALLOC!CQ356</f>
        <v>223.48700885763193</v>
      </c>
      <c r="CR356" s="696">
        <f>[52]ACCOUNTALLOC!CR356</f>
        <v>0</v>
      </c>
      <c r="CS356" s="696">
        <f>[52]ACCOUNTALLOC!CS356</f>
        <v>0</v>
      </c>
      <c r="CT356" s="696">
        <f>[52]ACCOUNTALLOC!CT356</f>
        <v>0</v>
      </c>
      <c r="CU356" s="696">
        <f>[52]ACCOUNTALLOC!CU356</f>
        <v>33126.992087325198</v>
      </c>
      <c r="CV356" s="66"/>
      <c r="CW356" s="66">
        <f>[52]ACCOUNTALLOC!CW356</f>
        <v>0</v>
      </c>
      <c r="CX356" s="66">
        <f>[52]ACCOUNTALLOC!CX356</f>
        <v>0</v>
      </c>
      <c r="CY356" s="66">
        <f>[52]ACCOUNTALLOC!CY356</f>
        <v>0</v>
      </c>
      <c r="CZ356" s="66">
        <f>[52]ACCOUNTALLOC!CZ356</f>
        <v>0</v>
      </c>
      <c r="DA356" s="66">
        <f>[52]ACCOUNTALLOC!DA356</f>
        <v>0</v>
      </c>
      <c r="DB356" s="66">
        <f>[52]ACCOUNTALLOC!DB356</f>
        <v>0</v>
      </c>
      <c r="DC356" s="66">
        <f>[52]ACCOUNTALLOC!DC356</f>
        <v>0</v>
      </c>
      <c r="DD356" s="66"/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/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/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/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/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/>
      <c r="ES356" s="66">
        <v>0</v>
      </c>
      <c r="ET356" s="66">
        <v>0</v>
      </c>
      <c r="EU356" s="66">
        <v>0</v>
      </c>
      <c r="EV356" s="66">
        <v>0</v>
      </c>
      <c r="EW356" s="66">
        <v>0</v>
      </c>
      <c r="EX356" s="66">
        <v>0</v>
      </c>
      <c r="EY356" s="66">
        <v>0</v>
      </c>
      <c r="EZ356" s="66"/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0</v>
      </c>
    </row>
    <row r="357" spans="1:163">
      <c r="D357" s="64"/>
      <c r="CW357" s="2">
        <f>[52]ACCOUNTALLOC!CW357</f>
        <v>0</v>
      </c>
      <c r="CX357" s="2">
        <f>[52]ACCOUNTALLOC!CX357</f>
        <v>0</v>
      </c>
      <c r="CY357" s="2">
        <f>[52]ACCOUNTALLOC!CY357</f>
        <v>0</v>
      </c>
      <c r="CZ357" s="2">
        <f>[52]ACCOUNTALLOC!CZ357</f>
        <v>0</v>
      </c>
      <c r="DA357" s="2">
        <f>[52]ACCOUNTALLOC!DA357</f>
        <v>0</v>
      </c>
      <c r="DB357" s="2">
        <f>[52]ACCOUNTALLOC!DB357</f>
        <v>0</v>
      </c>
      <c r="DC357" s="2">
        <f>[52]ACCOUNTALLOC!DC357</f>
        <v>0</v>
      </c>
    </row>
    <row r="358" spans="1:163">
      <c r="B358" s="694" t="str">
        <f>[52]ACCOUNTALLOC!B358</f>
        <v>TOTAL OPERATING EXPENSES</v>
      </c>
      <c r="C358" s="696">
        <f>[52]ACCOUNTALLOC!C358</f>
        <v>1073570191.6756256</v>
      </c>
      <c r="D358" s="700"/>
      <c r="E358" s="696">
        <f>[52]ACCOUNTALLOC!E358</f>
        <v>92766433.196660489</v>
      </c>
      <c r="F358" s="696">
        <f>[52]ACCOUNTALLOC!F358</f>
        <v>430931099.25900757</v>
      </c>
      <c r="G358" s="696">
        <f>[52]ACCOUNTALLOC!G358</f>
        <v>73859273.162477627</v>
      </c>
      <c r="H358" s="696">
        <f>[52]ACCOUNTALLOC!H358</f>
        <v>0</v>
      </c>
      <c r="I358" s="696">
        <f>[52]ACCOUNTALLOC!I358</f>
        <v>0</v>
      </c>
      <c r="J358" s="696">
        <f>[52]ACCOUNTALLOC!J358</f>
        <v>0</v>
      </c>
      <c r="K358" s="696">
        <f>[52]ACCOUNTALLOC!K358</f>
        <v>597556805.61814559</v>
      </c>
      <c r="L358" s="696"/>
      <c r="M358" s="696">
        <f>[52]ACCOUNTALLOC!M358</f>
        <v>19899445.90963665</v>
      </c>
      <c r="N358" s="696">
        <f>[52]ACCOUNTALLOC!N358</f>
        <v>109494535.83541083</v>
      </c>
      <c r="O358" s="696">
        <f>[52]ACCOUNTALLOC!O358</f>
        <v>9451244.8064487334</v>
      </c>
      <c r="P358" s="696">
        <f>[52]ACCOUNTALLOC!P358</f>
        <v>0</v>
      </c>
      <c r="Q358" s="696">
        <f>[52]ACCOUNTALLOC!Q358</f>
        <v>0</v>
      </c>
      <c r="R358" s="696">
        <f>[52]ACCOUNTALLOC!R358</f>
        <v>0</v>
      </c>
      <c r="S358" s="696">
        <f>[52]ACCOUNTALLOC!S358</f>
        <v>138845226.55149624</v>
      </c>
      <c r="T358" s="696"/>
      <c r="U358" s="696">
        <f>[52]ACCOUNTALLOC!U358</f>
        <v>20081662.398938492</v>
      </c>
      <c r="V358" s="696">
        <f>[52]ACCOUNTALLOC!V358</f>
        <v>121766308.92214243</v>
      </c>
      <c r="W358" s="696">
        <f>[52]ACCOUNTALLOC!W358</f>
        <v>1466903.7519760244</v>
      </c>
      <c r="X358" s="696">
        <f>[52]ACCOUNTALLOC!X358</f>
        <v>0</v>
      </c>
      <c r="Y358" s="696">
        <f>[52]ACCOUNTALLOC!Y358</f>
        <v>0</v>
      </c>
      <c r="Z358" s="696">
        <f>[52]ACCOUNTALLOC!Z358</f>
        <v>0</v>
      </c>
      <c r="AA358" s="696">
        <f>[52]ACCOUNTALLOC!AA358</f>
        <v>143314875.07305697</v>
      </c>
      <c r="AB358" s="696"/>
      <c r="AC358" s="696">
        <f>[52]ACCOUNTALLOC!AC358</f>
        <v>10062924.437509049</v>
      </c>
      <c r="AD358" s="696">
        <f>[52]ACCOUNTALLOC!AD358</f>
        <v>78583813.569706976</v>
      </c>
      <c r="AE358" s="696">
        <f>[52]ACCOUNTALLOC!AE358</f>
        <v>749046.83152672008</v>
      </c>
      <c r="AF358" s="696">
        <f>[52]ACCOUNTALLOC!AF358</f>
        <v>0</v>
      </c>
      <c r="AG358" s="696">
        <f>[52]ACCOUNTALLOC!AG358</f>
        <v>0</v>
      </c>
      <c r="AH358" s="696">
        <f>[52]ACCOUNTALLOC!AH358</f>
        <v>0</v>
      </c>
      <c r="AI358" s="696">
        <f>[52]ACCOUNTALLOC!AI358</f>
        <v>89395784.838742748</v>
      </c>
      <c r="AJ358" s="696"/>
      <c r="AK358" s="696">
        <f>[52]ACCOUNTALLOC!AK358</f>
        <v>7389318.2540192269</v>
      </c>
      <c r="AL358" s="696">
        <f>[52]ACCOUNTALLOC!AL358</f>
        <v>54674121.632813357</v>
      </c>
      <c r="AM358" s="696">
        <f>[52]ACCOUNTALLOC!AM358</f>
        <v>1802872.6736524636</v>
      </c>
      <c r="AN358" s="696">
        <f>[52]ACCOUNTALLOC!AN358</f>
        <v>0</v>
      </c>
      <c r="AO358" s="696">
        <f>[52]ACCOUNTALLOC!AO358</f>
        <v>0</v>
      </c>
      <c r="AP358" s="696">
        <f>[52]ACCOUNTALLOC!AP358</f>
        <v>0</v>
      </c>
      <c r="AQ358" s="696">
        <f>[52]ACCOUNTALLOC!AQ358</f>
        <v>63866312.56048505</v>
      </c>
      <c r="AR358" s="696"/>
      <c r="AS358" s="696">
        <f>[52]ACCOUNTALLOC!AS358</f>
        <v>28370.466990341007</v>
      </c>
      <c r="AT358" s="696">
        <f>[52]ACCOUNTALLOC!AT358</f>
        <v>172639.46372210747</v>
      </c>
      <c r="AU358" s="696">
        <f>[52]ACCOUNTALLOC!AU358</f>
        <v>3615.6199346540511</v>
      </c>
      <c r="AV358" s="696">
        <f>[52]ACCOUNTALLOC!AV358</f>
        <v>0</v>
      </c>
      <c r="AW358" s="696">
        <f>[52]ACCOUNTALLOC!AW358</f>
        <v>0</v>
      </c>
      <c r="AX358" s="696">
        <f>[52]ACCOUNTALLOC!AX358</f>
        <v>0</v>
      </c>
      <c r="AY358" s="696">
        <f>[52]ACCOUNTALLOC!AY358</f>
        <v>204625.55064710253</v>
      </c>
      <c r="AZ358" s="696"/>
      <c r="BA358" s="696">
        <f>[52]ACCOUNTALLOC!BA358</f>
        <v>485049.60024077713</v>
      </c>
      <c r="BB358" s="696">
        <f>[52]ACCOUNTALLOC!BB358</f>
        <v>4764765.4283902543</v>
      </c>
      <c r="BC358" s="696">
        <f>[52]ACCOUNTALLOC!BC358</f>
        <v>374022.69127300516</v>
      </c>
      <c r="BD358" s="696">
        <f>[52]ACCOUNTALLOC!BD358</f>
        <v>0</v>
      </c>
      <c r="BE358" s="696">
        <f>[52]ACCOUNTALLOC!BE358</f>
        <v>0</v>
      </c>
      <c r="BF358" s="696">
        <f>[52]ACCOUNTALLOC!BF358</f>
        <v>0</v>
      </c>
      <c r="BG358" s="696">
        <f>[52]ACCOUNTALLOC!BG358</f>
        <v>5623837.7199040363</v>
      </c>
      <c r="BH358" s="696"/>
      <c r="BI358" s="696">
        <f>[52]ACCOUNTALLOC!BI358</f>
        <v>622281.44333462184</v>
      </c>
      <c r="BJ358" s="696">
        <f>[52]ACCOUNTALLOC!BJ358</f>
        <v>356194.22003711655</v>
      </c>
      <c r="BK358" s="696">
        <f>[52]ACCOUNTALLOC!BK358</f>
        <v>152188.34190909562</v>
      </c>
      <c r="BL358" s="696">
        <f>[52]ACCOUNTALLOC!BL358</f>
        <v>0</v>
      </c>
      <c r="BM358" s="696">
        <f>[52]ACCOUNTALLOC!BM358</f>
        <v>0</v>
      </c>
      <c r="BN358" s="696">
        <f>[52]ACCOUNTALLOC!BN358</f>
        <v>0</v>
      </c>
      <c r="BO358" s="696">
        <f>[52]ACCOUNTALLOC!BO358</f>
        <v>1130664.0052808339</v>
      </c>
      <c r="BP358" s="696"/>
      <c r="BQ358" s="696">
        <f>[52]ACCOUNTALLOC!BQ358</f>
        <v>2101001.2675360665</v>
      </c>
      <c r="BR358" s="696">
        <f>[52]ACCOUNTALLOC!BR358</f>
        <v>23665182.816962894</v>
      </c>
      <c r="BS358" s="696">
        <f>[52]ACCOUNTALLOC!BS358</f>
        <v>172543.48065776678</v>
      </c>
      <c r="BT358" s="696">
        <f>[52]ACCOUNTALLOC!BT358</f>
        <v>0</v>
      </c>
      <c r="BU358" s="696">
        <f>[52]ACCOUNTALLOC!BU358</f>
        <v>0</v>
      </c>
      <c r="BV358" s="696">
        <f>[52]ACCOUNTALLOC!BV358</f>
        <v>0</v>
      </c>
      <c r="BW358" s="696">
        <f>[52]ACCOUNTALLOC!BW358</f>
        <v>25938727.565156724</v>
      </c>
      <c r="BX358" s="696"/>
      <c r="BY358" s="696">
        <f>[52]ACCOUNTALLOC!BY358</f>
        <v>277452.71906631044</v>
      </c>
      <c r="BZ358" s="696">
        <f>[52]ACCOUNTALLOC!BZ358</f>
        <v>2102228.8960705735</v>
      </c>
      <c r="CA358" s="696">
        <f>[52]ACCOUNTALLOC!CA358</f>
        <v>300160.30642917595</v>
      </c>
      <c r="CB358" s="696">
        <f>[52]ACCOUNTALLOC!CB358</f>
        <v>0</v>
      </c>
      <c r="CC358" s="696">
        <f>[52]ACCOUNTALLOC!CC358</f>
        <v>0</v>
      </c>
      <c r="CD358" s="696">
        <f>[52]ACCOUNTALLOC!CD358</f>
        <v>0</v>
      </c>
      <c r="CE358" s="696">
        <f>[52]ACCOUNTALLOC!CE358</f>
        <v>2679841.9215660598</v>
      </c>
      <c r="CF358" s="696"/>
      <c r="CG358" s="696">
        <f>[52]ACCOUNTALLOC!CG358</f>
        <v>327063.95196321642</v>
      </c>
      <c r="CH358" s="696">
        <f>[52]ACCOUNTALLOC!CH358</f>
        <v>2849581.3959010001</v>
      </c>
      <c r="CI358" s="696">
        <f>[52]ACCOUNTALLOC!CI358</f>
        <v>1497981.8726502033</v>
      </c>
      <c r="CJ358" s="696">
        <f>[52]ACCOUNTALLOC!CJ358</f>
        <v>0</v>
      </c>
      <c r="CK358" s="696">
        <f>[52]ACCOUNTALLOC!CK358</f>
        <v>0</v>
      </c>
      <c r="CL358" s="696">
        <f>[52]ACCOUNTALLOC!CL358</f>
        <v>0</v>
      </c>
      <c r="CM358" s="696">
        <f>[52]ACCOUNTALLOC!CM358</f>
        <v>4674627.2205144195</v>
      </c>
      <c r="CN358" s="696">
        <f>[52]ACCOUNTALLOC!CN358</f>
        <v>0</v>
      </c>
      <c r="CO358" s="696">
        <f>[52]ACCOUNTALLOC!CO358</f>
        <v>59018.017189350707</v>
      </c>
      <c r="CP358" s="696">
        <f>[52]ACCOUNTALLOC!CP358</f>
        <v>278884.99182125984</v>
      </c>
      <c r="CQ358" s="696">
        <f>[52]ACCOUNTALLOC!CQ358</f>
        <v>960.04161944381849</v>
      </c>
      <c r="CR358" s="696">
        <f>[52]ACCOUNTALLOC!CR358</f>
        <v>0</v>
      </c>
      <c r="CS358" s="696">
        <f>[52]ACCOUNTALLOC!CS358</f>
        <v>0</v>
      </c>
      <c r="CT358" s="696">
        <f>[52]ACCOUNTALLOC!CT358</f>
        <v>0</v>
      </c>
      <c r="CU358" s="696">
        <f>[52]ACCOUNTALLOC!CU358</f>
        <v>338863.05063005432</v>
      </c>
      <c r="CV358" s="66">
        <v>0</v>
      </c>
      <c r="CW358" s="66">
        <f>[52]ACCOUNTALLOC!CW358</f>
        <v>0</v>
      </c>
      <c r="CX358" s="66">
        <f>[52]ACCOUNTALLOC!CX358</f>
        <v>0</v>
      </c>
      <c r="CY358" s="66">
        <f>[52]ACCOUNTALLOC!CY358</f>
        <v>0</v>
      </c>
      <c r="CZ358" s="66">
        <f>[52]ACCOUNTALLOC!CZ358</f>
        <v>0</v>
      </c>
      <c r="DA358" s="66">
        <f>[52]ACCOUNTALLOC!DA358</f>
        <v>0</v>
      </c>
      <c r="DB358" s="66">
        <f>[52]ACCOUNTALLOC!DB358</f>
        <v>0</v>
      </c>
      <c r="DC358" s="66">
        <f>[52]ACCOUNTALLOC!DC358</f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</row>
    <row r="359" spans="1:163">
      <c r="D359" s="64"/>
      <c r="CW359" s="2">
        <f>[52]ACCOUNTALLOC!CW359</f>
        <v>0</v>
      </c>
      <c r="CX359" s="2">
        <f>[52]ACCOUNTALLOC!CX359</f>
        <v>0</v>
      </c>
      <c r="CY359" s="2">
        <f>[52]ACCOUNTALLOC!CY359</f>
        <v>0</v>
      </c>
      <c r="CZ359" s="2">
        <f>[52]ACCOUNTALLOC!CZ359</f>
        <v>0</v>
      </c>
      <c r="DA359" s="2">
        <f>[52]ACCOUNTALLOC!DA359</f>
        <v>0</v>
      </c>
      <c r="DB359" s="2">
        <f>[52]ACCOUNTALLOC!DB359</f>
        <v>0</v>
      </c>
      <c r="DC359" s="2">
        <f>[52]ACCOUNTALLOC!DC359</f>
        <v>0</v>
      </c>
    </row>
    <row r="360" spans="1:163">
      <c r="B360" s="12" t="s">
        <v>250</v>
      </c>
      <c r="D360" s="64"/>
      <c r="CW360" s="2">
        <f>[52]ACCOUNTALLOC!CW360</f>
        <v>0</v>
      </c>
      <c r="CX360" s="2">
        <f>[52]ACCOUNTALLOC!CX360</f>
        <v>0</v>
      </c>
      <c r="CY360" s="2">
        <f>[52]ACCOUNTALLOC!CY360</f>
        <v>0</v>
      </c>
      <c r="CZ360" s="2">
        <f>[52]ACCOUNTALLOC!CZ360</f>
        <v>0</v>
      </c>
      <c r="DA360" s="2">
        <f>[52]ACCOUNTALLOC!DA360</f>
        <v>0</v>
      </c>
      <c r="DB360" s="2">
        <f>[52]ACCOUNTALLOC!DB360</f>
        <v>0</v>
      </c>
      <c r="DC360" s="2">
        <f>[52]ACCOUNTALLOC!DC360</f>
        <v>0</v>
      </c>
    </row>
    <row r="361" spans="1:163">
      <c r="A361" s="699" t="str">
        <f>[52]ACCOUNTALLOC!A361</f>
        <v>~</v>
      </c>
      <c r="B361" s="698" t="str">
        <f>[52]ACCOUNTALLOC!B361</f>
        <v>~</v>
      </c>
      <c r="C361" s="695">
        <f>[52]ACCOUNTALLOC!C361</f>
        <v>0</v>
      </c>
      <c r="D361" s="700"/>
      <c r="E361" s="697">
        <f>[52]ACCOUNTALLOC!E361</f>
        <v>0</v>
      </c>
      <c r="F361" s="697">
        <f>[52]ACCOUNTALLOC!F361</f>
        <v>0</v>
      </c>
      <c r="G361" s="697">
        <f>[52]ACCOUNTALLOC!G361</f>
        <v>0</v>
      </c>
      <c r="H361" s="697">
        <f>[52]ACCOUNTALLOC!H361</f>
        <v>0</v>
      </c>
      <c r="I361" s="697">
        <f>[52]ACCOUNTALLOC!I361</f>
        <v>0</v>
      </c>
      <c r="J361" s="697">
        <f>[52]ACCOUNTALLOC!J361</f>
        <v>0</v>
      </c>
      <c r="K361" s="697">
        <f>[52]ACCOUNTALLOC!K361</f>
        <v>0</v>
      </c>
      <c r="L361" s="698"/>
      <c r="M361" s="697">
        <f>[52]ACCOUNTALLOC!M361</f>
        <v>0</v>
      </c>
      <c r="N361" s="697">
        <f>[52]ACCOUNTALLOC!N361</f>
        <v>0</v>
      </c>
      <c r="O361" s="697">
        <f>[52]ACCOUNTALLOC!O361</f>
        <v>0</v>
      </c>
      <c r="P361" s="697">
        <f>[52]ACCOUNTALLOC!P361</f>
        <v>0</v>
      </c>
      <c r="Q361" s="697">
        <f>[52]ACCOUNTALLOC!Q361</f>
        <v>0</v>
      </c>
      <c r="R361" s="697">
        <f>[52]ACCOUNTALLOC!R361</f>
        <v>0</v>
      </c>
      <c r="S361" s="697">
        <f>[52]ACCOUNTALLOC!S361</f>
        <v>0</v>
      </c>
      <c r="T361" s="698"/>
      <c r="U361" s="697">
        <f>[52]ACCOUNTALLOC!U361</f>
        <v>0</v>
      </c>
      <c r="V361" s="697">
        <f>[52]ACCOUNTALLOC!V361</f>
        <v>0</v>
      </c>
      <c r="W361" s="697">
        <f>[52]ACCOUNTALLOC!W361</f>
        <v>0</v>
      </c>
      <c r="X361" s="697">
        <f>[52]ACCOUNTALLOC!X361</f>
        <v>0</v>
      </c>
      <c r="Y361" s="697">
        <f>[52]ACCOUNTALLOC!Y361</f>
        <v>0</v>
      </c>
      <c r="Z361" s="697">
        <f>[52]ACCOUNTALLOC!Z361</f>
        <v>0</v>
      </c>
      <c r="AA361" s="697">
        <f>[52]ACCOUNTALLOC!AA361</f>
        <v>0</v>
      </c>
      <c r="AB361" s="698"/>
      <c r="AC361" s="697">
        <f>[52]ACCOUNTALLOC!AC361</f>
        <v>0</v>
      </c>
      <c r="AD361" s="697">
        <f>[52]ACCOUNTALLOC!AD361</f>
        <v>0</v>
      </c>
      <c r="AE361" s="697">
        <f>[52]ACCOUNTALLOC!AE361</f>
        <v>0</v>
      </c>
      <c r="AF361" s="697">
        <f>[52]ACCOUNTALLOC!AF361</f>
        <v>0</v>
      </c>
      <c r="AG361" s="697">
        <f>[52]ACCOUNTALLOC!AG361</f>
        <v>0</v>
      </c>
      <c r="AH361" s="697">
        <f>[52]ACCOUNTALLOC!AH361</f>
        <v>0</v>
      </c>
      <c r="AI361" s="697">
        <f>[52]ACCOUNTALLOC!AI361</f>
        <v>0</v>
      </c>
      <c r="AJ361" s="698"/>
      <c r="AK361" s="697">
        <f>[52]ACCOUNTALLOC!AK361</f>
        <v>0</v>
      </c>
      <c r="AL361" s="697">
        <f>[52]ACCOUNTALLOC!AL361</f>
        <v>0</v>
      </c>
      <c r="AM361" s="697">
        <f>[52]ACCOUNTALLOC!AM361</f>
        <v>0</v>
      </c>
      <c r="AN361" s="697">
        <f>[52]ACCOUNTALLOC!AN361</f>
        <v>0</v>
      </c>
      <c r="AO361" s="697">
        <f>[52]ACCOUNTALLOC!AO361</f>
        <v>0</v>
      </c>
      <c r="AP361" s="697">
        <f>[52]ACCOUNTALLOC!AP361</f>
        <v>0</v>
      </c>
      <c r="AQ361" s="697">
        <f>[52]ACCOUNTALLOC!AQ361</f>
        <v>0</v>
      </c>
      <c r="AR361" s="698"/>
      <c r="AS361" s="697">
        <f>[52]ACCOUNTALLOC!AS361</f>
        <v>0</v>
      </c>
      <c r="AT361" s="697">
        <f>[52]ACCOUNTALLOC!AT361</f>
        <v>0</v>
      </c>
      <c r="AU361" s="697">
        <f>[52]ACCOUNTALLOC!AU361</f>
        <v>0</v>
      </c>
      <c r="AV361" s="697">
        <f>[52]ACCOUNTALLOC!AV361</f>
        <v>0</v>
      </c>
      <c r="AW361" s="697">
        <f>[52]ACCOUNTALLOC!AW361</f>
        <v>0</v>
      </c>
      <c r="AX361" s="697">
        <f>[52]ACCOUNTALLOC!AX361</f>
        <v>0</v>
      </c>
      <c r="AY361" s="697">
        <f>[52]ACCOUNTALLOC!AY361</f>
        <v>0</v>
      </c>
      <c r="AZ361" s="698"/>
      <c r="BA361" s="697">
        <f>[52]ACCOUNTALLOC!BA361</f>
        <v>0</v>
      </c>
      <c r="BB361" s="697">
        <f>[52]ACCOUNTALLOC!BB361</f>
        <v>0</v>
      </c>
      <c r="BC361" s="697">
        <f>[52]ACCOUNTALLOC!BC361</f>
        <v>0</v>
      </c>
      <c r="BD361" s="697">
        <f>[52]ACCOUNTALLOC!BD361</f>
        <v>0</v>
      </c>
      <c r="BE361" s="697">
        <f>[52]ACCOUNTALLOC!BE361</f>
        <v>0</v>
      </c>
      <c r="BF361" s="697">
        <f>[52]ACCOUNTALLOC!BF361</f>
        <v>0</v>
      </c>
      <c r="BG361" s="697">
        <f>[52]ACCOUNTALLOC!BG361</f>
        <v>0</v>
      </c>
      <c r="BH361" s="698"/>
      <c r="BI361" s="697">
        <f>[52]ACCOUNTALLOC!BI361</f>
        <v>0</v>
      </c>
      <c r="BJ361" s="697">
        <f>[52]ACCOUNTALLOC!BJ361</f>
        <v>0</v>
      </c>
      <c r="BK361" s="697">
        <f>[52]ACCOUNTALLOC!BK361</f>
        <v>0</v>
      </c>
      <c r="BL361" s="697">
        <f>[52]ACCOUNTALLOC!BL361</f>
        <v>0</v>
      </c>
      <c r="BM361" s="697">
        <f>[52]ACCOUNTALLOC!BM361</f>
        <v>0</v>
      </c>
      <c r="BN361" s="697">
        <f>[52]ACCOUNTALLOC!BN361</f>
        <v>0</v>
      </c>
      <c r="BO361" s="697">
        <f>[52]ACCOUNTALLOC!BO361</f>
        <v>0</v>
      </c>
      <c r="BP361" s="698"/>
      <c r="BQ361" s="697">
        <f>[52]ACCOUNTALLOC!BQ361</f>
        <v>0</v>
      </c>
      <c r="BR361" s="697">
        <f>[52]ACCOUNTALLOC!BR361</f>
        <v>0</v>
      </c>
      <c r="BS361" s="697">
        <f>[52]ACCOUNTALLOC!BS361</f>
        <v>0</v>
      </c>
      <c r="BT361" s="697">
        <f>[52]ACCOUNTALLOC!BT361</f>
        <v>0</v>
      </c>
      <c r="BU361" s="697">
        <f>[52]ACCOUNTALLOC!BU361</f>
        <v>0</v>
      </c>
      <c r="BV361" s="697">
        <f>[52]ACCOUNTALLOC!BV361</f>
        <v>0</v>
      </c>
      <c r="BW361" s="697">
        <f>[52]ACCOUNTALLOC!BW361</f>
        <v>0</v>
      </c>
      <c r="BX361" s="698"/>
      <c r="BY361" s="697">
        <f>[52]ACCOUNTALLOC!BY361</f>
        <v>0</v>
      </c>
      <c r="BZ361" s="697">
        <f>[52]ACCOUNTALLOC!BZ361</f>
        <v>0</v>
      </c>
      <c r="CA361" s="697">
        <f>[52]ACCOUNTALLOC!CA361</f>
        <v>0</v>
      </c>
      <c r="CB361" s="697">
        <f>[52]ACCOUNTALLOC!CB361</f>
        <v>0</v>
      </c>
      <c r="CC361" s="697">
        <f>[52]ACCOUNTALLOC!CC361</f>
        <v>0</v>
      </c>
      <c r="CD361" s="697">
        <f>[52]ACCOUNTALLOC!CD361</f>
        <v>0</v>
      </c>
      <c r="CE361" s="697">
        <f>[52]ACCOUNTALLOC!CE361</f>
        <v>0</v>
      </c>
      <c r="CF361" s="698"/>
      <c r="CG361" s="697">
        <f>[52]ACCOUNTALLOC!CG361</f>
        <v>0</v>
      </c>
      <c r="CH361" s="697">
        <f>[52]ACCOUNTALLOC!CH361</f>
        <v>0</v>
      </c>
      <c r="CI361" s="697">
        <f>[52]ACCOUNTALLOC!CI361</f>
        <v>0</v>
      </c>
      <c r="CJ361" s="697">
        <f>[52]ACCOUNTALLOC!CJ361</f>
        <v>0</v>
      </c>
      <c r="CK361" s="697">
        <f>[52]ACCOUNTALLOC!CK361</f>
        <v>0</v>
      </c>
      <c r="CL361" s="697">
        <f>[52]ACCOUNTALLOC!CL361</f>
        <v>0</v>
      </c>
      <c r="CM361" s="697">
        <f>[52]ACCOUNTALLOC!CM361</f>
        <v>0</v>
      </c>
      <c r="CN361" s="698">
        <f>[52]ACCOUNTALLOC!CN361</f>
        <v>0</v>
      </c>
      <c r="CO361" s="697">
        <f>[52]ACCOUNTALLOC!CO361</f>
        <v>0</v>
      </c>
      <c r="CP361" s="697">
        <f>[52]ACCOUNTALLOC!CP361</f>
        <v>0</v>
      </c>
      <c r="CQ361" s="697">
        <f>[52]ACCOUNTALLOC!CQ361</f>
        <v>0</v>
      </c>
      <c r="CR361" s="697">
        <f>[52]ACCOUNTALLOC!CR361</f>
        <v>0</v>
      </c>
      <c r="CS361" s="697">
        <f>[52]ACCOUNTALLOC!CS361</f>
        <v>0</v>
      </c>
      <c r="CT361" s="697">
        <f>[52]ACCOUNTALLOC!CT361</f>
        <v>0</v>
      </c>
      <c r="CU361" s="697">
        <f>[52]ACCOUNTALLOC!CU361</f>
        <v>0</v>
      </c>
      <c r="CW361" s="65">
        <f>[52]ACCOUNTALLOC!CW361</f>
        <v>0</v>
      </c>
      <c r="CX361" s="65">
        <f>[52]ACCOUNTALLOC!CX361</f>
        <v>0</v>
      </c>
      <c r="CY361" s="65">
        <f>[52]ACCOUNTALLOC!CY361</f>
        <v>0</v>
      </c>
      <c r="CZ361" s="65">
        <f>[52]ACCOUNTALLOC!CZ361</f>
        <v>0</v>
      </c>
      <c r="DA361" s="65">
        <f>[52]ACCOUNTALLOC!DA361</f>
        <v>0</v>
      </c>
      <c r="DB361" s="65">
        <f>[52]ACCOUNTALLOC!DB361</f>
        <v>0</v>
      </c>
      <c r="DC361" s="65">
        <f>[52]ACCOUNTALLOC!DC361</f>
        <v>0</v>
      </c>
      <c r="DE361" s="65">
        <v>0</v>
      </c>
      <c r="DF361" s="65">
        <v>0</v>
      </c>
      <c r="DG361" s="65">
        <v>0</v>
      </c>
      <c r="DH361" s="65">
        <v>0</v>
      </c>
      <c r="DI361" s="65">
        <v>0</v>
      </c>
      <c r="DJ361" s="65">
        <v>0</v>
      </c>
      <c r="DK361" s="65">
        <v>0</v>
      </c>
      <c r="DM361" s="65">
        <v>0</v>
      </c>
      <c r="DN361" s="65">
        <v>0</v>
      </c>
      <c r="DO361" s="65">
        <v>0</v>
      </c>
      <c r="DP361" s="65">
        <v>0</v>
      </c>
      <c r="DQ361" s="65">
        <v>0</v>
      </c>
      <c r="DR361" s="65">
        <v>0</v>
      </c>
      <c r="DS361" s="65">
        <v>0</v>
      </c>
      <c r="DU361" s="65">
        <v>0</v>
      </c>
      <c r="DV361" s="65">
        <v>0</v>
      </c>
      <c r="DW361" s="65">
        <v>0</v>
      </c>
      <c r="DX361" s="65">
        <v>0</v>
      </c>
      <c r="DY361" s="65">
        <v>0</v>
      </c>
      <c r="DZ361" s="65">
        <v>0</v>
      </c>
      <c r="EA361" s="65">
        <v>0</v>
      </c>
      <c r="EC361" s="65">
        <v>0</v>
      </c>
      <c r="ED361" s="65">
        <v>0</v>
      </c>
      <c r="EE361" s="65">
        <v>0</v>
      </c>
      <c r="EF361" s="65">
        <v>0</v>
      </c>
      <c r="EG361" s="65">
        <v>0</v>
      </c>
      <c r="EH361" s="65">
        <v>0</v>
      </c>
      <c r="EI361" s="65">
        <v>0</v>
      </c>
      <c r="EK361" s="65">
        <v>0</v>
      </c>
      <c r="EL361" s="65">
        <v>0</v>
      </c>
      <c r="EM361" s="65">
        <v>0</v>
      </c>
      <c r="EN361" s="65">
        <v>0</v>
      </c>
      <c r="EO361" s="65">
        <v>0</v>
      </c>
      <c r="EP361" s="65">
        <v>0</v>
      </c>
      <c r="EQ361" s="65">
        <v>0</v>
      </c>
      <c r="ES361" s="65">
        <v>0</v>
      </c>
      <c r="ET361" s="65">
        <v>0</v>
      </c>
      <c r="EU361" s="65">
        <v>0</v>
      </c>
      <c r="EV361" s="65">
        <v>0</v>
      </c>
      <c r="EW361" s="65">
        <v>0</v>
      </c>
      <c r="EX361" s="65">
        <v>0</v>
      </c>
      <c r="EY361" s="65">
        <v>0</v>
      </c>
      <c r="FA361" s="65">
        <v>0</v>
      </c>
      <c r="FB361" s="65">
        <v>0</v>
      </c>
      <c r="FC361" s="65">
        <v>0</v>
      </c>
      <c r="FD361" s="65">
        <v>0</v>
      </c>
      <c r="FE361" s="65">
        <v>0</v>
      </c>
      <c r="FF361" s="65">
        <v>0</v>
      </c>
      <c r="FG361" s="65">
        <v>0</v>
      </c>
    </row>
    <row r="362" spans="1:163">
      <c r="A362" s="699" t="str">
        <f>[52]ACCOUNTALLOC!A362</f>
        <v>~</v>
      </c>
      <c r="B362" s="698" t="str">
        <f>[52]ACCOUNTALLOC!B362</f>
        <v>~</v>
      </c>
      <c r="C362" s="695">
        <f>[52]ACCOUNTALLOC!C362</f>
        <v>0</v>
      </c>
      <c r="D362" s="700"/>
      <c r="E362" s="697">
        <f>[52]ACCOUNTALLOC!E362</f>
        <v>0</v>
      </c>
      <c r="F362" s="697">
        <f>[52]ACCOUNTALLOC!F362</f>
        <v>0</v>
      </c>
      <c r="G362" s="697">
        <f>[52]ACCOUNTALLOC!G362</f>
        <v>0</v>
      </c>
      <c r="H362" s="697">
        <f>[52]ACCOUNTALLOC!H362</f>
        <v>0</v>
      </c>
      <c r="I362" s="697">
        <f>[52]ACCOUNTALLOC!I362</f>
        <v>0</v>
      </c>
      <c r="J362" s="697">
        <f>[52]ACCOUNTALLOC!J362</f>
        <v>0</v>
      </c>
      <c r="K362" s="697">
        <f>[52]ACCOUNTALLOC!K362</f>
        <v>0</v>
      </c>
      <c r="L362" s="698"/>
      <c r="M362" s="697">
        <f>[52]ACCOUNTALLOC!M362</f>
        <v>0</v>
      </c>
      <c r="N362" s="697">
        <f>[52]ACCOUNTALLOC!N362</f>
        <v>0</v>
      </c>
      <c r="O362" s="697">
        <f>[52]ACCOUNTALLOC!O362</f>
        <v>0</v>
      </c>
      <c r="P362" s="697">
        <f>[52]ACCOUNTALLOC!P362</f>
        <v>0</v>
      </c>
      <c r="Q362" s="697">
        <f>[52]ACCOUNTALLOC!Q362</f>
        <v>0</v>
      </c>
      <c r="R362" s="697">
        <f>[52]ACCOUNTALLOC!R362</f>
        <v>0</v>
      </c>
      <c r="S362" s="697">
        <f>[52]ACCOUNTALLOC!S362</f>
        <v>0</v>
      </c>
      <c r="T362" s="698"/>
      <c r="U362" s="697">
        <f>[52]ACCOUNTALLOC!U362</f>
        <v>0</v>
      </c>
      <c r="V362" s="697">
        <f>[52]ACCOUNTALLOC!V362</f>
        <v>0</v>
      </c>
      <c r="W362" s="697">
        <f>[52]ACCOUNTALLOC!W362</f>
        <v>0</v>
      </c>
      <c r="X362" s="697">
        <f>[52]ACCOUNTALLOC!X362</f>
        <v>0</v>
      </c>
      <c r="Y362" s="697">
        <f>[52]ACCOUNTALLOC!Y362</f>
        <v>0</v>
      </c>
      <c r="Z362" s="697">
        <f>[52]ACCOUNTALLOC!Z362</f>
        <v>0</v>
      </c>
      <c r="AA362" s="697">
        <f>[52]ACCOUNTALLOC!AA362</f>
        <v>0</v>
      </c>
      <c r="AB362" s="698"/>
      <c r="AC362" s="697">
        <f>[52]ACCOUNTALLOC!AC362</f>
        <v>0</v>
      </c>
      <c r="AD362" s="697">
        <f>[52]ACCOUNTALLOC!AD362</f>
        <v>0</v>
      </c>
      <c r="AE362" s="697">
        <f>[52]ACCOUNTALLOC!AE362</f>
        <v>0</v>
      </c>
      <c r="AF362" s="697">
        <f>[52]ACCOUNTALLOC!AF362</f>
        <v>0</v>
      </c>
      <c r="AG362" s="697">
        <f>[52]ACCOUNTALLOC!AG362</f>
        <v>0</v>
      </c>
      <c r="AH362" s="697">
        <f>[52]ACCOUNTALLOC!AH362</f>
        <v>0</v>
      </c>
      <c r="AI362" s="697">
        <f>[52]ACCOUNTALLOC!AI362</f>
        <v>0</v>
      </c>
      <c r="AJ362" s="698"/>
      <c r="AK362" s="697">
        <f>[52]ACCOUNTALLOC!AK362</f>
        <v>0</v>
      </c>
      <c r="AL362" s="697">
        <f>[52]ACCOUNTALLOC!AL362</f>
        <v>0</v>
      </c>
      <c r="AM362" s="697">
        <f>[52]ACCOUNTALLOC!AM362</f>
        <v>0</v>
      </c>
      <c r="AN362" s="697">
        <f>[52]ACCOUNTALLOC!AN362</f>
        <v>0</v>
      </c>
      <c r="AO362" s="697">
        <f>[52]ACCOUNTALLOC!AO362</f>
        <v>0</v>
      </c>
      <c r="AP362" s="697">
        <f>[52]ACCOUNTALLOC!AP362</f>
        <v>0</v>
      </c>
      <c r="AQ362" s="697">
        <f>[52]ACCOUNTALLOC!AQ362</f>
        <v>0</v>
      </c>
      <c r="AR362" s="698"/>
      <c r="AS362" s="697">
        <f>[52]ACCOUNTALLOC!AS362</f>
        <v>0</v>
      </c>
      <c r="AT362" s="697">
        <f>[52]ACCOUNTALLOC!AT362</f>
        <v>0</v>
      </c>
      <c r="AU362" s="697">
        <f>[52]ACCOUNTALLOC!AU362</f>
        <v>0</v>
      </c>
      <c r="AV362" s="697">
        <f>[52]ACCOUNTALLOC!AV362</f>
        <v>0</v>
      </c>
      <c r="AW362" s="697">
        <f>[52]ACCOUNTALLOC!AW362</f>
        <v>0</v>
      </c>
      <c r="AX362" s="697">
        <f>[52]ACCOUNTALLOC!AX362</f>
        <v>0</v>
      </c>
      <c r="AY362" s="697">
        <f>[52]ACCOUNTALLOC!AY362</f>
        <v>0</v>
      </c>
      <c r="AZ362" s="698"/>
      <c r="BA362" s="697">
        <f>[52]ACCOUNTALLOC!BA362</f>
        <v>0</v>
      </c>
      <c r="BB362" s="697">
        <f>[52]ACCOUNTALLOC!BB362</f>
        <v>0</v>
      </c>
      <c r="BC362" s="697">
        <f>[52]ACCOUNTALLOC!BC362</f>
        <v>0</v>
      </c>
      <c r="BD362" s="697">
        <f>[52]ACCOUNTALLOC!BD362</f>
        <v>0</v>
      </c>
      <c r="BE362" s="697">
        <f>[52]ACCOUNTALLOC!BE362</f>
        <v>0</v>
      </c>
      <c r="BF362" s="697">
        <f>[52]ACCOUNTALLOC!BF362</f>
        <v>0</v>
      </c>
      <c r="BG362" s="697">
        <f>[52]ACCOUNTALLOC!BG362</f>
        <v>0</v>
      </c>
      <c r="BH362" s="698"/>
      <c r="BI362" s="697">
        <f>[52]ACCOUNTALLOC!BI362</f>
        <v>0</v>
      </c>
      <c r="BJ362" s="697">
        <f>[52]ACCOUNTALLOC!BJ362</f>
        <v>0</v>
      </c>
      <c r="BK362" s="697">
        <f>[52]ACCOUNTALLOC!BK362</f>
        <v>0</v>
      </c>
      <c r="BL362" s="697">
        <f>[52]ACCOUNTALLOC!BL362</f>
        <v>0</v>
      </c>
      <c r="BM362" s="697">
        <f>[52]ACCOUNTALLOC!BM362</f>
        <v>0</v>
      </c>
      <c r="BN362" s="697">
        <f>[52]ACCOUNTALLOC!BN362</f>
        <v>0</v>
      </c>
      <c r="BO362" s="697">
        <f>[52]ACCOUNTALLOC!BO362</f>
        <v>0</v>
      </c>
      <c r="BP362" s="698"/>
      <c r="BQ362" s="697">
        <f>[52]ACCOUNTALLOC!BQ362</f>
        <v>0</v>
      </c>
      <c r="BR362" s="697">
        <f>[52]ACCOUNTALLOC!BR362</f>
        <v>0</v>
      </c>
      <c r="BS362" s="697">
        <f>[52]ACCOUNTALLOC!BS362</f>
        <v>0</v>
      </c>
      <c r="BT362" s="697">
        <f>[52]ACCOUNTALLOC!BT362</f>
        <v>0</v>
      </c>
      <c r="BU362" s="697">
        <f>[52]ACCOUNTALLOC!BU362</f>
        <v>0</v>
      </c>
      <c r="BV362" s="697">
        <f>[52]ACCOUNTALLOC!BV362</f>
        <v>0</v>
      </c>
      <c r="BW362" s="697">
        <f>[52]ACCOUNTALLOC!BW362</f>
        <v>0</v>
      </c>
      <c r="BX362" s="698"/>
      <c r="BY362" s="697">
        <f>[52]ACCOUNTALLOC!BY362</f>
        <v>0</v>
      </c>
      <c r="BZ362" s="697">
        <f>[52]ACCOUNTALLOC!BZ362</f>
        <v>0</v>
      </c>
      <c r="CA362" s="697">
        <f>[52]ACCOUNTALLOC!CA362</f>
        <v>0</v>
      </c>
      <c r="CB362" s="697">
        <f>[52]ACCOUNTALLOC!CB362</f>
        <v>0</v>
      </c>
      <c r="CC362" s="697">
        <f>[52]ACCOUNTALLOC!CC362</f>
        <v>0</v>
      </c>
      <c r="CD362" s="697">
        <f>[52]ACCOUNTALLOC!CD362</f>
        <v>0</v>
      </c>
      <c r="CE362" s="697">
        <f>[52]ACCOUNTALLOC!CE362</f>
        <v>0</v>
      </c>
      <c r="CF362" s="698"/>
      <c r="CG362" s="697">
        <f>[52]ACCOUNTALLOC!CG362</f>
        <v>0</v>
      </c>
      <c r="CH362" s="697">
        <f>[52]ACCOUNTALLOC!CH362</f>
        <v>0</v>
      </c>
      <c r="CI362" s="697">
        <f>[52]ACCOUNTALLOC!CI362</f>
        <v>0</v>
      </c>
      <c r="CJ362" s="697">
        <f>[52]ACCOUNTALLOC!CJ362</f>
        <v>0</v>
      </c>
      <c r="CK362" s="697">
        <f>[52]ACCOUNTALLOC!CK362</f>
        <v>0</v>
      </c>
      <c r="CL362" s="697">
        <f>[52]ACCOUNTALLOC!CL362</f>
        <v>0</v>
      </c>
      <c r="CM362" s="697">
        <f>[52]ACCOUNTALLOC!CM362</f>
        <v>0</v>
      </c>
      <c r="CN362" s="698">
        <f>[52]ACCOUNTALLOC!CN362</f>
        <v>0</v>
      </c>
      <c r="CO362" s="697">
        <f>[52]ACCOUNTALLOC!CO362</f>
        <v>0</v>
      </c>
      <c r="CP362" s="697">
        <f>[52]ACCOUNTALLOC!CP362</f>
        <v>0</v>
      </c>
      <c r="CQ362" s="697">
        <f>[52]ACCOUNTALLOC!CQ362</f>
        <v>0</v>
      </c>
      <c r="CR362" s="697">
        <f>[52]ACCOUNTALLOC!CR362</f>
        <v>0</v>
      </c>
      <c r="CS362" s="697">
        <f>[52]ACCOUNTALLOC!CS362</f>
        <v>0</v>
      </c>
      <c r="CT362" s="697">
        <f>[52]ACCOUNTALLOC!CT362</f>
        <v>0</v>
      </c>
      <c r="CU362" s="697">
        <f>[52]ACCOUNTALLOC!CU362</f>
        <v>0</v>
      </c>
      <c r="CW362" s="65">
        <f>[52]ACCOUNTALLOC!CW362</f>
        <v>0</v>
      </c>
      <c r="CX362" s="65">
        <f>[52]ACCOUNTALLOC!CX362</f>
        <v>0</v>
      </c>
      <c r="CY362" s="65">
        <f>[52]ACCOUNTALLOC!CY362</f>
        <v>0</v>
      </c>
      <c r="CZ362" s="65">
        <f>[52]ACCOUNTALLOC!CZ362</f>
        <v>0</v>
      </c>
      <c r="DA362" s="65">
        <f>[52]ACCOUNTALLOC!DA362</f>
        <v>0</v>
      </c>
      <c r="DB362" s="65">
        <f>[52]ACCOUNTALLOC!DB362</f>
        <v>0</v>
      </c>
      <c r="DC362" s="65">
        <f>[52]ACCOUNTALLOC!DC362</f>
        <v>0</v>
      </c>
      <c r="DE362" s="65">
        <v>0</v>
      </c>
      <c r="DF362" s="65">
        <v>0</v>
      </c>
      <c r="DG362" s="65">
        <v>0</v>
      </c>
      <c r="DH362" s="65">
        <v>0</v>
      </c>
      <c r="DI362" s="65">
        <v>0</v>
      </c>
      <c r="DJ362" s="65">
        <v>0</v>
      </c>
      <c r="DK362" s="65">
        <v>0</v>
      </c>
      <c r="DM362" s="65">
        <v>0</v>
      </c>
      <c r="DN362" s="65">
        <v>0</v>
      </c>
      <c r="DO362" s="65">
        <v>0</v>
      </c>
      <c r="DP362" s="65">
        <v>0</v>
      </c>
      <c r="DQ362" s="65">
        <v>0</v>
      </c>
      <c r="DR362" s="65">
        <v>0</v>
      </c>
      <c r="DS362" s="65">
        <v>0</v>
      </c>
      <c r="DU362" s="65">
        <v>0</v>
      </c>
      <c r="DV362" s="65">
        <v>0</v>
      </c>
      <c r="DW362" s="65">
        <v>0</v>
      </c>
      <c r="DX362" s="65">
        <v>0</v>
      </c>
      <c r="DY362" s="65">
        <v>0</v>
      </c>
      <c r="DZ362" s="65">
        <v>0</v>
      </c>
      <c r="EA362" s="65">
        <v>0</v>
      </c>
      <c r="EC362" s="65">
        <v>0</v>
      </c>
      <c r="ED362" s="65">
        <v>0</v>
      </c>
      <c r="EE362" s="65">
        <v>0</v>
      </c>
      <c r="EF362" s="65">
        <v>0</v>
      </c>
      <c r="EG362" s="65">
        <v>0</v>
      </c>
      <c r="EH362" s="65">
        <v>0</v>
      </c>
      <c r="EI362" s="65">
        <v>0</v>
      </c>
      <c r="EK362" s="65">
        <v>0</v>
      </c>
      <c r="EL362" s="65">
        <v>0</v>
      </c>
      <c r="EM362" s="65">
        <v>0</v>
      </c>
      <c r="EN362" s="65">
        <v>0</v>
      </c>
      <c r="EO362" s="65">
        <v>0</v>
      </c>
      <c r="EP362" s="65">
        <v>0</v>
      </c>
      <c r="EQ362" s="65">
        <v>0</v>
      </c>
      <c r="ES362" s="65">
        <v>0</v>
      </c>
      <c r="ET362" s="65">
        <v>0</v>
      </c>
      <c r="EU362" s="65">
        <v>0</v>
      </c>
      <c r="EV362" s="65">
        <v>0</v>
      </c>
      <c r="EW362" s="65">
        <v>0</v>
      </c>
      <c r="EX362" s="65">
        <v>0</v>
      </c>
      <c r="EY362" s="65">
        <v>0</v>
      </c>
      <c r="FA362" s="65">
        <v>0</v>
      </c>
      <c r="FB362" s="65">
        <v>0</v>
      </c>
      <c r="FC362" s="65">
        <v>0</v>
      </c>
      <c r="FD362" s="65">
        <v>0</v>
      </c>
      <c r="FE362" s="65">
        <v>0</v>
      </c>
      <c r="FF362" s="65">
        <v>0</v>
      </c>
      <c r="FG362" s="65">
        <v>0</v>
      </c>
    </row>
    <row r="363" spans="1:163">
      <c r="A363" s="699" t="str">
        <f>[52]ACCOUNTALLOC!A363</f>
        <v>~</v>
      </c>
      <c r="B363" s="698" t="str">
        <f>[52]ACCOUNTALLOC!B363</f>
        <v>~</v>
      </c>
      <c r="C363" s="695">
        <f>[52]ACCOUNTALLOC!C363</f>
        <v>0</v>
      </c>
      <c r="D363" s="700"/>
      <c r="E363" s="697">
        <f>[52]ACCOUNTALLOC!E363</f>
        <v>0</v>
      </c>
      <c r="F363" s="697">
        <f>[52]ACCOUNTALLOC!F363</f>
        <v>0</v>
      </c>
      <c r="G363" s="697">
        <f>[52]ACCOUNTALLOC!G363</f>
        <v>0</v>
      </c>
      <c r="H363" s="697">
        <f>[52]ACCOUNTALLOC!H363</f>
        <v>0</v>
      </c>
      <c r="I363" s="697">
        <f>[52]ACCOUNTALLOC!I363</f>
        <v>0</v>
      </c>
      <c r="J363" s="697">
        <f>[52]ACCOUNTALLOC!J363</f>
        <v>0</v>
      </c>
      <c r="K363" s="697">
        <f>[52]ACCOUNTALLOC!K363</f>
        <v>0</v>
      </c>
      <c r="L363" s="698"/>
      <c r="M363" s="697">
        <f>[52]ACCOUNTALLOC!M363</f>
        <v>0</v>
      </c>
      <c r="N363" s="697">
        <f>[52]ACCOUNTALLOC!N363</f>
        <v>0</v>
      </c>
      <c r="O363" s="697">
        <f>[52]ACCOUNTALLOC!O363</f>
        <v>0</v>
      </c>
      <c r="P363" s="697">
        <f>[52]ACCOUNTALLOC!P363</f>
        <v>0</v>
      </c>
      <c r="Q363" s="697">
        <f>[52]ACCOUNTALLOC!Q363</f>
        <v>0</v>
      </c>
      <c r="R363" s="697">
        <f>[52]ACCOUNTALLOC!R363</f>
        <v>0</v>
      </c>
      <c r="S363" s="697">
        <f>[52]ACCOUNTALLOC!S363</f>
        <v>0</v>
      </c>
      <c r="T363" s="698"/>
      <c r="U363" s="697">
        <f>[52]ACCOUNTALLOC!U363</f>
        <v>0</v>
      </c>
      <c r="V363" s="697">
        <f>[52]ACCOUNTALLOC!V363</f>
        <v>0</v>
      </c>
      <c r="W363" s="697">
        <f>[52]ACCOUNTALLOC!W363</f>
        <v>0</v>
      </c>
      <c r="X363" s="697">
        <f>[52]ACCOUNTALLOC!X363</f>
        <v>0</v>
      </c>
      <c r="Y363" s="697">
        <f>[52]ACCOUNTALLOC!Y363</f>
        <v>0</v>
      </c>
      <c r="Z363" s="697">
        <f>[52]ACCOUNTALLOC!Z363</f>
        <v>0</v>
      </c>
      <c r="AA363" s="697">
        <f>[52]ACCOUNTALLOC!AA363</f>
        <v>0</v>
      </c>
      <c r="AB363" s="698"/>
      <c r="AC363" s="697">
        <f>[52]ACCOUNTALLOC!AC363</f>
        <v>0</v>
      </c>
      <c r="AD363" s="697">
        <f>[52]ACCOUNTALLOC!AD363</f>
        <v>0</v>
      </c>
      <c r="AE363" s="697">
        <f>[52]ACCOUNTALLOC!AE363</f>
        <v>0</v>
      </c>
      <c r="AF363" s="697">
        <f>[52]ACCOUNTALLOC!AF363</f>
        <v>0</v>
      </c>
      <c r="AG363" s="697">
        <f>[52]ACCOUNTALLOC!AG363</f>
        <v>0</v>
      </c>
      <c r="AH363" s="697">
        <f>[52]ACCOUNTALLOC!AH363</f>
        <v>0</v>
      </c>
      <c r="AI363" s="697">
        <f>[52]ACCOUNTALLOC!AI363</f>
        <v>0</v>
      </c>
      <c r="AJ363" s="698"/>
      <c r="AK363" s="697">
        <f>[52]ACCOUNTALLOC!AK363</f>
        <v>0</v>
      </c>
      <c r="AL363" s="697">
        <f>[52]ACCOUNTALLOC!AL363</f>
        <v>0</v>
      </c>
      <c r="AM363" s="697">
        <f>[52]ACCOUNTALLOC!AM363</f>
        <v>0</v>
      </c>
      <c r="AN363" s="697">
        <f>[52]ACCOUNTALLOC!AN363</f>
        <v>0</v>
      </c>
      <c r="AO363" s="697">
        <f>[52]ACCOUNTALLOC!AO363</f>
        <v>0</v>
      </c>
      <c r="AP363" s="697">
        <f>[52]ACCOUNTALLOC!AP363</f>
        <v>0</v>
      </c>
      <c r="AQ363" s="697">
        <f>[52]ACCOUNTALLOC!AQ363</f>
        <v>0</v>
      </c>
      <c r="AR363" s="698"/>
      <c r="AS363" s="697">
        <f>[52]ACCOUNTALLOC!AS363</f>
        <v>0</v>
      </c>
      <c r="AT363" s="697">
        <f>[52]ACCOUNTALLOC!AT363</f>
        <v>0</v>
      </c>
      <c r="AU363" s="697">
        <f>[52]ACCOUNTALLOC!AU363</f>
        <v>0</v>
      </c>
      <c r="AV363" s="697">
        <f>[52]ACCOUNTALLOC!AV363</f>
        <v>0</v>
      </c>
      <c r="AW363" s="697">
        <f>[52]ACCOUNTALLOC!AW363</f>
        <v>0</v>
      </c>
      <c r="AX363" s="697">
        <f>[52]ACCOUNTALLOC!AX363</f>
        <v>0</v>
      </c>
      <c r="AY363" s="697">
        <f>[52]ACCOUNTALLOC!AY363</f>
        <v>0</v>
      </c>
      <c r="AZ363" s="698"/>
      <c r="BA363" s="697">
        <f>[52]ACCOUNTALLOC!BA363</f>
        <v>0</v>
      </c>
      <c r="BB363" s="697">
        <f>[52]ACCOUNTALLOC!BB363</f>
        <v>0</v>
      </c>
      <c r="BC363" s="697">
        <f>[52]ACCOUNTALLOC!BC363</f>
        <v>0</v>
      </c>
      <c r="BD363" s="697">
        <f>[52]ACCOUNTALLOC!BD363</f>
        <v>0</v>
      </c>
      <c r="BE363" s="697">
        <f>[52]ACCOUNTALLOC!BE363</f>
        <v>0</v>
      </c>
      <c r="BF363" s="697">
        <f>[52]ACCOUNTALLOC!BF363</f>
        <v>0</v>
      </c>
      <c r="BG363" s="697">
        <f>[52]ACCOUNTALLOC!BG363</f>
        <v>0</v>
      </c>
      <c r="BH363" s="698"/>
      <c r="BI363" s="697">
        <f>[52]ACCOUNTALLOC!BI363</f>
        <v>0</v>
      </c>
      <c r="BJ363" s="697">
        <f>[52]ACCOUNTALLOC!BJ363</f>
        <v>0</v>
      </c>
      <c r="BK363" s="697">
        <f>[52]ACCOUNTALLOC!BK363</f>
        <v>0</v>
      </c>
      <c r="BL363" s="697">
        <f>[52]ACCOUNTALLOC!BL363</f>
        <v>0</v>
      </c>
      <c r="BM363" s="697">
        <f>[52]ACCOUNTALLOC!BM363</f>
        <v>0</v>
      </c>
      <c r="BN363" s="697">
        <f>[52]ACCOUNTALLOC!BN363</f>
        <v>0</v>
      </c>
      <c r="BO363" s="697">
        <f>[52]ACCOUNTALLOC!BO363</f>
        <v>0</v>
      </c>
      <c r="BP363" s="698"/>
      <c r="BQ363" s="697">
        <f>[52]ACCOUNTALLOC!BQ363</f>
        <v>0</v>
      </c>
      <c r="BR363" s="697">
        <f>[52]ACCOUNTALLOC!BR363</f>
        <v>0</v>
      </c>
      <c r="BS363" s="697">
        <f>[52]ACCOUNTALLOC!BS363</f>
        <v>0</v>
      </c>
      <c r="BT363" s="697">
        <f>[52]ACCOUNTALLOC!BT363</f>
        <v>0</v>
      </c>
      <c r="BU363" s="697">
        <f>[52]ACCOUNTALLOC!BU363</f>
        <v>0</v>
      </c>
      <c r="BV363" s="697">
        <f>[52]ACCOUNTALLOC!BV363</f>
        <v>0</v>
      </c>
      <c r="BW363" s="697">
        <f>[52]ACCOUNTALLOC!BW363</f>
        <v>0</v>
      </c>
      <c r="BX363" s="698"/>
      <c r="BY363" s="697">
        <f>[52]ACCOUNTALLOC!BY363</f>
        <v>0</v>
      </c>
      <c r="BZ363" s="697">
        <f>[52]ACCOUNTALLOC!BZ363</f>
        <v>0</v>
      </c>
      <c r="CA363" s="697">
        <f>[52]ACCOUNTALLOC!CA363</f>
        <v>0</v>
      </c>
      <c r="CB363" s="697">
        <f>[52]ACCOUNTALLOC!CB363</f>
        <v>0</v>
      </c>
      <c r="CC363" s="697">
        <f>[52]ACCOUNTALLOC!CC363</f>
        <v>0</v>
      </c>
      <c r="CD363" s="697">
        <f>[52]ACCOUNTALLOC!CD363</f>
        <v>0</v>
      </c>
      <c r="CE363" s="697">
        <f>[52]ACCOUNTALLOC!CE363</f>
        <v>0</v>
      </c>
      <c r="CF363" s="698"/>
      <c r="CG363" s="697">
        <f>[52]ACCOUNTALLOC!CG363</f>
        <v>0</v>
      </c>
      <c r="CH363" s="697">
        <f>[52]ACCOUNTALLOC!CH363</f>
        <v>0</v>
      </c>
      <c r="CI363" s="697">
        <f>[52]ACCOUNTALLOC!CI363</f>
        <v>0</v>
      </c>
      <c r="CJ363" s="697">
        <f>[52]ACCOUNTALLOC!CJ363</f>
        <v>0</v>
      </c>
      <c r="CK363" s="697">
        <f>[52]ACCOUNTALLOC!CK363</f>
        <v>0</v>
      </c>
      <c r="CL363" s="697">
        <f>[52]ACCOUNTALLOC!CL363</f>
        <v>0</v>
      </c>
      <c r="CM363" s="697">
        <f>[52]ACCOUNTALLOC!CM363</f>
        <v>0</v>
      </c>
      <c r="CN363" s="698">
        <f>[52]ACCOUNTALLOC!CN363</f>
        <v>0</v>
      </c>
      <c r="CO363" s="697">
        <f>[52]ACCOUNTALLOC!CO363</f>
        <v>0</v>
      </c>
      <c r="CP363" s="697">
        <f>[52]ACCOUNTALLOC!CP363</f>
        <v>0</v>
      </c>
      <c r="CQ363" s="697">
        <f>[52]ACCOUNTALLOC!CQ363</f>
        <v>0</v>
      </c>
      <c r="CR363" s="697">
        <f>[52]ACCOUNTALLOC!CR363</f>
        <v>0</v>
      </c>
      <c r="CS363" s="697">
        <f>[52]ACCOUNTALLOC!CS363</f>
        <v>0</v>
      </c>
      <c r="CT363" s="697">
        <f>[52]ACCOUNTALLOC!CT363</f>
        <v>0</v>
      </c>
      <c r="CU363" s="697">
        <f>[52]ACCOUNTALLOC!CU363</f>
        <v>0</v>
      </c>
      <c r="CW363" s="65">
        <f>[52]ACCOUNTALLOC!CW363</f>
        <v>0</v>
      </c>
      <c r="CX363" s="65">
        <f>[52]ACCOUNTALLOC!CX363</f>
        <v>0</v>
      </c>
      <c r="CY363" s="65">
        <f>[52]ACCOUNTALLOC!CY363</f>
        <v>0</v>
      </c>
      <c r="CZ363" s="65">
        <f>[52]ACCOUNTALLOC!CZ363</f>
        <v>0</v>
      </c>
      <c r="DA363" s="65">
        <f>[52]ACCOUNTALLOC!DA363</f>
        <v>0</v>
      </c>
      <c r="DB363" s="65">
        <f>[52]ACCOUNTALLOC!DB363</f>
        <v>0</v>
      </c>
      <c r="DC363" s="65">
        <f>[52]ACCOUNTALLOC!DC363</f>
        <v>0</v>
      </c>
      <c r="DE363" s="65">
        <v>0</v>
      </c>
      <c r="DF363" s="65">
        <v>0</v>
      </c>
      <c r="DG363" s="65">
        <v>0</v>
      </c>
      <c r="DH363" s="65">
        <v>0</v>
      </c>
      <c r="DI363" s="65">
        <v>0</v>
      </c>
      <c r="DJ363" s="65">
        <v>0</v>
      </c>
      <c r="DK363" s="65">
        <v>0</v>
      </c>
      <c r="DM363" s="65">
        <v>0</v>
      </c>
      <c r="DN363" s="65">
        <v>0</v>
      </c>
      <c r="DO363" s="65">
        <v>0</v>
      </c>
      <c r="DP363" s="65">
        <v>0</v>
      </c>
      <c r="DQ363" s="65">
        <v>0</v>
      </c>
      <c r="DR363" s="65">
        <v>0</v>
      </c>
      <c r="DS363" s="65">
        <v>0</v>
      </c>
      <c r="DU363" s="65">
        <v>0</v>
      </c>
      <c r="DV363" s="65">
        <v>0</v>
      </c>
      <c r="DW363" s="65">
        <v>0</v>
      </c>
      <c r="DX363" s="65">
        <v>0</v>
      </c>
      <c r="DY363" s="65">
        <v>0</v>
      </c>
      <c r="DZ363" s="65">
        <v>0</v>
      </c>
      <c r="EA363" s="65">
        <v>0</v>
      </c>
      <c r="EC363" s="65">
        <v>0</v>
      </c>
      <c r="ED363" s="65">
        <v>0</v>
      </c>
      <c r="EE363" s="65">
        <v>0</v>
      </c>
      <c r="EF363" s="65">
        <v>0</v>
      </c>
      <c r="EG363" s="65">
        <v>0</v>
      </c>
      <c r="EH363" s="65">
        <v>0</v>
      </c>
      <c r="EI363" s="65">
        <v>0</v>
      </c>
      <c r="EK363" s="65">
        <v>0</v>
      </c>
      <c r="EL363" s="65">
        <v>0</v>
      </c>
      <c r="EM363" s="65">
        <v>0</v>
      </c>
      <c r="EN363" s="65">
        <v>0</v>
      </c>
      <c r="EO363" s="65">
        <v>0</v>
      </c>
      <c r="EP363" s="65">
        <v>0</v>
      </c>
      <c r="EQ363" s="65">
        <v>0</v>
      </c>
      <c r="ES363" s="65">
        <v>0</v>
      </c>
      <c r="ET363" s="65">
        <v>0</v>
      </c>
      <c r="EU363" s="65">
        <v>0</v>
      </c>
      <c r="EV363" s="65">
        <v>0</v>
      </c>
      <c r="EW363" s="65">
        <v>0</v>
      </c>
      <c r="EX363" s="65">
        <v>0</v>
      </c>
      <c r="EY363" s="65">
        <v>0</v>
      </c>
      <c r="FA363" s="65">
        <v>0</v>
      </c>
      <c r="FB363" s="65">
        <v>0</v>
      </c>
      <c r="FC363" s="65">
        <v>0</v>
      </c>
      <c r="FD363" s="65">
        <v>0</v>
      </c>
      <c r="FE363" s="65">
        <v>0</v>
      </c>
      <c r="FF363" s="65">
        <v>0</v>
      </c>
      <c r="FG363" s="65">
        <v>0</v>
      </c>
    </row>
    <row r="364" spans="1:163">
      <c r="A364" s="699" t="str">
        <f>[52]ACCOUNTALLOC!A364</f>
        <v>~</v>
      </c>
      <c r="B364" s="698" t="str">
        <f>[52]ACCOUNTALLOC!B364</f>
        <v>~</v>
      </c>
      <c r="C364" s="695">
        <f>[52]ACCOUNTALLOC!C364</f>
        <v>0</v>
      </c>
      <c r="D364" s="700"/>
      <c r="E364" s="697">
        <f>[52]ACCOUNTALLOC!E364</f>
        <v>0</v>
      </c>
      <c r="F364" s="697">
        <f>[52]ACCOUNTALLOC!F364</f>
        <v>0</v>
      </c>
      <c r="G364" s="697">
        <f>[52]ACCOUNTALLOC!G364</f>
        <v>0</v>
      </c>
      <c r="H364" s="697">
        <f>[52]ACCOUNTALLOC!H364</f>
        <v>0</v>
      </c>
      <c r="I364" s="697">
        <f>[52]ACCOUNTALLOC!I364</f>
        <v>0</v>
      </c>
      <c r="J364" s="697">
        <f>[52]ACCOUNTALLOC!J364</f>
        <v>0</v>
      </c>
      <c r="K364" s="697">
        <f>[52]ACCOUNTALLOC!K364</f>
        <v>0</v>
      </c>
      <c r="L364" s="698"/>
      <c r="M364" s="697">
        <f>[52]ACCOUNTALLOC!M364</f>
        <v>0</v>
      </c>
      <c r="N364" s="697">
        <f>[52]ACCOUNTALLOC!N364</f>
        <v>0</v>
      </c>
      <c r="O364" s="697">
        <f>[52]ACCOUNTALLOC!O364</f>
        <v>0</v>
      </c>
      <c r="P364" s="697">
        <f>[52]ACCOUNTALLOC!P364</f>
        <v>0</v>
      </c>
      <c r="Q364" s="697">
        <f>[52]ACCOUNTALLOC!Q364</f>
        <v>0</v>
      </c>
      <c r="R364" s="697">
        <f>[52]ACCOUNTALLOC!R364</f>
        <v>0</v>
      </c>
      <c r="S364" s="697">
        <f>[52]ACCOUNTALLOC!S364</f>
        <v>0</v>
      </c>
      <c r="T364" s="698"/>
      <c r="U364" s="697">
        <f>[52]ACCOUNTALLOC!U364</f>
        <v>0</v>
      </c>
      <c r="V364" s="697">
        <f>[52]ACCOUNTALLOC!V364</f>
        <v>0</v>
      </c>
      <c r="W364" s="697">
        <f>[52]ACCOUNTALLOC!W364</f>
        <v>0</v>
      </c>
      <c r="X364" s="697">
        <f>[52]ACCOUNTALLOC!X364</f>
        <v>0</v>
      </c>
      <c r="Y364" s="697">
        <f>[52]ACCOUNTALLOC!Y364</f>
        <v>0</v>
      </c>
      <c r="Z364" s="697">
        <f>[52]ACCOUNTALLOC!Z364</f>
        <v>0</v>
      </c>
      <c r="AA364" s="697">
        <f>[52]ACCOUNTALLOC!AA364</f>
        <v>0</v>
      </c>
      <c r="AB364" s="698"/>
      <c r="AC364" s="697">
        <f>[52]ACCOUNTALLOC!AC364</f>
        <v>0</v>
      </c>
      <c r="AD364" s="697">
        <f>[52]ACCOUNTALLOC!AD364</f>
        <v>0</v>
      </c>
      <c r="AE364" s="697">
        <f>[52]ACCOUNTALLOC!AE364</f>
        <v>0</v>
      </c>
      <c r="AF364" s="697">
        <f>[52]ACCOUNTALLOC!AF364</f>
        <v>0</v>
      </c>
      <c r="AG364" s="697">
        <f>[52]ACCOUNTALLOC!AG364</f>
        <v>0</v>
      </c>
      <c r="AH364" s="697">
        <f>[52]ACCOUNTALLOC!AH364</f>
        <v>0</v>
      </c>
      <c r="AI364" s="697">
        <f>[52]ACCOUNTALLOC!AI364</f>
        <v>0</v>
      </c>
      <c r="AJ364" s="698"/>
      <c r="AK364" s="697">
        <f>[52]ACCOUNTALLOC!AK364</f>
        <v>0</v>
      </c>
      <c r="AL364" s="697">
        <f>[52]ACCOUNTALLOC!AL364</f>
        <v>0</v>
      </c>
      <c r="AM364" s="697">
        <f>[52]ACCOUNTALLOC!AM364</f>
        <v>0</v>
      </c>
      <c r="AN364" s="697">
        <f>[52]ACCOUNTALLOC!AN364</f>
        <v>0</v>
      </c>
      <c r="AO364" s="697">
        <f>[52]ACCOUNTALLOC!AO364</f>
        <v>0</v>
      </c>
      <c r="AP364" s="697">
        <f>[52]ACCOUNTALLOC!AP364</f>
        <v>0</v>
      </c>
      <c r="AQ364" s="697">
        <f>[52]ACCOUNTALLOC!AQ364</f>
        <v>0</v>
      </c>
      <c r="AR364" s="698"/>
      <c r="AS364" s="697">
        <f>[52]ACCOUNTALLOC!AS364</f>
        <v>0</v>
      </c>
      <c r="AT364" s="697">
        <f>[52]ACCOUNTALLOC!AT364</f>
        <v>0</v>
      </c>
      <c r="AU364" s="697">
        <f>[52]ACCOUNTALLOC!AU364</f>
        <v>0</v>
      </c>
      <c r="AV364" s="697">
        <f>[52]ACCOUNTALLOC!AV364</f>
        <v>0</v>
      </c>
      <c r="AW364" s="697">
        <f>[52]ACCOUNTALLOC!AW364</f>
        <v>0</v>
      </c>
      <c r="AX364" s="697">
        <f>[52]ACCOUNTALLOC!AX364</f>
        <v>0</v>
      </c>
      <c r="AY364" s="697">
        <f>[52]ACCOUNTALLOC!AY364</f>
        <v>0</v>
      </c>
      <c r="AZ364" s="698"/>
      <c r="BA364" s="697">
        <f>[52]ACCOUNTALLOC!BA364</f>
        <v>0</v>
      </c>
      <c r="BB364" s="697">
        <f>[52]ACCOUNTALLOC!BB364</f>
        <v>0</v>
      </c>
      <c r="BC364" s="697">
        <f>[52]ACCOUNTALLOC!BC364</f>
        <v>0</v>
      </c>
      <c r="BD364" s="697">
        <f>[52]ACCOUNTALLOC!BD364</f>
        <v>0</v>
      </c>
      <c r="BE364" s="697">
        <f>[52]ACCOUNTALLOC!BE364</f>
        <v>0</v>
      </c>
      <c r="BF364" s="697">
        <f>[52]ACCOUNTALLOC!BF364</f>
        <v>0</v>
      </c>
      <c r="BG364" s="697">
        <f>[52]ACCOUNTALLOC!BG364</f>
        <v>0</v>
      </c>
      <c r="BH364" s="698"/>
      <c r="BI364" s="697">
        <f>[52]ACCOUNTALLOC!BI364</f>
        <v>0</v>
      </c>
      <c r="BJ364" s="697">
        <f>[52]ACCOUNTALLOC!BJ364</f>
        <v>0</v>
      </c>
      <c r="BK364" s="697">
        <f>[52]ACCOUNTALLOC!BK364</f>
        <v>0</v>
      </c>
      <c r="BL364" s="697">
        <f>[52]ACCOUNTALLOC!BL364</f>
        <v>0</v>
      </c>
      <c r="BM364" s="697">
        <f>[52]ACCOUNTALLOC!BM364</f>
        <v>0</v>
      </c>
      <c r="BN364" s="697">
        <f>[52]ACCOUNTALLOC!BN364</f>
        <v>0</v>
      </c>
      <c r="BO364" s="697">
        <f>[52]ACCOUNTALLOC!BO364</f>
        <v>0</v>
      </c>
      <c r="BP364" s="698"/>
      <c r="BQ364" s="697">
        <f>[52]ACCOUNTALLOC!BQ364</f>
        <v>0</v>
      </c>
      <c r="BR364" s="697">
        <f>[52]ACCOUNTALLOC!BR364</f>
        <v>0</v>
      </c>
      <c r="BS364" s="697">
        <f>[52]ACCOUNTALLOC!BS364</f>
        <v>0</v>
      </c>
      <c r="BT364" s="697">
        <f>[52]ACCOUNTALLOC!BT364</f>
        <v>0</v>
      </c>
      <c r="BU364" s="697">
        <f>[52]ACCOUNTALLOC!BU364</f>
        <v>0</v>
      </c>
      <c r="BV364" s="697">
        <f>[52]ACCOUNTALLOC!BV364</f>
        <v>0</v>
      </c>
      <c r="BW364" s="697">
        <f>[52]ACCOUNTALLOC!BW364</f>
        <v>0</v>
      </c>
      <c r="BX364" s="698"/>
      <c r="BY364" s="697">
        <f>[52]ACCOUNTALLOC!BY364</f>
        <v>0</v>
      </c>
      <c r="BZ364" s="697">
        <f>[52]ACCOUNTALLOC!BZ364</f>
        <v>0</v>
      </c>
      <c r="CA364" s="697">
        <f>[52]ACCOUNTALLOC!CA364</f>
        <v>0</v>
      </c>
      <c r="CB364" s="697">
        <f>[52]ACCOUNTALLOC!CB364</f>
        <v>0</v>
      </c>
      <c r="CC364" s="697">
        <f>[52]ACCOUNTALLOC!CC364</f>
        <v>0</v>
      </c>
      <c r="CD364" s="697">
        <f>[52]ACCOUNTALLOC!CD364</f>
        <v>0</v>
      </c>
      <c r="CE364" s="697">
        <f>[52]ACCOUNTALLOC!CE364</f>
        <v>0</v>
      </c>
      <c r="CF364" s="698"/>
      <c r="CG364" s="697">
        <f>[52]ACCOUNTALLOC!CG364</f>
        <v>0</v>
      </c>
      <c r="CH364" s="697">
        <f>[52]ACCOUNTALLOC!CH364</f>
        <v>0</v>
      </c>
      <c r="CI364" s="697">
        <f>[52]ACCOUNTALLOC!CI364</f>
        <v>0</v>
      </c>
      <c r="CJ364" s="697">
        <f>[52]ACCOUNTALLOC!CJ364</f>
        <v>0</v>
      </c>
      <c r="CK364" s="697">
        <f>[52]ACCOUNTALLOC!CK364</f>
        <v>0</v>
      </c>
      <c r="CL364" s="697">
        <f>[52]ACCOUNTALLOC!CL364</f>
        <v>0</v>
      </c>
      <c r="CM364" s="697">
        <f>[52]ACCOUNTALLOC!CM364</f>
        <v>0</v>
      </c>
      <c r="CN364" s="698">
        <f>[52]ACCOUNTALLOC!CN364</f>
        <v>0</v>
      </c>
      <c r="CO364" s="697">
        <f>[52]ACCOUNTALLOC!CO364</f>
        <v>0</v>
      </c>
      <c r="CP364" s="697">
        <f>[52]ACCOUNTALLOC!CP364</f>
        <v>0</v>
      </c>
      <c r="CQ364" s="697">
        <f>[52]ACCOUNTALLOC!CQ364</f>
        <v>0</v>
      </c>
      <c r="CR364" s="697">
        <f>[52]ACCOUNTALLOC!CR364</f>
        <v>0</v>
      </c>
      <c r="CS364" s="697">
        <f>[52]ACCOUNTALLOC!CS364</f>
        <v>0</v>
      </c>
      <c r="CT364" s="697">
        <f>[52]ACCOUNTALLOC!CT364</f>
        <v>0</v>
      </c>
      <c r="CU364" s="697">
        <f>[52]ACCOUNTALLOC!CU364</f>
        <v>0</v>
      </c>
      <c r="CW364" s="65">
        <f>[52]ACCOUNTALLOC!CW364</f>
        <v>0</v>
      </c>
      <c r="CX364" s="65">
        <f>[52]ACCOUNTALLOC!CX364</f>
        <v>0</v>
      </c>
      <c r="CY364" s="65">
        <f>[52]ACCOUNTALLOC!CY364</f>
        <v>0</v>
      </c>
      <c r="CZ364" s="65">
        <f>[52]ACCOUNTALLOC!CZ364</f>
        <v>0</v>
      </c>
      <c r="DA364" s="65">
        <f>[52]ACCOUNTALLOC!DA364</f>
        <v>0</v>
      </c>
      <c r="DB364" s="65">
        <f>[52]ACCOUNTALLOC!DB364</f>
        <v>0</v>
      </c>
      <c r="DC364" s="65">
        <f>[52]ACCOUNTALLOC!DC364</f>
        <v>0</v>
      </c>
      <c r="DE364" s="65">
        <v>0</v>
      </c>
      <c r="DF364" s="65">
        <v>0</v>
      </c>
      <c r="DG364" s="65">
        <v>0</v>
      </c>
      <c r="DH364" s="65">
        <v>0</v>
      </c>
      <c r="DI364" s="65">
        <v>0</v>
      </c>
      <c r="DJ364" s="65">
        <v>0</v>
      </c>
      <c r="DK364" s="65">
        <v>0</v>
      </c>
      <c r="DM364" s="65">
        <v>0</v>
      </c>
      <c r="DN364" s="65">
        <v>0</v>
      </c>
      <c r="DO364" s="65">
        <v>0</v>
      </c>
      <c r="DP364" s="65">
        <v>0</v>
      </c>
      <c r="DQ364" s="65">
        <v>0</v>
      </c>
      <c r="DR364" s="65">
        <v>0</v>
      </c>
      <c r="DS364" s="65">
        <v>0</v>
      </c>
      <c r="DU364" s="65">
        <v>0</v>
      </c>
      <c r="DV364" s="65">
        <v>0</v>
      </c>
      <c r="DW364" s="65">
        <v>0</v>
      </c>
      <c r="DX364" s="65">
        <v>0</v>
      </c>
      <c r="DY364" s="65">
        <v>0</v>
      </c>
      <c r="DZ364" s="65">
        <v>0</v>
      </c>
      <c r="EA364" s="65">
        <v>0</v>
      </c>
      <c r="EC364" s="65">
        <v>0</v>
      </c>
      <c r="ED364" s="65">
        <v>0</v>
      </c>
      <c r="EE364" s="65">
        <v>0</v>
      </c>
      <c r="EF364" s="65">
        <v>0</v>
      </c>
      <c r="EG364" s="65">
        <v>0</v>
      </c>
      <c r="EH364" s="65">
        <v>0</v>
      </c>
      <c r="EI364" s="65">
        <v>0</v>
      </c>
      <c r="EK364" s="65">
        <v>0</v>
      </c>
      <c r="EL364" s="65">
        <v>0</v>
      </c>
      <c r="EM364" s="65">
        <v>0</v>
      </c>
      <c r="EN364" s="65">
        <v>0</v>
      </c>
      <c r="EO364" s="65">
        <v>0</v>
      </c>
      <c r="EP364" s="65">
        <v>0</v>
      </c>
      <c r="EQ364" s="65">
        <v>0</v>
      </c>
      <c r="ES364" s="65">
        <v>0</v>
      </c>
      <c r="ET364" s="65">
        <v>0</v>
      </c>
      <c r="EU364" s="65">
        <v>0</v>
      </c>
      <c r="EV364" s="65">
        <v>0</v>
      </c>
      <c r="EW364" s="65">
        <v>0</v>
      </c>
      <c r="EX364" s="65">
        <v>0</v>
      </c>
      <c r="EY364" s="65">
        <v>0</v>
      </c>
      <c r="FA364" s="65">
        <v>0</v>
      </c>
      <c r="FB364" s="65">
        <v>0</v>
      </c>
      <c r="FC364" s="65">
        <v>0</v>
      </c>
      <c r="FD364" s="65">
        <v>0</v>
      </c>
      <c r="FE364" s="65">
        <v>0</v>
      </c>
      <c r="FF364" s="65">
        <v>0</v>
      </c>
      <c r="FG364" s="65">
        <v>0</v>
      </c>
    </row>
    <row r="365" spans="1:163">
      <c r="A365" s="699" t="str">
        <f>[52]ACCOUNTALLOC!A365</f>
        <v>~</v>
      </c>
      <c r="B365" s="698" t="str">
        <f>[52]ACCOUNTALLOC!B365</f>
        <v>~</v>
      </c>
      <c r="C365" s="695">
        <f>[52]ACCOUNTALLOC!C365</f>
        <v>0</v>
      </c>
      <c r="D365" s="700"/>
      <c r="E365" s="697">
        <f>[52]ACCOUNTALLOC!E365</f>
        <v>0</v>
      </c>
      <c r="F365" s="697">
        <f>[52]ACCOUNTALLOC!F365</f>
        <v>0</v>
      </c>
      <c r="G365" s="697">
        <f>[52]ACCOUNTALLOC!G365</f>
        <v>0</v>
      </c>
      <c r="H365" s="697">
        <f>[52]ACCOUNTALLOC!H365</f>
        <v>0</v>
      </c>
      <c r="I365" s="697">
        <f>[52]ACCOUNTALLOC!I365</f>
        <v>0</v>
      </c>
      <c r="J365" s="697">
        <f>[52]ACCOUNTALLOC!J365</f>
        <v>0</v>
      </c>
      <c r="K365" s="697">
        <f>[52]ACCOUNTALLOC!K365</f>
        <v>0</v>
      </c>
      <c r="L365" s="698"/>
      <c r="M365" s="697">
        <f>[52]ACCOUNTALLOC!M365</f>
        <v>0</v>
      </c>
      <c r="N365" s="697">
        <f>[52]ACCOUNTALLOC!N365</f>
        <v>0</v>
      </c>
      <c r="O365" s="697">
        <f>[52]ACCOUNTALLOC!O365</f>
        <v>0</v>
      </c>
      <c r="P365" s="697">
        <f>[52]ACCOUNTALLOC!P365</f>
        <v>0</v>
      </c>
      <c r="Q365" s="697">
        <f>[52]ACCOUNTALLOC!Q365</f>
        <v>0</v>
      </c>
      <c r="R365" s="697">
        <f>[52]ACCOUNTALLOC!R365</f>
        <v>0</v>
      </c>
      <c r="S365" s="697">
        <f>[52]ACCOUNTALLOC!S365</f>
        <v>0</v>
      </c>
      <c r="T365" s="698"/>
      <c r="U365" s="697">
        <f>[52]ACCOUNTALLOC!U365</f>
        <v>0</v>
      </c>
      <c r="V365" s="697">
        <f>[52]ACCOUNTALLOC!V365</f>
        <v>0</v>
      </c>
      <c r="W365" s="697">
        <f>[52]ACCOUNTALLOC!W365</f>
        <v>0</v>
      </c>
      <c r="X365" s="697">
        <f>[52]ACCOUNTALLOC!X365</f>
        <v>0</v>
      </c>
      <c r="Y365" s="697">
        <f>[52]ACCOUNTALLOC!Y365</f>
        <v>0</v>
      </c>
      <c r="Z365" s="697">
        <f>[52]ACCOUNTALLOC!Z365</f>
        <v>0</v>
      </c>
      <c r="AA365" s="697">
        <f>[52]ACCOUNTALLOC!AA365</f>
        <v>0</v>
      </c>
      <c r="AB365" s="698"/>
      <c r="AC365" s="697">
        <f>[52]ACCOUNTALLOC!AC365</f>
        <v>0</v>
      </c>
      <c r="AD365" s="697">
        <f>[52]ACCOUNTALLOC!AD365</f>
        <v>0</v>
      </c>
      <c r="AE365" s="697">
        <f>[52]ACCOUNTALLOC!AE365</f>
        <v>0</v>
      </c>
      <c r="AF365" s="697">
        <f>[52]ACCOUNTALLOC!AF365</f>
        <v>0</v>
      </c>
      <c r="AG365" s="697">
        <f>[52]ACCOUNTALLOC!AG365</f>
        <v>0</v>
      </c>
      <c r="AH365" s="697">
        <f>[52]ACCOUNTALLOC!AH365</f>
        <v>0</v>
      </c>
      <c r="AI365" s="697">
        <f>[52]ACCOUNTALLOC!AI365</f>
        <v>0</v>
      </c>
      <c r="AJ365" s="698"/>
      <c r="AK365" s="697">
        <f>[52]ACCOUNTALLOC!AK365</f>
        <v>0</v>
      </c>
      <c r="AL365" s="697">
        <f>[52]ACCOUNTALLOC!AL365</f>
        <v>0</v>
      </c>
      <c r="AM365" s="697">
        <f>[52]ACCOUNTALLOC!AM365</f>
        <v>0</v>
      </c>
      <c r="AN365" s="697">
        <f>[52]ACCOUNTALLOC!AN365</f>
        <v>0</v>
      </c>
      <c r="AO365" s="697">
        <f>[52]ACCOUNTALLOC!AO365</f>
        <v>0</v>
      </c>
      <c r="AP365" s="697">
        <f>[52]ACCOUNTALLOC!AP365</f>
        <v>0</v>
      </c>
      <c r="AQ365" s="697">
        <f>[52]ACCOUNTALLOC!AQ365</f>
        <v>0</v>
      </c>
      <c r="AR365" s="698"/>
      <c r="AS365" s="697">
        <f>[52]ACCOUNTALLOC!AS365</f>
        <v>0</v>
      </c>
      <c r="AT365" s="697">
        <f>[52]ACCOUNTALLOC!AT365</f>
        <v>0</v>
      </c>
      <c r="AU365" s="697">
        <f>[52]ACCOUNTALLOC!AU365</f>
        <v>0</v>
      </c>
      <c r="AV365" s="697">
        <f>[52]ACCOUNTALLOC!AV365</f>
        <v>0</v>
      </c>
      <c r="AW365" s="697">
        <f>[52]ACCOUNTALLOC!AW365</f>
        <v>0</v>
      </c>
      <c r="AX365" s="697">
        <f>[52]ACCOUNTALLOC!AX365</f>
        <v>0</v>
      </c>
      <c r="AY365" s="697">
        <f>[52]ACCOUNTALLOC!AY365</f>
        <v>0</v>
      </c>
      <c r="AZ365" s="698"/>
      <c r="BA365" s="697">
        <f>[52]ACCOUNTALLOC!BA365</f>
        <v>0</v>
      </c>
      <c r="BB365" s="697">
        <f>[52]ACCOUNTALLOC!BB365</f>
        <v>0</v>
      </c>
      <c r="BC365" s="697">
        <f>[52]ACCOUNTALLOC!BC365</f>
        <v>0</v>
      </c>
      <c r="BD365" s="697">
        <f>[52]ACCOUNTALLOC!BD365</f>
        <v>0</v>
      </c>
      <c r="BE365" s="697">
        <f>[52]ACCOUNTALLOC!BE365</f>
        <v>0</v>
      </c>
      <c r="BF365" s="697">
        <f>[52]ACCOUNTALLOC!BF365</f>
        <v>0</v>
      </c>
      <c r="BG365" s="697">
        <f>[52]ACCOUNTALLOC!BG365</f>
        <v>0</v>
      </c>
      <c r="BH365" s="698"/>
      <c r="BI365" s="697">
        <f>[52]ACCOUNTALLOC!BI365</f>
        <v>0</v>
      </c>
      <c r="BJ365" s="697">
        <f>[52]ACCOUNTALLOC!BJ365</f>
        <v>0</v>
      </c>
      <c r="BK365" s="697">
        <f>[52]ACCOUNTALLOC!BK365</f>
        <v>0</v>
      </c>
      <c r="BL365" s="697">
        <f>[52]ACCOUNTALLOC!BL365</f>
        <v>0</v>
      </c>
      <c r="BM365" s="697">
        <f>[52]ACCOUNTALLOC!BM365</f>
        <v>0</v>
      </c>
      <c r="BN365" s="697">
        <f>[52]ACCOUNTALLOC!BN365</f>
        <v>0</v>
      </c>
      <c r="BO365" s="697">
        <f>[52]ACCOUNTALLOC!BO365</f>
        <v>0</v>
      </c>
      <c r="BP365" s="698"/>
      <c r="BQ365" s="697">
        <f>[52]ACCOUNTALLOC!BQ365</f>
        <v>0</v>
      </c>
      <c r="BR365" s="697">
        <f>[52]ACCOUNTALLOC!BR365</f>
        <v>0</v>
      </c>
      <c r="BS365" s="697">
        <f>[52]ACCOUNTALLOC!BS365</f>
        <v>0</v>
      </c>
      <c r="BT365" s="697">
        <f>[52]ACCOUNTALLOC!BT365</f>
        <v>0</v>
      </c>
      <c r="BU365" s="697">
        <f>[52]ACCOUNTALLOC!BU365</f>
        <v>0</v>
      </c>
      <c r="BV365" s="697">
        <f>[52]ACCOUNTALLOC!BV365</f>
        <v>0</v>
      </c>
      <c r="BW365" s="697">
        <f>[52]ACCOUNTALLOC!BW365</f>
        <v>0</v>
      </c>
      <c r="BX365" s="698"/>
      <c r="BY365" s="697">
        <f>[52]ACCOUNTALLOC!BY365</f>
        <v>0</v>
      </c>
      <c r="BZ365" s="697">
        <f>[52]ACCOUNTALLOC!BZ365</f>
        <v>0</v>
      </c>
      <c r="CA365" s="697">
        <f>[52]ACCOUNTALLOC!CA365</f>
        <v>0</v>
      </c>
      <c r="CB365" s="697">
        <f>[52]ACCOUNTALLOC!CB365</f>
        <v>0</v>
      </c>
      <c r="CC365" s="697">
        <f>[52]ACCOUNTALLOC!CC365</f>
        <v>0</v>
      </c>
      <c r="CD365" s="697">
        <f>[52]ACCOUNTALLOC!CD365</f>
        <v>0</v>
      </c>
      <c r="CE365" s="697">
        <f>[52]ACCOUNTALLOC!CE365</f>
        <v>0</v>
      </c>
      <c r="CF365" s="698"/>
      <c r="CG365" s="697">
        <f>[52]ACCOUNTALLOC!CG365</f>
        <v>0</v>
      </c>
      <c r="CH365" s="697">
        <f>[52]ACCOUNTALLOC!CH365</f>
        <v>0</v>
      </c>
      <c r="CI365" s="697">
        <f>[52]ACCOUNTALLOC!CI365</f>
        <v>0</v>
      </c>
      <c r="CJ365" s="697">
        <f>[52]ACCOUNTALLOC!CJ365</f>
        <v>0</v>
      </c>
      <c r="CK365" s="697">
        <f>[52]ACCOUNTALLOC!CK365</f>
        <v>0</v>
      </c>
      <c r="CL365" s="697">
        <f>[52]ACCOUNTALLOC!CL365</f>
        <v>0</v>
      </c>
      <c r="CM365" s="697">
        <f>[52]ACCOUNTALLOC!CM365</f>
        <v>0</v>
      </c>
      <c r="CN365" s="698">
        <f>[52]ACCOUNTALLOC!CN365</f>
        <v>0</v>
      </c>
      <c r="CO365" s="697">
        <f>[52]ACCOUNTALLOC!CO365</f>
        <v>0</v>
      </c>
      <c r="CP365" s="697">
        <f>[52]ACCOUNTALLOC!CP365</f>
        <v>0</v>
      </c>
      <c r="CQ365" s="697">
        <f>[52]ACCOUNTALLOC!CQ365</f>
        <v>0</v>
      </c>
      <c r="CR365" s="697">
        <f>[52]ACCOUNTALLOC!CR365</f>
        <v>0</v>
      </c>
      <c r="CS365" s="697">
        <f>[52]ACCOUNTALLOC!CS365</f>
        <v>0</v>
      </c>
      <c r="CT365" s="697">
        <f>[52]ACCOUNTALLOC!CT365</f>
        <v>0</v>
      </c>
      <c r="CU365" s="697">
        <f>[52]ACCOUNTALLOC!CU365</f>
        <v>0</v>
      </c>
      <c r="CW365" s="65">
        <f>[52]ACCOUNTALLOC!CW365</f>
        <v>0</v>
      </c>
      <c r="CX365" s="65">
        <f>[52]ACCOUNTALLOC!CX365</f>
        <v>0</v>
      </c>
      <c r="CY365" s="65">
        <f>[52]ACCOUNTALLOC!CY365</f>
        <v>0</v>
      </c>
      <c r="CZ365" s="65">
        <f>[52]ACCOUNTALLOC!CZ365</f>
        <v>0</v>
      </c>
      <c r="DA365" s="65">
        <f>[52]ACCOUNTALLOC!DA365</f>
        <v>0</v>
      </c>
      <c r="DB365" s="65">
        <f>[52]ACCOUNTALLOC!DB365</f>
        <v>0</v>
      </c>
      <c r="DC365" s="65">
        <f>[52]ACCOUNTALLOC!DC365</f>
        <v>0</v>
      </c>
      <c r="DE365" s="65">
        <v>0</v>
      </c>
      <c r="DF365" s="65">
        <v>0</v>
      </c>
      <c r="DG365" s="65">
        <v>0</v>
      </c>
      <c r="DH365" s="65">
        <v>0</v>
      </c>
      <c r="DI365" s="65">
        <v>0</v>
      </c>
      <c r="DJ365" s="65">
        <v>0</v>
      </c>
      <c r="DK365" s="65">
        <v>0</v>
      </c>
      <c r="DM365" s="65">
        <v>0</v>
      </c>
      <c r="DN365" s="65">
        <v>0</v>
      </c>
      <c r="DO365" s="65">
        <v>0</v>
      </c>
      <c r="DP365" s="65">
        <v>0</v>
      </c>
      <c r="DQ365" s="65">
        <v>0</v>
      </c>
      <c r="DR365" s="65">
        <v>0</v>
      </c>
      <c r="DS365" s="65">
        <v>0</v>
      </c>
      <c r="DU365" s="65">
        <v>0</v>
      </c>
      <c r="DV365" s="65">
        <v>0</v>
      </c>
      <c r="DW365" s="65">
        <v>0</v>
      </c>
      <c r="DX365" s="65">
        <v>0</v>
      </c>
      <c r="DY365" s="65">
        <v>0</v>
      </c>
      <c r="DZ365" s="65">
        <v>0</v>
      </c>
      <c r="EA365" s="65">
        <v>0</v>
      </c>
      <c r="EC365" s="65">
        <v>0</v>
      </c>
      <c r="ED365" s="65">
        <v>0</v>
      </c>
      <c r="EE365" s="65">
        <v>0</v>
      </c>
      <c r="EF365" s="65">
        <v>0</v>
      </c>
      <c r="EG365" s="65">
        <v>0</v>
      </c>
      <c r="EH365" s="65">
        <v>0</v>
      </c>
      <c r="EI365" s="65">
        <v>0</v>
      </c>
      <c r="EK365" s="65">
        <v>0</v>
      </c>
      <c r="EL365" s="65">
        <v>0</v>
      </c>
      <c r="EM365" s="65">
        <v>0</v>
      </c>
      <c r="EN365" s="65">
        <v>0</v>
      </c>
      <c r="EO365" s="65">
        <v>0</v>
      </c>
      <c r="EP365" s="65">
        <v>0</v>
      </c>
      <c r="EQ365" s="65">
        <v>0</v>
      </c>
      <c r="ES365" s="65">
        <v>0</v>
      </c>
      <c r="ET365" s="65">
        <v>0</v>
      </c>
      <c r="EU365" s="65">
        <v>0</v>
      </c>
      <c r="EV365" s="65">
        <v>0</v>
      </c>
      <c r="EW365" s="65">
        <v>0</v>
      </c>
      <c r="EX365" s="65">
        <v>0</v>
      </c>
      <c r="EY365" s="65">
        <v>0</v>
      </c>
      <c r="FA365" s="65">
        <v>0</v>
      </c>
      <c r="FB365" s="65">
        <v>0</v>
      </c>
      <c r="FC365" s="65">
        <v>0</v>
      </c>
      <c r="FD365" s="65">
        <v>0</v>
      </c>
      <c r="FE365" s="65">
        <v>0</v>
      </c>
      <c r="FF365" s="65">
        <v>0</v>
      </c>
      <c r="FG365" s="65">
        <v>0</v>
      </c>
    </row>
    <row r="366" spans="1:163">
      <c r="A366" s="698"/>
      <c r="B366" s="694" t="str">
        <f>[52]ACCOUNTALLOC!B366</f>
        <v>Sub-total</v>
      </c>
      <c r="C366" s="696">
        <f>[52]ACCOUNTALLOC!C366</f>
        <v>0</v>
      </c>
      <c r="D366" s="700"/>
      <c r="E366" s="696">
        <f>[52]ACCOUNTALLOC!E366</f>
        <v>0</v>
      </c>
      <c r="F366" s="696">
        <f>[52]ACCOUNTALLOC!F366</f>
        <v>0</v>
      </c>
      <c r="G366" s="696">
        <f>[52]ACCOUNTALLOC!G366</f>
        <v>0</v>
      </c>
      <c r="H366" s="696">
        <f>[52]ACCOUNTALLOC!H366</f>
        <v>0</v>
      </c>
      <c r="I366" s="696">
        <f>[52]ACCOUNTALLOC!I366</f>
        <v>0</v>
      </c>
      <c r="J366" s="696">
        <f>[52]ACCOUNTALLOC!J366</f>
        <v>0</v>
      </c>
      <c r="K366" s="696">
        <f>[52]ACCOUNTALLOC!K366</f>
        <v>0</v>
      </c>
      <c r="L366" s="696"/>
      <c r="M366" s="696">
        <f>[52]ACCOUNTALLOC!M366</f>
        <v>0</v>
      </c>
      <c r="N366" s="696">
        <f>[52]ACCOUNTALLOC!N366</f>
        <v>0</v>
      </c>
      <c r="O366" s="696">
        <f>[52]ACCOUNTALLOC!O366</f>
        <v>0</v>
      </c>
      <c r="P366" s="696">
        <f>[52]ACCOUNTALLOC!P366</f>
        <v>0</v>
      </c>
      <c r="Q366" s="696">
        <f>[52]ACCOUNTALLOC!Q366</f>
        <v>0</v>
      </c>
      <c r="R366" s="696">
        <f>[52]ACCOUNTALLOC!R366</f>
        <v>0</v>
      </c>
      <c r="S366" s="696">
        <f>[52]ACCOUNTALLOC!S366</f>
        <v>0</v>
      </c>
      <c r="T366" s="696"/>
      <c r="U366" s="696">
        <f>[52]ACCOUNTALLOC!U366</f>
        <v>0</v>
      </c>
      <c r="V366" s="696">
        <f>[52]ACCOUNTALLOC!V366</f>
        <v>0</v>
      </c>
      <c r="W366" s="696">
        <f>[52]ACCOUNTALLOC!W366</f>
        <v>0</v>
      </c>
      <c r="X366" s="696">
        <f>[52]ACCOUNTALLOC!X366</f>
        <v>0</v>
      </c>
      <c r="Y366" s="696">
        <f>[52]ACCOUNTALLOC!Y366</f>
        <v>0</v>
      </c>
      <c r="Z366" s="696">
        <f>[52]ACCOUNTALLOC!Z366</f>
        <v>0</v>
      </c>
      <c r="AA366" s="696">
        <f>[52]ACCOUNTALLOC!AA366</f>
        <v>0</v>
      </c>
      <c r="AB366" s="696"/>
      <c r="AC366" s="696">
        <f>[52]ACCOUNTALLOC!AC366</f>
        <v>0</v>
      </c>
      <c r="AD366" s="696">
        <f>[52]ACCOUNTALLOC!AD366</f>
        <v>0</v>
      </c>
      <c r="AE366" s="696">
        <f>[52]ACCOUNTALLOC!AE366</f>
        <v>0</v>
      </c>
      <c r="AF366" s="696">
        <f>[52]ACCOUNTALLOC!AF366</f>
        <v>0</v>
      </c>
      <c r="AG366" s="696">
        <f>[52]ACCOUNTALLOC!AG366</f>
        <v>0</v>
      </c>
      <c r="AH366" s="696">
        <f>[52]ACCOUNTALLOC!AH366</f>
        <v>0</v>
      </c>
      <c r="AI366" s="696">
        <f>[52]ACCOUNTALLOC!AI366</f>
        <v>0</v>
      </c>
      <c r="AJ366" s="696"/>
      <c r="AK366" s="696">
        <f>[52]ACCOUNTALLOC!AK366</f>
        <v>0</v>
      </c>
      <c r="AL366" s="696">
        <f>[52]ACCOUNTALLOC!AL366</f>
        <v>0</v>
      </c>
      <c r="AM366" s="696">
        <f>[52]ACCOUNTALLOC!AM366</f>
        <v>0</v>
      </c>
      <c r="AN366" s="696">
        <f>[52]ACCOUNTALLOC!AN366</f>
        <v>0</v>
      </c>
      <c r="AO366" s="696">
        <f>[52]ACCOUNTALLOC!AO366</f>
        <v>0</v>
      </c>
      <c r="AP366" s="696">
        <f>[52]ACCOUNTALLOC!AP366</f>
        <v>0</v>
      </c>
      <c r="AQ366" s="696">
        <f>[52]ACCOUNTALLOC!AQ366</f>
        <v>0</v>
      </c>
      <c r="AR366" s="696"/>
      <c r="AS366" s="696">
        <f>[52]ACCOUNTALLOC!AS366</f>
        <v>0</v>
      </c>
      <c r="AT366" s="696">
        <f>[52]ACCOUNTALLOC!AT366</f>
        <v>0</v>
      </c>
      <c r="AU366" s="696">
        <f>[52]ACCOUNTALLOC!AU366</f>
        <v>0</v>
      </c>
      <c r="AV366" s="696">
        <f>[52]ACCOUNTALLOC!AV366</f>
        <v>0</v>
      </c>
      <c r="AW366" s="696">
        <f>[52]ACCOUNTALLOC!AW366</f>
        <v>0</v>
      </c>
      <c r="AX366" s="696">
        <f>[52]ACCOUNTALLOC!AX366</f>
        <v>0</v>
      </c>
      <c r="AY366" s="696">
        <f>[52]ACCOUNTALLOC!AY366</f>
        <v>0</v>
      </c>
      <c r="AZ366" s="696"/>
      <c r="BA366" s="696">
        <f>[52]ACCOUNTALLOC!BA366</f>
        <v>0</v>
      </c>
      <c r="BB366" s="696">
        <f>[52]ACCOUNTALLOC!BB366</f>
        <v>0</v>
      </c>
      <c r="BC366" s="696">
        <f>[52]ACCOUNTALLOC!BC366</f>
        <v>0</v>
      </c>
      <c r="BD366" s="696">
        <f>[52]ACCOUNTALLOC!BD366</f>
        <v>0</v>
      </c>
      <c r="BE366" s="696">
        <f>[52]ACCOUNTALLOC!BE366</f>
        <v>0</v>
      </c>
      <c r="BF366" s="696">
        <f>[52]ACCOUNTALLOC!BF366</f>
        <v>0</v>
      </c>
      <c r="BG366" s="696">
        <f>[52]ACCOUNTALLOC!BG366</f>
        <v>0</v>
      </c>
      <c r="BH366" s="696"/>
      <c r="BI366" s="696">
        <f>[52]ACCOUNTALLOC!BI366</f>
        <v>0</v>
      </c>
      <c r="BJ366" s="696">
        <f>[52]ACCOUNTALLOC!BJ366</f>
        <v>0</v>
      </c>
      <c r="BK366" s="696">
        <f>[52]ACCOUNTALLOC!BK366</f>
        <v>0</v>
      </c>
      <c r="BL366" s="696">
        <f>[52]ACCOUNTALLOC!BL366</f>
        <v>0</v>
      </c>
      <c r="BM366" s="696">
        <f>[52]ACCOUNTALLOC!BM366</f>
        <v>0</v>
      </c>
      <c r="BN366" s="696">
        <f>[52]ACCOUNTALLOC!BN366</f>
        <v>0</v>
      </c>
      <c r="BO366" s="696">
        <f>[52]ACCOUNTALLOC!BO366</f>
        <v>0</v>
      </c>
      <c r="BP366" s="696"/>
      <c r="BQ366" s="696">
        <f>[52]ACCOUNTALLOC!BQ366</f>
        <v>0</v>
      </c>
      <c r="BR366" s="696">
        <f>[52]ACCOUNTALLOC!BR366</f>
        <v>0</v>
      </c>
      <c r="BS366" s="696">
        <f>[52]ACCOUNTALLOC!BS366</f>
        <v>0</v>
      </c>
      <c r="BT366" s="696">
        <f>[52]ACCOUNTALLOC!BT366</f>
        <v>0</v>
      </c>
      <c r="BU366" s="696">
        <f>[52]ACCOUNTALLOC!BU366</f>
        <v>0</v>
      </c>
      <c r="BV366" s="696">
        <f>[52]ACCOUNTALLOC!BV366</f>
        <v>0</v>
      </c>
      <c r="BW366" s="696">
        <f>[52]ACCOUNTALLOC!BW366</f>
        <v>0</v>
      </c>
      <c r="BX366" s="696"/>
      <c r="BY366" s="696">
        <f>[52]ACCOUNTALLOC!BY366</f>
        <v>0</v>
      </c>
      <c r="BZ366" s="696">
        <f>[52]ACCOUNTALLOC!BZ366</f>
        <v>0</v>
      </c>
      <c r="CA366" s="696">
        <f>[52]ACCOUNTALLOC!CA366</f>
        <v>0</v>
      </c>
      <c r="CB366" s="696">
        <f>[52]ACCOUNTALLOC!CB366</f>
        <v>0</v>
      </c>
      <c r="CC366" s="696">
        <f>[52]ACCOUNTALLOC!CC366</f>
        <v>0</v>
      </c>
      <c r="CD366" s="696">
        <f>[52]ACCOUNTALLOC!CD366</f>
        <v>0</v>
      </c>
      <c r="CE366" s="696">
        <f>[52]ACCOUNTALLOC!CE366</f>
        <v>0</v>
      </c>
      <c r="CF366" s="696"/>
      <c r="CG366" s="696">
        <f>[52]ACCOUNTALLOC!CG366</f>
        <v>0</v>
      </c>
      <c r="CH366" s="696">
        <f>[52]ACCOUNTALLOC!CH366</f>
        <v>0</v>
      </c>
      <c r="CI366" s="696">
        <f>[52]ACCOUNTALLOC!CI366</f>
        <v>0</v>
      </c>
      <c r="CJ366" s="696">
        <f>[52]ACCOUNTALLOC!CJ366</f>
        <v>0</v>
      </c>
      <c r="CK366" s="696">
        <f>[52]ACCOUNTALLOC!CK366</f>
        <v>0</v>
      </c>
      <c r="CL366" s="696">
        <f>[52]ACCOUNTALLOC!CL366</f>
        <v>0</v>
      </c>
      <c r="CM366" s="696">
        <f>[52]ACCOUNTALLOC!CM366</f>
        <v>0</v>
      </c>
      <c r="CN366" s="696">
        <f>[52]ACCOUNTALLOC!CN366</f>
        <v>0</v>
      </c>
      <c r="CO366" s="696">
        <f>[52]ACCOUNTALLOC!CO366</f>
        <v>0</v>
      </c>
      <c r="CP366" s="696">
        <f>[52]ACCOUNTALLOC!CP366</f>
        <v>0</v>
      </c>
      <c r="CQ366" s="696">
        <f>[52]ACCOUNTALLOC!CQ366</f>
        <v>0</v>
      </c>
      <c r="CR366" s="696">
        <f>[52]ACCOUNTALLOC!CR366</f>
        <v>0</v>
      </c>
      <c r="CS366" s="696">
        <f>[52]ACCOUNTALLOC!CS366</f>
        <v>0</v>
      </c>
      <c r="CT366" s="696">
        <f>[52]ACCOUNTALLOC!CT366</f>
        <v>0</v>
      </c>
      <c r="CU366" s="696">
        <f>[52]ACCOUNTALLOC!CU366</f>
        <v>0</v>
      </c>
      <c r="CV366" s="66"/>
      <c r="CW366" s="66">
        <f>[52]ACCOUNTALLOC!CW366</f>
        <v>0</v>
      </c>
      <c r="CX366" s="66">
        <f>[52]ACCOUNTALLOC!CX366</f>
        <v>0</v>
      </c>
      <c r="CY366" s="66">
        <f>[52]ACCOUNTALLOC!CY366</f>
        <v>0</v>
      </c>
      <c r="CZ366" s="66">
        <f>[52]ACCOUNTALLOC!CZ366</f>
        <v>0</v>
      </c>
      <c r="DA366" s="66">
        <f>[52]ACCOUNTALLOC!DA366</f>
        <v>0</v>
      </c>
      <c r="DB366" s="66">
        <f>[52]ACCOUNTALLOC!DB366</f>
        <v>0</v>
      </c>
      <c r="DC366" s="66">
        <f>[52]ACCOUNTALLOC!DC366</f>
        <v>0</v>
      </c>
      <c r="DD366" s="66"/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/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/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/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/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/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/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</row>
    <row r="367" spans="1:163">
      <c r="A367" s="698"/>
      <c r="B367" s="698"/>
      <c r="C367" s="698"/>
      <c r="D367" s="700"/>
      <c r="E367" s="698"/>
      <c r="F367" s="698"/>
      <c r="G367" s="698"/>
      <c r="H367" s="698"/>
      <c r="I367" s="698"/>
      <c r="J367" s="698"/>
      <c r="K367" s="698"/>
      <c r="L367" s="698"/>
      <c r="M367" s="698"/>
      <c r="N367" s="698"/>
      <c r="O367" s="698"/>
      <c r="P367" s="698"/>
      <c r="Q367" s="698"/>
      <c r="R367" s="698"/>
      <c r="S367" s="698"/>
      <c r="T367" s="698"/>
      <c r="U367" s="698"/>
      <c r="V367" s="698"/>
      <c r="W367" s="698"/>
      <c r="X367" s="698"/>
      <c r="Y367" s="698"/>
      <c r="Z367" s="698"/>
      <c r="AA367" s="698"/>
      <c r="AB367" s="698"/>
      <c r="AC367" s="698"/>
      <c r="AD367" s="698"/>
      <c r="AE367" s="698"/>
      <c r="AF367" s="698"/>
      <c r="AG367" s="698"/>
      <c r="AH367" s="698"/>
      <c r="AI367" s="698"/>
      <c r="AJ367" s="698"/>
      <c r="AK367" s="698"/>
      <c r="AL367" s="698"/>
      <c r="AM367" s="698"/>
      <c r="AN367" s="698"/>
      <c r="AO367" s="698"/>
      <c r="AP367" s="698"/>
      <c r="AQ367" s="698"/>
      <c r="AR367" s="698"/>
      <c r="AS367" s="698"/>
      <c r="AT367" s="698"/>
      <c r="AU367" s="698"/>
      <c r="AV367" s="698"/>
      <c r="AW367" s="698"/>
      <c r="AX367" s="698"/>
      <c r="AY367" s="698"/>
      <c r="AZ367" s="698"/>
      <c r="BA367" s="698"/>
      <c r="BB367" s="698"/>
      <c r="BC367" s="698"/>
      <c r="BD367" s="698"/>
      <c r="BE367" s="698"/>
      <c r="BF367" s="698"/>
      <c r="BG367" s="698"/>
      <c r="BH367" s="698"/>
      <c r="BI367" s="698"/>
      <c r="BJ367" s="698"/>
      <c r="BK367" s="698"/>
      <c r="BL367" s="698"/>
      <c r="BM367" s="698"/>
      <c r="BN367" s="698"/>
      <c r="BO367" s="698"/>
      <c r="BP367" s="698"/>
      <c r="BQ367" s="698"/>
      <c r="BR367" s="698"/>
      <c r="BS367" s="698"/>
      <c r="BT367" s="698"/>
      <c r="BU367" s="698"/>
      <c r="BV367" s="698"/>
      <c r="BW367" s="698"/>
      <c r="BX367" s="698"/>
      <c r="BY367" s="698"/>
      <c r="BZ367" s="698"/>
      <c r="CA367" s="698"/>
      <c r="CB367" s="698"/>
      <c r="CC367" s="698"/>
      <c r="CD367" s="698"/>
      <c r="CE367" s="698"/>
      <c r="CF367" s="698"/>
      <c r="CG367" s="698"/>
      <c r="CH367" s="698"/>
      <c r="CI367" s="698"/>
      <c r="CJ367" s="698"/>
      <c r="CK367" s="698"/>
      <c r="CL367" s="698"/>
      <c r="CM367" s="698"/>
      <c r="CN367" s="698"/>
      <c r="CO367" s="698"/>
      <c r="CP367" s="698"/>
      <c r="CQ367" s="698"/>
      <c r="CR367" s="698"/>
      <c r="CS367" s="698"/>
      <c r="CT367" s="698"/>
      <c r="CU367" s="698"/>
    </row>
    <row r="368" spans="1:163">
      <c r="A368" s="698"/>
      <c r="B368" s="694" t="str">
        <f>[52]ACCOUNTALLOC!B368</f>
        <v>Other</v>
      </c>
      <c r="C368" s="698"/>
      <c r="D368" s="700"/>
      <c r="E368" s="698"/>
      <c r="F368" s="698"/>
      <c r="G368" s="698"/>
      <c r="H368" s="698"/>
      <c r="I368" s="698"/>
      <c r="J368" s="698"/>
      <c r="K368" s="698"/>
      <c r="L368" s="698"/>
      <c r="M368" s="698"/>
      <c r="N368" s="698"/>
      <c r="O368" s="698"/>
      <c r="P368" s="698"/>
      <c r="Q368" s="698"/>
      <c r="R368" s="698"/>
      <c r="S368" s="698"/>
      <c r="T368" s="698"/>
      <c r="U368" s="698"/>
      <c r="V368" s="698"/>
      <c r="W368" s="698"/>
      <c r="X368" s="698"/>
      <c r="Y368" s="698"/>
      <c r="Z368" s="698"/>
      <c r="AA368" s="698"/>
      <c r="AB368" s="698"/>
      <c r="AC368" s="698"/>
      <c r="AD368" s="698"/>
      <c r="AE368" s="698"/>
      <c r="AF368" s="698"/>
      <c r="AG368" s="698"/>
      <c r="AH368" s="698"/>
      <c r="AI368" s="698"/>
      <c r="AJ368" s="698"/>
      <c r="AK368" s="698"/>
      <c r="AL368" s="698"/>
      <c r="AM368" s="698"/>
      <c r="AN368" s="698"/>
      <c r="AO368" s="698"/>
      <c r="AP368" s="698"/>
      <c r="AQ368" s="698"/>
      <c r="AR368" s="698"/>
      <c r="AS368" s="698"/>
      <c r="AT368" s="698"/>
      <c r="AU368" s="698"/>
      <c r="AV368" s="698"/>
      <c r="AW368" s="698"/>
      <c r="AX368" s="698"/>
      <c r="AY368" s="698"/>
      <c r="AZ368" s="698"/>
      <c r="BA368" s="698"/>
      <c r="BB368" s="698"/>
      <c r="BC368" s="698"/>
      <c r="BD368" s="698"/>
      <c r="BE368" s="698"/>
      <c r="BF368" s="698"/>
      <c r="BG368" s="698"/>
      <c r="BH368" s="698"/>
      <c r="BI368" s="698"/>
      <c r="BJ368" s="698"/>
      <c r="BK368" s="698"/>
      <c r="BL368" s="698"/>
      <c r="BM368" s="698"/>
      <c r="BN368" s="698"/>
      <c r="BO368" s="698"/>
      <c r="BP368" s="698"/>
      <c r="BQ368" s="698"/>
      <c r="BR368" s="698"/>
      <c r="BS368" s="698"/>
      <c r="BT368" s="698"/>
      <c r="BU368" s="698"/>
      <c r="BV368" s="698"/>
      <c r="BW368" s="698"/>
      <c r="BX368" s="698"/>
      <c r="BY368" s="698"/>
      <c r="BZ368" s="698"/>
      <c r="CA368" s="698"/>
      <c r="CB368" s="698"/>
      <c r="CC368" s="698"/>
      <c r="CD368" s="698"/>
      <c r="CE368" s="698"/>
      <c r="CF368" s="698"/>
      <c r="CG368" s="698"/>
      <c r="CH368" s="698"/>
      <c r="CI368" s="698"/>
      <c r="CJ368" s="698"/>
      <c r="CK368" s="698"/>
      <c r="CL368" s="698"/>
      <c r="CM368" s="698"/>
      <c r="CN368" s="698"/>
      <c r="CO368" s="698"/>
      <c r="CP368" s="698"/>
      <c r="CQ368" s="698"/>
      <c r="CR368" s="698"/>
      <c r="CS368" s="698"/>
      <c r="CT368" s="698"/>
      <c r="CU368" s="698"/>
      <c r="CW368" s="2">
        <f>[52]ACCOUNTALLOC!CW368</f>
        <v>0</v>
      </c>
      <c r="CX368" s="2">
        <f>[52]ACCOUNTALLOC!CX368</f>
        <v>0</v>
      </c>
      <c r="CY368" s="2">
        <f>[52]ACCOUNTALLOC!CY368</f>
        <v>0</v>
      </c>
      <c r="CZ368" s="2">
        <f>[52]ACCOUNTALLOC!CZ368</f>
        <v>0</v>
      </c>
      <c r="DA368" s="2">
        <f>[52]ACCOUNTALLOC!DA368</f>
        <v>0</v>
      </c>
      <c r="DB368" s="2">
        <f>[52]ACCOUNTALLOC!DB368</f>
        <v>0</v>
      </c>
      <c r="DC368" s="2">
        <f>[52]ACCOUNTALLOC!DC368</f>
        <v>0</v>
      </c>
    </row>
    <row r="369" spans="1:163">
      <c r="A369" s="699" t="str">
        <f>[52]ACCOUNTALLOC!A369</f>
        <v>~</v>
      </c>
      <c r="B369" s="698" t="str">
        <f>[52]ACCOUNTALLOC!B369</f>
        <v>~</v>
      </c>
      <c r="C369" s="695">
        <f>[52]ACCOUNTALLOC!C369</f>
        <v>0</v>
      </c>
      <c r="D369" s="700"/>
      <c r="E369" s="697">
        <f>[52]ACCOUNTALLOC!E369</f>
        <v>0</v>
      </c>
      <c r="F369" s="697">
        <f>[52]ACCOUNTALLOC!F369</f>
        <v>0</v>
      </c>
      <c r="G369" s="697">
        <f>[52]ACCOUNTALLOC!G369</f>
        <v>0</v>
      </c>
      <c r="H369" s="697">
        <f>[52]ACCOUNTALLOC!H369</f>
        <v>0</v>
      </c>
      <c r="I369" s="697">
        <f>[52]ACCOUNTALLOC!I369</f>
        <v>0</v>
      </c>
      <c r="J369" s="697">
        <f>[52]ACCOUNTALLOC!J369</f>
        <v>0</v>
      </c>
      <c r="K369" s="697">
        <f>[52]ACCOUNTALLOC!K369</f>
        <v>0</v>
      </c>
      <c r="L369" s="698"/>
      <c r="M369" s="697">
        <f>[52]ACCOUNTALLOC!M369</f>
        <v>0</v>
      </c>
      <c r="N369" s="697">
        <f>[52]ACCOUNTALLOC!N369</f>
        <v>0</v>
      </c>
      <c r="O369" s="697">
        <f>[52]ACCOUNTALLOC!O369</f>
        <v>0</v>
      </c>
      <c r="P369" s="697">
        <f>[52]ACCOUNTALLOC!P369</f>
        <v>0</v>
      </c>
      <c r="Q369" s="697">
        <f>[52]ACCOUNTALLOC!Q369</f>
        <v>0</v>
      </c>
      <c r="R369" s="697">
        <f>[52]ACCOUNTALLOC!R369</f>
        <v>0</v>
      </c>
      <c r="S369" s="697">
        <f>[52]ACCOUNTALLOC!S369</f>
        <v>0</v>
      </c>
      <c r="T369" s="698"/>
      <c r="U369" s="697">
        <f>[52]ACCOUNTALLOC!U369</f>
        <v>0</v>
      </c>
      <c r="V369" s="697">
        <f>[52]ACCOUNTALLOC!V369</f>
        <v>0</v>
      </c>
      <c r="W369" s="697">
        <f>[52]ACCOUNTALLOC!W369</f>
        <v>0</v>
      </c>
      <c r="X369" s="697">
        <f>[52]ACCOUNTALLOC!X369</f>
        <v>0</v>
      </c>
      <c r="Y369" s="697">
        <f>[52]ACCOUNTALLOC!Y369</f>
        <v>0</v>
      </c>
      <c r="Z369" s="697">
        <f>[52]ACCOUNTALLOC!Z369</f>
        <v>0</v>
      </c>
      <c r="AA369" s="697">
        <f>[52]ACCOUNTALLOC!AA369</f>
        <v>0</v>
      </c>
      <c r="AB369" s="698"/>
      <c r="AC369" s="697">
        <f>[52]ACCOUNTALLOC!AC369</f>
        <v>0</v>
      </c>
      <c r="AD369" s="697">
        <f>[52]ACCOUNTALLOC!AD369</f>
        <v>0</v>
      </c>
      <c r="AE369" s="697">
        <f>[52]ACCOUNTALLOC!AE369</f>
        <v>0</v>
      </c>
      <c r="AF369" s="697">
        <f>[52]ACCOUNTALLOC!AF369</f>
        <v>0</v>
      </c>
      <c r="AG369" s="697">
        <f>[52]ACCOUNTALLOC!AG369</f>
        <v>0</v>
      </c>
      <c r="AH369" s="697">
        <f>[52]ACCOUNTALLOC!AH369</f>
        <v>0</v>
      </c>
      <c r="AI369" s="697">
        <f>[52]ACCOUNTALLOC!AI369</f>
        <v>0</v>
      </c>
      <c r="AJ369" s="698"/>
      <c r="AK369" s="697">
        <f>[52]ACCOUNTALLOC!AK369</f>
        <v>0</v>
      </c>
      <c r="AL369" s="697">
        <f>[52]ACCOUNTALLOC!AL369</f>
        <v>0</v>
      </c>
      <c r="AM369" s="697">
        <f>[52]ACCOUNTALLOC!AM369</f>
        <v>0</v>
      </c>
      <c r="AN369" s="697">
        <f>[52]ACCOUNTALLOC!AN369</f>
        <v>0</v>
      </c>
      <c r="AO369" s="697">
        <f>[52]ACCOUNTALLOC!AO369</f>
        <v>0</v>
      </c>
      <c r="AP369" s="697">
        <f>[52]ACCOUNTALLOC!AP369</f>
        <v>0</v>
      </c>
      <c r="AQ369" s="697">
        <f>[52]ACCOUNTALLOC!AQ369</f>
        <v>0</v>
      </c>
      <c r="AR369" s="698"/>
      <c r="AS369" s="697">
        <f>[52]ACCOUNTALLOC!AS369</f>
        <v>0</v>
      </c>
      <c r="AT369" s="697">
        <f>[52]ACCOUNTALLOC!AT369</f>
        <v>0</v>
      </c>
      <c r="AU369" s="697">
        <f>[52]ACCOUNTALLOC!AU369</f>
        <v>0</v>
      </c>
      <c r="AV369" s="697">
        <f>[52]ACCOUNTALLOC!AV369</f>
        <v>0</v>
      </c>
      <c r="AW369" s="697">
        <f>[52]ACCOUNTALLOC!AW369</f>
        <v>0</v>
      </c>
      <c r="AX369" s="697">
        <f>[52]ACCOUNTALLOC!AX369</f>
        <v>0</v>
      </c>
      <c r="AY369" s="697">
        <f>[52]ACCOUNTALLOC!AY369</f>
        <v>0</v>
      </c>
      <c r="AZ369" s="698"/>
      <c r="BA369" s="697">
        <f>[52]ACCOUNTALLOC!BA369</f>
        <v>0</v>
      </c>
      <c r="BB369" s="697">
        <f>[52]ACCOUNTALLOC!BB369</f>
        <v>0</v>
      </c>
      <c r="BC369" s="697">
        <f>[52]ACCOUNTALLOC!BC369</f>
        <v>0</v>
      </c>
      <c r="BD369" s="697">
        <f>[52]ACCOUNTALLOC!BD369</f>
        <v>0</v>
      </c>
      <c r="BE369" s="697">
        <f>[52]ACCOUNTALLOC!BE369</f>
        <v>0</v>
      </c>
      <c r="BF369" s="697">
        <f>[52]ACCOUNTALLOC!BF369</f>
        <v>0</v>
      </c>
      <c r="BG369" s="697">
        <f>[52]ACCOUNTALLOC!BG369</f>
        <v>0</v>
      </c>
      <c r="BH369" s="698"/>
      <c r="BI369" s="697">
        <f>[52]ACCOUNTALLOC!BI369</f>
        <v>0</v>
      </c>
      <c r="BJ369" s="697">
        <f>[52]ACCOUNTALLOC!BJ369</f>
        <v>0</v>
      </c>
      <c r="BK369" s="697">
        <f>[52]ACCOUNTALLOC!BK369</f>
        <v>0</v>
      </c>
      <c r="BL369" s="697">
        <f>[52]ACCOUNTALLOC!BL369</f>
        <v>0</v>
      </c>
      <c r="BM369" s="697">
        <f>[52]ACCOUNTALLOC!BM369</f>
        <v>0</v>
      </c>
      <c r="BN369" s="697">
        <f>[52]ACCOUNTALLOC!BN369</f>
        <v>0</v>
      </c>
      <c r="BO369" s="697">
        <f>[52]ACCOUNTALLOC!BO369</f>
        <v>0</v>
      </c>
      <c r="BP369" s="698"/>
      <c r="BQ369" s="697">
        <f>[52]ACCOUNTALLOC!BQ369</f>
        <v>0</v>
      </c>
      <c r="BR369" s="697">
        <f>[52]ACCOUNTALLOC!BR369</f>
        <v>0</v>
      </c>
      <c r="BS369" s="697">
        <f>[52]ACCOUNTALLOC!BS369</f>
        <v>0</v>
      </c>
      <c r="BT369" s="697">
        <f>[52]ACCOUNTALLOC!BT369</f>
        <v>0</v>
      </c>
      <c r="BU369" s="697">
        <f>[52]ACCOUNTALLOC!BU369</f>
        <v>0</v>
      </c>
      <c r="BV369" s="697">
        <f>[52]ACCOUNTALLOC!BV369</f>
        <v>0</v>
      </c>
      <c r="BW369" s="697">
        <f>[52]ACCOUNTALLOC!BW369</f>
        <v>0</v>
      </c>
      <c r="BX369" s="698"/>
      <c r="BY369" s="697">
        <f>[52]ACCOUNTALLOC!BY369</f>
        <v>0</v>
      </c>
      <c r="BZ369" s="697">
        <f>[52]ACCOUNTALLOC!BZ369</f>
        <v>0</v>
      </c>
      <c r="CA369" s="697">
        <f>[52]ACCOUNTALLOC!CA369</f>
        <v>0</v>
      </c>
      <c r="CB369" s="697">
        <f>[52]ACCOUNTALLOC!CB369</f>
        <v>0</v>
      </c>
      <c r="CC369" s="697">
        <f>[52]ACCOUNTALLOC!CC369</f>
        <v>0</v>
      </c>
      <c r="CD369" s="697">
        <f>[52]ACCOUNTALLOC!CD369</f>
        <v>0</v>
      </c>
      <c r="CE369" s="697">
        <f>[52]ACCOUNTALLOC!CE369</f>
        <v>0</v>
      </c>
      <c r="CF369" s="698"/>
      <c r="CG369" s="697">
        <f>[52]ACCOUNTALLOC!CG369</f>
        <v>0</v>
      </c>
      <c r="CH369" s="697">
        <f>[52]ACCOUNTALLOC!CH369</f>
        <v>0</v>
      </c>
      <c r="CI369" s="697">
        <f>[52]ACCOUNTALLOC!CI369</f>
        <v>0</v>
      </c>
      <c r="CJ369" s="697">
        <f>[52]ACCOUNTALLOC!CJ369</f>
        <v>0</v>
      </c>
      <c r="CK369" s="697">
        <f>[52]ACCOUNTALLOC!CK369</f>
        <v>0</v>
      </c>
      <c r="CL369" s="697">
        <f>[52]ACCOUNTALLOC!CL369</f>
        <v>0</v>
      </c>
      <c r="CM369" s="697">
        <f>[52]ACCOUNTALLOC!CM369</f>
        <v>0</v>
      </c>
      <c r="CN369" s="698">
        <f>[52]ACCOUNTALLOC!CN369</f>
        <v>0</v>
      </c>
      <c r="CO369" s="697">
        <f>[52]ACCOUNTALLOC!CO369</f>
        <v>0</v>
      </c>
      <c r="CP369" s="697">
        <f>[52]ACCOUNTALLOC!CP369</f>
        <v>0</v>
      </c>
      <c r="CQ369" s="697">
        <f>[52]ACCOUNTALLOC!CQ369</f>
        <v>0</v>
      </c>
      <c r="CR369" s="697">
        <f>[52]ACCOUNTALLOC!CR369</f>
        <v>0</v>
      </c>
      <c r="CS369" s="697">
        <f>[52]ACCOUNTALLOC!CS369</f>
        <v>0</v>
      </c>
      <c r="CT369" s="697">
        <f>[52]ACCOUNTALLOC!CT369</f>
        <v>0</v>
      </c>
      <c r="CU369" s="697">
        <f>[52]ACCOUNTALLOC!CU369</f>
        <v>0</v>
      </c>
      <c r="CW369" s="65">
        <f>[52]ACCOUNTALLOC!CW369</f>
        <v>0</v>
      </c>
      <c r="CX369" s="65">
        <f>[52]ACCOUNTALLOC!CX369</f>
        <v>0</v>
      </c>
      <c r="CY369" s="65">
        <f>[52]ACCOUNTALLOC!CY369</f>
        <v>0</v>
      </c>
      <c r="CZ369" s="65">
        <f>[52]ACCOUNTALLOC!CZ369</f>
        <v>0</v>
      </c>
      <c r="DA369" s="65">
        <f>[52]ACCOUNTALLOC!DA369</f>
        <v>0</v>
      </c>
      <c r="DB369" s="65">
        <f>[52]ACCOUNTALLOC!DB369</f>
        <v>0</v>
      </c>
      <c r="DC369" s="65">
        <f>[52]ACCOUNTALLOC!DC369</f>
        <v>0</v>
      </c>
      <c r="DE369" s="65">
        <v>0</v>
      </c>
      <c r="DF369" s="65">
        <v>0</v>
      </c>
      <c r="DG369" s="65">
        <v>0</v>
      </c>
      <c r="DH369" s="65">
        <v>0</v>
      </c>
      <c r="DI369" s="65">
        <v>0</v>
      </c>
      <c r="DJ369" s="65">
        <v>0</v>
      </c>
      <c r="DK369" s="65">
        <v>0</v>
      </c>
      <c r="DM369" s="65">
        <v>0</v>
      </c>
      <c r="DN369" s="65">
        <v>0</v>
      </c>
      <c r="DO369" s="65">
        <v>0</v>
      </c>
      <c r="DP369" s="65">
        <v>0</v>
      </c>
      <c r="DQ369" s="65">
        <v>0</v>
      </c>
      <c r="DR369" s="65">
        <v>0</v>
      </c>
      <c r="DS369" s="65">
        <v>0</v>
      </c>
      <c r="DU369" s="65">
        <v>0</v>
      </c>
      <c r="DV369" s="65">
        <v>0</v>
      </c>
      <c r="DW369" s="65">
        <v>0</v>
      </c>
      <c r="DX369" s="65">
        <v>0</v>
      </c>
      <c r="DY369" s="65">
        <v>0</v>
      </c>
      <c r="DZ369" s="65">
        <v>0</v>
      </c>
      <c r="EA369" s="65">
        <v>0</v>
      </c>
      <c r="EC369" s="65">
        <v>0</v>
      </c>
      <c r="ED369" s="65">
        <v>0</v>
      </c>
      <c r="EE369" s="65">
        <v>0</v>
      </c>
      <c r="EF369" s="65">
        <v>0</v>
      </c>
      <c r="EG369" s="65">
        <v>0</v>
      </c>
      <c r="EH369" s="65">
        <v>0</v>
      </c>
      <c r="EI369" s="65">
        <v>0</v>
      </c>
      <c r="EK369" s="65">
        <v>0</v>
      </c>
      <c r="EL369" s="65">
        <v>0</v>
      </c>
      <c r="EM369" s="65">
        <v>0</v>
      </c>
      <c r="EN369" s="65">
        <v>0</v>
      </c>
      <c r="EO369" s="65">
        <v>0</v>
      </c>
      <c r="EP369" s="65">
        <v>0</v>
      </c>
      <c r="EQ369" s="65">
        <v>0</v>
      </c>
      <c r="ES369" s="65">
        <v>0</v>
      </c>
      <c r="ET369" s="65">
        <v>0</v>
      </c>
      <c r="EU369" s="65">
        <v>0</v>
      </c>
      <c r="EV369" s="65">
        <v>0</v>
      </c>
      <c r="EW369" s="65">
        <v>0</v>
      </c>
      <c r="EX369" s="65">
        <v>0</v>
      </c>
      <c r="EY369" s="65">
        <v>0</v>
      </c>
      <c r="FA369" s="65">
        <v>0</v>
      </c>
      <c r="FB369" s="65">
        <v>0</v>
      </c>
      <c r="FC369" s="65">
        <v>0</v>
      </c>
      <c r="FD369" s="65">
        <v>0</v>
      </c>
      <c r="FE369" s="65">
        <v>0</v>
      </c>
      <c r="FF369" s="65">
        <v>0</v>
      </c>
      <c r="FG369" s="65">
        <v>0</v>
      </c>
    </row>
    <row r="370" spans="1:163">
      <c r="A370" s="699" t="str">
        <f>[52]ACCOUNTALLOC!A370</f>
        <v>~</v>
      </c>
      <c r="B370" s="698" t="str">
        <f>[52]ACCOUNTALLOC!B370</f>
        <v>~</v>
      </c>
      <c r="C370" s="695">
        <f>[52]ACCOUNTALLOC!C370</f>
        <v>0</v>
      </c>
      <c r="D370" s="700"/>
      <c r="E370" s="697">
        <f>[52]ACCOUNTALLOC!E370</f>
        <v>0</v>
      </c>
      <c r="F370" s="697">
        <f>[52]ACCOUNTALLOC!F370</f>
        <v>0</v>
      </c>
      <c r="G370" s="697">
        <f>[52]ACCOUNTALLOC!G370</f>
        <v>0</v>
      </c>
      <c r="H370" s="697">
        <f>[52]ACCOUNTALLOC!H370</f>
        <v>0</v>
      </c>
      <c r="I370" s="697">
        <f>[52]ACCOUNTALLOC!I370</f>
        <v>0</v>
      </c>
      <c r="J370" s="697">
        <f>[52]ACCOUNTALLOC!J370</f>
        <v>0</v>
      </c>
      <c r="K370" s="697">
        <f>[52]ACCOUNTALLOC!K370</f>
        <v>0</v>
      </c>
      <c r="L370" s="698"/>
      <c r="M370" s="697">
        <f>[52]ACCOUNTALLOC!M370</f>
        <v>0</v>
      </c>
      <c r="N370" s="697">
        <f>[52]ACCOUNTALLOC!N370</f>
        <v>0</v>
      </c>
      <c r="O370" s="697">
        <f>[52]ACCOUNTALLOC!O370</f>
        <v>0</v>
      </c>
      <c r="P370" s="697">
        <f>[52]ACCOUNTALLOC!P370</f>
        <v>0</v>
      </c>
      <c r="Q370" s="697">
        <f>[52]ACCOUNTALLOC!Q370</f>
        <v>0</v>
      </c>
      <c r="R370" s="697">
        <f>[52]ACCOUNTALLOC!R370</f>
        <v>0</v>
      </c>
      <c r="S370" s="697">
        <f>[52]ACCOUNTALLOC!S370</f>
        <v>0</v>
      </c>
      <c r="T370" s="698"/>
      <c r="U370" s="697">
        <f>[52]ACCOUNTALLOC!U370</f>
        <v>0</v>
      </c>
      <c r="V370" s="697">
        <f>[52]ACCOUNTALLOC!V370</f>
        <v>0</v>
      </c>
      <c r="W370" s="697">
        <f>[52]ACCOUNTALLOC!W370</f>
        <v>0</v>
      </c>
      <c r="X370" s="697">
        <f>[52]ACCOUNTALLOC!X370</f>
        <v>0</v>
      </c>
      <c r="Y370" s="697">
        <f>[52]ACCOUNTALLOC!Y370</f>
        <v>0</v>
      </c>
      <c r="Z370" s="697">
        <f>[52]ACCOUNTALLOC!Z370</f>
        <v>0</v>
      </c>
      <c r="AA370" s="697">
        <f>[52]ACCOUNTALLOC!AA370</f>
        <v>0</v>
      </c>
      <c r="AB370" s="698"/>
      <c r="AC370" s="697">
        <f>[52]ACCOUNTALLOC!AC370</f>
        <v>0</v>
      </c>
      <c r="AD370" s="697">
        <f>[52]ACCOUNTALLOC!AD370</f>
        <v>0</v>
      </c>
      <c r="AE370" s="697">
        <f>[52]ACCOUNTALLOC!AE370</f>
        <v>0</v>
      </c>
      <c r="AF370" s="697">
        <f>[52]ACCOUNTALLOC!AF370</f>
        <v>0</v>
      </c>
      <c r="AG370" s="697">
        <f>[52]ACCOUNTALLOC!AG370</f>
        <v>0</v>
      </c>
      <c r="AH370" s="697">
        <f>[52]ACCOUNTALLOC!AH370</f>
        <v>0</v>
      </c>
      <c r="AI370" s="697">
        <f>[52]ACCOUNTALLOC!AI370</f>
        <v>0</v>
      </c>
      <c r="AJ370" s="698"/>
      <c r="AK370" s="697">
        <f>[52]ACCOUNTALLOC!AK370</f>
        <v>0</v>
      </c>
      <c r="AL370" s="697">
        <f>[52]ACCOUNTALLOC!AL370</f>
        <v>0</v>
      </c>
      <c r="AM370" s="697">
        <f>[52]ACCOUNTALLOC!AM370</f>
        <v>0</v>
      </c>
      <c r="AN370" s="697">
        <f>[52]ACCOUNTALLOC!AN370</f>
        <v>0</v>
      </c>
      <c r="AO370" s="697">
        <f>[52]ACCOUNTALLOC!AO370</f>
        <v>0</v>
      </c>
      <c r="AP370" s="697">
        <f>[52]ACCOUNTALLOC!AP370</f>
        <v>0</v>
      </c>
      <c r="AQ370" s="697">
        <f>[52]ACCOUNTALLOC!AQ370</f>
        <v>0</v>
      </c>
      <c r="AR370" s="698"/>
      <c r="AS370" s="697">
        <f>[52]ACCOUNTALLOC!AS370</f>
        <v>0</v>
      </c>
      <c r="AT370" s="697">
        <f>[52]ACCOUNTALLOC!AT370</f>
        <v>0</v>
      </c>
      <c r="AU370" s="697">
        <f>[52]ACCOUNTALLOC!AU370</f>
        <v>0</v>
      </c>
      <c r="AV370" s="697">
        <f>[52]ACCOUNTALLOC!AV370</f>
        <v>0</v>
      </c>
      <c r="AW370" s="697">
        <f>[52]ACCOUNTALLOC!AW370</f>
        <v>0</v>
      </c>
      <c r="AX370" s="697">
        <f>[52]ACCOUNTALLOC!AX370</f>
        <v>0</v>
      </c>
      <c r="AY370" s="697">
        <f>[52]ACCOUNTALLOC!AY370</f>
        <v>0</v>
      </c>
      <c r="AZ370" s="698"/>
      <c r="BA370" s="697">
        <f>[52]ACCOUNTALLOC!BA370</f>
        <v>0</v>
      </c>
      <c r="BB370" s="697">
        <f>[52]ACCOUNTALLOC!BB370</f>
        <v>0</v>
      </c>
      <c r="BC370" s="697">
        <f>[52]ACCOUNTALLOC!BC370</f>
        <v>0</v>
      </c>
      <c r="BD370" s="697">
        <f>[52]ACCOUNTALLOC!BD370</f>
        <v>0</v>
      </c>
      <c r="BE370" s="697">
        <f>[52]ACCOUNTALLOC!BE370</f>
        <v>0</v>
      </c>
      <c r="BF370" s="697">
        <f>[52]ACCOUNTALLOC!BF370</f>
        <v>0</v>
      </c>
      <c r="BG370" s="697">
        <f>[52]ACCOUNTALLOC!BG370</f>
        <v>0</v>
      </c>
      <c r="BH370" s="698"/>
      <c r="BI370" s="697">
        <f>[52]ACCOUNTALLOC!BI370</f>
        <v>0</v>
      </c>
      <c r="BJ370" s="697">
        <f>[52]ACCOUNTALLOC!BJ370</f>
        <v>0</v>
      </c>
      <c r="BK370" s="697">
        <f>[52]ACCOUNTALLOC!BK370</f>
        <v>0</v>
      </c>
      <c r="BL370" s="697">
        <f>[52]ACCOUNTALLOC!BL370</f>
        <v>0</v>
      </c>
      <c r="BM370" s="697">
        <f>[52]ACCOUNTALLOC!BM370</f>
        <v>0</v>
      </c>
      <c r="BN370" s="697">
        <f>[52]ACCOUNTALLOC!BN370</f>
        <v>0</v>
      </c>
      <c r="BO370" s="697">
        <f>[52]ACCOUNTALLOC!BO370</f>
        <v>0</v>
      </c>
      <c r="BP370" s="698"/>
      <c r="BQ370" s="697">
        <f>[52]ACCOUNTALLOC!BQ370</f>
        <v>0</v>
      </c>
      <c r="BR370" s="697">
        <f>[52]ACCOUNTALLOC!BR370</f>
        <v>0</v>
      </c>
      <c r="BS370" s="697">
        <f>[52]ACCOUNTALLOC!BS370</f>
        <v>0</v>
      </c>
      <c r="BT370" s="697">
        <f>[52]ACCOUNTALLOC!BT370</f>
        <v>0</v>
      </c>
      <c r="BU370" s="697">
        <f>[52]ACCOUNTALLOC!BU370</f>
        <v>0</v>
      </c>
      <c r="BV370" s="697">
        <f>[52]ACCOUNTALLOC!BV370</f>
        <v>0</v>
      </c>
      <c r="BW370" s="697">
        <f>[52]ACCOUNTALLOC!BW370</f>
        <v>0</v>
      </c>
      <c r="BX370" s="698"/>
      <c r="BY370" s="697">
        <f>[52]ACCOUNTALLOC!BY370</f>
        <v>0</v>
      </c>
      <c r="BZ370" s="697">
        <f>[52]ACCOUNTALLOC!BZ370</f>
        <v>0</v>
      </c>
      <c r="CA370" s="697">
        <f>[52]ACCOUNTALLOC!CA370</f>
        <v>0</v>
      </c>
      <c r="CB370" s="697">
        <f>[52]ACCOUNTALLOC!CB370</f>
        <v>0</v>
      </c>
      <c r="CC370" s="697">
        <f>[52]ACCOUNTALLOC!CC370</f>
        <v>0</v>
      </c>
      <c r="CD370" s="697">
        <f>[52]ACCOUNTALLOC!CD370</f>
        <v>0</v>
      </c>
      <c r="CE370" s="697">
        <f>[52]ACCOUNTALLOC!CE370</f>
        <v>0</v>
      </c>
      <c r="CF370" s="698"/>
      <c r="CG370" s="697">
        <f>[52]ACCOUNTALLOC!CG370</f>
        <v>0</v>
      </c>
      <c r="CH370" s="697">
        <f>[52]ACCOUNTALLOC!CH370</f>
        <v>0</v>
      </c>
      <c r="CI370" s="697">
        <f>[52]ACCOUNTALLOC!CI370</f>
        <v>0</v>
      </c>
      <c r="CJ370" s="697">
        <f>[52]ACCOUNTALLOC!CJ370</f>
        <v>0</v>
      </c>
      <c r="CK370" s="697">
        <f>[52]ACCOUNTALLOC!CK370</f>
        <v>0</v>
      </c>
      <c r="CL370" s="697">
        <f>[52]ACCOUNTALLOC!CL370</f>
        <v>0</v>
      </c>
      <c r="CM370" s="697">
        <f>[52]ACCOUNTALLOC!CM370</f>
        <v>0</v>
      </c>
      <c r="CN370" s="698">
        <f>[52]ACCOUNTALLOC!CN370</f>
        <v>0</v>
      </c>
      <c r="CO370" s="697">
        <f>[52]ACCOUNTALLOC!CO370</f>
        <v>0</v>
      </c>
      <c r="CP370" s="697">
        <f>[52]ACCOUNTALLOC!CP370</f>
        <v>0</v>
      </c>
      <c r="CQ370" s="697">
        <f>[52]ACCOUNTALLOC!CQ370</f>
        <v>0</v>
      </c>
      <c r="CR370" s="697">
        <f>[52]ACCOUNTALLOC!CR370</f>
        <v>0</v>
      </c>
      <c r="CS370" s="697">
        <f>[52]ACCOUNTALLOC!CS370</f>
        <v>0</v>
      </c>
      <c r="CT370" s="697">
        <f>[52]ACCOUNTALLOC!CT370</f>
        <v>0</v>
      </c>
      <c r="CU370" s="697">
        <f>[52]ACCOUNTALLOC!CU370</f>
        <v>0</v>
      </c>
      <c r="CW370" s="65">
        <f>[52]ACCOUNTALLOC!CW370</f>
        <v>0</v>
      </c>
      <c r="CX370" s="65">
        <f>[52]ACCOUNTALLOC!CX370</f>
        <v>0</v>
      </c>
      <c r="CY370" s="65">
        <f>[52]ACCOUNTALLOC!CY370</f>
        <v>0</v>
      </c>
      <c r="CZ370" s="65">
        <f>[52]ACCOUNTALLOC!CZ370</f>
        <v>0</v>
      </c>
      <c r="DA370" s="65">
        <f>[52]ACCOUNTALLOC!DA370</f>
        <v>0</v>
      </c>
      <c r="DB370" s="65">
        <f>[52]ACCOUNTALLOC!DB370</f>
        <v>0</v>
      </c>
      <c r="DC370" s="65">
        <f>[52]ACCOUNTALLOC!DC370</f>
        <v>0</v>
      </c>
      <c r="DE370" s="65">
        <v>0</v>
      </c>
      <c r="DF370" s="65">
        <v>0</v>
      </c>
      <c r="DG370" s="65">
        <v>0</v>
      </c>
      <c r="DH370" s="65">
        <v>0</v>
      </c>
      <c r="DI370" s="65">
        <v>0</v>
      </c>
      <c r="DJ370" s="65">
        <v>0</v>
      </c>
      <c r="DK370" s="65">
        <v>0</v>
      </c>
      <c r="DM370" s="65">
        <v>0</v>
      </c>
      <c r="DN370" s="65">
        <v>0</v>
      </c>
      <c r="DO370" s="65">
        <v>0</v>
      </c>
      <c r="DP370" s="65">
        <v>0</v>
      </c>
      <c r="DQ370" s="65">
        <v>0</v>
      </c>
      <c r="DR370" s="65">
        <v>0</v>
      </c>
      <c r="DS370" s="65">
        <v>0</v>
      </c>
      <c r="DU370" s="65">
        <v>0</v>
      </c>
      <c r="DV370" s="65">
        <v>0</v>
      </c>
      <c r="DW370" s="65">
        <v>0</v>
      </c>
      <c r="DX370" s="65">
        <v>0</v>
      </c>
      <c r="DY370" s="65">
        <v>0</v>
      </c>
      <c r="DZ370" s="65">
        <v>0</v>
      </c>
      <c r="EA370" s="65">
        <v>0</v>
      </c>
      <c r="EC370" s="65">
        <v>0</v>
      </c>
      <c r="ED370" s="65">
        <v>0</v>
      </c>
      <c r="EE370" s="65">
        <v>0</v>
      </c>
      <c r="EF370" s="65">
        <v>0</v>
      </c>
      <c r="EG370" s="65">
        <v>0</v>
      </c>
      <c r="EH370" s="65">
        <v>0</v>
      </c>
      <c r="EI370" s="65">
        <v>0</v>
      </c>
      <c r="EK370" s="65">
        <v>0</v>
      </c>
      <c r="EL370" s="65">
        <v>0</v>
      </c>
      <c r="EM370" s="65">
        <v>0</v>
      </c>
      <c r="EN370" s="65">
        <v>0</v>
      </c>
      <c r="EO370" s="65">
        <v>0</v>
      </c>
      <c r="EP370" s="65">
        <v>0</v>
      </c>
      <c r="EQ370" s="65">
        <v>0</v>
      </c>
      <c r="ES370" s="65">
        <v>0</v>
      </c>
      <c r="ET370" s="65">
        <v>0</v>
      </c>
      <c r="EU370" s="65">
        <v>0</v>
      </c>
      <c r="EV370" s="65">
        <v>0</v>
      </c>
      <c r="EW370" s="65">
        <v>0</v>
      </c>
      <c r="EX370" s="65">
        <v>0</v>
      </c>
      <c r="EY370" s="65">
        <v>0</v>
      </c>
      <c r="FA370" s="65">
        <v>0</v>
      </c>
      <c r="FB370" s="65">
        <v>0</v>
      </c>
      <c r="FC370" s="65">
        <v>0</v>
      </c>
      <c r="FD370" s="65">
        <v>0</v>
      </c>
      <c r="FE370" s="65">
        <v>0</v>
      </c>
      <c r="FF370" s="65">
        <v>0</v>
      </c>
      <c r="FG370" s="65">
        <v>0</v>
      </c>
    </row>
    <row r="371" spans="1:163">
      <c r="A371" s="698"/>
      <c r="B371" s="694" t="str">
        <f>[52]ACCOUNTALLOC!B371</f>
        <v>Sub-total</v>
      </c>
      <c r="C371" s="696">
        <f>[52]ACCOUNTALLOC!C371</f>
        <v>0</v>
      </c>
      <c r="D371" s="700"/>
      <c r="E371" s="696">
        <f>[52]ACCOUNTALLOC!E371</f>
        <v>0</v>
      </c>
      <c r="F371" s="696">
        <f>[52]ACCOUNTALLOC!F371</f>
        <v>0</v>
      </c>
      <c r="G371" s="696">
        <f>[52]ACCOUNTALLOC!G371</f>
        <v>0</v>
      </c>
      <c r="H371" s="696">
        <f>[52]ACCOUNTALLOC!H371</f>
        <v>0</v>
      </c>
      <c r="I371" s="696">
        <f>[52]ACCOUNTALLOC!I371</f>
        <v>0</v>
      </c>
      <c r="J371" s="696">
        <f>[52]ACCOUNTALLOC!J371</f>
        <v>0</v>
      </c>
      <c r="K371" s="696">
        <f>[52]ACCOUNTALLOC!K371</f>
        <v>0</v>
      </c>
      <c r="L371" s="696"/>
      <c r="M371" s="696">
        <f>[52]ACCOUNTALLOC!M371</f>
        <v>0</v>
      </c>
      <c r="N371" s="696">
        <f>[52]ACCOUNTALLOC!N371</f>
        <v>0</v>
      </c>
      <c r="O371" s="696">
        <f>[52]ACCOUNTALLOC!O371</f>
        <v>0</v>
      </c>
      <c r="P371" s="696">
        <f>[52]ACCOUNTALLOC!P371</f>
        <v>0</v>
      </c>
      <c r="Q371" s="696">
        <f>[52]ACCOUNTALLOC!Q371</f>
        <v>0</v>
      </c>
      <c r="R371" s="696">
        <f>[52]ACCOUNTALLOC!R371</f>
        <v>0</v>
      </c>
      <c r="S371" s="696">
        <f>[52]ACCOUNTALLOC!S371</f>
        <v>0</v>
      </c>
      <c r="T371" s="696"/>
      <c r="U371" s="696">
        <f>[52]ACCOUNTALLOC!U371</f>
        <v>0</v>
      </c>
      <c r="V371" s="696">
        <f>[52]ACCOUNTALLOC!V371</f>
        <v>0</v>
      </c>
      <c r="W371" s="696">
        <f>[52]ACCOUNTALLOC!W371</f>
        <v>0</v>
      </c>
      <c r="X371" s="696">
        <f>[52]ACCOUNTALLOC!X371</f>
        <v>0</v>
      </c>
      <c r="Y371" s="696">
        <f>[52]ACCOUNTALLOC!Y371</f>
        <v>0</v>
      </c>
      <c r="Z371" s="696">
        <f>[52]ACCOUNTALLOC!Z371</f>
        <v>0</v>
      </c>
      <c r="AA371" s="696">
        <f>[52]ACCOUNTALLOC!AA371</f>
        <v>0</v>
      </c>
      <c r="AB371" s="696"/>
      <c r="AC371" s="696">
        <f>[52]ACCOUNTALLOC!AC371</f>
        <v>0</v>
      </c>
      <c r="AD371" s="696">
        <f>[52]ACCOUNTALLOC!AD371</f>
        <v>0</v>
      </c>
      <c r="AE371" s="696">
        <f>[52]ACCOUNTALLOC!AE371</f>
        <v>0</v>
      </c>
      <c r="AF371" s="696">
        <f>[52]ACCOUNTALLOC!AF371</f>
        <v>0</v>
      </c>
      <c r="AG371" s="696">
        <f>[52]ACCOUNTALLOC!AG371</f>
        <v>0</v>
      </c>
      <c r="AH371" s="696">
        <f>[52]ACCOUNTALLOC!AH371</f>
        <v>0</v>
      </c>
      <c r="AI371" s="696">
        <f>[52]ACCOUNTALLOC!AI371</f>
        <v>0</v>
      </c>
      <c r="AJ371" s="696"/>
      <c r="AK371" s="696">
        <f>[52]ACCOUNTALLOC!AK371</f>
        <v>0</v>
      </c>
      <c r="AL371" s="696">
        <f>[52]ACCOUNTALLOC!AL371</f>
        <v>0</v>
      </c>
      <c r="AM371" s="696">
        <f>[52]ACCOUNTALLOC!AM371</f>
        <v>0</v>
      </c>
      <c r="AN371" s="696">
        <f>[52]ACCOUNTALLOC!AN371</f>
        <v>0</v>
      </c>
      <c r="AO371" s="696">
        <f>[52]ACCOUNTALLOC!AO371</f>
        <v>0</v>
      </c>
      <c r="AP371" s="696">
        <f>[52]ACCOUNTALLOC!AP371</f>
        <v>0</v>
      </c>
      <c r="AQ371" s="696">
        <f>[52]ACCOUNTALLOC!AQ371</f>
        <v>0</v>
      </c>
      <c r="AR371" s="696"/>
      <c r="AS371" s="696">
        <f>[52]ACCOUNTALLOC!AS371</f>
        <v>0</v>
      </c>
      <c r="AT371" s="696">
        <f>[52]ACCOUNTALLOC!AT371</f>
        <v>0</v>
      </c>
      <c r="AU371" s="696">
        <f>[52]ACCOUNTALLOC!AU371</f>
        <v>0</v>
      </c>
      <c r="AV371" s="696">
        <f>[52]ACCOUNTALLOC!AV371</f>
        <v>0</v>
      </c>
      <c r="AW371" s="696">
        <f>[52]ACCOUNTALLOC!AW371</f>
        <v>0</v>
      </c>
      <c r="AX371" s="696">
        <f>[52]ACCOUNTALLOC!AX371</f>
        <v>0</v>
      </c>
      <c r="AY371" s="696">
        <f>[52]ACCOUNTALLOC!AY371</f>
        <v>0</v>
      </c>
      <c r="AZ371" s="696"/>
      <c r="BA371" s="696">
        <f>[52]ACCOUNTALLOC!BA371</f>
        <v>0</v>
      </c>
      <c r="BB371" s="696">
        <f>[52]ACCOUNTALLOC!BB371</f>
        <v>0</v>
      </c>
      <c r="BC371" s="696">
        <f>[52]ACCOUNTALLOC!BC371</f>
        <v>0</v>
      </c>
      <c r="BD371" s="696">
        <f>[52]ACCOUNTALLOC!BD371</f>
        <v>0</v>
      </c>
      <c r="BE371" s="696">
        <f>[52]ACCOUNTALLOC!BE371</f>
        <v>0</v>
      </c>
      <c r="BF371" s="696">
        <f>[52]ACCOUNTALLOC!BF371</f>
        <v>0</v>
      </c>
      <c r="BG371" s="696">
        <f>[52]ACCOUNTALLOC!BG371</f>
        <v>0</v>
      </c>
      <c r="BH371" s="696"/>
      <c r="BI371" s="696">
        <f>[52]ACCOUNTALLOC!BI371</f>
        <v>0</v>
      </c>
      <c r="BJ371" s="696">
        <f>[52]ACCOUNTALLOC!BJ371</f>
        <v>0</v>
      </c>
      <c r="BK371" s="696">
        <f>[52]ACCOUNTALLOC!BK371</f>
        <v>0</v>
      </c>
      <c r="BL371" s="696">
        <f>[52]ACCOUNTALLOC!BL371</f>
        <v>0</v>
      </c>
      <c r="BM371" s="696">
        <f>[52]ACCOUNTALLOC!BM371</f>
        <v>0</v>
      </c>
      <c r="BN371" s="696">
        <f>[52]ACCOUNTALLOC!BN371</f>
        <v>0</v>
      </c>
      <c r="BO371" s="696">
        <f>[52]ACCOUNTALLOC!BO371</f>
        <v>0</v>
      </c>
      <c r="BP371" s="696"/>
      <c r="BQ371" s="696">
        <f>[52]ACCOUNTALLOC!BQ371</f>
        <v>0</v>
      </c>
      <c r="BR371" s="696">
        <f>[52]ACCOUNTALLOC!BR371</f>
        <v>0</v>
      </c>
      <c r="BS371" s="696">
        <f>[52]ACCOUNTALLOC!BS371</f>
        <v>0</v>
      </c>
      <c r="BT371" s="696">
        <f>[52]ACCOUNTALLOC!BT371</f>
        <v>0</v>
      </c>
      <c r="BU371" s="696">
        <f>[52]ACCOUNTALLOC!BU371</f>
        <v>0</v>
      </c>
      <c r="BV371" s="696">
        <f>[52]ACCOUNTALLOC!BV371</f>
        <v>0</v>
      </c>
      <c r="BW371" s="696">
        <f>[52]ACCOUNTALLOC!BW371</f>
        <v>0</v>
      </c>
      <c r="BX371" s="696"/>
      <c r="BY371" s="696">
        <f>[52]ACCOUNTALLOC!BY371</f>
        <v>0</v>
      </c>
      <c r="BZ371" s="696">
        <f>[52]ACCOUNTALLOC!BZ371</f>
        <v>0</v>
      </c>
      <c r="CA371" s="696">
        <f>[52]ACCOUNTALLOC!CA371</f>
        <v>0</v>
      </c>
      <c r="CB371" s="696">
        <f>[52]ACCOUNTALLOC!CB371</f>
        <v>0</v>
      </c>
      <c r="CC371" s="696">
        <f>[52]ACCOUNTALLOC!CC371</f>
        <v>0</v>
      </c>
      <c r="CD371" s="696">
        <f>[52]ACCOUNTALLOC!CD371</f>
        <v>0</v>
      </c>
      <c r="CE371" s="696">
        <f>[52]ACCOUNTALLOC!CE371</f>
        <v>0</v>
      </c>
      <c r="CF371" s="696"/>
      <c r="CG371" s="696">
        <f>[52]ACCOUNTALLOC!CG371</f>
        <v>0</v>
      </c>
      <c r="CH371" s="696">
        <f>[52]ACCOUNTALLOC!CH371</f>
        <v>0</v>
      </c>
      <c r="CI371" s="696">
        <f>[52]ACCOUNTALLOC!CI371</f>
        <v>0</v>
      </c>
      <c r="CJ371" s="696">
        <f>[52]ACCOUNTALLOC!CJ371</f>
        <v>0</v>
      </c>
      <c r="CK371" s="696">
        <f>[52]ACCOUNTALLOC!CK371</f>
        <v>0</v>
      </c>
      <c r="CL371" s="696">
        <f>[52]ACCOUNTALLOC!CL371</f>
        <v>0</v>
      </c>
      <c r="CM371" s="696">
        <f>[52]ACCOUNTALLOC!CM371</f>
        <v>0</v>
      </c>
      <c r="CN371" s="696">
        <f>[52]ACCOUNTALLOC!CN371</f>
        <v>0</v>
      </c>
      <c r="CO371" s="696">
        <f>[52]ACCOUNTALLOC!CO371</f>
        <v>0</v>
      </c>
      <c r="CP371" s="696">
        <f>[52]ACCOUNTALLOC!CP371</f>
        <v>0</v>
      </c>
      <c r="CQ371" s="696">
        <f>[52]ACCOUNTALLOC!CQ371</f>
        <v>0</v>
      </c>
      <c r="CR371" s="696">
        <f>[52]ACCOUNTALLOC!CR371</f>
        <v>0</v>
      </c>
      <c r="CS371" s="696">
        <f>[52]ACCOUNTALLOC!CS371</f>
        <v>0</v>
      </c>
      <c r="CT371" s="696">
        <f>[52]ACCOUNTALLOC!CT371</f>
        <v>0</v>
      </c>
      <c r="CU371" s="696">
        <f>[52]ACCOUNTALLOC!CU371</f>
        <v>0</v>
      </c>
      <c r="CV371" s="66"/>
      <c r="CW371" s="66">
        <f>[52]ACCOUNTALLOC!CW371</f>
        <v>0</v>
      </c>
      <c r="CX371" s="66">
        <f>[52]ACCOUNTALLOC!CX371</f>
        <v>0</v>
      </c>
      <c r="CY371" s="66">
        <f>[52]ACCOUNTALLOC!CY371</f>
        <v>0</v>
      </c>
      <c r="CZ371" s="66">
        <f>[52]ACCOUNTALLOC!CZ371</f>
        <v>0</v>
      </c>
      <c r="DA371" s="66">
        <f>[52]ACCOUNTALLOC!DA371</f>
        <v>0</v>
      </c>
      <c r="DB371" s="66">
        <f>[52]ACCOUNTALLOC!DB371</f>
        <v>0</v>
      </c>
      <c r="DC371" s="66">
        <f>[52]ACCOUNTALLOC!DC371</f>
        <v>0</v>
      </c>
      <c r="DD371" s="66"/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/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/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/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/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/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/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</row>
    <row r="372" spans="1:163">
      <c r="A372" s="698"/>
      <c r="B372" s="698"/>
      <c r="C372" s="698"/>
      <c r="D372" s="700"/>
      <c r="E372" s="698"/>
      <c r="F372" s="698"/>
      <c r="G372" s="698"/>
      <c r="H372" s="698"/>
      <c r="I372" s="698"/>
      <c r="J372" s="698"/>
      <c r="K372" s="698"/>
      <c r="L372" s="698"/>
      <c r="M372" s="698"/>
      <c r="N372" s="698"/>
      <c r="O372" s="698"/>
      <c r="P372" s="698"/>
      <c r="Q372" s="698"/>
      <c r="R372" s="698"/>
      <c r="S372" s="698"/>
      <c r="T372" s="698"/>
      <c r="U372" s="698"/>
      <c r="V372" s="698"/>
      <c r="W372" s="698"/>
      <c r="X372" s="698"/>
      <c r="Y372" s="698"/>
      <c r="Z372" s="698"/>
      <c r="AA372" s="698"/>
      <c r="AB372" s="698"/>
      <c r="AC372" s="698"/>
      <c r="AD372" s="698"/>
      <c r="AE372" s="698"/>
      <c r="AF372" s="698"/>
      <c r="AG372" s="698"/>
      <c r="AH372" s="698"/>
      <c r="AI372" s="698"/>
      <c r="AJ372" s="698"/>
      <c r="AK372" s="698"/>
      <c r="AL372" s="698"/>
      <c r="AM372" s="698"/>
      <c r="AN372" s="698"/>
      <c r="AO372" s="698"/>
      <c r="AP372" s="698"/>
      <c r="AQ372" s="698"/>
      <c r="AR372" s="698"/>
      <c r="AS372" s="698"/>
      <c r="AT372" s="698"/>
      <c r="AU372" s="698"/>
      <c r="AV372" s="698"/>
      <c r="AW372" s="698"/>
      <c r="AX372" s="698"/>
      <c r="AY372" s="698"/>
      <c r="AZ372" s="698"/>
      <c r="BA372" s="698"/>
      <c r="BB372" s="698"/>
      <c r="BC372" s="698"/>
      <c r="BD372" s="698"/>
      <c r="BE372" s="698"/>
      <c r="BF372" s="698"/>
      <c r="BG372" s="698"/>
      <c r="BH372" s="698"/>
      <c r="BI372" s="698"/>
      <c r="BJ372" s="698"/>
      <c r="BK372" s="698"/>
      <c r="BL372" s="698"/>
      <c r="BM372" s="698"/>
      <c r="BN372" s="698"/>
      <c r="BO372" s="698"/>
      <c r="BP372" s="698"/>
      <c r="BQ372" s="698"/>
      <c r="BR372" s="698"/>
      <c r="BS372" s="698"/>
      <c r="BT372" s="698"/>
      <c r="BU372" s="698"/>
      <c r="BV372" s="698"/>
      <c r="BW372" s="698"/>
      <c r="BX372" s="698"/>
      <c r="BY372" s="698"/>
      <c r="BZ372" s="698"/>
      <c r="CA372" s="698"/>
      <c r="CB372" s="698"/>
      <c r="CC372" s="698"/>
      <c r="CD372" s="698"/>
      <c r="CE372" s="698"/>
      <c r="CF372" s="698"/>
      <c r="CG372" s="698"/>
      <c r="CH372" s="698"/>
      <c r="CI372" s="698"/>
      <c r="CJ372" s="698"/>
      <c r="CK372" s="698"/>
      <c r="CL372" s="698"/>
      <c r="CM372" s="698"/>
      <c r="CN372" s="698"/>
      <c r="CO372" s="698"/>
      <c r="CP372" s="698"/>
      <c r="CQ372" s="698"/>
      <c r="CR372" s="698"/>
      <c r="CS372" s="698"/>
      <c r="CT372" s="698"/>
      <c r="CU372" s="698"/>
    </row>
    <row r="373" spans="1:163">
      <c r="A373" s="698"/>
      <c r="B373" s="694" t="str">
        <f>[52]ACCOUNTALLOC!B373</f>
        <v>Other</v>
      </c>
      <c r="C373" s="698"/>
      <c r="D373" s="700"/>
      <c r="E373" s="698"/>
      <c r="F373" s="698"/>
      <c r="G373" s="698"/>
      <c r="H373" s="698"/>
      <c r="I373" s="698"/>
      <c r="J373" s="698"/>
      <c r="K373" s="698"/>
      <c r="L373" s="698"/>
      <c r="M373" s="698"/>
      <c r="N373" s="698"/>
      <c r="O373" s="698"/>
      <c r="P373" s="698"/>
      <c r="Q373" s="698"/>
      <c r="R373" s="698"/>
      <c r="S373" s="698"/>
      <c r="T373" s="698"/>
      <c r="U373" s="698"/>
      <c r="V373" s="698"/>
      <c r="W373" s="698"/>
      <c r="X373" s="698"/>
      <c r="Y373" s="698"/>
      <c r="Z373" s="698"/>
      <c r="AA373" s="698"/>
      <c r="AB373" s="698"/>
      <c r="AC373" s="698"/>
      <c r="AD373" s="698"/>
      <c r="AE373" s="698"/>
      <c r="AF373" s="698"/>
      <c r="AG373" s="698"/>
      <c r="AH373" s="698"/>
      <c r="AI373" s="698"/>
      <c r="AJ373" s="698"/>
      <c r="AK373" s="698"/>
      <c r="AL373" s="698"/>
      <c r="AM373" s="698"/>
      <c r="AN373" s="698"/>
      <c r="AO373" s="698"/>
      <c r="AP373" s="698"/>
      <c r="AQ373" s="698"/>
      <c r="AR373" s="698"/>
      <c r="AS373" s="698"/>
      <c r="AT373" s="698"/>
      <c r="AU373" s="698"/>
      <c r="AV373" s="698"/>
      <c r="AW373" s="698"/>
      <c r="AX373" s="698"/>
      <c r="AY373" s="698"/>
      <c r="AZ373" s="698"/>
      <c r="BA373" s="698"/>
      <c r="BB373" s="698"/>
      <c r="BC373" s="698"/>
      <c r="BD373" s="698"/>
      <c r="BE373" s="698"/>
      <c r="BF373" s="698"/>
      <c r="BG373" s="698"/>
      <c r="BH373" s="698"/>
      <c r="BI373" s="698"/>
      <c r="BJ373" s="698"/>
      <c r="BK373" s="698"/>
      <c r="BL373" s="698"/>
      <c r="BM373" s="698"/>
      <c r="BN373" s="698"/>
      <c r="BO373" s="698"/>
      <c r="BP373" s="698"/>
      <c r="BQ373" s="698"/>
      <c r="BR373" s="698"/>
      <c r="BS373" s="698"/>
      <c r="BT373" s="698"/>
      <c r="BU373" s="698"/>
      <c r="BV373" s="698"/>
      <c r="BW373" s="698"/>
      <c r="BX373" s="698"/>
      <c r="BY373" s="698"/>
      <c r="BZ373" s="698"/>
      <c r="CA373" s="698"/>
      <c r="CB373" s="698"/>
      <c r="CC373" s="698"/>
      <c r="CD373" s="698"/>
      <c r="CE373" s="698"/>
      <c r="CF373" s="698"/>
      <c r="CG373" s="698"/>
      <c r="CH373" s="698"/>
      <c r="CI373" s="698"/>
      <c r="CJ373" s="698"/>
      <c r="CK373" s="698"/>
      <c r="CL373" s="698"/>
      <c r="CM373" s="698"/>
      <c r="CN373" s="698"/>
      <c r="CO373" s="698"/>
      <c r="CP373" s="698"/>
      <c r="CQ373" s="698"/>
      <c r="CR373" s="698"/>
      <c r="CS373" s="698"/>
      <c r="CT373" s="698"/>
      <c r="CU373" s="698"/>
      <c r="CW373" s="2">
        <f>[52]ACCOUNTALLOC!CW373</f>
        <v>0</v>
      </c>
      <c r="CX373" s="2">
        <f>[52]ACCOUNTALLOC!CX373</f>
        <v>0</v>
      </c>
      <c r="CY373" s="2">
        <f>[52]ACCOUNTALLOC!CY373</f>
        <v>0</v>
      </c>
      <c r="CZ373" s="2">
        <f>[52]ACCOUNTALLOC!CZ373</f>
        <v>0</v>
      </c>
      <c r="DA373" s="2">
        <f>[52]ACCOUNTALLOC!DA373</f>
        <v>0</v>
      </c>
      <c r="DB373" s="2">
        <f>[52]ACCOUNTALLOC!DB373</f>
        <v>0</v>
      </c>
      <c r="DC373" s="2">
        <f>[52]ACCOUNTALLOC!DC373</f>
        <v>0</v>
      </c>
    </row>
    <row r="374" spans="1:163">
      <c r="A374" s="699" t="str">
        <f>[52]ACCOUNTALLOC!A374</f>
        <v>~</v>
      </c>
      <c r="B374" s="698" t="str">
        <f>[52]ACCOUNTALLOC!B374</f>
        <v>~</v>
      </c>
      <c r="C374" s="695">
        <f>[52]ACCOUNTALLOC!C374</f>
        <v>0</v>
      </c>
      <c r="D374" s="700"/>
      <c r="E374" s="697">
        <f>[52]ACCOUNTALLOC!E374</f>
        <v>0</v>
      </c>
      <c r="F374" s="697">
        <f>[52]ACCOUNTALLOC!F374</f>
        <v>0</v>
      </c>
      <c r="G374" s="697">
        <f>[52]ACCOUNTALLOC!G374</f>
        <v>0</v>
      </c>
      <c r="H374" s="697">
        <f>[52]ACCOUNTALLOC!H374</f>
        <v>0</v>
      </c>
      <c r="I374" s="697">
        <f>[52]ACCOUNTALLOC!I374</f>
        <v>0</v>
      </c>
      <c r="J374" s="697">
        <f>[52]ACCOUNTALLOC!J374</f>
        <v>0</v>
      </c>
      <c r="K374" s="697">
        <f>[52]ACCOUNTALLOC!K374</f>
        <v>0</v>
      </c>
      <c r="L374" s="698"/>
      <c r="M374" s="697">
        <f>[52]ACCOUNTALLOC!M374</f>
        <v>0</v>
      </c>
      <c r="N374" s="697">
        <f>[52]ACCOUNTALLOC!N374</f>
        <v>0</v>
      </c>
      <c r="O374" s="697">
        <f>[52]ACCOUNTALLOC!O374</f>
        <v>0</v>
      </c>
      <c r="P374" s="697">
        <f>[52]ACCOUNTALLOC!P374</f>
        <v>0</v>
      </c>
      <c r="Q374" s="697">
        <f>[52]ACCOUNTALLOC!Q374</f>
        <v>0</v>
      </c>
      <c r="R374" s="697">
        <f>[52]ACCOUNTALLOC!R374</f>
        <v>0</v>
      </c>
      <c r="S374" s="697">
        <f>[52]ACCOUNTALLOC!S374</f>
        <v>0</v>
      </c>
      <c r="T374" s="698"/>
      <c r="U374" s="697">
        <f>[52]ACCOUNTALLOC!U374</f>
        <v>0</v>
      </c>
      <c r="V374" s="697">
        <f>[52]ACCOUNTALLOC!V374</f>
        <v>0</v>
      </c>
      <c r="W374" s="697">
        <f>[52]ACCOUNTALLOC!W374</f>
        <v>0</v>
      </c>
      <c r="X374" s="697">
        <f>[52]ACCOUNTALLOC!X374</f>
        <v>0</v>
      </c>
      <c r="Y374" s="697">
        <f>[52]ACCOUNTALLOC!Y374</f>
        <v>0</v>
      </c>
      <c r="Z374" s="697">
        <f>[52]ACCOUNTALLOC!Z374</f>
        <v>0</v>
      </c>
      <c r="AA374" s="697">
        <f>[52]ACCOUNTALLOC!AA374</f>
        <v>0</v>
      </c>
      <c r="AB374" s="698"/>
      <c r="AC374" s="697">
        <f>[52]ACCOUNTALLOC!AC374</f>
        <v>0</v>
      </c>
      <c r="AD374" s="697">
        <f>[52]ACCOUNTALLOC!AD374</f>
        <v>0</v>
      </c>
      <c r="AE374" s="697">
        <f>[52]ACCOUNTALLOC!AE374</f>
        <v>0</v>
      </c>
      <c r="AF374" s="697">
        <f>[52]ACCOUNTALLOC!AF374</f>
        <v>0</v>
      </c>
      <c r="AG374" s="697">
        <f>[52]ACCOUNTALLOC!AG374</f>
        <v>0</v>
      </c>
      <c r="AH374" s="697">
        <f>[52]ACCOUNTALLOC!AH374</f>
        <v>0</v>
      </c>
      <c r="AI374" s="697">
        <f>[52]ACCOUNTALLOC!AI374</f>
        <v>0</v>
      </c>
      <c r="AJ374" s="698"/>
      <c r="AK374" s="697">
        <f>[52]ACCOUNTALLOC!AK374</f>
        <v>0</v>
      </c>
      <c r="AL374" s="697">
        <f>[52]ACCOUNTALLOC!AL374</f>
        <v>0</v>
      </c>
      <c r="AM374" s="697">
        <f>[52]ACCOUNTALLOC!AM374</f>
        <v>0</v>
      </c>
      <c r="AN374" s="697">
        <f>[52]ACCOUNTALLOC!AN374</f>
        <v>0</v>
      </c>
      <c r="AO374" s="697">
        <f>[52]ACCOUNTALLOC!AO374</f>
        <v>0</v>
      </c>
      <c r="AP374" s="697">
        <f>[52]ACCOUNTALLOC!AP374</f>
        <v>0</v>
      </c>
      <c r="AQ374" s="697">
        <f>[52]ACCOUNTALLOC!AQ374</f>
        <v>0</v>
      </c>
      <c r="AR374" s="698"/>
      <c r="AS374" s="697">
        <f>[52]ACCOUNTALLOC!AS374</f>
        <v>0</v>
      </c>
      <c r="AT374" s="697">
        <f>[52]ACCOUNTALLOC!AT374</f>
        <v>0</v>
      </c>
      <c r="AU374" s="697">
        <f>[52]ACCOUNTALLOC!AU374</f>
        <v>0</v>
      </c>
      <c r="AV374" s="697">
        <f>[52]ACCOUNTALLOC!AV374</f>
        <v>0</v>
      </c>
      <c r="AW374" s="697">
        <f>[52]ACCOUNTALLOC!AW374</f>
        <v>0</v>
      </c>
      <c r="AX374" s="697">
        <f>[52]ACCOUNTALLOC!AX374</f>
        <v>0</v>
      </c>
      <c r="AY374" s="697">
        <f>[52]ACCOUNTALLOC!AY374</f>
        <v>0</v>
      </c>
      <c r="AZ374" s="698"/>
      <c r="BA374" s="697">
        <f>[52]ACCOUNTALLOC!BA374</f>
        <v>0</v>
      </c>
      <c r="BB374" s="697">
        <f>[52]ACCOUNTALLOC!BB374</f>
        <v>0</v>
      </c>
      <c r="BC374" s="697">
        <f>[52]ACCOUNTALLOC!BC374</f>
        <v>0</v>
      </c>
      <c r="BD374" s="697">
        <f>[52]ACCOUNTALLOC!BD374</f>
        <v>0</v>
      </c>
      <c r="BE374" s="697">
        <f>[52]ACCOUNTALLOC!BE374</f>
        <v>0</v>
      </c>
      <c r="BF374" s="697">
        <f>[52]ACCOUNTALLOC!BF374</f>
        <v>0</v>
      </c>
      <c r="BG374" s="697">
        <f>[52]ACCOUNTALLOC!BG374</f>
        <v>0</v>
      </c>
      <c r="BH374" s="698"/>
      <c r="BI374" s="697">
        <f>[52]ACCOUNTALLOC!BI374</f>
        <v>0</v>
      </c>
      <c r="BJ374" s="697">
        <f>[52]ACCOUNTALLOC!BJ374</f>
        <v>0</v>
      </c>
      <c r="BK374" s="697">
        <f>[52]ACCOUNTALLOC!BK374</f>
        <v>0</v>
      </c>
      <c r="BL374" s="697">
        <f>[52]ACCOUNTALLOC!BL374</f>
        <v>0</v>
      </c>
      <c r="BM374" s="697">
        <f>[52]ACCOUNTALLOC!BM374</f>
        <v>0</v>
      </c>
      <c r="BN374" s="697">
        <f>[52]ACCOUNTALLOC!BN374</f>
        <v>0</v>
      </c>
      <c r="BO374" s="697">
        <f>[52]ACCOUNTALLOC!BO374</f>
        <v>0</v>
      </c>
      <c r="BP374" s="698"/>
      <c r="BQ374" s="697">
        <f>[52]ACCOUNTALLOC!BQ374</f>
        <v>0</v>
      </c>
      <c r="BR374" s="697">
        <f>[52]ACCOUNTALLOC!BR374</f>
        <v>0</v>
      </c>
      <c r="BS374" s="697">
        <f>[52]ACCOUNTALLOC!BS374</f>
        <v>0</v>
      </c>
      <c r="BT374" s="697">
        <f>[52]ACCOUNTALLOC!BT374</f>
        <v>0</v>
      </c>
      <c r="BU374" s="697">
        <f>[52]ACCOUNTALLOC!BU374</f>
        <v>0</v>
      </c>
      <c r="BV374" s="697">
        <f>[52]ACCOUNTALLOC!BV374</f>
        <v>0</v>
      </c>
      <c r="BW374" s="697">
        <f>[52]ACCOUNTALLOC!BW374</f>
        <v>0</v>
      </c>
      <c r="BX374" s="698"/>
      <c r="BY374" s="697">
        <f>[52]ACCOUNTALLOC!BY374</f>
        <v>0</v>
      </c>
      <c r="BZ374" s="697">
        <f>[52]ACCOUNTALLOC!BZ374</f>
        <v>0</v>
      </c>
      <c r="CA374" s="697">
        <f>[52]ACCOUNTALLOC!CA374</f>
        <v>0</v>
      </c>
      <c r="CB374" s="697">
        <f>[52]ACCOUNTALLOC!CB374</f>
        <v>0</v>
      </c>
      <c r="CC374" s="697">
        <f>[52]ACCOUNTALLOC!CC374</f>
        <v>0</v>
      </c>
      <c r="CD374" s="697">
        <f>[52]ACCOUNTALLOC!CD374</f>
        <v>0</v>
      </c>
      <c r="CE374" s="697">
        <f>[52]ACCOUNTALLOC!CE374</f>
        <v>0</v>
      </c>
      <c r="CF374" s="698"/>
      <c r="CG374" s="697">
        <f>[52]ACCOUNTALLOC!CG374</f>
        <v>0</v>
      </c>
      <c r="CH374" s="697">
        <f>[52]ACCOUNTALLOC!CH374</f>
        <v>0</v>
      </c>
      <c r="CI374" s="697">
        <f>[52]ACCOUNTALLOC!CI374</f>
        <v>0</v>
      </c>
      <c r="CJ374" s="697">
        <f>[52]ACCOUNTALLOC!CJ374</f>
        <v>0</v>
      </c>
      <c r="CK374" s="697">
        <f>[52]ACCOUNTALLOC!CK374</f>
        <v>0</v>
      </c>
      <c r="CL374" s="697">
        <f>[52]ACCOUNTALLOC!CL374</f>
        <v>0</v>
      </c>
      <c r="CM374" s="697">
        <f>[52]ACCOUNTALLOC!CM374</f>
        <v>0</v>
      </c>
      <c r="CN374" s="698">
        <f>[52]ACCOUNTALLOC!CN374</f>
        <v>0</v>
      </c>
      <c r="CO374" s="697">
        <f>[52]ACCOUNTALLOC!CO374</f>
        <v>0</v>
      </c>
      <c r="CP374" s="697">
        <f>[52]ACCOUNTALLOC!CP374</f>
        <v>0</v>
      </c>
      <c r="CQ374" s="697">
        <f>[52]ACCOUNTALLOC!CQ374</f>
        <v>0</v>
      </c>
      <c r="CR374" s="697">
        <f>[52]ACCOUNTALLOC!CR374</f>
        <v>0</v>
      </c>
      <c r="CS374" s="697">
        <f>[52]ACCOUNTALLOC!CS374</f>
        <v>0</v>
      </c>
      <c r="CT374" s="697">
        <f>[52]ACCOUNTALLOC!CT374</f>
        <v>0</v>
      </c>
      <c r="CU374" s="697">
        <f>[52]ACCOUNTALLOC!CU374</f>
        <v>0</v>
      </c>
      <c r="CW374" s="65">
        <f>[52]ACCOUNTALLOC!CW374</f>
        <v>0</v>
      </c>
      <c r="CX374" s="65">
        <f>[52]ACCOUNTALLOC!CX374</f>
        <v>0</v>
      </c>
      <c r="CY374" s="65">
        <f>[52]ACCOUNTALLOC!CY374</f>
        <v>0</v>
      </c>
      <c r="CZ374" s="65">
        <f>[52]ACCOUNTALLOC!CZ374</f>
        <v>0</v>
      </c>
      <c r="DA374" s="65">
        <f>[52]ACCOUNTALLOC!DA374</f>
        <v>0</v>
      </c>
      <c r="DB374" s="65">
        <f>[52]ACCOUNTALLOC!DB374</f>
        <v>0</v>
      </c>
      <c r="DC374" s="65">
        <f>[52]ACCOUNTALLOC!DC374</f>
        <v>0</v>
      </c>
      <c r="DE374" s="65">
        <v>0</v>
      </c>
      <c r="DF374" s="65">
        <v>0</v>
      </c>
      <c r="DG374" s="65">
        <v>0</v>
      </c>
      <c r="DH374" s="65">
        <v>0</v>
      </c>
      <c r="DI374" s="65">
        <v>0</v>
      </c>
      <c r="DJ374" s="65">
        <v>0</v>
      </c>
      <c r="DK374" s="65">
        <v>0</v>
      </c>
      <c r="DM374" s="65">
        <v>0</v>
      </c>
      <c r="DN374" s="65">
        <v>0</v>
      </c>
      <c r="DO374" s="65">
        <v>0</v>
      </c>
      <c r="DP374" s="65">
        <v>0</v>
      </c>
      <c r="DQ374" s="65">
        <v>0</v>
      </c>
      <c r="DR374" s="65">
        <v>0</v>
      </c>
      <c r="DS374" s="65">
        <v>0</v>
      </c>
      <c r="DU374" s="65">
        <v>0</v>
      </c>
      <c r="DV374" s="65">
        <v>0</v>
      </c>
      <c r="DW374" s="65">
        <v>0</v>
      </c>
      <c r="DX374" s="65">
        <v>0</v>
      </c>
      <c r="DY374" s="65">
        <v>0</v>
      </c>
      <c r="DZ374" s="65">
        <v>0</v>
      </c>
      <c r="EA374" s="65">
        <v>0</v>
      </c>
      <c r="EC374" s="65">
        <v>0</v>
      </c>
      <c r="ED374" s="65">
        <v>0</v>
      </c>
      <c r="EE374" s="65">
        <v>0</v>
      </c>
      <c r="EF374" s="65">
        <v>0</v>
      </c>
      <c r="EG374" s="65">
        <v>0</v>
      </c>
      <c r="EH374" s="65">
        <v>0</v>
      </c>
      <c r="EI374" s="65">
        <v>0</v>
      </c>
      <c r="EK374" s="65">
        <v>0</v>
      </c>
      <c r="EL374" s="65">
        <v>0</v>
      </c>
      <c r="EM374" s="65">
        <v>0</v>
      </c>
      <c r="EN374" s="65">
        <v>0</v>
      </c>
      <c r="EO374" s="65">
        <v>0</v>
      </c>
      <c r="EP374" s="65">
        <v>0</v>
      </c>
      <c r="EQ374" s="65">
        <v>0</v>
      </c>
      <c r="ES374" s="65">
        <v>0</v>
      </c>
      <c r="ET374" s="65">
        <v>0</v>
      </c>
      <c r="EU374" s="65">
        <v>0</v>
      </c>
      <c r="EV374" s="65">
        <v>0</v>
      </c>
      <c r="EW374" s="65">
        <v>0</v>
      </c>
      <c r="EX374" s="65">
        <v>0</v>
      </c>
      <c r="EY374" s="65">
        <v>0</v>
      </c>
      <c r="FA374" s="65">
        <v>0</v>
      </c>
      <c r="FB374" s="65">
        <v>0</v>
      </c>
      <c r="FC374" s="65">
        <v>0</v>
      </c>
      <c r="FD374" s="65">
        <v>0</v>
      </c>
      <c r="FE374" s="65">
        <v>0</v>
      </c>
      <c r="FF374" s="65">
        <v>0</v>
      </c>
      <c r="FG374" s="65">
        <v>0</v>
      </c>
    </row>
    <row r="375" spans="1:163">
      <c r="A375" s="699" t="str">
        <f>[52]ACCOUNTALLOC!A375</f>
        <v>~</v>
      </c>
      <c r="B375" s="698" t="str">
        <f>[52]ACCOUNTALLOC!B375</f>
        <v>~</v>
      </c>
      <c r="C375" s="695">
        <f>[52]ACCOUNTALLOC!C375</f>
        <v>0</v>
      </c>
      <c r="D375" s="700"/>
      <c r="E375" s="697">
        <f>[52]ACCOUNTALLOC!E375</f>
        <v>0</v>
      </c>
      <c r="F375" s="697">
        <f>[52]ACCOUNTALLOC!F375</f>
        <v>0</v>
      </c>
      <c r="G375" s="697">
        <f>[52]ACCOUNTALLOC!G375</f>
        <v>0</v>
      </c>
      <c r="H375" s="697">
        <f>[52]ACCOUNTALLOC!H375</f>
        <v>0</v>
      </c>
      <c r="I375" s="697">
        <f>[52]ACCOUNTALLOC!I375</f>
        <v>0</v>
      </c>
      <c r="J375" s="697">
        <f>[52]ACCOUNTALLOC!J375</f>
        <v>0</v>
      </c>
      <c r="K375" s="697">
        <f>[52]ACCOUNTALLOC!K375</f>
        <v>0</v>
      </c>
      <c r="L375" s="698"/>
      <c r="M375" s="697">
        <f>[52]ACCOUNTALLOC!M375</f>
        <v>0</v>
      </c>
      <c r="N375" s="697">
        <f>[52]ACCOUNTALLOC!N375</f>
        <v>0</v>
      </c>
      <c r="O375" s="697">
        <f>[52]ACCOUNTALLOC!O375</f>
        <v>0</v>
      </c>
      <c r="P375" s="697">
        <f>[52]ACCOUNTALLOC!P375</f>
        <v>0</v>
      </c>
      <c r="Q375" s="697">
        <f>[52]ACCOUNTALLOC!Q375</f>
        <v>0</v>
      </c>
      <c r="R375" s="697">
        <f>[52]ACCOUNTALLOC!R375</f>
        <v>0</v>
      </c>
      <c r="S375" s="697">
        <f>[52]ACCOUNTALLOC!S375</f>
        <v>0</v>
      </c>
      <c r="T375" s="698"/>
      <c r="U375" s="697">
        <f>[52]ACCOUNTALLOC!U375</f>
        <v>0</v>
      </c>
      <c r="V375" s="697">
        <f>[52]ACCOUNTALLOC!V375</f>
        <v>0</v>
      </c>
      <c r="W375" s="697">
        <f>[52]ACCOUNTALLOC!W375</f>
        <v>0</v>
      </c>
      <c r="X375" s="697">
        <f>[52]ACCOUNTALLOC!X375</f>
        <v>0</v>
      </c>
      <c r="Y375" s="697">
        <f>[52]ACCOUNTALLOC!Y375</f>
        <v>0</v>
      </c>
      <c r="Z375" s="697">
        <f>[52]ACCOUNTALLOC!Z375</f>
        <v>0</v>
      </c>
      <c r="AA375" s="697">
        <f>[52]ACCOUNTALLOC!AA375</f>
        <v>0</v>
      </c>
      <c r="AB375" s="698"/>
      <c r="AC375" s="697">
        <f>[52]ACCOUNTALLOC!AC375</f>
        <v>0</v>
      </c>
      <c r="AD375" s="697">
        <f>[52]ACCOUNTALLOC!AD375</f>
        <v>0</v>
      </c>
      <c r="AE375" s="697">
        <f>[52]ACCOUNTALLOC!AE375</f>
        <v>0</v>
      </c>
      <c r="AF375" s="697">
        <f>[52]ACCOUNTALLOC!AF375</f>
        <v>0</v>
      </c>
      <c r="AG375" s="697">
        <f>[52]ACCOUNTALLOC!AG375</f>
        <v>0</v>
      </c>
      <c r="AH375" s="697">
        <f>[52]ACCOUNTALLOC!AH375</f>
        <v>0</v>
      </c>
      <c r="AI375" s="697">
        <f>[52]ACCOUNTALLOC!AI375</f>
        <v>0</v>
      </c>
      <c r="AJ375" s="698"/>
      <c r="AK375" s="697">
        <f>[52]ACCOUNTALLOC!AK375</f>
        <v>0</v>
      </c>
      <c r="AL375" s="697">
        <f>[52]ACCOUNTALLOC!AL375</f>
        <v>0</v>
      </c>
      <c r="AM375" s="697">
        <f>[52]ACCOUNTALLOC!AM375</f>
        <v>0</v>
      </c>
      <c r="AN375" s="697">
        <f>[52]ACCOUNTALLOC!AN375</f>
        <v>0</v>
      </c>
      <c r="AO375" s="697">
        <f>[52]ACCOUNTALLOC!AO375</f>
        <v>0</v>
      </c>
      <c r="AP375" s="697">
        <f>[52]ACCOUNTALLOC!AP375</f>
        <v>0</v>
      </c>
      <c r="AQ375" s="697">
        <f>[52]ACCOUNTALLOC!AQ375</f>
        <v>0</v>
      </c>
      <c r="AR375" s="698"/>
      <c r="AS375" s="697">
        <f>[52]ACCOUNTALLOC!AS375</f>
        <v>0</v>
      </c>
      <c r="AT375" s="697">
        <f>[52]ACCOUNTALLOC!AT375</f>
        <v>0</v>
      </c>
      <c r="AU375" s="697">
        <f>[52]ACCOUNTALLOC!AU375</f>
        <v>0</v>
      </c>
      <c r="AV375" s="697">
        <f>[52]ACCOUNTALLOC!AV375</f>
        <v>0</v>
      </c>
      <c r="AW375" s="697">
        <f>[52]ACCOUNTALLOC!AW375</f>
        <v>0</v>
      </c>
      <c r="AX375" s="697">
        <f>[52]ACCOUNTALLOC!AX375</f>
        <v>0</v>
      </c>
      <c r="AY375" s="697">
        <f>[52]ACCOUNTALLOC!AY375</f>
        <v>0</v>
      </c>
      <c r="AZ375" s="698"/>
      <c r="BA375" s="697">
        <f>[52]ACCOUNTALLOC!BA375</f>
        <v>0</v>
      </c>
      <c r="BB375" s="697">
        <f>[52]ACCOUNTALLOC!BB375</f>
        <v>0</v>
      </c>
      <c r="BC375" s="697">
        <f>[52]ACCOUNTALLOC!BC375</f>
        <v>0</v>
      </c>
      <c r="BD375" s="697">
        <f>[52]ACCOUNTALLOC!BD375</f>
        <v>0</v>
      </c>
      <c r="BE375" s="697">
        <f>[52]ACCOUNTALLOC!BE375</f>
        <v>0</v>
      </c>
      <c r="BF375" s="697">
        <f>[52]ACCOUNTALLOC!BF375</f>
        <v>0</v>
      </c>
      <c r="BG375" s="697">
        <f>[52]ACCOUNTALLOC!BG375</f>
        <v>0</v>
      </c>
      <c r="BH375" s="698"/>
      <c r="BI375" s="697">
        <f>[52]ACCOUNTALLOC!BI375</f>
        <v>0</v>
      </c>
      <c r="BJ375" s="697">
        <f>[52]ACCOUNTALLOC!BJ375</f>
        <v>0</v>
      </c>
      <c r="BK375" s="697">
        <f>[52]ACCOUNTALLOC!BK375</f>
        <v>0</v>
      </c>
      <c r="BL375" s="697">
        <f>[52]ACCOUNTALLOC!BL375</f>
        <v>0</v>
      </c>
      <c r="BM375" s="697">
        <f>[52]ACCOUNTALLOC!BM375</f>
        <v>0</v>
      </c>
      <c r="BN375" s="697">
        <f>[52]ACCOUNTALLOC!BN375</f>
        <v>0</v>
      </c>
      <c r="BO375" s="697">
        <f>[52]ACCOUNTALLOC!BO375</f>
        <v>0</v>
      </c>
      <c r="BP375" s="698"/>
      <c r="BQ375" s="697">
        <f>[52]ACCOUNTALLOC!BQ375</f>
        <v>0</v>
      </c>
      <c r="BR375" s="697">
        <f>[52]ACCOUNTALLOC!BR375</f>
        <v>0</v>
      </c>
      <c r="BS375" s="697">
        <f>[52]ACCOUNTALLOC!BS375</f>
        <v>0</v>
      </c>
      <c r="BT375" s="697">
        <f>[52]ACCOUNTALLOC!BT375</f>
        <v>0</v>
      </c>
      <c r="BU375" s="697">
        <f>[52]ACCOUNTALLOC!BU375</f>
        <v>0</v>
      </c>
      <c r="BV375" s="697">
        <f>[52]ACCOUNTALLOC!BV375</f>
        <v>0</v>
      </c>
      <c r="BW375" s="697">
        <f>[52]ACCOUNTALLOC!BW375</f>
        <v>0</v>
      </c>
      <c r="BX375" s="698"/>
      <c r="BY375" s="697">
        <f>[52]ACCOUNTALLOC!BY375</f>
        <v>0</v>
      </c>
      <c r="BZ375" s="697">
        <f>[52]ACCOUNTALLOC!BZ375</f>
        <v>0</v>
      </c>
      <c r="CA375" s="697">
        <f>[52]ACCOUNTALLOC!CA375</f>
        <v>0</v>
      </c>
      <c r="CB375" s="697">
        <f>[52]ACCOUNTALLOC!CB375</f>
        <v>0</v>
      </c>
      <c r="CC375" s="697">
        <f>[52]ACCOUNTALLOC!CC375</f>
        <v>0</v>
      </c>
      <c r="CD375" s="697">
        <f>[52]ACCOUNTALLOC!CD375</f>
        <v>0</v>
      </c>
      <c r="CE375" s="697">
        <f>[52]ACCOUNTALLOC!CE375</f>
        <v>0</v>
      </c>
      <c r="CF375" s="698"/>
      <c r="CG375" s="697">
        <f>[52]ACCOUNTALLOC!CG375</f>
        <v>0</v>
      </c>
      <c r="CH375" s="697">
        <f>[52]ACCOUNTALLOC!CH375</f>
        <v>0</v>
      </c>
      <c r="CI375" s="697">
        <f>[52]ACCOUNTALLOC!CI375</f>
        <v>0</v>
      </c>
      <c r="CJ375" s="697">
        <f>[52]ACCOUNTALLOC!CJ375</f>
        <v>0</v>
      </c>
      <c r="CK375" s="697">
        <f>[52]ACCOUNTALLOC!CK375</f>
        <v>0</v>
      </c>
      <c r="CL375" s="697">
        <f>[52]ACCOUNTALLOC!CL375</f>
        <v>0</v>
      </c>
      <c r="CM375" s="697">
        <f>[52]ACCOUNTALLOC!CM375</f>
        <v>0</v>
      </c>
      <c r="CN375" s="698">
        <f>[52]ACCOUNTALLOC!CN375</f>
        <v>0</v>
      </c>
      <c r="CO375" s="697">
        <f>[52]ACCOUNTALLOC!CO375</f>
        <v>0</v>
      </c>
      <c r="CP375" s="697">
        <f>[52]ACCOUNTALLOC!CP375</f>
        <v>0</v>
      </c>
      <c r="CQ375" s="697">
        <f>[52]ACCOUNTALLOC!CQ375</f>
        <v>0</v>
      </c>
      <c r="CR375" s="697">
        <f>[52]ACCOUNTALLOC!CR375</f>
        <v>0</v>
      </c>
      <c r="CS375" s="697">
        <f>[52]ACCOUNTALLOC!CS375</f>
        <v>0</v>
      </c>
      <c r="CT375" s="697">
        <f>[52]ACCOUNTALLOC!CT375</f>
        <v>0</v>
      </c>
      <c r="CU375" s="697">
        <f>[52]ACCOUNTALLOC!CU375</f>
        <v>0</v>
      </c>
      <c r="CW375" s="65">
        <f>[52]ACCOUNTALLOC!CW375</f>
        <v>0</v>
      </c>
      <c r="CX375" s="65">
        <f>[52]ACCOUNTALLOC!CX375</f>
        <v>0</v>
      </c>
      <c r="CY375" s="65">
        <f>[52]ACCOUNTALLOC!CY375</f>
        <v>0</v>
      </c>
      <c r="CZ375" s="65">
        <f>[52]ACCOUNTALLOC!CZ375</f>
        <v>0</v>
      </c>
      <c r="DA375" s="65">
        <f>[52]ACCOUNTALLOC!DA375</f>
        <v>0</v>
      </c>
      <c r="DB375" s="65">
        <f>[52]ACCOUNTALLOC!DB375</f>
        <v>0</v>
      </c>
      <c r="DC375" s="65">
        <f>[52]ACCOUNTALLOC!DC375</f>
        <v>0</v>
      </c>
      <c r="DE375" s="65">
        <v>0</v>
      </c>
      <c r="DF375" s="65">
        <v>0</v>
      </c>
      <c r="DG375" s="65">
        <v>0</v>
      </c>
      <c r="DH375" s="65">
        <v>0</v>
      </c>
      <c r="DI375" s="65">
        <v>0</v>
      </c>
      <c r="DJ375" s="65">
        <v>0</v>
      </c>
      <c r="DK375" s="65">
        <v>0</v>
      </c>
      <c r="DM375" s="65">
        <v>0</v>
      </c>
      <c r="DN375" s="65">
        <v>0</v>
      </c>
      <c r="DO375" s="65">
        <v>0</v>
      </c>
      <c r="DP375" s="65">
        <v>0</v>
      </c>
      <c r="DQ375" s="65">
        <v>0</v>
      </c>
      <c r="DR375" s="65">
        <v>0</v>
      </c>
      <c r="DS375" s="65">
        <v>0</v>
      </c>
      <c r="DU375" s="65">
        <v>0</v>
      </c>
      <c r="DV375" s="65">
        <v>0</v>
      </c>
      <c r="DW375" s="65">
        <v>0</v>
      </c>
      <c r="DX375" s="65">
        <v>0</v>
      </c>
      <c r="DY375" s="65">
        <v>0</v>
      </c>
      <c r="DZ375" s="65">
        <v>0</v>
      </c>
      <c r="EA375" s="65">
        <v>0</v>
      </c>
      <c r="EC375" s="65">
        <v>0</v>
      </c>
      <c r="ED375" s="65">
        <v>0</v>
      </c>
      <c r="EE375" s="65">
        <v>0</v>
      </c>
      <c r="EF375" s="65">
        <v>0</v>
      </c>
      <c r="EG375" s="65">
        <v>0</v>
      </c>
      <c r="EH375" s="65">
        <v>0</v>
      </c>
      <c r="EI375" s="65">
        <v>0</v>
      </c>
      <c r="EK375" s="65">
        <v>0</v>
      </c>
      <c r="EL375" s="65">
        <v>0</v>
      </c>
      <c r="EM375" s="65">
        <v>0</v>
      </c>
      <c r="EN375" s="65">
        <v>0</v>
      </c>
      <c r="EO375" s="65">
        <v>0</v>
      </c>
      <c r="EP375" s="65">
        <v>0</v>
      </c>
      <c r="EQ375" s="65">
        <v>0</v>
      </c>
      <c r="ES375" s="65">
        <v>0</v>
      </c>
      <c r="ET375" s="65">
        <v>0</v>
      </c>
      <c r="EU375" s="65">
        <v>0</v>
      </c>
      <c r="EV375" s="65">
        <v>0</v>
      </c>
      <c r="EW375" s="65">
        <v>0</v>
      </c>
      <c r="EX375" s="65">
        <v>0</v>
      </c>
      <c r="EY375" s="65">
        <v>0</v>
      </c>
      <c r="FA375" s="65">
        <v>0</v>
      </c>
      <c r="FB375" s="65">
        <v>0</v>
      </c>
      <c r="FC375" s="65">
        <v>0</v>
      </c>
      <c r="FD375" s="65">
        <v>0</v>
      </c>
      <c r="FE375" s="65">
        <v>0</v>
      </c>
      <c r="FF375" s="65">
        <v>0</v>
      </c>
      <c r="FG375" s="65">
        <v>0</v>
      </c>
    </row>
    <row r="376" spans="1:163">
      <c r="A376" s="699" t="str">
        <f>[52]ACCOUNTALLOC!A376</f>
        <v>~</v>
      </c>
      <c r="B376" s="698" t="str">
        <f>[52]ACCOUNTALLOC!B376</f>
        <v>~</v>
      </c>
      <c r="C376" s="695">
        <f>[52]ACCOUNTALLOC!C376</f>
        <v>0</v>
      </c>
      <c r="D376" s="700"/>
      <c r="E376" s="697">
        <f>[52]ACCOUNTALLOC!E376</f>
        <v>0</v>
      </c>
      <c r="F376" s="697">
        <f>[52]ACCOUNTALLOC!F376</f>
        <v>0</v>
      </c>
      <c r="G376" s="697">
        <f>[52]ACCOUNTALLOC!G376</f>
        <v>0</v>
      </c>
      <c r="H376" s="697">
        <f>[52]ACCOUNTALLOC!H376</f>
        <v>0</v>
      </c>
      <c r="I376" s="697">
        <f>[52]ACCOUNTALLOC!I376</f>
        <v>0</v>
      </c>
      <c r="J376" s="697">
        <f>[52]ACCOUNTALLOC!J376</f>
        <v>0</v>
      </c>
      <c r="K376" s="697">
        <f>[52]ACCOUNTALLOC!K376</f>
        <v>0</v>
      </c>
      <c r="L376" s="698"/>
      <c r="M376" s="697">
        <f>[52]ACCOUNTALLOC!M376</f>
        <v>0</v>
      </c>
      <c r="N376" s="697">
        <f>[52]ACCOUNTALLOC!N376</f>
        <v>0</v>
      </c>
      <c r="O376" s="697">
        <f>[52]ACCOUNTALLOC!O376</f>
        <v>0</v>
      </c>
      <c r="P376" s="697">
        <f>[52]ACCOUNTALLOC!P376</f>
        <v>0</v>
      </c>
      <c r="Q376" s="697">
        <f>[52]ACCOUNTALLOC!Q376</f>
        <v>0</v>
      </c>
      <c r="R376" s="697">
        <f>[52]ACCOUNTALLOC!R376</f>
        <v>0</v>
      </c>
      <c r="S376" s="697">
        <f>[52]ACCOUNTALLOC!S376</f>
        <v>0</v>
      </c>
      <c r="T376" s="698"/>
      <c r="U376" s="697">
        <f>[52]ACCOUNTALLOC!U376</f>
        <v>0</v>
      </c>
      <c r="V376" s="697">
        <f>[52]ACCOUNTALLOC!V376</f>
        <v>0</v>
      </c>
      <c r="W376" s="697">
        <f>[52]ACCOUNTALLOC!W376</f>
        <v>0</v>
      </c>
      <c r="X376" s="697">
        <f>[52]ACCOUNTALLOC!X376</f>
        <v>0</v>
      </c>
      <c r="Y376" s="697">
        <f>[52]ACCOUNTALLOC!Y376</f>
        <v>0</v>
      </c>
      <c r="Z376" s="697">
        <f>[52]ACCOUNTALLOC!Z376</f>
        <v>0</v>
      </c>
      <c r="AA376" s="697">
        <f>[52]ACCOUNTALLOC!AA376</f>
        <v>0</v>
      </c>
      <c r="AB376" s="698"/>
      <c r="AC376" s="697">
        <f>[52]ACCOUNTALLOC!AC376</f>
        <v>0</v>
      </c>
      <c r="AD376" s="697">
        <f>[52]ACCOUNTALLOC!AD376</f>
        <v>0</v>
      </c>
      <c r="AE376" s="697">
        <f>[52]ACCOUNTALLOC!AE376</f>
        <v>0</v>
      </c>
      <c r="AF376" s="697">
        <f>[52]ACCOUNTALLOC!AF376</f>
        <v>0</v>
      </c>
      <c r="AG376" s="697">
        <f>[52]ACCOUNTALLOC!AG376</f>
        <v>0</v>
      </c>
      <c r="AH376" s="697">
        <f>[52]ACCOUNTALLOC!AH376</f>
        <v>0</v>
      </c>
      <c r="AI376" s="697">
        <f>[52]ACCOUNTALLOC!AI376</f>
        <v>0</v>
      </c>
      <c r="AJ376" s="698"/>
      <c r="AK376" s="697">
        <f>[52]ACCOUNTALLOC!AK376</f>
        <v>0</v>
      </c>
      <c r="AL376" s="697">
        <f>[52]ACCOUNTALLOC!AL376</f>
        <v>0</v>
      </c>
      <c r="AM376" s="697">
        <f>[52]ACCOUNTALLOC!AM376</f>
        <v>0</v>
      </c>
      <c r="AN376" s="697">
        <f>[52]ACCOUNTALLOC!AN376</f>
        <v>0</v>
      </c>
      <c r="AO376" s="697">
        <f>[52]ACCOUNTALLOC!AO376</f>
        <v>0</v>
      </c>
      <c r="AP376" s="697">
        <f>[52]ACCOUNTALLOC!AP376</f>
        <v>0</v>
      </c>
      <c r="AQ376" s="697">
        <f>[52]ACCOUNTALLOC!AQ376</f>
        <v>0</v>
      </c>
      <c r="AR376" s="698"/>
      <c r="AS376" s="697">
        <f>[52]ACCOUNTALLOC!AS376</f>
        <v>0</v>
      </c>
      <c r="AT376" s="697">
        <f>[52]ACCOUNTALLOC!AT376</f>
        <v>0</v>
      </c>
      <c r="AU376" s="697">
        <f>[52]ACCOUNTALLOC!AU376</f>
        <v>0</v>
      </c>
      <c r="AV376" s="697">
        <f>[52]ACCOUNTALLOC!AV376</f>
        <v>0</v>
      </c>
      <c r="AW376" s="697">
        <f>[52]ACCOUNTALLOC!AW376</f>
        <v>0</v>
      </c>
      <c r="AX376" s="697">
        <f>[52]ACCOUNTALLOC!AX376</f>
        <v>0</v>
      </c>
      <c r="AY376" s="697">
        <f>[52]ACCOUNTALLOC!AY376</f>
        <v>0</v>
      </c>
      <c r="AZ376" s="698"/>
      <c r="BA376" s="697">
        <f>[52]ACCOUNTALLOC!BA376</f>
        <v>0</v>
      </c>
      <c r="BB376" s="697">
        <f>[52]ACCOUNTALLOC!BB376</f>
        <v>0</v>
      </c>
      <c r="BC376" s="697">
        <f>[52]ACCOUNTALLOC!BC376</f>
        <v>0</v>
      </c>
      <c r="BD376" s="697">
        <f>[52]ACCOUNTALLOC!BD376</f>
        <v>0</v>
      </c>
      <c r="BE376" s="697">
        <f>[52]ACCOUNTALLOC!BE376</f>
        <v>0</v>
      </c>
      <c r="BF376" s="697">
        <f>[52]ACCOUNTALLOC!BF376</f>
        <v>0</v>
      </c>
      <c r="BG376" s="697">
        <f>[52]ACCOUNTALLOC!BG376</f>
        <v>0</v>
      </c>
      <c r="BH376" s="698"/>
      <c r="BI376" s="697">
        <f>[52]ACCOUNTALLOC!BI376</f>
        <v>0</v>
      </c>
      <c r="BJ376" s="697">
        <f>[52]ACCOUNTALLOC!BJ376</f>
        <v>0</v>
      </c>
      <c r="BK376" s="697">
        <f>[52]ACCOUNTALLOC!BK376</f>
        <v>0</v>
      </c>
      <c r="BL376" s="697">
        <f>[52]ACCOUNTALLOC!BL376</f>
        <v>0</v>
      </c>
      <c r="BM376" s="697">
        <f>[52]ACCOUNTALLOC!BM376</f>
        <v>0</v>
      </c>
      <c r="BN376" s="697">
        <f>[52]ACCOUNTALLOC!BN376</f>
        <v>0</v>
      </c>
      <c r="BO376" s="697">
        <f>[52]ACCOUNTALLOC!BO376</f>
        <v>0</v>
      </c>
      <c r="BP376" s="698"/>
      <c r="BQ376" s="697">
        <f>[52]ACCOUNTALLOC!BQ376</f>
        <v>0</v>
      </c>
      <c r="BR376" s="697">
        <f>[52]ACCOUNTALLOC!BR376</f>
        <v>0</v>
      </c>
      <c r="BS376" s="697">
        <f>[52]ACCOUNTALLOC!BS376</f>
        <v>0</v>
      </c>
      <c r="BT376" s="697">
        <f>[52]ACCOUNTALLOC!BT376</f>
        <v>0</v>
      </c>
      <c r="BU376" s="697">
        <f>[52]ACCOUNTALLOC!BU376</f>
        <v>0</v>
      </c>
      <c r="BV376" s="697">
        <f>[52]ACCOUNTALLOC!BV376</f>
        <v>0</v>
      </c>
      <c r="BW376" s="697">
        <f>[52]ACCOUNTALLOC!BW376</f>
        <v>0</v>
      </c>
      <c r="BX376" s="698"/>
      <c r="BY376" s="697">
        <f>[52]ACCOUNTALLOC!BY376</f>
        <v>0</v>
      </c>
      <c r="BZ376" s="697">
        <f>[52]ACCOUNTALLOC!BZ376</f>
        <v>0</v>
      </c>
      <c r="CA376" s="697">
        <f>[52]ACCOUNTALLOC!CA376</f>
        <v>0</v>
      </c>
      <c r="CB376" s="697">
        <f>[52]ACCOUNTALLOC!CB376</f>
        <v>0</v>
      </c>
      <c r="CC376" s="697">
        <f>[52]ACCOUNTALLOC!CC376</f>
        <v>0</v>
      </c>
      <c r="CD376" s="697">
        <f>[52]ACCOUNTALLOC!CD376</f>
        <v>0</v>
      </c>
      <c r="CE376" s="697">
        <f>[52]ACCOUNTALLOC!CE376</f>
        <v>0</v>
      </c>
      <c r="CF376" s="698"/>
      <c r="CG376" s="697">
        <f>[52]ACCOUNTALLOC!CG376</f>
        <v>0</v>
      </c>
      <c r="CH376" s="697">
        <f>[52]ACCOUNTALLOC!CH376</f>
        <v>0</v>
      </c>
      <c r="CI376" s="697">
        <f>[52]ACCOUNTALLOC!CI376</f>
        <v>0</v>
      </c>
      <c r="CJ376" s="697">
        <f>[52]ACCOUNTALLOC!CJ376</f>
        <v>0</v>
      </c>
      <c r="CK376" s="697">
        <f>[52]ACCOUNTALLOC!CK376</f>
        <v>0</v>
      </c>
      <c r="CL376" s="697">
        <f>[52]ACCOUNTALLOC!CL376</f>
        <v>0</v>
      </c>
      <c r="CM376" s="697">
        <f>[52]ACCOUNTALLOC!CM376</f>
        <v>0</v>
      </c>
      <c r="CN376" s="698">
        <f>[52]ACCOUNTALLOC!CN376</f>
        <v>0</v>
      </c>
      <c r="CO376" s="697">
        <f>[52]ACCOUNTALLOC!CO376</f>
        <v>0</v>
      </c>
      <c r="CP376" s="697">
        <f>[52]ACCOUNTALLOC!CP376</f>
        <v>0</v>
      </c>
      <c r="CQ376" s="697">
        <f>[52]ACCOUNTALLOC!CQ376</f>
        <v>0</v>
      </c>
      <c r="CR376" s="697">
        <f>[52]ACCOUNTALLOC!CR376</f>
        <v>0</v>
      </c>
      <c r="CS376" s="697">
        <f>[52]ACCOUNTALLOC!CS376</f>
        <v>0</v>
      </c>
      <c r="CT376" s="697">
        <f>[52]ACCOUNTALLOC!CT376</f>
        <v>0</v>
      </c>
      <c r="CU376" s="697">
        <f>[52]ACCOUNTALLOC!CU376</f>
        <v>0</v>
      </c>
      <c r="CW376" s="65">
        <f>[52]ACCOUNTALLOC!CW376</f>
        <v>0</v>
      </c>
      <c r="CX376" s="65">
        <f>[52]ACCOUNTALLOC!CX376</f>
        <v>0</v>
      </c>
      <c r="CY376" s="65">
        <f>[52]ACCOUNTALLOC!CY376</f>
        <v>0</v>
      </c>
      <c r="CZ376" s="65">
        <f>[52]ACCOUNTALLOC!CZ376</f>
        <v>0</v>
      </c>
      <c r="DA376" s="65">
        <f>[52]ACCOUNTALLOC!DA376</f>
        <v>0</v>
      </c>
      <c r="DB376" s="65">
        <f>[52]ACCOUNTALLOC!DB376</f>
        <v>0</v>
      </c>
      <c r="DC376" s="65">
        <f>[52]ACCOUNTALLOC!DC376</f>
        <v>0</v>
      </c>
      <c r="DE376" s="65">
        <v>0</v>
      </c>
      <c r="DF376" s="65">
        <v>0</v>
      </c>
      <c r="DG376" s="65">
        <v>0</v>
      </c>
      <c r="DH376" s="65">
        <v>0</v>
      </c>
      <c r="DI376" s="65">
        <v>0</v>
      </c>
      <c r="DJ376" s="65">
        <v>0</v>
      </c>
      <c r="DK376" s="65">
        <v>0</v>
      </c>
      <c r="DM376" s="65">
        <v>0</v>
      </c>
      <c r="DN376" s="65">
        <v>0</v>
      </c>
      <c r="DO376" s="65">
        <v>0</v>
      </c>
      <c r="DP376" s="65">
        <v>0</v>
      </c>
      <c r="DQ376" s="65">
        <v>0</v>
      </c>
      <c r="DR376" s="65">
        <v>0</v>
      </c>
      <c r="DS376" s="65">
        <v>0</v>
      </c>
      <c r="DU376" s="65">
        <v>0</v>
      </c>
      <c r="DV376" s="65">
        <v>0</v>
      </c>
      <c r="DW376" s="65">
        <v>0</v>
      </c>
      <c r="DX376" s="65">
        <v>0</v>
      </c>
      <c r="DY376" s="65">
        <v>0</v>
      </c>
      <c r="DZ376" s="65">
        <v>0</v>
      </c>
      <c r="EA376" s="65">
        <v>0</v>
      </c>
      <c r="EC376" s="65">
        <v>0</v>
      </c>
      <c r="ED376" s="65">
        <v>0</v>
      </c>
      <c r="EE376" s="65">
        <v>0</v>
      </c>
      <c r="EF376" s="65">
        <v>0</v>
      </c>
      <c r="EG376" s="65">
        <v>0</v>
      </c>
      <c r="EH376" s="65">
        <v>0</v>
      </c>
      <c r="EI376" s="65">
        <v>0</v>
      </c>
      <c r="EK376" s="65">
        <v>0</v>
      </c>
      <c r="EL376" s="65">
        <v>0</v>
      </c>
      <c r="EM376" s="65">
        <v>0</v>
      </c>
      <c r="EN376" s="65">
        <v>0</v>
      </c>
      <c r="EO376" s="65">
        <v>0</v>
      </c>
      <c r="EP376" s="65">
        <v>0</v>
      </c>
      <c r="EQ376" s="65">
        <v>0</v>
      </c>
      <c r="ES376" s="65">
        <v>0</v>
      </c>
      <c r="ET376" s="65">
        <v>0</v>
      </c>
      <c r="EU376" s="65">
        <v>0</v>
      </c>
      <c r="EV376" s="65">
        <v>0</v>
      </c>
      <c r="EW376" s="65">
        <v>0</v>
      </c>
      <c r="EX376" s="65">
        <v>0</v>
      </c>
      <c r="EY376" s="65">
        <v>0</v>
      </c>
      <c r="FA376" s="65">
        <v>0</v>
      </c>
      <c r="FB376" s="65">
        <v>0</v>
      </c>
      <c r="FC376" s="65">
        <v>0</v>
      </c>
      <c r="FD376" s="65">
        <v>0</v>
      </c>
      <c r="FE376" s="65">
        <v>0</v>
      </c>
      <c r="FF376" s="65">
        <v>0</v>
      </c>
      <c r="FG376" s="65">
        <v>0</v>
      </c>
    </row>
    <row r="377" spans="1:163">
      <c r="A377" s="699" t="str">
        <f>[52]ACCOUNTALLOC!A377</f>
        <v>~</v>
      </c>
      <c r="B377" s="698" t="str">
        <f>[52]ACCOUNTALLOC!B377</f>
        <v>~</v>
      </c>
      <c r="C377" s="695">
        <f>[52]ACCOUNTALLOC!C377</f>
        <v>0</v>
      </c>
      <c r="D377" s="700"/>
      <c r="E377" s="697">
        <f>[52]ACCOUNTALLOC!E377</f>
        <v>0</v>
      </c>
      <c r="F377" s="697">
        <f>[52]ACCOUNTALLOC!F377</f>
        <v>0</v>
      </c>
      <c r="G377" s="697">
        <f>[52]ACCOUNTALLOC!G377</f>
        <v>0</v>
      </c>
      <c r="H377" s="697">
        <f>[52]ACCOUNTALLOC!H377</f>
        <v>0</v>
      </c>
      <c r="I377" s="697">
        <f>[52]ACCOUNTALLOC!I377</f>
        <v>0</v>
      </c>
      <c r="J377" s="697">
        <f>[52]ACCOUNTALLOC!J377</f>
        <v>0</v>
      </c>
      <c r="K377" s="697">
        <f>[52]ACCOUNTALLOC!K377</f>
        <v>0</v>
      </c>
      <c r="L377" s="698"/>
      <c r="M377" s="697">
        <f>[52]ACCOUNTALLOC!M377</f>
        <v>0</v>
      </c>
      <c r="N377" s="697">
        <f>[52]ACCOUNTALLOC!N377</f>
        <v>0</v>
      </c>
      <c r="O377" s="697">
        <f>[52]ACCOUNTALLOC!O377</f>
        <v>0</v>
      </c>
      <c r="P377" s="697">
        <f>[52]ACCOUNTALLOC!P377</f>
        <v>0</v>
      </c>
      <c r="Q377" s="697">
        <f>[52]ACCOUNTALLOC!Q377</f>
        <v>0</v>
      </c>
      <c r="R377" s="697">
        <f>[52]ACCOUNTALLOC!R377</f>
        <v>0</v>
      </c>
      <c r="S377" s="697">
        <f>[52]ACCOUNTALLOC!S377</f>
        <v>0</v>
      </c>
      <c r="T377" s="698"/>
      <c r="U377" s="697">
        <f>[52]ACCOUNTALLOC!U377</f>
        <v>0</v>
      </c>
      <c r="V377" s="697">
        <f>[52]ACCOUNTALLOC!V377</f>
        <v>0</v>
      </c>
      <c r="W377" s="697">
        <f>[52]ACCOUNTALLOC!W377</f>
        <v>0</v>
      </c>
      <c r="X377" s="697">
        <f>[52]ACCOUNTALLOC!X377</f>
        <v>0</v>
      </c>
      <c r="Y377" s="697">
        <f>[52]ACCOUNTALLOC!Y377</f>
        <v>0</v>
      </c>
      <c r="Z377" s="697">
        <f>[52]ACCOUNTALLOC!Z377</f>
        <v>0</v>
      </c>
      <c r="AA377" s="697">
        <f>[52]ACCOUNTALLOC!AA377</f>
        <v>0</v>
      </c>
      <c r="AB377" s="698"/>
      <c r="AC377" s="697">
        <f>[52]ACCOUNTALLOC!AC377</f>
        <v>0</v>
      </c>
      <c r="AD377" s="697">
        <f>[52]ACCOUNTALLOC!AD377</f>
        <v>0</v>
      </c>
      <c r="AE377" s="697">
        <f>[52]ACCOUNTALLOC!AE377</f>
        <v>0</v>
      </c>
      <c r="AF377" s="697">
        <f>[52]ACCOUNTALLOC!AF377</f>
        <v>0</v>
      </c>
      <c r="AG377" s="697">
        <f>[52]ACCOUNTALLOC!AG377</f>
        <v>0</v>
      </c>
      <c r="AH377" s="697">
        <f>[52]ACCOUNTALLOC!AH377</f>
        <v>0</v>
      </c>
      <c r="AI377" s="697">
        <f>[52]ACCOUNTALLOC!AI377</f>
        <v>0</v>
      </c>
      <c r="AJ377" s="698"/>
      <c r="AK377" s="697">
        <f>[52]ACCOUNTALLOC!AK377</f>
        <v>0</v>
      </c>
      <c r="AL377" s="697">
        <f>[52]ACCOUNTALLOC!AL377</f>
        <v>0</v>
      </c>
      <c r="AM377" s="697">
        <f>[52]ACCOUNTALLOC!AM377</f>
        <v>0</v>
      </c>
      <c r="AN377" s="697">
        <f>[52]ACCOUNTALLOC!AN377</f>
        <v>0</v>
      </c>
      <c r="AO377" s="697">
        <f>[52]ACCOUNTALLOC!AO377</f>
        <v>0</v>
      </c>
      <c r="AP377" s="697">
        <f>[52]ACCOUNTALLOC!AP377</f>
        <v>0</v>
      </c>
      <c r="AQ377" s="697">
        <f>[52]ACCOUNTALLOC!AQ377</f>
        <v>0</v>
      </c>
      <c r="AR377" s="698"/>
      <c r="AS377" s="697">
        <f>[52]ACCOUNTALLOC!AS377</f>
        <v>0</v>
      </c>
      <c r="AT377" s="697">
        <f>[52]ACCOUNTALLOC!AT377</f>
        <v>0</v>
      </c>
      <c r="AU377" s="697">
        <f>[52]ACCOUNTALLOC!AU377</f>
        <v>0</v>
      </c>
      <c r="AV377" s="697">
        <f>[52]ACCOUNTALLOC!AV377</f>
        <v>0</v>
      </c>
      <c r="AW377" s="697">
        <f>[52]ACCOUNTALLOC!AW377</f>
        <v>0</v>
      </c>
      <c r="AX377" s="697">
        <f>[52]ACCOUNTALLOC!AX377</f>
        <v>0</v>
      </c>
      <c r="AY377" s="697">
        <f>[52]ACCOUNTALLOC!AY377</f>
        <v>0</v>
      </c>
      <c r="AZ377" s="698"/>
      <c r="BA377" s="697">
        <f>[52]ACCOUNTALLOC!BA377</f>
        <v>0</v>
      </c>
      <c r="BB377" s="697">
        <f>[52]ACCOUNTALLOC!BB377</f>
        <v>0</v>
      </c>
      <c r="BC377" s="697">
        <f>[52]ACCOUNTALLOC!BC377</f>
        <v>0</v>
      </c>
      <c r="BD377" s="697">
        <f>[52]ACCOUNTALLOC!BD377</f>
        <v>0</v>
      </c>
      <c r="BE377" s="697">
        <f>[52]ACCOUNTALLOC!BE377</f>
        <v>0</v>
      </c>
      <c r="BF377" s="697">
        <f>[52]ACCOUNTALLOC!BF377</f>
        <v>0</v>
      </c>
      <c r="BG377" s="697">
        <f>[52]ACCOUNTALLOC!BG377</f>
        <v>0</v>
      </c>
      <c r="BH377" s="698"/>
      <c r="BI377" s="697">
        <f>[52]ACCOUNTALLOC!BI377</f>
        <v>0</v>
      </c>
      <c r="BJ377" s="697">
        <f>[52]ACCOUNTALLOC!BJ377</f>
        <v>0</v>
      </c>
      <c r="BK377" s="697">
        <f>[52]ACCOUNTALLOC!BK377</f>
        <v>0</v>
      </c>
      <c r="BL377" s="697">
        <f>[52]ACCOUNTALLOC!BL377</f>
        <v>0</v>
      </c>
      <c r="BM377" s="697">
        <f>[52]ACCOUNTALLOC!BM377</f>
        <v>0</v>
      </c>
      <c r="BN377" s="697">
        <f>[52]ACCOUNTALLOC!BN377</f>
        <v>0</v>
      </c>
      <c r="BO377" s="697">
        <f>[52]ACCOUNTALLOC!BO377</f>
        <v>0</v>
      </c>
      <c r="BP377" s="698"/>
      <c r="BQ377" s="697">
        <f>[52]ACCOUNTALLOC!BQ377</f>
        <v>0</v>
      </c>
      <c r="BR377" s="697">
        <f>[52]ACCOUNTALLOC!BR377</f>
        <v>0</v>
      </c>
      <c r="BS377" s="697">
        <f>[52]ACCOUNTALLOC!BS377</f>
        <v>0</v>
      </c>
      <c r="BT377" s="697">
        <f>[52]ACCOUNTALLOC!BT377</f>
        <v>0</v>
      </c>
      <c r="BU377" s="697">
        <f>[52]ACCOUNTALLOC!BU377</f>
        <v>0</v>
      </c>
      <c r="BV377" s="697">
        <f>[52]ACCOUNTALLOC!BV377</f>
        <v>0</v>
      </c>
      <c r="BW377" s="697">
        <f>[52]ACCOUNTALLOC!BW377</f>
        <v>0</v>
      </c>
      <c r="BX377" s="698"/>
      <c r="BY377" s="697">
        <f>[52]ACCOUNTALLOC!BY377</f>
        <v>0</v>
      </c>
      <c r="BZ377" s="697">
        <f>[52]ACCOUNTALLOC!BZ377</f>
        <v>0</v>
      </c>
      <c r="CA377" s="697">
        <f>[52]ACCOUNTALLOC!CA377</f>
        <v>0</v>
      </c>
      <c r="CB377" s="697">
        <f>[52]ACCOUNTALLOC!CB377</f>
        <v>0</v>
      </c>
      <c r="CC377" s="697">
        <f>[52]ACCOUNTALLOC!CC377</f>
        <v>0</v>
      </c>
      <c r="CD377" s="697">
        <f>[52]ACCOUNTALLOC!CD377</f>
        <v>0</v>
      </c>
      <c r="CE377" s="697">
        <f>[52]ACCOUNTALLOC!CE377</f>
        <v>0</v>
      </c>
      <c r="CF377" s="698"/>
      <c r="CG377" s="697">
        <f>[52]ACCOUNTALLOC!CG377</f>
        <v>0</v>
      </c>
      <c r="CH377" s="697">
        <f>[52]ACCOUNTALLOC!CH377</f>
        <v>0</v>
      </c>
      <c r="CI377" s="697">
        <f>[52]ACCOUNTALLOC!CI377</f>
        <v>0</v>
      </c>
      <c r="CJ377" s="697">
        <f>[52]ACCOUNTALLOC!CJ377</f>
        <v>0</v>
      </c>
      <c r="CK377" s="697">
        <f>[52]ACCOUNTALLOC!CK377</f>
        <v>0</v>
      </c>
      <c r="CL377" s="697">
        <f>[52]ACCOUNTALLOC!CL377</f>
        <v>0</v>
      </c>
      <c r="CM377" s="697">
        <f>[52]ACCOUNTALLOC!CM377</f>
        <v>0</v>
      </c>
      <c r="CN377" s="698">
        <f>[52]ACCOUNTALLOC!CN377</f>
        <v>0</v>
      </c>
      <c r="CO377" s="697">
        <f>[52]ACCOUNTALLOC!CO377</f>
        <v>0</v>
      </c>
      <c r="CP377" s="697">
        <f>[52]ACCOUNTALLOC!CP377</f>
        <v>0</v>
      </c>
      <c r="CQ377" s="697">
        <f>[52]ACCOUNTALLOC!CQ377</f>
        <v>0</v>
      </c>
      <c r="CR377" s="697">
        <f>[52]ACCOUNTALLOC!CR377</f>
        <v>0</v>
      </c>
      <c r="CS377" s="697">
        <f>[52]ACCOUNTALLOC!CS377</f>
        <v>0</v>
      </c>
      <c r="CT377" s="697">
        <f>[52]ACCOUNTALLOC!CT377</f>
        <v>0</v>
      </c>
      <c r="CU377" s="697">
        <f>[52]ACCOUNTALLOC!CU377</f>
        <v>0</v>
      </c>
      <c r="CW377" s="65">
        <f>[52]ACCOUNTALLOC!CW377</f>
        <v>0</v>
      </c>
      <c r="CX377" s="65">
        <f>[52]ACCOUNTALLOC!CX377</f>
        <v>0</v>
      </c>
      <c r="CY377" s="65">
        <f>[52]ACCOUNTALLOC!CY377</f>
        <v>0</v>
      </c>
      <c r="CZ377" s="65">
        <f>[52]ACCOUNTALLOC!CZ377</f>
        <v>0</v>
      </c>
      <c r="DA377" s="65">
        <f>[52]ACCOUNTALLOC!DA377</f>
        <v>0</v>
      </c>
      <c r="DB377" s="65">
        <f>[52]ACCOUNTALLOC!DB377</f>
        <v>0</v>
      </c>
      <c r="DC377" s="65">
        <f>[52]ACCOUNTALLOC!DC377</f>
        <v>0</v>
      </c>
      <c r="DE377" s="65">
        <v>0</v>
      </c>
      <c r="DF377" s="65">
        <v>0</v>
      </c>
      <c r="DG377" s="65">
        <v>0</v>
      </c>
      <c r="DH377" s="65">
        <v>0</v>
      </c>
      <c r="DI377" s="65">
        <v>0</v>
      </c>
      <c r="DJ377" s="65">
        <v>0</v>
      </c>
      <c r="DK377" s="65">
        <v>0</v>
      </c>
      <c r="DM377" s="65">
        <v>0</v>
      </c>
      <c r="DN377" s="65">
        <v>0</v>
      </c>
      <c r="DO377" s="65">
        <v>0</v>
      </c>
      <c r="DP377" s="65">
        <v>0</v>
      </c>
      <c r="DQ377" s="65">
        <v>0</v>
      </c>
      <c r="DR377" s="65">
        <v>0</v>
      </c>
      <c r="DS377" s="65">
        <v>0</v>
      </c>
      <c r="DU377" s="65">
        <v>0</v>
      </c>
      <c r="DV377" s="65">
        <v>0</v>
      </c>
      <c r="DW377" s="65">
        <v>0</v>
      </c>
      <c r="DX377" s="65">
        <v>0</v>
      </c>
      <c r="DY377" s="65">
        <v>0</v>
      </c>
      <c r="DZ377" s="65">
        <v>0</v>
      </c>
      <c r="EA377" s="65">
        <v>0</v>
      </c>
      <c r="EC377" s="65">
        <v>0</v>
      </c>
      <c r="ED377" s="65">
        <v>0</v>
      </c>
      <c r="EE377" s="65">
        <v>0</v>
      </c>
      <c r="EF377" s="65">
        <v>0</v>
      </c>
      <c r="EG377" s="65">
        <v>0</v>
      </c>
      <c r="EH377" s="65">
        <v>0</v>
      </c>
      <c r="EI377" s="65">
        <v>0</v>
      </c>
      <c r="EK377" s="65">
        <v>0</v>
      </c>
      <c r="EL377" s="65">
        <v>0</v>
      </c>
      <c r="EM377" s="65">
        <v>0</v>
      </c>
      <c r="EN377" s="65">
        <v>0</v>
      </c>
      <c r="EO377" s="65">
        <v>0</v>
      </c>
      <c r="EP377" s="65">
        <v>0</v>
      </c>
      <c r="EQ377" s="65">
        <v>0</v>
      </c>
      <c r="ES377" s="65">
        <v>0</v>
      </c>
      <c r="ET377" s="65">
        <v>0</v>
      </c>
      <c r="EU377" s="65">
        <v>0</v>
      </c>
      <c r="EV377" s="65">
        <v>0</v>
      </c>
      <c r="EW377" s="65">
        <v>0</v>
      </c>
      <c r="EX377" s="65">
        <v>0</v>
      </c>
      <c r="EY377" s="65">
        <v>0</v>
      </c>
      <c r="FA377" s="65">
        <v>0</v>
      </c>
      <c r="FB377" s="65">
        <v>0</v>
      </c>
      <c r="FC377" s="65">
        <v>0</v>
      </c>
      <c r="FD377" s="65">
        <v>0</v>
      </c>
      <c r="FE377" s="65">
        <v>0</v>
      </c>
      <c r="FF377" s="65">
        <v>0</v>
      </c>
      <c r="FG377" s="65">
        <v>0</v>
      </c>
    </row>
    <row r="378" spans="1:163">
      <c r="A378" s="699" t="str">
        <f>[52]ACCOUNTALLOC!A378</f>
        <v>~</v>
      </c>
      <c r="B378" s="698" t="str">
        <f>[52]ACCOUNTALLOC!B378</f>
        <v>~</v>
      </c>
      <c r="C378" s="695">
        <f>[52]ACCOUNTALLOC!C378</f>
        <v>0</v>
      </c>
      <c r="D378" s="700"/>
      <c r="E378" s="697">
        <f>[52]ACCOUNTALLOC!E378</f>
        <v>0</v>
      </c>
      <c r="F378" s="697">
        <f>[52]ACCOUNTALLOC!F378</f>
        <v>0</v>
      </c>
      <c r="G378" s="697">
        <f>[52]ACCOUNTALLOC!G378</f>
        <v>0</v>
      </c>
      <c r="H378" s="697">
        <f>[52]ACCOUNTALLOC!H378</f>
        <v>0</v>
      </c>
      <c r="I378" s="697">
        <f>[52]ACCOUNTALLOC!I378</f>
        <v>0</v>
      </c>
      <c r="J378" s="697">
        <f>[52]ACCOUNTALLOC!J378</f>
        <v>0</v>
      </c>
      <c r="K378" s="697">
        <f>[52]ACCOUNTALLOC!K378</f>
        <v>0</v>
      </c>
      <c r="L378" s="698"/>
      <c r="M378" s="697">
        <f>[52]ACCOUNTALLOC!M378</f>
        <v>0</v>
      </c>
      <c r="N378" s="697">
        <f>[52]ACCOUNTALLOC!N378</f>
        <v>0</v>
      </c>
      <c r="O378" s="697">
        <f>[52]ACCOUNTALLOC!O378</f>
        <v>0</v>
      </c>
      <c r="P378" s="697">
        <f>[52]ACCOUNTALLOC!P378</f>
        <v>0</v>
      </c>
      <c r="Q378" s="697">
        <f>[52]ACCOUNTALLOC!Q378</f>
        <v>0</v>
      </c>
      <c r="R378" s="697">
        <f>[52]ACCOUNTALLOC!R378</f>
        <v>0</v>
      </c>
      <c r="S378" s="697">
        <f>[52]ACCOUNTALLOC!S378</f>
        <v>0</v>
      </c>
      <c r="T378" s="698"/>
      <c r="U378" s="697">
        <f>[52]ACCOUNTALLOC!U378</f>
        <v>0</v>
      </c>
      <c r="V378" s="697">
        <f>[52]ACCOUNTALLOC!V378</f>
        <v>0</v>
      </c>
      <c r="W378" s="697">
        <f>[52]ACCOUNTALLOC!W378</f>
        <v>0</v>
      </c>
      <c r="X378" s="697">
        <f>[52]ACCOUNTALLOC!X378</f>
        <v>0</v>
      </c>
      <c r="Y378" s="697">
        <f>[52]ACCOUNTALLOC!Y378</f>
        <v>0</v>
      </c>
      <c r="Z378" s="697">
        <f>[52]ACCOUNTALLOC!Z378</f>
        <v>0</v>
      </c>
      <c r="AA378" s="697">
        <f>[52]ACCOUNTALLOC!AA378</f>
        <v>0</v>
      </c>
      <c r="AB378" s="698"/>
      <c r="AC378" s="697">
        <f>[52]ACCOUNTALLOC!AC378</f>
        <v>0</v>
      </c>
      <c r="AD378" s="697">
        <f>[52]ACCOUNTALLOC!AD378</f>
        <v>0</v>
      </c>
      <c r="AE378" s="697">
        <f>[52]ACCOUNTALLOC!AE378</f>
        <v>0</v>
      </c>
      <c r="AF378" s="697">
        <f>[52]ACCOUNTALLOC!AF378</f>
        <v>0</v>
      </c>
      <c r="AG378" s="697">
        <f>[52]ACCOUNTALLOC!AG378</f>
        <v>0</v>
      </c>
      <c r="AH378" s="697">
        <f>[52]ACCOUNTALLOC!AH378</f>
        <v>0</v>
      </c>
      <c r="AI378" s="697">
        <f>[52]ACCOUNTALLOC!AI378</f>
        <v>0</v>
      </c>
      <c r="AJ378" s="698"/>
      <c r="AK378" s="697">
        <f>[52]ACCOUNTALLOC!AK378</f>
        <v>0</v>
      </c>
      <c r="AL378" s="697">
        <f>[52]ACCOUNTALLOC!AL378</f>
        <v>0</v>
      </c>
      <c r="AM378" s="697">
        <f>[52]ACCOUNTALLOC!AM378</f>
        <v>0</v>
      </c>
      <c r="AN378" s="697">
        <f>[52]ACCOUNTALLOC!AN378</f>
        <v>0</v>
      </c>
      <c r="AO378" s="697">
        <f>[52]ACCOUNTALLOC!AO378</f>
        <v>0</v>
      </c>
      <c r="AP378" s="697">
        <f>[52]ACCOUNTALLOC!AP378</f>
        <v>0</v>
      </c>
      <c r="AQ378" s="697">
        <f>[52]ACCOUNTALLOC!AQ378</f>
        <v>0</v>
      </c>
      <c r="AR378" s="698"/>
      <c r="AS378" s="697">
        <f>[52]ACCOUNTALLOC!AS378</f>
        <v>0</v>
      </c>
      <c r="AT378" s="697">
        <f>[52]ACCOUNTALLOC!AT378</f>
        <v>0</v>
      </c>
      <c r="AU378" s="697">
        <f>[52]ACCOUNTALLOC!AU378</f>
        <v>0</v>
      </c>
      <c r="AV378" s="697">
        <f>[52]ACCOUNTALLOC!AV378</f>
        <v>0</v>
      </c>
      <c r="AW378" s="697">
        <f>[52]ACCOUNTALLOC!AW378</f>
        <v>0</v>
      </c>
      <c r="AX378" s="697">
        <f>[52]ACCOUNTALLOC!AX378</f>
        <v>0</v>
      </c>
      <c r="AY378" s="697">
        <f>[52]ACCOUNTALLOC!AY378</f>
        <v>0</v>
      </c>
      <c r="AZ378" s="698"/>
      <c r="BA378" s="697">
        <f>[52]ACCOUNTALLOC!BA378</f>
        <v>0</v>
      </c>
      <c r="BB378" s="697">
        <f>[52]ACCOUNTALLOC!BB378</f>
        <v>0</v>
      </c>
      <c r="BC378" s="697">
        <f>[52]ACCOUNTALLOC!BC378</f>
        <v>0</v>
      </c>
      <c r="BD378" s="697">
        <f>[52]ACCOUNTALLOC!BD378</f>
        <v>0</v>
      </c>
      <c r="BE378" s="697">
        <f>[52]ACCOUNTALLOC!BE378</f>
        <v>0</v>
      </c>
      <c r="BF378" s="697">
        <f>[52]ACCOUNTALLOC!BF378</f>
        <v>0</v>
      </c>
      <c r="BG378" s="697">
        <f>[52]ACCOUNTALLOC!BG378</f>
        <v>0</v>
      </c>
      <c r="BH378" s="698"/>
      <c r="BI378" s="697">
        <f>[52]ACCOUNTALLOC!BI378</f>
        <v>0</v>
      </c>
      <c r="BJ378" s="697">
        <f>[52]ACCOUNTALLOC!BJ378</f>
        <v>0</v>
      </c>
      <c r="BK378" s="697">
        <f>[52]ACCOUNTALLOC!BK378</f>
        <v>0</v>
      </c>
      <c r="BL378" s="697">
        <f>[52]ACCOUNTALLOC!BL378</f>
        <v>0</v>
      </c>
      <c r="BM378" s="697">
        <f>[52]ACCOUNTALLOC!BM378</f>
        <v>0</v>
      </c>
      <c r="BN378" s="697">
        <f>[52]ACCOUNTALLOC!BN378</f>
        <v>0</v>
      </c>
      <c r="BO378" s="697">
        <f>[52]ACCOUNTALLOC!BO378</f>
        <v>0</v>
      </c>
      <c r="BP378" s="698"/>
      <c r="BQ378" s="697">
        <f>[52]ACCOUNTALLOC!BQ378</f>
        <v>0</v>
      </c>
      <c r="BR378" s="697">
        <f>[52]ACCOUNTALLOC!BR378</f>
        <v>0</v>
      </c>
      <c r="BS378" s="697">
        <f>[52]ACCOUNTALLOC!BS378</f>
        <v>0</v>
      </c>
      <c r="BT378" s="697">
        <f>[52]ACCOUNTALLOC!BT378</f>
        <v>0</v>
      </c>
      <c r="BU378" s="697">
        <f>[52]ACCOUNTALLOC!BU378</f>
        <v>0</v>
      </c>
      <c r="BV378" s="697">
        <f>[52]ACCOUNTALLOC!BV378</f>
        <v>0</v>
      </c>
      <c r="BW378" s="697">
        <f>[52]ACCOUNTALLOC!BW378</f>
        <v>0</v>
      </c>
      <c r="BX378" s="698"/>
      <c r="BY378" s="697">
        <f>[52]ACCOUNTALLOC!BY378</f>
        <v>0</v>
      </c>
      <c r="BZ378" s="697">
        <f>[52]ACCOUNTALLOC!BZ378</f>
        <v>0</v>
      </c>
      <c r="CA378" s="697">
        <f>[52]ACCOUNTALLOC!CA378</f>
        <v>0</v>
      </c>
      <c r="CB378" s="697">
        <f>[52]ACCOUNTALLOC!CB378</f>
        <v>0</v>
      </c>
      <c r="CC378" s="697">
        <f>[52]ACCOUNTALLOC!CC378</f>
        <v>0</v>
      </c>
      <c r="CD378" s="697">
        <f>[52]ACCOUNTALLOC!CD378</f>
        <v>0</v>
      </c>
      <c r="CE378" s="697">
        <f>[52]ACCOUNTALLOC!CE378</f>
        <v>0</v>
      </c>
      <c r="CF378" s="698"/>
      <c r="CG378" s="697">
        <f>[52]ACCOUNTALLOC!CG378</f>
        <v>0</v>
      </c>
      <c r="CH378" s="697">
        <f>[52]ACCOUNTALLOC!CH378</f>
        <v>0</v>
      </c>
      <c r="CI378" s="697">
        <f>[52]ACCOUNTALLOC!CI378</f>
        <v>0</v>
      </c>
      <c r="CJ378" s="697">
        <f>[52]ACCOUNTALLOC!CJ378</f>
        <v>0</v>
      </c>
      <c r="CK378" s="697">
        <f>[52]ACCOUNTALLOC!CK378</f>
        <v>0</v>
      </c>
      <c r="CL378" s="697">
        <f>[52]ACCOUNTALLOC!CL378</f>
        <v>0</v>
      </c>
      <c r="CM378" s="697">
        <f>[52]ACCOUNTALLOC!CM378</f>
        <v>0</v>
      </c>
      <c r="CN378" s="698">
        <f>[52]ACCOUNTALLOC!CN378</f>
        <v>0</v>
      </c>
      <c r="CO378" s="697">
        <f>[52]ACCOUNTALLOC!CO378</f>
        <v>0</v>
      </c>
      <c r="CP378" s="697">
        <f>[52]ACCOUNTALLOC!CP378</f>
        <v>0</v>
      </c>
      <c r="CQ378" s="697">
        <f>[52]ACCOUNTALLOC!CQ378</f>
        <v>0</v>
      </c>
      <c r="CR378" s="697">
        <f>[52]ACCOUNTALLOC!CR378</f>
        <v>0</v>
      </c>
      <c r="CS378" s="697">
        <f>[52]ACCOUNTALLOC!CS378</f>
        <v>0</v>
      </c>
      <c r="CT378" s="697">
        <f>[52]ACCOUNTALLOC!CT378</f>
        <v>0</v>
      </c>
      <c r="CU378" s="697">
        <f>[52]ACCOUNTALLOC!CU378</f>
        <v>0</v>
      </c>
      <c r="CW378" s="65">
        <f>[52]ACCOUNTALLOC!CW378</f>
        <v>0</v>
      </c>
      <c r="CX378" s="65">
        <f>[52]ACCOUNTALLOC!CX378</f>
        <v>0</v>
      </c>
      <c r="CY378" s="65">
        <f>[52]ACCOUNTALLOC!CY378</f>
        <v>0</v>
      </c>
      <c r="CZ378" s="65">
        <f>[52]ACCOUNTALLOC!CZ378</f>
        <v>0</v>
      </c>
      <c r="DA378" s="65">
        <f>[52]ACCOUNTALLOC!DA378</f>
        <v>0</v>
      </c>
      <c r="DB378" s="65">
        <f>[52]ACCOUNTALLOC!DB378</f>
        <v>0</v>
      </c>
      <c r="DC378" s="65">
        <f>[52]ACCOUNTALLOC!DC378</f>
        <v>0</v>
      </c>
      <c r="DE378" s="65">
        <v>0</v>
      </c>
      <c r="DF378" s="65">
        <v>0</v>
      </c>
      <c r="DG378" s="65">
        <v>0</v>
      </c>
      <c r="DH378" s="65">
        <v>0</v>
      </c>
      <c r="DI378" s="65">
        <v>0</v>
      </c>
      <c r="DJ378" s="65">
        <v>0</v>
      </c>
      <c r="DK378" s="65">
        <v>0</v>
      </c>
      <c r="DM378" s="65">
        <v>0</v>
      </c>
      <c r="DN378" s="65">
        <v>0</v>
      </c>
      <c r="DO378" s="65">
        <v>0</v>
      </c>
      <c r="DP378" s="65">
        <v>0</v>
      </c>
      <c r="DQ378" s="65">
        <v>0</v>
      </c>
      <c r="DR378" s="65">
        <v>0</v>
      </c>
      <c r="DS378" s="65">
        <v>0</v>
      </c>
      <c r="DU378" s="65">
        <v>0</v>
      </c>
      <c r="DV378" s="65">
        <v>0</v>
      </c>
      <c r="DW378" s="65">
        <v>0</v>
      </c>
      <c r="DX378" s="65">
        <v>0</v>
      </c>
      <c r="DY378" s="65">
        <v>0</v>
      </c>
      <c r="DZ378" s="65">
        <v>0</v>
      </c>
      <c r="EA378" s="65">
        <v>0</v>
      </c>
      <c r="EC378" s="65">
        <v>0</v>
      </c>
      <c r="ED378" s="65">
        <v>0</v>
      </c>
      <c r="EE378" s="65">
        <v>0</v>
      </c>
      <c r="EF378" s="65">
        <v>0</v>
      </c>
      <c r="EG378" s="65">
        <v>0</v>
      </c>
      <c r="EH378" s="65">
        <v>0</v>
      </c>
      <c r="EI378" s="65">
        <v>0</v>
      </c>
      <c r="EK378" s="65">
        <v>0</v>
      </c>
      <c r="EL378" s="65">
        <v>0</v>
      </c>
      <c r="EM378" s="65">
        <v>0</v>
      </c>
      <c r="EN378" s="65">
        <v>0</v>
      </c>
      <c r="EO378" s="65">
        <v>0</v>
      </c>
      <c r="EP378" s="65">
        <v>0</v>
      </c>
      <c r="EQ378" s="65">
        <v>0</v>
      </c>
      <c r="ES378" s="65">
        <v>0</v>
      </c>
      <c r="ET378" s="65">
        <v>0</v>
      </c>
      <c r="EU378" s="65">
        <v>0</v>
      </c>
      <c r="EV378" s="65">
        <v>0</v>
      </c>
      <c r="EW378" s="65">
        <v>0</v>
      </c>
      <c r="EX378" s="65">
        <v>0</v>
      </c>
      <c r="EY378" s="65">
        <v>0</v>
      </c>
      <c r="FA378" s="65">
        <v>0</v>
      </c>
      <c r="FB378" s="65">
        <v>0</v>
      </c>
      <c r="FC378" s="65">
        <v>0</v>
      </c>
      <c r="FD378" s="65">
        <v>0</v>
      </c>
      <c r="FE378" s="65">
        <v>0</v>
      </c>
      <c r="FF378" s="65">
        <v>0</v>
      </c>
      <c r="FG378" s="65">
        <v>0</v>
      </c>
    </row>
    <row r="379" spans="1:163">
      <c r="A379" s="698"/>
      <c r="B379" s="694" t="str">
        <f>[52]ACCOUNTALLOC!B379</f>
        <v>Sub-total</v>
      </c>
      <c r="C379" s="696">
        <f>[52]ACCOUNTALLOC!C379</f>
        <v>0</v>
      </c>
      <c r="D379" s="700"/>
      <c r="E379" s="696">
        <f>[52]ACCOUNTALLOC!E379</f>
        <v>0</v>
      </c>
      <c r="F379" s="696">
        <f>[52]ACCOUNTALLOC!F379</f>
        <v>0</v>
      </c>
      <c r="G379" s="696">
        <f>[52]ACCOUNTALLOC!G379</f>
        <v>0</v>
      </c>
      <c r="H379" s="696">
        <f>[52]ACCOUNTALLOC!H379</f>
        <v>0</v>
      </c>
      <c r="I379" s="696">
        <f>[52]ACCOUNTALLOC!I379</f>
        <v>0</v>
      </c>
      <c r="J379" s="696">
        <f>[52]ACCOUNTALLOC!J379</f>
        <v>0</v>
      </c>
      <c r="K379" s="696">
        <f>[52]ACCOUNTALLOC!K379</f>
        <v>0</v>
      </c>
      <c r="L379" s="696"/>
      <c r="M379" s="696">
        <f>[52]ACCOUNTALLOC!M379</f>
        <v>0</v>
      </c>
      <c r="N379" s="696">
        <f>[52]ACCOUNTALLOC!N379</f>
        <v>0</v>
      </c>
      <c r="O379" s="696">
        <f>[52]ACCOUNTALLOC!O379</f>
        <v>0</v>
      </c>
      <c r="P379" s="696">
        <f>[52]ACCOUNTALLOC!P379</f>
        <v>0</v>
      </c>
      <c r="Q379" s="696">
        <f>[52]ACCOUNTALLOC!Q379</f>
        <v>0</v>
      </c>
      <c r="R379" s="696">
        <f>[52]ACCOUNTALLOC!R379</f>
        <v>0</v>
      </c>
      <c r="S379" s="696">
        <f>[52]ACCOUNTALLOC!S379</f>
        <v>0</v>
      </c>
      <c r="T379" s="696"/>
      <c r="U379" s="696">
        <f>[52]ACCOUNTALLOC!U379</f>
        <v>0</v>
      </c>
      <c r="V379" s="696">
        <f>[52]ACCOUNTALLOC!V379</f>
        <v>0</v>
      </c>
      <c r="W379" s="696">
        <f>[52]ACCOUNTALLOC!W379</f>
        <v>0</v>
      </c>
      <c r="X379" s="696">
        <f>[52]ACCOUNTALLOC!X379</f>
        <v>0</v>
      </c>
      <c r="Y379" s="696">
        <f>[52]ACCOUNTALLOC!Y379</f>
        <v>0</v>
      </c>
      <c r="Z379" s="696">
        <f>[52]ACCOUNTALLOC!Z379</f>
        <v>0</v>
      </c>
      <c r="AA379" s="696">
        <f>[52]ACCOUNTALLOC!AA379</f>
        <v>0</v>
      </c>
      <c r="AB379" s="696"/>
      <c r="AC379" s="696">
        <f>[52]ACCOUNTALLOC!AC379</f>
        <v>0</v>
      </c>
      <c r="AD379" s="696">
        <f>[52]ACCOUNTALLOC!AD379</f>
        <v>0</v>
      </c>
      <c r="AE379" s="696">
        <f>[52]ACCOUNTALLOC!AE379</f>
        <v>0</v>
      </c>
      <c r="AF379" s="696">
        <f>[52]ACCOUNTALLOC!AF379</f>
        <v>0</v>
      </c>
      <c r="AG379" s="696">
        <f>[52]ACCOUNTALLOC!AG379</f>
        <v>0</v>
      </c>
      <c r="AH379" s="696">
        <f>[52]ACCOUNTALLOC!AH379</f>
        <v>0</v>
      </c>
      <c r="AI379" s="696">
        <f>[52]ACCOUNTALLOC!AI379</f>
        <v>0</v>
      </c>
      <c r="AJ379" s="696"/>
      <c r="AK379" s="696">
        <f>[52]ACCOUNTALLOC!AK379</f>
        <v>0</v>
      </c>
      <c r="AL379" s="696">
        <f>[52]ACCOUNTALLOC!AL379</f>
        <v>0</v>
      </c>
      <c r="AM379" s="696">
        <f>[52]ACCOUNTALLOC!AM379</f>
        <v>0</v>
      </c>
      <c r="AN379" s="696">
        <f>[52]ACCOUNTALLOC!AN379</f>
        <v>0</v>
      </c>
      <c r="AO379" s="696">
        <f>[52]ACCOUNTALLOC!AO379</f>
        <v>0</v>
      </c>
      <c r="AP379" s="696">
        <f>[52]ACCOUNTALLOC!AP379</f>
        <v>0</v>
      </c>
      <c r="AQ379" s="696">
        <f>[52]ACCOUNTALLOC!AQ379</f>
        <v>0</v>
      </c>
      <c r="AR379" s="696"/>
      <c r="AS379" s="696">
        <f>[52]ACCOUNTALLOC!AS379</f>
        <v>0</v>
      </c>
      <c r="AT379" s="696">
        <f>[52]ACCOUNTALLOC!AT379</f>
        <v>0</v>
      </c>
      <c r="AU379" s="696">
        <f>[52]ACCOUNTALLOC!AU379</f>
        <v>0</v>
      </c>
      <c r="AV379" s="696">
        <f>[52]ACCOUNTALLOC!AV379</f>
        <v>0</v>
      </c>
      <c r="AW379" s="696">
        <f>[52]ACCOUNTALLOC!AW379</f>
        <v>0</v>
      </c>
      <c r="AX379" s="696">
        <f>[52]ACCOUNTALLOC!AX379</f>
        <v>0</v>
      </c>
      <c r="AY379" s="696">
        <f>[52]ACCOUNTALLOC!AY379</f>
        <v>0</v>
      </c>
      <c r="AZ379" s="696"/>
      <c r="BA379" s="696">
        <f>[52]ACCOUNTALLOC!BA379</f>
        <v>0</v>
      </c>
      <c r="BB379" s="696">
        <f>[52]ACCOUNTALLOC!BB379</f>
        <v>0</v>
      </c>
      <c r="BC379" s="696">
        <f>[52]ACCOUNTALLOC!BC379</f>
        <v>0</v>
      </c>
      <c r="BD379" s="696">
        <f>[52]ACCOUNTALLOC!BD379</f>
        <v>0</v>
      </c>
      <c r="BE379" s="696">
        <f>[52]ACCOUNTALLOC!BE379</f>
        <v>0</v>
      </c>
      <c r="BF379" s="696">
        <f>[52]ACCOUNTALLOC!BF379</f>
        <v>0</v>
      </c>
      <c r="BG379" s="696">
        <f>[52]ACCOUNTALLOC!BG379</f>
        <v>0</v>
      </c>
      <c r="BH379" s="696"/>
      <c r="BI379" s="696">
        <f>[52]ACCOUNTALLOC!BI379</f>
        <v>0</v>
      </c>
      <c r="BJ379" s="696">
        <f>[52]ACCOUNTALLOC!BJ379</f>
        <v>0</v>
      </c>
      <c r="BK379" s="696">
        <f>[52]ACCOUNTALLOC!BK379</f>
        <v>0</v>
      </c>
      <c r="BL379" s="696">
        <f>[52]ACCOUNTALLOC!BL379</f>
        <v>0</v>
      </c>
      <c r="BM379" s="696">
        <f>[52]ACCOUNTALLOC!BM379</f>
        <v>0</v>
      </c>
      <c r="BN379" s="696">
        <f>[52]ACCOUNTALLOC!BN379</f>
        <v>0</v>
      </c>
      <c r="BO379" s="696">
        <f>[52]ACCOUNTALLOC!BO379</f>
        <v>0</v>
      </c>
      <c r="BP379" s="696"/>
      <c r="BQ379" s="696">
        <f>[52]ACCOUNTALLOC!BQ379</f>
        <v>0</v>
      </c>
      <c r="BR379" s="696">
        <f>[52]ACCOUNTALLOC!BR379</f>
        <v>0</v>
      </c>
      <c r="BS379" s="696">
        <f>[52]ACCOUNTALLOC!BS379</f>
        <v>0</v>
      </c>
      <c r="BT379" s="696">
        <f>[52]ACCOUNTALLOC!BT379</f>
        <v>0</v>
      </c>
      <c r="BU379" s="696">
        <f>[52]ACCOUNTALLOC!BU379</f>
        <v>0</v>
      </c>
      <c r="BV379" s="696">
        <f>[52]ACCOUNTALLOC!BV379</f>
        <v>0</v>
      </c>
      <c r="BW379" s="696">
        <f>[52]ACCOUNTALLOC!BW379</f>
        <v>0</v>
      </c>
      <c r="BX379" s="696"/>
      <c r="BY379" s="696">
        <f>[52]ACCOUNTALLOC!BY379</f>
        <v>0</v>
      </c>
      <c r="BZ379" s="696">
        <f>[52]ACCOUNTALLOC!BZ379</f>
        <v>0</v>
      </c>
      <c r="CA379" s="696">
        <f>[52]ACCOUNTALLOC!CA379</f>
        <v>0</v>
      </c>
      <c r="CB379" s="696">
        <f>[52]ACCOUNTALLOC!CB379</f>
        <v>0</v>
      </c>
      <c r="CC379" s="696">
        <f>[52]ACCOUNTALLOC!CC379</f>
        <v>0</v>
      </c>
      <c r="CD379" s="696">
        <f>[52]ACCOUNTALLOC!CD379</f>
        <v>0</v>
      </c>
      <c r="CE379" s="696">
        <f>[52]ACCOUNTALLOC!CE379</f>
        <v>0</v>
      </c>
      <c r="CF379" s="696"/>
      <c r="CG379" s="696">
        <f>[52]ACCOUNTALLOC!CG379</f>
        <v>0</v>
      </c>
      <c r="CH379" s="696">
        <f>[52]ACCOUNTALLOC!CH379</f>
        <v>0</v>
      </c>
      <c r="CI379" s="696">
        <f>[52]ACCOUNTALLOC!CI379</f>
        <v>0</v>
      </c>
      <c r="CJ379" s="696">
        <f>[52]ACCOUNTALLOC!CJ379</f>
        <v>0</v>
      </c>
      <c r="CK379" s="696">
        <f>[52]ACCOUNTALLOC!CK379</f>
        <v>0</v>
      </c>
      <c r="CL379" s="696">
        <f>[52]ACCOUNTALLOC!CL379</f>
        <v>0</v>
      </c>
      <c r="CM379" s="696">
        <f>[52]ACCOUNTALLOC!CM379</f>
        <v>0</v>
      </c>
      <c r="CN379" s="696">
        <f>[52]ACCOUNTALLOC!CN379</f>
        <v>0</v>
      </c>
      <c r="CO379" s="696">
        <f>[52]ACCOUNTALLOC!CO379</f>
        <v>0</v>
      </c>
      <c r="CP379" s="696">
        <f>[52]ACCOUNTALLOC!CP379</f>
        <v>0</v>
      </c>
      <c r="CQ379" s="696">
        <f>[52]ACCOUNTALLOC!CQ379</f>
        <v>0</v>
      </c>
      <c r="CR379" s="696">
        <f>[52]ACCOUNTALLOC!CR379</f>
        <v>0</v>
      </c>
      <c r="CS379" s="696">
        <f>[52]ACCOUNTALLOC!CS379</f>
        <v>0</v>
      </c>
      <c r="CT379" s="696">
        <f>[52]ACCOUNTALLOC!CT379</f>
        <v>0</v>
      </c>
      <c r="CU379" s="696">
        <f>[52]ACCOUNTALLOC!CU379</f>
        <v>0</v>
      </c>
      <c r="CV379" s="66"/>
      <c r="CW379" s="66">
        <f>[52]ACCOUNTALLOC!CW379</f>
        <v>0</v>
      </c>
      <c r="CX379" s="66">
        <f>[52]ACCOUNTALLOC!CX379</f>
        <v>0</v>
      </c>
      <c r="CY379" s="66">
        <f>[52]ACCOUNTALLOC!CY379</f>
        <v>0</v>
      </c>
      <c r="CZ379" s="66">
        <f>[52]ACCOUNTALLOC!CZ379</f>
        <v>0</v>
      </c>
      <c r="DA379" s="66">
        <f>[52]ACCOUNTALLOC!DA379</f>
        <v>0</v>
      </c>
      <c r="DB379" s="66">
        <f>[52]ACCOUNTALLOC!DB379</f>
        <v>0</v>
      </c>
      <c r="DC379" s="66">
        <f>[52]ACCOUNTALLOC!DC379</f>
        <v>0</v>
      </c>
      <c r="DD379" s="66"/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/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/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0</v>
      </c>
      <c r="EA379" s="66">
        <v>0</v>
      </c>
      <c r="EB379" s="66"/>
      <c r="EC379" s="66">
        <v>0</v>
      </c>
      <c r="ED379" s="66">
        <v>0</v>
      </c>
      <c r="EE379" s="66">
        <v>0</v>
      </c>
      <c r="EF379" s="66">
        <v>0</v>
      </c>
      <c r="EG379" s="66">
        <v>0</v>
      </c>
      <c r="EH379" s="66">
        <v>0</v>
      </c>
      <c r="EI379" s="66">
        <v>0</v>
      </c>
      <c r="EJ379" s="66"/>
      <c r="EK379" s="66">
        <v>0</v>
      </c>
      <c r="EL379" s="66">
        <v>0</v>
      </c>
      <c r="EM379" s="66">
        <v>0</v>
      </c>
      <c r="EN379" s="66">
        <v>0</v>
      </c>
      <c r="EO379" s="66">
        <v>0</v>
      </c>
      <c r="EP379" s="66">
        <v>0</v>
      </c>
      <c r="EQ379" s="66">
        <v>0</v>
      </c>
      <c r="ER379" s="66"/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0</v>
      </c>
      <c r="EZ379" s="66"/>
      <c r="FA379" s="66">
        <v>0</v>
      </c>
      <c r="FB379" s="66">
        <v>0</v>
      </c>
      <c r="FC379" s="66">
        <v>0</v>
      </c>
      <c r="FD379" s="66">
        <v>0</v>
      </c>
      <c r="FE379" s="66">
        <v>0</v>
      </c>
      <c r="FF379" s="66">
        <v>0</v>
      </c>
      <c r="FG379" s="66">
        <v>0</v>
      </c>
    </row>
    <row r="380" spans="1:163">
      <c r="D380" s="64"/>
      <c r="CW380" s="2">
        <f>[52]ACCOUNTALLOC!CW380</f>
        <v>0</v>
      </c>
      <c r="CX380" s="2">
        <f>[52]ACCOUNTALLOC!CX380</f>
        <v>0</v>
      </c>
      <c r="CY380" s="2">
        <f>[52]ACCOUNTALLOC!CY380</f>
        <v>0</v>
      </c>
      <c r="CZ380" s="2">
        <f>[52]ACCOUNTALLOC!CZ380</f>
        <v>0</v>
      </c>
      <c r="DA380" s="2">
        <f>[52]ACCOUNTALLOC!DA380</f>
        <v>0</v>
      </c>
      <c r="DB380" s="2">
        <f>[52]ACCOUNTALLOC!DB380</f>
        <v>0</v>
      </c>
      <c r="DC380" s="2">
        <f>[52]ACCOUNTALLOC!DC380</f>
        <v>0</v>
      </c>
    </row>
    <row r="381" spans="1:163">
      <c r="B381" s="12" t="s">
        <v>81</v>
      </c>
      <c r="D381" s="64"/>
      <c r="CW381" s="2">
        <f>[52]ACCOUNTALLOC!CW381</f>
        <v>0</v>
      </c>
      <c r="CX381" s="2">
        <f>[52]ACCOUNTALLOC!CX381</f>
        <v>0</v>
      </c>
      <c r="CY381" s="2">
        <f>[52]ACCOUNTALLOC!CY381</f>
        <v>0</v>
      </c>
      <c r="CZ381" s="2">
        <f>[52]ACCOUNTALLOC!CZ381</f>
        <v>0</v>
      </c>
      <c r="DA381" s="2">
        <f>[52]ACCOUNTALLOC!DA381</f>
        <v>0</v>
      </c>
      <c r="DB381" s="2">
        <f>[52]ACCOUNTALLOC!DB381</f>
        <v>0</v>
      </c>
      <c r="DC381" s="2">
        <f>[52]ACCOUNTALLOC!DC381</f>
        <v>0</v>
      </c>
    </row>
    <row r="382" spans="1:163">
      <c r="A382" s="699">
        <f>[52]ACCOUNTALLOC!A382</f>
        <v>591</v>
      </c>
      <c r="B382" s="698" t="str">
        <f>[52]ACCOUNTALLOC!B382</f>
        <v>Dist O&amp;M - Structure</v>
      </c>
      <c r="C382" s="695">
        <f>[52]ACCOUNTALLOC!C382</f>
        <v>-4.9500000000000401</v>
      </c>
      <c r="D382" s="700"/>
      <c r="E382" s="697">
        <f>[52]ACCOUNTALLOC!E382</f>
        <v>-2.3170248352909941</v>
      </c>
      <c r="F382" s="697">
        <f>[52]ACCOUNTALLOC!F382</f>
        <v>0</v>
      </c>
      <c r="G382" s="697">
        <f>[52]ACCOUNTALLOC!G382</f>
        <v>0</v>
      </c>
      <c r="H382" s="697">
        <f>[52]ACCOUNTALLOC!H382</f>
        <v>0</v>
      </c>
      <c r="I382" s="697">
        <f>[52]ACCOUNTALLOC!I382</f>
        <v>0</v>
      </c>
      <c r="J382" s="697">
        <f>[52]ACCOUNTALLOC!J382</f>
        <v>0</v>
      </c>
      <c r="K382" s="697">
        <f>[52]ACCOUNTALLOC!K382</f>
        <v>-2.3170248352909941</v>
      </c>
      <c r="L382" s="698"/>
      <c r="M382" s="697">
        <f>[52]ACCOUNTALLOC!M382</f>
        <v>-0.63784048762427237</v>
      </c>
      <c r="N382" s="697">
        <f>[52]ACCOUNTALLOC!N382</f>
        <v>0</v>
      </c>
      <c r="O382" s="697">
        <f>[52]ACCOUNTALLOC!O382</f>
        <v>0</v>
      </c>
      <c r="P382" s="697">
        <f>[52]ACCOUNTALLOC!P382</f>
        <v>0</v>
      </c>
      <c r="Q382" s="697">
        <f>[52]ACCOUNTALLOC!Q382</f>
        <v>0</v>
      </c>
      <c r="R382" s="697">
        <f>[52]ACCOUNTALLOC!R382</f>
        <v>0</v>
      </c>
      <c r="S382" s="697">
        <f>[52]ACCOUNTALLOC!S382</f>
        <v>-0.63784048762427237</v>
      </c>
      <c r="T382" s="698"/>
      <c r="U382" s="697">
        <f>[52]ACCOUNTALLOC!U382</f>
        <v>-0.79218455723725789</v>
      </c>
      <c r="V382" s="697">
        <f>[52]ACCOUNTALLOC!V382</f>
        <v>0</v>
      </c>
      <c r="W382" s="697">
        <f>[52]ACCOUNTALLOC!W382</f>
        <v>0</v>
      </c>
      <c r="X382" s="697">
        <f>[52]ACCOUNTALLOC!X382</f>
        <v>0</v>
      </c>
      <c r="Y382" s="697">
        <f>[52]ACCOUNTALLOC!Y382</f>
        <v>0</v>
      </c>
      <c r="Z382" s="697">
        <f>[52]ACCOUNTALLOC!Z382</f>
        <v>0</v>
      </c>
      <c r="AA382" s="697">
        <f>[52]ACCOUNTALLOC!AA382</f>
        <v>-0.79218455723725789</v>
      </c>
      <c r="AB382" s="698"/>
      <c r="AC382" s="697">
        <f>[52]ACCOUNTALLOC!AC382</f>
        <v>-0.46072244973031051</v>
      </c>
      <c r="AD382" s="697">
        <f>[52]ACCOUNTALLOC!AD382</f>
        <v>0</v>
      </c>
      <c r="AE382" s="697">
        <f>[52]ACCOUNTALLOC!AE382</f>
        <v>0</v>
      </c>
      <c r="AF382" s="697">
        <f>[52]ACCOUNTALLOC!AF382</f>
        <v>0</v>
      </c>
      <c r="AG382" s="697">
        <f>[52]ACCOUNTALLOC!AG382</f>
        <v>0</v>
      </c>
      <c r="AH382" s="697">
        <f>[52]ACCOUNTALLOC!AH382</f>
        <v>0</v>
      </c>
      <c r="AI382" s="697">
        <f>[52]ACCOUNTALLOC!AI382</f>
        <v>-0.46072244973031051</v>
      </c>
      <c r="AJ382" s="698"/>
      <c r="AK382" s="697">
        <f>[52]ACCOUNTALLOC!AK382</f>
        <v>-0.30246432014979047</v>
      </c>
      <c r="AL382" s="697">
        <f>[52]ACCOUNTALLOC!AL382</f>
        <v>0</v>
      </c>
      <c r="AM382" s="697">
        <f>[52]ACCOUNTALLOC!AM382</f>
        <v>0</v>
      </c>
      <c r="AN382" s="697">
        <f>[52]ACCOUNTALLOC!AN382</f>
        <v>0</v>
      </c>
      <c r="AO382" s="697">
        <f>[52]ACCOUNTALLOC!AO382</f>
        <v>0</v>
      </c>
      <c r="AP382" s="697">
        <f>[52]ACCOUNTALLOC!AP382</f>
        <v>0</v>
      </c>
      <c r="AQ382" s="697">
        <f>[52]ACCOUNTALLOC!AQ382</f>
        <v>-0.30246432014979047</v>
      </c>
      <c r="AR382" s="698"/>
      <c r="AS382" s="697">
        <f>[52]ACCOUNTALLOC!AS382</f>
        <v>-6.5776992984363989E-7</v>
      </c>
      <c r="AT382" s="697">
        <f>[52]ACCOUNTALLOC!AT382</f>
        <v>0</v>
      </c>
      <c r="AU382" s="697">
        <f>[52]ACCOUNTALLOC!AU382</f>
        <v>0</v>
      </c>
      <c r="AV382" s="697">
        <f>[52]ACCOUNTALLOC!AV382</f>
        <v>0</v>
      </c>
      <c r="AW382" s="697">
        <f>[52]ACCOUNTALLOC!AW382</f>
        <v>0</v>
      </c>
      <c r="AX382" s="697">
        <f>[52]ACCOUNTALLOC!AX382</f>
        <v>0</v>
      </c>
      <c r="AY382" s="697">
        <f>[52]ACCOUNTALLOC!AY382</f>
        <v>-6.5776992984363989E-7</v>
      </c>
      <c r="AZ382" s="698"/>
      <c r="BA382" s="697">
        <f>[52]ACCOUNTALLOC!BA382</f>
        <v>-3.7186036328815418E-2</v>
      </c>
      <c r="BB382" s="697">
        <f>[52]ACCOUNTALLOC!BB382</f>
        <v>0</v>
      </c>
      <c r="BC382" s="697">
        <f>[52]ACCOUNTALLOC!BC382</f>
        <v>0</v>
      </c>
      <c r="BD382" s="697">
        <f>[52]ACCOUNTALLOC!BD382</f>
        <v>0</v>
      </c>
      <c r="BE382" s="697">
        <f>[52]ACCOUNTALLOC!BE382</f>
        <v>0</v>
      </c>
      <c r="BF382" s="697">
        <f>[52]ACCOUNTALLOC!BF382</f>
        <v>0</v>
      </c>
      <c r="BG382" s="697">
        <f>[52]ACCOUNTALLOC!BG382</f>
        <v>-3.7186036328815418E-2</v>
      </c>
      <c r="BH382" s="698"/>
      <c r="BI382" s="697">
        <f>[52]ACCOUNTALLOC!BI382</f>
        <v>-0.21934799521229181</v>
      </c>
      <c r="BJ382" s="697">
        <f>[52]ACCOUNTALLOC!BJ382</f>
        <v>0</v>
      </c>
      <c r="BK382" s="697">
        <f>[52]ACCOUNTALLOC!BK382</f>
        <v>0</v>
      </c>
      <c r="BL382" s="697">
        <f>[52]ACCOUNTALLOC!BL382</f>
        <v>0</v>
      </c>
      <c r="BM382" s="697">
        <f>[52]ACCOUNTALLOC!BM382</f>
        <v>0</v>
      </c>
      <c r="BN382" s="697">
        <f>[52]ACCOUNTALLOC!BN382</f>
        <v>0</v>
      </c>
      <c r="BO382" s="697">
        <f>[52]ACCOUNTALLOC!BO382</f>
        <v>-0.21934799521229181</v>
      </c>
      <c r="BP382" s="698"/>
      <c r="BQ382" s="697">
        <f>[52]ACCOUNTALLOC!BQ382</f>
        <v>-8.1998327530696677E-2</v>
      </c>
      <c r="BR382" s="697">
        <f>[52]ACCOUNTALLOC!BR382</f>
        <v>0</v>
      </c>
      <c r="BS382" s="697">
        <f>[52]ACCOUNTALLOC!BS382</f>
        <v>0</v>
      </c>
      <c r="BT382" s="697">
        <f>[52]ACCOUNTALLOC!BT382</f>
        <v>0</v>
      </c>
      <c r="BU382" s="697">
        <f>[52]ACCOUNTALLOC!BU382</f>
        <v>0</v>
      </c>
      <c r="BV382" s="697">
        <f>[52]ACCOUNTALLOC!BV382</f>
        <v>0</v>
      </c>
      <c r="BW382" s="697">
        <f>[52]ACCOUNTALLOC!BW382</f>
        <v>-8.1998327530696677E-2</v>
      </c>
      <c r="BX382" s="698"/>
      <c r="BY382" s="697">
        <f>[52]ACCOUNTALLOC!BY382</f>
        <v>-9.7191625756441219E-2</v>
      </c>
      <c r="BZ382" s="697">
        <f>[52]ACCOUNTALLOC!BZ382</f>
        <v>0</v>
      </c>
      <c r="CA382" s="697">
        <f>[52]ACCOUNTALLOC!CA382</f>
        <v>0</v>
      </c>
      <c r="CB382" s="697">
        <f>[52]ACCOUNTALLOC!CB382</f>
        <v>0</v>
      </c>
      <c r="CC382" s="697">
        <f>[52]ACCOUNTALLOC!CC382</f>
        <v>0</v>
      </c>
      <c r="CD382" s="697">
        <f>[52]ACCOUNTALLOC!CD382</f>
        <v>0</v>
      </c>
      <c r="CE382" s="697">
        <f>[52]ACCOUNTALLOC!CE382</f>
        <v>-9.7191625756441219E-2</v>
      </c>
      <c r="CF382" s="698"/>
      <c r="CG382" s="697">
        <f>[52]ACCOUNTALLOC!CG382</f>
        <v>-3.5207135494880826E-3</v>
      </c>
      <c r="CH382" s="697">
        <f>[52]ACCOUNTALLOC!CH382</f>
        <v>0</v>
      </c>
      <c r="CI382" s="697">
        <f>[52]ACCOUNTALLOC!CI382</f>
        <v>0</v>
      </c>
      <c r="CJ382" s="697">
        <f>[52]ACCOUNTALLOC!CJ382</f>
        <v>0</v>
      </c>
      <c r="CK382" s="697">
        <f>[52]ACCOUNTALLOC!CK382</f>
        <v>0</v>
      </c>
      <c r="CL382" s="697">
        <f>[52]ACCOUNTALLOC!CL382</f>
        <v>0</v>
      </c>
      <c r="CM382" s="697">
        <f>[52]ACCOUNTALLOC!CM382</f>
        <v>-3.5207135494880826E-3</v>
      </c>
      <c r="CN382" s="698">
        <f>[52]ACCOUNTALLOC!CN382</f>
        <v>0</v>
      </c>
      <c r="CO382" s="697">
        <f>[52]ACCOUNTALLOC!CO382</f>
        <v>-5.1799381975186644E-4</v>
      </c>
      <c r="CP382" s="697">
        <f>[52]ACCOUNTALLOC!CP382</f>
        <v>0</v>
      </c>
      <c r="CQ382" s="697">
        <f>[52]ACCOUNTALLOC!CQ382</f>
        <v>0</v>
      </c>
      <c r="CR382" s="697">
        <f>[52]ACCOUNTALLOC!CR382</f>
        <v>0</v>
      </c>
      <c r="CS382" s="697">
        <f>[52]ACCOUNTALLOC!CS382</f>
        <v>0</v>
      </c>
      <c r="CT382" s="697">
        <f>[52]ACCOUNTALLOC!CT382</f>
        <v>0</v>
      </c>
      <c r="CU382" s="697">
        <f>[52]ACCOUNTALLOC!CU382</f>
        <v>-5.1799381975186644E-4</v>
      </c>
      <c r="CW382" s="65">
        <f>[52]ACCOUNTALLOC!CW382</f>
        <v>0</v>
      </c>
      <c r="CX382" s="65">
        <f>[52]ACCOUNTALLOC!CX382</f>
        <v>0</v>
      </c>
      <c r="CY382" s="65">
        <f>[52]ACCOUNTALLOC!CY382</f>
        <v>0</v>
      </c>
      <c r="CZ382" s="65">
        <f>[52]ACCOUNTALLOC!CZ382</f>
        <v>0</v>
      </c>
      <c r="DA382" s="65">
        <f>[52]ACCOUNTALLOC!DA382</f>
        <v>0</v>
      </c>
      <c r="DB382" s="65">
        <f>[52]ACCOUNTALLOC!DB382</f>
        <v>0</v>
      </c>
      <c r="DC382" s="65">
        <f>[52]ACCOUNTALLOC!DC382</f>
        <v>0</v>
      </c>
      <c r="DE382" s="65">
        <v>0</v>
      </c>
      <c r="DF382" s="65">
        <v>0</v>
      </c>
      <c r="DG382" s="65">
        <v>0</v>
      </c>
      <c r="DH382" s="65">
        <v>0</v>
      </c>
      <c r="DI382" s="65">
        <v>0</v>
      </c>
      <c r="DJ382" s="65">
        <v>0</v>
      </c>
      <c r="DK382" s="65">
        <v>0</v>
      </c>
      <c r="DM382" s="65">
        <v>0</v>
      </c>
      <c r="DN382" s="65">
        <v>0</v>
      </c>
      <c r="DO382" s="65">
        <v>0</v>
      </c>
      <c r="DP382" s="65">
        <v>0</v>
      </c>
      <c r="DQ382" s="65">
        <v>0</v>
      </c>
      <c r="DR382" s="65">
        <v>0</v>
      </c>
      <c r="DS382" s="65">
        <v>0</v>
      </c>
      <c r="DU382" s="65">
        <v>0</v>
      </c>
      <c r="DV382" s="65">
        <v>0</v>
      </c>
      <c r="DW382" s="65">
        <v>0</v>
      </c>
      <c r="DX382" s="65">
        <v>0</v>
      </c>
      <c r="DY382" s="65">
        <v>0</v>
      </c>
      <c r="DZ382" s="65">
        <v>0</v>
      </c>
      <c r="EA382" s="65">
        <v>0</v>
      </c>
      <c r="EC382" s="65">
        <v>0</v>
      </c>
      <c r="ED382" s="65">
        <v>0</v>
      </c>
      <c r="EE382" s="65">
        <v>0</v>
      </c>
      <c r="EF382" s="65">
        <v>0</v>
      </c>
      <c r="EG382" s="65">
        <v>0</v>
      </c>
      <c r="EH382" s="65">
        <v>0</v>
      </c>
      <c r="EI382" s="65">
        <v>0</v>
      </c>
      <c r="EK382" s="65">
        <v>0</v>
      </c>
      <c r="EL382" s="65">
        <v>0</v>
      </c>
      <c r="EM382" s="65">
        <v>0</v>
      </c>
      <c r="EN382" s="65">
        <v>0</v>
      </c>
      <c r="EO382" s="65">
        <v>0</v>
      </c>
      <c r="EP382" s="65">
        <v>0</v>
      </c>
      <c r="EQ382" s="65">
        <v>0</v>
      </c>
      <c r="ES382" s="65">
        <v>0</v>
      </c>
      <c r="ET382" s="65">
        <v>0</v>
      </c>
      <c r="EU382" s="65">
        <v>0</v>
      </c>
      <c r="EV382" s="65">
        <v>0</v>
      </c>
      <c r="EW382" s="65">
        <v>0</v>
      </c>
      <c r="EX382" s="65">
        <v>0</v>
      </c>
      <c r="EY382" s="65">
        <v>0</v>
      </c>
      <c r="FA382" s="65">
        <v>0</v>
      </c>
      <c r="FB382" s="65">
        <v>0</v>
      </c>
      <c r="FC382" s="65">
        <v>0</v>
      </c>
      <c r="FD382" s="65">
        <v>0</v>
      </c>
      <c r="FE382" s="65">
        <v>0</v>
      </c>
      <c r="FF382" s="65">
        <v>0</v>
      </c>
      <c r="FG382" s="65">
        <v>0</v>
      </c>
    </row>
    <row r="383" spans="1:163">
      <c r="A383" s="699">
        <f>[52]ACCOUNTALLOC!A383</f>
        <v>592</v>
      </c>
      <c r="B383" s="698" t="str">
        <f>[52]ACCOUNTALLOC!B383</f>
        <v>Dist O&amp;M - Station Eqpt</v>
      </c>
      <c r="C383" s="695">
        <f>[52]ACCOUNTALLOC!C383</f>
        <v>1517580.5299129421</v>
      </c>
      <c r="D383" s="700"/>
      <c r="E383" s="697">
        <f>[52]ACCOUNTALLOC!E383</f>
        <v>786999.68047471566</v>
      </c>
      <c r="F383" s="697">
        <f>[52]ACCOUNTALLOC!F383</f>
        <v>0</v>
      </c>
      <c r="G383" s="697">
        <f>[52]ACCOUNTALLOC!G383</f>
        <v>0</v>
      </c>
      <c r="H383" s="697">
        <f>[52]ACCOUNTALLOC!H383</f>
        <v>0</v>
      </c>
      <c r="I383" s="697">
        <f>[52]ACCOUNTALLOC!I383</f>
        <v>0</v>
      </c>
      <c r="J383" s="697">
        <f>[52]ACCOUNTALLOC!J383</f>
        <v>0</v>
      </c>
      <c r="K383" s="697">
        <f>[52]ACCOUNTALLOC!K383</f>
        <v>786999.68047471566</v>
      </c>
      <c r="L383" s="698"/>
      <c r="M383" s="697">
        <f>[52]ACCOUNTALLOC!M383</f>
        <v>190276.02151185693</v>
      </c>
      <c r="N383" s="697">
        <f>[52]ACCOUNTALLOC!N383</f>
        <v>0</v>
      </c>
      <c r="O383" s="697">
        <f>[52]ACCOUNTALLOC!O383</f>
        <v>0</v>
      </c>
      <c r="P383" s="697">
        <f>[52]ACCOUNTALLOC!P383</f>
        <v>0</v>
      </c>
      <c r="Q383" s="697">
        <f>[52]ACCOUNTALLOC!Q383</f>
        <v>0</v>
      </c>
      <c r="R383" s="697">
        <f>[52]ACCOUNTALLOC!R383</f>
        <v>0</v>
      </c>
      <c r="S383" s="697">
        <f>[52]ACCOUNTALLOC!S383</f>
        <v>190276.02151185693</v>
      </c>
      <c r="T383" s="698"/>
      <c r="U383" s="697">
        <f>[52]ACCOUNTALLOC!U383</f>
        <v>209073.32046527221</v>
      </c>
      <c r="V383" s="697">
        <f>[52]ACCOUNTALLOC!V383</f>
        <v>0</v>
      </c>
      <c r="W383" s="697">
        <f>[52]ACCOUNTALLOC!W383</f>
        <v>0</v>
      </c>
      <c r="X383" s="697">
        <f>[52]ACCOUNTALLOC!X383</f>
        <v>0</v>
      </c>
      <c r="Y383" s="697">
        <f>[52]ACCOUNTALLOC!Y383</f>
        <v>0</v>
      </c>
      <c r="Z383" s="697">
        <f>[52]ACCOUNTALLOC!Z383</f>
        <v>0</v>
      </c>
      <c r="AA383" s="697">
        <f>[52]ACCOUNTALLOC!AA383</f>
        <v>209073.32046527221</v>
      </c>
      <c r="AB383" s="698"/>
      <c r="AC383" s="697">
        <f>[52]ACCOUNTALLOC!AC383</f>
        <v>111246.17308995278</v>
      </c>
      <c r="AD383" s="697">
        <f>[52]ACCOUNTALLOC!AD383</f>
        <v>0</v>
      </c>
      <c r="AE383" s="697">
        <f>[52]ACCOUNTALLOC!AE383</f>
        <v>0</v>
      </c>
      <c r="AF383" s="697">
        <f>[52]ACCOUNTALLOC!AF383</f>
        <v>0</v>
      </c>
      <c r="AG383" s="697">
        <f>[52]ACCOUNTALLOC!AG383</f>
        <v>0</v>
      </c>
      <c r="AH383" s="697">
        <f>[52]ACCOUNTALLOC!AH383</f>
        <v>0</v>
      </c>
      <c r="AI383" s="697">
        <f>[52]ACCOUNTALLOC!AI383</f>
        <v>111246.17308995278</v>
      </c>
      <c r="AJ383" s="698"/>
      <c r="AK383" s="697">
        <f>[52]ACCOUNTALLOC!AK383</f>
        <v>101149.6635055262</v>
      </c>
      <c r="AL383" s="697">
        <f>[52]ACCOUNTALLOC!AL383</f>
        <v>0</v>
      </c>
      <c r="AM383" s="697">
        <f>[52]ACCOUNTALLOC!AM383</f>
        <v>0</v>
      </c>
      <c r="AN383" s="697">
        <f>[52]ACCOUNTALLOC!AN383</f>
        <v>0</v>
      </c>
      <c r="AO383" s="697">
        <f>[52]ACCOUNTALLOC!AO383</f>
        <v>0</v>
      </c>
      <c r="AP383" s="697">
        <f>[52]ACCOUNTALLOC!AP383</f>
        <v>0</v>
      </c>
      <c r="AQ383" s="697">
        <f>[52]ACCOUNTALLOC!AQ383</f>
        <v>101149.6635055262</v>
      </c>
      <c r="AR383" s="698"/>
      <c r="AS383" s="697">
        <f>[52]ACCOUNTALLOC!AS383</f>
        <v>364.17289023270962</v>
      </c>
      <c r="AT383" s="697">
        <f>[52]ACCOUNTALLOC!AT383</f>
        <v>0</v>
      </c>
      <c r="AU383" s="697">
        <f>[52]ACCOUNTALLOC!AU383</f>
        <v>0</v>
      </c>
      <c r="AV383" s="697">
        <f>[52]ACCOUNTALLOC!AV383</f>
        <v>0</v>
      </c>
      <c r="AW383" s="697">
        <f>[52]ACCOUNTALLOC!AW383</f>
        <v>0</v>
      </c>
      <c r="AX383" s="697">
        <f>[52]ACCOUNTALLOC!AX383</f>
        <v>0</v>
      </c>
      <c r="AY383" s="697">
        <f>[52]ACCOUNTALLOC!AY383</f>
        <v>364.17289023270962</v>
      </c>
      <c r="AZ383" s="698"/>
      <c r="BA383" s="697">
        <f>[52]ACCOUNTALLOC!BA383</f>
        <v>11373.746617277831</v>
      </c>
      <c r="BB383" s="697">
        <f>[52]ACCOUNTALLOC!BB383</f>
        <v>0</v>
      </c>
      <c r="BC383" s="697">
        <f>[52]ACCOUNTALLOC!BC383</f>
        <v>0</v>
      </c>
      <c r="BD383" s="697">
        <f>[52]ACCOUNTALLOC!BD383</f>
        <v>0</v>
      </c>
      <c r="BE383" s="697">
        <f>[52]ACCOUNTALLOC!BE383</f>
        <v>0</v>
      </c>
      <c r="BF383" s="697">
        <f>[52]ACCOUNTALLOC!BF383</f>
        <v>0</v>
      </c>
      <c r="BG383" s="697">
        <f>[52]ACCOUNTALLOC!BG383</f>
        <v>11373.746617277831</v>
      </c>
      <c r="BH383" s="698"/>
      <c r="BI383" s="697">
        <f>[52]ACCOUNTALLOC!BI383</f>
        <v>48828.714919468206</v>
      </c>
      <c r="BJ383" s="697">
        <f>[52]ACCOUNTALLOC!BJ383</f>
        <v>0</v>
      </c>
      <c r="BK383" s="697">
        <f>[52]ACCOUNTALLOC!BK383</f>
        <v>0</v>
      </c>
      <c r="BL383" s="697">
        <f>[52]ACCOUNTALLOC!BL383</f>
        <v>0</v>
      </c>
      <c r="BM383" s="697">
        <f>[52]ACCOUNTALLOC!BM383</f>
        <v>0</v>
      </c>
      <c r="BN383" s="697">
        <f>[52]ACCOUNTALLOC!BN383</f>
        <v>0</v>
      </c>
      <c r="BO383" s="697">
        <f>[52]ACCOUNTALLOC!BO383</f>
        <v>48828.714919468206</v>
      </c>
      <c r="BP383" s="698"/>
      <c r="BQ383" s="697">
        <f>[52]ACCOUNTALLOC!BQ383</f>
        <v>39657.94886560148</v>
      </c>
      <c r="BR383" s="697">
        <f>[52]ACCOUNTALLOC!BR383</f>
        <v>0</v>
      </c>
      <c r="BS383" s="697">
        <f>[52]ACCOUNTALLOC!BS383</f>
        <v>0</v>
      </c>
      <c r="BT383" s="697">
        <f>[52]ACCOUNTALLOC!BT383</f>
        <v>0</v>
      </c>
      <c r="BU383" s="697">
        <f>[52]ACCOUNTALLOC!BU383</f>
        <v>0</v>
      </c>
      <c r="BV383" s="697">
        <f>[52]ACCOUNTALLOC!BV383</f>
        <v>0</v>
      </c>
      <c r="BW383" s="697">
        <f>[52]ACCOUNTALLOC!BW383</f>
        <v>39657.94886560148</v>
      </c>
      <c r="BX383" s="698"/>
      <c r="BY383" s="697">
        <f>[52]ACCOUNTALLOC!BY383</f>
        <v>17085.981765228982</v>
      </c>
      <c r="BZ383" s="697">
        <f>[52]ACCOUNTALLOC!BZ383</f>
        <v>0</v>
      </c>
      <c r="CA383" s="697">
        <f>[52]ACCOUNTALLOC!CA383</f>
        <v>0</v>
      </c>
      <c r="CB383" s="697">
        <f>[52]ACCOUNTALLOC!CB383</f>
        <v>0</v>
      </c>
      <c r="CC383" s="697">
        <f>[52]ACCOUNTALLOC!CC383</f>
        <v>0</v>
      </c>
      <c r="CD383" s="697">
        <f>[52]ACCOUNTALLOC!CD383</f>
        <v>0</v>
      </c>
      <c r="CE383" s="697">
        <f>[52]ACCOUNTALLOC!CE383</f>
        <v>17085.981765228982</v>
      </c>
      <c r="CF383" s="698"/>
      <c r="CG383" s="697">
        <f>[52]ACCOUNTALLOC!CG383</f>
        <v>1137.3980786020525</v>
      </c>
      <c r="CH383" s="697">
        <f>[52]ACCOUNTALLOC!CH383</f>
        <v>0</v>
      </c>
      <c r="CI383" s="697">
        <f>[52]ACCOUNTALLOC!CI383</f>
        <v>0</v>
      </c>
      <c r="CJ383" s="697">
        <f>[52]ACCOUNTALLOC!CJ383</f>
        <v>0</v>
      </c>
      <c r="CK383" s="697">
        <f>[52]ACCOUNTALLOC!CK383</f>
        <v>0</v>
      </c>
      <c r="CL383" s="697">
        <f>[52]ACCOUNTALLOC!CL383</f>
        <v>0</v>
      </c>
      <c r="CM383" s="697">
        <f>[52]ACCOUNTALLOC!CM383</f>
        <v>1137.3980786020525</v>
      </c>
      <c r="CN383" s="698">
        <f>[52]ACCOUNTALLOC!CN383</f>
        <v>0</v>
      </c>
      <c r="CO383" s="697">
        <f>[52]ACCOUNTALLOC!CO383</f>
        <v>387.70772920688563</v>
      </c>
      <c r="CP383" s="697">
        <f>[52]ACCOUNTALLOC!CP383</f>
        <v>0</v>
      </c>
      <c r="CQ383" s="697">
        <f>[52]ACCOUNTALLOC!CQ383</f>
        <v>0</v>
      </c>
      <c r="CR383" s="697">
        <f>[52]ACCOUNTALLOC!CR383</f>
        <v>0</v>
      </c>
      <c r="CS383" s="697">
        <f>[52]ACCOUNTALLOC!CS383</f>
        <v>0</v>
      </c>
      <c r="CT383" s="697">
        <f>[52]ACCOUNTALLOC!CT383</f>
        <v>0</v>
      </c>
      <c r="CU383" s="697">
        <f>[52]ACCOUNTALLOC!CU383</f>
        <v>387.70772920688563</v>
      </c>
      <c r="CW383" s="65">
        <f>[52]ACCOUNTALLOC!CW383</f>
        <v>0</v>
      </c>
      <c r="CX383" s="65">
        <f>[52]ACCOUNTALLOC!CX383</f>
        <v>0</v>
      </c>
      <c r="CY383" s="65">
        <f>[52]ACCOUNTALLOC!CY383</f>
        <v>0</v>
      </c>
      <c r="CZ383" s="65">
        <f>[52]ACCOUNTALLOC!CZ383</f>
        <v>0</v>
      </c>
      <c r="DA383" s="65">
        <f>[52]ACCOUNTALLOC!DA383</f>
        <v>0</v>
      </c>
      <c r="DB383" s="65">
        <f>[52]ACCOUNTALLOC!DB383</f>
        <v>0</v>
      </c>
      <c r="DC383" s="65">
        <f>[52]ACCOUNTALLOC!DC383</f>
        <v>0</v>
      </c>
      <c r="DE383" s="65">
        <v>0</v>
      </c>
      <c r="DF383" s="65">
        <v>0</v>
      </c>
      <c r="DG383" s="65">
        <v>0</v>
      </c>
      <c r="DH383" s="65">
        <v>0</v>
      </c>
      <c r="DI383" s="65">
        <v>0</v>
      </c>
      <c r="DJ383" s="65">
        <v>0</v>
      </c>
      <c r="DK383" s="65">
        <v>0</v>
      </c>
      <c r="DM383" s="65">
        <v>0</v>
      </c>
      <c r="DN383" s="65">
        <v>0</v>
      </c>
      <c r="DO383" s="65">
        <v>0</v>
      </c>
      <c r="DP383" s="65">
        <v>0</v>
      </c>
      <c r="DQ383" s="65">
        <v>0</v>
      </c>
      <c r="DR383" s="65">
        <v>0</v>
      </c>
      <c r="DS383" s="65">
        <v>0</v>
      </c>
      <c r="DU383" s="65">
        <v>0</v>
      </c>
      <c r="DV383" s="65">
        <v>0</v>
      </c>
      <c r="DW383" s="65">
        <v>0</v>
      </c>
      <c r="DX383" s="65">
        <v>0</v>
      </c>
      <c r="DY383" s="65">
        <v>0</v>
      </c>
      <c r="DZ383" s="65">
        <v>0</v>
      </c>
      <c r="EA383" s="65">
        <v>0</v>
      </c>
      <c r="EC383" s="65">
        <v>0</v>
      </c>
      <c r="ED383" s="65">
        <v>0</v>
      </c>
      <c r="EE383" s="65">
        <v>0</v>
      </c>
      <c r="EF383" s="65">
        <v>0</v>
      </c>
      <c r="EG383" s="65">
        <v>0</v>
      </c>
      <c r="EH383" s="65">
        <v>0</v>
      </c>
      <c r="EI383" s="65">
        <v>0</v>
      </c>
      <c r="EK383" s="65">
        <v>0</v>
      </c>
      <c r="EL383" s="65">
        <v>0</v>
      </c>
      <c r="EM383" s="65">
        <v>0</v>
      </c>
      <c r="EN383" s="65">
        <v>0</v>
      </c>
      <c r="EO383" s="65">
        <v>0</v>
      </c>
      <c r="EP383" s="65">
        <v>0</v>
      </c>
      <c r="EQ383" s="65">
        <v>0</v>
      </c>
      <c r="ES383" s="65">
        <v>0</v>
      </c>
      <c r="ET383" s="65">
        <v>0</v>
      </c>
      <c r="EU383" s="65">
        <v>0</v>
      </c>
      <c r="EV383" s="65">
        <v>0</v>
      </c>
      <c r="EW383" s="65">
        <v>0</v>
      </c>
      <c r="EX383" s="65">
        <v>0</v>
      </c>
      <c r="EY383" s="65">
        <v>0</v>
      </c>
      <c r="FA383" s="65">
        <v>0</v>
      </c>
      <c r="FB383" s="65">
        <v>0</v>
      </c>
      <c r="FC383" s="65">
        <v>0</v>
      </c>
      <c r="FD383" s="65">
        <v>0</v>
      </c>
      <c r="FE383" s="65">
        <v>0</v>
      </c>
      <c r="FF383" s="65">
        <v>0</v>
      </c>
      <c r="FG383" s="65">
        <v>0</v>
      </c>
    </row>
    <row r="384" spans="1:163">
      <c r="A384" s="699">
        <f>[52]ACCOUNTALLOC!A384</f>
        <v>593</v>
      </c>
      <c r="B384" s="698" t="str">
        <f>[52]ACCOUNTALLOC!B384</f>
        <v>Dist O&amp;M - OVHD Lines</v>
      </c>
      <c r="C384" s="695">
        <f>[52]ACCOUNTALLOC!C384</f>
        <v>35807045.891251087</v>
      </c>
      <c r="D384" s="700"/>
      <c r="E384" s="697">
        <f>[52]ACCOUNTALLOC!E384</f>
        <v>24676585.211566947</v>
      </c>
      <c r="F384" s="697">
        <f>[52]ACCOUNTALLOC!F384</f>
        <v>0</v>
      </c>
      <c r="G384" s="697">
        <f>[52]ACCOUNTALLOC!G384</f>
        <v>0</v>
      </c>
      <c r="H384" s="697">
        <f>[52]ACCOUNTALLOC!H384</f>
        <v>0</v>
      </c>
      <c r="I384" s="697">
        <f>[52]ACCOUNTALLOC!I384</f>
        <v>0</v>
      </c>
      <c r="J384" s="697">
        <f>[52]ACCOUNTALLOC!J384</f>
        <v>0</v>
      </c>
      <c r="K384" s="697">
        <f>[52]ACCOUNTALLOC!K384</f>
        <v>24676585.211566947</v>
      </c>
      <c r="L384" s="698"/>
      <c r="M384" s="697">
        <f>[52]ACCOUNTALLOC!M384</f>
        <v>4508837.4649111638</v>
      </c>
      <c r="N384" s="697">
        <f>[52]ACCOUNTALLOC!N384</f>
        <v>0</v>
      </c>
      <c r="O384" s="697">
        <f>[52]ACCOUNTALLOC!O384</f>
        <v>0</v>
      </c>
      <c r="P384" s="697">
        <f>[52]ACCOUNTALLOC!P384</f>
        <v>0</v>
      </c>
      <c r="Q384" s="697">
        <f>[52]ACCOUNTALLOC!Q384</f>
        <v>0</v>
      </c>
      <c r="R384" s="697">
        <f>[52]ACCOUNTALLOC!R384</f>
        <v>0</v>
      </c>
      <c r="S384" s="697">
        <f>[52]ACCOUNTALLOC!S384</f>
        <v>4508837.4649111638</v>
      </c>
      <c r="T384" s="698"/>
      <c r="U384" s="697">
        <f>[52]ACCOUNTALLOC!U384</f>
        <v>3505303.220252329</v>
      </c>
      <c r="V384" s="697">
        <f>[52]ACCOUNTALLOC!V384</f>
        <v>0</v>
      </c>
      <c r="W384" s="697">
        <f>[52]ACCOUNTALLOC!W384</f>
        <v>0</v>
      </c>
      <c r="X384" s="697">
        <f>[52]ACCOUNTALLOC!X384</f>
        <v>0</v>
      </c>
      <c r="Y384" s="697">
        <f>[52]ACCOUNTALLOC!Y384</f>
        <v>0</v>
      </c>
      <c r="Z384" s="697">
        <f>[52]ACCOUNTALLOC!Z384</f>
        <v>0</v>
      </c>
      <c r="AA384" s="697">
        <f>[52]ACCOUNTALLOC!AA384</f>
        <v>3505303.220252329</v>
      </c>
      <c r="AB384" s="698"/>
      <c r="AC384" s="697">
        <f>[52]ACCOUNTALLOC!AC384</f>
        <v>1386643.0175794782</v>
      </c>
      <c r="AD384" s="697">
        <f>[52]ACCOUNTALLOC!AD384</f>
        <v>0</v>
      </c>
      <c r="AE384" s="697">
        <f>[52]ACCOUNTALLOC!AE384</f>
        <v>0</v>
      </c>
      <c r="AF384" s="697">
        <f>[52]ACCOUNTALLOC!AF384</f>
        <v>0</v>
      </c>
      <c r="AG384" s="697">
        <f>[52]ACCOUNTALLOC!AG384</f>
        <v>0</v>
      </c>
      <c r="AH384" s="697">
        <f>[52]ACCOUNTALLOC!AH384</f>
        <v>0</v>
      </c>
      <c r="AI384" s="697">
        <f>[52]ACCOUNTALLOC!AI384</f>
        <v>1386643.0175794782</v>
      </c>
      <c r="AJ384" s="698"/>
      <c r="AK384" s="697">
        <f>[52]ACCOUNTALLOC!AK384</f>
        <v>1297959.4322962426</v>
      </c>
      <c r="AL384" s="697">
        <f>[52]ACCOUNTALLOC!AL384</f>
        <v>0</v>
      </c>
      <c r="AM384" s="697">
        <f>[52]ACCOUNTALLOC!AM384</f>
        <v>0</v>
      </c>
      <c r="AN384" s="697">
        <f>[52]ACCOUNTALLOC!AN384</f>
        <v>0</v>
      </c>
      <c r="AO384" s="697">
        <f>[52]ACCOUNTALLOC!AO384</f>
        <v>0</v>
      </c>
      <c r="AP384" s="697">
        <f>[52]ACCOUNTALLOC!AP384</f>
        <v>0</v>
      </c>
      <c r="AQ384" s="697">
        <f>[52]ACCOUNTALLOC!AQ384</f>
        <v>1297959.4322962426</v>
      </c>
      <c r="AR384" s="698"/>
      <c r="AS384" s="697">
        <f>[52]ACCOUNTALLOC!AS384</f>
        <v>32510.12209896385</v>
      </c>
      <c r="AT384" s="697">
        <f>[52]ACCOUNTALLOC!AT384</f>
        <v>0</v>
      </c>
      <c r="AU384" s="697">
        <f>[52]ACCOUNTALLOC!AU384</f>
        <v>0</v>
      </c>
      <c r="AV384" s="697">
        <f>[52]ACCOUNTALLOC!AV384</f>
        <v>0</v>
      </c>
      <c r="AW384" s="697">
        <f>[52]ACCOUNTALLOC!AW384</f>
        <v>0</v>
      </c>
      <c r="AX384" s="697">
        <f>[52]ACCOUNTALLOC!AX384</f>
        <v>0</v>
      </c>
      <c r="AY384" s="697">
        <f>[52]ACCOUNTALLOC!AY384</f>
        <v>32510.12209896385</v>
      </c>
      <c r="AZ384" s="698"/>
      <c r="BA384" s="697">
        <f>[52]ACCOUNTALLOC!BA384</f>
        <v>349771.51275942748</v>
      </c>
      <c r="BB384" s="697">
        <f>[52]ACCOUNTALLOC!BB384</f>
        <v>0</v>
      </c>
      <c r="BC384" s="697">
        <f>[52]ACCOUNTALLOC!BC384</f>
        <v>0</v>
      </c>
      <c r="BD384" s="697">
        <f>[52]ACCOUNTALLOC!BD384</f>
        <v>0</v>
      </c>
      <c r="BE384" s="697">
        <f>[52]ACCOUNTALLOC!BE384</f>
        <v>0</v>
      </c>
      <c r="BF384" s="697">
        <f>[52]ACCOUNTALLOC!BF384</f>
        <v>0</v>
      </c>
      <c r="BG384" s="697">
        <f>[52]ACCOUNTALLOC!BG384</f>
        <v>349771.51275942748</v>
      </c>
      <c r="BH384" s="698"/>
      <c r="BI384" s="697">
        <f>[52]ACCOUNTALLOC!BI384</f>
        <v>3044.2532515009179</v>
      </c>
      <c r="BJ384" s="697">
        <f>[52]ACCOUNTALLOC!BJ384</f>
        <v>0</v>
      </c>
      <c r="BK384" s="697">
        <f>[52]ACCOUNTALLOC!BK384</f>
        <v>0</v>
      </c>
      <c r="BL384" s="697">
        <f>[52]ACCOUNTALLOC!BL384</f>
        <v>0</v>
      </c>
      <c r="BM384" s="697">
        <f>[52]ACCOUNTALLOC!BM384</f>
        <v>0</v>
      </c>
      <c r="BN384" s="697">
        <f>[52]ACCOUNTALLOC!BN384</f>
        <v>0</v>
      </c>
      <c r="BO384" s="697">
        <f>[52]ACCOUNTALLOC!BO384</f>
        <v>3044.2532515009179</v>
      </c>
      <c r="BP384" s="698"/>
      <c r="BQ384" s="697">
        <f>[52]ACCOUNTALLOC!BQ384</f>
        <v>0</v>
      </c>
      <c r="BR384" s="697">
        <f>[52]ACCOUNTALLOC!BR384</f>
        <v>0</v>
      </c>
      <c r="BS384" s="697">
        <f>[52]ACCOUNTALLOC!BS384</f>
        <v>0</v>
      </c>
      <c r="BT384" s="697">
        <f>[52]ACCOUNTALLOC!BT384</f>
        <v>0</v>
      </c>
      <c r="BU384" s="697">
        <f>[52]ACCOUNTALLOC!BU384</f>
        <v>0</v>
      </c>
      <c r="BV384" s="697">
        <f>[52]ACCOUNTALLOC!BV384</f>
        <v>0</v>
      </c>
      <c r="BW384" s="697">
        <f>[52]ACCOUNTALLOC!BW384</f>
        <v>0</v>
      </c>
      <c r="BX384" s="698"/>
      <c r="BY384" s="697">
        <f>[52]ACCOUNTALLOC!BY384</f>
        <v>0</v>
      </c>
      <c r="BZ384" s="697">
        <f>[52]ACCOUNTALLOC!BZ384</f>
        <v>0</v>
      </c>
      <c r="CA384" s="697">
        <f>[52]ACCOUNTALLOC!CA384</f>
        <v>0</v>
      </c>
      <c r="CB384" s="697">
        <f>[52]ACCOUNTALLOC!CB384</f>
        <v>0</v>
      </c>
      <c r="CC384" s="697">
        <f>[52]ACCOUNTALLOC!CC384</f>
        <v>0</v>
      </c>
      <c r="CD384" s="697">
        <f>[52]ACCOUNTALLOC!CD384</f>
        <v>0</v>
      </c>
      <c r="CE384" s="697">
        <f>[52]ACCOUNTALLOC!CE384</f>
        <v>0</v>
      </c>
      <c r="CF384" s="698"/>
      <c r="CG384" s="697">
        <f>[52]ACCOUNTALLOC!CG384</f>
        <v>21685.402240791154</v>
      </c>
      <c r="CH384" s="697">
        <f>[52]ACCOUNTALLOC!CH384</f>
        <v>0</v>
      </c>
      <c r="CI384" s="697">
        <f>[52]ACCOUNTALLOC!CI384</f>
        <v>0</v>
      </c>
      <c r="CJ384" s="697">
        <f>[52]ACCOUNTALLOC!CJ384</f>
        <v>0</v>
      </c>
      <c r="CK384" s="697">
        <f>[52]ACCOUNTALLOC!CK384</f>
        <v>0</v>
      </c>
      <c r="CL384" s="697">
        <f>[52]ACCOUNTALLOC!CL384</f>
        <v>0</v>
      </c>
      <c r="CM384" s="697">
        <f>[52]ACCOUNTALLOC!CM384</f>
        <v>21685.402240791154</v>
      </c>
      <c r="CN384" s="698">
        <f>[52]ACCOUNTALLOC!CN384</f>
        <v>0</v>
      </c>
      <c r="CO384" s="697">
        <f>[52]ACCOUNTALLOC!CO384</f>
        <v>24706.254294234699</v>
      </c>
      <c r="CP384" s="697">
        <f>[52]ACCOUNTALLOC!CP384</f>
        <v>0</v>
      </c>
      <c r="CQ384" s="697">
        <f>[52]ACCOUNTALLOC!CQ384</f>
        <v>0</v>
      </c>
      <c r="CR384" s="697">
        <f>[52]ACCOUNTALLOC!CR384</f>
        <v>0</v>
      </c>
      <c r="CS384" s="697">
        <f>[52]ACCOUNTALLOC!CS384</f>
        <v>0</v>
      </c>
      <c r="CT384" s="697">
        <f>[52]ACCOUNTALLOC!CT384</f>
        <v>0</v>
      </c>
      <c r="CU384" s="697">
        <f>[52]ACCOUNTALLOC!CU384</f>
        <v>24706.254294234699</v>
      </c>
      <c r="CW384" s="65">
        <f>[52]ACCOUNTALLOC!CW384</f>
        <v>0</v>
      </c>
      <c r="CX384" s="65">
        <f>[52]ACCOUNTALLOC!CX384</f>
        <v>0</v>
      </c>
      <c r="CY384" s="65">
        <f>[52]ACCOUNTALLOC!CY384</f>
        <v>0</v>
      </c>
      <c r="CZ384" s="65">
        <f>[52]ACCOUNTALLOC!CZ384</f>
        <v>0</v>
      </c>
      <c r="DA384" s="65">
        <f>[52]ACCOUNTALLOC!DA384</f>
        <v>0</v>
      </c>
      <c r="DB384" s="65">
        <f>[52]ACCOUNTALLOC!DB384</f>
        <v>0</v>
      </c>
      <c r="DC384" s="65">
        <f>[52]ACCOUNTALLOC!DC384</f>
        <v>0</v>
      </c>
      <c r="DE384" s="65">
        <v>0</v>
      </c>
      <c r="DF384" s="65">
        <v>0</v>
      </c>
      <c r="DG384" s="65">
        <v>0</v>
      </c>
      <c r="DH384" s="65">
        <v>0</v>
      </c>
      <c r="DI384" s="65">
        <v>0</v>
      </c>
      <c r="DJ384" s="65">
        <v>0</v>
      </c>
      <c r="DK384" s="65">
        <v>0</v>
      </c>
      <c r="DM384" s="65">
        <v>0</v>
      </c>
      <c r="DN384" s="65">
        <v>0</v>
      </c>
      <c r="DO384" s="65">
        <v>0</v>
      </c>
      <c r="DP384" s="65">
        <v>0</v>
      </c>
      <c r="DQ384" s="65">
        <v>0</v>
      </c>
      <c r="DR384" s="65">
        <v>0</v>
      </c>
      <c r="DS384" s="65">
        <v>0</v>
      </c>
      <c r="DU384" s="65">
        <v>0</v>
      </c>
      <c r="DV384" s="65">
        <v>0</v>
      </c>
      <c r="DW384" s="65">
        <v>0</v>
      </c>
      <c r="DX384" s="65">
        <v>0</v>
      </c>
      <c r="DY384" s="65">
        <v>0</v>
      </c>
      <c r="DZ384" s="65">
        <v>0</v>
      </c>
      <c r="EA384" s="65">
        <v>0</v>
      </c>
      <c r="EC384" s="65">
        <v>0</v>
      </c>
      <c r="ED384" s="65">
        <v>0</v>
      </c>
      <c r="EE384" s="65">
        <v>0</v>
      </c>
      <c r="EF384" s="65">
        <v>0</v>
      </c>
      <c r="EG384" s="65">
        <v>0</v>
      </c>
      <c r="EH384" s="65">
        <v>0</v>
      </c>
      <c r="EI384" s="65">
        <v>0</v>
      </c>
      <c r="EK384" s="65">
        <v>0</v>
      </c>
      <c r="EL384" s="65">
        <v>0</v>
      </c>
      <c r="EM384" s="65">
        <v>0</v>
      </c>
      <c r="EN384" s="65">
        <v>0</v>
      </c>
      <c r="EO384" s="65">
        <v>0</v>
      </c>
      <c r="EP384" s="65">
        <v>0</v>
      </c>
      <c r="EQ384" s="65">
        <v>0</v>
      </c>
      <c r="ES384" s="65">
        <v>0</v>
      </c>
      <c r="ET384" s="65">
        <v>0</v>
      </c>
      <c r="EU384" s="65">
        <v>0</v>
      </c>
      <c r="EV384" s="65">
        <v>0</v>
      </c>
      <c r="EW384" s="65">
        <v>0</v>
      </c>
      <c r="EX384" s="65">
        <v>0</v>
      </c>
      <c r="EY384" s="65">
        <v>0</v>
      </c>
      <c r="FA384" s="65">
        <v>0</v>
      </c>
      <c r="FB384" s="65">
        <v>0</v>
      </c>
      <c r="FC384" s="65">
        <v>0</v>
      </c>
      <c r="FD384" s="65">
        <v>0</v>
      </c>
      <c r="FE384" s="65">
        <v>0</v>
      </c>
      <c r="FF384" s="65">
        <v>0</v>
      </c>
      <c r="FG384" s="65">
        <v>0</v>
      </c>
    </row>
    <row r="385" spans="1:163">
      <c r="A385" s="699">
        <f>[52]ACCOUNTALLOC!A385</f>
        <v>594</v>
      </c>
      <c r="B385" s="698" t="str">
        <f>[52]ACCOUNTALLOC!B385</f>
        <v>Dist O&amp;M - UNGD Lines</v>
      </c>
      <c r="C385" s="695">
        <f>[52]ACCOUNTALLOC!C385</f>
        <v>12335802.999784056</v>
      </c>
      <c r="D385" s="700"/>
      <c r="E385" s="697">
        <f>[52]ACCOUNTALLOC!E385</f>
        <v>8164260.3167417655</v>
      </c>
      <c r="F385" s="697">
        <f>[52]ACCOUNTALLOC!F385</f>
        <v>0</v>
      </c>
      <c r="G385" s="697">
        <f>[52]ACCOUNTALLOC!G385</f>
        <v>0</v>
      </c>
      <c r="H385" s="697">
        <f>[52]ACCOUNTALLOC!H385</f>
        <v>0</v>
      </c>
      <c r="I385" s="697">
        <f>[52]ACCOUNTALLOC!I385</f>
        <v>0</v>
      </c>
      <c r="J385" s="697">
        <f>[52]ACCOUNTALLOC!J385</f>
        <v>0</v>
      </c>
      <c r="K385" s="697">
        <f>[52]ACCOUNTALLOC!K385</f>
        <v>8164260.3167417655</v>
      </c>
      <c r="L385" s="698"/>
      <c r="M385" s="697">
        <f>[52]ACCOUNTALLOC!M385</f>
        <v>1454771.3082630881</v>
      </c>
      <c r="N385" s="697">
        <f>[52]ACCOUNTALLOC!N385</f>
        <v>0</v>
      </c>
      <c r="O385" s="697">
        <f>[52]ACCOUNTALLOC!O385</f>
        <v>0</v>
      </c>
      <c r="P385" s="697">
        <f>[52]ACCOUNTALLOC!P385</f>
        <v>0</v>
      </c>
      <c r="Q385" s="697">
        <f>[52]ACCOUNTALLOC!Q385</f>
        <v>0</v>
      </c>
      <c r="R385" s="697">
        <f>[52]ACCOUNTALLOC!R385</f>
        <v>0</v>
      </c>
      <c r="S385" s="697">
        <f>[52]ACCOUNTALLOC!S385</f>
        <v>1454771.3082630881</v>
      </c>
      <c r="T385" s="698"/>
      <c r="U385" s="697">
        <f>[52]ACCOUNTALLOC!U385</f>
        <v>1357561.9783692267</v>
      </c>
      <c r="V385" s="697">
        <f>[52]ACCOUNTALLOC!V385</f>
        <v>0</v>
      </c>
      <c r="W385" s="697">
        <f>[52]ACCOUNTALLOC!W385</f>
        <v>0</v>
      </c>
      <c r="X385" s="697">
        <f>[52]ACCOUNTALLOC!X385</f>
        <v>0</v>
      </c>
      <c r="Y385" s="697">
        <f>[52]ACCOUNTALLOC!Y385</f>
        <v>0</v>
      </c>
      <c r="Z385" s="697">
        <f>[52]ACCOUNTALLOC!Z385</f>
        <v>0</v>
      </c>
      <c r="AA385" s="697">
        <f>[52]ACCOUNTALLOC!AA385</f>
        <v>1357561.9783692267</v>
      </c>
      <c r="AB385" s="698"/>
      <c r="AC385" s="697">
        <f>[52]ACCOUNTALLOC!AC385</f>
        <v>589415.77848515729</v>
      </c>
      <c r="AD385" s="697">
        <f>[52]ACCOUNTALLOC!AD385</f>
        <v>0</v>
      </c>
      <c r="AE385" s="697">
        <f>[52]ACCOUNTALLOC!AE385</f>
        <v>0</v>
      </c>
      <c r="AF385" s="697">
        <f>[52]ACCOUNTALLOC!AF385</f>
        <v>0</v>
      </c>
      <c r="AG385" s="697">
        <f>[52]ACCOUNTALLOC!AG385</f>
        <v>0</v>
      </c>
      <c r="AH385" s="697">
        <f>[52]ACCOUNTALLOC!AH385</f>
        <v>0</v>
      </c>
      <c r="AI385" s="697">
        <f>[52]ACCOUNTALLOC!AI385</f>
        <v>589415.77848515729</v>
      </c>
      <c r="AJ385" s="698"/>
      <c r="AK385" s="697">
        <f>[52]ACCOUNTALLOC!AK385</f>
        <v>420418.32093329163</v>
      </c>
      <c r="AL385" s="697">
        <f>[52]ACCOUNTALLOC!AL385</f>
        <v>0</v>
      </c>
      <c r="AM385" s="697">
        <f>[52]ACCOUNTALLOC!AM385</f>
        <v>0</v>
      </c>
      <c r="AN385" s="697">
        <f>[52]ACCOUNTALLOC!AN385</f>
        <v>0</v>
      </c>
      <c r="AO385" s="697">
        <f>[52]ACCOUNTALLOC!AO385</f>
        <v>0</v>
      </c>
      <c r="AP385" s="697">
        <f>[52]ACCOUNTALLOC!AP385</f>
        <v>0</v>
      </c>
      <c r="AQ385" s="697">
        <f>[52]ACCOUNTALLOC!AQ385</f>
        <v>420418.32093329163</v>
      </c>
      <c r="AR385" s="698"/>
      <c r="AS385" s="697">
        <f>[52]ACCOUNTALLOC!AS385</f>
        <v>4992.805928954529</v>
      </c>
      <c r="AT385" s="697">
        <f>[52]ACCOUNTALLOC!AT385</f>
        <v>0</v>
      </c>
      <c r="AU385" s="697">
        <f>[52]ACCOUNTALLOC!AU385</f>
        <v>0</v>
      </c>
      <c r="AV385" s="697">
        <f>[52]ACCOUNTALLOC!AV385</f>
        <v>0</v>
      </c>
      <c r="AW385" s="697">
        <f>[52]ACCOUNTALLOC!AW385</f>
        <v>0</v>
      </c>
      <c r="AX385" s="697">
        <f>[52]ACCOUNTALLOC!AX385</f>
        <v>0</v>
      </c>
      <c r="AY385" s="697">
        <f>[52]ACCOUNTALLOC!AY385</f>
        <v>4992.805928954529</v>
      </c>
      <c r="AZ385" s="698"/>
      <c r="BA385" s="697">
        <f>[52]ACCOUNTALLOC!BA385</f>
        <v>130907.76219988969</v>
      </c>
      <c r="BB385" s="697">
        <f>[52]ACCOUNTALLOC!BB385</f>
        <v>0</v>
      </c>
      <c r="BC385" s="697">
        <f>[52]ACCOUNTALLOC!BC385</f>
        <v>0</v>
      </c>
      <c r="BD385" s="697">
        <f>[52]ACCOUNTALLOC!BD385</f>
        <v>0</v>
      </c>
      <c r="BE385" s="697">
        <f>[52]ACCOUNTALLOC!BE385</f>
        <v>0</v>
      </c>
      <c r="BF385" s="697">
        <f>[52]ACCOUNTALLOC!BF385</f>
        <v>0</v>
      </c>
      <c r="BG385" s="697">
        <f>[52]ACCOUNTALLOC!BG385</f>
        <v>130907.76219988969</v>
      </c>
      <c r="BH385" s="698"/>
      <c r="BI385" s="697">
        <f>[52]ACCOUNTALLOC!BI385</f>
        <v>164408.62892545512</v>
      </c>
      <c r="BJ385" s="697">
        <f>[52]ACCOUNTALLOC!BJ385</f>
        <v>0</v>
      </c>
      <c r="BK385" s="697">
        <f>[52]ACCOUNTALLOC!BK385</f>
        <v>0</v>
      </c>
      <c r="BL385" s="697">
        <f>[52]ACCOUNTALLOC!BL385</f>
        <v>0</v>
      </c>
      <c r="BM385" s="697">
        <f>[52]ACCOUNTALLOC!BM385</f>
        <v>0</v>
      </c>
      <c r="BN385" s="697">
        <f>[52]ACCOUNTALLOC!BN385</f>
        <v>0</v>
      </c>
      <c r="BO385" s="697">
        <f>[52]ACCOUNTALLOC!BO385</f>
        <v>164408.62892545512</v>
      </c>
      <c r="BP385" s="698"/>
      <c r="BQ385" s="697">
        <f>[52]ACCOUNTALLOC!BQ385</f>
        <v>39911.389699795633</v>
      </c>
      <c r="BR385" s="697">
        <f>[52]ACCOUNTALLOC!BR385</f>
        <v>0</v>
      </c>
      <c r="BS385" s="697">
        <f>[52]ACCOUNTALLOC!BS385</f>
        <v>0</v>
      </c>
      <c r="BT385" s="697">
        <f>[52]ACCOUNTALLOC!BT385</f>
        <v>0</v>
      </c>
      <c r="BU385" s="697">
        <f>[52]ACCOUNTALLOC!BU385</f>
        <v>0</v>
      </c>
      <c r="BV385" s="697">
        <f>[52]ACCOUNTALLOC!BV385</f>
        <v>0</v>
      </c>
      <c r="BW385" s="697">
        <f>[52]ACCOUNTALLOC!BW385</f>
        <v>39911.389699795633</v>
      </c>
      <c r="BX385" s="698"/>
      <c r="BY385" s="697">
        <f>[52]ACCOUNTALLOC!BY385</f>
        <v>239.844711274037</v>
      </c>
      <c r="BZ385" s="697">
        <f>[52]ACCOUNTALLOC!BZ385</f>
        <v>0</v>
      </c>
      <c r="CA385" s="697">
        <f>[52]ACCOUNTALLOC!CA385</f>
        <v>0</v>
      </c>
      <c r="CB385" s="697">
        <f>[52]ACCOUNTALLOC!CB385</f>
        <v>0</v>
      </c>
      <c r="CC385" s="697">
        <f>[52]ACCOUNTALLOC!CC385</f>
        <v>0</v>
      </c>
      <c r="CD385" s="697">
        <f>[52]ACCOUNTALLOC!CD385</f>
        <v>0</v>
      </c>
      <c r="CE385" s="697">
        <f>[52]ACCOUNTALLOC!CE385</f>
        <v>239.844711274037</v>
      </c>
      <c r="CF385" s="698"/>
      <c r="CG385" s="697">
        <f>[52]ACCOUNTALLOC!CG385</f>
        <v>5594.3488119610984</v>
      </c>
      <c r="CH385" s="697">
        <f>[52]ACCOUNTALLOC!CH385</f>
        <v>0</v>
      </c>
      <c r="CI385" s="697">
        <f>[52]ACCOUNTALLOC!CI385</f>
        <v>0</v>
      </c>
      <c r="CJ385" s="697">
        <f>[52]ACCOUNTALLOC!CJ385</f>
        <v>0</v>
      </c>
      <c r="CK385" s="697">
        <f>[52]ACCOUNTALLOC!CK385</f>
        <v>0</v>
      </c>
      <c r="CL385" s="697">
        <f>[52]ACCOUNTALLOC!CL385</f>
        <v>0</v>
      </c>
      <c r="CM385" s="697">
        <f>[52]ACCOUNTALLOC!CM385</f>
        <v>5594.3488119610984</v>
      </c>
      <c r="CN385" s="698">
        <f>[52]ACCOUNTALLOC!CN385</f>
        <v>0</v>
      </c>
      <c r="CO385" s="697">
        <f>[52]ACCOUNTALLOC!CO385</f>
        <v>3320.5167141962643</v>
      </c>
      <c r="CP385" s="697">
        <f>[52]ACCOUNTALLOC!CP385</f>
        <v>0</v>
      </c>
      <c r="CQ385" s="697">
        <f>[52]ACCOUNTALLOC!CQ385</f>
        <v>0</v>
      </c>
      <c r="CR385" s="697">
        <f>[52]ACCOUNTALLOC!CR385</f>
        <v>0</v>
      </c>
      <c r="CS385" s="697">
        <f>[52]ACCOUNTALLOC!CS385</f>
        <v>0</v>
      </c>
      <c r="CT385" s="697">
        <f>[52]ACCOUNTALLOC!CT385</f>
        <v>0</v>
      </c>
      <c r="CU385" s="697">
        <f>[52]ACCOUNTALLOC!CU385</f>
        <v>3320.5167141962643</v>
      </c>
      <c r="CW385" s="65">
        <f>[52]ACCOUNTALLOC!CW385</f>
        <v>0</v>
      </c>
      <c r="CX385" s="65">
        <f>[52]ACCOUNTALLOC!CX385</f>
        <v>0</v>
      </c>
      <c r="CY385" s="65">
        <f>[52]ACCOUNTALLOC!CY385</f>
        <v>0</v>
      </c>
      <c r="CZ385" s="65">
        <f>[52]ACCOUNTALLOC!CZ385</f>
        <v>0</v>
      </c>
      <c r="DA385" s="65">
        <f>[52]ACCOUNTALLOC!DA385</f>
        <v>0</v>
      </c>
      <c r="DB385" s="65">
        <f>[52]ACCOUNTALLOC!DB385</f>
        <v>0</v>
      </c>
      <c r="DC385" s="65">
        <f>[52]ACCOUNTALLOC!DC385</f>
        <v>0</v>
      </c>
      <c r="DE385" s="65">
        <v>0</v>
      </c>
      <c r="DF385" s="65">
        <v>0</v>
      </c>
      <c r="DG385" s="65">
        <v>0</v>
      </c>
      <c r="DH385" s="65">
        <v>0</v>
      </c>
      <c r="DI385" s="65">
        <v>0</v>
      </c>
      <c r="DJ385" s="65">
        <v>0</v>
      </c>
      <c r="DK385" s="65">
        <v>0</v>
      </c>
      <c r="DM385" s="65">
        <v>0</v>
      </c>
      <c r="DN385" s="65">
        <v>0</v>
      </c>
      <c r="DO385" s="65">
        <v>0</v>
      </c>
      <c r="DP385" s="65">
        <v>0</v>
      </c>
      <c r="DQ385" s="65">
        <v>0</v>
      </c>
      <c r="DR385" s="65">
        <v>0</v>
      </c>
      <c r="DS385" s="65">
        <v>0</v>
      </c>
      <c r="DU385" s="65">
        <v>0</v>
      </c>
      <c r="DV385" s="65">
        <v>0</v>
      </c>
      <c r="DW385" s="65">
        <v>0</v>
      </c>
      <c r="DX385" s="65">
        <v>0</v>
      </c>
      <c r="DY385" s="65">
        <v>0</v>
      </c>
      <c r="DZ385" s="65">
        <v>0</v>
      </c>
      <c r="EA385" s="65">
        <v>0</v>
      </c>
      <c r="EC385" s="65">
        <v>0</v>
      </c>
      <c r="ED385" s="65">
        <v>0</v>
      </c>
      <c r="EE385" s="65">
        <v>0</v>
      </c>
      <c r="EF385" s="65">
        <v>0</v>
      </c>
      <c r="EG385" s="65">
        <v>0</v>
      </c>
      <c r="EH385" s="65">
        <v>0</v>
      </c>
      <c r="EI385" s="65">
        <v>0</v>
      </c>
      <c r="EK385" s="65">
        <v>0</v>
      </c>
      <c r="EL385" s="65">
        <v>0</v>
      </c>
      <c r="EM385" s="65">
        <v>0</v>
      </c>
      <c r="EN385" s="65">
        <v>0</v>
      </c>
      <c r="EO385" s="65">
        <v>0</v>
      </c>
      <c r="EP385" s="65">
        <v>0</v>
      </c>
      <c r="EQ385" s="65">
        <v>0</v>
      </c>
      <c r="ES385" s="65">
        <v>0</v>
      </c>
      <c r="ET385" s="65">
        <v>0</v>
      </c>
      <c r="EU385" s="65">
        <v>0</v>
      </c>
      <c r="EV385" s="65">
        <v>0</v>
      </c>
      <c r="EW385" s="65">
        <v>0</v>
      </c>
      <c r="EX385" s="65">
        <v>0</v>
      </c>
      <c r="EY385" s="65">
        <v>0</v>
      </c>
      <c r="FA385" s="65">
        <v>0</v>
      </c>
      <c r="FB385" s="65">
        <v>0</v>
      </c>
      <c r="FC385" s="65">
        <v>0</v>
      </c>
      <c r="FD385" s="65">
        <v>0</v>
      </c>
      <c r="FE385" s="65">
        <v>0</v>
      </c>
      <c r="FF385" s="65">
        <v>0</v>
      </c>
      <c r="FG385" s="65">
        <v>0</v>
      </c>
    </row>
    <row r="386" spans="1:163">
      <c r="A386" s="699">
        <f>[52]ACCOUNTALLOC!A386</f>
        <v>595</v>
      </c>
      <c r="B386" s="698" t="str">
        <f>[52]ACCOUNTALLOC!B386</f>
        <v>Dist O&amp;M - Lines Transformers</v>
      </c>
      <c r="C386" s="695">
        <f>[52]ACCOUNTALLOC!C386</f>
        <v>174095.19128056592</v>
      </c>
      <c r="D386" s="700"/>
      <c r="E386" s="697">
        <f>[52]ACCOUNTALLOC!E386</f>
        <v>133811.12333256874</v>
      </c>
      <c r="F386" s="697">
        <f>[52]ACCOUNTALLOC!F386</f>
        <v>0</v>
      </c>
      <c r="G386" s="697">
        <f>[52]ACCOUNTALLOC!G386</f>
        <v>0</v>
      </c>
      <c r="H386" s="697">
        <f>[52]ACCOUNTALLOC!H386</f>
        <v>0</v>
      </c>
      <c r="I386" s="697">
        <f>[52]ACCOUNTALLOC!I386</f>
        <v>0</v>
      </c>
      <c r="J386" s="697">
        <f>[52]ACCOUNTALLOC!J386</f>
        <v>0</v>
      </c>
      <c r="K386" s="697">
        <f>[52]ACCOUNTALLOC!K386</f>
        <v>133811.12333256874</v>
      </c>
      <c r="L386" s="698"/>
      <c r="M386" s="697">
        <f>[52]ACCOUNTALLOC!M386</f>
        <v>21101.428452788619</v>
      </c>
      <c r="N386" s="697">
        <f>[52]ACCOUNTALLOC!N386</f>
        <v>0</v>
      </c>
      <c r="O386" s="697">
        <f>[52]ACCOUNTALLOC!O386</f>
        <v>0</v>
      </c>
      <c r="P386" s="697">
        <f>[52]ACCOUNTALLOC!P386</f>
        <v>0</v>
      </c>
      <c r="Q386" s="697">
        <f>[52]ACCOUNTALLOC!Q386</f>
        <v>0</v>
      </c>
      <c r="R386" s="697">
        <f>[52]ACCOUNTALLOC!R386</f>
        <v>0</v>
      </c>
      <c r="S386" s="697">
        <f>[52]ACCOUNTALLOC!S386</f>
        <v>21101.428452788619</v>
      </c>
      <c r="T386" s="698"/>
      <c r="U386" s="697">
        <f>[52]ACCOUNTALLOC!U386</f>
        <v>7612.5851484937684</v>
      </c>
      <c r="V386" s="697">
        <f>[52]ACCOUNTALLOC!V386</f>
        <v>0</v>
      </c>
      <c r="W386" s="697">
        <f>[52]ACCOUNTALLOC!W386</f>
        <v>0</v>
      </c>
      <c r="X386" s="697">
        <f>[52]ACCOUNTALLOC!X386</f>
        <v>0</v>
      </c>
      <c r="Y386" s="697">
        <f>[52]ACCOUNTALLOC!Y386</f>
        <v>0</v>
      </c>
      <c r="Z386" s="697">
        <f>[52]ACCOUNTALLOC!Z386</f>
        <v>0</v>
      </c>
      <c r="AA386" s="697">
        <f>[52]ACCOUNTALLOC!AA386</f>
        <v>7612.5851484937684</v>
      </c>
      <c r="AB386" s="698"/>
      <c r="AC386" s="697">
        <f>[52]ACCOUNTALLOC!AC386</f>
        <v>1816.8313499204371</v>
      </c>
      <c r="AD386" s="697">
        <f>[52]ACCOUNTALLOC!AD386</f>
        <v>0</v>
      </c>
      <c r="AE386" s="697">
        <f>[52]ACCOUNTALLOC!AE386</f>
        <v>0</v>
      </c>
      <c r="AF386" s="697">
        <f>[52]ACCOUNTALLOC!AF386</f>
        <v>0</v>
      </c>
      <c r="AG386" s="697">
        <f>[52]ACCOUNTALLOC!AG386</f>
        <v>0</v>
      </c>
      <c r="AH386" s="697">
        <f>[52]ACCOUNTALLOC!AH386</f>
        <v>0</v>
      </c>
      <c r="AI386" s="697">
        <f>[52]ACCOUNTALLOC!AI386</f>
        <v>1816.8313499204371</v>
      </c>
      <c r="AJ386" s="698"/>
      <c r="AK386" s="697">
        <f>[52]ACCOUNTALLOC!AK386</f>
        <v>873.95922458193297</v>
      </c>
      <c r="AL386" s="697">
        <f>[52]ACCOUNTALLOC!AL386</f>
        <v>0</v>
      </c>
      <c r="AM386" s="697">
        <f>[52]ACCOUNTALLOC!AM386</f>
        <v>0</v>
      </c>
      <c r="AN386" s="697">
        <f>[52]ACCOUNTALLOC!AN386</f>
        <v>0</v>
      </c>
      <c r="AO386" s="697">
        <f>[52]ACCOUNTALLOC!AO386</f>
        <v>0</v>
      </c>
      <c r="AP386" s="697">
        <f>[52]ACCOUNTALLOC!AP386</f>
        <v>0</v>
      </c>
      <c r="AQ386" s="697">
        <f>[52]ACCOUNTALLOC!AQ386</f>
        <v>873.95922458193297</v>
      </c>
      <c r="AR386" s="698"/>
      <c r="AS386" s="697">
        <f>[52]ACCOUNTALLOC!AS386</f>
        <v>0</v>
      </c>
      <c r="AT386" s="697">
        <f>[52]ACCOUNTALLOC!AT386</f>
        <v>0</v>
      </c>
      <c r="AU386" s="697">
        <f>[52]ACCOUNTALLOC!AU386</f>
        <v>0</v>
      </c>
      <c r="AV386" s="697">
        <f>[52]ACCOUNTALLOC!AV386</f>
        <v>0</v>
      </c>
      <c r="AW386" s="697">
        <f>[52]ACCOUNTALLOC!AW386</f>
        <v>0</v>
      </c>
      <c r="AX386" s="697">
        <f>[52]ACCOUNTALLOC!AX386</f>
        <v>0</v>
      </c>
      <c r="AY386" s="697">
        <f>[52]ACCOUNTALLOC!AY386</f>
        <v>0</v>
      </c>
      <c r="AZ386" s="698"/>
      <c r="BA386" s="697">
        <f>[52]ACCOUNTALLOC!BA386</f>
        <v>50.087887975107023</v>
      </c>
      <c r="BB386" s="697">
        <f>[52]ACCOUNTALLOC!BB386</f>
        <v>0</v>
      </c>
      <c r="BC386" s="697">
        <f>[52]ACCOUNTALLOC!BC386</f>
        <v>0</v>
      </c>
      <c r="BD386" s="697">
        <f>[52]ACCOUNTALLOC!BD386</f>
        <v>0</v>
      </c>
      <c r="BE386" s="697">
        <f>[52]ACCOUNTALLOC!BE386</f>
        <v>0</v>
      </c>
      <c r="BF386" s="697">
        <f>[52]ACCOUNTALLOC!BF386</f>
        <v>0</v>
      </c>
      <c r="BG386" s="697">
        <f>[52]ACCOUNTALLOC!BG386</f>
        <v>50.087887975107023</v>
      </c>
      <c r="BH386" s="698"/>
      <c r="BI386" s="697">
        <f>[52]ACCOUNTALLOC!BI386</f>
        <v>1696.3875406277702</v>
      </c>
      <c r="BJ386" s="697">
        <f>[52]ACCOUNTALLOC!BJ386</f>
        <v>0</v>
      </c>
      <c r="BK386" s="697">
        <f>[52]ACCOUNTALLOC!BK386</f>
        <v>0</v>
      </c>
      <c r="BL386" s="697">
        <f>[52]ACCOUNTALLOC!BL386</f>
        <v>0</v>
      </c>
      <c r="BM386" s="697">
        <f>[52]ACCOUNTALLOC!BM386</f>
        <v>0</v>
      </c>
      <c r="BN386" s="697">
        <f>[52]ACCOUNTALLOC!BN386</f>
        <v>0</v>
      </c>
      <c r="BO386" s="697">
        <f>[52]ACCOUNTALLOC!BO386</f>
        <v>1696.3875406277702</v>
      </c>
      <c r="BP386" s="698"/>
      <c r="BQ386" s="697">
        <f>[52]ACCOUNTALLOC!BQ386</f>
        <v>0</v>
      </c>
      <c r="BR386" s="697">
        <f>[52]ACCOUNTALLOC!BR386</f>
        <v>0</v>
      </c>
      <c r="BS386" s="697">
        <f>[52]ACCOUNTALLOC!BS386</f>
        <v>0</v>
      </c>
      <c r="BT386" s="697">
        <f>[52]ACCOUNTALLOC!BT386</f>
        <v>0</v>
      </c>
      <c r="BU386" s="697">
        <f>[52]ACCOUNTALLOC!BU386</f>
        <v>0</v>
      </c>
      <c r="BV386" s="697">
        <f>[52]ACCOUNTALLOC!BV386</f>
        <v>0</v>
      </c>
      <c r="BW386" s="697">
        <f>[52]ACCOUNTALLOC!BW386</f>
        <v>0</v>
      </c>
      <c r="BX386" s="698"/>
      <c r="BY386" s="697">
        <f>[52]ACCOUNTALLOC!BY386</f>
        <v>0</v>
      </c>
      <c r="BZ386" s="697">
        <f>[52]ACCOUNTALLOC!BZ386</f>
        <v>0</v>
      </c>
      <c r="CA386" s="697">
        <f>[52]ACCOUNTALLOC!CA386</f>
        <v>0</v>
      </c>
      <c r="CB386" s="697">
        <f>[52]ACCOUNTALLOC!CB386</f>
        <v>0</v>
      </c>
      <c r="CC386" s="697">
        <f>[52]ACCOUNTALLOC!CC386</f>
        <v>0</v>
      </c>
      <c r="CD386" s="697">
        <f>[52]ACCOUNTALLOC!CD386</f>
        <v>0</v>
      </c>
      <c r="CE386" s="697">
        <f>[52]ACCOUNTALLOC!CE386</f>
        <v>0</v>
      </c>
      <c r="CF386" s="698"/>
      <c r="CG386" s="697">
        <f>[52]ACCOUNTALLOC!CG386</f>
        <v>7112.2259756132007</v>
      </c>
      <c r="CH386" s="697">
        <f>[52]ACCOUNTALLOC!CH386</f>
        <v>0</v>
      </c>
      <c r="CI386" s="697">
        <f>[52]ACCOUNTALLOC!CI386</f>
        <v>0</v>
      </c>
      <c r="CJ386" s="697">
        <f>[52]ACCOUNTALLOC!CJ386</f>
        <v>0</v>
      </c>
      <c r="CK386" s="697">
        <f>[52]ACCOUNTALLOC!CK386</f>
        <v>0</v>
      </c>
      <c r="CL386" s="697">
        <f>[52]ACCOUNTALLOC!CL386</f>
        <v>0</v>
      </c>
      <c r="CM386" s="697">
        <f>[52]ACCOUNTALLOC!CM386</f>
        <v>7112.2259756132007</v>
      </c>
      <c r="CN386" s="698">
        <f>[52]ACCOUNTALLOC!CN386</f>
        <v>0</v>
      </c>
      <c r="CO386" s="697">
        <f>[52]ACCOUNTALLOC!CO386</f>
        <v>20.562367996360308</v>
      </c>
      <c r="CP386" s="697">
        <f>[52]ACCOUNTALLOC!CP386</f>
        <v>0</v>
      </c>
      <c r="CQ386" s="697">
        <f>[52]ACCOUNTALLOC!CQ386</f>
        <v>0</v>
      </c>
      <c r="CR386" s="697">
        <f>[52]ACCOUNTALLOC!CR386</f>
        <v>0</v>
      </c>
      <c r="CS386" s="697">
        <f>[52]ACCOUNTALLOC!CS386</f>
        <v>0</v>
      </c>
      <c r="CT386" s="697">
        <f>[52]ACCOUNTALLOC!CT386</f>
        <v>0</v>
      </c>
      <c r="CU386" s="697">
        <f>[52]ACCOUNTALLOC!CU386</f>
        <v>20.562367996360308</v>
      </c>
      <c r="CW386" s="65">
        <f>[52]ACCOUNTALLOC!CW386</f>
        <v>0</v>
      </c>
      <c r="CX386" s="65">
        <f>[52]ACCOUNTALLOC!CX386</f>
        <v>0</v>
      </c>
      <c r="CY386" s="65">
        <f>[52]ACCOUNTALLOC!CY386</f>
        <v>0</v>
      </c>
      <c r="CZ386" s="65">
        <f>[52]ACCOUNTALLOC!CZ386</f>
        <v>0</v>
      </c>
      <c r="DA386" s="65">
        <f>[52]ACCOUNTALLOC!DA386</f>
        <v>0</v>
      </c>
      <c r="DB386" s="65">
        <f>[52]ACCOUNTALLOC!DB386</f>
        <v>0</v>
      </c>
      <c r="DC386" s="65">
        <f>[52]ACCOUNTALLOC!DC386</f>
        <v>0</v>
      </c>
      <c r="DE386" s="65">
        <v>0</v>
      </c>
      <c r="DF386" s="65">
        <v>0</v>
      </c>
      <c r="DG386" s="65">
        <v>0</v>
      </c>
      <c r="DH386" s="65">
        <v>0</v>
      </c>
      <c r="DI386" s="65">
        <v>0</v>
      </c>
      <c r="DJ386" s="65">
        <v>0</v>
      </c>
      <c r="DK386" s="65">
        <v>0</v>
      </c>
      <c r="DM386" s="65">
        <v>0</v>
      </c>
      <c r="DN386" s="65">
        <v>0</v>
      </c>
      <c r="DO386" s="65">
        <v>0</v>
      </c>
      <c r="DP386" s="65">
        <v>0</v>
      </c>
      <c r="DQ386" s="65">
        <v>0</v>
      </c>
      <c r="DR386" s="65">
        <v>0</v>
      </c>
      <c r="DS386" s="65">
        <v>0</v>
      </c>
      <c r="DU386" s="65">
        <v>0</v>
      </c>
      <c r="DV386" s="65">
        <v>0</v>
      </c>
      <c r="DW386" s="65">
        <v>0</v>
      </c>
      <c r="DX386" s="65">
        <v>0</v>
      </c>
      <c r="DY386" s="65">
        <v>0</v>
      </c>
      <c r="DZ386" s="65">
        <v>0</v>
      </c>
      <c r="EA386" s="65">
        <v>0</v>
      </c>
      <c r="EC386" s="65">
        <v>0</v>
      </c>
      <c r="ED386" s="65">
        <v>0</v>
      </c>
      <c r="EE386" s="65">
        <v>0</v>
      </c>
      <c r="EF386" s="65">
        <v>0</v>
      </c>
      <c r="EG386" s="65">
        <v>0</v>
      </c>
      <c r="EH386" s="65">
        <v>0</v>
      </c>
      <c r="EI386" s="65">
        <v>0</v>
      </c>
      <c r="EK386" s="65">
        <v>0</v>
      </c>
      <c r="EL386" s="65">
        <v>0</v>
      </c>
      <c r="EM386" s="65">
        <v>0</v>
      </c>
      <c r="EN386" s="65">
        <v>0</v>
      </c>
      <c r="EO386" s="65">
        <v>0</v>
      </c>
      <c r="EP386" s="65">
        <v>0</v>
      </c>
      <c r="EQ386" s="65">
        <v>0</v>
      </c>
      <c r="ES386" s="65">
        <v>0</v>
      </c>
      <c r="ET386" s="65">
        <v>0</v>
      </c>
      <c r="EU386" s="65">
        <v>0</v>
      </c>
      <c r="EV386" s="65">
        <v>0</v>
      </c>
      <c r="EW386" s="65">
        <v>0</v>
      </c>
      <c r="EX386" s="65">
        <v>0</v>
      </c>
      <c r="EY386" s="65">
        <v>0</v>
      </c>
      <c r="FA386" s="65">
        <v>0</v>
      </c>
      <c r="FB386" s="65">
        <v>0</v>
      </c>
      <c r="FC386" s="65">
        <v>0</v>
      </c>
      <c r="FD386" s="65">
        <v>0</v>
      </c>
      <c r="FE386" s="65">
        <v>0</v>
      </c>
      <c r="FF386" s="65">
        <v>0</v>
      </c>
      <c r="FG386" s="65">
        <v>0</v>
      </c>
    </row>
    <row r="387" spans="1:163">
      <c r="A387" s="699">
        <f>[52]ACCOUNTALLOC!A387</f>
        <v>596</v>
      </c>
      <c r="B387" s="698" t="str">
        <f>[52]ACCOUNTALLOC!B387</f>
        <v>Dist O&amp;M - Street Lighting</v>
      </c>
      <c r="C387" s="695">
        <f>[52]ACCOUNTALLOC!C387</f>
        <v>2000850.553615283</v>
      </c>
      <c r="D387" s="700"/>
      <c r="E387" s="697">
        <f>[52]ACCOUNTALLOC!E387</f>
        <v>0</v>
      </c>
      <c r="F387" s="697">
        <f>[52]ACCOUNTALLOC!F387</f>
        <v>0</v>
      </c>
      <c r="G387" s="697">
        <f>[52]ACCOUNTALLOC!G387</f>
        <v>0</v>
      </c>
      <c r="H387" s="697">
        <f>[52]ACCOUNTALLOC!H387</f>
        <v>0</v>
      </c>
      <c r="I387" s="697">
        <f>[52]ACCOUNTALLOC!I387</f>
        <v>0</v>
      </c>
      <c r="J387" s="697">
        <f>[52]ACCOUNTALLOC!J387</f>
        <v>0</v>
      </c>
      <c r="K387" s="697">
        <f>[52]ACCOUNTALLOC!K387</f>
        <v>0</v>
      </c>
      <c r="L387" s="698"/>
      <c r="M387" s="697">
        <f>[52]ACCOUNTALLOC!M387</f>
        <v>0</v>
      </c>
      <c r="N387" s="697">
        <f>[52]ACCOUNTALLOC!N387</f>
        <v>0</v>
      </c>
      <c r="O387" s="697">
        <f>[52]ACCOUNTALLOC!O387</f>
        <v>0</v>
      </c>
      <c r="P387" s="697">
        <f>[52]ACCOUNTALLOC!P387</f>
        <v>0</v>
      </c>
      <c r="Q387" s="697">
        <f>[52]ACCOUNTALLOC!Q387</f>
        <v>0</v>
      </c>
      <c r="R387" s="697">
        <f>[52]ACCOUNTALLOC!R387</f>
        <v>0</v>
      </c>
      <c r="S387" s="697">
        <f>[52]ACCOUNTALLOC!S387</f>
        <v>0</v>
      </c>
      <c r="T387" s="698"/>
      <c r="U387" s="697">
        <f>[52]ACCOUNTALLOC!U387</f>
        <v>0</v>
      </c>
      <c r="V387" s="697">
        <f>[52]ACCOUNTALLOC!V387</f>
        <v>0</v>
      </c>
      <c r="W387" s="697">
        <f>[52]ACCOUNTALLOC!W387</f>
        <v>0</v>
      </c>
      <c r="X387" s="697">
        <f>[52]ACCOUNTALLOC!X387</f>
        <v>0</v>
      </c>
      <c r="Y387" s="697">
        <f>[52]ACCOUNTALLOC!Y387</f>
        <v>0</v>
      </c>
      <c r="Z387" s="697">
        <f>[52]ACCOUNTALLOC!Z387</f>
        <v>0</v>
      </c>
      <c r="AA387" s="697">
        <f>[52]ACCOUNTALLOC!AA387</f>
        <v>0</v>
      </c>
      <c r="AB387" s="698"/>
      <c r="AC387" s="697">
        <f>[52]ACCOUNTALLOC!AC387</f>
        <v>0</v>
      </c>
      <c r="AD387" s="697">
        <f>[52]ACCOUNTALLOC!AD387</f>
        <v>0</v>
      </c>
      <c r="AE387" s="697">
        <f>[52]ACCOUNTALLOC!AE387</f>
        <v>0</v>
      </c>
      <c r="AF387" s="697">
        <f>[52]ACCOUNTALLOC!AF387</f>
        <v>0</v>
      </c>
      <c r="AG387" s="697">
        <f>[52]ACCOUNTALLOC!AG387</f>
        <v>0</v>
      </c>
      <c r="AH387" s="697">
        <f>[52]ACCOUNTALLOC!AH387</f>
        <v>0</v>
      </c>
      <c r="AI387" s="697">
        <f>[52]ACCOUNTALLOC!AI387</f>
        <v>0</v>
      </c>
      <c r="AJ387" s="698"/>
      <c r="AK387" s="697">
        <f>[52]ACCOUNTALLOC!AK387</f>
        <v>0</v>
      </c>
      <c r="AL387" s="697">
        <f>[52]ACCOUNTALLOC!AL387</f>
        <v>0</v>
      </c>
      <c r="AM387" s="697">
        <f>[52]ACCOUNTALLOC!AM387</f>
        <v>0</v>
      </c>
      <c r="AN387" s="697">
        <f>[52]ACCOUNTALLOC!AN387</f>
        <v>0</v>
      </c>
      <c r="AO387" s="697">
        <f>[52]ACCOUNTALLOC!AO387</f>
        <v>0</v>
      </c>
      <c r="AP387" s="697">
        <f>[52]ACCOUNTALLOC!AP387</f>
        <v>0</v>
      </c>
      <c r="AQ387" s="697">
        <f>[52]ACCOUNTALLOC!AQ387</f>
        <v>0</v>
      </c>
      <c r="AR387" s="698"/>
      <c r="AS387" s="697">
        <f>[52]ACCOUNTALLOC!AS387</f>
        <v>0</v>
      </c>
      <c r="AT387" s="697">
        <f>[52]ACCOUNTALLOC!AT387</f>
        <v>0</v>
      </c>
      <c r="AU387" s="697">
        <f>[52]ACCOUNTALLOC!AU387</f>
        <v>0</v>
      </c>
      <c r="AV387" s="697">
        <f>[52]ACCOUNTALLOC!AV387</f>
        <v>0</v>
      </c>
      <c r="AW387" s="697">
        <f>[52]ACCOUNTALLOC!AW387</f>
        <v>0</v>
      </c>
      <c r="AX387" s="697">
        <f>[52]ACCOUNTALLOC!AX387</f>
        <v>0</v>
      </c>
      <c r="AY387" s="697">
        <f>[52]ACCOUNTALLOC!AY387</f>
        <v>0</v>
      </c>
      <c r="AZ387" s="698"/>
      <c r="BA387" s="697">
        <f>[52]ACCOUNTALLOC!BA387</f>
        <v>0</v>
      </c>
      <c r="BB387" s="697">
        <f>[52]ACCOUNTALLOC!BB387</f>
        <v>0</v>
      </c>
      <c r="BC387" s="697">
        <f>[52]ACCOUNTALLOC!BC387</f>
        <v>0</v>
      </c>
      <c r="BD387" s="697">
        <f>[52]ACCOUNTALLOC!BD387</f>
        <v>0</v>
      </c>
      <c r="BE387" s="697">
        <f>[52]ACCOUNTALLOC!BE387</f>
        <v>0</v>
      </c>
      <c r="BF387" s="697">
        <f>[52]ACCOUNTALLOC!BF387</f>
        <v>0</v>
      </c>
      <c r="BG387" s="697">
        <f>[52]ACCOUNTALLOC!BG387</f>
        <v>0</v>
      </c>
      <c r="BH387" s="698"/>
      <c r="BI387" s="697">
        <f>[52]ACCOUNTALLOC!BI387</f>
        <v>0</v>
      </c>
      <c r="BJ387" s="697">
        <f>[52]ACCOUNTALLOC!BJ387</f>
        <v>0</v>
      </c>
      <c r="BK387" s="697">
        <f>[52]ACCOUNTALLOC!BK387</f>
        <v>0</v>
      </c>
      <c r="BL387" s="697">
        <f>[52]ACCOUNTALLOC!BL387</f>
        <v>0</v>
      </c>
      <c r="BM387" s="697">
        <f>[52]ACCOUNTALLOC!BM387</f>
        <v>0</v>
      </c>
      <c r="BN387" s="697">
        <f>[52]ACCOUNTALLOC!BN387</f>
        <v>0</v>
      </c>
      <c r="BO387" s="697">
        <f>[52]ACCOUNTALLOC!BO387</f>
        <v>0</v>
      </c>
      <c r="BP387" s="698"/>
      <c r="BQ387" s="697">
        <f>[52]ACCOUNTALLOC!BQ387</f>
        <v>0</v>
      </c>
      <c r="BR387" s="697">
        <f>[52]ACCOUNTALLOC!BR387</f>
        <v>0</v>
      </c>
      <c r="BS387" s="697">
        <f>[52]ACCOUNTALLOC!BS387</f>
        <v>0</v>
      </c>
      <c r="BT387" s="697">
        <f>[52]ACCOUNTALLOC!BT387</f>
        <v>0</v>
      </c>
      <c r="BU387" s="697">
        <f>[52]ACCOUNTALLOC!BU387</f>
        <v>0</v>
      </c>
      <c r="BV387" s="697">
        <f>[52]ACCOUNTALLOC!BV387</f>
        <v>0</v>
      </c>
      <c r="BW387" s="697">
        <f>[52]ACCOUNTALLOC!BW387</f>
        <v>0</v>
      </c>
      <c r="BX387" s="698"/>
      <c r="BY387" s="697">
        <f>[52]ACCOUNTALLOC!BY387</f>
        <v>0</v>
      </c>
      <c r="BZ387" s="697">
        <f>[52]ACCOUNTALLOC!BZ387</f>
        <v>0</v>
      </c>
      <c r="CA387" s="697">
        <f>[52]ACCOUNTALLOC!CA387</f>
        <v>0</v>
      </c>
      <c r="CB387" s="697">
        <f>[52]ACCOUNTALLOC!CB387</f>
        <v>0</v>
      </c>
      <c r="CC387" s="697">
        <f>[52]ACCOUNTALLOC!CC387</f>
        <v>0</v>
      </c>
      <c r="CD387" s="697">
        <f>[52]ACCOUNTALLOC!CD387</f>
        <v>0</v>
      </c>
      <c r="CE387" s="697">
        <f>[52]ACCOUNTALLOC!CE387</f>
        <v>0</v>
      </c>
      <c r="CF387" s="698"/>
      <c r="CG387" s="697">
        <f>[52]ACCOUNTALLOC!CG387</f>
        <v>0</v>
      </c>
      <c r="CH387" s="697">
        <f>[52]ACCOUNTALLOC!CH387</f>
        <v>0</v>
      </c>
      <c r="CI387" s="697">
        <f>[52]ACCOUNTALLOC!CI387</f>
        <v>2000850.553615283</v>
      </c>
      <c r="CJ387" s="697">
        <f>[52]ACCOUNTALLOC!CJ387</f>
        <v>0</v>
      </c>
      <c r="CK387" s="697">
        <f>[52]ACCOUNTALLOC!CK387</f>
        <v>0</v>
      </c>
      <c r="CL387" s="697">
        <f>[52]ACCOUNTALLOC!CL387</f>
        <v>0</v>
      </c>
      <c r="CM387" s="697">
        <f>[52]ACCOUNTALLOC!CM387</f>
        <v>2000850.553615283</v>
      </c>
      <c r="CN387" s="698">
        <f>[52]ACCOUNTALLOC!CN387</f>
        <v>0</v>
      </c>
      <c r="CO387" s="697">
        <f>[52]ACCOUNTALLOC!CO387</f>
        <v>0</v>
      </c>
      <c r="CP387" s="697">
        <f>[52]ACCOUNTALLOC!CP387</f>
        <v>0</v>
      </c>
      <c r="CQ387" s="697">
        <f>[52]ACCOUNTALLOC!CQ387</f>
        <v>0</v>
      </c>
      <c r="CR387" s="697">
        <f>[52]ACCOUNTALLOC!CR387</f>
        <v>0</v>
      </c>
      <c r="CS387" s="697">
        <f>[52]ACCOUNTALLOC!CS387</f>
        <v>0</v>
      </c>
      <c r="CT387" s="697">
        <f>[52]ACCOUNTALLOC!CT387</f>
        <v>0</v>
      </c>
      <c r="CU387" s="697">
        <f>[52]ACCOUNTALLOC!CU387</f>
        <v>0</v>
      </c>
      <c r="CW387" s="65">
        <f>[52]ACCOUNTALLOC!CW387</f>
        <v>0</v>
      </c>
      <c r="CX387" s="65">
        <f>[52]ACCOUNTALLOC!CX387</f>
        <v>0</v>
      </c>
      <c r="CY387" s="65">
        <f>[52]ACCOUNTALLOC!CY387</f>
        <v>0</v>
      </c>
      <c r="CZ387" s="65">
        <f>[52]ACCOUNTALLOC!CZ387</f>
        <v>0</v>
      </c>
      <c r="DA387" s="65">
        <f>[52]ACCOUNTALLOC!DA387</f>
        <v>0</v>
      </c>
      <c r="DB387" s="65">
        <f>[52]ACCOUNTALLOC!DB387</f>
        <v>0</v>
      </c>
      <c r="DC387" s="65">
        <f>[52]ACCOUNTALLOC!DC387</f>
        <v>0</v>
      </c>
      <c r="DE387" s="65">
        <v>0</v>
      </c>
      <c r="DF387" s="65">
        <v>0</v>
      </c>
      <c r="DG387" s="65">
        <v>0</v>
      </c>
      <c r="DH387" s="65">
        <v>0</v>
      </c>
      <c r="DI387" s="65">
        <v>0</v>
      </c>
      <c r="DJ387" s="65">
        <v>0</v>
      </c>
      <c r="DK387" s="65">
        <v>0</v>
      </c>
      <c r="DM387" s="65">
        <v>0</v>
      </c>
      <c r="DN387" s="65">
        <v>0</v>
      </c>
      <c r="DO387" s="65">
        <v>0</v>
      </c>
      <c r="DP387" s="65">
        <v>0</v>
      </c>
      <c r="DQ387" s="65">
        <v>0</v>
      </c>
      <c r="DR387" s="65">
        <v>0</v>
      </c>
      <c r="DS387" s="65">
        <v>0</v>
      </c>
      <c r="DU387" s="65">
        <v>0</v>
      </c>
      <c r="DV387" s="65">
        <v>0</v>
      </c>
      <c r="DW387" s="65">
        <v>0</v>
      </c>
      <c r="DX387" s="65">
        <v>0</v>
      </c>
      <c r="DY387" s="65">
        <v>0</v>
      </c>
      <c r="DZ387" s="65">
        <v>0</v>
      </c>
      <c r="EA387" s="65">
        <v>0</v>
      </c>
      <c r="EC387" s="65">
        <v>0</v>
      </c>
      <c r="ED387" s="65">
        <v>0</v>
      </c>
      <c r="EE387" s="65">
        <v>0</v>
      </c>
      <c r="EF387" s="65">
        <v>0</v>
      </c>
      <c r="EG387" s="65">
        <v>0</v>
      </c>
      <c r="EH387" s="65">
        <v>0</v>
      </c>
      <c r="EI387" s="65">
        <v>0</v>
      </c>
      <c r="EK387" s="65">
        <v>0</v>
      </c>
      <c r="EL387" s="65">
        <v>0</v>
      </c>
      <c r="EM387" s="65">
        <v>0</v>
      </c>
      <c r="EN387" s="65">
        <v>0</v>
      </c>
      <c r="EO387" s="65">
        <v>0</v>
      </c>
      <c r="EP387" s="65">
        <v>0</v>
      </c>
      <c r="EQ387" s="65">
        <v>0</v>
      </c>
      <c r="ES387" s="65">
        <v>0</v>
      </c>
      <c r="ET387" s="65">
        <v>0</v>
      </c>
      <c r="EU387" s="65">
        <v>0</v>
      </c>
      <c r="EV387" s="65">
        <v>0</v>
      </c>
      <c r="EW387" s="65">
        <v>0</v>
      </c>
      <c r="EX387" s="65">
        <v>0</v>
      </c>
      <c r="EY387" s="65">
        <v>0</v>
      </c>
      <c r="FA387" s="65">
        <v>0</v>
      </c>
      <c r="FB387" s="65">
        <v>0</v>
      </c>
      <c r="FC387" s="65">
        <v>0</v>
      </c>
      <c r="FD387" s="65">
        <v>0</v>
      </c>
      <c r="FE387" s="65">
        <v>0</v>
      </c>
      <c r="FF387" s="65">
        <v>0</v>
      </c>
      <c r="FG387" s="65">
        <v>0</v>
      </c>
    </row>
    <row r="388" spans="1:163">
      <c r="A388" s="699">
        <f>[52]ACCOUNTALLOC!A388</f>
        <v>597</v>
      </c>
      <c r="B388" s="698" t="str">
        <f>[52]ACCOUNTALLOC!B388</f>
        <v>Dist O&amp;M - Meters</v>
      </c>
      <c r="C388" s="695">
        <f>[52]ACCOUNTALLOC!C388</f>
        <v>532950.46671577066</v>
      </c>
      <c r="D388" s="700"/>
      <c r="E388" s="697">
        <f>[52]ACCOUNTALLOC!E388</f>
        <v>0</v>
      </c>
      <c r="F388" s="697">
        <f>[52]ACCOUNTALLOC!F388</f>
        <v>0</v>
      </c>
      <c r="G388" s="697">
        <f>[52]ACCOUNTALLOC!G388</f>
        <v>346005.28157058597</v>
      </c>
      <c r="H388" s="697">
        <f>[52]ACCOUNTALLOC!H388</f>
        <v>0</v>
      </c>
      <c r="I388" s="697">
        <f>[52]ACCOUNTALLOC!I388</f>
        <v>0</v>
      </c>
      <c r="J388" s="697">
        <f>[52]ACCOUNTALLOC!J388</f>
        <v>0</v>
      </c>
      <c r="K388" s="697">
        <f>[52]ACCOUNTALLOC!K388</f>
        <v>346005.28157058597</v>
      </c>
      <c r="L388" s="698"/>
      <c r="M388" s="697">
        <f>[52]ACCOUNTALLOC!M388</f>
        <v>0</v>
      </c>
      <c r="N388" s="697">
        <f>[52]ACCOUNTALLOC!N388</f>
        <v>0</v>
      </c>
      <c r="O388" s="697">
        <f>[52]ACCOUNTALLOC!O388</f>
        <v>97118.645898711315</v>
      </c>
      <c r="P388" s="697">
        <f>[52]ACCOUNTALLOC!P388</f>
        <v>0</v>
      </c>
      <c r="Q388" s="697">
        <f>[52]ACCOUNTALLOC!Q388</f>
        <v>0</v>
      </c>
      <c r="R388" s="697">
        <f>[52]ACCOUNTALLOC!R388</f>
        <v>0</v>
      </c>
      <c r="S388" s="697">
        <f>[52]ACCOUNTALLOC!S388</f>
        <v>97118.645898711315</v>
      </c>
      <c r="T388" s="698"/>
      <c r="U388" s="697">
        <f>[52]ACCOUNTALLOC!U388</f>
        <v>0</v>
      </c>
      <c r="V388" s="697">
        <f>[52]ACCOUNTALLOC!V388</f>
        <v>0</v>
      </c>
      <c r="W388" s="697">
        <f>[52]ACCOUNTALLOC!W388</f>
        <v>28702.065652725109</v>
      </c>
      <c r="X388" s="697">
        <f>[52]ACCOUNTALLOC!X388</f>
        <v>0</v>
      </c>
      <c r="Y388" s="697">
        <f>[52]ACCOUNTALLOC!Y388</f>
        <v>0</v>
      </c>
      <c r="Z388" s="697">
        <f>[52]ACCOUNTALLOC!Z388</f>
        <v>0</v>
      </c>
      <c r="AA388" s="697">
        <f>[52]ACCOUNTALLOC!AA388</f>
        <v>28702.065652725109</v>
      </c>
      <c r="AB388" s="698"/>
      <c r="AC388" s="697">
        <f>[52]ACCOUNTALLOC!AC388</f>
        <v>0</v>
      </c>
      <c r="AD388" s="697">
        <f>[52]ACCOUNTALLOC!AD388</f>
        <v>0</v>
      </c>
      <c r="AE388" s="697">
        <f>[52]ACCOUNTALLOC!AE388</f>
        <v>3225.865986024141</v>
      </c>
      <c r="AF388" s="697">
        <f>[52]ACCOUNTALLOC!AF388</f>
        <v>0</v>
      </c>
      <c r="AG388" s="697">
        <f>[52]ACCOUNTALLOC!AG388</f>
        <v>0</v>
      </c>
      <c r="AH388" s="697">
        <f>[52]ACCOUNTALLOC!AH388</f>
        <v>0</v>
      </c>
      <c r="AI388" s="697">
        <f>[52]ACCOUNTALLOC!AI388</f>
        <v>3225.865986024141</v>
      </c>
      <c r="AJ388" s="698"/>
      <c r="AK388" s="697">
        <f>[52]ACCOUNTALLOC!AK388</f>
        <v>0</v>
      </c>
      <c r="AL388" s="697">
        <f>[52]ACCOUNTALLOC!AL388</f>
        <v>0</v>
      </c>
      <c r="AM388" s="697">
        <f>[52]ACCOUNTALLOC!AM388</f>
        <v>38638.781125996007</v>
      </c>
      <c r="AN388" s="697">
        <f>[52]ACCOUNTALLOC!AN388</f>
        <v>0</v>
      </c>
      <c r="AO388" s="697">
        <f>[52]ACCOUNTALLOC!AO388</f>
        <v>0</v>
      </c>
      <c r="AP388" s="697">
        <f>[52]ACCOUNTALLOC!AP388</f>
        <v>0</v>
      </c>
      <c r="AQ388" s="697">
        <f>[52]ACCOUNTALLOC!AQ388</f>
        <v>38638.781125996007</v>
      </c>
      <c r="AR388" s="698"/>
      <c r="AS388" s="697">
        <f>[52]ACCOUNTALLOC!AS388</f>
        <v>0</v>
      </c>
      <c r="AT388" s="697">
        <f>[52]ACCOUNTALLOC!AT388</f>
        <v>0</v>
      </c>
      <c r="AU388" s="697">
        <f>[52]ACCOUNTALLOC!AU388</f>
        <v>125.27910277462107</v>
      </c>
      <c r="AV388" s="697">
        <f>[52]ACCOUNTALLOC!AV388</f>
        <v>0</v>
      </c>
      <c r="AW388" s="697">
        <f>[52]ACCOUNTALLOC!AW388</f>
        <v>0</v>
      </c>
      <c r="AX388" s="697">
        <f>[52]ACCOUNTALLOC!AX388</f>
        <v>0</v>
      </c>
      <c r="AY388" s="697">
        <f>[52]ACCOUNTALLOC!AY388</f>
        <v>125.27910277462107</v>
      </c>
      <c r="AZ388" s="698"/>
      <c r="BA388" s="697">
        <f>[52]ACCOUNTALLOC!BA388</f>
        <v>0</v>
      </c>
      <c r="BB388" s="697">
        <f>[52]ACCOUNTALLOC!BB388</f>
        <v>0</v>
      </c>
      <c r="BC388" s="697">
        <f>[52]ACCOUNTALLOC!BC388</f>
        <v>12487.346498412075</v>
      </c>
      <c r="BD388" s="697">
        <f>[52]ACCOUNTALLOC!BD388</f>
        <v>0</v>
      </c>
      <c r="BE388" s="697">
        <f>[52]ACCOUNTALLOC!BE388</f>
        <v>0</v>
      </c>
      <c r="BF388" s="697">
        <f>[52]ACCOUNTALLOC!BF388</f>
        <v>0</v>
      </c>
      <c r="BG388" s="697">
        <f>[52]ACCOUNTALLOC!BG388</f>
        <v>12487.346498412075</v>
      </c>
      <c r="BH388" s="698"/>
      <c r="BI388" s="697">
        <f>[52]ACCOUNTALLOC!BI388</f>
        <v>0</v>
      </c>
      <c r="BJ388" s="697">
        <f>[52]ACCOUNTALLOC!BJ388</f>
        <v>0</v>
      </c>
      <c r="BK388" s="697">
        <f>[52]ACCOUNTALLOC!BK388</f>
        <v>2525.5839784453915</v>
      </c>
      <c r="BL388" s="697">
        <f>[52]ACCOUNTALLOC!BL388</f>
        <v>0</v>
      </c>
      <c r="BM388" s="697">
        <f>[52]ACCOUNTALLOC!BM388</f>
        <v>0</v>
      </c>
      <c r="BN388" s="697">
        <f>[52]ACCOUNTALLOC!BN388</f>
        <v>0</v>
      </c>
      <c r="BO388" s="697">
        <f>[52]ACCOUNTALLOC!BO388</f>
        <v>2525.5839784453915</v>
      </c>
      <c r="BP388" s="698"/>
      <c r="BQ388" s="697">
        <f>[52]ACCOUNTALLOC!BQ388</f>
        <v>0</v>
      </c>
      <c r="BR388" s="697">
        <f>[52]ACCOUNTALLOC!BR388</f>
        <v>0</v>
      </c>
      <c r="BS388" s="697">
        <f>[52]ACCOUNTALLOC!BS388</f>
        <v>1568.3816342540404</v>
      </c>
      <c r="BT388" s="697">
        <f>[52]ACCOUNTALLOC!BT388</f>
        <v>0</v>
      </c>
      <c r="BU388" s="697">
        <f>[52]ACCOUNTALLOC!BU388</f>
        <v>0</v>
      </c>
      <c r="BV388" s="697">
        <f>[52]ACCOUNTALLOC!BV388</f>
        <v>0</v>
      </c>
      <c r="BW388" s="697">
        <f>[52]ACCOUNTALLOC!BW388</f>
        <v>1568.3816342540404</v>
      </c>
      <c r="BX388" s="698"/>
      <c r="BY388" s="697">
        <f>[52]ACCOUNTALLOC!BY388</f>
        <v>0</v>
      </c>
      <c r="BZ388" s="697">
        <f>[52]ACCOUNTALLOC!BZ388</f>
        <v>0</v>
      </c>
      <c r="CA388" s="697">
        <f>[52]ACCOUNTALLOC!CA388</f>
        <v>2525.0809129067861</v>
      </c>
      <c r="CB388" s="697">
        <f>[52]ACCOUNTALLOC!CB388</f>
        <v>0</v>
      </c>
      <c r="CC388" s="697">
        <f>[52]ACCOUNTALLOC!CC388</f>
        <v>0</v>
      </c>
      <c r="CD388" s="697">
        <f>[52]ACCOUNTALLOC!CD388</f>
        <v>0</v>
      </c>
      <c r="CE388" s="697">
        <f>[52]ACCOUNTALLOC!CE388</f>
        <v>2525.0809129067861</v>
      </c>
      <c r="CF388" s="698"/>
      <c r="CG388" s="697">
        <f>[52]ACCOUNTALLOC!CG388</f>
        <v>0</v>
      </c>
      <c r="CH388" s="697">
        <f>[52]ACCOUNTALLOC!CH388</f>
        <v>0</v>
      </c>
      <c r="CI388" s="697">
        <f>[52]ACCOUNTALLOC!CI388</f>
        <v>0</v>
      </c>
      <c r="CJ388" s="697">
        <f>[52]ACCOUNTALLOC!CJ388</f>
        <v>0</v>
      </c>
      <c r="CK388" s="697">
        <f>[52]ACCOUNTALLOC!CK388</f>
        <v>0</v>
      </c>
      <c r="CL388" s="697">
        <f>[52]ACCOUNTALLOC!CL388</f>
        <v>0</v>
      </c>
      <c r="CM388" s="697">
        <f>[52]ACCOUNTALLOC!CM388</f>
        <v>0</v>
      </c>
      <c r="CN388" s="698">
        <f>[52]ACCOUNTALLOC!CN388</f>
        <v>0</v>
      </c>
      <c r="CO388" s="697">
        <f>[52]ACCOUNTALLOC!CO388</f>
        <v>0</v>
      </c>
      <c r="CP388" s="697">
        <f>[52]ACCOUNTALLOC!CP388</f>
        <v>0</v>
      </c>
      <c r="CQ388" s="697">
        <f>[52]ACCOUNTALLOC!CQ388</f>
        <v>28.15435493514163</v>
      </c>
      <c r="CR388" s="697">
        <f>[52]ACCOUNTALLOC!CR388</f>
        <v>0</v>
      </c>
      <c r="CS388" s="697">
        <f>[52]ACCOUNTALLOC!CS388</f>
        <v>0</v>
      </c>
      <c r="CT388" s="697">
        <f>[52]ACCOUNTALLOC!CT388</f>
        <v>0</v>
      </c>
      <c r="CU388" s="697">
        <f>[52]ACCOUNTALLOC!CU388</f>
        <v>28.15435493514163</v>
      </c>
      <c r="CW388" s="65">
        <f>[52]ACCOUNTALLOC!CW388</f>
        <v>0</v>
      </c>
      <c r="CX388" s="65">
        <f>[52]ACCOUNTALLOC!CX388</f>
        <v>0</v>
      </c>
      <c r="CY388" s="65">
        <f>[52]ACCOUNTALLOC!CY388</f>
        <v>0</v>
      </c>
      <c r="CZ388" s="65">
        <f>[52]ACCOUNTALLOC!CZ388</f>
        <v>0</v>
      </c>
      <c r="DA388" s="65">
        <f>[52]ACCOUNTALLOC!DA388</f>
        <v>0</v>
      </c>
      <c r="DB388" s="65">
        <f>[52]ACCOUNTALLOC!DB388</f>
        <v>0</v>
      </c>
      <c r="DC388" s="65">
        <f>[52]ACCOUNTALLOC!DC388</f>
        <v>0</v>
      </c>
      <c r="DE388" s="65">
        <v>0</v>
      </c>
      <c r="DF388" s="65">
        <v>0</v>
      </c>
      <c r="DG388" s="65">
        <v>0</v>
      </c>
      <c r="DH388" s="65">
        <v>0</v>
      </c>
      <c r="DI388" s="65">
        <v>0</v>
      </c>
      <c r="DJ388" s="65">
        <v>0</v>
      </c>
      <c r="DK388" s="65">
        <v>0</v>
      </c>
      <c r="DM388" s="65">
        <v>0</v>
      </c>
      <c r="DN388" s="65">
        <v>0</v>
      </c>
      <c r="DO388" s="65">
        <v>0</v>
      </c>
      <c r="DP388" s="65">
        <v>0</v>
      </c>
      <c r="DQ388" s="65">
        <v>0</v>
      </c>
      <c r="DR388" s="65">
        <v>0</v>
      </c>
      <c r="DS388" s="65">
        <v>0</v>
      </c>
      <c r="DU388" s="65">
        <v>0</v>
      </c>
      <c r="DV388" s="65">
        <v>0</v>
      </c>
      <c r="DW388" s="65">
        <v>0</v>
      </c>
      <c r="DX388" s="65">
        <v>0</v>
      </c>
      <c r="DY388" s="65">
        <v>0</v>
      </c>
      <c r="DZ388" s="65">
        <v>0</v>
      </c>
      <c r="EA388" s="65">
        <v>0</v>
      </c>
      <c r="EC388" s="65">
        <v>0</v>
      </c>
      <c r="ED388" s="65">
        <v>0</v>
      </c>
      <c r="EE388" s="65">
        <v>0</v>
      </c>
      <c r="EF388" s="65">
        <v>0</v>
      </c>
      <c r="EG388" s="65">
        <v>0</v>
      </c>
      <c r="EH388" s="65">
        <v>0</v>
      </c>
      <c r="EI388" s="65">
        <v>0</v>
      </c>
      <c r="EK388" s="65">
        <v>0</v>
      </c>
      <c r="EL388" s="65">
        <v>0</v>
      </c>
      <c r="EM388" s="65">
        <v>0</v>
      </c>
      <c r="EN388" s="65">
        <v>0</v>
      </c>
      <c r="EO388" s="65">
        <v>0</v>
      </c>
      <c r="EP388" s="65">
        <v>0</v>
      </c>
      <c r="EQ388" s="65">
        <v>0</v>
      </c>
      <c r="ES388" s="65">
        <v>0</v>
      </c>
      <c r="ET388" s="65">
        <v>0</v>
      </c>
      <c r="EU388" s="65">
        <v>0</v>
      </c>
      <c r="EV388" s="65">
        <v>0</v>
      </c>
      <c r="EW388" s="65">
        <v>0</v>
      </c>
      <c r="EX388" s="65">
        <v>0</v>
      </c>
      <c r="EY388" s="65">
        <v>0</v>
      </c>
      <c r="FA388" s="65">
        <v>0</v>
      </c>
      <c r="FB388" s="65">
        <v>0</v>
      </c>
      <c r="FC388" s="65">
        <v>0</v>
      </c>
      <c r="FD388" s="65">
        <v>0</v>
      </c>
      <c r="FE388" s="65">
        <v>0</v>
      </c>
      <c r="FF388" s="65">
        <v>0</v>
      </c>
      <c r="FG388" s="65">
        <v>0</v>
      </c>
    </row>
    <row r="389" spans="1:163">
      <c r="A389" s="699">
        <f>[52]ACCOUNTALLOC!A389</f>
        <v>590</v>
      </c>
      <c r="B389" s="698" t="str">
        <f>[52]ACCOUNTALLOC!B389</f>
        <v>Dist O&amp;M - Supervision &amp; Maintenance</v>
      </c>
      <c r="C389" s="695">
        <f>[52]ACCOUNTALLOC!C389</f>
        <v>541367.62414587464</v>
      </c>
      <c r="D389" s="700"/>
      <c r="E389" s="697">
        <f>[52]ACCOUNTALLOC!E389</f>
        <v>349017.61567221506</v>
      </c>
      <c r="F389" s="697">
        <f>[52]ACCOUNTALLOC!F389</f>
        <v>0</v>
      </c>
      <c r="G389" s="697">
        <f>[52]ACCOUNTALLOC!G389</f>
        <v>3576.8963904961474</v>
      </c>
      <c r="H389" s="697">
        <f>[52]ACCOUNTALLOC!H389</f>
        <v>0</v>
      </c>
      <c r="I389" s="697">
        <f>[52]ACCOUNTALLOC!I389</f>
        <v>0</v>
      </c>
      <c r="J389" s="697">
        <f>[52]ACCOUNTALLOC!J389</f>
        <v>0</v>
      </c>
      <c r="K389" s="697">
        <f>[52]ACCOUNTALLOC!K389</f>
        <v>352594.51206271123</v>
      </c>
      <c r="L389" s="698"/>
      <c r="M389" s="697">
        <f>[52]ACCOUNTALLOC!M389</f>
        <v>63835.105496543576</v>
      </c>
      <c r="N389" s="697">
        <f>[52]ACCOUNTALLOC!N389</f>
        <v>0</v>
      </c>
      <c r="O389" s="697">
        <f>[52]ACCOUNTALLOC!O389</f>
        <v>1003.9827495931067</v>
      </c>
      <c r="P389" s="697">
        <f>[52]ACCOUNTALLOC!P389</f>
        <v>0</v>
      </c>
      <c r="Q389" s="697">
        <f>[52]ACCOUNTALLOC!Q389</f>
        <v>0</v>
      </c>
      <c r="R389" s="697">
        <f>[52]ACCOUNTALLOC!R389</f>
        <v>0</v>
      </c>
      <c r="S389" s="697">
        <f>[52]ACCOUNTALLOC!S389</f>
        <v>64839.088246136685</v>
      </c>
      <c r="T389" s="698"/>
      <c r="U389" s="697">
        <f>[52]ACCOUNTALLOC!U389</f>
        <v>52510.831898418379</v>
      </c>
      <c r="V389" s="697">
        <f>[52]ACCOUNTALLOC!V389</f>
        <v>0</v>
      </c>
      <c r="W389" s="697">
        <f>[52]ACCOUNTALLOC!W389</f>
        <v>296.71314428208257</v>
      </c>
      <c r="X389" s="697">
        <f>[52]ACCOUNTALLOC!X389</f>
        <v>0</v>
      </c>
      <c r="Y389" s="697">
        <f>[52]ACCOUNTALLOC!Y389</f>
        <v>0</v>
      </c>
      <c r="Z389" s="697">
        <f>[52]ACCOUNTALLOC!Z389</f>
        <v>0</v>
      </c>
      <c r="AA389" s="697">
        <f>[52]ACCOUNTALLOC!AA389</f>
        <v>52807.545042700462</v>
      </c>
      <c r="AB389" s="698"/>
      <c r="AC389" s="697">
        <f>[52]ACCOUNTALLOC!AC389</f>
        <v>21596.695130361757</v>
      </c>
      <c r="AD389" s="697">
        <f>[52]ACCOUNTALLOC!AD389</f>
        <v>0</v>
      </c>
      <c r="AE389" s="697">
        <f>[52]ACCOUNTALLOC!AE389</f>
        <v>33.348012346106756</v>
      </c>
      <c r="AF389" s="697">
        <f>[52]ACCOUNTALLOC!AF389</f>
        <v>0</v>
      </c>
      <c r="AG389" s="697">
        <f>[52]ACCOUNTALLOC!AG389</f>
        <v>0</v>
      </c>
      <c r="AH389" s="697">
        <f>[52]ACCOUNTALLOC!AH389</f>
        <v>0</v>
      </c>
      <c r="AI389" s="697">
        <f>[52]ACCOUNTALLOC!AI389</f>
        <v>21630.043142707862</v>
      </c>
      <c r="AJ389" s="698"/>
      <c r="AK389" s="697">
        <f>[52]ACCOUNTALLOC!AK389</f>
        <v>18818.747504327879</v>
      </c>
      <c r="AL389" s="697">
        <f>[52]ACCOUNTALLOC!AL389</f>
        <v>0</v>
      </c>
      <c r="AM389" s="697">
        <f>[52]ACCOUNTALLOC!AM389</f>
        <v>399.43585865336337</v>
      </c>
      <c r="AN389" s="697">
        <f>[52]ACCOUNTALLOC!AN389</f>
        <v>0</v>
      </c>
      <c r="AO389" s="697">
        <f>[52]ACCOUNTALLOC!AO389</f>
        <v>0</v>
      </c>
      <c r="AP389" s="697">
        <f>[52]ACCOUNTALLOC!AP389</f>
        <v>0</v>
      </c>
      <c r="AQ389" s="697">
        <f>[52]ACCOUNTALLOC!AQ389</f>
        <v>19218.183362981243</v>
      </c>
      <c r="AR389" s="698"/>
      <c r="AS389" s="697">
        <f>[52]ACCOUNTALLOC!AS389</f>
        <v>391.45846553415612</v>
      </c>
      <c r="AT389" s="697">
        <f>[52]ACCOUNTALLOC!AT389</f>
        <v>0</v>
      </c>
      <c r="AU389" s="697">
        <f>[52]ACCOUNTALLOC!AU389</f>
        <v>1.2950969085936404</v>
      </c>
      <c r="AV389" s="697">
        <f>[52]ACCOUNTALLOC!AV389</f>
        <v>0</v>
      </c>
      <c r="AW389" s="697">
        <f>[52]ACCOUNTALLOC!AW389</f>
        <v>0</v>
      </c>
      <c r="AX389" s="697">
        <f>[52]ACCOUNTALLOC!AX389</f>
        <v>0</v>
      </c>
      <c r="AY389" s="697">
        <f>[52]ACCOUNTALLOC!AY389</f>
        <v>392.75356244274974</v>
      </c>
      <c r="AZ389" s="698"/>
      <c r="BA389" s="697">
        <f>[52]ACCOUNTALLOC!BA389</f>
        <v>5087.21050440401</v>
      </c>
      <c r="BB389" s="697">
        <f>[52]ACCOUNTALLOC!BB389</f>
        <v>0</v>
      </c>
      <c r="BC389" s="697">
        <f>[52]ACCOUNTALLOC!BC389</f>
        <v>129.09035496307268</v>
      </c>
      <c r="BD389" s="697">
        <f>[52]ACCOUNTALLOC!BD389</f>
        <v>0</v>
      </c>
      <c r="BE389" s="697">
        <f>[52]ACCOUNTALLOC!BE389</f>
        <v>0</v>
      </c>
      <c r="BF389" s="697">
        <f>[52]ACCOUNTALLOC!BF389</f>
        <v>0</v>
      </c>
      <c r="BG389" s="697">
        <f>[52]ACCOUNTALLOC!BG389</f>
        <v>5216.3008593670829</v>
      </c>
      <c r="BH389" s="698"/>
      <c r="BI389" s="697">
        <f>[52]ACCOUNTALLOC!BI389</f>
        <v>2253.3872267258616</v>
      </c>
      <c r="BJ389" s="697">
        <f>[52]ACCOUNTALLOC!BJ389</f>
        <v>0</v>
      </c>
      <c r="BK389" s="697">
        <f>[52]ACCOUNTALLOC!BK389</f>
        <v>26.108711911535696</v>
      </c>
      <c r="BL389" s="697">
        <f>[52]ACCOUNTALLOC!BL389</f>
        <v>0</v>
      </c>
      <c r="BM389" s="697">
        <f>[52]ACCOUNTALLOC!BM389</f>
        <v>0</v>
      </c>
      <c r="BN389" s="697">
        <f>[52]ACCOUNTALLOC!BN389</f>
        <v>0</v>
      </c>
      <c r="BO389" s="697">
        <f>[52]ACCOUNTALLOC!BO389</f>
        <v>2279.4959386373976</v>
      </c>
      <c r="BP389" s="698"/>
      <c r="BQ389" s="697">
        <f>[52]ACCOUNTALLOC!BQ389</f>
        <v>822.56254967354221</v>
      </c>
      <c r="BR389" s="697">
        <f>[52]ACCOUNTALLOC!BR389</f>
        <v>0</v>
      </c>
      <c r="BS389" s="697">
        <f>[52]ACCOUNTALLOC!BS389</f>
        <v>16.213447901775115</v>
      </c>
      <c r="BT389" s="697">
        <f>[52]ACCOUNTALLOC!BT389</f>
        <v>0</v>
      </c>
      <c r="BU389" s="697">
        <f>[52]ACCOUNTALLOC!BU389</f>
        <v>0</v>
      </c>
      <c r="BV389" s="697">
        <f>[52]ACCOUNTALLOC!BV389</f>
        <v>0</v>
      </c>
      <c r="BW389" s="697">
        <f>[52]ACCOUNTALLOC!BW389</f>
        <v>838.77599757531732</v>
      </c>
      <c r="BX389" s="698"/>
      <c r="BY389" s="697">
        <f>[52]ACCOUNTALLOC!BY389</f>
        <v>179.10807101118874</v>
      </c>
      <c r="BZ389" s="697">
        <f>[52]ACCOUNTALLOC!BZ389</f>
        <v>0</v>
      </c>
      <c r="CA389" s="697">
        <f>[52]ACCOUNTALLOC!CA389</f>
        <v>26.103511374419462</v>
      </c>
      <c r="CB389" s="697">
        <f>[52]ACCOUNTALLOC!CB389</f>
        <v>0</v>
      </c>
      <c r="CC389" s="697">
        <f>[52]ACCOUNTALLOC!CC389</f>
        <v>0</v>
      </c>
      <c r="CD389" s="697">
        <f>[52]ACCOUNTALLOC!CD389</f>
        <v>0</v>
      </c>
      <c r="CE389" s="697">
        <f>[52]ACCOUNTALLOC!CE389</f>
        <v>205.21158238560821</v>
      </c>
      <c r="CF389" s="698"/>
      <c r="CG389" s="697">
        <f>[52]ACCOUNTALLOC!CG389</f>
        <v>367.29173730124842</v>
      </c>
      <c r="CH389" s="697">
        <f>[52]ACCOUNTALLOC!CH389</f>
        <v>0</v>
      </c>
      <c r="CI389" s="697">
        <f>[52]ACCOUNTALLOC!CI389</f>
        <v>20684.178838723048</v>
      </c>
      <c r="CJ389" s="697">
        <f>[52]ACCOUNTALLOC!CJ389</f>
        <v>0</v>
      </c>
      <c r="CK389" s="697">
        <f>[52]ACCOUNTALLOC!CK389</f>
        <v>0</v>
      </c>
      <c r="CL389" s="697">
        <f>[52]ACCOUNTALLOC!CL389</f>
        <v>0</v>
      </c>
      <c r="CM389" s="697">
        <f>[52]ACCOUNTALLOC!CM389</f>
        <v>21051.470576024298</v>
      </c>
      <c r="CN389" s="698">
        <f>[52]ACCOUNTALLOC!CN389</f>
        <v>0</v>
      </c>
      <c r="CO389" s="697">
        <f>[52]ACCOUNTALLOC!CO389</f>
        <v>293.9527211257132</v>
      </c>
      <c r="CP389" s="697">
        <f>[52]ACCOUNTALLOC!CP389</f>
        <v>0</v>
      </c>
      <c r="CQ389" s="697">
        <f>[52]ACCOUNTALLOC!CQ389</f>
        <v>0.29105107900993515</v>
      </c>
      <c r="CR389" s="697">
        <f>[52]ACCOUNTALLOC!CR389</f>
        <v>0</v>
      </c>
      <c r="CS389" s="697">
        <f>[52]ACCOUNTALLOC!CS389</f>
        <v>0</v>
      </c>
      <c r="CT389" s="697">
        <f>[52]ACCOUNTALLOC!CT389</f>
        <v>0</v>
      </c>
      <c r="CU389" s="697">
        <f>[52]ACCOUNTALLOC!CU389</f>
        <v>294.24377220472314</v>
      </c>
      <c r="CW389" s="65">
        <f>[52]ACCOUNTALLOC!CW389</f>
        <v>0</v>
      </c>
      <c r="CX389" s="65">
        <f>[52]ACCOUNTALLOC!CX389</f>
        <v>0</v>
      </c>
      <c r="CY389" s="65">
        <f>[52]ACCOUNTALLOC!CY389</f>
        <v>0</v>
      </c>
      <c r="CZ389" s="65">
        <f>[52]ACCOUNTALLOC!CZ389</f>
        <v>0</v>
      </c>
      <c r="DA389" s="65">
        <f>[52]ACCOUNTALLOC!DA389</f>
        <v>0</v>
      </c>
      <c r="DB389" s="65">
        <f>[52]ACCOUNTALLOC!DB389</f>
        <v>0</v>
      </c>
      <c r="DC389" s="65">
        <f>[52]ACCOUNTALLOC!DC389</f>
        <v>0</v>
      </c>
      <c r="DE389" s="65">
        <v>0</v>
      </c>
      <c r="DF389" s="65">
        <v>0</v>
      </c>
      <c r="DG389" s="65">
        <v>0</v>
      </c>
      <c r="DH389" s="65">
        <v>0</v>
      </c>
      <c r="DI389" s="65">
        <v>0</v>
      </c>
      <c r="DJ389" s="65">
        <v>0</v>
      </c>
      <c r="DK389" s="65">
        <v>0</v>
      </c>
      <c r="DM389" s="65">
        <v>0</v>
      </c>
      <c r="DN389" s="65">
        <v>0</v>
      </c>
      <c r="DO389" s="65">
        <v>0</v>
      </c>
      <c r="DP389" s="65">
        <v>0</v>
      </c>
      <c r="DQ389" s="65">
        <v>0</v>
      </c>
      <c r="DR389" s="65">
        <v>0</v>
      </c>
      <c r="DS389" s="65">
        <v>0</v>
      </c>
      <c r="DU389" s="65">
        <v>0</v>
      </c>
      <c r="DV389" s="65">
        <v>0</v>
      </c>
      <c r="DW389" s="65">
        <v>0</v>
      </c>
      <c r="DX389" s="65">
        <v>0</v>
      </c>
      <c r="DY389" s="65">
        <v>0</v>
      </c>
      <c r="DZ389" s="65">
        <v>0</v>
      </c>
      <c r="EA389" s="65">
        <v>0</v>
      </c>
      <c r="EC389" s="65">
        <v>0</v>
      </c>
      <c r="ED389" s="65">
        <v>0</v>
      </c>
      <c r="EE389" s="65">
        <v>0</v>
      </c>
      <c r="EF389" s="65">
        <v>0</v>
      </c>
      <c r="EG389" s="65">
        <v>0</v>
      </c>
      <c r="EH389" s="65">
        <v>0</v>
      </c>
      <c r="EI389" s="65">
        <v>0</v>
      </c>
      <c r="EK389" s="65">
        <v>0</v>
      </c>
      <c r="EL389" s="65">
        <v>0</v>
      </c>
      <c r="EM389" s="65">
        <v>0</v>
      </c>
      <c r="EN389" s="65">
        <v>0</v>
      </c>
      <c r="EO389" s="65">
        <v>0</v>
      </c>
      <c r="EP389" s="65">
        <v>0</v>
      </c>
      <c r="EQ389" s="65">
        <v>0</v>
      </c>
      <c r="ES389" s="65">
        <v>0</v>
      </c>
      <c r="ET389" s="65">
        <v>0</v>
      </c>
      <c r="EU389" s="65">
        <v>0</v>
      </c>
      <c r="EV389" s="65">
        <v>0</v>
      </c>
      <c r="EW389" s="65">
        <v>0</v>
      </c>
      <c r="EX389" s="65">
        <v>0</v>
      </c>
      <c r="EY389" s="65">
        <v>0</v>
      </c>
      <c r="FA389" s="65">
        <v>0</v>
      </c>
      <c r="FB389" s="65">
        <v>0</v>
      </c>
      <c r="FC389" s="65">
        <v>0</v>
      </c>
      <c r="FD389" s="65">
        <v>0</v>
      </c>
      <c r="FE389" s="65">
        <v>0</v>
      </c>
      <c r="FF389" s="65">
        <v>0</v>
      </c>
      <c r="FG389" s="65">
        <v>0</v>
      </c>
    </row>
    <row r="390" spans="1:163">
      <c r="A390" s="699" t="str">
        <f>[52]ACCOUNTALLOC!A390</f>
        <v>~</v>
      </c>
      <c r="B390" s="698" t="str">
        <f>[52]ACCOUNTALLOC!B390</f>
        <v>~</v>
      </c>
      <c r="C390" s="695">
        <f>[52]ACCOUNTALLOC!C390</f>
        <v>0</v>
      </c>
      <c r="D390" s="700"/>
      <c r="E390" s="697">
        <f>[52]ACCOUNTALLOC!E390</f>
        <v>0</v>
      </c>
      <c r="F390" s="697">
        <f>[52]ACCOUNTALLOC!F390</f>
        <v>0</v>
      </c>
      <c r="G390" s="697">
        <f>[52]ACCOUNTALLOC!G390</f>
        <v>0</v>
      </c>
      <c r="H390" s="697">
        <f>[52]ACCOUNTALLOC!H390</f>
        <v>0</v>
      </c>
      <c r="I390" s="697">
        <f>[52]ACCOUNTALLOC!I390</f>
        <v>0</v>
      </c>
      <c r="J390" s="697">
        <f>[52]ACCOUNTALLOC!J390</f>
        <v>0</v>
      </c>
      <c r="K390" s="697">
        <f>[52]ACCOUNTALLOC!K390</f>
        <v>0</v>
      </c>
      <c r="L390" s="698"/>
      <c r="M390" s="697">
        <f>[52]ACCOUNTALLOC!M390</f>
        <v>0</v>
      </c>
      <c r="N390" s="697">
        <f>[52]ACCOUNTALLOC!N390</f>
        <v>0</v>
      </c>
      <c r="O390" s="697">
        <f>[52]ACCOUNTALLOC!O390</f>
        <v>0</v>
      </c>
      <c r="P390" s="697">
        <f>[52]ACCOUNTALLOC!P390</f>
        <v>0</v>
      </c>
      <c r="Q390" s="697">
        <f>[52]ACCOUNTALLOC!Q390</f>
        <v>0</v>
      </c>
      <c r="R390" s="697">
        <f>[52]ACCOUNTALLOC!R390</f>
        <v>0</v>
      </c>
      <c r="S390" s="697">
        <f>[52]ACCOUNTALLOC!S390</f>
        <v>0</v>
      </c>
      <c r="T390" s="698"/>
      <c r="U390" s="697">
        <f>[52]ACCOUNTALLOC!U390</f>
        <v>0</v>
      </c>
      <c r="V390" s="697">
        <f>[52]ACCOUNTALLOC!V390</f>
        <v>0</v>
      </c>
      <c r="W390" s="697">
        <f>[52]ACCOUNTALLOC!W390</f>
        <v>0</v>
      </c>
      <c r="X390" s="697">
        <f>[52]ACCOUNTALLOC!X390</f>
        <v>0</v>
      </c>
      <c r="Y390" s="697">
        <f>[52]ACCOUNTALLOC!Y390</f>
        <v>0</v>
      </c>
      <c r="Z390" s="697">
        <f>[52]ACCOUNTALLOC!Z390</f>
        <v>0</v>
      </c>
      <c r="AA390" s="697">
        <f>[52]ACCOUNTALLOC!AA390</f>
        <v>0</v>
      </c>
      <c r="AB390" s="698"/>
      <c r="AC390" s="697">
        <f>[52]ACCOUNTALLOC!AC390</f>
        <v>0</v>
      </c>
      <c r="AD390" s="697">
        <f>[52]ACCOUNTALLOC!AD390</f>
        <v>0</v>
      </c>
      <c r="AE390" s="697">
        <f>[52]ACCOUNTALLOC!AE390</f>
        <v>0</v>
      </c>
      <c r="AF390" s="697">
        <f>[52]ACCOUNTALLOC!AF390</f>
        <v>0</v>
      </c>
      <c r="AG390" s="697">
        <f>[52]ACCOUNTALLOC!AG390</f>
        <v>0</v>
      </c>
      <c r="AH390" s="697">
        <f>[52]ACCOUNTALLOC!AH390</f>
        <v>0</v>
      </c>
      <c r="AI390" s="697">
        <f>[52]ACCOUNTALLOC!AI390</f>
        <v>0</v>
      </c>
      <c r="AJ390" s="698"/>
      <c r="AK390" s="697">
        <f>[52]ACCOUNTALLOC!AK390</f>
        <v>0</v>
      </c>
      <c r="AL390" s="697">
        <f>[52]ACCOUNTALLOC!AL390</f>
        <v>0</v>
      </c>
      <c r="AM390" s="697">
        <f>[52]ACCOUNTALLOC!AM390</f>
        <v>0</v>
      </c>
      <c r="AN390" s="697">
        <f>[52]ACCOUNTALLOC!AN390</f>
        <v>0</v>
      </c>
      <c r="AO390" s="697">
        <f>[52]ACCOUNTALLOC!AO390</f>
        <v>0</v>
      </c>
      <c r="AP390" s="697">
        <f>[52]ACCOUNTALLOC!AP390</f>
        <v>0</v>
      </c>
      <c r="AQ390" s="697">
        <f>[52]ACCOUNTALLOC!AQ390</f>
        <v>0</v>
      </c>
      <c r="AR390" s="698"/>
      <c r="AS390" s="697">
        <f>[52]ACCOUNTALLOC!AS390</f>
        <v>0</v>
      </c>
      <c r="AT390" s="697">
        <f>[52]ACCOUNTALLOC!AT390</f>
        <v>0</v>
      </c>
      <c r="AU390" s="697">
        <f>[52]ACCOUNTALLOC!AU390</f>
        <v>0</v>
      </c>
      <c r="AV390" s="697">
        <f>[52]ACCOUNTALLOC!AV390</f>
        <v>0</v>
      </c>
      <c r="AW390" s="697">
        <f>[52]ACCOUNTALLOC!AW390</f>
        <v>0</v>
      </c>
      <c r="AX390" s="697">
        <f>[52]ACCOUNTALLOC!AX390</f>
        <v>0</v>
      </c>
      <c r="AY390" s="697">
        <f>[52]ACCOUNTALLOC!AY390</f>
        <v>0</v>
      </c>
      <c r="AZ390" s="698"/>
      <c r="BA390" s="697">
        <f>[52]ACCOUNTALLOC!BA390</f>
        <v>0</v>
      </c>
      <c r="BB390" s="697">
        <f>[52]ACCOUNTALLOC!BB390</f>
        <v>0</v>
      </c>
      <c r="BC390" s="697">
        <f>[52]ACCOUNTALLOC!BC390</f>
        <v>0</v>
      </c>
      <c r="BD390" s="697">
        <f>[52]ACCOUNTALLOC!BD390</f>
        <v>0</v>
      </c>
      <c r="BE390" s="697">
        <f>[52]ACCOUNTALLOC!BE390</f>
        <v>0</v>
      </c>
      <c r="BF390" s="697">
        <f>[52]ACCOUNTALLOC!BF390</f>
        <v>0</v>
      </c>
      <c r="BG390" s="697">
        <f>[52]ACCOUNTALLOC!BG390</f>
        <v>0</v>
      </c>
      <c r="BH390" s="698"/>
      <c r="BI390" s="697">
        <f>[52]ACCOUNTALLOC!BI390</f>
        <v>0</v>
      </c>
      <c r="BJ390" s="697">
        <f>[52]ACCOUNTALLOC!BJ390</f>
        <v>0</v>
      </c>
      <c r="BK390" s="697">
        <f>[52]ACCOUNTALLOC!BK390</f>
        <v>0</v>
      </c>
      <c r="BL390" s="697">
        <f>[52]ACCOUNTALLOC!BL390</f>
        <v>0</v>
      </c>
      <c r="BM390" s="697">
        <f>[52]ACCOUNTALLOC!BM390</f>
        <v>0</v>
      </c>
      <c r="BN390" s="697">
        <f>[52]ACCOUNTALLOC!BN390</f>
        <v>0</v>
      </c>
      <c r="BO390" s="697">
        <f>[52]ACCOUNTALLOC!BO390</f>
        <v>0</v>
      </c>
      <c r="BP390" s="698"/>
      <c r="BQ390" s="697">
        <f>[52]ACCOUNTALLOC!BQ390</f>
        <v>0</v>
      </c>
      <c r="BR390" s="697">
        <f>[52]ACCOUNTALLOC!BR390</f>
        <v>0</v>
      </c>
      <c r="BS390" s="697">
        <f>[52]ACCOUNTALLOC!BS390</f>
        <v>0</v>
      </c>
      <c r="BT390" s="697">
        <f>[52]ACCOUNTALLOC!BT390</f>
        <v>0</v>
      </c>
      <c r="BU390" s="697">
        <f>[52]ACCOUNTALLOC!BU390</f>
        <v>0</v>
      </c>
      <c r="BV390" s="697">
        <f>[52]ACCOUNTALLOC!BV390</f>
        <v>0</v>
      </c>
      <c r="BW390" s="697">
        <f>[52]ACCOUNTALLOC!BW390</f>
        <v>0</v>
      </c>
      <c r="BX390" s="698"/>
      <c r="BY390" s="697">
        <f>[52]ACCOUNTALLOC!BY390</f>
        <v>0</v>
      </c>
      <c r="BZ390" s="697">
        <f>[52]ACCOUNTALLOC!BZ390</f>
        <v>0</v>
      </c>
      <c r="CA390" s="697">
        <f>[52]ACCOUNTALLOC!CA390</f>
        <v>0</v>
      </c>
      <c r="CB390" s="697">
        <f>[52]ACCOUNTALLOC!CB390</f>
        <v>0</v>
      </c>
      <c r="CC390" s="697">
        <f>[52]ACCOUNTALLOC!CC390</f>
        <v>0</v>
      </c>
      <c r="CD390" s="697">
        <f>[52]ACCOUNTALLOC!CD390</f>
        <v>0</v>
      </c>
      <c r="CE390" s="697">
        <f>[52]ACCOUNTALLOC!CE390</f>
        <v>0</v>
      </c>
      <c r="CF390" s="698"/>
      <c r="CG390" s="697">
        <f>[52]ACCOUNTALLOC!CG390</f>
        <v>0</v>
      </c>
      <c r="CH390" s="697">
        <f>[52]ACCOUNTALLOC!CH390</f>
        <v>0</v>
      </c>
      <c r="CI390" s="697">
        <f>[52]ACCOUNTALLOC!CI390</f>
        <v>0</v>
      </c>
      <c r="CJ390" s="697">
        <f>[52]ACCOUNTALLOC!CJ390</f>
        <v>0</v>
      </c>
      <c r="CK390" s="697">
        <f>[52]ACCOUNTALLOC!CK390</f>
        <v>0</v>
      </c>
      <c r="CL390" s="697">
        <f>[52]ACCOUNTALLOC!CL390</f>
        <v>0</v>
      </c>
      <c r="CM390" s="697">
        <f>[52]ACCOUNTALLOC!CM390</f>
        <v>0</v>
      </c>
      <c r="CN390" s="698">
        <f>[52]ACCOUNTALLOC!CN390</f>
        <v>0</v>
      </c>
      <c r="CO390" s="697">
        <f>[52]ACCOUNTALLOC!CO390</f>
        <v>0</v>
      </c>
      <c r="CP390" s="697">
        <f>[52]ACCOUNTALLOC!CP390</f>
        <v>0</v>
      </c>
      <c r="CQ390" s="697">
        <f>[52]ACCOUNTALLOC!CQ390</f>
        <v>0</v>
      </c>
      <c r="CR390" s="697">
        <f>[52]ACCOUNTALLOC!CR390</f>
        <v>0</v>
      </c>
      <c r="CS390" s="697">
        <f>[52]ACCOUNTALLOC!CS390</f>
        <v>0</v>
      </c>
      <c r="CT390" s="697">
        <f>[52]ACCOUNTALLOC!CT390</f>
        <v>0</v>
      </c>
      <c r="CU390" s="697">
        <f>[52]ACCOUNTALLOC!CU390</f>
        <v>0</v>
      </c>
      <c r="CW390" s="65">
        <f>[52]ACCOUNTALLOC!CW390</f>
        <v>0</v>
      </c>
      <c r="CX390" s="65">
        <f>[52]ACCOUNTALLOC!CX390</f>
        <v>0</v>
      </c>
      <c r="CY390" s="65">
        <f>[52]ACCOUNTALLOC!CY390</f>
        <v>0</v>
      </c>
      <c r="CZ390" s="65">
        <f>[52]ACCOUNTALLOC!CZ390</f>
        <v>0</v>
      </c>
      <c r="DA390" s="65">
        <f>[52]ACCOUNTALLOC!DA390</f>
        <v>0</v>
      </c>
      <c r="DB390" s="65">
        <f>[52]ACCOUNTALLOC!DB390</f>
        <v>0</v>
      </c>
      <c r="DC390" s="65">
        <f>[52]ACCOUNTALLOC!DC390</f>
        <v>0</v>
      </c>
      <c r="DE390" s="65">
        <v>0</v>
      </c>
      <c r="DF390" s="65">
        <v>0</v>
      </c>
      <c r="DG390" s="65">
        <v>0</v>
      </c>
      <c r="DH390" s="65">
        <v>0</v>
      </c>
      <c r="DI390" s="65">
        <v>0</v>
      </c>
      <c r="DJ390" s="65">
        <v>0</v>
      </c>
      <c r="DK390" s="65">
        <v>0</v>
      </c>
      <c r="DM390" s="65">
        <v>0</v>
      </c>
      <c r="DN390" s="65">
        <v>0</v>
      </c>
      <c r="DO390" s="65">
        <v>0</v>
      </c>
      <c r="DP390" s="65">
        <v>0</v>
      </c>
      <c r="DQ390" s="65">
        <v>0</v>
      </c>
      <c r="DR390" s="65">
        <v>0</v>
      </c>
      <c r="DS390" s="65">
        <v>0</v>
      </c>
      <c r="DU390" s="65">
        <v>0</v>
      </c>
      <c r="DV390" s="65">
        <v>0</v>
      </c>
      <c r="DW390" s="65">
        <v>0</v>
      </c>
      <c r="DX390" s="65">
        <v>0</v>
      </c>
      <c r="DY390" s="65">
        <v>0</v>
      </c>
      <c r="DZ390" s="65">
        <v>0</v>
      </c>
      <c r="EA390" s="65">
        <v>0</v>
      </c>
      <c r="EC390" s="65">
        <v>0</v>
      </c>
      <c r="ED390" s="65">
        <v>0</v>
      </c>
      <c r="EE390" s="65">
        <v>0</v>
      </c>
      <c r="EF390" s="65">
        <v>0</v>
      </c>
      <c r="EG390" s="65">
        <v>0</v>
      </c>
      <c r="EH390" s="65">
        <v>0</v>
      </c>
      <c r="EI390" s="65">
        <v>0</v>
      </c>
      <c r="EK390" s="65">
        <v>0</v>
      </c>
      <c r="EL390" s="65">
        <v>0</v>
      </c>
      <c r="EM390" s="65">
        <v>0</v>
      </c>
      <c r="EN390" s="65">
        <v>0</v>
      </c>
      <c r="EO390" s="65">
        <v>0</v>
      </c>
      <c r="EP390" s="65">
        <v>0</v>
      </c>
      <c r="EQ390" s="65">
        <v>0</v>
      </c>
      <c r="ES390" s="65">
        <v>0</v>
      </c>
      <c r="ET390" s="65">
        <v>0</v>
      </c>
      <c r="EU390" s="65">
        <v>0</v>
      </c>
      <c r="EV390" s="65">
        <v>0</v>
      </c>
      <c r="EW390" s="65">
        <v>0</v>
      </c>
      <c r="EX390" s="65">
        <v>0</v>
      </c>
      <c r="EY390" s="65">
        <v>0</v>
      </c>
      <c r="FA390" s="65">
        <v>0</v>
      </c>
      <c r="FB390" s="65">
        <v>0</v>
      </c>
      <c r="FC390" s="65">
        <v>0</v>
      </c>
      <c r="FD390" s="65">
        <v>0</v>
      </c>
      <c r="FE390" s="65">
        <v>0</v>
      </c>
      <c r="FF390" s="65">
        <v>0</v>
      </c>
      <c r="FG390" s="65">
        <v>0</v>
      </c>
    </row>
    <row r="391" spans="1:163">
      <c r="A391" s="699" t="str">
        <f>[52]ACCOUNTALLOC!A391</f>
        <v>~</v>
      </c>
      <c r="B391" s="698" t="str">
        <f>[52]ACCOUNTALLOC!B391</f>
        <v>~</v>
      </c>
      <c r="C391" s="695">
        <f>[52]ACCOUNTALLOC!C391</f>
        <v>0</v>
      </c>
      <c r="D391" s="700"/>
      <c r="E391" s="697">
        <f>[52]ACCOUNTALLOC!E391</f>
        <v>0</v>
      </c>
      <c r="F391" s="697">
        <f>[52]ACCOUNTALLOC!F391</f>
        <v>0</v>
      </c>
      <c r="G391" s="697">
        <f>[52]ACCOUNTALLOC!G391</f>
        <v>0</v>
      </c>
      <c r="H391" s="697">
        <f>[52]ACCOUNTALLOC!H391</f>
        <v>0</v>
      </c>
      <c r="I391" s="697">
        <f>[52]ACCOUNTALLOC!I391</f>
        <v>0</v>
      </c>
      <c r="J391" s="697">
        <f>[52]ACCOUNTALLOC!J391</f>
        <v>0</v>
      </c>
      <c r="K391" s="697">
        <f>[52]ACCOUNTALLOC!K391</f>
        <v>0</v>
      </c>
      <c r="L391" s="698"/>
      <c r="M391" s="697">
        <f>[52]ACCOUNTALLOC!M391</f>
        <v>0</v>
      </c>
      <c r="N391" s="697">
        <f>[52]ACCOUNTALLOC!N391</f>
        <v>0</v>
      </c>
      <c r="O391" s="697">
        <f>[52]ACCOUNTALLOC!O391</f>
        <v>0</v>
      </c>
      <c r="P391" s="697">
        <f>[52]ACCOUNTALLOC!P391</f>
        <v>0</v>
      </c>
      <c r="Q391" s="697">
        <f>[52]ACCOUNTALLOC!Q391</f>
        <v>0</v>
      </c>
      <c r="R391" s="697">
        <f>[52]ACCOUNTALLOC!R391</f>
        <v>0</v>
      </c>
      <c r="S391" s="697">
        <f>[52]ACCOUNTALLOC!S391</f>
        <v>0</v>
      </c>
      <c r="T391" s="698"/>
      <c r="U391" s="697">
        <f>[52]ACCOUNTALLOC!U391</f>
        <v>0</v>
      </c>
      <c r="V391" s="697">
        <f>[52]ACCOUNTALLOC!V391</f>
        <v>0</v>
      </c>
      <c r="W391" s="697">
        <f>[52]ACCOUNTALLOC!W391</f>
        <v>0</v>
      </c>
      <c r="X391" s="697">
        <f>[52]ACCOUNTALLOC!X391</f>
        <v>0</v>
      </c>
      <c r="Y391" s="697">
        <f>[52]ACCOUNTALLOC!Y391</f>
        <v>0</v>
      </c>
      <c r="Z391" s="697">
        <f>[52]ACCOUNTALLOC!Z391</f>
        <v>0</v>
      </c>
      <c r="AA391" s="697">
        <f>[52]ACCOUNTALLOC!AA391</f>
        <v>0</v>
      </c>
      <c r="AB391" s="698"/>
      <c r="AC391" s="697">
        <f>[52]ACCOUNTALLOC!AC391</f>
        <v>0</v>
      </c>
      <c r="AD391" s="697">
        <f>[52]ACCOUNTALLOC!AD391</f>
        <v>0</v>
      </c>
      <c r="AE391" s="697">
        <f>[52]ACCOUNTALLOC!AE391</f>
        <v>0</v>
      </c>
      <c r="AF391" s="697">
        <f>[52]ACCOUNTALLOC!AF391</f>
        <v>0</v>
      </c>
      <c r="AG391" s="697">
        <f>[52]ACCOUNTALLOC!AG391</f>
        <v>0</v>
      </c>
      <c r="AH391" s="697">
        <f>[52]ACCOUNTALLOC!AH391</f>
        <v>0</v>
      </c>
      <c r="AI391" s="697">
        <f>[52]ACCOUNTALLOC!AI391</f>
        <v>0</v>
      </c>
      <c r="AJ391" s="698"/>
      <c r="AK391" s="697">
        <f>[52]ACCOUNTALLOC!AK391</f>
        <v>0</v>
      </c>
      <c r="AL391" s="697">
        <f>[52]ACCOUNTALLOC!AL391</f>
        <v>0</v>
      </c>
      <c r="AM391" s="697">
        <f>[52]ACCOUNTALLOC!AM391</f>
        <v>0</v>
      </c>
      <c r="AN391" s="697">
        <f>[52]ACCOUNTALLOC!AN391</f>
        <v>0</v>
      </c>
      <c r="AO391" s="697">
        <f>[52]ACCOUNTALLOC!AO391</f>
        <v>0</v>
      </c>
      <c r="AP391" s="697">
        <f>[52]ACCOUNTALLOC!AP391</f>
        <v>0</v>
      </c>
      <c r="AQ391" s="697">
        <f>[52]ACCOUNTALLOC!AQ391</f>
        <v>0</v>
      </c>
      <c r="AR391" s="698"/>
      <c r="AS391" s="697">
        <f>[52]ACCOUNTALLOC!AS391</f>
        <v>0</v>
      </c>
      <c r="AT391" s="697">
        <f>[52]ACCOUNTALLOC!AT391</f>
        <v>0</v>
      </c>
      <c r="AU391" s="697">
        <f>[52]ACCOUNTALLOC!AU391</f>
        <v>0</v>
      </c>
      <c r="AV391" s="697">
        <f>[52]ACCOUNTALLOC!AV391</f>
        <v>0</v>
      </c>
      <c r="AW391" s="697">
        <f>[52]ACCOUNTALLOC!AW391</f>
        <v>0</v>
      </c>
      <c r="AX391" s="697">
        <f>[52]ACCOUNTALLOC!AX391</f>
        <v>0</v>
      </c>
      <c r="AY391" s="697">
        <f>[52]ACCOUNTALLOC!AY391</f>
        <v>0</v>
      </c>
      <c r="AZ391" s="698"/>
      <c r="BA391" s="697">
        <f>[52]ACCOUNTALLOC!BA391</f>
        <v>0</v>
      </c>
      <c r="BB391" s="697">
        <f>[52]ACCOUNTALLOC!BB391</f>
        <v>0</v>
      </c>
      <c r="BC391" s="697">
        <f>[52]ACCOUNTALLOC!BC391</f>
        <v>0</v>
      </c>
      <c r="BD391" s="697">
        <f>[52]ACCOUNTALLOC!BD391</f>
        <v>0</v>
      </c>
      <c r="BE391" s="697">
        <f>[52]ACCOUNTALLOC!BE391</f>
        <v>0</v>
      </c>
      <c r="BF391" s="697">
        <f>[52]ACCOUNTALLOC!BF391</f>
        <v>0</v>
      </c>
      <c r="BG391" s="697">
        <f>[52]ACCOUNTALLOC!BG391</f>
        <v>0</v>
      </c>
      <c r="BH391" s="698"/>
      <c r="BI391" s="697">
        <f>[52]ACCOUNTALLOC!BI391</f>
        <v>0</v>
      </c>
      <c r="BJ391" s="697">
        <f>[52]ACCOUNTALLOC!BJ391</f>
        <v>0</v>
      </c>
      <c r="BK391" s="697">
        <f>[52]ACCOUNTALLOC!BK391</f>
        <v>0</v>
      </c>
      <c r="BL391" s="697">
        <f>[52]ACCOUNTALLOC!BL391</f>
        <v>0</v>
      </c>
      <c r="BM391" s="697">
        <f>[52]ACCOUNTALLOC!BM391</f>
        <v>0</v>
      </c>
      <c r="BN391" s="697">
        <f>[52]ACCOUNTALLOC!BN391</f>
        <v>0</v>
      </c>
      <c r="BO391" s="697">
        <f>[52]ACCOUNTALLOC!BO391</f>
        <v>0</v>
      </c>
      <c r="BP391" s="698"/>
      <c r="BQ391" s="697">
        <f>[52]ACCOUNTALLOC!BQ391</f>
        <v>0</v>
      </c>
      <c r="BR391" s="697">
        <f>[52]ACCOUNTALLOC!BR391</f>
        <v>0</v>
      </c>
      <c r="BS391" s="697">
        <f>[52]ACCOUNTALLOC!BS391</f>
        <v>0</v>
      </c>
      <c r="BT391" s="697">
        <f>[52]ACCOUNTALLOC!BT391</f>
        <v>0</v>
      </c>
      <c r="BU391" s="697">
        <f>[52]ACCOUNTALLOC!BU391</f>
        <v>0</v>
      </c>
      <c r="BV391" s="697">
        <f>[52]ACCOUNTALLOC!BV391</f>
        <v>0</v>
      </c>
      <c r="BW391" s="697">
        <f>[52]ACCOUNTALLOC!BW391</f>
        <v>0</v>
      </c>
      <c r="BX391" s="698"/>
      <c r="BY391" s="697">
        <f>[52]ACCOUNTALLOC!BY391</f>
        <v>0</v>
      </c>
      <c r="BZ391" s="697">
        <f>[52]ACCOUNTALLOC!BZ391</f>
        <v>0</v>
      </c>
      <c r="CA391" s="697">
        <f>[52]ACCOUNTALLOC!CA391</f>
        <v>0</v>
      </c>
      <c r="CB391" s="697">
        <f>[52]ACCOUNTALLOC!CB391</f>
        <v>0</v>
      </c>
      <c r="CC391" s="697">
        <f>[52]ACCOUNTALLOC!CC391</f>
        <v>0</v>
      </c>
      <c r="CD391" s="697">
        <f>[52]ACCOUNTALLOC!CD391</f>
        <v>0</v>
      </c>
      <c r="CE391" s="697">
        <f>[52]ACCOUNTALLOC!CE391</f>
        <v>0</v>
      </c>
      <c r="CF391" s="698"/>
      <c r="CG391" s="697">
        <f>[52]ACCOUNTALLOC!CG391</f>
        <v>0</v>
      </c>
      <c r="CH391" s="697">
        <f>[52]ACCOUNTALLOC!CH391</f>
        <v>0</v>
      </c>
      <c r="CI391" s="697">
        <f>[52]ACCOUNTALLOC!CI391</f>
        <v>0</v>
      </c>
      <c r="CJ391" s="697">
        <f>[52]ACCOUNTALLOC!CJ391</f>
        <v>0</v>
      </c>
      <c r="CK391" s="697">
        <f>[52]ACCOUNTALLOC!CK391</f>
        <v>0</v>
      </c>
      <c r="CL391" s="697">
        <f>[52]ACCOUNTALLOC!CL391</f>
        <v>0</v>
      </c>
      <c r="CM391" s="697">
        <f>[52]ACCOUNTALLOC!CM391</f>
        <v>0</v>
      </c>
      <c r="CN391" s="698">
        <f>[52]ACCOUNTALLOC!CN391</f>
        <v>0</v>
      </c>
      <c r="CO391" s="697">
        <f>[52]ACCOUNTALLOC!CO391</f>
        <v>0</v>
      </c>
      <c r="CP391" s="697">
        <f>[52]ACCOUNTALLOC!CP391</f>
        <v>0</v>
      </c>
      <c r="CQ391" s="697">
        <f>[52]ACCOUNTALLOC!CQ391</f>
        <v>0</v>
      </c>
      <c r="CR391" s="697">
        <f>[52]ACCOUNTALLOC!CR391</f>
        <v>0</v>
      </c>
      <c r="CS391" s="697">
        <f>[52]ACCOUNTALLOC!CS391</f>
        <v>0</v>
      </c>
      <c r="CT391" s="697">
        <f>[52]ACCOUNTALLOC!CT391</f>
        <v>0</v>
      </c>
      <c r="CU391" s="697">
        <f>[52]ACCOUNTALLOC!CU391</f>
        <v>0</v>
      </c>
      <c r="CW391" s="65">
        <f>[52]ACCOUNTALLOC!CW391</f>
        <v>0</v>
      </c>
      <c r="CX391" s="65">
        <f>[52]ACCOUNTALLOC!CX391</f>
        <v>0</v>
      </c>
      <c r="CY391" s="65">
        <f>[52]ACCOUNTALLOC!CY391</f>
        <v>0</v>
      </c>
      <c r="CZ391" s="65">
        <f>[52]ACCOUNTALLOC!CZ391</f>
        <v>0</v>
      </c>
      <c r="DA391" s="65">
        <f>[52]ACCOUNTALLOC!DA391</f>
        <v>0</v>
      </c>
      <c r="DB391" s="65">
        <f>[52]ACCOUNTALLOC!DB391</f>
        <v>0</v>
      </c>
      <c r="DC391" s="65">
        <f>[52]ACCOUNTALLOC!DC391</f>
        <v>0</v>
      </c>
      <c r="DE391" s="65">
        <v>0</v>
      </c>
      <c r="DF391" s="65">
        <v>0</v>
      </c>
      <c r="DG391" s="65">
        <v>0</v>
      </c>
      <c r="DH391" s="65">
        <v>0</v>
      </c>
      <c r="DI391" s="65">
        <v>0</v>
      </c>
      <c r="DJ391" s="65">
        <v>0</v>
      </c>
      <c r="DK391" s="65">
        <v>0</v>
      </c>
      <c r="DM391" s="65">
        <v>0</v>
      </c>
      <c r="DN391" s="65">
        <v>0</v>
      </c>
      <c r="DO391" s="65">
        <v>0</v>
      </c>
      <c r="DP391" s="65">
        <v>0</v>
      </c>
      <c r="DQ391" s="65">
        <v>0</v>
      </c>
      <c r="DR391" s="65">
        <v>0</v>
      </c>
      <c r="DS391" s="65">
        <v>0</v>
      </c>
      <c r="DU391" s="65">
        <v>0</v>
      </c>
      <c r="DV391" s="65">
        <v>0</v>
      </c>
      <c r="DW391" s="65">
        <v>0</v>
      </c>
      <c r="DX391" s="65">
        <v>0</v>
      </c>
      <c r="DY391" s="65">
        <v>0</v>
      </c>
      <c r="DZ391" s="65">
        <v>0</v>
      </c>
      <c r="EA391" s="65">
        <v>0</v>
      </c>
      <c r="EC391" s="65">
        <v>0</v>
      </c>
      <c r="ED391" s="65">
        <v>0</v>
      </c>
      <c r="EE391" s="65">
        <v>0</v>
      </c>
      <c r="EF391" s="65">
        <v>0</v>
      </c>
      <c r="EG391" s="65">
        <v>0</v>
      </c>
      <c r="EH391" s="65">
        <v>0</v>
      </c>
      <c r="EI391" s="65">
        <v>0</v>
      </c>
      <c r="EK391" s="65">
        <v>0</v>
      </c>
      <c r="EL391" s="65">
        <v>0</v>
      </c>
      <c r="EM391" s="65">
        <v>0</v>
      </c>
      <c r="EN391" s="65">
        <v>0</v>
      </c>
      <c r="EO391" s="65">
        <v>0</v>
      </c>
      <c r="EP391" s="65">
        <v>0</v>
      </c>
      <c r="EQ391" s="65">
        <v>0</v>
      </c>
      <c r="ES391" s="65">
        <v>0</v>
      </c>
      <c r="ET391" s="65">
        <v>0</v>
      </c>
      <c r="EU391" s="65">
        <v>0</v>
      </c>
      <c r="EV391" s="65">
        <v>0</v>
      </c>
      <c r="EW391" s="65">
        <v>0</v>
      </c>
      <c r="EX391" s="65">
        <v>0</v>
      </c>
      <c r="EY391" s="65">
        <v>0</v>
      </c>
      <c r="FA391" s="65">
        <v>0</v>
      </c>
      <c r="FB391" s="65">
        <v>0</v>
      </c>
      <c r="FC391" s="65">
        <v>0</v>
      </c>
      <c r="FD391" s="65">
        <v>0</v>
      </c>
      <c r="FE391" s="65">
        <v>0</v>
      </c>
      <c r="FF391" s="65">
        <v>0</v>
      </c>
      <c r="FG391" s="65">
        <v>0</v>
      </c>
    </row>
    <row r="392" spans="1:163">
      <c r="A392" s="699" t="str">
        <f>[52]ACCOUNTALLOC!A392</f>
        <v>~</v>
      </c>
      <c r="B392" s="698" t="str">
        <f>[52]ACCOUNTALLOC!B392</f>
        <v>~</v>
      </c>
      <c r="C392" s="695">
        <f>[52]ACCOUNTALLOC!C392</f>
        <v>0</v>
      </c>
      <c r="D392" s="700"/>
      <c r="E392" s="697">
        <f>[52]ACCOUNTALLOC!E392</f>
        <v>0</v>
      </c>
      <c r="F392" s="697">
        <f>[52]ACCOUNTALLOC!F392</f>
        <v>0</v>
      </c>
      <c r="G392" s="697">
        <f>[52]ACCOUNTALLOC!G392</f>
        <v>0</v>
      </c>
      <c r="H392" s="697">
        <f>[52]ACCOUNTALLOC!H392</f>
        <v>0</v>
      </c>
      <c r="I392" s="697">
        <f>[52]ACCOUNTALLOC!I392</f>
        <v>0</v>
      </c>
      <c r="J392" s="697">
        <f>[52]ACCOUNTALLOC!J392</f>
        <v>0</v>
      </c>
      <c r="K392" s="697">
        <f>[52]ACCOUNTALLOC!K392</f>
        <v>0</v>
      </c>
      <c r="L392" s="698"/>
      <c r="M392" s="697">
        <f>[52]ACCOUNTALLOC!M392</f>
        <v>0</v>
      </c>
      <c r="N392" s="697">
        <f>[52]ACCOUNTALLOC!N392</f>
        <v>0</v>
      </c>
      <c r="O392" s="697">
        <f>[52]ACCOUNTALLOC!O392</f>
        <v>0</v>
      </c>
      <c r="P392" s="697">
        <f>[52]ACCOUNTALLOC!P392</f>
        <v>0</v>
      </c>
      <c r="Q392" s="697">
        <f>[52]ACCOUNTALLOC!Q392</f>
        <v>0</v>
      </c>
      <c r="R392" s="697">
        <f>[52]ACCOUNTALLOC!R392</f>
        <v>0</v>
      </c>
      <c r="S392" s="697">
        <f>[52]ACCOUNTALLOC!S392</f>
        <v>0</v>
      </c>
      <c r="T392" s="698"/>
      <c r="U392" s="697">
        <f>[52]ACCOUNTALLOC!U392</f>
        <v>0</v>
      </c>
      <c r="V392" s="697">
        <f>[52]ACCOUNTALLOC!V392</f>
        <v>0</v>
      </c>
      <c r="W392" s="697">
        <f>[52]ACCOUNTALLOC!W392</f>
        <v>0</v>
      </c>
      <c r="X392" s="697">
        <f>[52]ACCOUNTALLOC!X392</f>
        <v>0</v>
      </c>
      <c r="Y392" s="697">
        <f>[52]ACCOUNTALLOC!Y392</f>
        <v>0</v>
      </c>
      <c r="Z392" s="697">
        <f>[52]ACCOUNTALLOC!Z392</f>
        <v>0</v>
      </c>
      <c r="AA392" s="697">
        <f>[52]ACCOUNTALLOC!AA392</f>
        <v>0</v>
      </c>
      <c r="AB392" s="698"/>
      <c r="AC392" s="697">
        <f>[52]ACCOUNTALLOC!AC392</f>
        <v>0</v>
      </c>
      <c r="AD392" s="697">
        <f>[52]ACCOUNTALLOC!AD392</f>
        <v>0</v>
      </c>
      <c r="AE392" s="697">
        <f>[52]ACCOUNTALLOC!AE392</f>
        <v>0</v>
      </c>
      <c r="AF392" s="697">
        <f>[52]ACCOUNTALLOC!AF392</f>
        <v>0</v>
      </c>
      <c r="AG392" s="697">
        <f>[52]ACCOUNTALLOC!AG392</f>
        <v>0</v>
      </c>
      <c r="AH392" s="697">
        <f>[52]ACCOUNTALLOC!AH392</f>
        <v>0</v>
      </c>
      <c r="AI392" s="697">
        <f>[52]ACCOUNTALLOC!AI392</f>
        <v>0</v>
      </c>
      <c r="AJ392" s="698"/>
      <c r="AK392" s="697">
        <f>[52]ACCOUNTALLOC!AK392</f>
        <v>0</v>
      </c>
      <c r="AL392" s="697">
        <f>[52]ACCOUNTALLOC!AL392</f>
        <v>0</v>
      </c>
      <c r="AM392" s="697">
        <f>[52]ACCOUNTALLOC!AM392</f>
        <v>0</v>
      </c>
      <c r="AN392" s="697">
        <f>[52]ACCOUNTALLOC!AN392</f>
        <v>0</v>
      </c>
      <c r="AO392" s="697">
        <f>[52]ACCOUNTALLOC!AO392</f>
        <v>0</v>
      </c>
      <c r="AP392" s="697">
        <f>[52]ACCOUNTALLOC!AP392</f>
        <v>0</v>
      </c>
      <c r="AQ392" s="697">
        <f>[52]ACCOUNTALLOC!AQ392</f>
        <v>0</v>
      </c>
      <c r="AR392" s="698"/>
      <c r="AS392" s="697">
        <f>[52]ACCOUNTALLOC!AS392</f>
        <v>0</v>
      </c>
      <c r="AT392" s="697">
        <f>[52]ACCOUNTALLOC!AT392</f>
        <v>0</v>
      </c>
      <c r="AU392" s="697">
        <f>[52]ACCOUNTALLOC!AU392</f>
        <v>0</v>
      </c>
      <c r="AV392" s="697">
        <f>[52]ACCOUNTALLOC!AV392</f>
        <v>0</v>
      </c>
      <c r="AW392" s="697">
        <f>[52]ACCOUNTALLOC!AW392</f>
        <v>0</v>
      </c>
      <c r="AX392" s="697">
        <f>[52]ACCOUNTALLOC!AX392</f>
        <v>0</v>
      </c>
      <c r="AY392" s="697">
        <f>[52]ACCOUNTALLOC!AY392</f>
        <v>0</v>
      </c>
      <c r="AZ392" s="698"/>
      <c r="BA392" s="697">
        <f>[52]ACCOUNTALLOC!BA392</f>
        <v>0</v>
      </c>
      <c r="BB392" s="697">
        <f>[52]ACCOUNTALLOC!BB392</f>
        <v>0</v>
      </c>
      <c r="BC392" s="697">
        <f>[52]ACCOUNTALLOC!BC392</f>
        <v>0</v>
      </c>
      <c r="BD392" s="697">
        <f>[52]ACCOUNTALLOC!BD392</f>
        <v>0</v>
      </c>
      <c r="BE392" s="697">
        <f>[52]ACCOUNTALLOC!BE392</f>
        <v>0</v>
      </c>
      <c r="BF392" s="697">
        <f>[52]ACCOUNTALLOC!BF392</f>
        <v>0</v>
      </c>
      <c r="BG392" s="697">
        <f>[52]ACCOUNTALLOC!BG392</f>
        <v>0</v>
      </c>
      <c r="BH392" s="698"/>
      <c r="BI392" s="697">
        <f>[52]ACCOUNTALLOC!BI392</f>
        <v>0</v>
      </c>
      <c r="BJ392" s="697">
        <f>[52]ACCOUNTALLOC!BJ392</f>
        <v>0</v>
      </c>
      <c r="BK392" s="697">
        <f>[52]ACCOUNTALLOC!BK392</f>
        <v>0</v>
      </c>
      <c r="BL392" s="697">
        <f>[52]ACCOUNTALLOC!BL392</f>
        <v>0</v>
      </c>
      <c r="BM392" s="697">
        <f>[52]ACCOUNTALLOC!BM392</f>
        <v>0</v>
      </c>
      <c r="BN392" s="697">
        <f>[52]ACCOUNTALLOC!BN392</f>
        <v>0</v>
      </c>
      <c r="BO392" s="697">
        <f>[52]ACCOUNTALLOC!BO392</f>
        <v>0</v>
      </c>
      <c r="BP392" s="698"/>
      <c r="BQ392" s="697">
        <f>[52]ACCOUNTALLOC!BQ392</f>
        <v>0</v>
      </c>
      <c r="BR392" s="697">
        <f>[52]ACCOUNTALLOC!BR392</f>
        <v>0</v>
      </c>
      <c r="BS392" s="697">
        <f>[52]ACCOUNTALLOC!BS392</f>
        <v>0</v>
      </c>
      <c r="BT392" s="697">
        <f>[52]ACCOUNTALLOC!BT392</f>
        <v>0</v>
      </c>
      <c r="BU392" s="697">
        <f>[52]ACCOUNTALLOC!BU392</f>
        <v>0</v>
      </c>
      <c r="BV392" s="697">
        <f>[52]ACCOUNTALLOC!BV392</f>
        <v>0</v>
      </c>
      <c r="BW392" s="697">
        <f>[52]ACCOUNTALLOC!BW392</f>
        <v>0</v>
      </c>
      <c r="BX392" s="698"/>
      <c r="BY392" s="697">
        <f>[52]ACCOUNTALLOC!BY392</f>
        <v>0</v>
      </c>
      <c r="BZ392" s="697">
        <f>[52]ACCOUNTALLOC!BZ392</f>
        <v>0</v>
      </c>
      <c r="CA392" s="697">
        <f>[52]ACCOUNTALLOC!CA392</f>
        <v>0</v>
      </c>
      <c r="CB392" s="697">
        <f>[52]ACCOUNTALLOC!CB392</f>
        <v>0</v>
      </c>
      <c r="CC392" s="697">
        <f>[52]ACCOUNTALLOC!CC392</f>
        <v>0</v>
      </c>
      <c r="CD392" s="697">
        <f>[52]ACCOUNTALLOC!CD392</f>
        <v>0</v>
      </c>
      <c r="CE392" s="697">
        <f>[52]ACCOUNTALLOC!CE392</f>
        <v>0</v>
      </c>
      <c r="CF392" s="698"/>
      <c r="CG392" s="697">
        <f>[52]ACCOUNTALLOC!CG392</f>
        <v>0</v>
      </c>
      <c r="CH392" s="697">
        <f>[52]ACCOUNTALLOC!CH392</f>
        <v>0</v>
      </c>
      <c r="CI392" s="697">
        <f>[52]ACCOUNTALLOC!CI392</f>
        <v>0</v>
      </c>
      <c r="CJ392" s="697">
        <f>[52]ACCOUNTALLOC!CJ392</f>
        <v>0</v>
      </c>
      <c r="CK392" s="697">
        <f>[52]ACCOUNTALLOC!CK392</f>
        <v>0</v>
      </c>
      <c r="CL392" s="697">
        <f>[52]ACCOUNTALLOC!CL392</f>
        <v>0</v>
      </c>
      <c r="CM392" s="697">
        <f>[52]ACCOUNTALLOC!CM392</f>
        <v>0</v>
      </c>
      <c r="CN392" s="698">
        <f>[52]ACCOUNTALLOC!CN392</f>
        <v>0</v>
      </c>
      <c r="CO392" s="697">
        <f>[52]ACCOUNTALLOC!CO392</f>
        <v>0</v>
      </c>
      <c r="CP392" s="697">
        <f>[52]ACCOUNTALLOC!CP392</f>
        <v>0</v>
      </c>
      <c r="CQ392" s="697">
        <f>[52]ACCOUNTALLOC!CQ392</f>
        <v>0</v>
      </c>
      <c r="CR392" s="697">
        <f>[52]ACCOUNTALLOC!CR392</f>
        <v>0</v>
      </c>
      <c r="CS392" s="697">
        <f>[52]ACCOUNTALLOC!CS392</f>
        <v>0</v>
      </c>
      <c r="CT392" s="697">
        <f>[52]ACCOUNTALLOC!CT392</f>
        <v>0</v>
      </c>
      <c r="CU392" s="697">
        <f>[52]ACCOUNTALLOC!CU392</f>
        <v>0</v>
      </c>
      <c r="CW392" s="65">
        <f>[52]ACCOUNTALLOC!CW392</f>
        <v>0</v>
      </c>
      <c r="CX392" s="65">
        <f>[52]ACCOUNTALLOC!CX392</f>
        <v>0</v>
      </c>
      <c r="CY392" s="65">
        <f>[52]ACCOUNTALLOC!CY392</f>
        <v>0</v>
      </c>
      <c r="CZ392" s="65">
        <f>[52]ACCOUNTALLOC!CZ392</f>
        <v>0</v>
      </c>
      <c r="DA392" s="65">
        <f>[52]ACCOUNTALLOC!DA392</f>
        <v>0</v>
      </c>
      <c r="DB392" s="65">
        <f>[52]ACCOUNTALLOC!DB392</f>
        <v>0</v>
      </c>
      <c r="DC392" s="65">
        <f>[52]ACCOUNTALLOC!DC392</f>
        <v>0</v>
      </c>
      <c r="DE392" s="65">
        <v>0</v>
      </c>
      <c r="DF392" s="65">
        <v>0</v>
      </c>
      <c r="DG392" s="65">
        <v>0</v>
      </c>
      <c r="DH392" s="65">
        <v>0</v>
      </c>
      <c r="DI392" s="65">
        <v>0</v>
      </c>
      <c r="DJ392" s="65">
        <v>0</v>
      </c>
      <c r="DK392" s="65">
        <v>0</v>
      </c>
      <c r="DM392" s="65">
        <v>0</v>
      </c>
      <c r="DN392" s="65">
        <v>0</v>
      </c>
      <c r="DO392" s="65">
        <v>0</v>
      </c>
      <c r="DP392" s="65">
        <v>0</v>
      </c>
      <c r="DQ392" s="65">
        <v>0</v>
      </c>
      <c r="DR392" s="65">
        <v>0</v>
      </c>
      <c r="DS392" s="65">
        <v>0</v>
      </c>
      <c r="DU392" s="65">
        <v>0</v>
      </c>
      <c r="DV392" s="65">
        <v>0</v>
      </c>
      <c r="DW392" s="65">
        <v>0</v>
      </c>
      <c r="DX392" s="65">
        <v>0</v>
      </c>
      <c r="DY392" s="65">
        <v>0</v>
      </c>
      <c r="DZ392" s="65">
        <v>0</v>
      </c>
      <c r="EA392" s="65">
        <v>0</v>
      </c>
      <c r="EC392" s="65">
        <v>0</v>
      </c>
      <c r="ED392" s="65">
        <v>0</v>
      </c>
      <c r="EE392" s="65">
        <v>0</v>
      </c>
      <c r="EF392" s="65">
        <v>0</v>
      </c>
      <c r="EG392" s="65">
        <v>0</v>
      </c>
      <c r="EH392" s="65">
        <v>0</v>
      </c>
      <c r="EI392" s="65">
        <v>0</v>
      </c>
      <c r="EK392" s="65">
        <v>0</v>
      </c>
      <c r="EL392" s="65">
        <v>0</v>
      </c>
      <c r="EM392" s="65">
        <v>0</v>
      </c>
      <c r="EN392" s="65">
        <v>0</v>
      </c>
      <c r="EO392" s="65">
        <v>0</v>
      </c>
      <c r="EP392" s="65">
        <v>0</v>
      </c>
      <c r="EQ392" s="65">
        <v>0</v>
      </c>
      <c r="ES392" s="65">
        <v>0</v>
      </c>
      <c r="ET392" s="65">
        <v>0</v>
      </c>
      <c r="EU392" s="65">
        <v>0</v>
      </c>
      <c r="EV392" s="65">
        <v>0</v>
      </c>
      <c r="EW392" s="65">
        <v>0</v>
      </c>
      <c r="EX392" s="65">
        <v>0</v>
      </c>
      <c r="EY392" s="65">
        <v>0</v>
      </c>
      <c r="FA392" s="65">
        <v>0</v>
      </c>
      <c r="FB392" s="65">
        <v>0</v>
      </c>
      <c r="FC392" s="65">
        <v>0</v>
      </c>
      <c r="FD392" s="65">
        <v>0</v>
      </c>
      <c r="FE392" s="65">
        <v>0</v>
      </c>
      <c r="FF392" s="65">
        <v>0</v>
      </c>
      <c r="FG392" s="65">
        <v>0</v>
      </c>
    </row>
    <row r="393" spans="1:163">
      <c r="A393" s="698"/>
      <c r="B393" s="694" t="str">
        <f>[52]ACCOUNTALLOC!B393</f>
        <v>Sub-total</v>
      </c>
      <c r="C393" s="696">
        <f>[52]ACCOUNTALLOC!C393</f>
        <v>52909688.306705572</v>
      </c>
      <c r="D393" s="700"/>
      <c r="E393" s="696">
        <f>[52]ACCOUNTALLOC!E393</f>
        <v>34110671.630763374</v>
      </c>
      <c r="F393" s="696">
        <f>[52]ACCOUNTALLOC!F393</f>
        <v>0</v>
      </c>
      <c r="G393" s="696">
        <f>[52]ACCOUNTALLOC!G393</f>
        <v>349582.17796108214</v>
      </c>
      <c r="H393" s="696">
        <f>[52]ACCOUNTALLOC!H393</f>
        <v>0</v>
      </c>
      <c r="I393" s="696">
        <f>[52]ACCOUNTALLOC!I393</f>
        <v>0</v>
      </c>
      <c r="J393" s="696">
        <f>[52]ACCOUNTALLOC!J393</f>
        <v>0</v>
      </c>
      <c r="K393" s="696">
        <f>[52]ACCOUNTALLOC!K393</f>
        <v>34460253.808724456</v>
      </c>
      <c r="L393" s="696"/>
      <c r="M393" s="696">
        <f>[52]ACCOUNTALLOC!M393</f>
        <v>6238820.6907949531</v>
      </c>
      <c r="N393" s="696">
        <f>[52]ACCOUNTALLOC!N393</f>
        <v>0</v>
      </c>
      <c r="O393" s="696">
        <f>[52]ACCOUNTALLOC!O393</f>
        <v>98122.628648304439</v>
      </c>
      <c r="P393" s="696">
        <f>[52]ACCOUNTALLOC!P393</f>
        <v>0</v>
      </c>
      <c r="Q393" s="696">
        <f>[52]ACCOUNTALLOC!Q393</f>
        <v>0</v>
      </c>
      <c r="R393" s="696">
        <f>[52]ACCOUNTALLOC!R393</f>
        <v>0</v>
      </c>
      <c r="S393" s="696">
        <f>[52]ACCOUNTALLOC!S393</f>
        <v>6336943.3194432575</v>
      </c>
      <c r="T393" s="696"/>
      <c r="U393" s="696">
        <f>[52]ACCOUNTALLOC!U393</f>
        <v>5132061.1439491827</v>
      </c>
      <c r="V393" s="696">
        <f>[52]ACCOUNTALLOC!V393</f>
        <v>0</v>
      </c>
      <c r="W393" s="696">
        <f>[52]ACCOUNTALLOC!W393</f>
        <v>28998.778797007195</v>
      </c>
      <c r="X393" s="696">
        <f>[52]ACCOUNTALLOC!X393</f>
        <v>0</v>
      </c>
      <c r="Y393" s="696">
        <f>[52]ACCOUNTALLOC!Y393</f>
        <v>0</v>
      </c>
      <c r="Z393" s="696">
        <f>[52]ACCOUNTALLOC!Z393</f>
        <v>0</v>
      </c>
      <c r="AA393" s="696">
        <f>[52]ACCOUNTALLOC!AA393</f>
        <v>5161059.9227461899</v>
      </c>
      <c r="AB393" s="696"/>
      <c r="AC393" s="696">
        <f>[52]ACCOUNTALLOC!AC393</f>
        <v>2110718.0349124204</v>
      </c>
      <c r="AD393" s="696">
        <f>[52]ACCOUNTALLOC!AD393</f>
        <v>0</v>
      </c>
      <c r="AE393" s="696">
        <f>[52]ACCOUNTALLOC!AE393</f>
        <v>3259.2139983702477</v>
      </c>
      <c r="AF393" s="696">
        <f>[52]ACCOUNTALLOC!AF393</f>
        <v>0</v>
      </c>
      <c r="AG393" s="696">
        <f>[52]ACCOUNTALLOC!AG393</f>
        <v>0</v>
      </c>
      <c r="AH393" s="696">
        <f>[52]ACCOUNTALLOC!AH393</f>
        <v>0</v>
      </c>
      <c r="AI393" s="696">
        <f>[52]ACCOUNTALLOC!AI393</f>
        <v>2113977.2489107908</v>
      </c>
      <c r="AJ393" s="696"/>
      <c r="AK393" s="696">
        <f>[52]ACCOUNTALLOC!AK393</f>
        <v>1839219.8209996501</v>
      </c>
      <c r="AL393" s="696">
        <f>[52]ACCOUNTALLOC!AL393</f>
        <v>0</v>
      </c>
      <c r="AM393" s="696">
        <f>[52]ACCOUNTALLOC!AM393</f>
        <v>39038.216984649371</v>
      </c>
      <c r="AN393" s="696">
        <f>[52]ACCOUNTALLOC!AN393</f>
        <v>0</v>
      </c>
      <c r="AO393" s="696">
        <f>[52]ACCOUNTALLOC!AO393</f>
        <v>0</v>
      </c>
      <c r="AP393" s="696">
        <f>[52]ACCOUNTALLOC!AP393</f>
        <v>0</v>
      </c>
      <c r="AQ393" s="696">
        <f>[52]ACCOUNTALLOC!AQ393</f>
        <v>1878258.0379842995</v>
      </c>
      <c r="AR393" s="696"/>
      <c r="AS393" s="696">
        <f>[52]ACCOUNTALLOC!AS393</f>
        <v>38258.559383027474</v>
      </c>
      <c r="AT393" s="696">
        <f>[52]ACCOUNTALLOC!AT393</f>
        <v>0</v>
      </c>
      <c r="AU393" s="696">
        <f>[52]ACCOUNTALLOC!AU393</f>
        <v>126.57419968321473</v>
      </c>
      <c r="AV393" s="696">
        <f>[52]ACCOUNTALLOC!AV393</f>
        <v>0</v>
      </c>
      <c r="AW393" s="696">
        <f>[52]ACCOUNTALLOC!AW393</f>
        <v>0</v>
      </c>
      <c r="AX393" s="696">
        <f>[52]ACCOUNTALLOC!AX393</f>
        <v>0</v>
      </c>
      <c r="AY393" s="696">
        <f>[52]ACCOUNTALLOC!AY393</f>
        <v>38385.133582710689</v>
      </c>
      <c r="AZ393" s="696"/>
      <c r="BA393" s="696">
        <f>[52]ACCOUNTALLOC!BA393</f>
        <v>497190.28278293775</v>
      </c>
      <c r="BB393" s="696">
        <f>[52]ACCOUNTALLOC!BB393</f>
        <v>0</v>
      </c>
      <c r="BC393" s="696">
        <f>[52]ACCOUNTALLOC!BC393</f>
        <v>12616.436853375149</v>
      </c>
      <c r="BD393" s="696">
        <f>[52]ACCOUNTALLOC!BD393</f>
        <v>0</v>
      </c>
      <c r="BE393" s="696">
        <f>[52]ACCOUNTALLOC!BE393</f>
        <v>0</v>
      </c>
      <c r="BF393" s="696">
        <f>[52]ACCOUNTALLOC!BF393</f>
        <v>0</v>
      </c>
      <c r="BG393" s="696">
        <f>[52]ACCOUNTALLOC!BG393</f>
        <v>509806.71963631292</v>
      </c>
      <c r="BH393" s="696"/>
      <c r="BI393" s="696">
        <f>[52]ACCOUNTALLOC!BI393</f>
        <v>220231.15251578268</v>
      </c>
      <c r="BJ393" s="696">
        <f>[52]ACCOUNTALLOC!BJ393</f>
        <v>0</v>
      </c>
      <c r="BK393" s="696">
        <f>[52]ACCOUNTALLOC!BK393</f>
        <v>2551.6926903569274</v>
      </c>
      <c r="BL393" s="696">
        <f>[52]ACCOUNTALLOC!BL393</f>
        <v>0</v>
      </c>
      <c r="BM393" s="696">
        <f>[52]ACCOUNTALLOC!BM393</f>
        <v>0</v>
      </c>
      <c r="BN393" s="696">
        <f>[52]ACCOUNTALLOC!BN393</f>
        <v>0</v>
      </c>
      <c r="BO393" s="696">
        <f>[52]ACCOUNTALLOC!BO393</f>
        <v>222782.84520613961</v>
      </c>
      <c r="BP393" s="696"/>
      <c r="BQ393" s="696">
        <f>[52]ACCOUNTALLOC!BQ393</f>
        <v>80391.819116743136</v>
      </c>
      <c r="BR393" s="696">
        <f>[52]ACCOUNTALLOC!BR393</f>
        <v>0</v>
      </c>
      <c r="BS393" s="696">
        <f>[52]ACCOUNTALLOC!BS393</f>
        <v>1584.5950821558156</v>
      </c>
      <c r="BT393" s="696">
        <f>[52]ACCOUNTALLOC!BT393</f>
        <v>0</v>
      </c>
      <c r="BU393" s="696">
        <f>[52]ACCOUNTALLOC!BU393</f>
        <v>0</v>
      </c>
      <c r="BV393" s="696">
        <f>[52]ACCOUNTALLOC!BV393</f>
        <v>0</v>
      </c>
      <c r="BW393" s="696">
        <f>[52]ACCOUNTALLOC!BW393</f>
        <v>81976.414198898958</v>
      </c>
      <c r="BX393" s="696"/>
      <c r="BY393" s="696">
        <f>[52]ACCOUNTALLOC!BY393</f>
        <v>17504.837355888449</v>
      </c>
      <c r="BZ393" s="696">
        <f>[52]ACCOUNTALLOC!BZ393</f>
        <v>0</v>
      </c>
      <c r="CA393" s="696">
        <f>[52]ACCOUNTALLOC!CA393</f>
        <v>2551.1844242812058</v>
      </c>
      <c r="CB393" s="696">
        <f>[52]ACCOUNTALLOC!CB393</f>
        <v>0</v>
      </c>
      <c r="CC393" s="696">
        <f>[52]ACCOUNTALLOC!CC393</f>
        <v>0</v>
      </c>
      <c r="CD393" s="696">
        <f>[52]ACCOUNTALLOC!CD393</f>
        <v>0</v>
      </c>
      <c r="CE393" s="696">
        <f>[52]ACCOUNTALLOC!CE393</f>
        <v>20056.021780169656</v>
      </c>
      <c r="CF393" s="696"/>
      <c r="CG393" s="696">
        <f>[52]ACCOUNTALLOC!CG393</f>
        <v>35896.6633235552</v>
      </c>
      <c r="CH393" s="696">
        <f>[52]ACCOUNTALLOC!CH393</f>
        <v>0</v>
      </c>
      <c r="CI393" s="696">
        <f>[52]ACCOUNTALLOC!CI393</f>
        <v>2021534.7324540061</v>
      </c>
      <c r="CJ393" s="696">
        <f>[52]ACCOUNTALLOC!CJ393</f>
        <v>0</v>
      </c>
      <c r="CK393" s="696">
        <f>[52]ACCOUNTALLOC!CK393</f>
        <v>0</v>
      </c>
      <c r="CL393" s="696">
        <f>[52]ACCOUNTALLOC!CL393</f>
        <v>0</v>
      </c>
      <c r="CM393" s="696">
        <f>[52]ACCOUNTALLOC!CM393</f>
        <v>2057431.3957775612</v>
      </c>
      <c r="CN393" s="696">
        <f>[52]ACCOUNTALLOC!CN393</f>
        <v>0</v>
      </c>
      <c r="CO393" s="696">
        <f>[52]ACCOUNTALLOC!CO393</f>
        <v>28728.993308766097</v>
      </c>
      <c r="CP393" s="696">
        <f>[52]ACCOUNTALLOC!CP393</f>
        <v>0</v>
      </c>
      <c r="CQ393" s="696">
        <f>[52]ACCOUNTALLOC!CQ393</f>
        <v>28.445406014151569</v>
      </c>
      <c r="CR393" s="696">
        <f>[52]ACCOUNTALLOC!CR393</f>
        <v>0</v>
      </c>
      <c r="CS393" s="696">
        <f>[52]ACCOUNTALLOC!CS393</f>
        <v>0</v>
      </c>
      <c r="CT393" s="696">
        <f>[52]ACCOUNTALLOC!CT393</f>
        <v>0</v>
      </c>
      <c r="CU393" s="696">
        <f>[52]ACCOUNTALLOC!CU393</f>
        <v>28757.438714780248</v>
      </c>
      <c r="CV393" s="66"/>
      <c r="CW393" s="66">
        <f>[52]ACCOUNTALLOC!CW393</f>
        <v>0</v>
      </c>
      <c r="CX393" s="66">
        <f>[52]ACCOUNTALLOC!CX393</f>
        <v>0</v>
      </c>
      <c r="CY393" s="66">
        <f>[52]ACCOUNTALLOC!CY393</f>
        <v>0</v>
      </c>
      <c r="CZ393" s="66">
        <f>[52]ACCOUNTALLOC!CZ393</f>
        <v>0</v>
      </c>
      <c r="DA393" s="66">
        <f>[52]ACCOUNTALLOC!DA393</f>
        <v>0</v>
      </c>
      <c r="DB393" s="66">
        <f>[52]ACCOUNTALLOC!DB393</f>
        <v>0</v>
      </c>
      <c r="DC393" s="66">
        <f>[52]ACCOUNTALLOC!DC393</f>
        <v>0</v>
      </c>
      <c r="DD393" s="66"/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/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/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/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/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/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/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</row>
    <row r="394" spans="1:163">
      <c r="D394" s="64"/>
      <c r="CW394" s="2">
        <f>[52]ACCOUNTALLOC!CW394</f>
        <v>0</v>
      </c>
      <c r="CX394" s="2">
        <f>[52]ACCOUNTALLOC!CX394</f>
        <v>0</v>
      </c>
      <c r="CY394" s="2">
        <f>[52]ACCOUNTALLOC!CY394</f>
        <v>0</v>
      </c>
      <c r="CZ394" s="2">
        <f>[52]ACCOUNTALLOC!CZ394</f>
        <v>0</v>
      </c>
      <c r="DA394" s="2">
        <f>[52]ACCOUNTALLOC!DA394</f>
        <v>0</v>
      </c>
      <c r="DB394" s="2">
        <f>[52]ACCOUNTALLOC!DB394</f>
        <v>0</v>
      </c>
      <c r="DC394" s="2">
        <f>[52]ACCOUNTALLOC!DC394</f>
        <v>0</v>
      </c>
    </row>
    <row r="395" spans="1:163">
      <c r="B395" s="12" t="s">
        <v>82</v>
      </c>
      <c r="D395" s="64"/>
      <c r="CW395" s="2">
        <f>[52]ACCOUNTALLOC!CW395</f>
        <v>0</v>
      </c>
      <c r="CX395" s="2">
        <f>[52]ACCOUNTALLOC!CX395</f>
        <v>0</v>
      </c>
      <c r="CY395" s="2">
        <f>[52]ACCOUNTALLOC!CY395</f>
        <v>0</v>
      </c>
      <c r="CZ395" s="2">
        <f>[52]ACCOUNTALLOC!CZ395</f>
        <v>0</v>
      </c>
      <c r="DA395" s="2">
        <f>[52]ACCOUNTALLOC!DA395</f>
        <v>0</v>
      </c>
      <c r="DB395" s="2">
        <f>[52]ACCOUNTALLOC!DB395</f>
        <v>0</v>
      </c>
      <c r="DC395" s="2">
        <f>[52]ACCOUNTALLOC!DC395</f>
        <v>0</v>
      </c>
    </row>
    <row r="396" spans="1:163">
      <c r="A396" s="699">
        <f>[52]ACCOUNTALLOC!A396</f>
        <v>935</v>
      </c>
      <c r="B396" s="698" t="str">
        <f>[52]ACCOUNTALLOC!B396</f>
        <v>A&amp;G Exp - Maint of Gen Plant</v>
      </c>
      <c r="C396" s="695">
        <f>[52]ACCOUNTALLOC!C396</f>
        <v>16720545.192083759</v>
      </c>
      <c r="D396" s="700"/>
      <c r="E396" s="697">
        <f>[52]ACCOUNTALLOC!E396</f>
        <v>4233158.8534982158</v>
      </c>
      <c r="F396" s="697">
        <f>[52]ACCOUNTALLOC!F396</f>
        <v>3878240.9365099696</v>
      </c>
      <c r="G396" s="697">
        <f>[52]ACCOUNTALLOC!G396</f>
        <v>2068153.2077151276</v>
      </c>
      <c r="H396" s="697">
        <f>[52]ACCOUNTALLOC!H396</f>
        <v>0</v>
      </c>
      <c r="I396" s="697">
        <f>[52]ACCOUNTALLOC!I396</f>
        <v>0</v>
      </c>
      <c r="J396" s="697">
        <f>[52]ACCOUNTALLOC!J396</f>
        <v>0</v>
      </c>
      <c r="K396" s="697">
        <f>[52]ACCOUNTALLOC!K396</f>
        <v>10179552.997723313</v>
      </c>
      <c r="L396" s="698"/>
      <c r="M396" s="697">
        <f>[52]ACCOUNTALLOC!M396</f>
        <v>803524.11376603413</v>
      </c>
      <c r="N396" s="697">
        <f>[52]ACCOUNTALLOC!N396</f>
        <v>985415.51522095676</v>
      </c>
      <c r="O396" s="697">
        <f>[52]ACCOUNTALLOC!O396</f>
        <v>234354.97894511919</v>
      </c>
      <c r="P396" s="697">
        <f>[52]ACCOUNTALLOC!P396</f>
        <v>0</v>
      </c>
      <c r="Q396" s="697">
        <f>[52]ACCOUNTALLOC!Q396</f>
        <v>0</v>
      </c>
      <c r="R396" s="697">
        <f>[52]ACCOUNTALLOC!R396</f>
        <v>0</v>
      </c>
      <c r="S396" s="697">
        <f>[52]ACCOUNTALLOC!S396</f>
        <v>2023294.6079321103</v>
      </c>
      <c r="T396" s="698"/>
      <c r="U396" s="697">
        <f>[52]ACCOUNTALLOC!U396</f>
        <v>707040.29092203407</v>
      </c>
      <c r="V396" s="697">
        <f>[52]ACCOUNTALLOC!V396</f>
        <v>1095857.5158803673</v>
      </c>
      <c r="W396" s="697">
        <f>[52]ACCOUNTALLOC!W396</f>
        <v>33619.355459305953</v>
      </c>
      <c r="X396" s="697">
        <f>[52]ACCOUNTALLOC!X396</f>
        <v>0</v>
      </c>
      <c r="Y396" s="697">
        <f>[52]ACCOUNTALLOC!Y396</f>
        <v>0</v>
      </c>
      <c r="Z396" s="697">
        <f>[52]ACCOUNTALLOC!Z396</f>
        <v>0</v>
      </c>
      <c r="AA396" s="697">
        <f>[52]ACCOUNTALLOC!AA396</f>
        <v>1836517.1622617072</v>
      </c>
      <c r="AB396" s="698"/>
      <c r="AC396" s="697">
        <f>[52]ACCOUNTALLOC!AC396</f>
        <v>319674.66029981372</v>
      </c>
      <c r="AD396" s="697">
        <f>[52]ACCOUNTALLOC!AD396</f>
        <v>707228.98221352929</v>
      </c>
      <c r="AE396" s="697">
        <f>[52]ACCOUNTALLOC!AE396</f>
        <v>17758.423642281723</v>
      </c>
      <c r="AF396" s="697">
        <f>[52]ACCOUNTALLOC!AF396</f>
        <v>0</v>
      </c>
      <c r="AG396" s="697">
        <f>[52]ACCOUNTALLOC!AG396</f>
        <v>0</v>
      </c>
      <c r="AH396" s="697">
        <f>[52]ACCOUNTALLOC!AH396</f>
        <v>0</v>
      </c>
      <c r="AI396" s="697">
        <f>[52]ACCOUNTALLOC!AI396</f>
        <v>1044662.0661556247</v>
      </c>
      <c r="AJ396" s="698"/>
      <c r="AK396" s="697">
        <f>[52]ACCOUNTALLOC!AK396</f>
        <v>248299.56032305481</v>
      </c>
      <c r="AL396" s="697">
        <f>[52]ACCOUNTALLOC!AL396</f>
        <v>492049.46463299356</v>
      </c>
      <c r="AM396" s="697">
        <f>[52]ACCOUNTALLOC!AM396</f>
        <v>40042.455432916875</v>
      </c>
      <c r="AN396" s="697">
        <f>[52]ACCOUNTALLOC!AN396</f>
        <v>0</v>
      </c>
      <c r="AO396" s="697">
        <f>[52]ACCOUNTALLOC!AO396</f>
        <v>0</v>
      </c>
      <c r="AP396" s="697">
        <f>[52]ACCOUNTALLOC!AP396</f>
        <v>0</v>
      </c>
      <c r="AQ396" s="697">
        <f>[52]ACCOUNTALLOC!AQ396</f>
        <v>780391.48038896522</v>
      </c>
      <c r="AR396" s="698"/>
      <c r="AS396" s="697">
        <f>[52]ACCOUNTALLOC!AS396</f>
        <v>2463.7163359285178</v>
      </c>
      <c r="AT396" s="697">
        <f>[52]ACCOUNTALLOC!AT396</f>
        <v>1553.6995046667196</v>
      </c>
      <c r="AU396" s="697">
        <f>[52]ACCOUNTALLOC!AU396</f>
        <v>76.373565429766742</v>
      </c>
      <c r="AV396" s="697">
        <f>[52]ACCOUNTALLOC!AV396</f>
        <v>0</v>
      </c>
      <c r="AW396" s="697">
        <f>[52]ACCOUNTALLOC!AW396</f>
        <v>0</v>
      </c>
      <c r="AX396" s="697">
        <f>[52]ACCOUNTALLOC!AX396</f>
        <v>0</v>
      </c>
      <c r="AY396" s="697">
        <f>[52]ACCOUNTALLOC!AY396</f>
        <v>4093.7894060250042</v>
      </c>
      <c r="AZ396" s="698"/>
      <c r="BA396" s="697">
        <f>[52]ACCOUNTALLOC!BA396</f>
        <v>47591.940297248046</v>
      </c>
      <c r="BB396" s="697">
        <f>[52]ACCOUNTALLOC!BB396</f>
        <v>42881.3524227546</v>
      </c>
      <c r="BC396" s="697">
        <f>[52]ACCOUNTALLOC!BC396</f>
        <v>7936.6579378875967</v>
      </c>
      <c r="BD396" s="697">
        <f>[52]ACCOUNTALLOC!BD396</f>
        <v>0</v>
      </c>
      <c r="BE396" s="697">
        <f>[52]ACCOUNTALLOC!BE396</f>
        <v>0</v>
      </c>
      <c r="BF396" s="697">
        <f>[52]ACCOUNTALLOC!BF396</f>
        <v>0</v>
      </c>
      <c r="BG396" s="697">
        <f>[52]ACCOUNTALLOC!BG396</f>
        <v>98409.950657890236</v>
      </c>
      <c r="BH396" s="698"/>
      <c r="BI396" s="697">
        <f>[52]ACCOUNTALLOC!BI396</f>
        <v>76609.795957400187</v>
      </c>
      <c r="BJ396" s="697">
        <f>[52]ACCOUNTALLOC!BJ396</f>
        <v>21814.678546517553</v>
      </c>
      <c r="BK396" s="697">
        <f>[52]ACCOUNTALLOC!BK396</f>
        <v>3445.1638366142238</v>
      </c>
      <c r="BL396" s="697">
        <f>[52]ACCOUNTALLOC!BL396</f>
        <v>0</v>
      </c>
      <c r="BM396" s="697">
        <f>[52]ACCOUNTALLOC!BM396</f>
        <v>0</v>
      </c>
      <c r="BN396" s="697">
        <f>[52]ACCOUNTALLOC!BN396</f>
        <v>0</v>
      </c>
      <c r="BO396" s="697">
        <f>[52]ACCOUNTALLOC!BO396</f>
        <v>101869.63834053196</v>
      </c>
      <c r="BP396" s="698"/>
      <c r="BQ396" s="697">
        <f>[52]ACCOUNTALLOC!BQ396</f>
        <v>44525.939006350323</v>
      </c>
      <c r="BR396" s="697">
        <f>[52]ACCOUNTALLOC!BR396</f>
        <v>212979.0143448771</v>
      </c>
      <c r="BS396" s="697">
        <f>[52]ACCOUNTALLOC!BS396</f>
        <v>4008.9877690155481</v>
      </c>
      <c r="BT396" s="697">
        <f>[52]ACCOUNTALLOC!BT396</f>
        <v>0</v>
      </c>
      <c r="BU396" s="697">
        <f>[52]ACCOUNTALLOC!BU396</f>
        <v>0</v>
      </c>
      <c r="BV396" s="697">
        <f>[52]ACCOUNTALLOC!BV396</f>
        <v>0</v>
      </c>
      <c r="BW396" s="697">
        <f>[52]ACCOUNTALLOC!BW396</f>
        <v>261513.94112024296</v>
      </c>
      <c r="BX396" s="698"/>
      <c r="BY396" s="697">
        <f>[52]ACCOUNTALLOC!BY396</f>
        <v>20368.149514512792</v>
      </c>
      <c r="BZ396" s="697">
        <f>[52]ACCOUNTALLOC!BZ396</f>
        <v>128748.43279096815</v>
      </c>
      <c r="CA396" s="697">
        <f>[52]ACCOUNTALLOC!CA396</f>
        <v>6989.3157254309472</v>
      </c>
      <c r="CB396" s="697">
        <f>[52]ACCOUNTALLOC!CB396</f>
        <v>0</v>
      </c>
      <c r="CC396" s="697">
        <f>[52]ACCOUNTALLOC!CC396</f>
        <v>0</v>
      </c>
      <c r="CD396" s="697">
        <f>[52]ACCOUNTALLOC!CD396</f>
        <v>0</v>
      </c>
      <c r="CE396" s="697">
        <f>[52]ACCOUNTALLOC!CE396</f>
        <v>156105.89803091186</v>
      </c>
      <c r="CF396" s="698"/>
      <c r="CG396" s="697">
        <f>[52]ACCOUNTALLOC!CG396</f>
        <v>35977.869378362506</v>
      </c>
      <c r="CH396" s="697">
        <f>[52]ACCOUNTALLOC!CH396</f>
        <v>25645.313695167195</v>
      </c>
      <c r="CI396" s="697">
        <f>[52]ACCOUNTALLOC!CI396</f>
        <v>167722.58005340368</v>
      </c>
      <c r="CJ396" s="697">
        <f>[52]ACCOUNTALLOC!CJ396</f>
        <v>0</v>
      </c>
      <c r="CK396" s="697">
        <f>[52]ACCOUNTALLOC!CK396</f>
        <v>0</v>
      </c>
      <c r="CL396" s="697">
        <f>[52]ACCOUNTALLOC!CL396</f>
        <v>0</v>
      </c>
      <c r="CM396" s="697">
        <f>[52]ACCOUNTALLOC!CM396</f>
        <v>229345.76312693337</v>
      </c>
      <c r="CN396" s="698">
        <f>[52]ACCOUNTALLOC!CN396</f>
        <v>0</v>
      </c>
      <c r="CO396" s="697">
        <f>[52]ACCOUNTALLOC!CO396</f>
        <v>2256.8224197107802</v>
      </c>
      <c r="CP396" s="697">
        <f>[52]ACCOUNTALLOC!CP396</f>
        <v>2509.8749979271779</v>
      </c>
      <c r="CQ396" s="697">
        <f>[52]ACCOUNTALLOC!CQ396</f>
        <v>21.199521870417989</v>
      </c>
      <c r="CR396" s="697">
        <f>[52]ACCOUNTALLOC!CR396</f>
        <v>0</v>
      </c>
      <c r="CS396" s="697">
        <f>[52]ACCOUNTALLOC!CS396</f>
        <v>0</v>
      </c>
      <c r="CT396" s="697">
        <f>[52]ACCOUNTALLOC!CT396</f>
        <v>0</v>
      </c>
      <c r="CU396" s="697">
        <f>[52]ACCOUNTALLOC!CU396</f>
        <v>4787.8969395083759</v>
      </c>
      <c r="CW396" s="65">
        <f>[52]ACCOUNTALLOC!CW396</f>
        <v>0</v>
      </c>
      <c r="CX396" s="65">
        <f>[52]ACCOUNTALLOC!CX396</f>
        <v>0</v>
      </c>
      <c r="CY396" s="65">
        <f>[52]ACCOUNTALLOC!CY396</f>
        <v>0</v>
      </c>
      <c r="CZ396" s="65">
        <f>[52]ACCOUNTALLOC!CZ396</f>
        <v>0</v>
      </c>
      <c r="DA396" s="65">
        <f>[52]ACCOUNTALLOC!DA396</f>
        <v>0</v>
      </c>
      <c r="DB396" s="65">
        <f>[52]ACCOUNTALLOC!DB396</f>
        <v>0</v>
      </c>
      <c r="DC396" s="65">
        <f>[52]ACCOUNTALLOC!DC396</f>
        <v>0</v>
      </c>
      <c r="DE396" s="65">
        <v>0</v>
      </c>
      <c r="DF396" s="65">
        <v>0</v>
      </c>
      <c r="DG396" s="65">
        <v>0</v>
      </c>
      <c r="DH396" s="65">
        <v>0</v>
      </c>
      <c r="DI396" s="65">
        <v>0</v>
      </c>
      <c r="DJ396" s="65">
        <v>0</v>
      </c>
      <c r="DK396" s="65">
        <v>0</v>
      </c>
      <c r="DM396" s="65">
        <v>0</v>
      </c>
      <c r="DN396" s="65">
        <v>0</v>
      </c>
      <c r="DO396" s="65">
        <v>0</v>
      </c>
      <c r="DP396" s="65">
        <v>0</v>
      </c>
      <c r="DQ396" s="65">
        <v>0</v>
      </c>
      <c r="DR396" s="65">
        <v>0</v>
      </c>
      <c r="DS396" s="65">
        <v>0</v>
      </c>
      <c r="DU396" s="65">
        <v>0</v>
      </c>
      <c r="DV396" s="65">
        <v>0</v>
      </c>
      <c r="DW396" s="65">
        <v>0</v>
      </c>
      <c r="DX396" s="65">
        <v>0</v>
      </c>
      <c r="DY396" s="65">
        <v>0</v>
      </c>
      <c r="DZ396" s="65">
        <v>0</v>
      </c>
      <c r="EA396" s="65">
        <v>0</v>
      </c>
      <c r="EC396" s="65">
        <v>0</v>
      </c>
      <c r="ED396" s="65">
        <v>0</v>
      </c>
      <c r="EE396" s="65">
        <v>0</v>
      </c>
      <c r="EF396" s="65">
        <v>0</v>
      </c>
      <c r="EG396" s="65">
        <v>0</v>
      </c>
      <c r="EH396" s="65">
        <v>0</v>
      </c>
      <c r="EI396" s="65">
        <v>0</v>
      </c>
      <c r="EK396" s="65">
        <v>0</v>
      </c>
      <c r="EL396" s="65">
        <v>0</v>
      </c>
      <c r="EM396" s="65">
        <v>0</v>
      </c>
      <c r="EN396" s="65">
        <v>0</v>
      </c>
      <c r="EO396" s="65">
        <v>0</v>
      </c>
      <c r="EP396" s="65">
        <v>0</v>
      </c>
      <c r="EQ396" s="65">
        <v>0</v>
      </c>
      <c r="ES396" s="65">
        <v>0</v>
      </c>
      <c r="ET396" s="65">
        <v>0</v>
      </c>
      <c r="EU396" s="65">
        <v>0</v>
      </c>
      <c r="EV396" s="65">
        <v>0</v>
      </c>
      <c r="EW396" s="65">
        <v>0</v>
      </c>
      <c r="EX396" s="65">
        <v>0</v>
      </c>
      <c r="EY396" s="65">
        <v>0</v>
      </c>
      <c r="FA396" s="65">
        <v>0</v>
      </c>
      <c r="FB396" s="65">
        <v>0</v>
      </c>
      <c r="FC396" s="65">
        <v>0</v>
      </c>
      <c r="FD396" s="65">
        <v>0</v>
      </c>
      <c r="FE396" s="65">
        <v>0</v>
      </c>
      <c r="FF396" s="65">
        <v>0</v>
      </c>
      <c r="FG396" s="65">
        <v>0</v>
      </c>
    </row>
    <row r="397" spans="1:163">
      <c r="A397" s="699" t="str">
        <f>[52]ACCOUNTALLOC!A397</f>
        <v>~</v>
      </c>
      <c r="B397" s="698" t="str">
        <f>[52]ACCOUNTALLOC!B397</f>
        <v>~</v>
      </c>
      <c r="C397" s="695">
        <f>[52]ACCOUNTALLOC!C397</f>
        <v>0</v>
      </c>
      <c r="D397" s="700"/>
      <c r="E397" s="697">
        <f>[52]ACCOUNTALLOC!E397</f>
        <v>0</v>
      </c>
      <c r="F397" s="697">
        <f>[52]ACCOUNTALLOC!F397</f>
        <v>0</v>
      </c>
      <c r="G397" s="697">
        <f>[52]ACCOUNTALLOC!G397</f>
        <v>0</v>
      </c>
      <c r="H397" s="697">
        <f>[52]ACCOUNTALLOC!H397</f>
        <v>0</v>
      </c>
      <c r="I397" s="697">
        <f>[52]ACCOUNTALLOC!I397</f>
        <v>0</v>
      </c>
      <c r="J397" s="697">
        <f>[52]ACCOUNTALLOC!J397</f>
        <v>0</v>
      </c>
      <c r="K397" s="697">
        <f>[52]ACCOUNTALLOC!K397</f>
        <v>0</v>
      </c>
      <c r="L397" s="698"/>
      <c r="M397" s="697">
        <f>[52]ACCOUNTALLOC!M397</f>
        <v>0</v>
      </c>
      <c r="N397" s="697">
        <f>[52]ACCOUNTALLOC!N397</f>
        <v>0</v>
      </c>
      <c r="O397" s="697">
        <f>[52]ACCOUNTALLOC!O397</f>
        <v>0</v>
      </c>
      <c r="P397" s="697">
        <f>[52]ACCOUNTALLOC!P397</f>
        <v>0</v>
      </c>
      <c r="Q397" s="697">
        <f>[52]ACCOUNTALLOC!Q397</f>
        <v>0</v>
      </c>
      <c r="R397" s="697">
        <f>[52]ACCOUNTALLOC!R397</f>
        <v>0</v>
      </c>
      <c r="S397" s="697">
        <f>[52]ACCOUNTALLOC!S397</f>
        <v>0</v>
      </c>
      <c r="T397" s="698"/>
      <c r="U397" s="697">
        <f>[52]ACCOUNTALLOC!U397</f>
        <v>0</v>
      </c>
      <c r="V397" s="697">
        <f>[52]ACCOUNTALLOC!V397</f>
        <v>0</v>
      </c>
      <c r="W397" s="697">
        <f>[52]ACCOUNTALLOC!W397</f>
        <v>0</v>
      </c>
      <c r="X397" s="697">
        <f>[52]ACCOUNTALLOC!X397</f>
        <v>0</v>
      </c>
      <c r="Y397" s="697">
        <f>[52]ACCOUNTALLOC!Y397</f>
        <v>0</v>
      </c>
      <c r="Z397" s="697">
        <f>[52]ACCOUNTALLOC!Z397</f>
        <v>0</v>
      </c>
      <c r="AA397" s="697">
        <f>[52]ACCOUNTALLOC!AA397</f>
        <v>0</v>
      </c>
      <c r="AB397" s="698"/>
      <c r="AC397" s="697">
        <f>[52]ACCOUNTALLOC!AC397</f>
        <v>0</v>
      </c>
      <c r="AD397" s="697">
        <f>[52]ACCOUNTALLOC!AD397</f>
        <v>0</v>
      </c>
      <c r="AE397" s="697">
        <f>[52]ACCOUNTALLOC!AE397</f>
        <v>0</v>
      </c>
      <c r="AF397" s="697">
        <f>[52]ACCOUNTALLOC!AF397</f>
        <v>0</v>
      </c>
      <c r="AG397" s="697">
        <f>[52]ACCOUNTALLOC!AG397</f>
        <v>0</v>
      </c>
      <c r="AH397" s="697">
        <f>[52]ACCOUNTALLOC!AH397</f>
        <v>0</v>
      </c>
      <c r="AI397" s="697">
        <f>[52]ACCOUNTALLOC!AI397</f>
        <v>0</v>
      </c>
      <c r="AJ397" s="698"/>
      <c r="AK397" s="697">
        <f>[52]ACCOUNTALLOC!AK397</f>
        <v>0</v>
      </c>
      <c r="AL397" s="697">
        <f>[52]ACCOUNTALLOC!AL397</f>
        <v>0</v>
      </c>
      <c r="AM397" s="697">
        <f>[52]ACCOUNTALLOC!AM397</f>
        <v>0</v>
      </c>
      <c r="AN397" s="697">
        <f>[52]ACCOUNTALLOC!AN397</f>
        <v>0</v>
      </c>
      <c r="AO397" s="697">
        <f>[52]ACCOUNTALLOC!AO397</f>
        <v>0</v>
      </c>
      <c r="AP397" s="697">
        <f>[52]ACCOUNTALLOC!AP397</f>
        <v>0</v>
      </c>
      <c r="AQ397" s="697">
        <f>[52]ACCOUNTALLOC!AQ397</f>
        <v>0</v>
      </c>
      <c r="AR397" s="698"/>
      <c r="AS397" s="697">
        <f>[52]ACCOUNTALLOC!AS397</f>
        <v>0</v>
      </c>
      <c r="AT397" s="697">
        <f>[52]ACCOUNTALLOC!AT397</f>
        <v>0</v>
      </c>
      <c r="AU397" s="697">
        <f>[52]ACCOUNTALLOC!AU397</f>
        <v>0</v>
      </c>
      <c r="AV397" s="697">
        <f>[52]ACCOUNTALLOC!AV397</f>
        <v>0</v>
      </c>
      <c r="AW397" s="697">
        <f>[52]ACCOUNTALLOC!AW397</f>
        <v>0</v>
      </c>
      <c r="AX397" s="697">
        <f>[52]ACCOUNTALLOC!AX397</f>
        <v>0</v>
      </c>
      <c r="AY397" s="697">
        <f>[52]ACCOUNTALLOC!AY397</f>
        <v>0</v>
      </c>
      <c r="AZ397" s="698"/>
      <c r="BA397" s="697">
        <f>[52]ACCOUNTALLOC!BA397</f>
        <v>0</v>
      </c>
      <c r="BB397" s="697">
        <f>[52]ACCOUNTALLOC!BB397</f>
        <v>0</v>
      </c>
      <c r="BC397" s="697">
        <f>[52]ACCOUNTALLOC!BC397</f>
        <v>0</v>
      </c>
      <c r="BD397" s="697">
        <f>[52]ACCOUNTALLOC!BD397</f>
        <v>0</v>
      </c>
      <c r="BE397" s="697">
        <f>[52]ACCOUNTALLOC!BE397</f>
        <v>0</v>
      </c>
      <c r="BF397" s="697">
        <f>[52]ACCOUNTALLOC!BF397</f>
        <v>0</v>
      </c>
      <c r="BG397" s="697">
        <f>[52]ACCOUNTALLOC!BG397</f>
        <v>0</v>
      </c>
      <c r="BH397" s="698"/>
      <c r="BI397" s="697">
        <f>[52]ACCOUNTALLOC!BI397</f>
        <v>0</v>
      </c>
      <c r="BJ397" s="697">
        <f>[52]ACCOUNTALLOC!BJ397</f>
        <v>0</v>
      </c>
      <c r="BK397" s="697">
        <f>[52]ACCOUNTALLOC!BK397</f>
        <v>0</v>
      </c>
      <c r="BL397" s="697">
        <f>[52]ACCOUNTALLOC!BL397</f>
        <v>0</v>
      </c>
      <c r="BM397" s="697">
        <f>[52]ACCOUNTALLOC!BM397</f>
        <v>0</v>
      </c>
      <c r="BN397" s="697">
        <f>[52]ACCOUNTALLOC!BN397</f>
        <v>0</v>
      </c>
      <c r="BO397" s="697">
        <f>[52]ACCOUNTALLOC!BO397</f>
        <v>0</v>
      </c>
      <c r="BP397" s="698"/>
      <c r="BQ397" s="697">
        <f>[52]ACCOUNTALLOC!BQ397</f>
        <v>0</v>
      </c>
      <c r="BR397" s="697">
        <f>[52]ACCOUNTALLOC!BR397</f>
        <v>0</v>
      </c>
      <c r="BS397" s="697">
        <f>[52]ACCOUNTALLOC!BS397</f>
        <v>0</v>
      </c>
      <c r="BT397" s="697">
        <f>[52]ACCOUNTALLOC!BT397</f>
        <v>0</v>
      </c>
      <c r="BU397" s="697">
        <f>[52]ACCOUNTALLOC!BU397</f>
        <v>0</v>
      </c>
      <c r="BV397" s="697">
        <f>[52]ACCOUNTALLOC!BV397</f>
        <v>0</v>
      </c>
      <c r="BW397" s="697">
        <f>[52]ACCOUNTALLOC!BW397</f>
        <v>0</v>
      </c>
      <c r="BX397" s="698"/>
      <c r="BY397" s="697">
        <f>[52]ACCOUNTALLOC!BY397</f>
        <v>0</v>
      </c>
      <c r="BZ397" s="697">
        <f>[52]ACCOUNTALLOC!BZ397</f>
        <v>0</v>
      </c>
      <c r="CA397" s="697">
        <f>[52]ACCOUNTALLOC!CA397</f>
        <v>0</v>
      </c>
      <c r="CB397" s="697">
        <f>[52]ACCOUNTALLOC!CB397</f>
        <v>0</v>
      </c>
      <c r="CC397" s="697">
        <f>[52]ACCOUNTALLOC!CC397</f>
        <v>0</v>
      </c>
      <c r="CD397" s="697">
        <f>[52]ACCOUNTALLOC!CD397</f>
        <v>0</v>
      </c>
      <c r="CE397" s="697">
        <f>[52]ACCOUNTALLOC!CE397</f>
        <v>0</v>
      </c>
      <c r="CF397" s="698"/>
      <c r="CG397" s="697">
        <f>[52]ACCOUNTALLOC!CG397</f>
        <v>0</v>
      </c>
      <c r="CH397" s="697">
        <f>[52]ACCOUNTALLOC!CH397</f>
        <v>0</v>
      </c>
      <c r="CI397" s="697">
        <f>[52]ACCOUNTALLOC!CI397</f>
        <v>0</v>
      </c>
      <c r="CJ397" s="697">
        <f>[52]ACCOUNTALLOC!CJ397</f>
        <v>0</v>
      </c>
      <c r="CK397" s="697">
        <f>[52]ACCOUNTALLOC!CK397</f>
        <v>0</v>
      </c>
      <c r="CL397" s="697">
        <f>[52]ACCOUNTALLOC!CL397</f>
        <v>0</v>
      </c>
      <c r="CM397" s="697">
        <f>[52]ACCOUNTALLOC!CM397</f>
        <v>0</v>
      </c>
      <c r="CN397" s="698">
        <f>[52]ACCOUNTALLOC!CN397</f>
        <v>0</v>
      </c>
      <c r="CO397" s="697">
        <f>[52]ACCOUNTALLOC!CO397</f>
        <v>0</v>
      </c>
      <c r="CP397" s="697">
        <f>[52]ACCOUNTALLOC!CP397</f>
        <v>0</v>
      </c>
      <c r="CQ397" s="697">
        <f>[52]ACCOUNTALLOC!CQ397</f>
        <v>0</v>
      </c>
      <c r="CR397" s="697">
        <f>[52]ACCOUNTALLOC!CR397</f>
        <v>0</v>
      </c>
      <c r="CS397" s="697">
        <f>[52]ACCOUNTALLOC!CS397</f>
        <v>0</v>
      </c>
      <c r="CT397" s="697">
        <f>[52]ACCOUNTALLOC!CT397</f>
        <v>0</v>
      </c>
      <c r="CU397" s="697">
        <f>[52]ACCOUNTALLOC!CU397</f>
        <v>0</v>
      </c>
      <c r="CW397" s="65">
        <f>[52]ACCOUNTALLOC!CW397</f>
        <v>0</v>
      </c>
      <c r="CX397" s="65">
        <f>[52]ACCOUNTALLOC!CX397</f>
        <v>0</v>
      </c>
      <c r="CY397" s="65">
        <f>[52]ACCOUNTALLOC!CY397</f>
        <v>0</v>
      </c>
      <c r="CZ397" s="65">
        <f>[52]ACCOUNTALLOC!CZ397</f>
        <v>0</v>
      </c>
      <c r="DA397" s="65">
        <f>[52]ACCOUNTALLOC!DA397</f>
        <v>0</v>
      </c>
      <c r="DB397" s="65">
        <f>[52]ACCOUNTALLOC!DB397</f>
        <v>0</v>
      </c>
      <c r="DC397" s="65">
        <f>[52]ACCOUNTALLOC!DC397</f>
        <v>0</v>
      </c>
      <c r="DE397" s="65">
        <v>0</v>
      </c>
      <c r="DF397" s="65">
        <v>0</v>
      </c>
      <c r="DG397" s="65">
        <v>0</v>
      </c>
      <c r="DH397" s="65">
        <v>0</v>
      </c>
      <c r="DI397" s="65">
        <v>0</v>
      </c>
      <c r="DJ397" s="65">
        <v>0</v>
      </c>
      <c r="DK397" s="65">
        <v>0</v>
      </c>
      <c r="DM397" s="65">
        <v>0</v>
      </c>
      <c r="DN397" s="65">
        <v>0</v>
      </c>
      <c r="DO397" s="65">
        <v>0</v>
      </c>
      <c r="DP397" s="65">
        <v>0</v>
      </c>
      <c r="DQ397" s="65">
        <v>0</v>
      </c>
      <c r="DR397" s="65">
        <v>0</v>
      </c>
      <c r="DS397" s="65">
        <v>0</v>
      </c>
      <c r="DU397" s="65">
        <v>0</v>
      </c>
      <c r="DV397" s="65">
        <v>0</v>
      </c>
      <c r="DW397" s="65">
        <v>0</v>
      </c>
      <c r="DX397" s="65">
        <v>0</v>
      </c>
      <c r="DY397" s="65">
        <v>0</v>
      </c>
      <c r="DZ397" s="65">
        <v>0</v>
      </c>
      <c r="EA397" s="65">
        <v>0</v>
      </c>
      <c r="EC397" s="65">
        <v>0</v>
      </c>
      <c r="ED397" s="65">
        <v>0</v>
      </c>
      <c r="EE397" s="65">
        <v>0</v>
      </c>
      <c r="EF397" s="65">
        <v>0</v>
      </c>
      <c r="EG397" s="65">
        <v>0</v>
      </c>
      <c r="EH397" s="65">
        <v>0</v>
      </c>
      <c r="EI397" s="65">
        <v>0</v>
      </c>
      <c r="EK397" s="65">
        <v>0</v>
      </c>
      <c r="EL397" s="65">
        <v>0</v>
      </c>
      <c r="EM397" s="65">
        <v>0</v>
      </c>
      <c r="EN397" s="65">
        <v>0</v>
      </c>
      <c r="EO397" s="65">
        <v>0</v>
      </c>
      <c r="EP397" s="65">
        <v>0</v>
      </c>
      <c r="EQ397" s="65">
        <v>0</v>
      </c>
      <c r="ES397" s="65">
        <v>0</v>
      </c>
      <c r="ET397" s="65">
        <v>0</v>
      </c>
      <c r="EU397" s="65">
        <v>0</v>
      </c>
      <c r="EV397" s="65">
        <v>0</v>
      </c>
      <c r="EW397" s="65">
        <v>0</v>
      </c>
      <c r="EX397" s="65">
        <v>0</v>
      </c>
      <c r="EY397" s="65">
        <v>0</v>
      </c>
      <c r="FA397" s="65">
        <v>0</v>
      </c>
      <c r="FB397" s="65">
        <v>0</v>
      </c>
      <c r="FC397" s="65">
        <v>0</v>
      </c>
      <c r="FD397" s="65">
        <v>0</v>
      </c>
      <c r="FE397" s="65">
        <v>0</v>
      </c>
      <c r="FF397" s="65">
        <v>0</v>
      </c>
      <c r="FG397" s="65">
        <v>0</v>
      </c>
    </row>
    <row r="398" spans="1:163">
      <c r="A398" s="699" t="str">
        <f>[52]ACCOUNTALLOC!A398</f>
        <v>~</v>
      </c>
      <c r="B398" s="698" t="str">
        <f>[52]ACCOUNTALLOC!B398</f>
        <v>~</v>
      </c>
      <c r="C398" s="695">
        <f>[52]ACCOUNTALLOC!C398</f>
        <v>0</v>
      </c>
      <c r="D398" s="700"/>
      <c r="E398" s="697">
        <f>[52]ACCOUNTALLOC!E398</f>
        <v>0</v>
      </c>
      <c r="F398" s="697">
        <f>[52]ACCOUNTALLOC!F398</f>
        <v>0</v>
      </c>
      <c r="G398" s="697">
        <f>[52]ACCOUNTALLOC!G398</f>
        <v>0</v>
      </c>
      <c r="H398" s="697">
        <f>[52]ACCOUNTALLOC!H398</f>
        <v>0</v>
      </c>
      <c r="I398" s="697">
        <f>[52]ACCOUNTALLOC!I398</f>
        <v>0</v>
      </c>
      <c r="J398" s="697">
        <f>[52]ACCOUNTALLOC!J398</f>
        <v>0</v>
      </c>
      <c r="K398" s="697">
        <f>[52]ACCOUNTALLOC!K398</f>
        <v>0</v>
      </c>
      <c r="L398" s="698"/>
      <c r="M398" s="697">
        <f>[52]ACCOUNTALLOC!M398</f>
        <v>0</v>
      </c>
      <c r="N398" s="697">
        <f>[52]ACCOUNTALLOC!N398</f>
        <v>0</v>
      </c>
      <c r="O398" s="697">
        <f>[52]ACCOUNTALLOC!O398</f>
        <v>0</v>
      </c>
      <c r="P398" s="697">
        <f>[52]ACCOUNTALLOC!P398</f>
        <v>0</v>
      </c>
      <c r="Q398" s="697">
        <f>[52]ACCOUNTALLOC!Q398</f>
        <v>0</v>
      </c>
      <c r="R398" s="697">
        <f>[52]ACCOUNTALLOC!R398</f>
        <v>0</v>
      </c>
      <c r="S398" s="697">
        <f>[52]ACCOUNTALLOC!S398</f>
        <v>0</v>
      </c>
      <c r="T398" s="698"/>
      <c r="U398" s="697">
        <f>[52]ACCOUNTALLOC!U398</f>
        <v>0</v>
      </c>
      <c r="V398" s="697">
        <f>[52]ACCOUNTALLOC!V398</f>
        <v>0</v>
      </c>
      <c r="W398" s="697">
        <f>[52]ACCOUNTALLOC!W398</f>
        <v>0</v>
      </c>
      <c r="X398" s="697">
        <f>[52]ACCOUNTALLOC!X398</f>
        <v>0</v>
      </c>
      <c r="Y398" s="697">
        <f>[52]ACCOUNTALLOC!Y398</f>
        <v>0</v>
      </c>
      <c r="Z398" s="697">
        <f>[52]ACCOUNTALLOC!Z398</f>
        <v>0</v>
      </c>
      <c r="AA398" s="697">
        <f>[52]ACCOUNTALLOC!AA398</f>
        <v>0</v>
      </c>
      <c r="AB398" s="698"/>
      <c r="AC398" s="697">
        <f>[52]ACCOUNTALLOC!AC398</f>
        <v>0</v>
      </c>
      <c r="AD398" s="697">
        <f>[52]ACCOUNTALLOC!AD398</f>
        <v>0</v>
      </c>
      <c r="AE398" s="697">
        <f>[52]ACCOUNTALLOC!AE398</f>
        <v>0</v>
      </c>
      <c r="AF398" s="697">
        <f>[52]ACCOUNTALLOC!AF398</f>
        <v>0</v>
      </c>
      <c r="AG398" s="697">
        <f>[52]ACCOUNTALLOC!AG398</f>
        <v>0</v>
      </c>
      <c r="AH398" s="697">
        <f>[52]ACCOUNTALLOC!AH398</f>
        <v>0</v>
      </c>
      <c r="AI398" s="697">
        <f>[52]ACCOUNTALLOC!AI398</f>
        <v>0</v>
      </c>
      <c r="AJ398" s="698"/>
      <c r="AK398" s="697">
        <f>[52]ACCOUNTALLOC!AK398</f>
        <v>0</v>
      </c>
      <c r="AL398" s="697">
        <f>[52]ACCOUNTALLOC!AL398</f>
        <v>0</v>
      </c>
      <c r="AM398" s="697">
        <f>[52]ACCOUNTALLOC!AM398</f>
        <v>0</v>
      </c>
      <c r="AN398" s="697">
        <f>[52]ACCOUNTALLOC!AN398</f>
        <v>0</v>
      </c>
      <c r="AO398" s="697">
        <f>[52]ACCOUNTALLOC!AO398</f>
        <v>0</v>
      </c>
      <c r="AP398" s="697">
        <f>[52]ACCOUNTALLOC!AP398</f>
        <v>0</v>
      </c>
      <c r="AQ398" s="697">
        <f>[52]ACCOUNTALLOC!AQ398</f>
        <v>0</v>
      </c>
      <c r="AR398" s="698"/>
      <c r="AS398" s="697">
        <f>[52]ACCOUNTALLOC!AS398</f>
        <v>0</v>
      </c>
      <c r="AT398" s="697">
        <f>[52]ACCOUNTALLOC!AT398</f>
        <v>0</v>
      </c>
      <c r="AU398" s="697">
        <f>[52]ACCOUNTALLOC!AU398</f>
        <v>0</v>
      </c>
      <c r="AV398" s="697">
        <f>[52]ACCOUNTALLOC!AV398</f>
        <v>0</v>
      </c>
      <c r="AW398" s="697">
        <f>[52]ACCOUNTALLOC!AW398</f>
        <v>0</v>
      </c>
      <c r="AX398" s="697">
        <f>[52]ACCOUNTALLOC!AX398</f>
        <v>0</v>
      </c>
      <c r="AY398" s="697">
        <f>[52]ACCOUNTALLOC!AY398</f>
        <v>0</v>
      </c>
      <c r="AZ398" s="698"/>
      <c r="BA398" s="697">
        <f>[52]ACCOUNTALLOC!BA398</f>
        <v>0</v>
      </c>
      <c r="BB398" s="697">
        <f>[52]ACCOUNTALLOC!BB398</f>
        <v>0</v>
      </c>
      <c r="BC398" s="697">
        <f>[52]ACCOUNTALLOC!BC398</f>
        <v>0</v>
      </c>
      <c r="BD398" s="697">
        <f>[52]ACCOUNTALLOC!BD398</f>
        <v>0</v>
      </c>
      <c r="BE398" s="697">
        <f>[52]ACCOUNTALLOC!BE398</f>
        <v>0</v>
      </c>
      <c r="BF398" s="697">
        <f>[52]ACCOUNTALLOC!BF398</f>
        <v>0</v>
      </c>
      <c r="BG398" s="697">
        <f>[52]ACCOUNTALLOC!BG398</f>
        <v>0</v>
      </c>
      <c r="BH398" s="698"/>
      <c r="BI398" s="697">
        <f>[52]ACCOUNTALLOC!BI398</f>
        <v>0</v>
      </c>
      <c r="BJ398" s="697">
        <f>[52]ACCOUNTALLOC!BJ398</f>
        <v>0</v>
      </c>
      <c r="BK398" s="697">
        <f>[52]ACCOUNTALLOC!BK398</f>
        <v>0</v>
      </c>
      <c r="BL398" s="697">
        <f>[52]ACCOUNTALLOC!BL398</f>
        <v>0</v>
      </c>
      <c r="BM398" s="697">
        <f>[52]ACCOUNTALLOC!BM398</f>
        <v>0</v>
      </c>
      <c r="BN398" s="697">
        <f>[52]ACCOUNTALLOC!BN398</f>
        <v>0</v>
      </c>
      <c r="BO398" s="697">
        <f>[52]ACCOUNTALLOC!BO398</f>
        <v>0</v>
      </c>
      <c r="BP398" s="698"/>
      <c r="BQ398" s="697">
        <f>[52]ACCOUNTALLOC!BQ398</f>
        <v>0</v>
      </c>
      <c r="BR398" s="697">
        <f>[52]ACCOUNTALLOC!BR398</f>
        <v>0</v>
      </c>
      <c r="BS398" s="697">
        <f>[52]ACCOUNTALLOC!BS398</f>
        <v>0</v>
      </c>
      <c r="BT398" s="697">
        <f>[52]ACCOUNTALLOC!BT398</f>
        <v>0</v>
      </c>
      <c r="BU398" s="697">
        <f>[52]ACCOUNTALLOC!BU398</f>
        <v>0</v>
      </c>
      <c r="BV398" s="697">
        <f>[52]ACCOUNTALLOC!BV398</f>
        <v>0</v>
      </c>
      <c r="BW398" s="697">
        <f>[52]ACCOUNTALLOC!BW398</f>
        <v>0</v>
      </c>
      <c r="BX398" s="698"/>
      <c r="BY398" s="697">
        <f>[52]ACCOUNTALLOC!BY398</f>
        <v>0</v>
      </c>
      <c r="BZ398" s="697">
        <f>[52]ACCOUNTALLOC!BZ398</f>
        <v>0</v>
      </c>
      <c r="CA398" s="697">
        <f>[52]ACCOUNTALLOC!CA398</f>
        <v>0</v>
      </c>
      <c r="CB398" s="697">
        <f>[52]ACCOUNTALLOC!CB398</f>
        <v>0</v>
      </c>
      <c r="CC398" s="697">
        <f>[52]ACCOUNTALLOC!CC398</f>
        <v>0</v>
      </c>
      <c r="CD398" s="697">
        <f>[52]ACCOUNTALLOC!CD398</f>
        <v>0</v>
      </c>
      <c r="CE398" s="697">
        <f>[52]ACCOUNTALLOC!CE398</f>
        <v>0</v>
      </c>
      <c r="CF398" s="698"/>
      <c r="CG398" s="697">
        <f>[52]ACCOUNTALLOC!CG398</f>
        <v>0</v>
      </c>
      <c r="CH398" s="697">
        <f>[52]ACCOUNTALLOC!CH398</f>
        <v>0</v>
      </c>
      <c r="CI398" s="697">
        <f>[52]ACCOUNTALLOC!CI398</f>
        <v>0</v>
      </c>
      <c r="CJ398" s="697">
        <f>[52]ACCOUNTALLOC!CJ398</f>
        <v>0</v>
      </c>
      <c r="CK398" s="697">
        <f>[52]ACCOUNTALLOC!CK398</f>
        <v>0</v>
      </c>
      <c r="CL398" s="697">
        <f>[52]ACCOUNTALLOC!CL398</f>
        <v>0</v>
      </c>
      <c r="CM398" s="697">
        <f>[52]ACCOUNTALLOC!CM398</f>
        <v>0</v>
      </c>
      <c r="CN398" s="698">
        <f>[52]ACCOUNTALLOC!CN398</f>
        <v>0</v>
      </c>
      <c r="CO398" s="697">
        <f>[52]ACCOUNTALLOC!CO398</f>
        <v>0</v>
      </c>
      <c r="CP398" s="697">
        <f>[52]ACCOUNTALLOC!CP398</f>
        <v>0</v>
      </c>
      <c r="CQ398" s="697">
        <f>[52]ACCOUNTALLOC!CQ398</f>
        <v>0</v>
      </c>
      <c r="CR398" s="697">
        <f>[52]ACCOUNTALLOC!CR398</f>
        <v>0</v>
      </c>
      <c r="CS398" s="697">
        <f>[52]ACCOUNTALLOC!CS398</f>
        <v>0</v>
      </c>
      <c r="CT398" s="697">
        <f>[52]ACCOUNTALLOC!CT398</f>
        <v>0</v>
      </c>
      <c r="CU398" s="697">
        <f>[52]ACCOUNTALLOC!CU398</f>
        <v>0</v>
      </c>
      <c r="CW398" s="65">
        <f>[52]ACCOUNTALLOC!CW398</f>
        <v>0</v>
      </c>
      <c r="CX398" s="65">
        <f>[52]ACCOUNTALLOC!CX398</f>
        <v>0</v>
      </c>
      <c r="CY398" s="65">
        <f>[52]ACCOUNTALLOC!CY398</f>
        <v>0</v>
      </c>
      <c r="CZ398" s="65">
        <f>[52]ACCOUNTALLOC!CZ398</f>
        <v>0</v>
      </c>
      <c r="DA398" s="65">
        <f>[52]ACCOUNTALLOC!DA398</f>
        <v>0</v>
      </c>
      <c r="DB398" s="65">
        <f>[52]ACCOUNTALLOC!DB398</f>
        <v>0</v>
      </c>
      <c r="DC398" s="65">
        <f>[52]ACCOUNTALLOC!DC398</f>
        <v>0</v>
      </c>
      <c r="DE398" s="65">
        <v>0</v>
      </c>
      <c r="DF398" s="65">
        <v>0</v>
      </c>
      <c r="DG398" s="65">
        <v>0</v>
      </c>
      <c r="DH398" s="65">
        <v>0</v>
      </c>
      <c r="DI398" s="65">
        <v>0</v>
      </c>
      <c r="DJ398" s="65">
        <v>0</v>
      </c>
      <c r="DK398" s="65">
        <v>0</v>
      </c>
      <c r="DM398" s="65">
        <v>0</v>
      </c>
      <c r="DN398" s="65">
        <v>0</v>
      </c>
      <c r="DO398" s="65">
        <v>0</v>
      </c>
      <c r="DP398" s="65">
        <v>0</v>
      </c>
      <c r="DQ398" s="65">
        <v>0</v>
      </c>
      <c r="DR398" s="65">
        <v>0</v>
      </c>
      <c r="DS398" s="65">
        <v>0</v>
      </c>
      <c r="DU398" s="65">
        <v>0</v>
      </c>
      <c r="DV398" s="65">
        <v>0</v>
      </c>
      <c r="DW398" s="65">
        <v>0</v>
      </c>
      <c r="DX398" s="65">
        <v>0</v>
      </c>
      <c r="DY398" s="65">
        <v>0</v>
      </c>
      <c r="DZ398" s="65">
        <v>0</v>
      </c>
      <c r="EA398" s="65">
        <v>0</v>
      </c>
      <c r="EC398" s="65">
        <v>0</v>
      </c>
      <c r="ED398" s="65">
        <v>0</v>
      </c>
      <c r="EE398" s="65">
        <v>0</v>
      </c>
      <c r="EF398" s="65">
        <v>0</v>
      </c>
      <c r="EG398" s="65">
        <v>0</v>
      </c>
      <c r="EH398" s="65">
        <v>0</v>
      </c>
      <c r="EI398" s="65">
        <v>0</v>
      </c>
      <c r="EK398" s="65">
        <v>0</v>
      </c>
      <c r="EL398" s="65">
        <v>0</v>
      </c>
      <c r="EM398" s="65">
        <v>0</v>
      </c>
      <c r="EN398" s="65">
        <v>0</v>
      </c>
      <c r="EO398" s="65">
        <v>0</v>
      </c>
      <c r="EP398" s="65">
        <v>0</v>
      </c>
      <c r="EQ398" s="65">
        <v>0</v>
      </c>
      <c r="ES398" s="65">
        <v>0</v>
      </c>
      <c r="ET398" s="65">
        <v>0</v>
      </c>
      <c r="EU398" s="65">
        <v>0</v>
      </c>
      <c r="EV398" s="65">
        <v>0</v>
      </c>
      <c r="EW398" s="65">
        <v>0</v>
      </c>
      <c r="EX398" s="65">
        <v>0</v>
      </c>
      <c r="EY398" s="65">
        <v>0</v>
      </c>
      <c r="FA398" s="65">
        <v>0</v>
      </c>
      <c r="FB398" s="65">
        <v>0</v>
      </c>
      <c r="FC398" s="65">
        <v>0</v>
      </c>
      <c r="FD398" s="65">
        <v>0</v>
      </c>
      <c r="FE398" s="65">
        <v>0</v>
      </c>
      <c r="FF398" s="65">
        <v>0</v>
      </c>
      <c r="FG398" s="65">
        <v>0</v>
      </c>
    </row>
    <row r="399" spans="1:163">
      <c r="A399" s="699" t="str">
        <f>[52]ACCOUNTALLOC!A399</f>
        <v>~</v>
      </c>
      <c r="B399" s="698" t="str">
        <f>[52]ACCOUNTALLOC!B399</f>
        <v>~</v>
      </c>
      <c r="C399" s="695">
        <f>[52]ACCOUNTALLOC!C399</f>
        <v>0</v>
      </c>
      <c r="D399" s="700"/>
      <c r="E399" s="697">
        <f>[52]ACCOUNTALLOC!E399</f>
        <v>0</v>
      </c>
      <c r="F399" s="697">
        <f>[52]ACCOUNTALLOC!F399</f>
        <v>0</v>
      </c>
      <c r="G399" s="697">
        <f>[52]ACCOUNTALLOC!G399</f>
        <v>0</v>
      </c>
      <c r="H399" s="697">
        <f>[52]ACCOUNTALLOC!H399</f>
        <v>0</v>
      </c>
      <c r="I399" s="697">
        <f>[52]ACCOUNTALLOC!I399</f>
        <v>0</v>
      </c>
      <c r="J399" s="697">
        <f>[52]ACCOUNTALLOC!J399</f>
        <v>0</v>
      </c>
      <c r="K399" s="697">
        <f>[52]ACCOUNTALLOC!K399</f>
        <v>0</v>
      </c>
      <c r="L399" s="698"/>
      <c r="M399" s="697">
        <f>[52]ACCOUNTALLOC!M399</f>
        <v>0</v>
      </c>
      <c r="N399" s="697">
        <f>[52]ACCOUNTALLOC!N399</f>
        <v>0</v>
      </c>
      <c r="O399" s="697">
        <f>[52]ACCOUNTALLOC!O399</f>
        <v>0</v>
      </c>
      <c r="P399" s="697">
        <f>[52]ACCOUNTALLOC!P399</f>
        <v>0</v>
      </c>
      <c r="Q399" s="697">
        <f>[52]ACCOUNTALLOC!Q399</f>
        <v>0</v>
      </c>
      <c r="R399" s="697">
        <f>[52]ACCOUNTALLOC!R399</f>
        <v>0</v>
      </c>
      <c r="S399" s="697">
        <f>[52]ACCOUNTALLOC!S399</f>
        <v>0</v>
      </c>
      <c r="T399" s="698"/>
      <c r="U399" s="697">
        <f>[52]ACCOUNTALLOC!U399</f>
        <v>0</v>
      </c>
      <c r="V399" s="697">
        <f>[52]ACCOUNTALLOC!V399</f>
        <v>0</v>
      </c>
      <c r="W399" s="697">
        <f>[52]ACCOUNTALLOC!W399</f>
        <v>0</v>
      </c>
      <c r="X399" s="697">
        <f>[52]ACCOUNTALLOC!X399</f>
        <v>0</v>
      </c>
      <c r="Y399" s="697">
        <f>[52]ACCOUNTALLOC!Y399</f>
        <v>0</v>
      </c>
      <c r="Z399" s="697">
        <f>[52]ACCOUNTALLOC!Z399</f>
        <v>0</v>
      </c>
      <c r="AA399" s="697">
        <f>[52]ACCOUNTALLOC!AA399</f>
        <v>0</v>
      </c>
      <c r="AB399" s="698"/>
      <c r="AC399" s="697">
        <f>[52]ACCOUNTALLOC!AC399</f>
        <v>0</v>
      </c>
      <c r="AD399" s="697">
        <f>[52]ACCOUNTALLOC!AD399</f>
        <v>0</v>
      </c>
      <c r="AE399" s="697">
        <f>[52]ACCOUNTALLOC!AE399</f>
        <v>0</v>
      </c>
      <c r="AF399" s="697">
        <f>[52]ACCOUNTALLOC!AF399</f>
        <v>0</v>
      </c>
      <c r="AG399" s="697">
        <f>[52]ACCOUNTALLOC!AG399</f>
        <v>0</v>
      </c>
      <c r="AH399" s="697">
        <f>[52]ACCOUNTALLOC!AH399</f>
        <v>0</v>
      </c>
      <c r="AI399" s="697">
        <f>[52]ACCOUNTALLOC!AI399</f>
        <v>0</v>
      </c>
      <c r="AJ399" s="698"/>
      <c r="AK399" s="697">
        <f>[52]ACCOUNTALLOC!AK399</f>
        <v>0</v>
      </c>
      <c r="AL399" s="697">
        <f>[52]ACCOUNTALLOC!AL399</f>
        <v>0</v>
      </c>
      <c r="AM399" s="697">
        <f>[52]ACCOUNTALLOC!AM399</f>
        <v>0</v>
      </c>
      <c r="AN399" s="697">
        <f>[52]ACCOUNTALLOC!AN399</f>
        <v>0</v>
      </c>
      <c r="AO399" s="697">
        <f>[52]ACCOUNTALLOC!AO399</f>
        <v>0</v>
      </c>
      <c r="AP399" s="697">
        <f>[52]ACCOUNTALLOC!AP399</f>
        <v>0</v>
      </c>
      <c r="AQ399" s="697">
        <f>[52]ACCOUNTALLOC!AQ399</f>
        <v>0</v>
      </c>
      <c r="AR399" s="698"/>
      <c r="AS399" s="697">
        <f>[52]ACCOUNTALLOC!AS399</f>
        <v>0</v>
      </c>
      <c r="AT399" s="697">
        <f>[52]ACCOUNTALLOC!AT399</f>
        <v>0</v>
      </c>
      <c r="AU399" s="697">
        <f>[52]ACCOUNTALLOC!AU399</f>
        <v>0</v>
      </c>
      <c r="AV399" s="697">
        <f>[52]ACCOUNTALLOC!AV399</f>
        <v>0</v>
      </c>
      <c r="AW399" s="697">
        <f>[52]ACCOUNTALLOC!AW399</f>
        <v>0</v>
      </c>
      <c r="AX399" s="697">
        <f>[52]ACCOUNTALLOC!AX399</f>
        <v>0</v>
      </c>
      <c r="AY399" s="697">
        <f>[52]ACCOUNTALLOC!AY399</f>
        <v>0</v>
      </c>
      <c r="AZ399" s="698"/>
      <c r="BA399" s="697">
        <f>[52]ACCOUNTALLOC!BA399</f>
        <v>0</v>
      </c>
      <c r="BB399" s="697">
        <f>[52]ACCOUNTALLOC!BB399</f>
        <v>0</v>
      </c>
      <c r="BC399" s="697">
        <f>[52]ACCOUNTALLOC!BC399</f>
        <v>0</v>
      </c>
      <c r="BD399" s="697">
        <f>[52]ACCOUNTALLOC!BD399</f>
        <v>0</v>
      </c>
      <c r="BE399" s="697">
        <f>[52]ACCOUNTALLOC!BE399</f>
        <v>0</v>
      </c>
      <c r="BF399" s="697">
        <f>[52]ACCOUNTALLOC!BF399</f>
        <v>0</v>
      </c>
      <c r="BG399" s="697">
        <f>[52]ACCOUNTALLOC!BG399</f>
        <v>0</v>
      </c>
      <c r="BH399" s="698"/>
      <c r="BI399" s="697">
        <f>[52]ACCOUNTALLOC!BI399</f>
        <v>0</v>
      </c>
      <c r="BJ399" s="697">
        <f>[52]ACCOUNTALLOC!BJ399</f>
        <v>0</v>
      </c>
      <c r="BK399" s="697">
        <f>[52]ACCOUNTALLOC!BK399</f>
        <v>0</v>
      </c>
      <c r="BL399" s="697">
        <f>[52]ACCOUNTALLOC!BL399</f>
        <v>0</v>
      </c>
      <c r="BM399" s="697">
        <f>[52]ACCOUNTALLOC!BM399</f>
        <v>0</v>
      </c>
      <c r="BN399" s="697">
        <f>[52]ACCOUNTALLOC!BN399</f>
        <v>0</v>
      </c>
      <c r="BO399" s="697">
        <f>[52]ACCOUNTALLOC!BO399</f>
        <v>0</v>
      </c>
      <c r="BP399" s="698"/>
      <c r="BQ399" s="697">
        <f>[52]ACCOUNTALLOC!BQ399</f>
        <v>0</v>
      </c>
      <c r="BR399" s="697">
        <f>[52]ACCOUNTALLOC!BR399</f>
        <v>0</v>
      </c>
      <c r="BS399" s="697">
        <f>[52]ACCOUNTALLOC!BS399</f>
        <v>0</v>
      </c>
      <c r="BT399" s="697">
        <f>[52]ACCOUNTALLOC!BT399</f>
        <v>0</v>
      </c>
      <c r="BU399" s="697">
        <f>[52]ACCOUNTALLOC!BU399</f>
        <v>0</v>
      </c>
      <c r="BV399" s="697">
        <f>[52]ACCOUNTALLOC!BV399</f>
        <v>0</v>
      </c>
      <c r="BW399" s="697">
        <f>[52]ACCOUNTALLOC!BW399</f>
        <v>0</v>
      </c>
      <c r="BX399" s="698"/>
      <c r="BY399" s="697">
        <f>[52]ACCOUNTALLOC!BY399</f>
        <v>0</v>
      </c>
      <c r="BZ399" s="697">
        <f>[52]ACCOUNTALLOC!BZ399</f>
        <v>0</v>
      </c>
      <c r="CA399" s="697">
        <f>[52]ACCOUNTALLOC!CA399</f>
        <v>0</v>
      </c>
      <c r="CB399" s="697">
        <f>[52]ACCOUNTALLOC!CB399</f>
        <v>0</v>
      </c>
      <c r="CC399" s="697">
        <f>[52]ACCOUNTALLOC!CC399</f>
        <v>0</v>
      </c>
      <c r="CD399" s="697">
        <f>[52]ACCOUNTALLOC!CD399</f>
        <v>0</v>
      </c>
      <c r="CE399" s="697">
        <f>[52]ACCOUNTALLOC!CE399</f>
        <v>0</v>
      </c>
      <c r="CF399" s="698"/>
      <c r="CG399" s="697">
        <f>[52]ACCOUNTALLOC!CG399</f>
        <v>0</v>
      </c>
      <c r="CH399" s="697">
        <f>[52]ACCOUNTALLOC!CH399</f>
        <v>0</v>
      </c>
      <c r="CI399" s="697">
        <f>[52]ACCOUNTALLOC!CI399</f>
        <v>0</v>
      </c>
      <c r="CJ399" s="697">
        <f>[52]ACCOUNTALLOC!CJ399</f>
        <v>0</v>
      </c>
      <c r="CK399" s="697">
        <f>[52]ACCOUNTALLOC!CK399</f>
        <v>0</v>
      </c>
      <c r="CL399" s="697">
        <f>[52]ACCOUNTALLOC!CL399</f>
        <v>0</v>
      </c>
      <c r="CM399" s="697">
        <f>[52]ACCOUNTALLOC!CM399</f>
        <v>0</v>
      </c>
      <c r="CN399" s="698">
        <f>[52]ACCOUNTALLOC!CN399</f>
        <v>0</v>
      </c>
      <c r="CO399" s="697">
        <f>[52]ACCOUNTALLOC!CO399</f>
        <v>0</v>
      </c>
      <c r="CP399" s="697">
        <f>[52]ACCOUNTALLOC!CP399</f>
        <v>0</v>
      </c>
      <c r="CQ399" s="697">
        <f>[52]ACCOUNTALLOC!CQ399</f>
        <v>0</v>
      </c>
      <c r="CR399" s="697">
        <f>[52]ACCOUNTALLOC!CR399</f>
        <v>0</v>
      </c>
      <c r="CS399" s="697">
        <f>[52]ACCOUNTALLOC!CS399</f>
        <v>0</v>
      </c>
      <c r="CT399" s="697">
        <f>[52]ACCOUNTALLOC!CT399</f>
        <v>0</v>
      </c>
      <c r="CU399" s="697">
        <f>[52]ACCOUNTALLOC!CU399</f>
        <v>0</v>
      </c>
      <c r="CW399" s="65">
        <f>[52]ACCOUNTALLOC!CW399</f>
        <v>0</v>
      </c>
      <c r="CX399" s="65">
        <f>[52]ACCOUNTALLOC!CX399</f>
        <v>0</v>
      </c>
      <c r="CY399" s="65">
        <f>[52]ACCOUNTALLOC!CY399</f>
        <v>0</v>
      </c>
      <c r="CZ399" s="65">
        <f>[52]ACCOUNTALLOC!CZ399</f>
        <v>0</v>
      </c>
      <c r="DA399" s="65">
        <f>[52]ACCOUNTALLOC!DA399</f>
        <v>0</v>
      </c>
      <c r="DB399" s="65">
        <f>[52]ACCOUNTALLOC!DB399</f>
        <v>0</v>
      </c>
      <c r="DC399" s="65">
        <f>[52]ACCOUNTALLOC!DC399</f>
        <v>0</v>
      </c>
      <c r="DE399" s="65">
        <v>0</v>
      </c>
      <c r="DF399" s="65">
        <v>0</v>
      </c>
      <c r="DG399" s="65">
        <v>0</v>
      </c>
      <c r="DH399" s="65">
        <v>0</v>
      </c>
      <c r="DI399" s="65">
        <v>0</v>
      </c>
      <c r="DJ399" s="65">
        <v>0</v>
      </c>
      <c r="DK399" s="65">
        <v>0</v>
      </c>
      <c r="DM399" s="65">
        <v>0</v>
      </c>
      <c r="DN399" s="65">
        <v>0</v>
      </c>
      <c r="DO399" s="65">
        <v>0</v>
      </c>
      <c r="DP399" s="65">
        <v>0</v>
      </c>
      <c r="DQ399" s="65">
        <v>0</v>
      </c>
      <c r="DR399" s="65">
        <v>0</v>
      </c>
      <c r="DS399" s="65">
        <v>0</v>
      </c>
      <c r="DU399" s="65">
        <v>0</v>
      </c>
      <c r="DV399" s="65">
        <v>0</v>
      </c>
      <c r="DW399" s="65">
        <v>0</v>
      </c>
      <c r="DX399" s="65">
        <v>0</v>
      </c>
      <c r="DY399" s="65">
        <v>0</v>
      </c>
      <c r="DZ399" s="65">
        <v>0</v>
      </c>
      <c r="EA399" s="65">
        <v>0</v>
      </c>
      <c r="EC399" s="65">
        <v>0</v>
      </c>
      <c r="ED399" s="65">
        <v>0</v>
      </c>
      <c r="EE399" s="65">
        <v>0</v>
      </c>
      <c r="EF399" s="65">
        <v>0</v>
      </c>
      <c r="EG399" s="65">
        <v>0</v>
      </c>
      <c r="EH399" s="65">
        <v>0</v>
      </c>
      <c r="EI399" s="65">
        <v>0</v>
      </c>
      <c r="EK399" s="65">
        <v>0</v>
      </c>
      <c r="EL399" s="65">
        <v>0</v>
      </c>
      <c r="EM399" s="65">
        <v>0</v>
      </c>
      <c r="EN399" s="65">
        <v>0</v>
      </c>
      <c r="EO399" s="65">
        <v>0</v>
      </c>
      <c r="EP399" s="65">
        <v>0</v>
      </c>
      <c r="EQ399" s="65">
        <v>0</v>
      </c>
      <c r="ES399" s="65">
        <v>0</v>
      </c>
      <c r="ET399" s="65">
        <v>0</v>
      </c>
      <c r="EU399" s="65">
        <v>0</v>
      </c>
      <c r="EV399" s="65">
        <v>0</v>
      </c>
      <c r="EW399" s="65">
        <v>0</v>
      </c>
      <c r="EX399" s="65">
        <v>0</v>
      </c>
      <c r="EY399" s="65">
        <v>0</v>
      </c>
      <c r="FA399" s="65">
        <v>0</v>
      </c>
      <c r="FB399" s="65">
        <v>0</v>
      </c>
      <c r="FC399" s="65">
        <v>0</v>
      </c>
      <c r="FD399" s="65">
        <v>0</v>
      </c>
      <c r="FE399" s="65">
        <v>0</v>
      </c>
      <c r="FF399" s="65">
        <v>0</v>
      </c>
      <c r="FG399" s="65">
        <v>0</v>
      </c>
    </row>
    <row r="400" spans="1:163">
      <c r="A400" s="699" t="str">
        <f>[52]ACCOUNTALLOC!A400</f>
        <v>~</v>
      </c>
      <c r="B400" s="698" t="str">
        <f>[52]ACCOUNTALLOC!B400</f>
        <v>~</v>
      </c>
      <c r="C400" s="695">
        <f>[52]ACCOUNTALLOC!C400</f>
        <v>0</v>
      </c>
      <c r="D400" s="700"/>
      <c r="E400" s="697">
        <f>[52]ACCOUNTALLOC!E400</f>
        <v>0</v>
      </c>
      <c r="F400" s="697">
        <f>[52]ACCOUNTALLOC!F400</f>
        <v>0</v>
      </c>
      <c r="G400" s="697">
        <f>[52]ACCOUNTALLOC!G400</f>
        <v>0</v>
      </c>
      <c r="H400" s="697">
        <f>[52]ACCOUNTALLOC!H400</f>
        <v>0</v>
      </c>
      <c r="I400" s="697">
        <f>[52]ACCOUNTALLOC!I400</f>
        <v>0</v>
      </c>
      <c r="J400" s="697">
        <f>[52]ACCOUNTALLOC!J400</f>
        <v>0</v>
      </c>
      <c r="K400" s="697">
        <f>[52]ACCOUNTALLOC!K400</f>
        <v>0</v>
      </c>
      <c r="L400" s="698"/>
      <c r="M400" s="697">
        <f>[52]ACCOUNTALLOC!M400</f>
        <v>0</v>
      </c>
      <c r="N400" s="697">
        <f>[52]ACCOUNTALLOC!N400</f>
        <v>0</v>
      </c>
      <c r="O400" s="697">
        <f>[52]ACCOUNTALLOC!O400</f>
        <v>0</v>
      </c>
      <c r="P400" s="697">
        <f>[52]ACCOUNTALLOC!P400</f>
        <v>0</v>
      </c>
      <c r="Q400" s="697">
        <f>[52]ACCOUNTALLOC!Q400</f>
        <v>0</v>
      </c>
      <c r="R400" s="697">
        <f>[52]ACCOUNTALLOC!R400</f>
        <v>0</v>
      </c>
      <c r="S400" s="697">
        <f>[52]ACCOUNTALLOC!S400</f>
        <v>0</v>
      </c>
      <c r="T400" s="698"/>
      <c r="U400" s="697">
        <f>[52]ACCOUNTALLOC!U400</f>
        <v>0</v>
      </c>
      <c r="V400" s="697">
        <f>[52]ACCOUNTALLOC!V400</f>
        <v>0</v>
      </c>
      <c r="W400" s="697">
        <f>[52]ACCOUNTALLOC!W400</f>
        <v>0</v>
      </c>
      <c r="X400" s="697">
        <f>[52]ACCOUNTALLOC!X400</f>
        <v>0</v>
      </c>
      <c r="Y400" s="697">
        <f>[52]ACCOUNTALLOC!Y400</f>
        <v>0</v>
      </c>
      <c r="Z400" s="697">
        <f>[52]ACCOUNTALLOC!Z400</f>
        <v>0</v>
      </c>
      <c r="AA400" s="697">
        <f>[52]ACCOUNTALLOC!AA400</f>
        <v>0</v>
      </c>
      <c r="AB400" s="698"/>
      <c r="AC400" s="697">
        <f>[52]ACCOUNTALLOC!AC400</f>
        <v>0</v>
      </c>
      <c r="AD400" s="697">
        <f>[52]ACCOUNTALLOC!AD400</f>
        <v>0</v>
      </c>
      <c r="AE400" s="697">
        <f>[52]ACCOUNTALLOC!AE400</f>
        <v>0</v>
      </c>
      <c r="AF400" s="697">
        <f>[52]ACCOUNTALLOC!AF400</f>
        <v>0</v>
      </c>
      <c r="AG400" s="697">
        <f>[52]ACCOUNTALLOC!AG400</f>
        <v>0</v>
      </c>
      <c r="AH400" s="697">
        <f>[52]ACCOUNTALLOC!AH400</f>
        <v>0</v>
      </c>
      <c r="AI400" s="697">
        <f>[52]ACCOUNTALLOC!AI400</f>
        <v>0</v>
      </c>
      <c r="AJ400" s="698"/>
      <c r="AK400" s="697">
        <f>[52]ACCOUNTALLOC!AK400</f>
        <v>0</v>
      </c>
      <c r="AL400" s="697">
        <f>[52]ACCOUNTALLOC!AL400</f>
        <v>0</v>
      </c>
      <c r="AM400" s="697">
        <f>[52]ACCOUNTALLOC!AM400</f>
        <v>0</v>
      </c>
      <c r="AN400" s="697">
        <f>[52]ACCOUNTALLOC!AN400</f>
        <v>0</v>
      </c>
      <c r="AO400" s="697">
        <f>[52]ACCOUNTALLOC!AO400</f>
        <v>0</v>
      </c>
      <c r="AP400" s="697">
        <f>[52]ACCOUNTALLOC!AP400</f>
        <v>0</v>
      </c>
      <c r="AQ400" s="697">
        <f>[52]ACCOUNTALLOC!AQ400</f>
        <v>0</v>
      </c>
      <c r="AR400" s="698"/>
      <c r="AS400" s="697">
        <f>[52]ACCOUNTALLOC!AS400</f>
        <v>0</v>
      </c>
      <c r="AT400" s="697">
        <f>[52]ACCOUNTALLOC!AT400</f>
        <v>0</v>
      </c>
      <c r="AU400" s="697">
        <f>[52]ACCOUNTALLOC!AU400</f>
        <v>0</v>
      </c>
      <c r="AV400" s="697">
        <f>[52]ACCOUNTALLOC!AV400</f>
        <v>0</v>
      </c>
      <c r="AW400" s="697">
        <f>[52]ACCOUNTALLOC!AW400</f>
        <v>0</v>
      </c>
      <c r="AX400" s="697">
        <f>[52]ACCOUNTALLOC!AX400</f>
        <v>0</v>
      </c>
      <c r="AY400" s="697">
        <f>[52]ACCOUNTALLOC!AY400</f>
        <v>0</v>
      </c>
      <c r="AZ400" s="698"/>
      <c r="BA400" s="697">
        <f>[52]ACCOUNTALLOC!BA400</f>
        <v>0</v>
      </c>
      <c r="BB400" s="697">
        <f>[52]ACCOUNTALLOC!BB400</f>
        <v>0</v>
      </c>
      <c r="BC400" s="697">
        <f>[52]ACCOUNTALLOC!BC400</f>
        <v>0</v>
      </c>
      <c r="BD400" s="697">
        <f>[52]ACCOUNTALLOC!BD400</f>
        <v>0</v>
      </c>
      <c r="BE400" s="697">
        <f>[52]ACCOUNTALLOC!BE400</f>
        <v>0</v>
      </c>
      <c r="BF400" s="697">
        <f>[52]ACCOUNTALLOC!BF400</f>
        <v>0</v>
      </c>
      <c r="BG400" s="697">
        <f>[52]ACCOUNTALLOC!BG400</f>
        <v>0</v>
      </c>
      <c r="BH400" s="698"/>
      <c r="BI400" s="697">
        <f>[52]ACCOUNTALLOC!BI400</f>
        <v>0</v>
      </c>
      <c r="BJ400" s="697">
        <f>[52]ACCOUNTALLOC!BJ400</f>
        <v>0</v>
      </c>
      <c r="BK400" s="697">
        <f>[52]ACCOUNTALLOC!BK400</f>
        <v>0</v>
      </c>
      <c r="BL400" s="697">
        <f>[52]ACCOUNTALLOC!BL400</f>
        <v>0</v>
      </c>
      <c r="BM400" s="697">
        <f>[52]ACCOUNTALLOC!BM400</f>
        <v>0</v>
      </c>
      <c r="BN400" s="697">
        <f>[52]ACCOUNTALLOC!BN400</f>
        <v>0</v>
      </c>
      <c r="BO400" s="697">
        <f>[52]ACCOUNTALLOC!BO400</f>
        <v>0</v>
      </c>
      <c r="BP400" s="698"/>
      <c r="BQ400" s="697">
        <f>[52]ACCOUNTALLOC!BQ400</f>
        <v>0</v>
      </c>
      <c r="BR400" s="697">
        <f>[52]ACCOUNTALLOC!BR400</f>
        <v>0</v>
      </c>
      <c r="BS400" s="697">
        <f>[52]ACCOUNTALLOC!BS400</f>
        <v>0</v>
      </c>
      <c r="BT400" s="697">
        <f>[52]ACCOUNTALLOC!BT400</f>
        <v>0</v>
      </c>
      <c r="BU400" s="697">
        <f>[52]ACCOUNTALLOC!BU400</f>
        <v>0</v>
      </c>
      <c r="BV400" s="697">
        <f>[52]ACCOUNTALLOC!BV400</f>
        <v>0</v>
      </c>
      <c r="BW400" s="697">
        <f>[52]ACCOUNTALLOC!BW400</f>
        <v>0</v>
      </c>
      <c r="BX400" s="698"/>
      <c r="BY400" s="697">
        <f>[52]ACCOUNTALLOC!BY400</f>
        <v>0</v>
      </c>
      <c r="BZ400" s="697">
        <f>[52]ACCOUNTALLOC!BZ400</f>
        <v>0</v>
      </c>
      <c r="CA400" s="697">
        <f>[52]ACCOUNTALLOC!CA400</f>
        <v>0</v>
      </c>
      <c r="CB400" s="697">
        <f>[52]ACCOUNTALLOC!CB400</f>
        <v>0</v>
      </c>
      <c r="CC400" s="697">
        <f>[52]ACCOUNTALLOC!CC400</f>
        <v>0</v>
      </c>
      <c r="CD400" s="697">
        <f>[52]ACCOUNTALLOC!CD400</f>
        <v>0</v>
      </c>
      <c r="CE400" s="697">
        <f>[52]ACCOUNTALLOC!CE400</f>
        <v>0</v>
      </c>
      <c r="CF400" s="698"/>
      <c r="CG400" s="697">
        <f>[52]ACCOUNTALLOC!CG400</f>
        <v>0</v>
      </c>
      <c r="CH400" s="697">
        <f>[52]ACCOUNTALLOC!CH400</f>
        <v>0</v>
      </c>
      <c r="CI400" s="697">
        <f>[52]ACCOUNTALLOC!CI400</f>
        <v>0</v>
      </c>
      <c r="CJ400" s="697">
        <f>[52]ACCOUNTALLOC!CJ400</f>
        <v>0</v>
      </c>
      <c r="CK400" s="697">
        <f>[52]ACCOUNTALLOC!CK400</f>
        <v>0</v>
      </c>
      <c r="CL400" s="697">
        <f>[52]ACCOUNTALLOC!CL400</f>
        <v>0</v>
      </c>
      <c r="CM400" s="697">
        <f>[52]ACCOUNTALLOC!CM400</f>
        <v>0</v>
      </c>
      <c r="CN400" s="698">
        <f>[52]ACCOUNTALLOC!CN400</f>
        <v>0</v>
      </c>
      <c r="CO400" s="697">
        <f>[52]ACCOUNTALLOC!CO400</f>
        <v>0</v>
      </c>
      <c r="CP400" s="697">
        <f>[52]ACCOUNTALLOC!CP400</f>
        <v>0</v>
      </c>
      <c r="CQ400" s="697">
        <f>[52]ACCOUNTALLOC!CQ400</f>
        <v>0</v>
      </c>
      <c r="CR400" s="697">
        <f>[52]ACCOUNTALLOC!CR400</f>
        <v>0</v>
      </c>
      <c r="CS400" s="697">
        <f>[52]ACCOUNTALLOC!CS400</f>
        <v>0</v>
      </c>
      <c r="CT400" s="697">
        <f>[52]ACCOUNTALLOC!CT400</f>
        <v>0</v>
      </c>
      <c r="CU400" s="697">
        <f>[52]ACCOUNTALLOC!CU400</f>
        <v>0</v>
      </c>
      <c r="CW400" s="65">
        <f>[52]ACCOUNTALLOC!CW400</f>
        <v>0</v>
      </c>
      <c r="CX400" s="65">
        <f>[52]ACCOUNTALLOC!CX400</f>
        <v>0</v>
      </c>
      <c r="CY400" s="65">
        <f>[52]ACCOUNTALLOC!CY400</f>
        <v>0</v>
      </c>
      <c r="CZ400" s="65">
        <f>[52]ACCOUNTALLOC!CZ400</f>
        <v>0</v>
      </c>
      <c r="DA400" s="65">
        <f>[52]ACCOUNTALLOC!DA400</f>
        <v>0</v>
      </c>
      <c r="DB400" s="65">
        <f>[52]ACCOUNTALLOC!DB400</f>
        <v>0</v>
      </c>
      <c r="DC400" s="65">
        <f>[52]ACCOUNTALLOC!DC400</f>
        <v>0</v>
      </c>
      <c r="DE400" s="65">
        <v>0</v>
      </c>
      <c r="DF400" s="65">
        <v>0</v>
      </c>
      <c r="DG400" s="65">
        <v>0</v>
      </c>
      <c r="DH400" s="65">
        <v>0</v>
      </c>
      <c r="DI400" s="65">
        <v>0</v>
      </c>
      <c r="DJ400" s="65">
        <v>0</v>
      </c>
      <c r="DK400" s="65">
        <v>0</v>
      </c>
      <c r="DM400" s="65">
        <v>0</v>
      </c>
      <c r="DN400" s="65">
        <v>0</v>
      </c>
      <c r="DO400" s="65">
        <v>0</v>
      </c>
      <c r="DP400" s="65">
        <v>0</v>
      </c>
      <c r="DQ400" s="65">
        <v>0</v>
      </c>
      <c r="DR400" s="65">
        <v>0</v>
      </c>
      <c r="DS400" s="65">
        <v>0</v>
      </c>
      <c r="DU400" s="65">
        <v>0</v>
      </c>
      <c r="DV400" s="65">
        <v>0</v>
      </c>
      <c r="DW400" s="65">
        <v>0</v>
      </c>
      <c r="DX400" s="65">
        <v>0</v>
      </c>
      <c r="DY400" s="65">
        <v>0</v>
      </c>
      <c r="DZ400" s="65">
        <v>0</v>
      </c>
      <c r="EA400" s="65">
        <v>0</v>
      </c>
      <c r="EC400" s="65">
        <v>0</v>
      </c>
      <c r="ED400" s="65">
        <v>0</v>
      </c>
      <c r="EE400" s="65">
        <v>0</v>
      </c>
      <c r="EF400" s="65">
        <v>0</v>
      </c>
      <c r="EG400" s="65">
        <v>0</v>
      </c>
      <c r="EH400" s="65">
        <v>0</v>
      </c>
      <c r="EI400" s="65">
        <v>0</v>
      </c>
      <c r="EK400" s="65">
        <v>0</v>
      </c>
      <c r="EL400" s="65">
        <v>0</v>
      </c>
      <c r="EM400" s="65">
        <v>0</v>
      </c>
      <c r="EN400" s="65">
        <v>0</v>
      </c>
      <c r="EO400" s="65">
        <v>0</v>
      </c>
      <c r="EP400" s="65">
        <v>0</v>
      </c>
      <c r="EQ400" s="65">
        <v>0</v>
      </c>
      <c r="ES400" s="65">
        <v>0</v>
      </c>
      <c r="ET400" s="65">
        <v>0</v>
      </c>
      <c r="EU400" s="65">
        <v>0</v>
      </c>
      <c r="EV400" s="65">
        <v>0</v>
      </c>
      <c r="EW400" s="65">
        <v>0</v>
      </c>
      <c r="EX400" s="65">
        <v>0</v>
      </c>
      <c r="EY400" s="65">
        <v>0</v>
      </c>
      <c r="FA400" s="65">
        <v>0</v>
      </c>
      <c r="FB400" s="65">
        <v>0</v>
      </c>
      <c r="FC400" s="65">
        <v>0</v>
      </c>
      <c r="FD400" s="65">
        <v>0</v>
      </c>
      <c r="FE400" s="65">
        <v>0</v>
      </c>
      <c r="FF400" s="65">
        <v>0</v>
      </c>
      <c r="FG400" s="65">
        <v>0</v>
      </c>
    </row>
    <row r="401" spans="1:163">
      <c r="A401" s="699" t="str">
        <f>[52]ACCOUNTALLOC!A401</f>
        <v>~</v>
      </c>
      <c r="B401" s="698" t="str">
        <f>[52]ACCOUNTALLOC!B401</f>
        <v>~</v>
      </c>
      <c r="C401" s="695">
        <f>[52]ACCOUNTALLOC!C401</f>
        <v>0</v>
      </c>
      <c r="D401" s="700"/>
      <c r="E401" s="697">
        <f>[52]ACCOUNTALLOC!E401</f>
        <v>0</v>
      </c>
      <c r="F401" s="697">
        <f>[52]ACCOUNTALLOC!F401</f>
        <v>0</v>
      </c>
      <c r="G401" s="697">
        <f>[52]ACCOUNTALLOC!G401</f>
        <v>0</v>
      </c>
      <c r="H401" s="697">
        <f>[52]ACCOUNTALLOC!H401</f>
        <v>0</v>
      </c>
      <c r="I401" s="697">
        <f>[52]ACCOUNTALLOC!I401</f>
        <v>0</v>
      </c>
      <c r="J401" s="697">
        <f>[52]ACCOUNTALLOC!J401</f>
        <v>0</v>
      </c>
      <c r="K401" s="697">
        <f>[52]ACCOUNTALLOC!K401</f>
        <v>0</v>
      </c>
      <c r="L401" s="698"/>
      <c r="M401" s="697">
        <f>[52]ACCOUNTALLOC!M401</f>
        <v>0</v>
      </c>
      <c r="N401" s="697">
        <f>[52]ACCOUNTALLOC!N401</f>
        <v>0</v>
      </c>
      <c r="O401" s="697">
        <f>[52]ACCOUNTALLOC!O401</f>
        <v>0</v>
      </c>
      <c r="P401" s="697">
        <f>[52]ACCOUNTALLOC!P401</f>
        <v>0</v>
      </c>
      <c r="Q401" s="697">
        <f>[52]ACCOUNTALLOC!Q401</f>
        <v>0</v>
      </c>
      <c r="R401" s="697">
        <f>[52]ACCOUNTALLOC!R401</f>
        <v>0</v>
      </c>
      <c r="S401" s="697">
        <f>[52]ACCOUNTALLOC!S401</f>
        <v>0</v>
      </c>
      <c r="T401" s="698"/>
      <c r="U401" s="697">
        <f>[52]ACCOUNTALLOC!U401</f>
        <v>0</v>
      </c>
      <c r="V401" s="697">
        <f>[52]ACCOUNTALLOC!V401</f>
        <v>0</v>
      </c>
      <c r="W401" s="697">
        <f>[52]ACCOUNTALLOC!W401</f>
        <v>0</v>
      </c>
      <c r="X401" s="697">
        <f>[52]ACCOUNTALLOC!X401</f>
        <v>0</v>
      </c>
      <c r="Y401" s="697">
        <f>[52]ACCOUNTALLOC!Y401</f>
        <v>0</v>
      </c>
      <c r="Z401" s="697">
        <f>[52]ACCOUNTALLOC!Z401</f>
        <v>0</v>
      </c>
      <c r="AA401" s="697">
        <f>[52]ACCOUNTALLOC!AA401</f>
        <v>0</v>
      </c>
      <c r="AB401" s="698"/>
      <c r="AC401" s="697">
        <f>[52]ACCOUNTALLOC!AC401</f>
        <v>0</v>
      </c>
      <c r="AD401" s="697">
        <f>[52]ACCOUNTALLOC!AD401</f>
        <v>0</v>
      </c>
      <c r="AE401" s="697">
        <f>[52]ACCOUNTALLOC!AE401</f>
        <v>0</v>
      </c>
      <c r="AF401" s="697">
        <f>[52]ACCOUNTALLOC!AF401</f>
        <v>0</v>
      </c>
      <c r="AG401" s="697">
        <f>[52]ACCOUNTALLOC!AG401</f>
        <v>0</v>
      </c>
      <c r="AH401" s="697">
        <f>[52]ACCOUNTALLOC!AH401</f>
        <v>0</v>
      </c>
      <c r="AI401" s="697">
        <f>[52]ACCOUNTALLOC!AI401</f>
        <v>0</v>
      </c>
      <c r="AJ401" s="698"/>
      <c r="AK401" s="697">
        <f>[52]ACCOUNTALLOC!AK401</f>
        <v>0</v>
      </c>
      <c r="AL401" s="697">
        <f>[52]ACCOUNTALLOC!AL401</f>
        <v>0</v>
      </c>
      <c r="AM401" s="697">
        <f>[52]ACCOUNTALLOC!AM401</f>
        <v>0</v>
      </c>
      <c r="AN401" s="697">
        <f>[52]ACCOUNTALLOC!AN401</f>
        <v>0</v>
      </c>
      <c r="AO401" s="697">
        <f>[52]ACCOUNTALLOC!AO401</f>
        <v>0</v>
      </c>
      <c r="AP401" s="697">
        <f>[52]ACCOUNTALLOC!AP401</f>
        <v>0</v>
      </c>
      <c r="AQ401" s="697">
        <f>[52]ACCOUNTALLOC!AQ401</f>
        <v>0</v>
      </c>
      <c r="AR401" s="698"/>
      <c r="AS401" s="697">
        <f>[52]ACCOUNTALLOC!AS401</f>
        <v>0</v>
      </c>
      <c r="AT401" s="697">
        <f>[52]ACCOUNTALLOC!AT401</f>
        <v>0</v>
      </c>
      <c r="AU401" s="697">
        <f>[52]ACCOUNTALLOC!AU401</f>
        <v>0</v>
      </c>
      <c r="AV401" s="697">
        <f>[52]ACCOUNTALLOC!AV401</f>
        <v>0</v>
      </c>
      <c r="AW401" s="697">
        <f>[52]ACCOUNTALLOC!AW401</f>
        <v>0</v>
      </c>
      <c r="AX401" s="697">
        <f>[52]ACCOUNTALLOC!AX401</f>
        <v>0</v>
      </c>
      <c r="AY401" s="697">
        <f>[52]ACCOUNTALLOC!AY401</f>
        <v>0</v>
      </c>
      <c r="AZ401" s="698"/>
      <c r="BA401" s="697">
        <f>[52]ACCOUNTALLOC!BA401</f>
        <v>0</v>
      </c>
      <c r="BB401" s="697">
        <f>[52]ACCOUNTALLOC!BB401</f>
        <v>0</v>
      </c>
      <c r="BC401" s="697">
        <f>[52]ACCOUNTALLOC!BC401</f>
        <v>0</v>
      </c>
      <c r="BD401" s="697">
        <f>[52]ACCOUNTALLOC!BD401</f>
        <v>0</v>
      </c>
      <c r="BE401" s="697">
        <f>[52]ACCOUNTALLOC!BE401</f>
        <v>0</v>
      </c>
      <c r="BF401" s="697">
        <f>[52]ACCOUNTALLOC!BF401</f>
        <v>0</v>
      </c>
      <c r="BG401" s="697">
        <f>[52]ACCOUNTALLOC!BG401</f>
        <v>0</v>
      </c>
      <c r="BH401" s="698"/>
      <c r="BI401" s="697">
        <f>[52]ACCOUNTALLOC!BI401</f>
        <v>0</v>
      </c>
      <c r="BJ401" s="697">
        <f>[52]ACCOUNTALLOC!BJ401</f>
        <v>0</v>
      </c>
      <c r="BK401" s="697">
        <f>[52]ACCOUNTALLOC!BK401</f>
        <v>0</v>
      </c>
      <c r="BL401" s="697">
        <f>[52]ACCOUNTALLOC!BL401</f>
        <v>0</v>
      </c>
      <c r="BM401" s="697">
        <f>[52]ACCOUNTALLOC!BM401</f>
        <v>0</v>
      </c>
      <c r="BN401" s="697">
        <f>[52]ACCOUNTALLOC!BN401</f>
        <v>0</v>
      </c>
      <c r="BO401" s="697">
        <f>[52]ACCOUNTALLOC!BO401</f>
        <v>0</v>
      </c>
      <c r="BP401" s="698"/>
      <c r="BQ401" s="697">
        <f>[52]ACCOUNTALLOC!BQ401</f>
        <v>0</v>
      </c>
      <c r="BR401" s="697">
        <f>[52]ACCOUNTALLOC!BR401</f>
        <v>0</v>
      </c>
      <c r="BS401" s="697">
        <f>[52]ACCOUNTALLOC!BS401</f>
        <v>0</v>
      </c>
      <c r="BT401" s="697">
        <f>[52]ACCOUNTALLOC!BT401</f>
        <v>0</v>
      </c>
      <c r="BU401" s="697">
        <f>[52]ACCOUNTALLOC!BU401</f>
        <v>0</v>
      </c>
      <c r="BV401" s="697">
        <f>[52]ACCOUNTALLOC!BV401</f>
        <v>0</v>
      </c>
      <c r="BW401" s="697">
        <f>[52]ACCOUNTALLOC!BW401</f>
        <v>0</v>
      </c>
      <c r="BX401" s="698"/>
      <c r="BY401" s="697">
        <f>[52]ACCOUNTALLOC!BY401</f>
        <v>0</v>
      </c>
      <c r="BZ401" s="697">
        <f>[52]ACCOUNTALLOC!BZ401</f>
        <v>0</v>
      </c>
      <c r="CA401" s="697">
        <f>[52]ACCOUNTALLOC!CA401</f>
        <v>0</v>
      </c>
      <c r="CB401" s="697">
        <f>[52]ACCOUNTALLOC!CB401</f>
        <v>0</v>
      </c>
      <c r="CC401" s="697">
        <f>[52]ACCOUNTALLOC!CC401</f>
        <v>0</v>
      </c>
      <c r="CD401" s="697">
        <f>[52]ACCOUNTALLOC!CD401</f>
        <v>0</v>
      </c>
      <c r="CE401" s="697">
        <f>[52]ACCOUNTALLOC!CE401</f>
        <v>0</v>
      </c>
      <c r="CF401" s="698"/>
      <c r="CG401" s="697">
        <f>[52]ACCOUNTALLOC!CG401</f>
        <v>0</v>
      </c>
      <c r="CH401" s="697">
        <f>[52]ACCOUNTALLOC!CH401</f>
        <v>0</v>
      </c>
      <c r="CI401" s="697">
        <f>[52]ACCOUNTALLOC!CI401</f>
        <v>0</v>
      </c>
      <c r="CJ401" s="697">
        <f>[52]ACCOUNTALLOC!CJ401</f>
        <v>0</v>
      </c>
      <c r="CK401" s="697">
        <f>[52]ACCOUNTALLOC!CK401</f>
        <v>0</v>
      </c>
      <c r="CL401" s="697">
        <f>[52]ACCOUNTALLOC!CL401</f>
        <v>0</v>
      </c>
      <c r="CM401" s="697">
        <f>[52]ACCOUNTALLOC!CM401</f>
        <v>0</v>
      </c>
      <c r="CN401" s="698">
        <f>[52]ACCOUNTALLOC!CN401</f>
        <v>0</v>
      </c>
      <c r="CO401" s="697">
        <f>[52]ACCOUNTALLOC!CO401</f>
        <v>0</v>
      </c>
      <c r="CP401" s="697">
        <f>[52]ACCOUNTALLOC!CP401</f>
        <v>0</v>
      </c>
      <c r="CQ401" s="697">
        <f>[52]ACCOUNTALLOC!CQ401</f>
        <v>0</v>
      </c>
      <c r="CR401" s="697">
        <f>[52]ACCOUNTALLOC!CR401</f>
        <v>0</v>
      </c>
      <c r="CS401" s="697">
        <f>[52]ACCOUNTALLOC!CS401</f>
        <v>0</v>
      </c>
      <c r="CT401" s="697">
        <f>[52]ACCOUNTALLOC!CT401</f>
        <v>0</v>
      </c>
      <c r="CU401" s="697">
        <f>[52]ACCOUNTALLOC!CU401</f>
        <v>0</v>
      </c>
      <c r="CW401" s="65">
        <f>[52]ACCOUNTALLOC!CW401</f>
        <v>0</v>
      </c>
      <c r="CX401" s="65">
        <f>[52]ACCOUNTALLOC!CX401</f>
        <v>0</v>
      </c>
      <c r="CY401" s="65">
        <f>[52]ACCOUNTALLOC!CY401</f>
        <v>0</v>
      </c>
      <c r="CZ401" s="65">
        <f>[52]ACCOUNTALLOC!CZ401</f>
        <v>0</v>
      </c>
      <c r="DA401" s="65">
        <f>[52]ACCOUNTALLOC!DA401</f>
        <v>0</v>
      </c>
      <c r="DB401" s="65">
        <f>[52]ACCOUNTALLOC!DB401</f>
        <v>0</v>
      </c>
      <c r="DC401" s="65">
        <f>[52]ACCOUNTALLOC!DC401</f>
        <v>0</v>
      </c>
      <c r="DE401" s="65">
        <v>0</v>
      </c>
      <c r="DF401" s="65">
        <v>0</v>
      </c>
      <c r="DG401" s="65">
        <v>0</v>
      </c>
      <c r="DH401" s="65">
        <v>0</v>
      </c>
      <c r="DI401" s="65">
        <v>0</v>
      </c>
      <c r="DJ401" s="65">
        <v>0</v>
      </c>
      <c r="DK401" s="65">
        <v>0</v>
      </c>
      <c r="DM401" s="65">
        <v>0</v>
      </c>
      <c r="DN401" s="65">
        <v>0</v>
      </c>
      <c r="DO401" s="65">
        <v>0</v>
      </c>
      <c r="DP401" s="65">
        <v>0</v>
      </c>
      <c r="DQ401" s="65">
        <v>0</v>
      </c>
      <c r="DR401" s="65">
        <v>0</v>
      </c>
      <c r="DS401" s="65">
        <v>0</v>
      </c>
      <c r="DU401" s="65">
        <v>0</v>
      </c>
      <c r="DV401" s="65">
        <v>0</v>
      </c>
      <c r="DW401" s="65">
        <v>0</v>
      </c>
      <c r="DX401" s="65">
        <v>0</v>
      </c>
      <c r="DY401" s="65">
        <v>0</v>
      </c>
      <c r="DZ401" s="65">
        <v>0</v>
      </c>
      <c r="EA401" s="65">
        <v>0</v>
      </c>
      <c r="EC401" s="65">
        <v>0</v>
      </c>
      <c r="ED401" s="65">
        <v>0</v>
      </c>
      <c r="EE401" s="65">
        <v>0</v>
      </c>
      <c r="EF401" s="65">
        <v>0</v>
      </c>
      <c r="EG401" s="65">
        <v>0</v>
      </c>
      <c r="EH401" s="65">
        <v>0</v>
      </c>
      <c r="EI401" s="65">
        <v>0</v>
      </c>
      <c r="EK401" s="65">
        <v>0</v>
      </c>
      <c r="EL401" s="65">
        <v>0</v>
      </c>
      <c r="EM401" s="65">
        <v>0</v>
      </c>
      <c r="EN401" s="65">
        <v>0</v>
      </c>
      <c r="EO401" s="65">
        <v>0</v>
      </c>
      <c r="EP401" s="65">
        <v>0</v>
      </c>
      <c r="EQ401" s="65">
        <v>0</v>
      </c>
      <c r="ES401" s="65">
        <v>0</v>
      </c>
      <c r="ET401" s="65">
        <v>0</v>
      </c>
      <c r="EU401" s="65">
        <v>0</v>
      </c>
      <c r="EV401" s="65">
        <v>0</v>
      </c>
      <c r="EW401" s="65">
        <v>0</v>
      </c>
      <c r="EX401" s="65">
        <v>0</v>
      </c>
      <c r="EY401" s="65">
        <v>0</v>
      </c>
      <c r="FA401" s="65">
        <v>0</v>
      </c>
      <c r="FB401" s="65">
        <v>0</v>
      </c>
      <c r="FC401" s="65">
        <v>0</v>
      </c>
      <c r="FD401" s="65">
        <v>0</v>
      </c>
      <c r="FE401" s="65">
        <v>0</v>
      </c>
      <c r="FF401" s="65">
        <v>0</v>
      </c>
      <c r="FG401" s="65">
        <v>0</v>
      </c>
    </row>
    <row r="402" spans="1:163">
      <c r="A402" s="699" t="str">
        <f>[52]ACCOUNTALLOC!A402</f>
        <v>~</v>
      </c>
      <c r="B402" s="698" t="str">
        <f>[52]ACCOUNTALLOC!B402</f>
        <v>~</v>
      </c>
      <c r="C402" s="695">
        <f>[52]ACCOUNTALLOC!C402</f>
        <v>0</v>
      </c>
      <c r="D402" s="700"/>
      <c r="E402" s="697">
        <f>[52]ACCOUNTALLOC!E402</f>
        <v>0</v>
      </c>
      <c r="F402" s="697">
        <f>[52]ACCOUNTALLOC!F402</f>
        <v>0</v>
      </c>
      <c r="G402" s="697">
        <f>[52]ACCOUNTALLOC!G402</f>
        <v>0</v>
      </c>
      <c r="H402" s="697">
        <f>[52]ACCOUNTALLOC!H402</f>
        <v>0</v>
      </c>
      <c r="I402" s="697">
        <f>[52]ACCOUNTALLOC!I402</f>
        <v>0</v>
      </c>
      <c r="J402" s="697">
        <f>[52]ACCOUNTALLOC!J402</f>
        <v>0</v>
      </c>
      <c r="K402" s="697">
        <f>[52]ACCOUNTALLOC!K402</f>
        <v>0</v>
      </c>
      <c r="L402" s="698"/>
      <c r="M402" s="697">
        <f>[52]ACCOUNTALLOC!M402</f>
        <v>0</v>
      </c>
      <c r="N402" s="697">
        <f>[52]ACCOUNTALLOC!N402</f>
        <v>0</v>
      </c>
      <c r="O402" s="697">
        <f>[52]ACCOUNTALLOC!O402</f>
        <v>0</v>
      </c>
      <c r="P402" s="697">
        <f>[52]ACCOUNTALLOC!P402</f>
        <v>0</v>
      </c>
      <c r="Q402" s="697">
        <f>[52]ACCOUNTALLOC!Q402</f>
        <v>0</v>
      </c>
      <c r="R402" s="697">
        <f>[52]ACCOUNTALLOC!R402</f>
        <v>0</v>
      </c>
      <c r="S402" s="697">
        <f>[52]ACCOUNTALLOC!S402</f>
        <v>0</v>
      </c>
      <c r="T402" s="698"/>
      <c r="U402" s="697">
        <f>[52]ACCOUNTALLOC!U402</f>
        <v>0</v>
      </c>
      <c r="V402" s="697">
        <f>[52]ACCOUNTALLOC!V402</f>
        <v>0</v>
      </c>
      <c r="W402" s="697">
        <f>[52]ACCOUNTALLOC!W402</f>
        <v>0</v>
      </c>
      <c r="X402" s="697">
        <f>[52]ACCOUNTALLOC!X402</f>
        <v>0</v>
      </c>
      <c r="Y402" s="697">
        <f>[52]ACCOUNTALLOC!Y402</f>
        <v>0</v>
      </c>
      <c r="Z402" s="697">
        <f>[52]ACCOUNTALLOC!Z402</f>
        <v>0</v>
      </c>
      <c r="AA402" s="697">
        <f>[52]ACCOUNTALLOC!AA402</f>
        <v>0</v>
      </c>
      <c r="AB402" s="698"/>
      <c r="AC402" s="697">
        <f>[52]ACCOUNTALLOC!AC402</f>
        <v>0</v>
      </c>
      <c r="AD402" s="697">
        <f>[52]ACCOUNTALLOC!AD402</f>
        <v>0</v>
      </c>
      <c r="AE402" s="697">
        <f>[52]ACCOUNTALLOC!AE402</f>
        <v>0</v>
      </c>
      <c r="AF402" s="697">
        <f>[52]ACCOUNTALLOC!AF402</f>
        <v>0</v>
      </c>
      <c r="AG402" s="697">
        <f>[52]ACCOUNTALLOC!AG402</f>
        <v>0</v>
      </c>
      <c r="AH402" s="697">
        <f>[52]ACCOUNTALLOC!AH402</f>
        <v>0</v>
      </c>
      <c r="AI402" s="697">
        <f>[52]ACCOUNTALLOC!AI402</f>
        <v>0</v>
      </c>
      <c r="AJ402" s="698"/>
      <c r="AK402" s="697">
        <f>[52]ACCOUNTALLOC!AK402</f>
        <v>0</v>
      </c>
      <c r="AL402" s="697">
        <f>[52]ACCOUNTALLOC!AL402</f>
        <v>0</v>
      </c>
      <c r="AM402" s="697">
        <f>[52]ACCOUNTALLOC!AM402</f>
        <v>0</v>
      </c>
      <c r="AN402" s="697">
        <f>[52]ACCOUNTALLOC!AN402</f>
        <v>0</v>
      </c>
      <c r="AO402" s="697">
        <f>[52]ACCOUNTALLOC!AO402</f>
        <v>0</v>
      </c>
      <c r="AP402" s="697">
        <f>[52]ACCOUNTALLOC!AP402</f>
        <v>0</v>
      </c>
      <c r="AQ402" s="697">
        <f>[52]ACCOUNTALLOC!AQ402</f>
        <v>0</v>
      </c>
      <c r="AR402" s="698"/>
      <c r="AS402" s="697">
        <f>[52]ACCOUNTALLOC!AS402</f>
        <v>0</v>
      </c>
      <c r="AT402" s="697">
        <f>[52]ACCOUNTALLOC!AT402</f>
        <v>0</v>
      </c>
      <c r="AU402" s="697">
        <f>[52]ACCOUNTALLOC!AU402</f>
        <v>0</v>
      </c>
      <c r="AV402" s="697">
        <f>[52]ACCOUNTALLOC!AV402</f>
        <v>0</v>
      </c>
      <c r="AW402" s="697">
        <f>[52]ACCOUNTALLOC!AW402</f>
        <v>0</v>
      </c>
      <c r="AX402" s="697">
        <f>[52]ACCOUNTALLOC!AX402</f>
        <v>0</v>
      </c>
      <c r="AY402" s="697">
        <f>[52]ACCOUNTALLOC!AY402</f>
        <v>0</v>
      </c>
      <c r="AZ402" s="698"/>
      <c r="BA402" s="697">
        <f>[52]ACCOUNTALLOC!BA402</f>
        <v>0</v>
      </c>
      <c r="BB402" s="697">
        <f>[52]ACCOUNTALLOC!BB402</f>
        <v>0</v>
      </c>
      <c r="BC402" s="697">
        <f>[52]ACCOUNTALLOC!BC402</f>
        <v>0</v>
      </c>
      <c r="BD402" s="697">
        <f>[52]ACCOUNTALLOC!BD402</f>
        <v>0</v>
      </c>
      <c r="BE402" s="697">
        <f>[52]ACCOUNTALLOC!BE402</f>
        <v>0</v>
      </c>
      <c r="BF402" s="697">
        <f>[52]ACCOUNTALLOC!BF402</f>
        <v>0</v>
      </c>
      <c r="BG402" s="697">
        <f>[52]ACCOUNTALLOC!BG402</f>
        <v>0</v>
      </c>
      <c r="BH402" s="698"/>
      <c r="BI402" s="697">
        <f>[52]ACCOUNTALLOC!BI402</f>
        <v>0</v>
      </c>
      <c r="BJ402" s="697">
        <f>[52]ACCOUNTALLOC!BJ402</f>
        <v>0</v>
      </c>
      <c r="BK402" s="697">
        <f>[52]ACCOUNTALLOC!BK402</f>
        <v>0</v>
      </c>
      <c r="BL402" s="697">
        <f>[52]ACCOUNTALLOC!BL402</f>
        <v>0</v>
      </c>
      <c r="BM402" s="697">
        <f>[52]ACCOUNTALLOC!BM402</f>
        <v>0</v>
      </c>
      <c r="BN402" s="697">
        <f>[52]ACCOUNTALLOC!BN402</f>
        <v>0</v>
      </c>
      <c r="BO402" s="697">
        <f>[52]ACCOUNTALLOC!BO402</f>
        <v>0</v>
      </c>
      <c r="BP402" s="698"/>
      <c r="BQ402" s="697">
        <f>[52]ACCOUNTALLOC!BQ402</f>
        <v>0</v>
      </c>
      <c r="BR402" s="697">
        <f>[52]ACCOUNTALLOC!BR402</f>
        <v>0</v>
      </c>
      <c r="BS402" s="697">
        <f>[52]ACCOUNTALLOC!BS402</f>
        <v>0</v>
      </c>
      <c r="BT402" s="697">
        <f>[52]ACCOUNTALLOC!BT402</f>
        <v>0</v>
      </c>
      <c r="BU402" s="697">
        <f>[52]ACCOUNTALLOC!BU402</f>
        <v>0</v>
      </c>
      <c r="BV402" s="697">
        <f>[52]ACCOUNTALLOC!BV402</f>
        <v>0</v>
      </c>
      <c r="BW402" s="697">
        <f>[52]ACCOUNTALLOC!BW402</f>
        <v>0</v>
      </c>
      <c r="BX402" s="698"/>
      <c r="BY402" s="697">
        <f>[52]ACCOUNTALLOC!BY402</f>
        <v>0</v>
      </c>
      <c r="BZ402" s="697">
        <f>[52]ACCOUNTALLOC!BZ402</f>
        <v>0</v>
      </c>
      <c r="CA402" s="697">
        <f>[52]ACCOUNTALLOC!CA402</f>
        <v>0</v>
      </c>
      <c r="CB402" s="697">
        <f>[52]ACCOUNTALLOC!CB402</f>
        <v>0</v>
      </c>
      <c r="CC402" s="697">
        <f>[52]ACCOUNTALLOC!CC402</f>
        <v>0</v>
      </c>
      <c r="CD402" s="697">
        <f>[52]ACCOUNTALLOC!CD402</f>
        <v>0</v>
      </c>
      <c r="CE402" s="697">
        <f>[52]ACCOUNTALLOC!CE402</f>
        <v>0</v>
      </c>
      <c r="CF402" s="698"/>
      <c r="CG402" s="697">
        <f>[52]ACCOUNTALLOC!CG402</f>
        <v>0</v>
      </c>
      <c r="CH402" s="697">
        <f>[52]ACCOUNTALLOC!CH402</f>
        <v>0</v>
      </c>
      <c r="CI402" s="697">
        <f>[52]ACCOUNTALLOC!CI402</f>
        <v>0</v>
      </c>
      <c r="CJ402" s="697">
        <f>[52]ACCOUNTALLOC!CJ402</f>
        <v>0</v>
      </c>
      <c r="CK402" s="697">
        <f>[52]ACCOUNTALLOC!CK402</f>
        <v>0</v>
      </c>
      <c r="CL402" s="697">
        <f>[52]ACCOUNTALLOC!CL402</f>
        <v>0</v>
      </c>
      <c r="CM402" s="697">
        <f>[52]ACCOUNTALLOC!CM402</f>
        <v>0</v>
      </c>
      <c r="CN402" s="698">
        <f>[52]ACCOUNTALLOC!CN402</f>
        <v>0</v>
      </c>
      <c r="CO402" s="697">
        <f>[52]ACCOUNTALLOC!CO402</f>
        <v>0</v>
      </c>
      <c r="CP402" s="697">
        <f>[52]ACCOUNTALLOC!CP402</f>
        <v>0</v>
      </c>
      <c r="CQ402" s="697">
        <f>[52]ACCOUNTALLOC!CQ402</f>
        <v>0</v>
      </c>
      <c r="CR402" s="697">
        <f>[52]ACCOUNTALLOC!CR402</f>
        <v>0</v>
      </c>
      <c r="CS402" s="697">
        <f>[52]ACCOUNTALLOC!CS402</f>
        <v>0</v>
      </c>
      <c r="CT402" s="697">
        <f>[52]ACCOUNTALLOC!CT402</f>
        <v>0</v>
      </c>
      <c r="CU402" s="697">
        <f>[52]ACCOUNTALLOC!CU402</f>
        <v>0</v>
      </c>
      <c r="CW402" s="65">
        <f>[52]ACCOUNTALLOC!CW402</f>
        <v>0</v>
      </c>
      <c r="CX402" s="65">
        <f>[52]ACCOUNTALLOC!CX402</f>
        <v>0</v>
      </c>
      <c r="CY402" s="65">
        <f>[52]ACCOUNTALLOC!CY402</f>
        <v>0</v>
      </c>
      <c r="CZ402" s="65">
        <f>[52]ACCOUNTALLOC!CZ402</f>
        <v>0</v>
      </c>
      <c r="DA402" s="65">
        <f>[52]ACCOUNTALLOC!DA402</f>
        <v>0</v>
      </c>
      <c r="DB402" s="65">
        <f>[52]ACCOUNTALLOC!DB402</f>
        <v>0</v>
      </c>
      <c r="DC402" s="65">
        <f>[52]ACCOUNTALLOC!DC402</f>
        <v>0</v>
      </c>
      <c r="DE402" s="65">
        <v>0</v>
      </c>
      <c r="DF402" s="65">
        <v>0</v>
      </c>
      <c r="DG402" s="65">
        <v>0</v>
      </c>
      <c r="DH402" s="65">
        <v>0</v>
      </c>
      <c r="DI402" s="65">
        <v>0</v>
      </c>
      <c r="DJ402" s="65">
        <v>0</v>
      </c>
      <c r="DK402" s="65">
        <v>0</v>
      </c>
      <c r="DM402" s="65">
        <v>0</v>
      </c>
      <c r="DN402" s="65">
        <v>0</v>
      </c>
      <c r="DO402" s="65">
        <v>0</v>
      </c>
      <c r="DP402" s="65">
        <v>0</v>
      </c>
      <c r="DQ402" s="65">
        <v>0</v>
      </c>
      <c r="DR402" s="65">
        <v>0</v>
      </c>
      <c r="DS402" s="65">
        <v>0</v>
      </c>
      <c r="DU402" s="65">
        <v>0</v>
      </c>
      <c r="DV402" s="65">
        <v>0</v>
      </c>
      <c r="DW402" s="65">
        <v>0</v>
      </c>
      <c r="DX402" s="65">
        <v>0</v>
      </c>
      <c r="DY402" s="65">
        <v>0</v>
      </c>
      <c r="DZ402" s="65">
        <v>0</v>
      </c>
      <c r="EA402" s="65">
        <v>0</v>
      </c>
      <c r="EC402" s="65">
        <v>0</v>
      </c>
      <c r="ED402" s="65">
        <v>0</v>
      </c>
      <c r="EE402" s="65">
        <v>0</v>
      </c>
      <c r="EF402" s="65">
        <v>0</v>
      </c>
      <c r="EG402" s="65">
        <v>0</v>
      </c>
      <c r="EH402" s="65">
        <v>0</v>
      </c>
      <c r="EI402" s="65">
        <v>0</v>
      </c>
      <c r="EK402" s="65">
        <v>0</v>
      </c>
      <c r="EL402" s="65">
        <v>0</v>
      </c>
      <c r="EM402" s="65">
        <v>0</v>
      </c>
      <c r="EN402" s="65">
        <v>0</v>
      </c>
      <c r="EO402" s="65">
        <v>0</v>
      </c>
      <c r="EP402" s="65">
        <v>0</v>
      </c>
      <c r="EQ402" s="65">
        <v>0</v>
      </c>
      <c r="ES402" s="65">
        <v>0</v>
      </c>
      <c r="ET402" s="65">
        <v>0</v>
      </c>
      <c r="EU402" s="65">
        <v>0</v>
      </c>
      <c r="EV402" s="65">
        <v>0</v>
      </c>
      <c r="EW402" s="65">
        <v>0</v>
      </c>
      <c r="EX402" s="65">
        <v>0</v>
      </c>
      <c r="EY402" s="65">
        <v>0</v>
      </c>
      <c r="FA402" s="65">
        <v>0</v>
      </c>
      <c r="FB402" s="65">
        <v>0</v>
      </c>
      <c r="FC402" s="65">
        <v>0</v>
      </c>
      <c r="FD402" s="65">
        <v>0</v>
      </c>
      <c r="FE402" s="65">
        <v>0</v>
      </c>
      <c r="FF402" s="65">
        <v>0</v>
      </c>
      <c r="FG402" s="65">
        <v>0</v>
      </c>
    </row>
    <row r="403" spans="1:163">
      <c r="A403" s="699" t="str">
        <f>[52]ACCOUNTALLOC!A403</f>
        <v>~</v>
      </c>
      <c r="B403" s="698" t="str">
        <f>[52]ACCOUNTALLOC!B403</f>
        <v>~</v>
      </c>
      <c r="C403" s="695">
        <f>[52]ACCOUNTALLOC!C403</f>
        <v>0</v>
      </c>
      <c r="D403" s="700"/>
      <c r="E403" s="697">
        <f>[52]ACCOUNTALLOC!E403</f>
        <v>0</v>
      </c>
      <c r="F403" s="697">
        <f>[52]ACCOUNTALLOC!F403</f>
        <v>0</v>
      </c>
      <c r="G403" s="697">
        <f>[52]ACCOUNTALLOC!G403</f>
        <v>0</v>
      </c>
      <c r="H403" s="697">
        <f>[52]ACCOUNTALLOC!H403</f>
        <v>0</v>
      </c>
      <c r="I403" s="697">
        <f>[52]ACCOUNTALLOC!I403</f>
        <v>0</v>
      </c>
      <c r="J403" s="697">
        <f>[52]ACCOUNTALLOC!J403</f>
        <v>0</v>
      </c>
      <c r="K403" s="697">
        <f>[52]ACCOUNTALLOC!K403</f>
        <v>0</v>
      </c>
      <c r="L403" s="698"/>
      <c r="M403" s="697">
        <f>[52]ACCOUNTALLOC!M403</f>
        <v>0</v>
      </c>
      <c r="N403" s="697">
        <f>[52]ACCOUNTALLOC!N403</f>
        <v>0</v>
      </c>
      <c r="O403" s="697">
        <f>[52]ACCOUNTALLOC!O403</f>
        <v>0</v>
      </c>
      <c r="P403" s="697">
        <f>[52]ACCOUNTALLOC!P403</f>
        <v>0</v>
      </c>
      <c r="Q403" s="697">
        <f>[52]ACCOUNTALLOC!Q403</f>
        <v>0</v>
      </c>
      <c r="R403" s="697">
        <f>[52]ACCOUNTALLOC!R403</f>
        <v>0</v>
      </c>
      <c r="S403" s="697">
        <f>[52]ACCOUNTALLOC!S403</f>
        <v>0</v>
      </c>
      <c r="T403" s="698"/>
      <c r="U403" s="697">
        <f>[52]ACCOUNTALLOC!U403</f>
        <v>0</v>
      </c>
      <c r="V403" s="697">
        <f>[52]ACCOUNTALLOC!V403</f>
        <v>0</v>
      </c>
      <c r="W403" s="697">
        <f>[52]ACCOUNTALLOC!W403</f>
        <v>0</v>
      </c>
      <c r="X403" s="697">
        <f>[52]ACCOUNTALLOC!X403</f>
        <v>0</v>
      </c>
      <c r="Y403" s="697">
        <f>[52]ACCOUNTALLOC!Y403</f>
        <v>0</v>
      </c>
      <c r="Z403" s="697">
        <f>[52]ACCOUNTALLOC!Z403</f>
        <v>0</v>
      </c>
      <c r="AA403" s="697">
        <f>[52]ACCOUNTALLOC!AA403</f>
        <v>0</v>
      </c>
      <c r="AB403" s="698"/>
      <c r="AC403" s="697">
        <f>[52]ACCOUNTALLOC!AC403</f>
        <v>0</v>
      </c>
      <c r="AD403" s="697">
        <f>[52]ACCOUNTALLOC!AD403</f>
        <v>0</v>
      </c>
      <c r="AE403" s="697">
        <f>[52]ACCOUNTALLOC!AE403</f>
        <v>0</v>
      </c>
      <c r="AF403" s="697">
        <f>[52]ACCOUNTALLOC!AF403</f>
        <v>0</v>
      </c>
      <c r="AG403" s="697">
        <f>[52]ACCOUNTALLOC!AG403</f>
        <v>0</v>
      </c>
      <c r="AH403" s="697">
        <f>[52]ACCOUNTALLOC!AH403</f>
        <v>0</v>
      </c>
      <c r="AI403" s="697">
        <f>[52]ACCOUNTALLOC!AI403</f>
        <v>0</v>
      </c>
      <c r="AJ403" s="698"/>
      <c r="AK403" s="697">
        <f>[52]ACCOUNTALLOC!AK403</f>
        <v>0</v>
      </c>
      <c r="AL403" s="697">
        <f>[52]ACCOUNTALLOC!AL403</f>
        <v>0</v>
      </c>
      <c r="AM403" s="697">
        <f>[52]ACCOUNTALLOC!AM403</f>
        <v>0</v>
      </c>
      <c r="AN403" s="697">
        <f>[52]ACCOUNTALLOC!AN403</f>
        <v>0</v>
      </c>
      <c r="AO403" s="697">
        <f>[52]ACCOUNTALLOC!AO403</f>
        <v>0</v>
      </c>
      <c r="AP403" s="697">
        <f>[52]ACCOUNTALLOC!AP403</f>
        <v>0</v>
      </c>
      <c r="AQ403" s="697">
        <f>[52]ACCOUNTALLOC!AQ403</f>
        <v>0</v>
      </c>
      <c r="AR403" s="698"/>
      <c r="AS403" s="697">
        <f>[52]ACCOUNTALLOC!AS403</f>
        <v>0</v>
      </c>
      <c r="AT403" s="697">
        <f>[52]ACCOUNTALLOC!AT403</f>
        <v>0</v>
      </c>
      <c r="AU403" s="697">
        <f>[52]ACCOUNTALLOC!AU403</f>
        <v>0</v>
      </c>
      <c r="AV403" s="697">
        <f>[52]ACCOUNTALLOC!AV403</f>
        <v>0</v>
      </c>
      <c r="AW403" s="697">
        <f>[52]ACCOUNTALLOC!AW403</f>
        <v>0</v>
      </c>
      <c r="AX403" s="697">
        <f>[52]ACCOUNTALLOC!AX403</f>
        <v>0</v>
      </c>
      <c r="AY403" s="697">
        <f>[52]ACCOUNTALLOC!AY403</f>
        <v>0</v>
      </c>
      <c r="AZ403" s="698"/>
      <c r="BA403" s="697">
        <f>[52]ACCOUNTALLOC!BA403</f>
        <v>0</v>
      </c>
      <c r="BB403" s="697">
        <f>[52]ACCOUNTALLOC!BB403</f>
        <v>0</v>
      </c>
      <c r="BC403" s="697">
        <f>[52]ACCOUNTALLOC!BC403</f>
        <v>0</v>
      </c>
      <c r="BD403" s="697">
        <f>[52]ACCOUNTALLOC!BD403</f>
        <v>0</v>
      </c>
      <c r="BE403" s="697">
        <f>[52]ACCOUNTALLOC!BE403</f>
        <v>0</v>
      </c>
      <c r="BF403" s="697">
        <f>[52]ACCOUNTALLOC!BF403</f>
        <v>0</v>
      </c>
      <c r="BG403" s="697">
        <f>[52]ACCOUNTALLOC!BG403</f>
        <v>0</v>
      </c>
      <c r="BH403" s="698"/>
      <c r="BI403" s="697">
        <f>[52]ACCOUNTALLOC!BI403</f>
        <v>0</v>
      </c>
      <c r="BJ403" s="697">
        <f>[52]ACCOUNTALLOC!BJ403</f>
        <v>0</v>
      </c>
      <c r="BK403" s="697">
        <f>[52]ACCOUNTALLOC!BK403</f>
        <v>0</v>
      </c>
      <c r="BL403" s="697">
        <f>[52]ACCOUNTALLOC!BL403</f>
        <v>0</v>
      </c>
      <c r="BM403" s="697">
        <f>[52]ACCOUNTALLOC!BM403</f>
        <v>0</v>
      </c>
      <c r="BN403" s="697">
        <f>[52]ACCOUNTALLOC!BN403</f>
        <v>0</v>
      </c>
      <c r="BO403" s="697">
        <f>[52]ACCOUNTALLOC!BO403</f>
        <v>0</v>
      </c>
      <c r="BP403" s="698"/>
      <c r="BQ403" s="697">
        <f>[52]ACCOUNTALLOC!BQ403</f>
        <v>0</v>
      </c>
      <c r="BR403" s="697">
        <f>[52]ACCOUNTALLOC!BR403</f>
        <v>0</v>
      </c>
      <c r="BS403" s="697">
        <f>[52]ACCOUNTALLOC!BS403</f>
        <v>0</v>
      </c>
      <c r="BT403" s="697">
        <f>[52]ACCOUNTALLOC!BT403</f>
        <v>0</v>
      </c>
      <c r="BU403" s="697">
        <f>[52]ACCOUNTALLOC!BU403</f>
        <v>0</v>
      </c>
      <c r="BV403" s="697">
        <f>[52]ACCOUNTALLOC!BV403</f>
        <v>0</v>
      </c>
      <c r="BW403" s="697">
        <f>[52]ACCOUNTALLOC!BW403</f>
        <v>0</v>
      </c>
      <c r="BX403" s="698"/>
      <c r="BY403" s="697">
        <f>[52]ACCOUNTALLOC!BY403</f>
        <v>0</v>
      </c>
      <c r="BZ403" s="697">
        <f>[52]ACCOUNTALLOC!BZ403</f>
        <v>0</v>
      </c>
      <c r="CA403" s="697">
        <f>[52]ACCOUNTALLOC!CA403</f>
        <v>0</v>
      </c>
      <c r="CB403" s="697">
        <f>[52]ACCOUNTALLOC!CB403</f>
        <v>0</v>
      </c>
      <c r="CC403" s="697">
        <f>[52]ACCOUNTALLOC!CC403</f>
        <v>0</v>
      </c>
      <c r="CD403" s="697">
        <f>[52]ACCOUNTALLOC!CD403</f>
        <v>0</v>
      </c>
      <c r="CE403" s="697">
        <f>[52]ACCOUNTALLOC!CE403</f>
        <v>0</v>
      </c>
      <c r="CF403" s="698"/>
      <c r="CG403" s="697">
        <f>[52]ACCOUNTALLOC!CG403</f>
        <v>0</v>
      </c>
      <c r="CH403" s="697">
        <f>[52]ACCOUNTALLOC!CH403</f>
        <v>0</v>
      </c>
      <c r="CI403" s="697">
        <f>[52]ACCOUNTALLOC!CI403</f>
        <v>0</v>
      </c>
      <c r="CJ403" s="697">
        <f>[52]ACCOUNTALLOC!CJ403</f>
        <v>0</v>
      </c>
      <c r="CK403" s="697">
        <f>[52]ACCOUNTALLOC!CK403</f>
        <v>0</v>
      </c>
      <c r="CL403" s="697">
        <f>[52]ACCOUNTALLOC!CL403</f>
        <v>0</v>
      </c>
      <c r="CM403" s="697">
        <f>[52]ACCOUNTALLOC!CM403</f>
        <v>0</v>
      </c>
      <c r="CN403" s="698">
        <f>[52]ACCOUNTALLOC!CN403</f>
        <v>0</v>
      </c>
      <c r="CO403" s="697">
        <f>[52]ACCOUNTALLOC!CO403</f>
        <v>0</v>
      </c>
      <c r="CP403" s="697">
        <f>[52]ACCOUNTALLOC!CP403</f>
        <v>0</v>
      </c>
      <c r="CQ403" s="697">
        <f>[52]ACCOUNTALLOC!CQ403</f>
        <v>0</v>
      </c>
      <c r="CR403" s="697">
        <f>[52]ACCOUNTALLOC!CR403</f>
        <v>0</v>
      </c>
      <c r="CS403" s="697">
        <f>[52]ACCOUNTALLOC!CS403</f>
        <v>0</v>
      </c>
      <c r="CT403" s="697">
        <f>[52]ACCOUNTALLOC!CT403</f>
        <v>0</v>
      </c>
      <c r="CU403" s="697">
        <f>[52]ACCOUNTALLOC!CU403</f>
        <v>0</v>
      </c>
      <c r="CW403" s="65">
        <f>[52]ACCOUNTALLOC!CW403</f>
        <v>0</v>
      </c>
      <c r="CX403" s="65">
        <f>[52]ACCOUNTALLOC!CX403</f>
        <v>0</v>
      </c>
      <c r="CY403" s="65">
        <f>[52]ACCOUNTALLOC!CY403</f>
        <v>0</v>
      </c>
      <c r="CZ403" s="65">
        <f>[52]ACCOUNTALLOC!CZ403</f>
        <v>0</v>
      </c>
      <c r="DA403" s="65">
        <f>[52]ACCOUNTALLOC!DA403</f>
        <v>0</v>
      </c>
      <c r="DB403" s="65">
        <f>[52]ACCOUNTALLOC!DB403</f>
        <v>0</v>
      </c>
      <c r="DC403" s="65">
        <f>[52]ACCOUNTALLOC!DC403</f>
        <v>0</v>
      </c>
      <c r="DE403" s="65">
        <v>0</v>
      </c>
      <c r="DF403" s="65">
        <v>0</v>
      </c>
      <c r="DG403" s="65">
        <v>0</v>
      </c>
      <c r="DH403" s="65">
        <v>0</v>
      </c>
      <c r="DI403" s="65">
        <v>0</v>
      </c>
      <c r="DJ403" s="65">
        <v>0</v>
      </c>
      <c r="DK403" s="65">
        <v>0</v>
      </c>
      <c r="DM403" s="65">
        <v>0</v>
      </c>
      <c r="DN403" s="65">
        <v>0</v>
      </c>
      <c r="DO403" s="65">
        <v>0</v>
      </c>
      <c r="DP403" s="65">
        <v>0</v>
      </c>
      <c r="DQ403" s="65">
        <v>0</v>
      </c>
      <c r="DR403" s="65">
        <v>0</v>
      </c>
      <c r="DS403" s="65">
        <v>0</v>
      </c>
      <c r="DU403" s="65">
        <v>0</v>
      </c>
      <c r="DV403" s="65">
        <v>0</v>
      </c>
      <c r="DW403" s="65">
        <v>0</v>
      </c>
      <c r="DX403" s="65">
        <v>0</v>
      </c>
      <c r="DY403" s="65">
        <v>0</v>
      </c>
      <c r="DZ403" s="65">
        <v>0</v>
      </c>
      <c r="EA403" s="65">
        <v>0</v>
      </c>
      <c r="EC403" s="65">
        <v>0</v>
      </c>
      <c r="ED403" s="65">
        <v>0</v>
      </c>
      <c r="EE403" s="65">
        <v>0</v>
      </c>
      <c r="EF403" s="65">
        <v>0</v>
      </c>
      <c r="EG403" s="65">
        <v>0</v>
      </c>
      <c r="EH403" s="65">
        <v>0</v>
      </c>
      <c r="EI403" s="65">
        <v>0</v>
      </c>
      <c r="EK403" s="65">
        <v>0</v>
      </c>
      <c r="EL403" s="65">
        <v>0</v>
      </c>
      <c r="EM403" s="65">
        <v>0</v>
      </c>
      <c r="EN403" s="65">
        <v>0</v>
      </c>
      <c r="EO403" s="65">
        <v>0</v>
      </c>
      <c r="EP403" s="65">
        <v>0</v>
      </c>
      <c r="EQ403" s="65">
        <v>0</v>
      </c>
      <c r="ES403" s="65">
        <v>0</v>
      </c>
      <c r="ET403" s="65">
        <v>0</v>
      </c>
      <c r="EU403" s="65">
        <v>0</v>
      </c>
      <c r="EV403" s="65">
        <v>0</v>
      </c>
      <c r="EW403" s="65">
        <v>0</v>
      </c>
      <c r="EX403" s="65">
        <v>0</v>
      </c>
      <c r="EY403" s="65">
        <v>0</v>
      </c>
      <c r="FA403" s="65">
        <v>0</v>
      </c>
      <c r="FB403" s="65">
        <v>0</v>
      </c>
      <c r="FC403" s="65">
        <v>0</v>
      </c>
      <c r="FD403" s="65">
        <v>0</v>
      </c>
      <c r="FE403" s="65">
        <v>0</v>
      </c>
      <c r="FF403" s="65">
        <v>0</v>
      </c>
      <c r="FG403" s="65">
        <v>0</v>
      </c>
    </row>
    <row r="404" spans="1:163">
      <c r="A404" s="698"/>
      <c r="B404" s="694" t="str">
        <f>[52]ACCOUNTALLOC!B404</f>
        <v>Sub-total</v>
      </c>
      <c r="C404" s="696">
        <f>[52]ACCOUNTALLOC!C404</f>
        <v>16720545.192083759</v>
      </c>
      <c r="D404" s="700"/>
      <c r="E404" s="696">
        <f>[52]ACCOUNTALLOC!E404</f>
        <v>4233158.8534982158</v>
      </c>
      <c r="F404" s="696">
        <f>[52]ACCOUNTALLOC!F404</f>
        <v>3878240.9365099696</v>
      </c>
      <c r="G404" s="696">
        <f>[52]ACCOUNTALLOC!G404</f>
        <v>2068153.2077151276</v>
      </c>
      <c r="H404" s="696">
        <f>[52]ACCOUNTALLOC!H404</f>
        <v>0</v>
      </c>
      <c r="I404" s="696">
        <f>[52]ACCOUNTALLOC!I404</f>
        <v>0</v>
      </c>
      <c r="J404" s="696">
        <f>[52]ACCOUNTALLOC!J404</f>
        <v>0</v>
      </c>
      <c r="K404" s="696">
        <f>[52]ACCOUNTALLOC!K404</f>
        <v>10179552.997723313</v>
      </c>
      <c r="L404" s="696"/>
      <c r="M404" s="696">
        <f>[52]ACCOUNTALLOC!M404</f>
        <v>803524.11376603413</v>
      </c>
      <c r="N404" s="696">
        <f>[52]ACCOUNTALLOC!N404</f>
        <v>985415.51522095676</v>
      </c>
      <c r="O404" s="696">
        <f>[52]ACCOUNTALLOC!O404</f>
        <v>234354.97894511919</v>
      </c>
      <c r="P404" s="696">
        <f>[52]ACCOUNTALLOC!P404</f>
        <v>0</v>
      </c>
      <c r="Q404" s="696">
        <f>[52]ACCOUNTALLOC!Q404</f>
        <v>0</v>
      </c>
      <c r="R404" s="696">
        <f>[52]ACCOUNTALLOC!R404</f>
        <v>0</v>
      </c>
      <c r="S404" s="696">
        <f>[52]ACCOUNTALLOC!S404</f>
        <v>2023294.6079321103</v>
      </c>
      <c r="T404" s="696"/>
      <c r="U404" s="696">
        <f>[52]ACCOUNTALLOC!U404</f>
        <v>707040.29092203407</v>
      </c>
      <c r="V404" s="696">
        <f>[52]ACCOUNTALLOC!V404</f>
        <v>1095857.5158803673</v>
      </c>
      <c r="W404" s="696">
        <f>[52]ACCOUNTALLOC!W404</f>
        <v>33619.355459305953</v>
      </c>
      <c r="X404" s="696">
        <f>[52]ACCOUNTALLOC!X404</f>
        <v>0</v>
      </c>
      <c r="Y404" s="696">
        <f>[52]ACCOUNTALLOC!Y404</f>
        <v>0</v>
      </c>
      <c r="Z404" s="696">
        <f>[52]ACCOUNTALLOC!Z404</f>
        <v>0</v>
      </c>
      <c r="AA404" s="696">
        <f>[52]ACCOUNTALLOC!AA404</f>
        <v>1836517.1622617072</v>
      </c>
      <c r="AB404" s="696"/>
      <c r="AC404" s="696">
        <f>[52]ACCOUNTALLOC!AC404</f>
        <v>319674.66029981372</v>
      </c>
      <c r="AD404" s="696">
        <f>[52]ACCOUNTALLOC!AD404</f>
        <v>707228.98221352929</v>
      </c>
      <c r="AE404" s="696">
        <f>[52]ACCOUNTALLOC!AE404</f>
        <v>17758.423642281723</v>
      </c>
      <c r="AF404" s="696">
        <f>[52]ACCOUNTALLOC!AF404</f>
        <v>0</v>
      </c>
      <c r="AG404" s="696">
        <f>[52]ACCOUNTALLOC!AG404</f>
        <v>0</v>
      </c>
      <c r="AH404" s="696">
        <f>[52]ACCOUNTALLOC!AH404</f>
        <v>0</v>
      </c>
      <c r="AI404" s="696">
        <f>[52]ACCOUNTALLOC!AI404</f>
        <v>1044662.0661556247</v>
      </c>
      <c r="AJ404" s="696"/>
      <c r="AK404" s="696">
        <f>[52]ACCOUNTALLOC!AK404</f>
        <v>248299.56032305481</v>
      </c>
      <c r="AL404" s="696">
        <f>[52]ACCOUNTALLOC!AL404</f>
        <v>492049.46463299356</v>
      </c>
      <c r="AM404" s="696">
        <f>[52]ACCOUNTALLOC!AM404</f>
        <v>40042.455432916875</v>
      </c>
      <c r="AN404" s="696">
        <f>[52]ACCOUNTALLOC!AN404</f>
        <v>0</v>
      </c>
      <c r="AO404" s="696">
        <f>[52]ACCOUNTALLOC!AO404</f>
        <v>0</v>
      </c>
      <c r="AP404" s="696">
        <f>[52]ACCOUNTALLOC!AP404</f>
        <v>0</v>
      </c>
      <c r="AQ404" s="696">
        <f>[52]ACCOUNTALLOC!AQ404</f>
        <v>780391.48038896522</v>
      </c>
      <c r="AR404" s="696"/>
      <c r="AS404" s="696">
        <f>[52]ACCOUNTALLOC!AS404</f>
        <v>2463.7163359285178</v>
      </c>
      <c r="AT404" s="696">
        <f>[52]ACCOUNTALLOC!AT404</f>
        <v>1553.6995046667196</v>
      </c>
      <c r="AU404" s="696">
        <f>[52]ACCOUNTALLOC!AU404</f>
        <v>76.373565429766742</v>
      </c>
      <c r="AV404" s="696">
        <f>[52]ACCOUNTALLOC!AV404</f>
        <v>0</v>
      </c>
      <c r="AW404" s="696">
        <f>[52]ACCOUNTALLOC!AW404</f>
        <v>0</v>
      </c>
      <c r="AX404" s="696">
        <f>[52]ACCOUNTALLOC!AX404</f>
        <v>0</v>
      </c>
      <c r="AY404" s="696">
        <f>[52]ACCOUNTALLOC!AY404</f>
        <v>4093.7894060250042</v>
      </c>
      <c r="AZ404" s="696"/>
      <c r="BA404" s="696">
        <f>[52]ACCOUNTALLOC!BA404</f>
        <v>47591.940297248046</v>
      </c>
      <c r="BB404" s="696">
        <f>[52]ACCOUNTALLOC!BB404</f>
        <v>42881.3524227546</v>
      </c>
      <c r="BC404" s="696">
        <f>[52]ACCOUNTALLOC!BC404</f>
        <v>7936.6579378875967</v>
      </c>
      <c r="BD404" s="696">
        <f>[52]ACCOUNTALLOC!BD404</f>
        <v>0</v>
      </c>
      <c r="BE404" s="696">
        <f>[52]ACCOUNTALLOC!BE404</f>
        <v>0</v>
      </c>
      <c r="BF404" s="696">
        <f>[52]ACCOUNTALLOC!BF404</f>
        <v>0</v>
      </c>
      <c r="BG404" s="696">
        <f>[52]ACCOUNTALLOC!BG404</f>
        <v>98409.950657890236</v>
      </c>
      <c r="BH404" s="696"/>
      <c r="BI404" s="696">
        <f>[52]ACCOUNTALLOC!BI404</f>
        <v>76609.795957400187</v>
      </c>
      <c r="BJ404" s="696">
        <f>[52]ACCOUNTALLOC!BJ404</f>
        <v>21814.678546517553</v>
      </c>
      <c r="BK404" s="696">
        <f>[52]ACCOUNTALLOC!BK404</f>
        <v>3445.1638366142238</v>
      </c>
      <c r="BL404" s="696">
        <f>[52]ACCOUNTALLOC!BL404</f>
        <v>0</v>
      </c>
      <c r="BM404" s="696">
        <f>[52]ACCOUNTALLOC!BM404</f>
        <v>0</v>
      </c>
      <c r="BN404" s="696">
        <f>[52]ACCOUNTALLOC!BN404</f>
        <v>0</v>
      </c>
      <c r="BO404" s="696">
        <f>[52]ACCOUNTALLOC!BO404</f>
        <v>101869.63834053196</v>
      </c>
      <c r="BP404" s="696"/>
      <c r="BQ404" s="696">
        <f>[52]ACCOUNTALLOC!BQ404</f>
        <v>44525.939006350323</v>
      </c>
      <c r="BR404" s="696">
        <f>[52]ACCOUNTALLOC!BR404</f>
        <v>212979.0143448771</v>
      </c>
      <c r="BS404" s="696">
        <f>[52]ACCOUNTALLOC!BS404</f>
        <v>4008.9877690155481</v>
      </c>
      <c r="BT404" s="696">
        <f>[52]ACCOUNTALLOC!BT404</f>
        <v>0</v>
      </c>
      <c r="BU404" s="696">
        <f>[52]ACCOUNTALLOC!BU404</f>
        <v>0</v>
      </c>
      <c r="BV404" s="696">
        <f>[52]ACCOUNTALLOC!BV404</f>
        <v>0</v>
      </c>
      <c r="BW404" s="696">
        <f>[52]ACCOUNTALLOC!BW404</f>
        <v>261513.94112024296</v>
      </c>
      <c r="BX404" s="696"/>
      <c r="BY404" s="696">
        <f>[52]ACCOUNTALLOC!BY404</f>
        <v>20368.149514512792</v>
      </c>
      <c r="BZ404" s="696">
        <f>[52]ACCOUNTALLOC!BZ404</f>
        <v>128748.43279096815</v>
      </c>
      <c r="CA404" s="696">
        <f>[52]ACCOUNTALLOC!CA404</f>
        <v>6989.3157254309472</v>
      </c>
      <c r="CB404" s="696">
        <f>[52]ACCOUNTALLOC!CB404</f>
        <v>0</v>
      </c>
      <c r="CC404" s="696">
        <f>[52]ACCOUNTALLOC!CC404</f>
        <v>0</v>
      </c>
      <c r="CD404" s="696">
        <f>[52]ACCOUNTALLOC!CD404</f>
        <v>0</v>
      </c>
      <c r="CE404" s="696">
        <f>[52]ACCOUNTALLOC!CE404</f>
        <v>156105.89803091186</v>
      </c>
      <c r="CF404" s="696"/>
      <c r="CG404" s="762">
        <f>[52]ACCOUNTALLOC!CG404</f>
        <v>35977.869378362506</v>
      </c>
      <c r="CH404" s="762">
        <f>[52]ACCOUNTALLOC!CH404</f>
        <v>25645.313695167195</v>
      </c>
      <c r="CI404" s="762">
        <f>[52]ACCOUNTALLOC!CI404</f>
        <v>167722.58005340368</v>
      </c>
      <c r="CJ404" s="696">
        <f>[52]ACCOUNTALLOC!CJ404</f>
        <v>0</v>
      </c>
      <c r="CK404" s="696">
        <f>[52]ACCOUNTALLOC!CK404</f>
        <v>0</v>
      </c>
      <c r="CL404" s="696">
        <f>[52]ACCOUNTALLOC!CL404</f>
        <v>0</v>
      </c>
      <c r="CM404" s="696">
        <f>[52]ACCOUNTALLOC!CM404</f>
        <v>229345.76312693337</v>
      </c>
      <c r="CN404" s="696">
        <f>[52]ACCOUNTALLOC!CN404</f>
        <v>0</v>
      </c>
      <c r="CO404" s="696">
        <f>[52]ACCOUNTALLOC!CO404</f>
        <v>2256.8224197107802</v>
      </c>
      <c r="CP404" s="696">
        <f>[52]ACCOUNTALLOC!CP404</f>
        <v>2509.8749979271779</v>
      </c>
      <c r="CQ404" s="696">
        <f>[52]ACCOUNTALLOC!CQ404</f>
        <v>21.199521870417989</v>
      </c>
      <c r="CR404" s="696">
        <f>[52]ACCOUNTALLOC!CR404</f>
        <v>0</v>
      </c>
      <c r="CS404" s="696">
        <f>[52]ACCOUNTALLOC!CS404</f>
        <v>0</v>
      </c>
      <c r="CT404" s="696">
        <f>[52]ACCOUNTALLOC!CT404</f>
        <v>0</v>
      </c>
      <c r="CU404" s="696">
        <f>[52]ACCOUNTALLOC!CU404</f>
        <v>4787.8969395083759</v>
      </c>
      <c r="CV404" s="66"/>
      <c r="CW404" s="66">
        <f>[52]ACCOUNTALLOC!CW404</f>
        <v>0</v>
      </c>
      <c r="CX404" s="66">
        <f>[52]ACCOUNTALLOC!CX404</f>
        <v>0</v>
      </c>
      <c r="CY404" s="66">
        <f>[52]ACCOUNTALLOC!CY404</f>
        <v>0</v>
      </c>
      <c r="CZ404" s="66">
        <f>[52]ACCOUNTALLOC!CZ404</f>
        <v>0</v>
      </c>
      <c r="DA404" s="66">
        <f>[52]ACCOUNTALLOC!DA404</f>
        <v>0</v>
      </c>
      <c r="DB404" s="66">
        <f>[52]ACCOUNTALLOC!DB404</f>
        <v>0</v>
      </c>
      <c r="DC404" s="66">
        <f>[52]ACCOUNTALLOC!DC404</f>
        <v>0</v>
      </c>
      <c r="DD404" s="66"/>
      <c r="DE404" s="66">
        <v>0</v>
      </c>
      <c r="DF404" s="66">
        <v>0</v>
      </c>
      <c r="DG404" s="66">
        <v>0</v>
      </c>
      <c r="DH404" s="66">
        <v>0</v>
      </c>
      <c r="DI404" s="66">
        <v>0</v>
      </c>
      <c r="DJ404" s="66">
        <v>0</v>
      </c>
      <c r="DK404" s="66">
        <v>0</v>
      </c>
      <c r="DL404" s="66"/>
      <c r="DM404" s="66">
        <v>0</v>
      </c>
      <c r="DN404" s="66">
        <v>0</v>
      </c>
      <c r="DO404" s="66">
        <v>0</v>
      </c>
      <c r="DP404" s="66">
        <v>0</v>
      </c>
      <c r="DQ404" s="66">
        <v>0</v>
      </c>
      <c r="DR404" s="66">
        <v>0</v>
      </c>
      <c r="DS404" s="66">
        <v>0</v>
      </c>
      <c r="DT404" s="66"/>
      <c r="DU404" s="66">
        <v>0</v>
      </c>
      <c r="DV404" s="66">
        <v>0</v>
      </c>
      <c r="DW404" s="66">
        <v>0</v>
      </c>
      <c r="DX404" s="66">
        <v>0</v>
      </c>
      <c r="DY404" s="66">
        <v>0</v>
      </c>
      <c r="DZ404" s="66">
        <v>0</v>
      </c>
      <c r="EA404" s="66">
        <v>0</v>
      </c>
      <c r="EB404" s="66"/>
      <c r="EC404" s="66">
        <v>0</v>
      </c>
      <c r="ED404" s="66">
        <v>0</v>
      </c>
      <c r="EE404" s="66">
        <v>0</v>
      </c>
      <c r="EF404" s="66">
        <v>0</v>
      </c>
      <c r="EG404" s="66">
        <v>0</v>
      </c>
      <c r="EH404" s="66">
        <v>0</v>
      </c>
      <c r="EI404" s="66">
        <v>0</v>
      </c>
      <c r="EJ404" s="66"/>
      <c r="EK404" s="66">
        <v>0</v>
      </c>
      <c r="EL404" s="66">
        <v>0</v>
      </c>
      <c r="EM404" s="66">
        <v>0</v>
      </c>
      <c r="EN404" s="66">
        <v>0</v>
      </c>
      <c r="EO404" s="66">
        <v>0</v>
      </c>
      <c r="EP404" s="66">
        <v>0</v>
      </c>
      <c r="EQ404" s="66">
        <v>0</v>
      </c>
      <c r="ER404" s="66"/>
      <c r="ES404" s="66">
        <v>0</v>
      </c>
      <c r="ET404" s="66">
        <v>0</v>
      </c>
      <c r="EU404" s="66">
        <v>0</v>
      </c>
      <c r="EV404" s="66">
        <v>0</v>
      </c>
      <c r="EW404" s="66">
        <v>0</v>
      </c>
      <c r="EX404" s="66">
        <v>0</v>
      </c>
      <c r="EY404" s="66">
        <v>0</v>
      </c>
      <c r="EZ404" s="66"/>
      <c r="FA404" s="66">
        <v>0</v>
      </c>
      <c r="FB404" s="66">
        <v>0</v>
      </c>
      <c r="FC404" s="66">
        <v>0</v>
      </c>
      <c r="FD404" s="66">
        <v>0</v>
      </c>
      <c r="FE404" s="66">
        <v>0</v>
      </c>
      <c r="FF404" s="66">
        <v>0</v>
      </c>
      <c r="FG404" s="66">
        <v>0</v>
      </c>
    </row>
    <row r="405" spans="1:163">
      <c r="A405" s="698"/>
      <c r="B405" s="698"/>
      <c r="C405" s="698"/>
      <c r="D405" s="700"/>
      <c r="E405" s="698"/>
      <c r="F405" s="698"/>
      <c r="G405" s="698"/>
      <c r="H405" s="698"/>
      <c r="I405" s="698"/>
      <c r="J405" s="698"/>
      <c r="K405" s="698"/>
      <c r="L405" s="698"/>
      <c r="M405" s="698"/>
      <c r="N405" s="698"/>
      <c r="O405" s="698"/>
      <c r="P405" s="698"/>
      <c r="Q405" s="698"/>
      <c r="R405" s="698"/>
      <c r="S405" s="698"/>
      <c r="T405" s="698"/>
      <c r="U405" s="698"/>
      <c r="V405" s="698"/>
      <c r="W405" s="698"/>
      <c r="X405" s="698"/>
      <c r="Y405" s="698"/>
      <c r="Z405" s="698"/>
      <c r="AA405" s="698"/>
      <c r="AB405" s="698"/>
      <c r="AC405" s="698"/>
      <c r="AD405" s="698"/>
      <c r="AE405" s="698"/>
      <c r="AF405" s="698"/>
      <c r="AG405" s="698"/>
      <c r="AH405" s="698"/>
      <c r="AI405" s="698"/>
      <c r="AJ405" s="698"/>
      <c r="AK405" s="698"/>
      <c r="AL405" s="698"/>
      <c r="AM405" s="698"/>
      <c r="AN405" s="698"/>
      <c r="AO405" s="698"/>
      <c r="AP405" s="698"/>
      <c r="AQ405" s="698"/>
      <c r="AR405" s="698"/>
      <c r="AS405" s="698"/>
      <c r="AT405" s="698"/>
      <c r="AU405" s="698"/>
      <c r="AV405" s="698"/>
      <c r="AW405" s="698"/>
      <c r="AX405" s="698"/>
      <c r="AY405" s="698"/>
      <c r="AZ405" s="698"/>
      <c r="BA405" s="698"/>
      <c r="BB405" s="698"/>
      <c r="BC405" s="698"/>
      <c r="BD405" s="698"/>
      <c r="BE405" s="698"/>
      <c r="BF405" s="698"/>
      <c r="BG405" s="698"/>
      <c r="BH405" s="698"/>
      <c r="BI405" s="698"/>
      <c r="BJ405" s="698"/>
      <c r="BK405" s="698"/>
      <c r="BL405" s="698"/>
      <c r="BM405" s="698"/>
      <c r="BN405" s="698"/>
      <c r="BO405" s="698"/>
      <c r="BP405" s="698"/>
      <c r="BQ405" s="698"/>
      <c r="BR405" s="698"/>
      <c r="BS405" s="698"/>
      <c r="BT405" s="698"/>
      <c r="BU405" s="698"/>
      <c r="BV405" s="698"/>
      <c r="BW405" s="698"/>
      <c r="BX405" s="698"/>
      <c r="BY405" s="698"/>
      <c r="BZ405" s="698"/>
      <c r="CA405" s="698"/>
      <c r="CB405" s="698"/>
      <c r="CC405" s="698"/>
      <c r="CD405" s="698"/>
      <c r="CE405" s="698"/>
      <c r="CF405" s="698"/>
      <c r="CG405" s="698"/>
      <c r="CH405" s="698"/>
      <c r="CI405" s="698"/>
      <c r="CJ405" s="698"/>
      <c r="CK405" s="698"/>
      <c r="CL405" s="698"/>
      <c r="CM405" s="698"/>
      <c r="CN405" s="698"/>
      <c r="CO405" s="698"/>
      <c r="CP405" s="698"/>
      <c r="CQ405" s="698"/>
      <c r="CR405" s="698"/>
      <c r="CS405" s="698"/>
      <c r="CT405" s="698"/>
      <c r="CU405" s="698"/>
    </row>
    <row r="406" spans="1:163">
      <c r="A406" s="698"/>
      <c r="B406" s="694" t="str">
        <f>[52]ACCOUNTALLOC!B406</f>
        <v>TOTAL MAINTENANCE EXPENSES</v>
      </c>
      <c r="C406" s="696">
        <f>[52]ACCOUNTALLOC!C406</f>
        <v>69630233.498789325</v>
      </c>
      <c r="D406" s="700"/>
      <c r="E406" s="696">
        <f>[52]ACCOUNTALLOC!E406</f>
        <v>38343830.484261595</v>
      </c>
      <c r="F406" s="696">
        <f>[52]ACCOUNTALLOC!F406</f>
        <v>3878240.9365099696</v>
      </c>
      <c r="G406" s="696">
        <f>[52]ACCOUNTALLOC!G406</f>
        <v>2417735.3856762098</v>
      </c>
      <c r="H406" s="696">
        <f>[52]ACCOUNTALLOC!H406</f>
        <v>0</v>
      </c>
      <c r="I406" s="696">
        <f>[52]ACCOUNTALLOC!I406</f>
        <v>0</v>
      </c>
      <c r="J406" s="696">
        <f>[52]ACCOUNTALLOC!J406</f>
        <v>0</v>
      </c>
      <c r="K406" s="696">
        <f>[52]ACCOUNTALLOC!K406</f>
        <v>44639806.806447774</v>
      </c>
      <c r="L406" s="696"/>
      <c r="M406" s="696">
        <f>[52]ACCOUNTALLOC!M406</f>
        <v>7042344.8045609863</v>
      </c>
      <c r="N406" s="696">
        <f>[52]ACCOUNTALLOC!N406</f>
        <v>985415.51522095676</v>
      </c>
      <c r="O406" s="696">
        <f>[52]ACCOUNTALLOC!O406</f>
        <v>332477.60759342357</v>
      </c>
      <c r="P406" s="696">
        <f>[52]ACCOUNTALLOC!P406</f>
        <v>0</v>
      </c>
      <c r="Q406" s="696">
        <f>[52]ACCOUNTALLOC!Q406</f>
        <v>0</v>
      </c>
      <c r="R406" s="696">
        <f>[52]ACCOUNTALLOC!R406</f>
        <v>0</v>
      </c>
      <c r="S406" s="696">
        <f>[52]ACCOUNTALLOC!S406</f>
        <v>8360237.9273753669</v>
      </c>
      <c r="T406" s="696"/>
      <c r="U406" s="696">
        <f>[52]ACCOUNTALLOC!U406</f>
        <v>5839101.4348712163</v>
      </c>
      <c r="V406" s="696">
        <f>[52]ACCOUNTALLOC!V406</f>
        <v>1095857.5158803673</v>
      </c>
      <c r="W406" s="696">
        <f>[52]ACCOUNTALLOC!W406</f>
        <v>62618.134256313133</v>
      </c>
      <c r="X406" s="696">
        <f>[52]ACCOUNTALLOC!X406</f>
        <v>0</v>
      </c>
      <c r="Y406" s="696">
        <f>[52]ACCOUNTALLOC!Y406</f>
        <v>0</v>
      </c>
      <c r="Z406" s="696">
        <f>[52]ACCOUNTALLOC!Z406</f>
        <v>0</v>
      </c>
      <c r="AA406" s="696">
        <f>[52]ACCOUNTALLOC!AA406</f>
        <v>6997577.0850078976</v>
      </c>
      <c r="AB406" s="696"/>
      <c r="AC406" s="696">
        <f>[52]ACCOUNTALLOC!AC406</f>
        <v>2430392.6952122343</v>
      </c>
      <c r="AD406" s="696">
        <f>[52]ACCOUNTALLOC!AD406</f>
        <v>707228.98221352929</v>
      </c>
      <c r="AE406" s="696">
        <f>[52]ACCOUNTALLOC!AE406</f>
        <v>21017.63764065197</v>
      </c>
      <c r="AF406" s="696">
        <f>[52]ACCOUNTALLOC!AF406</f>
        <v>0</v>
      </c>
      <c r="AG406" s="696">
        <f>[52]ACCOUNTALLOC!AG406</f>
        <v>0</v>
      </c>
      <c r="AH406" s="696">
        <f>[52]ACCOUNTALLOC!AH406</f>
        <v>0</v>
      </c>
      <c r="AI406" s="696">
        <f>[52]ACCOUNTALLOC!AI406</f>
        <v>3158639.3150664154</v>
      </c>
      <c r="AJ406" s="696"/>
      <c r="AK406" s="696">
        <f>[52]ACCOUNTALLOC!AK406</f>
        <v>2087519.381322705</v>
      </c>
      <c r="AL406" s="696">
        <f>[52]ACCOUNTALLOC!AL406</f>
        <v>492049.46463299356</v>
      </c>
      <c r="AM406" s="696">
        <f>[52]ACCOUNTALLOC!AM406</f>
        <v>79080.672417566253</v>
      </c>
      <c r="AN406" s="696">
        <f>[52]ACCOUNTALLOC!AN406</f>
        <v>0</v>
      </c>
      <c r="AO406" s="696">
        <f>[52]ACCOUNTALLOC!AO406</f>
        <v>0</v>
      </c>
      <c r="AP406" s="696">
        <f>[52]ACCOUNTALLOC!AP406</f>
        <v>0</v>
      </c>
      <c r="AQ406" s="696">
        <f>[52]ACCOUNTALLOC!AQ406</f>
        <v>2658649.5183732649</v>
      </c>
      <c r="AR406" s="696"/>
      <c r="AS406" s="696">
        <f>[52]ACCOUNTALLOC!AS406</f>
        <v>40722.275718955992</v>
      </c>
      <c r="AT406" s="696">
        <f>[52]ACCOUNTALLOC!AT406</f>
        <v>1553.6995046667196</v>
      </c>
      <c r="AU406" s="696">
        <f>[52]ACCOUNTALLOC!AU406</f>
        <v>202.9477651129815</v>
      </c>
      <c r="AV406" s="696">
        <f>[52]ACCOUNTALLOC!AV406</f>
        <v>0</v>
      </c>
      <c r="AW406" s="696">
        <f>[52]ACCOUNTALLOC!AW406</f>
        <v>0</v>
      </c>
      <c r="AX406" s="696">
        <f>[52]ACCOUNTALLOC!AX406</f>
        <v>0</v>
      </c>
      <c r="AY406" s="696">
        <f>[52]ACCOUNTALLOC!AY406</f>
        <v>42478.922988735692</v>
      </c>
      <c r="AZ406" s="696"/>
      <c r="BA406" s="696">
        <f>[52]ACCOUNTALLOC!BA406</f>
        <v>544782.22308018582</v>
      </c>
      <c r="BB406" s="696">
        <f>[52]ACCOUNTALLOC!BB406</f>
        <v>42881.3524227546</v>
      </c>
      <c r="BC406" s="696">
        <f>[52]ACCOUNTALLOC!BC406</f>
        <v>20553.094791262745</v>
      </c>
      <c r="BD406" s="696">
        <f>[52]ACCOUNTALLOC!BD406</f>
        <v>0</v>
      </c>
      <c r="BE406" s="696">
        <f>[52]ACCOUNTALLOC!BE406</f>
        <v>0</v>
      </c>
      <c r="BF406" s="696">
        <f>[52]ACCOUNTALLOC!BF406</f>
        <v>0</v>
      </c>
      <c r="BG406" s="696">
        <f>[52]ACCOUNTALLOC!BG406</f>
        <v>608216.67029420321</v>
      </c>
      <c r="BH406" s="696"/>
      <c r="BI406" s="696">
        <f>[52]ACCOUNTALLOC!BI406</f>
        <v>296840.94847318286</v>
      </c>
      <c r="BJ406" s="696">
        <f>[52]ACCOUNTALLOC!BJ406</f>
        <v>21814.678546517553</v>
      </c>
      <c r="BK406" s="696">
        <f>[52]ACCOUNTALLOC!BK406</f>
        <v>5996.8565269711517</v>
      </c>
      <c r="BL406" s="696">
        <f>[52]ACCOUNTALLOC!BL406</f>
        <v>0</v>
      </c>
      <c r="BM406" s="696">
        <f>[52]ACCOUNTALLOC!BM406</f>
        <v>0</v>
      </c>
      <c r="BN406" s="696">
        <f>[52]ACCOUNTALLOC!BN406</f>
        <v>0</v>
      </c>
      <c r="BO406" s="696">
        <f>[52]ACCOUNTALLOC!BO406</f>
        <v>324652.48354667157</v>
      </c>
      <c r="BP406" s="696"/>
      <c r="BQ406" s="696">
        <f>[52]ACCOUNTALLOC!BQ406</f>
        <v>124917.75812309346</v>
      </c>
      <c r="BR406" s="696">
        <f>[52]ACCOUNTALLOC!BR406</f>
        <v>212979.0143448771</v>
      </c>
      <c r="BS406" s="696">
        <f>[52]ACCOUNTALLOC!BS406</f>
        <v>5593.5828511713635</v>
      </c>
      <c r="BT406" s="696">
        <f>[52]ACCOUNTALLOC!BT406</f>
        <v>0</v>
      </c>
      <c r="BU406" s="696">
        <f>[52]ACCOUNTALLOC!BU406</f>
        <v>0</v>
      </c>
      <c r="BV406" s="696">
        <f>[52]ACCOUNTALLOC!BV406</f>
        <v>0</v>
      </c>
      <c r="BW406" s="696">
        <f>[52]ACCOUNTALLOC!BW406</f>
        <v>343490.35531914193</v>
      </c>
      <c r="BX406" s="696"/>
      <c r="BY406" s="696">
        <f>[52]ACCOUNTALLOC!BY406</f>
        <v>37872.986870401248</v>
      </c>
      <c r="BZ406" s="696">
        <f>[52]ACCOUNTALLOC!BZ406</f>
        <v>128748.43279096815</v>
      </c>
      <c r="CA406" s="696">
        <f>[52]ACCOUNTALLOC!CA406</f>
        <v>9540.5001497121521</v>
      </c>
      <c r="CB406" s="696">
        <f>[52]ACCOUNTALLOC!CB406</f>
        <v>0</v>
      </c>
      <c r="CC406" s="696">
        <f>[52]ACCOUNTALLOC!CC406</f>
        <v>0</v>
      </c>
      <c r="CD406" s="696">
        <f>[52]ACCOUNTALLOC!CD406</f>
        <v>0</v>
      </c>
      <c r="CE406" s="696">
        <f>[52]ACCOUNTALLOC!CE406</f>
        <v>176161.91981108155</v>
      </c>
      <c r="CF406" s="696"/>
      <c r="CG406" s="696">
        <f>[52]ACCOUNTALLOC!CG406</f>
        <v>71874.532701917706</v>
      </c>
      <c r="CH406" s="696">
        <f>[52]ACCOUNTALLOC!CH406</f>
        <v>25645.313695167195</v>
      </c>
      <c r="CI406" s="696">
        <f>[52]ACCOUNTALLOC!CI406</f>
        <v>2189257.3125074101</v>
      </c>
      <c r="CJ406" s="696">
        <f>[52]ACCOUNTALLOC!CJ406</f>
        <v>0</v>
      </c>
      <c r="CK406" s="696">
        <f>[52]ACCOUNTALLOC!CK406</f>
        <v>0</v>
      </c>
      <c r="CL406" s="696">
        <f>[52]ACCOUNTALLOC!CL406</f>
        <v>0</v>
      </c>
      <c r="CM406" s="696">
        <f>[52]ACCOUNTALLOC!CM406</f>
        <v>2286777.1589044952</v>
      </c>
      <c r="CN406" s="696">
        <f>[52]ACCOUNTALLOC!CN406</f>
        <v>0</v>
      </c>
      <c r="CO406" s="696">
        <f>[52]ACCOUNTALLOC!CO406</f>
        <v>30985.815728476879</v>
      </c>
      <c r="CP406" s="696">
        <f>[52]ACCOUNTALLOC!CP406</f>
        <v>2509.8749979271779</v>
      </c>
      <c r="CQ406" s="696">
        <f>[52]ACCOUNTALLOC!CQ406</f>
        <v>49.644927884569555</v>
      </c>
      <c r="CR406" s="696">
        <f>[52]ACCOUNTALLOC!CR406</f>
        <v>0</v>
      </c>
      <c r="CS406" s="696">
        <f>[52]ACCOUNTALLOC!CS406</f>
        <v>0</v>
      </c>
      <c r="CT406" s="696">
        <f>[52]ACCOUNTALLOC!CT406</f>
        <v>0</v>
      </c>
      <c r="CU406" s="696">
        <f>[52]ACCOUNTALLOC!CU406</f>
        <v>33545.335654288625</v>
      </c>
      <c r="CV406" s="66"/>
      <c r="CW406" s="66">
        <f>[52]ACCOUNTALLOC!CW406</f>
        <v>0</v>
      </c>
      <c r="CX406" s="66">
        <f>[52]ACCOUNTALLOC!CX406</f>
        <v>0</v>
      </c>
      <c r="CY406" s="66">
        <f>[52]ACCOUNTALLOC!CY406</f>
        <v>0</v>
      </c>
      <c r="CZ406" s="66">
        <f>[52]ACCOUNTALLOC!CZ406</f>
        <v>0</v>
      </c>
      <c r="DA406" s="66">
        <f>[52]ACCOUNTALLOC!DA406</f>
        <v>0</v>
      </c>
      <c r="DB406" s="66">
        <f>[52]ACCOUNTALLOC!DB406</f>
        <v>0</v>
      </c>
      <c r="DC406" s="66">
        <f>[52]ACCOUNTALLOC!DC406</f>
        <v>0</v>
      </c>
      <c r="DD406" s="66"/>
      <c r="DE406" s="66">
        <v>0</v>
      </c>
      <c r="DF406" s="66">
        <v>0</v>
      </c>
      <c r="DG406" s="66">
        <v>0</v>
      </c>
      <c r="DH406" s="66">
        <v>0</v>
      </c>
      <c r="DI406" s="66">
        <v>0</v>
      </c>
      <c r="DJ406" s="66">
        <v>0</v>
      </c>
      <c r="DK406" s="66">
        <v>0</v>
      </c>
      <c r="DL406" s="66"/>
      <c r="DM406" s="66">
        <v>0</v>
      </c>
      <c r="DN406" s="66">
        <v>0</v>
      </c>
      <c r="DO406" s="66">
        <v>0</v>
      </c>
      <c r="DP406" s="66">
        <v>0</v>
      </c>
      <c r="DQ406" s="66">
        <v>0</v>
      </c>
      <c r="DR406" s="66">
        <v>0</v>
      </c>
      <c r="DS406" s="66">
        <v>0</v>
      </c>
      <c r="DT406" s="66"/>
      <c r="DU406" s="66">
        <v>0</v>
      </c>
      <c r="DV406" s="66">
        <v>0</v>
      </c>
      <c r="DW406" s="66">
        <v>0</v>
      </c>
      <c r="DX406" s="66">
        <v>0</v>
      </c>
      <c r="DY406" s="66">
        <v>0</v>
      </c>
      <c r="DZ406" s="66">
        <v>0</v>
      </c>
      <c r="EA406" s="66">
        <v>0</v>
      </c>
      <c r="EB406" s="66"/>
      <c r="EC406" s="66">
        <v>0</v>
      </c>
      <c r="ED406" s="66">
        <v>0</v>
      </c>
      <c r="EE406" s="66">
        <v>0</v>
      </c>
      <c r="EF406" s="66">
        <v>0</v>
      </c>
      <c r="EG406" s="66">
        <v>0</v>
      </c>
      <c r="EH406" s="66">
        <v>0</v>
      </c>
      <c r="EI406" s="66">
        <v>0</v>
      </c>
      <c r="EJ406" s="66"/>
      <c r="EK406" s="66">
        <v>0</v>
      </c>
      <c r="EL406" s="66">
        <v>0</v>
      </c>
      <c r="EM406" s="66">
        <v>0</v>
      </c>
      <c r="EN406" s="66">
        <v>0</v>
      </c>
      <c r="EO406" s="66">
        <v>0</v>
      </c>
      <c r="EP406" s="66">
        <v>0</v>
      </c>
      <c r="EQ406" s="66">
        <v>0</v>
      </c>
      <c r="ER406" s="66"/>
      <c r="ES406" s="66">
        <v>0</v>
      </c>
      <c r="ET406" s="66">
        <v>0</v>
      </c>
      <c r="EU406" s="66">
        <v>0</v>
      </c>
      <c r="EV406" s="66">
        <v>0</v>
      </c>
      <c r="EW406" s="66">
        <v>0</v>
      </c>
      <c r="EX406" s="66">
        <v>0</v>
      </c>
      <c r="EY406" s="66">
        <v>0</v>
      </c>
      <c r="EZ406" s="66"/>
      <c r="FA406" s="66">
        <v>0</v>
      </c>
      <c r="FB406" s="66">
        <v>0</v>
      </c>
      <c r="FC406" s="66">
        <v>0</v>
      </c>
      <c r="FD406" s="66">
        <v>0</v>
      </c>
      <c r="FE406" s="66">
        <v>0</v>
      </c>
      <c r="FF406" s="66">
        <v>0</v>
      </c>
      <c r="FG406" s="66">
        <v>0</v>
      </c>
    </row>
    <row r="407" spans="1:163">
      <c r="A407" s="698"/>
      <c r="B407" s="698"/>
      <c r="C407" s="698"/>
      <c r="D407" s="700"/>
      <c r="E407" s="698"/>
      <c r="F407" s="698"/>
      <c r="G407" s="698"/>
      <c r="H407" s="698"/>
      <c r="I407" s="698"/>
      <c r="J407" s="698"/>
      <c r="K407" s="698"/>
      <c r="L407" s="698"/>
      <c r="M407" s="698"/>
      <c r="N407" s="698"/>
      <c r="O407" s="698"/>
      <c r="P407" s="698"/>
      <c r="Q407" s="698"/>
      <c r="R407" s="698"/>
      <c r="S407" s="698"/>
      <c r="T407" s="698"/>
      <c r="U407" s="698"/>
      <c r="V407" s="698"/>
      <c r="W407" s="698"/>
      <c r="X407" s="698"/>
      <c r="Y407" s="698"/>
      <c r="Z407" s="698"/>
      <c r="AA407" s="698"/>
      <c r="AB407" s="698"/>
      <c r="AC407" s="698"/>
      <c r="AD407" s="698"/>
      <c r="AE407" s="698"/>
      <c r="AF407" s="698"/>
      <c r="AG407" s="698"/>
      <c r="AH407" s="698"/>
      <c r="AI407" s="698"/>
      <c r="AJ407" s="698"/>
      <c r="AK407" s="698"/>
      <c r="AL407" s="698"/>
      <c r="AM407" s="698"/>
      <c r="AN407" s="698"/>
      <c r="AO407" s="698"/>
      <c r="AP407" s="698"/>
      <c r="AQ407" s="698"/>
      <c r="AR407" s="698"/>
      <c r="AS407" s="698"/>
      <c r="AT407" s="698"/>
      <c r="AU407" s="698"/>
      <c r="AV407" s="698"/>
      <c r="AW407" s="698"/>
      <c r="AX407" s="698"/>
      <c r="AY407" s="698"/>
      <c r="AZ407" s="698"/>
      <c r="BA407" s="698"/>
      <c r="BB407" s="698"/>
      <c r="BC407" s="698"/>
      <c r="BD407" s="698"/>
      <c r="BE407" s="698"/>
      <c r="BF407" s="698"/>
      <c r="BG407" s="698"/>
      <c r="BH407" s="698"/>
      <c r="BI407" s="698"/>
      <c r="BJ407" s="698"/>
      <c r="BK407" s="698"/>
      <c r="BL407" s="698"/>
      <c r="BM407" s="698"/>
      <c r="BN407" s="698"/>
      <c r="BO407" s="698"/>
      <c r="BP407" s="698"/>
      <c r="BQ407" s="698"/>
      <c r="BR407" s="698"/>
      <c r="BS407" s="698"/>
      <c r="BT407" s="698"/>
      <c r="BU407" s="698"/>
      <c r="BV407" s="698"/>
      <c r="BW407" s="698"/>
      <c r="BX407" s="698"/>
      <c r="BY407" s="698"/>
      <c r="BZ407" s="698"/>
      <c r="CA407" s="698"/>
      <c r="CB407" s="698"/>
      <c r="CC407" s="698"/>
      <c r="CD407" s="698"/>
      <c r="CE407" s="698"/>
      <c r="CF407" s="698"/>
      <c r="CG407" s="698"/>
      <c r="CH407" s="698"/>
      <c r="CI407" s="698"/>
      <c r="CJ407" s="698"/>
      <c r="CK407" s="698"/>
      <c r="CL407" s="698"/>
      <c r="CM407" s="698"/>
      <c r="CN407" s="698"/>
      <c r="CO407" s="698"/>
      <c r="CP407" s="698"/>
      <c r="CQ407" s="698"/>
      <c r="CR407" s="698"/>
      <c r="CS407" s="698"/>
      <c r="CT407" s="698"/>
      <c r="CU407" s="698"/>
    </row>
    <row r="408" spans="1:163">
      <c r="A408" s="698"/>
      <c r="B408" s="698"/>
      <c r="C408" s="698"/>
      <c r="D408" s="700"/>
      <c r="E408" s="698"/>
      <c r="F408" s="698"/>
      <c r="G408" s="698"/>
      <c r="H408" s="698"/>
      <c r="I408" s="698"/>
      <c r="J408" s="698"/>
      <c r="K408" s="698"/>
      <c r="L408" s="698"/>
      <c r="M408" s="698"/>
      <c r="N408" s="698"/>
      <c r="O408" s="698"/>
      <c r="P408" s="698"/>
      <c r="Q408" s="698"/>
      <c r="R408" s="698"/>
      <c r="S408" s="698"/>
      <c r="T408" s="698"/>
      <c r="U408" s="698"/>
      <c r="V408" s="698"/>
      <c r="W408" s="698"/>
      <c r="X408" s="698"/>
      <c r="Y408" s="698"/>
      <c r="Z408" s="698"/>
      <c r="AA408" s="698"/>
      <c r="AB408" s="698"/>
      <c r="AC408" s="698"/>
      <c r="AD408" s="698"/>
      <c r="AE408" s="698"/>
      <c r="AF408" s="698"/>
      <c r="AG408" s="698"/>
      <c r="AH408" s="698"/>
      <c r="AI408" s="698"/>
      <c r="AJ408" s="698"/>
      <c r="AK408" s="698"/>
      <c r="AL408" s="698"/>
      <c r="AM408" s="698"/>
      <c r="AN408" s="698"/>
      <c r="AO408" s="698"/>
      <c r="AP408" s="698"/>
      <c r="AQ408" s="698"/>
      <c r="AR408" s="698"/>
      <c r="AS408" s="698"/>
      <c r="AT408" s="698"/>
      <c r="AU408" s="698"/>
      <c r="AV408" s="698"/>
      <c r="AW408" s="698"/>
      <c r="AX408" s="698"/>
      <c r="AY408" s="698"/>
      <c r="AZ408" s="698"/>
      <c r="BA408" s="698"/>
      <c r="BB408" s="698"/>
      <c r="BC408" s="698"/>
      <c r="BD408" s="698"/>
      <c r="BE408" s="698"/>
      <c r="BF408" s="698"/>
      <c r="BG408" s="698"/>
      <c r="BH408" s="698"/>
      <c r="BI408" s="698"/>
      <c r="BJ408" s="698"/>
      <c r="BK408" s="698"/>
      <c r="BL408" s="698"/>
      <c r="BM408" s="698"/>
      <c r="BN408" s="698"/>
      <c r="BO408" s="698"/>
      <c r="BP408" s="698"/>
      <c r="BQ408" s="698"/>
      <c r="BR408" s="698"/>
      <c r="BS408" s="698"/>
      <c r="BT408" s="698"/>
      <c r="BU408" s="698"/>
      <c r="BV408" s="698"/>
      <c r="BW408" s="698"/>
      <c r="BX408" s="698"/>
      <c r="BY408" s="698"/>
      <c r="BZ408" s="698"/>
      <c r="CA408" s="698"/>
      <c r="CB408" s="698"/>
      <c r="CC408" s="698"/>
      <c r="CD408" s="698"/>
      <c r="CE408" s="698"/>
      <c r="CF408" s="698"/>
      <c r="CG408" s="698"/>
      <c r="CH408" s="698"/>
      <c r="CI408" s="698"/>
      <c r="CJ408" s="698"/>
      <c r="CK408" s="698"/>
      <c r="CL408" s="698"/>
      <c r="CM408" s="698"/>
      <c r="CN408" s="698"/>
      <c r="CO408" s="698"/>
      <c r="CP408" s="698"/>
      <c r="CQ408" s="698"/>
      <c r="CR408" s="698"/>
      <c r="CS408" s="698"/>
      <c r="CT408" s="698"/>
      <c r="CU408" s="698"/>
    </row>
    <row r="409" spans="1:163">
      <c r="A409" s="698"/>
      <c r="B409" s="694" t="str">
        <f>[52]ACCOUNTALLOC!B409</f>
        <v>TOTAL O &amp; M EXPENSES</v>
      </c>
      <c r="C409" s="696">
        <f>[52]ACCOUNTALLOC!C409</f>
        <v>1143200425.1744149</v>
      </c>
      <c r="D409" s="700"/>
      <c r="E409" s="696">
        <f>[52]ACCOUNTALLOC!E409</f>
        <v>131110263.68092209</v>
      </c>
      <c r="F409" s="696">
        <f>[52]ACCOUNTALLOC!F409</f>
        <v>434809340.19551748</v>
      </c>
      <c r="G409" s="696">
        <f>[52]ACCOUNTALLOC!G409</f>
        <v>76277008.548153847</v>
      </c>
      <c r="H409" s="696">
        <f>[52]ACCOUNTALLOC!H409</f>
        <v>0</v>
      </c>
      <c r="I409" s="696">
        <f>[52]ACCOUNTALLOC!I409</f>
        <v>0</v>
      </c>
      <c r="J409" s="696">
        <f>[52]ACCOUNTALLOC!J409</f>
        <v>0</v>
      </c>
      <c r="K409" s="696">
        <f>[52]ACCOUNTALLOC!K409</f>
        <v>642196612.42459345</v>
      </c>
      <c r="L409" s="696"/>
      <c r="M409" s="696">
        <f>[52]ACCOUNTALLOC!M409</f>
        <v>26941790.714197639</v>
      </c>
      <c r="N409" s="696">
        <f>[52]ACCOUNTALLOC!N409</f>
        <v>110479951.3506318</v>
      </c>
      <c r="O409" s="696">
        <f>[52]ACCOUNTALLOC!O409</f>
        <v>9783722.4140421581</v>
      </c>
      <c r="P409" s="696">
        <f>[52]ACCOUNTALLOC!P409</f>
        <v>0</v>
      </c>
      <c r="Q409" s="696">
        <f>[52]ACCOUNTALLOC!Q409</f>
        <v>0</v>
      </c>
      <c r="R409" s="696">
        <f>[52]ACCOUNTALLOC!R409</f>
        <v>0</v>
      </c>
      <c r="S409" s="696">
        <f>[52]ACCOUNTALLOC!S409</f>
        <v>147205464.47887158</v>
      </c>
      <c r="T409" s="696"/>
      <c r="U409" s="696">
        <f>[52]ACCOUNTALLOC!U409</f>
        <v>25920763.833809711</v>
      </c>
      <c r="V409" s="696">
        <f>[52]ACCOUNTALLOC!V409</f>
        <v>122862166.43802281</v>
      </c>
      <c r="W409" s="696">
        <f>[52]ACCOUNTALLOC!W409</f>
        <v>1529521.8862323379</v>
      </c>
      <c r="X409" s="696">
        <f>[52]ACCOUNTALLOC!X409</f>
        <v>0</v>
      </c>
      <c r="Y409" s="696">
        <f>[52]ACCOUNTALLOC!Y409</f>
        <v>0</v>
      </c>
      <c r="Z409" s="696">
        <f>[52]ACCOUNTALLOC!Z409</f>
        <v>0</v>
      </c>
      <c r="AA409" s="696">
        <f>[52]ACCOUNTALLOC!AA409</f>
        <v>150312452.15806487</v>
      </c>
      <c r="AB409" s="696"/>
      <c r="AC409" s="696">
        <f>[52]ACCOUNTALLOC!AC409</f>
        <v>12493317.132721284</v>
      </c>
      <c r="AD409" s="696">
        <f>[52]ACCOUNTALLOC!AD409</f>
        <v>79291042.551920518</v>
      </c>
      <c r="AE409" s="696">
        <f>[52]ACCOUNTALLOC!AE409</f>
        <v>770064.4691673721</v>
      </c>
      <c r="AF409" s="696">
        <f>[52]ACCOUNTALLOC!AF409</f>
        <v>0</v>
      </c>
      <c r="AG409" s="696">
        <f>[52]ACCOUNTALLOC!AG409</f>
        <v>0</v>
      </c>
      <c r="AH409" s="696">
        <f>[52]ACCOUNTALLOC!AH409</f>
        <v>0</v>
      </c>
      <c r="AI409" s="696">
        <f>[52]ACCOUNTALLOC!AI409</f>
        <v>92554424.153809175</v>
      </c>
      <c r="AJ409" s="696"/>
      <c r="AK409" s="696">
        <f>[52]ACCOUNTALLOC!AK409</f>
        <v>9476837.6353419311</v>
      </c>
      <c r="AL409" s="696">
        <f>[52]ACCOUNTALLOC!AL409</f>
        <v>55166171.097446352</v>
      </c>
      <c r="AM409" s="696">
        <f>[52]ACCOUNTALLOC!AM409</f>
        <v>1881953.3460700298</v>
      </c>
      <c r="AN409" s="696">
        <f>[52]ACCOUNTALLOC!AN409</f>
        <v>0</v>
      </c>
      <c r="AO409" s="696">
        <f>[52]ACCOUNTALLOC!AO409</f>
        <v>0</v>
      </c>
      <c r="AP409" s="696">
        <f>[52]ACCOUNTALLOC!AP409</f>
        <v>0</v>
      </c>
      <c r="AQ409" s="696">
        <f>[52]ACCOUNTALLOC!AQ409</f>
        <v>66524962.078858308</v>
      </c>
      <c r="AR409" s="696"/>
      <c r="AS409" s="696">
        <f>[52]ACCOUNTALLOC!AS409</f>
        <v>69092.742709297017</v>
      </c>
      <c r="AT409" s="696">
        <f>[52]ACCOUNTALLOC!AT409</f>
        <v>174193.1632267742</v>
      </c>
      <c r="AU409" s="696">
        <f>[52]ACCOUNTALLOC!AU409</f>
        <v>3818.5676997670325</v>
      </c>
      <c r="AV409" s="696">
        <f>[52]ACCOUNTALLOC!AV409</f>
        <v>0</v>
      </c>
      <c r="AW409" s="696">
        <f>[52]ACCOUNTALLOC!AW409</f>
        <v>0</v>
      </c>
      <c r="AX409" s="696">
        <f>[52]ACCOUNTALLOC!AX409</f>
        <v>0</v>
      </c>
      <c r="AY409" s="696">
        <f>[52]ACCOUNTALLOC!AY409</f>
        <v>247104.47363583825</v>
      </c>
      <c r="AZ409" s="696"/>
      <c r="BA409" s="696">
        <f>[52]ACCOUNTALLOC!BA409</f>
        <v>1029831.8233209631</v>
      </c>
      <c r="BB409" s="696">
        <f>[52]ACCOUNTALLOC!BB409</f>
        <v>4807646.7808130085</v>
      </c>
      <c r="BC409" s="696">
        <f>[52]ACCOUNTALLOC!BC409</f>
        <v>394575.78606426792</v>
      </c>
      <c r="BD409" s="696">
        <f>[52]ACCOUNTALLOC!BD409</f>
        <v>0</v>
      </c>
      <c r="BE409" s="696">
        <f>[52]ACCOUNTALLOC!BE409</f>
        <v>0</v>
      </c>
      <c r="BF409" s="696">
        <f>[52]ACCOUNTALLOC!BF409</f>
        <v>0</v>
      </c>
      <c r="BG409" s="696">
        <f>[52]ACCOUNTALLOC!BG409</f>
        <v>6232054.3901982401</v>
      </c>
      <c r="BH409" s="696"/>
      <c r="BI409" s="696">
        <f>[52]ACCOUNTALLOC!BI409</f>
        <v>919122.39180780482</v>
      </c>
      <c r="BJ409" s="696">
        <f>[52]ACCOUNTALLOC!BJ409</f>
        <v>378008.89858363406</v>
      </c>
      <c r="BK409" s="696">
        <f>[52]ACCOUNTALLOC!BK409</f>
        <v>158185.19843606677</v>
      </c>
      <c r="BL409" s="696">
        <f>[52]ACCOUNTALLOC!BL409</f>
        <v>0</v>
      </c>
      <c r="BM409" s="696">
        <f>[52]ACCOUNTALLOC!BM409</f>
        <v>0</v>
      </c>
      <c r="BN409" s="696">
        <f>[52]ACCOUNTALLOC!BN409</f>
        <v>0</v>
      </c>
      <c r="BO409" s="696">
        <f>[52]ACCOUNTALLOC!BO409</f>
        <v>1455316.4888275056</v>
      </c>
      <c r="BP409" s="696"/>
      <c r="BQ409" s="696">
        <f>[52]ACCOUNTALLOC!BQ409</f>
        <v>2225919.0256591602</v>
      </c>
      <c r="BR409" s="696">
        <f>[52]ACCOUNTALLOC!BR409</f>
        <v>23878161.831307773</v>
      </c>
      <c r="BS409" s="696">
        <f>[52]ACCOUNTALLOC!BS409</f>
        <v>178137.06350893815</v>
      </c>
      <c r="BT409" s="696">
        <f>[52]ACCOUNTALLOC!BT409</f>
        <v>0</v>
      </c>
      <c r="BU409" s="696">
        <f>[52]ACCOUNTALLOC!BU409</f>
        <v>0</v>
      </c>
      <c r="BV409" s="696">
        <f>[52]ACCOUNTALLOC!BV409</f>
        <v>0</v>
      </c>
      <c r="BW409" s="696">
        <f>[52]ACCOUNTALLOC!BW409</f>
        <v>26282217.92047587</v>
      </c>
      <c r="BX409" s="696"/>
      <c r="BY409" s="696">
        <f>[52]ACCOUNTALLOC!BY409</f>
        <v>315325.70593671175</v>
      </c>
      <c r="BZ409" s="696">
        <f>[52]ACCOUNTALLOC!BZ409</f>
        <v>2230977.3288615416</v>
      </c>
      <c r="CA409" s="696">
        <f>[52]ACCOUNTALLOC!CA409</f>
        <v>309700.80657888821</v>
      </c>
      <c r="CB409" s="696">
        <f>[52]ACCOUNTALLOC!CB409</f>
        <v>0</v>
      </c>
      <c r="CC409" s="696">
        <f>[52]ACCOUNTALLOC!CC409</f>
        <v>0</v>
      </c>
      <c r="CD409" s="696">
        <f>[52]ACCOUNTALLOC!CD409</f>
        <v>0</v>
      </c>
      <c r="CE409" s="696">
        <f>[52]ACCOUNTALLOC!CE409</f>
        <v>2856003.8413771414</v>
      </c>
      <c r="CF409" s="696"/>
      <c r="CG409" s="696">
        <f>[52]ACCOUNTALLOC!CG409</f>
        <v>398938.48466513416</v>
      </c>
      <c r="CH409" s="696">
        <f>[52]ACCOUNTALLOC!CH409</f>
        <v>2875226.7095961669</v>
      </c>
      <c r="CI409" s="696">
        <f>[52]ACCOUNTALLOC!CI409</f>
        <v>3687239.1851576129</v>
      </c>
      <c r="CJ409" s="696">
        <f>[52]ACCOUNTALLOC!CJ409</f>
        <v>0</v>
      </c>
      <c r="CK409" s="696">
        <f>[52]ACCOUNTALLOC!CK409</f>
        <v>0</v>
      </c>
      <c r="CL409" s="696">
        <f>[52]ACCOUNTALLOC!CL409</f>
        <v>0</v>
      </c>
      <c r="CM409" s="696">
        <f>[52]ACCOUNTALLOC!CM409</f>
        <v>6961404.3794189133</v>
      </c>
      <c r="CN409" s="696">
        <f>[52]ACCOUNTALLOC!CN409</f>
        <v>0</v>
      </c>
      <c r="CO409" s="696">
        <f>[52]ACCOUNTALLOC!CO409</f>
        <v>90003.832917827589</v>
      </c>
      <c r="CP409" s="696">
        <f>[52]ACCOUNTALLOC!CP409</f>
        <v>281394.86681918701</v>
      </c>
      <c r="CQ409" s="696">
        <f>[52]ACCOUNTALLOC!CQ409</f>
        <v>1009.686547328388</v>
      </c>
      <c r="CR409" s="696">
        <f>[52]ACCOUNTALLOC!CR409</f>
        <v>0</v>
      </c>
      <c r="CS409" s="696">
        <f>[52]ACCOUNTALLOC!CS409</f>
        <v>0</v>
      </c>
      <c r="CT409" s="696">
        <f>[52]ACCOUNTALLOC!CT409</f>
        <v>0</v>
      </c>
      <c r="CU409" s="696">
        <f>[52]ACCOUNTALLOC!CU409</f>
        <v>372408.38628434297</v>
      </c>
      <c r="CV409" s="66"/>
      <c r="CW409" s="66">
        <f>[52]ACCOUNTALLOC!CW409</f>
        <v>0</v>
      </c>
      <c r="CX409" s="66">
        <f>[52]ACCOUNTALLOC!CX409</f>
        <v>0</v>
      </c>
      <c r="CY409" s="66">
        <f>[52]ACCOUNTALLOC!CY409</f>
        <v>0</v>
      </c>
      <c r="CZ409" s="66">
        <f>[52]ACCOUNTALLOC!CZ409</f>
        <v>0</v>
      </c>
      <c r="DA409" s="66">
        <f>[52]ACCOUNTALLOC!DA409</f>
        <v>0</v>
      </c>
      <c r="DB409" s="66">
        <f>[52]ACCOUNTALLOC!DB409</f>
        <v>0</v>
      </c>
      <c r="DC409" s="66">
        <f>[52]ACCOUNTALLOC!DC409</f>
        <v>0</v>
      </c>
      <c r="DD409" s="66"/>
      <c r="DE409" s="66">
        <v>0</v>
      </c>
      <c r="DF409" s="66">
        <v>0</v>
      </c>
      <c r="DG409" s="66">
        <v>0</v>
      </c>
      <c r="DH409" s="66">
        <v>0</v>
      </c>
      <c r="DI409" s="66">
        <v>0</v>
      </c>
      <c r="DJ409" s="66">
        <v>0</v>
      </c>
      <c r="DK409" s="66">
        <v>0</v>
      </c>
      <c r="DL409" s="66"/>
      <c r="DM409" s="66">
        <v>0</v>
      </c>
      <c r="DN409" s="66">
        <v>0</v>
      </c>
      <c r="DO409" s="66">
        <v>0</v>
      </c>
      <c r="DP409" s="66">
        <v>0</v>
      </c>
      <c r="DQ409" s="66">
        <v>0</v>
      </c>
      <c r="DR409" s="66">
        <v>0</v>
      </c>
      <c r="DS409" s="66">
        <v>0</v>
      </c>
      <c r="DT409" s="66"/>
      <c r="DU409" s="66">
        <v>0</v>
      </c>
      <c r="DV409" s="66">
        <v>0</v>
      </c>
      <c r="DW409" s="66">
        <v>0</v>
      </c>
      <c r="DX409" s="66">
        <v>0</v>
      </c>
      <c r="DY409" s="66">
        <v>0</v>
      </c>
      <c r="DZ409" s="66">
        <v>0</v>
      </c>
      <c r="EA409" s="66">
        <v>0</v>
      </c>
      <c r="EB409" s="66"/>
      <c r="EC409" s="66">
        <v>0</v>
      </c>
      <c r="ED409" s="66">
        <v>0</v>
      </c>
      <c r="EE409" s="66">
        <v>0</v>
      </c>
      <c r="EF409" s="66">
        <v>0</v>
      </c>
      <c r="EG409" s="66">
        <v>0</v>
      </c>
      <c r="EH409" s="66">
        <v>0</v>
      </c>
      <c r="EI409" s="66">
        <v>0</v>
      </c>
      <c r="EJ409" s="66"/>
      <c r="EK409" s="66">
        <v>0</v>
      </c>
      <c r="EL409" s="66">
        <v>0</v>
      </c>
      <c r="EM409" s="66">
        <v>0</v>
      </c>
      <c r="EN409" s="66">
        <v>0</v>
      </c>
      <c r="EO409" s="66">
        <v>0</v>
      </c>
      <c r="EP409" s="66">
        <v>0</v>
      </c>
      <c r="EQ409" s="66">
        <v>0</v>
      </c>
      <c r="ER409" s="66"/>
      <c r="ES409" s="66">
        <v>0</v>
      </c>
      <c r="ET409" s="66">
        <v>0</v>
      </c>
      <c r="EU409" s="66">
        <v>0</v>
      </c>
      <c r="EV409" s="66">
        <v>0</v>
      </c>
      <c r="EW409" s="66">
        <v>0</v>
      </c>
      <c r="EX409" s="66">
        <v>0</v>
      </c>
      <c r="EY409" s="66">
        <v>0</v>
      </c>
      <c r="EZ409" s="66"/>
      <c r="FA409" s="66">
        <v>0</v>
      </c>
      <c r="FB409" s="66">
        <v>0</v>
      </c>
      <c r="FC409" s="66">
        <v>0</v>
      </c>
      <c r="FD409" s="66">
        <v>0</v>
      </c>
      <c r="FE409" s="66">
        <v>0</v>
      </c>
      <c r="FF409" s="66">
        <v>0</v>
      </c>
      <c r="FG409" s="66">
        <v>0</v>
      </c>
    </row>
    <row r="410" spans="1:163">
      <c r="D410" s="64"/>
      <c r="CW410" s="2">
        <f>[52]ACCOUNTALLOC!CW410</f>
        <v>0</v>
      </c>
      <c r="CX410" s="2">
        <f>[52]ACCOUNTALLOC!CX410</f>
        <v>0</v>
      </c>
      <c r="CY410" s="2">
        <f>[52]ACCOUNTALLOC!CY410</f>
        <v>0</v>
      </c>
      <c r="CZ410" s="2">
        <f>[52]ACCOUNTALLOC!CZ410</f>
        <v>0</v>
      </c>
      <c r="DA410" s="2">
        <f>[52]ACCOUNTALLOC!DA410</f>
        <v>0</v>
      </c>
      <c r="DB410" s="2">
        <f>[52]ACCOUNTALLOC!DB410</f>
        <v>0</v>
      </c>
      <c r="DC410" s="2">
        <f>[52]ACCOUNTALLOC!DC410</f>
        <v>0</v>
      </c>
    </row>
    <row r="411" spans="1:163">
      <c r="B411" s="12" t="s">
        <v>251</v>
      </c>
      <c r="D411" s="64"/>
      <c r="CW411" s="2">
        <f>[52]ACCOUNTALLOC!CW411</f>
        <v>0</v>
      </c>
      <c r="CX411" s="2">
        <f>[52]ACCOUNTALLOC!CX411</f>
        <v>0</v>
      </c>
      <c r="CY411" s="2">
        <f>[52]ACCOUNTALLOC!CY411</f>
        <v>0</v>
      </c>
      <c r="CZ411" s="2">
        <f>[52]ACCOUNTALLOC!CZ411</f>
        <v>0</v>
      </c>
      <c r="DA411" s="2">
        <f>[52]ACCOUNTALLOC!DA411</f>
        <v>0</v>
      </c>
      <c r="DB411" s="2">
        <f>[52]ACCOUNTALLOC!DB411</f>
        <v>0</v>
      </c>
      <c r="DC411" s="2">
        <f>[52]ACCOUNTALLOC!DC411</f>
        <v>0</v>
      </c>
    </row>
    <row r="412" spans="1:163">
      <c r="D412" s="64"/>
      <c r="CW412" s="2">
        <f>[52]ACCOUNTALLOC!CW412</f>
        <v>0</v>
      </c>
      <c r="CX412" s="2">
        <f>[52]ACCOUNTALLOC!CX412</f>
        <v>0</v>
      </c>
      <c r="CY412" s="2">
        <f>[52]ACCOUNTALLOC!CY412</f>
        <v>0</v>
      </c>
      <c r="CZ412" s="2">
        <f>[52]ACCOUNTALLOC!CZ412</f>
        <v>0</v>
      </c>
      <c r="DA412" s="2">
        <f>[52]ACCOUNTALLOC!DA412</f>
        <v>0</v>
      </c>
      <c r="DB412" s="2">
        <f>[52]ACCOUNTALLOC!DB412</f>
        <v>0</v>
      </c>
      <c r="DC412" s="2">
        <f>[52]ACCOUNTALLOC!DC412</f>
        <v>0</v>
      </c>
    </row>
    <row r="413" spans="1:163">
      <c r="B413" s="12" t="s">
        <v>252</v>
      </c>
      <c r="D413" s="64"/>
      <c r="CW413" s="2">
        <f>[52]ACCOUNTALLOC!CW413</f>
        <v>0</v>
      </c>
      <c r="CX413" s="2">
        <f>[52]ACCOUNTALLOC!CX413</f>
        <v>0</v>
      </c>
      <c r="CY413" s="2">
        <f>[52]ACCOUNTALLOC!CY413</f>
        <v>0</v>
      </c>
      <c r="CZ413" s="2">
        <f>[52]ACCOUNTALLOC!CZ413</f>
        <v>0</v>
      </c>
      <c r="DA413" s="2">
        <f>[52]ACCOUNTALLOC!DA413</f>
        <v>0</v>
      </c>
      <c r="DB413" s="2">
        <f>[52]ACCOUNTALLOC!DB413</f>
        <v>0</v>
      </c>
      <c r="DC413" s="2">
        <f>[52]ACCOUNTALLOC!DC413</f>
        <v>0</v>
      </c>
    </row>
    <row r="414" spans="1:163">
      <c r="A414" s="699" t="str">
        <f>[52]ACCOUNTALLOC!A414</f>
        <v>S100</v>
      </c>
      <c r="B414" s="698" t="str">
        <f>[52]ACCOUNTALLOC!B414</f>
        <v>Salary &amp; Wages - Prod Related</v>
      </c>
      <c r="C414" s="695">
        <f>[52]ACCOUNTALLOC!C414</f>
        <v>28389225.455022946</v>
      </c>
      <c r="D414" s="700"/>
      <c r="E414" s="697">
        <f>[52]ACCOUNTALLOC!E414</f>
        <v>1801005.9159530671</v>
      </c>
      <c r="F414" s="697">
        <f>[52]ACCOUNTALLOC!F414</f>
        <v>13162878.494103339</v>
      </c>
      <c r="G414" s="697">
        <f>[52]ACCOUNTALLOC!G414</f>
        <v>0</v>
      </c>
      <c r="H414" s="697">
        <f>[52]ACCOUNTALLOC!H414</f>
        <v>0</v>
      </c>
      <c r="I414" s="697">
        <f>[52]ACCOUNTALLOC!I414</f>
        <v>0</v>
      </c>
      <c r="J414" s="697">
        <f>[52]ACCOUNTALLOC!J414</f>
        <v>0</v>
      </c>
      <c r="K414" s="697">
        <f>[52]ACCOUNTALLOC!K414</f>
        <v>14963884.410056405</v>
      </c>
      <c r="L414" s="698"/>
      <c r="M414" s="697">
        <f>[52]ACCOUNTALLOC!M414</f>
        <v>415227.30338589509</v>
      </c>
      <c r="N414" s="697">
        <f>[52]ACCOUNTALLOC!N414</f>
        <v>3344532.9739441653</v>
      </c>
      <c r="O414" s="697">
        <f>[52]ACCOUNTALLOC!O414</f>
        <v>0</v>
      </c>
      <c r="P414" s="697">
        <f>[52]ACCOUNTALLOC!P414</f>
        <v>0</v>
      </c>
      <c r="Q414" s="697">
        <f>[52]ACCOUNTALLOC!Q414</f>
        <v>0</v>
      </c>
      <c r="R414" s="697">
        <f>[52]ACCOUNTALLOC!R414</f>
        <v>0</v>
      </c>
      <c r="S414" s="697">
        <f>[52]ACCOUNTALLOC!S414</f>
        <v>3759760.2773300605</v>
      </c>
      <c r="T414" s="698"/>
      <c r="U414" s="697">
        <f>[52]ACCOUNTALLOC!U414</f>
        <v>444433.56486228085</v>
      </c>
      <c r="V414" s="697">
        <f>[52]ACCOUNTALLOC!V414</f>
        <v>3719376.79079937</v>
      </c>
      <c r="W414" s="697">
        <f>[52]ACCOUNTALLOC!W414</f>
        <v>0</v>
      </c>
      <c r="X414" s="697">
        <f>[52]ACCOUNTALLOC!X414</f>
        <v>0</v>
      </c>
      <c r="Y414" s="697">
        <f>[52]ACCOUNTALLOC!Y414</f>
        <v>0</v>
      </c>
      <c r="Z414" s="697">
        <f>[52]ACCOUNTALLOC!Z414</f>
        <v>0</v>
      </c>
      <c r="AA414" s="697">
        <f>[52]ACCOUNTALLOC!AA414</f>
        <v>4163810.3556616511</v>
      </c>
      <c r="AB414" s="698"/>
      <c r="AC414" s="697">
        <f>[52]ACCOUNTALLOC!AC414</f>
        <v>233513.32926230071</v>
      </c>
      <c r="AD414" s="697">
        <f>[52]ACCOUNTALLOC!AD414</f>
        <v>2400358.6452682805</v>
      </c>
      <c r="AE414" s="697">
        <f>[52]ACCOUNTALLOC!AE414</f>
        <v>0</v>
      </c>
      <c r="AF414" s="697">
        <f>[52]ACCOUNTALLOC!AF414</f>
        <v>0</v>
      </c>
      <c r="AG414" s="697">
        <f>[52]ACCOUNTALLOC!AG414</f>
        <v>0</v>
      </c>
      <c r="AH414" s="697">
        <f>[52]ACCOUNTALLOC!AH414</f>
        <v>0</v>
      </c>
      <c r="AI414" s="697">
        <f>[52]ACCOUNTALLOC!AI414</f>
        <v>2633871.9745305814</v>
      </c>
      <c r="AJ414" s="698"/>
      <c r="AK414" s="697">
        <f>[52]ACCOUNTALLOC!AK414</f>
        <v>164959.0991872419</v>
      </c>
      <c r="AL414" s="697">
        <f>[52]ACCOUNTALLOC!AL414</f>
        <v>1670032.2187515136</v>
      </c>
      <c r="AM414" s="697">
        <f>[52]ACCOUNTALLOC!AM414</f>
        <v>0</v>
      </c>
      <c r="AN414" s="697">
        <f>[52]ACCOUNTALLOC!AN414</f>
        <v>0</v>
      </c>
      <c r="AO414" s="697">
        <f>[52]ACCOUNTALLOC!AO414</f>
        <v>0</v>
      </c>
      <c r="AP414" s="697">
        <f>[52]ACCOUNTALLOC!AP414</f>
        <v>0</v>
      </c>
      <c r="AQ414" s="697">
        <f>[52]ACCOUNTALLOC!AQ414</f>
        <v>1834991.3179387555</v>
      </c>
      <c r="AR414" s="698"/>
      <c r="AS414" s="697">
        <f>[52]ACCOUNTALLOC!AS414</f>
        <v>5.6373625159463625</v>
      </c>
      <c r="AT414" s="697">
        <f>[52]ACCOUNTALLOC!AT414</f>
        <v>5273.3077008569189</v>
      </c>
      <c r="AU414" s="697">
        <f>[52]ACCOUNTALLOC!AU414</f>
        <v>0</v>
      </c>
      <c r="AV414" s="697">
        <f>[52]ACCOUNTALLOC!AV414</f>
        <v>0</v>
      </c>
      <c r="AW414" s="697">
        <f>[52]ACCOUNTALLOC!AW414</f>
        <v>0</v>
      </c>
      <c r="AX414" s="697">
        <f>[52]ACCOUNTALLOC!AX414</f>
        <v>0</v>
      </c>
      <c r="AY414" s="697">
        <f>[52]ACCOUNTALLOC!AY414</f>
        <v>5278.9450633728657</v>
      </c>
      <c r="AZ414" s="698"/>
      <c r="BA414" s="697">
        <f>[52]ACCOUNTALLOC!BA414</f>
        <v>0</v>
      </c>
      <c r="BB414" s="697">
        <f>[52]ACCOUNTALLOC!BB414</f>
        <v>145540.73376149862</v>
      </c>
      <c r="BC414" s="697">
        <f>[52]ACCOUNTALLOC!BC414</f>
        <v>0</v>
      </c>
      <c r="BD414" s="697">
        <f>[52]ACCOUNTALLOC!BD414</f>
        <v>0</v>
      </c>
      <c r="BE414" s="697">
        <f>[52]ACCOUNTALLOC!BE414</f>
        <v>0</v>
      </c>
      <c r="BF414" s="697">
        <f>[52]ACCOUNTALLOC!BF414</f>
        <v>0</v>
      </c>
      <c r="BG414" s="697">
        <f>[52]ACCOUNTALLOC!BG414</f>
        <v>145540.73376149862</v>
      </c>
      <c r="BH414" s="698"/>
      <c r="BI414" s="697">
        <f>[52]ACCOUNTALLOC!BI414</f>
        <v>0</v>
      </c>
      <c r="BJ414" s="697">
        <f>[52]ACCOUNTALLOC!BJ414</f>
        <v>0</v>
      </c>
      <c r="BK414" s="697">
        <f>[52]ACCOUNTALLOC!BK414</f>
        <v>0</v>
      </c>
      <c r="BL414" s="697">
        <f>[52]ACCOUNTALLOC!BL414</f>
        <v>0</v>
      </c>
      <c r="BM414" s="697">
        <f>[52]ACCOUNTALLOC!BM414</f>
        <v>0</v>
      </c>
      <c r="BN414" s="697">
        <f>[52]ACCOUNTALLOC!BN414</f>
        <v>0</v>
      </c>
      <c r="BO414" s="697">
        <f>[52]ACCOUNTALLOC!BO414</f>
        <v>0</v>
      </c>
      <c r="BP414" s="698"/>
      <c r="BQ414" s="697">
        <f>[52]ACCOUNTALLOC!BQ414</f>
        <v>56029.630057005066</v>
      </c>
      <c r="BR414" s="697">
        <f>[52]ACCOUNTALLOC!BR414</f>
        <v>722857.84547937475</v>
      </c>
      <c r="BS414" s="697">
        <f>[52]ACCOUNTALLOC!BS414</f>
        <v>0</v>
      </c>
      <c r="BT414" s="697">
        <f>[52]ACCOUNTALLOC!BT414</f>
        <v>0</v>
      </c>
      <c r="BU414" s="697">
        <f>[52]ACCOUNTALLOC!BU414</f>
        <v>0</v>
      </c>
      <c r="BV414" s="697">
        <f>[52]ACCOUNTALLOC!BV414</f>
        <v>0</v>
      </c>
      <c r="BW414" s="697">
        <f>[52]ACCOUNTALLOC!BW414</f>
        <v>778887.47553637985</v>
      </c>
      <c r="BX414" s="698"/>
      <c r="BY414" s="697">
        <f>[52]ACCOUNTALLOC!BY414</f>
        <v>0</v>
      </c>
      <c r="BZ414" s="697">
        <f>[52]ACCOUNTALLOC!BZ414</f>
        <v>0</v>
      </c>
      <c r="CA414" s="697">
        <f>[52]ACCOUNTALLOC!CA414</f>
        <v>0</v>
      </c>
      <c r="CB414" s="697">
        <f>[52]ACCOUNTALLOC!CB414</f>
        <v>0</v>
      </c>
      <c r="CC414" s="697">
        <f>[52]ACCOUNTALLOC!CC414</f>
        <v>0</v>
      </c>
      <c r="CD414" s="697">
        <f>[52]ACCOUNTALLOC!CD414</f>
        <v>0</v>
      </c>
      <c r="CE414" s="697">
        <f>[52]ACCOUNTALLOC!CE414</f>
        <v>0</v>
      </c>
      <c r="CF414" s="698"/>
      <c r="CG414" s="697">
        <f>[52]ACCOUNTALLOC!CG414</f>
        <v>6490.0352683347173</v>
      </c>
      <c r="CH414" s="697">
        <f>[52]ACCOUNTALLOC!CH414</f>
        <v>87041.046092516888</v>
      </c>
      <c r="CI414" s="697">
        <f>[52]ACCOUNTALLOC!CI414</f>
        <v>0</v>
      </c>
      <c r="CJ414" s="697">
        <f>[52]ACCOUNTALLOC!CJ414</f>
        <v>0</v>
      </c>
      <c r="CK414" s="697">
        <f>[52]ACCOUNTALLOC!CK414</f>
        <v>0</v>
      </c>
      <c r="CL414" s="697">
        <f>[52]ACCOUNTALLOC!CL414</f>
        <v>0</v>
      </c>
      <c r="CM414" s="697">
        <f>[52]ACCOUNTALLOC!CM414</f>
        <v>93531.081360851604</v>
      </c>
      <c r="CN414" s="698">
        <f>[52]ACCOUNTALLOC!CN414</f>
        <v>0</v>
      </c>
      <c r="CO414" s="697">
        <f>[52]ACCOUNTALLOC!CO414</f>
        <v>1150.2847138828238</v>
      </c>
      <c r="CP414" s="697">
        <f>[52]ACCOUNTALLOC!CP414</f>
        <v>8518.5990695135824</v>
      </c>
      <c r="CQ414" s="697">
        <f>[52]ACCOUNTALLOC!CQ414</f>
        <v>0</v>
      </c>
      <c r="CR414" s="697">
        <f>[52]ACCOUNTALLOC!CR414</f>
        <v>0</v>
      </c>
      <c r="CS414" s="697">
        <f>[52]ACCOUNTALLOC!CS414</f>
        <v>0</v>
      </c>
      <c r="CT414" s="697">
        <f>[52]ACCOUNTALLOC!CT414</f>
        <v>0</v>
      </c>
      <c r="CU414" s="697">
        <f>[52]ACCOUNTALLOC!CU414</f>
        <v>9668.8837833964062</v>
      </c>
      <c r="CW414" s="65">
        <f>[52]ACCOUNTALLOC!CW414</f>
        <v>0</v>
      </c>
      <c r="CX414" s="65">
        <f>[52]ACCOUNTALLOC!CX414</f>
        <v>0</v>
      </c>
      <c r="CY414" s="65">
        <f>[52]ACCOUNTALLOC!CY414</f>
        <v>0</v>
      </c>
      <c r="CZ414" s="65">
        <f>[52]ACCOUNTALLOC!CZ414</f>
        <v>0</v>
      </c>
      <c r="DA414" s="65">
        <f>[52]ACCOUNTALLOC!DA414</f>
        <v>0</v>
      </c>
      <c r="DB414" s="65">
        <f>[52]ACCOUNTALLOC!DB414</f>
        <v>0</v>
      </c>
      <c r="DC414" s="65">
        <f>[52]ACCOUNTALLOC!DC414</f>
        <v>0</v>
      </c>
      <c r="DE414" s="65">
        <v>0</v>
      </c>
      <c r="DF414" s="65">
        <v>0</v>
      </c>
      <c r="DG414" s="65">
        <v>0</v>
      </c>
      <c r="DH414" s="65">
        <v>0</v>
      </c>
      <c r="DI414" s="65">
        <v>0</v>
      </c>
      <c r="DJ414" s="65">
        <v>0</v>
      </c>
      <c r="DK414" s="65">
        <v>0</v>
      </c>
      <c r="DM414" s="65">
        <v>0</v>
      </c>
      <c r="DN414" s="65">
        <v>0</v>
      </c>
      <c r="DO414" s="65">
        <v>0</v>
      </c>
      <c r="DP414" s="65">
        <v>0</v>
      </c>
      <c r="DQ414" s="65">
        <v>0</v>
      </c>
      <c r="DR414" s="65">
        <v>0</v>
      </c>
      <c r="DS414" s="65">
        <v>0</v>
      </c>
      <c r="DU414" s="65">
        <v>0</v>
      </c>
      <c r="DV414" s="65">
        <v>0</v>
      </c>
      <c r="DW414" s="65">
        <v>0</v>
      </c>
      <c r="DX414" s="65">
        <v>0</v>
      </c>
      <c r="DY414" s="65">
        <v>0</v>
      </c>
      <c r="DZ414" s="65">
        <v>0</v>
      </c>
      <c r="EA414" s="65">
        <v>0</v>
      </c>
      <c r="EC414" s="65">
        <v>0</v>
      </c>
      <c r="ED414" s="65">
        <v>0</v>
      </c>
      <c r="EE414" s="65">
        <v>0</v>
      </c>
      <c r="EF414" s="65">
        <v>0</v>
      </c>
      <c r="EG414" s="65">
        <v>0</v>
      </c>
      <c r="EH414" s="65">
        <v>0</v>
      </c>
      <c r="EI414" s="65">
        <v>0</v>
      </c>
      <c r="EK414" s="65">
        <v>0</v>
      </c>
      <c r="EL414" s="65">
        <v>0</v>
      </c>
      <c r="EM414" s="65">
        <v>0</v>
      </c>
      <c r="EN414" s="65">
        <v>0</v>
      </c>
      <c r="EO414" s="65">
        <v>0</v>
      </c>
      <c r="EP414" s="65">
        <v>0</v>
      </c>
      <c r="EQ414" s="65">
        <v>0</v>
      </c>
      <c r="ES414" s="65">
        <v>0</v>
      </c>
      <c r="ET414" s="65">
        <v>0</v>
      </c>
      <c r="EU414" s="65">
        <v>0</v>
      </c>
      <c r="EV414" s="65">
        <v>0</v>
      </c>
      <c r="EW414" s="65">
        <v>0</v>
      </c>
      <c r="EX414" s="65">
        <v>0</v>
      </c>
      <c r="EY414" s="65">
        <v>0</v>
      </c>
      <c r="FA414" s="65">
        <v>0</v>
      </c>
      <c r="FB414" s="65">
        <v>0</v>
      </c>
      <c r="FC414" s="65">
        <v>0</v>
      </c>
      <c r="FD414" s="65">
        <v>0</v>
      </c>
      <c r="FE414" s="65">
        <v>0</v>
      </c>
      <c r="FF414" s="65">
        <v>0</v>
      </c>
      <c r="FG414" s="65">
        <v>0</v>
      </c>
    </row>
    <row r="415" spans="1:163">
      <c r="A415" s="699" t="str">
        <f>[52]ACCOUNTALLOC!A415</f>
        <v>~</v>
      </c>
      <c r="B415" s="698" t="str">
        <f>[52]ACCOUNTALLOC!B415</f>
        <v>~</v>
      </c>
      <c r="C415" s="695">
        <f>[52]ACCOUNTALLOC!C415</f>
        <v>0</v>
      </c>
      <c r="D415" s="700"/>
      <c r="E415" s="697">
        <f>[52]ACCOUNTALLOC!E415</f>
        <v>0</v>
      </c>
      <c r="F415" s="697">
        <f>[52]ACCOUNTALLOC!F415</f>
        <v>0</v>
      </c>
      <c r="G415" s="697">
        <f>[52]ACCOUNTALLOC!G415</f>
        <v>0</v>
      </c>
      <c r="H415" s="697">
        <f>[52]ACCOUNTALLOC!H415</f>
        <v>0</v>
      </c>
      <c r="I415" s="697">
        <f>[52]ACCOUNTALLOC!I415</f>
        <v>0</v>
      </c>
      <c r="J415" s="697">
        <f>[52]ACCOUNTALLOC!J415</f>
        <v>0</v>
      </c>
      <c r="K415" s="697">
        <f>[52]ACCOUNTALLOC!K415</f>
        <v>0</v>
      </c>
      <c r="L415" s="698"/>
      <c r="M415" s="697">
        <f>[52]ACCOUNTALLOC!M415</f>
        <v>0</v>
      </c>
      <c r="N415" s="697">
        <f>[52]ACCOUNTALLOC!N415</f>
        <v>0</v>
      </c>
      <c r="O415" s="697">
        <f>[52]ACCOUNTALLOC!O415</f>
        <v>0</v>
      </c>
      <c r="P415" s="697">
        <f>[52]ACCOUNTALLOC!P415</f>
        <v>0</v>
      </c>
      <c r="Q415" s="697">
        <f>[52]ACCOUNTALLOC!Q415</f>
        <v>0</v>
      </c>
      <c r="R415" s="697">
        <f>[52]ACCOUNTALLOC!R415</f>
        <v>0</v>
      </c>
      <c r="S415" s="697">
        <f>[52]ACCOUNTALLOC!S415</f>
        <v>0</v>
      </c>
      <c r="T415" s="698"/>
      <c r="U415" s="697">
        <f>[52]ACCOUNTALLOC!U415</f>
        <v>0</v>
      </c>
      <c r="V415" s="697">
        <f>[52]ACCOUNTALLOC!V415</f>
        <v>0</v>
      </c>
      <c r="W415" s="697">
        <f>[52]ACCOUNTALLOC!W415</f>
        <v>0</v>
      </c>
      <c r="X415" s="697">
        <f>[52]ACCOUNTALLOC!X415</f>
        <v>0</v>
      </c>
      <c r="Y415" s="697">
        <f>[52]ACCOUNTALLOC!Y415</f>
        <v>0</v>
      </c>
      <c r="Z415" s="697">
        <f>[52]ACCOUNTALLOC!Z415</f>
        <v>0</v>
      </c>
      <c r="AA415" s="697">
        <f>[52]ACCOUNTALLOC!AA415</f>
        <v>0</v>
      </c>
      <c r="AB415" s="698"/>
      <c r="AC415" s="697">
        <f>[52]ACCOUNTALLOC!AC415</f>
        <v>0</v>
      </c>
      <c r="AD415" s="697">
        <f>[52]ACCOUNTALLOC!AD415</f>
        <v>0</v>
      </c>
      <c r="AE415" s="697">
        <f>[52]ACCOUNTALLOC!AE415</f>
        <v>0</v>
      </c>
      <c r="AF415" s="697">
        <f>[52]ACCOUNTALLOC!AF415</f>
        <v>0</v>
      </c>
      <c r="AG415" s="697">
        <f>[52]ACCOUNTALLOC!AG415</f>
        <v>0</v>
      </c>
      <c r="AH415" s="697">
        <f>[52]ACCOUNTALLOC!AH415</f>
        <v>0</v>
      </c>
      <c r="AI415" s="697">
        <f>[52]ACCOUNTALLOC!AI415</f>
        <v>0</v>
      </c>
      <c r="AJ415" s="698"/>
      <c r="AK415" s="697">
        <f>[52]ACCOUNTALLOC!AK415</f>
        <v>0</v>
      </c>
      <c r="AL415" s="697">
        <f>[52]ACCOUNTALLOC!AL415</f>
        <v>0</v>
      </c>
      <c r="AM415" s="697">
        <f>[52]ACCOUNTALLOC!AM415</f>
        <v>0</v>
      </c>
      <c r="AN415" s="697">
        <f>[52]ACCOUNTALLOC!AN415</f>
        <v>0</v>
      </c>
      <c r="AO415" s="697">
        <f>[52]ACCOUNTALLOC!AO415</f>
        <v>0</v>
      </c>
      <c r="AP415" s="697">
        <f>[52]ACCOUNTALLOC!AP415</f>
        <v>0</v>
      </c>
      <c r="AQ415" s="697">
        <f>[52]ACCOUNTALLOC!AQ415</f>
        <v>0</v>
      </c>
      <c r="AR415" s="698"/>
      <c r="AS415" s="697">
        <f>[52]ACCOUNTALLOC!AS415</f>
        <v>0</v>
      </c>
      <c r="AT415" s="697">
        <f>[52]ACCOUNTALLOC!AT415</f>
        <v>0</v>
      </c>
      <c r="AU415" s="697">
        <f>[52]ACCOUNTALLOC!AU415</f>
        <v>0</v>
      </c>
      <c r="AV415" s="697">
        <f>[52]ACCOUNTALLOC!AV415</f>
        <v>0</v>
      </c>
      <c r="AW415" s="697">
        <f>[52]ACCOUNTALLOC!AW415</f>
        <v>0</v>
      </c>
      <c r="AX415" s="697">
        <f>[52]ACCOUNTALLOC!AX415</f>
        <v>0</v>
      </c>
      <c r="AY415" s="697">
        <f>[52]ACCOUNTALLOC!AY415</f>
        <v>0</v>
      </c>
      <c r="AZ415" s="698"/>
      <c r="BA415" s="697">
        <f>[52]ACCOUNTALLOC!BA415</f>
        <v>0</v>
      </c>
      <c r="BB415" s="697">
        <f>[52]ACCOUNTALLOC!BB415</f>
        <v>0</v>
      </c>
      <c r="BC415" s="697">
        <f>[52]ACCOUNTALLOC!BC415</f>
        <v>0</v>
      </c>
      <c r="BD415" s="697">
        <f>[52]ACCOUNTALLOC!BD415</f>
        <v>0</v>
      </c>
      <c r="BE415" s="697">
        <f>[52]ACCOUNTALLOC!BE415</f>
        <v>0</v>
      </c>
      <c r="BF415" s="697">
        <f>[52]ACCOUNTALLOC!BF415</f>
        <v>0</v>
      </c>
      <c r="BG415" s="697">
        <f>[52]ACCOUNTALLOC!BG415</f>
        <v>0</v>
      </c>
      <c r="BH415" s="698"/>
      <c r="BI415" s="697">
        <f>[52]ACCOUNTALLOC!BI415</f>
        <v>0</v>
      </c>
      <c r="BJ415" s="697">
        <f>[52]ACCOUNTALLOC!BJ415</f>
        <v>0</v>
      </c>
      <c r="BK415" s="697">
        <f>[52]ACCOUNTALLOC!BK415</f>
        <v>0</v>
      </c>
      <c r="BL415" s="697">
        <f>[52]ACCOUNTALLOC!BL415</f>
        <v>0</v>
      </c>
      <c r="BM415" s="697">
        <f>[52]ACCOUNTALLOC!BM415</f>
        <v>0</v>
      </c>
      <c r="BN415" s="697">
        <f>[52]ACCOUNTALLOC!BN415</f>
        <v>0</v>
      </c>
      <c r="BO415" s="697">
        <f>[52]ACCOUNTALLOC!BO415</f>
        <v>0</v>
      </c>
      <c r="BP415" s="698"/>
      <c r="BQ415" s="697">
        <f>[52]ACCOUNTALLOC!BQ415</f>
        <v>0</v>
      </c>
      <c r="BR415" s="697">
        <f>[52]ACCOUNTALLOC!BR415</f>
        <v>0</v>
      </c>
      <c r="BS415" s="697">
        <f>[52]ACCOUNTALLOC!BS415</f>
        <v>0</v>
      </c>
      <c r="BT415" s="697">
        <f>[52]ACCOUNTALLOC!BT415</f>
        <v>0</v>
      </c>
      <c r="BU415" s="697">
        <f>[52]ACCOUNTALLOC!BU415</f>
        <v>0</v>
      </c>
      <c r="BV415" s="697">
        <f>[52]ACCOUNTALLOC!BV415</f>
        <v>0</v>
      </c>
      <c r="BW415" s="697">
        <f>[52]ACCOUNTALLOC!BW415</f>
        <v>0</v>
      </c>
      <c r="BX415" s="698"/>
      <c r="BY415" s="697">
        <f>[52]ACCOUNTALLOC!BY415</f>
        <v>0</v>
      </c>
      <c r="BZ415" s="697">
        <f>[52]ACCOUNTALLOC!BZ415</f>
        <v>0</v>
      </c>
      <c r="CA415" s="697">
        <f>[52]ACCOUNTALLOC!CA415</f>
        <v>0</v>
      </c>
      <c r="CB415" s="697">
        <f>[52]ACCOUNTALLOC!CB415</f>
        <v>0</v>
      </c>
      <c r="CC415" s="697">
        <f>[52]ACCOUNTALLOC!CC415</f>
        <v>0</v>
      </c>
      <c r="CD415" s="697">
        <f>[52]ACCOUNTALLOC!CD415</f>
        <v>0</v>
      </c>
      <c r="CE415" s="697">
        <f>[52]ACCOUNTALLOC!CE415</f>
        <v>0</v>
      </c>
      <c r="CF415" s="698"/>
      <c r="CG415" s="697">
        <f>[52]ACCOUNTALLOC!CG415</f>
        <v>0</v>
      </c>
      <c r="CH415" s="697">
        <f>[52]ACCOUNTALLOC!CH415</f>
        <v>0</v>
      </c>
      <c r="CI415" s="697">
        <f>[52]ACCOUNTALLOC!CI415</f>
        <v>0</v>
      </c>
      <c r="CJ415" s="697">
        <f>[52]ACCOUNTALLOC!CJ415</f>
        <v>0</v>
      </c>
      <c r="CK415" s="697">
        <f>[52]ACCOUNTALLOC!CK415</f>
        <v>0</v>
      </c>
      <c r="CL415" s="697">
        <f>[52]ACCOUNTALLOC!CL415</f>
        <v>0</v>
      </c>
      <c r="CM415" s="697">
        <f>[52]ACCOUNTALLOC!CM415</f>
        <v>0</v>
      </c>
      <c r="CN415" s="698">
        <f>[52]ACCOUNTALLOC!CN415</f>
        <v>0</v>
      </c>
      <c r="CO415" s="697">
        <f>[52]ACCOUNTALLOC!CO415</f>
        <v>0</v>
      </c>
      <c r="CP415" s="697">
        <f>[52]ACCOUNTALLOC!CP415</f>
        <v>0</v>
      </c>
      <c r="CQ415" s="697">
        <f>[52]ACCOUNTALLOC!CQ415</f>
        <v>0</v>
      </c>
      <c r="CR415" s="697">
        <f>[52]ACCOUNTALLOC!CR415</f>
        <v>0</v>
      </c>
      <c r="CS415" s="697">
        <f>[52]ACCOUNTALLOC!CS415</f>
        <v>0</v>
      </c>
      <c r="CT415" s="697">
        <f>[52]ACCOUNTALLOC!CT415</f>
        <v>0</v>
      </c>
      <c r="CU415" s="697">
        <f>[52]ACCOUNTALLOC!CU415</f>
        <v>0</v>
      </c>
      <c r="CW415" s="65">
        <f>[52]ACCOUNTALLOC!CW415</f>
        <v>0</v>
      </c>
      <c r="CX415" s="65">
        <f>[52]ACCOUNTALLOC!CX415</f>
        <v>0</v>
      </c>
      <c r="CY415" s="65">
        <f>[52]ACCOUNTALLOC!CY415</f>
        <v>0</v>
      </c>
      <c r="CZ415" s="65">
        <f>[52]ACCOUNTALLOC!CZ415</f>
        <v>0</v>
      </c>
      <c r="DA415" s="65">
        <f>[52]ACCOUNTALLOC!DA415</f>
        <v>0</v>
      </c>
      <c r="DB415" s="65">
        <f>[52]ACCOUNTALLOC!DB415</f>
        <v>0</v>
      </c>
      <c r="DC415" s="65">
        <f>[52]ACCOUNTALLOC!DC415</f>
        <v>0</v>
      </c>
      <c r="DE415" s="65">
        <v>0</v>
      </c>
      <c r="DF415" s="65">
        <v>0</v>
      </c>
      <c r="DG415" s="65">
        <v>0</v>
      </c>
      <c r="DH415" s="65">
        <v>0</v>
      </c>
      <c r="DI415" s="65">
        <v>0</v>
      </c>
      <c r="DJ415" s="65">
        <v>0</v>
      </c>
      <c r="DK415" s="65">
        <v>0</v>
      </c>
      <c r="DM415" s="65">
        <v>0</v>
      </c>
      <c r="DN415" s="65">
        <v>0</v>
      </c>
      <c r="DO415" s="65">
        <v>0</v>
      </c>
      <c r="DP415" s="65">
        <v>0</v>
      </c>
      <c r="DQ415" s="65">
        <v>0</v>
      </c>
      <c r="DR415" s="65">
        <v>0</v>
      </c>
      <c r="DS415" s="65">
        <v>0</v>
      </c>
      <c r="DU415" s="65">
        <v>0</v>
      </c>
      <c r="DV415" s="65">
        <v>0</v>
      </c>
      <c r="DW415" s="65">
        <v>0</v>
      </c>
      <c r="DX415" s="65">
        <v>0</v>
      </c>
      <c r="DY415" s="65">
        <v>0</v>
      </c>
      <c r="DZ415" s="65">
        <v>0</v>
      </c>
      <c r="EA415" s="65">
        <v>0</v>
      </c>
      <c r="EC415" s="65">
        <v>0</v>
      </c>
      <c r="ED415" s="65">
        <v>0</v>
      </c>
      <c r="EE415" s="65">
        <v>0</v>
      </c>
      <c r="EF415" s="65">
        <v>0</v>
      </c>
      <c r="EG415" s="65">
        <v>0</v>
      </c>
      <c r="EH415" s="65">
        <v>0</v>
      </c>
      <c r="EI415" s="65">
        <v>0</v>
      </c>
      <c r="EK415" s="65">
        <v>0</v>
      </c>
      <c r="EL415" s="65">
        <v>0</v>
      </c>
      <c r="EM415" s="65">
        <v>0</v>
      </c>
      <c r="EN415" s="65">
        <v>0</v>
      </c>
      <c r="EO415" s="65">
        <v>0</v>
      </c>
      <c r="EP415" s="65">
        <v>0</v>
      </c>
      <c r="EQ415" s="65">
        <v>0</v>
      </c>
      <c r="ES415" s="65">
        <v>0</v>
      </c>
      <c r="ET415" s="65">
        <v>0</v>
      </c>
      <c r="EU415" s="65">
        <v>0</v>
      </c>
      <c r="EV415" s="65">
        <v>0</v>
      </c>
      <c r="EW415" s="65">
        <v>0</v>
      </c>
      <c r="EX415" s="65">
        <v>0</v>
      </c>
      <c r="EY415" s="65">
        <v>0</v>
      </c>
      <c r="FA415" s="65">
        <v>0</v>
      </c>
      <c r="FB415" s="65">
        <v>0</v>
      </c>
      <c r="FC415" s="65">
        <v>0</v>
      </c>
      <c r="FD415" s="65">
        <v>0</v>
      </c>
      <c r="FE415" s="65">
        <v>0</v>
      </c>
      <c r="FF415" s="65">
        <v>0</v>
      </c>
      <c r="FG415" s="65">
        <v>0</v>
      </c>
    </row>
    <row r="416" spans="1:163">
      <c r="A416" s="699" t="str">
        <f>[52]ACCOUNTALLOC!A416</f>
        <v>~</v>
      </c>
      <c r="B416" s="698" t="str">
        <f>[52]ACCOUNTALLOC!B416</f>
        <v>~</v>
      </c>
      <c r="C416" s="695">
        <f>[52]ACCOUNTALLOC!C416</f>
        <v>0</v>
      </c>
      <c r="D416" s="700"/>
      <c r="E416" s="697">
        <f>[52]ACCOUNTALLOC!E416</f>
        <v>0</v>
      </c>
      <c r="F416" s="697">
        <f>[52]ACCOUNTALLOC!F416</f>
        <v>0</v>
      </c>
      <c r="G416" s="697">
        <f>[52]ACCOUNTALLOC!G416</f>
        <v>0</v>
      </c>
      <c r="H416" s="697">
        <f>[52]ACCOUNTALLOC!H416</f>
        <v>0</v>
      </c>
      <c r="I416" s="697">
        <f>[52]ACCOUNTALLOC!I416</f>
        <v>0</v>
      </c>
      <c r="J416" s="697">
        <f>[52]ACCOUNTALLOC!J416</f>
        <v>0</v>
      </c>
      <c r="K416" s="697">
        <f>[52]ACCOUNTALLOC!K416</f>
        <v>0</v>
      </c>
      <c r="L416" s="698"/>
      <c r="M416" s="697">
        <f>[52]ACCOUNTALLOC!M416</f>
        <v>0</v>
      </c>
      <c r="N416" s="697">
        <f>[52]ACCOUNTALLOC!N416</f>
        <v>0</v>
      </c>
      <c r="O416" s="697">
        <f>[52]ACCOUNTALLOC!O416</f>
        <v>0</v>
      </c>
      <c r="P416" s="697">
        <f>[52]ACCOUNTALLOC!P416</f>
        <v>0</v>
      </c>
      <c r="Q416" s="697">
        <f>[52]ACCOUNTALLOC!Q416</f>
        <v>0</v>
      </c>
      <c r="R416" s="697">
        <f>[52]ACCOUNTALLOC!R416</f>
        <v>0</v>
      </c>
      <c r="S416" s="697">
        <f>[52]ACCOUNTALLOC!S416</f>
        <v>0</v>
      </c>
      <c r="T416" s="698"/>
      <c r="U416" s="697">
        <f>[52]ACCOUNTALLOC!U416</f>
        <v>0</v>
      </c>
      <c r="V416" s="697">
        <f>[52]ACCOUNTALLOC!V416</f>
        <v>0</v>
      </c>
      <c r="W416" s="697">
        <f>[52]ACCOUNTALLOC!W416</f>
        <v>0</v>
      </c>
      <c r="X416" s="697">
        <f>[52]ACCOUNTALLOC!X416</f>
        <v>0</v>
      </c>
      <c r="Y416" s="697">
        <f>[52]ACCOUNTALLOC!Y416</f>
        <v>0</v>
      </c>
      <c r="Z416" s="697">
        <f>[52]ACCOUNTALLOC!Z416</f>
        <v>0</v>
      </c>
      <c r="AA416" s="697">
        <f>[52]ACCOUNTALLOC!AA416</f>
        <v>0</v>
      </c>
      <c r="AB416" s="698"/>
      <c r="AC416" s="697">
        <f>[52]ACCOUNTALLOC!AC416</f>
        <v>0</v>
      </c>
      <c r="AD416" s="697">
        <f>[52]ACCOUNTALLOC!AD416</f>
        <v>0</v>
      </c>
      <c r="AE416" s="697">
        <f>[52]ACCOUNTALLOC!AE416</f>
        <v>0</v>
      </c>
      <c r="AF416" s="697">
        <f>[52]ACCOUNTALLOC!AF416</f>
        <v>0</v>
      </c>
      <c r="AG416" s="697">
        <f>[52]ACCOUNTALLOC!AG416</f>
        <v>0</v>
      </c>
      <c r="AH416" s="697">
        <f>[52]ACCOUNTALLOC!AH416</f>
        <v>0</v>
      </c>
      <c r="AI416" s="697">
        <f>[52]ACCOUNTALLOC!AI416</f>
        <v>0</v>
      </c>
      <c r="AJ416" s="698"/>
      <c r="AK416" s="697">
        <f>[52]ACCOUNTALLOC!AK416</f>
        <v>0</v>
      </c>
      <c r="AL416" s="697">
        <f>[52]ACCOUNTALLOC!AL416</f>
        <v>0</v>
      </c>
      <c r="AM416" s="697">
        <f>[52]ACCOUNTALLOC!AM416</f>
        <v>0</v>
      </c>
      <c r="AN416" s="697">
        <f>[52]ACCOUNTALLOC!AN416</f>
        <v>0</v>
      </c>
      <c r="AO416" s="697">
        <f>[52]ACCOUNTALLOC!AO416</f>
        <v>0</v>
      </c>
      <c r="AP416" s="697">
        <f>[52]ACCOUNTALLOC!AP416</f>
        <v>0</v>
      </c>
      <c r="AQ416" s="697">
        <f>[52]ACCOUNTALLOC!AQ416</f>
        <v>0</v>
      </c>
      <c r="AR416" s="698"/>
      <c r="AS416" s="697">
        <f>[52]ACCOUNTALLOC!AS416</f>
        <v>0</v>
      </c>
      <c r="AT416" s="697">
        <f>[52]ACCOUNTALLOC!AT416</f>
        <v>0</v>
      </c>
      <c r="AU416" s="697">
        <f>[52]ACCOUNTALLOC!AU416</f>
        <v>0</v>
      </c>
      <c r="AV416" s="697">
        <f>[52]ACCOUNTALLOC!AV416</f>
        <v>0</v>
      </c>
      <c r="AW416" s="697">
        <f>[52]ACCOUNTALLOC!AW416</f>
        <v>0</v>
      </c>
      <c r="AX416" s="697">
        <f>[52]ACCOUNTALLOC!AX416</f>
        <v>0</v>
      </c>
      <c r="AY416" s="697">
        <f>[52]ACCOUNTALLOC!AY416</f>
        <v>0</v>
      </c>
      <c r="AZ416" s="698"/>
      <c r="BA416" s="697">
        <f>[52]ACCOUNTALLOC!BA416</f>
        <v>0</v>
      </c>
      <c r="BB416" s="697">
        <f>[52]ACCOUNTALLOC!BB416</f>
        <v>0</v>
      </c>
      <c r="BC416" s="697">
        <f>[52]ACCOUNTALLOC!BC416</f>
        <v>0</v>
      </c>
      <c r="BD416" s="697">
        <f>[52]ACCOUNTALLOC!BD416</f>
        <v>0</v>
      </c>
      <c r="BE416" s="697">
        <f>[52]ACCOUNTALLOC!BE416</f>
        <v>0</v>
      </c>
      <c r="BF416" s="697">
        <f>[52]ACCOUNTALLOC!BF416</f>
        <v>0</v>
      </c>
      <c r="BG416" s="697">
        <f>[52]ACCOUNTALLOC!BG416</f>
        <v>0</v>
      </c>
      <c r="BH416" s="698"/>
      <c r="BI416" s="697">
        <f>[52]ACCOUNTALLOC!BI416</f>
        <v>0</v>
      </c>
      <c r="BJ416" s="697">
        <f>[52]ACCOUNTALLOC!BJ416</f>
        <v>0</v>
      </c>
      <c r="BK416" s="697">
        <f>[52]ACCOUNTALLOC!BK416</f>
        <v>0</v>
      </c>
      <c r="BL416" s="697">
        <f>[52]ACCOUNTALLOC!BL416</f>
        <v>0</v>
      </c>
      <c r="BM416" s="697">
        <f>[52]ACCOUNTALLOC!BM416</f>
        <v>0</v>
      </c>
      <c r="BN416" s="697">
        <f>[52]ACCOUNTALLOC!BN416</f>
        <v>0</v>
      </c>
      <c r="BO416" s="697">
        <f>[52]ACCOUNTALLOC!BO416</f>
        <v>0</v>
      </c>
      <c r="BP416" s="698"/>
      <c r="BQ416" s="697">
        <f>[52]ACCOUNTALLOC!BQ416</f>
        <v>0</v>
      </c>
      <c r="BR416" s="697">
        <f>[52]ACCOUNTALLOC!BR416</f>
        <v>0</v>
      </c>
      <c r="BS416" s="697">
        <f>[52]ACCOUNTALLOC!BS416</f>
        <v>0</v>
      </c>
      <c r="BT416" s="697">
        <f>[52]ACCOUNTALLOC!BT416</f>
        <v>0</v>
      </c>
      <c r="BU416" s="697">
        <f>[52]ACCOUNTALLOC!BU416</f>
        <v>0</v>
      </c>
      <c r="BV416" s="697">
        <f>[52]ACCOUNTALLOC!BV416</f>
        <v>0</v>
      </c>
      <c r="BW416" s="697">
        <f>[52]ACCOUNTALLOC!BW416</f>
        <v>0</v>
      </c>
      <c r="BX416" s="698"/>
      <c r="BY416" s="697">
        <f>[52]ACCOUNTALLOC!BY416</f>
        <v>0</v>
      </c>
      <c r="BZ416" s="697">
        <f>[52]ACCOUNTALLOC!BZ416</f>
        <v>0</v>
      </c>
      <c r="CA416" s="697">
        <f>[52]ACCOUNTALLOC!CA416</f>
        <v>0</v>
      </c>
      <c r="CB416" s="697">
        <f>[52]ACCOUNTALLOC!CB416</f>
        <v>0</v>
      </c>
      <c r="CC416" s="697">
        <f>[52]ACCOUNTALLOC!CC416</f>
        <v>0</v>
      </c>
      <c r="CD416" s="697">
        <f>[52]ACCOUNTALLOC!CD416</f>
        <v>0</v>
      </c>
      <c r="CE416" s="697">
        <f>[52]ACCOUNTALLOC!CE416</f>
        <v>0</v>
      </c>
      <c r="CF416" s="698"/>
      <c r="CG416" s="697">
        <f>[52]ACCOUNTALLOC!CG416</f>
        <v>0</v>
      </c>
      <c r="CH416" s="697">
        <f>[52]ACCOUNTALLOC!CH416</f>
        <v>0</v>
      </c>
      <c r="CI416" s="697">
        <f>[52]ACCOUNTALLOC!CI416</f>
        <v>0</v>
      </c>
      <c r="CJ416" s="697">
        <f>[52]ACCOUNTALLOC!CJ416</f>
        <v>0</v>
      </c>
      <c r="CK416" s="697">
        <f>[52]ACCOUNTALLOC!CK416</f>
        <v>0</v>
      </c>
      <c r="CL416" s="697">
        <f>[52]ACCOUNTALLOC!CL416</f>
        <v>0</v>
      </c>
      <c r="CM416" s="697">
        <f>[52]ACCOUNTALLOC!CM416</f>
        <v>0</v>
      </c>
      <c r="CN416" s="698">
        <f>[52]ACCOUNTALLOC!CN416</f>
        <v>0</v>
      </c>
      <c r="CO416" s="697">
        <f>[52]ACCOUNTALLOC!CO416</f>
        <v>0</v>
      </c>
      <c r="CP416" s="697">
        <f>[52]ACCOUNTALLOC!CP416</f>
        <v>0</v>
      </c>
      <c r="CQ416" s="697">
        <f>[52]ACCOUNTALLOC!CQ416</f>
        <v>0</v>
      </c>
      <c r="CR416" s="697">
        <f>[52]ACCOUNTALLOC!CR416</f>
        <v>0</v>
      </c>
      <c r="CS416" s="697">
        <f>[52]ACCOUNTALLOC!CS416</f>
        <v>0</v>
      </c>
      <c r="CT416" s="697">
        <f>[52]ACCOUNTALLOC!CT416</f>
        <v>0</v>
      </c>
      <c r="CU416" s="697">
        <f>[52]ACCOUNTALLOC!CU416</f>
        <v>0</v>
      </c>
      <c r="CW416" s="65">
        <f>[52]ACCOUNTALLOC!CW416</f>
        <v>0</v>
      </c>
      <c r="CX416" s="65">
        <f>[52]ACCOUNTALLOC!CX416</f>
        <v>0</v>
      </c>
      <c r="CY416" s="65">
        <f>[52]ACCOUNTALLOC!CY416</f>
        <v>0</v>
      </c>
      <c r="CZ416" s="65">
        <f>[52]ACCOUNTALLOC!CZ416</f>
        <v>0</v>
      </c>
      <c r="DA416" s="65">
        <f>[52]ACCOUNTALLOC!DA416</f>
        <v>0</v>
      </c>
      <c r="DB416" s="65">
        <f>[52]ACCOUNTALLOC!DB416</f>
        <v>0</v>
      </c>
      <c r="DC416" s="65">
        <f>[52]ACCOUNTALLOC!DC416</f>
        <v>0</v>
      </c>
      <c r="DE416" s="65">
        <v>0</v>
      </c>
      <c r="DF416" s="65">
        <v>0</v>
      </c>
      <c r="DG416" s="65">
        <v>0</v>
      </c>
      <c r="DH416" s="65">
        <v>0</v>
      </c>
      <c r="DI416" s="65">
        <v>0</v>
      </c>
      <c r="DJ416" s="65">
        <v>0</v>
      </c>
      <c r="DK416" s="65">
        <v>0</v>
      </c>
      <c r="DM416" s="65">
        <v>0</v>
      </c>
      <c r="DN416" s="65">
        <v>0</v>
      </c>
      <c r="DO416" s="65">
        <v>0</v>
      </c>
      <c r="DP416" s="65">
        <v>0</v>
      </c>
      <c r="DQ416" s="65">
        <v>0</v>
      </c>
      <c r="DR416" s="65">
        <v>0</v>
      </c>
      <c r="DS416" s="65">
        <v>0</v>
      </c>
      <c r="DU416" s="65">
        <v>0</v>
      </c>
      <c r="DV416" s="65">
        <v>0</v>
      </c>
      <c r="DW416" s="65">
        <v>0</v>
      </c>
      <c r="DX416" s="65">
        <v>0</v>
      </c>
      <c r="DY416" s="65">
        <v>0</v>
      </c>
      <c r="DZ416" s="65">
        <v>0</v>
      </c>
      <c r="EA416" s="65">
        <v>0</v>
      </c>
      <c r="EC416" s="65">
        <v>0</v>
      </c>
      <c r="ED416" s="65">
        <v>0</v>
      </c>
      <c r="EE416" s="65">
        <v>0</v>
      </c>
      <c r="EF416" s="65">
        <v>0</v>
      </c>
      <c r="EG416" s="65">
        <v>0</v>
      </c>
      <c r="EH416" s="65">
        <v>0</v>
      </c>
      <c r="EI416" s="65">
        <v>0</v>
      </c>
      <c r="EK416" s="65">
        <v>0</v>
      </c>
      <c r="EL416" s="65">
        <v>0</v>
      </c>
      <c r="EM416" s="65">
        <v>0</v>
      </c>
      <c r="EN416" s="65">
        <v>0</v>
      </c>
      <c r="EO416" s="65">
        <v>0</v>
      </c>
      <c r="EP416" s="65">
        <v>0</v>
      </c>
      <c r="EQ416" s="65">
        <v>0</v>
      </c>
      <c r="ES416" s="65">
        <v>0</v>
      </c>
      <c r="ET416" s="65">
        <v>0</v>
      </c>
      <c r="EU416" s="65">
        <v>0</v>
      </c>
      <c r="EV416" s="65">
        <v>0</v>
      </c>
      <c r="EW416" s="65">
        <v>0</v>
      </c>
      <c r="EX416" s="65">
        <v>0</v>
      </c>
      <c r="EY416" s="65">
        <v>0</v>
      </c>
      <c r="FA416" s="65">
        <v>0</v>
      </c>
      <c r="FB416" s="65">
        <v>0</v>
      </c>
      <c r="FC416" s="65">
        <v>0</v>
      </c>
      <c r="FD416" s="65">
        <v>0</v>
      </c>
      <c r="FE416" s="65">
        <v>0</v>
      </c>
      <c r="FF416" s="65">
        <v>0</v>
      </c>
      <c r="FG416" s="65">
        <v>0</v>
      </c>
    </row>
    <row r="417" spans="1:163">
      <c r="A417" s="699" t="str">
        <f>[52]ACCOUNTALLOC!A417</f>
        <v>~</v>
      </c>
      <c r="B417" s="698" t="str">
        <f>[52]ACCOUNTALLOC!B417</f>
        <v>~</v>
      </c>
      <c r="C417" s="695">
        <f>[52]ACCOUNTALLOC!C417</f>
        <v>0</v>
      </c>
      <c r="D417" s="700"/>
      <c r="E417" s="697">
        <f>[52]ACCOUNTALLOC!E417</f>
        <v>0</v>
      </c>
      <c r="F417" s="697">
        <f>[52]ACCOUNTALLOC!F417</f>
        <v>0</v>
      </c>
      <c r="G417" s="697">
        <f>[52]ACCOUNTALLOC!G417</f>
        <v>0</v>
      </c>
      <c r="H417" s="697">
        <f>[52]ACCOUNTALLOC!H417</f>
        <v>0</v>
      </c>
      <c r="I417" s="697">
        <f>[52]ACCOUNTALLOC!I417</f>
        <v>0</v>
      </c>
      <c r="J417" s="697">
        <f>[52]ACCOUNTALLOC!J417</f>
        <v>0</v>
      </c>
      <c r="K417" s="697">
        <f>[52]ACCOUNTALLOC!K417</f>
        <v>0</v>
      </c>
      <c r="L417" s="698"/>
      <c r="M417" s="697">
        <f>[52]ACCOUNTALLOC!M417</f>
        <v>0</v>
      </c>
      <c r="N417" s="697">
        <f>[52]ACCOUNTALLOC!N417</f>
        <v>0</v>
      </c>
      <c r="O417" s="697">
        <f>[52]ACCOUNTALLOC!O417</f>
        <v>0</v>
      </c>
      <c r="P417" s="697">
        <f>[52]ACCOUNTALLOC!P417</f>
        <v>0</v>
      </c>
      <c r="Q417" s="697">
        <f>[52]ACCOUNTALLOC!Q417</f>
        <v>0</v>
      </c>
      <c r="R417" s="697">
        <f>[52]ACCOUNTALLOC!R417</f>
        <v>0</v>
      </c>
      <c r="S417" s="697">
        <f>[52]ACCOUNTALLOC!S417</f>
        <v>0</v>
      </c>
      <c r="T417" s="698"/>
      <c r="U417" s="697">
        <f>[52]ACCOUNTALLOC!U417</f>
        <v>0</v>
      </c>
      <c r="V417" s="697">
        <f>[52]ACCOUNTALLOC!V417</f>
        <v>0</v>
      </c>
      <c r="W417" s="697">
        <f>[52]ACCOUNTALLOC!W417</f>
        <v>0</v>
      </c>
      <c r="X417" s="697">
        <f>[52]ACCOUNTALLOC!X417</f>
        <v>0</v>
      </c>
      <c r="Y417" s="697">
        <f>[52]ACCOUNTALLOC!Y417</f>
        <v>0</v>
      </c>
      <c r="Z417" s="697">
        <f>[52]ACCOUNTALLOC!Z417</f>
        <v>0</v>
      </c>
      <c r="AA417" s="697">
        <f>[52]ACCOUNTALLOC!AA417</f>
        <v>0</v>
      </c>
      <c r="AB417" s="698"/>
      <c r="AC417" s="697">
        <f>[52]ACCOUNTALLOC!AC417</f>
        <v>0</v>
      </c>
      <c r="AD417" s="697">
        <f>[52]ACCOUNTALLOC!AD417</f>
        <v>0</v>
      </c>
      <c r="AE417" s="697">
        <f>[52]ACCOUNTALLOC!AE417</f>
        <v>0</v>
      </c>
      <c r="AF417" s="697">
        <f>[52]ACCOUNTALLOC!AF417</f>
        <v>0</v>
      </c>
      <c r="AG417" s="697">
        <f>[52]ACCOUNTALLOC!AG417</f>
        <v>0</v>
      </c>
      <c r="AH417" s="697">
        <f>[52]ACCOUNTALLOC!AH417</f>
        <v>0</v>
      </c>
      <c r="AI417" s="697">
        <f>[52]ACCOUNTALLOC!AI417</f>
        <v>0</v>
      </c>
      <c r="AJ417" s="698"/>
      <c r="AK417" s="697">
        <f>[52]ACCOUNTALLOC!AK417</f>
        <v>0</v>
      </c>
      <c r="AL417" s="697">
        <f>[52]ACCOUNTALLOC!AL417</f>
        <v>0</v>
      </c>
      <c r="AM417" s="697">
        <f>[52]ACCOUNTALLOC!AM417</f>
        <v>0</v>
      </c>
      <c r="AN417" s="697">
        <f>[52]ACCOUNTALLOC!AN417</f>
        <v>0</v>
      </c>
      <c r="AO417" s="697">
        <f>[52]ACCOUNTALLOC!AO417</f>
        <v>0</v>
      </c>
      <c r="AP417" s="697">
        <f>[52]ACCOUNTALLOC!AP417</f>
        <v>0</v>
      </c>
      <c r="AQ417" s="697">
        <f>[52]ACCOUNTALLOC!AQ417</f>
        <v>0</v>
      </c>
      <c r="AR417" s="698"/>
      <c r="AS417" s="697">
        <f>[52]ACCOUNTALLOC!AS417</f>
        <v>0</v>
      </c>
      <c r="AT417" s="697">
        <f>[52]ACCOUNTALLOC!AT417</f>
        <v>0</v>
      </c>
      <c r="AU417" s="697">
        <f>[52]ACCOUNTALLOC!AU417</f>
        <v>0</v>
      </c>
      <c r="AV417" s="697">
        <f>[52]ACCOUNTALLOC!AV417</f>
        <v>0</v>
      </c>
      <c r="AW417" s="697">
        <f>[52]ACCOUNTALLOC!AW417</f>
        <v>0</v>
      </c>
      <c r="AX417" s="697">
        <f>[52]ACCOUNTALLOC!AX417</f>
        <v>0</v>
      </c>
      <c r="AY417" s="697">
        <f>[52]ACCOUNTALLOC!AY417</f>
        <v>0</v>
      </c>
      <c r="AZ417" s="698"/>
      <c r="BA417" s="697">
        <f>[52]ACCOUNTALLOC!BA417</f>
        <v>0</v>
      </c>
      <c r="BB417" s="697">
        <f>[52]ACCOUNTALLOC!BB417</f>
        <v>0</v>
      </c>
      <c r="BC417" s="697">
        <f>[52]ACCOUNTALLOC!BC417</f>
        <v>0</v>
      </c>
      <c r="BD417" s="697">
        <f>[52]ACCOUNTALLOC!BD417</f>
        <v>0</v>
      </c>
      <c r="BE417" s="697">
        <f>[52]ACCOUNTALLOC!BE417</f>
        <v>0</v>
      </c>
      <c r="BF417" s="697">
        <f>[52]ACCOUNTALLOC!BF417</f>
        <v>0</v>
      </c>
      <c r="BG417" s="697">
        <f>[52]ACCOUNTALLOC!BG417</f>
        <v>0</v>
      </c>
      <c r="BH417" s="698"/>
      <c r="BI417" s="697">
        <f>[52]ACCOUNTALLOC!BI417</f>
        <v>0</v>
      </c>
      <c r="BJ417" s="697">
        <f>[52]ACCOUNTALLOC!BJ417</f>
        <v>0</v>
      </c>
      <c r="BK417" s="697">
        <f>[52]ACCOUNTALLOC!BK417</f>
        <v>0</v>
      </c>
      <c r="BL417" s="697">
        <f>[52]ACCOUNTALLOC!BL417</f>
        <v>0</v>
      </c>
      <c r="BM417" s="697">
        <f>[52]ACCOUNTALLOC!BM417</f>
        <v>0</v>
      </c>
      <c r="BN417" s="697">
        <f>[52]ACCOUNTALLOC!BN417</f>
        <v>0</v>
      </c>
      <c r="BO417" s="697">
        <f>[52]ACCOUNTALLOC!BO417</f>
        <v>0</v>
      </c>
      <c r="BP417" s="698"/>
      <c r="BQ417" s="697">
        <f>[52]ACCOUNTALLOC!BQ417</f>
        <v>0</v>
      </c>
      <c r="BR417" s="697">
        <f>[52]ACCOUNTALLOC!BR417</f>
        <v>0</v>
      </c>
      <c r="BS417" s="697">
        <f>[52]ACCOUNTALLOC!BS417</f>
        <v>0</v>
      </c>
      <c r="BT417" s="697">
        <f>[52]ACCOUNTALLOC!BT417</f>
        <v>0</v>
      </c>
      <c r="BU417" s="697">
        <f>[52]ACCOUNTALLOC!BU417</f>
        <v>0</v>
      </c>
      <c r="BV417" s="697">
        <f>[52]ACCOUNTALLOC!BV417</f>
        <v>0</v>
      </c>
      <c r="BW417" s="697">
        <f>[52]ACCOUNTALLOC!BW417</f>
        <v>0</v>
      </c>
      <c r="BX417" s="698"/>
      <c r="BY417" s="697">
        <f>[52]ACCOUNTALLOC!BY417</f>
        <v>0</v>
      </c>
      <c r="BZ417" s="697">
        <f>[52]ACCOUNTALLOC!BZ417</f>
        <v>0</v>
      </c>
      <c r="CA417" s="697">
        <f>[52]ACCOUNTALLOC!CA417</f>
        <v>0</v>
      </c>
      <c r="CB417" s="697">
        <f>[52]ACCOUNTALLOC!CB417</f>
        <v>0</v>
      </c>
      <c r="CC417" s="697">
        <f>[52]ACCOUNTALLOC!CC417</f>
        <v>0</v>
      </c>
      <c r="CD417" s="697">
        <f>[52]ACCOUNTALLOC!CD417</f>
        <v>0</v>
      </c>
      <c r="CE417" s="697">
        <f>[52]ACCOUNTALLOC!CE417</f>
        <v>0</v>
      </c>
      <c r="CF417" s="698"/>
      <c r="CG417" s="697">
        <f>[52]ACCOUNTALLOC!CG417</f>
        <v>0</v>
      </c>
      <c r="CH417" s="697">
        <f>[52]ACCOUNTALLOC!CH417</f>
        <v>0</v>
      </c>
      <c r="CI417" s="697">
        <f>[52]ACCOUNTALLOC!CI417</f>
        <v>0</v>
      </c>
      <c r="CJ417" s="697">
        <f>[52]ACCOUNTALLOC!CJ417</f>
        <v>0</v>
      </c>
      <c r="CK417" s="697">
        <f>[52]ACCOUNTALLOC!CK417</f>
        <v>0</v>
      </c>
      <c r="CL417" s="697">
        <f>[52]ACCOUNTALLOC!CL417</f>
        <v>0</v>
      </c>
      <c r="CM417" s="697">
        <f>[52]ACCOUNTALLOC!CM417</f>
        <v>0</v>
      </c>
      <c r="CN417" s="698">
        <f>[52]ACCOUNTALLOC!CN417</f>
        <v>0</v>
      </c>
      <c r="CO417" s="697">
        <f>[52]ACCOUNTALLOC!CO417</f>
        <v>0</v>
      </c>
      <c r="CP417" s="697">
        <f>[52]ACCOUNTALLOC!CP417</f>
        <v>0</v>
      </c>
      <c r="CQ417" s="697">
        <f>[52]ACCOUNTALLOC!CQ417</f>
        <v>0</v>
      </c>
      <c r="CR417" s="697">
        <f>[52]ACCOUNTALLOC!CR417</f>
        <v>0</v>
      </c>
      <c r="CS417" s="697">
        <f>[52]ACCOUNTALLOC!CS417</f>
        <v>0</v>
      </c>
      <c r="CT417" s="697">
        <f>[52]ACCOUNTALLOC!CT417</f>
        <v>0</v>
      </c>
      <c r="CU417" s="697">
        <f>[52]ACCOUNTALLOC!CU417</f>
        <v>0</v>
      </c>
      <c r="CW417" s="65">
        <f>[52]ACCOUNTALLOC!CW417</f>
        <v>0</v>
      </c>
      <c r="CX417" s="65">
        <f>[52]ACCOUNTALLOC!CX417</f>
        <v>0</v>
      </c>
      <c r="CY417" s="65">
        <f>[52]ACCOUNTALLOC!CY417</f>
        <v>0</v>
      </c>
      <c r="CZ417" s="65">
        <f>[52]ACCOUNTALLOC!CZ417</f>
        <v>0</v>
      </c>
      <c r="DA417" s="65">
        <f>[52]ACCOUNTALLOC!DA417</f>
        <v>0</v>
      </c>
      <c r="DB417" s="65">
        <f>[52]ACCOUNTALLOC!DB417</f>
        <v>0</v>
      </c>
      <c r="DC417" s="65">
        <f>[52]ACCOUNTALLOC!DC417</f>
        <v>0</v>
      </c>
      <c r="DE417" s="65">
        <v>0</v>
      </c>
      <c r="DF417" s="65">
        <v>0</v>
      </c>
      <c r="DG417" s="65">
        <v>0</v>
      </c>
      <c r="DH417" s="65">
        <v>0</v>
      </c>
      <c r="DI417" s="65">
        <v>0</v>
      </c>
      <c r="DJ417" s="65">
        <v>0</v>
      </c>
      <c r="DK417" s="65">
        <v>0</v>
      </c>
      <c r="DM417" s="65">
        <v>0</v>
      </c>
      <c r="DN417" s="65">
        <v>0</v>
      </c>
      <c r="DO417" s="65">
        <v>0</v>
      </c>
      <c r="DP417" s="65">
        <v>0</v>
      </c>
      <c r="DQ417" s="65">
        <v>0</v>
      </c>
      <c r="DR417" s="65">
        <v>0</v>
      </c>
      <c r="DS417" s="65">
        <v>0</v>
      </c>
      <c r="DU417" s="65">
        <v>0</v>
      </c>
      <c r="DV417" s="65">
        <v>0</v>
      </c>
      <c r="DW417" s="65">
        <v>0</v>
      </c>
      <c r="DX417" s="65">
        <v>0</v>
      </c>
      <c r="DY417" s="65">
        <v>0</v>
      </c>
      <c r="DZ417" s="65">
        <v>0</v>
      </c>
      <c r="EA417" s="65">
        <v>0</v>
      </c>
      <c r="EC417" s="65">
        <v>0</v>
      </c>
      <c r="ED417" s="65">
        <v>0</v>
      </c>
      <c r="EE417" s="65">
        <v>0</v>
      </c>
      <c r="EF417" s="65">
        <v>0</v>
      </c>
      <c r="EG417" s="65">
        <v>0</v>
      </c>
      <c r="EH417" s="65">
        <v>0</v>
      </c>
      <c r="EI417" s="65">
        <v>0</v>
      </c>
      <c r="EK417" s="65">
        <v>0</v>
      </c>
      <c r="EL417" s="65">
        <v>0</v>
      </c>
      <c r="EM417" s="65">
        <v>0</v>
      </c>
      <c r="EN417" s="65">
        <v>0</v>
      </c>
      <c r="EO417" s="65">
        <v>0</v>
      </c>
      <c r="EP417" s="65">
        <v>0</v>
      </c>
      <c r="EQ417" s="65">
        <v>0</v>
      </c>
      <c r="ES417" s="65">
        <v>0</v>
      </c>
      <c r="ET417" s="65">
        <v>0</v>
      </c>
      <c r="EU417" s="65">
        <v>0</v>
      </c>
      <c r="EV417" s="65">
        <v>0</v>
      </c>
      <c r="EW417" s="65">
        <v>0</v>
      </c>
      <c r="EX417" s="65">
        <v>0</v>
      </c>
      <c r="EY417" s="65">
        <v>0</v>
      </c>
      <c r="FA417" s="65">
        <v>0</v>
      </c>
      <c r="FB417" s="65">
        <v>0</v>
      </c>
      <c r="FC417" s="65">
        <v>0</v>
      </c>
      <c r="FD417" s="65">
        <v>0</v>
      </c>
      <c r="FE417" s="65">
        <v>0</v>
      </c>
      <c r="FF417" s="65">
        <v>0</v>
      </c>
      <c r="FG417" s="65">
        <v>0</v>
      </c>
    </row>
    <row r="418" spans="1:163">
      <c r="A418" s="699" t="str">
        <f>[52]ACCOUNTALLOC!A418</f>
        <v>~</v>
      </c>
      <c r="B418" s="698" t="str">
        <f>[52]ACCOUNTALLOC!B418</f>
        <v>~</v>
      </c>
      <c r="C418" s="695">
        <f>[52]ACCOUNTALLOC!C418</f>
        <v>0</v>
      </c>
      <c r="D418" s="700"/>
      <c r="E418" s="697">
        <f>[52]ACCOUNTALLOC!E418</f>
        <v>0</v>
      </c>
      <c r="F418" s="697">
        <f>[52]ACCOUNTALLOC!F418</f>
        <v>0</v>
      </c>
      <c r="G418" s="697">
        <f>[52]ACCOUNTALLOC!G418</f>
        <v>0</v>
      </c>
      <c r="H418" s="697">
        <f>[52]ACCOUNTALLOC!H418</f>
        <v>0</v>
      </c>
      <c r="I418" s="697">
        <f>[52]ACCOUNTALLOC!I418</f>
        <v>0</v>
      </c>
      <c r="J418" s="697">
        <f>[52]ACCOUNTALLOC!J418</f>
        <v>0</v>
      </c>
      <c r="K418" s="697">
        <f>[52]ACCOUNTALLOC!K418</f>
        <v>0</v>
      </c>
      <c r="L418" s="698"/>
      <c r="M418" s="697">
        <f>[52]ACCOUNTALLOC!M418</f>
        <v>0</v>
      </c>
      <c r="N418" s="697">
        <f>[52]ACCOUNTALLOC!N418</f>
        <v>0</v>
      </c>
      <c r="O418" s="697">
        <f>[52]ACCOUNTALLOC!O418</f>
        <v>0</v>
      </c>
      <c r="P418" s="697">
        <f>[52]ACCOUNTALLOC!P418</f>
        <v>0</v>
      </c>
      <c r="Q418" s="697">
        <f>[52]ACCOUNTALLOC!Q418</f>
        <v>0</v>
      </c>
      <c r="R418" s="697">
        <f>[52]ACCOUNTALLOC!R418</f>
        <v>0</v>
      </c>
      <c r="S418" s="697">
        <f>[52]ACCOUNTALLOC!S418</f>
        <v>0</v>
      </c>
      <c r="T418" s="698"/>
      <c r="U418" s="697">
        <f>[52]ACCOUNTALLOC!U418</f>
        <v>0</v>
      </c>
      <c r="V418" s="697">
        <f>[52]ACCOUNTALLOC!V418</f>
        <v>0</v>
      </c>
      <c r="W418" s="697">
        <f>[52]ACCOUNTALLOC!W418</f>
        <v>0</v>
      </c>
      <c r="X418" s="697">
        <f>[52]ACCOUNTALLOC!X418</f>
        <v>0</v>
      </c>
      <c r="Y418" s="697">
        <f>[52]ACCOUNTALLOC!Y418</f>
        <v>0</v>
      </c>
      <c r="Z418" s="697">
        <f>[52]ACCOUNTALLOC!Z418</f>
        <v>0</v>
      </c>
      <c r="AA418" s="697">
        <f>[52]ACCOUNTALLOC!AA418</f>
        <v>0</v>
      </c>
      <c r="AB418" s="698"/>
      <c r="AC418" s="697">
        <f>[52]ACCOUNTALLOC!AC418</f>
        <v>0</v>
      </c>
      <c r="AD418" s="697">
        <f>[52]ACCOUNTALLOC!AD418</f>
        <v>0</v>
      </c>
      <c r="AE418" s="697">
        <f>[52]ACCOUNTALLOC!AE418</f>
        <v>0</v>
      </c>
      <c r="AF418" s="697">
        <f>[52]ACCOUNTALLOC!AF418</f>
        <v>0</v>
      </c>
      <c r="AG418" s="697">
        <f>[52]ACCOUNTALLOC!AG418</f>
        <v>0</v>
      </c>
      <c r="AH418" s="697">
        <f>[52]ACCOUNTALLOC!AH418</f>
        <v>0</v>
      </c>
      <c r="AI418" s="697">
        <f>[52]ACCOUNTALLOC!AI418</f>
        <v>0</v>
      </c>
      <c r="AJ418" s="698"/>
      <c r="AK418" s="697">
        <f>[52]ACCOUNTALLOC!AK418</f>
        <v>0</v>
      </c>
      <c r="AL418" s="697">
        <f>[52]ACCOUNTALLOC!AL418</f>
        <v>0</v>
      </c>
      <c r="AM418" s="697">
        <f>[52]ACCOUNTALLOC!AM418</f>
        <v>0</v>
      </c>
      <c r="AN418" s="697">
        <f>[52]ACCOUNTALLOC!AN418</f>
        <v>0</v>
      </c>
      <c r="AO418" s="697">
        <f>[52]ACCOUNTALLOC!AO418</f>
        <v>0</v>
      </c>
      <c r="AP418" s="697">
        <f>[52]ACCOUNTALLOC!AP418</f>
        <v>0</v>
      </c>
      <c r="AQ418" s="697">
        <f>[52]ACCOUNTALLOC!AQ418</f>
        <v>0</v>
      </c>
      <c r="AR418" s="698"/>
      <c r="AS418" s="697">
        <f>[52]ACCOUNTALLOC!AS418</f>
        <v>0</v>
      </c>
      <c r="AT418" s="697">
        <f>[52]ACCOUNTALLOC!AT418</f>
        <v>0</v>
      </c>
      <c r="AU418" s="697">
        <f>[52]ACCOUNTALLOC!AU418</f>
        <v>0</v>
      </c>
      <c r="AV418" s="697">
        <f>[52]ACCOUNTALLOC!AV418</f>
        <v>0</v>
      </c>
      <c r="AW418" s="697">
        <f>[52]ACCOUNTALLOC!AW418</f>
        <v>0</v>
      </c>
      <c r="AX418" s="697">
        <f>[52]ACCOUNTALLOC!AX418</f>
        <v>0</v>
      </c>
      <c r="AY418" s="697">
        <f>[52]ACCOUNTALLOC!AY418</f>
        <v>0</v>
      </c>
      <c r="AZ418" s="698"/>
      <c r="BA418" s="697">
        <f>[52]ACCOUNTALLOC!BA418</f>
        <v>0</v>
      </c>
      <c r="BB418" s="697">
        <f>[52]ACCOUNTALLOC!BB418</f>
        <v>0</v>
      </c>
      <c r="BC418" s="697">
        <f>[52]ACCOUNTALLOC!BC418</f>
        <v>0</v>
      </c>
      <c r="BD418" s="697">
        <f>[52]ACCOUNTALLOC!BD418</f>
        <v>0</v>
      </c>
      <c r="BE418" s="697">
        <f>[52]ACCOUNTALLOC!BE418</f>
        <v>0</v>
      </c>
      <c r="BF418" s="697">
        <f>[52]ACCOUNTALLOC!BF418</f>
        <v>0</v>
      </c>
      <c r="BG418" s="697">
        <f>[52]ACCOUNTALLOC!BG418</f>
        <v>0</v>
      </c>
      <c r="BH418" s="698"/>
      <c r="BI418" s="697">
        <f>[52]ACCOUNTALLOC!BI418</f>
        <v>0</v>
      </c>
      <c r="BJ418" s="697">
        <f>[52]ACCOUNTALLOC!BJ418</f>
        <v>0</v>
      </c>
      <c r="BK418" s="697">
        <f>[52]ACCOUNTALLOC!BK418</f>
        <v>0</v>
      </c>
      <c r="BL418" s="697">
        <f>[52]ACCOUNTALLOC!BL418</f>
        <v>0</v>
      </c>
      <c r="BM418" s="697">
        <f>[52]ACCOUNTALLOC!BM418</f>
        <v>0</v>
      </c>
      <c r="BN418" s="697">
        <f>[52]ACCOUNTALLOC!BN418</f>
        <v>0</v>
      </c>
      <c r="BO418" s="697">
        <f>[52]ACCOUNTALLOC!BO418</f>
        <v>0</v>
      </c>
      <c r="BP418" s="698"/>
      <c r="BQ418" s="697">
        <f>[52]ACCOUNTALLOC!BQ418</f>
        <v>0</v>
      </c>
      <c r="BR418" s="697">
        <f>[52]ACCOUNTALLOC!BR418</f>
        <v>0</v>
      </c>
      <c r="BS418" s="697">
        <f>[52]ACCOUNTALLOC!BS418</f>
        <v>0</v>
      </c>
      <c r="BT418" s="697">
        <f>[52]ACCOUNTALLOC!BT418</f>
        <v>0</v>
      </c>
      <c r="BU418" s="697">
        <f>[52]ACCOUNTALLOC!BU418</f>
        <v>0</v>
      </c>
      <c r="BV418" s="697">
        <f>[52]ACCOUNTALLOC!BV418</f>
        <v>0</v>
      </c>
      <c r="BW418" s="697">
        <f>[52]ACCOUNTALLOC!BW418</f>
        <v>0</v>
      </c>
      <c r="BX418" s="698"/>
      <c r="BY418" s="697">
        <f>[52]ACCOUNTALLOC!BY418</f>
        <v>0</v>
      </c>
      <c r="BZ418" s="697">
        <f>[52]ACCOUNTALLOC!BZ418</f>
        <v>0</v>
      </c>
      <c r="CA418" s="697">
        <f>[52]ACCOUNTALLOC!CA418</f>
        <v>0</v>
      </c>
      <c r="CB418" s="697">
        <f>[52]ACCOUNTALLOC!CB418</f>
        <v>0</v>
      </c>
      <c r="CC418" s="697">
        <f>[52]ACCOUNTALLOC!CC418</f>
        <v>0</v>
      </c>
      <c r="CD418" s="697">
        <f>[52]ACCOUNTALLOC!CD418</f>
        <v>0</v>
      </c>
      <c r="CE418" s="697">
        <f>[52]ACCOUNTALLOC!CE418</f>
        <v>0</v>
      </c>
      <c r="CF418" s="698"/>
      <c r="CG418" s="697">
        <f>[52]ACCOUNTALLOC!CG418</f>
        <v>0</v>
      </c>
      <c r="CH418" s="697">
        <f>[52]ACCOUNTALLOC!CH418</f>
        <v>0</v>
      </c>
      <c r="CI418" s="697">
        <f>[52]ACCOUNTALLOC!CI418</f>
        <v>0</v>
      </c>
      <c r="CJ418" s="697">
        <f>[52]ACCOUNTALLOC!CJ418</f>
        <v>0</v>
      </c>
      <c r="CK418" s="697">
        <f>[52]ACCOUNTALLOC!CK418</f>
        <v>0</v>
      </c>
      <c r="CL418" s="697">
        <f>[52]ACCOUNTALLOC!CL418</f>
        <v>0</v>
      </c>
      <c r="CM418" s="697">
        <f>[52]ACCOUNTALLOC!CM418</f>
        <v>0</v>
      </c>
      <c r="CN418" s="698">
        <f>[52]ACCOUNTALLOC!CN418</f>
        <v>0</v>
      </c>
      <c r="CO418" s="697">
        <f>[52]ACCOUNTALLOC!CO418</f>
        <v>0</v>
      </c>
      <c r="CP418" s="697">
        <f>[52]ACCOUNTALLOC!CP418</f>
        <v>0</v>
      </c>
      <c r="CQ418" s="697">
        <f>[52]ACCOUNTALLOC!CQ418</f>
        <v>0</v>
      </c>
      <c r="CR418" s="697">
        <f>[52]ACCOUNTALLOC!CR418</f>
        <v>0</v>
      </c>
      <c r="CS418" s="697">
        <f>[52]ACCOUNTALLOC!CS418</f>
        <v>0</v>
      </c>
      <c r="CT418" s="697">
        <f>[52]ACCOUNTALLOC!CT418</f>
        <v>0</v>
      </c>
      <c r="CU418" s="697">
        <f>[52]ACCOUNTALLOC!CU418</f>
        <v>0</v>
      </c>
      <c r="CW418" s="65">
        <f>[52]ACCOUNTALLOC!CW418</f>
        <v>0</v>
      </c>
      <c r="CX418" s="65">
        <f>[52]ACCOUNTALLOC!CX418</f>
        <v>0</v>
      </c>
      <c r="CY418" s="65">
        <f>[52]ACCOUNTALLOC!CY418</f>
        <v>0</v>
      </c>
      <c r="CZ418" s="65">
        <f>[52]ACCOUNTALLOC!CZ418</f>
        <v>0</v>
      </c>
      <c r="DA418" s="65">
        <f>[52]ACCOUNTALLOC!DA418</f>
        <v>0</v>
      </c>
      <c r="DB418" s="65">
        <f>[52]ACCOUNTALLOC!DB418</f>
        <v>0</v>
      </c>
      <c r="DC418" s="65">
        <f>[52]ACCOUNTALLOC!DC418</f>
        <v>0</v>
      </c>
      <c r="DE418" s="65">
        <v>0</v>
      </c>
      <c r="DF418" s="65">
        <v>0</v>
      </c>
      <c r="DG418" s="65">
        <v>0</v>
      </c>
      <c r="DH418" s="65">
        <v>0</v>
      </c>
      <c r="DI418" s="65">
        <v>0</v>
      </c>
      <c r="DJ418" s="65">
        <v>0</v>
      </c>
      <c r="DK418" s="65">
        <v>0</v>
      </c>
      <c r="DM418" s="65">
        <v>0</v>
      </c>
      <c r="DN418" s="65">
        <v>0</v>
      </c>
      <c r="DO418" s="65">
        <v>0</v>
      </c>
      <c r="DP418" s="65">
        <v>0</v>
      </c>
      <c r="DQ418" s="65">
        <v>0</v>
      </c>
      <c r="DR418" s="65">
        <v>0</v>
      </c>
      <c r="DS418" s="65">
        <v>0</v>
      </c>
      <c r="DU418" s="65">
        <v>0</v>
      </c>
      <c r="DV418" s="65">
        <v>0</v>
      </c>
      <c r="DW418" s="65">
        <v>0</v>
      </c>
      <c r="DX418" s="65">
        <v>0</v>
      </c>
      <c r="DY418" s="65">
        <v>0</v>
      </c>
      <c r="DZ418" s="65">
        <v>0</v>
      </c>
      <c r="EA418" s="65">
        <v>0</v>
      </c>
      <c r="EC418" s="65">
        <v>0</v>
      </c>
      <c r="ED418" s="65">
        <v>0</v>
      </c>
      <c r="EE418" s="65">
        <v>0</v>
      </c>
      <c r="EF418" s="65">
        <v>0</v>
      </c>
      <c r="EG418" s="65">
        <v>0</v>
      </c>
      <c r="EH418" s="65">
        <v>0</v>
      </c>
      <c r="EI418" s="65">
        <v>0</v>
      </c>
      <c r="EK418" s="65">
        <v>0</v>
      </c>
      <c r="EL418" s="65">
        <v>0</v>
      </c>
      <c r="EM418" s="65">
        <v>0</v>
      </c>
      <c r="EN418" s="65">
        <v>0</v>
      </c>
      <c r="EO418" s="65">
        <v>0</v>
      </c>
      <c r="EP418" s="65">
        <v>0</v>
      </c>
      <c r="EQ418" s="65">
        <v>0</v>
      </c>
      <c r="ES418" s="65">
        <v>0</v>
      </c>
      <c r="ET418" s="65">
        <v>0</v>
      </c>
      <c r="EU418" s="65">
        <v>0</v>
      </c>
      <c r="EV418" s="65">
        <v>0</v>
      </c>
      <c r="EW418" s="65">
        <v>0</v>
      </c>
      <c r="EX418" s="65">
        <v>0</v>
      </c>
      <c r="EY418" s="65">
        <v>0</v>
      </c>
      <c r="FA418" s="65">
        <v>0</v>
      </c>
      <c r="FB418" s="65">
        <v>0</v>
      </c>
      <c r="FC418" s="65">
        <v>0</v>
      </c>
      <c r="FD418" s="65">
        <v>0</v>
      </c>
      <c r="FE418" s="65">
        <v>0</v>
      </c>
      <c r="FF418" s="65">
        <v>0</v>
      </c>
      <c r="FG418" s="65">
        <v>0</v>
      </c>
    </row>
    <row r="419" spans="1:163">
      <c r="A419" s="699" t="str">
        <f>[52]ACCOUNTALLOC!A419</f>
        <v>~</v>
      </c>
      <c r="B419" s="698" t="str">
        <f>[52]ACCOUNTALLOC!B419</f>
        <v>~</v>
      </c>
      <c r="C419" s="695">
        <f>[52]ACCOUNTALLOC!C419</f>
        <v>0</v>
      </c>
      <c r="D419" s="700"/>
      <c r="E419" s="697">
        <f>[52]ACCOUNTALLOC!E419</f>
        <v>0</v>
      </c>
      <c r="F419" s="697">
        <f>[52]ACCOUNTALLOC!F419</f>
        <v>0</v>
      </c>
      <c r="G419" s="697">
        <f>[52]ACCOUNTALLOC!G419</f>
        <v>0</v>
      </c>
      <c r="H419" s="697">
        <f>[52]ACCOUNTALLOC!H419</f>
        <v>0</v>
      </c>
      <c r="I419" s="697">
        <f>[52]ACCOUNTALLOC!I419</f>
        <v>0</v>
      </c>
      <c r="J419" s="697">
        <f>[52]ACCOUNTALLOC!J419</f>
        <v>0</v>
      </c>
      <c r="K419" s="697">
        <f>[52]ACCOUNTALLOC!K419</f>
        <v>0</v>
      </c>
      <c r="L419" s="698"/>
      <c r="M419" s="697">
        <f>[52]ACCOUNTALLOC!M419</f>
        <v>0</v>
      </c>
      <c r="N419" s="697">
        <f>[52]ACCOUNTALLOC!N419</f>
        <v>0</v>
      </c>
      <c r="O419" s="697">
        <f>[52]ACCOUNTALLOC!O419</f>
        <v>0</v>
      </c>
      <c r="P419" s="697">
        <f>[52]ACCOUNTALLOC!P419</f>
        <v>0</v>
      </c>
      <c r="Q419" s="697">
        <f>[52]ACCOUNTALLOC!Q419</f>
        <v>0</v>
      </c>
      <c r="R419" s="697">
        <f>[52]ACCOUNTALLOC!R419</f>
        <v>0</v>
      </c>
      <c r="S419" s="697">
        <f>[52]ACCOUNTALLOC!S419</f>
        <v>0</v>
      </c>
      <c r="T419" s="698"/>
      <c r="U419" s="697">
        <f>[52]ACCOUNTALLOC!U419</f>
        <v>0</v>
      </c>
      <c r="V419" s="697">
        <f>[52]ACCOUNTALLOC!V419</f>
        <v>0</v>
      </c>
      <c r="W419" s="697">
        <f>[52]ACCOUNTALLOC!W419</f>
        <v>0</v>
      </c>
      <c r="X419" s="697">
        <f>[52]ACCOUNTALLOC!X419</f>
        <v>0</v>
      </c>
      <c r="Y419" s="697">
        <f>[52]ACCOUNTALLOC!Y419</f>
        <v>0</v>
      </c>
      <c r="Z419" s="697">
        <f>[52]ACCOUNTALLOC!Z419</f>
        <v>0</v>
      </c>
      <c r="AA419" s="697">
        <f>[52]ACCOUNTALLOC!AA419</f>
        <v>0</v>
      </c>
      <c r="AB419" s="698"/>
      <c r="AC419" s="697">
        <f>[52]ACCOUNTALLOC!AC419</f>
        <v>0</v>
      </c>
      <c r="AD419" s="697">
        <f>[52]ACCOUNTALLOC!AD419</f>
        <v>0</v>
      </c>
      <c r="AE419" s="697">
        <f>[52]ACCOUNTALLOC!AE419</f>
        <v>0</v>
      </c>
      <c r="AF419" s="697">
        <f>[52]ACCOUNTALLOC!AF419</f>
        <v>0</v>
      </c>
      <c r="AG419" s="697">
        <f>[52]ACCOUNTALLOC!AG419</f>
        <v>0</v>
      </c>
      <c r="AH419" s="697">
        <f>[52]ACCOUNTALLOC!AH419</f>
        <v>0</v>
      </c>
      <c r="AI419" s="697">
        <f>[52]ACCOUNTALLOC!AI419</f>
        <v>0</v>
      </c>
      <c r="AJ419" s="698"/>
      <c r="AK419" s="697">
        <f>[52]ACCOUNTALLOC!AK419</f>
        <v>0</v>
      </c>
      <c r="AL419" s="697">
        <f>[52]ACCOUNTALLOC!AL419</f>
        <v>0</v>
      </c>
      <c r="AM419" s="697">
        <f>[52]ACCOUNTALLOC!AM419</f>
        <v>0</v>
      </c>
      <c r="AN419" s="697">
        <f>[52]ACCOUNTALLOC!AN419</f>
        <v>0</v>
      </c>
      <c r="AO419" s="697">
        <f>[52]ACCOUNTALLOC!AO419</f>
        <v>0</v>
      </c>
      <c r="AP419" s="697">
        <f>[52]ACCOUNTALLOC!AP419</f>
        <v>0</v>
      </c>
      <c r="AQ419" s="697">
        <f>[52]ACCOUNTALLOC!AQ419</f>
        <v>0</v>
      </c>
      <c r="AR419" s="698"/>
      <c r="AS419" s="697">
        <f>[52]ACCOUNTALLOC!AS419</f>
        <v>0</v>
      </c>
      <c r="AT419" s="697">
        <f>[52]ACCOUNTALLOC!AT419</f>
        <v>0</v>
      </c>
      <c r="AU419" s="697">
        <f>[52]ACCOUNTALLOC!AU419</f>
        <v>0</v>
      </c>
      <c r="AV419" s="697">
        <f>[52]ACCOUNTALLOC!AV419</f>
        <v>0</v>
      </c>
      <c r="AW419" s="697">
        <f>[52]ACCOUNTALLOC!AW419</f>
        <v>0</v>
      </c>
      <c r="AX419" s="697">
        <f>[52]ACCOUNTALLOC!AX419</f>
        <v>0</v>
      </c>
      <c r="AY419" s="697">
        <f>[52]ACCOUNTALLOC!AY419</f>
        <v>0</v>
      </c>
      <c r="AZ419" s="698"/>
      <c r="BA419" s="697">
        <f>[52]ACCOUNTALLOC!BA419</f>
        <v>0</v>
      </c>
      <c r="BB419" s="697">
        <f>[52]ACCOUNTALLOC!BB419</f>
        <v>0</v>
      </c>
      <c r="BC419" s="697">
        <f>[52]ACCOUNTALLOC!BC419</f>
        <v>0</v>
      </c>
      <c r="BD419" s="697">
        <f>[52]ACCOUNTALLOC!BD419</f>
        <v>0</v>
      </c>
      <c r="BE419" s="697">
        <f>[52]ACCOUNTALLOC!BE419</f>
        <v>0</v>
      </c>
      <c r="BF419" s="697">
        <f>[52]ACCOUNTALLOC!BF419</f>
        <v>0</v>
      </c>
      <c r="BG419" s="697">
        <f>[52]ACCOUNTALLOC!BG419</f>
        <v>0</v>
      </c>
      <c r="BH419" s="698"/>
      <c r="BI419" s="697">
        <f>[52]ACCOUNTALLOC!BI419</f>
        <v>0</v>
      </c>
      <c r="BJ419" s="697">
        <f>[52]ACCOUNTALLOC!BJ419</f>
        <v>0</v>
      </c>
      <c r="BK419" s="697">
        <f>[52]ACCOUNTALLOC!BK419</f>
        <v>0</v>
      </c>
      <c r="BL419" s="697">
        <f>[52]ACCOUNTALLOC!BL419</f>
        <v>0</v>
      </c>
      <c r="BM419" s="697">
        <f>[52]ACCOUNTALLOC!BM419</f>
        <v>0</v>
      </c>
      <c r="BN419" s="697">
        <f>[52]ACCOUNTALLOC!BN419</f>
        <v>0</v>
      </c>
      <c r="BO419" s="697">
        <f>[52]ACCOUNTALLOC!BO419</f>
        <v>0</v>
      </c>
      <c r="BP419" s="698"/>
      <c r="BQ419" s="697">
        <f>[52]ACCOUNTALLOC!BQ419</f>
        <v>0</v>
      </c>
      <c r="BR419" s="697">
        <f>[52]ACCOUNTALLOC!BR419</f>
        <v>0</v>
      </c>
      <c r="BS419" s="697">
        <f>[52]ACCOUNTALLOC!BS419</f>
        <v>0</v>
      </c>
      <c r="BT419" s="697">
        <f>[52]ACCOUNTALLOC!BT419</f>
        <v>0</v>
      </c>
      <c r="BU419" s="697">
        <f>[52]ACCOUNTALLOC!BU419</f>
        <v>0</v>
      </c>
      <c r="BV419" s="697">
        <f>[52]ACCOUNTALLOC!BV419</f>
        <v>0</v>
      </c>
      <c r="BW419" s="697">
        <f>[52]ACCOUNTALLOC!BW419</f>
        <v>0</v>
      </c>
      <c r="BX419" s="698"/>
      <c r="BY419" s="697">
        <f>[52]ACCOUNTALLOC!BY419</f>
        <v>0</v>
      </c>
      <c r="BZ419" s="697">
        <f>[52]ACCOUNTALLOC!BZ419</f>
        <v>0</v>
      </c>
      <c r="CA419" s="697">
        <f>[52]ACCOUNTALLOC!CA419</f>
        <v>0</v>
      </c>
      <c r="CB419" s="697">
        <f>[52]ACCOUNTALLOC!CB419</f>
        <v>0</v>
      </c>
      <c r="CC419" s="697">
        <f>[52]ACCOUNTALLOC!CC419</f>
        <v>0</v>
      </c>
      <c r="CD419" s="697">
        <f>[52]ACCOUNTALLOC!CD419</f>
        <v>0</v>
      </c>
      <c r="CE419" s="697">
        <f>[52]ACCOUNTALLOC!CE419</f>
        <v>0</v>
      </c>
      <c r="CF419" s="698"/>
      <c r="CG419" s="697">
        <f>[52]ACCOUNTALLOC!CG419</f>
        <v>0</v>
      </c>
      <c r="CH419" s="697">
        <f>[52]ACCOUNTALLOC!CH419</f>
        <v>0</v>
      </c>
      <c r="CI419" s="697">
        <f>[52]ACCOUNTALLOC!CI419</f>
        <v>0</v>
      </c>
      <c r="CJ419" s="697">
        <f>[52]ACCOUNTALLOC!CJ419</f>
        <v>0</v>
      </c>
      <c r="CK419" s="697">
        <f>[52]ACCOUNTALLOC!CK419</f>
        <v>0</v>
      </c>
      <c r="CL419" s="697">
        <f>[52]ACCOUNTALLOC!CL419</f>
        <v>0</v>
      </c>
      <c r="CM419" s="697">
        <f>[52]ACCOUNTALLOC!CM419</f>
        <v>0</v>
      </c>
      <c r="CN419" s="698">
        <f>[52]ACCOUNTALLOC!CN419</f>
        <v>0</v>
      </c>
      <c r="CO419" s="697">
        <f>[52]ACCOUNTALLOC!CO419</f>
        <v>0</v>
      </c>
      <c r="CP419" s="697">
        <f>[52]ACCOUNTALLOC!CP419</f>
        <v>0</v>
      </c>
      <c r="CQ419" s="697">
        <f>[52]ACCOUNTALLOC!CQ419</f>
        <v>0</v>
      </c>
      <c r="CR419" s="697">
        <f>[52]ACCOUNTALLOC!CR419</f>
        <v>0</v>
      </c>
      <c r="CS419" s="697">
        <f>[52]ACCOUNTALLOC!CS419</f>
        <v>0</v>
      </c>
      <c r="CT419" s="697">
        <f>[52]ACCOUNTALLOC!CT419</f>
        <v>0</v>
      </c>
      <c r="CU419" s="697">
        <f>[52]ACCOUNTALLOC!CU419</f>
        <v>0</v>
      </c>
      <c r="CW419" s="65">
        <f>[52]ACCOUNTALLOC!CW419</f>
        <v>0</v>
      </c>
      <c r="CX419" s="65">
        <f>[52]ACCOUNTALLOC!CX419</f>
        <v>0</v>
      </c>
      <c r="CY419" s="65">
        <f>[52]ACCOUNTALLOC!CY419</f>
        <v>0</v>
      </c>
      <c r="CZ419" s="65">
        <f>[52]ACCOUNTALLOC!CZ419</f>
        <v>0</v>
      </c>
      <c r="DA419" s="65">
        <f>[52]ACCOUNTALLOC!DA419</f>
        <v>0</v>
      </c>
      <c r="DB419" s="65">
        <f>[52]ACCOUNTALLOC!DB419</f>
        <v>0</v>
      </c>
      <c r="DC419" s="65">
        <f>[52]ACCOUNTALLOC!DC419</f>
        <v>0</v>
      </c>
      <c r="DE419" s="65">
        <v>0</v>
      </c>
      <c r="DF419" s="65">
        <v>0</v>
      </c>
      <c r="DG419" s="65">
        <v>0</v>
      </c>
      <c r="DH419" s="65">
        <v>0</v>
      </c>
      <c r="DI419" s="65">
        <v>0</v>
      </c>
      <c r="DJ419" s="65">
        <v>0</v>
      </c>
      <c r="DK419" s="65">
        <v>0</v>
      </c>
      <c r="DM419" s="65">
        <v>0</v>
      </c>
      <c r="DN419" s="65">
        <v>0</v>
      </c>
      <c r="DO419" s="65">
        <v>0</v>
      </c>
      <c r="DP419" s="65">
        <v>0</v>
      </c>
      <c r="DQ419" s="65">
        <v>0</v>
      </c>
      <c r="DR419" s="65">
        <v>0</v>
      </c>
      <c r="DS419" s="65">
        <v>0</v>
      </c>
      <c r="DU419" s="65">
        <v>0</v>
      </c>
      <c r="DV419" s="65">
        <v>0</v>
      </c>
      <c r="DW419" s="65">
        <v>0</v>
      </c>
      <c r="DX419" s="65">
        <v>0</v>
      </c>
      <c r="DY419" s="65">
        <v>0</v>
      </c>
      <c r="DZ419" s="65">
        <v>0</v>
      </c>
      <c r="EA419" s="65">
        <v>0</v>
      </c>
      <c r="EC419" s="65">
        <v>0</v>
      </c>
      <c r="ED419" s="65">
        <v>0</v>
      </c>
      <c r="EE419" s="65">
        <v>0</v>
      </c>
      <c r="EF419" s="65">
        <v>0</v>
      </c>
      <c r="EG419" s="65">
        <v>0</v>
      </c>
      <c r="EH419" s="65">
        <v>0</v>
      </c>
      <c r="EI419" s="65">
        <v>0</v>
      </c>
      <c r="EK419" s="65">
        <v>0</v>
      </c>
      <c r="EL419" s="65">
        <v>0</v>
      </c>
      <c r="EM419" s="65">
        <v>0</v>
      </c>
      <c r="EN419" s="65">
        <v>0</v>
      </c>
      <c r="EO419" s="65">
        <v>0</v>
      </c>
      <c r="EP419" s="65">
        <v>0</v>
      </c>
      <c r="EQ419" s="65">
        <v>0</v>
      </c>
      <c r="ES419" s="65">
        <v>0</v>
      </c>
      <c r="ET419" s="65">
        <v>0</v>
      </c>
      <c r="EU419" s="65">
        <v>0</v>
      </c>
      <c r="EV419" s="65">
        <v>0</v>
      </c>
      <c r="EW419" s="65">
        <v>0</v>
      </c>
      <c r="EX419" s="65">
        <v>0</v>
      </c>
      <c r="EY419" s="65">
        <v>0</v>
      </c>
      <c r="FA419" s="65">
        <v>0</v>
      </c>
      <c r="FB419" s="65">
        <v>0</v>
      </c>
      <c r="FC419" s="65">
        <v>0</v>
      </c>
      <c r="FD419" s="65">
        <v>0</v>
      </c>
      <c r="FE419" s="65">
        <v>0</v>
      </c>
      <c r="FF419" s="65">
        <v>0</v>
      </c>
      <c r="FG419" s="65">
        <v>0</v>
      </c>
    </row>
    <row r="420" spans="1:163">
      <c r="A420" s="699" t="str">
        <f>[52]ACCOUNTALLOC!A420</f>
        <v>~</v>
      </c>
      <c r="B420" s="698" t="str">
        <f>[52]ACCOUNTALLOC!B420</f>
        <v>~</v>
      </c>
      <c r="C420" s="695">
        <f>[52]ACCOUNTALLOC!C420</f>
        <v>0</v>
      </c>
      <c r="D420" s="700"/>
      <c r="E420" s="697">
        <f>[52]ACCOUNTALLOC!E420</f>
        <v>0</v>
      </c>
      <c r="F420" s="697">
        <f>[52]ACCOUNTALLOC!F420</f>
        <v>0</v>
      </c>
      <c r="G420" s="697">
        <f>[52]ACCOUNTALLOC!G420</f>
        <v>0</v>
      </c>
      <c r="H420" s="697">
        <f>[52]ACCOUNTALLOC!H420</f>
        <v>0</v>
      </c>
      <c r="I420" s="697">
        <f>[52]ACCOUNTALLOC!I420</f>
        <v>0</v>
      </c>
      <c r="J420" s="697">
        <f>[52]ACCOUNTALLOC!J420</f>
        <v>0</v>
      </c>
      <c r="K420" s="697">
        <f>[52]ACCOUNTALLOC!K420</f>
        <v>0</v>
      </c>
      <c r="L420" s="698"/>
      <c r="M420" s="697">
        <f>[52]ACCOUNTALLOC!M420</f>
        <v>0</v>
      </c>
      <c r="N420" s="697">
        <f>[52]ACCOUNTALLOC!N420</f>
        <v>0</v>
      </c>
      <c r="O420" s="697">
        <f>[52]ACCOUNTALLOC!O420</f>
        <v>0</v>
      </c>
      <c r="P420" s="697">
        <f>[52]ACCOUNTALLOC!P420</f>
        <v>0</v>
      </c>
      <c r="Q420" s="697">
        <f>[52]ACCOUNTALLOC!Q420</f>
        <v>0</v>
      </c>
      <c r="R420" s="697">
        <f>[52]ACCOUNTALLOC!R420</f>
        <v>0</v>
      </c>
      <c r="S420" s="697">
        <f>[52]ACCOUNTALLOC!S420</f>
        <v>0</v>
      </c>
      <c r="T420" s="698"/>
      <c r="U420" s="697">
        <f>[52]ACCOUNTALLOC!U420</f>
        <v>0</v>
      </c>
      <c r="V420" s="697">
        <f>[52]ACCOUNTALLOC!V420</f>
        <v>0</v>
      </c>
      <c r="W420" s="697">
        <f>[52]ACCOUNTALLOC!W420</f>
        <v>0</v>
      </c>
      <c r="X420" s="697">
        <f>[52]ACCOUNTALLOC!X420</f>
        <v>0</v>
      </c>
      <c r="Y420" s="697">
        <f>[52]ACCOUNTALLOC!Y420</f>
        <v>0</v>
      </c>
      <c r="Z420" s="697">
        <f>[52]ACCOUNTALLOC!Z420</f>
        <v>0</v>
      </c>
      <c r="AA420" s="697">
        <f>[52]ACCOUNTALLOC!AA420</f>
        <v>0</v>
      </c>
      <c r="AB420" s="698"/>
      <c r="AC420" s="697">
        <f>[52]ACCOUNTALLOC!AC420</f>
        <v>0</v>
      </c>
      <c r="AD420" s="697">
        <f>[52]ACCOUNTALLOC!AD420</f>
        <v>0</v>
      </c>
      <c r="AE420" s="697">
        <f>[52]ACCOUNTALLOC!AE420</f>
        <v>0</v>
      </c>
      <c r="AF420" s="697">
        <f>[52]ACCOUNTALLOC!AF420</f>
        <v>0</v>
      </c>
      <c r="AG420" s="697">
        <f>[52]ACCOUNTALLOC!AG420</f>
        <v>0</v>
      </c>
      <c r="AH420" s="697">
        <f>[52]ACCOUNTALLOC!AH420</f>
        <v>0</v>
      </c>
      <c r="AI420" s="697">
        <f>[52]ACCOUNTALLOC!AI420</f>
        <v>0</v>
      </c>
      <c r="AJ420" s="698"/>
      <c r="AK420" s="697">
        <f>[52]ACCOUNTALLOC!AK420</f>
        <v>0</v>
      </c>
      <c r="AL420" s="697">
        <f>[52]ACCOUNTALLOC!AL420</f>
        <v>0</v>
      </c>
      <c r="AM420" s="697">
        <f>[52]ACCOUNTALLOC!AM420</f>
        <v>0</v>
      </c>
      <c r="AN420" s="697">
        <f>[52]ACCOUNTALLOC!AN420</f>
        <v>0</v>
      </c>
      <c r="AO420" s="697">
        <f>[52]ACCOUNTALLOC!AO420</f>
        <v>0</v>
      </c>
      <c r="AP420" s="697">
        <f>[52]ACCOUNTALLOC!AP420</f>
        <v>0</v>
      </c>
      <c r="AQ420" s="697">
        <f>[52]ACCOUNTALLOC!AQ420</f>
        <v>0</v>
      </c>
      <c r="AR420" s="698"/>
      <c r="AS420" s="697">
        <f>[52]ACCOUNTALLOC!AS420</f>
        <v>0</v>
      </c>
      <c r="AT420" s="697">
        <f>[52]ACCOUNTALLOC!AT420</f>
        <v>0</v>
      </c>
      <c r="AU420" s="697">
        <f>[52]ACCOUNTALLOC!AU420</f>
        <v>0</v>
      </c>
      <c r="AV420" s="697">
        <f>[52]ACCOUNTALLOC!AV420</f>
        <v>0</v>
      </c>
      <c r="AW420" s="697">
        <f>[52]ACCOUNTALLOC!AW420</f>
        <v>0</v>
      </c>
      <c r="AX420" s="697">
        <f>[52]ACCOUNTALLOC!AX420</f>
        <v>0</v>
      </c>
      <c r="AY420" s="697">
        <f>[52]ACCOUNTALLOC!AY420</f>
        <v>0</v>
      </c>
      <c r="AZ420" s="698"/>
      <c r="BA420" s="697">
        <f>[52]ACCOUNTALLOC!BA420</f>
        <v>0</v>
      </c>
      <c r="BB420" s="697">
        <f>[52]ACCOUNTALLOC!BB420</f>
        <v>0</v>
      </c>
      <c r="BC420" s="697">
        <f>[52]ACCOUNTALLOC!BC420</f>
        <v>0</v>
      </c>
      <c r="BD420" s="697">
        <f>[52]ACCOUNTALLOC!BD420</f>
        <v>0</v>
      </c>
      <c r="BE420" s="697">
        <f>[52]ACCOUNTALLOC!BE420</f>
        <v>0</v>
      </c>
      <c r="BF420" s="697">
        <f>[52]ACCOUNTALLOC!BF420</f>
        <v>0</v>
      </c>
      <c r="BG420" s="697">
        <f>[52]ACCOUNTALLOC!BG420</f>
        <v>0</v>
      </c>
      <c r="BH420" s="698"/>
      <c r="BI420" s="697">
        <f>[52]ACCOUNTALLOC!BI420</f>
        <v>0</v>
      </c>
      <c r="BJ420" s="697">
        <f>[52]ACCOUNTALLOC!BJ420</f>
        <v>0</v>
      </c>
      <c r="BK420" s="697">
        <f>[52]ACCOUNTALLOC!BK420</f>
        <v>0</v>
      </c>
      <c r="BL420" s="697">
        <f>[52]ACCOUNTALLOC!BL420</f>
        <v>0</v>
      </c>
      <c r="BM420" s="697">
        <f>[52]ACCOUNTALLOC!BM420</f>
        <v>0</v>
      </c>
      <c r="BN420" s="697">
        <f>[52]ACCOUNTALLOC!BN420</f>
        <v>0</v>
      </c>
      <c r="BO420" s="697">
        <f>[52]ACCOUNTALLOC!BO420</f>
        <v>0</v>
      </c>
      <c r="BP420" s="698"/>
      <c r="BQ420" s="697">
        <f>[52]ACCOUNTALLOC!BQ420</f>
        <v>0</v>
      </c>
      <c r="BR420" s="697">
        <f>[52]ACCOUNTALLOC!BR420</f>
        <v>0</v>
      </c>
      <c r="BS420" s="697">
        <f>[52]ACCOUNTALLOC!BS420</f>
        <v>0</v>
      </c>
      <c r="BT420" s="697">
        <f>[52]ACCOUNTALLOC!BT420</f>
        <v>0</v>
      </c>
      <c r="BU420" s="697">
        <f>[52]ACCOUNTALLOC!BU420</f>
        <v>0</v>
      </c>
      <c r="BV420" s="697">
        <f>[52]ACCOUNTALLOC!BV420</f>
        <v>0</v>
      </c>
      <c r="BW420" s="697">
        <f>[52]ACCOUNTALLOC!BW420</f>
        <v>0</v>
      </c>
      <c r="BX420" s="698"/>
      <c r="BY420" s="697">
        <f>[52]ACCOUNTALLOC!BY420</f>
        <v>0</v>
      </c>
      <c r="BZ420" s="697">
        <f>[52]ACCOUNTALLOC!BZ420</f>
        <v>0</v>
      </c>
      <c r="CA420" s="697">
        <f>[52]ACCOUNTALLOC!CA420</f>
        <v>0</v>
      </c>
      <c r="CB420" s="697">
        <f>[52]ACCOUNTALLOC!CB420</f>
        <v>0</v>
      </c>
      <c r="CC420" s="697">
        <f>[52]ACCOUNTALLOC!CC420</f>
        <v>0</v>
      </c>
      <c r="CD420" s="697">
        <f>[52]ACCOUNTALLOC!CD420</f>
        <v>0</v>
      </c>
      <c r="CE420" s="697">
        <f>[52]ACCOUNTALLOC!CE420</f>
        <v>0</v>
      </c>
      <c r="CF420" s="698"/>
      <c r="CG420" s="697">
        <f>[52]ACCOUNTALLOC!CG420</f>
        <v>0</v>
      </c>
      <c r="CH420" s="697">
        <f>[52]ACCOUNTALLOC!CH420</f>
        <v>0</v>
      </c>
      <c r="CI420" s="697">
        <f>[52]ACCOUNTALLOC!CI420</f>
        <v>0</v>
      </c>
      <c r="CJ420" s="697">
        <f>[52]ACCOUNTALLOC!CJ420</f>
        <v>0</v>
      </c>
      <c r="CK420" s="697">
        <f>[52]ACCOUNTALLOC!CK420</f>
        <v>0</v>
      </c>
      <c r="CL420" s="697">
        <f>[52]ACCOUNTALLOC!CL420</f>
        <v>0</v>
      </c>
      <c r="CM420" s="697">
        <f>[52]ACCOUNTALLOC!CM420</f>
        <v>0</v>
      </c>
      <c r="CN420" s="698">
        <f>[52]ACCOUNTALLOC!CN420</f>
        <v>0</v>
      </c>
      <c r="CO420" s="697">
        <f>[52]ACCOUNTALLOC!CO420</f>
        <v>0</v>
      </c>
      <c r="CP420" s="697">
        <f>[52]ACCOUNTALLOC!CP420</f>
        <v>0</v>
      </c>
      <c r="CQ420" s="697">
        <f>[52]ACCOUNTALLOC!CQ420</f>
        <v>0</v>
      </c>
      <c r="CR420" s="697">
        <f>[52]ACCOUNTALLOC!CR420</f>
        <v>0</v>
      </c>
      <c r="CS420" s="697">
        <f>[52]ACCOUNTALLOC!CS420</f>
        <v>0</v>
      </c>
      <c r="CT420" s="697">
        <f>[52]ACCOUNTALLOC!CT420</f>
        <v>0</v>
      </c>
      <c r="CU420" s="697">
        <f>[52]ACCOUNTALLOC!CU420</f>
        <v>0</v>
      </c>
      <c r="CW420" s="65">
        <f>[52]ACCOUNTALLOC!CW420</f>
        <v>0</v>
      </c>
      <c r="CX420" s="65">
        <f>[52]ACCOUNTALLOC!CX420</f>
        <v>0</v>
      </c>
      <c r="CY420" s="65">
        <f>[52]ACCOUNTALLOC!CY420</f>
        <v>0</v>
      </c>
      <c r="CZ420" s="65">
        <f>[52]ACCOUNTALLOC!CZ420</f>
        <v>0</v>
      </c>
      <c r="DA420" s="65">
        <f>[52]ACCOUNTALLOC!DA420</f>
        <v>0</v>
      </c>
      <c r="DB420" s="65">
        <f>[52]ACCOUNTALLOC!DB420</f>
        <v>0</v>
      </c>
      <c r="DC420" s="65">
        <f>[52]ACCOUNTALLOC!DC420</f>
        <v>0</v>
      </c>
      <c r="DE420" s="65">
        <v>0</v>
      </c>
      <c r="DF420" s="65">
        <v>0</v>
      </c>
      <c r="DG420" s="65">
        <v>0</v>
      </c>
      <c r="DH420" s="65">
        <v>0</v>
      </c>
      <c r="DI420" s="65">
        <v>0</v>
      </c>
      <c r="DJ420" s="65">
        <v>0</v>
      </c>
      <c r="DK420" s="65">
        <v>0</v>
      </c>
      <c r="DM420" s="65">
        <v>0</v>
      </c>
      <c r="DN420" s="65">
        <v>0</v>
      </c>
      <c r="DO420" s="65">
        <v>0</v>
      </c>
      <c r="DP420" s="65">
        <v>0</v>
      </c>
      <c r="DQ420" s="65">
        <v>0</v>
      </c>
      <c r="DR420" s="65">
        <v>0</v>
      </c>
      <c r="DS420" s="65">
        <v>0</v>
      </c>
      <c r="DU420" s="65">
        <v>0</v>
      </c>
      <c r="DV420" s="65">
        <v>0</v>
      </c>
      <c r="DW420" s="65">
        <v>0</v>
      </c>
      <c r="DX420" s="65">
        <v>0</v>
      </c>
      <c r="DY420" s="65">
        <v>0</v>
      </c>
      <c r="DZ420" s="65">
        <v>0</v>
      </c>
      <c r="EA420" s="65">
        <v>0</v>
      </c>
      <c r="EC420" s="65">
        <v>0</v>
      </c>
      <c r="ED420" s="65">
        <v>0</v>
      </c>
      <c r="EE420" s="65">
        <v>0</v>
      </c>
      <c r="EF420" s="65">
        <v>0</v>
      </c>
      <c r="EG420" s="65">
        <v>0</v>
      </c>
      <c r="EH420" s="65">
        <v>0</v>
      </c>
      <c r="EI420" s="65">
        <v>0</v>
      </c>
      <c r="EK420" s="65">
        <v>0</v>
      </c>
      <c r="EL420" s="65">
        <v>0</v>
      </c>
      <c r="EM420" s="65">
        <v>0</v>
      </c>
      <c r="EN420" s="65">
        <v>0</v>
      </c>
      <c r="EO420" s="65">
        <v>0</v>
      </c>
      <c r="EP420" s="65">
        <v>0</v>
      </c>
      <c r="EQ420" s="65">
        <v>0</v>
      </c>
      <c r="ES420" s="65">
        <v>0</v>
      </c>
      <c r="ET420" s="65">
        <v>0</v>
      </c>
      <c r="EU420" s="65">
        <v>0</v>
      </c>
      <c r="EV420" s="65">
        <v>0</v>
      </c>
      <c r="EW420" s="65">
        <v>0</v>
      </c>
      <c r="EX420" s="65">
        <v>0</v>
      </c>
      <c r="EY420" s="65">
        <v>0</v>
      </c>
      <c r="FA420" s="65">
        <v>0</v>
      </c>
      <c r="FB420" s="65">
        <v>0</v>
      </c>
      <c r="FC420" s="65">
        <v>0</v>
      </c>
      <c r="FD420" s="65">
        <v>0</v>
      </c>
      <c r="FE420" s="65">
        <v>0</v>
      </c>
      <c r="FF420" s="65">
        <v>0</v>
      </c>
      <c r="FG420" s="65">
        <v>0</v>
      </c>
    </row>
    <row r="421" spans="1:163">
      <c r="A421" s="699" t="str">
        <f>[52]ACCOUNTALLOC!A421</f>
        <v>~</v>
      </c>
      <c r="B421" s="698" t="str">
        <f>[52]ACCOUNTALLOC!B421</f>
        <v>~</v>
      </c>
      <c r="C421" s="695">
        <f>[52]ACCOUNTALLOC!C421</f>
        <v>0</v>
      </c>
      <c r="D421" s="700"/>
      <c r="E421" s="697">
        <f>[52]ACCOUNTALLOC!E421</f>
        <v>0</v>
      </c>
      <c r="F421" s="697">
        <f>[52]ACCOUNTALLOC!F421</f>
        <v>0</v>
      </c>
      <c r="G421" s="697">
        <f>[52]ACCOUNTALLOC!G421</f>
        <v>0</v>
      </c>
      <c r="H421" s="697">
        <f>[52]ACCOUNTALLOC!H421</f>
        <v>0</v>
      </c>
      <c r="I421" s="697">
        <f>[52]ACCOUNTALLOC!I421</f>
        <v>0</v>
      </c>
      <c r="J421" s="697">
        <f>[52]ACCOUNTALLOC!J421</f>
        <v>0</v>
      </c>
      <c r="K421" s="697">
        <f>[52]ACCOUNTALLOC!K421</f>
        <v>0</v>
      </c>
      <c r="L421" s="698"/>
      <c r="M421" s="697">
        <f>[52]ACCOUNTALLOC!M421</f>
        <v>0</v>
      </c>
      <c r="N421" s="697">
        <f>[52]ACCOUNTALLOC!N421</f>
        <v>0</v>
      </c>
      <c r="O421" s="697">
        <f>[52]ACCOUNTALLOC!O421</f>
        <v>0</v>
      </c>
      <c r="P421" s="697">
        <f>[52]ACCOUNTALLOC!P421</f>
        <v>0</v>
      </c>
      <c r="Q421" s="697">
        <f>[52]ACCOUNTALLOC!Q421</f>
        <v>0</v>
      </c>
      <c r="R421" s="697">
        <f>[52]ACCOUNTALLOC!R421</f>
        <v>0</v>
      </c>
      <c r="S421" s="697">
        <f>[52]ACCOUNTALLOC!S421</f>
        <v>0</v>
      </c>
      <c r="T421" s="698"/>
      <c r="U421" s="697">
        <f>[52]ACCOUNTALLOC!U421</f>
        <v>0</v>
      </c>
      <c r="V421" s="697">
        <f>[52]ACCOUNTALLOC!V421</f>
        <v>0</v>
      </c>
      <c r="W421" s="697">
        <f>[52]ACCOUNTALLOC!W421</f>
        <v>0</v>
      </c>
      <c r="X421" s="697">
        <f>[52]ACCOUNTALLOC!X421</f>
        <v>0</v>
      </c>
      <c r="Y421" s="697">
        <f>[52]ACCOUNTALLOC!Y421</f>
        <v>0</v>
      </c>
      <c r="Z421" s="697">
        <f>[52]ACCOUNTALLOC!Z421</f>
        <v>0</v>
      </c>
      <c r="AA421" s="697">
        <f>[52]ACCOUNTALLOC!AA421</f>
        <v>0</v>
      </c>
      <c r="AB421" s="698"/>
      <c r="AC421" s="697">
        <f>[52]ACCOUNTALLOC!AC421</f>
        <v>0</v>
      </c>
      <c r="AD421" s="697">
        <f>[52]ACCOUNTALLOC!AD421</f>
        <v>0</v>
      </c>
      <c r="AE421" s="697">
        <f>[52]ACCOUNTALLOC!AE421</f>
        <v>0</v>
      </c>
      <c r="AF421" s="697">
        <f>[52]ACCOUNTALLOC!AF421</f>
        <v>0</v>
      </c>
      <c r="AG421" s="697">
        <f>[52]ACCOUNTALLOC!AG421</f>
        <v>0</v>
      </c>
      <c r="AH421" s="697">
        <f>[52]ACCOUNTALLOC!AH421</f>
        <v>0</v>
      </c>
      <c r="AI421" s="697">
        <f>[52]ACCOUNTALLOC!AI421</f>
        <v>0</v>
      </c>
      <c r="AJ421" s="698"/>
      <c r="AK421" s="697">
        <f>[52]ACCOUNTALLOC!AK421</f>
        <v>0</v>
      </c>
      <c r="AL421" s="697">
        <f>[52]ACCOUNTALLOC!AL421</f>
        <v>0</v>
      </c>
      <c r="AM421" s="697">
        <f>[52]ACCOUNTALLOC!AM421</f>
        <v>0</v>
      </c>
      <c r="AN421" s="697">
        <f>[52]ACCOUNTALLOC!AN421</f>
        <v>0</v>
      </c>
      <c r="AO421" s="697">
        <f>[52]ACCOUNTALLOC!AO421</f>
        <v>0</v>
      </c>
      <c r="AP421" s="697">
        <f>[52]ACCOUNTALLOC!AP421</f>
        <v>0</v>
      </c>
      <c r="AQ421" s="697">
        <f>[52]ACCOUNTALLOC!AQ421</f>
        <v>0</v>
      </c>
      <c r="AR421" s="698"/>
      <c r="AS421" s="697">
        <f>[52]ACCOUNTALLOC!AS421</f>
        <v>0</v>
      </c>
      <c r="AT421" s="697">
        <f>[52]ACCOUNTALLOC!AT421</f>
        <v>0</v>
      </c>
      <c r="AU421" s="697">
        <f>[52]ACCOUNTALLOC!AU421</f>
        <v>0</v>
      </c>
      <c r="AV421" s="697">
        <f>[52]ACCOUNTALLOC!AV421</f>
        <v>0</v>
      </c>
      <c r="AW421" s="697">
        <f>[52]ACCOUNTALLOC!AW421</f>
        <v>0</v>
      </c>
      <c r="AX421" s="697">
        <f>[52]ACCOUNTALLOC!AX421</f>
        <v>0</v>
      </c>
      <c r="AY421" s="697">
        <f>[52]ACCOUNTALLOC!AY421</f>
        <v>0</v>
      </c>
      <c r="AZ421" s="698"/>
      <c r="BA421" s="697">
        <f>[52]ACCOUNTALLOC!BA421</f>
        <v>0</v>
      </c>
      <c r="BB421" s="697">
        <f>[52]ACCOUNTALLOC!BB421</f>
        <v>0</v>
      </c>
      <c r="BC421" s="697">
        <f>[52]ACCOUNTALLOC!BC421</f>
        <v>0</v>
      </c>
      <c r="BD421" s="697">
        <f>[52]ACCOUNTALLOC!BD421</f>
        <v>0</v>
      </c>
      <c r="BE421" s="697">
        <f>[52]ACCOUNTALLOC!BE421</f>
        <v>0</v>
      </c>
      <c r="BF421" s="697">
        <f>[52]ACCOUNTALLOC!BF421</f>
        <v>0</v>
      </c>
      <c r="BG421" s="697">
        <f>[52]ACCOUNTALLOC!BG421</f>
        <v>0</v>
      </c>
      <c r="BH421" s="698"/>
      <c r="BI421" s="697">
        <f>[52]ACCOUNTALLOC!BI421</f>
        <v>0</v>
      </c>
      <c r="BJ421" s="697">
        <f>[52]ACCOUNTALLOC!BJ421</f>
        <v>0</v>
      </c>
      <c r="BK421" s="697">
        <f>[52]ACCOUNTALLOC!BK421</f>
        <v>0</v>
      </c>
      <c r="BL421" s="697">
        <f>[52]ACCOUNTALLOC!BL421</f>
        <v>0</v>
      </c>
      <c r="BM421" s="697">
        <f>[52]ACCOUNTALLOC!BM421</f>
        <v>0</v>
      </c>
      <c r="BN421" s="697">
        <f>[52]ACCOUNTALLOC!BN421</f>
        <v>0</v>
      </c>
      <c r="BO421" s="697">
        <f>[52]ACCOUNTALLOC!BO421</f>
        <v>0</v>
      </c>
      <c r="BP421" s="698"/>
      <c r="BQ421" s="697">
        <f>[52]ACCOUNTALLOC!BQ421</f>
        <v>0</v>
      </c>
      <c r="BR421" s="697">
        <f>[52]ACCOUNTALLOC!BR421</f>
        <v>0</v>
      </c>
      <c r="BS421" s="697">
        <f>[52]ACCOUNTALLOC!BS421</f>
        <v>0</v>
      </c>
      <c r="BT421" s="697">
        <f>[52]ACCOUNTALLOC!BT421</f>
        <v>0</v>
      </c>
      <c r="BU421" s="697">
        <f>[52]ACCOUNTALLOC!BU421</f>
        <v>0</v>
      </c>
      <c r="BV421" s="697">
        <f>[52]ACCOUNTALLOC!BV421</f>
        <v>0</v>
      </c>
      <c r="BW421" s="697">
        <f>[52]ACCOUNTALLOC!BW421</f>
        <v>0</v>
      </c>
      <c r="BX421" s="698"/>
      <c r="BY421" s="697">
        <f>[52]ACCOUNTALLOC!BY421</f>
        <v>0</v>
      </c>
      <c r="BZ421" s="697">
        <f>[52]ACCOUNTALLOC!BZ421</f>
        <v>0</v>
      </c>
      <c r="CA421" s="697">
        <f>[52]ACCOUNTALLOC!CA421</f>
        <v>0</v>
      </c>
      <c r="CB421" s="697">
        <f>[52]ACCOUNTALLOC!CB421</f>
        <v>0</v>
      </c>
      <c r="CC421" s="697">
        <f>[52]ACCOUNTALLOC!CC421</f>
        <v>0</v>
      </c>
      <c r="CD421" s="697">
        <f>[52]ACCOUNTALLOC!CD421</f>
        <v>0</v>
      </c>
      <c r="CE421" s="697">
        <f>[52]ACCOUNTALLOC!CE421</f>
        <v>0</v>
      </c>
      <c r="CF421" s="698"/>
      <c r="CG421" s="697">
        <f>[52]ACCOUNTALLOC!CG421</f>
        <v>0</v>
      </c>
      <c r="CH421" s="697">
        <f>[52]ACCOUNTALLOC!CH421</f>
        <v>0</v>
      </c>
      <c r="CI421" s="697">
        <f>[52]ACCOUNTALLOC!CI421</f>
        <v>0</v>
      </c>
      <c r="CJ421" s="697">
        <f>[52]ACCOUNTALLOC!CJ421</f>
        <v>0</v>
      </c>
      <c r="CK421" s="697">
        <f>[52]ACCOUNTALLOC!CK421</f>
        <v>0</v>
      </c>
      <c r="CL421" s="697">
        <f>[52]ACCOUNTALLOC!CL421</f>
        <v>0</v>
      </c>
      <c r="CM421" s="697">
        <f>[52]ACCOUNTALLOC!CM421</f>
        <v>0</v>
      </c>
      <c r="CN421" s="698">
        <f>[52]ACCOUNTALLOC!CN421</f>
        <v>0</v>
      </c>
      <c r="CO421" s="697">
        <f>[52]ACCOUNTALLOC!CO421</f>
        <v>0</v>
      </c>
      <c r="CP421" s="697">
        <f>[52]ACCOUNTALLOC!CP421</f>
        <v>0</v>
      </c>
      <c r="CQ421" s="697">
        <f>[52]ACCOUNTALLOC!CQ421</f>
        <v>0</v>
      </c>
      <c r="CR421" s="697">
        <f>[52]ACCOUNTALLOC!CR421</f>
        <v>0</v>
      </c>
      <c r="CS421" s="697">
        <f>[52]ACCOUNTALLOC!CS421</f>
        <v>0</v>
      </c>
      <c r="CT421" s="697">
        <f>[52]ACCOUNTALLOC!CT421</f>
        <v>0</v>
      </c>
      <c r="CU421" s="697">
        <f>[52]ACCOUNTALLOC!CU421</f>
        <v>0</v>
      </c>
      <c r="CW421" s="65">
        <f>[52]ACCOUNTALLOC!CW421</f>
        <v>0</v>
      </c>
      <c r="CX421" s="65">
        <f>[52]ACCOUNTALLOC!CX421</f>
        <v>0</v>
      </c>
      <c r="CY421" s="65">
        <f>[52]ACCOUNTALLOC!CY421</f>
        <v>0</v>
      </c>
      <c r="CZ421" s="65">
        <f>[52]ACCOUNTALLOC!CZ421</f>
        <v>0</v>
      </c>
      <c r="DA421" s="65">
        <f>[52]ACCOUNTALLOC!DA421</f>
        <v>0</v>
      </c>
      <c r="DB421" s="65">
        <f>[52]ACCOUNTALLOC!DB421</f>
        <v>0</v>
      </c>
      <c r="DC421" s="65">
        <f>[52]ACCOUNTALLOC!DC421</f>
        <v>0</v>
      </c>
      <c r="DE421" s="65">
        <v>0</v>
      </c>
      <c r="DF421" s="65">
        <v>0</v>
      </c>
      <c r="DG421" s="65">
        <v>0</v>
      </c>
      <c r="DH421" s="65">
        <v>0</v>
      </c>
      <c r="DI421" s="65">
        <v>0</v>
      </c>
      <c r="DJ421" s="65">
        <v>0</v>
      </c>
      <c r="DK421" s="65">
        <v>0</v>
      </c>
      <c r="DM421" s="65">
        <v>0</v>
      </c>
      <c r="DN421" s="65">
        <v>0</v>
      </c>
      <c r="DO421" s="65">
        <v>0</v>
      </c>
      <c r="DP421" s="65">
        <v>0</v>
      </c>
      <c r="DQ421" s="65">
        <v>0</v>
      </c>
      <c r="DR421" s="65">
        <v>0</v>
      </c>
      <c r="DS421" s="65">
        <v>0</v>
      </c>
      <c r="DU421" s="65">
        <v>0</v>
      </c>
      <c r="DV421" s="65">
        <v>0</v>
      </c>
      <c r="DW421" s="65">
        <v>0</v>
      </c>
      <c r="DX421" s="65">
        <v>0</v>
      </c>
      <c r="DY421" s="65">
        <v>0</v>
      </c>
      <c r="DZ421" s="65">
        <v>0</v>
      </c>
      <c r="EA421" s="65">
        <v>0</v>
      </c>
      <c r="EC421" s="65">
        <v>0</v>
      </c>
      <c r="ED421" s="65">
        <v>0</v>
      </c>
      <c r="EE421" s="65">
        <v>0</v>
      </c>
      <c r="EF421" s="65">
        <v>0</v>
      </c>
      <c r="EG421" s="65">
        <v>0</v>
      </c>
      <c r="EH421" s="65">
        <v>0</v>
      </c>
      <c r="EI421" s="65">
        <v>0</v>
      </c>
      <c r="EK421" s="65">
        <v>0</v>
      </c>
      <c r="EL421" s="65">
        <v>0</v>
      </c>
      <c r="EM421" s="65">
        <v>0</v>
      </c>
      <c r="EN421" s="65">
        <v>0</v>
      </c>
      <c r="EO421" s="65">
        <v>0</v>
      </c>
      <c r="EP421" s="65">
        <v>0</v>
      </c>
      <c r="EQ421" s="65">
        <v>0</v>
      </c>
      <c r="ES421" s="65">
        <v>0</v>
      </c>
      <c r="ET421" s="65">
        <v>0</v>
      </c>
      <c r="EU421" s="65">
        <v>0</v>
      </c>
      <c r="EV421" s="65">
        <v>0</v>
      </c>
      <c r="EW421" s="65">
        <v>0</v>
      </c>
      <c r="EX421" s="65">
        <v>0</v>
      </c>
      <c r="EY421" s="65">
        <v>0</v>
      </c>
      <c r="FA421" s="65">
        <v>0</v>
      </c>
      <c r="FB421" s="65">
        <v>0</v>
      </c>
      <c r="FC421" s="65">
        <v>0</v>
      </c>
      <c r="FD421" s="65">
        <v>0</v>
      </c>
      <c r="FE421" s="65">
        <v>0</v>
      </c>
      <c r="FF421" s="65">
        <v>0</v>
      </c>
      <c r="FG421" s="65">
        <v>0</v>
      </c>
    </row>
    <row r="422" spans="1:163">
      <c r="A422" s="699" t="str">
        <f>[52]ACCOUNTALLOC!A422</f>
        <v>~</v>
      </c>
      <c r="B422" s="698" t="str">
        <f>[52]ACCOUNTALLOC!B422</f>
        <v>~</v>
      </c>
      <c r="C422" s="695">
        <f>[52]ACCOUNTALLOC!C422</f>
        <v>0</v>
      </c>
      <c r="D422" s="700"/>
      <c r="E422" s="697">
        <f>[52]ACCOUNTALLOC!E422</f>
        <v>0</v>
      </c>
      <c r="F422" s="697">
        <f>[52]ACCOUNTALLOC!F422</f>
        <v>0</v>
      </c>
      <c r="G422" s="697">
        <f>[52]ACCOUNTALLOC!G422</f>
        <v>0</v>
      </c>
      <c r="H422" s="697">
        <f>[52]ACCOUNTALLOC!H422</f>
        <v>0</v>
      </c>
      <c r="I422" s="697">
        <f>[52]ACCOUNTALLOC!I422</f>
        <v>0</v>
      </c>
      <c r="J422" s="697">
        <f>[52]ACCOUNTALLOC!J422</f>
        <v>0</v>
      </c>
      <c r="K422" s="697">
        <f>[52]ACCOUNTALLOC!K422</f>
        <v>0</v>
      </c>
      <c r="L422" s="698"/>
      <c r="M422" s="697">
        <f>[52]ACCOUNTALLOC!M422</f>
        <v>0</v>
      </c>
      <c r="N422" s="697">
        <f>[52]ACCOUNTALLOC!N422</f>
        <v>0</v>
      </c>
      <c r="O422" s="697">
        <f>[52]ACCOUNTALLOC!O422</f>
        <v>0</v>
      </c>
      <c r="P422" s="697">
        <f>[52]ACCOUNTALLOC!P422</f>
        <v>0</v>
      </c>
      <c r="Q422" s="697">
        <f>[52]ACCOUNTALLOC!Q422</f>
        <v>0</v>
      </c>
      <c r="R422" s="697">
        <f>[52]ACCOUNTALLOC!R422</f>
        <v>0</v>
      </c>
      <c r="S422" s="697">
        <f>[52]ACCOUNTALLOC!S422</f>
        <v>0</v>
      </c>
      <c r="T422" s="698"/>
      <c r="U422" s="697">
        <f>[52]ACCOUNTALLOC!U422</f>
        <v>0</v>
      </c>
      <c r="V422" s="697">
        <f>[52]ACCOUNTALLOC!V422</f>
        <v>0</v>
      </c>
      <c r="W422" s="697">
        <f>[52]ACCOUNTALLOC!W422</f>
        <v>0</v>
      </c>
      <c r="X422" s="697">
        <f>[52]ACCOUNTALLOC!X422</f>
        <v>0</v>
      </c>
      <c r="Y422" s="697">
        <f>[52]ACCOUNTALLOC!Y422</f>
        <v>0</v>
      </c>
      <c r="Z422" s="697">
        <f>[52]ACCOUNTALLOC!Z422</f>
        <v>0</v>
      </c>
      <c r="AA422" s="697">
        <f>[52]ACCOUNTALLOC!AA422</f>
        <v>0</v>
      </c>
      <c r="AB422" s="698"/>
      <c r="AC422" s="697">
        <f>[52]ACCOUNTALLOC!AC422</f>
        <v>0</v>
      </c>
      <c r="AD422" s="697">
        <f>[52]ACCOUNTALLOC!AD422</f>
        <v>0</v>
      </c>
      <c r="AE422" s="697">
        <f>[52]ACCOUNTALLOC!AE422</f>
        <v>0</v>
      </c>
      <c r="AF422" s="697">
        <f>[52]ACCOUNTALLOC!AF422</f>
        <v>0</v>
      </c>
      <c r="AG422" s="697">
        <f>[52]ACCOUNTALLOC!AG422</f>
        <v>0</v>
      </c>
      <c r="AH422" s="697">
        <f>[52]ACCOUNTALLOC!AH422</f>
        <v>0</v>
      </c>
      <c r="AI422" s="697">
        <f>[52]ACCOUNTALLOC!AI422</f>
        <v>0</v>
      </c>
      <c r="AJ422" s="698"/>
      <c r="AK422" s="697">
        <f>[52]ACCOUNTALLOC!AK422</f>
        <v>0</v>
      </c>
      <c r="AL422" s="697">
        <f>[52]ACCOUNTALLOC!AL422</f>
        <v>0</v>
      </c>
      <c r="AM422" s="697">
        <f>[52]ACCOUNTALLOC!AM422</f>
        <v>0</v>
      </c>
      <c r="AN422" s="697">
        <f>[52]ACCOUNTALLOC!AN422</f>
        <v>0</v>
      </c>
      <c r="AO422" s="697">
        <f>[52]ACCOUNTALLOC!AO422</f>
        <v>0</v>
      </c>
      <c r="AP422" s="697">
        <f>[52]ACCOUNTALLOC!AP422</f>
        <v>0</v>
      </c>
      <c r="AQ422" s="697">
        <f>[52]ACCOUNTALLOC!AQ422</f>
        <v>0</v>
      </c>
      <c r="AR422" s="698"/>
      <c r="AS422" s="697">
        <f>[52]ACCOUNTALLOC!AS422</f>
        <v>0</v>
      </c>
      <c r="AT422" s="697">
        <f>[52]ACCOUNTALLOC!AT422</f>
        <v>0</v>
      </c>
      <c r="AU422" s="697">
        <f>[52]ACCOUNTALLOC!AU422</f>
        <v>0</v>
      </c>
      <c r="AV422" s="697">
        <f>[52]ACCOUNTALLOC!AV422</f>
        <v>0</v>
      </c>
      <c r="AW422" s="697">
        <f>[52]ACCOUNTALLOC!AW422</f>
        <v>0</v>
      </c>
      <c r="AX422" s="697">
        <f>[52]ACCOUNTALLOC!AX422</f>
        <v>0</v>
      </c>
      <c r="AY422" s="697">
        <f>[52]ACCOUNTALLOC!AY422</f>
        <v>0</v>
      </c>
      <c r="AZ422" s="698"/>
      <c r="BA422" s="697">
        <f>[52]ACCOUNTALLOC!BA422</f>
        <v>0</v>
      </c>
      <c r="BB422" s="697">
        <f>[52]ACCOUNTALLOC!BB422</f>
        <v>0</v>
      </c>
      <c r="BC422" s="697">
        <f>[52]ACCOUNTALLOC!BC422</f>
        <v>0</v>
      </c>
      <c r="BD422" s="697">
        <f>[52]ACCOUNTALLOC!BD422</f>
        <v>0</v>
      </c>
      <c r="BE422" s="697">
        <f>[52]ACCOUNTALLOC!BE422</f>
        <v>0</v>
      </c>
      <c r="BF422" s="697">
        <f>[52]ACCOUNTALLOC!BF422</f>
        <v>0</v>
      </c>
      <c r="BG422" s="697">
        <f>[52]ACCOUNTALLOC!BG422</f>
        <v>0</v>
      </c>
      <c r="BH422" s="698"/>
      <c r="BI422" s="697">
        <f>[52]ACCOUNTALLOC!BI422</f>
        <v>0</v>
      </c>
      <c r="BJ422" s="697">
        <f>[52]ACCOUNTALLOC!BJ422</f>
        <v>0</v>
      </c>
      <c r="BK422" s="697">
        <f>[52]ACCOUNTALLOC!BK422</f>
        <v>0</v>
      </c>
      <c r="BL422" s="697">
        <f>[52]ACCOUNTALLOC!BL422</f>
        <v>0</v>
      </c>
      <c r="BM422" s="697">
        <f>[52]ACCOUNTALLOC!BM422</f>
        <v>0</v>
      </c>
      <c r="BN422" s="697">
        <f>[52]ACCOUNTALLOC!BN422</f>
        <v>0</v>
      </c>
      <c r="BO422" s="697">
        <f>[52]ACCOUNTALLOC!BO422</f>
        <v>0</v>
      </c>
      <c r="BP422" s="698"/>
      <c r="BQ422" s="697">
        <f>[52]ACCOUNTALLOC!BQ422</f>
        <v>0</v>
      </c>
      <c r="BR422" s="697">
        <f>[52]ACCOUNTALLOC!BR422</f>
        <v>0</v>
      </c>
      <c r="BS422" s="697">
        <f>[52]ACCOUNTALLOC!BS422</f>
        <v>0</v>
      </c>
      <c r="BT422" s="697">
        <f>[52]ACCOUNTALLOC!BT422</f>
        <v>0</v>
      </c>
      <c r="BU422" s="697">
        <f>[52]ACCOUNTALLOC!BU422</f>
        <v>0</v>
      </c>
      <c r="BV422" s="697">
        <f>[52]ACCOUNTALLOC!BV422</f>
        <v>0</v>
      </c>
      <c r="BW422" s="697">
        <f>[52]ACCOUNTALLOC!BW422</f>
        <v>0</v>
      </c>
      <c r="BX422" s="698"/>
      <c r="BY422" s="697">
        <f>[52]ACCOUNTALLOC!BY422</f>
        <v>0</v>
      </c>
      <c r="BZ422" s="697">
        <f>[52]ACCOUNTALLOC!BZ422</f>
        <v>0</v>
      </c>
      <c r="CA422" s="697">
        <f>[52]ACCOUNTALLOC!CA422</f>
        <v>0</v>
      </c>
      <c r="CB422" s="697">
        <f>[52]ACCOUNTALLOC!CB422</f>
        <v>0</v>
      </c>
      <c r="CC422" s="697">
        <f>[52]ACCOUNTALLOC!CC422</f>
        <v>0</v>
      </c>
      <c r="CD422" s="697">
        <f>[52]ACCOUNTALLOC!CD422</f>
        <v>0</v>
      </c>
      <c r="CE422" s="697">
        <f>[52]ACCOUNTALLOC!CE422</f>
        <v>0</v>
      </c>
      <c r="CF422" s="698"/>
      <c r="CG422" s="697">
        <f>[52]ACCOUNTALLOC!CG422</f>
        <v>0</v>
      </c>
      <c r="CH422" s="697">
        <f>[52]ACCOUNTALLOC!CH422</f>
        <v>0</v>
      </c>
      <c r="CI422" s="697">
        <f>[52]ACCOUNTALLOC!CI422</f>
        <v>0</v>
      </c>
      <c r="CJ422" s="697">
        <f>[52]ACCOUNTALLOC!CJ422</f>
        <v>0</v>
      </c>
      <c r="CK422" s="697">
        <f>[52]ACCOUNTALLOC!CK422</f>
        <v>0</v>
      </c>
      <c r="CL422" s="697">
        <f>[52]ACCOUNTALLOC!CL422</f>
        <v>0</v>
      </c>
      <c r="CM422" s="697">
        <f>[52]ACCOUNTALLOC!CM422</f>
        <v>0</v>
      </c>
      <c r="CN422" s="698">
        <f>[52]ACCOUNTALLOC!CN422</f>
        <v>0</v>
      </c>
      <c r="CO422" s="697">
        <f>[52]ACCOUNTALLOC!CO422</f>
        <v>0</v>
      </c>
      <c r="CP422" s="697">
        <f>[52]ACCOUNTALLOC!CP422</f>
        <v>0</v>
      </c>
      <c r="CQ422" s="697">
        <f>[52]ACCOUNTALLOC!CQ422</f>
        <v>0</v>
      </c>
      <c r="CR422" s="697">
        <f>[52]ACCOUNTALLOC!CR422</f>
        <v>0</v>
      </c>
      <c r="CS422" s="697">
        <f>[52]ACCOUNTALLOC!CS422</f>
        <v>0</v>
      </c>
      <c r="CT422" s="697">
        <f>[52]ACCOUNTALLOC!CT422</f>
        <v>0</v>
      </c>
      <c r="CU422" s="697">
        <f>[52]ACCOUNTALLOC!CU422</f>
        <v>0</v>
      </c>
      <c r="CW422" s="65">
        <f>[52]ACCOUNTALLOC!CW422</f>
        <v>0</v>
      </c>
      <c r="CX422" s="65">
        <f>[52]ACCOUNTALLOC!CX422</f>
        <v>0</v>
      </c>
      <c r="CY422" s="65">
        <f>[52]ACCOUNTALLOC!CY422</f>
        <v>0</v>
      </c>
      <c r="CZ422" s="65">
        <f>[52]ACCOUNTALLOC!CZ422</f>
        <v>0</v>
      </c>
      <c r="DA422" s="65">
        <f>[52]ACCOUNTALLOC!DA422</f>
        <v>0</v>
      </c>
      <c r="DB422" s="65">
        <f>[52]ACCOUNTALLOC!DB422</f>
        <v>0</v>
      </c>
      <c r="DC422" s="65">
        <f>[52]ACCOUNTALLOC!DC422</f>
        <v>0</v>
      </c>
      <c r="DE422" s="65">
        <v>0</v>
      </c>
      <c r="DF422" s="65">
        <v>0</v>
      </c>
      <c r="DG422" s="65">
        <v>0</v>
      </c>
      <c r="DH422" s="65">
        <v>0</v>
      </c>
      <c r="DI422" s="65">
        <v>0</v>
      </c>
      <c r="DJ422" s="65">
        <v>0</v>
      </c>
      <c r="DK422" s="65">
        <v>0</v>
      </c>
      <c r="DM422" s="65">
        <v>0</v>
      </c>
      <c r="DN422" s="65">
        <v>0</v>
      </c>
      <c r="DO422" s="65">
        <v>0</v>
      </c>
      <c r="DP422" s="65">
        <v>0</v>
      </c>
      <c r="DQ422" s="65">
        <v>0</v>
      </c>
      <c r="DR422" s="65">
        <v>0</v>
      </c>
      <c r="DS422" s="65">
        <v>0</v>
      </c>
      <c r="DU422" s="65">
        <v>0</v>
      </c>
      <c r="DV422" s="65">
        <v>0</v>
      </c>
      <c r="DW422" s="65">
        <v>0</v>
      </c>
      <c r="DX422" s="65">
        <v>0</v>
      </c>
      <c r="DY422" s="65">
        <v>0</v>
      </c>
      <c r="DZ422" s="65">
        <v>0</v>
      </c>
      <c r="EA422" s="65">
        <v>0</v>
      </c>
      <c r="EC422" s="65">
        <v>0</v>
      </c>
      <c r="ED422" s="65">
        <v>0</v>
      </c>
      <c r="EE422" s="65">
        <v>0</v>
      </c>
      <c r="EF422" s="65">
        <v>0</v>
      </c>
      <c r="EG422" s="65">
        <v>0</v>
      </c>
      <c r="EH422" s="65">
        <v>0</v>
      </c>
      <c r="EI422" s="65">
        <v>0</v>
      </c>
      <c r="EK422" s="65">
        <v>0</v>
      </c>
      <c r="EL422" s="65">
        <v>0</v>
      </c>
      <c r="EM422" s="65">
        <v>0</v>
      </c>
      <c r="EN422" s="65">
        <v>0</v>
      </c>
      <c r="EO422" s="65">
        <v>0</v>
      </c>
      <c r="EP422" s="65">
        <v>0</v>
      </c>
      <c r="EQ422" s="65">
        <v>0</v>
      </c>
      <c r="ES422" s="65">
        <v>0</v>
      </c>
      <c r="ET422" s="65">
        <v>0</v>
      </c>
      <c r="EU422" s="65">
        <v>0</v>
      </c>
      <c r="EV422" s="65">
        <v>0</v>
      </c>
      <c r="EW422" s="65">
        <v>0</v>
      </c>
      <c r="EX422" s="65">
        <v>0</v>
      </c>
      <c r="EY422" s="65">
        <v>0</v>
      </c>
      <c r="FA422" s="65">
        <v>0</v>
      </c>
      <c r="FB422" s="65">
        <v>0</v>
      </c>
      <c r="FC422" s="65">
        <v>0</v>
      </c>
      <c r="FD422" s="65">
        <v>0</v>
      </c>
      <c r="FE422" s="65">
        <v>0</v>
      </c>
      <c r="FF422" s="65">
        <v>0</v>
      </c>
      <c r="FG422" s="65">
        <v>0</v>
      </c>
    </row>
    <row r="423" spans="1:163">
      <c r="A423" s="698"/>
      <c r="B423" s="694" t="str">
        <f>[52]ACCOUNTALLOC!B423</f>
        <v>Sub-total</v>
      </c>
      <c r="C423" s="696">
        <f>[52]ACCOUNTALLOC!C423</f>
        <v>28389225.455022946</v>
      </c>
      <c r="D423" s="700"/>
      <c r="E423" s="696">
        <f>[52]ACCOUNTALLOC!E423</f>
        <v>1801005.9159530671</v>
      </c>
      <c r="F423" s="696">
        <f>[52]ACCOUNTALLOC!F423</f>
        <v>13162878.494103339</v>
      </c>
      <c r="G423" s="696">
        <f>[52]ACCOUNTALLOC!G423</f>
        <v>0</v>
      </c>
      <c r="H423" s="696">
        <f>[52]ACCOUNTALLOC!H423</f>
        <v>0</v>
      </c>
      <c r="I423" s="696">
        <f>[52]ACCOUNTALLOC!I423</f>
        <v>0</v>
      </c>
      <c r="J423" s="696">
        <f>[52]ACCOUNTALLOC!J423</f>
        <v>0</v>
      </c>
      <c r="K423" s="696">
        <f>[52]ACCOUNTALLOC!K423</f>
        <v>14963884.410056405</v>
      </c>
      <c r="L423" s="696"/>
      <c r="M423" s="696">
        <f>[52]ACCOUNTALLOC!M423</f>
        <v>415227.30338589509</v>
      </c>
      <c r="N423" s="696">
        <f>[52]ACCOUNTALLOC!N423</f>
        <v>3344532.9739441653</v>
      </c>
      <c r="O423" s="696">
        <f>[52]ACCOUNTALLOC!O423</f>
        <v>0</v>
      </c>
      <c r="P423" s="696">
        <f>[52]ACCOUNTALLOC!P423</f>
        <v>0</v>
      </c>
      <c r="Q423" s="696">
        <f>[52]ACCOUNTALLOC!Q423</f>
        <v>0</v>
      </c>
      <c r="R423" s="696">
        <f>[52]ACCOUNTALLOC!R423</f>
        <v>0</v>
      </c>
      <c r="S423" s="696">
        <f>[52]ACCOUNTALLOC!S423</f>
        <v>3759760.2773300605</v>
      </c>
      <c r="T423" s="696"/>
      <c r="U423" s="696">
        <f>[52]ACCOUNTALLOC!U423</f>
        <v>444433.56486228085</v>
      </c>
      <c r="V423" s="696">
        <f>[52]ACCOUNTALLOC!V423</f>
        <v>3719376.79079937</v>
      </c>
      <c r="W423" s="696">
        <f>[52]ACCOUNTALLOC!W423</f>
        <v>0</v>
      </c>
      <c r="X423" s="696">
        <f>[52]ACCOUNTALLOC!X423</f>
        <v>0</v>
      </c>
      <c r="Y423" s="696">
        <f>[52]ACCOUNTALLOC!Y423</f>
        <v>0</v>
      </c>
      <c r="Z423" s="696">
        <f>[52]ACCOUNTALLOC!Z423</f>
        <v>0</v>
      </c>
      <c r="AA423" s="696">
        <f>[52]ACCOUNTALLOC!AA423</f>
        <v>4163810.3556616511</v>
      </c>
      <c r="AB423" s="696"/>
      <c r="AC423" s="696">
        <f>[52]ACCOUNTALLOC!AC423</f>
        <v>233513.32926230071</v>
      </c>
      <c r="AD423" s="696">
        <f>[52]ACCOUNTALLOC!AD423</f>
        <v>2400358.6452682805</v>
      </c>
      <c r="AE423" s="696">
        <f>[52]ACCOUNTALLOC!AE423</f>
        <v>0</v>
      </c>
      <c r="AF423" s="696">
        <f>[52]ACCOUNTALLOC!AF423</f>
        <v>0</v>
      </c>
      <c r="AG423" s="696">
        <f>[52]ACCOUNTALLOC!AG423</f>
        <v>0</v>
      </c>
      <c r="AH423" s="696">
        <f>[52]ACCOUNTALLOC!AH423</f>
        <v>0</v>
      </c>
      <c r="AI423" s="696">
        <f>[52]ACCOUNTALLOC!AI423</f>
        <v>2633871.9745305814</v>
      </c>
      <c r="AJ423" s="696"/>
      <c r="AK423" s="696">
        <f>[52]ACCOUNTALLOC!AK423</f>
        <v>164959.0991872419</v>
      </c>
      <c r="AL423" s="696">
        <f>[52]ACCOUNTALLOC!AL423</f>
        <v>1670032.2187515136</v>
      </c>
      <c r="AM423" s="696">
        <f>[52]ACCOUNTALLOC!AM423</f>
        <v>0</v>
      </c>
      <c r="AN423" s="696">
        <f>[52]ACCOUNTALLOC!AN423</f>
        <v>0</v>
      </c>
      <c r="AO423" s="696">
        <f>[52]ACCOUNTALLOC!AO423</f>
        <v>0</v>
      </c>
      <c r="AP423" s="696">
        <f>[52]ACCOUNTALLOC!AP423</f>
        <v>0</v>
      </c>
      <c r="AQ423" s="696">
        <f>[52]ACCOUNTALLOC!AQ423</f>
        <v>1834991.3179387555</v>
      </c>
      <c r="AR423" s="696"/>
      <c r="AS423" s="696">
        <f>[52]ACCOUNTALLOC!AS423</f>
        <v>5.6373625159463625</v>
      </c>
      <c r="AT423" s="696">
        <f>[52]ACCOUNTALLOC!AT423</f>
        <v>5273.3077008569189</v>
      </c>
      <c r="AU423" s="696">
        <f>[52]ACCOUNTALLOC!AU423</f>
        <v>0</v>
      </c>
      <c r="AV423" s="696">
        <f>[52]ACCOUNTALLOC!AV423</f>
        <v>0</v>
      </c>
      <c r="AW423" s="696">
        <f>[52]ACCOUNTALLOC!AW423</f>
        <v>0</v>
      </c>
      <c r="AX423" s="696">
        <f>[52]ACCOUNTALLOC!AX423</f>
        <v>0</v>
      </c>
      <c r="AY423" s="696">
        <f>[52]ACCOUNTALLOC!AY423</f>
        <v>5278.9450633728657</v>
      </c>
      <c r="AZ423" s="696"/>
      <c r="BA423" s="696">
        <f>[52]ACCOUNTALLOC!BA423</f>
        <v>0</v>
      </c>
      <c r="BB423" s="696">
        <f>[52]ACCOUNTALLOC!BB423</f>
        <v>145540.73376149862</v>
      </c>
      <c r="BC423" s="696">
        <f>[52]ACCOUNTALLOC!BC423</f>
        <v>0</v>
      </c>
      <c r="BD423" s="696">
        <f>[52]ACCOUNTALLOC!BD423</f>
        <v>0</v>
      </c>
      <c r="BE423" s="696">
        <f>[52]ACCOUNTALLOC!BE423</f>
        <v>0</v>
      </c>
      <c r="BF423" s="696">
        <f>[52]ACCOUNTALLOC!BF423</f>
        <v>0</v>
      </c>
      <c r="BG423" s="696">
        <f>[52]ACCOUNTALLOC!BG423</f>
        <v>145540.73376149862</v>
      </c>
      <c r="BH423" s="696"/>
      <c r="BI423" s="696">
        <f>[52]ACCOUNTALLOC!BI423</f>
        <v>0</v>
      </c>
      <c r="BJ423" s="696">
        <f>[52]ACCOUNTALLOC!BJ423</f>
        <v>0</v>
      </c>
      <c r="BK423" s="696">
        <f>[52]ACCOUNTALLOC!BK423</f>
        <v>0</v>
      </c>
      <c r="BL423" s="696">
        <f>[52]ACCOUNTALLOC!BL423</f>
        <v>0</v>
      </c>
      <c r="BM423" s="696">
        <f>[52]ACCOUNTALLOC!BM423</f>
        <v>0</v>
      </c>
      <c r="BN423" s="696">
        <f>[52]ACCOUNTALLOC!BN423</f>
        <v>0</v>
      </c>
      <c r="BO423" s="696">
        <f>[52]ACCOUNTALLOC!BO423</f>
        <v>0</v>
      </c>
      <c r="BP423" s="696"/>
      <c r="BQ423" s="696">
        <f>[52]ACCOUNTALLOC!BQ423</f>
        <v>56029.630057005066</v>
      </c>
      <c r="BR423" s="696">
        <f>[52]ACCOUNTALLOC!BR423</f>
        <v>722857.84547937475</v>
      </c>
      <c r="BS423" s="696">
        <f>[52]ACCOUNTALLOC!BS423</f>
        <v>0</v>
      </c>
      <c r="BT423" s="696">
        <f>[52]ACCOUNTALLOC!BT423</f>
        <v>0</v>
      </c>
      <c r="BU423" s="696">
        <f>[52]ACCOUNTALLOC!BU423</f>
        <v>0</v>
      </c>
      <c r="BV423" s="696">
        <f>[52]ACCOUNTALLOC!BV423</f>
        <v>0</v>
      </c>
      <c r="BW423" s="696">
        <f>[52]ACCOUNTALLOC!BW423</f>
        <v>778887.47553637985</v>
      </c>
      <c r="BX423" s="696"/>
      <c r="BY423" s="696">
        <f>[52]ACCOUNTALLOC!BY423</f>
        <v>0</v>
      </c>
      <c r="BZ423" s="696">
        <f>[52]ACCOUNTALLOC!BZ423</f>
        <v>0</v>
      </c>
      <c r="CA423" s="696">
        <f>[52]ACCOUNTALLOC!CA423</f>
        <v>0</v>
      </c>
      <c r="CB423" s="696">
        <f>[52]ACCOUNTALLOC!CB423</f>
        <v>0</v>
      </c>
      <c r="CC423" s="696">
        <f>[52]ACCOUNTALLOC!CC423</f>
        <v>0</v>
      </c>
      <c r="CD423" s="696">
        <f>[52]ACCOUNTALLOC!CD423</f>
        <v>0</v>
      </c>
      <c r="CE423" s="696">
        <f>[52]ACCOUNTALLOC!CE423</f>
        <v>0</v>
      </c>
      <c r="CF423" s="696"/>
      <c r="CG423" s="696">
        <f>[52]ACCOUNTALLOC!CG423</f>
        <v>6490.0352683347173</v>
      </c>
      <c r="CH423" s="696">
        <f>[52]ACCOUNTALLOC!CH423</f>
        <v>87041.046092516888</v>
      </c>
      <c r="CI423" s="696">
        <f>[52]ACCOUNTALLOC!CI423</f>
        <v>0</v>
      </c>
      <c r="CJ423" s="696">
        <f>[52]ACCOUNTALLOC!CJ423</f>
        <v>0</v>
      </c>
      <c r="CK423" s="696">
        <f>[52]ACCOUNTALLOC!CK423</f>
        <v>0</v>
      </c>
      <c r="CL423" s="696">
        <f>[52]ACCOUNTALLOC!CL423</f>
        <v>0</v>
      </c>
      <c r="CM423" s="696">
        <f>[52]ACCOUNTALLOC!CM423</f>
        <v>93531.081360851604</v>
      </c>
      <c r="CN423" s="696">
        <f>[52]ACCOUNTALLOC!CN423</f>
        <v>0</v>
      </c>
      <c r="CO423" s="696">
        <f>[52]ACCOUNTALLOC!CO423</f>
        <v>1150.2847138828238</v>
      </c>
      <c r="CP423" s="696">
        <f>[52]ACCOUNTALLOC!CP423</f>
        <v>8518.5990695135824</v>
      </c>
      <c r="CQ423" s="696">
        <f>[52]ACCOUNTALLOC!CQ423</f>
        <v>0</v>
      </c>
      <c r="CR423" s="696">
        <f>[52]ACCOUNTALLOC!CR423</f>
        <v>0</v>
      </c>
      <c r="CS423" s="696">
        <f>[52]ACCOUNTALLOC!CS423</f>
        <v>0</v>
      </c>
      <c r="CT423" s="696">
        <f>[52]ACCOUNTALLOC!CT423</f>
        <v>0</v>
      </c>
      <c r="CU423" s="696">
        <f>[52]ACCOUNTALLOC!CU423</f>
        <v>9668.8837833964062</v>
      </c>
      <c r="CV423" s="66"/>
      <c r="CW423" s="66">
        <f>[52]ACCOUNTALLOC!CW423</f>
        <v>0</v>
      </c>
      <c r="CX423" s="66">
        <f>[52]ACCOUNTALLOC!CX423</f>
        <v>0</v>
      </c>
      <c r="CY423" s="66">
        <f>[52]ACCOUNTALLOC!CY423</f>
        <v>0</v>
      </c>
      <c r="CZ423" s="66">
        <f>[52]ACCOUNTALLOC!CZ423</f>
        <v>0</v>
      </c>
      <c r="DA423" s="66">
        <f>[52]ACCOUNTALLOC!DA423</f>
        <v>0</v>
      </c>
      <c r="DB423" s="66">
        <f>[52]ACCOUNTALLOC!DB423</f>
        <v>0</v>
      </c>
      <c r="DC423" s="66">
        <f>[52]ACCOUNTALLOC!DC423</f>
        <v>0</v>
      </c>
      <c r="DD423" s="66"/>
      <c r="DE423" s="66">
        <v>0</v>
      </c>
      <c r="DF423" s="66">
        <v>0</v>
      </c>
      <c r="DG423" s="66">
        <v>0</v>
      </c>
      <c r="DH423" s="66">
        <v>0</v>
      </c>
      <c r="DI423" s="66">
        <v>0</v>
      </c>
      <c r="DJ423" s="66">
        <v>0</v>
      </c>
      <c r="DK423" s="66">
        <v>0</v>
      </c>
      <c r="DL423" s="66"/>
      <c r="DM423" s="66">
        <v>0</v>
      </c>
      <c r="DN423" s="66">
        <v>0</v>
      </c>
      <c r="DO423" s="66">
        <v>0</v>
      </c>
      <c r="DP423" s="66">
        <v>0</v>
      </c>
      <c r="DQ423" s="66">
        <v>0</v>
      </c>
      <c r="DR423" s="66">
        <v>0</v>
      </c>
      <c r="DS423" s="66">
        <v>0</v>
      </c>
      <c r="DT423" s="66"/>
      <c r="DU423" s="66">
        <v>0</v>
      </c>
      <c r="DV423" s="66">
        <v>0</v>
      </c>
      <c r="DW423" s="66">
        <v>0</v>
      </c>
      <c r="DX423" s="66">
        <v>0</v>
      </c>
      <c r="DY423" s="66">
        <v>0</v>
      </c>
      <c r="DZ423" s="66">
        <v>0</v>
      </c>
      <c r="EA423" s="66">
        <v>0</v>
      </c>
      <c r="EB423" s="66"/>
      <c r="EC423" s="66">
        <v>0</v>
      </c>
      <c r="ED423" s="66">
        <v>0</v>
      </c>
      <c r="EE423" s="66">
        <v>0</v>
      </c>
      <c r="EF423" s="66">
        <v>0</v>
      </c>
      <c r="EG423" s="66">
        <v>0</v>
      </c>
      <c r="EH423" s="66">
        <v>0</v>
      </c>
      <c r="EI423" s="66">
        <v>0</v>
      </c>
      <c r="EJ423" s="66"/>
      <c r="EK423" s="66">
        <v>0</v>
      </c>
      <c r="EL423" s="66">
        <v>0</v>
      </c>
      <c r="EM423" s="66">
        <v>0</v>
      </c>
      <c r="EN423" s="66">
        <v>0</v>
      </c>
      <c r="EO423" s="66">
        <v>0</v>
      </c>
      <c r="EP423" s="66">
        <v>0</v>
      </c>
      <c r="EQ423" s="66">
        <v>0</v>
      </c>
      <c r="ER423" s="66"/>
      <c r="ES423" s="66">
        <v>0</v>
      </c>
      <c r="ET423" s="66">
        <v>0</v>
      </c>
      <c r="EU423" s="66">
        <v>0</v>
      </c>
      <c r="EV423" s="66">
        <v>0</v>
      </c>
      <c r="EW423" s="66">
        <v>0</v>
      </c>
      <c r="EX423" s="66">
        <v>0</v>
      </c>
      <c r="EY423" s="66">
        <v>0</v>
      </c>
      <c r="EZ423" s="66"/>
      <c r="FA423" s="66">
        <v>0</v>
      </c>
      <c r="FB423" s="66">
        <v>0</v>
      </c>
      <c r="FC423" s="66">
        <v>0</v>
      </c>
      <c r="FD423" s="66">
        <v>0</v>
      </c>
      <c r="FE423" s="66">
        <v>0</v>
      </c>
      <c r="FF423" s="66">
        <v>0</v>
      </c>
      <c r="FG423" s="66">
        <v>0</v>
      </c>
    </row>
    <row r="424" spans="1:163">
      <c r="D424" s="64"/>
      <c r="CW424" s="2">
        <f>[52]ACCOUNTALLOC!CW424</f>
        <v>0</v>
      </c>
      <c r="CX424" s="2">
        <f>[52]ACCOUNTALLOC!CX424</f>
        <v>0</v>
      </c>
      <c r="CY424" s="2">
        <f>[52]ACCOUNTALLOC!CY424</f>
        <v>0</v>
      </c>
      <c r="CZ424" s="2">
        <f>[52]ACCOUNTALLOC!CZ424</f>
        <v>0</v>
      </c>
      <c r="DA424" s="2">
        <f>[52]ACCOUNTALLOC!DA424</f>
        <v>0</v>
      </c>
      <c r="DB424" s="2">
        <f>[52]ACCOUNTALLOC!DB424</f>
        <v>0</v>
      </c>
      <c r="DC424" s="2">
        <f>[52]ACCOUNTALLOC!DC424</f>
        <v>0</v>
      </c>
    </row>
    <row r="425" spans="1:163">
      <c r="B425" s="12" t="s">
        <v>253</v>
      </c>
      <c r="D425" s="64"/>
      <c r="CW425" s="2">
        <f>[52]ACCOUNTALLOC!CW425</f>
        <v>0</v>
      </c>
      <c r="CX425" s="2">
        <f>[52]ACCOUNTALLOC!CX425</f>
        <v>0</v>
      </c>
      <c r="CY425" s="2">
        <f>[52]ACCOUNTALLOC!CY425</f>
        <v>0</v>
      </c>
      <c r="CZ425" s="2">
        <f>[52]ACCOUNTALLOC!CZ425</f>
        <v>0</v>
      </c>
      <c r="DA425" s="2">
        <f>[52]ACCOUNTALLOC!DA425</f>
        <v>0</v>
      </c>
      <c r="DB425" s="2">
        <f>[52]ACCOUNTALLOC!DB425</f>
        <v>0</v>
      </c>
      <c r="DC425" s="2">
        <f>[52]ACCOUNTALLOC!DC425</f>
        <v>0</v>
      </c>
    </row>
    <row r="426" spans="1:163">
      <c r="A426" s="699" t="str">
        <f>[52]ACCOUNTALLOC!A426</f>
        <v>~</v>
      </c>
      <c r="B426" s="698" t="str">
        <f>[52]ACCOUNTALLOC!B426</f>
        <v>~</v>
      </c>
      <c r="C426" s="695">
        <f>[52]ACCOUNTALLOC!C426</f>
        <v>0</v>
      </c>
      <c r="D426" s="700"/>
      <c r="E426" s="697">
        <f>[52]ACCOUNTALLOC!E426</f>
        <v>0</v>
      </c>
      <c r="F426" s="697">
        <f>[52]ACCOUNTALLOC!F426</f>
        <v>0</v>
      </c>
      <c r="G426" s="697">
        <f>[52]ACCOUNTALLOC!G426</f>
        <v>0</v>
      </c>
      <c r="H426" s="697">
        <f>[52]ACCOUNTALLOC!H426</f>
        <v>0</v>
      </c>
      <c r="I426" s="697">
        <f>[52]ACCOUNTALLOC!I426</f>
        <v>0</v>
      </c>
      <c r="J426" s="697">
        <f>[52]ACCOUNTALLOC!J426</f>
        <v>0</v>
      </c>
      <c r="K426" s="697">
        <f>[52]ACCOUNTALLOC!K426</f>
        <v>0</v>
      </c>
      <c r="L426" s="698"/>
      <c r="M426" s="697">
        <f>[52]ACCOUNTALLOC!M426</f>
        <v>0</v>
      </c>
      <c r="N426" s="697">
        <f>[52]ACCOUNTALLOC!N426</f>
        <v>0</v>
      </c>
      <c r="O426" s="697">
        <f>[52]ACCOUNTALLOC!O426</f>
        <v>0</v>
      </c>
      <c r="P426" s="697">
        <f>[52]ACCOUNTALLOC!P426</f>
        <v>0</v>
      </c>
      <c r="Q426" s="697">
        <f>[52]ACCOUNTALLOC!Q426</f>
        <v>0</v>
      </c>
      <c r="R426" s="697">
        <f>[52]ACCOUNTALLOC!R426</f>
        <v>0</v>
      </c>
      <c r="S426" s="697">
        <f>[52]ACCOUNTALLOC!S426</f>
        <v>0</v>
      </c>
      <c r="T426" s="698"/>
      <c r="U426" s="697">
        <f>[52]ACCOUNTALLOC!U426</f>
        <v>0</v>
      </c>
      <c r="V426" s="697">
        <f>[52]ACCOUNTALLOC!V426</f>
        <v>0</v>
      </c>
      <c r="W426" s="697">
        <f>[52]ACCOUNTALLOC!W426</f>
        <v>0</v>
      </c>
      <c r="X426" s="697">
        <f>[52]ACCOUNTALLOC!X426</f>
        <v>0</v>
      </c>
      <c r="Y426" s="697">
        <f>[52]ACCOUNTALLOC!Y426</f>
        <v>0</v>
      </c>
      <c r="Z426" s="697">
        <f>[52]ACCOUNTALLOC!Z426</f>
        <v>0</v>
      </c>
      <c r="AA426" s="697">
        <f>[52]ACCOUNTALLOC!AA426</f>
        <v>0</v>
      </c>
      <c r="AB426" s="698"/>
      <c r="AC426" s="697">
        <f>[52]ACCOUNTALLOC!AC426</f>
        <v>0</v>
      </c>
      <c r="AD426" s="697">
        <f>[52]ACCOUNTALLOC!AD426</f>
        <v>0</v>
      </c>
      <c r="AE426" s="697">
        <f>[52]ACCOUNTALLOC!AE426</f>
        <v>0</v>
      </c>
      <c r="AF426" s="697">
        <f>[52]ACCOUNTALLOC!AF426</f>
        <v>0</v>
      </c>
      <c r="AG426" s="697">
        <f>[52]ACCOUNTALLOC!AG426</f>
        <v>0</v>
      </c>
      <c r="AH426" s="697">
        <f>[52]ACCOUNTALLOC!AH426</f>
        <v>0</v>
      </c>
      <c r="AI426" s="697">
        <f>[52]ACCOUNTALLOC!AI426</f>
        <v>0</v>
      </c>
      <c r="AJ426" s="698"/>
      <c r="AK426" s="697">
        <f>[52]ACCOUNTALLOC!AK426</f>
        <v>0</v>
      </c>
      <c r="AL426" s="697">
        <f>[52]ACCOUNTALLOC!AL426</f>
        <v>0</v>
      </c>
      <c r="AM426" s="697">
        <f>[52]ACCOUNTALLOC!AM426</f>
        <v>0</v>
      </c>
      <c r="AN426" s="697">
        <f>[52]ACCOUNTALLOC!AN426</f>
        <v>0</v>
      </c>
      <c r="AO426" s="697">
        <f>[52]ACCOUNTALLOC!AO426</f>
        <v>0</v>
      </c>
      <c r="AP426" s="697">
        <f>[52]ACCOUNTALLOC!AP426</f>
        <v>0</v>
      </c>
      <c r="AQ426" s="697">
        <f>[52]ACCOUNTALLOC!AQ426</f>
        <v>0</v>
      </c>
      <c r="AR426" s="698"/>
      <c r="AS426" s="697">
        <f>[52]ACCOUNTALLOC!AS426</f>
        <v>0</v>
      </c>
      <c r="AT426" s="697">
        <f>[52]ACCOUNTALLOC!AT426</f>
        <v>0</v>
      </c>
      <c r="AU426" s="697">
        <f>[52]ACCOUNTALLOC!AU426</f>
        <v>0</v>
      </c>
      <c r="AV426" s="697">
        <f>[52]ACCOUNTALLOC!AV426</f>
        <v>0</v>
      </c>
      <c r="AW426" s="697">
        <f>[52]ACCOUNTALLOC!AW426</f>
        <v>0</v>
      </c>
      <c r="AX426" s="697">
        <f>[52]ACCOUNTALLOC!AX426</f>
        <v>0</v>
      </c>
      <c r="AY426" s="697">
        <f>[52]ACCOUNTALLOC!AY426</f>
        <v>0</v>
      </c>
      <c r="AZ426" s="698"/>
      <c r="BA426" s="697">
        <f>[52]ACCOUNTALLOC!BA426</f>
        <v>0</v>
      </c>
      <c r="BB426" s="697">
        <f>[52]ACCOUNTALLOC!BB426</f>
        <v>0</v>
      </c>
      <c r="BC426" s="697">
        <f>[52]ACCOUNTALLOC!BC426</f>
        <v>0</v>
      </c>
      <c r="BD426" s="697">
        <f>[52]ACCOUNTALLOC!BD426</f>
        <v>0</v>
      </c>
      <c r="BE426" s="697">
        <f>[52]ACCOUNTALLOC!BE426</f>
        <v>0</v>
      </c>
      <c r="BF426" s="697">
        <f>[52]ACCOUNTALLOC!BF426</f>
        <v>0</v>
      </c>
      <c r="BG426" s="697">
        <f>[52]ACCOUNTALLOC!BG426</f>
        <v>0</v>
      </c>
      <c r="BH426" s="698"/>
      <c r="BI426" s="697">
        <f>[52]ACCOUNTALLOC!BI426</f>
        <v>0</v>
      </c>
      <c r="BJ426" s="697">
        <f>[52]ACCOUNTALLOC!BJ426</f>
        <v>0</v>
      </c>
      <c r="BK426" s="697">
        <f>[52]ACCOUNTALLOC!BK426</f>
        <v>0</v>
      </c>
      <c r="BL426" s="697">
        <f>[52]ACCOUNTALLOC!BL426</f>
        <v>0</v>
      </c>
      <c r="BM426" s="697">
        <f>[52]ACCOUNTALLOC!BM426</f>
        <v>0</v>
      </c>
      <c r="BN426" s="697">
        <f>[52]ACCOUNTALLOC!BN426</f>
        <v>0</v>
      </c>
      <c r="BO426" s="697">
        <f>[52]ACCOUNTALLOC!BO426</f>
        <v>0</v>
      </c>
      <c r="BP426" s="698"/>
      <c r="BQ426" s="697">
        <f>[52]ACCOUNTALLOC!BQ426</f>
        <v>0</v>
      </c>
      <c r="BR426" s="697">
        <f>[52]ACCOUNTALLOC!BR426</f>
        <v>0</v>
      </c>
      <c r="BS426" s="697">
        <f>[52]ACCOUNTALLOC!BS426</f>
        <v>0</v>
      </c>
      <c r="BT426" s="697">
        <f>[52]ACCOUNTALLOC!BT426</f>
        <v>0</v>
      </c>
      <c r="BU426" s="697">
        <f>[52]ACCOUNTALLOC!BU426</f>
        <v>0</v>
      </c>
      <c r="BV426" s="697">
        <f>[52]ACCOUNTALLOC!BV426</f>
        <v>0</v>
      </c>
      <c r="BW426" s="697">
        <f>[52]ACCOUNTALLOC!BW426</f>
        <v>0</v>
      </c>
      <c r="BX426" s="698"/>
      <c r="BY426" s="697">
        <f>[52]ACCOUNTALLOC!BY426</f>
        <v>0</v>
      </c>
      <c r="BZ426" s="697">
        <f>[52]ACCOUNTALLOC!BZ426</f>
        <v>0</v>
      </c>
      <c r="CA426" s="697">
        <f>[52]ACCOUNTALLOC!CA426</f>
        <v>0</v>
      </c>
      <c r="CB426" s="697">
        <f>[52]ACCOUNTALLOC!CB426</f>
        <v>0</v>
      </c>
      <c r="CC426" s="697">
        <f>[52]ACCOUNTALLOC!CC426</f>
        <v>0</v>
      </c>
      <c r="CD426" s="697">
        <f>[52]ACCOUNTALLOC!CD426</f>
        <v>0</v>
      </c>
      <c r="CE426" s="697">
        <f>[52]ACCOUNTALLOC!CE426</f>
        <v>0</v>
      </c>
      <c r="CF426" s="698"/>
      <c r="CG426" s="697">
        <f>[52]ACCOUNTALLOC!CG426</f>
        <v>0</v>
      </c>
      <c r="CH426" s="697">
        <f>[52]ACCOUNTALLOC!CH426</f>
        <v>0</v>
      </c>
      <c r="CI426" s="697">
        <f>[52]ACCOUNTALLOC!CI426</f>
        <v>0</v>
      </c>
      <c r="CJ426" s="697">
        <f>[52]ACCOUNTALLOC!CJ426</f>
        <v>0</v>
      </c>
      <c r="CK426" s="697">
        <f>[52]ACCOUNTALLOC!CK426</f>
        <v>0</v>
      </c>
      <c r="CL426" s="697">
        <f>[52]ACCOUNTALLOC!CL426</f>
        <v>0</v>
      </c>
      <c r="CM426" s="697">
        <f>[52]ACCOUNTALLOC!CM426</f>
        <v>0</v>
      </c>
      <c r="CN426" s="698">
        <f>[52]ACCOUNTALLOC!CN426</f>
        <v>0</v>
      </c>
      <c r="CO426" s="697">
        <f>[52]ACCOUNTALLOC!CO426</f>
        <v>0</v>
      </c>
      <c r="CP426" s="697">
        <f>[52]ACCOUNTALLOC!CP426</f>
        <v>0</v>
      </c>
      <c r="CQ426" s="697">
        <f>[52]ACCOUNTALLOC!CQ426</f>
        <v>0</v>
      </c>
      <c r="CR426" s="697">
        <f>[52]ACCOUNTALLOC!CR426</f>
        <v>0</v>
      </c>
      <c r="CS426" s="697">
        <f>[52]ACCOUNTALLOC!CS426</f>
        <v>0</v>
      </c>
      <c r="CT426" s="697">
        <f>[52]ACCOUNTALLOC!CT426</f>
        <v>0</v>
      </c>
      <c r="CU426" s="697">
        <f>[52]ACCOUNTALLOC!CU426</f>
        <v>0</v>
      </c>
      <c r="CW426" s="65">
        <f>[52]ACCOUNTALLOC!CW426</f>
        <v>0</v>
      </c>
      <c r="CX426" s="65">
        <f>[52]ACCOUNTALLOC!CX426</f>
        <v>0</v>
      </c>
      <c r="CY426" s="65">
        <f>[52]ACCOUNTALLOC!CY426</f>
        <v>0</v>
      </c>
      <c r="CZ426" s="65">
        <f>[52]ACCOUNTALLOC!CZ426</f>
        <v>0</v>
      </c>
      <c r="DA426" s="65">
        <f>[52]ACCOUNTALLOC!DA426</f>
        <v>0</v>
      </c>
      <c r="DB426" s="65">
        <f>[52]ACCOUNTALLOC!DB426</f>
        <v>0</v>
      </c>
      <c r="DC426" s="65">
        <f>[52]ACCOUNTALLOC!DC426</f>
        <v>0</v>
      </c>
      <c r="DE426" s="65">
        <v>0</v>
      </c>
      <c r="DF426" s="65">
        <v>0</v>
      </c>
      <c r="DG426" s="65">
        <v>0</v>
      </c>
      <c r="DH426" s="65">
        <v>0</v>
      </c>
      <c r="DI426" s="65">
        <v>0</v>
      </c>
      <c r="DJ426" s="65">
        <v>0</v>
      </c>
      <c r="DK426" s="65">
        <v>0</v>
      </c>
      <c r="DM426" s="65">
        <v>0</v>
      </c>
      <c r="DN426" s="65">
        <v>0</v>
      </c>
      <c r="DO426" s="65">
        <v>0</v>
      </c>
      <c r="DP426" s="65">
        <v>0</v>
      </c>
      <c r="DQ426" s="65">
        <v>0</v>
      </c>
      <c r="DR426" s="65">
        <v>0</v>
      </c>
      <c r="DS426" s="65">
        <v>0</v>
      </c>
      <c r="DU426" s="65">
        <v>0</v>
      </c>
      <c r="DV426" s="65">
        <v>0</v>
      </c>
      <c r="DW426" s="65">
        <v>0</v>
      </c>
      <c r="DX426" s="65">
        <v>0</v>
      </c>
      <c r="DY426" s="65">
        <v>0</v>
      </c>
      <c r="DZ426" s="65">
        <v>0</v>
      </c>
      <c r="EA426" s="65">
        <v>0</v>
      </c>
      <c r="EC426" s="65">
        <v>0</v>
      </c>
      <c r="ED426" s="65">
        <v>0</v>
      </c>
      <c r="EE426" s="65">
        <v>0</v>
      </c>
      <c r="EF426" s="65">
        <v>0</v>
      </c>
      <c r="EG426" s="65">
        <v>0</v>
      </c>
      <c r="EH426" s="65">
        <v>0</v>
      </c>
      <c r="EI426" s="65">
        <v>0</v>
      </c>
      <c r="EK426" s="65">
        <v>0</v>
      </c>
      <c r="EL426" s="65">
        <v>0</v>
      </c>
      <c r="EM426" s="65">
        <v>0</v>
      </c>
      <c r="EN426" s="65">
        <v>0</v>
      </c>
      <c r="EO426" s="65">
        <v>0</v>
      </c>
      <c r="EP426" s="65">
        <v>0</v>
      </c>
      <c r="EQ426" s="65">
        <v>0</v>
      </c>
      <c r="ES426" s="65">
        <v>0</v>
      </c>
      <c r="ET426" s="65">
        <v>0</v>
      </c>
      <c r="EU426" s="65">
        <v>0</v>
      </c>
      <c r="EV426" s="65">
        <v>0</v>
      </c>
      <c r="EW426" s="65">
        <v>0</v>
      </c>
      <c r="EX426" s="65">
        <v>0</v>
      </c>
      <c r="EY426" s="65">
        <v>0</v>
      </c>
      <c r="FA426" s="65">
        <v>0</v>
      </c>
      <c r="FB426" s="65">
        <v>0</v>
      </c>
      <c r="FC426" s="65">
        <v>0</v>
      </c>
      <c r="FD426" s="65">
        <v>0</v>
      </c>
      <c r="FE426" s="65">
        <v>0</v>
      </c>
      <c r="FF426" s="65">
        <v>0</v>
      </c>
      <c r="FG426" s="65">
        <v>0</v>
      </c>
    </row>
    <row r="427" spans="1:163">
      <c r="A427" s="699" t="str">
        <f>[52]ACCOUNTALLOC!A427</f>
        <v>~</v>
      </c>
      <c r="B427" s="698" t="str">
        <f>[52]ACCOUNTALLOC!B427</f>
        <v>~</v>
      </c>
      <c r="C427" s="695">
        <f>[52]ACCOUNTALLOC!C427</f>
        <v>0</v>
      </c>
      <c r="D427" s="700"/>
      <c r="E427" s="697">
        <f>[52]ACCOUNTALLOC!E427</f>
        <v>0</v>
      </c>
      <c r="F427" s="697">
        <f>[52]ACCOUNTALLOC!F427</f>
        <v>0</v>
      </c>
      <c r="G427" s="697">
        <f>[52]ACCOUNTALLOC!G427</f>
        <v>0</v>
      </c>
      <c r="H427" s="697">
        <f>[52]ACCOUNTALLOC!H427</f>
        <v>0</v>
      </c>
      <c r="I427" s="697">
        <f>[52]ACCOUNTALLOC!I427</f>
        <v>0</v>
      </c>
      <c r="J427" s="697">
        <f>[52]ACCOUNTALLOC!J427</f>
        <v>0</v>
      </c>
      <c r="K427" s="697">
        <f>[52]ACCOUNTALLOC!K427</f>
        <v>0</v>
      </c>
      <c r="L427" s="698"/>
      <c r="M427" s="697">
        <f>[52]ACCOUNTALLOC!M427</f>
        <v>0</v>
      </c>
      <c r="N427" s="697">
        <f>[52]ACCOUNTALLOC!N427</f>
        <v>0</v>
      </c>
      <c r="O427" s="697">
        <f>[52]ACCOUNTALLOC!O427</f>
        <v>0</v>
      </c>
      <c r="P427" s="697">
        <f>[52]ACCOUNTALLOC!P427</f>
        <v>0</v>
      </c>
      <c r="Q427" s="697">
        <f>[52]ACCOUNTALLOC!Q427</f>
        <v>0</v>
      </c>
      <c r="R427" s="697">
        <f>[52]ACCOUNTALLOC!R427</f>
        <v>0</v>
      </c>
      <c r="S427" s="697">
        <f>[52]ACCOUNTALLOC!S427</f>
        <v>0</v>
      </c>
      <c r="T427" s="698"/>
      <c r="U427" s="697">
        <f>[52]ACCOUNTALLOC!U427</f>
        <v>0</v>
      </c>
      <c r="V427" s="697">
        <f>[52]ACCOUNTALLOC!V427</f>
        <v>0</v>
      </c>
      <c r="W427" s="697">
        <f>[52]ACCOUNTALLOC!W427</f>
        <v>0</v>
      </c>
      <c r="X427" s="697">
        <f>[52]ACCOUNTALLOC!X427</f>
        <v>0</v>
      </c>
      <c r="Y427" s="697">
        <f>[52]ACCOUNTALLOC!Y427</f>
        <v>0</v>
      </c>
      <c r="Z427" s="697">
        <f>[52]ACCOUNTALLOC!Z427</f>
        <v>0</v>
      </c>
      <c r="AA427" s="697">
        <f>[52]ACCOUNTALLOC!AA427</f>
        <v>0</v>
      </c>
      <c r="AB427" s="698"/>
      <c r="AC427" s="697">
        <f>[52]ACCOUNTALLOC!AC427</f>
        <v>0</v>
      </c>
      <c r="AD427" s="697">
        <f>[52]ACCOUNTALLOC!AD427</f>
        <v>0</v>
      </c>
      <c r="AE427" s="697">
        <f>[52]ACCOUNTALLOC!AE427</f>
        <v>0</v>
      </c>
      <c r="AF427" s="697">
        <f>[52]ACCOUNTALLOC!AF427</f>
        <v>0</v>
      </c>
      <c r="AG427" s="697">
        <f>[52]ACCOUNTALLOC!AG427</f>
        <v>0</v>
      </c>
      <c r="AH427" s="697">
        <f>[52]ACCOUNTALLOC!AH427</f>
        <v>0</v>
      </c>
      <c r="AI427" s="697">
        <f>[52]ACCOUNTALLOC!AI427</f>
        <v>0</v>
      </c>
      <c r="AJ427" s="698"/>
      <c r="AK427" s="697">
        <f>[52]ACCOUNTALLOC!AK427</f>
        <v>0</v>
      </c>
      <c r="AL427" s="697">
        <f>[52]ACCOUNTALLOC!AL427</f>
        <v>0</v>
      </c>
      <c r="AM427" s="697">
        <f>[52]ACCOUNTALLOC!AM427</f>
        <v>0</v>
      </c>
      <c r="AN427" s="697">
        <f>[52]ACCOUNTALLOC!AN427</f>
        <v>0</v>
      </c>
      <c r="AO427" s="697">
        <f>[52]ACCOUNTALLOC!AO427</f>
        <v>0</v>
      </c>
      <c r="AP427" s="697">
        <f>[52]ACCOUNTALLOC!AP427</f>
        <v>0</v>
      </c>
      <c r="AQ427" s="697">
        <f>[52]ACCOUNTALLOC!AQ427</f>
        <v>0</v>
      </c>
      <c r="AR427" s="698"/>
      <c r="AS427" s="697">
        <f>[52]ACCOUNTALLOC!AS427</f>
        <v>0</v>
      </c>
      <c r="AT427" s="697">
        <f>[52]ACCOUNTALLOC!AT427</f>
        <v>0</v>
      </c>
      <c r="AU427" s="697">
        <f>[52]ACCOUNTALLOC!AU427</f>
        <v>0</v>
      </c>
      <c r="AV427" s="697">
        <f>[52]ACCOUNTALLOC!AV427</f>
        <v>0</v>
      </c>
      <c r="AW427" s="697">
        <f>[52]ACCOUNTALLOC!AW427</f>
        <v>0</v>
      </c>
      <c r="AX427" s="697">
        <f>[52]ACCOUNTALLOC!AX427</f>
        <v>0</v>
      </c>
      <c r="AY427" s="697">
        <f>[52]ACCOUNTALLOC!AY427</f>
        <v>0</v>
      </c>
      <c r="AZ427" s="698"/>
      <c r="BA427" s="697">
        <f>[52]ACCOUNTALLOC!BA427</f>
        <v>0</v>
      </c>
      <c r="BB427" s="697">
        <f>[52]ACCOUNTALLOC!BB427</f>
        <v>0</v>
      </c>
      <c r="BC427" s="697">
        <f>[52]ACCOUNTALLOC!BC427</f>
        <v>0</v>
      </c>
      <c r="BD427" s="697">
        <f>[52]ACCOUNTALLOC!BD427</f>
        <v>0</v>
      </c>
      <c r="BE427" s="697">
        <f>[52]ACCOUNTALLOC!BE427</f>
        <v>0</v>
      </c>
      <c r="BF427" s="697">
        <f>[52]ACCOUNTALLOC!BF427</f>
        <v>0</v>
      </c>
      <c r="BG427" s="697">
        <f>[52]ACCOUNTALLOC!BG427</f>
        <v>0</v>
      </c>
      <c r="BH427" s="698"/>
      <c r="BI427" s="697">
        <f>[52]ACCOUNTALLOC!BI427</f>
        <v>0</v>
      </c>
      <c r="BJ427" s="697">
        <f>[52]ACCOUNTALLOC!BJ427</f>
        <v>0</v>
      </c>
      <c r="BK427" s="697">
        <f>[52]ACCOUNTALLOC!BK427</f>
        <v>0</v>
      </c>
      <c r="BL427" s="697">
        <f>[52]ACCOUNTALLOC!BL427</f>
        <v>0</v>
      </c>
      <c r="BM427" s="697">
        <f>[52]ACCOUNTALLOC!BM427</f>
        <v>0</v>
      </c>
      <c r="BN427" s="697">
        <f>[52]ACCOUNTALLOC!BN427</f>
        <v>0</v>
      </c>
      <c r="BO427" s="697">
        <f>[52]ACCOUNTALLOC!BO427</f>
        <v>0</v>
      </c>
      <c r="BP427" s="698"/>
      <c r="BQ427" s="697">
        <f>[52]ACCOUNTALLOC!BQ427</f>
        <v>0</v>
      </c>
      <c r="BR427" s="697">
        <f>[52]ACCOUNTALLOC!BR427</f>
        <v>0</v>
      </c>
      <c r="BS427" s="697">
        <f>[52]ACCOUNTALLOC!BS427</f>
        <v>0</v>
      </c>
      <c r="BT427" s="697">
        <f>[52]ACCOUNTALLOC!BT427</f>
        <v>0</v>
      </c>
      <c r="BU427" s="697">
        <f>[52]ACCOUNTALLOC!BU427</f>
        <v>0</v>
      </c>
      <c r="BV427" s="697">
        <f>[52]ACCOUNTALLOC!BV427</f>
        <v>0</v>
      </c>
      <c r="BW427" s="697">
        <f>[52]ACCOUNTALLOC!BW427</f>
        <v>0</v>
      </c>
      <c r="BX427" s="698"/>
      <c r="BY427" s="697">
        <f>[52]ACCOUNTALLOC!BY427</f>
        <v>0</v>
      </c>
      <c r="BZ427" s="697">
        <f>[52]ACCOUNTALLOC!BZ427</f>
        <v>0</v>
      </c>
      <c r="CA427" s="697">
        <f>[52]ACCOUNTALLOC!CA427</f>
        <v>0</v>
      </c>
      <c r="CB427" s="697">
        <f>[52]ACCOUNTALLOC!CB427</f>
        <v>0</v>
      </c>
      <c r="CC427" s="697">
        <f>[52]ACCOUNTALLOC!CC427</f>
        <v>0</v>
      </c>
      <c r="CD427" s="697">
        <f>[52]ACCOUNTALLOC!CD427</f>
        <v>0</v>
      </c>
      <c r="CE427" s="697">
        <f>[52]ACCOUNTALLOC!CE427</f>
        <v>0</v>
      </c>
      <c r="CF427" s="698"/>
      <c r="CG427" s="697">
        <f>[52]ACCOUNTALLOC!CG427</f>
        <v>0</v>
      </c>
      <c r="CH427" s="697">
        <f>[52]ACCOUNTALLOC!CH427</f>
        <v>0</v>
      </c>
      <c r="CI427" s="697">
        <f>[52]ACCOUNTALLOC!CI427</f>
        <v>0</v>
      </c>
      <c r="CJ427" s="697">
        <f>[52]ACCOUNTALLOC!CJ427</f>
        <v>0</v>
      </c>
      <c r="CK427" s="697">
        <f>[52]ACCOUNTALLOC!CK427</f>
        <v>0</v>
      </c>
      <c r="CL427" s="697">
        <f>[52]ACCOUNTALLOC!CL427</f>
        <v>0</v>
      </c>
      <c r="CM427" s="697">
        <f>[52]ACCOUNTALLOC!CM427</f>
        <v>0</v>
      </c>
      <c r="CN427" s="698">
        <f>[52]ACCOUNTALLOC!CN427</f>
        <v>0</v>
      </c>
      <c r="CO427" s="697">
        <f>[52]ACCOUNTALLOC!CO427</f>
        <v>0</v>
      </c>
      <c r="CP427" s="697">
        <f>[52]ACCOUNTALLOC!CP427</f>
        <v>0</v>
      </c>
      <c r="CQ427" s="697">
        <f>[52]ACCOUNTALLOC!CQ427</f>
        <v>0</v>
      </c>
      <c r="CR427" s="697">
        <f>[52]ACCOUNTALLOC!CR427</f>
        <v>0</v>
      </c>
      <c r="CS427" s="697">
        <f>[52]ACCOUNTALLOC!CS427</f>
        <v>0</v>
      </c>
      <c r="CT427" s="697">
        <f>[52]ACCOUNTALLOC!CT427</f>
        <v>0</v>
      </c>
      <c r="CU427" s="697">
        <f>[52]ACCOUNTALLOC!CU427</f>
        <v>0</v>
      </c>
      <c r="CW427" s="65">
        <f>[52]ACCOUNTALLOC!CW427</f>
        <v>0</v>
      </c>
      <c r="CX427" s="65">
        <f>[52]ACCOUNTALLOC!CX427</f>
        <v>0</v>
      </c>
      <c r="CY427" s="65">
        <f>[52]ACCOUNTALLOC!CY427</f>
        <v>0</v>
      </c>
      <c r="CZ427" s="65">
        <f>[52]ACCOUNTALLOC!CZ427</f>
        <v>0</v>
      </c>
      <c r="DA427" s="65">
        <f>[52]ACCOUNTALLOC!DA427</f>
        <v>0</v>
      </c>
      <c r="DB427" s="65">
        <f>[52]ACCOUNTALLOC!DB427</f>
        <v>0</v>
      </c>
      <c r="DC427" s="65">
        <f>[52]ACCOUNTALLOC!DC427</f>
        <v>0</v>
      </c>
      <c r="DE427" s="65">
        <v>0</v>
      </c>
      <c r="DF427" s="65">
        <v>0</v>
      </c>
      <c r="DG427" s="65">
        <v>0</v>
      </c>
      <c r="DH427" s="65">
        <v>0</v>
      </c>
      <c r="DI427" s="65">
        <v>0</v>
      </c>
      <c r="DJ427" s="65">
        <v>0</v>
      </c>
      <c r="DK427" s="65">
        <v>0</v>
      </c>
      <c r="DM427" s="65">
        <v>0</v>
      </c>
      <c r="DN427" s="65">
        <v>0</v>
      </c>
      <c r="DO427" s="65">
        <v>0</v>
      </c>
      <c r="DP427" s="65">
        <v>0</v>
      </c>
      <c r="DQ427" s="65">
        <v>0</v>
      </c>
      <c r="DR427" s="65">
        <v>0</v>
      </c>
      <c r="DS427" s="65">
        <v>0</v>
      </c>
      <c r="DU427" s="65">
        <v>0</v>
      </c>
      <c r="DV427" s="65">
        <v>0</v>
      </c>
      <c r="DW427" s="65">
        <v>0</v>
      </c>
      <c r="DX427" s="65">
        <v>0</v>
      </c>
      <c r="DY427" s="65">
        <v>0</v>
      </c>
      <c r="DZ427" s="65">
        <v>0</v>
      </c>
      <c r="EA427" s="65">
        <v>0</v>
      </c>
      <c r="EC427" s="65">
        <v>0</v>
      </c>
      <c r="ED427" s="65">
        <v>0</v>
      </c>
      <c r="EE427" s="65">
        <v>0</v>
      </c>
      <c r="EF427" s="65">
        <v>0</v>
      </c>
      <c r="EG427" s="65">
        <v>0</v>
      </c>
      <c r="EH427" s="65">
        <v>0</v>
      </c>
      <c r="EI427" s="65">
        <v>0</v>
      </c>
      <c r="EK427" s="65">
        <v>0</v>
      </c>
      <c r="EL427" s="65">
        <v>0</v>
      </c>
      <c r="EM427" s="65">
        <v>0</v>
      </c>
      <c r="EN427" s="65">
        <v>0</v>
      </c>
      <c r="EO427" s="65">
        <v>0</v>
      </c>
      <c r="EP427" s="65">
        <v>0</v>
      </c>
      <c r="EQ427" s="65">
        <v>0</v>
      </c>
      <c r="ES427" s="65">
        <v>0</v>
      </c>
      <c r="ET427" s="65">
        <v>0</v>
      </c>
      <c r="EU427" s="65">
        <v>0</v>
      </c>
      <c r="EV427" s="65">
        <v>0</v>
      </c>
      <c r="EW427" s="65">
        <v>0</v>
      </c>
      <c r="EX427" s="65">
        <v>0</v>
      </c>
      <c r="EY427" s="65">
        <v>0</v>
      </c>
      <c r="FA427" s="65">
        <v>0</v>
      </c>
      <c r="FB427" s="65">
        <v>0</v>
      </c>
      <c r="FC427" s="65">
        <v>0</v>
      </c>
      <c r="FD427" s="65">
        <v>0</v>
      </c>
      <c r="FE427" s="65">
        <v>0</v>
      </c>
      <c r="FF427" s="65">
        <v>0</v>
      </c>
      <c r="FG427" s="65">
        <v>0</v>
      </c>
    </row>
    <row r="428" spans="1:163">
      <c r="A428" s="699" t="str">
        <f>[52]ACCOUNTALLOC!A428</f>
        <v>~</v>
      </c>
      <c r="B428" s="698" t="str">
        <f>[52]ACCOUNTALLOC!B428</f>
        <v>~</v>
      </c>
      <c r="C428" s="695">
        <f>[52]ACCOUNTALLOC!C428</f>
        <v>0</v>
      </c>
      <c r="D428" s="700"/>
      <c r="E428" s="697">
        <f>[52]ACCOUNTALLOC!E428</f>
        <v>0</v>
      </c>
      <c r="F428" s="697">
        <f>[52]ACCOUNTALLOC!F428</f>
        <v>0</v>
      </c>
      <c r="G428" s="697">
        <f>[52]ACCOUNTALLOC!G428</f>
        <v>0</v>
      </c>
      <c r="H428" s="697">
        <f>[52]ACCOUNTALLOC!H428</f>
        <v>0</v>
      </c>
      <c r="I428" s="697">
        <f>[52]ACCOUNTALLOC!I428</f>
        <v>0</v>
      </c>
      <c r="J428" s="697">
        <f>[52]ACCOUNTALLOC!J428</f>
        <v>0</v>
      </c>
      <c r="K428" s="697">
        <f>[52]ACCOUNTALLOC!K428</f>
        <v>0</v>
      </c>
      <c r="L428" s="698"/>
      <c r="M428" s="697">
        <f>[52]ACCOUNTALLOC!M428</f>
        <v>0</v>
      </c>
      <c r="N428" s="697">
        <f>[52]ACCOUNTALLOC!N428</f>
        <v>0</v>
      </c>
      <c r="O428" s="697">
        <f>[52]ACCOUNTALLOC!O428</f>
        <v>0</v>
      </c>
      <c r="P428" s="697">
        <f>[52]ACCOUNTALLOC!P428</f>
        <v>0</v>
      </c>
      <c r="Q428" s="697">
        <f>[52]ACCOUNTALLOC!Q428</f>
        <v>0</v>
      </c>
      <c r="R428" s="697">
        <f>[52]ACCOUNTALLOC!R428</f>
        <v>0</v>
      </c>
      <c r="S428" s="697">
        <f>[52]ACCOUNTALLOC!S428</f>
        <v>0</v>
      </c>
      <c r="T428" s="698"/>
      <c r="U428" s="697">
        <f>[52]ACCOUNTALLOC!U428</f>
        <v>0</v>
      </c>
      <c r="V428" s="697">
        <f>[52]ACCOUNTALLOC!V428</f>
        <v>0</v>
      </c>
      <c r="W428" s="697">
        <f>[52]ACCOUNTALLOC!W428</f>
        <v>0</v>
      </c>
      <c r="X428" s="697">
        <f>[52]ACCOUNTALLOC!X428</f>
        <v>0</v>
      </c>
      <c r="Y428" s="697">
        <f>[52]ACCOUNTALLOC!Y428</f>
        <v>0</v>
      </c>
      <c r="Z428" s="697">
        <f>[52]ACCOUNTALLOC!Z428</f>
        <v>0</v>
      </c>
      <c r="AA428" s="697">
        <f>[52]ACCOUNTALLOC!AA428</f>
        <v>0</v>
      </c>
      <c r="AB428" s="698"/>
      <c r="AC428" s="697">
        <f>[52]ACCOUNTALLOC!AC428</f>
        <v>0</v>
      </c>
      <c r="AD428" s="697">
        <f>[52]ACCOUNTALLOC!AD428</f>
        <v>0</v>
      </c>
      <c r="AE428" s="697">
        <f>[52]ACCOUNTALLOC!AE428</f>
        <v>0</v>
      </c>
      <c r="AF428" s="697">
        <f>[52]ACCOUNTALLOC!AF428</f>
        <v>0</v>
      </c>
      <c r="AG428" s="697">
        <f>[52]ACCOUNTALLOC!AG428</f>
        <v>0</v>
      </c>
      <c r="AH428" s="697">
        <f>[52]ACCOUNTALLOC!AH428</f>
        <v>0</v>
      </c>
      <c r="AI428" s="697">
        <f>[52]ACCOUNTALLOC!AI428</f>
        <v>0</v>
      </c>
      <c r="AJ428" s="698"/>
      <c r="AK428" s="697">
        <f>[52]ACCOUNTALLOC!AK428</f>
        <v>0</v>
      </c>
      <c r="AL428" s="697">
        <f>[52]ACCOUNTALLOC!AL428</f>
        <v>0</v>
      </c>
      <c r="AM428" s="697">
        <f>[52]ACCOUNTALLOC!AM428</f>
        <v>0</v>
      </c>
      <c r="AN428" s="697">
        <f>[52]ACCOUNTALLOC!AN428</f>
        <v>0</v>
      </c>
      <c r="AO428" s="697">
        <f>[52]ACCOUNTALLOC!AO428</f>
        <v>0</v>
      </c>
      <c r="AP428" s="697">
        <f>[52]ACCOUNTALLOC!AP428</f>
        <v>0</v>
      </c>
      <c r="AQ428" s="697">
        <f>[52]ACCOUNTALLOC!AQ428</f>
        <v>0</v>
      </c>
      <c r="AR428" s="698"/>
      <c r="AS428" s="697">
        <f>[52]ACCOUNTALLOC!AS428</f>
        <v>0</v>
      </c>
      <c r="AT428" s="697">
        <f>[52]ACCOUNTALLOC!AT428</f>
        <v>0</v>
      </c>
      <c r="AU428" s="697">
        <f>[52]ACCOUNTALLOC!AU428</f>
        <v>0</v>
      </c>
      <c r="AV428" s="697">
        <f>[52]ACCOUNTALLOC!AV428</f>
        <v>0</v>
      </c>
      <c r="AW428" s="697">
        <f>[52]ACCOUNTALLOC!AW428</f>
        <v>0</v>
      </c>
      <c r="AX428" s="697">
        <f>[52]ACCOUNTALLOC!AX428</f>
        <v>0</v>
      </c>
      <c r="AY428" s="697">
        <f>[52]ACCOUNTALLOC!AY428</f>
        <v>0</v>
      </c>
      <c r="AZ428" s="698"/>
      <c r="BA428" s="697">
        <f>[52]ACCOUNTALLOC!BA428</f>
        <v>0</v>
      </c>
      <c r="BB428" s="697">
        <f>[52]ACCOUNTALLOC!BB428</f>
        <v>0</v>
      </c>
      <c r="BC428" s="697">
        <f>[52]ACCOUNTALLOC!BC428</f>
        <v>0</v>
      </c>
      <c r="BD428" s="697">
        <f>[52]ACCOUNTALLOC!BD428</f>
        <v>0</v>
      </c>
      <c r="BE428" s="697">
        <f>[52]ACCOUNTALLOC!BE428</f>
        <v>0</v>
      </c>
      <c r="BF428" s="697">
        <f>[52]ACCOUNTALLOC!BF428</f>
        <v>0</v>
      </c>
      <c r="BG428" s="697">
        <f>[52]ACCOUNTALLOC!BG428</f>
        <v>0</v>
      </c>
      <c r="BH428" s="698"/>
      <c r="BI428" s="697">
        <f>[52]ACCOUNTALLOC!BI428</f>
        <v>0</v>
      </c>
      <c r="BJ428" s="697">
        <f>[52]ACCOUNTALLOC!BJ428</f>
        <v>0</v>
      </c>
      <c r="BK428" s="697">
        <f>[52]ACCOUNTALLOC!BK428</f>
        <v>0</v>
      </c>
      <c r="BL428" s="697">
        <f>[52]ACCOUNTALLOC!BL428</f>
        <v>0</v>
      </c>
      <c r="BM428" s="697">
        <f>[52]ACCOUNTALLOC!BM428</f>
        <v>0</v>
      </c>
      <c r="BN428" s="697">
        <f>[52]ACCOUNTALLOC!BN428</f>
        <v>0</v>
      </c>
      <c r="BO428" s="697">
        <f>[52]ACCOUNTALLOC!BO428</f>
        <v>0</v>
      </c>
      <c r="BP428" s="698"/>
      <c r="BQ428" s="697">
        <f>[52]ACCOUNTALLOC!BQ428</f>
        <v>0</v>
      </c>
      <c r="BR428" s="697">
        <f>[52]ACCOUNTALLOC!BR428</f>
        <v>0</v>
      </c>
      <c r="BS428" s="697">
        <f>[52]ACCOUNTALLOC!BS428</f>
        <v>0</v>
      </c>
      <c r="BT428" s="697">
        <f>[52]ACCOUNTALLOC!BT428</f>
        <v>0</v>
      </c>
      <c r="BU428" s="697">
        <f>[52]ACCOUNTALLOC!BU428</f>
        <v>0</v>
      </c>
      <c r="BV428" s="697">
        <f>[52]ACCOUNTALLOC!BV428</f>
        <v>0</v>
      </c>
      <c r="BW428" s="697">
        <f>[52]ACCOUNTALLOC!BW428</f>
        <v>0</v>
      </c>
      <c r="BX428" s="698"/>
      <c r="BY428" s="697">
        <f>[52]ACCOUNTALLOC!BY428</f>
        <v>0</v>
      </c>
      <c r="BZ428" s="697">
        <f>[52]ACCOUNTALLOC!BZ428</f>
        <v>0</v>
      </c>
      <c r="CA428" s="697">
        <f>[52]ACCOUNTALLOC!CA428</f>
        <v>0</v>
      </c>
      <c r="CB428" s="697">
        <f>[52]ACCOUNTALLOC!CB428</f>
        <v>0</v>
      </c>
      <c r="CC428" s="697">
        <f>[52]ACCOUNTALLOC!CC428</f>
        <v>0</v>
      </c>
      <c r="CD428" s="697">
        <f>[52]ACCOUNTALLOC!CD428</f>
        <v>0</v>
      </c>
      <c r="CE428" s="697">
        <f>[52]ACCOUNTALLOC!CE428</f>
        <v>0</v>
      </c>
      <c r="CF428" s="698"/>
      <c r="CG428" s="697">
        <f>[52]ACCOUNTALLOC!CG428</f>
        <v>0</v>
      </c>
      <c r="CH428" s="697">
        <f>[52]ACCOUNTALLOC!CH428</f>
        <v>0</v>
      </c>
      <c r="CI428" s="697">
        <f>[52]ACCOUNTALLOC!CI428</f>
        <v>0</v>
      </c>
      <c r="CJ428" s="697">
        <f>[52]ACCOUNTALLOC!CJ428</f>
        <v>0</v>
      </c>
      <c r="CK428" s="697">
        <f>[52]ACCOUNTALLOC!CK428</f>
        <v>0</v>
      </c>
      <c r="CL428" s="697">
        <f>[52]ACCOUNTALLOC!CL428</f>
        <v>0</v>
      </c>
      <c r="CM428" s="697">
        <f>[52]ACCOUNTALLOC!CM428</f>
        <v>0</v>
      </c>
      <c r="CN428" s="698">
        <f>[52]ACCOUNTALLOC!CN428</f>
        <v>0</v>
      </c>
      <c r="CO428" s="697">
        <f>[52]ACCOUNTALLOC!CO428</f>
        <v>0</v>
      </c>
      <c r="CP428" s="697">
        <f>[52]ACCOUNTALLOC!CP428</f>
        <v>0</v>
      </c>
      <c r="CQ428" s="697">
        <f>[52]ACCOUNTALLOC!CQ428</f>
        <v>0</v>
      </c>
      <c r="CR428" s="697">
        <f>[52]ACCOUNTALLOC!CR428</f>
        <v>0</v>
      </c>
      <c r="CS428" s="697">
        <f>[52]ACCOUNTALLOC!CS428</f>
        <v>0</v>
      </c>
      <c r="CT428" s="697">
        <f>[52]ACCOUNTALLOC!CT428</f>
        <v>0</v>
      </c>
      <c r="CU428" s="697">
        <f>[52]ACCOUNTALLOC!CU428</f>
        <v>0</v>
      </c>
      <c r="CW428" s="65">
        <f>[52]ACCOUNTALLOC!CW428</f>
        <v>0</v>
      </c>
      <c r="CX428" s="65">
        <f>[52]ACCOUNTALLOC!CX428</f>
        <v>0</v>
      </c>
      <c r="CY428" s="65">
        <f>[52]ACCOUNTALLOC!CY428</f>
        <v>0</v>
      </c>
      <c r="CZ428" s="65">
        <f>[52]ACCOUNTALLOC!CZ428</f>
        <v>0</v>
      </c>
      <c r="DA428" s="65">
        <f>[52]ACCOUNTALLOC!DA428</f>
        <v>0</v>
      </c>
      <c r="DB428" s="65">
        <f>[52]ACCOUNTALLOC!DB428</f>
        <v>0</v>
      </c>
      <c r="DC428" s="65">
        <f>[52]ACCOUNTALLOC!DC428</f>
        <v>0</v>
      </c>
      <c r="DE428" s="65">
        <v>0</v>
      </c>
      <c r="DF428" s="65">
        <v>0</v>
      </c>
      <c r="DG428" s="65">
        <v>0</v>
      </c>
      <c r="DH428" s="65">
        <v>0</v>
      </c>
      <c r="DI428" s="65">
        <v>0</v>
      </c>
      <c r="DJ428" s="65">
        <v>0</v>
      </c>
      <c r="DK428" s="65">
        <v>0</v>
      </c>
      <c r="DM428" s="65">
        <v>0</v>
      </c>
      <c r="DN428" s="65">
        <v>0</v>
      </c>
      <c r="DO428" s="65">
        <v>0</v>
      </c>
      <c r="DP428" s="65">
        <v>0</v>
      </c>
      <c r="DQ428" s="65">
        <v>0</v>
      </c>
      <c r="DR428" s="65">
        <v>0</v>
      </c>
      <c r="DS428" s="65">
        <v>0</v>
      </c>
      <c r="DU428" s="65">
        <v>0</v>
      </c>
      <c r="DV428" s="65">
        <v>0</v>
      </c>
      <c r="DW428" s="65">
        <v>0</v>
      </c>
      <c r="DX428" s="65">
        <v>0</v>
      </c>
      <c r="DY428" s="65">
        <v>0</v>
      </c>
      <c r="DZ428" s="65">
        <v>0</v>
      </c>
      <c r="EA428" s="65">
        <v>0</v>
      </c>
      <c r="EC428" s="65">
        <v>0</v>
      </c>
      <c r="ED428" s="65">
        <v>0</v>
      </c>
      <c r="EE428" s="65">
        <v>0</v>
      </c>
      <c r="EF428" s="65">
        <v>0</v>
      </c>
      <c r="EG428" s="65">
        <v>0</v>
      </c>
      <c r="EH428" s="65">
        <v>0</v>
      </c>
      <c r="EI428" s="65">
        <v>0</v>
      </c>
      <c r="EK428" s="65">
        <v>0</v>
      </c>
      <c r="EL428" s="65">
        <v>0</v>
      </c>
      <c r="EM428" s="65">
        <v>0</v>
      </c>
      <c r="EN428" s="65">
        <v>0</v>
      </c>
      <c r="EO428" s="65">
        <v>0</v>
      </c>
      <c r="EP428" s="65">
        <v>0</v>
      </c>
      <c r="EQ428" s="65">
        <v>0</v>
      </c>
      <c r="ES428" s="65">
        <v>0</v>
      </c>
      <c r="ET428" s="65">
        <v>0</v>
      </c>
      <c r="EU428" s="65">
        <v>0</v>
      </c>
      <c r="EV428" s="65">
        <v>0</v>
      </c>
      <c r="EW428" s="65">
        <v>0</v>
      </c>
      <c r="EX428" s="65">
        <v>0</v>
      </c>
      <c r="EY428" s="65">
        <v>0</v>
      </c>
      <c r="FA428" s="65">
        <v>0</v>
      </c>
      <c r="FB428" s="65">
        <v>0</v>
      </c>
      <c r="FC428" s="65">
        <v>0</v>
      </c>
      <c r="FD428" s="65">
        <v>0</v>
      </c>
      <c r="FE428" s="65">
        <v>0</v>
      </c>
      <c r="FF428" s="65">
        <v>0</v>
      </c>
      <c r="FG428" s="65">
        <v>0</v>
      </c>
    </row>
    <row r="429" spans="1:163">
      <c r="A429" s="699" t="str">
        <f>[52]ACCOUNTALLOC!A429</f>
        <v>~</v>
      </c>
      <c r="B429" s="698" t="str">
        <f>[52]ACCOUNTALLOC!B429</f>
        <v>~</v>
      </c>
      <c r="C429" s="695">
        <f>[52]ACCOUNTALLOC!C429</f>
        <v>0</v>
      </c>
      <c r="D429" s="700"/>
      <c r="E429" s="697">
        <f>[52]ACCOUNTALLOC!E429</f>
        <v>0</v>
      </c>
      <c r="F429" s="697">
        <f>[52]ACCOUNTALLOC!F429</f>
        <v>0</v>
      </c>
      <c r="G429" s="697">
        <f>[52]ACCOUNTALLOC!G429</f>
        <v>0</v>
      </c>
      <c r="H429" s="697">
        <f>[52]ACCOUNTALLOC!H429</f>
        <v>0</v>
      </c>
      <c r="I429" s="697">
        <f>[52]ACCOUNTALLOC!I429</f>
        <v>0</v>
      </c>
      <c r="J429" s="697">
        <f>[52]ACCOUNTALLOC!J429</f>
        <v>0</v>
      </c>
      <c r="K429" s="697">
        <f>[52]ACCOUNTALLOC!K429</f>
        <v>0</v>
      </c>
      <c r="L429" s="698"/>
      <c r="M429" s="697">
        <f>[52]ACCOUNTALLOC!M429</f>
        <v>0</v>
      </c>
      <c r="N429" s="697">
        <f>[52]ACCOUNTALLOC!N429</f>
        <v>0</v>
      </c>
      <c r="O429" s="697">
        <f>[52]ACCOUNTALLOC!O429</f>
        <v>0</v>
      </c>
      <c r="P429" s="697">
        <f>[52]ACCOUNTALLOC!P429</f>
        <v>0</v>
      </c>
      <c r="Q429" s="697">
        <f>[52]ACCOUNTALLOC!Q429</f>
        <v>0</v>
      </c>
      <c r="R429" s="697">
        <f>[52]ACCOUNTALLOC!R429</f>
        <v>0</v>
      </c>
      <c r="S429" s="697">
        <f>[52]ACCOUNTALLOC!S429</f>
        <v>0</v>
      </c>
      <c r="T429" s="698"/>
      <c r="U429" s="697">
        <f>[52]ACCOUNTALLOC!U429</f>
        <v>0</v>
      </c>
      <c r="V429" s="697">
        <f>[52]ACCOUNTALLOC!V429</f>
        <v>0</v>
      </c>
      <c r="W429" s="697">
        <f>[52]ACCOUNTALLOC!W429</f>
        <v>0</v>
      </c>
      <c r="X429" s="697">
        <f>[52]ACCOUNTALLOC!X429</f>
        <v>0</v>
      </c>
      <c r="Y429" s="697">
        <f>[52]ACCOUNTALLOC!Y429</f>
        <v>0</v>
      </c>
      <c r="Z429" s="697">
        <f>[52]ACCOUNTALLOC!Z429</f>
        <v>0</v>
      </c>
      <c r="AA429" s="697">
        <f>[52]ACCOUNTALLOC!AA429</f>
        <v>0</v>
      </c>
      <c r="AB429" s="698"/>
      <c r="AC429" s="697">
        <f>[52]ACCOUNTALLOC!AC429</f>
        <v>0</v>
      </c>
      <c r="AD429" s="697">
        <f>[52]ACCOUNTALLOC!AD429</f>
        <v>0</v>
      </c>
      <c r="AE429" s="697">
        <f>[52]ACCOUNTALLOC!AE429</f>
        <v>0</v>
      </c>
      <c r="AF429" s="697">
        <f>[52]ACCOUNTALLOC!AF429</f>
        <v>0</v>
      </c>
      <c r="AG429" s="697">
        <f>[52]ACCOUNTALLOC!AG429</f>
        <v>0</v>
      </c>
      <c r="AH429" s="697">
        <f>[52]ACCOUNTALLOC!AH429</f>
        <v>0</v>
      </c>
      <c r="AI429" s="697">
        <f>[52]ACCOUNTALLOC!AI429</f>
        <v>0</v>
      </c>
      <c r="AJ429" s="698"/>
      <c r="AK429" s="697">
        <f>[52]ACCOUNTALLOC!AK429</f>
        <v>0</v>
      </c>
      <c r="AL429" s="697">
        <f>[52]ACCOUNTALLOC!AL429</f>
        <v>0</v>
      </c>
      <c r="AM429" s="697">
        <f>[52]ACCOUNTALLOC!AM429</f>
        <v>0</v>
      </c>
      <c r="AN429" s="697">
        <f>[52]ACCOUNTALLOC!AN429</f>
        <v>0</v>
      </c>
      <c r="AO429" s="697">
        <f>[52]ACCOUNTALLOC!AO429</f>
        <v>0</v>
      </c>
      <c r="AP429" s="697">
        <f>[52]ACCOUNTALLOC!AP429</f>
        <v>0</v>
      </c>
      <c r="AQ429" s="697">
        <f>[52]ACCOUNTALLOC!AQ429</f>
        <v>0</v>
      </c>
      <c r="AR429" s="698"/>
      <c r="AS429" s="697">
        <f>[52]ACCOUNTALLOC!AS429</f>
        <v>0</v>
      </c>
      <c r="AT429" s="697">
        <f>[52]ACCOUNTALLOC!AT429</f>
        <v>0</v>
      </c>
      <c r="AU429" s="697">
        <f>[52]ACCOUNTALLOC!AU429</f>
        <v>0</v>
      </c>
      <c r="AV429" s="697">
        <f>[52]ACCOUNTALLOC!AV429</f>
        <v>0</v>
      </c>
      <c r="AW429" s="697">
        <f>[52]ACCOUNTALLOC!AW429</f>
        <v>0</v>
      </c>
      <c r="AX429" s="697">
        <f>[52]ACCOUNTALLOC!AX429</f>
        <v>0</v>
      </c>
      <c r="AY429" s="697">
        <f>[52]ACCOUNTALLOC!AY429</f>
        <v>0</v>
      </c>
      <c r="AZ429" s="698"/>
      <c r="BA429" s="697">
        <f>[52]ACCOUNTALLOC!BA429</f>
        <v>0</v>
      </c>
      <c r="BB429" s="697">
        <f>[52]ACCOUNTALLOC!BB429</f>
        <v>0</v>
      </c>
      <c r="BC429" s="697">
        <f>[52]ACCOUNTALLOC!BC429</f>
        <v>0</v>
      </c>
      <c r="BD429" s="697">
        <f>[52]ACCOUNTALLOC!BD429</f>
        <v>0</v>
      </c>
      <c r="BE429" s="697">
        <f>[52]ACCOUNTALLOC!BE429</f>
        <v>0</v>
      </c>
      <c r="BF429" s="697">
        <f>[52]ACCOUNTALLOC!BF429</f>
        <v>0</v>
      </c>
      <c r="BG429" s="697">
        <f>[52]ACCOUNTALLOC!BG429</f>
        <v>0</v>
      </c>
      <c r="BH429" s="698"/>
      <c r="BI429" s="697">
        <f>[52]ACCOUNTALLOC!BI429</f>
        <v>0</v>
      </c>
      <c r="BJ429" s="697">
        <f>[52]ACCOUNTALLOC!BJ429</f>
        <v>0</v>
      </c>
      <c r="BK429" s="697">
        <f>[52]ACCOUNTALLOC!BK429</f>
        <v>0</v>
      </c>
      <c r="BL429" s="697">
        <f>[52]ACCOUNTALLOC!BL429</f>
        <v>0</v>
      </c>
      <c r="BM429" s="697">
        <f>[52]ACCOUNTALLOC!BM429</f>
        <v>0</v>
      </c>
      <c r="BN429" s="697">
        <f>[52]ACCOUNTALLOC!BN429</f>
        <v>0</v>
      </c>
      <c r="BO429" s="697">
        <f>[52]ACCOUNTALLOC!BO429</f>
        <v>0</v>
      </c>
      <c r="BP429" s="698"/>
      <c r="BQ429" s="697">
        <f>[52]ACCOUNTALLOC!BQ429</f>
        <v>0</v>
      </c>
      <c r="BR429" s="697">
        <f>[52]ACCOUNTALLOC!BR429</f>
        <v>0</v>
      </c>
      <c r="BS429" s="697">
        <f>[52]ACCOUNTALLOC!BS429</f>
        <v>0</v>
      </c>
      <c r="BT429" s="697">
        <f>[52]ACCOUNTALLOC!BT429</f>
        <v>0</v>
      </c>
      <c r="BU429" s="697">
        <f>[52]ACCOUNTALLOC!BU429</f>
        <v>0</v>
      </c>
      <c r="BV429" s="697">
        <f>[52]ACCOUNTALLOC!BV429</f>
        <v>0</v>
      </c>
      <c r="BW429" s="697">
        <f>[52]ACCOUNTALLOC!BW429</f>
        <v>0</v>
      </c>
      <c r="BX429" s="698"/>
      <c r="BY429" s="697">
        <f>[52]ACCOUNTALLOC!BY429</f>
        <v>0</v>
      </c>
      <c r="BZ429" s="697">
        <f>[52]ACCOUNTALLOC!BZ429</f>
        <v>0</v>
      </c>
      <c r="CA429" s="697">
        <f>[52]ACCOUNTALLOC!CA429</f>
        <v>0</v>
      </c>
      <c r="CB429" s="697">
        <f>[52]ACCOUNTALLOC!CB429</f>
        <v>0</v>
      </c>
      <c r="CC429" s="697">
        <f>[52]ACCOUNTALLOC!CC429</f>
        <v>0</v>
      </c>
      <c r="CD429" s="697">
        <f>[52]ACCOUNTALLOC!CD429</f>
        <v>0</v>
      </c>
      <c r="CE429" s="697">
        <f>[52]ACCOUNTALLOC!CE429</f>
        <v>0</v>
      </c>
      <c r="CF429" s="698"/>
      <c r="CG429" s="697">
        <f>[52]ACCOUNTALLOC!CG429</f>
        <v>0</v>
      </c>
      <c r="CH429" s="697">
        <f>[52]ACCOUNTALLOC!CH429</f>
        <v>0</v>
      </c>
      <c r="CI429" s="697">
        <f>[52]ACCOUNTALLOC!CI429</f>
        <v>0</v>
      </c>
      <c r="CJ429" s="697">
        <f>[52]ACCOUNTALLOC!CJ429</f>
        <v>0</v>
      </c>
      <c r="CK429" s="697">
        <f>[52]ACCOUNTALLOC!CK429</f>
        <v>0</v>
      </c>
      <c r="CL429" s="697">
        <f>[52]ACCOUNTALLOC!CL429</f>
        <v>0</v>
      </c>
      <c r="CM429" s="697">
        <f>[52]ACCOUNTALLOC!CM429</f>
        <v>0</v>
      </c>
      <c r="CN429" s="698">
        <f>[52]ACCOUNTALLOC!CN429</f>
        <v>0</v>
      </c>
      <c r="CO429" s="697">
        <f>[52]ACCOUNTALLOC!CO429</f>
        <v>0</v>
      </c>
      <c r="CP429" s="697">
        <f>[52]ACCOUNTALLOC!CP429</f>
        <v>0</v>
      </c>
      <c r="CQ429" s="697">
        <f>[52]ACCOUNTALLOC!CQ429</f>
        <v>0</v>
      </c>
      <c r="CR429" s="697">
        <f>[52]ACCOUNTALLOC!CR429</f>
        <v>0</v>
      </c>
      <c r="CS429" s="697">
        <f>[52]ACCOUNTALLOC!CS429</f>
        <v>0</v>
      </c>
      <c r="CT429" s="697">
        <f>[52]ACCOUNTALLOC!CT429</f>
        <v>0</v>
      </c>
      <c r="CU429" s="697">
        <f>[52]ACCOUNTALLOC!CU429</f>
        <v>0</v>
      </c>
      <c r="CW429" s="65">
        <f>[52]ACCOUNTALLOC!CW429</f>
        <v>0</v>
      </c>
      <c r="CX429" s="65">
        <f>[52]ACCOUNTALLOC!CX429</f>
        <v>0</v>
      </c>
      <c r="CY429" s="65">
        <f>[52]ACCOUNTALLOC!CY429</f>
        <v>0</v>
      </c>
      <c r="CZ429" s="65">
        <f>[52]ACCOUNTALLOC!CZ429</f>
        <v>0</v>
      </c>
      <c r="DA429" s="65">
        <f>[52]ACCOUNTALLOC!DA429</f>
        <v>0</v>
      </c>
      <c r="DB429" s="65">
        <f>[52]ACCOUNTALLOC!DB429</f>
        <v>0</v>
      </c>
      <c r="DC429" s="65">
        <f>[52]ACCOUNTALLOC!DC429</f>
        <v>0</v>
      </c>
      <c r="DE429" s="65">
        <v>0</v>
      </c>
      <c r="DF429" s="65">
        <v>0</v>
      </c>
      <c r="DG429" s="65">
        <v>0</v>
      </c>
      <c r="DH429" s="65">
        <v>0</v>
      </c>
      <c r="DI429" s="65">
        <v>0</v>
      </c>
      <c r="DJ429" s="65">
        <v>0</v>
      </c>
      <c r="DK429" s="65">
        <v>0</v>
      </c>
      <c r="DM429" s="65">
        <v>0</v>
      </c>
      <c r="DN429" s="65">
        <v>0</v>
      </c>
      <c r="DO429" s="65">
        <v>0</v>
      </c>
      <c r="DP429" s="65">
        <v>0</v>
      </c>
      <c r="DQ429" s="65">
        <v>0</v>
      </c>
      <c r="DR429" s="65">
        <v>0</v>
      </c>
      <c r="DS429" s="65">
        <v>0</v>
      </c>
      <c r="DU429" s="65">
        <v>0</v>
      </c>
      <c r="DV429" s="65">
        <v>0</v>
      </c>
      <c r="DW429" s="65">
        <v>0</v>
      </c>
      <c r="DX429" s="65">
        <v>0</v>
      </c>
      <c r="DY429" s="65">
        <v>0</v>
      </c>
      <c r="DZ429" s="65">
        <v>0</v>
      </c>
      <c r="EA429" s="65">
        <v>0</v>
      </c>
      <c r="EC429" s="65">
        <v>0</v>
      </c>
      <c r="ED429" s="65">
        <v>0</v>
      </c>
      <c r="EE429" s="65">
        <v>0</v>
      </c>
      <c r="EF429" s="65">
        <v>0</v>
      </c>
      <c r="EG429" s="65">
        <v>0</v>
      </c>
      <c r="EH429" s="65">
        <v>0</v>
      </c>
      <c r="EI429" s="65">
        <v>0</v>
      </c>
      <c r="EK429" s="65">
        <v>0</v>
      </c>
      <c r="EL429" s="65">
        <v>0</v>
      </c>
      <c r="EM429" s="65">
        <v>0</v>
      </c>
      <c r="EN429" s="65">
        <v>0</v>
      </c>
      <c r="EO429" s="65">
        <v>0</v>
      </c>
      <c r="EP429" s="65">
        <v>0</v>
      </c>
      <c r="EQ429" s="65">
        <v>0</v>
      </c>
      <c r="ES429" s="65">
        <v>0</v>
      </c>
      <c r="ET429" s="65">
        <v>0</v>
      </c>
      <c r="EU429" s="65">
        <v>0</v>
      </c>
      <c r="EV429" s="65">
        <v>0</v>
      </c>
      <c r="EW429" s="65">
        <v>0</v>
      </c>
      <c r="EX429" s="65">
        <v>0</v>
      </c>
      <c r="EY429" s="65">
        <v>0</v>
      </c>
      <c r="FA429" s="65">
        <v>0</v>
      </c>
      <c r="FB429" s="65">
        <v>0</v>
      </c>
      <c r="FC429" s="65">
        <v>0</v>
      </c>
      <c r="FD429" s="65">
        <v>0</v>
      </c>
      <c r="FE429" s="65">
        <v>0</v>
      </c>
      <c r="FF429" s="65">
        <v>0</v>
      </c>
      <c r="FG429" s="65">
        <v>0</v>
      </c>
    </row>
    <row r="430" spans="1:163">
      <c r="A430" s="698"/>
      <c r="B430" s="694" t="str">
        <f>[52]ACCOUNTALLOC!B430</f>
        <v>Sub-total</v>
      </c>
      <c r="C430" s="696">
        <f>[52]ACCOUNTALLOC!C430</f>
        <v>0</v>
      </c>
      <c r="D430" s="700"/>
      <c r="E430" s="696">
        <f>[52]ACCOUNTALLOC!E430</f>
        <v>0</v>
      </c>
      <c r="F430" s="696">
        <f>[52]ACCOUNTALLOC!F430</f>
        <v>0</v>
      </c>
      <c r="G430" s="696">
        <f>[52]ACCOUNTALLOC!G430</f>
        <v>0</v>
      </c>
      <c r="H430" s="696">
        <f>[52]ACCOUNTALLOC!H430</f>
        <v>0</v>
      </c>
      <c r="I430" s="696">
        <f>[52]ACCOUNTALLOC!I430</f>
        <v>0</v>
      </c>
      <c r="J430" s="696">
        <f>[52]ACCOUNTALLOC!J430</f>
        <v>0</v>
      </c>
      <c r="K430" s="696">
        <f>[52]ACCOUNTALLOC!K430</f>
        <v>0</v>
      </c>
      <c r="L430" s="696"/>
      <c r="M430" s="696">
        <f>[52]ACCOUNTALLOC!M430</f>
        <v>0</v>
      </c>
      <c r="N430" s="696">
        <f>[52]ACCOUNTALLOC!N430</f>
        <v>0</v>
      </c>
      <c r="O430" s="696">
        <f>[52]ACCOUNTALLOC!O430</f>
        <v>0</v>
      </c>
      <c r="P430" s="696">
        <f>[52]ACCOUNTALLOC!P430</f>
        <v>0</v>
      </c>
      <c r="Q430" s="696">
        <f>[52]ACCOUNTALLOC!Q430</f>
        <v>0</v>
      </c>
      <c r="R430" s="696">
        <f>[52]ACCOUNTALLOC!R430</f>
        <v>0</v>
      </c>
      <c r="S430" s="696">
        <f>[52]ACCOUNTALLOC!S430</f>
        <v>0</v>
      </c>
      <c r="T430" s="696"/>
      <c r="U430" s="696">
        <f>[52]ACCOUNTALLOC!U430</f>
        <v>0</v>
      </c>
      <c r="V430" s="696">
        <f>[52]ACCOUNTALLOC!V430</f>
        <v>0</v>
      </c>
      <c r="W430" s="696">
        <f>[52]ACCOUNTALLOC!W430</f>
        <v>0</v>
      </c>
      <c r="X430" s="696">
        <f>[52]ACCOUNTALLOC!X430</f>
        <v>0</v>
      </c>
      <c r="Y430" s="696">
        <f>[52]ACCOUNTALLOC!Y430</f>
        <v>0</v>
      </c>
      <c r="Z430" s="696">
        <f>[52]ACCOUNTALLOC!Z430</f>
        <v>0</v>
      </c>
      <c r="AA430" s="696">
        <f>[52]ACCOUNTALLOC!AA430</f>
        <v>0</v>
      </c>
      <c r="AB430" s="696"/>
      <c r="AC430" s="696">
        <f>[52]ACCOUNTALLOC!AC430</f>
        <v>0</v>
      </c>
      <c r="AD430" s="696">
        <f>[52]ACCOUNTALLOC!AD430</f>
        <v>0</v>
      </c>
      <c r="AE430" s="696">
        <f>[52]ACCOUNTALLOC!AE430</f>
        <v>0</v>
      </c>
      <c r="AF430" s="696">
        <f>[52]ACCOUNTALLOC!AF430</f>
        <v>0</v>
      </c>
      <c r="AG430" s="696">
        <f>[52]ACCOUNTALLOC!AG430</f>
        <v>0</v>
      </c>
      <c r="AH430" s="696">
        <f>[52]ACCOUNTALLOC!AH430</f>
        <v>0</v>
      </c>
      <c r="AI430" s="696">
        <f>[52]ACCOUNTALLOC!AI430</f>
        <v>0</v>
      </c>
      <c r="AJ430" s="696"/>
      <c r="AK430" s="696">
        <f>[52]ACCOUNTALLOC!AK430</f>
        <v>0</v>
      </c>
      <c r="AL430" s="696">
        <f>[52]ACCOUNTALLOC!AL430</f>
        <v>0</v>
      </c>
      <c r="AM430" s="696">
        <f>[52]ACCOUNTALLOC!AM430</f>
        <v>0</v>
      </c>
      <c r="AN430" s="696">
        <f>[52]ACCOUNTALLOC!AN430</f>
        <v>0</v>
      </c>
      <c r="AO430" s="696">
        <f>[52]ACCOUNTALLOC!AO430</f>
        <v>0</v>
      </c>
      <c r="AP430" s="696">
        <f>[52]ACCOUNTALLOC!AP430</f>
        <v>0</v>
      </c>
      <c r="AQ430" s="696">
        <f>[52]ACCOUNTALLOC!AQ430</f>
        <v>0</v>
      </c>
      <c r="AR430" s="696"/>
      <c r="AS430" s="696">
        <f>[52]ACCOUNTALLOC!AS430</f>
        <v>0</v>
      </c>
      <c r="AT430" s="696">
        <f>[52]ACCOUNTALLOC!AT430</f>
        <v>0</v>
      </c>
      <c r="AU430" s="696">
        <f>[52]ACCOUNTALLOC!AU430</f>
        <v>0</v>
      </c>
      <c r="AV430" s="696">
        <f>[52]ACCOUNTALLOC!AV430</f>
        <v>0</v>
      </c>
      <c r="AW430" s="696">
        <f>[52]ACCOUNTALLOC!AW430</f>
        <v>0</v>
      </c>
      <c r="AX430" s="696">
        <f>[52]ACCOUNTALLOC!AX430</f>
        <v>0</v>
      </c>
      <c r="AY430" s="696">
        <f>[52]ACCOUNTALLOC!AY430</f>
        <v>0</v>
      </c>
      <c r="AZ430" s="696"/>
      <c r="BA430" s="696">
        <f>[52]ACCOUNTALLOC!BA430</f>
        <v>0</v>
      </c>
      <c r="BB430" s="696">
        <f>[52]ACCOUNTALLOC!BB430</f>
        <v>0</v>
      </c>
      <c r="BC430" s="696">
        <f>[52]ACCOUNTALLOC!BC430</f>
        <v>0</v>
      </c>
      <c r="BD430" s="696">
        <f>[52]ACCOUNTALLOC!BD430</f>
        <v>0</v>
      </c>
      <c r="BE430" s="696">
        <f>[52]ACCOUNTALLOC!BE430</f>
        <v>0</v>
      </c>
      <c r="BF430" s="696">
        <f>[52]ACCOUNTALLOC!BF430</f>
        <v>0</v>
      </c>
      <c r="BG430" s="696">
        <f>[52]ACCOUNTALLOC!BG430</f>
        <v>0</v>
      </c>
      <c r="BH430" s="696"/>
      <c r="BI430" s="696">
        <f>[52]ACCOUNTALLOC!BI430</f>
        <v>0</v>
      </c>
      <c r="BJ430" s="696">
        <f>[52]ACCOUNTALLOC!BJ430</f>
        <v>0</v>
      </c>
      <c r="BK430" s="696">
        <f>[52]ACCOUNTALLOC!BK430</f>
        <v>0</v>
      </c>
      <c r="BL430" s="696">
        <f>[52]ACCOUNTALLOC!BL430</f>
        <v>0</v>
      </c>
      <c r="BM430" s="696">
        <f>[52]ACCOUNTALLOC!BM430</f>
        <v>0</v>
      </c>
      <c r="BN430" s="696">
        <f>[52]ACCOUNTALLOC!BN430</f>
        <v>0</v>
      </c>
      <c r="BO430" s="696">
        <f>[52]ACCOUNTALLOC!BO430</f>
        <v>0</v>
      </c>
      <c r="BP430" s="696"/>
      <c r="BQ430" s="696">
        <f>[52]ACCOUNTALLOC!BQ430</f>
        <v>0</v>
      </c>
      <c r="BR430" s="696">
        <f>[52]ACCOUNTALLOC!BR430</f>
        <v>0</v>
      </c>
      <c r="BS430" s="696">
        <f>[52]ACCOUNTALLOC!BS430</f>
        <v>0</v>
      </c>
      <c r="BT430" s="696">
        <f>[52]ACCOUNTALLOC!BT430</f>
        <v>0</v>
      </c>
      <c r="BU430" s="696">
        <f>[52]ACCOUNTALLOC!BU430</f>
        <v>0</v>
      </c>
      <c r="BV430" s="696">
        <f>[52]ACCOUNTALLOC!BV430</f>
        <v>0</v>
      </c>
      <c r="BW430" s="696">
        <f>[52]ACCOUNTALLOC!BW430</f>
        <v>0</v>
      </c>
      <c r="BX430" s="696"/>
      <c r="BY430" s="696">
        <f>[52]ACCOUNTALLOC!BY430</f>
        <v>0</v>
      </c>
      <c r="BZ430" s="696">
        <f>[52]ACCOUNTALLOC!BZ430</f>
        <v>0</v>
      </c>
      <c r="CA430" s="696">
        <f>[52]ACCOUNTALLOC!CA430</f>
        <v>0</v>
      </c>
      <c r="CB430" s="696">
        <f>[52]ACCOUNTALLOC!CB430</f>
        <v>0</v>
      </c>
      <c r="CC430" s="696">
        <f>[52]ACCOUNTALLOC!CC430</f>
        <v>0</v>
      </c>
      <c r="CD430" s="696">
        <f>[52]ACCOUNTALLOC!CD430</f>
        <v>0</v>
      </c>
      <c r="CE430" s="696">
        <f>[52]ACCOUNTALLOC!CE430</f>
        <v>0</v>
      </c>
      <c r="CF430" s="696"/>
      <c r="CG430" s="696">
        <f>[52]ACCOUNTALLOC!CG430</f>
        <v>0</v>
      </c>
      <c r="CH430" s="696">
        <f>[52]ACCOUNTALLOC!CH430</f>
        <v>0</v>
      </c>
      <c r="CI430" s="696">
        <f>[52]ACCOUNTALLOC!CI430</f>
        <v>0</v>
      </c>
      <c r="CJ430" s="696">
        <f>[52]ACCOUNTALLOC!CJ430</f>
        <v>0</v>
      </c>
      <c r="CK430" s="696">
        <f>[52]ACCOUNTALLOC!CK430</f>
        <v>0</v>
      </c>
      <c r="CL430" s="696">
        <f>[52]ACCOUNTALLOC!CL430</f>
        <v>0</v>
      </c>
      <c r="CM430" s="696">
        <f>[52]ACCOUNTALLOC!CM430</f>
        <v>0</v>
      </c>
      <c r="CN430" s="696">
        <f>[52]ACCOUNTALLOC!CN430</f>
        <v>0</v>
      </c>
      <c r="CO430" s="696">
        <f>[52]ACCOUNTALLOC!CO430</f>
        <v>0</v>
      </c>
      <c r="CP430" s="696">
        <f>[52]ACCOUNTALLOC!CP430</f>
        <v>0</v>
      </c>
      <c r="CQ430" s="696">
        <f>[52]ACCOUNTALLOC!CQ430</f>
        <v>0</v>
      </c>
      <c r="CR430" s="696">
        <f>[52]ACCOUNTALLOC!CR430</f>
        <v>0</v>
      </c>
      <c r="CS430" s="696">
        <f>[52]ACCOUNTALLOC!CS430</f>
        <v>0</v>
      </c>
      <c r="CT430" s="696">
        <f>[52]ACCOUNTALLOC!CT430</f>
        <v>0</v>
      </c>
      <c r="CU430" s="696">
        <f>[52]ACCOUNTALLOC!CU430</f>
        <v>0</v>
      </c>
      <c r="CV430" s="66"/>
      <c r="CW430" s="66">
        <f>[52]ACCOUNTALLOC!CW430</f>
        <v>0</v>
      </c>
      <c r="CX430" s="66">
        <f>[52]ACCOUNTALLOC!CX430</f>
        <v>0</v>
      </c>
      <c r="CY430" s="66">
        <f>[52]ACCOUNTALLOC!CY430</f>
        <v>0</v>
      </c>
      <c r="CZ430" s="66">
        <f>[52]ACCOUNTALLOC!CZ430</f>
        <v>0</v>
      </c>
      <c r="DA430" s="66">
        <f>[52]ACCOUNTALLOC!DA430</f>
        <v>0</v>
      </c>
      <c r="DB430" s="66">
        <f>[52]ACCOUNTALLOC!DB430</f>
        <v>0</v>
      </c>
      <c r="DC430" s="66">
        <f>[52]ACCOUNTALLOC!DC430</f>
        <v>0</v>
      </c>
      <c r="DD430" s="66"/>
      <c r="DE430" s="66">
        <v>0</v>
      </c>
      <c r="DF430" s="66">
        <v>0</v>
      </c>
      <c r="DG430" s="66">
        <v>0</v>
      </c>
      <c r="DH430" s="66">
        <v>0</v>
      </c>
      <c r="DI430" s="66">
        <v>0</v>
      </c>
      <c r="DJ430" s="66">
        <v>0</v>
      </c>
      <c r="DK430" s="66">
        <v>0</v>
      </c>
      <c r="DL430" s="66"/>
      <c r="DM430" s="66">
        <v>0</v>
      </c>
      <c r="DN430" s="66">
        <v>0</v>
      </c>
      <c r="DO430" s="66">
        <v>0</v>
      </c>
      <c r="DP430" s="66">
        <v>0</v>
      </c>
      <c r="DQ430" s="66">
        <v>0</v>
      </c>
      <c r="DR430" s="66">
        <v>0</v>
      </c>
      <c r="DS430" s="66">
        <v>0</v>
      </c>
      <c r="DT430" s="66"/>
      <c r="DU430" s="66">
        <v>0</v>
      </c>
      <c r="DV430" s="66">
        <v>0</v>
      </c>
      <c r="DW430" s="66">
        <v>0</v>
      </c>
      <c r="DX430" s="66">
        <v>0</v>
      </c>
      <c r="DY430" s="66">
        <v>0</v>
      </c>
      <c r="DZ430" s="66">
        <v>0</v>
      </c>
      <c r="EA430" s="66">
        <v>0</v>
      </c>
      <c r="EB430" s="66"/>
      <c r="EC430" s="66">
        <v>0</v>
      </c>
      <c r="ED430" s="66">
        <v>0</v>
      </c>
      <c r="EE430" s="66">
        <v>0</v>
      </c>
      <c r="EF430" s="66">
        <v>0</v>
      </c>
      <c r="EG430" s="66">
        <v>0</v>
      </c>
      <c r="EH430" s="66">
        <v>0</v>
      </c>
      <c r="EI430" s="66">
        <v>0</v>
      </c>
      <c r="EJ430" s="66"/>
      <c r="EK430" s="66">
        <v>0</v>
      </c>
      <c r="EL430" s="66">
        <v>0</v>
      </c>
      <c r="EM430" s="66">
        <v>0</v>
      </c>
      <c r="EN430" s="66">
        <v>0</v>
      </c>
      <c r="EO430" s="66">
        <v>0</v>
      </c>
      <c r="EP430" s="66">
        <v>0</v>
      </c>
      <c r="EQ430" s="66">
        <v>0</v>
      </c>
      <c r="ER430" s="66"/>
      <c r="ES430" s="66">
        <v>0</v>
      </c>
      <c r="ET430" s="66">
        <v>0</v>
      </c>
      <c r="EU430" s="66">
        <v>0</v>
      </c>
      <c r="EV430" s="66">
        <v>0</v>
      </c>
      <c r="EW430" s="66">
        <v>0</v>
      </c>
      <c r="EX430" s="66">
        <v>0</v>
      </c>
      <c r="EY430" s="66">
        <v>0</v>
      </c>
      <c r="EZ430" s="66"/>
      <c r="FA430" s="66">
        <v>0</v>
      </c>
      <c r="FB430" s="66">
        <v>0</v>
      </c>
      <c r="FC430" s="66">
        <v>0</v>
      </c>
      <c r="FD430" s="66">
        <v>0</v>
      </c>
      <c r="FE430" s="66">
        <v>0</v>
      </c>
      <c r="FF430" s="66">
        <v>0</v>
      </c>
      <c r="FG430" s="66">
        <v>0</v>
      </c>
    </row>
    <row r="431" spans="1:163">
      <c r="A431" s="698"/>
      <c r="B431" s="698"/>
      <c r="C431" s="698"/>
      <c r="D431" s="700"/>
      <c r="E431" s="698"/>
      <c r="F431" s="698"/>
      <c r="G431" s="698"/>
      <c r="H431" s="698"/>
      <c r="I431" s="698"/>
      <c r="J431" s="698"/>
      <c r="K431" s="698"/>
      <c r="L431" s="698"/>
      <c r="M431" s="698"/>
      <c r="N431" s="698"/>
      <c r="O431" s="698"/>
      <c r="P431" s="698"/>
      <c r="Q431" s="698"/>
      <c r="R431" s="698"/>
      <c r="S431" s="698"/>
      <c r="T431" s="698"/>
      <c r="U431" s="698"/>
      <c r="V431" s="698"/>
      <c r="W431" s="698"/>
      <c r="X431" s="698"/>
      <c r="Y431" s="698"/>
      <c r="Z431" s="698"/>
      <c r="AA431" s="698"/>
      <c r="AB431" s="698"/>
      <c r="AC431" s="698"/>
      <c r="AD431" s="698"/>
      <c r="AE431" s="698"/>
      <c r="AF431" s="698"/>
      <c r="AG431" s="698"/>
      <c r="AH431" s="698"/>
      <c r="AI431" s="698"/>
      <c r="AJ431" s="698"/>
      <c r="AK431" s="698"/>
      <c r="AL431" s="698"/>
      <c r="AM431" s="698"/>
      <c r="AN431" s="698"/>
      <c r="AO431" s="698"/>
      <c r="AP431" s="698"/>
      <c r="AQ431" s="698"/>
      <c r="AR431" s="698"/>
      <c r="AS431" s="698"/>
      <c r="AT431" s="698"/>
      <c r="AU431" s="698"/>
      <c r="AV431" s="698"/>
      <c r="AW431" s="698"/>
      <c r="AX431" s="698"/>
      <c r="AY431" s="698"/>
      <c r="AZ431" s="698"/>
      <c r="BA431" s="698"/>
      <c r="BB431" s="698"/>
      <c r="BC431" s="698"/>
      <c r="BD431" s="698"/>
      <c r="BE431" s="698"/>
      <c r="BF431" s="698"/>
      <c r="BG431" s="698"/>
      <c r="BH431" s="698"/>
      <c r="BI431" s="698"/>
      <c r="BJ431" s="698"/>
      <c r="BK431" s="698"/>
      <c r="BL431" s="698"/>
      <c r="BM431" s="698"/>
      <c r="BN431" s="698"/>
      <c r="BO431" s="698"/>
      <c r="BP431" s="698"/>
      <c r="BQ431" s="698"/>
      <c r="BR431" s="698"/>
      <c r="BS431" s="698"/>
      <c r="BT431" s="698"/>
      <c r="BU431" s="698"/>
      <c r="BV431" s="698"/>
      <c r="BW431" s="698"/>
      <c r="BX431" s="698"/>
      <c r="BY431" s="698"/>
      <c r="BZ431" s="698"/>
      <c r="CA431" s="698"/>
      <c r="CB431" s="698"/>
      <c r="CC431" s="698"/>
      <c r="CD431" s="698"/>
      <c r="CE431" s="698"/>
      <c r="CF431" s="698"/>
      <c r="CG431" s="698"/>
      <c r="CH431" s="698"/>
      <c r="CI431" s="698"/>
      <c r="CJ431" s="698"/>
      <c r="CK431" s="698"/>
      <c r="CL431" s="698"/>
      <c r="CM431" s="698"/>
      <c r="CN431" s="698"/>
      <c r="CO431" s="698"/>
      <c r="CP431" s="698"/>
      <c r="CQ431" s="698"/>
      <c r="CR431" s="698"/>
      <c r="CS431" s="698"/>
      <c r="CT431" s="698"/>
      <c r="CU431" s="698"/>
    </row>
    <row r="432" spans="1:163">
      <c r="A432" s="698"/>
      <c r="B432" s="694" t="str">
        <f>[52]ACCOUNTALLOC!B432</f>
        <v>Production Labor Exp - Other</v>
      </c>
      <c r="C432" s="698"/>
      <c r="D432" s="700"/>
      <c r="E432" s="698"/>
      <c r="F432" s="698"/>
      <c r="G432" s="698"/>
      <c r="H432" s="698"/>
      <c r="I432" s="698"/>
      <c r="J432" s="698"/>
      <c r="K432" s="698"/>
      <c r="L432" s="698"/>
      <c r="M432" s="698"/>
      <c r="N432" s="698"/>
      <c r="O432" s="698"/>
      <c r="P432" s="698"/>
      <c r="Q432" s="698"/>
      <c r="R432" s="698"/>
      <c r="S432" s="698"/>
      <c r="T432" s="698"/>
      <c r="U432" s="698"/>
      <c r="V432" s="698"/>
      <c r="W432" s="698"/>
      <c r="X432" s="698"/>
      <c r="Y432" s="698"/>
      <c r="Z432" s="698"/>
      <c r="AA432" s="698"/>
      <c r="AB432" s="698"/>
      <c r="AC432" s="698"/>
      <c r="AD432" s="698"/>
      <c r="AE432" s="698"/>
      <c r="AF432" s="698"/>
      <c r="AG432" s="698"/>
      <c r="AH432" s="698"/>
      <c r="AI432" s="698"/>
      <c r="AJ432" s="698"/>
      <c r="AK432" s="698"/>
      <c r="AL432" s="698"/>
      <c r="AM432" s="698"/>
      <c r="AN432" s="698"/>
      <c r="AO432" s="698"/>
      <c r="AP432" s="698"/>
      <c r="AQ432" s="698"/>
      <c r="AR432" s="698"/>
      <c r="AS432" s="698"/>
      <c r="AT432" s="698"/>
      <c r="AU432" s="698"/>
      <c r="AV432" s="698"/>
      <c r="AW432" s="698"/>
      <c r="AX432" s="698"/>
      <c r="AY432" s="698"/>
      <c r="AZ432" s="698"/>
      <c r="BA432" s="698"/>
      <c r="BB432" s="698"/>
      <c r="BC432" s="698"/>
      <c r="BD432" s="698"/>
      <c r="BE432" s="698"/>
      <c r="BF432" s="698"/>
      <c r="BG432" s="698"/>
      <c r="BH432" s="698"/>
      <c r="BI432" s="698"/>
      <c r="BJ432" s="698"/>
      <c r="BK432" s="698"/>
      <c r="BL432" s="698"/>
      <c r="BM432" s="698"/>
      <c r="BN432" s="698"/>
      <c r="BO432" s="698"/>
      <c r="BP432" s="698"/>
      <c r="BQ432" s="698"/>
      <c r="BR432" s="698"/>
      <c r="BS432" s="698"/>
      <c r="BT432" s="698"/>
      <c r="BU432" s="698"/>
      <c r="BV432" s="698"/>
      <c r="BW432" s="698"/>
      <c r="BX432" s="698"/>
      <c r="BY432" s="698"/>
      <c r="BZ432" s="698"/>
      <c r="CA432" s="698"/>
      <c r="CB432" s="698"/>
      <c r="CC432" s="698"/>
      <c r="CD432" s="698"/>
      <c r="CE432" s="698"/>
      <c r="CF432" s="698"/>
      <c r="CG432" s="698"/>
      <c r="CH432" s="698"/>
      <c r="CI432" s="698"/>
      <c r="CJ432" s="698"/>
      <c r="CK432" s="698"/>
      <c r="CL432" s="698"/>
      <c r="CM432" s="698"/>
      <c r="CN432" s="698"/>
      <c r="CO432" s="698"/>
      <c r="CP432" s="698"/>
      <c r="CQ432" s="698"/>
      <c r="CR432" s="698"/>
      <c r="CS432" s="698"/>
      <c r="CT432" s="698"/>
      <c r="CU432" s="698"/>
      <c r="CW432" s="2">
        <f>[52]ACCOUNTALLOC!CW432</f>
        <v>0</v>
      </c>
      <c r="CX432" s="2">
        <f>[52]ACCOUNTALLOC!CX432</f>
        <v>0</v>
      </c>
      <c r="CY432" s="2">
        <f>[52]ACCOUNTALLOC!CY432</f>
        <v>0</v>
      </c>
      <c r="CZ432" s="2">
        <f>[52]ACCOUNTALLOC!CZ432</f>
        <v>0</v>
      </c>
      <c r="DA432" s="2">
        <f>[52]ACCOUNTALLOC!DA432</f>
        <v>0</v>
      </c>
      <c r="DB432" s="2">
        <f>[52]ACCOUNTALLOC!DB432</f>
        <v>0</v>
      </c>
      <c r="DC432" s="2">
        <f>[52]ACCOUNTALLOC!DC432</f>
        <v>0</v>
      </c>
    </row>
    <row r="433" spans="1:163">
      <c r="A433" s="699" t="str">
        <f>[52]ACCOUNTALLOC!A433</f>
        <v>~</v>
      </c>
      <c r="B433" s="698" t="str">
        <f>[52]ACCOUNTALLOC!B433</f>
        <v>~</v>
      </c>
      <c r="C433" s="695">
        <f>[52]ACCOUNTALLOC!C433</f>
        <v>0</v>
      </c>
      <c r="D433" s="700"/>
      <c r="E433" s="697">
        <f>[52]ACCOUNTALLOC!E433</f>
        <v>0</v>
      </c>
      <c r="F433" s="697">
        <f>[52]ACCOUNTALLOC!F433</f>
        <v>0</v>
      </c>
      <c r="G433" s="697">
        <f>[52]ACCOUNTALLOC!G433</f>
        <v>0</v>
      </c>
      <c r="H433" s="697">
        <f>[52]ACCOUNTALLOC!H433</f>
        <v>0</v>
      </c>
      <c r="I433" s="697">
        <f>[52]ACCOUNTALLOC!I433</f>
        <v>0</v>
      </c>
      <c r="J433" s="697">
        <f>[52]ACCOUNTALLOC!J433</f>
        <v>0</v>
      </c>
      <c r="K433" s="697">
        <f>[52]ACCOUNTALLOC!K433</f>
        <v>0</v>
      </c>
      <c r="L433" s="698"/>
      <c r="M433" s="697">
        <f>[52]ACCOUNTALLOC!M433</f>
        <v>0</v>
      </c>
      <c r="N433" s="697">
        <f>[52]ACCOUNTALLOC!N433</f>
        <v>0</v>
      </c>
      <c r="O433" s="697">
        <f>[52]ACCOUNTALLOC!O433</f>
        <v>0</v>
      </c>
      <c r="P433" s="697">
        <f>[52]ACCOUNTALLOC!P433</f>
        <v>0</v>
      </c>
      <c r="Q433" s="697">
        <f>[52]ACCOUNTALLOC!Q433</f>
        <v>0</v>
      </c>
      <c r="R433" s="697">
        <f>[52]ACCOUNTALLOC!R433</f>
        <v>0</v>
      </c>
      <c r="S433" s="697">
        <f>[52]ACCOUNTALLOC!S433</f>
        <v>0</v>
      </c>
      <c r="T433" s="698"/>
      <c r="U433" s="697">
        <f>[52]ACCOUNTALLOC!U433</f>
        <v>0</v>
      </c>
      <c r="V433" s="697">
        <f>[52]ACCOUNTALLOC!V433</f>
        <v>0</v>
      </c>
      <c r="W433" s="697">
        <f>[52]ACCOUNTALLOC!W433</f>
        <v>0</v>
      </c>
      <c r="X433" s="697">
        <f>[52]ACCOUNTALLOC!X433</f>
        <v>0</v>
      </c>
      <c r="Y433" s="697">
        <f>[52]ACCOUNTALLOC!Y433</f>
        <v>0</v>
      </c>
      <c r="Z433" s="697">
        <f>[52]ACCOUNTALLOC!Z433</f>
        <v>0</v>
      </c>
      <c r="AA433" s="697">
        <f>[52]ACCOUNTALLOC!AA433</f>
        <v>0</v>
      </c>
      <c r="AB433" s="698"/>
      <c r="AC433" s="697">
        <f>[52]ACCOUNTALLOC!AC433</f>
        <v>0</v>
      </c>
      <c r="AD433" s="697">
        <f>[52]ACCOUNTALLOC!AD433</f>
        <v>0</v>
      </c>
      <c r="AE433" s="697">
        <f>[52]ACCOUNTALLOC!AE433</f>
        <v>0</v>
      </c>
      <c r="AF433" s="697">
        <f>[52]ACCOUNTALLOC!AF433</f>
        <v>0</v>
      </c>
      <c r="AG433" s="697">
        <f>[52]ACCOUNTALLOC!AG433</f>
        <v>0</v>
      </c>
      <c r="AH433" s="697">
        <f>[52]ACCOUNTALLOC!AH433</f>
        <v>0</v>
      </c>
      <c r="AI433" s="697">
        <f>[52]ACCOUNTALLOC!AI433</f>
        <v>0</v>
      </c>
      <c r="AJ433" s="698"/>
      <c r="AK433" s="697">
        <f>[52]ACCOUNTALLOC!AK433</f>
        <v>0</v>
      </c>
      <c r="AL433" s="697">
        <f>[52]ACCOUNTALLOC!AL433</f>
        <v>0</v>
      </c>
      <c r="AM433" s="697">
        <f>[52]ACCOUNTALLOC!AM433</f>
        <v>0</v>
      </c>
      <c r="AN433" s="697">
        <f>[52]ACCOUNTALLOC!AN433</f>
        <v>0</v>
      </c>
      <c r="AO433" s="697">
        <f>[52]ACCOUNTALLOC!AO433</f>
        <v>0</v>
      </c>
      <c r="AP433" s="697">
        <f>[52]ACCOUNTALLOC!AP433</f>
        <v>0</v>
      </c>
      <c r="AQ433" s="697">
        <f>[52]ACCOUNTALLOC!AQ433</f>
        <v>0</v>
      </c>
      <c r="AR433" s="698"/>
      <c r="AS433" s="697">
        <f>[52]ACCOUNTALLOC!AS433</f>
        <v>0</v>
      </c>
      <c r="AT433" s="697">
        <f>[52]ACCOUNTALLOC!AT433</f>
        <v>0</v>
      </c>
      <c r="AU433" s="697">
        <f>[52]ACCOUNTALLOC!AU433</f>
        <v>0</v>
      </c>
      <c r="AV433" s="697">
        <f>[52]ACCOUNTALLOC!AV433</f>
        <v>0</v>
      </c>
      <c r="AW433" s="697">
        <f>[52]ACCOUNTALLOC!AW433</f>
        <v>0</v>
      </c>
      <c r="AX433" s="697">
        <f>[52]ACCOUNTALLOC!AX433</f>
        <v>0</v>
      </c>
      <c r="AY433" s="697">
        <f>[52]ACCOUNTALLOC!AY433</f>
        <v>0</v>
      </c>
      <c r="AZ433" s="698"/>
      <c r="BA433" s="697">
        <f>[52]ACCOUNTALLOC!BA433</f>
        <v>0</v>
      </c>
      <c r="BB433" s="697">
        <f>[52]ACCOUNTALLOC!BB433</f>
        <v>0</v>
      </c>
      <c r="BC433" s="697">
        <f>[52]ACCOUNTALLOC!BC433</f>
        <v>0</v>
      </c>
      <c r="BD433" s="697">
        <f>[52]ACCOUNTALLOC!BD433</f>
        <v>0</v>
      </c>
      <c r="BE433" s="697">
        <f>[52]ACCOUNTALLOC!BE433</f>
        <v>0</v>
      </c>
      <c r="BF433" s="697">
        <f>[52]ACCOUNTALLOC!BF433</f>
        <v>0</v>
      </c>
      <c r="BG433" s="697">
        <f>[52]ACCOUNTALLOC!BG433</f>
        <v>0</v>
      </c>
      <c r="BH433" s="698"/>
      <c r="BI433" s="697">
        <f>[52]ACCOUNTALLOC!BI433</f>
        <v>0</v>
      </c>
      <c r="BJ433" s="697">
        <f>[52]ACCOUNTALLOC!BJ433</f>
        <v>0</v>
      </c>
      <c r="BK433" s="697">
        <f>[52]ACCOUNTALLOC!BK433</f>
        <v>0</v>
      </c>
      <c r="BL433" s="697">
        <f>[52]ACCOUNTALLOC!BL433</f>
        <v>0</v>
      </c>
      <c r="BM433" s="697">
        <f>[52]ACCOUNTALLOC!BM433</f>
        <v>0</v>
      </c>
      <c r="BN433" s="697">
        <f>[52]ACCOUNTALLOC!BN433</f>
        <v>0</v>
      </c>
      <c r="BO433" s="697">
        <f>[52]ACCOUNTALLOC!BO433</f>
        <v>0</v>
      </c>
      <c r="BP433" s="698"/>
      <c r="BQ433" s="697">
        <f>[52]ACCOUNTALLOC!BQ433</f>
        <v>0</v>
      </c>
      <c r="BR433" s="697">
        <f>[52]ACCOUNTALLOC!BR433</f>
        <v>0</v>
      </c>
      <c r="BS433" s="697">
        <f>[52]ACCOUNTALLOC!BS433</f>
        <v>0</v>
      </c>
      <c r="BT433" s="697">
        <f>[52]ACCOUNTALLOC!BT433</f>
        <v>0</v>
      </c>
      <c r="BU433" s="697">
        <f>[52]ACCOUNTALLOC!BU433</f>
        <v>0</v>
      </c>
      <c r="BV433" s="697">
        <f>[52]ACCOUNTALLOC!BV433</f>
        <v>0</v>
      </c>
      <c r="BW433" s="697">
        <f>[52]ACCOUNTALLOC!BW433</f>
        <v>0</v>
      </c>
      <c r="BX433" s="698"/>
      <c r="BY433" s="697">
        <f>[52]ACCOUNTALLOC!BY433</f>
        <v>0</v>
      </c>
      <c r="BZ433" s="697">
        <f>[52]ACCOUNTALLOC!BZ433</f>
        <v>0</v>
      </c>
      <c r="CA433" s="697">
        <f>[52]ACCOUNTALLOC!CA433</f>
        <v>0</v>
      </c>
      <c r="CB433" s="697">
        <f>[52]ACCOUNTALLOC!CB433</f>
        <v>0</v>
      </c>
      <c r="CC433" s="697">
        <f>[52]ACCOUNTALLOC!CC433</f>
        <v>0</v>
      </c>
      <c r="CD433" s="697">
        <f>[52]ACCOUNTALLOC!CD433</f>
        <v>0</v>
      </c>
      <c r="CE433" s="697">
        <f>[52]ACCOUNTALLOC!CE433</f>
        <v>0</v>
      </c>
      <c r="CF433" s="698"/>
      <c r="CG433" s="697">
        <f>[52]ACCOUNTALLOC!CG433</f>
        <v>0</v>
      </c>
      <c r="CH433" s="697">
        <f>[52]ACCOUNTALLOC!CH433</f>
        <v>0</v>
      </c>
      <c r="CI433" s="697">
        <f>[52]ACCOUNTALLOC!CI433</f>
        <v>0</v>
      </c>
      <c r="CJ433" s="697">
        <f>[52]ACCOUNTALLOC!CJ433</f>
        <v>0</v>
      </c>
      <c r="CK433" s="697">
        <f>[52]ACCOUNTALLOC!CK433</f>
        <v>0</v>
      </c>
      <c r="CL433" s="697">
        <f>[52]ACCOUNTALLOC!CL433</f>
        <v>0</v>
      </c>
      <c r="CM433" s="697">
        <f>[52]ACCOUNTALLOC!CM433</f>
        <v>0</v>
      </c>
      <c r="CN433" s="698">
        <f>[52]ACCOUNTALLOC!CN433</f>
        <v>0</v>
      </c>
      <c r="CO433" s="697">
        <f>[52]ACCOUNTALLOC!CO433</f>
        <v>0</v>
      </c>
      <c r="CP433" s="697">
        <f>[52]ACCOUNTALLOC!CP433</f>
        <v>0</v>
      </c>
      <c r="CQ433" s="697">
        <f>[52]ACCOUNTALLOC!CQ433</f>
        <v>0</v>
      </c>
      <c r="CR433" s="697">
        <f>[52]ACCOUNTALLOC!CR433</f>
        <v>0</v>
      </c>
      <c r="CS433" s="697">
        <f>[52]ACCOUNTALLOC!CS433</f>
        <v>0</v>
      </c>
      <c r="CT433" s="697">
        <f>[52]ACCOUNTALLOC!CT433</f>
        <v>0</v>
      </c>
      <c r="CU433" s="697">
        <f>[52]ACCOUNTALLOC!CU433</f>
        <v>0</v>
      </c>
      <c r="CW433" s="65">
        <f>[52]ACCOUNTALLOC!CW433</f>
        <v>0</v>
      </c>
      <c r="CX433" s="65">
        <f>[52]ACCOUNTALLOC!CX433</f>
        <v>0</v>
      </c>
      <c r="CY433" s="65">
        <f>[52]ACCOUNTALLOC!CY433</f>
        <v>0</v>
      </c>
      <c r="CZ433" s="65">
        <f>[52]ACCOUNTALLOC!CZ433</f>
        <v>0</v>
      </c>
      <c r="DA433" s="65">
        <f>[52]ACCOUNTALLOC!DA433</f>
        <v>0</v>
      </c>
      <c r="DB433" s="65">
        <f>[52]ACCOUNTALLOC!DB433</f>
        <v>0</v>
      </c>
      <c r="DC433" s="65">
        <f>[52]ACCOUNTALLOC!DC433</f>
        <v>0</v>
      </c>
      <c r="DE433" s="65">
        <v>0</v>
      </c>
      <c r="DF433" s="65">
        <v>0</v>
      </c>
      <c r="DG433" s="65">
        <v>0</v>
      </c>
      <c r="DH433" s="65">
        <v>0</v>
      </c>
      <c r="DI433" s="65">
        <v>0</v>
      </c>
      <c r="DJ433" s="65">
        <v>0</v>
      </c>
      <c r="DK433" s="65">
        <v>0</v>
      </c>
      <c r="DM433" s="65">
        <v>0</v>
      </c>
      <c r="DN433" s="65">
        <v>0</v>
      </c>
      <c r="DO433" s="65">
        <v>0</v>
      </c>
      <c r="DP433" s="65">
        <v>0</v>
      </c>
      <c r="DQ433" s="65">
        <v>0</v>
      </c>
      <c r="DR433" s="65">
        <v>0</v>
      </c>
      <c r="DS433" s="65">
        <v>0</v>
      </c>
      <c r="DU433" s="65">
        <v>0</v>
      </c>
      <c r="DV433" s="65">
        <v>0</v>
      </c>
      <c r="DW433" s="65">
        <v>0</v>
      </c>
      <c r="DX433" s="65">
        <v>0</v>
      </c>
      <c r="DY433" s="65">
        <v>0</v>
      </c>
      <c r="DZ433" s="65">
        <v>0</v>
      </c>
      <c r="EA433" s="65">
        <v>0</v>
      </c>
      <c r="EC433" s="65">
        <v>0</v>
      </c>
      <c r="ED433" s="65">
        <v>0</v>
      </c>
      <c r="EE433" s="65">
        <v>0</v>
      </c>
      <c r="EF433" s="65">
        <v>0</v>
      </c>
      <c r="EG433" s="65">
        <v>0</v>
      </c>
      <c r="EH433" s="65">
        <v>0</v>
      </c>
      <c r="EI433" s="65">
        <v>0</v>
      </c>
      <c r="EK433" s="65">
        <v>0</v>
      </c>
      <c r="EL433" s="65">
        <v>0</v>
      </c>
      <c r="EM433" s="65">
        <v>0</v>
      </c>
      <c r="EN433" s="65">
        <v>0</v>
      </c>
      <c r="EO433" s="65">
        <v>0</v>
      </c>
      <c r="EP433" s="65">
        <v>0</v>
      </c>
      <c r="EQ433" s="65">
        <v>0</v>
      </c>
      <c r="ES433" s="65">
        <v>0</v>
      </c>
      <c r="ET433" s="65">
        <v>0</v>
      </c>
      <c r="EU433" s="65">
        <v>0</v>
      </c>
      <c r="EV433" s="65">
        <v>0</v>
      </c>
      <c r="EW433" s="65">
        <v>0</v>
      </c>
      <c r="EX433" s="65">
        <v>0</v>
      </c>
      <c r="EY433" s="65">
        <v>0</v>
      </c>
      <c r="FA433" s="65">
        <v>0</v>
      </c>
      <c r="FB433" s="65">
        <v>0</v>
      </c>
      <c r="FC433" s="65">
        <v>0</v>
      </c>
      <c r="FD433" s="65">
        <v>0</v>
      </c>
      <c r="FE433" s="65">
        <v>0</v>
      </c>
      <c r="FF433" s="65">
        <v>0</v>
      </c>
      <c r="FG433" s="65">
        <v>0</v>
      </c>
    </row>
    <row r="434" spans="1:163">
      <c r="A434" s="699" t="str">
        <f>[52]ACCOUNTALLOC!A434</f>
        <v>~</v>
      </c>
      <c r="B434" s="698" t="str">
        <f>[52]ACCOUNTALLOC!B434</f>
        <v>~</v>
      </c>
      <c r="C434" s="695">
        <f>[52]ACCOUNTALLOC!C434</f>
        <v>0</v>
      </c>
      <c r="D434" s="700"/>
      <c r="E434" s="697">
        <f>[52]ACCOUNTALLOC!E434</f>
        <v>0</v>
      </c>
      <c r="F434" s="697">
        <f>[52]ACCOUNTALLOC!F434</f>
        <v>0</v>
      </c>
      <c r="G434" s="697">
        <f>[52]ACCOUNTALLOC!G434</f>
        <v>0</v>
      </c>
      <c r="H434" s="697">
        <f>[52]ACCOUNTALLOC!H434</f>
        <v>0</v>
      </c>
      <c r="I434" s="697">
        <f>[52]ACCOUNTALLOC!I434</f>
        <v>0</v>
      </c>
      <c r="J434" s="697">
        <f>[52]ACCOUNTALLOC!J434</f>
        <v>0</v>
      </c>
      <c r="K434" s="697">
        <f>[52]ACCOUNTALLOC!K434</f>
        <v>0</v>
      </c>
      <c r="L434" s="698"/>
      <c r="M434" s="697">
        <f>[52]ACCOUNTALLOC!M434</f>
        <v>0</v>
      </c>
      <c r="N434" s="697">
        <f>[52]ACCOUNTALLOC!N434</f>
        <v>0</v>
      </c>
      <c r="O434" s="697">
        <f>[52]ACCOUNTALLOC!O434</f>
        <v>0</v>
      </c>
      <c r="P434" s="697">
        <f>[52]ACCOUNTALLOC!P434</f>
        <v>0</v>
      </c>
      <c r="Q434" s="697">
        <f>[52]ACCOUNTALLOC!Q434</f>
        <v>0</v>
      </c>
      <c r="R434" s="697">
        <f>[52]ACCOUNTALLOC!R434</f>
        <v>0</v>
      </c>
      <c r="S434" s="697">
        <f>[52]ACCOUNTALLOC!S434</f>
        <v>0</v>
      </c>
      <c r="T434" s="698"/>
      <c r="U434" s="697">
        <f>[52]ACCOUNTALLOC!U434</f>
        <v>0</v>
      </c>
      <c r="V434" s="697">
        <f>[52]ACCOUNTALLOC!V434</f>
        <v>0</v>
      </c>
      <c r="W434" s="697">
        <f>[52]ACCOUNTALLOC!W434</f>
        <v>0</v>
      </c>
      <c r="X434" s="697">
        <f>[52]ACCOUNTALLOC!X434</f>
        <v>0</v>
      </c>
      <c r="Y434" s="697">
        <f>[52]ACCOUNTALLOC!Y434</f>
        <v>0</v>
      </c>
      <c r="Z434" s="697">
        <f>[52]ACCOUNTALLOC!Z434</f>
        <v>0</v>
      </c>
      <c r="AA434" s="697">
        <f>[52]ACCOUNTALLOC!AA434</f>
        <v>0</v>
      </c>
      <c r="AB434" s="698"/>
      <c r="AC434" s="697">
        <f>[52]ACCOUNTALLOC!AC434</f>
        <v>0</v>
      </c>
      <c r="AD434" s="697">
        <f>[52]ACCOUNTALLOC!AD434</f>
        <v>0</v>
      </c>
      <c r="AE434" s="697">
        <f>[52]ACCOUNTALLOC!AE434</f>
        <v>0</v>
      </c>
      <c r="AF434" s="697">
        <f>[52]ACCOUNTALLOC!AF434</f>
        <v>0</v>
      </c>
      <c r="AG434" s="697">
        <f>[52]ACCOUNTALLOC!AG434</f>
        <v>0</v>
      </c>
      <c r="AH434" s="697">
        <f>[52]ACCOUNTALLOC!AH434</f>
        <v>0</v>
      </c>
      <c r="AI434" s="697">
        <f>[52]ACCOUNTALLOC!AI434</f>
        <v>0</v>
      </c>
      <c r="AJ434" s="698"/>
      <c r="AK434" s="697">
        <f>[52]ACCOUNTALLOC!AK434</f>
        <v>0</v>
      </c>
      <c r="AL434" s="697">
        <f>[52]ACCOUNTALLOC!AL434</f>
        <v>0</v>
      </c>
      <c r="AM434" s="697">
        <f>[52]ACCOUNTALLOC!AM434</f>
        <v>0</v>
      </c>
      <c r="AN434" s="697">
        <f>[52]ACCOUNTALLOC!AN434</f>
        <v>0</v>
      </c>
      <c r="AO434" s="697">
        <f>[52]ACCOUNTALLOC!AO434</f>
        <v>0</v>
      </c>
      <c r="AP434" s="697">
        <f>[52]ACCOUNTALLOC!AP434</f>
        <v>0</v>
      </c>
      <c r="AQ434" s="697">
        <f>[52]ACCOUNTALLOC!AQ434</f>
        <v>0</v>
      </c>
      <c r="AR434" s="698"/>
      <c r="AS434" s="697">
        <f>[52]ACCOUNTALLOC!AS434</f>
        <v>0</v>
      </c>
      <c r="AT434" s="697">
        <f>[52]ACCOUNTALLOC!AT434</f>
        <v>0</v>
      </c>
      <c r="AU434" s="697">
        <f>[52]ACCOUNTALLOC!AU434</f>
        <v>0</v>
      </c>
      <c r="AV434" s="697">
        <f>[52]ACCOUNTALLOC!AV434</f>
        <v>0</v>
      </c>
      <c r="AW434" s="697">
        <f>[52]ACCOUNTALLOC!AW434</f>
        <v>0</v>
      </c>
      <c r="AX434" s="697">
        <f>[52]ACCOUNTALLOC!AX434</f>
        <v>0</v>
      </c>
      <c r="AY434" s="697">
        <f>[52]ACCOUNTALLOC!AY434</f>
        <v>0</v>
      </c>
      <c r="AZ434" s="698"/>
      <c r="BA434" s="697">
        <f>[52]ACCOUNTALLOC!BA434</f>
        <v>0</v>
      </c>
      <c r="BB434" s="697">
        <f>[52]ACCOUNTALLOC!BB434</f>
        <v>0</v>
      </c>
      <c r="BC434" s="697">
        <f>[52]ACCOUNTALLOC!BC434</f>
        <v>0</v>
      </c>
      <c r="BD434" s="697">
        <f>[52]ACCOUNTALLOC!BD434</f>
        <v>0</v>
      </c>
      <c r="BE434" s="697">
        <f>[52]ACCOUNTALLOC!BE434</f>
        <v>0</v>
      </c>
      <c r="BF434" s="697">
        <f>[52]ACCOUNTALLOC!BF434</f>
        <v>0</v>
      </c>
      <c r="BG434" s="697">
        <f>[52]ACCOUNTALLOC!BG434</f>
        <v>0</v>
      </c>
      <c r="BH434" s="698"/>
      <c r="BI434" s="697">
        <f>[52]ACCOUNTALLOC!BI434</f>
        <v>0</v>
      </c>
      <c r="BJ434" s="697">
        <f>[52]ACCOUNTALLOC!BJ434</f>
        <v>0</v>
      </c>
      <c r="BK434" s="697">
        <f>[52]ACCOUNTALLOC!BK434</f>
        <v>0</v>
      </c>
      <c r="BL434" s="697">
        <f>[52]ACCOUNTALLOC!BL434</f>
        <v>0</v>
      </c>
      <c r="BM434" s="697">
        <f>[52]ACCOUNTALLOC!BM434</f>
        <v>0</v>
      </c>
      <c r="BN434" s="697">
        <f>[52]ACCOUNTALLOC!BN434</f>
        <v>0</v>
      </c>
      <c r="BO434" s="697">
        <f>[52]ACCOUNTALLOC!BO434</f>
        <v>0</v>
      </c>
      <c r="BP434" s="698"/>
      <c r="BQ434" s="697">
        <f>[52]ACCOUNTALLOC!BQ434</f>
        <v>0</v>
      </c>
      <c r="BR434" s="697">
        <f>[52]ACCOUNTALLOC!BR434</f>
        <v>0</v>
      </c>
      <c r="BS434" s="697">
        <f>[52]ACCOUNTALLOC!BS434</f>
        <v>0</v>
      </c>
      <c r="BT434" s="697">
        <f>[52]ACCOUNTALLOC!BT434</f>
        <v>0</v>
      </c>
      <c r="BU434" s="697">
        <f>[52]ACCOUNTALLOC!BU434</f>
        <v>0</v>
      </c>
      <c r="BV434" s="697">
        <f>[52]ACCOUNTALLOC!BV434</f>
        <v>0</v>
      </c>
      <c r="BW434" s="697">
        <f>[52]ACCOUNTALLOC!BW434</f>
        <v>0</v>
      </c>
      <c r="BX434" s="698"/>
      <c r="BY434" s="697">
        <f>[52]ACCOUNTALLOC!BY434</f>
        <v>0</v>
      </c>
      <c r="BZ434" s="697">
        <f>[52]ACCOUNTALLOC!BZ434</f>
        <v>0</v>
      </c>
      <c r="CA434" s="697">
        <f>[52]ACCOUNTALLOC!CA434</f>
        <v>0</v>
      </c>
      <c r="CB434" s="697">
        <f>[52]ACCOUNTALLOC!CB434</f>
        <v>0</v>
      </c>
      <c r="CC434" s="697">
        <f>[52]ACCOUNTALLOC!CC434</f>
        <v>0</v>
      </c>
      <c r="CD434" s="697">
        <f>[52]ACCOUNTALLOC!CD434</f>
        <v>0</v>
      </c>
      <c r="CE434" s="697">
        <f>[52]ACCOUNTALLOC!CE434</f>
        <v>0</v>
      </c>
      <c r="CF434" s="698"/>
      <c r="CG434" s="697">
        <f>[52]ACCOUNTALLOC!CG434</f>
        <v>0</v>
      </c>
      <c r="CH434" s="697">
        <f>[52]ACCOUNTALLOC!CH434</f>
        <v>0</v>
      </c>
      <c r="CI434" s="697">
        <f>[52]ACCOUNTALLOC!CI434</f>
        <v>0</v>
      </c>
      <c r="CJ434" s="697">
        <f>[52]ACCOUNTALLOC!CJ434</f>
        <v>0</v>
      </c>
      <c r="CK434" s="697">
        <f>[52]ACCOUNTALLOC!CK434</f>
        <v>0</v>
      </c>
      <c r="CL434" s="697">
        <f>[52]ACCOUNTALLOC!CL434</f>
        <v>0</v>
      </c>
      <c r="CM434" s="697">
        <f>[52]ACCOUNTALLOC!CM434</f>
        <v>0</v>
      </c>
      <c r="CN434" s="698">
        <f>[52]ACCOUNTALLOC!CN434</f>
        <v>0</v>
      </c>
      <c r="CO434" s="697">
        <f>[52]ACCOUNTALLOC!CO434</f>
        <v>0</v>
      </c>
      <c r="CP434" s="697">
        <f>[52]ACCOUNTALLOC!CP434</f>
        <v>0</v>
      </c>
      <c r="CQ434" s="697">
        <f>[52]ACCOUNTALLOC!CQ434</f>
        <v>0</v>
      </c>
      <c r="CR434" s="697">
        <f>[52]ACCOUNTALLOC!CR434</f>
        <v>0</v>
      </c>
      <c r="CS434" s="697">
        <f>[52]ACCOUNTALLOC!CS434</f>
        <v>0</v>
      </c>
      <c r="CT434" s="697">
        <f>[52]ACCOUNTALLOC!CT434</f>
        <v>0</v>
      </c>
      <c r="CU434" s="697">
        <f>[52]ACCOUNTALLOC!CU434</f>
        <v>0</v>
      </c>
      <c r="CW434" s="65">
        <f>[52]ACCOUNTALLOC!CW434</f>
        <v>0</v>
      </c>
      <c r="CX434" s="65">
        <f>[52]ACCOUNTALLOC!CX434</f>
        <v>0</v>
      </c>
      <c r="CY434" s="65">
        <f>[52]ACCOUNTALLOC!CY434</f>
        <v>0</v>
      </c>
      <c r="CZ434" s="65">
        <f>[52]ACCOUNTALLOC!CZ434</f>
        <v>0</v>
      </c>
      <c r="DA434" s="65">
        <f>[52]ACCOUNTALLOC!DA434</f>
        <v>0</v>
      </c>
      <c r="DB434" s="65">
        <f>[52]ACCOUNTALLOC!DB434</f>
        <v>0</v>
      </c>
      <c r="DC434" s="65">
        <f>[52]ACCOUNTALLOC!DC434</f>
        <v>0</v>
      </c>
      <c r="DE434" s="65">
        <v>0</v>
      </c>
      <c r="DF434" s="65">
        <v>0</v>
      </c>
      <c r="DG434" s="65">
        <v>0</v>
      </c>
      <c r="DH434" s="65">
        <v>0</v>
      </c>
      <c r="DI434" s="65">
        <v>0</v>
      </c>
      <c r="DJ434" s="65">
        <v>0</v>
      </c>
      <c r="DK434" s="65">
        <v>0</v>
      </c>
      <c r="DM434" s="65">
        <v>0</v>
      </c>
      <c r="DN434" s="65">
        <v>0</v>
      </c>
      <c r="DO434" s="65">
        <v>0</v>
      </c>
      <c r="DP434" s="65">
        <v>0</v>
      </c>
      <c r="DQ434" s="65">
        <v>0</v>
      </c>
      <c r="DR434" s="65">
        <v>0</v>
      </c>
      <c r="DS434" s="65">
        <v>0</v>
      </c>
      <c r="DU434" s="65">
        <v>0</v>
      </c>
      <c r="DV434" s="65">
        <v>0</v>
      </c>
      <c r="DW434" s="65">
        <v>0</v>
      </c>
      <c r="DX434" s="65">
        <v>0</v>
      </c>
      <c r="DY434" s="65">
        <v>0</v>
      </c>
      <c r="DZ434" s="65">
        <v>0</v>
      </c>
      <c r="EA434" s="65">
        <v>0</v>
      </c>
      <c r="EC434" s="65">
        <v>0</v>
      </c>
      <c r="ED434" s="65">
        <v>0</v>
      </c>
      <c r="EE434" s="65">
        <v>0</v>
      </c>
      <c r="EF434" s="65">
        <v>0</v>
      </c>
      <c r="EG434" s="65">
        <v>0</v>
      </c>
      <c r="EH434" s="65">
        <v>0</v>
      </c>
      <c r="EI434" s="65">
        <v>0</v>
      </c>
      <c r="EK434" s="65">
        <v>0</v>
      </c>
      <c r="EL434" s="65">
        <v>0</v>
      </c>
      <c r="EM434" s="65">
        <v>0</v>
      </c>
      <c r="EN434" s="65">
        <v>0</v>
      </c>
      <c r="EO434" s="65">
        <v>0</v>
      </c>
      <c r="EP434" s="65">
        <v>0</v>
      </c>
      <c r="EQ434" s="65">
        <v>0</v>
      </c>
      <c r="ES434" s="65">
        <v>0</v>
      </c>
      <c r="ET434" s="65">
        <v>0</v>
      </c>
      <c r="EU434" s="65">
        <v>0</v>
      </c>
      <c r="EV434" s="65">
        <v>0</v>
      </c>
      <c r="EW434" s="65">
        <v>0</v>
      </c>
      <c r="EX434" s="65">
        <v>0</v>
      </c>
      <c r="EY434" s="65">
        <v>0</v>
      </c>
      <c r="FA434" s="65">
        <v>0</v>
      </c>
      <c r="FB434" s="65">
        <v>0</v>
      </c>
      <c r="FC434" s="65">
        <v>0</v>
      </c>
      <c r="FD434" s="65">
        <v>0</v>
      </c>
      <c r="FE434" s="65">
        <v>0</v>
      </c>
      <c r="FF434" s="65">
        <v>0</v>
      </c>
      <c r="FG434" s="65">
        <v>0</v>
      </c>
    </row>
    <row r="435" spans="1:163">
      <c r="A435" s="699" t="str">
        <f>[52]ACCOUNTALLOC!A435</f>
        <v>~</v>
      </c>
      <c r="B435" s="698" t="str">
        <f>[52]ACCOUNTALLOC!B435</f>
        <v>~</v>
      </c>
      <c r="C435" s="695">
        <f>[52]ACCOUNTALLOC!C435</f>
        <v>0</v>
      </c>
      <c r="D435" s="700"/>
      <c r="E435" s="697">
        <f>[52]ACCOUNTALLOC!E435</f>
        <v>0</v>
      </c>
      <c r="F435" s="697">
        <f>[52]ACCOUNTALLOC!F435</f>
        <v>0</v>
      </c>
      <c r="G435" s="697">
        <f>[52]ACCOUNTALLOC!G435</f>
        <v>0</v>
      </c>
      <c r="H435" s="697">
        <f>[52]ACCOUNTALLOC!H435</f>
        <v>0</v>
      </c>
      <c r="I435" s="697">
        <f>[52]ACCOUNTALLOC!I435</f>
        <v>0</v>
      </c>
      <c r="J435" s="697">
        <f>[52]ACCOUNTALLOC!J435</f>
        <v>0</v>
      </c>
      <c r="K435" s="697">
        <f>[52]ACCOUNTALLOC!K435</f>
        <v>0</v>
      </c>
      <c r="L435" s="698"/>
      <c r="M435" s="697">
        <f>[52]ACCOUNTALLOC!M435</f>
        <v>0</v>
      </c>
      <c r="N435" s="697">
        <f>[52]ACCOUNTALLOC!N435</f>
        <v>0</v>
      </c>
      <c r="O435" s="697">
        <f>[52]ACCOUNTALLOC!O435</f>
        <v>0</v>
      </c>
      <c r="P435" s="697">
        <f>[52]ACCOUNTALLOC!P435</f>
        <v>0</v>
      </c>
      <c r="Q435" s="697">
        <f>[52]ACCOUNTALLOC!Q435</f>
        <v>0</v>
      </c>
      <c r="R435" s="697">
        <f>[52]ACCOUNTALLOC!R435</f>
        <v>0</v>
      </c>
      <c r="S435" s="697">
        <f>[52]ACCOUNTALLOC!S435</f>
        <v>0</v>
      </c>
      <c r="T435" s="698"/>
      <c r="U435" s="697">
        <f>[52]ACCOUNTALLOC!U435</f>
        <v>0</v>
      </c>
      <c r="V435" s="697">
        <f>[52]ACCOUNTALLOC!V435</f>
        <v>0</v>
      </c>
      <c r="W435" s="697">
        <f>[52]ACCOUNTALLOC!W435</f>
        <v>0</v>
      </c>
      <c r="X435" s="697">
        <f>[52]ACCOUNTALLOC!X435</f>
        <v>0</v>
      </c>
      <c r="Y435" s="697">
        <f>[52]ACCOUNTALLOC!Y435</f>
        <v>0</v>
      </c>
      <c r="Z435" s="697">
        <f>[52]ACCOUNTALLOC!Z435</f>
        <v>0</v>
      </c>
      <c r="AA435" s="697">
        <f>[52]ACCOUNTALLOC!AA435</f>
        <v>0</v>
      </c>
      <c r="AB435" s="698"/>
      <c r="AC435" s="697">
        <f>[52]ACCOUNTALLOC!AC435</f>
        <v>0</v>
      </c>
      <c r="AD435" s="697">
        <f>[52]ACCOUNTALLOC!AD435</f>
        <v>0</v>
      </c>
      <c r="AE435" s="697">
        <f>[52]ACCOUNTALLOC!AE435</f>
        <v>0</v>
      </c>
      <c r="AF435" s="697">
        <f>[52]ACCOUNTALLOC!AF435</f>
        <v>0</v>
      </c>
      <c r="AG435" s="697">
        <f>[52]ACCOUNTALLOC!AG435</f>
        <v>0</v>
      </c>
      <c r="AH435" s="697">
        <f>[52]ACCOUNTALLOC!AH435</f>
        <v>0</v>
      </c>
      <c r="AI435" s="697">
        <f>[52]ACCOUNTALLOC!AI435</f>
        <v>0</v>
      </c>
      <c r="AJ435" s="698"/>
      <c r="AK435" s="697">
        <f>[52]ACCOUNTALLOC!AK435</f>
        <v>0</v>
      </c>
      <c r="AL435" s="697">
        <f>[52]ACCOUNTALLOC!AL435</f>
        <v>0</v>
      </c>
      <c r="AM435" s="697">
        <f>[52]ACCOUNTALLOC!AM435</f>
        <v>0</v>
      </c>
      <c r="AN435" s="697">
        <f>[52]ACCOUNTALLOC!AN435</f>
        <v>0</v>
      </c>
      <c r="AO435" s="697">
        <f>[52]ACCOUNTALLOC!AO435</f>
        <v>0</v>
      </c>
      <c r="AP435" s="697">
        <f>[52]ACCOUNTALLOC!AP435</f>
        <v>0</v>
      </c>
      <c r="AQ435" s="697">
        <f>[52]ACCOUNTALLOC!AQ435</f>
        <v>0</v>
      </c>
      <c r="AR435" s="698"/>
      <c r="AS435" s="697">
        <f>[52]ACCOUNTALLOC!AS435</f>
        <v>0</v>
      </c>
      <c r="AT435" s="697">
        <f>[52]ACCOUNTALLOC!AT435</f>
        <v>0</v>
      </c>
      <c r="AU435" s="697">
        <f>[52]ACCOUNTALLOC!AU435</f>
        <v>0</v>
      </c>
      <c r="AV435" s="697">
        <f>[52]ACCOUNTALLOC!AV435</f>
        <v>0</v>
      </c>
      <c r="AW435" s="697">
        <f>[52]ACCOUNTALLOC!AW435</f>
        <v>0</v>
      </c>
      <c r="AX435" s="697">
        <f>[52]ACCOUNTALLOC!AX435</f>
        <v>0</v>
      </c>
      <c r="AY435" s="697">
        <f>[52]ACCOUNTALLOC!AY435</f>
        <v>0</v>
      </c>
      <c r="AZ435" s="698"/>
      <c r="BA435" s="697">
        <f>[52]ACCOUNTALLOC!BA435</f>
        <v>0</v>
      </c>
      <c r="BB435" s="697">
        <f>[52]ACCOUNTALLOC!BB435</f>
        <v>0</v>
      </c>
      <c r="BC435" s="697">
        <f>[52]ACCOUNTALLOC!BC435</f>
        <v>0</v>
      </c>
      <c r="BD435" s="697">
        <f>[52]ACCOUNTALLOC!BD435</f>
        <v>0</v>
      </c>
      <c r="BE435" s="697">
        <f>[52]ACCOUNTALLOC!BE435</f>
        <v>0</v>
      </c>
      <c r="BF435" s="697">
        <f>[52]ACCOUNTALLOC!BF435</f>
        <v>0</v>
      </c>
      <c r="BG435" s="697">
        <f>[52]ACCOUNTALLOC!BG435</f>
        <v>0</v>
      </c>
      <c r="BH435" s="698"/>
      <c r="BI435" s="697">
        <f>[52]ACCOUNTALLOC!BI435</f>
        <v>0</v>
      </c>
      <c r="BJ435" s="697">
        <f>[52]ACCOUNTALLOC!BJ435</f>
        <v>0</v>
      </c>
      <c r="BK435" s="697">
        <f>[52]ACCOUNTALLOC!BK435</f>
        <v>0</v>
      </c>
      <c r="BL435" s="697">
        <f>[52]ACCOUNTALLOC!BL435</f>
        <v>0</v>
      </c>
      <c r="BM435" s="697">
        <f>[52]ACCOUNTALLOC!BM435</f>
        <v>0</v>
      </c>
      <c r="BN435" s="697">
        <f>[52]ACCOUNTALLOC!BN435</f>
        <v>0</v>
      </c>
      <c r="BO435" s="697">
        <f>[52]ACCOUNTALLOC!BO435</f>
        <v>0</v>
      </c>
      <c r="BP435" s="698"/>
      <c r="BQ435" s="697">
        <f>[52]ACCOUNTALLOC!BQ435</f>
        <v>0</v>
      </c>
      <c r="BR435" s="697">
        <f>[52]ACCOUNTALLOC!BR435</f>
        <v>0</v>
      </c>
      <c r="BS435" s="697">
        <f>[52]ACCOUNTALLOC!BS435</f>
        <v>0</v>
      </c>
      <c r="BT435" s="697">
        <f>[52]ACCOUNTALLOC!BT435</f>
        <v>0</v>
      </c>
      <c r="BU435" s="697">
        <f>[52]ACCOUNTALLOC!BU435</f>
        <v>0</v>
      </c>
      <c r="BV435" s="697">
        <f>[52]ACCOUNTALLOC!BV435</f>
        <v>0</v>
      </c>
      <c r="BW435" s="697">
        <f>[52]ACCOUNTALLOC!BW435</f>
        <v>0</v>
      </c>
      <c r="BX435" s="698"/>
      <c r="BY435" s="697">
        <f>[52]ACCOUNTALLOC!BY435</f>
        <v>0</v>
      </c>
      <c r="BZ435" s="697">
        <f>[52]ACCOUNTALLOC!BZ435</f>
        <v>0</v>
      </c>
      <c r="CA435" s="697">
        <f>[52]ACCOUNTALLOC!CA435</f>
        <v>0</v>
      </c>
      <c r="CB435" s="697">
        <f>[52]ACCOUNTALLOC!CB435</f>
        <v>0</v>
      </c>
      <c r="CC435" s="697">
        <f>[52]ACCOUNTALLOC!CC435</f>
        <v>0</v>
      </c>
      <c r="CD435" s="697">
        <f>[52]ACCOUNTALLOC!CD435</f>
        <v>0</v>
      </c>
      <c r="CE435" s="697">
        <f>[52]ACCOUNTALLOC!CE435</f>
        <v>0</v>
      </c>
      <c r="CF435" s="698"/>
      <c r="CG435" s="697">
        <f>[52]ACCOUNTALLOC!CG435</f>
        <v>0</v>
      </c>
      <c r="CH435" s="697">
        <f>[52]ACCOUNTALLOC!CH435</f>
        <v>0</v>
      </c>
      <c r="CI435" s="697">
        <f>[52]ACCOUNTALLOC!CI435</f>
        <v>0</v>
      </c>
      <c r="CJ435" s="697">
        <f>[52]ACCOUNTALLOC!CJ435</f>
        <v>0</v>
      </c>
      <c r="CK435" s="697">
        <f>[52]ACCOUNTALLOC!CK435</f>
        <v>0</v>
      </c>
      <c r="CL435" s="697">
        <f>[52]ACCOUNTALLOC!CL435</f>
        <v>0</v>
      </c>
      <c r="CM435" s="697">
        <f>[52]ACCOUNTALLOC!CM435</f>
        <v>0</v>
      </c>
      <c r="CN435" s="698">
        <f>[52]ACCOUNTALLOC!CN435</f>
        <v>0</v>
      </c>
      <c r="CO435" s="697">
        <f>[52]ACCOUNTALLOC!CO435</f>
        <v>0</v>
      </c>
      <c r="CP435" s="697">
        <f>[52]ACCOUNTALLOC!CP435</f>
        <v>0</v>
      </c>
      <c r="CQ435" s="697">
        <f>[52]ACCOUNTALLOC!CQ435</f>
        <v>0</v>
      </c>
      <c r="CR435" s="697">
        <f>[52]ACCOUNTALLOC!CR435</f>
        <v>0</v>
      </c>
      <c r="CS435" s="697">
        <f>[52]ACCOUNTALLOC!CS435</f>
        <v>0</v>
      </c>
      <c r="CT435" s="697">
        <f>[52]ACCOUNTALLOC!CT435</f>
        <v>0</v>
      </c>
      <c r="CU435" s="697">
        <f>[52]ACCOUNTALLOC!CU435</f>
        <v>0</v>
      </c>
      <c r="CW435" s="65">
        <f>[52]ACCOUNTALLOC!CW435</f>
        <v>0</v>
      </c>
      <c r="CX435" s="65">
        <f>[52]ACCOUNTALLOC!CX435</f>
        <v>0</v>
      </c>
      <c r="CY435" s="65">
        <f>[52]ACCOUNTALLOC!CY435</f>
        <v>0</v>
      </c>
      <c r="CZ435" s="65">
        <f>[52]ACCOUNTALLOC!CZ435</f>
        <v>0</v>
      </c>
      <c r="DA435" s="65">
        <f>[52]ACCOUNTALLOC!DA435</f>
        <v>0</v>
      </c>
      <c r="DB435" s="65">
        <f>[52]ACCOUNTALLOC!DB435</f>
        <v>0</v>
      </c>
      <c r="DC435" s="65">
        <f>[52]ACCOUNTALLOC!DC435</f>
        <v>0</v>
      </c>
      <c r="DE435" s="65">
        <v>0</v>
      </c>
      <c r="DF435" s="65">
        <v>0</v>
      </c>
      <c r="DG435" s="65">
        <v>0</v>
      </c>
      <c r="DH435" s="65">
        <v>0</v>
      </c>
      <c r="DI435" s="65">
        <v>0</v>
      </c>
      <c r="DJ435" s="65">
        <v>0</v>
      </c>
      <c r="DK435" s="65">
        <v>0</v>
      </c>
      <c r="DM435" s="65">
        <v>0</v>
      </c>
      <c r="DN435" s="65">
        <v>0</v>
      </c>
      <c r="DO435" s="65">
        <v>0</v>
      </c>
      <c r="DP435" s="65">
        <v>0</v>
      </c>
      <c r="DQ435" s="65">
        <v>0</v>
      </c>
      <c r="DR435" s="65">
        <v>0</v>
      </c>
      <c r="DS435" s="65">
        <v>0</v>
      </c>
      <c r="DU435" s="65">
        <v>0</v>
      </c>
      <c r="DV435" s="65">
        <v>0</v>
      </c>
      <c r="DW435" s="65">
        <v>0</v>
      </c>
      <c r="DX435" s="65">
        <v>0</v>
      </c>
      <c r="DY435" s="65">
        <v>0</v>
      </c>
      <c r="DZ435" s="65">
        <v>0</v>
      </c>
      <c r="EA435" s="65">
        <v>0</v>
      </c>
      <c r="EC435" s="65">
        <v>0</v>
      </c>
      <c r="ED435" s="65">
        <v>0</v>
      </c>
      <c r="EE435" s="65">
        <v>0</v>
      </c>
      <c r="EF435" s="65">
        <v>0</v>
      </c>
      <c r="EG435" s="65">
        <v>0</v>
      </c>
      <c r="EH435" s="65">
        <v>0</v>
      </c>
      <c r="EI435" s="65">
        <v>0</v>
      </c>
      <c r="EK435" s="65">
        <v>0</v>
      </c>
      <c r="EL435" s="65">
        <v>0</v>
      </c>
      <c r="EM435" s="65">
        <v>0</v>
      </c>
      <c r="EN435" s="65">
        <v>0</v>
      </c>
      <c r="EO435" s="65">
        <v>0</v>
      </c>
      <c r="EP435" s="65">
        <v>0</v>
      </c>
      <c r="EQ435" s="65">
        <v>0</v>
      </c>
      <c r="ES435" s="65">
        <v>0</v>
      </c>
      <c r="ET435" s="65">
        <v>0</v>
      </c>
      <c r="EU435" s="65">
        <v>0</v>
      </c>
      <c r="EV435" s="65">
        <v>0</v>
      </c>
      <c r="EW435" s="65">
        <v>0</v>
      </c>
      <c r="EX435" s="65">
        <v>0</v>
      </c>
      <c r="EY435" s="65">
        <v>0</v>
      </c>
      <c r="FA435" s="65">
        <v>0</v>
      </c>
      <c r="FB435" s="65">
        <v>0</v>
      </c>
      <c r="FC435" s="65">
        <v>0</v>
      </c>
      <c r="FD435" s="65">
        <v>0</v>
      </c>
      <c r="FE435" s="65">
        <v>0</v>
      </c>
      <c r="FF435" s="65">
        <v>0</v>
      </c>
      <c r="FG435" s="65">
        <v>0</v>
      </c>
    </row>
    <row r="436" spans="1:163">
      <c r="A436" s="698"/>
      <c r="B436" s="694" t="str">
        <f>[52]ACCOUNTALLOC!B436</f>
        <v>Sub-total</v>
      </c>
      <c r="C436" s="696">
        <f>[52]ACCOUNTALLOC!C436</f>
        <v>0</v>
      </c>
      <c r="D436" s="700"/>
      <c r="E436" s="696">
        <f>[52]ACCOUNTALLOC!E436</f>
        <v>0</v>
      </c>
      <c r="F436" s="696">
        <f>[52]ACCOUNTALLOC!F436</f>
        <v>0</v>
      </c>
      <c r="G436" s="696">
        <f>[52]ACCOUNTALLOC!G436</f>
        <v>0</v>
      </c>
      <c r="H436" s="696">
        <f>[52]ACCOUNTALLOC!H436</f>
        <v>0</v>
      </c>
      <c r="I436" s="696">
        <f>[52]ACCOUNTALLOC!I436</f>
        <v>0</v>
      </c>
      <c r="J436" s="696">
        <f>[52]ACCOUNTALLOC!J436</f>
        <v>0</v>
      </c>
      <c r="K436" s="696">
        <f>[52]ACCOUNTALLOC!K436</f>
        <v>0</v>
      </c>
      <c r="L436" s="696"/>
      <c r="M436" s="696">
        <f>[52]ACCOUNTALLOC!M436</f>
        <v>0</v>
      </c>
      <c r="N436" s="696">
        <f>[52]ACCOUNTALLOC!N436</f>
        <v>0</v>
      </c>
      <c r="O436" s="696">
        <f>[52]ACCOUNTALLOC!O436</f>
        <v>0</v>
      </c>
      <c r="P436" s="696">
        <f>[52]ACCOUNTALLOC!P436</f>
        <v>0</v>
      </c>
      <c r="Q436" s="696">
        <f>[52]ACCOUNTALLOC!Q436</f>
        <v>0</v>
      </c>
      <c r="R436" s="696">
        <f>[52]ACCOUNTALLOC!R436</f>
        <v>0</v>
      </c>
      <c r="S436" s="696">
        <f>[52]ACCOUNTALLOC!S436</f>
        <v>0</v>
      </c>
      <c r="T436" s="696"/>
      <c r="U436" s="696">
        <f>[52]ACCOUNTALLOC!U436</f>
        <v>0</v>
      </c>
      <c r="V436" s="696">
        <f>[52]ACCOUNTALLOC!V436</f>
        <v>0</v>
      </c>
      <c r="W436" s="696">
        <f>[52]ACCOUNTALLOC!W436</f>
        <v>0</v>
      </c>
      <c r="X436" s="696">
        <f>[52]ACCOUNTALLOC!X436</f>
        <v>0</v>
      </c>
      <c r="Y436" s="696">
        <f>[52]ACCOUNTALLOC!Y436</f>
        <v>0</v>
      </c>
      <c r="Z436" s="696">
        <f>[52]ACCOUNTALLOC!Z436</f>
        <v>0</v>
      </c>
      <c r="AA436" s="696">
        <f>[52]ACCOUNTALLOC!AA436</f>
        <v>0</v>
      </c>
      <c r="AB436" s="696"/>
      <c r="AC436" s="696">
        <f>[52]ACCOUNTALLOC!AC436</f>
        <v>0</v>
      </c>
      <c r="AD436" s="696">
        <f>[52]ACCOUNTALLOC!AD436</f>
        <v>0</v>
      </c>
      <c r="AE436" s="696">
        <f>[52]ACCOUNTALLOC!AE436</f>
        <v>0</v>
      </c>
      <c r="AF436" s="696">
        <f>[52]ACCOUNTALLOC!AF436</f>
        <v>0</v>
      </c>
      <c r="AG436" s="696">
        <f>[52]ACCOUNTALLOC!AG436</f>
        <v>0</v>
      </c>
      <c r="AH436" s="696">
        <f>[52]ACCOUNTALLOC!AH436</f>
        <v>0</v>
      </c>
      <c r="AI436" s="696">
        <f>[52]ACCOUNTALLOC!AI436</f>
        <v>0</v>
      </c>
      <c r="AJ436" s="696"/>
      <c r="AK436" s="696">
        <f>[52]ACCOUNTALLOC!AK436</f>
        <v>0</v>
      </c>
      <c r="AL436" s="696">
        <f>[52]ACCOUNTALLOC!AL436</f>
        <v>0</v>
      </c>
      <c r="AM436" s="696">
        <f>[52]ACCOUNTALLOC!AM436</f>
        <v>0</v>
      </c>
      <c r="AN436" s="696">
        <f>[52]ACCOUNTALLOC!AN436</f>
        <v>0</v>
      </c>
      <c r="AO436" s="696">
        <f>[52]ACCOUNTALLOC!AO436</f>
        <v>0</v>
      </c>
      <c r="AP436" s="696">
        <f>[52]ACCOUNTALLOC!AP436</f>
        <v>0</v>
      </c>
      <c r="AQ436" s="696">
        <f>[52]ACCOUNTALLOC!AQ436</f>
        <v>0</v>
      </c>
      <c r="AR436" s="696"/>
      <c r="AS436" s="696">
        <f>[52]ACCOUNTALLOC!AS436</f>
        <v>0</v>
      </c>
      <c r="AT436" s="696">
        <f>[52]ACCOUNTALLOC!AT436</f>
        <v>0</v>
      </c>
      <c r="AU436" s="696">
        <f>[52]ACCOUNTALLOC!AU436</f>
        <v>0</v>
      </c>
      <c r="AV436" s="696">
        <f>[52]ACCOUNTALLOC!AV436</f>
        <v>0</v>
      </c>
      <c r="AW436" s="696">
        <f>[52]ACCOUNTALLOC!AW436</f>
        <v>0</v>
      </c>
      <c r="AX436" s="696">
        <f>[52]ACCOUNTALLOC!AX436</f>
        <v>0</v>
      </c>
      <c r="AY436" s="696">
        <f>[52]ACCOUNTALLOC!AY436</f>
        <v>0</v>
      </c>
      <c r="AZ436" s="696"/>
      <c r="BA436" s="696">
        <f>[52]ACCOUNTALLOC!BA436</f>
        <v>0</v>
      </c>
      <c r="BB436" s="696">
        <f>[52]ACCOUNTALLOC!BB436</f>
        <v>0</v>
      </c>
      <c r="BC436" s="696">
        <f>[52]ACCOUNTALLOC!BC436</f>
        <v>0</v>
      </c>
      <c r="BD436" s="696">
        <f>[52]ACCOUNTALLOC!BD436</f>
        <v>0</v>
      </c>
      <c r="BE436" s="696">
        <f>[52]ACCOUNTALLOC!BE436</f>
        <v>0</v>
      </c>
      <c r="BF436" s="696">
        <f>[52]ACCOUNTALLOC!BF436</f>
        <v>0</v>
      </c>
      <c r="BG436" s="696">
        <f>[52]ACCOUNTALLOC!BG436</f>
        <v>0</v>
      </c>
      <c r="BH436" s="696"/>
      <c r="BI436" s="696">
        <f>[52]ACCOUNTALLOC!BI436</f>
        <v>0</v>
      </c>
      <c r="BJ436" s="696">
        <f>[52]ACCOUNTALLOC!BJ436</f>
        <v>0</v>
      </c>
      <c r="BK436" s="696">
        <f>[52]ACCOUNTALLOC!BK436</f>
        <v>0</v>
      </c>
      <c r="BL436" s="696">
        <f>[52]ACCOUNTALLOC!BL436</f>
        <v>0</v>
      </c>
      <c r="BM436" s="696">
        <f>[52]ACCOUNTALLOC!BM436</f>
        <v>0</v>
      </c>
      <c r="BN436" s="696">
        <f>[52]ACCOUNTALLOC!BN436</f>
        <v>0</v>
      </c>
      <c r="BO436" s="696">
        <f>[52]ACCOUNTALLOC!BO436</f>
        <v>0</v>
      </c>
      <c r="BP436" s="696"/>
      <c r="BQ436" s="696">
        <f>[52]ACCOUNTALLOC!BQ436</f>
        <v>0</v>
      </c>
      <c r="BR436" s="696">
        <f>[52]ACCOUNTALLOC!BR436</f>
        <v>0</v>
      </c>
      <c r="BS436" s="696">
        <f>[52]ACCOUNTALLOC!BS436</f>
        <v>0</v>
      </c>
      <c r="BT436" s="696">
        <f>[52]ACCOUNTALLOC!BT436</f>
        <v>0</v>
      </c>
      <c r="BU436" s="696">
        <f>[52]ACCOUNTALLOC!BU436</f>
        <v>0</v>
      </c>
      <c r="BV436" s="696">
        <f>[52]ACCOUNTALLOC!BV436</f>
        <v>0</v>
      </c>
      <c r="BW436" s="696">
        <f>[52]ACCOUNTALLOC!BW436</f>
        <v>0</v>
      </c>
      <c r="BX436" s="696"/>
      <c r="BY436" s="696">
        <f>[52]ACCOUNTALLOC!BY436</f>
        <v>0</v>
      </c>
      <c r="BZ436" s="696">
        <f>[52]ACCOUNTALLOC!BZ436</f>
        <v>0</v>
      </c>
      <c r="CA436" s="696">
        <f>[52]ACCOUNTALLOC!CA436</f>
        <v>0</v>
      </c>
      <c r="CB436" s="696">
        <f>[52]ACCOUNTALLOC!CB436</f>
        <v>0</v>
      </c>
      <c r="CC436" s="696">
        <f>[52]ACCOUNTALLOC!CC436</f>
        <v>0</v>
      </c>
      <c r="CD436" s="696">
        <f>[52]ACCOUNTALLOC!CD436</f>
        <v>0</v>
      </c>
      <c r="CE436" s="696">
        <f>[52]ACCOUNTALLOC!CE436</f>
        <v>0</v>
      </c>
      <c r="CF436" s="696"/>
      <c r="CG436" s="696">
        <f>[52]ACCOUNTALLOC!CG436</f>
        <v>0</v>
      </c>
      <c r="CH436" s="696">
        <f>[52]ACCOUNTALLOC!CH436</f>
        <v>0</v>
      </c>
      <c r="CI436" s="696">
        <f>[52]ACCOUNTALLOC!CI436</f>
        <v>0</v>
      </c>
      <c r="CJ436" s="696">
        <f>[52]ACCOUNTALLOC!CJ436</f>
        <v>0</v>
      </c>
      <c r="CK436" s="696">
        <f>[52]ACCOUNTALLOC!CK436</f>
        <v>0</v>
      </c>
      <c r="CL436" s="696">
        <f>[52]ACCOUNTALLOC!CL436</f>
        <v>0</v>
      </c>
      <c r="CM436" s="696">
        <f>[52]ACCOUNTALLOC!CM436</f>
        <v>0</v>
      </c>
      <c r="CN436" s="696">
        <f>[52]ACCOUNTALLOC!CN436</f>
        <v>0</v>
      </c>
      <c r="CO436" s="696">
        <f>[52]ACCOUNTALLOC!CO436</f>
        <v>0</v>
      </c>
      <c r="CP436" s="696">
        <f>[52]ACCOUNTALLOC!CP436</f>
        <v>0</v>
      </c>
      <c r="CQ436" s="696">
        <f>[52]ACCOUNTALLOC!CQ436</f>
        <v>0</v>
      </c>
      <c r="CR436" s="696">
        <f>[52]ACCOUNTALLOC!CR436</f>
        <v>0</v>
      </c>
      <c r="CS436" s="696">
        <f>[52]ACCOUNTALLOC!CS436</f>
        <v>0</v>
      </c>
      <c r="CT436" s="696">
        <f>[52]ACCOUNTALLOC!CT436</f>
        <v>0</v>
      </c>
      <c r="CU436" s="696">
        <f>[52]ACCOUNTALLOC!CU436</f>
        <v>0</v>
      </c>
      <c r="CV436" s="66"/>
      <c r="CW436" s="66">
        <f>[52]ACCOUNTALLOC!CW436</f>
        <v>0</v>
      </c>
      <c r="CX436" s="66">
        <f>[52]ACCOUNTALLOC!CX436</f>
        <v>0</v>
      </c>
      <c r="CY436" s="66">
        <f>[52]ACCOUNTALLOC!CY436</f>
        <v>0</v>
      </c>
      <c r="CZ436" s="66">
        <f>[52]ACCOUNTALLOC!CZ436</f>
        <v>0</v>
      </c>
      <c r="DA436" s="66">
        <f>[52]ACCOUNTALLOC!DA436</f>
        <v>0</v>
      </c>
      <c r="DB436" s="66">
        <f>[52]ACCOUNTALLOC!DB436</f>
        <v>0</v>
      </c>
      <c r="DC436" s="66">
        <f>[52]ACCOUNTALLOC!DC436</f>
        <v>0</v>
      </c>
      <c r="DD436" s="66"/>
      <c r="DE436" s="66">
        <v>0</v>
      </c>
      <c r="DF436" s="66">
        <v>0</v>
      </c>
      <c r="DG436" s="66">
        <v>0</v>
      </c>
      <c r="DH436" s="66">
        <v>0</v>
      </c>
      <c r="DI436" s="66">
        <v>0</v>
      </c>
      <c r="DJ436" s="66">
        <v>0</v>
      </c>
      <c r="DK436" s="66">
        <v>0</v>
      </c>
      <c r="DL436" s="66"/>
      <c r="DM436" s="66">
        <v>0</v>
      </c>
      <c r="DN436" s="66">
        <v>0</v>
      </c>
      <c r="DO436" s="66">
        <v>0</v>
      </c>
      <c r="DP436" s="66">
        <v>0</v>
      </c>
      <c r="DQ436" s="66">
        <v>0</v>
      </c>
      <c r="DR436" s="66">
        <v>0</v>
      </c>
      <c r="DS436" s="66">
        <v>0</v>
      </c>
      <c r="DT436" s="66"/>
      <c r="DU436" s="66">
        <v>0</v>
      </c>
      <c r="DV436" s="66">
        <v>0</v>
      </c>
      <c r="DW436" s="66">
        <v>0</v>
      </c>
      <c r="DX436" s="66">
        <v>0</v>
      </c>
      <c r="DY436" s="66">
        <v>0</v>
      </c>
      <c r="DZ436" s="66">
        <v>0</v>
      </c>
      <c r="EA436" s="66">
        <v>0</v>
      </c>
      <c r="EB436" s="66"/>
      <c r="EC436" s="66">
        <v>0</v>
      </c>
      <c r="ED436" s="66">
        <v>0</v>
      </c>
      <c r="EE436" s="66">
        <v>0</v>
      </c>
      <c r="EF436" s="66">
        <v>0</v>
      </c>
      <c r="EG436" s="66">
        <v>0</v>
      </c>
      <c r="EH436" s="66">
        <v>0</v>
      </c>
      <c r="EI436" s="66">
        <v>0</v>
      </c>
      <c r="EJ436" s="66"/>
      <c r="EK436" s="66">
        <v>0</v>
      </c>
      <c r="EL436" s="66">
        <v>0</v>
      </c>
      <c r="EM436" s="66">
        <v>0</v>
      </c>
      <c r="EN436" s="66">
        <v>0</v>
      </c>
      <c r="EO436" s="66">
        <v>0</v>
      </c>
      <c r="EP436" s="66">
        <v>0</v>
      </c>
      <c r="EQ436" s="66">
        <v>0</v>
      </c>
      <c r="ER436" s="66"/>
      <c r="ES436" s="66">
        <v>0</v>
      </c>
      <c r="ET436" s="66">
        <v>0</v>
      </c>
      <c r="EU436" s="66">
        <v>0</v>
      </c>
      <c r="EV436" s="66">
        <v>0</v>
      </c>
      <c r="EW436" s="66">
        <v>0</v>
      </c>
      <c r="EX436" s="66">
        <v>0</v>
      </c>
      <c r="EY436" s="66">
        <v>0</v>
      </c>
      <c r="EZ436" s="66"/>
      <c r="FA436" s="66">
        <v>0</v>
      </c>
      <c r="FB436" s="66">
        <v>0</v>
      </c>
      <c r="FC436" s="66">
        <v>0</v>
      </c>
      <c r="FD436" s="66">
        <v>0</v>
      </c>
      <c r="FE436" s="66">
        <v>0</v>
      </c>
      <c r="FF436" s="66">
        <v>0</v>
      </c>
      <c r="FG436" s="66">
        <v>0</v>
      </c>
    </row>
    <row r="437" spans="1:163">
      <c r="A437" s="698"/>
      <c r="B437" s="698"/>
      <c r="C437" s="698"/>
      <c r="D437" s="700"/>
      <c r="E437" s="698"/>
      <c r="F437" s="698"/>
      <c r="G437" s="698"/>
      <c r="H437" s="698"/>
      <c r="I437" s="698"/>
      <c r="J437" s="698"/>
      <c r="K437" s="698"/>
      <c r="L437" s="698"/>
      <c r="M437" s="698"/>
      <c r="N437" s="698"/>
      <c r="O437" s="698"/>
      <c r="P437" s="698"/>
      <c r="Q437" s="698"/>
      <c r="R437" s="698"/>
      <c r="S437" s="698"/>
      <c r="T437" s="698"/>
      <c r="U437" s="698"/>
      <c r="V437" s="698"/>
      <c r="W437" s="698"/>
      <c r="X437" s="698"/>
      <c r="Y437" s="698"/>
      <c r="Z437" s="698"/>
      <c r="AA437" s="698"/>
      <c r="AB437" s="698"/>
      <c r="AC437" s="698"/>
      <c r="AD437" s="698"/>
      <c r="AE437" s="698"/>
      <c r="AF437" s="698"/>
      <c r="AG437" s="698"/>
      <c r="AH437" s="698"/>
      <c r="AI437" s="698"/>
      <c r="AJ437" s="698"/>
      <c r="AK437" s="698"/>
      <c r="AL437" s="698"/>
      <c r="AM437" s="698"/>
      <c r="AN437" s="698"/>
      <c r="AO437" s="698"/>
      <c r="AP437" s="698"/>
      <c r="AQ437" s="698"/>
      <c r="AR437" s="698"/>
      <c r="AS437" s="698"/>
      <c r="AT437" s="698"/>
      <c r="AU437" s="698"/>
      <c r="AV437" s="698"/>
      <c r="AW437" s="698"/>
      <c r="AX437" s="698"/>
      <c r="AY437" s="698"/>
      <c r="AZ437" s="698"/>
      <c r="BA437" s="698"/>
      <c r="BB437" s="698"/>
      <c r="BC437" s="698"/>
      <c r="BD437" s="698"/>
      <c r="BE437" s="698"/>
      <c r="BF437" s="698"/>
      <c r="BG437" s="698"/>
      <c r="BH437" s="698"/>
      <c r="BI437" s="698"/>
      <c r="BJ437" s="698"/>
      <c r="BK437" s="698"/>
      <c r="BL437" s="698"/>
      <c r="BM437" s="698"/>
      <c r="BN437" s="698"/>
      <c r="BO437" s="698"/>
      <c r="BP437" s="698"/>
      <c r="BQ437" s="698"/>
      <c r="BR437" s="698"/>
      <c r="BS437" s="698"/>
      <c r="BT437" s="698"/>
      <c r="BU437" s="698"/>
      <c r="BV437" s="698"/>
      <c r="BW437" s="698"/>
      <c r="BX437" s="698"/>
      <c r="BY437" s="698"/>
      <c r="BZ437" s="698"/>
      <c r="CA437" s="698"/>
      <c r="CB437" s="698"/>
      <c r="CC437" s="698"/>
      <c r="CD437" s="698"/>
      <c r="CE437" s="698"/>
      <c r="CF437" s="698"/>
      <c r="CG437" s="698"/>
      <c r="CH437" s="698"/>
      <c r="CI437" s="698"/>
      <c r="CJ437" s="698"/>
      <c r="CK437" s="698"/>
      <c r="CL437" s="698"/>
      <c r="CM437" s="698"/>
      <c r="CN437" s="698"/>
      <c r="CO437" s="698"/>
      <c r="CP437" s="698"/>
      <c r="CQ437" s="698"/>
      <c r="CR437" s="698"/>
      <c r="CS437" s="698"/>
      <c r="CT437" s="698"/>
      <c r="CU437" s="698"/>
    </row>
    <row r="438" spans="1:163">
      <c r="A438" s="698"/>
      <c r="B438" s="694" t="str">
        <f>[52]ACCOUNTALLOC!B438</f>
        <v>Production Labor Exp - Other</v>
      </c>
      <c r="C438" s="698"/>
      <c r="D438" s="700"/>
      <c r="E438" s="698"/>
      <c r="F438" s="698"/>
      <c r="G438" s="698"/>
      <c r="H438" s="698"/>
      <c r="I438" s="698"/>
      <c r="J438" s="698"/>
      <c r="K438" s="698"/>
      <c r="L438" s="698"/>
      <c r="M438" s="698"/>
      <c r="N438" s="698"/>
      <c r="O438" s="698"/>
      <c r="P438" s="698"/>
      <c r="Q438" s="698"/>
      <c r="R438" s="698"/>
      <c r="S438" s="698"/>
      <c r="T438" s="698"/>
      <c r="U438" s="698"/>
      <c r="V438" s="698"/>
      <c r="W438" s="698"/>
      <c r="X438" s="698"/>
      <c r="Y438" s="698"/>
      <c r="Z438" s="698"/>
      <c r="AA438" s="698"/>
      <c r="AB438" s="698"/>
      <c r="AC438" s="698"/>
      <c r="AD438" s="698"/>
      <c r="AE438" s="698"/>
      <c r="AF438" s="698"/>
      <c r="AG438" s="698"/>
      <c r="AH438" s="698"/>
      <c r="AI438" s="698"/>
      <c r="AJ438" s="698"/>
      <c r="AK438" s="698"/>
      <c r="AL438" s="698"/>
      <c r="AM438" s="698"/>
      <c r="AN438" s="698"/>
      <c r="AO438" s="698"/>
      <c r="AP438" s="698"/>
      <c r="AQ438" s="698"/>
      <c r="AR438" s="698"/>
      <c r="AS438" s="698"/>
      <c r="AT438" s="698"/>
      <c r="AU438" s="698"/>
      <c r="AV438" s="698"/>
      <c r="AW438" s="698"/>
      <c r="AX438" s="698"/>
      <c r="AY438" s="698"/>
      <c r="AZ438" s="698"/>
      <c r="BA438" s="698"/>
      <c r="BB438" s="698"/>
      <c r="BC438" s="698"/>
      <c r="BD438" s="698"/>
      <c r="BE438" s="698"/>
      <c r="BF438" s="698"/>
      <c r="BG438" s="698"/>
      <c r="BH438" s="698"/>
      <c r="BI438" s="698"/>
      <c r="BJ438" s="698"/>
      <c r="BK438" s="698"/>
      <c r="BL438" s="698"/>
      <c r="BM438" s="698"/>
      <c r="BN438" s="698"/>
      <c r="BO438" s="698"/>
      <c r="BP438" s="698"/>
      <c r="BQ438" s="698"/>
      <c r="BR438" s="698"/>
      <c r="BS438" s="698"/>
      <c r="BT438" s="698"/>
      <c r="BU438" s="698"/>
      <c r="BV438" s="698"/>
      <c r="BW438" s="698"/>
      <c r="BX438" s="698"/>
      <c r="BY438" s="698"/>
      <c r="BZ438" s="698"/>
      <c r="CA438" s="698"/>
      <c r="CB438" s="698"/>
      <c r="CC438" s="698"/>
      <c r="CD438" s="698"/>
      <c r="CE438" s="698"/>
      <c r="CF438" s="698"/>
      <c r="CG438" s="698"/>
      <c r="CH438" s="698"/>
      <c r="CI438" s="698"/>
      <c r="CJ438" s="698"/>
      <c r="CK438" s="698"/>
      <c r="CL438" s="698"/>
      <c r="CM438" s="698"/>
      <c r="CN438" s="698"/>
      <c r="CO438" s="698"/>
      <c r="CP438" s="698"/>
      <c r="CQ438" s="698"/>
      <c r="CR438" s="698"/>
      <c r="CS438" s="698"/>
      <c r="CT438" s="698"/>
      <c r="CU438" s="698"/>
      <c r="CW438" s="2">
        <f>[52]ACCOUNTALLOC!CW438</f>
        <v>0</v>
      </c>
      <c r="CX438" s="2">
        <f>[52]ACCOUNTALLOC!CX438</f>
        <v>0</v>
      </c>
      <c r="CY438" s="2">
        <f>[52]ACCOUNTALLOC!CY438</f>
        <v>0</v>
      </c>
      <c r="CZ438" s="2">
        <f>[52]ACCOUNTALLOC!CZ438</f>
        <v>0</v>
      </c>
      <c r="DA438" s="2">
        <f>[52]ACCOUNTALLOC!DA438</f>
        <v>0</v>
      </c>
      <c r="DB438" s="2">
        <f>[52]ACCOUNTALLOC!DB438</f>
        <v>0</v>
      </c>
      <c r="DC438" s="2">
        <f>[52]ACCOUNTALLOC!DC438</f>
        <v>0</v>
      </c>
    </row>
    <row r="439" spans="1:163">
      <c r="A439" s="699" t="str">
        <f>[52]ACCOUNTALLOC!A439</f>
        <v>~</v>
      </c>
      <c r="B439" s="698" t="str">
        <f>[52]ACCOUNTALLOC!B439</f>
        <v>~</v>
      </c>
      <c r="C439" s="695">
        <f>[52]ACCOUNTALLOC!C439</f>
        <v>0</v>
      </c>
      <c r="D439" s="700"/>
      <c r="E439" s="697">
        <f>[52]ACCOUNTALLOC!E439</f>
        <v>0</v>
      </c>
      <c r="F439" s="697">
        <f>[52]ACCOUNTALLOC!F439</f>
        <v>0</v>
      </c>
      <c r="G439" s="697">
        <f>[52]ACCOUNTALLOC!G439</f>
        <v>0</v>
      </c>
      <c r="H439" s="697">
        <f>[52]ACCOUNTALLOC!H439</f>
        <v>0</v>
      </c>
      <c r="I439" s="697">
        <f>[52]ACCOUNTALLOC!I439</f>
        <v>0</v>
      </c>
      <c r="J439" s="697">
        <f>[52]ACCOUNTALLOC!J439</f>
        <v>0</v>
      </c>
      <c r="K439" s="697">
        <f>[52]ACCOUNTALLOC!K439</f>
        <v>0</v>
      </c>
      <c r="L439" s="698"/>
      <c r="M439" s="697">
        <f>[52]ACCOUNTALLOC!M439</f>
        <v>0</v>
      </c>
      <c r="N439" s="697">
        <f>[52]ACCOUNTALLOC!N439</f>
        <v>0</v>
      </c>
      <c r="O439" s="697">
        <f>[52]ACCOUNTALLOC!O439</f>
        <v>0</v>
      </c>
      <c r="P439" s="697">
        <f>[52]ACCOUNTALLOC!P439</f>
        <v>0</v>
      </c>
      <c r="Q439" s="697">
        <f>[52]ACCOUNTALLOC!Q439</f>
        <v>0</v>
      </c>
      <c r="R439" s="697">
        <f>[52]ACCOUNTALLOC!R439</f>
        <v>0</v>
      </c>
      <c r="S439" s="697">
        <f>[52]ACCOUNTALLOC!S439</f>
        <v>0</v>
      </c>
      <c r="T439" s="698"/>
      <c r="U439" s="697">
        <f>[52]ACCOUNTALLOC!U439</f>
        <v>0</v>
      </c>
      <c r="V439" s="697">
        <f>[52]ACCOUNTALLOC!V439</f>
        <v>0</v>
      </c>
      <c r="W439" s="697">
        <f>[52]ACCOUNTALLOC!W439</f>
        <v>0</v>
      </c>
      <c r="X439" s="697">
        <f>[52]ACCOUNTALLOC!X439</f>
        <v>0</v>
      </c>
      <c r="Y439" s="697">
        <f>[52]ACCOUNTALLOC!Y439</f>
        <v>0</v>
      </c>
      <c r="Z439" s="697">
        <f>[52]ACCOUNTALLOC!Z439</f>
        <v>0</v>
      </c>
      <c r="AA439" s="697">
        <f>[52]ACCOUNTALLOC!AA439</f>
        <v>0</v>
      </c>
      <c r="AB439" s="698"/>
      <c r="AC439" s="697">
        <f>[52]ACCOUNTALLOC!AC439</f>
        <v>0</v>
      </c>
      <c r="AD439" s="697">
        <f>[52]ACCOUNTALLOC!AD439</f>
        <v>0</v>
      </c>
      <c r="AE439" s="697">
        <f>[52]ACCOUNTALLOC!AE439</f>
        <v>0</v>
      </c>
      <c r="AF439" s="697">
        <f>[52]ACCOUNTALLOC!AF439</f>
        <v>0</v>
      </c>
      <c r="AG439" s="697">
        <f>[52]ACCOUNTALLOC!AG439</f>
        <v>0</v>
      </c>
      <c r="AH439" s="697">
        <f>[52]ACCOUNTALLOC!AH439</f>
        <v>0</v>
      </c>
      <c r="AI439" s="697">
        <f>[52]ACCOUNTALLOC!AI439</f>
        <v>0</v>
      </c>
      <c r="AJ439" s="698"/>
      <c r="AK439" s="697">
        <f>[52]ACCOUNTALLOC!AK439</f>
        <v>0</v>
      </c>
      <c r="AL439" s="697">
        <f>[52]ACCOUNTALLOC!AL439</f>
        <v>0</v>
      </c>
      <c r="AM439" s="697">
        <f>[52]ACCOUNTALLOC!AM439</f>
        <v>0</v>
      </c>
      <c r="AN439" s="697">
        <f>[52]ACCOUNTALLOC!AN439</f>
        <v>0</v>
      </c>
      <c r="AO439" s="697">
        <f>[52]ACCOUNTALLOC!AO439</f>
        <v>0</v>
      </c>
      <c r="AP439" s="697">
        <f>[52]ACCOUNTALLOC!AP439</f>
        <v>0</v>
      </c>
      <c r="AQ439" s="697">
        <f>[52]ACCOUNTALLOC!AQ439</f>
        <v>0</v>
      </c>
      <c r="AR439" s="698"/>
      <c r="AS439" s="697">
        <f>[52]ACCOUNTALLOC!AS439</f>
        <v>0</v>
      </c>
      <c r="AT439" s="697">
        <f>[52]ACCOUNTALLOC!AT439</f>
        <v>0</v>
      </c>
      <c r="AU439" s="697">
        <f>[52]ACCOUNTALLOC!AU439</f>
        <v>0</v>
      </c>
      <c r="AV439" s="697">
        <f>[52]ACCOUNTALLOC!AV439</f>
        <v>0</v>
      </c>
      <c r="AW439" s="697">
        <f>[52]ACCOUNTALLOC!AW439</f>
        <v>0</v>
      </c>
      <c r="AX439" s="697">
        <f>[52]ACCOUNTALLOC!AX439</f>
        <v>0</v>
      </c>
      <c r="AY439" s="697">
        <f>[52]ACCOUNTALLOC!AY439</f>
        <v>0</v>
      </c>
      <c r="AZ439" s="698"/>
      <c r="BA439" s="697">
        <f>[52]ACCOUNTALLOC!BA439</f>
        <v>0</v>
      </c>
      <c r="BB439" s="697">
        <f>[52]ACCOUNTALLOC!BB439</f>
        <v>0</v>
      </c>
      <c r="BC439" s="697">
        <f>[52]ACCOUNTALLOC!BC439</f>
        <v>0</v>
      </c>
      <c r="BD439" s="697">
        <f>[52]ACCOUNTALLOC!BD439</f>
        <v>0</v>
      </c>
      <c r="BE439" s="697">
        <f>[52]ACCOUNTALLOC!BE439</f>
        <v>0</v>
      </c>
      <c r="BF439" s="697">
        <f>[52]ACCOUNTALLOC!BF439</f>
        <v>0</v>
      </c>
      <c r="BG439" s="697">
        <f>[52]ACCOUNTALLOC!BG439</f>
        <v>0</v>
      </c>
      <c r="BH439" s="698"/>
      <c r="BI439" s="697">
        <f>[52]ACCOUNTALLOC!BI439</f>
        <v>0</v>
      </c>
      <c r="BJ439" s="697">
        <f>[52]ACCOUNTALLOC!BJ439</f>
        <v>0</v>
      </c>
      <c r="BK439" s="697">
        <f>[52]ACCOUNTALLOC!BK439</f>
        <v>0</v>
      </c>
      <c r="BL439" s="697">
        <f>[52]ACCOUNTALLOC!BL439</f>
        <v>0</v>
      </c>
      <c r="BM439" s="697">
        <f>[52]ACCOUNTALLOC!BM439</f>
        <v>0</v>
      </c>
      <c r="BN439" s="697">
        <f>[52]ACCOUNTALLOC!BN439</f>
        <v>0</v>
      </c>
      <c r="BO439" s="697">
        <f>[52]ACCOUNTALLOC!BO439</f>
        <v>0</v>
      </c>
      <c r="BP439" s="698"/>
      <c r="BQ439" s="697">
        <f>[52]ACCOUNTALLOC!BQ439</f>
        <v>0</v>
      </c>
      <c r="BR439" s="697">
        <f>[52]ACCOUNTALLOC!BR439</f>
        <v>0</v>
      </c>
      <c r="BS439" s="697">
        <f>[52]ACCOUNTALLOC!BS439</f>
        <v>0</v>
      </c>
      <c r="BT439" s="697">
        <f>[52]ACCOUNTALLOC!BT439</f>
        <v>0</v>
      </c>
      <c r="BU439" s="697">
        <f>[52]ACCOUNTALLOC!BU439</f>
        <v>0</v>
      </c>
      <c r="BV439" s="697">
        <f>[52]ACCOUNTALLOC!BV439</f>
        <v>0</v>
      </c>
      <c r="BW439" s="697">
        <f>[52]ACCOUNTALLOC!BW439</f>
        <v>0</v>
      </c>
      <c r="BX439" s="698"/>
      <c r="BY439" s="697">
        <f>[52]ACCOUNTALLOC!BY439</f>
        <v>0</v>
      </c>
      <c r="BZ439" s="697">
        <f>[52]ACCOUNTALLOC!BZ439</f>
        <v>0</v>
      </c>
      <c r="CA439" s="697">
        <f>[52]ACCOUNTALLOC!CA439</f>
        <v>0</v>
      </c>
      <c r="CB439" s="697">
        <f>[52]ACCOUNTALLOC!CB439</f>
        <v>0</v>
      </c>
      <c r="CC439" s="697">
        <f>[52]ACCOUNTALLOC!CC439</f>
        <v>0</v>
      </c>
      <c r="CD439" s="697">
        <f>[52]ACCOUNTALLOC!CD439</f>
        <v>0</v>
      </c>
      <c r="CE439" s="697">
        <f>[52]ACCOUNTALLOC!CE439</f>
        <v>0</v>
      </c>
      <c r="CF439" s="698"/>
      <c r="CG439" s="697">
        <f>[52]ACCOUNTALLOC!CG439</f>
        <v>0</v>
      </c>
      <c r="CH439" s="697">
        <f>[52]ACCOUNTALLOC!CH439</f>
        <v>0</v>
      </c>
      <c r="CI439" s="697">
        <f>[52]ACCOUNTALLOC!CI439</f>
        <v>0</v>
      </c>
      <c r="CJ439" s="697">
        <f>[52]ACCOUNTALLOC!CJ439</f>
        <v>0</v>
      </c>
      <c r="CK439" s="697">
        <f>[52]ACCOUNTALLOC!CK439</f>
        <v>0</v>
      </c>
      <c r="CL439" s="697">
        <f>[52]ACCOUNTALLOC!CL439</f>
        <v>0</v>
      </c>
      <c r="CM439" s="697">
        <f>[52]ACCOUNTALLOC!CM439</f>
        <v>0</v>
      </c>
      <c r="CN439" s="698">
        <f>[52]ACCOUNTALLOC!CN439</f>
        <v>0</v>
      </c>
      <c r="CO439" s="697">
        <f>[52]ACCOUNTALLOC!CO439</f>
        <v>0</v>
      </c>
      <c r="CP439" s="697">
        <f>[52]ACCOUNTALLOC!CP439</f>
        <v>0</v>
      </c>
      <c r="CQ439" s="697">
        <f>[52]ACCOUNTALLOC!CQ439</f>
        <v>0</v>
      </c>
      <c r="CR439" s="697">
        <f>[52]ACCOUNTALLOC!CR439</f>
        <v>0</v>
      </c>
      <c r="CS439" s="697">
        <f>[52]ACCOUNTALLOC!CS439</f>
        <v>0</v>
      </c>
      <c r="CT439" s="697">
        <f>[52]ACCOUNTALLOC!CT439</f>
        <v>0</v>
      </c>
      <c r="CU439" s="697">
        <f>[52]ACCOUNTALLOC!CU439</f>
        <v>0</v>
      </c>
      <c r="CW439" s="65">
        <f>[52]ACCOUNTALLOC!CW439</f>
        <v>0</v>
      </c>
      <c r="CX439" s="65">
        <f>[52]ACCOUNTALLOC!CX439</f>
        <v>0</v>
      </c>
      <c r="CY439" s="65">
        <f>[52]ACCOUNTALLOC!CY439</f>
        <v>0</v>
      </c>
      <c r="CZ439" s="65">
        <f>[52]ACCOUNTALLOC!CZ439</f>
        <v>0</v>
      </c>
      <c r="DA439" s="65">
        <f>[52]ACCOUNTALLOC!DA439</f>
        <v>0</v>
      </c>
      <c r="DB439" s="65">
        <f>[52]ACCOUNTALLOC!DB439</f>
        <v>0</v>
      </c>
      <c r="DC439" s="65">
        <f>[52]ACCOUNTALLOC!DC439</f>
        <v>0</v>
      </c>
      <c r="DE439" s="65">
        <v>0</v>
      </c>
      <c r="DF439" s="65">
        <v>0</v>
      </c>
      <c r="DG439" s="65">
        <v>0</v>
      </c>
      <c r="DH439" s="65">
        <v>0</v>
      </c>
      <c r="DI439" s="65">
        <v>0</v>
      </c>
      <c r="DJ439" s="65">
        <v>0</v>
      </c>
      <c r="DK439" s="65">
        <v>0</v>
      </c>
      <c r="DM439" s="65">
        <v>0</v>
      </c>
      <c r="DN439" s="65">
        <v>0</v>
      </c>
      <c r="DO439" s="65">
        <v>0</v>
      </c>
      <c r="DP439" s="65">
        <v>0</v>
      </c>
      <c r="DQ439" s="65">
        <v>0</v>
      </c>
      <c r="DR439" s="65">
        <v>0</v>
      </c>
      <c r="DS439" s="65">
        <v>0</v>
      </c>
      <c r="DU439" s="65">
        <v>0</v>
      </c>
      <c r="DV439" s="65">
        <v>0</v>
      </c>
      <c r="DW439" s="65">
        <v>0</v>
      </c>
      <c r="DX439" s="65">
        <v>0</v>
      </c>
      <c r="DY439" s="65">
        <v>0</v>
      </c>
      <c r="DZ439" s="65">
        <v>0</v>
      </c>
      <c r="EA439" s="65">
        <v>0</v>
      </c>
      <c r="EC439" s="65">
        <v>0</v>
      </c>
      <c r="ED439" s="65">
        <v>0</v>
      </c>
      <c r="EE439" s="65">
        <v>0</v>
      </c>
      <c r="EF439" s="65">
        <v>0</v>
      </c>
      <c r="EG439" s="65">
        <v>0</v>
      </c>
      <c r="EH439" s="65">
        <v>0</v>
      </c>
      <c r="EI439" s="65">
        <v>0</v>
      </c>
      <c r="EK439" s="65">
        <v>0</v>
      </c>
      <c r="EL439" s="65">
        <v>0</v>
      </c>
      <c r="EM439" s="65">
        <v>0</v>
      </c>
      <c r="EN439" s="65">
        <v>0</v>
      </c>
      <c r="EO439" s="65">
        <v>0</v>
      </c>
      <c r="EP439" s="65">
        <v>0</v>
      </c>
      <c r="EQ439" s="65">
        <v>0</v>
      </c>
      <c r="ES439" s="65">
        <v>0</v>
      </c>
      <c r="ET439" s="65">
        <v>0</v>
      </c>
      <c r="EU439" s="65">
        <v>0</v>
      </c>
      <c r="EV439" s="65">
        <v>0</v>
      </c>
      <c r="EW439" s="65">
        <v>0</v>
      </c>
      <c r="EX439" s="65">
        <v>0</v>
      </c>
      <c r="EY439" s="65">
        <v>0</v>
      </c>
      <c r="FA439" s="65">
        <v>0</v>
      </c>
      <c r="FB439" s="65">
        <v>0</v>
      </c>
      <c r="FC439" s="65">
        <v>0</v>
      </c>
      <c r="FD439" s="65">
        <v>0</v>
      </c>
      <c r="FE439" s="65">
        <v>0</v>
      </c>
      <c r="FF439" s="65">
        <v>0</v>
      </c>
      <c r="FG439" s="65">
        <v>0</v>
      </c>
    </row>
    <row r="440" spans="1:163">
      <c r="A440" s="699" t="str">
        <f>[52]ACCOUNTALLOC!A440</f>
        <v>~</v>
      </c>
      <c r="B440" s="698" t="str">
        <f>[52]ACCOUNTALLOC!B440</f>
        <v>~</v>
      </c>
      <c r="C440" s="695">
        <f>[52]ACCOUNTALLOC!C440</f>
        <v>0</v>
      </c>
      <c r="D440" s="700"/>
      <c r="E440" s="697">
        <f>[52]ACCOUNTALLOC!E440</f>
        <v>0</v>
      </c>
      <c r="F440" s="697">
        <f>[52]ACCOUNTALLOC!F440</f>
        <v>0</v>
      </c>
      <c r="G440" s="697">
        <f>[52]ACCOUNTALLOC!G440</f>
        <v>0</v>
      </c>
      <c r="H440" s="697">
        <f>[52]ACCOUNTALLOC!H440</f>
        <v>0</v>
      </c>
      <c r="I440" s="697">
        <f>[52]ACCOUNTALLOC!I440</f>
        <v>0</v>
      </c>
      <c r="J440" s="697">
        <f>[52]ACCOUNTALLOC!J440</f>
        <v>0</v>
      </c>
      <c r="K440" s="697">
        <f>[52]ACCOUNTALLOC!K440</f>
        <v>0</v>
      </c>
      <c r="L440" s="698"/>
      <c r="M440" s="697">
        <f>[52]ACCOUNTALLOC!M440</f>
        <v>0</v>
      </c>
      <c r="N440" s="697">
        <f>[52]ACCOUNTALLOC!N440</f>
        <v>0</v>
      </c>
      <c r="O440" s="697">
        <f>[52]ACCOUNTALLOC!O440</f>
        <v>0</v>
      </c>
      <c r="P440" s="697">
        <f>[52]ACCOUNTALLOC!P440</f>
        <v>0</v>
      </c>
      <c r="Q440" s="697">
        <f>[52]ACCOUNTALLOC!Q440</f>
        <v>0</v>
      </c>
      <c r="R440" s="697">
        <f>[52]ACCOUNTALLOC!R440</f>
        <v>0</v>
      </c>
      <c r="S440" s="697">
        <f>[52]ACCOUNTALLOC!S440</f>
        <v>0</v>
      </c>
      <c r="T440" s="698"/>
      <c r="U440" s="697">
        <f>[52]ACCOUNTALLOC!U440</f>
        <v>0</v>
      </c>
      <c r="V440" s="697">
        <f>[52]ACCOUNTALLOC!V440</f>
        <v>0</v>
      </c>
      <c r="W440" s="697">
        <f>[52]ACCOUNTALLOC!W440</f>
        <v>0</v>
      </c>
      <c r="X440" s="697">
        <f>[52]ACCOUNTALLOC!X440</f>
        <v>0</v>
      </c>
      <c r="Y440" s="697">
        <f>[52]ACCOUNTALLOC!Y440</f>
        <v>0</v>
      </c>
      <c r="Z440" s="697">
        <f>[52]ACCOUNTALLOC!Z440</f>
        <v>0</v>
      </c>
      <c r="AA440" s="697">
        <f>[52]ACCOUNTALLOC!AA440</f>
        <v>0</v>
      </c>
      <c r="AB440" s="698"/>
      <c r="AC440" s="697">
        <f>[52]ACCOUNTALLOC!AC440</f>
        <v>0</v>
      </c>
      <c r="AD440" s="697">
        <f>[52]ACCOUNTALLOC!AD440</f>
        <v>0</v>
      </c>
      <c r="AE440" s="697">
        <f>[52]ACCOUNTALLOC!AE440</f>
        <v>0</v>
      </c>
      <c r="AF440" s="697">
        <f>[52]ACCOUNTALLOC!AF440</f>
        <v>0</v>
      </c>
      <c r="AG440" s="697">
        <f>[52]ACCOUNTALLOC!AG440</f>
        <v>0</v>
      </c>
      <c r="AH440" s="697">
        <f>[52]ACCOUNTALLOC!AH440</f>
        <v>0</v>
      </c>
      <c r="AI440" s="697">
        <f>[52]ACCOUNTALLOC!AI440</f>
        <v>0</v>
      </c>
      <c r="AJ440" s="698"/>
      <c r="AK440" s="697">
        <f>[52]ACCOUNTALLOC!AK440</f>
        <v>0</v>
      </c>
      <c r="AL440" s="697">
        <f>[52]ACCOUNTALLOC!AL440</f>
        <v>0</v>
      </c>
      <c r="AM440" s="697">
        <f>[52]ACCOUNTALLOC!AM440</f>
        <v>0</v>
      </c>
      <c r="AN440" s="697">
        <f>[52]ACCOUNTALLOC!AN440</f>
        <v>0</v>
      </c>
      <c r="AO440" s="697">
        <f>[52]ACCOUNTALLOC!AO440</f>
        <v>0</v>
      </c>
      <c r="AP440" s="697">
        <f>[52]ACCOUNTALLOC!AP440</f>
        <v>0</v>
      </c>
      <c r="AQ440" s="697">
        <f>[52]ACCOUNTALLOC!AQ440</f>
        <v>0</v>
      </c>
      <c r="AR440" s="698"/>
      <c r="AS440" s="697">
        <f>[52]ACCOUNTALLOC!AS440</f>
        <v>0</v>
      </c>
      <c r="AT440" s="697">
        <f>[52]ACCOUNTALLOC!AT440</f>
        <v>0</v>
      </c>
      <c r="AU440" s="697">
        <f>[52]ACCOUNTALLOC!AU440</f>
        <v>0</v>
      </c>
      <c r="AV440" s="697">
        <f>[52]ACCOUNTALLOC!AV440</f>
        <v>0</v>
      </c>
      <c r="AW440" s="697">
        <f>[52]ACCOUNTALLOC!AW440</f>
        <v>0</v>
      </c>
      <c r="AX440" s="697">
        <f>[52]ACCOUNTALLOC!AX440</f>
        <v>0</v>
      </c>
      <c r="AY440" s="697">
        <f>[52]ACCOUNTALLOC!AY440</f>
        <v>0</v>
      </c>
      <c r="AZ440" s="698"/>
      <c r="BA440" s="697">
        <f>[52]ACCOUNTALLOC!BA440</f>
        <v>0</v>
      </c>
      <c r="BB440" s="697">
        <f>[52]ACCOUNTALLOC!BB440</f>
        <v>0</v>
      </c>
      <c r="BC440" s="697">
        <f>[52]ACCOUNTALLOC!BC440</f>
        <v>0</v>
      </c>
      <c r="BD440" s="697">
        <f>[52]ACCOUNTALLOC!BD440</f>
        <v>0</v>
      </c>
      <c r="BE440" s="697">
        <f>[52]ACCOUNTALLOC!BE440</f>
        <v>0</v>
      </c>
      <c r="BF440" s="697">
        <f>[52]ACCOUNTALLOC!BF440</f>
        <v>0</v>
      </c>
      <c r="BG440" s="697">
        <f>[52]ACCOUNTALLOC!BG440</f>
        <v>0</v>
      </c>
      <c r="BH440" s="698"/>
      <c r="BI440" s="697">
        <f>[52]ACCOUNTALLOC!BI440</f>
        <v>0</v>
      </c>
      <c r="BJ440" s="697">
        <f>[52]ACCOUNTALLOC!BJ440</f>
        <v>0</v>
      </c>
      <c r="BK440" s="697">
        <f>[52]ACCOUNTALLOC!BK440</f>
        <v>0</v>
      </c>
      <c r="BL440" s="697">
        <f>[52]ACCOUNTALLOC!BL440</f>
        <v>0</v>
      </c>
      <c r="BM440" s="697">
        <f>[52]ACCOUNTALLOC!BM440</f>
        <v>0</v>
      </c>
      <c r="BN440" s="697">
        <f>[52]ACCOUNTALLOC!BN440</f>
        <v>0</v>
      </c>
      <c r="BO440" s="697">
        <f>[52]ACCOUNTALLOC!BO440</f>
        <v>0</v>
      </c>
      <c r="BP440" s="698"/>
      <c r="BQ440" s="697">
        <f>[52]ACCOUNTALLOC!BQ440</f>
        <v>0</v>
      </c>
      <c r="BR440" s="697">
        <f>[52]ACCOUNTALLOC!BR440</f>
        <v>0</v>
      </c>
      <c r="BS440" s="697">
        <f>[52]ACCOUNTALLOC!BS440</f>
        <v>0</v>
      </c>
      <c r="BT440" s="697">
        <f>[52]ACCOUNTALLOC!BT440</f>
        <v>0</v>
      </c>
      <c r="BU440" s="697">
        <f>[52]ACCOUNTALLOC!BU440</f>
        <v>0</v>
      </c>
      <c r="BV440" s="697">
        <f>[52]ACCOUNTALLOC!BV440</f>
        <v>0</v>
      </c>
      <c r="BW440" s="697">
        <f>[52]ACCOUNTALLOC!BW440</f>
        <v>0</v>
      </c>
      <c r="BX440" s="698"/>
      <c r="BY440" s="697">
        <f>[52]ACCOUNTALLOC!BY440</f>
        <v>0</v>
      </c>
      <c r="BZ440" s="697">
        <f>[52]ACCOUNTALLOC!BZ440</f>
        <v>0</v>
      </c>
      <c r="CA440" s="697">
        <f>[52]ACCOUNTALLOC!CA440</f>
        <v>0</v>
      </c>
      <c r="CB440" s="697">
        <f>[52]ACCOUNTALLOC!CB440</f>
        <v>0</v>
      </c>
      <c r="CC440" s="697">
        <f>[52]ACCOUNTALLOC!CC440</f>
        <v>0</v>
      </c>
      <c r="CD440" s="697">
        <f>[52]ACCOUNTALLOC!CD440</f>
        <v>0</v>
      </c>
      <c r="CE440" s="697">
        <f>[52]ACCOUNTALLOC!CE440</f>
        <v>0</v>
      </c>
      <c r="CF440" s="698"/>
      <c r="CG440" s="697">
        <f>[52]ACCOUNTALLOC!CG440</f>
        <v>0</v>
      </c>
      <c r="CH440" s="697">
        <f>[52]ACCOUNTALLOC!CH440</f>
        <v>0</v>
      </c>
      <c r="CI440" s="697">
        <f>[52]ACCOUNTALLOC!CI440</f>
        <v>0</v>
      </c>
      <c r="CJ440" s="697">
        <f>[52]ACCOUNTALLOC!CJ440</f>
        <v>0</v>
      </c>
      <c r="CK440" s="697">
        <f>[52]ACCOUNTALLOC!CK440</f>
        <v>0</v>
      </c>
      <c r="CL440" s="697">
        <f>[52]ACCOUNTALLOC!CL440</f>
        <v>0</v>
      </c>
      <c r="CM440" s="697">
        <f>[52]ACCOUNTALLOC!CM440</f>
        <v>0</v>
      </c>
      <c r="CN440" s="698">
        <f>[52]ACCOUNTALLOC!CN440</f>
        <v>0</v>
      </c>
      <c r="CO440" s="697">
        <f>[52]ACCOUNTALLOC!CO440</f>
        <v>0</v>
      </c>
      <c r="CP440" s="697">
        <f>[52]ACCOUNTALLOC!CP440</f>
        <v>0</v>
      </c>
      <c r="CQ440" s="697">
        <f>[52]ACCOUNTALLOC!CQ440</f>
        <v>0</v>
      </c>
      <c r="CR440" s="697">
        <f>[52]ACCOUNTALLOC!CR440</f>
        <v>0</v>
      </c>
      <c r="CS440" s="697">
        <f>[52]ACCOUNTALLOC!CS440</f>
        <v>0</v>
      </c>
      <c r="CT440" s="697">
        <f>[52]ACCOUNTALLOC!CT440</f>
        <v>0</v>
      </c>
      <c r="CU440" s="697">
        <f>[52]ACCOUNTALLOC!CU440</f>
        <v>0</v>
      </c>
      <c r="CW440" s="65">
        <f>[52]ACCOUNTALLOC!CW440</f>
        <v>0</v>
      </c>
      <c r="CX440" s="65">
        <f>[52]ACCOUNTALLOC!CX440</f>
        <v>0</v>
      </c>
      <c r="CY440" s="65">
        <f>[52]ACCOUNTALLOC!CY440</f>
        <v>0</v>
      </c>
      <c r="CZ440" s="65">
        <f>[52]ACCOUNTALLOC!CZ440</f>
        <v>0</v>
      </c>
      <c r="DA440" s="65">
        <f>[52]ACCOUNTALLOC!DA440</f>
        <v>0</v>
      </c>
      <c r="DB440" s="65">
        <f>[52]ACCOUNTALLOC!DB440</f>
        <v>0</v>
      </c>
      <c r="DC440" s="65">
        <f>[52]ACCOUNTALLOC!DC440</f>
        <v>0</v>
      </c>
      <c r="DE440" s="65">
        <v>0</v>
      </c>
      <c r="DF440" s="65">
        <v>0</v>
      </c>
      <c r="DG440" s="65">
        <v>0</v>
      </c>
      <c r="DH440" s="65">
        <v>0</v>
      </c>
      <c r="DI440" s="65">
        <v>0</v>
      </c>
      <c r="DJ440" s="65">
        <v>0</v>
      </c>
      <c r="DK440" s="65">
        <v>0</v>
      </c>
      <c r="DM440" s="65">
        <v>0</v>
      </c>
      <c r="DN440" s="65">
        <v>0</v>
      </c>
      <c r="DO440" s="65">
        <v>0</v>
      </c>
      <c r="DP440" s="65">
        <v>0</v>
      </c>
      <c r="DQ440" s="65">
        <v>0</v>
      </c>
      <c r="DR440" s="65">
        <v>0</v>
      </c>
      <c r="DS440" s="65">
        <v>0</v>
      </c>
      <c r="DU440" s="65">
        <v>0</v>
      </c>
      <c r="DV440" s="65">
        <v>0</v>
      </c>
      <c r="DW440" s="65">
        <v>0</v>
      </c>
      <c r="DX440" s="65">
        <v>0</v>
      </c>
      <c r="DY440" s="65">
        <v>0</v>
      </c>
      <c r="DZ440" s="65">
        <v>0</v>
      </c>
      <c r="EA440" s="65">
        <v>0</v>
      </c>
      <c r="EC440" s="65">
        <v>0</v>
      </c>
      <c r="ED440" s="65">
        <v>0</v>
      </c>
      <c r="EE440" s="65">
        <v>0</v>
      </c>
      <c r="EF440" s="65">
        <v>0</v>
      </c>
      <c r="EG440" s="65">
        <v>0</v>
      </c>
      <c r="EH440" s="65">
        <v>0</v>
      </c>
      <c r="EI440" s="65">
        <v>0</v>
      </c>
      <c r="EK440" s="65">
        <v>0</v>
      </c>
      <c r="EL440" s="65">
        <v>0</v>
      </c>
      <c r="EM440" s="65">
        <v>0</v>
      </c>
      <c r="EN440" s="65">
        <v>0</v>
      </c>
      <c r="EO440" s="65">
        <v>0</v>
      </c>
      <c r="EP440" s="65">
        <v>0</v>
      </c>
      <c r="EQ440" s="65">
        <v>0</v>
      </c>
      <c r="ES440" s="65">
        <v>0</v>
      </c>
      <c r="ET440" s="65">
        <v>0</v>
      </c>
      <c r="EU440" s="65">
        <v>0</v>
      </c>
      <c r="EV440" s="65">
        <v>0</v>
      </c>
      <c r="EW440" s="65">
        <v>0</v>
      </c>
      <c r="EX440" s="65">
        <v>0</v>
      </c>
      <c r="EY440" s="65">
        <v>0</v>
      </c>
      <c r="FA440" s="65">
        <v>0</v>
      </c>
      <c r="FB440" s="65">
        <v>0</v>
      </c>
      <c r="FC440" s="65">
        <v>0</v>
      </c>
      <c r="FD440" s="65">
        <v>0</v>
      </c>
      <c r="FE440" s="65">
        <v>0</v>
      </c>
      <c r="FF440" s="65">
        <v>0</v>
      </c>
      <c r="FG440" s="65">
        <v>0</v>
      </c>
    </row>
    <row r="441" spans="1:163">
      <c r="A441" s="699" t="str">
        <f>[52]ACCOUNTALLOC!A441</f>
        <v>~</v>
      </c>
      <c r="B441" s="698" t="str">
        <f>[52]ACCOUNTALLOC!B441</f>
        <v>~</v>
      </c>
      <c r="C441" s="695">
        <f>[52]ACCOUNTALLOC!C441</f>
        <v>0</v>
      </c>
      <c r="D441" s="700"/>
      <c r="E441" s="697">
        <f>[52]ACCOUNTALLOC!E441</f>
        <v>0</v>
      </c>
      <c r="F441" s="697">
        <f>[52]ACCOUNTALLOC!F441</f>
        <v>0</v>
      </c>
      <c r="G441" s="697">
        <f>[52]ACCOUNTALLOC!G441</f>
        <v>0</v>
      </c>
      <c r="H441" s="697">
        <f>[52]ACCOUNTALLOC!H441</f>
        <v>0</v>
      </c>
      <c r="I441" s="697">
        <f>[52]ACCOUNTALLOC!I441</f>
        <v>0</v>
      </c>
      <c r="J441" s="697">
        <f>[52]ACCOUNTALLOC!J441</f>
        <v>0</v>
      </c>
      <c r="K441" s="697">
        <f>[52]ACCOUNTALLOC!K441</f>
        <v>0</v>
      </c>
      <c r="L441" s="698"/>
      <c r="M441" s="697">
        <f>[52]ACCOUNTALLOC!M441</f>
        <v>0</v>
      </c>
      <c r="N441" s="697">
        <f>[52]ACCOUNTALLOC!N441</f>
        <v>0</v>
      </c>
      <c r="O441" s="697">
        <f>[52]ACCOUNTALLOC!O441</f>
        <v>0</v>
      </c>
      <c r="P441" s="697">
        <f>[52]ACCOUNTALLOC!P441</f>
        <v>0</v>
      </c>
      <c r="Q441" s="697">
        <f>[52]ACCOUNTALLOC!Q441</f>
        <v>0</v>
      </c>
      <c r="R441" s="697">
        <f>[52]ACCOUNTALLOC!R441</f>
        <v>0</v>
      </c>
      <c r="S441" s="697">
        <f>[52]ACCOUNTALLOC!S441</f>
        <v>0</v>
      </c>
      <c r="T441" s="698"/>
      <c r="U441" s="697">
        <f>[52]ACCOUNTALLOC!U441</f>
        <v>0</v>
      </c>
      <c r="V441" s="697">
        <f>[52]ACCOUNTALLOC!V441</f>
        <v>0</v>
      </c>
      <c r="W441" s="697">
        <f>[52]ACCOUNTALLOC!W441</f>
        <v>0</v>
      </c>
      <c r="X441" s="697">
        <f>[52]ACCOUNTALLOC!X441</f>
        <v>0</v>
      </c>
      <c r="Y441" s="697">
        <f>[52]ACCOUNTALLOC!Y441</f>
        <v>0</v>
      </c>
      <c r="Z441" s="697">
        <f>[52]ACCOUNTALLOC!Z441</f>
        <v>0</v>
      </c>
      <c r="AA441" s="697">
        <f>[52]ACCOUNTALLOC!AA441</f>
        <v>0</v>
      </c>
      <c r="AB441" s="698"/>
      <c r="AC441" s="697">
        <f>[52]ACCOUNTALLOC!AC441</f>
        <v>0</v>
      </c>
      <c r="AD441" s="697">
        <f>[52]ACCOUNTALLOC!AD441</f>
        <v>0</v>
      </c>
      <c r="AE441" s="697">
        <f>[52]ACCOUNTALLOC!AE441</f>
        <v>0</v>
      </c>
      <c r="AF441" s="697">
        <f>[52]ACCOUNTALLOC!AF441</f>
        <v>0</v>
      </c>
      <c r="AG441" s="697">
        <f>[52]ACCOUNTALLOC!AG441</f>
        <v>0</v>
      </c>
      <c r="AH441" s="697">
        <f>[52]ACCOUNTALLOC!AH441</f>
        <v>0</v>
      </c>
      <c r="AI441" s="697">
        <f>[52]ACCOUNTALLOC!AI441</f>
        <v>0</v>
      </c>
      <c r="AJ441" s="698"/>
      <c r="AK441" s="697">
        <f>[52]ACCOUNTALLOC!AK441</f>
        <v>0</v>
      </c>
      <c r="AL441" s="697">
        <f>[52]ACCOUNTALLOC!AL441</f>
        <v>0</v>
      </c>
      <c r="AM441" s="697">
        <f>[52]ACCOUNTALLOC!AM441</f>
        <v>0</v>
      </c>
      <c r="AN441" s="697">
        <f>[52]ACCOUNTALLOC!AN441</f>
        <v>0</v>
      </c>
      <c r="AO441" s="697">
        <f>[52]ACCOUNTALLOC!AO441</f>
        <v>0</v>
      </c>
      <c r="AP441" s="697">
        <f>[52]ACCOUNTALLOC!AP441</f>
        <v>0</v>
      </c>
      <c r="AQ441" s="697">
        <f>[52]ACCOUNTALLOC!AQ441</f>
        <v>0</v>
      </c>
      <c r="AR441" s="698"/>
      <c r="AS441" s="697">
        <f>[52]ACCOUNTALLOC!AS441</f>
        <v>0</v>
      </c>
      <c r="AT441" s="697">
        <f>[52]ACCOUNTALLOC!AT441</f>
        <v>0</v>
      </c>
      <c r="AU441" s="697">
        <f>[52]ACCOUNTALLOC!AU441</f>
        <v>0</v>
      </c>
      <c r="AV441" s="697">
        <f>[52]ACCOUNTALLOC!AV441</f>
        <v>0</v>
      </c>
      <c r="AW441" s="697">
        <f>[52]ACCOUNTALLOC!AW441</f>
        <v>0</v>
      </c>
      <c r="AX441" s="697">
        <f>[52]ACCOUNTALLOC!AX441</f>
        <v>0</v>
      </c>
      <c r="AY441" s="697">
        <f>[52]ACCOUNTALLOC!AY441</f>
        <v>0</v>
      </c>
      <c r="AZ441" s="698"/>
      <c r="BA441" s="697">
        <f>[52]ACCOUNTALLOC!BA441</f>
        <v>0</v>
      </c>
      <c r="BB441" s="697">
        <f>[52]ACCOUNTALLOC!BB441</f>
        <v>0</v>
      </c>
      <c r="BC441" s="697">
        <f>[52]ACCOUNTALLOC!BC441</f>
        <v>0</v>
      </c>
      <c r="BD441" s="697">
        <f>[52]ACCOUNTALLOC!BD441</f>
        <v>0</v>
      </c>
      <c r="BE441" s="697">
        <f>[52]ACCOUNTALLOC!BE441</f>
        <v>0</v>
      </c>
      <c r="BF441" s="697">
        <f>[52]ACCOUNTALLOC!BF441</f>
        <v>0</v>
      </c>
      <c r="BG441" s="697">
        <f>[52]ACCOUNTALLOC!BG441</f>
        <v>0</v>
      </c>
      <c r="BH441" s="698"/>
      <c r="BI441" s="697">
        <f>[52]ACCOUNTALLOC!BI441</f>
        <v>0</v>
      </c>
      <c r="BJ441" s="697">
        <f>[52]ACCOUNTALLOC!BJ441</f>
        <v>0</v>
      </c>
      <c r="BK441" s="697">
        <f>[52]ACCOUNTALLOC!BK441</f>
        <v>0</v>
      </c>
      <c r="BL441" s="697">
        <f>[52]ACCOUNTALLOC!BL441</f>
        <v>0</v>
      </c>
      <c r="BM441" s="697">
        <f>[52]ACCOUNTALLOC!BM441</f>
        <v>0</v>
      </c>
      <c r="BN441" s="697">
        <f>[52]ACCOUNTALLOC!BN441</f>
        <v>0</v>
      </c>
      <c r="BO441" s="697">
        <f>[52]ACCOUNTALLOC!BO441</f>
        <v>0</v>
      </c>
      <c r="BP441" s="698"/>
      <c r="BQ441" s="697">
        <f>[52]ACCOUNTALLOC!BQ441</f>
        <v>0</v>
      </c>
      <c r="BR441" s="697">
        <f>[52]ACCOUNTALLOC!BR441</f>
        <v>0</v>
      </c>
      <c r="BS441" s="697">
        <f>[52]ACCOUNTALLOC!BS441</f>
        <v>0</v>
      </c>
      <c r="BT441" s="697">
        <f>[52]ACCOUNTALLOC!BT441</f>
        <v>0</v>
      </c>
      <c r="BU441" s="697">
        <f>[52]ACCOUNTALLOC!BU441</f>
        <v>0</v>
      </c>
      <c r="BV441" s="697">
        <f>[52]ACCOUNTALLOC!BV441</f>
        <v>0</v>
      </c>
      <c r="BW441" s="697">
        <f>[52]ACCOUNTALLOC!BW441</f>
        <v>0</v>
      </c>
      <c r="BX441" s="698"/>
      <c r="BY441" s="697">
        <f>[52]ACCOUNTALLOC!BY441</f>
        <v>0</v>
      </c>
      <c r="BZ441" s="697">
        <f>[52]ACCOUNTALLOC!BZ441</f>
        <v>0</v>
      </c>
      <c r="CA441" s="697">
        <f>[52]ACCOUNTALLOC!CA441</f>
        <v>0</v>
      </c>
      <c r="CB441" s="697">
        <f>[52]ACCOUNTALLOC!CB441</f>
        <v>0</v>
      </c>
      <c r="CC441" s="697">
        <f>[52]ACCOUNTALLOC!CC441</f>
        <v>0</v>
      </c>
      <c r="CD441" s="697">
        <f>[52]ACCOUNTALLOC!CD441</f>
        <v>0</v>
      </c>
      <c r="CE441" s="697">
        <f>[52]ACCOUNTALLOC!CE441</f>
        <v>0</v>
      </c>
      <c r="CF441" s="698"/>
      <c r="CG441" s="697">
        <f>[52]ACCOUNTALLOC!CG441</f>
        <v>0</v>
      </c>
      <c r="CH441" s="697">
        <f>[52]ACCOUNTALLOC!CH441</f>
        <v>0</v>
      </c>
      <c r="CI441" s="697">
        <f>[52]ACCOUNTALLOC!CI441</f>
        <v>0</v>
      </c>
      <c r="CJ441" s="697">
        <f>[52]ACCOUNTALLOC!CJ441</f>
        <v>0</v>
      </c>
      <c r="CK441" s="697">
        <f>[52]ACCOUNTALLOC!CK441</f>
        <v>0</v>
      </c>
      <c r="CL441" s="697">
        <f>[52]ACCOUNTALLOC!CL441</f>
        <v>0</v>
      </c>
      <c r="CM441" s="697">
        <f>[52]ACCOUNTALLOC!CM441</f>
        <v>0</v>
      </c>
      <c r="CN441" s="698">
        <f>[52]ACCOUNTALLOC!CN441</f>
        <v>0</v>
      </c>
      <c r="CO441" s="697">
        <f>[52]ACCOUNTALLOC!CO441</f>
        <v>0</v>
      </c>
      <c r="CP441" s="697">
        <f>[52]ACCOUNTALLOC!CP441</f>
        <v>0</v>
      </c>
      <c r="CQ441" s="697">
        <f>[52]ACCOUNTALLOC!CQ441</f>
        <v>0</v>
      </c>
      <c r="CR441" s="697">
        <f>[52]ACCOUNTALLOC!CR441</f>
        <v>0</v>
      </c>
      <c r="CS441" s="697">
        <f>[52]ACCOUNTALLOC!CS441</f>
        <v>0</v>
      </c>
      <c r="CT441" s="697">
        <f>[52]ACCOUNTALLOC!CT441</f>
        <v>0</v>
      </c>
      <c r="CU441" s="697">
        <f>[52]ACCOUNTALLOC!CU441</f>
        <v>0</v>
      </c>
      <c r="CW441" s="65">
        <f>[52]ACCOUNTALLOC!CW441</f>
        <v>0</v>
      </c>
      <c r="CX441" s="65">
        <f>[52]ACCOUNTALLOC!CX441</f>
        <v>0</v>
      </c>
      <c r="CY441" s="65">
        <f>[52]ACCOUNTALLOC!CY441</f>
        <v>0</v>
      </c>
      <c r="CZ441" s="65">
        <f>[52]ACCOUNTALLOC!CZ441</f>
        <v>0</v>
      </c>
      <c r="DA441" s="65">
        <f>[52]ACCOUNTALLOC!DA441</f>
        <v>0</v>
      </c>
      <c r="DB441" s="65">
        <f>[52]ACCOUNTALLOC!DB441</f>
        <v>0</v>
      </c>
      <c r="DC441" s="65">
        <f>[52]ACCOUNTALLOC!DC441</f>
        <v>0</v>
      </c>
      <c r="DE441" s="65">
        <v>0</v>
      </c>
      <c r="DF441" s="65">
        <v>0</v>
      </c>
      <c r="DG441" s="65">
        <v>0</v>
      </c>
      <c r="DH441" s="65">
        <v>0</v>
      </c>
      <c r="DI441" s="65">
        <v>0</v>
      </c>
      <c r="DJ441" s="65">
        <v>0</v>
      </c>
      <c r="DK441" s="65">
        <v>0</v>
      </c>
      <c r="DM441" s="65">
        <v>0</v>
      </c>
      <c r="DN441" s="65">
        <v>0</v>
      </c>
      <c r="DO441" s="65">
        <v>0</v>
      </c>
      <c r="DP441" s="65">
        <v>0</v>
      </c>
      <c r="DQ441" s="65">
        <v>0</v>
      </c>
      <c r="DR441" s="65">
        <v>0</v>
      </c>
      <c r="DS441" s="65">
        <v>0</v>
      </c>
      <c r="DU441" s="65">
        <v>0</v>
      </c>
      <c r="DV441" s="65">
        <v>0</v>
      </c>
      <c r="DW441" s="65">
        <v>0</v>
      </c>
      <c r="DX441" s="65">
        <v>0</v>
      </c>
      <c r="DY441" s="65">
        <v>0</v>
      </c>
      <c r="DZ441" s="65">
        <v>0</v>
      </c>
      <c r="EA441" s="65">
        <v>0</v>
      </c>
      <c r="EC441" s="65">
        <v>0</v>
      </c>
      <c r="ED441" s="65">
        <v>0</v>
      </c>
      <c r="EE441" s="65">
        <v>0</v>
      </c>
      <c r="EF441" s="65">
        <v>0</v>
      </c>
      <c r="EG441" s="65">
        <v>0</v>
      </c>
      <c r="EH441" s="65">
        <v>0</v>
      </c>
      <c r="EI441" s="65">
        <v>0</v>
      </c>
      <c r="EK441" s="65">
        <v>0</v>
      </c>
      <c r="EL441" s="65">
        <v>0</v>
      </c>
      <c r="EM441" s="65">
        <v>0</v>
      </c>
      <c r="EN441" s="65">
        <v>0</v>
      </c>
      <c r="EO441" s="65">
        <v>0</v>
      </c>
      <c r="EP441" s="65">
        <v>0</v>
      </c>
      <c r="EQ441" s="65">
        <v>0</v>
      </c>
      <c r="ES441" s="65">
        <v>0</v>
      </c>
      <c r="ET441" s="65">
        <v>0</v>
      </c>
      <c r="EU441" s="65">
        <v>0</v>
      </c>
      <c r="EV441" s="65">
        <v>0</v>
      </c>
      <c r="EW441" s="65">
        <v>0</v>
      </c>
      <c r="EX441" s="65">
        <v>0</v>
      </c>
      <c r="EY441" s="65">
        <v>0</v>
      </c>
      <c r="FA441" s="65">
        <v>0</v>
      </c>
      <c r="FB441" s="65">
        <v>0</v>
      </c>
      <c r="FC441" s="65">
        <v>0</v>
      </c>
      <c r="FD441" s="65">
        <v>0</v>
      </c>
      <c r="FE441" s="65">
        <v>0</v>
      </c>
      <c r="FF441" s="65">
        <v>0</v>
      </c>
      <c r="FG441" s="65">
        <v>0</v>
      </c>
    </row>
    <row r="442" spans="1:163">
      <c r="A442" s="698"/>
      <c r="B442" s="694" t="str">
        <f>[52]ACCOUNTALLOC!B442</f>
        <v>Sub-total</v>
      </c>
      <c r="C442" s="696">
        <f>[52]ACCOUNTALLOC!C442</f>
        <v>0</v>
      </c>
      <c r="D442" s="700"/>
      <c r="E442" s="696">
        <f>[52]ACCOUNTALLOC!E442</f>
        <v>0</v>
      </c>
      <c r="F442" s="696">
        <f>[52]ACCOUNTALLOC!F442</f>
        <v>0</v>
      </c>
      <c r="G442" s="696">
        <f>[52]ACCOUNTALLOC!G442</f>
        <v>0</v>
      </c>
      <c r="H442" s="696">
        <f>[52]ACCOUNTALLOC!H442</f>
        <v>0</v>
      </c>
      <c r="I442" s="696">
        <f>[52]ACCOUNTALLOC!I442</f>
        <v>0</v>
      </c>
      <c r="J442" s="696">
        <f>[52]ACCOUNTALLOC!J442</f>
        <v>0</v>
      </c>
      <c r="K442" s="696">
        <f>[52]ACCOUNTALLOC!K442</f>
        <v>0</v>
      </c>
      <c r="L442" s="696"/>
      <c r="M442" s="696">
        <f>[52]ACCOUNTALLOC!M442</f>
        <v>0</v>
      </c>
      <c r="N442" s="696">
        <f>[52]ACCOUNTALLOC!N442</f>
        <v>0</v>
      </c>
      <c r="O442" s="696">
        <f>[52]ACCOUNTALLOC!O442</f>
        <v>0</v>
      </c>
      <c r="P442" s="696">
        <f>[52]ACCOUNTALLOC!P442</f>
        <v>0</v>
      </c>
      <c r="Q442" s="696">
        <f>[52]ACCOUNTALLOC!Q442</f>
        <v>0</v>
      </c>
      <c r="R442" s="696">
        <f>[52]ACCOUNTALLOC!R442</f>
        <v>0</v>
      </c>
      <c r="S442" s="696">
        <f>[52]ACCOUNTALLOC!S442</f>
        <v>0</v>
      </c>
      <c r="T442" s="696"/>
      <c r="U442" s="696">
        <f>[52]ACCOUNTALLOC!U442</f>
        <v>0</v>
      </c>
      <c r="V442" s="696">
        <f>[52]ACCOUNTALLOC!V442</f>
        <v>0</v>
      </c>
      <c r="W442" s="696">
        <f>[52]ACCOUNTALLOC!W442</f>
        <v>0</v>
      </c>
      <c r="X442" s="696">
        <f>[52]ACCOUNTALLOC!X442</f>
        <v>0</v>
      </c>
      <c r="Y442" s="696">
        <f>[52]ACCOUNTALLOC!Y442</f>
        <v>0</v>
      </c>
      <c r="Z442" s="696">
        <f>[52]ACCOUNTALLOC!Z442</f>
        <v>0</v>
      </c>
      <c r="AA442" s="696">
        <f>[52]ACCOUNTALLOC!AA442</f>
        <v>0</v>
      </c>
      <c r="AB442" s="696"/>
      <c r="AC442" s="696">
        <f>[52]ACCOUNTALLOC!AC442</f>
        <v>0</v>
      </c>
      <c r="AD442" s="696">
        <f>[52]ACCOUNTALLOC!AD442</f>
        <v>0</v>
      </c>
      <c r="AE442" s="696">
        <f>[52]ACCOUNTALLOC!AE442</f>
        <v>0</v>
      </c>
      <c r="AF442" s="696">
        <f>[52]ACCOUNTALLOC!AF442</f>
        <v>0</v>
      </c>
      <c r="AG442" s="696">
        <f>[52]ACCOUNTALLOC!AG442</f>
        <v>0</v>
      </c>
      <c r="AH442" s="696">
        <f>[52]ACCOUNTALLOC!AH442</f>
        <v>0</v>
      </c>
      <c r="AI442" s="696">
        <f>[52]ACCOUNTALLOC!AI442</f>
        <v>0</v>
      </c>
      <c r="AJ442" s="696"/>
      <c r="AK442" s="696">
        <f>[52]ACCOUNTALLOC!AK442</f>
        <v>0</v>
      </c>
      <c r="AL442" s="696">
        <f>[52]ACCOUNTALLOC!AL442</f>
        <v>0</v>
      </c>
      <c r="AM442" s="696">
        <f>[52]ACCOUNTALLOC!AM442</f>
        <v>0</v>
      </c>
      <c r="AN442" s="696">
        <f>[52]ACCOUNTALLOC!AN442</f>
        <v>0</v>
      </c>
      <c r="AO442" s="696">
        <f>[52]ACCOUNTALLOC!AO442</f>
        <v>0</v>
      </c>
      <c r="AP442" s="696">
        <f>[52]ACCOUNTALLOC!AP442</f>
        <v>0</v>
      </c>
      <c r="AQ442" s="696">
        <f>[52]ACCOUNTALLOC!AQ442</f>
        <v>0</v>
      </c>
      <c r="AR442" s="696"/>
      <c r="AS442" s="696">
        <f>[52]ACCOUNTALLOC!AS442</f>
        <v>0</v>
      </c>
      <c r="AT442" s="696">
        <f>[52]ACCOUNTALLOC!AT442</f>
        <v>0</v>
      </c>
      <c r="AU442" s="696">
        <f>[52]ACCOUNTALLOC!AU442</f>
        <v>0</v>
      </c>
      <c r="AV442" s="696">
        <f>[52]ACCOUNTALLOC!AV442</f>
        <v>0</v>
      </c>
      <c r="AW442" s="696">
        <f>[52]ACCOUNTALLOC!AW442</f>
        <v>0</v>
      </c>
      <c r="AX442" s="696">
        <f>[52]ACCOUNTALLOC!AX442</f>
        <v>0</v>
      </c>
      <c r="AY442" s="696">
        <f>[52]ACCOUNTALLOC!AY442</f>
        <v>0</v>
      </c>
      <c r="AZ442" s="696"/>
      <c r="BA442" s="696">
        <f>[52]ACCOUNTALLOC!BA442</f>
        <v>0</v>
      </c>
      <c r="BB442" s="696">
        <f>[52]ACCOUNTALLOC!BB442</f>
        <v>0</v>
      </c>
      <c r="BC442" s="696">
        <f>[52]ACCOUNTALLOC!BC442</f>
        <v>0</v>
      </c>
      <c r="BD442" s="696">
        <f>[52]ACCOUNTALLOC!BD442</f>
        <v>0</v>
      </c>
      <c r="BE442" s="696">
        <f>[52]ACCOUNTALLOC!BE442</f>
        <v>0</v>
      </c>
      <c r="BF442" s="696">
        <f>[52]ACCOUNTALLOC!BF442</f>
        <v>0</v>
      </c>
      <c r="BG442" s="696">
        <f>[52]ACCOUNTALLOC!BG442</f>
        <v>0</v>
      </c>
      <c r="BH442" s="696"/>
      <c r="BI442" s="696">
        <f>[52]ACCOUNTALLOC!BI442</f>
        <v>0</v>
      </c>
      <c r="BJ442" s="696">
        <f>[52]ACCOUNTALLOC!BJ442</f>
        <v>0</v>
      </c>
      <c r="BK442" s="696">
        <f>[52]ACCOUNTALLOC!BK442</f>
        <v>0</v>
      </c>
      <c r="BL442" s="696">
        <f>[52]ACCOUNTALLOC!BL442</f>
        <v>0</v>
      </c>
      <c r="BM442" s="696">
        <f>[52]ACCOUNTALLOC!BM442</f>
        <v>0</v>
      </c>
      <c r="BN442" s="696">
        <f>[52]ACCOUNTALLOC!BN442</f>
        <v>0</v>
      </c>
      <c r="BO442" s="696">
        <f>[52]ACCOUNTALLOC!BO442</f>
        <v>0</v>
      </c>
      <c r="BP442" s="696"/>
      <c r="BQ442" s="696">
        <f>[52]ACCOUNTALLOC!BQ442</f>
        <v>0</v>
      </c>
      <c r="BR442" s="696">
        <f>[52]ACCOUNTALLOC!BR442</f>
        <v>0</v>
      </c>
      <c r="BS442" s="696">
        <f>[52]ACCOUNTALLOC!BS442</f>
        <v>0</v>
      </c>
      <c r="BT442" s="696">
        <f>[52]ACCOUNTALLOC!BT442</f>
        <v>0</v>
      </c>
      <c r="BU442" s="696">
        <f>[52]ACCOUNTALLOC!BU442</f>
        <v>0</v>
      </c>
      <c r="BV442" s="696">
        <f>[52]ACCOUNTALLOC!BV442</f>
        <v>0</v>
      </c>
      <c r="BW442" s="696">
        <f>[52]ACCOUNTALLOC!BW442</f>
        <v>0</v>
      </c>
      <c r="BX442" s="696"/>
      <c r="BY442" s="696">
        <f>[52]ACCOUNTALLOC!BY442</f>
        <v>0</v>
      </c>
      <c r="BZ442" s="696">
        <f>[52]ACCOUNTALLOC!BZ442</f>
        <v>0</v>
      </c>
      <c r="CA442" s="696">
        <f>[52]ACCOUNTALLOC!CA442</f>
        <v>0</v>
      </c>
      <c r="CB442" s="696">
        <f>[52]ACCOUNTALLOC!CB442</f>
        <v>0</v>
      </c>
      <c r="CC442" s="696">
        <f>[52]ACCOUNTALLOC!CC442</f>
        <v>0</v>
      </c>
      <c r="CD442" s="696">
        <f>[52]ACCOUNTALLOC!CD442</f>
        <v>0</v>
      </c>
      <c r="CE442" s="696">
        <f>[52]ACCOUNTALLOC!CE442</f>
        <v>0</v>
      </c>
      <c r="CF442" s="696"/>
      <c r="CG442" s="696">
        <f>[52]ACCOUNTALLOC!CG442</f>
        <v>0</v>
      </c>
      <c r="CH442" s="696">
        <f>[52]ACCOUNTALLOC!CH442</f>
        <v>0</v>
      </c>
      <c r="CI442" s="696">
        <f>[52]ACCOUNTALLOC!CI442</f>
        <v>0</v>
      </c>
      <c r="CJ442" s="696">
        <f>[52]ACCOUNTALLOC!CJ442</f>
        <v>0</v>
      </c>
      <c r="CK442" s="696">
        <f>[52]ACCOUNTALLOC!CK442</f>
        <v>0</v>
      </c>
      <c r="CL442" s="696">
        <f>[52]ACCOUNTALLOC!CL442</f>
        <v>0</v>
      </c>
      <c r="CM442" s="696">
        <f>[52]ACCOUNTALLOC!CM442</f>
        <v>0</v>
      </c>
      <c r="CN442" s="696">
        <f>[52]ACCOUNTALLOC!CN442</f>
        <v>0</v>
      </c>
      <c r="CO442" s="696">
        <f>[52]ACCOUNTALLOC!CO442</f>
        <v>0</v>
      </c>
      <c r="CP442" s="696">
        <f>[52]ACCOUNTALLOC!CP442</f>
        <v>0</v>
      </c>
      <c r="CQ442" s="696">
        <f>[52]ACCOUNTALLOC!CQ442</f>
        <v>0</v>
      </c>
      <c r="CR442" s="696">
        <f>[52]ACCOUNTALLOC!CR442</f>
        <v>0</v>
      </c>
      <c r="CS442" s="696">
        <f>[52]ACCOUNTALLOC!CS442</f>
        <v>0</v>
      </c>
      <c r="CT442" s="696">
        <f>[52]ACCOUNTALLOC!CT442</f>
        <v>0</v>
      </c>
      <c r="CU442" s="696">
        <f>[52]ACCOUNTALLOC!CU442</f>
        <v>0</v>
      </c>
      <c r="CV442" s="66"/>
      <c r="CW442" s="66">
        <f>[52]ACCOUNTALLOC!CW442</f>
        <v>0</v>
      </c>
      <c r="CX442" s="66">
        <f>[52]ACCOUNTALLOC!CX442</f>
        <v>0</v>
      </c>
      <c r="CY442" s="66">
        <f>[52]ACCOUNTALLOC!CY442</f>
        <v>0</v>
      </c>
      <c r="CZ442" s="66">
        <f>[52]ACCOUNTALLOC!CZ442</f>
        <v>0</v>
      </c>
      <c r="DA442" s="66">
        <f>[52]ACCOUNTALLOC!DA442</f>
        <v>0</v>
      </c>
      <c r="DB442" s="66">
        <f>[52]ACCOUNTALLOC!DB442</f>
        <v>0</v>
      </c>
      <c r="DC442" s="66">
        <f>[52]ACCOUNTALLOC!DC442</f>
        <v>0</v>
      </c>
      <c r="DD442" s="66"/>
      <c r="DE442" s="66">
        <v>0</v>
      </c>
      <c r="DF442" s="66">
        <v>0</v>
      </c>
      <c r="DG442" s="66">
        <v>0</v>
      </c>
      <c r="DH442" s="66">
        <v>0</v>
      </c>
      <c r="DI442" s="66">
        <v>0</v>
      </c>
      <c r="DJ442" s="66">
        <v>0</v>
      </c>
      <c r="DK442" s="66">
        <v>0</v>
      </c>
      <c r="DL442" s="66"/>
      <c r="DM442" s="66">
        <v>0</v>
      </c>
      <c r="DN442" s="66">
        <v>0</v>
      </c>
      <c r="DO442" s="66">
        <v>0</v>
      </c>
      <c r="DP442" s="66">
        <v>0</v>
      </c>
      <c r="DQ442" s="66">
        <v>0</v>
      </c>
      <c r="DR442" s="66">
        <v>0</v>
      </c>
      <c r="DS442" s="66">
        <v>0</v>
      </c>
      <c r="DT442" s="66"/>
      <c r="DU442" s="66">
        <v>0</v>
      </c>
      <c r="DV442" s="66">
        <v>0</v>
      </c>
      <c r="DW442" s="66">
        <v>0</v>
      </c>
      <c r="DX442" s="66">
        <v>0</v>
      </c>
      <c r="DY442" s="66">
        <v>0</v>
      </c>
      <c r="DZ442" s="66">
        <v>0</v>
      </c>
      <c r="EA442" s="66">
        <v>0</v>
      </c>
      <c r="EB442" s="66"/>
      <c r="EC442" s="66">
        <v>0</v>
      </c>
      <c r="ED442" s="66">
        <v>0</v>
      </c>
      <c r="EE442" s="66">
        <v>0</v>
      </c>
      <c r="EF442" s="66">
        <v>0</v>
      </c>
      <c r="EG442" s="66">
        <v>0</v>
      </c>
      <c r="EH442" s="66">
        <v>0</v>
      </c>
      <c r="EI442" s="66">
        <v>0</v>
      </c>
      <c r="EJ442" s="66"/>
      <c r="EK442" s="66">
        <v>0</v>
      </c>
      <c r="EL442" s="66">
        <v>0</v>
      </c>
      <c r="EM442" s="66">
        <v>0</v>
      </c>
      <c r="EN442" s="66">
        <v>0</v>
      </c>
      <c r="EO442" s="66">
        <v>0</v>
      </c>
      <c r="EP442" s="66">
        <v>0</v>
      </c>
      <c r="EQ442" s="66">
        <v>0</v>
      </c>
      <c r="ER442" s="66"/>
      <c r="ES442" s="66">
        <v>0</v>
      </c>
      <c r="ET442" s="66">
        <v>0</v>
      </c>
      <c r="EU442" s="66">
        <v>0</v>
      </c>
      <c r="EV442" s="66">
        <v>0</v>
      </c>
      <c r="EW442" s="66">
        <v>0</v>
      </c>
      <c r="EX442" s="66">
        <v>0</v>
      </c>
      <c r="EY442" s="66">
        <v>0</v>
      </c>
      <c r="EZ442" s="66"/>
      <c r="FA442" s="66">
        <v>0</v>
      </c>
      <c r="FB442" s="66">
        <v>0</v>
      </c>
      <c r="FC442" s="66">
        <v>0</v>
      </c>
      <c r="FD442" s="66">
        <v>0</v>
      </c>
      <c r="FE442" s="66">
        <v>0</v>
      </c>
      <c r="FF442" s="66">
        <v>0</v>
      </c>
      <c r="FG442" s="66">
        <v>0</v>
      </c>
    </row>
    <row r="443" spans="1:163">
      <c r="D443" s="64"/>
      <c r="CW443" s="2">
        <f>[52]ACCOUNTALLOC!CW443</f>
        <v>0</v>
      </c>
      <c r="CX443" s="2">
        <f>[52]ACCOUNTALLOC!CX443</f>
        <v>0</v>
      </c>
      <c r="CY443" s="2">
        <f>[52]ACCOUNTALLOC!CY443</f>
        <v>0</v>
      </c>
      <c r="CZ443" s="2">
        <f>[52]ACCOUNTALLOC!CZ443</f>
        <v>0</v>
      </c>
      <c r="DA443" s="2">
        <f>[52]ACCOUNTALLOC!DA443</f>
        <v>0</v>
      </c>
      <c r="DB443" s="2">
        <f>[52]ACCOUNTALLOC!DB443</f>
        <v>0</v>
      </c>
      <c r="DC443" s="2">
        <f>[52]ACCOUNTALLOC!DC443</f>
        <v>0</v>
      </c>
    </row>
    <row r="444" spans="1:163">
      <c r="B444" s="12" t="s">
        <v>254</v>
      </c>
      <c r="D444" s="64"/>
      <c r="CW444" s="2">
        <f>[52]ACCOUNTALLOC!CW444</f>
        <v>0</v>
      </c>
      <c r="CX444" s="2">
        <f>[52]ACCOUNTALLOC!CX444</f>
        <v>0</v>
      </c>
      <c r="CY444" s="2">
        <f>[52]ACCOUNTALLOC!CY444</f>
        <v>0</v>
      </c>
      <c r="CZ444" s="2">
        <f>[52]ACCOUNTALLOC!CZ444</f>
        <v>0</v>
      </c>
      <c r="DA444" s="2">
        <f>[52]ACCOUNTALLOC!DA444</f>
        <v>0</v>
      </c>
      <c r="DB444" s="2">
        <f>[52]ACCOUNTALLOC!DB444</f>
        <v>0</v>
      </c>
      <c r="DC444" s="2">
        <f>[52]ACCOUNTALLOC!DC444</f>
        <v>0</v>
      </c>
    </row>
    <row r="445" spans="1:163">
      <c r="A445" s="699" t="str">
        <f>[52]ACCOUNTALLOC!A445</f>
        <v>S101</v>
      </c>
      <c r="B445" s="698" t="str">
        <f>[52]ACCOUNTALLOC!B445</f>
        <v>Salary &amp; Wages - Trans Related</v>
      </c>
      <c r="C445" s="695">
        <f>[52]ACCOUNTALLOC!C445</f>
        <v>9524371.1429421082</v>
      </c>
      <c r="D445" s="700"/>
      <c r="E445" s="697">
        <f>[52]ACCOUNTALLOC!E445</f>
        <v>570081.59237965604</v>
      </c>
      <c r="F445" s="697">
        <f>[52]ACCOUNTALLOC!F445</f>
        <v>4077809.4919022503</v>
      </c>
      <c r="G445" s="697">
        <f>[52]ACCOUNTALLOC!G445</f>
        <v>0</v>
      </c>
      <c r="H445" s="697">
        <f>[52]ACCOUNTALLOC!H445</f>
        <v>0</v>
      </c>
      <c r="I445" s="697">
        <f>[52]ACCOUNTALLOC!I445</f>
        <v>0</v>
      </c>
      <c r="J445" s="697">
        <f>[52]ACCOUNTALLOC!J445</f>
        <v>0</v>
      </c>
      <c r="K445" s="697">
        <f>[52]ACCOUNTALLOC!K445</f>
        <v>4647891.0842819065</v>
      </c>
      <c r="L445" s="698"/>
      <c r="M445" s="697">
        <f>[52]ACCOUNTALLOC!M445</f>
        <v>131434.01707732657</v>
      </c>
      <c r="N445" s="697">
        <f>[52]ACCOUNTALLOC!N445</f>
        <v>1036123.5434361299</v>
      </c>
      <c r="O445" s="697">
        <f>[52]ACCOUNTALLOC!O445</f>
        <v>0</v>
      </c>
      <c r="P445" s="697">
        <f>[52]ACCOUNTALLOC!P445</f>
        <v>0</v>
      </c>
      <c r="Q445" s="697">
        <f>[52]ACCOUNTALLOC!Q445</f>
        <v>0</v>
      </c>
      <c r="R445" s="697">
        <f>[52]ACCOUNTALLOC!R445</f>
        <v>0</v>
      </c>
      <c r="S445" s="697">
        <f>[52]ACCOUNTALLOC!S445</f>
        <v>1167557.5605134566</v>
      </c>
      <c r="T445" s="698"/>
      <c r="U445" s="697">
        <f>[52]ACCOUNTALLOC!U445</f>
        <v>140678.82405015855</v>
      </c>
      <c r="V445" s="697">
        <f>[52]ACCOUNTALLOC!V445</f>
        <v>1152248.7264679244</v>
      </c>
      <c r="W445" s="697">
        <f>[52]ACCOUNTALLOC!W445</f>
        <v>0</v>
      </c>
      <c r="X445" s="697">
        <f>[52]ACCOUNTALLOC!X445</f>
        <v>0</v>
      </c>
      <c r="Y445" s="697">
        <f>[52]ACCOUNTALLOC!Y445</f>
        <v>0</v>
      </c>
      <c r="Z445" s="697">
        <f>[52]ACCOUNTALLOC!Z445</f>
        <v>0</v>
      </c>
      <c r="AA445" s="697">
        <f>[52]ACCOUNTALLOC!AA445</f>
        <v>1292927.5505180829</v>
      </c>
      <c r="AB445" s="698"/>
      <c r="AC445" s="697">
        <f>[52]ACCOUNTALLOC!AC445</f>
        <v>73915.165635245139</v>
      </c>
      <c r="AD445" s="697">
        <f>[52]ACCOUNTALLOC!AD445</f>
        <v>743621.94196577207</v>
      </c>
      <c r="AE445" s="697">
        <f>[52]ACCOUNTALLOC!AE445</f>
        <v>0</v>
      </c>
      <c r="AF445" s="697">
        <f>[52]ACCOUNTALLOC!AF445</f>
        <v>0</v>
      </c>
      <c r="AG445" s="697">
        <f>[52]ACCOUNTALLOC!AG445</f>
        <v>0</v>
      </c>
      <c r="AH445" s="697">
        <f>[52]ACCOUNTALLOC!AH445</f>
        <v>0</v>
      </c>
      <c r="AI445" s="697">
        <f>[52]ACCOUNTALLOC!AI445</f>
        <v>817537.10760101723</v>
      </c>
      <c r="AJ445" s="698"/>
      <c r="AK445" s="697">
        <f>[52]ACCOUNTALLOC!AK445</f>
        <v>52215.345385143693</v>
      </c>
      <c r="AL445" s="697">
        <f>[52]ACCOUNTALLOC!AL445</f>
        <v>517369.60395541537</v>
      </c>
      <c r="AM445" s="697">
        <f>[52]ACCOUNTALLOC!AM445</f>
        <v>0</v>
      </c>
      <c r="AN445" s="697">
        <f>[52]ACCOUNTALLOC!AN445</f>
        <v>0</v>
      </c>
      <c r="AO445" s="697">
        <f>[52]ACCOUNTALLOC!AO445</f>
        <v>0</v>
      </c>
      <c r="AP445" s="697">
        <f>[52]ACCOUNTALLOC!AP445</f>
        <v>0</v>
      </c>
      <c r="AQ445" s="697">
        <f>[52]ACCOUNTALLOC!AQ445</f>
        <v>569584.94934055908</v>
      </c>
      <c r="AR445" s="698"/>
      <c r="AS445" s="697">
        <f>[52]ACCOUNTALLOC!AS445</f>
        <v>1.7844231223479412</v>
      </c>
      <c r="AT445" s="697">
        <f>[52]ACCOUNTALLOC!AT445</f>
        <v>1633.6505883503114</v>
      </c>
      <c r="AU445" s="697">
        <f>[52]ACCOUNTALLOC!AU445</f>
        <v>0</v>
      </c>
      <c r="AV445" s="697">
        <f>[52]ACCOUNTALLOC!AV445</f>
        <v>0</v>
      </c>
      <c r="AW445" s="697">
        <f>[52]ACCOUNTALLOC!AW445</f>
        <v>0</v>
      </c>
      <c r="AX445" s="697">
        <f>[52]ACCOUNTALLOC!AX445</f>
        <v>0</v>
      </c>
      <c r="AY445" s="697">
        <f>[52]ACCOUNTALLOC!AY445</f>
        <v>1635.4350114726594</v>
      </c>
      <c r="AZ445" s="698"/>
      <c r="BA445" s="697">
        <f>[52]ACCOUNTALLOC!BA445</f>
        <v>0</v>
      </c>
      <c r="BB445" s="697">
        <f>[52]ACCOUNTALLOC!BB445</f>
        <v>45087.963537529118</v>
      </c>
      <c r="BC445" s="697">
        <f>[52]ACCOUNTALLOC!BC445</f>
        <v>0</v>
      </c>
      <c r="BD445" s="697">
        <f>[52]ACCOUNTALLOC!BD445</f>
        <v>0</v>
      </c>
      <c r="BE445" s="697">
        <f>[52]ACCOUNTALLOC!BE445</f>
        <v>0</v>
      </c>
      <c r="BF445" s="697">
        <f>[52]ACCOUNTALLOC!BF445</f>
        <v>0</v>
      </c>
      <c r="BG445" s="697">
        <f>[52]ACCOUNTALLOC!BG445</f>
        <v>45087.963537529118</v>
      </c>
      <c r="BH445" s="698"/>
      <c r="BI445" s="697">
        <f>[52]ACCOUNTALLOC!BI445</f>
        <v>10213.806052130276</v>
      </c>
      <c r="BJ445" s="697">
        <f>[52]ACCOUNTALLOC!BJ445</f>
        <v>93756.369955934584</v>
      </c>
      <c r="BK445" s="697">
        <f>[52]ACCOUNTALLOC!BK445</f>
        <v>0</v>
      </c>
      <c r="BL445" s="697">
        <f>[52]ACCOUNTALLOC!BL445</f>
        <v>0</v>
      </c>
      <c r="BM445" s="697">
        <f>[52]ACCOUNTALLOC!BM445</f>
        <v>0</v>
      </c>
      <c r="BN445" s="697">
        <f>[52]ACCOUNTALLOC!BN445</f>
        <v>0</v>
      </c>
      <c r="BO445" s="697">
        <f>[52]ACCOUNTALLOC!BO445</f>
        <v>103970.17600806485</v>
      </c>
      <c r="BP445" s="698"/>
      <c r="BQ445" s="697">
        <f>[52]ACCOUNTALLOC!BQ445</f>
        <v>17735.344698430657</v>
      </c>
      <c r="BR445" s="697">
        <f>[52]ACCOUNTALLOC!BR445</f>
        <v>223938.60012551927</v>
      </c>
      <c r="BS445" s="697">
        <f>[52]ACCOUNTALLOC!BS445</f>
        <v>0</v>
      </c>
      <c r="BT445" s="697">
        <f>[52]ACCOUNTALLOC!BT445</f>
        <v>0</v>
      </c>
      <c r="BU445" s="697">
        <f>[52]ACCOUNTALLOC!BU445</f>
        <v>0</v>
      </c>
      <c r="BV445" s="697">
        <f>[52]ACCOUNTALLOC!BV445</f>
        <v>0</v>
      </c>
      <c r="BW445" s="697">
        <f>[52]ACCOUNTALLOC!BW445</f>
        <v>241673.94482394992</v>
      </c>
      <c r="BX445" s="698"/>
      <c r="BY445" s="697">
        <f>[52]ACCOUNTALLOC!BY445</f>
        <v>51140.569304868426</v>
      </c>
      <c r="BZ445" s="697">
        <f>[52]ACCOUNTALLOC!BZ445</f>
        <v>553342.35937773075</v>
      </c>
      <c r="CA445" s="697">
        <f>[52]ACCOUNTALLOC!CA445</f>
        <v>0</v>
      </c>
      <c r="CB445" s="697">
        <f>[52]ACCOUNTALLOC!CB445</f>
        <v>0</v>
      </c>
      <c r="CC445" s="697">
        <f>[52]ACCOUNTALLOC!CC445</f>
        <v>0</v>
      </c>
      <c r="CD445" s="697">
        <f>[52]ACCOUNTALLOC!CD445</f>
        <v>0</v>
      </c>
      <c r="CE445" s="697">
        <f>[52]ACCOUNTALLOC!CE445</f>
        <v>604482.92868259922</v>
      </c>
      <c r="CF445" s="698"/>
      <c r="CG445" s="697">
        <f>[52]ACCOUNTALLOC!CG445</f>
        <v>2054.3239795047953</v>
      </c>
      <c r="CH445" s="697">
        <f>[52]ACCOUNTALLOC!CH445</f>
        <v>26964.98369259961</v>
      </c>
      <c r="CI445" s="697">
        <f>[52]ACCOUNTALLOC!CI445</f>
        <v>0</v>
      </c>
      <c r="CJ445" s="697">
        <f>[52]ACCOUNTALLOC!CJ445</f>
        <v>0</v>
      </c>
      <c r="CK445" s="697">
        <f>[52]ACCOUNTALLOC!CK445</f>
        <v>0</v>
      </c>
      <c r="CL445" s="697">
        <f>[52]ACCOUNTALLOC!CL445</f>
        <v>0</v>
      </c>
      <c r="CM445" s="697">
        <f>[52]ACCOUNTALLOC!CM445</f>
        <v>29019.307672104405</v>
      </c>
      <c r="CN445" s="698">
        <f>[52]ACCOUNTALLOC!CN445</f>
        <v>0</v>
      </c>
      <c r="CO445" s="697">
        <f>[52]ACCOUNTALLOC!CO445</f>
        <v>364.1054899218808</v>
      </c>
      <c r="CP445" s="697">
        <f>[52]ACCOUNTALLOC!CP445</f>
        <v>2639.0294614459617</v>
      </c>
      <c r="CQ445" s="697">
        <f>[52]ACCOUNTALLOC!CQ445</f>
        <v>0</v>
      </c>
      <c r="CR445" s="697">
        <f>[52]ACCOUNTALLOC!CR445</f>
        <v>0</v>
      </c>
      <c r="CS445" s="697">
        <f>[52]ACCOUNTALLOC!CS445</f>
        <v>0</v>
      </c>
      <c r="CT445" s="697">
        <f>[52]ACCOUNTALLOC!CT445</f>
        <v>0</v>
      </c>
      <c r="CU445" s="697">
        <f>[52]ACCOUNTALLOC!CU445</f>
        <v>3003.1349513678424</v>
      </c>
      <c r="CW445" s="65">
        <f>[52]ACCOUNTALLOC!CW445</f>
        <v>0</v>
      </c>
      <c r="CX445" s="65">
        <f>[52]ACCOUNTALLOC!CX445</f>
        <v>0</v>
      </c>
      <c r="CY445" s="65">
        <f>[52]ACCOUNTALLOC!CY445</f>
        <v>0</v>
      </c>
      <c r="CZ445" s="65">
        <f>[52]ACCOUNTALLOC!CZ445</f>
        <v>0</v>
      </c>
      <c r="DA445" s="65">
        <f>[52]ACCOUNTALLOC!DA445</f>
        <v>0</v>
      </c>
      <c r="DB445" s="65">
        <f>[52]ACCOUNTALLOC!DB445</f>
        <v>0</v>
      </c>
      <c r="DC445" s="65">
        <f>[52]ACCOUNTALLOC!DC445</f>
        <v>0</v>
      </c>
      <c r="DE445" s="65">
        <v>0</v>
      </c>
      <c r="DF445" s="65">
        <v>0</v>
      </c>
      <c r="DG445" s="65">
        <v>0</v>
      </c>
      <c r="DH445" s="65">
        <v>0</v>
      </c>
      <c r="DI445" s="65">
        <v>0</v>
      </c>
      <c r="DJ445" s="65">
        <v>0</v>
      </c>
      <c r="DK445" s="65">
        <v>0</v>
      </c>
      <c r="DM445" s="65">
        <v>0</v>
      </c>
      <c r="DN445" s="65">
        <v>0</v>
      </c>
      <c r="DO445" s="65">
        <v>0</v>
      </c>
      <c r="DP445" s="65">
        <v>0</v>
      </c>
      <c r="DQ445" s="65">
        <v>0</v>
      </c>
      <c r="DR445" s="65">
        <v>0</v>
      </c>
      <c r="DS445" s="65">
        <v>0</v>
      </c>
      <c r="DU445" s="65">
        <v>0</v>
      </c>
      <c r="DV445" s="65">
        <v>0</v>
      </c>
      <c r="DW445" s="65">
        <v>0</v>
      </c>
      <c r="DX445" s="65">
        <v>0</v>
      </c>
      <c r="DY445" s="65">
        <v>0</v>
      </c>
      <c r="DZ445" s="65">
        <v>0</v>
      </c>
      <c r="EA445" s="65">
        <v>0</v>
      </c>
      <c r="EC445" s="65">
        <v>0</v>
      </c>
      <c r="ED445" s="65">
        <v>0</v>
      </c>
      <c r="EE445" s="65">
        <v>0</v>
      </c>
      <c r="EF445" s="65">
        <v>0</v>
      </c>
      <c r="EG445" s="65">
        <v>0</v>
      </c>
      <c r="EH445" s="65">
        <v>0</v>
      </c>
      <c r="EI445" s="65">
        <v>0</v>
      </c>
      <c r="EK445" s="65">
        <v>0</v>
      </c>
      <c r="EL445" s="65">
        <v>0</v>
      </c>
      <c r="EM445" s="65">
        <v>0</v>
      </c>
      <c r="EN445" s="65">
        <v>0</v>
      </c>
      <c r="EO445" s="65">
        <v>0</v>
      </c>
      <c r="EP445" s="65">
        <v>0</v>
      </c>
      <c r="EQ445" s="65">
        <v>0</v>
      </c>
      <c r="ES445" s="65">
        <v>0</v>
      </c>
      <c r="ET445" s="65">
        <v>0</v>
      </c>
      <c r="EU445" s="65">
        <v>0</v>
      </c>
      <c r="EV445" s="65">
        <v>0</v>
      </c>
      <c r="EW445" s="65">
        <v>0</v>
      </c>
      <c r="EX445" s="65">
        <v>0</v>
      </c>
      <c r="EY445" s="65">
        <v>0</v>
      </c>
      <c r="FA445" s="65">
        <v>0</v>
      </c>
      <c r="FB445" s="65">
        <v>0</v>
      </c>
      <c r="FC445" s="65">
        <v>0</v>
      </c>
      <c r="FD445" s="65">
        <v>0</v>
      </c>
      <c r="FE445" s="65">
        <v>0</v>
      </c>
      <c r="FF445" s="65">
        <v>0</v>
      </c>
      <c r="FG445" s="65">
        <v>0</v>
      </c>
    </row>
    <row r="446" spans="1:163">
      <c r="A446" s="699" t="str">
        <f>[52]ACCOUNTALLOC!A446</f>
        <v>~</v>
      </c>
      <c r="B446" s="698" t="str">
        <f>[52]ACCOUNTALLOC!B446</f>
        <v>~</v>
      </c>
      <c r="C446" s="695">
        <f>[52]ACCOUNTALLOC!C446</f>
        <v>0</v>
      </c>
      <c r="D446" s="700"/>
      <c r="E446" s="697">
        <f>[52]ACCOUNTALLOC!E446</f>
        <v>0</v>
      </c>
      <c r="F446" s="697">
        <f>[52]ACCOUNTALLOC!F446</f>
        <v>0</v>
      </c>
      <c r="G446" s="697">
        <f>[52]ACCOUNTALLOC!G446</f>
        <v>0</v>
      </c>
      <c r="H446" s="697">
        <f>[52]ACCOUNTALLOC!H446</f>
        <v>0</v>
      </c>
      <c r="I446" s="697">
        <f>[52]ACCOUNTALLOC!I446</f>
        <v>0</v>
      </c>
      <c r="J446" s="697">
        <f>[52]ACCOUNTALLOC!J446</f>
        <v>0</v>
      </c>
      <c r="K446" s="697">
        <f>[52]ACCOUNTALLOC!K446</f>
        <v>0</v>
      </c>
      <c r="L446" s="698"/>
      <c r="M446" s="697">
        <f>[52]ACCOUNTALLOC!M446</f>
        <v>0</v>
      </c>
      <c r="N446" s="697">
        <f>[52]ACCOUNTALLOC!N446</f>
        <v>0</v>
      </c>
      <c r="O446" s="697">
        <f>[52]ACCOUNTALLOC!O446</f>
        <v>0</v>
      </c>
      <c r="P446" s="697">
        <f>[52]ACCOUNTALLOC!P446</f>
        <v>0</v>
      </c>
      <c r="Q446" s="697">
        <f>[52]ACCOUNTALLOC!Q446</f>
        <v>0</v>
      </c>
      <c r="R446" s="697">
        <f>[52]ACCOUNTALLOC!R446</f>
        <v>0</v>
      </c>
      <c r="S446" s="697">
        <f>[52]ACCOUNTALLOC!S446</f>
        <v>0</v>
      </c>
      <c r="T446" s="698"/>
      <c r="U446" s="697">
        <f>[52]ACCOUNTALLOC!U446</f>
        <v>0</v>
      </c>
      <c r="V446" s="697">
        <f>[52]ACCOUNTALLOC!V446</f>
        <v>0</v>
      </c>
      <c r="W446" s="697">
        <f>[52]ACCOUNTALLOC!W446</f>
        <v>0</v>
      </c>
      <c r="X446" s="697">
        <f>[52]ACCOUNTALLOC!X446</f>
        <v>0</v>
      </c>
      <c r="Y446" s="697">
        <f>[52]ACCOUNTALLOC!Y446</f>
        <v>0</v>
      </c>
      <c r="Z446" s="697">
        <f>[52]ACCOUNTALLOC!Z446</f>
        <v>0</v>
      </c>
      <c r="AA446" s="697">
        <f>[52]ACCOUNTALLOC!AA446</f>
        <v>0</v>
      </c>
      <c r="AB446" s="698"/>
      <c r="AC446" s="697">
        <f>[52]ACCOUNTALLOC!AC446</f>
        <v>0</v>
      </c>
      <c r="AD446" s="697">
        <f>[52]ACCOUNTALLOC!AD446</f>
        <v>0</v>
      </c>
      <c r="AE446" s="697">
        <f>[52]ACCOUNTALLOC!AE446</f>
        <v>0</v>
      </c>
      <c r="AF446" s="697">
        <f>[52]ACCOUNTALLOC!AF446</f>
        <v>0</v>
      </c>
      <c r="AG446" s="697">
        <f>[52]ACCOUNTALLOC!AG446</f>
        <v>0</v>
      </c>
      <c r="AH446" s="697">
        <f>[52]ACCOUNTALLOC!AH446</f>
        <v>0</v>
      </c>
      <c r="AI446" s="697">
        <f>[52]ACCOUNTALLOC!AI446</f>
        <v>0</v>
      </c>
      <c r="AJ446" s="698"/>
      <c r="AK446" s="697">
        <f>[52]ACCOUNTALLOC!AK446</f>
        <v>0</v>
      </c>
      <c r="AL446" s="697">
        <f>[52]ACCOUNTALLOC!AL446</f>
        <v>0</v>
      </c>
      <c r="AM446" s="697">
        <f>[52]ACCOUNTALLOC!AM446</f>
        <v>0</v>
      </c>
      <c r="AN446" s="697">
        <f>[52]ACCOUNTALLOC!AN446</f>
        <v>0</v>
      </c>
      <c r="AO446" s="697">
        <f>[52]ACCOUNTALLOC!AO446</f>
        <v>0</v>
      </c>
      <c r="AP446" s="697">
        <f>[52]ACCOUNTALLOC!AP446</f>
        <v>0</v>
      </c>
      <c r="AQ446" s="697">
        <f>[52]ACCOUNTALLOC!AQ446</f>
        <v>0</v>
      </c>
      <c r="AR446" s="698"/>
      <c r="AS446" s="697">
        <f>[52]ACCOUNTALLOC!AS446</f>
        <v>0</v>
      </c>
      <c r="AT446" s="697">
        <f>[52]ACCOUNTALLOC!AT446</f>
        <v>0</v>
      </c>
      <c r="AU446" s="697">
        <f>[52]ACCOUNTALLOC!AU446</f>
        <v>0</v>
      </c>
      <c r="AV446" s="697">
        <f>[52]ACCOUNTALLOC!AV446</f>
        <v>0</v>
      </c>
      <c r="AW446" s="697">
        <f>[52]ACCOUNTALLOC!AW446</f>
        <v>0</v>
      </c>
      <c r="AX446" s="697">
        <f>[52]ACCOUNTALLOC!AX446</f>
        <v>0</v>
      </c>
      <c r="AY446" s="697">
        <f>[52]ACCOUNTALLOC!AY446</f>
        <v>0</v>
      </c>
      <c r="AZ446" s="698"/>
      <c r="BA446" s="697">
        <f>[52]ACCOUNTALLOC!BA446</f>
        <v>0</v>
      </c>
      <c r="BB446" s="697">
        <f>[52]ACCOUNTALLOC!BB446</f>
        <v>0</v>
      </c>
      <c r="BC446" s="697">
        <f>[52]ACCOUNTALLOC!BC446</f>
        <v>0</v>
      </c>
      <c r="BD446" s="697">
        <f>[52]ACCOUNTALLOC!BD446</f>
        <v>0</v>
      </c>
      <c r="BE446" s="697">
        <f>[52]ACCOUNTALLOC!BE446</f>
        <v>0</v>
      </c>
      <c r="BF446" s="697">
        <f>[52]ACCOUNTALLOC!BF446</f>
        <v>0</v>
      </c>
      <c r="BG446" s="697">
        <f>[52]ACCOUNTALLOC!BG446</f>
        <v>0</v>
      </c>
      <c r="BH446" s="698"/>
      <c r="BI446" s="697">
        <f>[52]ACCOUNTALLOC!BI446</f>
        <v>0</v>
      </c>
      <c r="BJ446" s="697">
        <f>[52]ACCOUNTALLOC!BJ446</f>
        <v>0</v>
      </c>
      <c r="BK446" s="697">
        <f>[52]ACCOUNTALLOC!BK446</f>
        <v>0</v>
      </c>
      <c r="BL446" s="697">
        <f>[52]ACCOUNTALLOC!BL446</f>
        <v>0</v>
      </c>
      <c r="BM446" s="697">
        <f>[52]ACCOUNTALLOC!BM446</f>
        <v>0</v>
      </c>
      <c r="BN446" s="697">
        <f>[52]ACCOUNTALLOC!BN446</f>
        <v>0</v>
      </c>
      <c r="BO446" s="697">
        <f>[52]ACCOUNTALLOC!BO446</f>
        <v>0</v>
      </c>
      <c r="BP446" s="698"/>
      <c r="BQ446" s="697">
        <f>[52]ACCOUNTALLOC!BQ446</f>
        <v>0</v>
      </c>
      <c r="BR446" s="697">
        <f>[52]ACCOUNTALLOC!BR446</f>
        <v>0</v>
      </c>
      <c r="BS446" s="697">
        <f>[52]ACCOUNTALLOC!BS446</f>
        <v>0</v>
      </c>
      <c r="BT446" s="697">
        <f>[52]ACCOUNTALLOC!BT446</f>
        <v>0</v>
      </c>
      <c r="BU446" s="697">
        <f>[52]ACCOUNTALLOC!BU446</f>
        <v>0</v>
      </c>
      <c r="BV446" s="697">
        <f>[52]ACCOUNTALLOC!BV446</f>
        <v>0</v>
      </c>
      <c r="BW446" s="697">
        <f>[52]ACCOUNTALLOC!BW446</f>
        <v>0</v>
      </c>
      <c r="BX446" s="698"/>
      <c r="BY446" s="697">
        <f>[52]ACCOUNTALLOC!BY446</f>
        <v>0</v>
      </c>
      <c r="BZ446" s="697">
        <f>[52]ACCOUNTALLOC!BZ446</f>
        <v>0</v>
      </c>
      <c r="CA446" s="697">
        <f>[52]ACCOUNTALLOC!CA446</f>
        <v>0</v>
      </c>
      <c r="CB446" s="697">
        <f>[52]ACCOUNTALLOC!CB446</f>
        <v>0</v>
      </c>
      <c r="CC446" s="697">
        <f>[52]ACCOUNTALLOC!CC446</f>
        <v>0</v>
      </c>
      <c r="CD446" s="697">
        <f>[52]ACCOUNTALLOC!CD446</f>
        <v>0</v>
      </c>
      <c r="CE446" s="697">
        <f>[52]ACCOUNTALLOC!CE446</f>
        <v>0</v>
      </c>
      <c r="CF446" s="698"/>
      <c r="CG446" s="697">
        <f>[52]ACCOUNTALLOC!CG446</f>
        <v>0</v>
      </c>
      <c r="CH446" s="697">
        <f>[52]ACCOUNTALLOC!CH446</f>
        <v>0</v>
      </c>
      <c r="CI446" s="697">
        <f>[52]ACCOUNTALLOC!CI446</f>
        <v>0</v>
      </c>
      <c r="CJ446" s="697">
        <f>[52]ACCOUNTALLOC!CJ446</f>
        <v>0</v>
      </c>
      <c r="CK446" s="697">
        <f>[52]ACCOUNTALLOC!CK446</f>
        <v>0</v>
      </c>
      <c r="CL446" s="697">
        <f>[52]ACCOUNTALLOC!CL446</f>
        <v>0</v>
      </c>
      <c r="CM446" s="697">
        <f>[52]ACCOUNTALLOC!CM446</f>
        <v>0</v>
      </c>
      <c r="CN446" s="698">
        <f>[52]ACCOUNTALLOC!CN446</f>
        <v>0</v>
      </c>
      <c r="CO446" s="697">
        <f>[52]ACCOUNTALLOC!CO446</f>
        <v>0</v>
      </c>
      <c r="CP446" s="697">
        <f>[52]ACCOUNTALLOC!CP446</f>
        <v>0</v>
      </c>
      <c r="CQ446" s="697">
        <f>[52]ACCOUNTALLOC!CQ446</f>
        <v>0</v>
      </c>
      <c r="CR446" s="697">
        <f>[52]ACCOUNTALLOC!CR446</f>
        <v>0</v>
      </c>
      <c r="CS446" s="697">
        <f>[52]ACCOUNTALLOC!CS446</f>
        <v>0</v>
      </c>
      <c r="CT446" s="697">
        <f>[52]ACCOUNTALLOC!CT446</f>
        <v>0</v>
      </c>
      <c r="CU446" s="697">
        <f>[52]ACCOUNTALLOC!CU446</f>
        <v>0</v>
      </c>
      <c r="CW446" s="65">
        <f>[52]ACCOUNTALLOC!CW446</f>
        <v>0</v>
      </c>
      <c r="CX446" s="65">
        <f>[52]ACCOUNTALLOC!CX446</f>
        <v>0</v>
      </c>
      <c r="CY446" s="65">
        <f>[52]ACCOUNTALLOC!CY446</f>
        <v>0</v>
      </c>
      <c r="CZ446" s="65">
        <f>[52]ACCOUNTALLOC!CZ446</f>
        <v>0</v>
      </c>
      <c r="DA446" s="65">
        <f>[52]ACCOUNTALLOC!DA446</f>
        <v>0</v>
      </c>
      <c r="DB446" s="65">
        <f>[52]ACCOUNTALLOC!DB446</f>
        <v>0</v>
      </c>
      <c r="DC446" s="65">
        <f>[52]ACCOUNTALLOC!DC446</f>
        <v>0</v>
      </c>
      <c r="DE446" s="65">
        <v>0</v>
      </c>
      <c r="DF446" s="65">
        <v>0</v>
      </c>
      <c r="DG446" s="65">
        <v>0</v>
      </c>
      <c r="DH446" s="65">
        <v>0</v>
      </c>
      <c r="DI446" s="65">
        <v>0</v>
      </c>
      <c r="DJ446" s="65">
        <v>0</v>
      </c>
      <c r="DK446" s="65">
        <v>0</v>
      </c>
      <c r="DM446" s="65">
        <v>0</v>
      </c>
      <c r="DN446" s="65">
        <v>0</v>
      </c>
      <c r="DO446" s="65">
        <v>0</v>
      </c>
      <c r="DP446" s="65">
        <v>0</v>
      </c>
      <c r="DQ446" s="65">
        <v>0</v>
      </c>
      <c r="DR446" s="65">
        <v>0</v>
      </c>
      <c r="DS446" s="65">
        <v>0</v>
      </c>
      <c r="DU446" s="65">
        <v>0</v>
      </c>
      <c r="DV446" s="65">
        <v>0</v>
      </c>
      <c r="DW446" s="65">
        <v>0</v>
      </c>
      <c r="DX446" s="65">
        <v>0</v>
      </c>
      <c r="DY446" s="65">
        <v>0</v>
      </c>
      <c r="DZ446" s="65">
        <v>0</v>
      </c>
      <c r="EA446" s="65">
        <v>0</v>
      </c>
      <c r="EC446" s="65">
        <v>0</v>
      </c>
      <c r="ED446" s="65">
        <v>0</v>
      </c>
      <c r="EE446" s="65">
        <v>0</v>
      </c>
      <c r="EF446" s="65">
        <v>0</v>
      </c>
      <c r="EG446" s="65">
        <v>0</v>
      </c>
      <c r="EH446" s="65">
        <v>0</v>
      </c>
      <c r="EI446" s="65">
        <v>0</v>
      </c>
      <c r="EK446" s="65">
        <v>0</v>
      </c>
      <c r="EL446" s="65">
        <v>0</v>
      </c>
      <c r="EM446" s="65">
        <v>0</v>
      </c>
      <c r="EN446" s="65">
        <v>0</v>
      </c>
      <c r="EO446" s="65">
        <v>0</v>
      </c>
      <c r="EP446" s="65">
        <v>0</v>
      </c>
      <c r="EQ446" s="65">
        <v>0</v>
      </c>
      <c r="ES446" s="65">
        <v>0</v>
      </c>
      <c r="ET446" s="65">
        <v>0</v>
      </c>
      <c r="EU446" s="65">
        <v>0</v>
      </c>
      <c r="EV446" s="65">
        <v>0</v>
      </c>
      <c r="EW446" s="65">
        <v>0</v>
      </c>
      <c r="EX446" s="65">
        <v>0</v>
      </c>
      <c r="EY446" s="65">
        <v>0</v>
      </c>
      <c r="FA446" s="65">
        <v>0</v>
      </c>
      <c r="FB446" s="65">
        <v>0</v>
      </c>
      <c r="FC446" s="65">
        <v>0</v>
      </c>
      <c r="FD446" s="65">
        <v>0</v>
      </c>
      <c r="FE446" s="65">
        <v>0</v>
      </c>
      <c r="FF446" s="65">
        <v>0</v>
      </c>
      <c r="FG446" s="65">
        <v>0</v>
      </c>
    </row>
    <row r="447" spans="1:163">
      <c r="A447" s="699" t="str">
        <f>[52]ACCOUNTALLOC!A447</f>
        <v>~</v>
      </c>
      <c r="B447" s="698" t="str">
        <f>[52]ACCOUNTALLOC!B447</f>
        <v>~</v>
      </c>
      <c r="C447" s="695">
        <f>[52]ACCOUNTALLOC!C447</f>
        <v>0</v>
      </c>
      <c r="D447" s="700"/>
      <c r="E447" s="697">
        <f>[52]ACCOUNTALLOC!E447</f>
        <v>0</v>
      </c>
      <c r="F447" s="697">
        <f>[52]ACCOUNTALLOC!F447</f>
        <v>0</v>
      </c>
      <c r="G447" s="697">
        <f>[52]ACCOUNTALLOC!G447</f>
        <v>0</v>
      </c>
      <c r="H447" s="697">
        <f>[52]ACCOUNTALLOC!H447</f>
        <v>0</v>
      </c>
      <c r="I447" s="697">
        <f>[52]ACCOUNTALLOC!I447</f>
        <v>0</v>
      </c>
      <c r="J447" s="697">
        <f>[52]ACCOUNTALLOC!J447</f>
        <v>0</v>
      </c>
      <c r="K447" s="697">
        <f>[52]ACCOUNTALLOC!K447</f>
        <v>0</v>
      </c>
      <c r="L447" s="698"/>
      <c r="M447" s="697">
        <f>[52]ACCOUNTALLOC!M447</f>
        <v>0</v>
      </c>
      <c r="N447" s="697">
        <f>[52]ACCOUNTALLOC!N447</f>
        <v>0</v>
      </c>
      <c r="O447" s="697">
        <f>[52]ACCOUNTALLOC!O447</f>
        <v>0</v>
      </c>
      <c r="P447" s="697">
        <f>[52]ACCOUNTALLOC!P447</f>
        <v>0</v>
      </c>
      <c r="Q447" s="697">
        <f>[52]ACCOUNTALLOC!Q447</f>
        <v>0</v>
      </c>
      <c r="R447" s="697">
        <f>[52]ACCOUNTALLOC!R447</f>
        <v>0</v>
      </c>
      <c r="S447" s="697">
        <f>[52]ACCOUNTALLOC!S447</f>
        <v>0</v>
      </c>
      <c r="T447" s="698"/>
      <c r="U447" s="697">
        <f>[52]ACCOUNTALLOC!U447</f>
        <v>0</v>
      </c>
      <c r="V447" s="697">
        <f>[52]ACCOUNTALLOC!V447</f>
        <v>0</v>
      </c>
      <c r="W447" s="697">
        <f>[52]ACCOUNTALLOC!W447</f>
        <v>0</v>
      </c>
      <c r="X447" s="697">
        <f>[52]ACCOUNTALLOC!X447</f>
        <v>0</v>
      </c>
      <c r="Y447" s="697">
        <f>[52]ACCOUNTALLOC!Y447</f>
        <v>0</v>
      </c>
      <c r="Z447" s="697">
        <f>[52]ACCOUNTALLOC!Z447</f>
        <v>0</v>
      </c>
      <c r="AA447" s="697">
        <f>[52]ACCOUNTALLOC!AA447</f>
        <v>0</v>
      </c>
      <c r="AB447" s="698"/>
      <c r="AC447" s="697">
        <f>[52]ACCOUNTALLOC!AC447</f>
        <v>0</v>
      </c>
      <c r="AD447" s="697">
        <f>[52]ACCOUNTALLOC!AD447</f>
        <v>0</v>
      </c>
      <c r="AE447" s="697">
        <f>[52]ACCOUNTALLOC!AE447</f>
        <v>0</v>
      </c>
      <c r="AF447" s="697">
        <f>[52]ACCOUNTALLOC!AF447</f>
        <v>0</v>
      </c>
      <c r="AG447" s="697">
        <f>[52]ACCOUNTALLOC!AG447</f>
        <v>0</v>
      </c>
      <c r="AH447" s="697">
        <f>[52]ACCOUNTALLOC!AH447</f>
        <v>0</v>
      </c>
      <c r="AI447" s="697">
        <f>[52]ACCOUNTALLOC!AI447</f>
        <v>0</v>
      </c>
      <c r="AJ447" s="698"/>
      <c r="AK447" s="697">
        <f>[52]ACCOUNTALLOC!AK447</f>
        <v>0</v>
      </c>
      <c r="AL447" s="697">
        <f>[52]ACCOUNTALLOC!AL447</f>
        <v>0</v>
      </c>
      <c r="AM447" s="697">
        <f>[52]ACCOUNTALLOC!AM447</f>
        <v>0</v>
      </c>
      <c r="AN447" s="697">
        <f>[52]ACCOUNTALLOC!AN447</f>
        <v>0</v>
      </c>
      <c r="AO447" s="697">
        <f>[52]ACCOUNTALLOC!AO447</f>
        <v>0</v>
      </c>
      <c r="AP447" s="697">
        <f>[52]ACCOUNTALLOC!AP447</f>
        <v>0</v>
      </c>
      <c r="AQ447" s="697">
        <f>[52]ACCOUNTALLOC!AQ447</f>
        <v>0</v>
      </c>
      <c r="AR447" s="698"/>
      <c r="AS447" s="697">
        <f>[52]ACCOUNTALLOC!AS447</f>
        <v>0</v>
      </c>
      <c r="AT447" s="697">
        <f>[52]ACCOUNTALLOC!AT447</f>
        <v>0</v>
      </c>
      <c r="AU447" s="697">
        <f>[52]ACCOUNTALLOC!AU447</f>
        <v>0</v>
      </c>
      <c r="AV447" s="697">
        <f>[52]ACCOUNTALLOC!AV447</f>
        <v>0</v>
      </c>
      <c r="AW447" s="697">
        <f>[52]ACCOUNTALLOC!AW447</f>
        <v>0</v>
      </c>
      <c r="AX447" s="697">
        <f>[52]ACCOUNTALLOC!AX447</f>
        <v>0</v>
      </c>
      <c r="AY447" s="697">
        <f>[52]ACCOUNTALLOC!AY447</f>
        <v>0</v>
      </c>
      <c r="AZ447" s="698"/>
      <c r="BA447" s="697">
        <f>[52]ACCOUNTALLOC!BA447</f>
        <v>0</v>
      </c>
      <c r="BB447" s="697">
        <f>[52]ACCOUNTALLOC!BB447</f>
        <v>0</v>
      </c>
      <c r="BC447" s="697">
        <f>[52]ACCOUNTALLOC!BC447</f>
        <v>0</v>
      </c>
      <c r="BD447" s="697">
        <f>[52]ACCOUNTALLOC!BD447</f>
        <v>0</v>
      </c>
      <c r="BE447" s="697">
        <f>[52]ACCOUNTALLOC!BE447</f>
        <v>0</v>
      </c>
      <c r="BF447" s="697">
        <f>[52]ACCOUNTALLOC!BF447</f>
        <v>0</v>
      </c>
      <c r="BG447" s="697">
        <f>[52]ACCOUNTALLOC!BG447</f>
        <v>0</v>
      </c>
      <c r="BH447" s="698"/>
      <c r="BI447" s="697">
        <f>[52]ACCOUNTALLOC!BI447</f>
        <v>0</v>
      </c>
      <c r="BJ447" s="697">
        <f>[52]ACCOUNTALLOC!BJ447</f>
        <v>0</v>
      </c>
      <c r="BK447" s="697">
        <f>[52]ACCOUNTALLOC!BK447</f>
        <v>0</v>
      </c>
      <c r="BL447" s="697">
        <f>[52]ACCOUNTALLOC!BL447</f>
        <v>0</v>
      </c>
      <c r="BM447" s="697">
        <f>[52]ACCOUNTALLOC!BM447</f>
        <v>0</v>
      </c>
      <c r="BN447" s="697">
        <f>[52]ACCOUNTALLOC!BN447</f>
        <v>0</v>
      </c>
      <c r="BO447" s="697">
        <f>[52]ACCOUNTALLOC!BO447</f>
        <v>0</v>
      </c>
      <c r="BP447" s="698"/>
      <c r="BQ447" s="697">
        <f>[52]ACCOUNTALLOC!BQ447</f>
        <v>0</v>
      </c>
      <c r="BR447" s="697">
        <f>[52]ACCOUNTALLOC!BR447</f>
        <v>0</v>
      </c>
      <c r="BS447" s="697">
        <f>[52]ACCOUNTALLOC!BS447</f>
        <v>0</v>
      </c>
      <c r="BT447" s="697">
        <f>[52]ACCOUNTALLOC!BT447</f>
        <v>0</v>
      </c>
      <c r="BU447" s="697">
        <f>[52]ACCOUNTALLOC!BU447</f>
        <v>0</v>
      </c>
      <c r="BV447" s="697">
        <f>[52]ACCOUNTALLOC!BV447</f>
        <v>0</v>
      </c>
      <c r="BW447" s="697">
        <f>[52]ACCOUNTALLOC!BW447</f>
        <v>0</v>
      </c>
      <c r="BX447" s="698"/>
      <c r="BY447" s="697">
        <f>[52]ACCOUNTALLOC!BY447</f>
        <v>0</v>
      </c>
      <c r="BZ447" s="697">
        <f>[52]ACCOUNTALLOC!BZ447</f>
        <v>0</v>
      </c>
      <c r="CA447" s="697">
        <f>[52]ACCOUNTALLOC!CA447</f>
        <v>0</v>
      </c>
      <c r="CB447" s="697">
        <f>[52]ACCOUNTALLOC!CB447</f>
        <v>0</v>
      </c>
      <c r="CC447" s="697">
        <f>[52]ACCOUNTALLOC!CC447</f>
        <v>0</v>
      </c>
      <c r="CD447" s="697">
        <f>[52]ACCOUNTALLOC!CD447</f>
        <v>0</v>
      </c>
      <c r="CE447" s="697">
        <f>[52]ACCOUNTALLOC!CE447</f>
        <v>0</v>
      </c>
      <c r="CF447" s="698"/>
      <c r="CG447" s="697">
        <f>[52]ACCOUNTALLOC!CG447</f>
        <v>0</v>
      </c>
      <c r="CH447" s="697">
        <f>[52]ACCOUNTALLOC!CH447</f>
        <v>0</v>
      </c>
      <c r="CI447" s="697">
        <f>[52]ACCOUNTALLOC!CI447</f>
        <v>0</v>
      </c>
      <c r="CJ447" s="697">
        <f>[52]ACCOUNTALLOC!CJ447</f>
        <v>0</v>
      </c>
      <c r="CK447" s="697">
        <f>[52]ACCOUNTALLOC!CK447</f>
        <v>0</v>
      </c>
      <c r="CL447" s="697">
        <f>[52]ACCOUNTALLOC!CL447</f>
        <v>0</v>
      </c>
      <c r="CM447" s="697">
        <f>[52]ACCOUNTALLOC!CM447</f>
        <v>0</v>
      </c>
      <c r="CN447" s="698">
        <f>[52]ACCOUNTALLOC!CN447</f>
        <v>0</v>
      </c>
      <c r="CO447" s="697">
        <f>[52]ACCOUNTALLOC!CO447</f>
        <v>0</v>
      </c>
      <c r="CP447" s="697">
        <f>[52]ACCOUNTALLOC!CP447</f>
        <v>0</v>
      </c>
      <c r="CQ447" s="697">
        <f>[52]ACCOUNTALLOC!CQ447</f>
        <v>0</v>
      </c>
      <c r="CR447" s="697">
        <f>[52]ACCOUNTALLOC!CR447</f>
        <v>0</v>
      </c>
      <c r="CS447" s="697">
        <f>[52]ACCOUNTALLOC!CS447</f>
        <v>0</v>
      </c>
      <c r="CT447" s="697">
        <f>[52]ACCOUNTALLOC!CT447</f>
        <v>0</v>
      </c>
      <c r="CU447" s="697">
        <f>[52]ACCOUNTALLOC!CU447</f>
        <v>0</v>
      </c>
      <c r="CW447" s="65">
        <f>[52]ACCOUNTALLOC!CW447</f>
        <v>0</v>
      </c>
      <c r="CX447" s="65">
        <f>[52]ACCOUNTALLOC!CX447</f>
        <v>0</v>
      </c>
      <c r="CY447" s="65">
        <f>[52]ACCOUNTALLOC!CY447</f>
        <v>0</v>
      </c>
      <c r="CZ447" s="65">
        <f>[52]ACCOUNTALLOC!CZ447</f>
        <v>0</v>
      </c>
      <c r="DA447" s="65">
        <f>[52]ACCOUNTALLOC!DA447</f>
        <v>0</v>
      </c>
      <c r="DB447" s="65">
        <f>[52]ACCOUNTALLOC!DB447</f>
        <v>0</v>
      </c>
      <c r="DC447" s="65">
        <f>[52]ACCOUNTALLOC!DC447</f>
        <v>0</v>
      </c>
      <c r="DE447" s="65">
        <v>0</v>
      </c>
      <c r="DF447" s="65">
        <v>0</v>
      </c>
      <c r="DG447" s="65">
        <v>0</v>
      </c>
      <c r="DH447" s="65">
        <v>0</v>
      </c>
      <c r="DI447" s="65">
        <v>0</v>
      </c>
      <c r="DJ447" s="65">
        <v>0</v>
      </c>
      <c r="DK447" s="65">
        <v>0</v>
      </c>
      <c r="DM447" s="65">
        <v>0</v>
      </c>
      <c r="DN447" s="65">
        <v>0</v>
      </c>
      <c r="DO447" s="65">
        <v>0</v>
      </c>
      <c r="DP447" s="65">
        <v>0</v>
      </c>
      <c r="DQ447" s="65">
        <v>0</v>
      </c>
      <c r="DR447" s="65">
        <v>0</v>
      </c>
      <c r="DS447" s="65">
        <v>0</v>
      </c>
      <c r="DU447" s="65">
        <v>0</v>
      </c>
      <c r="DV447" s="65">
        <v>0</v>
      </c>
      <c r="DW447" s="65">
        <v>0</v>
      </c>
      <c r="DX447" s="65">
        <v>0</v>
      </c>
      <c r="DY447" s="65">
        <v>0</v>
      </c>
      <c r="DZ447" s="65">
        <v>0</v>
      </c>
      <c r="EA447" s="65">
        <v>0</v>
      </c>
      <c r="EC447" s="65">
        <v>0</v>
      </c>
      <c r="ED447" s="65">
        <v>0</v>
      </c>
      <c r="EE447" s="65">
        <v>0</v>
      </c>
      <c r="EF447" s="65">
        <v>0</v>
      </c>
      <c r="EG447" s="65">
        <v>0</v>
      </c>
      <c r="EH447" s="65">
        <v>0</v>
      </c>
      <c r="EI447" s="65">
        <v>0</v>
      </c>
      <c r="EK447" s="65">
        <v>0</v>
      </c>
      <c r="EL447" s="65">
        <v>0</v>
      </c>
      <c r="EM447" s="65">
        <v>0</v>
      </c>
      <c r="EN447" s="65">
        <v>0</v>
      </c>
      <c r="EO447" s="65">
        <v>0</v>
      </c>
      <c r="EP447" s="65">
        <v>0</v>
      </c>
      <c r="EQ447" s="65">
        <v>0</v>
      </c>
      <c r="ES447" s="65">
        <v>0</v>
      </c>
      <c r="ET447" s="65">
        <v>0</v>
      </c>
      <c r="EU447" s="65">
        <v>0</v>
      </c>
      <c r="EV447" s="65">
        <v>0</v>
      </c>
      <c r="EW447" s="65">
        <v>0</v>
      </c>
      <c r="EX447" s="65">
        <v>0</v>
      </c>
      <c r="EY447" s="65">
        <v>0</v>
      </c>
      <c r="FA447" s="65">
        <v>0</v>
      </c>
      <c r="FB447" s="65">
        <v>0</v>
      </c>
      <c r="FC447" s="65">
        <v>0</v>
      </c>
      <c r="FD447" s="65">
        <v>0</v>
      </c>
      <c r="FE447" s="65">
        <v>0</v>
      </c>
      <c r="FF447" s="65">
        <v>0</v>
      </c>
      <c r="FG447" s="65">
        <v>0</v>
      </c>
    </row>
    <row r="448" spans="1:163">
      <c r="A448" s="699" t="str">
        <f>[52]ACCOUNTALLOC!A448</f>
        <v>~</v>
      </c>
      <c r="B448" s="698" t="str">
        <f>[52]ACCOUNTALLOC!B448</f>
        <v>~</v>
      </c>
      <c r="C448" s="695">
        <f>[52]ACCOUNTALLOC!C448</f>
        <v>0</v>
      </c>
      <c r="D448" s="700"/>
      <c r="E448" s="697">
        <f>[52]ACCOUNTALLOC!E448</f>
        <v>0</v>
      </c>
      <c r="F448" s="697">
        <f>[52]ACCOUNTALLOC!F448</f>
        <v>0</v>
      </c>
      <c r="G448" s="697">
        <f>[52]ACCOUNTALLOC!G448</f>
        <v>0</v>
      </c>
      <c r="H448" s="697">
        <f>[52]ACCOUNTALLOC!H448</f>
        <v>0</v>
      </c>
      <c r="I448" s="697">
        <f>[52]ACCOUNTALLOC!I448</f>
        <v>0</v>
      </c>
      <c r="J448" s="697">
        <f>[52]ACCOUNTALLOC!J448</f>
        <v>0</v>
      </c>
      <c r="K448" s="697">
        <f>[52]ACCOUNTALLOC!K448</f>
        <v>0</v>
      </c>
      <c r="L448" s="698"/>
      <c r="M448" s="697">
        <f>[52]ACCOUNTALLOC!M448</f>
        <v>0</v>
      </c>
      <c r="N448" s="697">
        <f>[52]ACCOUNTALLOC!N448</f>
        <v>0</v>
      </c>
      <c r="O448" s="697">
        <f>[52]ACCOUNTALLOC!O448</f>
        <v>0</v>
      </c>
      <c r="P448" s="697">
        <f>[52]ACCOUNTALLOC!P448</f>
        <v>0</v>
      </c>
      <c r="Q448" s="697">
        <f>[52]ACCOUNTALLOC!Q448</f>
        <v>0</v>
      </c>
      <c r="R448" s="697">
        <f>[52]ACCOUNTALLOC!R448</f>
        <v>0</v>
      </c>
      <c r="S448" s="697">
        <f>[52]ACCOUNTALLOC!S448</f>
        <v>0</v>
      </c>
      <c r="T448" s="698"/>
      <c r="U448" s="697">
        <f>[52]ACCOUNTALLOC!U448</f>
        <v>0</v>
      </c>
      <c r="V448" s="697">
        <f>[52]ACCOUNTALLOC!V448</f>
        <v>0</v>
      </c>
      <c r="W448" s="697">
        <f>[52]ACCOUNTALLOC!W448</f>
        <v>0</v>
      </c>
      <c r="X448" s="697">
        <f>[52]ACCOUNTALLOC!X448</f>
        <v>0</v>
      </c>
      <c r="Y448" s="697">
        <f>[52]ACCOUNTALLOC!Y448</f>
        <v>0</v>
      </c>
      <c r="Z448" s="697">
        <f>[52]ACCOUNTALLOC!Z448</f>
        <v>0</v>
      </c>
      <c r="AA448" s="697">
        <f>[52]ACCOUNTALLOC!AA448</f>
        <v>0</v>
      </c>
      <c r="AB448" s="698"/>
      <c r="AC448" s="697">
        <f>[52]ACCOUNTALLOC!AC448</f>
        <v>0</v>
      </c>
      <c r="AD448" s="697">
        <f>[52]ACCOUNTALLOC!AD448</f>
        <v>0</v>
      </c>
      <c r="AE448" s="697">
        <f>[52]ACCOUNTALLOC!AE448</f>
        <v>0</v>
      </c>
      <c r="AF448" s="697">
        <f>[52]ACCOUNTALLOC!AF448</f>
        <v>0</v>
      </c>
      <c r="AG448" s="697">
        <f>[52]ACCOUNTALLOC!AG448</f>
        <v>0</v>
      </c>
      <c r="AH448" s="697">
        <f>[52]ACCOUNTALLOC!AH448</f>
        <v>0</v>
      </c>
      <c r="AI448" s="697">
        <f>[52]ACCOUNTALLOC!AI448</f>
        <v>0</v>
      </c>
      <c r="AJ448" s="698"/>
      <c r="AK448" s="697">
        <f>[52]ACCOUNTALLOC!AK448</f>
        <v>0</v>
      </c>
      <c r="AL448" s="697">
        <f>[52]ACCOUNTALLOC!AL448</f>
        <v>0</v>
      </c>
      <c r="AM448" s="697">
        <f>[52]ACCOUNTALLOC!AM448</f>
        <v>0</v>
      </c>
      <c r="AN448" s="697">
        <f>[52]ACCOUNTALLOC!AN448</f>
        <v>0</v>
      </c>
      <c r="AO448" s="697">
        <f>[52]ACCOUNTALLOC!AO448</f>
        <v>0</v>
      </c>
      <c r="AP448" s="697">
        <f>[52]ACCOUNTALLOC!AP448</f>
        <v>0</v>
      </c>
      <c r="AQ448" s="697">
        <f>[52]ACCOUNTALLOC!AQ448</f>
        <v>0</v>
      </c>
      <c r="AR448" s="698"/>
      <c r="AS448" s="697">
        <f>[52]ACCOUNTALLOC!AS448</f>
        <v>0</v>
      </c>
      <c r="AT448" s="697">
        <f>[52]ACCOUNTALLOC!AT448</f>
        <v>0</v>
      </c>
      <c r="AU448" s="697">
        <f>[52]ACCOUNTALLOC!AU448</f>
        <v>0</v>
      </c>
      <c r="AV448" s="697">
        <f>[52]ACCOUNTALLOC!AV448</f>
        <v>0</v>
      </c>
      <c r="AW448" s="697">
        <f>[52]ACCOUNTALLOC!AW448</f>
        <v>0</v>
      </c>
      <c r="AX448" s="697">
        <f>[52]ACCOUNTALLOC!AX448</f>
        <v>0</v>
      </c>
      <c r="AY448" s="697">
        <f>[52]ACCOUNTALLOC!AY448</f>
        <v>0</v>
      </c>
      <c r="AZ448" s="698"/>
      <c r="BA448" s="697">
        <f>[52]ACCOUNTALLOC!BA448</f>
        <v>0</v>
      </c>
      <c r="BB448" s="697">
        <f>[52]ACCOUNTALLOC!BB448</f>
        <v>0</v>
      </c>
      <c r="BC448" s="697">
        <f>[52]ACCOUNTALLOC!BC448</f>
        <v>0</v>
      </c>
      <c r="BD448" s="697">
        <f>[52]ACCOUNTALLOC!BD448</f>
        <v>0</v>
      </c>
      <c r="BE448" s="697">
        <f>[52]ACCOUNTALLOC!BE448</f>
        <v>0</v>
      </c>
      <c r="BF448" s="697">
        <f>[52]ACCOUNTALLOC!BF448</f>
        <v>0</v>
      </c>
      <c r="BG448" s="697">
        <f>[52]ACCOUNTALLOC!BG448</f>
        <v>0</v>
      </c>
      <c r="BH448" s="698"/>
      <c r="BI448" s="697">
        <f>[52]ACCOUNTALLOC!BI448</f>
        <v>0</v>
      </c>
      <c r="BJ448" s="697">
        <f>[52]ACCOUNTALLOC!BJ448</f>
        <v>0</v>
      </c>
      <c r="BK448" s="697">
        <f>[52]ACCOUNTALLOC!BK448</f>
        <v>0</v>
      </c>
      <c r="BL448" s="697">
        <f>[52]ACCOUNTALLOC!BL448</f>
        <v>0</v>
      </c>
      <c r="BM448" s="697">
        <f>[52]ACCOUNTALLOC!BM448</f>
        <v>0</v>
      </c>
      <c r="BN448" s="697">
        <f>[52]ACCOUNTALLOC!BN448</f>
        <v>0</v>
      </c>
      <c r="BO448" s="697">
        <f>[52]ACCOUNTALLOC!BO448</f>
        <v>0</v>
      </c>
      <c r="BP448" s="698"/>
      <c r="BQ448" s="697">
        <f>[52]ACCOUNTALLOC!BQ448</f>
        <v>0</v>
      </c>
      <c r="BR448" s="697">
        <f>[52]ACCOUNTALLOC!BR448</f>
        <v>0</v>
      </c>
      <c r="BS448" s="697">
        <f>[52]ACCOUNTALLOC!BS448</f>
        <v>0</v>
      </c>
      <c r="BT448" s="697">
        <f>[52]ACCOUNTALLOC!BT448</f>
        <v>0</v>
      </c>
      <c r="BU448" s="697">
        <f>[52]ACCOUNTALLOC!BU448</f>
        <v>0</v>
      </c>
      <c r="BV448" s="697">
        <f>[52]ACCOUNTALLOC!BV448</f>
        <v>0</v>
      </c>
      <c r="BW448" s="697">
        <f>[52]ACCOUNTALLOC!BW448</f>
        <v>0</v>
      </c>
      <c r="BX448" s="698"/>
      <c r="BY448" s="697">
        <f>[52]ACCOUNTALLOC!BY448</f>
        <v>0</v>
      </c>
      <c r="BZ448" s="697">
        <f>[52]ACCOUNTALLOC!BZ448</f>
        <v>0</v>
      </c>
      <c r="CA448" s="697">
        <f>[52]ACCOUNTALLOC!CA448</f>
        <v>0</v>
      </c>
      <c r="CB448" s="697">
        <f>[52]ACCOUNTALLOC!CB448</f>
        <v>0</v>
      </c>
      <c r="CC448" s="697">
        <f>[52]ACCOUNTALLOC!CC448</f>
        <v>0</v>
      </c>
      <c r="CD448" s="697">
        <f>[52]ACCOUNTALLOC!CD448</f>
        <v>0</v>
      </c>
      <c r="CE448" s="697">
        <f>[52]ACCOUNTALLOC!CE448</f>
        <v>0</v>
      </c>
      <c r="CF448" s="698"/>
      <c r="CG448" s="697">
        <f>[52]ACCOUNTALLOC!CG448</f>
        <v>0</v>
      </c>
      <c r="CH448" s="697">
        <f>[52]ACCOUNTALLOC!CH448</f>
        <v>0</v>
      </c>
      <c r="CI448" s="697">
        <f>[52]ACCOUNTALLOC!CI448</f>
        <v>0</v>
      </c>
      <c r="CJ448" s="697">
        <f>[52]ACCOUNTALLOC!CJ448</f>
        <v>0</v>
      </c>
      <c r="CK448" s="697">
        <f>[52]ACCOUNTALLOC!CK448</f>
        <v>0</v>
      </c>
      <c r="CL448" s="697">
        <f>[52]ACCOUNTALLOC!CL448</f>
        <v>0</v>
      </c>
      <c r="CM448" s="697">
        <f>[52]ACCOUNTALLOC!CM448</f>
        <v>0</v>
      </c>
      <c r="CN448" s="698">
        <f>[52]ACCOUNTALLOC!CN448</f>
        <v>0</v>
      </c>
      <c r="CO448" s="697">
        <f>[52]ACCOUNTALLOC!CO448</f>
        <v>0</v>
      </c>
      <c r="CP448" s="697">
        <f>[52]ACCOUNTALLOC!CP448</f>
        <v>0</v>
      </c>
      <c r="CQ448" s="697">
        <f>[52]ACCOUNTALLOC!CQ448</f>
        <v>0</v>
      </c>
      <c r="CR448" s="697">
        <f>[52]ACCOUNTALLOC!CR448</f>
        <v>0</v>
      </c>
      <c r="CS448" s="697">
        <f>[52]ACCOUNTALLOC!CS448</f>
        <v>0</v>
      </c>
      <c r="CT448" s="697">
        <f>[52]ACCOUNTALLOC!CT448</f>
        <v>0</v>
      </c>
      <c r="CU448" s="697">
        <f>[52]ACCOUNTALLOC!CU448</f>
        <v>0</v>
      </c>
      <c r="CW448" s="65">
        <f>[52]ACCOUNTALLOC!CW448</f>
        <v>0</v>
      </c>
      <c r="CX448" s="65">
        <f>[52]ACCOUNTALLOC!CX448</f>
        <v>0</v>
      </c>
      <c r="CY448" s="65">
        <f>[52]ACCOUNTALLOC!CY448</f>
        <v>0</v>
      </c>
      <c r="CZ448" s="65">
        <f>[52]ACCOUNTALLOC!CZ448</f>
        <v>0</v>
      </c>
      <c r="DA448" s="65">
        <f>[52]ACCOUNTALLOC!DA448</f>
        <v>0</v>
      </c>
      <c r="DB448" s="65">
        <f>[52]ACCOUNTALLOC!DB448</f>
        <v>0</v>
      </c>
      <c r="DC448" s="65">
        <f>[52]ACCOUNTALLOC!DC448</f>
        <v>0</v>
      </c>
      <c r="DE448" s="65">
        <v>0</v>
      </c>
      <c r="DF448" s="65">
        <v>0</v>
      </c>
      <c r="DG448" s="65">
        <v>0</v>
      </c>
      <c r="DH448" s="65">
        <v>0</v>
      </c>
      <c r="DI448" s="65">
        <v>0</v>
      </c>
      <c r="DJ448" s="65">
        <v>0</v>
      </c>
      <c r="DK448" s="65">
        <v>0</v>
      </c>
      <c r="DM448" s="65">
        <v>0</v>
      </c>
      <c r="DN448" s="65">
        <v>0</v>
      </c>
      <c r="DO448" s="65">
        <v>0</v>
      </c>
      <c r="DP448" s="65">
        <v>0</v>
      </c>
      <c r="DQ448" s="65">
        <v>0</v>
      </c>
      <c r="DR448" s="65">
        <v>0</v>
      </c>
      <c r="DS448" s="65">
        <v>0</v>
      </c>
      <c r="DU448" s="65">
        <v>0</v>
      </c>
      <c r="DV448" s="65">
        <v>0</v>
      </c>
      <c r="DW448" s="65">
        <v>0</v>
      </c>
      <c r="DX448" s="65">
        <v>0</v>
      </c>
      <c r="DY448" s="65">
        <v>0</v>
      </c>
      <c r="DZ448" s="65">
        <v>0</v>
      </c>
      <c r="EA448" s="65">
        <v>0</v>
      </c>
      <c r="EC448" s="65">
        <v>0</v>
      </c>
      <c r="ED448" s="65">
        <v>0</v>
      </c>
      <c r="EE448" s="65">
        <v>0</v>
      </c>
      <c r="EF448" s="65">
        <v>0</v>
      </c>
      <c r="EG448" s="65">
        <v>0</v>
      </c>
      <c r="EH448" s="65">
        <v>0</v>
      </c>
      <c r="EI448" s="65">
        <v>0</v>
      </c>
      <c r="EK448" s="65">
        <v>0</v>
      </c>
      <c r="EL448" s="65">
        <v>0</v>
      </c>
      <c r="EM448" s="65">
        <v>0</v>
      </c>
      <c r="EN448" s="65">
        <v>0</v>
      </c>
      <c r="EO448" s="65">
        <v>0</v>
      </c>
      <c r="EP448" s="65">
        <v>0</v>
      </c>
      <c r="EQ448" s="65">
        <v>0</v>
      </c>
      <c r="ES448" s="65">
        <v>0</v>
      </c>
      <c r="ET448" s="65">
        <v>0</v>
      </c>
      <c r="EU448" s="65">
        <v>0</v>
      </c>
      <c r="EV448" s="65">
        <v>0</v>
      </c>
      <c r="EW448" s="65">
        <v>0</v>
      </c>
      <c r="EX448" s="65">
        <v>0</v>
      </c>
      <c r="EY448" s="65">
        <v>0</v>
      </c>
      <c r="FA448" s="65">
        <v>0</v>
      </c>
      <c r="FB448" s="65">
        <v>0</v>
      </c>
      <c r="FC448" s="65">
        <v>0</v>
      </c>
      <c r="FD448" s="65">
        <v>0</v>
      </c>
      <c r="FE448" s="65">
        <v>0</v>
      </c>
      <c r="FF448" s="65">
        <v>0</v>
      </c>
      <c r="FG448" s="65">
        <v>0</v>
      </c>
    </row>
    <row r="449" spans="1:163">
      <c r="A449" s="699" t="str">
        <f>[52]ACCOUNTALLOC!A449</f>
        <v>~</v>
      </c>
      <c r="B449" s="698" t="str">
        <f>[52]ACCOUNTALLOC!B449</f>
        <v>~</v>
      </c>
      <c r="C449" s="695">
        <f>[52]ACCOUNTALLOC!C449</f>
        <v>0</v>
      </c>
      <c r="D449" s="700"/>
      <c r="E449" s="697">
        <f>[52]ACCOUNTALLOC!E449</f>
        <v>0</v>
      </c>
      <c r="F449" s="697">
        <f>[52]ACCOUNTALLOC!F449</f>
        <v>0</v>
      </c>
      <c r="G449" s="697">
        <f>[52]ACCOUNTALLOC!G449</f>
        <v>0</v>
      </c>
      <c r="H449" s="697">
        <f>[52]ACCOUNTALLOC!H449</f>
        <v>0</v>
      </c>
      <c r="I449" s="697">
        <f>[52]ACCOUNTALLOC!I449</f>
        <v>0</v>
      </c>
      <c r="J449" s="697">
        <f>[52]ACCOUNTALLOC!J449</f>
        <v>0</v>
      </c>
      <c r="K449" s="697">
        <f>[52]ACCOUNTALLOC!K449</f>
        <v>0</v>
      </c>
      <c r="L449" s="698"/>
      <c r="M449" s="697">
        <f>[52]ACCOUNTALLOC!M449</f>
        <v>0</v>
      </c>
      <c r="N449" s="697">
        <f>[52]ACCOUNTALLOC!N449</f>
        <v>0</v>
      </c>
      <c r="O449" s="697">
        <f>[52]ACCOUNTALLOC!O449</f>
        <v>0</v>
      </c>
      <c r="P449" s="697">
        <f>[52]ACCOUNTALLOC!P449</f>
        <v>0</v>
      </c>
      <c r="Q449" s="697">
        <f>[52]ACCOUNTALLOC!Q449</f>
        <v>0</v>
      </c>
      <c r="R449" s="697">
        <f>[52]ACCOUNTALLOC!R449</f>
        <v>0</v>
      </c>
      <c r="S449" s="697">
        <f>[52]ACCOUNTALLOC!S449</f>
        <v>0</v>
      </c>
      <c r="T449" s="698"/>
      <c r="U449" s="697">
        <f>[52]ACCOUNTALLOC!U449</f>
        <v>0</v>
      </c>
      <c r="V449" s="697">
        <f>[52]ACCOUNTALLOC!V449</f>
        <v>0</v>
      </c>
      <c r="W449" s="697">
        <f>[52]ACCOUNTALLOC!W449</f>
        <v>0</v>
      </c>
      <c r="X449" s="697">
        <f>[52]ACCOUNTALLOC!X449</f>
        <v>0</v>
      </c>
      <c r="Y449" s="697">
        <f>[52]ACCOUNTALLOC!Y449</f>
        <v>0</v>
      </c>
      <c r="Z449" s="697">
        <f>[52]ACCOUNTALLOC!Z449</f>
        <v>0</v>
      </c>
      <c r="AA449" s="697">
        <f>[52]ACCOUNTALLOC!AA449</f>
        <v>0</v>
      </c>
      <c r="AB449" s="698"/>
      <c r="AC449" s="697">
        <f>[52]ACCOUNTALLOC!AC449</f>
        <v>0</v>
      </c>
      <c r="AD449" s="697">
        <f>[52]ACCOUNTALLOC!AD449</f>
        <v>0</v>
      </c>
      <c r="AE449" s="697">
        <f>[52]ACCOUNTALLOC!AE449</f>
        <v>0</v>
      </c>
      <c r="AF449" s="697">
        <f>[52]ACCOUNTALLOC!AF449</f>
        <v>0</v>
      </c>
      <c r="AG449" s="697">
        <f>[52]ACCOUNTALLOC!AG449</f>
        <v>0</v>
      </c>
      <c r="AH449" s="697">
        <f>[52]ACCOUNTALLOC!AH449</f>
        <v>0</v>
      </c>
      <c r="AI449" s="697">
        <f>[52]ACCOUNTALLOC!AI449</f>
        <v>0</v>
      </c>
      <c r="AJ449" s="698"/>
      <c r="AK449" s="697">
        <f>[52]ACCOUNTALLOC!AK449</f>
        <v>0</v>
      </c>
      <c r="AL449" s="697">
        <f>[52]ACCOUNTALLOC!AL449</f>
        <v>0</v>
      </c>
      <c r="AM449" s="697">
        <f>[52]ACCOUNTALLOC!AM449</f>
        <v>0</v>
      </c>
      <c r="AN449" s="697">
        <f>[52]ACCOUNTALLOC!AN449</f>
        <v>0</v>
      </c>
      <c r="AO449" s="697">
        <f>[52]ACCOUNTALLOC!AO449</f>
        <v>0</v>
      </c>
      <c r="AP449" s="697">
        <f>[52]ACCOUNTALLOC!AP449</f>
        <v>0</v>
      </c>
      <c r="AQ449" s="697">
        <f>[52]ACCOUNTALLOC!AQ449</f>
        <v>0</v>
      </c>
      <c r="AR449" s="698"/>
      <c r="AS449" s="697">
        <f>[52]ACCOUNTALLOC!AS449</f>
        <v>0</v>
      </c>
      <c r="AT449" s="697">
        <f>[52]ACCOUNTALLOC!AT449</f>
        <v>0</v>
      </c>
      <c r="AU449" s="697">
        <f>[52]ACCOUNTALLOC!AU449</f>
        <v>0</v>
      </c>
      <c r="AV449" s="697">
        <f>[52]ACCOUNTALLOC!AV449</f>
        <v>0</v>
      </c>
      <c r="AW449" s="697">
        <f>[52]ACCOUNTALLOC!AW449</f>
        <v>0</v>
      </c>
      <c r="AX449" s="697">
        <f>[52]ACCOUNTALLOC!AX449</f>
        <v>0</v>
      </c>
      <c r="AY449" s="697">
        <f>[52]ACCOUNTALLOC!AY449</f>
        <v>0</v>
      </c>
      <c r="AZ449" s="698"/>
      <c r="BA449" s="697">
        <f>[52]ACCOUNTALLOC!BA449</f>
        <v>0</v>
      </c>
      <c r="BB449" s="697">
        <f>[52]ACCOUNTALLOC!BB449</f>
        <v>0</v>
      </c>
      <c r="BC449" s="697">
        <f>[52]ACCOUNTALLOC!BC449</f>
        <v>0</v>
      </c>
      <c r="BD449" s="697">
        <f>[52]ACCOUNTALLOC!BD449</f>
        <v>0</v>
      </c>
      <c r="BE449" s="697">
        <f>[52]ACCOUNTALLOC!BE449</f>
        <v>0</v>
      </c>
      <c r="BF449" s="697">
        <f>[52]ACCOUNTALLOC!BF449</f>
        <v>0</v>
      </c>
      <c r="BG449" s="697">
        <f>[52]ACCOUNTALLOC!BG449</f>
        <v>0</v>
      </c>
      <c r="BH449" s="698"/>
      <c r="BI449" s="697">
        <f>[52]ACCOUNTALLOC!BI449</f>
        <v>0</v>
      </c>
      <c r="BJ449" s="697">
        <f>[52]ACCOUNTALLOC!BJ449</f>
        <v>0</v>
      </c>
      <c r="BK449" s="697">
        <f>[52]ACCOUNTALLOC!BK449</f>
        <v>0</v>
      </c>
      <c r="BL449" s="697">
        <f>[52]ACCOUNTALLOC!BL449</f>
        <v>0</v>
      </c>
      <c r="BM449" s="697">
        <f>[52]ACCOUNTALLOC!BM449</f>
        <v>0</v>
      </c>
      <c r="BN449" s="697">
        <f>[52]ACCOUNTALLOC!BN449</f>
        <v>0</v>
      </c>
      <c r="BO449" s="697">
        <f>[52]ACCOUNTALLOC!BO449</f>
        <v>0</v>
      </c>
      <c r="BP449" s="698"/>
      <c r="BQ449" s="697">
        <f>[52]ACCOUNTALLOC!BQ449</f>
        <v>0</v>
      </c>
      <c r="BR449" s="697">
        <f>[52]ACCOUNTALLOC!BR449</f>
        <v>0</v>
      </c>
      <c r="BS449" s="697">
        <f>[52]ACCOUNTALLOC!BS449</f>
        <v>0</v>
      </c>
      <c r="BT449" s="697">
        <f>[52]ACCOUNTALLOC!BT449</f>
        <v>0</v>
      </c>
      <c r="BU449" s="697">
        <f>[52]ACCOUNTALLOC!BU449</f>
        <v>0</v>
      </c>
      <c r="BV449" s="697">
        <f>[52]ACCOUNTALLOC!BV449</f>
        <v>0</v>
      </c>
      <c r="BW449" s="697">
        <f>[52]ACCOUNTALLOC!BW449</f>
        <v>0</v>
      </c>
      <c r="BX449" s="698"/>
      <c r="BY449" s="697">
        <f>[52]ACCOUNTALLOC!BY449</f>
        <v>0</v>
      </c>
      <c r="BZ449" s="697">
        <f>[52]ACCOUNTALLOC!BZ449</f>
        <v>0</v>
      </c>
      <c r="CA449" s="697">
        <f>[52]ACCOUNTALLOC!CA449</f>
        <v>0</v>
      </c>
      <c r="CB449" s="697">
        <f>[52]ACCOUNTALLOC!CB449</f>
        <v>0</v>
      </c>
      <c r="CC449" s="697">
        <f>[52]ACCOUNTALLOC!CC449</f>
        <v>0</v>
      </c>
      <c r="CD449" s="697">
        <f>[52]ACCOUNTALLOC!CD449</f>
        <v>0</v>
      </c>
      <c r="CE449" s="697">
        <f>[52]ACCOUNTALLOC!CE449</f>
        <v>0</v>
      </c>
      <c r="CF449" s="698"/>
      <c r="CG449" s="697">
        <f>[52]ACCOUNTALLOC!CG449</f>
        <v>0</v>
      </c>
      <c r="CH449" s="697">
        <f>[52]ACCOUNTALLOC!CH449</f>
        <v>0</v>
      </c>
      <c r="CI449" s="697">
        <f>[52]ACCOUNTALLOC!CI449</f>
        <v>0</v>
      </c>
      <c r="CJ449" s="697">
        <f>[52]ACCOUNTALLOC!CJ449</f>
        <v>0</v>
      </c>
      <c r="CK449" s="697">
        <f>[52]ACCOUNTALLOC!CK449</f>
        <v>0</v>
      </c>
      <c r="CL449" s="697">
        <f>[52]ACCOUNTALLOC!CL449</f>
        <v>0</v>
      </c>
      <c r="CM449" s="697">
        <f>[52]ACCOUNTALLOC!CM449</f>
        <v>0</v>
      </c>
      <c r="CN449" s="698">
        <f>[52]ACCOUNTALLOC!CN449</f>
        <v>0</v>
      </c>
      <c r="CO449" s="697">
        <f>[52]ACCOUNTALLOC!CO449</f>
        <v>0</v>
      </c>
      <c r="CP449" s="697">
        <f>[52]ACCOUNTALLOC!CP449</f>
        <v>0</v>
      </c>
      <c r="CQ449" s="697">
        <f>[52]ACCOUNTALLOC!CQ449</f>
        <v>0</v>
      </c>
      <c r="CR449" s="697">
        <f>[52]ACCOUNTALLOC!CR449</f>
        <v>0</v>
      </c>
      <c r="CS449" s="697">
        <f>[52]ACCOUNTALLOC!CS449</f>
        <v>0</v>
      </c>
      <c r="CT449" s="697">
        <f>[52]ACCOUNTALLOC!CT449</f>
        <v>0</v>
      </c>
      <c r="CU449" s="697">
        <f>[52]ACCOUNTALLOC!CU449</f>
        <v>0</v>
      </c>
      <c r="CW449" s="65">
        <f>[52]ACCOUNTALLOC!CW449</f>
        <v>0</v>
      </c>
      <c r="CX449" s="65">
        <f>[52]ACCOUNTALLOC!CX449</f>
        <v>0</v>
      </c>
      <c r="CY449" s="65">
        <f>[52]ACCOUNTALLOC!CY449</f>
        <v>0</v>
      </c>
      <c r="CZ449" s="65">
        <f>[52]ACCOUNTALLOC!CZ449</f>
        <v>0</v>
      </c>
      <c r="DA449" s="65">
        <f>[52]ACCOUNTALLOC!DA449</f>
        <v>0</v>
      </c>
      <c r="DB449" s="65">
        <f>[52]ACCOUNTALLOC!DB449</f>
        <v>0</v>
      </c>
      <c r="DC449" s="65">
        <f>[52]ACCOUNTALLOC!DC449</f>
        <v>0</v>
      </c>
      <c r="DE449" s="65">
        <v>0</v>
      </c>
      <c r="DF449" s="65">
        <v>0</v>
      </c>
      <c r="DG449" s="65">
        <v>0</v>
      </c>
      <c r="DH449" s="65">
        <v>0</v>
      </c>
      <c r="DI449" s="65">
        <v>0</v>
      </c>
      <c r="DJ449" s="65">
        <v>0</v>
      </c>
      <c r="DK449" s="65">
        <v>0</v>
      </c>
      <c r="DM449" s="65">
        <v>0</v>
      </c>
      <c r="DN449" s="65">
        <v>0</v>
      </c>
      <c r="DO449" s="65">
        <v>0</v>
      </c>
      <c r="DP449" s="65">
        <v>0</v>
      </c>
      <c r="DQ449" s="65">
        <v>0</v>
      </c>
      <c r="DR449" s="65">
        <v>0</v>
      </c>
      <c r="DS449" s="65">
        <v>0</v>
      </c>
      <c r="DU449" s="65">
        <v>0</v>
      </c>
      <c r="DV449" s="65">
        <v>0</v>
      </c>
      <c r="DW449" s="65">
        <v>0</v>
      </c>
      <c r="DX449" s="65">
        <v>0</v>
      </c>
      <c r="DY449" s="65">
        <v>0</v>
      </c>
      <c r="DZ449" s="65">
        <v>0</v>
      </c>
      <c r="EA449" s="65">
        <v>0</v>
      </c>
      <c r="EC449" s="65">
        <v>0</v>
      </c>
      <c r="ED449" s="65">
        <v>0</v>
      </c>
      <c r="EE449" s="65">
        <v>0</v>
      </c>
      <c r="EF449" s="65">
        <v>0</v>
      </c>
      <c r="EG449" s="65">
        <v>0</v>
      </c>
      <c r="EH449" s="65">
        <v>0</v>
      </c>
      <c r="EI449" s="65">
        <v>0</v>
      </c>
      <c r="EK449" s="65">
        <v>0</v>
      </c>
      <c r="EL449" s="65">
        <v>0</v>
      </c>
      <c r="EM449" s="65">
        <v>0</v>
      </c>
      <c r="EN449" s="65">
        <v>0</v>
      </c>
      <c r="EO449" s="65">
        <v>0</v>
      </c>
      <c r="EP449" s="65">
        <v>0</v>
      </c>
      <c r="EQ449" s="65">
        <v>0</v>
      </c>
      <c r="ES449" s="65">
        <v>0</v>
      </c>
      <c r="ET449" s="65">
        <v>0</v>
      </c>
      <c r="EU449" s="65">
        <v>0</v>
      </c>
      <c r="EV449" s="65">
        <v>0</v>
      </c>
      <c r="EW449" s="65">
        <v>0</v>
      </c>
      <c r="EX449" s="65">
        <v>0</v>
      </c>
      <c r="EY449" s="65">
        <v>0</v>
      </c>
      <c r="FA449" s="65">
        <v>0</v>
      </c>
      <c r="FB449" s="65">
        <v>0</v>
      </c>
      <c r="FC449" s="65">
        <v>0</v>
      </c>
      <c r="FD449" s="65">
        <v>0</v>
      </c>
      <c r="FE449" s="65">
        <v>0</v>
      </c>
      <c r="FF449" s="65">
        <v>0</v>
      </c>
      <c r="FG449" s="65">
        <v>0</v>
      </c>
    </row>
    <row r="450" spans="1:163">
      <c r="A450" s="699" t="str">
        <f>[52]ACCOUNTALLOC!A450</f>
        <v>~</v>
      </c>
      <c r="B450" s="698" t="str">
        <f>[52]ACCOUNTALLOC!B450</f>
        <v>~</v>
      </c>
      <c r="C450" s="695">
        <f>[52]ACCOUNTALLOC!C450</f>
        <v>0</v>
      </c>
      <c r="D450" s="700"/>
      <c r="E450" s="697">
        <f>[52]ACCOUNTALLOC!E450</f>
        <v>0</v>
      </c>
      <c r="F450" s="697">
        <f>[52]ACCOUNTALLOC!F450</f>
        <v>0</v>
      </c>
      <c r="G450" s="697">
        <f>[52]ACCOUNTALLOC!G450</f>
        <v>0</v>
      </c>
      <c r="H450" s="697">
        <f>[52]ACCOUNTALLOC!H450</f>
        <v>0</v>
      </c>
      <c r="I450" s="697">
        <f>[52]ACCOUNTALLOC!I450</f>
        <v>0</v>
      </c>
      <c r="J450" s="697">
        <f>[52]ACCOUNTALLOC!J450</f>
        <v>0</v>
      </c>
      <c r="K450" s="697">
        <f>[52]ACCOUNTALLOC!K450</f>
        <v>0</v>
      </c>
      <c r="L450" s="698"/>
      <c r="M450" s="697">
        <f>[52]ACCOUNTALLOC!M450</f>
        <v>0</v>
      </c>
      <c r="N450" s="697">
        <f>[52]ACCOUNTALLOC!N450</f>
        <v>0</v>
      </c>
      <c r="O450" s="697">
        <f>[52]ACCOUNTALLOC!O450</f>
        <v>0</v>
      </c>
      <c r="P450" s="697">
        <f>[52]ACCOUNTALLOC!P450</f>
        <v>0</v>
      </c>
      <c r="Q450" s="697">
        <f>[52]ACCOUNTALLOC!Q450</f>
        <v>0</v>
      </c>
      <c r="R450" s="697">
        <f>[52]ACCOUNTALLOC!R450</f>
        <v>0</v>
      </c>
      <c r="S450" s="697">
        <f>[52]ACCOUNTALLOC!S450</f>
        <v>0</v>
      </c>
      <c r="T450" s="698"/>
      <c r="U450" s="697">
        <f>[52]ACCOUNTALLOC!U450</f>
        <v>0</v>
      </c>
      <c r="V450" s="697">
        <f>[52]ACCOUNTALLOC!V450</f>
        <v>0</v>
      </c>
      <c r="W450" s="697">
        <f>[52]ACCOUNTALLOC!W450</f>
        <v>0</v>
      </c>
      <c r="X450" s="697">
        <f>[52]ACCOUNTALLOC!X450</f>
        <v>0</v>
      </c>
      <c r="Y450" s="697">
        <f>[52]ACCOUNTALLOC!Y450</f>
        <v>0</v>
      </c>
      <c r="Z450" s="697">
        <f>[52]ACCOUNTALLOC!Z450</f>
        <v>0</v>
      </c>
      <c r="AA450" s="697">
        <f>[52]ACCOUNTALLOC!AA450</f>
        <v>0</v>
      </c>
      <c r="AB450" s="698"/>
      <c r="AC450" s="697">
        <f>[52]ACCOUNTALLOC!AC450</f>
        <v>0</v>
      </c>
      <c r="AD450" s="697">
        <f>[52]ACCOUNTALLOC!AD450</f>
        <v>0</v>
      </c>
      <c r="AE450" s="697">
        <f>[52]ACCOUNTALLOC!AE450</f>
        <v>0</v>
      </c>
      <c r="AF450" s="697">
        <f>[52]ACCOUNTALLOC!AF450</f>
        <v>0</v>
      </c>
      <c r="AG450" s="697">
        <f>[52]ACCOUNTALLOC!AG450</f>
        <v>0</v>
      </c>
      <c r="AH450" s="697">
        <f>[52]ACCOUNTALLOC!AH450</f>
        <v>0</v>
      </c>
      <c r="AI450" s="697">
        <f>[52]ACCOUNTALLOC!AI450</f>
        <v>0</v>
      </c>
      <c r="AJ450" s="698"/>
      <c r="AK450" s="697">
        <f>[52]ACCOUNTALLOC!AK450</f>
        <v>0</v>
      </c>
      <c r="AL450" s="697">
        <f>[52]ACCOUNTALLOC!AL450</f>
        <v>0</v>
      </c>
      <c r="AM450" s="697">
        <f>[52]ACCOUNTALLOC!AM450</f>
        <v>0</v>
      </c>
      <c r="AN450" s="697">
        <f>[52]ACCOUNTALLOC!AN450</f>
        <v>0</v>
      </c>
      <c r="AO450" s="697">
        <f>[52]ACCOUNTALLOC!AO450</f>
        <v>0</v>
      </c>
      <c r="AP450" s="697">
        <f>[52]ACCOUNTALLOC!AP450</f>
        <v>0</v>
      </c>
      <c r="AQ450" s="697">
        <f>[52]ACCOUNTALLOC!AQ450</f>
        <v>0</v>
      </c>
      <c r="AR450" s="698"/>
      <c r="AS450" s="697">
        <f>[52]ACCOUNTALLOC!AS450</f>
        <v>0</v>
      </c>
      <c r="AT450" s="697">
        <f>[52]ACCOUNTALLOC!AT450</f>
        <v>0</v>
      </c>
      <c r="AU450" s="697">
        <f>[52]ACCOUNTALLOC!AU450</f>
        <v>0</v>
      </c>
      <c r="AV450" s="697">
        <f>[52]ACCOUNTALLOC!AV450</f>
        <v>0</v>
      </c>
      <c r="AW450" s="697">
        <f>[52]ACCOUNTALLOC!AW450</f>
        <v>0</v>
      </c>
      <c r="AX450" s="697">
        <f>[52]ACCOUNTALLOC!AX450</f>
        <v>0</v>
      </c>
      <c r="AY450" s="697">
        <f>[52]ACCOUNTALLOC!AY450</f>
        <v>0</v>
      </c>
      <c r="AZ450" s="698"/>
      <c r="BA450" s="697">
        <f>[52]ACCOUNTALLOC!BA450</f>
        <v>0</v>
      </c>
      <c r="BB450" s="697">
        <f>[52]ACCOUNTALLOC!BB450</f>
        <v>0</v>
      </c>
      <c r="BC450" s="697">
        <f>[52]ACCOUNTALLOC!BC450</f>
        <v>0</v>
      </c>
      <c r="BD450" s="697">
        <f>[52]ACCOUNTALLOC!BD450</f>
        <v>0</v>
      </c>
      <c r="BE450" s="697">
        <f>[52]ACCOUNTALLOC!BE450</f>
        <v>0</v>
      </c>
      <c r="BF450" s="697">
        <f>[52]ACCOUNTALLOC!BF450</f>
        <v>0</v>
      </c>
      <c r="BG450" s="697">
        <f>[52]ACCOUNTALLOC!BG450</f>
        <v>0</v>
      </c>
      <c r="BH450" s="698"/>
      <c r="BI450" s="697">
        <f>[52]ACCOUNTALLOC!BI450</f>
        <v>0</v>
      </c>
      <c r="BJ450" s="697">
        <f>[52]ACCOUNTALLOC!BJ450</f>
        <v>0</v>
      </c>
      <c r="BK450" s="697">
        <f>[52]ACCOUNTALLOC!BK450</f>
        <v>0</v>
      </c>
      <c r="BL450" s="697">
        <f>[52]ACCOUNTALLOC!BL450</f>
        <v>0</v>
      </c>
      <c r="BM450" s="697">
        <f>[52]ACCOUNTALLOC!BM450</f>
        <v>0</v>
      </c>
      <c r="BN450" s="697">
        <f>[52]ACCOUNTALLOC!BN450</f>
        <v>0</v>
      </c>
      <c r="BO450" s="697">
        <f>[52]ACCOUNTALLOC!BO450</f>
        <v>0</v>
      </c>
      <c r="BP450" s="698"/>
      <c r="BQ450" s="697">
        <f>[52]ACCOUNTALLOC!BQ450</f>
        <v>0</v>
      </c>
      <c r="BR450" s="697">
        <f>[52]ACCOUNTALLOC!BR450</f>
        <v>0</v>
      </c>
      <c r="BS450" s="697">
        <f>[52]ACCOUNTALLOC!BS450</f>
        <v>0</v>
      </c>
      <c r="BT450" s="697">
        <f>[52]ACCOUNTALLOC!BT450</f>
        <v>0</v>
      </c>
      <c r="BU450" s="697">
        <f>[52]ACCOUNTALLOC!BU450</f>
        <v>0</v>
      </c>
      <c r="BV450" s="697">
        <f>[52]ACCOUNTALLOC!BV450</f>
        <v>0</v>
      </c>
      <c r="BW450" s="697">
        <f>[52]ACCOUNTALLOC!BW450</f>
        <v>0</v>
      </c>
      <c r="BX450" s="698"/>
      <c r="BY450" s="697">
        <f>[52]ACCOUNTALLOC!BY450</f>
        <v>0</v>
      </c>
      <c r="BZ450" s="697">
        <f>[52]ACCOUNTALLOC!BZ450</f>
        <v>0</v>
      </c>
      <c r="CA450" s="697">
        <f>[52]ACCOUNTALLOC!CA450</f>
        <v>0</v>
      </c>
      <c r="CB450" s="697">
        <f>[52]ACCOUNTALLOC!CB450</f>
        <v>0</v>
      </c>
      <c r="CC450" s="697">
        <f>[52]ACCOUNTALLOC!CC450</f>
        <v>0</v>
      </c>
      <c r="CD450" s="697">
        <f>[52]ACCOUNTALLOC!CD450</f>
        <v>0</v>
      </c>
      <c r="CE450" s="697">
        <f>[52]ACCOUNTALLOC!CE450</f>
        <v>0</v>
      </c>
      <c r="CF450" s="698"/>
      <c r="CG450" s="697">
        <f>[52]ACCOUNTALLOC!CG450</f>
        <v>0</v>
      </c>
      <c r="CH450" s="697">
        <f>[52]ACCOUNTALLOC!CH450</f>
        <v>0</v>
      </c>
      <c r="CI450" s="697">
        <f>[52]ACCOUNTALLOC!CI450</f>
        <v>0</v>
      </c>
      <c r="CJ450" s="697">
        <f>[52]ACCOUNTALLOC!CJ450</f>
        <v>0</v>
      </c>
      <c r="CK450" s="697">
        <f>[52]ACCOUNTALLOC!CK450</f>
        <v>0</v>
      </c>
      <c r="CL450" s="697">
        <f>[52]ACCOUNTALLOC!CL450</f>
        <v>0</v>
      </c>
      <c r="CM450" s="697">
        <f>[52]ACCOUNTALLOC!CM450</f>
        <v>0</v>
      </c>
      <c r="CN450" s="698">
        <f>[52]ACCOUNTALLOC!CN450</f>
        <v>0</v>
      </c>
      <c r="CO450" s="697">
        <f>[52]ACCOUNTALLOC!CO450</f>
        <v>0</v>
      </c>
      <c r="CP450" s="697">
        <f>[52]ACCOUNTALLOC!CP450</f>
        <v>0</v>
      </c>
      <c r="CQ450" s="697">
        <f>[52]ACCOUNTALLOC!CQ450</f>
        <v>0</v>
      </c>
      <c r="CR450" s="697">
        <f>[52]ACCOUNTALLOC!CR450</f>
        <v>0</v>
      </c>
      <c r="CS450" s="697">
        <f>[52]ACCOUNTALLOC!CS450</f>
        <v>0</v>
      </c>
      <c r="CT450" s="697">
        <f>[52]ACCOUNTALLOC!CT450</f>
        <v>0</v>
      </c>
      <c r="CU450" s="697">
        <f>[52]ACCOUNTALLOC!CU450</f>
        <v>0</v>
      </c>
      <c r="CW450" s="65">
        <f>[52]ACCOUNTALLOC!CW450</f>
        <v>0</v>
      </c>
      <c r="CX450" s="65">
        <f>[52]ACCOUNTALLOC!CX450</f>
        <v>0</v>
      </c>
      <c r="CY450" s="65">
        <f>[52]ACCOUNTALLOC!CY450</f>
        <v>0</v>
      </c>
      <c r="CZ450" s="65">
        <f>[52]ACCOUNTALLOC!CZ450</f>
        <v>0</v>
      </c>
      <c r="DA450" s="65">
        <f>[52]ACCOUNTALLOC!DA450</f>
        <v>0</v>
      </c>
      <c r="DB450" s="65">
        <f>[52]ACCOUNTALLOC!DB450</f>
        <v>0</v>
      </c>
      <c r="DC450" s="65">
        <f>[52]ACCOUNTALLOC!DC450</f>
        <v>0</v>
      </c>
      <c r="DE450" s="65">
        <v>0</v>
      </c>
      <c r="DF450" s="65">
        <v>0</v>
      </c>
      <c r="DG450" s="65">
        <v>0</v>
      </c>
      <c r="DH450" s="65">
        <v>0</v>
      </c>
      <c r="DI450" s="65">
        <v>0</v>
      </c>
      <c r="DJ450" s="65">
        <v>0</v>
      </c>
      <c r="DK450" s="65">
        <v>0</v>
      </c>
      <c r="DM450" s="65">
        <v>0</v>
      </c>
      <c r="DN450" s="65">
        <v>0</v>
      </c>
      <c r="DO450" s="65">
        <v>0</v>
      </c>
      <c r="DP450" s="65">
        <v>0</v>
      </c>
      <c r="DQ450" s="65">
        <v>0</v>
      </c>
      <c r="DR450" s="65">
        <v>0</v>
      </c>
      <c r="DS450" s="65">
        <v>0</v>
      </c>
      <c r="DU450" s="65">
        <v>0</v>
      </c>
      <c r="DV450" s="65">
        <v>0</v>
      </c>
      <c r="DW450" s="65">
        <v>0</v>
      </c>
      <c r="DX450" s="65">
        <v>0</v>
      </c>
      <c r="DY450" s="65">
        <v>0</v>
      </c>
      <c r="DZ450" s="65">
        <v>0</v>
      </c>
      <c r="EA450" s="65">
        <v>0</v>
      </c>
      <c r="EC450" s="65">
        <v>0</v>
      </c>
      <c r="ED450" s="65">
        <v>0</v>
      </c>
      <c r="EE450" s="65">
        <v>0</v>
      </c>
      <c r="EF450" s="65">
        <v>0</v>
      </c>
      <c r="EG450" s="65">
        <v>0</v>
      </c>
      <c r="EH450" s="65">
        <v>0</v>
      </c>
      <c r="EI450" s="65">
        <v>0</v>
      </c>
      <c r="EK450" s="65">
        <v>0</v>
      </c>
      <c r="EL450" s="65">
        <v>0</v>
      </c>
      <c r="EM450" s="65">
        <v>0</v>
      </c>
      <c r="EN450" s="65">
        <v>0</v>
      </c>
      <c r="EO450" s="65">
        <v>0</v>
      </c>
      <c r="EP450" s="65">
        <v>0</v>
      </c>
      <c r="EQ450" s="65">
        <v>0</v>
      </c>
      <c r="ES450" s="65">
        <v>0</v>
      </c>
      <c r="ET450" s="65">
        <v>0</v>
      </c>
      <c r="EU450" s="65">
        <v>0</v>
      </c>
      <c r="EV450" s="65">
        <v>0</v>
      </c>
      <c r="EW450" s="65">
        <v>0</v>
      </c>
      <c r="EX450" s="65">
        <v>0</v>
      </c>
      <c r="EY450" s="65">
        <v>0</v>
      </c>
      <c r="FA450" s="65">
        <v>0</v>
      </c>
      <c r="FB450" s="65">
        <v>0</v>
      </c>
      <c r="FC450" s="65">
        <v>0</v>
      </c>
      <c r="FD450" s="65">
        <v>0</v>
      </c>
      <c r="FE450" s="65">
        <v>0</v>
      </c>
      <c r="FF450" s="65">
        <v>0</v>
      </c>
      <c r="FG450" s="65">
        <v>0</v>
      </c>
    </row>
    <row r="451" spans="1:163">
      <c r="A451" s="699" t="str">
        <f>[52]ACCOUNTALLOC!A451</f>
        <v>~</v>
      </c>
      <c r="B451" s="698" t="str">
        <f>[52]ACCOUNTALLOC!B451</f>
        <v>~</v>
      </c>
      <c r="C451" s="695">
        <f>[52]ACCOUNTALLOC!C451</f>
        <v>0</v>
      </c>
      <c r="D451" s="700"/>
      <c r="E451" s="697">
        <f>[52]ACCOUNTALLOC!E451</f>
        <v>0</v>
      </c>
      <c r="F451" s="697">
        <f>[52]ACCOUNTALLOC!F451</f>
        <v>0</v>
      </c>
      <c r="G451" s="697">
        <f>[52]ACCOUNTALLOC!G451</f>
        <v>0</v>
      </c>
      <c r="H451" s="697">
        <f>[52]ACCOUNTALLOC!H451</f>
        <v>0</v>
      </c>
      <c r="I451" s="697">
        <f>[52]ACCOUNTALLOC!I451</f>
        <v>0</v>
      </c>
      <c r="J451" s="697">
        <f>[52]ACCOUNTALLOC!J451</f>
        <v>0</v>
      </c>
      <c r="K451" s="697">
        <f>[52]ACCOUNTALLOC!K451</f>
        <v>0</v>
      </c>
      <c r="L451" s="698"/>
      <c r="M451" s="697">
        <f>[52]ACCOUNTALLOC!M451</f>
        <v>0</v>
      </c>
      <c r="N451" s="697">
        <f>[52]ACCOUNTALLOC!N451</f>
        <v>0</v>
      </c>
      <c r="O451" s="697">
        <f>[52]ACCOUNTALLOC!O451</f>
        <v>0</v>
      </c>
      <c r="P451" s="697">
        <f>[52]ACCOUNTALLOC!P451</f>
        <v>0</v>
      </c>
      <c r="Q451" s="697">
        <f>[52]ACCOUNTALLOC!Q451</f>
        <v>0</v>
      </c>
      <c r="R451" s="697">
        <f>[52]ACCOUNTALLOC!R451</f>
        <v>0</v>
      </c>
      <c r="S451" s="697">
        <f>[52]ACCOUNTALLOC!S451</f>
        <v>0</v>
      </c>
      <c r="T451" s="698"/>
      <c r="U451" s="697">
        <f>[52]ACCOUNTALLOC!U451</f>
        <v>0</v>
      </c>
      <c r="V451" s="697">
        <f>[52]ACCOUNTALLOC!V451</f>
        <v>0</v>
      </c>
      <c r="W451" s="697">
        <f>[52]ACCOUNTALLOC!W451</f>
        <v>0</v>
      </c>
      <c r="X451" s="697">
        <f>[52]ACCOUNTALLOC!X451</f>
        <v>0</v>
      </c>
      <c r="Y451" s="697">
        <f>[52]ACCOUNTALLOC!Y451</f>
        <v>0</v>
      </c>
      <c r="Z451" s="697">
        <f>[52]ACCOUNTALLOC!Z451</f>
        <v>0</v>
      </c>
      <c r="AA451" s="697">
        <f>[52]ACCOUNTALLOC!AA451</f>
        <v>0</v>
      </c>
      <c r="AB451" s="698"/>
      <c r="AC451" s="697">
        <f>[52]ACCOUNTALLOC!AC451</f>
        <v>0</v>
      </c>
      <c r="AD451" s="697">
        <f>[52]ACCOUNTALLOC!AD451</f>
        <v>0</v>
      </c>
      <c r="AE451" s="697">
        <f>[52]ACCOUNTALLOC!AE451</f>
        <v>0</v>
      </c>
      <c r="AF451" s="697">
        <f>[52]ACCOUNTALLOC!AF451</f>
        <v>0</v>
      </c>
      <c r="AG451" s="697">
        <f>[52]ACCOUNTALLOC!AG451</f>
        <v>0</v>
      </c>
      <c r="AH451" s="697">
        <f>[52]ACCOUNTALLOC!AH451</f>
        <v>0</v>
      </c>
      <c r="AI451" s="697">
        <f>[52]ACCOUNTALLOC!AI451</f>
        <v>0</v>
      </c>
      <c r="AJ451" s="698"/>
      <c r="AK451" s="697">
        <f>[52]ACCOUNTALLOC!AK451</f>
        <v>0</v>
      </c>
      <c r="AL451" s="697">
        <f>[52]ACCOUNTALLOC!AL451</f>
        <v>0</v>
      </c>
      <c r="AM451" s="697">
        <f>[52]ACCOUNTALLOC!AM451</f>
        <v>0</v>
      </c>
      <c r="AN451" s="697">
        <f>[52]ACCOUNTALLOC!AN451</f>
        <v>0</v>
      </c>
      <c r="AO451" s="697">
        <f>[52]ACCOUNTALLOC!AO451</f>
        <v>0</v>
      </c>
      <c r="AP451" s="697">
        <f>[52]ACCOUNTALLOC!AP451</f>
        <v>0</v>
      </c>
      <c r="AQ451" s="697">
        <f>[52]ACCOUNTALLOC!AQ451</f>
        <v>0</v>
      </c>
      <c r="AR451" s="698"/>
      <c r="AS451" s="697">
        <f>[52]ACCOUNTALLOC!AS451</f>
        <v>0</v>
      </c>
      <c r="AT451" s="697">
        <f>[52]ACCOUNTALLOC!AT451</f>
        <v>0</v>
      </c>
      <c r="AU451" s="697">
        <f>[52]ACCOUNTALLOC!AU451</f>
        <v>0</v>
      </c>
      <c r="AV451" s="697">
        <f>[52]ACCOUNTALLOC!AV451</f>
        <v>0</v>
      </c>
      <c r="AW451" s="697">
        <f>[52]ACCOUNTALLOC!AW451</f>
        <v>0</v>
      </c>
      <c r="AX451" s="697">
        <f>[52]ACCOUNTALLOC!AX451</f>
        <v>0</v>
      </c>
      <c r="AY451" s="697">
        <f>[52]ACCOUNTALLOC!AY451</f>
        <v>0</v>
      </c>
      <c r="AZ451" s="698"/>
      <c r="BA451" s="697">
        <f>[52]ACCOUNTALLOC!BA451</f>
        <v>0</v>
      </c>
      <c r="BB451" s="697">
        <f>[52]ACCOUNTALLOC!BB451</f>
        <v>0</v>
      </c>
      <c r="BC451" s="697">
        <f>[52]ACCOUNTALLOC!BC451</f>
        <v>0</v>
      </c>
      <c r="BD451" s="697">
        <f>[52]ACCOUNTALLOC!BD451</f>
        <v>0</v>
      </c>
      <c r="BE451" s="697">
        <f>[52]ACCOUNTALLOC!BE451</f>
        <v>0</v>
      </c>
      <c r="BF451" s="697">
        <f>[52]ACCOUNTALLOC!BF451</f>
        <v>0</v>
      </c>
      <c r="BG451" s="697">
        <f>[52]ACCOUNTALLOC!BG451</f>
        <v>0</v>
      </c>
      <c r="BH451" s="698"/>
      <c r="BI451" s="697">
        <f>[52]ACCOUNTALLOC!BI451</f>
        <v>0</v>
      </c>
      <c r="BJ451" s="697">
        <f>[52]ACCOUNTALLOC!BJ451</f>
        <v>0</v>
      </c>
      <c r="BK451" s="697">
        <f>[52]ACCOUNTALLOC!BK451</f>
        <v>0</v>
      </c>
      <c r="BL451" s="697">
        <f>[52]ACCOUNTALLOC!BL451</f>
        <v>0</v>
      </c>
      <c r="BM451" s="697">
        <f>[52]ACCOUNTALLOC!BM451</f>
        <v>0</v>
      </c>
      <c r="BN451" s="697">
        <f>[52]ACCOUNTALLOC!BN451</f>
        <v>0</v>
      </c>
      <c r="BO451" s="697">
        <f>[52]ACCOUNTALLOC!BO451</f>
        <v>0</v>
      </c>
      <c r="BP451" s="698"/>
      <c r="BQ451" s="697">
        <f>[52]ACCOUNTALLOC!BQ451</f>
        <v>0</v>
      </c>
      <c r="BR451" s="697">
        <f>[52]ACCOUNTALLOC!BR451</f>
        <v>0</v>
      </c>
      <c r="BS451" s="697">
        <f>[52]ACCOUNTALLOC!BS451</f>
        <v>0</v>
      </c>
      <c r="BT451" s="697">
        <f>[52]ACCOUNTALLOC!BT451</f>
        <v>0</v>
      </c>
      <c r="BU451" s="697">
        <f>[52]ACCOUNTALLOC!BU451</f>
        <v>0</v>
      </c>
      <c r="BV451" s="697">
        <f>[52]ACCOUNTALLOC!BV451</f>
        <v>0</v>
      </c>
      <c r="BW451" s="697">
        <f>[52]ACCOUNTALLOC!BW451</f>
        <v>0</v>
      </c>
      <c r="BX451" s="698"/>
      <c r="BY451" s="697">
        <f>[52]ACCOUNTALLOC!BY451</f>
        <v>0</v>
      </c>
      <c r="BZ451" s="697">
        <f>[52]ACCOUNTALLOC!BZ451</f>
        <v>0</v>
      </c>
      <c r="CA451" s="697">
        <f>[52]ACCOUNTALLOC!CA451</f>
        <v>0</v>
      </c>
      <c r="CB451" s="697">
        <f>[52]ACCOUNTALLOC!CB451</f>
        <v>0</v>
      </c>
      <c r="CC451" s="697">
        <f>[52]ACCOUNTALLOC!CC451</f>
        <v>0</v>
      </c>
      <c r="CD451" s="697">
        <f>[52]ACCOUNTALLOC!CD451</f>
        <v>0</v>
      </c>
      <c r="CE451" s="697">
        <f>[52]ACCOUNTALLOC!CE451</f>
        <v>0</v>
      </c>
      <c r="CF451" s="698"/>
      <c r="CG451" s="697">
        <f>[52]ACCOUNTALLOC!CG451</f>
        <v>0</v>
      </c>
      <c r="CH451" s="697">
        <f>[52]ACCOUNTALLOC!CH451</f>
        <v>0</v>
      </c>
      <c r="CI451" s="697">
        <f>[52]ACCOUNTALLOC!CI451</f>
        <v>0</v>
      </c>
      <c r="CJ451" s="697">
        <f>[52]ACCOUNTALLOC!CJ451</f>
        <v>0</v>
      </c>
      <c r="CK451" s="697">
        <f>[52]ACCOUNTALLOC!CK451</f>
        <v>0</v>
      </c>
      <c r="CL451" s="697">
        <f>[52]ACCOUNTALLOC!CL451</f>
        <v>0</v>
      </c>
      <c r="CM451" s="697">
        <f>[52]ACCOUNTALLOC!CM451</f>
        <v>0</v>
      </c>
      <c r="CN451" s="698">
        <f>[52]ACCOUNTALLOC!CN451</f>
        <v>0</v>
      </c>
      <c r="CO451" s="697">
        <f>[52]ACCOUNTALLOC!CO451</f>
        <v>0</v>
      </c>
      <c r="CP451" s="697">
        <f>[52]ACCOUNTALLOC!CP451</f>
        <v>0</v>
      </c>
      <c r="CQ451" s="697">
        <f>[52]ACCOUNTALLOC!CQ451</f>
        <v>0</v>
      </c>
      <c r="CR451" s="697">
        <f>[52]ACCOUNTALLOC!CR451</f>
        <v>0</v>
      </c>
      <c r="CS451" s="697">
        <f>[52]ACCOUNTALLOC!CS451</f>
        <v>0</v>
      </c>
      <c r="CT451" s="697">
        <f>[52]ACCOUNTALLOC!CT451</f>
        <v>0</v>
      </c>
      <c r="CU451" s="697">
        <f>[52]ACCOUNTALLOC!CU451</f>
        <v>0</v>
      </c>
      <c r="CW451" s="65">
        <f>[52]ACCOUNTALLOC!CW451</f>
        <v>0</v>
      </c>
      <c r="CX451" s="65">
        <f>[52]ACCOUNTALLOC!CX451</f>
        <v>0</v>
      </c>
      <c r="CY451" s="65">
        <f>[52]ACCOUNTALLOC!CY451</f>
        <v>0</v>
      </c>
      <c r="CZ451" s="65">
        <f>[52]ACCOUNTALLOC!CZ451</f>
        <v>0</v>
      </c>
      <c r="DA451" s="65">
        <f>[52]ACCOUNTALLOC!DA451</f>
        <v>0</v>
      </c>
      <c r="DB451" s="65">
        <f>[52]ACCOUNTALLOC!DB451</f>
        <v>0</v>
      </c>
      <c r="DC451" s="65">
        <f>[52]ACCOUNTALLOC!DC451</f>
        <v>0</v>
      </c>
      <c r="DE451" s="65">
        <v>0</v>
      </c>
      <c r="DF451" s="65">
        <v>0</v>
      </c>
      <c r="DG451" s="65">
        <v>0</v>
      </c>
      <c r="DH451" s="65">
        <v>0</v>
      </c>
      <c r="DI451" s="65">
        <v>0</v>
      </c>
      <c r="DJ451" s="65">
        <v>0</v>
      </c>
      <c r="DK451" s="65">
        <v>0</v>
      </c>
      <c r="DM451" s="65">
        <v>0</v>
      </c>
      <c r="DN451" s="65">
        <v>0</v>
      </c>
      <c r="DO451" s="65">
        <v>0</v>
      </c>
      <c r="DP451" s="65">
        <v>0</v>
      </c>
      <c r="DQ451" s="65">
        <v>0</v>
      </c>
      <c r="DR451" s="65">
        <v>0</v>
      </c>
      <c r="DS451" s="65">
        <v>0</v>
      </c>
      <c r="DU451" s="65">
        <v>0</v>
      </c>
      <c r="DV451" s="65">
        <v>0</v>
      </c>
      <c r="DW451" s="65">
        <v>0</v>
      </c>
      <c r="DX451" s="65">
        <v>0</v>
      </c>
      <c r="DY451" s="65">
        <v>0</v>
      </c>
      <c r="DZ451" s="65">
        <v>0</v>
      </c>
      <c r="EA451" s="65">
        <v>0</v>
      </c>
      <c r="EC451" s="65">
        <v>0</v>
      </c>
      <c r="ED451" s="65">
        <v>0</v>
      </c>
      <c r="EE451" s="65">
        <v>0</v>
      </c>
      <c r="EF451" s="65">
        <v>0</v>
      </c>
      <c r="EG451" s="65">
        <v>0</v>
      </c>
      <c r="EH451" s="65">
        <v>0</v>
      </c>
      <c r="EI451" s="65">
        <v>0</v>
      </c>
      <c r="EK451" s="65">
        <v>0</v>
      </c>
      <c r="EL451" s="65">
        <v>0</v>
      </c>
      <c r="EM451" s="65">
        <v>0</v>
      </c>
      <c r="EN451" s="65">
        <v>0</v>
      </c>
      <c r="EO451" s="65">
        <v>0</v>
      </c>
      <c r="EP451" s="65">
        <v>0</v>
      </c>
      <c r="EQ451" s="65">
        <v>0</v>
      </c>
      <c r="ES451" s="65">
        <v>0</v>
      </c>
      <c r="ET451" s="65">
        <v>0</v>
      </c>
      <c r="EU451" s="65">
        <v>0</v>
      </c>
      <c r="EV451" s="65">
        <v>0</v>
      </c>
      <c r="EW451" s="65">
        <v>0</v>
      </c>
      <c r="EX451" s="65">
        <v>0</v>
      </c>
      <c r="EY451" s="65">
        <v>0</v>
      </c>
      <c r="FA451" s="65">
        <v>0</v>
      </c>
      <c r="FB451" s="65">
        <v>0</v>
      </c>
      <c r="FC451" s="65">
        <v>0</v>
      </c>
      <c r="FD451" s="65">
        <v>0</v>
      </c>
      <c r="FE451" s="65">
        <v>0</v>
      </c>
      <c r="FF451" s="65">
        <v>0</v>
      </c>
      <c r="FG451" s="65">
        <v>0</v>
      </c>
    </row>
    <row r="452" spans="1:163">
      <c r="A452" s="699" t="str">
        <f>[52]ACCOUNTALLOC!A452</f>
        <v>~</v>
      </c>
      <c r="B452" s="698" t="str">
        <f>[52]ACCOUNTALLOC!B452</f>
        <v>~</v>
      </c>
      <c r="C452" s="695">
        <f>[52]ACCOUNTALLOC!C452</f>
        <v>0</v>
      </c>
      <c r="D452" s="700"/>
      <c r="E452" s="697">
        <f>[52]ACCOUNTALLOC!E452</f>
        <v>0</v>
      </c>
      <c r="F452" s="697">
        <f>[52]ACCOUNTALLOC!F452</f>
        <v>0</v>
      </c>
      <c r="G452" s="697">
        <f>[52]ACCOUNTALLOC!G452</f>
        <v>0</v>
      </c>
      <c r="H452" s="697">
        <f>[52]ACCOUNTALLOC!H452</f>
        <v>0</v>
      </c>
      <c r="I452" s="697">
        <f>[52]ACCOUNTALLOC!I452</f>
        <v>0</v>
      </c>
      <c r="J452" s="697">
        <f>[52]ACCOUNTALLOC!J452</f>
        <v>0</v>
      </c>
      <c r="K452" s="697">
        <f>[52]ACCOUNTALLOC!K452</f>
        <v>0</v>
      </c>
      <c r="L452" s="698"/>
      <c r="M452" s="697">
        <f>[52]ACCOUNTALLOC!M452</f>
        <v>0</v>
      </c>
      <c r="N452" s="697">
        <f>[52]ACCOUNTALLOC!N452</f>
        <v>0</v>
      </c>
      <c r="O452" s="697">
        <f>[52]ACCOUNTALLOC!O452</f>
        <v>0</v>
      </c>
      <c r="P452" s="697">
        <f>[52]ACCOUNTALLOC!P452</f>
        <v>0</v>
      </c>
      <c r="Q452" s="697">
        <f>[52]ACCOUNTALLOC!Q452</f>
        <v>0</v>
      </c>
      <c r="R452" s="697">
        <f>[52]ACCOUNTALLOC!R452</f>
        <v>0</v>
      </c>
      <c r="S452" s="697">
        <f>[52]ACCOUNTALLOC!S452</f>
        <v>0</v>
      </c>
      <c r="T452" s="698"/>
      <c r="U452" s="697">
        <f>[52]ACCOUNTALLOC!U452</f>
        <v>0</v>
      </c>
      <c r="V452" s="697">
        <f>[52]ACCOUNTALLOC!V452</f>
        <v>0</v>
      </c>
      <c r="W452" s="697">
        <f>[52]ACCOUNTALLOC!W452</f>
        <v>0</v>
      </c>
      <c r="X452" s="697">
        <f>[52]ACCOUNTALLOC!X452</f>
        <v>0</v>
      </c>
      <c r="Y452" s="697">
        <f>[52]ACCOUNTALLOC!Y452</f>
        <v>0</v>
      </c>
      <c r="Z452" s="697">
        <f>[52]ACCOUNTALLOC!Z452</f>
        <v>0</v>
      </c>
      <c r="AA452" s="697">
        <f>[52]ACCOUNTALLOC!AA452</f>
        <v>0</v>
      </c>
      <c r="AB452" s="698"/>
      <c r="AC452" s="697">
        <f>[52]ACCOUNTALLOC!AC452</f>
        <v>0</v>
      </c>
      <c r="AD452" s="697">
        <f>[52]ACCOUNTALLOC!AD452</f>
        <v>0</v>
      </c>
      <c r="AE452" s="697">
        <f>[52]ACCOUNTALLOC!AE452</f>
        <v>0</v>
      </c>
      <c r="AF452" s="697">
        <f>[52]ACCOUNTALLOC!AF452</f>
        <v>0</v>
      </c>
      <c r="AG452" s="697">
        <f>[52]ACCOUNTALLOC!AG452</f>
        <v>0</v>
      </c>
      <c r="AH452" s="697">
        <f>[52]ACCOUNTALLOC!AH452</f>
        <v>0</v>
      </c>
      <c r="AI452" s="697">
        <f>[52]ACCOUNTALLOC!AI452</f>
        <v>0</v>
      </c>
      <c r="AJ452" s="698"/>
      <c r="AK452" s="697">
        <f>[52]ACCOUNTALLOC!AK452</f>
        <v>0</v>
      </c>
      <c r="AL452" s="697">
        <f>[52]ACCOUNTALLOC!AL452</f>
        <v>0</v>
      </c>
      <c r="AM452" s="697">
        <f>[52]ACCOUNTALLOC!AM452</f>
        <v>0</v>
      </c>
      <c r="AN452" s="697">
        <f>[52]ACCOUNTALLOC!AN452</f>
        <v>0</v>
      </c>
      <c r="AO452" s="697">
        <f>[52]ACCOUNTALLOC!AO452</f>
        <v>0</v>
      </c>
      <c r="AP452" s="697">
        <f>[52]ACCOUNTALLOC!AP452</f>
        <v>0</v>
      </c>
      <c r="AQ452" s="697">
        <f>[52]ACCOUNTALLOC!AQ452</f>
        <v>0</v>
      </c>
      <c r="AR452" s="698"/>
      <c r="AS452" s="697">
        <f>[52]ACCOUNTALLOC!AS452</f>
        <v>0</v>
      </c>
      <c r="AT452" s="697">
        <f>[52]ACCOUNTALLOC!AT452</f>
        <v>0</v>
      </c>
      <c r="AU452" s="697">
        <f>[52]ACCOUNTALLOC!AU452</f>
        <v>0</v>
      </c>
      <c r="AV452" s="697">
        <f>[52]ACCOUNTALLOC!AV452</f>
        <v>0</v>
      </c>
      <c r="AW452" s="697">
        <f>[52]ACCOUNTALLOC!AW452</f>
        <v>0</v>
      </c>
      <c r="AX452" s="697">
        <f>[52]ACCOUNTALLOC!AX452</f>
        <v>0</v>
      </c>
      <c r="AY452" s="697">
        <f>[52]ACCOUNTALLOC!AY452</f>
        <v>0</v>
      </c>
      <c r="AZ452" s="698"/>
      <c r="BA452" s="697">
        <f>[52]ACCOUNTALLOC!BA452</f>
        <v>0</v>
      </c>
      <c r="BB452" s="697">
        <f>[52]ACCOUNTALLOC!BB452</f>
        <v>0</v>
      </c>
      <c r="BC452" s="697">
        <f>[52]ACCOUNTALLOC!BC452</f>
        <v>0</v>
      </c>
      <c r="BD452" s="697">
        <f>[52]ACCOUNTALLOC!BD452</f>
        <v>0</v>
      </c>
      <c r="BE452" s="697">
        <f>[52]ACCOUNTALLOC!BE452</f>
        <v>0</v>
      </c>
      <c r="BF452" s="697">
        <f>[52]ACCOUNTALLOC!BF452</f>
        <v>0</v>
      </c>
      <c r="BG452" s="697">
        <f>[52]ACCOUNTALLOC!BG452</f>
        <v>0</v>
      </c>
      <c r="BH452" s="698"/>
      <c r="BI452" s="697">
        <f>[52]ACCOUNTALLOC!BI452</f>
        <v>0</v>
      </c>
      <c r="BJ452" s="697">
        <f>[52]ACCOUNTALLOC!BJ452</f>
        <v>0</v>
      </c>
      <c r="BK452" s="697">
        <f>[52]ACCOUNTALLOC!BK452</f>
        <v>0</v>
      </c>
      <c r="BL452" s="697">
        <f>[52]ACCOUNTALLOC!BL452</f>
        <v>0</v>
      </c>
      <c r="BM452" s="697">
        <f>[52]ACCOUNTALLOC!BM452</f>
        <v>0</v>
      </c>
      <c r="BN452" s="697">
        <f>[52]ACCOUNTALLOC!BN452</f>
        <v>0</v>
      </c>
      <c r="BO452" s="697">
        <f>[52]ACCOUNTALLOC!BO452</f>
        <v>0</v>
      </c>
      <c r="BP452" s="698"/>
      <c r="BQ452" s="697">
        <f>[52]ACCOUNTALLOC!BQ452</f>
        <v>0</v>
      </c>
      <c r="BR452" s="697">
        <f>[52]ACCOUNTALLOC!BR452</f>
        <v>0</v>
      </c>
      <c r="BS452" s="697">
        <f>[52]ACCOUNTALLOC!BS452</f>
        <v>0</v>
      </c>
      <c r="BT452" s="697">
        <f>[52]ACCOUNTALLOC!BT452</f>
        <v>0</v>
      </c>
      <c r="BU452" s="697">
        <f>[52]ACCOUNTALLOC!BU452</f>
        <v>0</v>
      </c>
      <c r="BV452" s="697">
        <f>[52]ACCOUNTALLOC!BV452</f>
        <v>0</v>
      </c>
      <c r="BW452" s="697">
        <f>[52]ACCOUNTALLOC!BW452</f>
        <v>0</v>
      </c>
      <c r="BX452" s="698"/>
      <c r="BY452" s="697">
        <f>[52]ACCOUNTALLOC!BY452</f>
        <v>0</v>
      </c>
      <c r="BZ452" s="697">
        <f>[52]ACCOUNTALLOC!BZ452</f>
        <v>0</v>
      </c>
      <c r="CA452" s="697">
        <f>[52]ACCOUNTALLOC!CA452</f>
        <v>0</v>
      </c>
      <c r="CB452" s="697">
        <f>[52]ACCOUNTALLOC!CB452</f>
        <v>0</v>
      </c>
      <c r="CC452" s="697">
        <f>[52]ACCOUNTALLOC!CC452</f>
        <v>0</v>
      </c>
      <c r="CD452" s="697">
        <f>[52]ACCOUNTALLOC!CD452</f>
        <v>0</v>
      </c>
      <c r="CE452" s="697">
        <f>[52]ACCOUNTALLOC!CE452</f>
        <v>0</v>
      </c>
      <c r="CF452" s="698"/>
      <c r="CG452" s="697">
        <f>[52]ACCOUNTALLOC!CG452</f>
        <v>0</v>
      </c>
      <c r="CH452" s="697">
        <f>[52]ACCOUNTALLOC!CH452</f>
        <v>0</v>
      </c>
      <c r="CI452" s="697">
        <f>[52]ACCOUNTALLOC!CI452</f>
        <v>0</v>
      </c>
      <c r="CJ452" s="697">
        <f>[52]ACCOUNTALLOC!CJ452</f>
        <v>0</v>
      </c>
      <c r="CK452" s="697">
        <f>[52]ACCOUNTALLOC!CK452</f>
        <v>0</v>
      </c>
      <c r="CL452" s="697">
        <f>[52]ACCOUNTALLOC!CL452</f>
        <v>0</v>
      </c>
      <c r="CM452" s="697">
        <f>[52]ACCOUNTALLOC!CM452</f>
        <v>0</v>
      </c>
      <c r="CN452" s="698">
        <f>[52]ACCOUNTALLOC!CN452</f>
        <v>0</v>
      </c>
      <c r="CO452" s="697">
        <f>[52]ACCOUNTALLOC!CO452</f>
        <v>0</v>
      </c>
      <c r="CP452" s="697">
        <f>[52]ACCOUNTALLOC!CP452</f>
        <v>0</v>
      </c>
      <c r="CQ452" s="697">
        <f>[52]ACCOUNTALLOC!CQ452</f>
        <v>0</v>
      </c>
      <c r="CR452" s="697">
        <f>[52]ACCOUNTALLOC!CR452</f>
        <v>0</v>
      </c>
      <c r="CS452" s="697">
        <f>[52]ACCOUNTALLOC!CS452</f>
        <v>0</v>
      </c>
      <c r="CT452" s="697">
        <f>[52]ACCOUNTALLOC!CT452</f>
        <v>0</v>
      </c>
      <c r="CU452" s="697">
        <f>[52]ACCOUNTALLOC!CU452</f>
        <v>0</v>
      </c>
      <c r="CW452" s="65">
        <f>[52]ACCOUNTALLOC!CW452</f>
        <v>0</v>
      </c>
      <c r="CX452" s="65">
        <f>[52]ACCOUNTALLOC!CX452</f>
        <v>0</v>
      </c>
      <c r="CY452" s="65">
        <f>[52]ACCOUNTALLOC!CY452</f>
        <v>0</v>
      </c>
      <c r="CZ452" s="65">
        <f>[52]ACCOUNTALLOC!CZ452</f>
        <v>0</v>
      </c>
      <c r="DA452" s="65">
        <f>[52]ACCOUNTALLOC!DA452</f>
        <v>0</v>
      </c>
      <c r="DB452" s="65">
        <f>[52]ACCOUNTALLOC!DB452</f>
        <v>0</v>
      </c>
      <c r="DC452" s="65">
        <f>[52]ACCOUNTALLOC!DC452</f>
        <v>0</v>
      </c>
      <c r="DE452" s="65">
        <v>0</v>
      </c>
      <c r="DF452" s="65">
        <v>0</v>
      </c>
      <c r="DG452" s="65">
        <v>0</v>
      </c>
      <c r="DH452" s="65">
        <v>0</v>
      </c>
      <c r="DI452" s="65">
        <v>0</v>
      </c>
      <c r="DJ452" s="65">
        <v>0</v>
      </c>
      <c r="DK452" s="65">
        <v>0</v>
      </c>
      <c r="DM452" s="65">
        <v>0</v>
      </c>
      <c r="DN452" s="65">
        <v>0</v>
      </c>
      <c r="DO452" s="65">
        <v>0</v>
      </c>
      <c r="DP452" s="65">
        <v>0</v>
      </c>
      <c r="DQ452" s="65">
        <v>0</v>
      </c>
      <c r="DR452" s="65">
        <v>0</v>
      </c>
      <c r="DS452" s="65">
        <v>0</v>
      </c>
      <c r="DU452" s="65">
        <v>0</v>
      </c>
      <c r="DV452" s="65">
        <v>0</v>
      </c>
      <c r="DW452" s="65">
        <v>0</v>
      </c>
      <c r="DX452" s="65">
        <v>0</v>
      </c>
      <c r="DY452" s="65">
        <v>0</v>
      </c>
      <c r="DZ452" s="65">
        <v>0</v>
      </c>
      <c r="EA452" s="65">
        <v>0</v>
      </c>
      <c r="EC452" s="65">
        <v>0</v>
      </c>
      <c r="ED452" s="65">
        <v>0</v>
      </c>
      <c r="EE452" s="65">
        <v>0</v>
      </c>
      <c r="EF452" s="65">
        <v>0</v>
      </c>
      <c r="EG452" s="65">
        <v>0</v>
      </c>
      <c r="EH452" s="65">
        <v>0</v>
      </c>
      <c r="EI452" s="65">
        <v>0</v>
      </c>
      <c r="EK452" s="65">
        <v>0</v>
      </c>
      <c r="EL452" s="65">
        <v>0</v>
      </c>
      <c r="EM452" s="65">
        <v>0</v>
      </c>
      <c r="EN452" s="65">
        <v>0</v>
      </c>
      <c r="EO452" s="65">
        <v>0</v>
      </c>
      <c r="EP452" s="65">
        <v>0</v>
      </c>
      <c r="EQ452" s="65">
        <v>0</v>
      </c>
      <c r="ES452" s="65">
        <v>0</v>
      </c>
      <c r="ET452" s="65">
        <v>0</v>
      </c>
      <c r="EU452" s="65">
        <v>0</v>
      </c>
      <c r="EV452" s="65">
        <v>0</v>
      </c>
      <c r="EW452" s="65">
        <v>0</v>
      </c>
      <c r="EX452" s="65">
        <v>0</v>
      </c>
      <c r="EY452" s="65">
        <v>0</v>
      </c>
      <c r="FA452" s="65">
        <v>0</v>
      </c>
      <c r="FB452" s="65">
        <v>0</v>
      </c>
      <c r="FC452" s="65">
        <v>0</v>
      </c>
      <c r="FD452" s="65">
        <v>0</v>
      </c>
      <c r="FE452" s="65">
        <v>0</v>
      </c>
      <c r="FF452" s="65">
        <v>0</v>
      </c>
      <c r="FG452" s="65">
        <v>0</v>
      </c>
    </row>
    <row r="453" spans="1:163">
      <c r="A453" s="699" t="str">
        <f>[52]ACCOUNTALLOC!A453</f>
        <v>~</v>
      </c>
      <c r="B453" s="698" t="str">
        <f>[52]ACCOUNTALLOC!B453</f>
        <v>~</v>
      </c>
      <c r="C453" s="695">
        <f>[52]ACCOUNTALLOC!C453</f>
        <v>0</v>
      </c>
      <c r="D453" s="700"/>
      <c r="E453" s="697">
        <f>[52]ACCOUNTALLOC!E453</f>
        <v>0</v>
      </c>
      <c r="F453" s="697">
        <f>[52]ACCOUNTALLOC!F453</f>
        <v>0</v>
      </c>
      <c r="G453" s="697">
        <f>[52]ACCOUNTALLOC!G453</f>
        <v>0</v>
      </c>
      <c r="H453" s="697">
        <f>[52]ACCOUNTALLOC!H453</f>
        <v>0</v>
      </c>
      <c r="I453" s="697">
        <f>[52]ACCOUNTALLOC!I453</f>
        <v>0</v>
      </c>
      <c r="J453" s="697">
        <f>[52]ACCOUNTALLOC!J453</f>
        <v>0</v>
      </c>
      <c r="K453" s="697">
        <f>[52]ACCOUNTALLOC!K453</f>
        <v>0</v>
      </c>
      <c r="L453" s="698"/>
      <c r="M453" s="697">
        <f>[52]ACCOUNTALLOC!M453</f>
        <v>0</v>
      </c>
      <c r="N453" s="697">
        <f>[52]ACCOUNTALLOC!N453</f>
        <v>0</v>
      </c>
      <c r="O453" s="697">
        <f>[52]ACCOUNTALLOC!O453</f>
        <v>0</v>
      </c>
      <c r="P453" s="697">
        <f>[52]ACCOUNTALLOC!P453</f>
        <v>0</v>
      </c>
      <c r="Q453" s="697">
        <f>[52]ACCOUNTALLOC!Q453</f>
        <v>0</v>
      </c>
      <c r="R453" s="697">
        <f>[52]ACCOUNTALLOC!R453</f>
        <v>0</v>
      </c>
      <c r="S453" s="697">
        <f>[52]ACCOUNTALLOC!S453</f>
        <v>0</v>
      </c>
      <c r="T453" s="698"/>
      <c r="U453" s="697">
        <f>[52]ACCOUNTALLOC!U453</f>
        <v>0</v>
      </c>
      <c r="V453" s="697">
        <f>[52]ACCOUNTALLOC!V453</f>
        <v>0</v>
      </c>
      <c r="W453" s="697">
        <f>[52]ACCOUNTALLOC!W453</f>
        <v>0</v>
      </c>
      <c r="X453" s="697">
        <f>[52]ACCOUNTALLOC!X453</f>
        <v>0</v>
      </c>
      <c r="Y453" s="697">
        <f>[52]ACCOUNTALLOC!Y453</f>
        <v>0</v>
      </c>
      <c r="Z453" s="697">
        <f>[52]ACCOUNTALLOC!Z453</f>
        <v>0</v>
      </c>
      <c r="AA453" s="697">
        <f>[52]ACCOUNTALLOC!AA453</f>
        <v>0</v>
      </c>
      <c r="AB453" s="698"/>
      <c r="AC453" s="697">
        <f>[52]ACCOUNTALLOC!AC453</f>
        <v>0</v>
      </c>
      <c r="AD453" s="697">
        <f>[52]ACCOUNTALLOC!AD453</f>
        <v>0</v>
      </c>
      <c r="AE453" s="697">
        <f>[52]ACCOUNTALLOC!AE453</f>
        <v>0</v>
      </c>
      <c r="AF453" s="697">
        <f>[52]ACCOUNTALLOC!AF453</f>
        <v>0</v>
      </c>
      <c r="AG453" s="697">
        <f>[52]ACCOUNTALLOC!AG453</f>
        <v>0</v>
      </c>
      <c r="AH453" s="697">
        <f>[52]ACCOUNTALLOC!AH453</f>
        <v>0</v>
      </c>
      <c r="AI453" s="697">
        <f>[52]ACCOUNTALLOC!AI453</f>
        <v>0</v>
      </c>
      <c r="AJ453" s="698"/>
      <c r="AK453" s="697">
        <f>[52]ACCOUNTALLOC!AK453</f>
        <v>0</v>
      </c>
      <c r="AL453" s="697">
        <f>[52]ACCOUNTALLOC!AL453</f>
        <v>0</v>
      </c>
      <c r="AM453" s="697">
        <f>[52]ACCOUNTALLOC!AM453</f>
        <v>0</v>
      </c>
      <c r="AN453" s="697">
        <f>[52]ACCOUNTALLOC!AN453</f>
        <v>0</v>
      </c>
      <c r="AO453" s="697">
        <f>[52]ACCOUNTALLOC!AO453</f>
        <v>0</v>
      </c>
      <c r="AP453" s="697">
        <f>[52]ACCOUNTALLOC!AP453</f>
        <v>0</v>
      </c>
      <c r="AQ453" s="697">
        <f>[52]ACCOUNTALLOC!AQ453</f>
        <v>0</v>
      </c>
      <c r="AR453" s="698"/>
      <c r="AS453" s="697">
        <f>[52]ACCOUNTALLOC!AS453</f>
        <v>0</v>
      </c>
      <c r="AT453" s="697">
        <f>[52]ACCOUNTALLOC!AT453</f>
        <v>0</v>
      </c>
      <c r="AU453" s="697">
        <f>[52]ACCOUNTALLOC!AU453</f>
        <v>0</v>
      </c>
      <c r="AV453" s="697">
        <f>[52]ACCOUNTALLOC!AV453</f>
        <v>0</v>
      </c>
      <c r="AW453" s="697">
        <f>[52]ACCOUNTALLOC!AW453</f>
        <v>0</v>
      </c>
      <c r="AX453" s="697">
        <f>[52]ACCOUNTALLOC!AX453</f>
        <v>0</v>
      </c>
      <c r="AY453" s="697">
        <f>[52]ACCOUNTALLOC!AY453</f>
        <v>0</v>
      </c>
      <c r="AZ453" s="698"/>
      <c r="BA453" s="697">
        <f>[52]ACCOUNTALLOC!BA453</f>
        <v>0</v>
      </c>
      <c r="BB453" s="697">
        <f>[52]ACCOUNTALLOC!BB453</f>
        <v>0</v>
      </c>
      <c r="BC453" s="697">
        <f>[52]ACCOUNTALLOC!BC453</f>
        <v>0</v>
      </c>
      <c r="BD453" s="697">
        <f>[52]ACCOUNTALLOC!BD453</f>
        <v>0</v>
      </c>
      <c r="BE453" s="697">
        <f>[52]ACCOUNTALLOC!BE453</f>
        <v>0</v>
      </c>
      <c r="BF453" s="697">
        <f>[52]ACCOUNTALLOC!BF453</f>
        <v>0</v>
      </c>
      <c r="BG453" s="697">
        <f>[52]ACCOUNTALLOC!BG453</f>
        <v>0</v>
      </c>
      <c r="BH453" s="698"/>
      <c r="BI453" s="697">
        <f>[52]ACCOUNTALLOC!BI453</f>
        <v>0</v>
      </c>
      <c r="BJ453" s="697">
        <f>[52]ACCOUNTALLOC!BJ453</f>
        <v>0</v>
      </c>
      <c r="BK453" s="697">
        <f>[52]ACCOUNTALLOC!BK453</f>
        <v>0</v>
      </c>
      <c r="BL453" s="697">
        <f>[52]ACCOUNTALLOC!BL453</f>
        <v>0</v>
      </c>
      <c r="BM453" s="697">
        <f>[52]ACCOUNTALLOC!BM453</f>
        <v>0</v>
      </c>
      <c r="BN453" s="697">
        <f>[52]ACCOUNTALLOC!BN453</f>
        <v>0</v>
      </c>
      <c r="BO453" s="697">
        <f>[52]ACCOUNTALLOC!BO453</f>
        <v>0</v>
      </c>
      <c r="BP453" s="698"/>
      <c r="BQ453" s="697">
        <f>[52]ACCOUNTALLOC!BQ453</f>
        <v>0</v>
      </c>
      <c r="BR453" s="697">
        <f>[52]ACCOUNTALLOC!BR453</f>
        <v>0</v>
      </c>
      <c r="BS453" s="697">
        <f>[52]ACCOUNTALLOC!BS453</f>
        <v>0</v>
      </c>
      <c r="BT453" s="697">
        <f>[52]ACCOUNTALLOC!BT453</f>
        <v>0</v>
      </c>
      <c r="BU453" s="697">
        <f>[52]ACCOUNTALLOC!BU453</f>
        <v>0</v>
      </c>
      <c r="BV453" s="697">
        <f>[52]ACCOUNTALLOC!BV453</f>
        <v>0</v>
      </c>
      <c r="BW453" s="697">
        <f>[52]ACCOUNTALLOC!BW453</f>
        <v>0</v>
      </c>
      <c r="BX453" s="698"/>
      <c r="BY453" s="697">
        <f>[52]ACCOUNTALLOC!BY453</f>
        <v>0</v>
      </c>
      <c r="BZ453" s="697">
        <f>[52]ACCOUNTALLOC!BZ453</f>
        <v>0</v>
      </c>
      <c r="CA453" s="697">
        <f>[52]ACCOUNTALLOC!CA453</f>
        <v>0</v>
      </c>
      <c r="CB453" s="697">
        <f>[52]ACCOUNTALLOC!CB453</f>
        <v>0</v>
      </c>
      <c r="CC453" s="697">
        <f>[52]ACCOUNTALLOC!CC453</f>
        <v>0</v>
      </c>
      <c r="CD453" s="697">
        <f>[52]ACCOUNTALLOC!CD453</f>
        <v>0</v>
      </c>
      <c r="CE453" s="697">
        <f>[52]ACCOUNTALLOC!CE453</f>
        <v>0</v>
      </c>
      <c r="CF453" s="698"/>
      <c r="CG453" s="697">
        <f>[52]ACCOUNTALLOC!CG453</f>
        <v>0</v>
      </c>
      <c r="CH453" s="697">
        <f>[52]ACCOUNTALLOC!CH453</f>
        <v>0</v>
      </c>
      <c r="CI453" s="697">
        <f>[52]ACCOUNTALLOC!CI453</f>
        <v>0</v>
      </c>
      <c r="CJ453" s="697">
        <f>[52]ACCOUNTALLOC!CJ453</f>
        <v>0</v>
      </c>
      <c r="CK453" s="697">
        <f>[52]ACCOUNTALLOC!CK453</f>
        <v>0</v>
      </c>
      <c r="CL453" s="697">
        <f>[52]ACCOUNTALLOC!CL453</f>
        <v>0</v>
      </c>
      <c r="CM453" s="697">
        <f>[52]ACCOUNTALLOC!CM453</f>
        <v>0</v>
      </c>
      <c r="CN453" s="698">
        <f>[52]ACCOUNTALLOC!CN453</f>
        <v>0</v>
      </c>
      <c r="CO453" s="697">
        <f>[52]ACCOUNTALLOC!CO453</f>
        <v>0</v>
      </c>
      <c r="CP453" s="697">
        <f>[52]ACCOUNTALLOC!CP453</f>
        <v>0</v>
      </c>
      <c r="CQ453" s="697">
        <f>[52]ACCOUNTALLOC!CQ453</f>
        <v>0</v>
      </c>
      <c r="CR453" s="697">
        <f>[52]ACCOUNTALLOC!CR453</f>
        <v>0</v>
      </c>
      <c r="CS453" s="697">
        <f>[52]ACCOUNTALLOC!CS453</f>
        <v>0</v>
      </c>
      <c r="CT453" s="697">
        <f>[52]ACCOUNTALLOC!CT453</f>
        <v>0</v>
      </c>
      <c r="CU453" s="697">
        <f>[52]ACCOUNTALLOC!CU453</f>
        <v>0</v>
      </c>
      <c r="CW453" s="65">
        <f>[52]ACCOUNTALLOC!CW453</f>
        <v>0</v>
      </c>
      <c r="CX453" s="65">
        <f>[52]ACCOUNTALLOC!CX453</f>
        <v>0</v>
      </c>
      <c r="CY453" s="65">
        <f>[52]ACCOUNTALLOC!CY453</f>
        <v>0</v>
      </c>
      <c r="CZ453" s="65">
        <f>[52]ACCOUNTALLOC!CZ453</f>
        <v>0</v>
      </c>
      <c r="DA453" s="65">
        <f>[52]ACCOUNTALLOC!DA453</f>
        <v>0</v>
      </c>
      <c r="DB453" s="65">
        <f>[52]ACCOUNTALLOC!DB453</f>
        <v>0</v>
      </c>
      <c r="DC453" s="65">
        <f>[52]ACCOUNTALLOC!DC453</f>
        <v>0</v>
      </c>
      <c r="DE453" s="65">
        <v>0</v>
      </c>
      <c r="DF453" s="65">
        <v>0</v>
      </c>
      <c r="DG453" s="65">
        <v>0</v>
      </c>
      <c r="DH453" s="65">
        <v>0</v>
      </c>
      <c r="DI453" s="65">
        <v>0</v>
      </c>
      <c r="DJ453" s="65">
        <v>0</v>
      </c>
      <c r="DK453" s="65">
        <v>0</v>
      </c>
      <c r="DM453" s="65">
        <v>0</v>
      </c>
      <c r="DN453" s="65">
        <v>0</v>
      </c>
      <c r="DO453" s="65">
        <v>0</v>
      </c>
      <c r="DP453" s="65">
        <v>0</v>
      </c>
      <c r="DQ453" s="65">
        <v>0</v>
      </c>
      <c r="DR453" s="65">
        <v>0</v>
      </c>
      <c r="DS453" s="65">
        <v>0</v>
      </c>
      <c r="DU453" s="65">
        <v>0</v>
      </c>
      <c r="DV453" s="65">
        <v>0</v>
      </c>
      <c r="DW453" s="65">
        <v>0</v>
      </c>
      <c r="DX453" s="65">
        <v>0</v>
      </c>
      <c r="DY453" s="65">
        <v>0</v>
      </c>
      <c r="DZ453" s="65">
        <v>0</v>
      </c>
      <c r="EA453" s="65">
        <v>0</v>
      </c>
      <c r="EC453" s="65">
        <v>0</v>
      </c>
      <c r="ED453" s="65">
        <v>0</v>
      </c>
      <c r="EE453" s="65">
        <v>0</v>
      </c>
      <c r="EF453" s="65">
        <v>0</v>
      </c>
      <c r="EG453" s="65">
        <v>0</v>
      </c>
      <c r="EH453" s="65">
        <v>0</v>
      </c>
      <c r="EI453" s="65">
        <v>0</v>
      </c>
      <c r="EK453" s="65">
        <v>0</v>
      </c>
      <c r="EL453" s="65">
        <v>0</v>
      </c>
      <c r="EM453" s="65">
        <v>0</v>
      </c>
      <c r="EN453" s="65">
        <v>0</v>
      </c>
      <c r="EO453" s="65">
        <v>0</v>
      </c>
      <c r="EP453" s="65">
        <v>0</v>
      </c>
      <c r="EQ453" s="65">
        <v>0</v>
      </c>
      <c r="ES453" s="65">
        <v>0</v>
      </c>
      <c r="ET453" s="65">
        <v>0</v>
      </c>
      <c r="EU453" s="65">
        <v>0</v>
      </c>
      <c r="EV453" s="65">
        <v>0</v>
      </c>
      <c r="EW453" s="65">
        <v>0</v>
      </c>
      <c r="EX453" s="65">
        <v>0</v>
      </c>
      <c r="EY453" s="65">
        <v>0</v>
      </c>
      <c r="FA453" s="65">
        <v>0</v>
      </c>
      <c r="FB453" s="65">
        <v>0</v>
      </c>
      <c r="FC453" s="65">
        <v>0</v>
      </c>
      <c r="FD453" s="65">
        <v>0</v>
      </c>
      <c r="FE453" s="65">
        <v>0</v>
      </c>
      <c r="FF453" s="65">
        <v>0</v>
      </c>
      <c r="FG453" s="65">
        <v>0</v>
      </c>
    </row>
    <row r="454" spans="1:163">
      <c r="A454" s="699" t="str">
        <f>[52]ACCOUNTALLOC!A454</f>
        <v>~</v>
      </c>
      <c r="B454" s="698" t="str">
        <f>[52]ACCOUNTALLOC!B454</f>
        <v>~</v>
      </c>
      <c r="C454" s="695">
        <f>[52]ACCOUNTALLOC!C454</f>
        <v>0</v>
      </c>
      <c r="D454" s="700"/>
      <c r="E454" s="697">
        <f>[52]ACCOUNTALLOC!E454</f>
        <v>0</v>
      </c>
      <c r="F454" s="697">
        <f>[52]ACCOUNTALLOC!F454</f>
        <v>0</v>
      </c>
      <c r="G454" s="697">
        <f>[52]ACCOUNTALLOC!G454</f>
        <v>0</v>
      </c>
      <c r="H454" s="697">
        <f>[52]ACCOUNTALLOC!H454</f>
        <v>0</v>
      </c>
      <c r="I454" s="697">
        <f>[52]ACCOUNTALLOC!I454</f>
        <v>0</v>
      </c>
      <c r="J454" s="697">
        <f>[52]ACCOUNTALLOC!J454</f>
        <v>0</v>
      </c>
      <c r="K454" s="697">
        <f>[52]ACCOUNTALLOC!K454</f>
        <v>0</v>
      </c>
      <c r="L454" s="698"/>
      <c r="M454" s="697">
        <f>[52]ACCOUNTALLOC!M454</f>
        <v>0</v>
      </c>
      <c r="N454" s="697">
        <f>[52]ACCOUNTALLOC!N454</f>
        <v>0</v>
      </c>
      <c r="O454" s="697">
        <f>[52]ACCOUNTALLOC!O454</f>
        <v>0</v>
      </c>
      <c r="P454" s="697">
        <f>[52]ACCOUNTALLOC!P454</f>
        <v>0</v>
      </c>
      <c r="Q454" s="697">
        <f>[52]ACCOUNTALLOC!Q454</f>
        <v>0</v>
      </c>
      <c r="R454" s="697">
        <f>[52]ACCOUNTALLOC!R454</f>
        <v>0</v>
      </c>
      <c r="S454" s="697">
        <f>[52]ACCOUNTALLOC!S454</f>
        <v>0</v>
      </c>
      <c r="T454" s="698"/>
      <c r="U454" s="697">
        <f>[52]ACCOUNTALLOC!U454</f>
        <v>0</v>
      </c>
      <c r="V454" s="697">
        <f>[52]ACCOUNTALLOC!V454</f>
        <v>0</v>
      </c>
      <c r="W454" s="697">
        <f>[52]ACCOUNTALLOC!W454</f>
        <v>0</v>
      </c>
      <c r="X454" s="697">
        <f>[52]ACCOUNTALLOC!X454</f>
        <v>0</v>
      </c>
      <c r="Y454" s="697">
        <f>[52]ACCOUNTALLOC!Y454</f>
        <v>0</v>
      </c>
      <c r="Z454" s="697">
        <f>[52]ACCOUNTALLOC!Z454</f>
        <v>0</v>
      </c>
      <c r="AA454" s="697">
        <f>[52]ACCOUNTALLOC!AA454</f>
        <v>0</v>
      </c>
      <c r="AB454" s="698"/>
      <c r="AC454" s="697">
        <f>[52]ACCOUNTALLOC!AC454</f>
        <v>0</v>
      </c>
      <c r="AD454" s="697">
        <f>[52]ACCOUNTALLOC!AD454</f>
        <v>0</v>
      </c>
      <c r="AE454" s="697">
        <f>[52]ACCOUNTALLOC!AE454</f>
        <v>0</v>
      </c>
      <c r="AF454" s="697">
        <f>[52]ACCOUNTALLOC!AF454</f>
        <v>0</v>
      </c>
      <c r="AG454" s="697">
        <f>[52]ACCOUNTALLOC!AG454</f>
        <v>0</v>
      </c>
      <c r="AH454" s="697">
        <f>[52]ACCOUNTALLOC!AH454</f>
        <v>0</v>
      </c>
      <c r="AI454" s="697">
        <f>[52]ACCOUNTALLOC!AI454</f>
        <v>0</v>
      </c>
      <c r="AJ454" s="698"/>
      <c r="AK454" s="697">
        <f>[52]ACCOUNTALLOC!AK454</f>
        <v>0</v>
      </c>
      <c r="AL454" s="697">
        <f>[52]ACCOUNTALLOC!AL454</f>
        <v>0</v>
      </c>
      <c r="AM454" s="697">
        <f>[52]ACCOUNTALLOC!AM454</f>
        <v>0</v>
      </c>
      <c r="AN454" s="697">
        <f>[52]ACCOUNTALLOC!AN454</f>
        <v>0</v>
      </c>
      <c r="AO454" s="697">
        <f>[52]ACCOUNTALLOC!AO454</f>
        <v>0</v>
      </c>
      <c r="AP454" s="697">
        <f>[52]ACCOUNTALLOC!AP454</f>
        <v>0</v>
      </c>
      <c r="AQ454" s="697">
        <f>[52]ACCOUNTALLOC!AQ454</f>
        <v>0</v>
      </c>
      <c r="AR454" s="698"/>
      <c r="AS454" s="697">
        <f>[52]ACCOUNTALLOC!AS454</f>
        <v>0</v>
      </c>
      <c r="AT454" s="697">
        <f>[52]ACCOUNTALLOC!AT454</f>
        <v>0</v>
      </c>
      <c r="AU454" s="697">
        <f>[52]ACCOUNTALLOC!AU454</f>
        <v>0</v>
      </c>
      <c r="AV454" s="697">
        <f>[52]ACCOUNTALLOC!AV454</f>
        <v>0</v>
      </c>
      <c r="AW454" s="697">
        <f>[52]ACCOUNTALLOC!AW454</f>
        <v>0</v>
      </c>
      <c r="AX454" s="697">
        <f>[52]ACCOUNTALLOC!AX454</f>
        <v>0</v>
      </c>
      <c r="AY454" s="697">
        <f>[52]ACCOUNTALLOC!AY454</f>
        <v>0</v>
      </c>
      <c r="AZ454" s="698"/>
      <c r="BA454" s="697">
        <f>[52]ACCOUNTALLOC!BA454</f>
        <v>0</v>
      </c>
      <c r="BB454" s="697">
        <f>[52]ACCOUNTALLOC!BB454</f>
        <v>0</v>
      </c>
      <c r="BC454" s="697">
        <f>[52]ACCOUNTALLOC!BC454</f>
        <v>0</v>
      </c>
      <c r="BD454" s="697">
        <f>[52]ACCOUNTALLOC!BD454</f>
        <v>0</v>
      </c>
      <c r="BE454" s="697">
        <f>[52]ACCOUNTALLOC!BE454</f>
        <v>0</v>
      </c>
      <c r="BF454" s="697">
        <f>[52]ACCOUNTALLOC!BF454</f>
        <v>0</v>
      </c>
      <c r="BG454" s="697">
        <f>[52]ACCOUNTALLOC!BG454</f>
        <v>0</v>
      </c>
      <c r="BH454" s="698"/>
      <c r="BI454" s="697">
        <f>[52]ACCOUNTALLOC!BI454</f>
        <v>0</v>
      </c>
      <c r="BJ454" s="697">
        <f>[52]ACCOUNTALLOC!BJ454</f>
        <v>0</v>
      </c>
      <c r="BK454" s="697">
        <f>[52]ACCOUNTALLOC!BK454</f>
        <v>0</v>
      </c>
      <c r="BL454" s="697">
        <f>[52]ACCOUNTALLOC!BL454</f>
        <v>0</v>
      </c>
      <c r="BM454" s="697">
        <f>[52]ACCOUNTALLOC!BM454</f>
        <v>0</v>
      </c>
      <c r="BN454" s="697">
        <f>[52]ACCOUNTALLOC!BN454</f>
        <v>0</v>
      </c>
      <c r="BO454" s="697">
        <f>[52]ACCOUNTALLOC!BO454</f>
        <v>0</v>
      </c>
      <c r="BP454" s="698"/>
      <c r="BQ454" s="697">
        <f>[52]ACCOUNTALLOC!BQ454</f>
        <v>0</v>
      </c>
      <c r="BR454" s="697">
        <f>[52]ACCOUNTALLOC!BR454</f>
        <v>0</v>
      </c>
      <c r="BS454" s="697">
        <f>[52]ACCOUNTALLOC!BS454</f>
        <v>0</v>
      </c>
      <c r="BT454" s="697">
        <f>[52]ACCOUNTALLOC!BT454</f>
        <v>0</v>
      </c>
      <c r="BU454" s="697">
        <f>[52]ACCOUNTALLOC!BU454</f>
        <v>0</v>
      </c>
      <c r="BV454" s="697">
        <f>[52]ACCOUNTALLOC!BV454</f>
        <v>0</v>
      </c>
      <c r="BW454" s="697">
        <f>[52]ACCOUNTALLOC!BW454</f>
        <v>0</v>
      </c>
      <c r="BX454" s="698"/>
      <c r="BY454" s="697">
        <f>[52]ACCOUNTALLOC!BY454</f>
        <v>0</v>
      </c>
      <c r="BZ454" s="697">
        <f>[52]ACCOUNTALLOC!BZ454</f>
        <v>0</v>
      </c>
      <c r="CA454" s="697">
        <f>[52]ACCOUNTALLOC!CA454</f>
        <v>0</v>
      </c>
      <c r="CB454" s="697">
        <f>[52]ACCOUNTALLOC!CB454</f>
        <v>0</v>
      </c>
      <c r="CC454" s="697">
        <f>[52]ACCOUNTALLOC!CC454</f>
        <v>0</v>
      </c>
      <c r="CD454" s="697">
        <f>[52]ACCOUNTALLOC!CD454</f>
        <v>0</v>
      </c>
      <c r="CE454" s="697">
        <f>[52]ACCOUNTALLOC!CE454</f>
        <v>0</v>
      </c>
      <c r="CF454" s="698"/>
      <c r="CG454" s="697">
        <f>[52]ACCOUNTALLOC!CG454</f>
        <v>0</v>
      </c>
      <c r="CH454" s="697">
        <f>[52]ACCOUNTALLOC!CH454</f>
        <v>0</v>
      </c>
      <c r="CI454" s="697">
        <f>[52]ACCOUNTALLOC!CI454</f>
        <v>0</v>
      </c>
      <c r="CJ454" s="697">
        <f>[52]ACCOUNTALLOC!CJ454</f>
        <v>0</v>
      </c>
      <c r="CK454" s="697">
        <f>[52]ACCOUNTALLOC!CK454</f>
        <v>0</v>
      </c>
      <c r="CL454" s="697">
        <f>[52]ACCOUNTALLOC!CL454</f>
        <v>0</v>
      </c>
      <c r="CM454" s="697">
        <f>[52]ACCOUNTALLOC!CM454</f>
        <v>0</v>
      </c>
      <c r="CN454" s="698">
        <f>[52]ACCOUNTALLOC!CN454</f>
        <v>0</v>
      </c>
      <c r="CO454" s="697">
        <f>[52]ACCOUNTALLOC!CO454</f>
        <v>0</v>
      </c>
      <c r="CP454" s="697">
        <f>[52]ACCOUNTALLOC!CP454</f>
        <v>0</v>
      </c>
      <c r="CQ454" s="697">
        <f>[52]ACCOUNTALLOC!CQ454</f>
        <v>0</v>
      </c>
      <c r="CR454" s="697">
        <f>[52]ACCOUNTALLOC!CR454</f>
        <v>0</v>
      </c>
      <c r="CS454" s="697">
        <f>[52]ACCOUNTALLOC!CS454</f>
        <v>0</v>
      </c>
      <c r="CT454" s="697">
        <f>[52]ACCOUNTALLOC!CT454</f>
        <v>0</v>
      </c>
      <c r="CU454" s="697">
        <f>[52]ACCOUNTALLOC!CU454</f>
        <v>0</v>
      </c>
      <c r="CW454" s="65">
        <f>[52]ACCOUNTALLOC!CW454</f>
        <v>0</v>
      </c>
      <c r="CX454" s="65">
        <f>[52]ACCOUNTALLOC!CX454</f>
        <v>0</v>
      </c>
      <c r="CY454" s="65">
        <f>[52]ACCOUNTALLOC!CY454</f>
        <v>0</v>
      </c>
      <c r="CZ454" s="65">
        <f>[52]ACCOUNTALLOC!CZ454</f>
        <v>0</v>
      </c>
      <c r="DA454" s="65">
        <f>[52]ACCOUNTALLOC!DA454</f>
        <v>0</v>
      </c>
      <c r="DB454" s="65">
        <f>[52]ACCOUNTALLOC!DB454</f>
        <v>0</v>
      </c>
      <c r="DC454" s="65">
        <f>[52]ACCOUNTALLOC!DC454</f>
        <v>0</v>
      </c>
      <c r="DE454" s="65">
        <v>0</v>
      </c>
      <c r="DF454" s="65">
        <v>0</v>
      </c>
      <c r="DG454" s="65">
        <v>0</v>
      </c>
      <c r="DH454" s="65">
        <v>0</v>
      </c>
      <c r="DI454" s="65">
        <v>0</v>
      </c>
      <c r="DJ454" s="65">
        <v>0</v>
      </c>
      <c r="DK454" s="65">
        <v>0</v>
      </c>
      <c r="DM454" s="65">
        <v>0</v>
      </c>
      <c r="DN454" s="65">
        <v>0</v>
      </c>
      <c r="DO454" s="65">
        <v>0</v>
      </c>
      <c r="DP454" s="65">
        <v>0</v>
      </c>
      <c r="DQ454" s="65">
        <v>0</v>
      </c>
      <c r="DR454" s="65">
        <v>0</v>
      </c>
      <c r="DS454" s="65">
        <v>0</v>
      </c>
      <c r="DU454" s="65">
        <v>0</v>
      </c>
      <c r="DV454" s="65">
        <v>0</v>
      </c>
      <c r="DW454" s="65">
        <v>0</v>
      </c>
      <c r="DX454" s="65">
        <v>0</v>
      </c>
      <c r="DY454" s="65">
        <v>0</v>
      </c>
      <c r="DZ454" s="65">
        <v>0</v>
      </c>
      <c r="EA454" s="65">
        <v>0</v>
      </c>
      <c r="EC454" s="65">
        <v>0</v>
      </c>
      <c r="ED454" s="65">
        <v>0</v>
      </c>
      <c r="EE454" s="65">
        <v>0</v>
      </c>
      <c r="EF454" s="65">
        <v>0</v>
      </c>
      <c r="EG454" s="65">
        <v>0</v>
      </c>
      <c r="EH454" s="65">
        <v>0</v>
      </c>
      <c r="EI454" s="65">
        <v>0</v>
      </c>
      <c r="EK454" s="65">
        <v>0</v>
      </c>
      <c r="EL454" s="65">
        <v>0</v>
      </c>
      <c r="EM454" s="65">
        <v>0</v>
      </c>
      <c r="EN454" s="65">
        <v>0</v>
      </c>
      <c r="EO454" s="65">
        <v>0</v>
      </c>
      <c r="EP454" s="65">
        <v>0</v>
      </c>
      <c r="EQ454" s="65">
        <v>0</v>
      </c>
      <c r="ES454" s="65">
        <v>0</v>
      </c>
      <c r="ET454" s="65">
        <v>0</v>
      </c>
      <c r="EU454" s="65">
        <v>0</v>
      </c>
      <c r="EV454" s="65">
        <v>0</v>
      </c>
      <c r="EW454" s="65">
        <v>0</v>
      </c>
      <c r="EX454" s="65">
        <v>0</v>
      </c>
      <c r="EY454" s="65">
        <v>0</v>
      </c>
      <c r="FA454" s="65">
        <v>0</v>
      </c>
      <c r="FB454" s="65">
        <v>0</v>
      </c>
      <c r="FC454" s="65">
        <v>0</v>
      </c>
      <c r="FD454" s="65">
        <v>0</v>
      </c>
      <c r="FE454" s="65">
        <v>0</v>
      </c>
      <c r="FF454" s="65">
        <v>0</v>
      </c>
      <c r="FG454" s="65">
        <v>0</v>
      </c>
    </row>
    <row r="455" spans="1:163">
      <c r="A455" s="699" t="str">
        <f>[52]ACCOUNTALLOC!A455</f>
        <v>~</v>
      </c>
      <c r="B455" s="698" t="str">
        <f>[52]ACCOUNTALLOC!B455</f>
        <v>~</v>
      </c>
      <c r="C455" s="695">
        <f>[52]ACCOUNTALLOC!C455</f>
        <v>0</v>
      </c>
      <c r="D455" s="700"/>
      <c r="E455" s="697">
        <f>[52]ACCOUNTALLOC!E455</f>
        <v>0</v>
      </c>
      <c r="F455" s="697">
        <f>[52]ACCOUNTALLOC!F455</f>
        <v>0</v>
      </c>
      <c r="G455" s="697">
        <f>[52]ACCOUNTALLOC!G455</f>
        <v>0</v>
      </c>
      <c r="H455" s="697">
        <f>[52]ACCOUNTALLOC!H455</f>
        <v>0</v>
      </c>
      <c r="I455" s="697">
        <f>[52]ACCOUNTALLOC!I455</f>
        <v>0</v>
      </c>
      <c r="J455" s="697">
        <f>[52]ACCOUNTALLOC!J455</f>
        <v>0</v>
      </c>
      <c r="K455" s="697">
        <f>[52]ACCOUNTALLOC!K455</f>
        <v>0</v>
      </c>
      <c r="L455" s="698"/>
      <c r="M455" s="697">
        <f>[52]ACCOUNTALLOC!M455</f>
        <v>0</v>
      </c>
      <c r="N455" s="697">
        <f>[52]ACCOUNTALLOC!N455</f>
        <v>0</v>
      </c>
      <c r="O455" s="697">
        <f>[52]ACCOUNTALLOC!O455</f>
        <v>0</v>
      </c>
      <c r="P455" s="697">
        <f>[52]ACCOUNTALLOC!P455</f>
        <v>0</v>
      </c>
      <c r="Q455" s="697">
        <f>[52]ACCOUNTALLOC!Q455</f>
        <v>0</v>
      </c>
      <c r="R455" s="697">
        <f>[52]ACCOUNTALLOC!R455</f>
        <v>0</v>
      </c>
      <c r="S455" s="697">
        <f>[52]ACCOUNTALLOC!S455</f>
        <v>0</v>
      </c>
      <c r="T455" s="698"/>
      <c r="U455" s="697">
        <f>[52]ACCOUNTALLOC!U455</f>
        <v>0</v>
      </c>
      <c r="V455" s="697">
        <f>[52]ACCOUNTALLOC!V455</f>
        <v>0</v>
      </c>
      <c r="W455" s="697">
        <f>[52]ACCOUNTALLOC!W455</f>
        <v>0</v>
      </c>
      <c r="X455" s="697">
        <f>[52]ACCOUNTALLOC!X455</f>
        <v>0</v>
      </c>
      <c r="Y455" s="697">
        <f>[52]ACCOUNTALLOC!Y455</f>
        <v>0</v>
      </c>
      <c r="Z455" s="697">
        <f>[52]ACCOUNTALLOC!Z455</f>
        <v>0</v>
      </c>
      <c r="AA455" s="697">
        <f>[52]ACCOUNTALLOC!AA455</f>
        <v>0</v>
      </c>
      <c r="AB455" s="698"/>
      <c r="AC455" s="697">
        <f>[52]ACCOUNTALLOC!AC455</f>
        <v>0</v>
      </c>
      <c r="AD455" s="697">
        <f>[52]ACCOUNTALLOC!AD455</f>
        <v>0</v>
      </c>
      <c r="AE455" s="697">
        <f>[52]ACCOUNTALLOC!AE455</f>
        <v>0</v>
      </c>
      <c r="AF455" s="697">
        <f>[52]ACCOUNTALLOC!AF455</f>
        <v>0</v>
      </c>
      <c r="AG455" s="697">
        <f>[52]ACCOUNTALLOC!AG455</f>
        <v>0</v>
      </c>
      <c r="AH455" s="697">
        <f>[52]ACCOUNTALLOC!AH455</f>
        <v>0</v>
      </c>
      <c r="AI455" s="697">
        <f>[52]ACCOUNTALLOC!AI455</f>
        <v>0</v>
      </c>
      <c r="AJ455" s="698"/>
      <c r="AK455" s="697">
        <f>[52]ACCOUNTALLOC!AK455</f>
        <v>0</v>
      </c>
      <c r="AL455" s="697">
        <f>[52]ACCOUNTALLOC!AL455</f>
        <v>0</v>
      </c>
      <c r="AM455" s="697">
        <f>[52]ACCOUNTALLOC!AM455</f>
        <v>0</v>
      </c>
      <c r="AN455" s="697">
        <f>[52]ACCOUNTALLOC!AN455</f>
        <v>0</v>
      </c>
      <c r="AO455" s="697">
        <f>[52]ACCOUNTALLOC!AO455</f>
        <v>0</v>
      </c>
      <c r="AP455" s="697">
        <f>[52]ACCOUNTALLOC!AP455</f>
        <v>0</v>
      </c>
      <c r="AQ455" s="697">
        <f>[52]ACCOUNTALLOC!AQ455</f>
        <v>0</v>
      </c>
      <c r="AR455" s="698"/>
      <c r="AS455" s="697">
        <f>[52]ACCOUNTALLOC!AS455</f>
        <v>0</v>
      </c>
      <c r="AT455" s="697">
        <f>[52]ACCOUNTALLOC!AT455</f>
        <v>0</v>
      </c>
      <c r="AU455" s="697">
        <f>[52]ACCOUNTALLOC!AU455</f>
        <v>0</v>
      </c>
      <c r="AV455" s="697">
        <f>[52]ACCOUNTALLOC!AV455</f>
        <v>0</v>
      </c>
      <c r="AW455" s="697">
        <f>[52]ACCOUNTALLOC!AW455</f>
        <v>0</v>
      </c>
      <c r="AX455" s="697">
        <f>[52]ACCOUNTALLOC!AX455</f>
        <v>0</v>
      </c>
      <c r="AY455" s="697">
        <f>[52]ACCOUNTALLOC!AY455</f>
        <v>0</v>
      </c>
      <c r="AZ455" s="698"/>
      <c r="BA455" s="697">
        <f>[52]ACCOUNTALLOC!BA455</f>
        <v>0</v>
      </c>
      <c r="BB455" s="697">
        <f>[52]ACCOUNTALLOC!BB455</f>
        <v>0</v>
      </c>
      <c r="BC455" s="697">
        <f>[52]ACCOUNTALLOC!BC455</f>
        <v>0</v>
      </c>
      <c r="BD455" s="697">
        <f>[52]ACCOUNTALLOC!BD455</f>
        <v>0</v>
      </c>
      <c r="BE455" s="697">
        <f>[52]ACCOUNTALLOC!BE455</f>
        <v>0</v>
      </c>
      <c r="BF455" s="697">
        <f>[52]ACCOUNTALLOC!BF455</f>
        <v>0</v>
      </c>
      <c r="BG455" s="697">
        <f>[52]ACCOUNTALLOC!BG455</f>
        <v>0</v>
      </c>
      <c r="BH455" s="698"/>
      <c r="BI455" s="697">
        <f>[52]ACCOUNTALLOC!BI455</f>
        <v>0</v>
      </c>
      <c r="BJ455" s="697">
        <f>[52]ACCOUNTALLOC!BJ455</f>
        <v>0</v>
      </c>
      <c r="BK455" s="697">
        <f>[52]ACCOUNTALLOC!BK455</f>
        <v>0</v>
      </c>
      <c r="BL455" s="697">
        <f>[52]ACCOUNTALLOC!BL455</f>
        <v>0</v>
      </c>
      <c r="BM455" s="697">
        <f>[52]ACCOUNTALLOC!BM455</f>
        <v>0</v>
      </c>
      <c r="BN455" s="697">
        <f>[52]ACCOUNTALLOC!BN455</f>
        <v>0</v>
      </c>
      <c r="BO455" s="697">
        <f>[52]ACCOUNTALLOC!BO455</f>
        <v>0</v>
      </c>
      <c r="BP455" s="698"/>
      <c r="BQ455" s="697">
        <f>[52]ACCOUNTALLOC!BQ455</f>
        <v>0</v>
      </c>
      <c r="BR455" s="697">
        <f>[52]ACCOUNTALLOC!BR455</f>
        <v>0</v>
      </c>
      <c r="BS455" s="697">
        <f>[52]ACCOUNTALLOC!BS455</f>
        <v>0</v>
      </c>
      <c r="BT455" s="697">
        <f>[52]ACCOUNTALLOC!BT455</f>
        <v>0</v>
      </c>
      <c r="BU455" s="697">
        <f>[52]ACCOUNTALLOC!BU455</f>
        <v>0</v>
      </c>
      <c r="BV455" s="697">
        <f>[52]ACCOUNTALLOC!BV455</f>
        <v>0</v>
      </c>
      <c r="BW455" s="697">
        <f>[52]ACCOUNTALLOC!BW455</f>
        <v>0</v>
      </c>
      <c r="BX455" s="698"/>
      <c r="BY455" s="697">
        <f>[52]ACCOUNTALLOC!BY455</f>
        <v>0</v>
      </c>
      <c r="BZ455" s="697">
        <f>[52]ACCOUNTALLOC!BZ455</f>
        <v>0</v>
      </c>
      <c r="CA455" s="697">
        <f>[52]ACCOUNTALLOC!CA455</f>
        <v>0</v>
      </c>
      <c r="CB455" s="697">
        <f>[52]ACCOUNTALLOC!CB455</f>
        <v>0</v>
      </c>
      <c r="CC455" s="697">
        <f>[52]ACCOUNTALLOC!CC455</f>
        <v>0</v>
      </c>
      <c r="CD455" s="697">
        <f>[52]ACCOUNTALLOC!CD455</f>
        <v>0</v>
      </c>
      <c r="CE455" s="697">
        <f>[52]ACCOUNTALLOC!CE455</f>
        <v>0</v>
      </c>
      <c r="CF455" s="698"/>
      <c r="CG455" s="697">
        <f>[52]ACCOUNTALLOC!CG455</f>
        <v>0</v>
      </c>
      <c r="CH455" s="697">
        <f>[52]ACCOUNTALLOC!CH455</f>
        <v>0</v>
      </c>
      <c r="CI455" s="697">
        <f>[52]ACCOUNTALLOC!CI455</f>
        <v>0</v>
      </c>
      <c r="CJ455" s="697">
        <f>[52]ACCOUNTALLOC!CJ455</f>
        <v>0</v>
      </c>
      <c r="CK455" s="697">
        <f>[52]ACCOUNTALLOC!CK455</f>
        <v>0</v>
      </c>
      <c r="CL455" s="697">
        <f>[52]ACCOUNTALLOC!CL455</f>
        <v>0</v>
      </c>
      <c r="CM455" s="697">
        <f>[52]ACCOUNTALLOC!CM455</f>
        <v>0</v>
      </c>
      <c r="CN455" s="698">
        <f>[52]ACCOUNTALLOC!CN455</f>
        <v>0</v>
      </c>
      <c r="CO455" s="697">
        <f>[52]ACCOUNTALLOC!CO455</f>
        <v>0</v>
      </c>
      <c r="CP455" s="697">
        <f>[52]ACCOUNTALLOC!CP455</f>
        <v>0</v>
      </c>
      <c r="CQ455" s="697">
        <f>[52]ACCOUNTALLOC!CQ455</f>
        <v>0</v>
      </c>
      <c r="CR455" s="697">
        <f>[52]ACCOUNTALLOC!CR455</f>
        <v>0</v>
      </c>
      <c r="CS455" s="697">
        <f>[52]ACCOUNTALLOC!CS455</f>
        <v>0</v>
      </c>
      <c r="CT455" s="697">
        <f>[52]ACCOUNTALLOC!CT455</f>
        <v>0</v>
      </c>
      <c r="CU455" s="697">
        <f>[52]ACCOUNTALLOC!CU455</f>
        <v>0</v>
      </c>
      <c r="CW455" s="65">
        <f>[52]ACCOUNTALLOC!CW455</f>
        <v>0</v>
      </c>
      <c r="CX455" s="65">
        <f>[52]ACCOUNTALLOC!CX455</f>
        <v>0</v>
      </c>
      <c r="CY455" s="65">
        <f>[52]ACCOUNTALLOC!CY455</f>
        <v>0</v>
      </c>
      <c r="CZ455" s="65">
        <f>[52]ACCOUNTALLOC!CZ455</f>
        <v>0</v>
      </c>
      <c r="DA455" s="65">
        <f>[52]ACCOUNTALLOC!DA455</f>
        <v>0</v>
      </c>
      <c r="DB455" s="65">
        <f>[52]ACCOUNTALLOC!DB455</f>
        <v>0</v>
      </c>
      <c r="DC455" s="65">
        <f>[52]ACCOUNTALLOC!DC455</f>
        <v>0</v>
      </c>
      <c r="DE455" s="65">
        <v>0</v>
      </c>
      <c r="DF455" s="65">
        <v>0</v>
      </c>
      <c r="DG455" s="65">
        <v>0</v>
      </c>
      <c r="DH455" s="65">
        <v>0</v>
      </c>
      <c r="DI455" s="65">
        <v>0</v>
      </c>
      <c r="DJ455" s="65">
        <v>0</v>
      </c>
      <c r="DK455" s="65">
        <v>0</v>
      </c>
      <c r="DM455" s="65">
        <v>0</v>
      </c>
      <c r="DN455" s="65">
        <v>0</v>
      </c>
      <c r="DO455" s="65">
        <v>0</v>
      </c>
      <c r="DP455" s="65">
        <v>0</v>
      </c>
      <c r="DQ455" s="65">
        <v>0</v>
      </c>
      <c r="DR455" s="65">
        <v>0</v>
      </c>
      <c r="DS455" s="65">
        <v>0</v>
      </c>
      <c r="DU455" s="65">
        <v>0</v>
      </c>
      <c r="DV455" s="65">
        <v>0</v>
      </c>
      <c r="DW455" s="65">
        <v>0</v>
      </c>
      <c r="DX455" s="65">
        <v>0</v>
      </c>
      <c r="DY455" s="65">
        <v>0</v>
      </c>
      <c r="DZ455" s="65">
        <v>0</v>
      </c>
      <c r="EA455" s="65">
        <v>0</v>
      </c>
      <c r="EC455" s="65">
        <v>0</v>
      </c>
      <c r="ED455" s="65">
        <v>0</v>
      </c>
      <c r="EE455" s="65">
        <v>0</v>
      </c>
      <c r="EF455" s="65">
        <v>0</v>
      </c>
      <c r="EG455" s="65">
        <v>0</v>
      </c>
      <c r="EH455" s="65">
        <v>0</v>
      </c>
      <c r="EI455" s="65">
        <v>0</v>
      </c>
      <c r="EK455" s="65">
        <v>0</v>
      </c>
      <c r="EL455" s="65">
        <v>0</v>
      </c>
      <c r="EM455" s="65">
        <v>0</v>
      </c>
      <c r="EN455" s="65">
        <v>0</v>
      </c>
      <c r="EO455" s="65">
        <v>0</v>
      </c>
      <c r="EP455" s="65">
        <v>0</v>
      </c>
      <c r="EQ455" s="65">
        <v>0</v>
      </c>
      <c r="ES455" s="65">
        <v>0</v>
      </c>
      <c r="ET455" s="65">
        <v>0</v>
      </c>
      <c r="EU455" s="65">
        <v>0</v>
      </c>
      <c r="EV455" s="65">
        <v>0</v>
      </c>
      <c r="EW455" s="65">
        <v>0</v>
      </c>
      <c r="EX455" s="65">
        <v>0</v>
      </c>
      <c r="EY455" s="65">
        <v>0</v>
      </c>
      <c r="FA455" s="65">
        <v>0</v>
      </c>
      <c r="FB455" s="65">
        <v>0</v>
      </c>
      <c r="FC455" s="65">
        <v>0</v>
      </c>
      <c r="FD455" s="65">
        <v>0</v>
      </c>
      <c r="FE455" s="65">
        <v>0</v>
      </c>
      <c r="FF455" s="65">
        <v>0</v>
      </c>
      <c r="FG455" s="65">
        <v>0</v>
      </c>
    </row>
    <row r="456" spans="1:163">
      <c r="A456" s="698"/>
      <c r="B456" s="694" t="str">
        <f>[52]ACCOUNTALLOC!B456</f>
        <v>Sub-total</v>
      </c>
      <c r="C456" s="696">
        <f>[52]ACCOUNTALLOC!C456</f>
        <v>9524371.1429421082</v>
      </c>
      <c r="D456" s="700"/>
      <c r="E456" s="696">
        <f>[52]ACCOUNTALLOC!E456</f>
        <v>570081.59237965604</v>
      </c>
      <c r="F456" s="696">
        <f>[52]ACCOUNTALLOC!F456</f>
        <v>4077809.4919022503</v>
      </c>
      <c r="G456" s="696">
        <f>[52]ACCOUNTALLOC!G456</f>
        <v>0</v>
      </c>
      <c r="H456" s="696">
        <f>[52]ACCOUNTALLOC!H456</f>
        <v>0</v>
      </c>
      <c r="I456" s="696">
        <f>[52]ACCOUNTALLOC!I456</f>
        <v>0</v>
      </c>
      <c r="J456" s="696">
        <f>[52]ACCOUNTALLOC!J456</f>
        <v>0</v>
      </c>
      <c r="K456" s="696">
        <f>[52]ACCOUNTALLOC!K456</f>
        <v>4647891.0842819065</v>
      </c>
      <c r="L456" s="696"/>
      <c r="M456" s="696">
        <f>[52]ACCOUNTALLOC!M456</f>
        <v>131434.01707732657</v>
      </c>
      <c r="N456" s="696">
        <f>[52]ACCOUNTALLOC!N456</f>
        <v>1036123.5434361299</v>
      </c>
      <c r="O456" s="696">
        <f>[52]ACCOUNTALLOC!O456</f>
        <v>0</v>
      </c>
      <c r="P456" s="696">
        <f>[52]ACCOUNTALLOC!P456</f>
        <v>0</v>
      </c>
      <c r="Q456" s="696">
        <f>[52]ACCOUNTALLOC!Q456</f>
        <v>0</v>
      </c>
      <c r="R456" s="696">
        <f>[52]ACCOUNTALLOC!R456</f>
        <v>0</v>
      </c>
      <c r="S456" s="696">
        <f>[52]ACCOUNTALLOC!S456</f>
        <v>1167557.5605134566</v>
      </c>
      <c r="T456" s="696"/>
      <c r="U456" s="696">
        <f>[52]ACCOUNTALLOC!U456</f>
        <v>140678.82405015855</v>
      </c>
      <c r="V456" s="696">
        <f>[52]ACCOUNTALLOC!V456</f>
        <v>1152248.7264679244</v>
      </c>
      <c r="W456" s="696">
        <f>[52]ACCOUNTALLOC!W456</f>
        <v>0</v>
      </c>
      <c r="X456" s="696">
        <f>[52]ACCOUNTALLOC!X456</f>
        <v>0</v>
      </c>
      <c r="Y456" s="696">
        <f>[52]ACCOUNTALLOC!Y456</f>
        <v>0</v>
      </c>
      <c r="Z456" s="696">
        <f>[52]ACCOUNTALLOC!Z456</f>
        <v>0</v>
      </c>
      <c r="AA456" s="696">
        <f>[52]ACCOUNTALLOC!AA456</f>
        <v>1292927.5505180829</v>
      </c>
      <c r="AB456" s="696"/>
      <c r="AC456" s="696">
        <f>[52]ACCOUNTALLOC!AC456</f>
        <v>73915.165635245139</v>
      </c>
      <c r="AD456" s="696">
        <f>[52]ACCOUNTALLOC!AD456</f>
        <v>743621.94196577207</v>
      </c>
      <c r="AE456" s="696">
        <f>[52]ACCOUNTALLOC!AE456</f>
        <v>0</v>
      </c>
      <c r="AF456" s="696">
        <f>[52]ACCOUNTALLOC!AF456</f>
        <v>0</v>
      </c>
      <c r="AG456" s="696">
        <f>[52]ACCOUNTALLOC!AG456</f>
        <v>0</v>
      </c>
      <c r="AH456" s="696">
        <f>[52]ACCOUNTALLOC!AH456</f>
        <v>0</v>
      </c>
      <c r="AI456" s="696">
        <f>[52]ACCOUNTALLOC!AI456</f>
        <v>817537.10760101723</v>
      </c>
      <c r="AJ456" s="696"/>
      <c r="AK456" s="696">
        <f>[52]ACCOUNTALLOC!AK456</f>
        <v>52215.345385143693</v>
      </c>
      <c r="AL456" s="696">
        <f>[52]ACCOUNTALLOC!AL456</f>
        <v>517369.60395541537</v>
      </c>
      <c r="AM456" s="696">
        <f>[52]ACCOUNTALLOC!AM456</f>
        <v>0</v>
      </c>
      <c r="AN456" s="696">
        <f>[52]ACCOUNTALLOC!AN456</f>
        <v>0</v>
      </c>
      <c r="AO456" s="696">
        <f>[52]ACCOUNTALLOC!AO456</f>
        <v>0</v>
      </c>
      <c r="AP456" s="696">
        <f>[52]ACCOUNTALLOC!AP456</f>
        <v>0</v>
      </c>
      <c r="AQ456" s="696">
        <f>[52]ACCOUNTALLOC!AQ456</f>
        <v>569584.94934055908</v>
      </c>
      <c r="AR456" s="696"/>
      <c r="AS456" s="696">
        <f>[52]ACCOUNTALLOC!AS456</f>
        <v>1.7844231223479412</v>
      </c>
      <c r="AT456" s="696">
        <f>[52]ACCOUNTALLOC!AT456</f>
        <v>1633.6505883503114</v>
      </c>
      <c r="AU456" s="696">
        <f>[52]ACCOUNTALLOC!AU456</f>
        <v>0</v>
      </c>
      <c r="AV456" s="696">
        <f>[52]ACCOUNTALLOC!AV456</f>
        <v>0</v>
      </c>
      <c r="AW456" s="696">
        <f>[52]ACCOUNTALLOC!AW456</f>
        <v>0</v>
      </c>
      <c r="AX456" s="696">
        <f>[52]ACCOUNTALLOC!AX456</f>
        <v>0</v>
      </c>
      <c r="AY456" s="696">
        <f>[52]ACCOUNTALLOC!AY456</f>
        <v>1635.4350114726594</v>
      </c>
      <c r="AZ456" s="696"/>
      <c r="BA456" s="696">
        <f>[52]ACCOUNTALLOC!BA456</f>
        <v>0</v>
      </c>
      <c r="BB456" s="696">
        <f>[52]ACCOUNTALLOC!BB456</f>
        <v>45087.963537529118</v>
      </c>
      <c r="BC456" s="696">
        <f>[52]ACCOUNTALLOC!BC456</f>
        <v>0</v>
      </c>
      <c r="BD456" s="696">
        <f>[52]ACCOUNTALLOC!BD456</f>
        <v>0</v>
      </c>
      <c r="BE456" s="696">
        <f>[52]ACCOUNTALLOC!BE456</f>
        <v>0</v>
      </c>
      <c r="BF456" s="696">
        <f>[52]ACCOUNTALLOC!BF456</f>
        <v>0</v>
      </c>
      <c r="BG456" s="696">
        <f>[52]ACCOUNTALLOC!BG456</f>
        <v>45087.963537529118</v>
      </c>
      <c r="BH456" s="696"/>
      <c r="BI456" s="696">
        <f>[52]ACCOUNTALLOC!BI456</f>
        <v>10213.806052130276</v>
      </c>
      <c r="BJ456" s="696">
        <f>[52]ACCOUNTALLOC!BJ456</f>
        <v>93756.369955934584</v>
      </c>
      <c r="BK456" s="696">
        <f>[52]ACCOUNTALLOC!BK456</f>
        <v>0</v>
      </c>
      <c r="BL456" s="696">
        <f>[52]ACCOUNTALLOC!BL456</f>
        <v>0</v>
      </c>
      <c r="BM456" s="696">
        <f>[52]ACCOUNTALLOC!BM456</f>
        <v>0</v>
      </c>
      <c r="BN456" s="696">
        <f>[52]ACCOUNTALLOC!BN456</f>
        <v>0</v>
      </c>
      <c r="BO456" s="696">
        <f>[52]ACCOUNTALLOC!BO456</f>
        <v>103970.17600806485</v>
      </c>
      <c r="BP456" s="696"/>
      <c r="BQ456" s="696">
        <f>[52]ACCOUNTALLOC!BQ456</f>
        <v>17735.344698430657</v>
      </c>
      <c r="BR456" s="696">
        <f>[52]ACCOUNTALLOC!BR456</f>
        <v>223938.60012551927</v>
      </c>
      <c r="BS456" s="696">
        <f>[52]ACCOUNTALLOC!BS456</f>
        <v>0</v>
      </c>
      <c r="BT456" s="696">
        <f>[52]ACCOUNTALLOC!BT456</f>
        <v>0</v>
      </c>
      <c r="BU456" s="696">
        <f>[52]ACCOUNTALLOC!BU456</f>
        <v>0</v>
      </c>
      <c r="BV456" s="696">
        <f>[52]ACCOUNTALLOC!BV456</f>
        <v>0</v>
      </c>
      <c r="BW456" s="696">
        <f>[52]ACCOUNTALLOC!BW456</f>
        <v>241673.94482394992</v>
      </c>
      <c r="BX456" s="696"/>
      <c r="BY456" s="696">
        <f>[52]ACCOUNTALLOC!BY456</f>
        <v>51140.569304868426</v>
      </c>
      <c r="BZ456" s="696">
        <f>[52]ACCOUNTALLOC!BZ456</f>
        <v>553342.35937773075</v>
      </c>
      <c r="CA456" s="696">
        <f>[52]ACCOUNTALLOC!CA456</f>
        <v>0</v>
      </c>
      <c r="CB456" s="696">
        <f>[52]ACCOUNTALLOC!CB456</f>
        <v>0</v>
      </c>
      <c r="CC456" s="696">
        <f>[52]ACCOUNTALLOC!CC456</f>
        <v>0</v>
      </c>
      <c r="CD456" s="696">
        <f>[52]ACCOUNTALLOC!CD456</f>
        <v>0</v>
      </c>
      <c r="CE456" s="696">
        <f>[52]ACCOUNTALLOC!CE456</f>
        <v>604482.92868259922</v>
      </c>
      <c r="CF456" s="696"/>
      <c r="CG456" s="696">
        <f>[52]ACCOUNTALLOC!CG456</f>
        <v>2054.3239795047953</v>
      </c>
      <c r="CH456" s="696">
        <f>[52]ACCOUNTALLOC!CH456</f>
        <v>26964.98369259961</v>
      </c>
      <c r="CI456" s="696">
        <f>[52]ACCOUNTALLOC!CI456</f>
        <v>0</v>
      </c>
      <c r="CJ456" s="696">
        <f>[52]ACCOUNTALLOC!CJ456</f>
        <v>0</v>
      </c>
      <c r="CK456" s="696">
        <f>[52]ACCOUNTALLOC!CK456</f>
        <v>0</v>
      </c>
      <c r="CL456" s="696">
        <f>[52]ACCOUNTALLOC!CL456</f>
        <v>0</v>
      </c>
      <c r="CM456" s="696">
        <f>[52]ACCOUNTALLOC!CM456</f>
        <v>29019.307672104405</v>
      </c>
      <c r="CN456" s="696">
        <f>[52]ACCOUNTALLOC!CN456</f>
        <v>0</v>
      </c>
      <c r="CO456" s="696">
        <f>[52]ACCOUNTALLOC!CO456</f>
        <v>364.1054899218808</v>
      </c>
      <c r="CP456" s="696">
        <f>[52]ACCOUNTALLOC!CP456</f>
        <v>2639.0294614459617</v>
      </c>
      <c r="CQ456" s="696">
        <f>[52]ACCOUNTALLOC!CQ456</f>
        <v>0</v>
      </c>
      <c r="CR456" s="696">
        <f>[52]ACCOUNTALLOC!CR456</f>
        <v>0</v>
      </c>
      <c r="CS456" s="696">
        <f>[52]ACCOUNTALLOC!CS456</f>
        <v>0</v>
      </c>
      <c r="CT456" s="696">
        <f>[52]ACCOUNTALLOC!CT456</f>
        <v>0</v>
      </c>
      <c r="CU456" s="696">
        <f>[52]ACCOUNTALLOC!CU456</f>
        <v>3003.1349513678424</v>
      </c>
      <c r="CV456" s="66"/>
      <c r="CW456" s="66">
        <f>[52]ACCOUNTALLOC!CW456</f>
        <v>0</v>
      </c>
      <c r="CX456" s="66">
        <f>[52]ACCOUNTALLOC!CX456</f>
        <v>0</v>
      </c>
      <c r="CY456" s="66">
        <f>[52]ACCOUNTALLOC!CY456</f>
        <v>0</v>
      </c>
      <c r="CZ456" s="66">
        <f>[52]ACCOUNTALLOC!CZ456</f>
        <v>0</v>
      </c>
      <c r="DA456" s="66">
        <f>[52]ACCOUNTALLOC!DA456</f>
        <v>0</v>
      </c>
      <c r="DB456" s="66">
        <f>[52]ACCOUNTALLOC!DB456</f>
        <v>0</v>
      </c>
      <c r="DC456" s="66">
        <f>[52]ACCOUNTALLOC!DC456</f>
        <v>0</v>
      </c>
      <c r="DD456" s="66"/>
      <c r="DE456" s="66">
        <v>0</v>
      </c>
      <c r="DF456" s="66">
        <v>0</v>
      </c>
      <c r="DG456" s="66">
        <v>0</v>
      </c>
      <c r="DH456" s="66">
        <v>0</v>
      </c>
      <c r="DI456" s="66">
        <v>0</v>
      </c>
      <c r="DJ456" s="66">
        <v>0</v>
      </c>
      <c r="DK456" s="66">
        <v>0</v>
      </c>
      <c r="DL456" s="66"/>
      <c r="DM456" s="66">
        <v>0</v>
      </c>
      <c r="DN456" s="66">
        <v>0</v>
      </c>
      <c r="DO456" s="66">
        <v>0</v>
      </c>
      <c r="DP456" s="66">
        <v>0</v>
      </c>
      <c r="DQ456" s="66">
        <v>0</v>
      </c>
      <c r="DR456" s="66">
        <v>0</v>
      </c>
      <c r="DS456" s="66">
        <v>0</v>
      </c>
      <c r="DT456" s="66"/>
      <c r="DU456" s="66">
        <v>0</v>
      </c>
      <c r="DV456" s="66">
        <v>0</v>
      </c>
      <c r="DW456" s="66">
        <v>0</v>
      </c>
      <c r="DX456" s="66">
        <v>0</v>
      </c>
      <c r="DY456" s="66">
        <v>0</v>
      </c>
      <c r="DZ456" s="66">
        <v>0</v>
      </c>
      <c r="EA456" s="66">
        <v>0</v>
      </c>
      <c r="EB456" s="66"/>
      <c r="EC456" s="66">
        <v>0</v>
      </c>
      <c r="ED456" s="66">
        <v>0</v>
      </c>
      <c r="EE456" s="66">
        <v>0</v>
      </c>
      <c r="EF456" s="66">
        <v>0</v>
      </c>
      <c r="EG456" s="66">
        <v>0</v>
      </c>
      <c r="EH456" s="66">
        <v>0</v>
      </c>
      <c r="EI456" s="66">
        <v>0</v>
      </c>
      <c r="EJ456" s="66"/>
      <c r="EK456" s="66">
        <v>0</v>
      </c>
      <c r="EL456" s="66">
        <v>0</v>
      </c>
      <c r="EM456" s="66">
        <v>0</v>
      </c>
      <c r="EN456" s="66">
        <v>0</v>
      </c>
      <c r="EO456" s="66">
        <v>0</v>
      </c>
      <c r="EP456" s="66">
        <v>0</v>
      </c>
      <c r="EQ456" s="66">
        <v>0</v>
      </c>
      <c r="ER456" s="66"/>
      <c r="ES456" s="66">
        <v>0</v>
      </c>
      <c r="ET456" s="66">
        <v>0</v>
      </c>
      <c r="EU456" s="66">
        <v>0</v>
      </c>
      <c r="EV456" s="66">
        <v>0</v>
      </c>
      <c r="EW456" s="66">
        <v>0</v>
      </c>
      <c r="EX456" s="66">
        <v>0</v>
      </c>
      <c r="EY456" s="66">
        <v>0</v>
      </c>
      <c r="EZ456" s="66"/>
      <c r="FA456" s="66">
        <v>0</v>
      </c>
      <c r="FB456" s="66">
        <v>0</v>
      </c>
      <c r="FC456" s="66">
        <v>0</v>
      </c>
      <c r="FD456" s="66">
        <v>0</v>
      </c>
      <c r="FE456" s="66">
        <v>0</v>
      </c>
      <c r="FF456" s="66">
        <v>0</v>
      </c>
      <c r="FG456" s="66">
        <v>0</v>
      </c>
    </row>
    <row r="457" spans="1:163">
      <c r="D457" s="64"/>
      <c r="CW457" s="2">
        <f>[52]ACCOUNTALLOC!CW457</f>
        <v>0</v>
      </c>
      <c r="CX457" s="2">
        <f>[52]ACCOUNTALLOC!CX457</f>
        <v>0</v>
      </c>
      <c r="CY457" s="2">
        <f>[52]ACCOUNTALLOC!CY457</f>
        <v>0</v>
      </c>
      <c r="CZ457" s="2">
        <f>[52]ACCOUNTALLOC!CZ457</f>
        <v>0</v>
      </c>
      <c r="DA457" s="2">
        <f>[52]ACCOUNTALLOC!DA457</f>
        <v>0</v>
      </c>
      <c r="DB457" s="2">
        <f>[52]ACCOUNTALLOC!DB457</f>
        <v>0</v>
      </c>
      <c r="DC457" s="2">
        <f>[52]ACCOUNTALLOC!DC457</f>
        <v>0</v>
      </c>
    </row>
    <row r="458" spans="1:163">
      <c r="B458" s="12" t="s">
        <v>255</v>
      </c>
      <c r="D458" s="64"/>
      <c r="CW458" s="2">
        <f>[52]ACCOUNTALLOC!CW458</f>
        <v>0</v>
      </c>
      <c r="CX458" s="2">
        <f>[52]ACCOUNTALLOC!CX458</f>
        <v>0</v>
      </c>
      <c r="CY458" s="2">
        <f>[52]ACCOUNTALLOC!CY458</f>
        <v>0</v>
      </c>
      <c r="CZ458" s="2">
        <f>[52]ACCOUNTALLOC!CZ458</f>
        <v>0</v>
      </c>
      <c r="DA458" s="2">
        <f>[52]ACCOUNTALLOC!DA458</f>
        <v>0</v>
      </c>
      <c r="DB458" s="2">
        <f>[52]ACCOUNTALLOC!DB458</f>
        <v>0</v>
      </c>
      <c r="DC458" s="2">
        <f>[52]ACCOUNTALLOC!DC458</f>
        <v>0</v>
      </c>
    </row>
    <row r="459" spans="1:163">
      <c r="A459" s="699" t="str">
        <f>[52]ACCOUNTALLOC!A459</f>
        <v>S102</v>
      </c>
      <c r="B459" s="698" t="str">
        <f>[52]ACCOUNTALLOC!B459</f>
        <v>Salary &amp; Wages - Dist Related</v>
      </c>
      <c r="C459" s="695">
        <f>[52]ACCOUNTALLOC!C459</f>
        <v>28292537.446778752</v>
      </c>
      <c r="D459" s="700"/>
      <c r="E459" s="697">
        <f>[52]ACCOUNTALLOC!E459</f>
        <v>16617631.43345652</v>
      </c>
      <c r="F459" s="697">
        <f>[52]ACCOUNTALLOC!F459</f>
        <v>0</v>
      </c>
      <c r="G459" s="697">
        <f>[52]ACCOUNTALLOC!G459</f>
        <v>2194428.8631098643</v>
      </c>
      <c r="H459" s="697">
        <f>[52]ACCOUNTALLOC!H459</f>
        <v>0</v>
      </c>
      <c r="I459" s="697">
        <f>[52]ACCOUNTALLOC!I459</f>
        <v>0</v>
      </c>
      <c r="J459" s="697">
        <f>[52]ACCOUNTALLOC!J459</f>
        <v>0</v>
      </c>
      <c r="K459" s="697">
        <f>[52]ACCOUNTALLOC!K459</f>
        <v>18812060.296566382</v>
      </c>
      <c r="L459" s="698"/>
      <c r="M459" s="697">
        <f>[52]ACCOUNTALLOC!M459</f>
        <v>3056694.6348082609</v>
      </c>
      <c r="N459" s="697">
        <f>[52]ACCOUNTALLOC!N459</f>
        <v>0</v>
      </c>
      <c r="O459" s="697">
        <f>[52]ACCOUNTALLOC!O459</f>
        <v>297030.46559156815</v>
      </c>
      <c r="P459" s="697">
        <f>[52]ACCOUNTALLOC!P459</f>
        <v>0</v>
      </c>
      <c r="Q459" s="697">
        <f>[52]ACCOUNTALLOC!Q459</f>
        <v>0</v>
      </c>
      <c r="R459" s="697">
        <f>[52]ACCOUNTALLOC!R459</f>
        <v>0</v>
      </c>
      <c r="S459" s="697">
        <f>[52]ACCOUNTALLOC!S459</f>
        <v>3353725.100399829</v>
      </c>
      <c r="T459" s="698"/>
      <c r="U459" s="697">
        <f>[52]ACCOUNTALLOC!U459</f>
        <v>2584469.0087390291</v>
      </c>
      <c r="V459" s="697">
        <f>[52]ACCOUNTALLOC!V459</f>
        <v>0</v>
      </c>
      <c r="W459" s="697">
        <f>[52]ACCOUNTALLOC!W459</f>
        <v>78188.188719686688</v>
      </c>
      <c r="X459" s="697">
        <f>[52]ACCOUNTALLOC!X459</f>
        <v>0</v>
      </c>
      <c r="Y459" s="697">
        <f>[52]ACCOUNTALLOC!Y459</f>
        <v>0</v>
      </c>
      <c r="Z459" s="697">
        <f>[52]ACCOUNTALLOC!Z459</f>
        <v>0</v>
      </c>
      <c r="AA459" s="697">
        <f>[52]ACCOUNTALLOC!AA459</f>
        <v>2662657.1974587156</v>
      </c>
      <c r="AB459" s="698"/>
      <c r="AC459" s="697">
        <f>[52]ACCOUNTALLOC!AC459</f>
        <v>1125184.1563919534</v>
      </c>
      <c r="AD459" s="697">
        <f>[52]ACCOUNTALLOC!AD459</f>
        <v>0</v>
      </c>
      <c r="AE459" s="697">
        <f>[52]ACCOUNTALLOC!AE459</f>
        <v>8658.0160776768607</v>
      </c>
      <c r="AF459" s="697">
        <f>[52]ACCOUNTALLOC!AF459</f>
        <v>0</v>
      </c>
      <c r="AG459" s="697">
        <f>[52]ACCOUNTALLOC!AG459</f>
        <v>0</v>
      </c>
      <c r="AH459" s="697">
        <f>[52]ACCOUNTALLOC!AH459</f>
        <v>0</v>
      </c>
      <c r="AI459" s="697">
        <f>[52]ACCOUNTALLOC!AI459</f>
        <v>1133842.1724696301</v>
      </c>
      <c r="AJ459" s="698"/>
      <c r="AK459" s="697">
        <f>[52]ACCOUNTALLOC!AK459</f>
        <v>895800.89201552211</v>
      </c>
      <c r="AL459" s="697">
        <f>[52]ACCOUNTALLOC!AL459</f>
        <v>0</v>
      </c>
      <c r="AM459" s="697">
        <f>[52]ACCOUNTALLOC!AM459</f>
        <v>103333.10155424484</v>
      </c>
      <c r="AN459" s="697">
        <f>[52]ACCOUNTALLOC!AN459</f>
        <v>0</v>
      </c>
      <c r="AO459" s="697">
        <f>[52]ACCOUNTALLOC!AO459</f>
        <v>0</v>
      </c>
      <c r="AP459" s="697">
        <f>[52]ACCOUNTALLOC!AP459</f>
        <v>0</v>
      </c>
      <c r="AQ459" s="697">
        <f>[52]ACCOUNTALLOC!AQ459</f>
        <v>999133.99356976699</v>
      </c>
      <c r="AR459" s="698"/>
      <c r="AS459" s="697">
        <f>[52]ACCOUNTALLOC!AS459</f>
        <v>11058.579183856033</v>
      </c>
      <c r="AT459" s="697">
        <f>[52]ACCOUNTALLOC!AT459</f>
        <v>0</v>
      </c>
      <c r="AU459" s="697">
        <f>[52]ACCOUNTALLOC!AU459</f>
        <v>335.03847358489617</v>
      </c>
      <c r="AV459" s="697">
        <f>[52]ACCOUNTALLOC!AV459</f>
        <v>0</v>
      </c>
      <c r="AW459" s="697">
        <f>[52]ACCOUNTALLOC!AW459</f>
        <v>0</v>
      </c>
      <c r="AX459" s="697">
        <f>[52]ACCOUNTALLOC!AX459</f>
        <v>0</v>
      </c>
      <c r="AY459" s="697">
        <f>[52]ACCOUNTALLOC!AY459</f>
        <v>11393.617657440929</v>
      </c>
      <c r="AZ459" s="698"/>
      <c r="BA459" s="697">
        <f>[52]ACCOUNTALLOC!BA459</f>
        <v>213764.94433415626</v>
      </c>
      <c r="BB459" s="697">
        <f>[52]ACCOUNTALLOC!BB459</f>
        <v>0</v>
      </c>
      <c r="BC459" s="697">
        <f>[52]ACCOUNTALLOC!BC459</f>
        <v>33395.366164780819</v>
      </c>
      <c r="BD459" s="697">
        <f>[52]ACCOUNTALLOC!BD459</f>
        <v>0</v>
      </c>
      <c r="BE459" s="697">
        <f>[52]ACCOUNTALLOC!BE459</f>
        <v>0</v>
      </c>
      <c r="BF459" s="697">
        <f>[52]ACCOUNTALLOC!BF459</f>
        <v>0</v>
      </c>
      <c r="BG459" s="697">
        <f>[52]ACCOUNTALLOC!BG459</f>
        <v>247160.31049893709</v>
      </c>
      <c r="BH459" s="698"/>
      <c r="BI459" s="697">
        <f>[52]ACCOUNTALLOC!BI459</f>
        <v>333427.8625062193</v>
      </c>
      <c r="BJ459" s="697">
        <f>[52]ACCOUNTALLOC!BJ459</f>
        <v>0</v>
      </c>
      <c r="BK459" s="697">
        <f>[52]ACCOUNTALLOC!BK459</f>
        <v>6754.2613437380805</v>
      </c>
      <c r="BL459" s="697">
        <f>[52]ACCOUNTALLOC!BL459</f>
        <v>0</v>
      </c>
      <c r="BM459" s="697">
        <f>[52]ACCOUNTALLOC!BM459</f>
        <v>0</v>
      </c>
      <c r="BN459" s="697">
        <f>[52]ACCOUNTALLOC!BN459</f>
        <v>0</v>
      </c>
      <c r="BO459" s="697">
        <f>[52]ACCOUNTALLOC!BO459</f>
        <v>340182.12384995737</v>
      </c>
      <c r="BP459" s="698"/>
      <c r="BQ459" s="697">
        <f>[52]ACCOUNTALLOC!BQ459</f>
        <v>125450.12217456152</v>
      </c>
      <c r="BR459" s="697">
        <f>[52]ACCOUNTALLOC!BR459</f>
        <v>0</v>
      </c>
      <c r="BS459" s="697">
        <f>[52]ACCOUNTALLOC!BS459</f>
        <v>4194.3802046889132</v>
      </c>
      <c r="BT459" s="697">
        <f>[52]ACCOUNTALLOC!BT459</f>
        <v>0</v>
      </c>
      <c r="BU459" s="697">
        <f>[52]ACCOUNTALLOC!BU459</f>
        <v>0</v>
      </c>
      <c r="BV459" s="697">
        <f>[52]ACCOUNTALLOC!BV459</f>
        <v>0</v>
      </c>
      <c r="BW459" s="697">
        <f>[52]ACCOUNTALLOC!BW459</f>
        <v>129644.50237925044</v>
      </c>
      <c r="BX459" s="698"/>
      <c r="BY459" s="697">
        <f>[52]ACCOUNTALLOC!BY459</f>
        <v>38039.822409882909</v>
      </c>
      <c r="BZ459" s="697">
        <f>[52]ACCOUNTALLOC!BZ459</f>
        <v>0</v>
      </c>
      <c r="CA459" s="697">
        <f>[52]ACCOUNTALLOC!CA459</f>
        <v>6752.9159772209632</v>
      </c>
      <c r="CB459" s="697">
        <f>[52]ACCOUNTALLOC!CB459</f>
        <v>0</v>
      </c>
      <c r="CC459" s="697">
        <f>[52]ACCOUNTALLOC!CC459</f>
        <v>0</v>
      </c>
      <c r="CD459" s="697">
        <f>[52]ACCOUNTALLOC!CD459</f>
        <v>0</v>
      </c>
      <c r="CE459" s="697">
        <f>[52]ACCOUNTALLOC!CE459</f>
        <v>44792.738387103869</v>
      </c>
      <c r="CF459" s="698"/>
      <c r="CG459" s="697">
        <f>[52]ACCOUNTALLOC!CG459</f>
        <v>152964.40456601416</v>
      </c>
      <c r="CH459" s="697">
        <f>[52]ACCOUNTALLOC!CH459</f>
        <v>0</v>
      </c>
      <c r="CI459" s="697">
        <f>[52]ACCOUNTALLOC!CI459</f>
        <v>396299.27788093337</v>
      </c>
      <c r="CJ459" s="697">
        <f>[52]ACCOUNTALLOC!CJ459</f>
        <v>0</v>
      </c>
      <c r="CK459" s="697">
        <f>[52]ACCOUNTALLOC!CK459</f>
        <v>0</v>
      </c>
      <c r="CL459" s="697">
        <f>[52]ACCOUNTALLOC!CL459</f>
        <v>0</v>
      </c>
      <c r="CM459" s="697">
        <f>[52]ACCOUNTALLOC!CM459</f>
        <v>549263.68244694755</v>
      </c>
      <c r="CN459" s="698">
        <f>[52]ACCOUNTALLOC!CN459</f>
        <v>0</v>
      </c>
      <c r="CO459" s="697">
        <f>[52]ACCOUNTALLOC!CO459</f>
        <v>8606.4168765664272</v>
      </c>
      <c r="CP459" s="697">
        <f>[52]ACCOUNTALLOC!CP459</f>
        <v>0</v>
      </c>
      <c r="CQ459" s="697">
        <f>[52]ACCOUNTALLOC!CQ459</f>
        <v>75.294218216161468</v>
      </c>
      <c r="CR459" s="697">
        <f>[52]ACCOUNTALLOC!CR459</f>
        <v>0</v>
      </c>
      <c r="CS459" s="697">
        <f>[52]ACCOUNTALLOC!CS459</f>
        <v>0</v>
      </c>
      <c r="CT459" s="697">
        <f>[52]ACCOUNTALLOC!CT459</f>
        <v>0</v>
      </c>
      <c r="CU459" s="697">
        <f>[52]ACCOUNTALLOC!CU459</f>
        <v>8681.7110947825895</v>
      </c>
      <c r="CW459" s="65">
        <f>[52]ACCOUNTALLOC!CW459</f>
        <v>0</v>
      </c>
      <c r="CX459" s="65">
        <f>[52]ACCOUNTALLOC!CX459</f>
        <v>0</v>
      </c>
      <c r="CY459" s="65">
        <f>[52]ACCOUNTALLOC!CY459</f>
        <v>0</v>
      </c>
      <c r="CZ459" s="65">
        <f>[52]ACCOUNTALLOC!CZ459</f>
        <v>0</v>
      </c>
      <c r="DA459" s="65">
        <f>[52]ACCOUNTALLOC!DA459</f>
        <v>0</v>
      </c>
      <c r="DB459" s="65">
        <f>[52]ACCOUNTALLOC!DB459</f>
        <v>0</v>
      </c>
      <c r="DC459" s="65">
        <f>[52]ACCOUNTALLOC!DC459</f>
        <v>0</v>
      </c>
      <c r="DE459" s="65">
        <v>0</v>
      </c>
      <c r="DF459" s="65">
        <v>0</v>
      </c>
      <c r="DG459" s="65">
        <v>0</v>
      </c>
      <c r="DH459" s="65">
        <v>0</v>
      </c>
      <c r="DI459" s="65">
        <v>0</v>
      </c>
      <c r="DJ459" s="65">
        <v>0</v>
      </c>
      <c r="DK459" s="65">
        <v>0</v>
      </c>
      <c r="DM459" s="65">
        <v>0</v>
      </c>
      <c r="DN459" s="65">
        <v>0</v>
      </c>
      <c r="DO459" s="65">
        <v>0</v>
      </c>
      <c r="DP459" s="65">
        <v>0</v>
      </c>
      <c r="DQ459" s="65">
        <v>0</v>
      </c>
      <c r="DR459" s="65">
        <v>0</v>
      </c>
      <c r="DS459" s="65">
        <v>0</v>
      </c>
      <c r="DU459" s="65">
        <v>0</v>
      </c>
      <c r="DV459" s="65">
        <v>0</v>
      </c>
      <c r="DW459" s="65">
        <v>0</v>
      </c>
      <c r="DX459" s="65">
        <v>0</v>
      </c>
      <c r="DY459" s="65">
        <v>0</v>
      </c>
      <c r="DZ459" s="65">
        <v>0</v>
      </c>
      <c r="EA459" s="65">
        <v>0</v>
      </c>
      <c r="EC459" s="65">
        <v>0</v>
      </c>
      <c r="ED459" s="65">
        <v>0</v>
      </c>
      <c r="EE459" s="65">
        <v>0</v>
      </c>
      <c r="EF459" s="65">
        <v>0</v>
      </c>
      <c r="EG459" s="65">
        <v>0</v>
      </c>
      <c r="EH459" s="65">
        <v>0</v>
      </c>
      <c r="EI459" s="65">
        <v>0</v>
      </c>
      <c r="EK459" s="65">
        <v>0</v>
      </c>
      <c r="EL459" s="65">
        <v>0</v>
      </c>
      <c r="EM459" s="65">
        <v>0</v>
      </c>
      <c r="EN459" s="65">
        <v>0</v>
      </c>
      <c r="EO459" s="65">
        <v>0</v>
      </c>
      <c r="EP459" s="65">
        <v>0</v>
      </c>
      <c r="EQ459" s="65">
        <v>0</v>
      </c>
      <c r="ES459" s="65">
        <v>0</v>
      </c>
      <c r="ET459" s="65">
        <v>0</v>
      </c>
      <c r="EU459" s="65">
        <v>0</v>
      </c>
      <c r="EV459" s="65">
        <v>0</v>
      </c>
      <c r="EW459" s="65">
        <v>0</v>
      </c>
      <c r="EX459" s="65">
        <v>0</v>
      </c>
      <c r="EY459" s="65">
        <v>0</v>
      </c>
      <c r="FA459" s="65">
        <v>0</v>
      </c>
      <c r="FB459" s="65">
        <v>0</v>
      </c>
      <c r="FC459" s="65">
        <v>0</v>
      </c>
      <c r="FD459" s="65">
        <v>0</v>
      </c>
      <c r="FE459" s="65">
        <v>0</v>
      </c>
      <c r="FF459" s="65">
        <v>0</v>
      </c>
      <c r="FG459" s="65">
        <v>0</v>
      </c>
    </row>
    <row r="460" spans="1:163">
      <c r="A460" s="699" t="str">
        <f>[52]ACCOUNTALLOC!A460</f>
        <v>~</v>
      </c>
      <c r="B460" s="698" t="str">
        <f>[52]ACCOUNTALLOC!B460</f>
        <v>~</v>
      </c>
      <c r="C460" s="695">
        <f>[52]ACCOUNTALLOC!C460</f>
        <v>0</v>
      </c>
      <c r="D460" s="700"/>
      <c r="E460" s="697">
        <f>[52]ACCOUNTALLOC!E460</f>
        <v>0</v>
      </c>
      <c r="F460" s="697">
        <f>[52]ACCOUNTALLOC!F460</f>
        <v>0</v>
      </c>
      <c r="G460" s="697">
        <f>[52]ACCOUNTALLOC!G460</f>
        <v>0</v>
      </c>
      <c r="H460" s="697">
        <f>[52]ACCOUNTALLOC!H460</f>
        <v>0</v>
      </c>
      <c r="I460" s="697">
        <f>[52]ACCOUNTALLOC!I460</f>
        <v>0</v>
      </c>
      <c r="J460" s="697">
        <f>[52]ACCOUNTALLOC!J460</f>
        <v>0</v>
      </c>
      <c r="K460" s="697">
        <f>[52]ACCOUNTALLOC!K460</f>
        <v>0</v>
      </c>
      <c r="L460" s="698"/>
      <c r="M460" s="697">
        <f>[52]ACCOUNTALLOC!M460</f>
        <v>0</v>
      </c>
      <c r="N460" s="697">
        <f>[52]ACCOUNTALLOC!N460</f>
        <v>0</v>
      </c>
      <c r="O460" s="697">
        <f>[52]ACCOUNTALLOC!O460</f>
        <v>0</v>
      </c>
      <c r="P460" s="697">
        <f>[52]ACCOUNTALLOC!P460</f>
        <v>0</v>
      </c>
      <c r="Q460" s="697">
        <f>[52]ACCOUNTALLOC!Q460</f>
        <v>0</v>
      </c>
      <c r="R460" s="697">
        <f>[52]ACCOUNTALLOC!R460</f>
        <v>0</v>
      </c>
      <c r="S460" s="697">
        <f>[52]ACCOUNTALLOC!S460</f>
        <v>0</v>
      </c>
      <c r="T460" s="698"/>
      <c r="U460" s="697">
        <f>[52]ACCOUNTALLOC!U460</f>
        <v>0</v>
      </c>
      <c r="V460" s="697">
        <f>[52]ACCOUNTALLOC!V460</f>
        <v>0</v>
      </c>
      <c r="W460" s="697">
        <f>[52]ACCOUNTALLOC!W460</f>
        <v>0</v>
      </c>
      <c r="X460" s="697">
        <f>[52]ACCOUNTALLOC!X460</f>
        <v>0</v>
      </c>
      <c r="Y460" s="697">
        <f>[52]ACCOUNTALLOC!Y460</f>
        <v>0</v>
      </c>
      <c r="Z460" s="697">
        <f>[52]ACCOUNTALLOC!Z460</f>
        <v>0</v>
      </c>
      <c r="AA460" s="697">
        <f>[52]ACCOUNTALLOC!AA460</f>
        <v>0</v>
      </c>
      <c r="AB460" s="698"/>
      <c r="AC460" s="697">
        <f>[52]ACCOUNTALLOC!AC460</f>
        <v>0</v>
      </c>
      <c r="AD460" s="697">
        <f>[52]ACCOUNTALLOC!AD460</f>
        <v>0</v>
      </c>
      <c r="AE460" s="697">
        <f>[52]ACCOUNTALLOC!AE460</f>
        <v>0</v>
      </c>
      <c r="AF460" s="697">
        <f>[52]ACCOUNTALLOC!AF460</f>
        <v>0</v>
      </c>
      <c r="AG460" s="697">
        <f>[52]ACCOUNTALLOC!AG460</f>
        <v>0</v>
      </c>
      <c r="AH460" s="697">
        <f>[52]ACCOUNTALLOC!AH460</f>
        <v>0</v>
      </c>
      <c r="AI460" s="697">
        <f>[52]ACCOUNTALLOC!AI460</f>
        <v>0</v>
      </c>
      <c r="AJ460" s="698"/>
      <c r="AK460" s="697">
        <f>[52]ACCOUNTALLOC!AK460</f>
        <v>0</v>
      </c>
      <c r="AL460" s="697">
        <f>[52]ACCOUNTALLOC!AL460</f>
        <v>0</v>
      </c>
      <c r="AM460" s="697">
        <f>[52]ACCOUNTALLOC!AM460</f>
        <v>0</v>
      </c>
      <c r="AN460" s="697">
        <f>[52]ACCOUNTALLOC!AN460</f>
        <v>0</v>
      </c>
      <c r="AO460" s="697">
        <f>[52]ACCOUNTALLOC!AO460</f>
        <v>0</v>
      </c>
      <c r="AP460" s="697">
        <f>[52]ACCOUNTALLOC!AP460</f>
        <v>0</v>
      </c>
      <c r="AQ460" s="697">
        <f>[52]ACCOUNTALLOC!AQ460</f>
        <v>0</v>
      </c>
      <c r="AR460" s="698"/>
      <c r="AS460" s="697">
        <f>[52]ACCOUNTALLOC!AS460</f>
        <v>0</v>
      </c>
      <c r="AT460" s="697">
        <f>[52]ACCOUNTALLOC!AT460</f>
        <v>0</v>
      </c>
      <c r="AU460" s="697">
        <f>[52]ACCOUNTALLOC!AU460</f>
        <v>0</v>
      </c>
      <c r="AV460" s="697">
        <f>[52]ACCOUNTALLOC!AV460</f>
        <v>0</v>
      </c>
      <c r="AW460" s="697">
        <f>[52]ACCOUNTALLOC!AW460</f>
        <v>0</v>
      </c>
      <c r="AX460" s="697">
        <f>[52]ACCOUNTALLOC!AX460</f>
        <v>0</v>
      </c>
      <c r="AY460" s="697">
        <f>[52]ACCOUNTALLOC!AY460</f>
        <v>0</v>
      </c>
      <c r="AZ460" s="698"/>
      <c r="BA460" s="697">
        <f>[52]ACCOUNTALLOC!BA460</f>
        <v>0</v>
      </c>
      <c r="BB460" s="697">
        <f>[52]ACCOUNTALLOC!BB460</f>
        <v>0</v>
      </c>
      <c r="BC460" s="697">
        <f>[52]ACCOUNTALLOC!BC460</f>
        <v>0</v>
      </c>
      <c r="BD460" s="697">
        <f>[52]ACCOUNTALLOC!BD460</f>
        <v>0</v>
      </c>
      <c r="BE460" s="697">
        <f>[52]ACCOUNTALLOC!BE460</f>
        <v>0</v>
      </c>
      <c r="BF460" s="697">
        <f>[52]ACCOUNTALLOC!BF460</f>
        <v>0</v>
      </c>
      <c r="BG460" s="697">
        <f>[52]ACCOUNTALLOC!BG460</f>
        <v>0</v>
      </c>
      <c r="BH460" s="698"/>
      <c r="BI460" s="697">
        <f>[52]ACCOUNTALLOC!BI460</f>
        <v>0</v>
      </c>
      <c r="BJ460" s="697">
        <f>[52]ACCOUNTALLOC!BJ460</f>
        <v>0</v>
      </c>
      <c r="BK460" s="697">
        <f>[52]ACCOUNTALLOC!BK460</f>
        <v>0</v>
      </c>
      <c r="BL460" s="697">
        <f>[52]ACCOUNTALLOC!BL460</f>
        <v>0</v>
      </c>
      <c r="BM460" s="697">
        <f>[52]ACCOUNTALLOC!BM460</f>
        <v>0</v>
      </c>
      <c r="BN460" s="697">
        <f>[52]ACCOUNTALLOC!BN460</f>
        <v>0</v>
      </c>
      <c r="BO460" s="697">
        <f>[52]ACCOUNTALLOC!BO460</f>
        <v>0</v>
      </c>
      <c r="BP460" s="698"/>
      <c r="BQ460" s="697">
        <f>[52]ACCOUNTALLOC!BQ460</f>
        <v>0</v>
      </c>
      <c r="BR460" s="697">
        <f>[52]ACCOUNTALLOC!BR460</f>
        <v>0</v>
      </c>
      <c r="BS460" s="697">
        <f>[52]ACCOUNTALLOC!BS460</f>
        <v>0</v>
      </c>
      <c r="BT460" s="697">
        <f>[52]ACCOUNTALLOC!BT460</f>
        <v>0</v>
      </c>
      <c r="BU460" s="697">
        <f>[52]ACCOUNTALLOC!BU460</f>
        <v>0</v>
      </c>
      <c r="BV460" s="697">
        <f>[52]ACCOUNTALLOC!BV460</f>
        <v>0</v>
      </c>
      <c r="BW460" s="697">
        <f>[52]ACCOUNTALLOC!BW460</f>
        <v>0</v>
      </c>
      <c r="BX460" s="698"/>
      <c r="BY460" s="697">
        <f>[52]ACCOUNTALLOC!BY460</f>
        <v>0</v>
      </c>
      <c r="BZ460" s="697">
        <f>[52]ACCOUNTALLOC!BZ460</f>
        <v>0</v>
      </c>
      <c r="CA460" s="697">
        <f>[52]ACCOUNTALLOC!CA460</f>
        <v>0</v>
      </c>
      <c r="CB460" s="697">
        <f>[52]ACCOUNTALLOC!CB460</f>
        <v>0</v>
      </c>
      <c r="CC460" s="697">
        <f>[52]ACCOUNTALLOC!CC460</f>
        <v>0</v>
      </c>
      <c r="CD460" s="697">
        <f>[52]ACCOUNTALLOC!CD460</f>
        <v>0</v>
      </c>
      <c r="CE460" s="697">
        <f>[52]ACCOUNTALLOC!CE460</f>
        <v>0</v>
      </c>
      <c r="CF460" s="698"/>
      <c r="CG460" s="697">
        <f>[52]ACCOUNTALLOC!CG460</f>
        <v>0</v>
      </c>
      <c r="CH460" s="697">
        <f>[52]ACCOUNTALLOC!CH460</f>
        <v>0</v>
      </c>
      <c r="CI460" s="697">
        <f>[52]ACCOUNTALLOC!CI460</f>
        <v>0</v>
      </c>
      <c r="CJ460" s="697">
        <f>[52]ACCOUNTALLOC!CJ460</f>
        <v>0</v>
      </c>
      <c r="CK460" s="697">
        <f>[52]ACCOUNTALLOC!CK460</f>
        <v>0</v>
      </c>
      <c r="CL460" s="697">
        <f>[52]ACCOUNTALLOC!CL460</f>
        <v>0</v>
      </c>
      <c r="CM460" s="697">
        <f>[52]ACCOUNTALLOC!CM460</f>
        <v>0</v>
      </c>
      <c r="CN460" s="698">
        <f>[52]ACCOUNTALLOC!CN460</f>
        <v>0</v>
      </c>
      <c r="CO460" s="697">
        <f>[52]ACCOUNTALLOC!CO460</f>
        <v>0</v>
      </c>
      <c r="CP460" s="697">
        <f>[52]ACCOUNTALLOC!CP460</f>
        <v>0</v>
      </c>
      <c r="CQ460" s="697">
        <f>[52]ACCOUNTALLOC!CQ460</f>
        <v>0</v>
      </c>
      <c r="CR460" s="697">
        <f>[52]ACCOUNTALLOC!CR460</f>
        <v>0</v>
      </c>
      <c r="CS460" s="697">
        <f>[52]ACCOUNTALLOC!CS460</f>
        <v>0</v>
      </c>
      <c r="CT460" s="697">
        <f>[52]ACCOUNTALLOC!CT460</f>
        <v>0</v>
      </c>
      <c r="CU460" s="697">
        <f>[52]ACCOUNTALLOC!CU460</f>
        <v>0</v>
      </c>
      <c r="CW460" s="65">
        <f>[52]ACCOUNTALLOC!CW460</f>
        <v>0</v>
      </c>
      <c r="CX460" s="65">
        <f>[52]ACCOUNTALLOC!CX460</f>
        <v>0</v>
      </c>
      <c r="CY460" s="65">
        <f>[52]ACCOUNTALLOC!CY460</f>
        <v>0</v>
      </c>
      <c r="CZ460" s="65">
        <f>[52]ACCOUNTALLOC!CZ460</f>
        <v>0</v>
      </c>
      <c r="DA460" s="65">
        <f>[52]ACCOUNTALLOC!DA460</f>
        <v>0</v>
      </c>
      <c r="DB460" s="65">
        <f>[52]ACCOUNTALLOC!DB460</f>
        <v>0</v>
      </c>
      <c r="DC460" s="65">
        <f>[52]ACCOUNTALLOC!DC460</f>
        <v>0</v>
      </c>
      <c r="DE460" s="65">
        <v>0</v>
      </c>
      <c r="DF460" s="65">
        <v>0</v>
      </c>
      <c r="DG460" s="65">
        <v>0</v>
      </c>
      <c r="DH460" s="65">
        <v>0</v>
      </c>
      <c r="DI460" s="65">
        <v>0</v>
      </c>
      <c r="DJ460" s="65">
        <v>0</v>
      </c>
      <c r="DK460" s="65">
        <v>0</v>
      </c>
      <c r="DM460" s="65">
        <v>0</v>
      </c>
      <c r="DN460" s="65">
        <v>0</v>
      </c>
      <c r="DO460" s="65">
        <v>0</v>
      </c>
      <c r="DP460" s="65">
        <v>0</v>
      </c>
      <c r="DQ460" s="65">
        <v>0</v>
      </c>
      <c r="DR460" s="65">
        <v>0</v>
      </c>
      <c r="DS460" s="65">
        <v>0</v>
      </c>
      <c r="DU460" s="65">
        <v>0</v>
      </c>
      <c r="DV460" s="65">
        <v>0</v>
      </c>
      <c r="DW460" s="65">
        <v>0</v>
      </c>
      <c r="DX460" s="65">
        <v>0</v>
      </c>
      <c r="DY460" s="65">
        <v>0</v>
      </c>
      <c r="DZ460" s="65">
        <v>0</v>
      </c>
      <c r="EA460" s="65">
        <v>0</v>
      </c>
      <c r="EC460" s="65">
        <v>0</v>
      </c>
      <c r="ED460" s="65">
        <v>0</v>
      </c>
      <c r="EE460" s="65">
        <v>0</v>
      </c>
      <c r="EF460" s="65">
        <v>0</v>
      </c>
      <c r="EG460" s="65">
        <v>0</v>
      </c>
      <c r="EH460" s="65">
        <v>0</v>
      </c>
      <c r="EI460" s="65">
        <v>0</v>
      </c>
      <c r="EK460" s="65">
        <v>0</v>
      </c>
      <c r="EL460" s="65">
        <v>0</v>
      </c>
      <c r="EM460" s="65">
        <v>0</v>
      </c>
      <c r="EN460" s="65">
        <v>0</v>
      </c>
      <c r="EO460" s="65">
        <v>0</v>
      </c>
      <c r="EP460" s="65">
        <v>0</v>
      </c>
      <c r="EQ460" s="65">
        <v>0</v>
      </c>
      <c r="ES460" s="65">
        <v>0</v>
      </c>
      <c r="ET460" s="65">
        <v>0</v>
      </c>
      <c r="EU460" s="65">
        <v>0</v>
      </c>
      <c r="EV460" s="65">
        <v>0</v>
      </c>
      <c r="EW460" s="65">
        <v>0</v>
      </c>
      <c r="EX460" s="65">
        <v>0</v>
      </c>
      <c r="EY460" s="65">
        <v>0</v>
      </c>
      <c r="FA460" s="65">
        <v>0</v>
      </c>
      <c r="FB460" s="65">
        <v>0</v>
      </c>
      <c r="FC460" s="65">
        <v>0</v>
      </c>
      <c r="FD460" s="65">
        <v>0</v>
      </c>
      <c r="FE460" s="65">
        <v>0</v>
      </c>
      <c r="FF460" s="65">
        <v>0</v>
      </c>
      <c r="FG460" s="65">
        <v>0</v>
      </c>
    </row>
    <row r="461" spans="1:163">
      <c r="A461" s="699" t="str">
        <f>[52]ACCOUNTALLOC!A461</f>
        <v>~</v>
      </c>
      <c r="B461" s="698" t="str">
        <f>[52]ACCOUNTALLOC!B461</f>
        <v>~</v>
      </c>
      <c r="C461" s="695">
        <f>[52]ACCOUNTALLOC!C461</f>
        <v>0</v>
      </c>
      <c r="D461" s="700"/>
      <c r="E461" s="697">
        <f>[52]ACCOUNTALLOC!E461</f>
        <v>0</v>
      </c>
      <c r="F461" s="697">
        <f>[52]ACCOUNTALLOC!F461</f>
        <v>0</v>
      </c>
      <c r="G461" s="697">
        <f>[52]ACCOUNTALLOC!G461</f>
        <v>0</v>
      </c>
      <c r="H461" s="697">
        <f>[52]ACCOUNTALLOC!H461</f>
        <v>0</v>
      </c>
      <c r="I461" s="697">
        <f>[52]ACCOUNTALLOC!I461</f>
        <v>0</v>
      </c>
      <c r="J461" s="697">
        <f>[52]ACCOUNTALLOC!J461</f>
        <v>0</v>
      </c>
      <c r="K461" s="697">
        <f>[52]ACCOUNTALLOC!K461</f>
        <v>0</v>
      </c>
      <c r="L461" s="698"/>
      <c r="M461" s="697">
        <f>[52]ACCOUNTALLOC!M461</f>
        <v>0</v>
      </c>
      <c r="N461" s="697">
        <f>[52]ACCOUNTALLOC!N461</f>
        <v>0</v>
      </c>
      <c r="O461" s="697">
        <f>[52]ACCOUNTALLOC!O461</f>
        <v>0</v>
      </c>
      <c r="P461" s="697">
        <f>[52]ACCOUNTALLOC!P461</f>
        <v>0</v>
      </c>
      <c r="Q461" s="697">
        <f>[52]ACCOUNTALLOC!Q461</f>
        <v>0</v>
      </c>
      <c r="R461" s="697">
        <f>[52]ACCOUNTALLOC!R461</f>
        <v>0</v>
      </c>
      <c r="S461" s="697">
        <f>[52]ACCOUNTALLOC!S461</f>
        <v>0</v>
      </c>
      <c r="T461" s="698"/>
      <c r="U461" s="697">
        <f>[52]ACCOUNTALLOC!U461</f>
        <v>0</v>
      </c>
      <c r="V461" s="697">
        <f>[52]ACCOUNTALLOC!V461</f>
        <v>0</v>
      </c>
      <c r="W461" s="697">
        <f>[52]ACCOUNTALLOC!W461</f>
        <v>0</v>
      </c>
      <c r="X461" s="697">
        <f>[52]ACCOUNTALLOC!X461</f>
        <v>0</v>
      </c>
      <c r="Y461" s="697">
        <f>[52]ACCOUNTALLOC!Y461</f>
        <v>0</v>
      </c>
      <c r="Z461" s="697">
        <f>[52]ACCOUNTALLOC!Z461</f>
        <v>0</v>
      </c>
      <c r="AA461" s="697">
        <f>[52]ACCOUNTALLOC!AA461</f>
        <v>0</v>
      </c>
      <c r="AB461" s="698"/>
      <c r="AC461" s="697">
        <f>[52]ACCOUNTALLOC!AC461</f>
        <v>0</v>
      </c>
      <c r="AD461" s="697">
        <f>[52]ACCOUNTALLOC!AD461</f>
        <v>0</v>
      </c>
      <c r="AE461" s="697">
        <f>[52]ACCOUNTALLOC!AE461</f>
        <v>0</v>
      </c>
      <c r="AF461" s="697">
        <f>[52]ACCOUNTALLOC!AF461</f>
        <v>0</v>
      </c>
      <c r="AG461" s="697">
        <f>[52]ACCOUNTALLOC!AG461</f>
        <v>0</v>
      </c>
      <c r="AH461" s="697">
        <f>[52]ACCOUNTALLOC!AH461</f>
        <v>0</v>
      </c>
      <c r="AI461" s="697">
        <f>[52]ACCOUNTALLOC!AI461</f>
        <v>0</v>
      </c>
      <c r="AJ461" s="698"/>
      <c r="AK461" s="697">
        <f>[52]ACCOUNTALLOC!AK461</f>
        <v>0</v>
      </c>
      <c r="AL461" s="697">
        <f>[52]ACCOUNTALLOC!AL461</f>
        <v>0</v>
      </c>
      <c r="AM461" s="697">
        <f>[52]ACCOUNTALLOC!AM461</f>
        <v>0</v>
      </c>
      <c r="AN461" s="697">
        <f>[52]ACCOUNTALLOC!AN461</f>
        <v>0</v>
      </c>
      <c r="AO461" s="697">
        <f>[52]ACCOUNTALLOC!AO461</f>
        <v>0</v>
      </c>
      <c r="AP461" s="697">
        <f>[52]ACCOUNTALLOC!AP461</f>
        <v>0</v>
      </c>
      <c r="AQ461" s="697">
        <f>[52]ACCOUNTALLOC!AQ461</f>
        <v>0</v>
      </c>
      <c r="AR461" s="698"/>
      <c r="AS461" s="697">
        <f>[52]ACCOUNTALLOC!AS461</f>
        <v>0</v>
      </c>
      <c r="AT461" s="697">
        <f>[52]ACCOUNTALLOC!AT461</f>
        <v>0</v>
      </c>
      <c r="AU461" s="697">
        <f>[52]ACCOUNTALLOC!AU461</f>
        <v>0</v>
      </c>
      <c r="AV461" s="697">
        <f>[52]ACCOUNTALLOC!AV461</f>
        <v>0</v>
      </c>
      <c r="AW461" s="697">
        <f>[52]ACCOUNTALLOC!AW461</f>
        <v>0</v>
      </c>
      <c r="AX461" s="697">
        <f>[52]ACCOUNTALLOC!AX461</f>
        <v>0</v>
      </c>
      <c r="AY461" s="697">
        <f>[52]ACCOUNTALLOC!AY461</f>
        <v>0</v>
      </c>
      <c r="AZ461" s="698"/>
      <c r="BA461" s="697">
        <f>[52]ACCOUNTALLOC!BA461</f>
        <v>0</v>
      </c>
      <c r="BB461" s="697">
        <f>[52]ACCOUNTALLOC!BB461</f>
        <v>0</v>
      </c>
      <c r="BC461" s="697">
        <f>[52]ACCOUNTALLOC!BC461</f>
        <v>0</v>
      </c>
      <c r="BD461" s="697">
        <f>[52]ACCOUNTALLOC!BD461</f>
        <v>0</v>
      </c>
      <c r="BE461" s="697">
        <f>[52]ACCOUNTALLOC!BE461</f>
        <v>0</v>
      </c>
      <c r="BF461" s="697">
        <f>[52]ACCOUNTALLOC!BF461</f>
        <v>0</v>
      </c>
      <c r="BG461" s="697">
        <f>[52]ACCOUNTALLOC!BG461</f>
        <v>0</v>
      </c>
      <c r="BH461" s="698"/>
      <c r="BI461" s="697">
        <f>[52]ACCOUNTALLOC!BI461</f>
        <v>0</v>
      </c>
      <c r="BJ461" s="697">
        <f>[52]ACCOUNTALLOC!BJ461</f>
        <v>0</v>
      </c>
      <c r="BK461" s="697">
        <f>[52]ACCOUNTALLOC!BK461</f>
        <v>0</v>
      </c>
      <c r="BL461" s="697">
        <f>[52]ACCOUNTALLOC!BL461</f>
        <v>0</v>
      </c>
      <c r="BM461" s="697">
        <f>[52]ACCOUNTALLOC!BM461</f>
        <v>0</v>
      </c>
      <c r="BN461" s="697">
        <f>[52]ACCOUNTALLOC!BN461</f>
        <v>0</v>
      </c>
      <c r="BO461" s="697">
        <f>[52]ACCOUNTALLOC!BO461</f>
        <v>0</v>
      </c>
      <c r="BP461" s="698"/>
      <c r="BQ461" s="697">
        <f>[52]ACCOUNTALLOC!BQ461</f>
        <v>0</v>
      </c>
      <c r="BR461" s="697">
        <f>[52]ACCOUNTALLOC!BR461</f>
        <v>0</v>
      </c>
      <c r="BS461" s="697">
        <f>[52]ACCOUNTALLOC!BS461</f>
        <v>0</v>
      </c>
      <c r="BT461" s="697">
        <f>[52]ACCOUNTALLOC!BT461</f>
        <v>0</v>
      </c>
      <c r="BU461" s="697">
        <f>[52]ACCOUNTALLOC!BU461</f>
        <v>0</v>
      </c>
      <c r="BV461" s="697">
        <f>[52]ACCOUNTALLOC!BV461</f>
        <v>0</v>
      </c>
      <c r="BW461" s="697">
        <f>[52]ACCOUNTALLOC!BW461</f>
        <v>0</v>
      </c>
      <c r="BX461" s="698"/>
      <c r="BY461" s="697">
        <f>[52]ACCOUNTALLOC!BY461</f>
        <v>0</v>
      </c>
      <c r="BZ461" s="697">
        <f>[52]ACCOUNTALLOC!BZ461</f>
        <v>0</v>
      </c>
      <c r="CA461" s="697">
        <f>[52]ACCOUNTALLOC!CA461</f>
        <v>0</v>
      </c>
      <c r="CB461" s="697">
        <f>[52]ACCOUNTALLOC!CB461</f>
        <v>0</v>
      </c>
      <c r="CC461" s="697">
        <f>[52]ACCOUNTALLOC!CC461</f>
        <v>0</v>
      </c>
      <c r="CD461" s="697">
        <f>[52]ACCOUNTALLOC!CD461</f>
        <v>0</v>
      </c>
      <c r="CE461" s="697">
        <f>[52]ACCOUNTALLOC!CE461</f>
        <v>0</v>
      </c>
      <c r="CF461" s="698"/>
      <c r="CG461" s="697">
        <f>[52]ACCOUNTALLOC!CG461</f>
        <v>0</v>
      </c>
      <c r="CH461" s="697">
        <f>[52]ACCOUNTALLOC!CH461</f>
        <v>0</v>
      </c>
      <c r="CI461" s="697">
        <f>[52]ACCOUNTALLOC!CI461</f>
        <v>0</v>
      </c>
      <c r="CJ461" s="697">
        <f>[52]ACCOUNTALLOC!CJ461</f>
        <v>0</v>
      </c>
      <c r="CK461" s="697">
        <f>[52]ACCOUNTALLOC!CK461</f>
        <v>0</v>
      </c>
      <c r="CL461" s="697">
        <f>[52]ACCOUNTALLOC!CL461</f>
        <v>0</v>
      </c>
      <c r="CM461" s="697">
        <f>[52]ACCOUNTALLOC!CM461</f>
        <v>0</v>
      </c>
      <c r="CN461" s="698">
        <f>[52]ACCOUNTALLOC!CN461</f>
        <v>0</v>
      </c>
      <c r="CO461" s="697">
        <f>[52]ACCOUNTALLOC!CO461</f>
        <v>0</v>
      </c>
      <c r="CP461" s="697">
        <f>[52]ACCOUNTALLOC!CP461</f>
        <v>0</v>
      </c>
      <c r="CQ461" s="697">
        <f>[52]ACCOUNTALLOC!CQ461</f>
        <v>0</v>
      </c>
      <c r="CR461" s="697">
        <f>[52]ACCOUNTALLOC!CR461</f>
        <v>0</v>
      </c>
      <c r="CS461" s="697">
        <f>[52]ACCOUNTALLOC!CS461</f>
        <v>0</v>
      </c>
      <c r="CT461" s="697">
        <f>[52]ACCOUNTALLOC!CT461</f>
        <v>0</v>
      </c>
      <c r="CU461" s="697">
        <f>[52]ACCOUNTALLOC!CU461</f>
        <v>0</v>
      </c>
      <c r="CW461" s="65">
        <f>[52]ACCOUNTALLOC!CW461</f>
        <v>0</v>
      </c>
      <c r="CX461" s="65">
        <f>[52]ACCOUNTALLOC!CX461</f>
        <v>0</v>
      </c>
      <c r="CY461" s="65">
        <f>[52]ACCOUNTALLOC!CY461</f>
        <v>0</v>
      </c>
      <c r="CZ461" s="65">
        <f>[52]ACCOUNTALLOC!CZ461</f>
        <v>0</v>
      </c>
      <c r="DA461" s="65">
        <f>[52]ACCOUNTALLOC!DA461</f>
        <v>0</v>
      </c>
      <c r="DB461" s="65">
        <f>[52]ACCOUNTALLOC!DB461</f>
        <v>0</v>
      </c>
      <c r="DC461" s="65">
        <f>[52]ACCOUNTALLOC!DC461</f>
        <v>0</v>
      </c>
      <c r="DE461" s="65">
        <v>0</v>
      </c>
      <c r="DF461" s="65">
        <v>0</v>
      </c>
      <c r="DG461" s="65">
        <v>0</v>
      </c>
      <c r="DH461" s="65">
        <v>0</v>
      </c>
      <c r="DI461" s="65">
        <v>0</v>
      </c>
      <c r="DJ461" s="65">
        <v>0</v>
      </c>
      <c r="DK461" s="65">
        <v>0</v>
      </c>
      <c r="DM461" s="65">
        <v>0</v>
      </c>
      <c r="DN461" s="65">
        <v>0</v>
      </c>
      <c r="DO461" s="65">
        <v>0</v>
      </c>
      <c r="DP461" s="65">
        <v>0</v>
      </c>
      <c r="DQ461" s="65">
        <v>0</v>
      </c>
      <c r="DR461" s="65">
        <v>0</v>
      </c>
      <c r="DS461" s="65">
        <v>0</v>
      </c>
      <c r="DU461" s="65">
        <v>0</v>
      </c>
      <c r="DV461" s="65">
        <v>0</v>
      </c>
      <c r="DW461" s="65">
        <v>0</v>
      </c>
      <c r="DX461" s="65">
        <v>0</v>
      </c>
      <c r="DY461" s="65">
        <v>0</v>
      </c>
      <c r="DZ461" s="65">
        <v>0</v>
      </c>
      <c r="EA461" s="65">
        <v>0</v>
      </c>
      <c r="EC461" s="65">
        <v>0</v>
      </c>
      <c r="ED461" s="65">
        <v>0</v>
      </c>
      <c r="EE461" s="65">
        <v>0</v>
      </c>
      <c r="EF461" s="65">
        <v>0</v>
      </c>
      <c r="EG461" s="65">
        <v>0</v>
      </c>
      <c r="EH461" s="65">
        <v>0</v>
      </c>
      <c r="EI461" s="65">
        <v>0</v>
      </c>
      <c r="EK461" s="65">
        <v>0</v>
      </c>
      <c r="EL461" s="65">
        <v>0</v>
      </c>
      <c r="EM461" s="65">
        <v>0</v>
      </c>
      <c r="EN461" s="65">
        <v>0</v>
      </c>
      <c r="EO461" s="65">
        <v>0</v>
      </c>
      <c r="EP461" s="65">
        <v>0</v>
      </c>
      <c r="EQ461" s="65">
        <v>0</v>
      </c>
      <c r="ES461" s="65">
        <v>0</v>
      </c>
      <c r="ET461" s="65">
        <v>0</v>
      </c>
      <c r="EU461" s="65">
        <v>0</v>
      </c>
      <c r="EV461" s="65">
        <v>0</v>
      </c>
      <c r="EW461" s="65">
        <v>0</v>
      </c>
      <c r="EX461" s="65">
        <v>0</v>
      </c>
      <c r="EY461" s="65">
        <v>0</v>
      </c>
      <c r="FA461" s="65">
        <v>0</v>
      </c>
      <c r="FB461" s="65">
        <v>0</v>
      </c>
      <c r="FC461" s="65">
        <v>0</v>
      </c>
      <c r="FD461" s="65">
        <v>0</v>
      </c>
      <c r="FE461" s="65">
        <v>0</v>
      </c>
      <c r="FF461" s="65">
        <v>0</v>
      </c>
      <c r="FG461" s="65">
        <v>0</v>
      </c>
    </row>
    <row r="462" spans="1:163">
      <c r="A462" s="699" t="str">
        <f>[52]ACCOUNTALLOC!A462</f>
        <v>~</v>
      </c>
      <c r="B462" s="698" t="str">
        <f>[52]ACCOUNTALLOC!B462</f>
        <v>~</v>
      </c>
      <c r="C462" s="695">
        <f>[52]ACCOUNTALLOC!C462</f>
        <v>0</v>
      </c>
      <c r="D462" s="700"/>
      <c r="E462" s="697">
        <f>[52]ACCOUNTALLOC!E462</f>
        <v>0</v>
      </c>
      <c r="F462" s="697">
        <f>[52]ACCOUNTALLOC!F462</f>
        <v>0</v>
      </c>
      <c r="G462" s="697">
        <f>[52]ACCOUNTALLOC!G462</f>
        <v>0</v>
      </c>
      <c r="H462" s="697">
        <f>[52]ACCOUNTALLOC!H462</f>
        <v>0</v>
      </c>
      <c r="I462" s="697">
        <f>[52]ACCOUNTALLOC!I462</f>
        <v>0</v>
      </c>
      <c r="J462" s="697">
        <f>[52]ACCOUNTALLOC!J462</f>
        <v>0</v>
      </c>
      <c r="K462" s="697">
        <f>[52]ACCOUNTALLOC!K462</f>
        <v>0</v>
      </c>
      <c r="L462" s="698"/>
      <c r="M462" s="697">
        <f>[52]ACCOUNTALLOC!M462</f>
        <v>0</v>
      </c>
      <c r="N462" s="697">
        <f>[52]ACCOUNTALLOC!N462</f>
        <v>0</v>
      </c>
      <c r="O462" s="697">
        <f>[52]ACCOUNTALLOC!O462</f>
        <v>0</v>
      </c>
      <c r="P462" s="697">
        <f>[52]ACCOUNTALLOC!P462</f>
        <v>0</v>
      </c>
      <c r="Q462" s="697">
        <f>[52]ACCOUNTALLOC!Q462</f>
        <v>0</v>
      </c>
      <c r="R462" s="697">
        <f>[52]ACCOUNTALLOC!R462</f>
        <v>0</v>
      </c>
      <c r="S462" s="697">
        <f>[52]ACCOUNTALLOC!S462</f>
        <v>0</v>
      </c>
      <c r="T462" s="698"/>
      <c r="U462" s="697">
        <f>[52]ACCOUNTALLOC!U462</f>
        <v>0</v>
      </c>
      <c r="V462" s="697">
        <f>[52]ACCOUNTALLOC!V462</f>
        <v>0</v>
      </c>
      <c r="W462" s="697">
        <f>[52]ACCOUNTALLOC!W462</f>
        <v>0</v>
      </c>
      <c r="X462" s="697">
        <f>[52]ACCOUNTALLOC!X462</f>
        <v>0</v>
      </c>
      <c r="Y462" s="697">
        <f>[52]ACCOUNTALLOC!Y462</f>
        <v>0</v>
      </c>
      <c r="Z462" s="697">
        <f>[52]ACCOUNTALLOC!Z462</f>
        <v>0</v>
      </c>
      <c r="AA462" s="697">
        <f>[52]ACCOUNTALLOC!AA462</f>
        <v>0</v>
      </c>
      <c r="AB462" s="698"/>
      <c r="AC462" s="697">
        <f>[52]ACCOUNTALLOC!AC462</f>
        <v>0</v>
      </c>
      <c r="AD462" s="697">
        <f>[52]ACCOUNTALLOC!AD462</f>
        <v>0</v>
      </c>
      <c r="AE462" s="697">
        <f>[52]ACCOUNTALLOC!AE462</f>
        <v>0</v>
      </c>
      <c r="AF462" s="697">
        <f>[52]ACCOUNTALLOC!AF462</f>
        <v>0</v>
      </c>
      <c r="AG462" s="697">
        <f>[52]ACCOUNTALLOC!AG462</f>
        <v>0</v>
      </c>
      <c r="AH462" s="697">
        <f>[52]ACCOUNTALLOC!AH462</f>
        <v>0</v>
      </c>
      <c r="AI462" s="697">
        <f>[52]ACCOUNTALLOC!AI462</f>
        <v>0</v>
      </c>
      <c r="AJ462" s="698"/>
      <c r="AK462" s="697">
        <f>[52]ACCOUNTALLOC!AK462</f>
        <v>0</v>
      </c>
      <c r="AL462" s="697">
        <f>[52]ACCOUNTALLOC!AL462</f>
        <v>0</v>
      </c>
      <c r="AM462" s="697">
        <f>[52]ACCOUNTALLOC!AM462</f>
        <v>0</v>
      </c>
      <c r="AN462" s="697">
        <f>[52]ACCOUNTALLOC!AN462</f>
        <v>0</v>
      </c>
      <c r="AO462" s="697">
        <f>[52]ACCOUNTALLOC!AO462</f>
        <v>0</v>
      </c>
      <c r="AP462" s="697">
        <f>[52]ACCOUNTALLOC!AP462</f>
        <v>0</v>
      </c>
      <c r="AQ462" s="697">
        <f>[52]ACCOUNTALLOC!AQ462</f>
        <v>0</v>
      </c>
      <c r="AR462" s="698"/>
      <c r="AS462" s="697">
        <f>[52]ACCOUNTALLOC!AS462</f>
        <v>0</v>
      </c>
      <c r="AT462" s="697">
        <f>[52]ACCOUNTALLOC!AT462</f>
        <v>0</v>
      </c>
      <c r="AU462" s="697">
        <f>[52]ACCOUNTALLOC!AU462</f>
        <v>0</v>
      </c>
      <c r="AV462" s="697">
        <f>[52]ACCOUNTALLOC!AV462</f>
        <v>0</v>
      </c>
      <c r="AW462" s="697">
        <f>[52]ACCOUNTALLOC!AW462</f>
        <v>0</v>
      </c>
      <c r="AX462" s="697">
        <f>[52]ACCOUNTALLOC!AX462</f>
        <v>0</v>
      </c>
      <c r="AY462" s="697">
        <f>[52]ACCOUNTALLOC!AY462</f>
        <v>0</v>
      </c>
      <c r="AZ462" s="698"/>
      <c r="BA462" s="697">
        <f>[52]ACCOUNTALLOC!BA462</f>
        <v>0</v>
      </c>
      <c r="BB462" s="697">
        <f>[52]ACCOUNTALLOC!BB462</f>
        <v>0</v>
      </c>
      <c r="BC462" s="697">
        <f>[52]ACCOUNTALLOC!BC462</f>
        <v>0</v>
      </c>
      <c r="BD462" s="697">
        <f>[52]ACCOUNTALLOC!BD462</f>
        <v>0</v>
      </c>
      <c r="BE462" s="697">
        <f>[52]ACCOUNTALLOC!BE462</f>
        <v>0</v>
      </c>
      <c r="BF462" s="697">
        <f>[52]ACCOUNTALLOC!BF462</f>
        <v>0</v>
      </c>
      <c r="BG462" s="697">
        <f>[52]ACCOUNTALLOC!BG462</f>
        <v>0</v>
      </c>
      <c r="BH462" s="698"/>
      <c r="BI462" s="697">
        <f>[52]ACCOUNTALLOC!BI462</f>
        <v>0</v>
      </c>
      <c r="BJ462" s="697">
        <f>[52]ACCOUNTALLOC!BJ462</f>
        <v>0</v>
      </c>
      <c r="BK462" s="697">
        <f>[52]ACCOUNTALLOC!BK462</f>
        <v>0</v>
      </c>
      <c r="BL462" s="697">
        <f>[52]ACCOUNTALLOC!BL462</f>
        <v>0</v>
      </c>
      <c r="BM462" s="697">
        <f>[52]ACCOUNTALLOC!BM462</f>
        <v>0</v>
      </c>
      <c r="BN462" s="697">
        <f>[52]ACCOUNTALLOC!BN462</f>
        <v>0</v>
      </c>
      <c r="BO462" s="697">
        <f>[52]ACCOUNTALLOC!BO462</f>
        <v>0</v>
      </c>
      <c r="BP462" s="698"/>
      <c r="BQ462" s="697">
        <f>[52]ACCOUNTALLOC!BQ462</f>
        <v>0</v>
      </c>
      <c r="BR462" s="697">
        <f>[52]ACCOUNTALLOC!BR462</f>
        <v>0</v>
      </c>
      <c r="BS462" s="697">
        <f>[52]ACCOUNTALLOC!BS462</f>
        <v>0</v>
      </c>
      <c r="BT462" s="697">
        <f>[52]ACCOUNTALLOC!BT462</f>
        <v>0</v>
      </c>
      <c r="BU462" s="697">
        <f>[52]ACCOUNTALLOC!BU462</f>
        <v>0</v>
      </c>
      <c r="BV462" s="697">
        <f>[52]ACCOUNTALLOC!BV462</f>
        <v>0</v>
      </c>
      <c r="BW462" s="697">
        <f>[52]ACCOUNTALLOC!BW462</f>
        <v>0</v>
      </c>
      <c r="BX462" s="698"/>
      <c r="BY462" s="697">
        <f>[52]ACCOUNTALLOC!BY462</f>
        <v>0</v>
      </c>
      <c r="BZ462" s="697">
        <f>[52]ACCOUNTALLOC!BZ462</f>
        <v>0</v>
      </c>
      <c r="CA462" s="697">
        <f>[52]ACCOUNTALLOC!CA462</f>
        <v>0</v>
      </c>
      <c r="CB462" s="697">
        <f>[52]ACCOUNTALLOC!CB462</f>
        <v>0</v>
      </c>
      <c r="CC462" s="697">
        <f>[52]ACCOUNTALLOC!CC462</f>
        <v>0</v>
      </c>
      <c r="CD462" s="697">
        <f>[52]ACCOUNTALLOC!CD462</f>
        <v>0</v>
      </c>
      <c r="CE462" s="697">
        <f>[52]ACCOUNTALLOC!CE462</f>
        <v>0</v>
      </c>
      <c r="CF462" s="698"/>
      <c r="CG462" s="697">
        <f>[52]ACCOUNTALLOC!CG462</f>
        <v>0</v>
      </c>
      <c r="CH462" s="697">
        <f>[52]ACCOUNTALLOC!CH462</f>
        <v>0</v>
      </c>
      <c r="CI462" s="697">
        <f>[52]ACCOUNTALLOC!CI462</f>
        <v>0</v>
      </c>
      <c r="CJ462" s="697">
        <f>[52]ACCOUNTALLOC!CJ462</f>
        <v>0</v>
      </c>
      <c r="CK462" s="697">
        <f>[52]ACCOUNTALLOC!CK462</f>
        <v>0</v>
      </c>
      <c r="CL462" s="697">
        <f>[52]ACCOUNTALLOC!CL462</f>
        <v>0</v>
      </c>
      <c r="CM462" s="697">
        <f>[52]ACCOUNTALLOC!CM462</f>
        <v>0</v>
      </c>
      <c r="CN462" s="698">
        <f>[52]ACCOUNTALLOC!CN462</f>
        <v>0</v>
      </c>
      <c r="CO462" s="697">
        <f>[52]ACCOUNTALLOC!CO462</f>
        <v>0</v>
      </c>
      <c r="CP462" s="697">
        <f>[52]ACCOUNTALLOC!CP462</f>
        <v>0</v>
      </c>
      <c r="CQ462" s="697">
        <f>[52]ACCOUNTALLOC!CQ462</f>
        <v>0</v>
      </c>
      <c r="CR462" s="697">
        <f>[52]ACCOUNTALLOC!CR462</f>
        <v>0</v>
      </c>
      <c r="CS462" s="697">
        <f>[52]ACCOUNTALLOC!CS462</f>
        <v>0</v>
      </c>
      <c r="CT462" s="697">
        <f>[52]ACCOUNTALLOC!CT462</f>
        <v>0</v>
      </c>
      <c r="CU462" s="697">
        <f>[52]ACCOUNTALLOC!CU462</f>
        <v>0</v>
      </c>
      <c r="CW462" s="65">
        <f>[52]ACCOUNTALLOC!CW462</f>
        <v>0</v>
      </c>
      <c r="CX462" s="65">
        <f>[52]ACCOUNTALLOC!CX462</f>
        <v>0</v>
      </c>
      <c r="CY462" s="65">
        <f>[52]ACCOUNTALLOC!CY462</f>
        <v>0</v>
      </c>
      <c r="CZ462" s="65">
        <f>[52]ACCOUNTALLOC!CZ462</f>
        <v>0</v>
      </c>
      <c r="DA462" s="65">
        <f>[52]ACCOUNTALLOC!DA462</f>
        <v>0</v>
      </c>
      <c r="DB462" s="65">
        <f>[52]ACCOUNTALLOC!DB462</f>
        <v>0</v>
      </c>
      <c r="DC462" s="65">
        <f>[52]ACCOUNTALLOC!DC462</f>
        <v>0</v>
      </c>
      <c r="DE462" s="65">
        <v>0</v>
      </c>
      <c r="DF462" s="65">
        <v>0</v>
      </c>
      <c r="DG462" s="65">
        <v>0</v>
      </c>
      <c r="DH462" s="65">
        <v>0</v>
      </c>
      <c r="DI462" s="65">
        <v>0</v>
      </c>
      <c r="DJ462" s="65">
        <v>0</v>
      </c>
      <c r="DK462" s="65">
        <v>0</v>
      </c>
      <c r="DM462" s="65">
        <v>0</v>
      </c>
      <c r="DN462" s="65">
        <v>0</v>
      </c>
      <c r="DO462" s="65">
        <v>0</v>
      </c>
      <c r="DP462" s="65">
        <v>0</v>
      </c>
      <c r="DQ462" s="65">
        <v>0</v>
      </c>
      <c r="DR462" s="65">
        <v>0</v>
      </c>
      <c r="DS462" s="65">
        <v>0</v>
      </c>
      <c r="DU462" s="65">
        <v>0</v>
      </c>
      <c r="DV462" s="65">
        <v>0</v>
      </c>
      <c r="DW462" s="65">
        <v>0</v>
      </c>
      <c r="DX462" s="65">
        <v>0</v>
      </c>
      <c r="DY462" s="65">
        <v>0</v>
      </c>
      <c r="DZ462" s="65">
        <v>0</v>
      </c>
      <c r="EA462" s="65">
        <v>0</v>
      </c>
      <c r="EC462" s="65">
        <v>0</v>
      </c>
      <c r="ED462" s="65">
        <v>0</v>
      </c>
      <c r="EE462" s="65">
        <v>0</v>
      </c>
      <c r="EF462" s="65">
        <v>0</v>
      </c>
      <c r="EG462" s="65">
        <v>0</v>
      </c>
      <c r="EH462" s="65">
        <v>0</v>
      </c>
      <c r="EI462" s="65">
        <v>0</v>
      </c>
      <c r="EK462" s="65">
        <v>0</v>
      </c>
      <c r="EL462" s="65">
        <v>0</v>
      </c>
      <c r="EM462" s="65">
        <v>0</v>
      </c>
      <c r="EN462" s="65">
        <v>0</v>
      </c>
      <c r="EO462" s="65">
        <v>0</v>
      </c>
      <c r="EP462" s="65">
        <v>0</v>
      </c>
      <c r="EQ462" s="65">
        <v>0</v>
      </c>
      <c r="ES462" s="65">
        <v>0</v>
      </c>
      <c r="ET462" s="65">
        <v>0</v>
      </c>
      <c r="EU462" s="65">
        <v>0</v>
      </c>
      <c r="EV462" s="65">
        <v>0</v>
      </c>
      <c r="EW462" s="65">
        <v>0</v>
      </c>
      <c r="EX462" s="65">
        <v>0</v>
      </c>
      <c r="EY462" s="65">
        <v>0</v>
      </c>
      <c r="FA462" s="65">
        <v>0</v>
      </c>
      <c r="FB462" s="65">
        <v>0</v>
      </c>
      <c r="FC462" s="65">
        <v>0</v>
      </c>
      <c r="FD462" s="65">
        <v>0</v>
      </c>
      <c r="FE462" s="65">
        <v>0</v>
      </c>
      <c r="FF462" s="65">
        <v>0</v>
      </c>
      <c r="FG462" s="65">
        <v>0</v>
      </c>
    </row>
    <row r="463" spans="1:163">
      <c r="A463" s="699" t="str">
        <f>[52]ACCOUNTALLOC!A463</f>
        <v>~</v>
      </c>
      <c r="B463" s="698" t="str">
        <f>[52]ACCOUNTALLOC!B463</f>
        <v>~</v>
      </c>
      <c r="C463" s="695">
        <f>[52]ACCOUNTALLOC!C463</f>
        <v>0</v>
      </c>
      <c r="D463" s="700"/>
      <c r="E463" s="697">
        <f>[52]ACCOUNTALLOC!E463</f>
        <v>0</v>
      </c>
      <c r="F463" s="697">
        <f>[52]ACCOUNTALLOC!F463</f>
        <v>0</v>
      </c>
      <c r="G463" s="697">
        <f>[52]ACCOUNTALLOC!G463</f>
        <v>0</v>
      </c>
      <c r="H463" s="697">
        <f>[52]ACCOUNTALLOC!H463</f>
        <v>0</v>
      </c>
      <c r="I463" s="697">
        <f>[52]ACCOUNTALLOC!I463</f>
        <v>0</v>
      </c>
      <c r="J463" s="697">
        <f>[52]ACCOUNTALLOC!J463</f>
        <v>0</v>
      </c>
      <c r="K463" s="697">
        <f>[52]ACCOUNTALLOC!K463</f>
        <v>0</v>
      </c>
      <c r="L463" s="698"/>
      <c r="M463" s="697">
        <f>[52]ACCOUNTALLOC!M463</f>
        <v>0</v>
      </c>
      <c r="N463" s="697">
        <f>[52]ACCOUNTALLOC!N463</f>
        <v>0</v>
      </c>
      <c r="O463" s="697">
        <f>[52]ACCOUNTALLOC!O463</f>
        <v>0</v>
      </c>
      <c r="P463" s="697">
        <f>[52]ACCOUNTALLOC!P463</f>
        <v>0</v>
      </c>
      <c r="Q463" s="697">
        <f>[52]ACCOUNTALLOC!Q463</f>
        <v>0</v>
      </c>
      <c r="R463" s="697">
        <f>[52]ACCOUNTALLOC!R463</f>
        <v>0</v>
      </c>
      <c r="S463" s="697">
        <f>[52]ACCOUNTALLOC!S463</f>
        <v>0</v>
      </c>
      <c r="T463" s="698"/>
      <c r="U463" s="697">
        <f>[52]ACCOUNTALLOC!U463</f>
        <v>0</v>
      </c>
      <c r="V463" s="697">
        <f>[52]ACCOUNTALLOC!V463</f>
        <v>0</v>
      </c>
      <c r="W463" s="697">
        <f>[52]ACCOUNTALLOC!W463</f>
        <v>0</v>
      </c>
      <c r="X463" s="697">
        <f>[52]ACCOUNTALLOC!X463</f>
        <v>0</v>
      </c>
      <c r="Y463" s="697">
        <f>[52]ACCOUNTALLOC!Y463</f>
        <v>0</v>
      </c>
      <c r="Z463" s="697">
        <f>[52]ACCOUNTALLOC!Z463</f>
        <v>0</v>
      </c>
      <c r="AA463" s="697">
        <f>[52]ACCOUNTALLOC!AA463</f>
        <v>0</v>
      </c>
      <c r="AB463" s="698"/>
      <c r="AC463" s="697">
        <f>[52]ACCOUNTALLOC!AC463</f>
        <v>0</v>
      </c>
      <c r="AD463" s="697">
        <f>[52]ACCOUNTALLOC!AD463</f>
        <v>0</v>
      </c>
      <c r="AE463" s="697">
        <f>[52]ACCOUNTALLOC!AE463</f>
        <v>0</v>
      </c>
      <c r="AF463" s="697">
        <f>[52]ACCOUNTALLOC!AF463</f>
        <v>0</v>
      </c>
      <c r="AG463" s="697">
        <f>[52]ACCOUNTALLOC!AG463</f>
        <v>0</v>
      </c>
      <c r="AH463" s="697">
        <f>[52]ACCOUNTALLOC!AH463</f>
        <v>0</v>
      </c>
      <c r="AI463" s="697">
        <f>[52]ACCOUNTALLOC!AI463</f>
        <v>0</v>
      </c>
      <c r="AJ463" s="698"/>
      <c r="AK463" s="697">
        <f>[52]ACCOUNTALLOC!AK463</f>
        <v>0</v>
      </c>
      <c r="AL463" s="697">
        <f>[52]ACCOUNTALLOC!AL463</f>
        <v>0</v>
      </c>
      <c r="AM463" s="697">
        <f>[52]ACCOUNTALLOC!AM463</f>
        <v>0</v>
      </c>
      <c r="AN463" s="697">
        <f>[52]ACCOUNTALLOC!AN463</f>
        <v>0</v>
      </c>
      <c r="AO463" s="697">
        <f>[52]ACCOUNTALLOC!AO463</f>
        <v>0</v>
      </c>
      <c r="AP463" s="697">
        <f>[52]ACCOUNTALLOC!AP463</f>
        <v>0</v>
      </c>
      <c r="AQ463" s="697">
        <f>[52]ACCOUNTALLOC!AQ463</f>
        <v>0</v>
      </c>
      <c r="AR463" s="698"/>
      <c r="AS463" s="697">
        <f>[52]ACCOUNTALLOC!AS463</f>
        <v>0</v>
      </c>
      <c r="AT463" s="697">
        <f>[52]ACCOUNTALLOC!AT463</f>
        <v>0</v>
      </c>
      <c r="AU463" s="697">
        <f>[52]ACCOUNTALLOC!AU463</f>
        <v>0</v>
      </c>
      <c r="AV463" s="697">
        <f>[52]ACCOUNTALLOC!AV463</f>
        <v>0</v>
      </c>
      <c r="AW463" s="697">
        <f>[52]ACCOUNTALLOC!AW463</f>
        <v>0</v>
      </c>
      <c r="AX463" s="697">
        <f>[52]ACCOUNTALLOC!AX463</f>
        <v>0</v>
      </c>
      <c r="AY463" s="697">
        <f>[52]ACCOUNTALLOC!AY463</f>
        <v>0</v>
      </c>
      <c r="AZ463" s="698"/>
      <c r="BA463" s="697">
        <f>[52]ACCOUNTALLOC!BA463</f>
        <v>0</v>
      </c>
      <c r="BB463" s="697">
        <f>[52]ACCOUNTALLOC!BB463</f>
        <v>0</v>
      </c>
      <c r="BC463" s="697">
        <f>[52]ACCOUNTALLOC!BC463</f>
        <v>0</v>
      </c>
      <c r="BD463" s="697">
        <f>[52]ACCOUNTALLOC!BD463</f>
        <v>0</v>
      </c>
      <c r="BE463" s="697">
        <f>[52]ACCOUNTALLOC!BE463</f>
        <v>0</v>
      </c>
      <c r="BF463" s="697">
        <f>[52]ACCOUNTALLOC!BF463</f>
        <v>0</v>
      </c>
      <c r="BG463" s="697">
        <f>[52]ACCOUNTALLOC!BG463</f>
        <v>0</v>
      </c>
      <c r="BH463" s="698"/>
      <c r="BI463" s="697">
        <f>[52]ACCOUNTALLOC!BI463</f>
        <v>0</v>
      </c>
      <c r="BJ463" s="697">
        <f>[52]ACCOUNTALLOC!BJ463</f>
        <v>0</v>
      </c>
      <c r="BK463" s="697">
        <f>[52]ACCOUNTALLOC!BK463</f>
        <v>0</v>
      </c>
      <c r="BL463" s="697">
        <f>[52]ACCOUNTALLOC!BL463</f>
        <v>0</v>
      </c>
      <c r="BM463" s="697">
        <f>[52]ACCOUNTALLOC!BM463</f>
        <v>0</v>
      </c>
      <c r="BN463" s="697">
        <f>[52]ACCOUNTALLOC!BN463</f>
        <v>0</v>
      </c>
      <c r="BO463" s="697">
        <f>[52]ACCOUNTALLOC!BO463</f>
        <v>0</v>
      </c>
      <c r="BP463" s="698"/>
      <c r="BQ463" s="697">
        <f>[52]ACCOUNTALLOC!BQ463</f>
        <v>0</v>
      </c>
      <c r="BR463" s="697">
        <f>[52]ACCOUNTALLOC!BR463</f>
        <v>0</v>
      </c>
      <c r="BS463" s="697">
        <f>[52]ACCOUNTALLOC!BS463</f>
        <v>0</v>
      </c>
      <c r="BT463" s="697">
        <f>[52]ACCOUNTALLOC!BT463</f>
        <v>0</v>
      </c>
      <c r="BU463" s="697">
        <f>[52]ACCOUNTALLOC!BU463</f>
        <v>0</v>
      </c>
      <c r="BV463" s="697">
        <f>[52]ACCOUNTALLOC!BV463</f>
        <v>0</v>
      </c>
      <c r="BW463" s="697">
        <f>[52]ACCOUNTALLOC!BW463</f>
        <v>0</v>
      </c>
      <c r="BX463" s="698"/>
      <c r="BY463" s="697">
        <f>[52]ACCOUNTALLOC!BY463</f>
        <v>0</v>
      </c>
      <c r="BZ463" s="697">
        <f>[52]ACCOUNTALLOC!BZ463</f>
        <v>0</v>
      </c>
      <c r="CA463" s="697">
        <f>[52]ACCOUNTALLOC!CA463</f>
        <v>0</v>
      </c>
      <c r="CB463" s="697">
        <f>[52]ACCOUNTALLOC!CB463</f>
        <v>0</v>
      </c>
      <c r="CC463" s="697">
        <f>[52]ACCOUNTALLOC!CC463</f>
        <v>0</v>
      </c>
      <c r="CD463" s="697">
        <f>[52]ACCOUNTALLOC!CD463</f>
        <v>0</v>
      </c>
      <c r="CE463" s="697">
        <f>[52]ACCOUNTALLOC!CE463</f>
        <v>0</v>
      </c>
      <c r="CF463" s="698"/>
      <c r="CG463" s="697">
        <f>[52]ACCOUNTALLOC!CG463</f>
        <v>0</v>
      </c>
      <c r="CH463" s="697">
        <f>[52]ACCOUNTALLOC!CH463</f>
        <v>0</v>
      </c>
      <c r="CI463" s="697">
        <f>[52]ACCOUNTALLOC!CI463</f>
        <v>0</v>
      </c>
      <c r="CJ463" s="697">
        <f>[52]ACCOUNTALLOC!CJ463</f>
        <v>0</v>
      </c>
      <c r="CK463" s="697">
        <f>[52]ACCOUNTALLOC!CK463</f>
        <v>0</v>
      </c>
      <c r="CL463" s="697">
        <f>[52]ACCOUNTALLOC!CL463</f>
        <v>0</v>
      </c>
      <c r="CM463" s="697">
        <f>[52]ACCOUNTALLOC!CM463</f>
        <v>0</v>
      </c>
      <c r="CN463" s="698">
        <f>[52]ACCOUNTALLOC!CN463</f>
        <v>0</v>
      </c>
      <c r="CO463" s="697">
        <f>[52]ACCOUNTALLOC!CO463</f>
        <v>0</v>
      </c>
      <c r="CP463" s="697">
        <f>[52]ACCOUNTALLOC!CP463</f>
        <v>0</v>
      </c>
      <c r="CQ463" s="697">
        <f>[52]ACCOUNTALLOC!CQ463</f>
        <v>0</v>
      </c>
      <c r="CR463" s="697">
        <f>[52]ACCOUNTALLOC!CR463</f>
        <v>0</v>
      </c>
      <c r="CS463" s="697">
        <f>[52]ACCOUNTALLOC!CS463</f>
        <v>0</v>
      </c>
      <c r="CT463" s="697">
        <f>[52]ACCOUNTALLOC!CT463</f>
        <v>0</v>
      </c>
      <c r="CU463" s="697">
        <f>[52]ACCOUNTALLOC!CU463</f>
        <v>0</v>
      </c>
      <c r="CW463" s="65">
        <f>[52]ACCOUNTALLOC!CW463</f>
        <v>0</v>
      </c>
      <c r="CX463" s="65">
        <f>[52]ACCOUNTALLOC!CX463</f>
        <v>0</v>
      </c>
      <c r="CY463" s="65">
        <f>[52]ACCOUNTALLOC!CY463</f>
        <v>0</v>
      </c>
      <c r="CZ463" s="65">
        <f>[52]ACCOUNTALLOC!CZ463</f>
        <v>0</v>
      </c>
      <c r="DA463" s="65">
        <f>[52]ACCOUNTALLOC!DA463</f>
        <v>0</v>
      </c>
      <c r="DB463" s="65">
        <f>[52]ACCOUNTALLOC!DB463</f>
        <v>0</v>
      </c>
      <c r="DC463" s="65">
        <f>[52]ACCOUNTALLOC!DC463</f>
        <v>0</v>
      </c>
      <c r="DE463" s="65">
        <v>0</v>
      </c>
      <c r="DF463" s="65">
        <v>0</v>
      </c>
      <c r="DG463" s="65">
        <v>0</v>
      </c>
      <c r="DH463" s="65">
        <v>0</v>
      </c>
      <c r="DI463" s="65">
        <v>0</v>
      </c>
      <c r="DJ463" s="65">
        <v>0</v>
      </c>
      <c r="DK463" s="65">
        <v>0</v>
      </c>
      <c r="DM463" s="65">
        <v>0</v>
      </c>
      <c r="DN463" s="65">
        <v>0</v>
      </c>
      <c r="DO463" s="65">
        <v>0</v>
      </c>
      <c r="DP463" s="65">
        <v>0</v>
      </c>
      <c r="DQ463" s="65">
        <v>0</v>
      </c>
      <c r="DR463" s="65">
        <v>0</v>
      </c>
      <c r="DS463" s="65">
        <v>0</v>
      </c>
      <c r="DU463" s="65">
        <v>0</v>
      </c>
      <c r="DV463" s="65">
        <v>0</v>
      </c>
      <c r="DW463" s="65">
        <v>0</v>
      </c>
      <c r="DX463" s="65">
        <v>0</v>
      </c>
      <c r="DY463" s="65">
        <v>0</v>
      </c>
      <c r="DZ463" s="65">
        <v>0</v>
      </c>
      <c r="EA463" s="65">
        <v>0</v>
      </c>
      <c r="EC463" s="65">
        <v>0</v>
      </c>
      <c r="ED463" s="65">
        <v>0</v>
      </c>
      <c r="EE463" s="65">
        <v>0</v>
      </c>
      <c r="EF463" s="65">
        <v>0</v>
      </c>
      <c r="EG463" s="65">
        <v>0</v>
      </c>
      <c r="EH463" s="65">
        <v>0</v>
      </c>
      <c r="EI463" s="65">
        <v>0</v>
      </c>
      <c r="EK463" s="65">
        <v>0</v>
      </c>
      <c r="EL463" s="65">
        <v>0</v>
      </c>
      <c r="EM463" s="65">
        <v>0</v>
      </c>
      <c r="EN463" s="65">
        <v>0</v>
      </c>
      <c r="EO463" s="65">
        <v>0</v>
      </c>
      <c r="EP463" s="65">
        <v>0</v>
      </c>
      <c r="EQ463" s="65">
        <v>0</v>
      </c>
      <c r="ES463" s="65">
        <v>0</v>
      </c>
      <c r="ET463" s="65">
        <v>0</v>
      </c>
      <c r="EU463" s="65">
        <v>0</v>
      </c>
      <c r="EV463" s="65">
        <v>0</v>
      </c>
      <c r="EW463" s="65">
        <v>0</v>
      </c>
      <c r="EX463" s="65">
        <v>0</v>
      </c>
      <c r="EY463" s="65">
        <v>0</v>
      </c>
      <c r="FA463" s="65">
        <v>0</v>
      </c>
      <c r="FB463" s="65">
        <v>0</v>
      </c>
      <c r="FC463" s="65">
        <v>0</v>
      </c>
      <c r="FD463" s="65">
        <v>0</v>
      </c>
      <c r="FE463" s="65">
        <v>0</v>
      </c>
      <c r="FF463" s="65">
        <v>0</v>
      </c>
      <c r="FG463" s="65">
        <v>0</v>
      </c>
    </row>
    <row r="464" spans="1:163">
      <c r="A464" s="699" t="str">
        <f>[52]ACCOUNTALLOC!A464</f>
        <v>~</v>
      </c>
      <c r="B464" s="698" t="str">
        <f>[52]ACCOUNTALLOC!B464</f>
        <v>~</v>
      </c>
      <c r="C464" s="695">
        <f>[52]ACCOUNTALLOC!C464</f>
        <v>0</v>
      </c>
      <c r="D464" s="700"/>
      <c r="E464" s="697">
        <f>[52]ACCOUNTALLOC!E464</f>
        <v>0</v>
      </c>
      <c r="F464" s="697">
        <f>[52]ACCOUNTALLOC!F464</f>
        <v>0</v>
      </c>
      <c r="G464" s="697">
        <f>[52]ACCOUNTALLOC!G464</f>
        <v>0</v>
      </c>
      <c r="H464" s="697">
        <f>[52]ACCOUNTALLOC!H464</f>
        <v>0</v>
      </c>
      <c r="I464" s="697">
        <f>[52]ACCOUNTALLOC!I464</f>
        <v>0</v>
      </c>
      <c r="J464" s="697">
        <f>[52]ACCOUNTALLOC!J464</f>
        <v>0</v>
      </c>
      <c r="K464" s="697">
        <f>[52]ACCOUNTALLOC!K464</f>
        <v>0</v>
      </c>
      <c r="L464" s="698"/>
      <c r="M464" s="697">
        <f>[52]ACCOUNTALLOC!M464</f>
        <v>0</v>
      </c>
      <c r="N464" s="697">
        <f>[52]ACCOUNTALLOC!N464</f>
        <v>0</v>
      </c>
      <c r="O464" s="697">
        <f>[52]ACCOUNTALLOC!O464</f>
        <v>0</v>
      </c>
      <c r="P464" s="697">
        <f>[52]ACCOUNTALLOC!P464</f>
        <v>0</v>
      </c>
      <c r="Q464" s="697">
        <f>[52]ACCOUNTALLOC!Q464</f>
        <v>0</v>
      </c>
      <c r="R464" s="697">
        <f>[52]ACCOUNTALLOC!R464</f>
        <v>0</v>
      </c>
      <c r="S464" s="697">
        <f>[52]ACCOUNTALLOC!S464</f>
        <v>0</v>
      </c>
      <c r="T464" s="698"/>
      <c r="U464" s="697">
        <f>[52]ACCOUNTALLOC!U464</f>
        <v>0</v>
      </c>
      <c r="V464" s="697">
        <f>[52]ACCOUNTALLOC!V464</f>
        <v>0</v>
      </c>
      <c r="W464" s="697">
        <f>[52]ACCOUNTALLOC!W464</f>
        <v>0</v>
      </c>
      <c r="X464" s="697">
        <f>[52]ACCOUNTALLOC!X464</f>
        <v>0</v>
      </c>
      <c r="Y464" s="697">
        <f>[52]ACCOUNTALLOC!Y464</f>
        <v>0</v>
      </c>
      <c r="Z464" s="697">
        <f>[52]ACCOUNTALLOC!Z464</f>
        <v>0</v>
      </c>
      <c r="AA464" s="697">
        <f>[52]ACCOUNTALLOC!AA464</f>
        <v>0</v>
      </c>
      <c r="AB464" s="698"/>
      <c r="AC464" s="697">
        <f>[52]ACCOUNTALLOC!AC464</f>
        <v>0</v>
      </c>
      <c r="AD464" s="697">
        <f>[52]ACCOUNTALLOC!AD464</f>
        <v>0</v>
      </c>
      <c r="AE464" s="697">
        <f>[52]ACCOUNTALLOC!AE464</f>
        <v>0</v>
      </c>
      <c r="AF464" s="697">
        <f>[52]ACCOUNTALLOC!AF464</f>
        <v>0</v>
      </c>
      <c r="AG464" s="697">
        <f>[52]ACCOUNTALLOC!AG464</f>
        <v>0</v>
      </c>
      <c r="AH464" s="697">
        <f>[52]ACCOUNTALLOC!AH464</f>
        <v>0</v>
      </c>
      <c r="AI464" s="697">
        <f>[52]ACCOUNTALLOC!AI464</f>
        <v>0</v>
      </c>
      <c r="AJ464" s="698"/>
      <c r="AK464" s="697">
        <f>[52]ACCOUNTALLOC!AK464</f>
        <v>0</v>
      </c>
      <c r="AL464" s="697">
        <f>[52]ACCOUNTALLOC!AL464</f>
        <v>0</v>
      </c>
      <c r="AM464" s="697">
        <f>[52]ACCOUNTALLOC!AM464</f>
        <v>0</v>
      </c>
      <c r="AN464" s="697">
        <f>[52]ACCOUNTALLOC!AN464</f>
        <v>0</v>
      </c>
      <c r="AO464" s="697">
        <f>[52]ACCOUNTALLOC!AO464</f>
        <v>0</v>
      </c>
      <c r="AP464" s="697">
        <f>[52]ACCOUNTALLOC!AP464</f>
        <v>0</v>
      </c>
      <c r="AQ464" s="697">
        <f>[52]ACCOUNTALLOC!AQ464</f>
        <v>0</v>
      </c>
      <c r="AR464" s="698"/>
      <c r="AS464" s="697">
        <f>[52]ACCOUNTALLOC!AS464</f>
        <v>0</v>
      </c>
      <c r="AT464" s="697">
        <f>[52]ACCOUNTALLOC!AT464</f>
        <v>0</v>
      </c>
      <c r="AU464" s="697">
        <f>[52]ACCOUNTALLOC!AU464</f>
        <v>0</v>
      </c>
      <c r="AV464" s="697">
        <f>[52]ACCOUNTALLOC!AV464</f>
        <v>0</v>
      </c>
      <c r="AW464" s="697">
        <f>[52]ACCOUNTALLOC!AW464</f>
        <v>0</v>
      </c>
      <c r="AX464" s="697">
        <f>[52]ACCOUNTALLOC!AX464</f>
        <v>0</v>
      </c>
      <c r="AY464" s="697">
        <f>[52]ACCOUNTALLOC!AY464</f>
        <v>0</v>
      </c>
      <c r="AZ464" s="698"/>
      <c r="BA464" s="697">
        <f>[52]ACCOUNTALLOC!BA464</f>
        <v>0</v>
      </c>
      <c r="BB464" s="697">
        <f>[52]ACCOUNTALLOC!BB464</f>
        <v>0</v>
      </c>
      <c r="BC464" s="697">
        <f>[52]ACCOUNTALLOC!BC464</f>
        <v>0</v>
      </c>
      <c r="BD464" s="697">
        <f>[52]ACCOUNTALLOC!BD464</f>
        <v>0</v>
      </c>
      <c r="BE464" s="697">
        <f>[52]ACCOUNTALLOC!BE464</f>
        <v>0</v>
      </c>
      <c r="BF464" s="697">
        <f>[52]ACCOUNTALLOC!BF464</f>
        <v>0</v>
      </c>
      <c r="BG464" s="697">
        <f>[52]ACCOUNTALLOC!BG464</f>
        <v>0</v>
      </c>
      <c r="BH464" s="698"/>
      <c r="BI464" s="697">
        <f>[52]ACCOUNTALLOC!BI464</f>
        <v>0</v>
      </c>
      <c r="BJ464" s="697">
        <f>[52]ACCOUNTALLOC!BJ464</f>
        <v>0</v>
      </c>
      <c r="BK464" s="697">
        <f>[52]ACCOUNTALLOC!BK464</f>
        <v>0</v>
      </c>
      <c r="BL464" s="697">
        <f>[52]ACCOUNTALLOC!BL464</f>
        <v>0</v>
      </c>
      <c r="BM464" s="697">
        <f>[52]ACCOUNTALLOC!BM464</f>
        <v>0</v>
      </c>
      <c r="BN464" s="697">
        <f>[52]ACCOUNTALLOC!BN464</f>
        <v>0</v>
      </c>
      <c r="BO464" s="697">
        <f>[52]ACCOUNTALLOC!BO464</f>
        <v>0</v>
      </c>
      <c r="BP464" s="698"/>
      <c r="BQ464" s="697">
        <f>[52]ACCOUNTALLOC!BQ464</f>
        <v>0</v>
      </c>
      <c r="BR464" s="697">
        <f>[52]ACCOUNTALLOC!BR464</f>
        <v>0</v>
      </c>
      <c r="BS464" s="697">
        <f>[52]ACCOUNTALLOC!BS464</f>
        <v>0</v>
      </c>
      <c r="BT464" s="697">
        <f>[52]ACCOUNTALLOC!BT464</f>
        <v>0</v>
      </c>
      <c r="BU464" s="697">
        <f>[52]ACCOUNTALLOC!BU464</f>
        <v>0</v>
      </c>
      <c r="BV464" s="697">
        <f>[52]ACCOUNTALLOC!BV464</f>
        <v>0</v>
      </c>
      <c r="BW464" s="697">
        <f>[52]ACCOUNTALLOC!BW464</f>
        <v>0</v>
      </c>
      <c r="BX464" s="698"/>
      <c r="BY464" s="697">
        <f>[52]ACCOUNTALLOC!BY464</f>
        <v>0</v>
      </c>
      <c r="BZ464" s="697">
        <f>[52]ACCOUNTALLOC!BZ464</f>
        <v>0</v>
      </c>
      <c r="CA464" s="697">
        <f>[52]ACCOUNTALLOC!CA464</f>
        <v>0</v>
      </c>
      <c r="CB464" s="697">
        <f>[52]ACCOUNTALLOC!CB464</f>
        <v>0</v>
      </c>
      <c r="CC464" s="697">
        <f>[52]ACCOUNTALLOC!CC464</f>
        <v>0</v>
      </c>
      <c r="CD464" s="697">
        <f>[52]ACCOUNTALLOC!CD464</f>
        <v>0</v>
      </c>
      <c r="CE464" s="697">
        <f>[52]ACCOUNTALLOC!CE464</f>
        <v>0</v>
      </c>
      <c r="CF464" s="698"/>
      <c r="CG464" s="697">
        <f>[52]ACCOUNTALLOC!CG464</f>
        <v>0</v>
      </c>
      <c r="CH464" s="697">
        <f>[52]ACCOUNTALLOC!CH464</f>
        <v>0</v>
      </c>
      <c r="CI464" s="697">
        <f>[52]ACCOUNTALLOC!CI464</f>
        <v>0</v>
      </c>
      <c r="CJ464" s="697">
        <f>[52]ACCOUNTALLOC!CJ464</f>
        <v>0</v>
      </c>
      <c r="CK464" s="697">
        <f>[52]ACCOUNTALLOC!CK464</f>
        <v>0</v>
      </c>
      <c r="CL464" s="697">
        <f>[52]ACCOUNTALLOC!CL464</f>
        <v>0</v>
      </c>
      <c r="CM464" s="697">
        <f>[52]ACCOUNTALLOC!CM464</f>
        <v>0</v>
      </c>
      <c r="CN464" s="698">
        <f>[52]ACCOUNTALLOC!CN464</f>
        <v>0</v>
      </c>
      <c r="CO464" s="697">
        <f>[52]ACCOUNTALLOC!CO464</f>
        <v>0</v>
      </c>
      <c r="CP464" s="697">
        <f>[52]ACCOUNTALLOC!CP464</f>
        <v>0</v>
      </c>
      <c r="CQ464" s="697">
        <f>[52]ACCOUNTALLOC!CQ464</f>
        <v>0</v>
      </c>
      <c r="CR464" s="697">
        <f>[52]ACCOUNTALLOC!CR464</f>
        <v>0</v>
      </c>
      <c r="CS464" s="697">
        <f>[52]ACCOUNTALLOC!CS464</f>
        <v>0</v>
      </c>
      <c r="CT464" s="697">
        <f>[52]ACCOUNTALLOC!CT464</f>
        <v>0</v>
      </c>
      <c r="CU464" s="697">
        <f>[52]ACCOUNTALLOC!CU464</f>
        <v>0</v>
      </c>
      <c r="CW464" s="65">
        <f>[52]ACCOUNTALLOC!CW464</f>
        <v>0</v>
      </c>
      <c r="CX464" s="65">
        <f>[52]ACCOUNTALLOC!CX464</f>
        <v>0</v>
      </c>
      <c r="CY464" s="65">
        <f>[52]ACCOUNTALLOC!CY464</f>
        <v>0</v>
      </c>
      <c r="CZ464" s="65">
        <f>[52]ACCOUNTALLOC!CZ464</f>
        <v>0</v>
      </c>
      <c r="DA464" s="65">
        <f>[52]ACCOUNTALLOC!DA464</f>
        <v>0</v>
      </c>
      <c r="DB464" s="65">
        <f>[52]ACCOUNTALLOC!DB464</f>
        <v>0</v>
      </c>
      <c r="DC464" s="65">
        <f>[52]ACCOUNTALLOC!DC464</f>
        <v>0</v>
      </c>
      <c r="DE464" s="65">
        <v>0</v>
      </c>
      <c r="DF464" s="65">
        <v>0</v>
      </c>
      <c r="DG464" s="65">
        <v>0</v>
      </c>
      <c r="DH464" s="65">
        <v>0</v>
      </c>
      <c r="DI464" s="65">
        <v>0</v>
      </c>
      <c r="DJ464" s="65">
        <v>0</v>
      </c>
      <c r="DK464" s="65">
        <v>0</v>
      </c>
      <c r="DM464" s="65">
        <v>0</v>
      </c>
      <c r="DN464" s="65">
        <v>0</v>
      </c>
      <c r="DO464" s="65">
        <v>0</v>
      </c>
      <c r="DP464" s="65">
        <v>0</v>
      </c>
      <c r="DQ464" s="65">
        <v>0</v>
      </c>
      <c r="DR464" s="65">
        <v>0</v>
      </c>
      <c r="DS464" s="65">
        <v>0</v>
      </c>
      <c r="DU464" s="65">
        <v>0</v>
      </c>
      <c r="DV464" s="65">
        <v>0</v>
      </c>
      <c r="DW464" s="65">
        <v>0</v>
      </c>
      <c r="DX464" s="65">
        <v>0</v>
      </c>
      <c r="DY464" s="65">
        <v>0</v>
      </c>
      <c r="DZ464" s="65">
        <v>0</v>
      </c>
      <c r="EA464" s="65">
        <v>0</v>
      </c>
      <c r="EC464" s="65">
        <v>0</v>
      </c>
      <c r="ED464" s="65">
        <v>0</v>
      </c>
      <c r="EE464" s="65">
        <v>0</v>
      </c>
      <c r="EF464" s="65">
        <v>0</v>
      </c>
      <c r="EG464" s="65">
        <v>0</v>
      </c>
      <c r="EH464" s="65">
        <v>0</v>
      </c>
      <c r="EI464" s="65">
        <v>0</v>
      </c>
      <c r="EK464" s="65">
        <v>0</v>
      </c>
      <c r="EL464" s="65">
        <v>0</v>
      </c>
      <c r="EM464" s="65">
        <v>0</v>
      </c>
      <c r="EN464" s="65">
        <v>0</v>
      </c>
      <c r="EO464" s="65">
        <v>0</v>
      </c>
      <c r="EP464" s="65">
        <v>0</v>
      </c>
      <c r="EQ464" s="65">
        <v>0</v>
      </c>
      <c r="ES464" s="65">
        <v>0</v>
      </c>
      <c r="ET464" s="65">
        <v>0</v>
      </c>
      <c r="EU464" s="65">
        <v>0</v>
      </c>
      <c r="EV464" s="65">
        <v>0</v>
      </c>
      <c r="EW464" s="65">
        <v>0</v>
      </c>
      <c r="EX464" s="65">
        <v>0</v>
      </c>
      <c r="EY464" s="65">
        <v>0</v>
      </c>
      <c r="FA464" s="65">
        <v>0</v>
      </c>
      <c r="FB464" s="65">
        <v>0</v>
      </c>
      <c r="FC464" s="65">
        <v>0</v>
      </c>
      <c r="FD464" s="65">
        <v>0</v>
      </c>
      <c r="FE464" s="65">
        <v>0</v>
      </c>
      <c r="FF464" s="65">
        <v>0</v>
      </c>
      <c r="FG464" s="65">
        <v>0</v>
      </c>
    </row>
    <row r="465" spans="1:163">
      <c r="A465" s="699" t="str">
        <f>[52]ACCOUNTALLOC!A465</f>
        <v>~</v>
      </c>
      <c r="B465" s="698" t="str">
        <f>[52]ACCOUNTALLOC!B465</f>
        <v>~</v>
      </c>
      <c r="C465" s="695">
        <f>[52]ACCOUNTALLOC!C465</f>
        <v>0</v>
      </c>
      <c r="D465" s="700"/>
      <c r="E465" s="697">
        <f>[52]ACCOUNTALLOC!E465</f>
        <v>0</v>
      </c>
      <c r="F465" s="697">
        <f>[52]ACCOUNTALLOC!F465</f>
        <v>0</v>
      </c>
      <c r="G465" s="697">
        <f>[52]ACCOUNTALLOC!G465</f>
        <v>0</v>
      </c>
      <c r="H465" s="697">
        <f>[52]ACCOUNTALLOC!H465</f>
        <v>0</v>
      </c>
      <c r="I465" s="697">
        <f>[52]ACCOUNTALLOC!I465</f>
        <v>0</v>
      </c>
      <c r="J465" s="697">
        <f>[52]ACCOUNTALLOC!J465</f>
        <v>0</v>
      </c>
      <c r="K465" s="697">
        <f>[52]ACCOUNTALLOC!K465</f>
        <v>0</v>
      </c>
      <c r="L465" s="698"/>
      <c r="M465" s="697">
        <f>[52]ACCOUNTALLOC!M465</f>
        <v>0</v>
      </c>
      <c r="N465" s="697">
        <f>[52]ACCOUNTALLOC!N465</f>
        <v>0</v>
      </c>
      <c r="O465" s="697">
        <f>[52]ACCOUNTALLOC!O465</f>
        <v>0</v>
      </c>
      <c r="P465" s="697">
        <f>[52]ACCOUNTALLOC!P465</f>
        <v>0</v>
      </c>
      <c r="Q465" s="697">
        <f>[52]ACCOUNTALLOC!Q465</f>
        <v>0</v>
      </c>
      <c r="R465" s="697">
        <f>[52]ACCOUNTALLOC!R465</f>
        <v>0</v>
      </c>
      <c r="S465" s="697">
        <f>[52]ACCOUNTALLOC!S465</f>
        <v>0</v>
      </c>
      <c r="T465" s="698"/>
      <c r="U465" s="697">
        <f>[52]ACCOUNTALLOC!U465</f>
        <v>0</v>
      </c>
      <c r="V465" s="697">
        <f>[52]ACCOUNTALLOC!V465</f>
        <v>0</v>
      </c>
      <c r="W465" s="697">
        <f>[52]ACCOUNTALLOC!W465</f>
        <v>0</v>
      </c>
      <c r="X465" s="697">
        <f>[52]ACCOUNTALLOC!X465</f>
        <v>0</v>
      </c>
      <c r="Y465" s="697">
        <f>[52]ACCOUNTALLOC!Y465</f>
        <v>0</v>
      </c>
      <c r="Z465" s="697">
        <f>[52]ACCOUNTALLOC!Z465</f>
        <v>0</v>
      </c>
      <c r="AA465" s="697">
        <f>[52]ACCOUNTALLOC!AA465</f>
        <v>0</v>
      </c>
      <c r="AB465" s="698"/>
      <c r="AC465" s="697">
        <f>[52]ACCOUNTALLOC!AC465</f>
        <v>0</v>
      </c>
      <c r="AD465" s="697">
        <f>[52]ACCOUNTALLOC!AD465</f>
        <v>0</v>
      </c>
      <c r="AE465" s="697">
        <f>[52]ACCOUNTALLOC!AE465</f>
        <v>0</v>
      </c>
      <c r="AF465" s="697">
        <f>[52]ACCOUNTALLOC!AF465</f>
        <v>0</v>
      </c>
      <c r="AG465" s="697">
        <f>[52]ACCOUNTALLOC!AG465</f>
        <v>0</v>
      </c>
      <c r="AH465" s="697">
        <f>[52]ACCOUNTALLOC!AH465</f>
        <v>0</v>
      </c>
      <c r="AI465" s="697">
        <f>[52]ACCOUNTALLOC!AI465</f>
        <v>0</v>
      </c>
      <c r="AJ465" s="698"/>
      <c r="AK465" s="697">
        <f>[52]ACCOUNTALLOC!AK465</f>
        <v>0</v>
      </c>
      <c r="AL465" s="697">
        <f>[52]ACCOUNTALLOC!AL465</f>
        <v>0</v>
      </c>
      <c r="AM465" s="697">
        <f>[52]ACCOUNTALLOC!AM465</f>
        <v>0</v>
      </c>
      <c r="AN465" s="697">
        <f>[52]ACCOUNTALLOC!AN465</f>
        <v>0</v>
      </c>
      <c r="AO465" s="697">
        <f>[52]ACCOUNTALLOC!AO465</f>
        <v>0</v>
      </c>
      <c r="AP465" s="697">
        <f>[52]ACCOUNTALLOC!AP465</f>
        <v>0</v>
      </c>
      <c r="AQ465" s="697">
        <f>[52]ACCOUNTALLOC!AQ465</f>
        <v>0</v>
      </c>
      <c r="AR465" s="698"/>
      <c r="AS465" s="697">
        <f>[52]ACCOUNTALLOC!AS465</f>
        <v>0</v>
      </c>
      <c r="AT465" s="697">
        <f>[52]ACCOUNTALLOC!AT465</f>
        <v>0</v>
      </c>
      <c r="AU465" s="697">
        <f>[52]ACCOUNTALLOC!AU465</f>
        <v>0</v>
      </c>
      <c r="AV465" s="697">
        <f>[52]ACCOUNTALLOC!AV465</f>
        <v>0</v>
      </c>
      <c r="AW465" s="697">
        <f>[52]ACCOUNTALLOC!AW465</f>
        <v>0</v>
      </c>
      <c r="AX465" s="697">
        <f>[52]ACCOUNTALLOC!AX465</f>
        <v>0</v>
      </c>
      <c r="AY465" s="697">
        <f>[52]ACCOUNTALLOC!AY465</f>
        <v>0</v>
      </c>
      <c r="AZ465" s="698"/>
      <c r="BA465" s="697">
        <f>[52]ACCOUNTALLOC!BA465</f>
        <v>0</v>
      </c>
      <c r="BB465" s="697">
        <f>[52]ACCOUNTALLOC!BB465</f>
        <v>0</v>
      </c>
      <c r="BC465" s="697">
        <f>[52]ACCOUNTALLOC!BC465</f>
        <v>0</v>
      </c>
      <c r="BD465" s="697">
        <f>[52]ACCOUNTALLOC!BD465</f>
        <v>0</v>
      </c>
      <c r="BE465" s="697">
        <f>[52]ACCOUNTALLOC!BE465</f>
        <v>0</v>
      </c>
      <c r="BF465" s="697">
        <f>[52]ACCOUNTALLOC!BF465</f>
        <v>0</v>
      </c>
      <c r="BG465" s="697">
        <f>[52]ACCOUNTALLOC!BG465</f>
        <v>0</v>
      </c>
      <c r="BH465" s="698"/>
      <c r="BI465" s="697">
        <f>[52]ACCOUNTALLOC!BI465</f>
        <v>0</v>
      </c>
      <c r="BJ465" s="697">
        <f>[52]ACCOUNTALLOC!BJ465</f>
        <v>0</v>
      </c>
      <c r="BK465" s="697">
        <f>[52]ACCOUNTALLOC!BK465</f>
        <v>0</v>
      </c>
      <c r="BL465" s="697">
        <f>[52]ACCOUNTALLOC!BL465</f>
        <v>0</v>
      </c>
      <c r="BM465" s="697">
        <f>[52]ACCOUNTALLOC!BM465</f>
        <v>0</v>
      </c>
      <c r="BN465" s="697">
        <f>[52]ACCOUNTALLOC!BN465</f>
        <v>0</v>
      </c>
      <c r="BO465" s="697">
        <f>[52]ACCOUNTALLOC!BO465</f>
        <v>0</v>
      </c>
      <c r="BP465" s="698"/>
      <c r="BQ465" s="697">
        <f>[52]ACCOUNTALLOC!BQ465</f>
        <v>0</v>
      </c>
      <c r="BR465" s="697">
        <f>[52]ACCOUNTALLOC!BR465</f>
        <v>0</v>
      </c>
      <c r="BS465" s="697">
        <f>[52]ACCOUNTALLOC!BS465</f>
        <v>0</v>
      </c>
      <c r="BT465" s="697">
        <f>[52]ACCOUNTALLOC!BT465</f>
        <v>0</v>
      </c>
      <c r="BU465" s="697">
        <f>[52]ACCOUNTALLOC!BU465</f>
        <v>0</v>
      </c>
      <c r="BV465" s="697">
        <f>[52]ACCOUNTALLOC!BV465</f>
        <v>0</v>
      </c>
      <c r="BW465" s="697">
        <f>[52]ACCOUNTALLOC!BW465</f>
        <v>0</v>
      </c>
      <c r="BX465" s="698"/>
      <c r="BY465" s="697">
        <f>[52]ACCOUNTALLOC!BY465</f>
        <v>0</v>
      </c>
      <c r="BZ465" s="697">
        <f>[52]ACCOUNTALLOC!BZ465</f>
        <v>0</v>
      </c>
      <c r="CA465" s="697">
        <f>[52]ACCOUNTALLOC!CA465</f>
        <v>0</v>
      </c>
      <c r="CB465" s="697">
        <f>[52]ACCOUNTALLOC!CB465</f>
        <v>0</v>
      </c>
      <c r="CC465" s="697">
        <f>[52]ACCOUNTALLOC!CC465</f>
        <v>0</v>
      </c>
      <c r="CD465" s="697">
        <f>[52]ACCOUNTALLOC!CD465</f>
        <v>0</v>
      </c>
      <c r="CE465" s="697">
        <f>[52]ACCOUNTALLOC!CE465</f>
        <v>0</v>
      </c>
      <c r="CF465" s="698"/>
      <c r="CG465" s="697">
        <f>[52]ACCOUNTALLOC!CG465</f>
        <v>0</v>
      </c>
      <c r="CH465" s="697">
        <f>[52]ACCOUNTALLOC!CH465</f>
        <v>0</v>
      </c>
      <c r="CI465" s="697">
        <f>[52]ACCOUNTALLOC!CI465</f>
        <v>0</v>
      </c>
      <c r="CJ465" s="697">
        <f>[52]ACCOUNTALLOC!CJ465</f>
        <v>0</v>
      </c>
      <c r="CK465" s="697">
        <f>[52]ACCOUNTALLOC!CK465</f>
        <v>0</v>
      </c>
      <c r="CL465" s="697">
        <f>[52]ACCOUNTALLOC!CL465</f>
        <v>0</v>
      </c>
      <c r="CM465" s="697">
        <f>[52]ACCOUNTALLOC!CM465</f>
        <v>0</v>
      </c>
      <c r="CN465" s="698">
        <f>[52]ACCOUNTALLOC!CN465</f>
        <v>0</v>
      </c>
      <c r="CO465" s="697">
        <f>[52]ACCOUNTALLOC!CO465</f>
        <v>0</v>
      </c>
      <c r="CP465" s="697">
        <f>[52]ACCOUNTALLOC!CP465</f>
        <v>0</v>
      </c>
      <c r="CQ465" s="697">
        <f>[52]ACCOUNTALLOC!CQ465</f>
        <v>0</v>
      </c>
      <c r="CR465" s="697">
        <f>[52]ACCOUNTALLOC!CR465</f>
        <v>0</v>
      </c>
      <c r="CS465" s="697">
        <f>[52]ACCOUNTALLOC!CS465</f>
        <v>0</v>
      </c>
      <c r="CT465" s="697">
        <f>[52]ACCOUNTALLOC!CT465</f>
        <v>0</v>
      </c>
      <c r="CU465" s="697">
        <f>[52]ACCOUNTALLOC!CU465</f>
        <v>0</v>
      </c>
      <c r="CW465" s="65">
        <f>[52]ACCOUNTALLOC!CW465</f>
        <v>0</v>
      </c>
      <c r="CX465" s="65">
        <f>[52]ACCOUNTALLOC!CX465</f>
        <v>0</v>
      </c>
      <c r="CY465" s="65">
        <f>[52]ACCOUNTALLOC!CY465</f>
        <v>0</v>
      </c>
      <c r="CZ465" s="65">
        <f>[52]ACCOUNTALLOC!CZ465</f>
        <v>0</v>
      </c>
      <c r="DA465" s="65">
        <f>[52]ACCOUNTALLOC!DA465</f>
        <v>0</v>
      </c>
      <c r="DB465" s="65">
        <f>[52]ACCOUNTALLOC!DB465</f>
        <v>0</v>
      </c>
      <c r="DC465" s="65">
        <f>[52]ACCOUNTALLOC!DC465</f>
        <v>0</v>
      </c>
      <c r="DE465" s="65">
        <v>0</v>
      </c>
      <c r="DF465" s="65">
        <v>0</v>
      </c>
      <c r="DG465" s="65">
        <v>0</v>
      </c>
      <c r="DH465" s="65">
        <v>0</v>
      </c>
      <c r="DI465" s="65">
        <v>0</v>
      </c>
      <c r="DJ465" s="65">
        <v>0</v>
      </c>
      <c r="DK465" s="65">
        <v>0</v>
      </c>
      <c r="DM465" s="65">
        <v>0</v>
      </c>
      <c r="DN465" s="65">
        <v>0</v>
      </c>
      <c r="DO465" s="65">
        <v>0</v>
      </c>
      <c r="DP465" s="65">
        <v>0</v>
      </c>
      <c r="DQ465" s="65">
        <v>0</v>
      </c>
      <c r="DR465" s="65">
        <v>0</v>
      </c>
      <c r="DS465" s="65">
        <v>0</v>
      </c>
      <c r="DU465" s="65">
        <v>0</v>
      </c>
      <c r="DV465" s="65">
        <v>0</v>
      </c>
      <c r="DW465" s="65">
        <v>0</v>
      </c>
      <c r="DX465" s="65">
        <v>0</v>
      </c>
      <c r="DY465" s="65">
        <v>0</v>
      </c>
      <c r="DZ465" s="65">
        <v>0</v>
      </c>
      <c r="EA465" s="65">
        <v>0</v>
      </c>
      <c r="EC465" s="65">
        <v>0</v>
      </c>
      <c r="ED465" s="65">
        <v>0</v>
      </c>
      <c r="EE465" s="65">
        <v>0</v>
      </c>
      <c r="EF465" s="65">
        <v>0</v>
      </c>
      <c r="EG465" s="65">
        <v>0</v>
      </c>
      <c r="EH465" s="65">
        <v>0</v>
      </c>
      <c r="EI465" s="65">
        <v>0</v>
      </c>
      <c r="EK465" s="65">
        <v>0</v>
      </c>
      <c r="EL465" s="65">
        <v>0</v>
      </c>
      <c r="EM465" s="65">
        <v>0</v>
      </c>
      <c r="EN465" s="65">
        <v>0</v>
      </c>
      <c r="EO465" s="65">
        <v>0</v>
      </c>
      <c r="EP465" s="65">
        <v>0</v>
      </c>
      <c r="EQ465" s="65">
        <v>0</v>
      </c>
      <c r="ES465" s="65">
        <v>0</v>
      </c>
      <c r="ET465" s="65">
        <v>0</v>
      </c>
      <c r="EU465" s="65">
        <v>0</v>
      </c>
      <c r="EV465" s="65">
        <v>0</v>
      </c>
      <c r="EW465" s="65">
        <v>0</v>
      </c>
      <c r="EX465" s="65">
        <v>0</v>
      </c>
      <c r="EY465" s="65">
        <v>0</v>
      </c>
      <c r="FA465" s="65">
        <v>0</v>
      </c>
      <c r="FB465" s="65">
        <v>0</v>
      </c>
      <c r="FC465" s="65">
        <v>0</v>
      </c>
      <c r="FD465" s="65">
        <v>0</v>
      </c>
      <c r="FE465" s="65">
        <v>0</v>
      </c>
      <c r="FF465" s="65">
        <v>0</v>
      </c>
      <c r="FG465" s="65">
        <v>0</v>
      </c>
    </row>
    <row r="466" spans="1:163">
      <c r="A466" s="699" t="str">
        <f>[52]ACCOUNTALLOC!A466</f>
        <v>~</v>
      </c>
      <c r="B466" s="698" t="str">
        <f>[52]ACCOUNTALLOC!B466</f>
        <v>~</v>
      </c>
      <c r="C466" s="695">
        <f>[52]ACCOUNTALLOC!C466</f>
        <v>0</v>
      </c>
      <c r="D466" s="700"/>
      <c r="E466" s="697">
        <f>[52]ACCOUNTALLOC!E466</f>
        <v>0</v>
      </c>
      <c r="F466" s="697">
        <f>[52]ACCOUNTALLOC!F466</f>
        <v>0</v>
      </c>
      <c r="G466" s="697">
        <f>[52]ACCOUNTALLOC!G466</f>
        <v>0</v>
      </c>
      <c r="H466" s="697">
        <f>[52]ACCOUNTALLOC!H466</f>
        <v>0</v>
      </c>
      <c r="I466" s="697">
        <f>[52]ACCOUNTALLOC!I466</f>
        <v>0</v>
      </c>
      <c r="J466" s="697">
        <f>[52]ACCOUNTALLOC!J466</f>
        <v>0</v>
      </c>
      <c r="K466" s="697">
        <f>[52]ACCOUNTALLOC!K466</f>
        <v>0</v>
      </c>
      <c r="L466" s="698"/>
      <c r="M466" s="697">
        <f>[52]ACCOUNTALLOC!M466</f>
        <v>0</v>
      </c>
      <c r="N466" s="697">
        <f>[52]ACCOUNTALLOC!N466</f>
        <v>0</v>
      </c>
      <c r="O466" s="697">
        <f>[52]ACCOUNTALLOC!O466</f>
        <v>0</v>
      </c>
      <c r="P466" s="697">
        <f>[52]ACCOUNTALLOC!P466</f>
        <v>0</v>
      </c>
      <c r="Q466" s="697">
        <f>[52]ACCOUNTALLOC!Q466</f>
        <v>0</v>
      </c>
      <c r="R466" s="697">
        <f>[52]ACCOUNTALLOC!R466</f>
        <v>0</v>
      </c>
      <c r="S466" s="697">
        <f>[52]ACCOUNTALLOC!S466</f>
        <v>0</v>
      </c>
      <c r="T466" s="698"/>
      <c r="U466" s="697">
        <f>[52]ACCOUNTALLOC!U466</f>
        <v>0</v>
      </c>
      <c r="V466" s="697">
        <f>[52]ACCOUNTALLOC!V466</f>
        <v>0</v>
      </c>
      <c r="W466" s="697">
        <f>[52]ACCOUNTALLOC!W466</f>
        <v>0</v>
      </c>
      <c r="X466" s="697">
        <f>[52]ACCOUNTALLOC!X466</f>
        <v>0</v>
      </c>
      <c r="Y466" s="697">
        <f>[52]ACCOUNTALLOC!Y466</f>
        <v>0</v>
      </c>
      <c r="Z466" s="697">
        <f>[52]ACCOUNTALLOC!Z466</f>
        <v>0</v>
      </c>
      <c r="AA466" s="697">
        <f>[52]ACCOUNTALLOC!AA466</f>
        <v>0</v>
      </c>
      <c r="AB466" s="698"/>
      <c r="AC466" s="697">
        <f>[52]ACCOUNTALLOC!AC466</f>
        <v>0</v>
      </c>
      <c r="AD466" s="697">
        <f>[52]ACCOUNTALLOC!AD466</f>
        <v>0</v>
      </c>
      <c r="AE466" s="697">
        <f>[52]ACCOUNTALLOC!AE466</f>
        <v>0</v>
      </c>
      <c r="AF466" s="697">
        <f>[52]ACCOUNTALLOC!AF466</f>
        <v>0</v>
      </c>
      <c r="AG466" s="697">
        <f>[52]ACCOUNTALLOC!AG466</f>
        <v>0</v>
      </c>
      <c r="AH466" s="697">
        <f>[52]ACCOUNTALLOC!AH466</f>
        <v>0</v>
      </c>
      <c r="AI466" s="697">
        <f>[52]ACCOUNTALLOC!AI466</f>
        <v>0</v>
      </c>
      <c r="AJ466" s="698"/>
      <c r="AK466" s="697">
        <f>[52]ACCOUNTALLOC!AK466</f>
        <v>0</v>
      </c>
      <c r="AL466" s="697">
        <f>[52]ACCOUNTALLOC!AL466</f>
        <v>0</v>
      </c>
      <c r="AM466" s="697">
        <f>[52]ACCOUNTALLOC!AM466</f>
        <v>0</v>
      </c>
      <c r="AN466" s="697">
        <f>[52]ACCOUNTALLOC!AN466</f>
        <v>0</v>
      </c>
      <c r="AO466" s="697">
        <f>[52]ACCOUNTALLOC!AO466</f>
        <v>0</v>
      </c>
      <c r="AP466" s="697">
        <f>[52]ACCOUNTALLOC!AP466</f>
        <v>0</v>
      </c>
      <c r="AQ466" s="697">
        <f>[52]ACCOUNTALLOC!AQ466</f>
        <v>0</v>
      </c>
      <c r="AR466" s="698"/>
      <c r="AS466" s="697">
        <f>[52]ACCOUNTALLOC!AS466</f>
        <v>0</v>
      </c>
      <c r="AT466" s="697">
        <f>[52]ACCOUNTALLOC!AT466</f>
        <v>0</v>
      </c>
      <c r="AU466" s="697">
        <f>[52]ACCOUNTALLOC!AU466</f>
        <v>0</v>
      </c>
      <c r="AV466" s="697">
        <f>[52]ACCOUNTALLOC!AV466</f>
        <v>0</v>
      </c>
      <c r="AW466" s="697">
        <f>[52]ACCOUNTALLOC!AW466</f>
        <v>0</v>
      </c>
      <c r="AX466" s="697">
        <f>[52]ACCOUNTALLOC!AX466</f>
        <v>0</v>
      </c>
      <c r="AY466" s="697">
        <f>[52]ACCOUNTALLOC!AY466</f>
        <v>0</v>
      </c>
      <c r="AZ466" s="698"/>
      <c r="BA466" s="697">
        <f>[52]ACCOUNTALLOC!BA466</f>
        <v>0</v>
      </c>
      <c r="BB466" s="697">
        <f>[52]ACCOUNTALLOC!BB466</f>
        <v>0</v>
      </c>
      <c r="BC466" s="697">
        <f>[52]ACCOUNTALLOC!BC466</f>
        <v>0</v>
      </c>
      <c r="BD466" s="697">
        <f>[52]ACCOUNTALLOC!BD466</f>
        <v>0</v>
      </c>
      <c r="BE466" s="697">
        <f>[52]ACCOUNTALLOC!BE466</f>
        <v>0</v>
      </c>
      <c r="BF466" s="697">
        <f>[52]ACCOUNTALLOC!BF466</f>
        <v>0</v>
      </c>
      <c r="BG466" s="697">
        <f>[52]ACCOUNTALLOC!BG466</f>
        <v>0</v>
      </c>
      <c r="BH466" s="698"/>
      <c r="BI466" s="697">
        <f>[52]ACCOUNTALLOC!BI466</f>
        <v>0</v>
      </c>
      <c r="BJ466" s="697">
        <f>[52]ACCOUNTALLOC!BJ466</f>
        <v>0</v>
      </c>
      <c r="BK466" s="697">
        <f>[52]ACCOUNTALLOC!BK466</f>
        <v>0</v>
      </c>
      <c r="BL466" s="697">
        <f>[52]ACCOUNTALLOC!BL466</f>
        <v>0</v>
      </c>
      <c r="BM466" s="697">
        <f>[52]ACCOUNTALLOC!BM466</f>
        <v>0</v>
      </c>
      <c r="BN466" s="697">
        <f>[52]ACCOUNTALLOC!BN466</f>
        <v>0</v>
      </c>
      <c r="BO466" s="697">
        <f>[52]ACCOUNTALLOC!BO466</f>
        <v>0</v>
      </c>
      <c r="BP466" s="698"/>
      <c r="BQ466" s="697">
        <f>[52]ACCOUNTALLOC!BQ466</f>
        <v>0</v>
      </c>
      <c r="BR466" s="697">
        <f>[52]ACCOUNTALLOC!BR466</f>
        <v>0</v>
      </c>
      <c r="BS466" s="697">
        <f>[52]ACCOUNTALLOC!BS466</f>
        <v>0</v>
      </c>
      <c r="BT466" s="697">
        <f>[52]ACCOUNTALLOC!BT466</f>
        <v>0</v>
      </c>
      <c r="BU466" s="697">
        <f>[52]ACCOUNTALLOC!BU466</f>
        <v>0</v>
      </c>
      <c r="BV466" s="697">
        <f>[52]ACCOUNTALLOC!BV466</f>
        <v>0</v>
      </c>
      <c r="BW466" s="697">
        <f>[52]ACCOUNTALLOC!BW466</f>
        <v>0</v>
      </c>
      <c r="BX466" s="698"/>
      <c r="BY466" s="697">
        <f>[52]ACCOUNTALLOC!BY466</f>
        <v>0</v>
      </c>
      <c r="BZ466" s="697">
        <f>[52]ACCOUNTALLOC!BZ466</f>
        <v>0</v>
      </c>
      <c r="CA466" s="697">
        <f>[52]ACCOUNTALLOC!CA466</f>
        <v>0</v>
      </c>
      <c r="CB466" s="697">
        <f>[52]ACCOUNTALLOC!CB466</f>
        <v>0</v>
      </c>
      <c r="CC466" s="697">
        <f>[52]ACCOUNTALLOC!CC466</f>
        <v>0</v>
      </c>
      <c r="CD466" s="697">
        <f>[52]ACCOUNTALLOC!CD466</f>
        <v>0</v>
      </c>
      <c r="CE466" s="697">
        <f>[52]ACCOUNTALLOC!CE466</f>
        <v>0</v>
      </c>
      <c r="CF466" s="698"/>
      <c r="CG466" s="697">
        <f>[52]ACCOUNTALLOC!CG466</f>
        <v>0</v>
      </c>
      <c r="CH466" s="697">
        <f>[52]ACCOUNTALLOC!CH466</f>
        <v>0</v>
      </c>
      <c r="CI466" s="697">
        <f>[52]ACCOUNTALLOC!CI466</f>
        <v>0</v>
      </c>
      <c r="CJ466" s="697">
        <f>[52]ACCOUNTALLOC!CJ466</f>
        <v>0</v>
      </c>
      <c r="CK466" s="697">
        <f>[52]ACCOUNTALLOC!CK466</f>
        <v>0</v>
      </c>
      <c r="CL466" s="697">
        <f>[52]ACCOUNTALLOC!CL466</f>
        <v>0</v>
      </c>
      <c r="CM466" s="697">
        <f>[52]ACCOUNTALLOC!CM466</f>
        <v>0</v>
      </c>
      <c r="CN466" s="698">
        <f>[52]ACCOUNTALLOC!CN466</f>
        <v>0</v>
      </c>
      <c r="CO466" s="697">
        <f>[52]ACCOUNTALLOC!CO466</f>
        <v>0</v>
      </c>
      <c r="CP466" s="697">
        <f>[52]ACCOUNTALLOC!CP466</f>
        <v>0</v>
      </c>
      <c r="CQ466" s="697">
        <f>[52]ACCOUNTALLOC!CQ466</f>
        <v>0</v>
      </c>
      <c r="CR466" s="697">
        <f>[52]ACCOUNTALLOC!CR466</f>
        <v>0</v>
      </c>
      <c r="CS466" s="697">
        <f>[52]ACCOUNTALLOC!CS466</f>
        <v>0</v>
      </c>
      <c r="CT466" s="697">
        <f>[52]ACCOUNTALLOC!CT466</f>
        <v>0</v>
      </c>
      <c r="CU466" s="697">
        <f>[52]ACCOUNTALLOC!CU466</f>
        <v>0</v>
      </c>
      <c r="CW466" s="65">
        <f>[52]ACCOUNTALLOC!CW466</f>
        <v>0</v>
      </c>
      <c r="CX466" s="65">
        <f>[52]ACCOUNTALLOC!CX466</f>
        <v>0</v>
      </c>
      <c r="CY466" s="65">
        <f>[52]ACCOUNTALLOC!CY466</f>
        <v>0</v>
      </c>
      <c r="CZ466" s="65">
        <f>[52]ACCOUNTALLOC!CZ466</f>
        <v>0</v>
      </c>
      <c r="DA466" s="65">
        <f>[52]ACCOUNTALLOC!DA466</f>
        <v>0</v>
      </c>
      <c r="DB466" s="65">
        <f>[52]ACCOUNTALLOC!DB466</f>
        <v>0</v>
      </c>
      <c r="DC466" s="65">
        <f>[52]ACCOUNTALLOC!DC466</f>
        <v>0</v>
      </c>
      <c r="DE466" s="65">
        <v>0</v>
      </c>
      <c r="DF466" s="65">
        <v>0</v>
      </c>
      <c r="DG466" s="65">
        <v>0</v>
      </c>
      <c r="DH466" s="65">
        <v>0</v>
      </c>
      <c r="DI466" s="65">
        <v>0</v>
      </c>
      <c r="DJ466" s="65">
        <v>0</v>
      </c>
      <c r="DK466" s="65">
        <v>0</v>
      </c>
      <c r="DM466" s="65">
        <v>0</v>
      </c>
      <c r="DN466" s="65">
        <v>0</v>
      </c>
      <c r="DO466" s="65">
        <v>0</v>
      </c>
      <c r="DP466" s="65">
        <v>0</v>
      </c>
      <c r="DQ466" s="65">
        <v>0</v>
      </c>
      <c r="DR466" s="65">
        <v>0</v>
      </c>
      <c r="DS466" s="65">
        <v>0</v>
      </c>
      <c r="DU466" s="65">
        <v>0</v>
      </c>
      <c r="DV466" s="65">
        <v>0</v>
      </c>
      <c r="DW466" s="65">
        <v>0</v>
      </c>
      <c r="DX466" s="65">
        <v>0</v>
      </c>
      <c r="DY466" s="65">
        <v>0</v>
      </c>
      <c r="DZ466" s="65">
        <v>0</v>
      </c>
      <c r="EA466" s="65">
        <v>0</v>
      </c>
      <c r="EC466" s="65">
        <v>0</v>
      </c>
      <c r="ED466" s="65">
        <v>0</v>
      </c>
      <c r="EE466" s="65">
        <v>0</v>
      </c>
      <c r="EF466" s="65">
        <v>0</v>
      </c>
      <c r="EG466" s="65">
        <v>0</v>
      </c>
      <c r="EH466" s="65">
        <v>0</v>
      </c>
      <c r="EI466" s="65">
        <v>0</v>
      </c>
      <c r="EK466" s="65">
        <v>0</v>
      </c>
      <c r="EL466" s="65">
        <v>0</v>
      </c>
      <c r="EM466" s="65">
        <v>0</v>
      </c>
      <c r="EN466" s="65">
        <v>0</v>
      </c>
      <c r="EO466" s="65">
        <v>0</v>
      </c>
      <c r="EP466" s="65">
        <v>0</v>
      </c>
      <c r="EQ466" s="65">
        <v>0</v>
      </c>
      <c r="ES466" s="65">
        <v>0</v>
      </c>
      <c r="ET466" s="65">
        <v>0</v>
      </c>
      <c r="EU466" s="65">
        <v>0</v>
      </c>
      <c r="EV466" s="65">
        <v>0</v>
      </c>
      <c r="EW466" s="65">
        <v>0</v>
      </c>
      <c r="EX466" s="65">
        <v>0</v>
      </c>
      <c r="EY466" s="65">
        <v>0</v>
      </c>
      <c r="FA466" s="65">
        <v>0</v>
      </c>
      <c r="FB466" s="65">
        <v>0</v>
      </c>
      <c r="FC466" s="65">
        <v>0</v>
      </c>
      <c r="FD466" s="65">
        <v>0</v>
      </c>
      <c r="FE466" s="65">
        <v>0</v>
      </c>
      <c r="FF466" s="65">
        <v>0</v>
      </c>
      <c r="FG466" s="65">
        <v>0</v>
      </c>
    </row>
    <row r="467" spans="1:163">
      <c r="A467" s="699" t="str">
        <f>[52]ACCOUNTALLOC!A467</f>
        <v>~</v>
      </c>
      <c r="B467" s="698" t="str">
        <f>[52]ACCOUNTALLOC!B467</f>
        <v>~</v>
      </c>
      <c r="C467" s="695">
        <f>[52]ACCOUNTALLOC!C467</f>
        <v>0</v>
      </c>
      <c r="D467" s="700"/>
      <c r="E467" s="697">
        <f>[52]ACCOUNTALLOC!E467</f>
        <v>0</v>
      </c>
      <c r="F467" s="697">
        <f>[52]ACCOUNTALLOC!F467</f>
        <v>0</v>
      </c>
      <c r="G467" s="697">
        <f>[52]ACCOUNTALLOC!G467</f>
        <v>0</v>
      </c>
      <c r="H467" s="697">
        <f>[52]ACCOUNTALLOC!H467</f>
        <v>0</v>
      </c>
      <c r="I467" s="697">
        <f>[52]ACCOUNTALLOC!I467</f>
        <v>0</v>
      </c>
      <c r="J467" s="697">
        <f>[52]ACCOUNTALLOC!J467</f>
        <v>0</v>
      </c>
      <c r="K467" s="697">
        <f>[52]ACCOUNTALLOC!K467</f>
        <v>0</v>
      </c>
      <c r="L467" s="698"/>
      <c r="M467" s="697">
        <f>[52]ACCOUNTALLOC!M467</f>
        <v>0</v>
      </c>
      <c r="N467" s="697">
        <f>[52]ACCOUNTALLOC!N467</f>
        <v>0</v>
      </c>
      <c r="O467" s="697">
        <f>[52]ACCOUNTALLOC!O467</f>
        <v>0</v>
      </c>
      <c r="P467" s="697">
        <f>[52]ACCOUNTALLOC!P467</f>
        <v>0</v>
      </c>
      <c r="Q467" s="697">
        <f>[52]ACCOUNTALLOC!Q467</f>
        <v>0</v>
      </c>
      <c r="R467" s="697">
        <f>[52]ACCOUNTALLOC!R467</f>
        <v>0</v>
      </c>
      <c r="S467" s="697">
        <f>[52]ACCOUNTALLOC!S467</f>
        <v>0</v>
      </c>
      <c r="T467" s="698"/>
      <c r="U467" s="697">
        <f>[52]ACCOUNTALLOC!U467</f>
        <v>0</v>
      </c>
      <c r="V467" s="697">
        <f>[52]ACCOUNTALLOC!V467</f>
        <v>0</v>
      </c>
      <c r="W467" s="697">
        <f>[52]ACCOUNTALLOC!W467</f>
        <v>0</v>
      </c>
      <c r="X467" s="697">
        <f>[52]ACCOUNTALLOC!X467</f>
        <v>0</v>
      </c>
      <c r="Y467" s="697">
        <f>[52]ACCOUNTALLOC!Y467</f>
        <v>0</v>
      </c>
      <c r="Z467" s="697">
        <f>[52]ACCOUNTALLOC!Z467</f>
        <v>0</v>
      </c>
      <c r="AA467" s="697">
        <f>[52]ACCOUNTALLOC!AA467</f>
        <v>0</v>
      </c>
      <c r="AB467" s="698"/>
      <c r="AC467" s="697">
        <f>[52]ACCOUNTALLOC!AC467</f>
        <v>0</v>
      </c>
      <c r="AD467" s="697">
        <f>[52]ACCOUNTALLOC!AD467</f>
        <v>0</v>
      </c>
      <c r="AE467" s="697">
        <f>[52]ACCOUNTALLOC!AE467</f>
        <v>0</v>
      </c>
      <c r="AF467" s="697">
        <f>[52]ACCOUNTALLOC!AF467</f>
        <v>0</v>
      </c>
      <c r="AG467" s="697">
        <f>[52]ACCOUNTALLOC!AG467</f>
        <v>0</v>
      </c>
      <c r="AH467" s="697">
        <f>[52]ACCOUNTALLOC!AH467</f>
        <v>0</v>
      </c>
      <c r="AI467" s="697">
        <f>[52]ACCOUNTALLOC!AI467</f>
        <v>0</v>
      </c>
      <c r="AJ467" s="698"/>
      <c r="AK467" s="697">
        <f>[52]ACCOUNTALLOC!AK467</f>
        <v>0</v>
      </c>
      <c r="AL467" s="697">
        <f>[52]ACCOUNTALLOC!AL467</f>
        <v>0</v>
      </c>
      <c r="AM467" s="697">
        <f>[52]ACCOUNTALLOC!AM467</f>
        <v>0</v>
      </c>
      <c r="AN467" s="697">
        <f>[52]ACCOUNTALLOC!AN467</f>
        <v>0</v>
      </c>
      <c r="AO467" s="697">
        <f>[52]ACCOUNTALLOC!AO467</f>
        <v>0</v>
      </c>
      <c r="AP467" s="697">
        <f>[52]ACCOUNTALLOC!AP467</f>
        <v>0</v>
      </c>
      <c r="AQ467" s="697">
        <f>[52]ACCOUNTALLOC!AQ467</f>
        <v>0</v>
      </c>
      <c r="AR467" s="698"/>
      <c r="AS467" s="697">
        <f>[52]ACCOUNTALLOC!AS467</f>
        <v>0</v>
      </c>
      <c r="AT467" s="697">
        <f>[52]ACCOUNTALLOC!AT467</f>
        <v>0</v>
      </c>
      <c r="AU467" s="697">
        <f>[52]ACCOUNTALLOC!AU467</f>
        <v>0</v>
      </c>
      <c r="AV467" s="697">
        <f>[52]ACCOUNTALLOC!AV467</f>
        <v>0</v>
      </c>
      <c r="AW467" s="697">
        <f>[52]ACCOUNTALLOC!AW467</f>
        <v>0</v>
      </c>
      <c r="AX467" s="697">
        <f>[52]ACCOUNTALLOC!AX467</f>
        <v>0</v>
      </c>
      <c r="AY467" s="697">
        <f>[52]ACCOUNTALLOC!AY467</f>
        <v>0</v>
      </c>
      <c r="AZ467" s="698"/>
      <c r="BA467" s="697">
        <f>[52]ACCOUNTALLOC!BA467</f>
        <v>0</v>
      </c>
      <c r="BB467" s="697">
        <f>[52]ACCOUNTALLOC!BB467</f>
        <v>0</v>
      </c>
      <c r="BC467" s="697">
        <f>[52]ACCOUNTALLOC!BC467</f>
        <v>0</v>
      </c>
      <c r="BD467" s="697">
        <f>[52]ACCOUNTALLOC!BD467</f>
        <v>0</v>
      </c>
      <c r="BE467" s="697">
        <f>[52]ACCOUNTALLOC!BE467</f>
        <v>0</v>
      </c>
      <c r="BF467" s="697">
        <f>[52]ACCOUNTALLOC!BF467</f>
        <v>0</v>
      </c>
      <c r="BG467" s="697">
        <f>[52]ACCOUNTALLOC!BG467</f>
        <v>0</v>
      </c>
      <c r="BH467" s="698"/>
      <c r="BI467" s="697">
        <f>[52]ACCOUNTALLOC!BI467</f>
        <v>0</v>
      </c>
      <c r="BJ467" s="697">
        <f>[52]ACCOUNTALLOC!BJ467</f>
        <v>0</v>
      </c>
      <c r="BK467" s="697">
        <f>[52]ACCOUNTALLOC!BK467</f>
        <v>0</v>
      </c>
      <c r="BL467" s="697">
        <f>[52]ACCOUNTALLOC!BL467</f>
        <v>0</v>
      </c>
      <c r="BM467" s="697">
        <f>[52]ACCOUNTALLOC!BM467</f>
        <v>0</v>
      </c>
      <c r="BN467" s="697">
        <f>[52]ACCOUNTALLOC!BN467</f>
        <v>0</v>
      </c>
      <c r="BO467" s="697">
        <f>[52]ACCOUNTALLOC!BO467</f>
        <v>0</v>
      </c>
      <c r="BP467" s="698"/>
      <c r="BQ467" s="697">
        <f>[52]ACCOUNTALLOC!BQ467</f>
        <v>0</v>
      </c>
      <c r="BR467" s="697">
        <f>[52]ACCOUNTALLOC!BR467</f>
        <v>0</v>
      </c>
      <c r="BS467" s="697">
        <f>[52]ACCOUNTALLOC!BS467</f>
        <v>0</v>
      </c>
      <c r="BT467" s="697">
        <f>[52]ACCOUNTALLOC!BT467</f>
        <v>0</v>
      </c>
      <c r="BU467" s="697">
        <f>[52]ACCOUNTALLOC!BU467</f>
        <v>0</v>
      </c>
      <c r="BV467" s="697">
        <f>[52]ACCOUNTALLOC!BV467</f>
        <v>0</v>
      </c>
      <c r="BW467" s="697">
        <f>[52]ACCOUNTALLOC!BW467</f>
        <v>0</v>
      </c>
      <c r="BX467" s="698"/>
      <c r="BY467" s="697">
        <f>[52]ACCOUNTALLOC!BY467</f>
        <v>0</v>
      </c>
      <c r="BZ467" s="697">
        <f>[52]ACCOUNTALLOC!BZ467</f>
        <v>0</v>
      </c>
      <c r="CA467" s="697">
        <f>[52]ACCOUNTALLOC!CA467</f>
        <v>0</v>
      </c>
      <c r="CB467" s="697">
        <f>[52]ACCOUNTALLOC!CB467</f>
        <v>0</v>
      </c>
      <c r="CC467" s="697">
        <f>[52]ACCOUNTALLOC!CC467</f>
        <v>0</v>
      </c>
      <c r="CD467" s="697">
        <f>[52]ACCOUNTALLOC!CD467</f>
        <v>0</v>
      </c>
      <c r="CE467" s="697">
        <f>[52]ACCOUNTALLOC!CE467</f>
        <v>0</v>
      </c>
      <c r="CF467" s="698"/>
      <c r="CG467" s="697">
        <f>[52]ACCOUNTALLOC!CG467</f>
        <v>0</v>
      </c>
      <c r="CH467" s="697">
        <f>[52]ACCOUNTALLOC!CH467</f>
        <v>0</v>
      </c>
      <c r="CI467" s="697">
        <f>[52]ACCOUNTALLOC!CI467</f>
        <v>0</v>
      </c>
      <c r="CJ467" s="697">
        <f>[52]ACCOUNTALLOC!CJ467</f>
        <v>0</v>
      </c>
      <c r="CK467" s="697">
        <f>[52]ACCOUNTALLOC!CK467</f>
        <v>0</v>
      </c>
      <c r="CL467" s="697">
        <f>[52]ACCOUNTALLOC!CL467</f>
        <v>0</v>
      </c>
      <c r="CM467" s="697">
        <f>[52]ACCOUNTALLOC!CM467</f>
        <v>0</v>
      </c>
      <c r="CN467" s="698">
        <f>[52]ACCOUNTALLOC!CN467</f>
        <v>0</v>
      </c>
      <c r="CO467" s="697">
        <f>[52]ACCOUNTALLOC!CO467</f>
        <v>0</v>
      </c>
      <c r="CP467" s="697">
        <f>[52]ACCOUNTALLOC!CP467</f>
        <v>0</v>
      </c>
      <c r="CQ467" s="697">
        <f>[52]ACCOUNTALLOC!CQ467</f>
        <v>0</v>
      </c>
      <c r="CR467" s="697">
        <f>[52]ACCOUNTALLOC!CR467</f>
        <v>0</v>
      </c>
      <c r="CS467" s="697">
        <f>[52]ACCOUNTALLOC!CS467</f>
        <v>0</v>
      </c>
      <c r="CT467" s="697">
        <f>[52]ACCOUNTALLOC!CT467</f>
        <v>0</v>
      </c>
      <c r="CU467" s="697">
        <f>[52]ACCOUNTALLOC!CU467</f>
        <v>0</v>
      </c>
      <c r="CW467" s="65">
        <f>[52]ACCOUNTALLOC!CW467</f>
        <v>0</v>
      </c>
      <c r="CX467" s="65">
        <f>[52]ACCOUNTALLOC!CX467</f>
        <v>0</v>
      </c>
      <c r="CY467" s="65">
        <f>[52]ACCOUNTALLOC!CY467</f>
        <v>0</v>
      </c>
      <c r="CZ467" s="65">
        <f>[52]ACCOUNTALLOC!CZ467</f>
        <v>0</v>
      </c>
      <c r="DA467" s="65">
        <f>[52]ACCOUNTALLOC!DA467</f>
        <v>0</v>
      </c>
      <c r="DB467" s="65">
        <f>[52]ACCOUNTALLOC!DB467</f>
        <v>0</v>
      </c>
      <c r="DC467" s="65">
        <f>[52]ACCOUNTALLOC!DC467</f>
        <v>0</v>
      </c>
      <c r="DE467" s="65">
        <v>0</v>
      </c>
      <c r="DF467" s="65">
        <v>0</v>
      </c>
      <c r="DG467" s="65">
        <v>0</v>
      </c>
      <c r="DH467" s="65">
        <v>0</v>
      </c>
      <c r="DI467" s="65">
        <v>0</v>
      </c>
      <c r="DJ467" s="65">
        <v>0</v>
      </c>
      <c r="DK467" s="65">
        <v>0</v>
      </c>
      <c r="DM467" s="65">
        <v>0</v>
      </c>
      <c r="DN467" s="65">
        <v>0</v>
      </c>
      <c r="DO467" s="65">
        <v>0</v>
      </c>
      <c r="DP467" s="65">
        <v>0</v>
      </c>
      <c r="DQ467" s="65">
        <v>0</v>
      </c>
      <c r="DR467" s="65">
        <v>0</v>
      </c>
      <c r="DS467" s="65">
        <v>0</v>
      </c>
      <c r="DU467" s="65">
        <v>0</v>
      </c>
      <c r="DV467" s="65">
        <v>0</v>
      </c>
      <c r="DW467" s="65">
        <v>0</v>
      </c>
      <c r="DX467" s="65">
        <v>0</v>
      </c>
      <c r="DY467" s="65">
        <v>0</v>
      </c>
      <c r="DZ467" s="65">
        <v>0</v>
      </c>
      <c r="EA467" s="65">
        <v>0</v>
      </c>
      <c r="EC467" s="65">
        <v>0</v>
      </c>
      <c r="ED467" s="65">
        <v>0</v>
      </c>
      <c r="EE467" s="65">
        <v>0</v>
      </c>
      <c r="EF467" s="65">
        <v>0</v>
      </c>
      <c r="EG467" s="65">
        <v>0</v>
      </c>
      <c r="EH467" s="65">
        <v>0</v>
      </c>
      <c r="EI467" s="65">
        <v>0</v>
      </c>
      <c r="EK467" s="65">
        <v>0</v>
      </c>
      <c r="EL467" s="65">
        <v>0</v>
      </c>
      <c r="EM467" s="65">
        <v>0</v>
      </c>
      <c r="EN467" s="65">
        <v>0</v>
      </c>
      <c r="EO467" s="65">
        <v>0</v>
      </c>
      <c r="EP467" s="65">
        <v>0</v>
      </c>
      <c r="EQ467" s="65">
        <v>0</v>
      </c>
      <c r="ES467" s="65">
        <v>0</v>
      </c>
      <c r="ET467" s="65">
        <v>0</v>
      </c>
      <c r="EU467" s="65">
        <v>0</v>
      </c>
      <c r="EV467" s="65">
        <v>0</v>
      </c>
      <c r="EW467" s="65">
        <v>0</v>
      </c>
      <c r="EX467" s="65">
        <v>0</v>
      </c>
      <c r="EY467" s="65">
        <v>0</v>
      </c>
      <c r="FA467" s="65">
        <v>0</v>
      </c>
      <c r="FB467" s="65">
        <v>0</v>
      </c>
      <c r="FC467" s="65">
        <v>0</v>
      </c>
      <c r="FD467" s="65">
        <v>0</v>
      </c>
      <c r="FE467" s="65">
        <v>0</v>
      </c>
      <c r="FF467" s="65">
        <v>0</v>
      </c>
      <c r="FG467" s="65">
        <v>0</v>
      </c>
    </row>
    <row r="468" spans="1:163">
      <c r="A468" s="699" t="str">
        <f>[52]ACCOUNTALLOC!A468</f>
        <v>~</v>
      </c>
      <c r="B468" s="698" t="str">
        <f>[52]ACCOUNTALLOC!B468</f>
        <v>~</v>
      </c>
      <c r="C468" s="695">
        <f>[52]ACCOUNTALLOC!C468</f>
        <v>0</v>
      </c>
      <c r="D468" s="700"/>
      <c r="E468" s="697">
        <f>[52]ACCOUNTALLOC!E468</f>
        <v>0</v>
      </c>
      <c r="F468" s="697">
        <f>[52]ACCOUNTALLOC!F468</f>
        <v>0</v>
      </c>
      <c r="G468" s="697">
        <f>[52]ACCOUNTALLOC!G468</f>
        <v>0</v>
      </c>
      <c r="H468" s="697">
        <f>[52]ACCOUNTALLOC!H468</f>
        <v>0</v>
      </c>
      <c r="I468" s="697">
        <f>[52]ACCOUNTALLOC!I468</f>
        <v>0</v>
      </c>
      <c r="J468" s="697">
        <f>[52]ACCOUNTALLOC!J468</f>
        <v>0</v>
      </c>
      <c r="K468" s="697">
        <f>[52]ACCOUNTALLOC!K468</f>
        <v>0</v>
      </c>
      <c r="L468" s="698"/>
      <c r="M468" s="697">
        <f>[52]ACCOUNTALLOC!M468</f>
        <v>0</v>
      </c>
      <c r="N468" s="697">
        <f>[52]ACCOUNTALLOC!N468</f>
        <v>0</v>
      </c>
      <c r="O468" s="697">
        <f>[52]ACCOUNTALLOC!O468</f>
        <v>0</v>
      </c>
      <c r="P468" s="697">
        <f>[52]ACCOUNTALLOC!P468</f>
        <v>0</v>
      </c>
      <c r="Q468" s="697">
        <f>[52]ACCOUNTALLOC!Q468</f>
        <v>0</v>
      </c>
      <c r="R468" s="697">
        <f>[52]ACCOUNTALLOC!R468</f>
        <v>0</v>
      </c>
      <c r="S468" s="697">
        <f>[52]ACCOUNTALLOC!S468</f>
        <v>0</v>
      </c>
      <c r="T468" s="698"/>
      <c r="U468" s="697">
        <f>[52]ACCOUNTALLOC!U468</f>
        <v>0</v>
      </c>
      <c r="V468" s="697">
        <f>[52]ACCOUNTALLOC!V468</f>
        <v>0</v>
      </c>
      <c r="W468" s="697">
        <f>[52]ACCOUNTALLOC!W468</f>
        <v>0</v>
      </c>
      <c r="X468" s="697">
        <f>[52]ACCOUNTALLOC!X468</f>
        <v>0</v>
      </c>
      <c r="Y468" s="697">
        <f>[52]ACCOUNTALLOC!Y468</f>
        <v>0</v>
      </c>
      <c r="Z468" s="697">
        <f>[52]ACCOUNTALLOC!Z468</f>
        <v>0</v>
      </c>
      <c r="AA468" s="697">
        <f>[52]ACCOUNTALLOC!AA468</f>
        <v>0</v>
      </c>
      <c r="AB468" s="698"/>
      <c r="AC468" s="697">
        <f>[52]ACCOUNTALLOC!AC468</f>
        <v>0</v>
      </c>
      <c r="AD468" s="697">
        <f>[52]ACCOUNTALLOC!AD468</f>
        <v>0</v>
      </c>
      <c r="AE468" s="697">
        <f>[52]ACCOUNTALLOC!AE468</f>
        <v>0</v>
      </c>
      <c r="AF468" s="697">
        <f>[52]ACCOUNTALLOC!AF468</f>
        <v>0</v>
      </c>
      <c r="AG468" s="697">
        <f>[52]ACCOUNTALLOC!AG468</f>
        <v>0</v>
      </c>
      <c r="AH468" s="697">
        <f>[52]ACCOUNTALLOC!AH468</f>
        <v>0</v>
      </c>
      <c r="AI468" s="697">
        <f>[52]ACCOUNTALLOC!AI468</f>
        <v>0</v>
      </c>
      <c r="AJ468" s="698"/>
      <c r="AK468" s="697">
        <f>[52]ACCOUNTALLOC!AK468</f>
        <v>0</v>
      </c>
      <c r="AL468" s="697">
        <f>[52]ACCOUNTALLOC!AL468</f>
        <v>0</v>
      </c>
      <c r="AM468" s="697">
        <f>[52]ACCOUNTALLOC!AM468</f>
        <v>0</v>
      </c>
      <c r="AN468" s="697">
        <f>[52]ACCOUNTALLOC!AN468</f>
        <v>0</v>
      </c>
      <c r="AO468" s="697">
        <f>[52]ACCOUNTALLOC!AO468</f>
        <v>0</v>
      </c>
      <c r="AP468" s="697">
        <f>[52]ACCOUNTALLOC!AP468</f>
        <v>0</v>
      </c>
      <c r="AQ468" s="697">
        <f>[52]ACCOUNTALLOC!AQ468</f>
        <v>0</v>
      </c>
      <c r="AR468" s="698"/>
      <c r="AS468" s="697">
        <f>[52]ACCOUNTALLOC!AS468</f>
        <v>0</v>
      </c>
      <c r="AT468" s="697">
        <f>[52]ACCOUNTALLOC!AT468</f>
        <v>0</v>
      </c>
      <c r="AU468" s="697">
        <f>[52]ACCOUNTALLOC!AU468</f>
        <v>0</v>
      </c>
      <c r="AV468" s="697">
        <f>[52]ACCOUNTALLOC!AV468</f>
        <v>0</v>
      </c>
      <c r="AW468" s="697">
        <f>[52]ACCOUNTALLOC!AW468</f>
        <v>0</v>
      </c>
      <c r="AX468" s="697">
        <f>[52]ACCOUNTALLOC!AX468</f>
        <v>0</v>
      </c>
      <c r="AY468" s="697">
        <f>[52]ACCOUNTALLOC!AY468</f>
        <v>0</v>
      </c>
      <c r="AZ468" s="698"/>
      <c r="BA468" s="697">
        <f>[52]ACCOUNTALLOC!BA468</f>
        <v>0</v>
      </c>
      <c r="BB468" s="697">
        <f>[52]ACCOUNTALLOC!BB468</f>
        <v>0</v>
      </c>
      <c r="BC468" s="697">
        <f>[52]ACCOUNTALLOC!BC468</f>
        <v>0</v>
      </c>
      <c r="BD468" s="697">
        <f>[52]ACCOUNTALLOC!BD468</f>
        <v>0</v>
      </c>
      <c r="BE468" s="697">
        <f>[52]ACCOUNTALLOC!BE468</f>
        <v>0</v>
      </c>
      <c r="BF468" s="697">
        <f>[52]ACCOUNTALLOC!BF468</f>
        <v>0</v>
      </c>
      <c r="BG468" s="697">
        <f>[52]ACCOUNTALLOC!BG468</f>
        <v>0</v>
      </c>
      <c r="BH468" s="698"/>
      <c r="BI468" s="697">
        <f>[52]ACCOUNTALLOC!BI468</f>
        <v>0</v>
      </c>
      <c r="BJ468" s="697">
        <f>[52]ACCOUNTALLOC!BJ468</f>
        <v>0</v>
      </c>
      <c r="BK468" s="697">
        <f>[52]ACCOUNTALLOC!BK468</f>
        <v>0</v>
      </c>
      <c r="BL468" s="697">
        <f>[52]ACCOUNTALLOC!BL468</f>
        <v>0</v>
      </c>
      <c r="BM468" s="697">
        <f>[52]ACCOUNTALLOC!BM468</f>
        <v>0</v>
      </c>
      <c r="BN468" s="697">
        <f>[52]ACCOUNTALLOC!BN468</f>
        <v>0</v>
      </c>
      <c r="BO468" s="697">
        <f>[52]ACCOUNTALLOC!BO468</f>
        <v>0</v>
      </c>
      <c r="BP468" s="698"/>
      <c r="BQ468" s="697">
        <f>[52]ACCOUNTALLOC!BQ468</f>
        <v>0</v>
      </c>
      <c r="BR468" s="697">
        <f>[52]ACCOUNTALLOC!BR468</f>
        <v>0</v>
      </c>
      <c r="BS468" s="697">
        <f>[52]ACCOUNTALLOC!BS468</f>
        <v>0</v>
      </c>
      <c r="BT468" s="697">
        <f>[52]ACCOUNTALLOC!BT468</f>
        <v>0</v>
      </c>
      <c r="BU468" s="697">
        <f>[52]ACCOUNTALLOC!BU468</f>
        <v>0</v>
      </c>
      <c r="BV468" s="697">
        <f>[52]ACCOUNTALLOC!BV468</f>
        <v>0</v>
      </c>
      <c r="BW468" s="697">
        <f>[52]ACCOUNTALLOC!BW468</f>
        <v>0</v>
      </c>
      <c r="BX468" s="698"/>
      <c r="BY468" s="697">
        <f>[52]ACCOUNTALLOC!BY468</f>
        <v>0</v>
      </c>
      <c r="BZ468" s="697">
        <f>[52]ACCOUNTALLOC!BZ468</f>
        <v>0</v>
      </c>
      <c r="CA468" s="697">
        <f>[52]ACCOUNTALLOC!CA468</f>
        <v>0</v>
      </c>
      <c r="CB468" s="697">
        <f>[52]ACCOUNTALLOC!CB468</f>
        <v>0</v>
      </c>
      <c r="CC468" s="697">
        <f>[52]ACCOUNTALLOC!CC468</f>
        <v>0</v>
      </c>
      <c r="CD468" s="697">
        <f>[52]ACCOUNTALLOC!CD468</f>
        <v>0</v>
      </c>
      <c r="CE468" s="697">
        <f>[52]ACCOUNTALLOC!CE468</f>
        <v>0</v>
      </c>
      <c r="CF468" s="698"/>
      <c r="CG468" s="697">
        <f>[52]ACCOUNTALLOC!CG468</f>
        <v>0</v>
      </c>
      <c r="CH468" s="697">
        <f>[52]ACCOUNTALLOC!CH468</f>
        <v>0</v>
      </c>
      <c r="CI468" s="697">
        <f>[52]ACCOUNTALLOC!CI468</f>
        <v>0</v>
      </c>
      <c r="CJ468" s="697">
        <f>[52]ACCOUNTALLOC!CJ468</f>
        <v>0</v>
      </c>
      <c r="CK468" s="697">
        <f>[52]ACCOUNTALLOC!CK468</f>
        <v>0</v>
      </c>
      <c r="CL468" s="697">
        <f>[52]ACCOUNTALLOC!CL468</f>
        <v>0</v>
      </c>
      <c r="CM468" s="697">
        <f>[52]ACCOUNTALLOC!CM468</f>
        <v>0</v>
      </c>
      <c r="CN468" s="698">
        <f>[52]ACCOUNTALLOC!CN468</f>
        <v>0</v>
      </c>
      <c r="CO468" s="697">
        <f>[52]ACCOUNTALLOC!CO468</f>
        <v>0</v>
      </c>
      <c r="CP468" s="697">
        <f>[52]ACCOUNTALLOC!CP468</f>
        <v>0</v>
      </c>
      <c r="CQ468" s="697">
        <f>[52]ACCOUNTALLOC!CQ468</f>
        <v>0</v>
      </c>
      <c r="CR468" s="697">
        <f>[52]ACCOUNTALLOC!CR468</f>
        <v>0</v>
      </c>
      <c r="CS468" s="697">
        <f>[52]ACCOUNTALLOC!CS468</f>
        <v>0</v>
      </c>
      <c r="CT468" s="697">
        <f>[52]ACCOUNTALLOC!CT468</f>
        <v>0</v>
      </c>
      <c r="CU468" s="697">
        <f>[52]ACCOUNTALLOC!CU468</f>
        <v>0</v>
      </c>
      <c r="CW468" s="65">
        <f>[52]ACCOUNTALLOC!CW468</f>
        <v>0</v>
      </c>
      <c r="CX468" s="65">
        <f>[52]ACCOUNTALLOC!CX468</f>
        <v>0</v>
      </c>
      <c r="CY468" s="65">
        <f>[52]ACCOUNTALLOC!CY468</f>
        <v>0</v>
      </c>
      <c r="CZ468" s="65">
        <f>[52]ACCOUNTALLOC!CZ468</f>
        <v>0</v>
      </c>
      <c r="DA468" s="65">
        <f>[52]ACCOUNTALLOC!DA468</f>
        <v>0</v>
      </c>
      <c r="DB468" s="65">
        <f>[52]ACCOUNTALLOC!DB468</f>
        <v>0</v>
      </c>
      <c r="DC468" s="65">
        <f>[52]ACCOUNTALLOC!DC468</f>
        <v>0</v>
      </c>
      <c r="DE468" s="65">
        <v>0</v>
      </c>
      <c r="DF468" s="65">
        <v>0</v>
      </c>
      <c r="DG468" s="65">
        <v>0</v>
      </c>
      <c r="DH468" s="65">
        <v>0</v>
      </c>
      <c r="DI468" s="65">
        <v>0</v>
      </c>
      <c r="DJ468" s="65">
        <v>0</v>
      </c>
      <c r="DK468" s="65">
        <v>0</v>
      </c>
      <c r="DM468" s="65">
        <v>0</v>
      </c>
      <c r="DN468" s="65">
        <v>0</v>
      </c>
      <c r="DO468" s="65">
        <v>0</v>
      </c>
      <c r="DP468" s="65">
        <v>0</v>
      </c>
      <c r="DQ468" s="65">
        <v>0</v>
      </c>
      <c r="DR468" s="65">
        <v>0</v>
      </c>
      <c r="DS468" s="65">
        <v>0</v>
      </c>
      <c r="DU468" s="65">
        <v>0</v>
      </c>
      <c r="DV468" s="65">
        <v>0</v>
      </c>
      <c r="DW468" s="65">
        <v>0</v>
      </c>
      <c r="DX468" s="65">
        <v>0</v>
      </c>
      <c r="DY468" s="65">
        <v>0</v>
      </c>
      <c r="DZ468" s="65">
        <v>0</v>
      </c>
      <c r="EA468" s="65">
        <v>0</v>
      </c>
      <c r="EC468" s="65">
        <v>0</v>
      </c>
      <c r="ED468" s="65">
        <v>0</v>
      </c>
      <c r="EE468" s="65">
        <v>0</v>
      </c>
      <c r="EF468" s="65">
        <v>0</v>
      </c>
      <c r="EG468" s="65">
        <v>0</v>
      </c>
      <c r="EH468" s="65">
        <v>0</v>
      </c>
      <c r="EI468" s="65">
        <v>0</v>
      </c>
      <c r="EK468" s="65">
        <v>0</v>
      </c>
      <c r="EL468" s="65">
        <v>0</v>
      </c>
      <c r="EM468" s="65">
        <v>0</v>
      </c>
      <c r="EN468" s="65">
        <v>0</v>
      </c>
      <c r="EO468" s="65">
        <v>0</v>
      </c>
      <c r="EP468" s="65">
        <v>0</v>
      </c>
      <c r="EQ468" s="65">
        <v>0</v>
      </c>
      <c r="ES468" s="65">
        <v>0</v>
      </c>
      <c r="ET468" s="65">
        <v>0</v>
      </c>
      <c r="EU468" s="65">
        <v>0</v>
      </c>
      <c r="EV468" s="65">
        <v>0</v>
      </c>
      <c r="EW468" s="65">
        <v>0</v>
      </c>
      <c r="EX468" s="65">
        <v>0</v>
      </c>
      <c r="EY468" s="65">
        <v>0</v>
      </c>
      <c r="FA468" s="65">
        <v>0</v>
      </c>
      <c r="FB468" s="65">
        <v>0</v>
      </c>
      <c r="FC468" s="65">
        <v>0</v>
      </c>
      <c r="FD468" s="65">
        <v>0</v>
      </c>
      <c r="FE468" s="65">
        <v>0</v>
      </c>
      <c r="FF468" s="65">
        <v>0</v>
      </c>
      <c r="FG468" s="65">
        <v>0</v>
      </c>
    </row>
    <row r="469" spans="1:163">
      <c r="A469" s="698"/>
      <c r="B469" s="694" t="str">
        <f>[52]ACCOUNTALLOC!B469</f>
        <v>Sub-total</v>
      </c>
      <c r="C469" s="696">
        <f>[52]ACCOUNTALLOC!C469</f>
        <v>28292537.446778752</v>
      </c>
      <c r="D469" s="700"/>
      <c r="E469" s="696">
        <f>[52]ACCOUNTALLOC!E469</f>
        <v>16617631.43345652</v>
      </c>
      <c r="F469" s="696">
        <f>[52]ACCOUNTALLOC!F469</f>
        <v>0</v>
      </c>
      <c r="G469" s="696">
        <f>[52]ACCOUNTALLOC!G469</f>
        <v>2194428.8631098643</v>
      </c>
      <c r="H469" s="696">
        <f>[52]ACCOUNTALLOC!H469</f>
        <v>0</v>
      </c>
      <c r="I469" s="696">
        <f>[52]ACCOUNTALLOC!I469</f>
        <v>0</v>
      </c>
      <c r="J469" s="696">
        <f>[52]ACCOUNTALLOC!J469</f>
        <v>0</v>
      </c>
      <c r="K469" s="696">
        <f>[52]ACCOUNTALLOC!K469</f>
        <v>18812060.296566382</v>
      </c>
      <c r="L469" s="696"/>
      <c r="M469" s="696">
        <f>[52]ACCOUNTALLOC!M469</f>
        <v>3056694.6348082609</v>
      </c>
      <c r="N469" s="696">
        <f>[52]ACCOUNTALLOC!N469</f>
        <v>0</v>
      </c>
      <c r="O469" s="696">
        <f>[52]ACCOUNTALLOC!O469</f>
        <v>297030.46559156815</v>
      </c>
      <c r="P469" s="696">
        <f>[52]ACCOUNTALLOC!P469</f>
        <v>0</v>
      </c>
      <c r="Q469" s="696">
        <f>[52]ACCOUNTALLOC!Q469</f>
        <v>0</v>
      </c>
      <c r="R469" s="696">
        <f>[52]ACCOUNTALLOC!R469</f>
        <v>0</v>
      </c>
      <c r="S469" s="696">
        <f>[52]ACCOUNTALLOC!S469</f>
        <v>3353725.100399829</v>
      </c>
      <c r="T469" s="696"/>
      <c r="U469" s="696">
        <f>[52]ACCOUNTALLOC!U469</f>
        <v>2584469.0087390291</v>
      </c>
      <c r="V469" s="696">
        <f>[52]ACCOUNTALLOC!V469</f>
        <v>0</v>
      </c>
      <c r="W469" s="696">
        <f>[52]ACCOUNTALLOC!W469</f>
        <v>78188.188719686688</v>
      </c>
      <c r="X469" s="696">
        <f>[52]ACCOUNTALLOC!X469</f>
        <v>0</v>
      </c>
      <c r="Y469" s="696">
        <f>[52]ACCOUNTALLOC!Y469</f>
        <v>0</v>
      </c>
      <c r="Z469" s="696">
        <f>[52]ACCOUNTALLOC!Z469</f>
        <v>0</v>
      </c>
      <c r="AA469" s="696">
        <f>[52]ACCOUNTALLOC!AA469</f>
        <v>2662657.1974587156</v>
      </c>
      <c r="AB469" s="696"/>
      <c r="AC469" s="696">
        <f>[52]ACCOUNTALLOC!AC469</f>
        <v>1125184.1563919534</v>
      </c>
      <c r="AD469" s="696">
        <f>[52]ACCOUNTALLOC!AD469</f>
        <v>0</v>
      </c>
      <c r="AE469" s="696">
        <f>[52]ACCOUNTALLOC!AE469</f>
        <v>8658.0160776768607</v>
      </c>
      <c r="AF469" s="696">
        <f>[52]ACCOUNTALLOC!AF469</f>
        <v>0</v>
      </c>
      <c r="AG469" s="696">
        <f>[52]ACCOUNTALLOC!AG469</f>
        <v>0</v>
      </c>
      <c r="AH469" s="696">
        <f>[52]ACCOUNTALLOC!AH469</f>
        <v>0</v>
      </c>
      <c r="AI469" s="696">
        <f>[52]ACCOUNTALLOC!AI469</f>
        <v>1133842.1724696301</v>
      </c>
      <c r="AJ469" s="696"/>
      <c r="AK469" s="696">
        <f>[52]ACCOUNTALLOC!AK469</f>
        <v>895800.89201552211</v>
      </c>
      <c r="AL469" s="696">
        <f>[52]ACCOUNTALLOC!AL469</f>
        <v>0</v>
      </c>
      <c r="AM469" s="696">
        <f>[52]ACCOUNTALLOC!AM469</f>
        <v>103333.10155424484</v>
      </c>
      <c r="AN469" s="696">
        <f>[52]ACCOUNTALLOC!AN469</f>
        <v>0</v>
      </c>
      <c r="AO469" s="696">
        <f>[52]ACCOUNTALLOC!AO469</f>
        <v>0</v>
      </c>
      <c r="AP469" s="696">
        <f>[52]ACCOUNTALLOC!AP469</f>
        <v>0</v>
      </c>
      <c r="AQ469" s="696">
        <f>[52]ACCOUNTALLOC!AQ469</f>
        <v>999133.99356976699</v>
      </c>
      <c r="AR469" s="696"/>
      <c r="AS469" s="696">
        <f>[52]ACCOUNTALLOC!AS469</f>
        <v>11058.579183856033</v>
      </c>
      <c r="AT469" s="696">
        <f>[52]ACCOUNTALLOC!AT469</f>
        <v>0</v>
      </c>
      <c r="AU469" s="696">
        <f>[52]ACCOUNTALLOC!AU469</f>
        <v>335.03847358489617</v>
      </c>
      <c r="AV469" s="696">
        <f>[52]ACCOUNTALLOC!AV469</f>
        <v>0</v>
      </c>
      <c r="AW469" s="696">
        <f>[52]ACCOUNTALLOC!AW469</f>
        <v>0</v>
      </c>
      <c r="AX469" s="696">
        <f>[52]ACCOUNTALLOC!AX469</f>
        <v>0</v>
      </c>
      <c r="AY469" s="696">
        <f>[52]ACCOUNTALLOC!AY469</f>
        <v>11393.617657440929</v>
      </c>
      <c r="AZ469" s="696"/>
      <c r="BA469" s="696">
        <f>[52]ACCOUNTALLOC!BA469</f>
        <v>213764.94433415626</v>
      </c>
      <c r="BB469" s="696">
        <f>[52]ACCOUNTALLOC!BB469</f>
        <v>0</v>
      </c>
      <c r="BC469" s="696">
        <f>[52]ACCOUNTALLOC!BC469</f>
        <v>33395.366164780819</v>
      </c>
      <c r="BD469" s="696">
        <f>[52]ACCOUNTALLOC!BD469</f>
        <v>0</v>
      </c>
      <c r="BE469" s="696">
        <f>[52]ACCOUNTALLOC!BE469</f>
        <v>0</v>
      </c>
      <c r="BF469" s="696">
        <f>[52]ACCOUNTALLOC!BF469</f>
        <v>0</v>
      </c>
      <c r="BG469" s="696">
        <f>[52]ACCOUNTALLOC!BG469</f>
        <v>247160.31049893709</v>
      </c>
      <c r="BH469" s="696"/>
      <c r="BI469" s="696">
        <f>[52]ACCOUNTALLOC!BI469</f>
        <v>333427.8625062193</v>
      </c>
      <c r="BJ469" s="696">
        <f>[52]ACCOUNTALLOC!BJ469</f>
        <v>0</v>
      </c>
      <c r="BK469" s="696">
        <f>[52]ACCOUNTALLOC!BK469</f>
        <v>6754.2613437380805</v>
      </c>
      <c r="BL469" s="696">
        <f>[52]ACCOUNTALLOC!BL469</f>
        <v>0</v>
      </c>
      <c r="BM469" s="696">
        <f>[52]ACCOUNTALLOC!BM469</f>
        <v>0</v>
      </c>
      <c r="BN469" s="696">
        <f>[52]ACCOUNTALLOC!BN469</f>
        <v>0</v>
      </c>
      <c r="BO469" s="696">
        <f>[52]ACCOUNTALLOC!BO469</f>
        <v>340182.12384995737</v>
      </c>
      <c r="BP469" s="696"/>
      <c r="BQ469" s="696">
        <f>[52]ACCOUNTALLOC!BQ469</f>
        <v>125450.12217456152</v>
      </c>
      <c r="BR469" s="696">
        <f>[52]ACCOUNTALLOC!BR469</f>
        <v>0</v>
      </c>
      <c r="BS469" s="696">
        <f>[52]ACCOUNTALLOC!BS469</f>
        <v>4194.3802046889132</v>
      </c>
      <c r="BT469" s="696">
        <f>[52]ACCOUNTALLOC!BT469</f>
        <v>0</v>
      </c>
      <c r="BU469" s="696">
        <f>[52]ACCOUNTALLOC!BU469</f>
        <v>0</v>
      </c>
      <c r="BV469" s="696">
        <f>[52]ACCOUNTALLOC!BV469</f>
        <v>0</v>
      </c>
      <c r="BW469" s="696">
        <f>[52]ACCOUNTALLOC!BW469</f>
        <v>129644.50237925044</v>
      </c>
      <c r="BX469" s="696"/>
      <c r="BY469" s="696">
        <f>[52]ACCOUNTALLOC!BY469</f>
        <v>38039.822409882909</v>
      </c>
      <c r="BZ469" s="696">
        <f>[52]ACCOUNTALLOC!BZ469</f>
        <v>0</v>
      </c>
      <c r="CA469" s="696">
        <f>[52]ACCOUNTALLOC!CA469</f>
        <v>6752.9159772209632</v>
      </c>
      <c r="CB469" s="696">
        <f>[52]ACCOUNTALLOC!CB469</f>
        <v>0</v>
      </c>
      <c r="CC469" s="696">
        <f>[52]ACCOUNTALLOC!CC469</f>
        <v>0</v>
      </c>
      <c r="CD469" s="696">
        <f>[52]ACCOUNTALLOC!CD469</f>
        <v>0</v>
      </c>
      <c r="CE469" s="696">
        <f>[52]ACCOUNTALLOC!CE469</f>
        <v>44792.738387103869</v>
      </c>
      <c r="CF469" s="696"/>
      <c r="CG469" s="696">
        <f>[52]ACCOUNTALLOC!CG469</f>
        <v>152964.40456601416</v>
      </c>
      <c r="CH469" s="696">
        <f>[52]ACCOUNTALLOC!CH469</f>
        <v>0</v>
      </c>
      <c r="CI469" s="696">
        <f>[52]ACCOUNTALLOC!CI469</f>
        <v>396299.27788093337</v>
      </c>
      <c r="CJ469" s="696">
        <f>[52]ACCOUNTALLOC!CJ469</f>
        <v>0</v>
      </c>
      <c r="CK469" s="696">
        <f>[52]ACCOUNTALLOC!CK469</f>
        <v>0</v>
      </c>
      <c r="CL469" s="696">
        <f>[52]ACCOUNTALLOC!CL469</f>
        <v>0</v>
      </c>
      <c r="CM469" s="696">
        <f>[52]ACCOUNTALLOC!CM469</f>
        <v>549263.68244694755</v>
      </c>
      <c r="CN469" s="696">
        <f>[52]ACCOUNTALLOC!CN469</f>
        <v>0</v>
      </c>
      <c r="CO469" s="696">
        <f>[52]ACCOUNTALLOC!CO469</f>
        <v>8606.4168765664272</v>
      </c>
      <c r="CP469" s="696">
        <f>[52]ACCOUNTALLOC!CP469</f>
        <v>0</v>
      </c>
      <c r="CQ469" s="696">
        <f>[52]ACCOUNTALLOC!CQ469</f>
        <v>75.294218216161468</v>
      </c>
      <c r="CR469" s="696">
        <f>[52]ACCOUNTALLOC!CR469</f>
        <v>0</v>
      </c>
      <c r="CS469" s="696">
        <f>[52]ACCOUNTALLOC!CS469</f>
        <v>0</v>
      </c>
      <c r="CT469" s="696">
        <f>[52]ACCOUNTALLOC!CT469</f>
        <v>0</v>
      </c>
      <c r="CU469" s="696">
        <f>[52]ACCOUNTALLOC!CU469</f>
        <v>8681.7110947825895</v>
      </c>
      <c r="CV469" s="66"/>
      <c r="CW469" s="66">
        <f>[52]ACCOUNTALLOC!CW469</f>
        <v>0</v>
      </c>
      <c r="CX469" s="66">
        <f>[52]ACCOUNTALLOC!CX469</f>
        <v>0</v>
      </c>
      <c r="CY469" s="66">
        <f>[52]ACCOUNTALLOC!CY469</f>
        <v>0</v>
      </c>
      <c r="CZ469" s="66">
        <f>[52]ACCOUNTALLOC!CZ469</f>
        <v>0</v>
      </c>
      <c r="DA469" s="66">
        <f>[52]ACCOUNTALLOC!DA469</f>
        <v>0</v>
      </c>
      <c r="DB469" s="66">
        <f>[52]ACCOUNTALLOC!DB469</f>
        <v>0</v>
      </c>
      <c r="DC469" s="66">
        <f>[52]ACCOUNTALLOC!DC469</f>
        <v>0</v>
      </c>
      <c r="DD469" s="66"/>
      <c r="DE469" s="66">
        <v>0</v>
      </c>
      <c r="DF469" s="66">
        <v>0</v>
      </c>
      <c r="DG469" s="66">
        <v>0</v>
      </c>
      <c r="DH469" s="66">
        <v>0</v>
      </c>
      <c r="DI469" s="66">
        <v>0</v>
      </c>
      <c r="DJ469" s="66">
        <v>0</v>
      </c>
      <c r="DK469" s="66">
        <v>0</v>
      </c>
      <c r="DL469" s="66"/>
      <c r="DM469" s="66">
        <v>0</v>
      </c>
      <c r="DN469" s="66">
        <v>0</v>
      </c>
      <c r="DO469" s="66">
        <v>0</v>
      </c>
      <c r="DP469" s="66">
        <v>0</v>
      </c>
      <c r="DQ469" s="66">
        <v>0</v>
      </c>
      <c r="DR469" s="66">
        <v>0</v>
      </c>
      <c r="DS469" s="66">
        <v>0</v>
      </c>
      <c r="DT469" s="66"/>
      <c r="DU469" s="66">
        <v>0</v>
      </c>
      <c r="DV469" s="66">
        <v>0</v>
      </c>
      <c r="DW469" s="66">
        <v>0</v>
      </c>
      <c r="DX469" s="66">
        <v>0</v>
      </c>
      <c r="DY469" s="66">
        <v>0</v>
      </c>
      <c r="DZ469" s="66">
        <v>0</v>
      </c>
      <c r="EA469" s="66">
        <v>0</v>
      </c>
      <c r="EB469" s="66"/>
      <c r="EC469" s="66">
        <v>0</v>
      </c>
      <c r="ED469" s="66">
        <v>0</v>
      </c>
      <c r="EE469" s="66">
        <v>0</v>
      </c>
      <c r="EF469" s="66">
        <v>0</v>
      </c>
      <c r="EG469" s="66">
        <v>0</v>
      </c>
      <c r="EH469" s="66">
        <v>0</v>
      </c>
      <c r="EI469" s="66">
        <v>0</v>
      </c>
      <c r="EJ469" s="66"/>
      <c r="EK469" s="66">
        <v>0</v>
      </c>
      <c r="EL469" s="66">
        <v>0</v>
      </c>
      <c r="EM469" s="66">
        <v>0</v>
      </c>
      <c r="EN469" s="66">
        <v>0</v>
      </c>
      <c r="EO469" s="66">
        <v>0</v>
      </c>
      <c r="EP469" s="66">
        <v>0</v>
      </c>
      <c r="EQ469" s="66">
        <v>0</v>
      </c>
      <c r="ER469" s="66"/>
      <c r="ES469" s="66">
        <v>0</v>
      </c>
      <c r="ET469" s="66">
        <v>0</v>
      </c>
      <c r="EU469" s="66">
        <v>0</v>
      </c>
      <c r="EV469" s="66">
        <v>0</v>
      </c>
      <c r="EW469" s="66">
        <v>0</v>
      </c>
      <c r="EX469" s="66">
        <v>0</v>
      </c>
      <c r="EY469" s="66">
        <v>0</v>
      </c>
      <c r="EZ469" s="66"/>
      <c r="FA469" s="66">
        <v>0</v>
      </c>
      <c r="FB469" s="66">
        <v>0</v>
      </c>
      <c r="FC469" s="66">
        <v>0</v>
      </c>
      <c r="FD469" s="66">
        <v>0</v>
      </c>
      <c r="FE469" s="66">
        <v>0</v>
      </c>
      <c r="FF469" s="66">
        <v>0</v>
      </c>
      <c r="FG469" s="66">
        <v>0</v>
      </c>
    </row>
    <row r="470" spans="1:163">
      <c r="D470" s="64"/>
      <c r="CW470" s="2">
        <f>[52]ACCOUNTALLOC!CW470</f>
        <v>0</v>
      </c>
      <c r="CX470" s="2">
        <f>[52]ACCOUNTALLOC!CX470</f>
        <v>0</v>
      </c>
      <c r="CY470" s="2">
        <f>[52]ACCOUNTALLOC!CY470</f>
        <v>0</v>
      </c>
      <c r="CZ470" s="2">
        <f>[52]ACCOUNTALLOC!CZ470</f>
        <v>0</v>
      </c>
      <c r="DA470" s="2">
        <f>[52]ACCOUNTALLOC!DA470</f>
        <v>0</v>
      </c>
      <c r="DB470" s="2">
        <f>[52]ACCOUNTALLOC!DB470</f>
        <v>0</v>
      </c>
      <c r="DC470" s="2">
        <f>[52]ACCOUNTALLOC!DC470</f>
        <v>0</v>
      </c>
    </row>
    <row r="471" spans="1:163">
      <c r="B471" s="12" t="s">
        <v>256</v>
      </c>
      <c r="D471" s="64"/>
      <c r="CW471" s="2">
        <f>[52]ACCOUNTALLOC!CW471</f>
        <v>0</v>
      </c>
      <c r="CX471" s="2">
        <f>[52]ACCOUNTALLOC!CX471</f>
        <v>0</v>
      </c>
      <c r="CY471" s="2">
        <f>[52]ACCOUNTALLOC!CY471</f>
        <v>0</v>
      </c>
      <c r="CZ471" s="2">
        <f>[52]ACCOUNTALLOC!CZ471</f>
        <v>0</v>
      </c>
      <c r="DA471" s="2">
        <f>[52]ACCOUNTALLOC!DA471</f>
        <v>0</v>
      </c>
      <c r="DB471" s="2">
        <f>[52]ACCOUNTALLOC!DB471</f>
        <v>0</v>
      </c>
      <c r="DC471" s="2">
        <f>[52]ACCOUNTALLOC!DC471</f>
        <v>0</v>
      </c>
    </row>
    <row r="472" spans="1:163">
      <c r="A472" s="699" t="str">
        <f>[52]ACCOUNTALLOC!A472</f>
        <v>S103</v>
      </c>
      <c r="B472" s="698" t="str">
        <f>[52]ACCOUNTALLOC!B472</f>
        <v>Salary &amp; Wages - Customer Accts Related</v>
      </c>
      <c r="C472" s="695">
        <f>[52]ACCOUNTALLOC!C472</f>
        <v>11005573.481128439</v>
      </c>
      <c r="D472" s="700"/>
      <c r="E472" s="697">
        <f>[52]ACCOUNTALLOC!E472</f>
        <v>0</v>
      </c>
      <c r="F472" s="697">
        <f>[52]ACCOUNTALLOC!F472</f>
        <v>0</v>
      </c>
      <c r="G472" s="697">
        <f>[52]ACCOUNTALLOC!G472</f>
        <v>9572809.3555943444</v>
      </c>
      <c r="H472" s="697">
        <f>[52]ACCOUNTALLOC!H472</f>
        <v>0</v>
      </c>
      <c r="I472" s="697">
        <f>[52]ACCOUNTALLOC!I472</f>
        <v>0</v>
      </c>
      <c r="J472" s="697">
        <f>[52]ACCOUNTALLOC!J472</f>
        <v>0</v>
      </c>
      <c r="K472" s="697">
        <f>[52]ACCOUNTALLOC!K472</f>
        <v>9572809.3555943444</v>
      </c>
      <c r="L472" s="698"/>
      <c r="M472" s="697">
        <f>[52]ACCOUNTALLOC!M472</f>
        <v>0</v>
      </c>
      <c r="N472" s="697">
        <f>[52]ACCOUNTALLOC!N472</f>
        <v>0</v>
      </c>
      <c r="O472" s="697">
        <f>[52]ACCOUNTALLOC!O472</f>
        <v>1002769.3972109642</v>
      </c>
      <c r="P472" s="697">
        <f>[52]ACCOUNTALLOC!P472</f>
        <v>0</v>
      </c>
      <c r="Q472" s="697">
        <f>[52]ACCOUNTALLOC!Q472</f>
        <v>0</v>
      </c>
      <c r="R472" s="697">
        <f>[52]ACCOUNTALLOC!R472</f>
        <v>0</v>
      </c>
      <c r="S472" s="697">
        <f>[52]ACCOUNTALLOC!S472</f>
        <v>1002769.3972109642</v>
      </c>
      <c r="T472" s="698"/>
      <c r="U472" s="697">
        <f>[52]ACCOUNTALLOC!U472</f>
        <v>0</v>
      </c>
      <c r="V472" s="697">
        <f>[52]ACCOUNTALLOC!V472</f>
        <v>0</v>
      </c>
      <c r="W472" s="697">
        <f>[52]ACCOUNTALLOC!W472</f>
        <v>100891.00110746251</v>
      </c>
      <c r="X472" s="697">
        <f>[52]ACCOUNTALLOC!X472</f>
        <v>0</v>
      </c>
      <c r="Y472" s="697">
        <f>[52]ACCOUNTALLOC!Y472</f>
        <v>0</v>
      </c>
      <c r="Z472" s="697">
        <f>[52]ACCOUNTALLOC!Z472</f>
        <v>0</v>
      </c>
      <c r="AA472" s="697">
        <f>[52]ACCOUNTALLOC!AA472</f>
        <v>100891.00110746251</v>
      </c>
      <c r="AB472" s="698"/>
      <c r="AC472" s="697">
        <f>[52]ACCOUNTALLOC!AC472</f>
        <v>0</v>
      </c>
      <c r="AD472" s="697">
        <f>[52]ACCOUNTALLOC!AD472</f>
        <v>0</v>
      </c>
      <c r="AE472" s="697">
        <f>[52]ACCOUNTALLOC!AE472</f>
        <v>107054.81822825936</v>
      </c>
      <c r="AF472" s="697">
        <f>[52]ACCOUNTALLOC!AF472</f>
        <v>0</v>
      </c>
      <c r="AG472" s="697">
        <f>[52]ACCOUNTALLOC!AG472</f>
        <v>0</v>
      </c>
      <c r="AH472" s="697">
        <f>[52]ACCOUNTALLOC!AH472</f>
        <v>0</v>
      </c>
      <c r="AI472" s="697">
        <f>[52]ACCOUNTALLOC!AI472</f>
        <v>107054.81822825936</v>
      </c>
      <c r="AJ472" s="698"/>
      <c r="AK472" s="697">
        <f>[52]ACCOUNTALLOC!AK472</f>
        <v>0</v>
      </c>
      <c r="AL472" s="697">
        <f>[52]ACCOUNTALLOC!AL472</f>
        <v>0</v>
      </c>
      <c r="AM472" s="697">
        <f>[52]ACCOUNTALLOC!AM472</f>
        <v>115711.15618826135</v>
      </c>
      <c r="AN472" s="697">
        <f>[52]ACCOUNTALLOC!AN472</f>
        <v>0</v>
      </c>
      <c r="AO472" s="697">
        <f>[52]ACCOUNTALLOC!AO472</f>
        <v>0</v>
      </c>
      <c r="AP472" s="697">
        <f>[52]ACCOUNTALLOC!AP472</f>
        <v>0</v>
      </c>
      <c r="AQ472" s="697">
        <f>[52]ACCOUNTALLOC!AQ472</f>
        <v>115711.15618826135</v>
      </c>
      <c r="AR472" s="698"/>
      <c r="AS472" s="697">
        <f>[52]ACCOUNTALLOC!AS472</f>
        <v>0</v>
      </c>
      <c r="AT472" s="697">
        <f>[52]ACCOUNTALLOC!AT472</f>
        <v>0</v>
      </c>
      <c r="AU472" s="697">
        <f>[52]ACCOUNTALLOC!AU472</f>
        <v>9.7679277053206945</v>
      </c>
      <c r="AV472" s="697">
        <f>[52]ACCOUNTALLOC!AV472</f>
        <v>0</v>
      </c>
      <c r="AW472" s="697">
        <f>[52]ACCOUNTALLOC!AW472</f>
        <v>0</v>
      </c>
      <c r="AX472" s="697">
        <f>[52]ACCOUNTALLOC!AX472</f>
        <v>0</v>
      </c>
      <c r="AY472" s="697">
        <f>[52]ACCOUNTALLOC!AY472</f>
        <v>9.7679277053206945</v>
      </c>
      <c r="AZ472" s="698"/>
      <c r="BA472" s="697">
        <f>[52]ACCOUNTALLOC!BA472</f>
        <v>0</v>
      </c>
      <c r="BB472" s="697">
        <f>[52]ACCOUNTALLOC!BB472</f>
        <v>0</v>
      </c>
      <c r="BC472" s="697">
        <f>[52]ACCOUNTALLOC!BC472</f>
        <v>3238.5780321294887</v>
      </c>
      <c r="BD472" s="697">
        <f>[52]ACCOUNTALLOC!BD472</f>
        <v>0</v>
      </c>
      <c r="BE472" s="697">
        <f>[52]ACCOUNTALLOC!BE472</f>
        <v>0</v>
      </c>
      <c r="BF472" s="697">
        <f>[52]ACCOUNTALLOC!BF472</f>
        <v>0</v>
      </c>
      <c r="BG472" s="697">
        <f>[52]ACCOUNTALLOC!BG472</f>
        <v>3238.5780321294887</v>
      </c>
      <c r="BH472" s="698"/>
      <c r="BI472" s="697">
        <f>[52]ACCOUNTALLOC!BI472</f>
        <v>0</v>
      </c>
      <c r="BJ472" s="697">
        <f>[52]ACCOUNTALLOC!BJ472</f>
        <v>0</v>
      </c>
      <c r="BK472" s="697">
        <f>[52]ACCOUNTALLOC!BK472</f>
        <v>13140.966580869259</v>
      </c>
      <c r="BL472" s="697">
        <f>[52]ACCOUNTALLOC!BL472</f>
        <v>0</v>
      </c>
      <c r="BM472" s="697">
        <f>[52]ACCOUNTALLOC!BM472</f>
        <v>0</v>
      </c>
      <c r="BN472" s="697">
        <f>[52]ACCOUNTALLOC!BN472</f>
        <v>0</v>
      </c>
      <c r="BO472" s="697">
        <f>[52]ACCOUNTALLOC!BO472</f>
        <v>13140.966580869259</v>
      </c>
      <c r="BP472" s="698"/>
      <c r="BQ472" s="697">
        <f>[52]ACCOUNTALLOC!BQ472</f>
        <v>0</v>
      </c>
      <c r="BR472" s="697">
        <f>[52]ACCOUNTALLOC!BR472</f>
        <v>0</v>
      </c>
      <c r="BS472" s="697">
        <f>[52]ACCOUNTALLOC!BS472</f>
        <v>20961.424315093169</v>
      </c>
      <c r="BT472" s="697">
        <f>[52]ACCOUNTALLOC!BT472</f>
        <v>0</v>
      </c>
      <c r="BU472" s="697">
        <f>[52]ACCOUNTALLOC!BU472</f>
        <v>0</v>
      </c>
      <c r="BV472" s="697">
        <f>[52]ACCOUNTALLOC!BV472</f>
        <v>0</v>
      </c>
      <c r="BW472" s="697">
        <f>[52]ACCOUNTALLOC!BW472</f>
        <v>20961.424315093169</v>
      </c>
      <c r="BX472" s="698"/>
      <c r="BY472" s="697">
        <f>[52]ACCOUNTALLOC!BY472</f>
        <v>0</v>
      </c>
      <c r="BZ472" s="697">
        <f>[52]ACCOUNTALLOC!BZ472</f>
        <v>0</v>
      </c>
      <c r="CA472" s="697">
        <f>[52]ACCOUNTALLOC!CA472</f>
        <v>37427.877661926628</v>
      </c>
      <c r="CB472" s="697">
        <f>[52]ACCOUNTALLOC!CB472</f>
        <v>0</v>
      </c>
      <c r="CC472" s="697">
        <f>[52]ACCOUNTALLOC!CC472</f>
        <v>0</v>
      </c>
      <c r="CD472" s="697">
        <f>[52]ACCOUNTALLOC!CD472</f>
        <v>0</v>
      </c>
      <c r="CE472" s="697">
        <f>[52]ACCOUNTALLOC!CE472</f>
        <v>37427.877661926628</v>
      </c>
      <c r="CF472" s="698"/>
      <c r="CG472" s="697">
        <f>[52]ACCOUNTALLOC!CG472</f>
        <v>0</v>
      </c>
      <c r="CH472" s="697">
        <f>[52]ACCOUNTALLOC!CH472</f>
        <v>0</v>
      </c>
      <c r="CI472" s="697">
        <f>[52]ACCOUNTALLOC!CI472</f>
        <v>31538.431796987192</v>
      </c>
      <c r="CJ472" s="697">
        <f>[52]ACCOUNTALLOC!CJ472</f>
        <v>0</v>
      </c>
      <c r="CK472" s="697">
        <f>[52]ACCOUNTALLOC!CK472</f>
        <v>0</v>
      </c>
      <c r="CL472" s="697">
        <f>[52]ACCOUNTALLOC!CL472</f>
        <v>0</v>
      </c>
      <c r="CM472" s="697">
        <f>[52]ACCOUNTALLOC!CM472</f>
        <v>31538.431796987192</v>
      </c>
      <c r="CN472" s="698">
        <f>[52]ACCOUNTALLOC!CN472</f>
        <v>0</v>
      </c>
      <c r="CO472" s="697">
        <f>[52]ACCOUNTALLOC!CO472</f>
        <v>0</v>
      </c>
      <c r="CP472" s="697">
        <f>[52]ACCOUNTALLOC!CP472</f>
        <v>0</v>
      </c>
      <c r="CQ472" s="697">
        <f>[52]ACCOUNTALLOC!CQ472</f>
        <v>20.706484432343885</v>
      </c>
      <c r="CR472" s="697">
        <f>[52]ACCOUNTALLOC!CR472</f>
        <v>0</v>
      </c>
      <c r="CS472" s="697">
        <f>[52]ACCOUNTALLOC!CS472</f>
        <v>0</v>
      </c>
      <c r="CT472" s="697">
        <f>[52]ACCOUNTALLOC!CT472</f>
        <v>0</v>
      </c>
      <c r="CU472" s="697">
        <f>[52]ACCOUNTALLOC!CU472</f>
        <v>20.706484432343885</v>
      </c>
      <c r="CW472" s="65">
        <f>[52]ACCOUNTALLOC!CW472</f>
        <v>0</v>
      </c>
      <c r="CX472" s="65">
        <f>[52]ACCOUNTALLOC!CX472</f>
        <v>0</v>
      </c>
      <c r="CY472" s="65">
        <f>[52]ACCOUNTALLOC!CY472</f>
        <v>0</v>
      </c>
      <c r="CZ472" s="65">
        <f>[52]ACCOUNTALLOC!CZ472</f>
        <v>0</v>
      </c>
      <c r="DA472" s="65">
        <f>[52]ACCOUNTALLOC!DA472</f>
        <v>0</v>
      </c>
      <c r="DB472" s="65">
        <f>[52]ACCOUNTALLOC!DB472</f>
        <v>0</v>
      </c>
      <c r="DC472" s="65">
        <f>[52]ACCOUNTALLOC!DC472</f>
        <v>0</v>
      </c>
      <c r="DE472" s="65">
        <v>0</v>
      </c>
      <c r="DF472" s="65">
        <v>0</v>
      </c>
      <c r="DG472" s="65">
        <v>0</v>
      </c>
      <c r="DH472" s="65">
        <v>0</v>
      </c>
      <c r="DI472" s="65">
        <v>0</v>
      </c>
      <c r="DJ472" s="65">
        <v>0</v>
      </c>
      <c r="DK472" s="65">
        <v>0</v>
      </c>
      <c r="DM472" s="65">
        <v>0</v>
      </c>
      <c r="DN472" s="65">
        <v>0</v>
      </c>
      <c r="DO472" s="65">
        <v>0</v>
      </c>
      <c r="DP472" s="65">
        <v>0</v>
      </c>
      <c r="DQ472" s="65">
        <v>0</v>
      </c>
      <c r="DR472" s="65">
        <v>0</v>
      </c>
      <c r="DS472" s="65">
        <v>0</v>
      </c>
      <c r="DU472" s="65">
        <v>0</v>
      </c>
      <c r="DV472" s="65">
        <v>0</v>
      </c>
      <c r="DW472" s="65">
        <v>0</v>
      </c>
      <c r="DX472" s="65">
        <v>0</v>
      </c>
      <c r="DY472" s="65">
        <v>0</v>
      </c>
      <c r="DZ472" s="65">
        <v>0</v>
      </c>
      <c r="EA472" s="65">
        <v>0</v>
      </c>
      <c r="EC472" s="65">
        <v>0</v>
      </c>
      <c r="ED472" s="65">
        <v>0</v>
      </c>
      <c r="EE472" s="65">
        <v>0</v>
      </c>
      <c r="EF472" s="65">
        <v>0</v>
      </c>
      <c r="EG472" s="65">
        <v>0</v>
      </c>
      <c r="EH472" s="65">
        <v>0</v>
      </c>
      <c r="EI472" s="65">
        <v>0</v>
      </c>
      <c r="EK472" s="65">
        <v>0</v>
      </c>
      <c r="EL472" s="65">
        <v>0</v>
      </c>
      <c r="EM472" s="65">
        <v>0</v>
      </c>
      <c r="EN472" s="65">
        <v>0</v>
      </c>
      <c r="EO472" s="65">
        <v>0</v>
      </c>
      <c r="EP472" s="65">
        <v>0</v>
      </c>
      <c r="EQ472" s="65">
        <v>0</v>
      </c>
      <c r="ES472" s="65">
        <v>0</v>
      </c>
      <c r="ET472" s="65">
        <v>0</v>
      </c>
      <c r="EU472" s="65">
        <v>0</v>
      </c>
      <c r="EV472" s="65">
        <v>0</v>
      </c>
      <c r="EW472" s="65">
        <v>0</v>
      </c>
      <c r="EX472" s="65">
        <v>0</v>
      </c>
      <c r="EY472" s="65">
        <v>0</v>
      </c>
      <c r="FA472" s="65">
        <v>0</v>
      </c>
      <c r="FB472" s="65">
        <v>0</v>
      </c>
      <c r="FC472" s="65">
        <v>0</v>
      </c>
      <c r="FD472" s="65">
        <v>0</v>
      </c>
      <c r="FE472" s="65">
        <v>0</v>
      </c>
      <c r="FF472" s="65">
        <v>0</v>
      </c>
      <c r="FG472" s="65">
        <v>0</v>
      </c>
    </row>
    <row r="473" spans="1:163">
      <c r="A473" s="699" t="str">
        <f>[52]ACCOUNTALLOC!A473</f>
        <v>~</v>
      </c>
      <c r="B473" s="698" t="str">
        <f>[52]ACCOUNTALLOC!B473</f>
        <v>~</v>
      </c>
      <c r="C473" s="695">
        <f>[52]ACCOUNTALLOC!C473</f>
        <v>0</v>
      </c>
      <c r="D473" s="700"/>
      <c r="E473" s="697">
        <f>[52]ACCOUNTALLOC!E473</f>
        <v>0</v>
      </c>
      <c r="F473" s="697">
        <f>[52]ACCOUNTALLOC!F473</f>
        <v>0</v>
      </c>
      <c r="G473" s="697">
        <f>[52]ACCOUNTALLOC!G473</f>
        <v>0</v>
      </c>
      <c r="H473" s="697">
        <f>[52]ACCOUNTALLOC!H473</f>
        <v>0</v>
      </c>
      <c r="I473" s="697">
        <f>[52]ACCOUNTALLOC!I473</f>
        <v>0</v>
      </c>
      <c r="J473" s="697">
        <f>[52]ACCOUNTALLOC!J473</f>
        <v>0</v>
      </c>
      <c r="K473" s="697">
        <f>[52]ACCOUNTALLOC!K473</f>
        <v>0</v>
      </c>
      <c r="L473" s="698"/>
      <c r="M473" s="697">
        <f>[52]ACCOUNTALLOC!M473</f>
        <v>0</v>
      </c>
      <c r="N473" s="697">
        <f>[52]ACCOUNTALLOC!N473</f>
        <v>0</v>
      </c>
      <c r="O473" s="697">
        <f>[52]ACCOUNTALLOC!O473</f>
        <v>0</v>
      </c>
      <c r="P473" s="697">
        <f>[52]ACCOUNTALLOC!P473</f>
        <v>0</v>
      </c>
      <c r="Q473" s="697">
        <f>[52]ACCOUNTALLOC!Q473</f>
        <v>0</v>
      </c>
      <c r="R473" s="697">
        <f>[52]ACCOUNTALLOC!R473</f>
        <v>0</v>
      </c>
      <c r="S473" s="697">
        <f>[52]ACCOUNTALLOC!S473</f>
        <v>0</v>
      </c>
      <c r="T473" s="698"/>
      <c r="U473" s="697">
        <f>[52]ACCOUNTALLOC!U473</f>
        <v>0</v>
      </c>
      <c r="V473" s="697">
        <f>[52]ACCOUNTALLOC!V473</f>
        <v>0</v>
      </c>
      <c r="W473" s="697">
        <f>[52]ACCOUNTALLOC!W473</f>
        <v>0</v>
      </c>
      <c r="X473" s="697">
        <f>[52]ACCOUNTALLOC!X473</f>
        <v>0</v>
      </c>
      <c r="Y473" s="697">
        <f>[52]ACCOUNTALLOC!Y473</f>
        <v>0</v>
      </c>
      <c r="Z473" s="697">
        <f>[52]ACCOUNTALLOC!Z473</f>
        <v>0</v>
      </c>
      <c r="AA473" s="697">
        <f>[52]ACCOUNTALLOC!AA473</f>
        <v>0</v>
      </c>
      <c r="AB473" s="698"/>
      <c r="AC473" s="697">
        <f>[52]ACCOUNTALLOC!AC473</f>
        <v>0</v>
      </c>
      <c r="AD473" s="697">
        <f>[52]ACCOUNTALLOC!AD473</f>
        <v>0</v>
      </c>
      <c r="AE473" s="697">
        <f>[52]ACCOUNTALLOC!AE473</f>
        <v>0</v>
      </c>
      <c r="AF473" s="697">
        <f>[52]ACCOUNTALLOC!AF473</f>
        <v>0</v>
      </c>
      <c r="AG473" s="697">
        <f>[52]ACCOUNTALLOC!AG473</f>
        <v>0</v>
      </c>
      <c r="AH473" s="697">
        <f>[52]ACCOUNTALLOC!AH473</f>
        <v>0</v>
      </c>
      <c r="AI473" s="697">
        <f>[52]ACCOUNTALLOC!AI473</f>
        <v>0</v>
      </c>
      <c r="AJ473" s="698"/>
      <c r="AK473" s="697">
        <f>[52]ACCOUNTALLOC!AK473</f>
        <v>0</v>
      </c>
      <c r="AL473" s="697">
        <f>[52]ACCOUNTALLOC!AL473</f>
        <v>0</v>
      </c>
      <c r="AM473" s="697">
        <f>[52]ACCOUNTALLOC!AM473</f>
        <v>0</v>
      </c>
      <c r="AN473" s="697">
        <f>[52]ACCOUNTALLOC!AN473</f>
        <v>0</v>
      </c>
      <c r="AO473" s="697">
        <f>[52]ACCOUNTALLOC!AO473</f>
        <v>0</v>
      </c>
      <c r="AP473" s="697">
        <f>[52]ACCOUNTALLOC!AP473</f>
        <v>0</v>
      </c>
      <c r="AQ473" s="697">
        <f>[52]ACCOUNTALLOC!AQ473</f>
        <v>0</v>
      </c>
      <c r="AR473" s="698"/>
      <c r="AS473" s="697">
        <f>[52]ACCOUNTALLOC!AS473</f>
        <v>0</v>
      </c>
      <c r="AT473" s="697">
        <f>[52]ACCOUNTALLOC!AT473</f>
        <v>0</v>
      </c>
      <c r="AU473" s="697">
        <f>[52]ACCOUNTALLOC!AU473</f>
        <v>0</v>
      </c>
      <c r="AV473" s="697">
        <f>[52]ACCOUNTALLOC!AV473</f>
        <v>0</v>
      </c>
      <c r="AW473" s="697">
        <f>[52]ACCOUNTALLOC!AW473</f>
        <v>0</v>
      </c>
      <c r="AX473" s="697">
        <f>[52]ACCOUNTALLOC!AX473</f>
        <v>0</v>
      </c>
      <c r="AY473" s="697">
        <f>[52]ACCOUNTALLOC!AY473</f>
        <v>0</v>
      </c>
      <c r="AZ473" s="698"/>
      <c r="BA473" s="697">
        <f>[52]ACCOUNTALLOC!BA473</f>
        <v>0</v>
      </c>
      <c r="BB473" s="697">
        <f>[52]ACCOUNTALLOC!BB473</f>
        <v>0</v>
      </c>
      <c r="BC473" s="697">
        <f>[52]ACCOUNTALLOC!BC473</f>
        <v>0</v>
      </c>
      <c r="BD473" s="697">
        <f>[52]ACCOUNTALLOC!BD473</f>
        <v>0</v>
      </c>
      <c r="BE473" s="697">
        <f>[52]ACCOUNTALLOC!BE473</f>
        <v>0</v>
      </c>
      <c r="BF473" s="697">
        <f>[52]ACCOUNTALLOC!BF473</f>
        <v>0</v>
      </c>
      <c r="BG473" s="697">
        <f>[52]ACCOUNTALLOC!BG473</f>
        <v>0</v>
      </c>
      <c r="BH473" s="698"/>
      <c r="BI473" s="697">
        <f>[52]ACCOUNTALLOC!BI473</f>
        <v>0</v>
      </c>
      <c r="BJ473" s="697">
        <f>[52]ACCOUNTALLOC!BJ473</f>
        <v>0</v>
      </c>
      <c r="BK473" s="697">
        <f>[52]ACCOUNTALLOC!BK473</f>
        <v>0</v>
      </c>
      <c r="BL473" s="697">
        <f>[52]ACCOUNTALLOC!BL473</f>
        <v>0</v>
      </c>
      <c r="BM473" s="697">
        <f>[52]ACCOUNTALLOC!BM473</f>
        <v>0</v>
      </c>
      <c r="BN473" s="697">
        <f>[52]ACCOUNTALLOC!BN473</f>
        <v>0</v>
      </c>
      <c r="BO473" s="697">
        <f>[52]ACCOUNTALLOC!BO473</f>
        <v>0</v>
      </c>
      <c r="BP473" s="698"/>
      <c r="BQ473" s="697">
        <f>[52]ACCOUNTALLOC!BQ473</f>
        <v>0</v>
      </c>
      <c r="BR473" s="697">
        <f>[52]ACCOUNTALLOC!BR473</f>
        <v>0</v>
      </c>
      <c r="BS473" s="697">
        <f>[52]ACCOUNTALLOC!BS473</f>
        <v>0</v>
      </c>
      <c r="BT473" s="697">
        <f>[52]ACCOUNTALLOC!BT473</f>
        <v>0</v>
      </c>
      <c r="BU473" s="697">
        <f>[52]ACCOUNTALLOC!BU473</f>
        <v>0</v>
      </c>
      <c r="BV473" s="697">
        <f>[52]ACCOUNTALLOC!BV473</f>
        <v>0</v>
      </c>
      <c r="BW473" s="697">
        <f>[52]ACCOUNTALLOC!BW473</f>
        <v>0</v>
      </c>
      <c r="BX473" s="698"/>
      <c r="BY473" s="697">
        <f>[52]ACCOUNTALLOC!BY473</f>
        <v>0</v>
      </c>
      <c r="BZ473" s="697">
        <f>[52]ACCOUNTALLOC!BZ473</f>
        <v>0</v>
      </c>
      <c r="CA473" s="697">
        <f>[52]ACCOUNTALLOC!CA473</f>
        <v>0</v>
      </c>
      <c r="CB473" s="697">
        <f>[52]ACCOUNTALLOC!CB473</f>
        <v>0</v>
      </c>
      <c r="CC473" s="697">
        <f>[52]ACCOUNTALLOC!CC473</f>
        <v>0</v>
      </c>
      <c r="CD473" s="697">
        <f>[52]ACCOUNTALLOC!CD473</f>
        <v>0</v>
      </c>
      <c r="CE473" s="697">
        <f>[52]ACCOUNTALLOC!CE473</f>
        <v>0</v>
      </c>
      <c r="CF473" s="698"/>
      <c r="CG473" s="697">
        <f>[52]ACCOUNTALLOC!CG473</f>
        <v>0</v>
      </c>
      <c r="CH473" s="697">
        <f>[52]ACCOUNTALLOC!CH473</f>
        <v>0</v>
      </c>
      <c r="CI473" s="697">
        <f>[52]ACCOUNTALLOC!CI473</f>
        <v>0</v>
      </c>
      <c r="CJ473" s="697">
        <f>[52]ACCOUNTALLOC!CJ473</f>
        <v>0</v>
      </c>
      <c r="CK473" s="697">
        <f>[52]ACCOUNTALLOC!CK473</f>
        <v>0</v>
      </c>
      <c r="CL473" s="697">
        <f>[52]ACCOUNTALLOC!CL473</f>
        <v>0</v>
      </c>
      <c r="CM473" s="697">
        <f>[52]ACCOUNTALLOC!CM473</f>
        <v>0</v>
      </c>
      <c r="CN473" s="698">
        <f>[52]ACCOUNTALLOC!CN473</f>
        <v>0</v>
      </c>
      <c r="CO473" s="697">
        <f>[52]ACCOUNTALLOC!CO473</f>
        <v>0</v>
      </c>
      <c r="CP473" s="697">
        <f>[52]ACCOUNTALLOC!CP473</f>
        <v>0</v>
      </c>
      <c r="CQ473" s="697">
        <f>[52]ACCOUNTALLOC!CQ473</f>
        <v>0</v>
      </c>
      <c r="CR473" s="697">
        <f>[52]ACCOUNTALLOC!CR473</f>
        <v>0</v>
      </c>
      <c r="CS473" s="697">
        <f>[52]ACCOUNTALLOC!CS473</f>
        <v>0</v>
      </c>
      <c r="CT473" s="697">
        <f>[52]ACCOUNTALLOC!CT473</f>
        <v>0</v>
      </c>
      <c r="CU473" s="697">
        <f>[52]ACCOUNTALLOC!CU473</f>
        <v>0</v>
      </c>
      <c r="CW473" s="65">
        <f>[52]ACCOUNTALLOC!CW473</f>
        <v>0</v>
      </c>
      <c r="CX473" s="65">
        <f>[52]ACCOUNTALLOC!CX473</f>
        <v>0</v>
      </c>
      <c r="CY473" s="65">
        <f>[52]ACCOUNTALLOC!CY473</f>
        <v>0</v>
      </c>
      <c r="CZ473" s="65">
        <f>[52]ACCOUNTALLOC!CZ473</f>
        <v>0</v>
      </c>
      <c r="DA473" s="65">
        <f>[52]ACCOUNTALLOC!DA473</f>
        <v>0</v>
      </c>
      <c r="DB473" s="65">
        <f>[52]ACCOUNTALLOC!DB473</f>
        <v>0</v>
      </c>
      <c r="DC473" s="65">
        <f>[52]ACCOUNTALLOC!DC473</f>
        <v>0</v>
      </c>
      <c r="DE473" s="65">
        <v>0</v>
      </c>
      <c r="DF473" s="65">
        <v>0</v>
      </c>
      <c r="DG473" s="65">
        <v>0</v>
      </c>
      <c r="DH473" s="65">
        <v>0</v>
      </c>
      <c r="DI473" s="65">
        <v>0</v>
      </c>
      <c r="DJ473" s="65">
        <v>0</v>
      </c>
      <c r="DK473" s="65">
        <v>0</v>
      </c>
      <c r="DM473" s="65">
        <v>0</v>
      </c>
      <c r="DN473" s="65">
        <v>0</v>
      </c>
      <c r="DO473" s="65">
        <v>0</v>
      </c>
      <c r="DP473" s="65">
        <v>0</v>
      </c>
      <c r="DQ473" s="65">
        <v>0</v>
      </c>
      <c r="DR473" s="65">
        <v>0</v>
      </c>
      <c r="DS473" s="65">
        <v>0</v>
      </c>
      <c r="DU473" s="65">
        <v>0</v>
      </c>
      <c r="DV473" s="65">
        <v>0</v>
      </c>
      <c r="DW473" s="65">
        <v>0</v>
      </c>
      <c r="DX473" s="65">
        <v>0</v>
      </c>
      <c r="DY473" s="65">
        <v>0</v>
      </c>
      <c r="DZ473" s="65">
        <v>0</v>
      </c>
      <c r="EA473" s="65">
        <v>0</v>
      </c>
      <c r="EC473" s="65">
        <v>0</v>
      </c>
      <c r="ED473" s="65">
        <v>0</v>
      </c>
      <c r="EE473" s="65">
        <v>0</v>
      </c>
      <c r="EF473" s="65">
        <v>0</v>
      </c>
      <c r="EG473" s="65">
        <v>0</v>
      </c>
      <c r="EH473" s="65">
        <v>0</v>
      </c>
      <c r="EI473" s="65">
        <v>0</v>
      </c>
      <c r="EK473" s="65">
        <v>0</v>
      </c>
      <c r="EL473" s="65">
        <v>0</v>
      </c>
      <c r="EM473" s="65">
        <v>0</v>
      </c>
      <c r="EN473" s="65">
        <v>0</v>
      </c>
      <c r="EO473" s="65">
        <v>0</v>
      </c>
      <c r="EP473" s="65">
        <v>0</v>
      </c>
      <c r="EQ473" s="65">
        <v>0</v>
      </c>
      <c r="ES473" s="65">
        <v>0</v>
      </c>
      <c r="ET473" s="65">
        <v>0</v>
      </c>
      <c r="EU473" s="65">
        <v>0</v>
      </c>
      <c r="EV473" s="65">
        <v>0</v>
      </c>
      <c r="EW473" s="65">
        <v>0</v>
      </c>
      <c r="EX473" s="65">
        <v>0</v>
      </c>
      <c r="EY473" s="65">
        <v>0</v>
      </c>
      <c r="FA473" s="65">
        <v>0</v>
      </c>
      <c r="FB473" s="65">
        <v>0</v>
      </c>
      <c r="FC473" s="65">
        <v>0</v>
      </c>
      <c r="FD473" s="65">
        <v>0</v>
      </c>
      <c r="FE473" s="65">
        <v>0</v>
      </c>
      <c r="FF473" s="65">
        <v>0</v>
      </c>
      <c r="FG473" s="65">
        <v>0</v>
      </c>
    </row>
    <row r="474" spans="1:163">
      <c r="A474" s="699" t="str">
        <f>[52]ACCOUNTALLOC!A474</f>
        <v>~</v>
      </c>
      <c r="B474" s="698" t="str">
        <f>[52]ACCOUNTALLOC!B474</f>
        <v>~</v>
      </c>
      <c r="C474" s="695">
        <f>[52]ACCOUNTALLOC!C474</f>
        <v>0</v>
      </c>
      <c r="D474" s="700"/>
      <c r="E474" s="697">
        <f>[52]ACCOUNTALLOC!E474</f>
        <v>0</v>
      </c>
      <c r="F474" s="697">
        <f>[52]ACCOUNTALLOC!F474</f>
        <v>0</v>
      </c>
      <c r="G474" s="697">
        <f>[52]ACCOUNTALLOC!G474</f>
        <v>0</v>
      </c>
      <c r="H474" s="697">
        <f>[52]ACCOUNTALLOC!H474</f>
        <v>0</v>
      </c>
      <c r="I474" s="697">
        <f>[52]ACCOUNTALLOC!I474</f>
        <v>0</v>
      </c>
      <c r="J474" s="697">
        <f>[52]ACCOUNTALLOC!J474</f>
        <v>0</v>
      </c>
      <c r="K474" s="697">
        <f>[52]ACCOUNTALLOC!K474</f>
        <v>0</v>
      </c>
      <c r="L474" s="698"/>
      <c r="M474" s="697">
        <f>[52]ACCOUNTALLOC!M474</f>
        <v>0</v>
      </c>
      <c r="N474" s="697">
        <f>[52]ACCOUNTALLOC!N474</f>
        <v>0</v>
      </c>
      <c r="O474" s="697">
        <f>[52]ACCOUNTALLOC!O474</f>
        <v>0</v>
      </c>
      <c r="P474" s="697">
        <f>[52]ACCOUNTALLOC!P474</f>
        <v>0</v>
      </c>
      <c r="Q474" s="697">
        <f>[52]ACCOUNTALLOC!Q474</f>
        <v>0</v>
      </c>
      <c r="R474" s="697">
        <f>[52]ACCOUNTALLOC!R474</f>
        <v>0</v>
      </c>
      <c r="S474" s="697">
        <f>[52]ACCOUNTALLOC!S474</f>
        <v>0</v>
      </c>
      <c r="T474" s="698"/>
      <c r="U474" s="697">
        <f>[52]ACCOUNTALLOC!U474</f>
        <v>0</v>
      </c>
      <c r="V474" s="697">
        <f>[52]ACCOUNTALLOC!V474</f>
        <v>0</v>
      </c>
      <c r="W474" s="697">
        <f>[52]ACCOUNTALLOC!W474</f>
        <v>0</v>
      </c>
      <c r="X474" s="697">
        <f>[52]ACCOUNTALLOC!X474</f>
        <v>0</v>
      </c>
      <c r="Y474" s="697">
        <f>[52]ACCOUNTALLOC!Y474</f>
        <v>0</v>
      </c>
      <c r="Z474" s="697">
        <f>[52]ACCOUNTALLOC!Z474</f>
        <v>0</v>
      </c>
      <c r="AA474" s="697">
        <f>[52]ACCOUNTALLOC!AA474</f>
        <v>0</v>
      </c>
      <c r="AB474" s="698"/>
      <c r="AC474" s="697">
        <f>[52]ACCOUNTALLOC!AC474</f>
        <v>0</v>
      </c>
      <c r="AD474" s="697">
        <f>[52]ACCOUNTALLOC!AD474</f>
        <v>0</v>
      </c>
      <c r="AE474" s="697">
        <f>[52]ACCOUNTALLOC!AE474</f>
        <v>0</v>
      </c>
      <c r="AF474" s="697">
        <f>[52]ACCOUNTALLOC!AF474</f>
        <v>0</v>
      </c>
      <c r="AG474" s="697">
        <f>[52]ACCOUNTALLOC!AG474</f>
        <v>0</v>
      </c>
      <c r="AH474" s="697">
        <f>[52]ACCOUNTALLOC!AH474</f>
        <v>0</v>
      </c>
      <c r="AI474" s="697">
        <f>[52]ACCOUNTALLOC!AI474</f>
        <v>0</v>
      </c>
      <c r="AJ474" s="698"/>
      <c r="AK474" s="697">
        <f>[52]ACCOUNTALLOC!AK474</f>
        <v>0</v>
      </c>
      <c r="AL474" s="697">
        <f>[52]ACCOUNTALLOC!AL474</f>
        <v>0</v>
      </c>
      <c r="AM474" s="697">
        <f>[52]ACCOUNTALLOC!AM474</f>
        <v>0</v>
      </c>
      <c r="AN474" s="697">
        <f>[52]ACCOUNTALLOC!AN474</f>
        <v>0</v>
      </c>
      <c r="AO474" s="697">
        <f>[52]ACCOUNTALLOC!AO474</f>
        <v>0</v>
      </c>
      <c r="AP474" s="697">
        <f>[52]ACCOUNTALLOC!AP474</f>
        <v>0</v>
      </c>
      <c r="AQ474" s="697">
        <f>[52]ACCOUNTALLOC!AQ474</f>
        <v>0</v>
      </c>
      <c r="AR474" s="698"/>
      <c r="AS474" s="697">
        <f>[52]ACCOUNTALLOC!AS474</f>
        <v>0</v>
      </c>
      <c r="AT474" s="697">
        <f>[52]ACCOUNTALLOC!AT474</f>
        <v>0</v>
      </c>
      <c r="AU474" s="697">
        <f>[52]ACCOUNTALLOC!AU474</f>
        <v>0</v>
      </c>
      <c r="AV474" s="697">
        <f>[52]ACCOUNTALLOC!AV474</f>
        <v>0</v>
      </c>
      <c r="AW474" s="697">
        <f>[52]ACCOUNTALLOC!AW474</f>
        <v>0</v>
      </c>
      <c r="AX474" s="697">
        <f>[52]ACCOUNTALLOC!AX474</f>
        <v>0</v>
      </c>
      <c r="AY474" s="697">
        <f>[52]ACCOUNTALLOC!AY474</f>
        <v>0</v>
      </c>
      <c r="AZ474" s="698"/>
      <c r="BA474" s="697">
        <f>[52]ACCOUNTALLOC!BA474</f>
        <v>0</v>
      </c>
      <c r="BB474" s="697">
        <f>[52]ACCOUNTALLOC!BB474</f>
        <v>0</v>
      </c>
      <c r="BC474" s="697">
        <f>[52]ACCOUNTALLOC!BC474</f>
        <v>0</v>
      </c>
      <c r="BD474" s="697">
        <f>[52]ACCOUNTALLOC!BD474</f>
        <v>0</v>
      </c>
      <c r="BE474" s="697">
        <f>[52]ACCOUNTALLOC!BE474</f>
        <v>0</v>
      </c>
      <c r="BF474" s="697">
        <f>[52]ACCOUNTALLOC!BF474</f>
        <v>0</v>
      </c>
      <c r="BG474" s="697">
        <f>[52]ACCOUNTALLOC!BG474</f>
        <v>0</v>
      </c>
      <c r="BH474" s="698"/>
      <c r="BI474" s="697">
        <f>[52]ACCOUNTALLOC!BI474</f>
        <v>0</v>
      </c>
      <c r="BJ474" s="697">
        <f>[52]ACCOUNTALLOC!BJ474</f>
        <v>0</v>
      </c>
      <c r="BK474" s="697">
        <f>[52]ACCOUNTALLOC!BK474</f>
        <v>0</v>
      </c>
      <c r="BL474" s="697">
        <f>[52]ACCOUNTALLOC!BL474</f>
        <v>0</v>
      </c>
      <c r="BM474" s="697">
        <f>[52]ACCOUNTALLOC!BM474</f>
        <v>0</v>
      </c>
      <c r="BN474" s="697">
        <f>[52]ACCOUNTALLOC!BN474</f>
        <v>0</v>
      </c>
      <c r="BO474" s="697">
        <f>[52]ACCOUNTALLOC!BO474</f>
        <v>0</v>
      </c>
      <c r="BP474" s="698"/>
      <c r="BQ474" s="697">
        <f>[52]ACCOUNTALLOC!BQ474</f>
        <v>0</v>
      </c>
      <c r="BR474" s="697">
        <f>[52]ACCOUNTALLOC!BR474</f>
        <v>0</v>
      </c>
      <c r="BS474" s="697">
        <f>[52]ACCOUNTALLOC!BS474</f>
        <v>0</v>
      </c>
      <c r="BT474" s="697">
        <f>[52]ACCOUNTALLOC!BT474</f>
        <v>0</v>
      </c>
      <c r="BU474" s="697">
        <f>[52]ACCOUNTALLOC!BU474</f>
        <v>0</v>
      </c>
      <c r="BV474" s="697">
        <f>[52]ACCOUNTALLOC!BV474</f>
        <v>0</v>
      </c>
      <c r="BW474" s="697">
        <f>[52]ACCOUNTALLOC!BW474</f>
        <v>0</v>
      </c>
      <c r="BX474" s="698"/>
      <c r="BY474" s="697">
        <f>[52]ACCOUNTALLOC!BY474</f>
        <v>0</v>
      </c>
      <c r="BZ474" s="697">
        <f>[52]ACCOUNTALLOC!BZ474</f>
        <v>0</v>
      </c>
      <c r="CA474" s="697">
        <f>[52]ACCOUNTALLOC!CA474</f>
        <v>0</v>
      </c>
      <c r="CB474" s="697">
        <f>[52]ACCOUNTALLOC!CB474</f>
        <v>0</v>
      </c>
      <c r="CC474" s="697">
        <f>[52]ACCOUNTALLOC!CC474</f>
        <v>0</v>
      </c>
      <c r="CD474" s="697">
        <f>[52]ACCOUNTALLOC!CD474</f>
        <v>0</v>
      </c>
      <c r="CE474" s="697">
        <f>[52]ACCOUNTALLOC!CE474</f>
        <v>0</v>
      </c>
      <c r="CF474" s="698"/>
      <c r="CG474" s="697">
        <f>[52]ACCOUNTALLOC!CG474</f>
        <v>0</v>
      </c>
      <c r="CH474" s="697">
        <f>[52]ACCOUNTALLOC!CH474</f>
        <v>0</v>
      </c>
      <c r="CI474" s="697">
        <f>[52]ACCOUNTALLOC!CI474</f>
        <v>0</v>
      </c>
      <c r="CJ474" s="697">
        <f>[52]ACCOUNTALLOC!CJ474</f>
        <v>0</v>
      </c>
      <c r="CK474" s="697">
        <f>[52]ACCOUNTALLOC!CK474</f>
        <v>0</v>
      </c>
      <c r="CL474" s="697">
        <f>[52]ACCOUNTALLOC!CL474</f>
        <v>0</v>
      </c>
      <c r="CM474" s="697">
        <f>[52]ACCOUNTALLOC!CM474</f>
        <v>0</v>
      </c>
      <c r="CN474" s="698">
        <f>[52]ACCOUNTALLOC!CN474</f>
        <v>0</v>
      </c>
      <c r="CO474" s="697">
        <f>[52]ACCOUNTALLOC!CO474</f>
        <v>0</v>
      </c>
      <c r="CP474" s="697">
        <f>[52]ACCOUNTALLOC!CP474</f>
        <v>0</v>
      </c>
      <c r="CQ474" s="697">
        <f>[52]ACCOUNTALLOC!CQ474</f>
        <v>0</v>
      </c>
      <c r="CR474" s="697">
        <f>[52]ACCOUNTALLOC!CR474</f>
        <v>0</v>
      </c>
      <c r="CS474" s="697">
        <f>[52]ACCOUNTALLOC!CS474</f>
        <v>0</v>
      </c>
      <c r="CT474" s="697">
        <f>[52]ACCOUNTALLOC!CT474</f>
        <v>0</v>
      </c>
      <c r="CU474" s="697">
        <f>[52]ACCOUNTALLOC!CU474</f>
        <v>0</v>
      </c>
      <c r="CW474" s="65">
        <f>[52]ACCOUNTALLOC!CW474</f>
        <v>0</v>
      </c>
      <c r="CX474" s="65">
        <f>[52]ACCOUNTALLOC!CX474</f>
        <v>0</v>
      </c>
      <c r="CY474" s="65">
        <f>[52]ACCOUNTALLOC!CY474</f>
        <v>0</v>
      </c>
      <c r="CZ474" s="65">
        <f>[52]ACCOUNTALLOC!CZ474</f>
        <v>0</v>
      </c>
      <c r="DA474" s="65">
        <f>[52]ACCOUNTALLOC!DA474</f>
        <v>0</v>
      </c>
      <c r="DB474" s="65">
        <f>[52]ACCOUNTALLOC!DB474</f>
        <v>0</v>
      </c>
      <c r="DC474" s="65">
        <f>[52]ACCOUNTALLOC!DC474</f>
        <v>0</v>
      </c>
      <c r="DE474" s="65">
        <v>0</v>
      </c>
      <c r="DF474" s="65">
        <v>0</v>
      </c>
      <c r="DG474" s="65">
        <v>0</v>
      </c>
      <c r="DH474" s="65">
        <v>0</v>
      </c>
      <c r="DI474" s="65">
        <v>0</v>
      </c>
      <c r="DJ474" s="65">
        <v>0</v>
      </c>
      <c r="DK474" s="65">
        <v>0</v>
      </c>
      <c r="DM474" s="65">
        <v>0</v>
      </c>
      <c r="DN474" s="65">
        <v>0</v>
      </c>
      <c r="DO474" s="65">
        <v>0</v>
      </c>
      <c r="DP474" s="65">
        <v>0</v>
      </c>
      <c r="DQ474" s="65">
        <v>0</v>
      </c>
      <c r="DR474" s="65">
        <v>0</v>
      </c>
      <c r="DS474" s="65">
        <v>0</v>
      </c>
      <c r="DU474" s="65">
        <v>0</v>
      </c>
      <c r="DV474" s="65">
        <v>0</v>
      </c>
      <c r="DW474" s="65">
        <v>0</v>
      </c>
      <c r="DX474" s="65">
        <v>0</v>
      </c>
      <c r="DY474" s="65">
        <v>0</v>
      </c>
      <c r="DZ474" s="65">
        <v>0</v>
      </c>
      <c r="EA474" s="65">
        <v>0</v>
      </c>
      <c r="EC474" s="65">
        <v>0</v>
      </c>
      <c r="ED474" s="65">
        <v>0</v>
      </c>
      <c r="EE474" s="65">
        <v>0</v>
      </c>
      <c r="EF474" s="65">
        <v>0</v>
      </c>
      <c r="EG474" s="65">
        <v>0</v>
      </c>
      <c r="EH474" s="65">
        <v>0</v>
      </c>
      <c r="EI474" s="65">
        <v>0</v>
      </c>
      <c r="EK474" s="65">
        <v>0</v>
      </c>
      <c r="EL474" s="65">
        <v>0</v>
      </c>
      <c r="EM474" s="65">
        <v>0</v>
      </c>
      <c r="EN474" s="65">
        <v>0</v>
      </c>
      <c r="EO474" s="65">
        <v>0</v>
      </c>
      <c r="EP474" s="65">
        <v>0</v>
      </c>
      <c r="EQ474" s="65">
        <v>0</v>
      </c>
      <c r="ES474" s="65">
        <v>0</v>
      </c>
      <c r="ET474" s="65">
        <v>0</v>
      </c>
      <c r="EU474" s="65">
        <v>0</v>
      </c>
      <c r="EV474" s="65">
        <v>0</v>
      </c>
      <c r="EW474" s="65">
        <v>0</v>
      </c>
      <c r="EX474" s="65">
        <v>0</v>
      </c>
      <c r="EY474" s="65">
        <v>0</v>
      </c>
      <c r="FA474" s="65">
        <v>0</v>
      </c>
      <c r="FB474" s="65">
        <v>0</v>
      </c>
      <c r="FC474" s="65">
        <v>0</v>
      </c>
      <c r="FD474" s="65">
        <v>0</v>
      </c>
      <c r="FE474" s="65">
        <v>0</v>
      </c>
      <c r="FF474" s="65">
        <v>0</v>
      </c>
      <c r="FG474" s="65">
        <v>0</v>
      </c>
    </row>
    <row r="475" spans="1:163">
      <c r="A475" s="699" t="str">
        <f>[52]ACCOUNTALLOC!A475</f>
        <v>~</v>
      </c>
      <c r="B475" s="698" t="str">
        <f>[52]ACCOUNTALLOC!B475</f>
        <v>~</v>
      </c>
      <c r="C475" s="695">
        <f>[52]ACCOUNTALLOC!C475</f>
        <v>0</v>
      </c>
      <c r="D475" s="700"/>
      <c r="E475" s="697">
        <f>[52]ACCOUNTALLOC!E475</f>
        <v>0</v>
      </c>
      <c r="F475" s="697">
        <f>[52]ACCOUNTALLOC!F475</f>
        <v>0</v>
      </c>
      <c r="G475" s="697">
        <f>[52]ACCOUNTALLOC!G475</f>
        <v>0</v>
      </c>
      <c r="H475" s="697">
        <f>[52]ACCOUNTALLOC!H475</f>
        <v>0</v>
      </c>
      <c r="I475" s="697">
        <f>[52]ACCOUNTALLOC!I475</f>
        <v>0</v>
      </c>
      <c r="J475" s="697">
        <f>[52]ACCOUNTALLOC!J475</f>
        <v>0</v>
      </c>
      <c r="K475" s="697">
        <f>[52]ACCOUNTALLOC!K475</f>
        <v>0</v>
      </c>
      <c r="L475" s="698"/>
      <c r="M475" s="697">
        <f>[52]ACCOUNTALLOC!M475</f>
        <v>0</v>
      </c>
      <c r="N475" s="697">
        <f>[52]ACCOUNTALLOC!N475</f>
        <v>0</v>
      </c>
      <c r="O475" s="697">
        <f>[52]ACCOUNTALLOC!O475</f>
        <v>0</v>
      </c>
      <c r="P475" s="697">
        <f>[52]ACCOUNTALLOC!P475</f>
        <v>0</v>
      </c>
      <c r="Q475" s="697">
        <f>[52]ACCOUNTALLOC!Q475</f>
        <v>0</v>
      </c>
      <c r="R475" s="697">
        <f>[52]ACCOUNTALLOC!R475</f>
        <v>0</v>
      </c>
      <c r="S475" s="697">
        <f>[52]ACCOUNTALLOC!S475</f>
        <v>0</v>
      </c>
      <c r="T475" s="698"/>
      <c r="U475" s="697">
        <f>[52]ACCOUNTALLOC!U475</f>
        <v>0</v>
      </c>
      <c r="V475" s="697">
        <f>[52]ACCOUNTALLOC!V475</f>
        <v>0</v>
      </c>
      <c r="W475" s="697">
        <f>[52]ACCOUNTALLOC!W475</f>
        <v>0</v>
      </c>
      <c r="X475" s="697">
        <f>[52]ACCOUNTALLOC!X475</f>
        <v>0</v>
      </c>
      <c r="Y475" s="697">
        <f>[52]ACCOUNTALLOC!Y475</f>
        <v>0</v>
      </c>
      <c r="Z475" s="697">
        <f>[52]ACCOUNTALLOC!Z475</f>
        <v>0</v>
      </c>
      <c r="AA475" s="697">
        <f>[52]ACCOUNTALLOC!AA475</f>
        <v>0</v>
      </c>
      <c r="AB475" s="698"/>
      <c r="AC475" s="697">
        <f>[52]ACCOUNTALLOC!AC475</f>
        <v>0</v>
      </c>
      <c r="AD475" s="697">
        <f>[52]ACCOUNTALLOC!AD475</f>
        <v>0</v>
      </c>
      <c r="AE475" s="697">
        <f>[52]ACCOUNTALLOC!AE475</f>
        <v>0</v>
      </c>
      <c r="AF475" s="697">
        <f>[52]ACCOUNTALLOC!AF475</f>
        <v>0</v>
      </c>
      <c r="AG475" s="697">
        <f>[52]ACCOUNTALLOC!AG475</f>
        <v>0</v>
      </c>
      <c r="AH475" s="697">
        <f>[52]ACCOUNTALLOC!AH475</f>
        <v>0</v>
      </c>
      <c r="AI475" s="697">
        <f>[52]ACCOUNTALLOC!AI475</f>
        <v>0</v>
      </c>
      <c r="AJ475" s="698"/>
      <c r="AK475" s="697">
        <f>[52]ACCOUNTALLOC!AK475</f>
        <v>0</v>
      </c>
      <c r="AL475" s="697">
        <f>[52]ACCOUNTALLOC!AL475</f>
        <v>0</v>
      </c>
      <c r="AM475" s="697">
        <f>[52]ACCOUNTALLOC!AM475</f>
        <v>0</v>
      </c>
      <c r="AN475" s="697">
        <f>[52]ACCOUNTALLOC!AN475</f>
        <v>0</v>
      </c>
      <c r="AO475" s="697">
        <f>[52]ACCOUNTALLOC!AO475</f>
        <v>0</v>
      </c>
      <c r="AP475" s="697">
        <f>[52]ACCOUNTALLOC!AP475</f>
        <v>0</v>
      </c>
      <c r="AQ475" s="697">
        <f>[52]ACCOUNTALLOC!AQ475</f>
        <v>0</v>
      </c>
      <c r="AR475" s="698"/>
      <c r="AS475" s="697">
        <f>[52]ACCOUNTALLOC!AS475</f>
        <v>0</v>
      </c>
      <c r="AT475" s="697">
        <f>[52]ACCOUNTALLOC!AT475</f>
        <v>0</v>
      </c>
      <c r="AU475" s="697">
        <f>[52]ACCOUNTALLOC!AU475</f>
        <v>0</v>
      </c>
      <c r="AV475" s="697">
        <f>[52]ACCOUNTALLOC!AV475</f>
        <v>0</v>
      </c>
      <c r="AW475" s="697">
        <f>[52]ACCOUNTALLOC!AW475</f>
        <v>0</v>
      </c>
      <c r="AX475" s="697">
        <f>[52]ACCOUNTALLOC!AX475</f>
        <v>0</v>
      </c>
      <c r="AY475" s="697">
        <f>[52]ACCOUNTALLOC!AY475</f>
        <v>0</v>
      </c>
      <c r="AZ475" s="698"/>
      <c r="BA475" s="697">
        <f>[52]ACCOUNTALLOC!BA475</f>
        <v>0</v>
      </c>
      <c r="BB475" s="697">
        <f>[52]ACCOUNTALLOC!BB475</f>
        <v>0</v>
      </c>
      <c r="BC475" s="697">
        <f>[52]ACCOUNTALLOC!BC475</f>
        <v>0</v>
      </c>
      <c r="BD475" s="697">
        <f>[52]ACCOUNTALLOC!BD475</f>
        <v>0</v>
      </c>
      <c r="BE475" s="697">
        <f>[52]ACCOUNTALLOC!BE475</f>
        <v>0</v>
      </c>
      <c r="BF475" s="697">
        <f>[52]ACCOUNTALLOC!BF475</f>
        <v>0</v>
      </c>
      <c r="BG475" s="697">
        <f>[52]ACCOUNTALLOC!BG475</f>
        <v>0</v>
      </c>
      <c r="BH475" s="698"/>
      <c r="BI475" s="697">
        <f>[52]ACCOUNTALLOC!BI475</f>
        <v>0</v>
      </c>
      <c r="BJ475" s="697">
        <f>[52]ACCOUNTALLOC!BJ475</f>
        <v>0</v>
      </c>
      <c r="BK475" s="697">
        <f>[52]ACCOUNTALLOC!BK475</f>
        <v>0</v>
      </c>
      <c r="BL475" s="697">
        <f>[52]ACCOUNTALLOC!BL475</f>
        <v>0</v>
      </c>
      <c r="BM475" s="697">
        <f>[52]ACCOUNTALLOC!BM475</f>
        <v>0</v>
      </c>
      <c r="BN475" s="697">
        <f>[52]ACCOUNTALLOC!BN475</f>
        <v>0</v>
      </c>
      <c r="BO475" s="697">
        <f>[52]ACCOUNTALLOC!BO475</f>
        <v>0</v>
      </c>
      <c r="BP475" s="698"/>
      <c r="BQ475" s="697">
        <f>[52]ACCOUNTALLOC!BQ475</f>
        <v>0</v>
      </c>
      <c r="BR475" s="697">
        <f>[52]ACCOUNTALLOC!BR475</f>
        <v>0</v>
      </c>
      <c r="BS475" s="697">
        <f>[52]ACCOUNTALLOC!BS475</f>
        <v>0</v>
      </c>
      <c r="BT475" s="697">
        <f>[52]ACCOUNTALLOC!BT475</f>
        <v>0</v>
      </c>
      <c r="BU475" s="697">
        <f>[52]ACCOUNTALLOC!BU475</f>
        <v>0</v>
      </c>
      <c r="BV475" s="697">
        <f>[52]ACCOUNTALLOC!BV475</f>
        <v>0</v>
      </c>
      <c r="BW475" s="697">
        <f>[52]ACCOUNTALLOC!BW475</f>
        <v>0</v>
      </c>
      <c r="BX475" s="698"/>
      <c r="BY475" s="697">
        <f>[52]ACCOUNTALLOC!BY475</f>
        <v>0</v>
      </c>
      <c r="BZ475" s="697">
        <f>[52]ACCOUNTALLOC!BZ475</f>
        <v>0</v>
      </c>
      <c r="CA475" s="697">
        <f>[52]ACCOUNTALLOC!CA475</f>
        <v>0</v>
      </c>
      <c r="CB475" s="697">
        <f>[52]ACCOUNTALLOC!CB475</f>
        <v>0</v>
      </c>
      <c r="CC475" s="697">
        <f>[52]ACCOUNTALLOC!CC475</f>
        <v>0</v>
      </c>
      <c r="CD475" s="697">
        <f>[52]ACCOUNTALLOC!CD475</f>
        <v>0</v>
      </c>
      <c r="CE475" s="697">
        <f>[52]ACCOUNTALLOC!CE475</f>
        <v>0</v>
      </c>
      <c r="CF475" s="698"/>
      <c r="CG475" s="697">
        <f>[52]ACCOUNTALLOC!CG475</f>
        <v>0</v>
      </c>
      <c r="CH475" s="697">
        <f>[52]ACCOUNTALLOC!CH475</f>
        <v>0</v>
      </c>
      <c r="CI475" s="697">
        <f>[52]ACCOUNTALLOC!CI475</f>
        <v>0</v>
      </c>
      <c r="CJ475" s="697">
        <f>[52]ACCOUNTALLOC!CJ475</f>
        <v>0</v>
      </c>
      <c r="CK475" s="697">
        <f>[52]ACCOUNTALLOC!CK475</f>
        <v>0</v>
      </c>
      <c r="CL475" s="697">
        <f>[52]ACCOUNTALLOC!CL475</f>
        <v>0</v>
      </c>
      <c r="CM475" s="697">
        <f>[52]ACCOUNTALLOC!CM475</f>
        <v>0</v>
      </c>
      <c r="CN475" s="698">
        <f>[52]ACCOUNTALLOC!CN475</f>
        <v>0</v>
      </c>
      <c r="CO475" s="697">
        <f>[52]ACCOUNTALLOC!CO475</f>
        <v>0</v>
      </c>
      <c r="CP475" s="697">
        <f>[52]ACCOUNTALLOC!CP475</f>
        <v>0</v>
      </c>
      <c r="CQ475" s="697">
        <f>[52]ACCOUNTALLOC!CQ475</f>
        <v>0</v>
      </c>
      <c r="CR475" s="697">
        <f>[52]ACCOUNTALLOC!CR475</f>
        <v>0</v>
      </c>
      <c r="CS475" s="697">
        <f>[52]ACCOUNTALLOC!CS475</f>
        <v>0</v>
      </c>
      <c r="CT475" s="697">
        <f>[52]ACCOUNTALLOC!CT475</f>
        <v>0</v>
      </c>
      <c r="CU475" s="697">
        <f>[52]ACCOUNTALLOC!CU475</f>
        <v>0</v>
      </c>
      <c r="CW475" s="65">
        <f>[52]ACCOUNTALLOC!CW475</f>
        <v>0</v>
      </c>
      <c r="CX475" s="65">
        <f>[52]ACCOUNTALLOC!CX475</f>
        <v>0</v>
      </c>
      <c r="CY475" s="65">
        <f>[52]ACCOUNTALLOC!CY475</f>
        <v>0</v>
      </c>
      <c r="CZ475" s="65">
        <f>[52]ACCOUNTALLOC!CZ475</f>
        <v>0</v>
      </c>
      <c r="DA475" s="65">
        <f>[52]ACCOUNTALLOC!DA475</f>
        <v>0</v>
      </c>
      <c r="DB475" s="65">
        <f>[52]ACCOUNTALLOC!DB475</f>
        <v>0</v>
      </c>
      <c r="DC475" s="65">
        <f>[52]ACCOUNTALLOC!DC475</f>
        <v>0</v>
      </c>
      <c r="DE475" s="65">
        <v>0</v>
      </c>
      <c r="DF475" s="65">
        <v>0</v>
      </c>
      <c r="DG475" s="65">
        <v>0</v>
      </c>
      <c r="DH475" s="65">
        <v>0</v>
      </c>
      <c r="DI475" s="65">
        <v>0</v>
      </c>
      <c r="DJ475" s="65">
        <v>0</v>
      </c>
      <c r="DK475" s="65">
        <v>0</v>
      </c>
      <c r="DM475" s="65">
        <v>0</v>
      </c>
      <c r="DN475" s="65">
        <v>0</v>
      </c>
      <c r="DO475" s="65">
        <v>0</v>
      </c>
      <c r="DP475" s="65">
        <v>0</v>
      </c>
      <c r="DQ475" s="65">
        <v>0</v>
      </c>
      <c r="DR475" s="65">
        <v>0</v>
      </c>
      <c r="DS475" s="65">
        <v>0</v>
      </c>
      <c r="DU475" s="65">
        <v>0</v>
      </c>
      <c r="DV475" s="65">
        <v>0</v>
      </c>
      <c r="DW475" s="65">
        <v>0</v>
      </c>
      <c r="DX475" s="65">
        <v>0</v>
      </c>
      <c r="DY475" s="65">
        <v>0</v>
      </c>
      <c r="DZ475" s="65">
        <v>0</v>
      </c>
      <c r="EA475" s="65">
        <v>0</v>
      </c>
      <c r="EC475" s="65">
        <v>0</v>
      </c>
      <c r="ED475" s="65">
        <v>0</v>
      </c>
      <c r="EE475" s="65">
        <v>0</v>
      </c>
      <c r="EF475" s="65">
        <v>0</v>
      </c>
      <c r="EG475" s="65">
        <v>0</v>
      </c>
      <c r="EH475" s="65">
        <v>0</v>
      </c>
      <c r="EI475" s="65">
        <v>0</v>
      </c>
      <c r="EK475" s="65">
        <v>0</v>
      </c>
      <c r="EL475" s="65">
        <v>0</v>
      </c>
      <c r="EM475" s="65">
        <v>0</v>
      </c>
      <c r="EN475" s="65">
        <v>0</v>
      </c>
      <c r="EO475" s="65">
        <v>0</v>
      </c>
      <c r="EP475" s="65">
        <v>0</v>
      </c>
      <c r="EQ475" s="65">
        <v>0</v>
      </c>
      <c r="ES475" s="65">
        <v>0</v>
      </c>
      <c r="ET475" s="65">
        <v>0</v>
      </c>
      <c r="EU475" s="65">
        <v>0</v>
      </c>
      <c r="EV475" s="65">
        <v>0</v>
      </c>
      <c r="EW475" s="65">
        <v>0</v>
      </c>
      <c r="EX475" s="65">
        <v>0</v>
      </c>
      <c r="EY475" s="65">
        <v>0</v>
      </c>
      <c r="FA475" s="65">
        <v>0</v>
      </c>
      <c r="FB475" s="65">
        <v>0</v>
      </c>
      <c r="FC475" s="65">
        <v>0</v>
      </c>
      <c r="FD475" s="65">
        <v>0</v>
      </c>
      <c r="FE475" s="65">
        <v>0</v>
      </c>
      <c r="FF475" s="65">
        <v>0</v>
      </c>
      <c r="FG475" s="65">
        <v>0</v>
      </c>
    </row>
    <row r="476" spans="1:163">
      <c r="A476" s="699" t="str">
        <f>[52]ACCOUNTALLOC!A476</f>
        <v>~</v>
      </c>
      <c r="B476" s="698" t="str">
        <f>[52]ACCOUNTALLOC!B476</f>
        <v>~</v>
      </c>
      <c r="C476" s="695">
        <f>[52]ACCOUNTALLOC!C476</f>
        <v>0</v>
      </c>
      <c r="D476" s="700"/>
      <c r="E476" s="697">
        <f>[52]ACCOUNTALLOC!E476</f>
        <v>0</v>
      </c>
      <c r="F476" s="697">
        <f>[52]ACCOUNTALLOC!F476</f>
        <v>0</v>
      </c>
      <c r="G476" s="697">
        <f>[52]ACCOUNTALLOC!G476</f>
        <v>0</v>
      </c>
      <c r="H476" s="697">
        <f>[52]ACCOUNTALLOC!H476</f>
        <v>0</v>
      </c>
      <c r="I476" s="697">
        <f>[52]ACCOUNTALLOC!I476</f>
        <v>0</v>
      </c>
      <c r="J476" s="697">
        <f>[52]ACCOUNTALLOC!J476</f>
        <v>0</v>
      </c>
      <c r="K476" s="697">
        <f>[52]ACCOUNTALLOC!K476</f>
        <v>0</v>
      </c>
      <c r="L476" s="698"/>
      <c r="M476" s="697">
        <f>[52]ACCOUNTALLOC!M476</f>
        <v>0</v>
      </c>
      <c r="N476" s="697">
        <f>[52]ACCOUNTALLOC!N476</f>
        <v>0</v>
      </c>
      <c r="O476" s="697">
        <f>[52]ACCOUNTALLOC!O476</f>
        <v>0</v>
      </c>
      <c r="P476" s="697">
        <f>[52]ACCOUNTALLOC!P476</f>
        <v>0</v>
      </c>
      <c r="Q476" s="697">
        <f>[52]ACCOUNTALLOC!Q476</f>
        <v>0</v>
      </c>
      <c r="R476" s="697">
        <f>[52]ACCOUNTALLOC!R476</f>
        <v>0</v>
      </c>
      <c r="S476" s="697">
        <f>[52]ACCOUNTALLOC!S476</f>
        <v>0</v>
      </c>
      <c r="T476" s="698"/>
      <c r="U476" s="697">
        <f>[52]ACCOUNTALLOC!U476</f>
        <v>0</v>
      </c>
      <c r="V476" s="697">
        <f>[52]ACCOUNTALLOC!V476</f>
        <v>0</v>
      </c>
      <c r="W476" s="697">
        <f>[52]ACCOUNTALLOC!W476</f>
        <v>0</v>
      </c>
      <c r="X476" s="697">
        <f>[52]ACCOUNTALLOC!X476</f>
        <v>0</v>
      </c>
      <c r="Y476" s="697">
        <f>[52]ACCOUNTALLOC!Y476</f>
        <v>0</v>
      </c>
      <c r="Z476" s="697">
        <f>[52]ACCOUNTALLOC!Z476</f>
        <v>0</v>
      </c>
      <c r="AA476" s="697">
        <f>[52]ACCOUNTALLOC!AA476</f>
        <v>0</v>
      </c>
      <c r="AB476" s="698"/>
      <c r="AC476" s="697">
        <f>[52]ACCOUNTALLOC!AC476</f>
        <v>0</v>
      </c>
      <c r="AD476" s="697">
        <f>[52]ACCOUNTALLOC!AD476</f>
        <v>0</v>
      </c>
      <c r="AE476" s="697">
        <f>[52]ACCOUNTALLOC!AE476</f>
        <v>0</v>
      </c>
      <c r="AF476" s="697">
        <f>[52]ACCOUNTALLOC!AF476</f>
        <v>0</v>
      </c>
      <c r="AG476" s="697">
        <f>[52]ACCOUNTALLOC!AG476</f>
        <v>0</v>
      </c>
      <c r="AH476" s="697">
        <f>[52]ACCOUNTALLOC!AH476</f>
        <v>0</v>
      </c>
      <c r="AI476" s="697">
        <f>[52]ACCOUNTALLOC!AI476</f>
        <v>0</v>
      </c>
      <c r="AJ476" s="698"/>
      <c r="AK476" s="697">
        <f>[52]ACCOUNTALLOC!AK476</f>
        <v>0</v>
      </c>
      <c r="AL476" s="697">
        <f>[52]ACCOUNTALLOC!AL476</f>
        <v>0</v>
      </c>
      <c r="AM476" s="697">
        <f>[52]ACCOUNTALLOC!AM476</f>
        <v>0</v>
      </c>
      <c r="AN476" s="697">
        <f>[52]ACCOUNTALLOC!AN476</f>
        <v>0</v>
      </c>
      <c r="AO476" s="697">
        <f>[52]ACCOUNTALLOC!AO476</f>
        <v>0</v>
      </c>
      <c r="AP476" s="697">
        <f>[52]ACCOUNTALLOC!AP476</f>
        <v>0</v>
      </c>
      <c r="AQ476" s="697">
        <f>[52]ACCOUNTALLOC!AQ476</f>
        <v>0</v>
      </c>
      <c r="AR476" s="698"/>
      <c r="AS476" s="697">
        <f>[52]ACCOUNTALLOC!AS476</f>
        <v>0</v>
      </c>
      <c r="AT476" s="697">
        <f>[52]ACCOUNTALLOC!AT476</f>
        <v>0</v>
      </c>
      <c r="AU476" s="697">
        <f>[52]ACCOUNTALLOC!AU476</f>
        <v>0</v>
      </c>
      <c r="AV476" s="697">
        <f>[52]ACCOUNTALLOC!AV476</f>
        <v>0</v>
      </c>
      <c r="AW476" s="697">
        <f>[52]ACCOUNTALLOC!AW476</f>
        <v>0</v>
      </c>
      <c r="AX476" s="697">
        <f>[52]ACCOUNTALLOC!AX476</f>
        <v>0</v>
      </c>
      <c r="AY476" s="697">
        <f>[52]ACCOUNTALLOC!AY476</f>
        <v>0</v>
      </c>
      <c r="AZ476" s="698"/>
      <c r="BA476" s="697">
        <f>[52]ACCOUNTALLOC!BA476</f>
        <v>0</v>
      </c>
      <c r="BB476" s="697">
        <f>[52]ACCOUNTALLOC!BB476</f>
        <v>0</v>
      </c>
      <c r="BC476" s="697">
        <f>[52]ACCOUNTALLOC!BC476</f>
        <v>0</v>
      </c>
      <c r="BD476" s="697">
        <f>[52]ACCOUNTALLOC!BD476</f>
        <v>0</v>
      </c>
      <c r="BE476" s="697">
        <f>[52]ACCOUNTALLOC!BE476</f>
        <v>0</v>
      </c>
      <c r="BF476" s="697">
        <f>[52]ACCOUNTALLOC!BF476</f>
        <v>0</v>
      </c>
      <c r="BG476" s="697">
        <f>[52]ACCOUNTALLOC!BG476</f>
        <v>0</v>
      </c>
      <c r="BH476" s="698"/>
      <c r="BI476" s="697">
        <f>[52]ACCOUNTALLOC!BI476</f>
        <v>0</v>
      </c>
      <c r="BJ476" s="697">
        <f>[52]ACCOUNTALLOC!BJ476</f>
        <v>0</v>
      </c>
      <c r="BK476" s="697">
        <f>[52]ACCOUNTALLOC!BK476</f>
        <v>0</v>
      </c>
      <c r="BL476" s="697">
        <f>[52]ACCOUNTALLOC!BL476</f>
        <v>0</v>
      </c>
      <c r="BM476" s="697">
        <f>[52]ACCOUNTALLOC!BM476</f>
        <v>0</v>
      </c>
      <c r="BN476" s="697">
        <f>[52]ACCOUNTALLOC!BN476</f>
        <v>0</v>
      </c>
      <c r="BO476" s="697">
        <f>[52]ACCOUNTALLOC!BO476</f>
        <v>0</v>
      </c>
      <c r="BP476" s="698"/>
      <c r="BQ476" s="697">
        <f>[52]ACCOUNTALLOC!BQ476</f>
        <v>0</v>
      </c>
      <c r="BR476" s="697">
        <f>[52]ACCOUNTALLOC!BR476</f>
        <v>0</v>
      </c>
      <c r="BS476" s="697">
        <f>[52]ACCOUNTALLOC!BS476</f>
        <v>0</v>
      </c>
      <c r="BT476" s="697">
        <f>[52]ACCOUNTALLOC!BT476</f>
        <v>0</v>
      </c>
      <c r="BU476" s="697">
        <f>[52]ACCOUNTALLOC!BU476</f>
        <v>0</v>
      </c>
      <c r="BV476" s="697">
        <f>[52]ACCOUNTALLOC!BV476</f>
        <v>0</v>
      </c>
      <c r="BW476" s="697">
        <f>[52]ACCOUNTALLOC!BW476</f>
        <v>0</v>
      </c>
      <c r="BX476" s="698"/>
      <c r="BY476" s="697">
        <f>[52]ACCOUNTALLOC!BY476</f>
        <v>0</v>
      </c>
      <c r="BZ476" s="697">
        <f>[52]ACCOUNTALLOC!BZ476</f>
        <v>0</v>
      </c>
      <c r="CA476" s="697">
        <f>[52]ACCOUNTALLOC!CA476</f>
        <v>0</v>
      </c>
      <c r="CB476" s="697">
        <f>[52]ACCOUNTALLOC!CB476</f>
        <v>0</v>
      </c>
      <c r="CC476" s="697">
        <f>[52]ACCOUNTALLOC!CC476</f>
        <v>0</v>
      </c>
      <c r="CD476" s="697">
        <f>[52]ACCOUNTALLOC!CD476</f>
        <v>0</v>
      </c>
      <c r="CE476" s="697">
        <f>[52]ACCOUNTALLOC!CE476</f>
        <v>0</v>
      </c>
      <c r="CF476" s="698"/>
      <c r="CG476" s="697">
        <f>[52]ACCOUNTALLOC!CG476</f>
        <v>0</v>
      </c>
      <c r="CH476" s="697">
        <f>[52]ACCOUNTALLOC!CH476</f>
        <v>0</v>
      </c>
      <c r="CI476" s="697">
        <f>[52]ACCOUNTALLOC!CI476</f>
        <v>0</v>
      </c>
      <c r="CJ476" s="697">
        <f>[52]ACCOUNTALLOC!CJ476</f>
        <v>0</v>
      </c>
      <c r="CK476" s="697">
        <f>[52]ACCOUNTALLOC!CK476</f>
        <v>0</v>
      </c>
      <c r="CL476" s="697">
        <f>[52]ACCOUNTALLOC!CL476</f>
        <v>0</v>
      </c>
      <c r="CM476" s="697">
        <f>[52]ACCOUNTALLOC!CM476</f>
        <v>0</v>
      </c>
      <c r="CN476" s="698">
        <f>[52]ACCOUNTALLOC!CN476</f>
        <v>0</v>
      </c>
      <c r="CO476" s="697">
        <f>[52]ACCOUNTALLOC!CO476</f>
        <v>0</v>
      </c>
      <c r="CP476" s="697">
        <f>[52]ACCOUNTALLOC!CP476</f>
        <v>0</v>
      </c>
      <c r="CQ476" s="697">
        <f>[52]ACCOUNTALLOC!CQ476</f>
        <v>0</v>
      </c>
      <c r="CR476" s="697">
        <f>[52]ACCOUNTALLOC!CR476</f>
        <v>0</v>
      </c>
      <c r="CS476" s="697">
        <f>[52]ACCOUNTALLOC!CS476</f>
        <v>0</v>
      </c>
      <c r="CT476" s="697">
        <f>[52]ACCOUNTALLOC!CT476</f>
        <v>0</v>
      </c>
      <c r="CU476" s="697">
        <f>[52]ACCOUNTALLOC!CU476</f>
        <v>0</v>
      </c>
      <c r="CW476" s="65">
        <f>[52]ACCOUNTALLOC!CW476</f>
        <v>0</v>
      </c>
      <c r="CX476" s="65">
        <f>[52]ACCOUNTALLOC!CX476</f>
        <v>0</v>
      </c>
      <c r="CY476" s="65">
        <f>[52]ACCOUNTALLOC!CY476</f>
        <v>0</v>
      </c>
      <c r="CZ476" s="65">
        <f>[52]ACCOUNTALLOC!CZ476</f>
        <v>0</v>
      </c>
      <c r="DA476" s="65">
        <f>[52]ACCOUNTALLOC!DA476</f>
        <v>0</v>
      </c>
      <c r="DB476" s="65">
        <f>[52]ACCOUNTALLOC!DB476</f>
        <v>0</v>
      </c>
      <c r="DC476" s="65">
        <f>[52]ACCOUNTALLOC!DC476</f>
        <v>0</v>
      </c>
      <c r="DE476" s="65">
        <v>0</v>
      </c>
      <c r="DF476" s="65">
        <v>0</v>
      </c>
      <c r="DG476" s="65">
        <v>0</v>
      </c>
      <c r="DH476" s="65">
        <v>0</v>
      </c>
      <c r="DI476" s="65">
        <v>0</v>
      </c>
      <c r="DJ476" s="65">
        <v>0</v>
      </c>
      <c r="DK476" s="65">
        <v>0</v>
      </c>
      <c r="DM476" s="65">
        <v>0</v>
      </c>
      <c r="DN476" s="65">
        <v>0</v>
      </c>
      <c r="DO476" s="65">
        <v>0</v>
      </c>
      <c r="DP476" s="65">
        <v>0</v>
      </c>
      <c r="DQ476" s="65">
        <v>0</v>
      </c>
      <c r="DR476" s="65">
        <v>0</v>
      </c>
      <c r="DS476" s="65">
        <v>0</v>
      </c>
      <c r="DU476" s="65">
        <v>0</v>
      </c>
      <c r="DV476" s="65">
        <v>0</v>
      </c>
      <c r="DW476" s="65">
        <v>0</v>
      </c>
      <c r="DX476" s="65">
        <v>0</v>
      </c>
      <c r="DY476" s="65">
        <v>0</v>
      </c>
      <c r="DZ476" s="65">
        <v>0</v>
      </c>
      <c r="EA476" s="65">
        <v>0</v>
      </c>
      <c r="EC476" s="65">
        <v>0</v>
      </c>
      <c r="ED476" s="65">
        <v>0</v>
      </c>
      <c r="EE476" s="65">
        <v>0</v>
      </c>
      <c r="EF476" s="65">
        <v>0</v>
      </c>
      <c r="EG476" s="65">
        <v>0</v>
      </c>
      <c r="EH476" s="65">
        <v>0</v>
      </c>
      <c r="EI476" s="65">
        <v>0</v>
      </c>
      <c r="EK476" s="65">
        <v>0</v>
      </c>
      <c r="EL476" s="65">
        <v>0</v>
      </c>
      <c r="EM476" s="65">
        <v>0</v>
      </c>
      <c r="EN476" s="65">
        <v>0</v>
      </c>
      <c r="EO476" s="65">
        <v>0</v>
      </c>
      <c r="EP476" s="65">
        <v>0</v>
      </c>
      <c r="EQ476" s="65">
        <v>0</v>
      </c>
      <c r="ES476" s="65">
        <v>0</v>
      </c>
      <c r="ET476" s="65">
        <v>0</v>
      </c>
      <c r="EU476" s="65">
        <v>0</v>
      </c>
      <c r="EV476" s="65">
        <v>0</v>
      </c>
      <c r="EW476" s="65">
        <v>0</v>
      </c>
      <c r="EX476" s="65">
        <v>0</v>
      </c>
      <c r="EY476" s="65">
        <v>0</v>
      </c>
      <c r="FA476" s="65">
        <v>0</v>
      </c>
      <c r="FB476" s="65">
        <v>0</v>
      </c>
      <c r="FC476" s="65">
        <v>0</v>
      </c>
      <c r="FD476" s="65">
        <v>0</v>
      </c>
      <c r="FE476" s="65">
        <v>0</v>
      </c>
      <c r="FF476" s="65">
        <v>0</v>
      </c>
      <c r="FG476" s="65">
        <v>0</v>
      </c>
    </row>
    <row r="477" spans="1:163">
      <c r="A477" s="699" t="str">
        <f>[52]ACCOUNTALLOC!A477</f>
        <v>~</v>
      </c>
      <c r="B477" s="698" t="str">
        <f>[52]ACCOUNTALLOC!B477</f>
        <v>~</v>
      </c>
      <c r="C477" s="695">
        <f>[52]ACCOUNTALLOC!C477</f>
        <v>0</v>
      </c>
      <c r="D477" s="700"/>
      <c r="E477" s="697">
        <f>[52]ACCOUNTALLOC!E477</f>
        <v>0</v>
      </c>
      <c r="F477" s="697">
        <f>[52]ACCOUNTALLOC!F477</f>
        <v>0</v>
      </c>
      <c r="G477" s="697">
        <f>[52]ACCOUNTALLOC!G477</f>
        <v>0</v>
      </c>
      <c r="H477" s="697">
        <f>[52]ACCOUNTALLOC!H477</f>
        <v>0</v>
      </c>
      <c r="I477" s="697">
        <f>[52]ACCOUNTALLOC!I477</f>
        <v>0</v>
      </c>
      <c r="J477" s="697">
        <f>[52]ACCOUNTALLOC!J477</f>
        <v>0</v>
      </c>
      <c r="K477" s="697">
        <f>[52]ACCOUNTALLOC!K477</f>
        <v>0</v>
      </c>
      <c r="L477" s="698"/>
      <c r="M477" s="697">
        <f>[52]ACCOUNTALLOC!M477</f>
        <v>0</v>
      </c>
      <c r="N477" s="697">
        <f>[52]ACCOUNTALLOC!N477</f>
        <v>0</v>
      </c>
      <c r="O477" s="697">
        <f>[52]ACCOUNTALLOC!O477</f>
        <v>0</v>
      </c>
      <c r="P477" s="697">
        <f>[52]ACCOUNTALLOC!P477</f>
        <v>0</v>
      </c>
      <c r="Q477" s="697">
        <f>[52]ACCOUNTALLOC!Q477</f>
        <v>0</v>
      </c>
      <c r="R477" s="697">
        <f>[52]ACCOUNTALLOC!R477</f>
        <v>0</v>
      </c>
      <c r="S477" s="697">
        <f>[52]ACCOUNTALLOC!S477</f>
        <v>0</v>
      </c>
      <c r="T477" s="698"/>
      <c r="U477" s="697">
        <f>[52]ACCOUNTALLOC!U477</f>
        <v>0</v>
      </c>
      <c r="V477" s="697">
        <f>[52]ACCOUNTALLOC!V477</f>
        <v>0</v>
      </c>
      <c r="W477" s="697">
        <f>[52]ACCOUNTALLOC!W477</f>
        <v>0</v>
      </c>
      <c r="X477" s="697">
        <f>[52]ACCOUNTALLOC!X477</f>
        <v>0</v>
      </c>
      <c r="Y477" s="697">
        <f>[52]ACCOUNTALLOC!Y477</f>
        <v>0</v>
      </c>
      <c r="Z477" s="697">
        <f>[52]ACCOUNTALLOC!Z477</f>
        <v>0</v>
      </c>
      <c r="AA477" s="697">
        <f>[52]ACCOUNTALLOC!AA477</f>
        <v>0</v>
      </c>
      <c r="AB477" s="698"/>
      <c r="AC477" s="697">
        <f>[52]ACCOUNTALLOC!AC477</f>
        <v>0</v>
      </c>
      <c r="AD477" s="697">
        <f>[52]ACCOUNTALLOC!AD477</f>
        <v>0</v>
      </c>
      <c r="AE477" s="697">
        <f>[52]ACCOUNTALLOC!AE477</f>
        <v>0</v>
      </c>
      <c r="AF477" s="697">
        <f>[52]ACCOUNTALLOC!AF477</f>
        <v>0</v>
      </c>
      <c r="AG477" s="697">
        <f>[52]ACCOUNTALLOC!AG477</f>
        <v>0</v>
      </c>
      <c r="AH477" s="697">
        <f>[52]ACCOUNTALLOC!AH477</f>
        <v>0</v>
      </c>
      <c r="AI477" s="697">
        <f>[52]ACCOUNTALLOC!AI477</f>
        <v>0</v>
      </c>
      <c r="AJ477" s="698"/>
      <c r="AK477" s="697">
        <f>[52]ACCOUNTALLOC!AK477</f>
        <v>0</v>
      </c>
      <c r="AL477" s="697">
        <f>[52]ACCOUNTALLOC!AL477</f>
        <v>0</v>
      </c>
      <c r="AM477" s="697">
        <f>[52]ACCOUNTALLOC!AM477</f>
        <v>0</v>
      </c>
      <c r="AN477" s="697">
        <f>[52]ACCOUNTALLOC!AN477</f>
        <v>0</v>
      </c>
      <c r="AO477" s="697">
        <f>[52]ACCOUNTALLOC!AO477</f>
        <v>0</v>
      </c>
      <c r="AP477" s="697">
        <f>[52]ACCOUNTALLOC!AP477</f>
        <v>0</v>
      </c>
      <c r="AQ477" s="697">
        <f>[52]ACCOUNTALLOC!AQ477</f>
        <v>0</v>
      </c>
      <c r="AR477" s="698"/>
      <c r="AS477" s="697">
        <f>[52]ACCOUNTALLOC!AS477</f>
        <v>0</v>
      </c>
      <c r="AT477" s="697">
        <f>[52]ACCOUNTALLOC!AT477</f>
        <v>0</v>
      </c>
      <c r="AU477" s="697">
        <f>[52]ACCOUNTALLOC!AU477</f>
        <v>0</v>
      </c>
      <c r="AV477" s="697">
        <f>[52]ACCOUNTALLOC!AV477</f>
        <v>0</v>
      </c>
      <c r="AW477" s="697">
        <f>[52]ACCOUNTALLOC!AW477</f>
        <v>0</v>
      </c>
      <c r="AX477" s="697">
        <f>[52]ACCOUNTALLOC!AX477</f>
        <v>0</v>
      </c>
      <c r="AY477" s="697">
        <f>[52]ACCOUNTALLOC!AY477</f>
        <v>0</v>
      </c>
      <c r="AZ477" s="698"/>
      <c r="BA477" s="697">
        <f>[52]ACCOUNTALLOC!BA477</f>
        <v>0</v>
      </c>
      <c r="BB477" s="697">
        <f>[52]ACCOUNTALLOC!BB477</f>
        <v>0</v>
      </c>
      <c r="BC477" s="697">
        <f>[52]ACCOUNTALLOC!BC477</f>
        <v>0</v>
      </c>
      <c r="BD477" s="697">
        <f>[52]ACCOUNTALLOC!BD477</f>
        <v>0</v>
      </c>
      <c r="BE477" s="697">
        <f>[52]ACCOUNTALLOC!BE477</f>
        <v>0</v>
      </c>
      <c r="BF477" s="697">
        <f>[52]ACCOUNTALLOC!BF477</f>
        <v>0</v>
      </c>
      <c r="BG477" s="697">
        <f>[52]ACCOUNTALLOC!BG477</f>
        <v>0</v>
      </c>
      <c r="BH477" s="698"/>
      <c r="BI477" s="697">
        <f>[52]ACCOUNTALLOC!BI477</f>
        <v>0</v>
      </c>
      <c r="BJ477" s="697">
        <f>[52]ACCOUNTALLOC!BJ477</f>
        <v>0</v>
      </c>
      <c r="BK477" s="697">
        <f>[52]ACCOUNTALLOC!BK477</f>
        <v>0</v>
      </c>
      <c r="BL477" s="697">
        <f>[52]ACCOUNTALLOC!BL477</f>
        <v>0</v>
      </c>
      <c r="BM477" s="697">
        <f>[52]ACCOUNTALLOC!BM477</f>
        <v>0</v>
      </c>
      <c r="BN477" s="697">
        <f>[52]ACCOUNTALLOC!BN477</f>
        <v>0</v>
      </c>
      <c r="BO477" s="697">
        <f>[52]ACCOUNTALLOC!BO477</f>
        <v>0</v>
      </c>
      <c r="BP477" s="698"/>
      <c r="BQ477" s="697">
        <f>[52]ACCOUNTALLOC!BQ477</f>
        <v>0</v>
      </c>
      <c r="BR477" s="697">
        <f>[52]ACCOUNTALLOC!BR477</f>
        <v>0</v>
      </c>
      <c r="BS477" s="697">
        <f>[52]ACCOUNTALLOC!BS477</f>
        <v>0</v>
      </c>
      <c r="BT477" s="697">
        <f>[52]ACCOUNTALLOC!BT477</f>
        <v>0</v>
      </c>
      <c r="BU477" s="697">
        <f>[52]ACCOUNTALLOC!BU477</f>
        <v>0</v>
      </c>
      <c r="BV477" s="697">
        <f>[52]ACCOUNTALLOC!BV477</f>
        <v>0</v>
      </c>
      <c r="BW477" s="697">
        <f>[52]ACCOUNTALLOC!BW477</f>
        <v>0</v>
      </c>
      <c r="BX477" s="698"/>
      <c r="BY477" s="697">
        <f>[52]ACCOUNTALLOC!BY477</f>
        <v>0</v>
      </c>
      <c r="BZ477" s="697">
        <f>[52]ACCOUNTALLOC!BZ477</f>
        <v>0</v>
      </c>
      <c r="CA477" s="697">
        <f>[52]ACCOUNTALLOC!CA477</f>
        <v>0</v>
      </c>
      <c r="CB477" s="697">
        <f>[52]ACCOUNTALLOC!CB477</f>
        <v>0</v>
      </c>
      <c r="CC477" s="697">
        <f>[52]ACCOUNTALLOC!CC477</f>
        <v>0</v>
      </c>
      <c r="CD477" s="697">
        <f>[52]ACCOUNTALLOC!CD477</f>
        <v>0</v>
      </c>
      <c r="CE477" s="697">
        <f>[52]ACCOUNTALLOC!CE477</f>
        <v>0</v>
      </c>
      <c r="CF477" s="698"/>
      <c r="CG477" s="697">
        <f>[52]ACCOUNTALLOC!CG477</f>
        <v>0</v>
      </c>
      <c r="CH477" s="697">
        <f>[52]ACCOUNTALLOC!CH477</f>
        <v>0</v>
      </c>
      <c r="CI477" s="697">
        <f>[52]ACCOUNTALLOC!CI477</f>
        <v>0</v>
      </c>
      <c r="CJ477" s="697">
        <f>[52]ACCOUNTALLOC!CJ477</f>
        <v>0</v>
      </c>
      <c r="CK477" s="697">
        <f>[52]ACCOUNTALLOC!CK477</f>
        <v>0</v>
      </c>
      <c r="CL477" s="697">
        <f>[52]ACCOUNTALLOC!CL477</f>
        <v>0</v>
      </c>
      <c r="CM477" s="697">
        <f>[52]ACCOUNTALLOC!CM477</f>
        <v>0</v>
      </c>
      <c r="CN477" s="698">
        <f>[52]ACCOUNTALLOC!CN477</f>
        <v>0</v>
      </c>
      <c r="CO477" s="697">
        <f>[52]ACCOUNTALLOC!CO477</f>
        <v>0</v>
      </c>
      <c r="CP477" s="697">
        <f>[52]ACCOUNTALLOC!CP477</f>
        <v>0</v>
      </c>
      <c r="CQ477" s="697">
        <f>[52]ACCOUNTALLOC!CQ477</f>
        <v>0</v>
      </c>
      <c r="CR477" s="697">
        <f>[52]ACCOUNTALLOC!CR477</f>
        <v>0</v>
      </c>
      <c r="CS477" s="697">
        <f>[52]ACCOUNTALLOC!CS477</f>
        <v>0</v>
      </c>
      <c r="CT477" s="697">
        <f>[52]ACCOUNTALLOC!CT477</f>
        <v>0</v>
      </c>
      <c r="CU477" s="697">
        <f>[52]ACCOUNTALLOC!CU477</f>
        <v>0</v>
      </c>
      <c r="CW477" s="65">
        <f>[52]ACCOUNTALLOC!CW477</f>
        <v>0</v>
      </c>
      <c r="CX477" s="65">
        <f>[52]ACCOUNTALLOC!CX477</f>
        <v>0</v>
      </c>
      <c r="CY477" s="65">
        <f>[52]ACCOUNTALLOC!CY477</f>
        <v>0</v>
      </c>
      <c r="CZ477" s="65">
        <f>[52]ACCOUNTALLOC!CZ477</f>
        <v>0</v>
      </c>
      <c r="DA477" s="65">
        <f>[52]ACCOUNTALLOC!DA477</f>
        <v>0</v>
      </c>
      <c r="DB477" s="65">
        <f>[52]ACCOUNTALLOC!DB477</f>
        <v>0</v>
      </c>
      <c r="DC477" s="65">
        <f>[52]ACCOUNTALLOC!DC477</f>
        <v>0</v>
      </c>
      <c r="DE477" s="65">
        <v>0</v>
      </c>
      <c r="DF477" s="65">
        <v>0</v>
      </c>
      <c r="DG477" s="65">
        <v>0</v>
      </c>
      <c r="DH477" s="65">
        <v>0</v>
      </c>
      <c r="DI477" s="65">
        <v>0</v>
      </c>
      <c r="DJ477" s="65">
        <v>0</v>
      </c>
      <c r="DK477" s="65">
        <v>0</v>
      </c>
      <c r="DM477" s="65">
        <v>0</v>
      </c>
      <c r="DN477" s="65">
        <v>0</v>
      </c>
      <c r="DO477" s="65">
        <v>0</v>
      </c>
      <c r="DP477" s="65">
        <v>0</v>
      </c>
      <c r="DQ477" s="65">
        <v>0</v>
      </c>
      <c r="DR477" s="65">
        <v>0</v>
      </c>
      <c r="DS477" s="65">
        <v>0</v>
      </c>
      <c r="DU477" s="65">
        <v>0</v>
      </c>
      <c r="DV477" s="65">
        <v>0</v>
      </c>
      <c r="DW477" s="65">
        <v>0</v>
      </c>
      <c r="DX477" s="65">
        <v>0</v>
      </c>
      <c r="DY477" s="65">
        <v>0</v>
      </c>
      <c r="DZ477" s="65">
        <v>0</v>
      </c>
      <c r="EA477" s="65">
        <v>0</v>
      </c>
      <c r="EC477" s="65">
        <v>0</v>
      </c>
      <c r="ED477" s="65">
        <v>0</v>
      </c>
      <c r="EE477" s="65">
        <v>0</v>
      </c>
      <c r="EF477" s="65">
        <v>0</v>
      </c>
      <c r="EG477" s="65">
        <v>0</v>
      </c>
      <c r="EH477" s="65">
        <v>0</v>
      </c>
      <c r="EI477" s="65">
        <v>0</v>
      </c>
      <c r="EK477" s="65">
        <v>0</v>
      </c>
      <c r="EL477" s="65">
        <v>0</v>
      </c>
      <c r="EM477" s="65">
        <v>0</v>
      </c>
      <c r="EN477" s="65">
        <v>0</v>
      </c>
      <c r="EO477" s="65">
        <v>0</v>
      </c>
      <c r="EP477" s="65">
        <v>0</v>
      </c>
      <c r="EQ477" s="65">
        <v>0</v>
      </c>
      <c r="ES477" s="65">
        <v>0</v>
      </c>
      <c r="ET477" s="65">
        <v>0</v>
      </c>
      <c r="EU477" s="65">
        <v>0</v>
      </c>
      <c r="EV477" s="65">
        <v>0</v>
      </c>
      <c r="EW477" s="65">
        <v>0</v>
      </c>
      <c r="EX477" s="65">
        <v>0</v>
      </c>
      <c r="EY477" s="65">
        <v>0</v>
      </c>
      <c r="FA477" s="65">
        <v>0</v>
      </c>
      <c r="FB477" s="65">
        <v>0</v>
      </c>
      <c r="FC477" s="65">
        <v>0</v>
      </c>
      <c r="FD477" s="65">
        <v>0</v>
      </c>
      <c r="FE477" s="65">
        <v>0</v>
      </c>
      <c r="FF477" s="65">
        <v>0</v>
      </c>
      <c r="FG477" s="65">
        <v>0</v>
      </c>
    </row>
    <row r="478" spans="1:163">
      <c r="A478" s="699" t="str">
        <f>[52]ACCOUNTALLOC!A478</f>
        <v>~</v>
      </c>
      <c r="B478" s="698" t="str">
        <f>[52]ACCOUNTALLOC!B478</f>
        <v>~</v>
      </c>
      <c r="C478" s="695">
        <f>[52]ACCOUNTALLOC!C478</f>
        <v>0</v>
      </c>
      <c r="D478" s="700"/>
      <c r="E478" s="697">
        <f>[52]ACCOUNTALLOC!E478</f>
        <v>0</v>
      </c>
      <c r="F478" s="697">
        <f>[52]ACCOUNTALLOC!F478</f>
        <v>0</v>
      </c>
      <c r="G478" s="697">
        <f>[52]ACCOUNTALLOC!G478</f>
        <v>0</v>
      </c>
      <c r="H478" s="697">
        <f>[52]ACCOUNTALLOC!H478</f>
        <v>0</v>
      </c>
      <c r="I478" s="697">
        <f>[52]ACCOUNTALLOC!I478</f>
        <v>0</v>
      </c>
      <c r="J478" s="697">
        <f>[52]ACCOUNTALLOC!J478</f>
        <v>0</v>
      </c>
      <c r="K478" s="697">
        <f>[52]ACCOUNTALLOC!K478</f>
        <v>0</v>
      </c>
      <c r="L478" s="698"/>
      <c r="M478" s="697">
        <f>[52]ACCOUNTALLOC!M478</f>
        <v>0</v>
      </c>
      <c r="N478" s="697">
        <f>[52]ACCOUNTALLOC!N478</f>
        <v>0</v>
      </c>
      <c r="O478" s="697">
        <f>[52]ACCOUNTALLOC!O478</f>
        <v>0</v>
      </c>
      <c r="P478" s="697">
        <f>[52]ACCOUNTALLOC!P478</f>
        <v>0</v>
      </c>
      <c r="Q478" s="697">
        <f>[52]ACCOUNTALLOC!Q478</f>
        <v>0</v>
      </c>
      <c r="R478" s="697">
        <f>[52]ACCOUNTALLOC!R478</f>
        <v>0</v>
      </c>
      <c r="S478" s="697">
        <f>[52]ACCOUNTALLOC!S478</f>
        <v>0</v>
      </c>
      <c r="T478" s="698"/>
      <c r="U478" s="697">
        <f>[52]ACCOUNTALLOC!U478</f>
        <v>0</v>
      </c>
      <c r="V478" s="697">
        <f>[52]ACCOUNTALLOC!V478</f>
        <v>0</v>
      </c>
      <c r="W478" s="697">
        <f>[52]ACCOUNTALLOC!W478</f>
        <v>0</v>
      </c>
      <c r="X478" s="697">
        <f>[52]ACCOUNTALLOC!X478</f>
        <v>0</v>
      </c>
      <c r="Y478" s="697">
        <f>[52]ACCOUNTALLOC!Y478</f>
        <v>0</v>
      </c>
      <c r="Z478" s="697">
        <f>[52]ACCOUNTALLOC!Z478</f>
        <v>0</v>
      </c>
      <c r="AA478" s="697">
        <f>[52]ACCOUNTALLOC!AA478</f>
        <v>0</v>
      </c>
      <c r="AB478" s="698"/>
      <c r="AC478" s="697">
        <f>[52]ACCOUNTALLOC!AC478</f>
        <v>0</v>
      </c>
      <c r="AD478" s="697">
        <f>[52]ACCOUNTALLOC!AD478</f>
        <v>0</v>
      </c>
      <c r="AE478" s="697">
        <f>[52]ACCOUNTALLOC!AE478</f>
        <v>0</v>
      </c>
      <c r="AF478" s="697">
        <f>[52]ACCOUNTALLOC!AF478</f>
        <v>0</v>
      </c>
      <c r="AG478" s="697">
        <f>[52]ACCOUNTALLOC!AG478</f>
        <v>0</v>
      </c>
      <c r="AH478" s="697">
        <f>[52]ACCOUNTALLOC!AH478</f>
        <v>0</v>
      </c>
      <c r="AI478" s="697">
        <f>[52]ACCOUNTALLOC!AI478</f>
        <v>0</v>
      </c>
      <c r="AJ478" s="698"/>
      <c r="AK478" s="697">
        <f>[52]ACCOUNTALLOC!AK478</f>
        <v>0</v>
      </c>
      <c r="AL478" s="697">
        <f>[52]ACCOUNTALLOC!AL478</f>
        <v>0</v>
      </c>
      <c r="AM478" s="697">
        <f>[52]ACCOUNTALLOC!AM478</f>
        <v>0</v>
      </c>
      <c r="AN478" s="697">
        <f>[52]ACCOUNTALLOC!AN478</f>
        <v>0</v>
      </c>
      <c r="AO478" s="697">
        <f>[52]ACCOUNTALLOC!AO478</f>
        <v>0</v>
      </c>
      <c r="AP478" s="697">
        <f>[52]ACCOUNTALLOC!AP478</f>
        <v>0</v>
      </c>
      <c r="AQ478" s="697">
        <f>[52]ACCOUNTALLOC!AQ478</f>
        <v>0</v>
      </c>
      <c r="AR478" s="698"/>
      <c r="AS478" s="697">
        <f>[52]ACCOUNTALLOC!AS478</f>
        <v>0</v>
      </c>
      <c r="AT478" s="697">
        <f>[52]ACCOUNTALLOC!AT478</f>
        <v>0</v>
      </c>
      <c r="AU478" s="697">
        <f>[52]ACCOUNTALLOC!AU478</f>
        <v>0</v>
      </c>
      <c r="AV478" s="697">
        <f>[52]ACCOUNTALLOC!AV478</f>
        <v>0</v>
      </c>
      <c r="AW478" s="697">
        <f>[52]ACCOUNTALLOC!AW478</f>
        <v>0</v>
      </c>
      <c r="AX478" s="697">
        <f>[52]ACCOUNTALLOC!AX478</f>
        <v>0</v>
      </c>
      <c r="AY478" s="697">
        <f>[52]ACCOUNTALLOC!AY478</f>
        <v>0</v>
      </c>
      <c r="AZ478" s="698"/>
      <c r="BA478" s="697">
        <f>[52]ACCOUNTALLOC!BA478</f>
        <v>0</v>
      </c>
      <c r="BB478" s="697">
        <f>[52]ACCOUNTALLOC!BB478</f>
        <v>0</v>
      </c>
      <c r="BC478" s="697">
        <f>[52]ACCOUNTALLOC!BC478</f>
        <v>0</v>
      </c>
      <c r="BD478" s="697">
        <f>[52]ACCOUNTALLOC!BD478</f>
        <v>0</v>
      </c>
      <c r="BE478" s="697">
        <f>[52]ACCOUNTALLOC!BE478</f>
        <v>0</v>
      </c>
      <c r="BF478" s="697">
        <f>[52]ACCOUNTALLOC!BF478</f>
        <v>0</v>
      </c>
      <c r="BG478" s="697">
        <f>[52]ACCOUNTALLOC!BG478</f>
        <v>0</v>
      </c>
      <c r="BH478" s="698"/>
      <c r="BI478" s="697">
        <f>[52]ACCOUNTALLOC!BI478</f>
        <v>0</v>
      </c>
      <c r="BJ478" s="697">
        <f>[52]ACCOUNTALLOC!BJ478</f>
        <v>0</v>
      </c>
      <c r="BK478" s="697">
        <f>[52]ACCOUNTALLOC!BK478</f>
        <v>0</v>
      </c>
      <c r="BL478" s="697">
        <f>[52]ACCOUNTALLOC!BL478</f>
        <v>0</v>
      </c>
      <c r="BM478" s="697">
        <f>[52]ACCOUNTALLOC!BM478</f>
        <v>0</v>
      </c>
      <c r="BN478" s="697">
        <f>[52]ACCOUNTALLOC!BN478</f>
        <v>0</v>
      </c>
      <c r="BO478" s="697">
        <f>[52]ACCOUNTALLOC!BO478</f>
        <v>0</v>
      </c>
      <c r="BP478" s="698"/>
      <c r="BQ478" s="697">
        <f>[52]ACCOUNTALLOC!BQ478</f>
        <v>0</v>
      </c>
      <c r="BR478" s="697">
        <f>[52]ACCOUNTALLOC!BR478</f>
        <v>0</v>
      </c>
      <c r="BS478" s="697">
        <f>[52]ACCOUNTALLOC!BS478</f>
        <v>0</v>
      </c>
      <c r="BT478" s="697">
        <f>[52]ACCOUNTALLOC!BT478</f>
        <v>0</v>
      </c>
      <c r="BU478" s="697">
        <f>[52]ACCOUNTALLOC!BU478</f>
        <v>0</v>
      </c>
      <c r="BV478" s="697">
        <f>[52]ACCOUNTALLOC!BV478</f>
        <v>0</v>
      </c>
      <c r="BW478" s="697">
        <f>[52]ACCOUNTALLOC!BW478</f>
        <v>0</v>
      </c>
      <c r="BX478" s="698"/>
      <c r="BY478" s="697">
        <f>[52]ACCOUNTALLOC!BY478</f>
        <v>0</v>
      </c>
      <c r="BZ478" s="697">
        <f>[52]ACCOUNTALLOC!BZ478</f>
        <v>0</v>
      </c>
      <c r="CA478" s="697">
        <f>[52]ACCOUNTALLOC!CA478</f>
        <v>0</v>
      </c>
      <c r="CB478" s="697">
        <f>[52]ACCOUNTALLOC!CB478</f>
        <v>0</v>
      </c>
      <c r="CC478" s="697">
        <f>[52]ACCOUNTALLOC!CC478</f>
        <v>0</v>
      </c>
      <c r="CD478" s="697">
        <f>[52]ACCOUNTALLOC!CD478</f>
        <v>0</v>
      </c>
      <c r="CE478" s="697">
        <f>[52]ACCOUNTALLOC!CE478</f>
        <v>0</v>
      </c>
      <c r="CF478" s="698"/>
      <c r="CG478" s="697">
        <f>[52]ACCOUNTALLOC!CG478</f>
        <v>0</v>
      </c>
      <c r="CH478" s="697">
        <f>[52]ACCOUNTALLOC!CH478</f>
        <v>0</v>
      </c>
      <c r="CI478" s="697">
        <f>[52]ACCOUNTALLOC!CI478</f>
        <v>0</v>
      </c>
      <c r="CJ478" s="697">
        <f>[52]ACCOUNTALLOC!CJ478</f>
        <v>0</v>
      </c>
      <c r="CK478" s="697">
        <f>[52]ACCOUNTALLOC!CK478</f>
        <v>0</v>
      </c>
      <c r="CL478" s="697">
        <f>[52]ACCOUNTALLOC!CL478</f>
        <v>0</v>
      </c>
      <c r="CM478" s="697">
        <f>[52]ACCOUNTALLOC!CM478</f>
        <v>0</v>
      </c>
      <c r="CN478" s="698">
        <f>[52]ACCOUNTALLOC!CN478</f>
        <v>0</v>
      </c>
      <c r="CO478" s="697">
        <f>[52]ACCOUNTALLOC!CO478</f>
        <v>0</v>
      </c>
      <c r="CP478" s="697">
        <f>[52]ACCOUNTALLOC!CP478</f>
        <v>0</v>
      </c>
      <c r="CQ478" s="697">
        <f>[52]ACCOUNTALLOC!CQ478</f>
        <v>0</v>
      </c>
      <c r="CR478" s="697">
        <f>[52]ACCOUNTALLOC!CR478</f>
        <v>0</v>
      </c>
      <c r="CS478" s="697">
        <f>[52]ACCOUNTALLOC!CS478</f>
        <v>0</v>
      </c>
      <c r="CT478" s="697">
        <f>[52]ACCOUNTALLOC!CT478</f>
        <v>0</v>
      </c>
      <c r="CU478" s="697">
        <f>[52]ACCOUNTALLOC!CU478</f>
        <v>0</v>
      </c>
      <c r="CW478" s="65">
        <f>[52]ACCOUNTALLOC!CW478</f>
        <v>0</v>
      </c>
      <c r="CX478" s="65">
        <f>[52]ACCOUNTALLOC!CX478</f>
        <v>0</v>
      </c>
      <c r="CY478" s="65">
        <f>[52]ACCOUNTALLOC!CY478</f>
        <v>0</v>
      </c>
      <c r="CZ478" s="65">
        <f>[52]ACCOUNTALLOC!CZ478</f>
        <v>0</v>
      </c>
      <c r="DA478" s="65">
        <f>[52]ACCOUNTALLOC!DA478</f>
        <v>0</v>
      </c>
      <c r="DB478" s="65">
        <f>[52]ACCOUNTALLOC!DB478</f>
        <v>0</v>
      </c>
      <c r="DC478" s="65">
        <f>[52]ACCOUNTALLOC!DC478</f>
        <v>0</v>
      </c>
      <c r="DE478" s="65">
        <v>0</v>
      </c>
      <c r="DF478" s="65">
        <v>0</v>
      </c>
      <c r="DG478" s="65">
        <v>0</v>
      </c>
      <c r="DH478" s="65">
        <v>0</v>
      </c>
      <c r="DI478" s="65">
        <v>0</v>
      </c>
      <c r="DJ478" s="65">
        <v>0</v>
      </c>
      <c r="DK478" s="65">
        <v>0</v>
      </c>
      <c r="DM478" s="65">
        <v>0</v>
      </c>
      <c r="DN478" s="65">
        <v>0</v>
      </c>
      <c r="DO478" s="65">
        <v>0</v>
      </c>
      <c r="DP478" s="65">
        <v>0</v>
      </c>
      <c r="DQ478" s="65">
        <v>0</v>
      </c>
      <c r="DR478" s="65">
        <v>0</v>
      </c>
      <c r="DS478" s="65">
        <v>0</v>
      </c>
      <c r="DU478" s="65">
        <v>0</v>
      </c>
      <c r="DV478" s="65">
        <v>0</v>
      </c>
      <c r="DW478" s="65">
        <v>0</v>
      </c>
      <c r="DX478" s="65">
        <v>0</v>
      </c>
      <c r="DY478" s="65">
        <v>0</v>
      </c>
      <c r="DZ478" s="65">
        <v>0</v>
      </c>
      <c r="EA478" s="65">
        <v>0</v>
      </c>
      <c r="EC478" s="65">
        <v>0</v>
      </c>
      <c r="ED478" s="65">
        <v>0</v>
      </c>
      <c r="EE478" s="65">
        <v>0</v>
      </c>
      <c r="EF478" s="65">
        <v>0</v>
      </c>
      <c r="EG478" s="65">
        <v>0</v>
      </c>
      <c r="EH478" s="65">
        <v>0</v>
      </c>
      <c r="EI478" s="65">
        <v>0</v>
      </c>
      <c r="EK478" s="65">
        <v>0</v>
      </c>
      <c r="EL478" s="65">
        <v>0</v>
      </c>
      <c r="EM478" s="65">
        <v>0</v>
      </c>
      <c r="EN478" s="65">
        <v>0</v>
      </c>
      <c r="EO478" s="65">
        <v>0</v>
      </c>
      <c r="EP478" s="65">
        <v>0</v>
      </c>
      <c r="EQ478" s="65">
        <v>0</v>
      </c>
      <c r="ES478" s="65">
        <v>0</v>
      </c>
      <c r="ET478" s="65">
        <v>0</v>
      </c>
      <c r="EU478" s="65">
        <v>0</v>
      </c>
      <c r="EV478" s="65">
        <v>0</v>
      </c>
      <c r="EW478" s="65">
        <v>0</v>
      </c>
      <c r="EX478" s="65">
        <v>0</v>
      </c>
      <c r="EY478" s="65">
        <v>0</v>
      </c>
      <c r="FA478" s="65">
        <v>0</v>
      </c>
      <c r="FB478" s="65">
        <v>0</v>
      </c>
      <c r="FC478" s="65">
        <v>0</v>
      </c>
      <c r="FD478" s="65">
        <v>0</v>
      </c>
      <c r="FE478" s="65">
        <v>0</v>
      </c>
      <c r="FF478" s="65">
        <v>0</v>
      </c>
      <c r="FG478" s="65">
        <v>0</v>
      </c>
    </row>
    <row r="479" spans="1:163">
      <c r="A479" s="698"/>
      <c r="B479" s="694" t="str">
        <f>[52]ACCOUNTALLOC!B479</f>
        <v>Sub-total</v>
      </c>
      <c r="C479" s="696">
        <f>[52]ACCOUNTALLOC!C479</f>
        <v>11005573.481128439</v>
      </c>
      <c r="D479" s="700"/>
      <c r="E479" s="696">
        <f>[52]ACCOUNTALLOC!E479</f>
        <v>0</v>
      </c>
      <c r="F479" s="696">
        <f>[52]ACCOUNTALLOC!F479</f>
        <v>0</v>
      </c>
      <c r="G479" s="696">
        <f>[52]ACCOUNTALLOC!G479</f>
        <v>9572809.3555943444</v>
      </c>
      <c r="H479" s="696">
        <f>[52]ACCOUNTALLOC!H479</f>
        <v>0</v>
      </c>
      <c r="I479" s="696">
        <f>[52]ACCOUNTALLOC!I479</f>
        <v>0</v>
      </c>
      <c r="J479" s="696">
        <f>[52]ACCOUNTALLOC!J479</f>
        <v>0</v>
      </c>
      <c r="K479" s="696">
        <f>[52]ACCOUNTALLOC!K479</f>
        <v>9572809.3555943444</v>
      </c>
      <c r="L479" s="696"/>
      <c r="M479" s="696">
        <f>[52]ACCOUNTALLOC!M479</f>
        <v>0</v>
      </c>
      <c r="N479" s="696">
        <f>[52]ACCOUNTALLOC!N479</f>
        <v>0</v>
      </c>
      <c r="O479" s="696">
        <f>[52]ACCOUNTALLOC!O479</f>
        <v>1002769.3972109642</v>
      </c>
      <c r="P479" s="696">
        <f>[52]ACCOUNTALLOC!P479</f>
        <v>0</v>
      </c>
      <c r="Q479" s="696">
        <f>[52]ACCOUNTALLOC!Q479</f>
        <v>0</v>
      </c>
      <c r="R479" s="696">
        <f>[52]ACCOUNTALLOC!R479</f>
        <v>0</v>
      </c>
      <c r="S479" s="696">
        <f>[52]ACCOUNTALLOC!S479</f>
        <v>1002769.3972109642</v>
      </c>
      <c r="T479" s="696"/>
      <c r="U479" s="696">
        <f>[52]ACCOUNTALLOC!U479</f>
        <v>0</v>
      </c>
      <c r="V479" s="696">
        <f>[52]ACCOUNTALLOC!V479</f>
        <v>0</v>
      </c>
      <c r="W479" s="696">
        <f>[52]ACCOUNTALLOC!W479</f>
        <v>100891.00110746251</v>
      </c>
      <c r="X479" s="696">
        <f>[52]ACCOUNTALLOC!X479</f>
        <v>0</v>
      </c>
      <c r="Y479" s="696">
        <f>[52]ACCOUNTALLOC!Y479</f>
        <v>0</v>
      </c>
      <c r="Z479" s="696">
        <f>[52]ACCOUNTALLOC!Z479</f>
        <v>0</v>
      </c>
      <c r="AA479" s="696">
        <f>[52]ACCOUNTALLOC!AA479</f>
        <v>100891.00110746251</v>
      </c>
      <c r="AB479" s="696"/>
      <c r="AC479" s="696">
        <f>[52]ACCOUNTALLOC!AC479</f>
        <v>0</v>
      </c>
      <c r="AD479" s="696">
        <f>[52]ACCOUNTALLOC!AD479</f>
        <v>0</v>
      </c>
      <c r="AE479" s="696">
        <f>[52]ACCOUNTALLOC!AE479</f>
        <v>107054.81822825936</v>
      </c>
      <c r="AF479" s="696">
        <f>[52]ACCOUNTALLOC!AF479</f>
        <v>0</v>
      </c>
      <c r="AG479" s="696">
        <f>[52]ACCOUNTALLOC!AG479</f>
        <v>0</v>
      </c>
      <c r="AH479" s="696">
        <f>[52]ACCOUNTALLOC!AH479</f>
        <v>0</v>
      </c>
      <c r="AI479" s="696">
        <f>[52]ACCOUNTALLOC!AI479</f>
        <v>107054.81822825936</v>
      </c>
      <c r="AJ479" s="696"/>
      <c r="AK479" s="696">
        <f>[52]ACCOUNTALLOC!AK479</f>
        <v>0</v>
      </c>
      <c r="AL479" s="696">
        <f>[52]ACCOUNTALLOC!AL479</f>
        <v>0</v>
      </c>
      <c r="AM479" s="696">
        <f>[52]ACCOUNTALLOC!AM479</f>
        <v>115711.15618826135</v>
      </c>
      <c r="AN479" s="696">
        <f>[52]ACCOUNTALLOC!AN479</f>
        <v>0</v>
      </c>
      <c r="AO479" s="696">
        <f>[52]ACCOUNTALLOC!AO479</f>
        <v>0</v>
      </c>
      <c r="AP479" s="696">
        <f>[52]ACCOUNTALLOC!AP479</f>
        <v>0</v>
      </c>
      <c r="AQ479" s="696">
        <f>[52]ACCOUNTALLOC!AQ479</f>
        <v>115711.15618826135</v>
      </c>
      <c r="AR479" s="696"/>
      <c r="AS479" s="696">
        <f>[52]ACCOUNTALLOC!AS479</f>
        <v>0</v>
      </c>
      <c r="AT479" s="696">
        <f>[52]ACCOUNTALLOC!AT479</f>
        <v>0</v>
      </c>
      <c r="AU479" s="696">
        <f>[52]ACCOUNTALLOC!AU479</f>
        <v>9.7679277053206945</v>
      </c>
      <c r="AV479" s="696">
        <f>[52]ACCOUNTALLOC!AV479</f>
        <v>0</v>
      </c>
      <c r="AW479" s="696">
        <f>[52]ACCOUNTALLOC!AW479</f>
        <v>0</v>
      </c>
      <c r="AX479" s="696">
        <f>[52]ACCOUNTALLOC!AX479</f>
        <v>0</v>
      </c>
      <c r="AY479" s="696">
        <f>[52]ACCOUNTALLOC!AY479</f>
        <v>9.7679277053206945</v>
      </c>
      <c r="AZ479" s="696"/>
      <c r="BA479" s="696">
        <f>[52]ACCOUNTALLOC!BA479</f>
        <v>0</v>
      </c>
      <c r="BB479" s="696">
        <f>[52]ACCOUNTALLOC!BB479</f>
        <v>0</v>
      </c>
      <c r="BC479" s="696">
        <f>[52]ACCOUNTALLOC!BC479</f>
        <v>3238.5780321294887</v>
      </c>
      <c r="BD479" s="696">
        <f>[52]ACCOUNTALLOC!BD479</f>
        <v>0</v>
      </c>
      <c r="BE479" s="696">
        <f>[52]ACCOUNTALLOC!BE479</f>
        <v>0</v>
      </c>
      <c r="BF479" s="696">
        <f>[52]ACCOUNTALLOC!BF479</f>
        <v>0</v>
      </c>
      <c r="BG479" s="696">
        <f>[52]ACCOUNTALLOC!BG479</f>
        <v>3238.5780321294887</v>
      </c>
      <c r="BH479" s="696"/>
      <c r="BI479" s="696">
        <f>[52]ACCOUNTALLOC!BI479</f>
        <v>0</v>
      </c>
      <c r="BJ479" s="696">
        <f>[52]ACCOUNTALLOC!BJ479</f>
        <v>0</v>
      </c>
      <c r="BK479" s="696">
        <f>[52]ACCOUNTALLOC!BK479</f>
        <v>13140.966580869259</v>
      </c>
      <c r="BL479" s="696">
        <f>[52]ACCOUNTALLOC!BL479</f>
        <v>0</v>
      </c>
      <c r="BM479" s="696">
        <f>[52]ACCOUNTALLOC!BM479</f>
        <v>0</v>
      </c>
      <c r="BN479" s="696">
        <f>[52]ACCOUNTALLOC!BN479</f>
        <v>0</v>
      </c>
      <c r="BO479" s="696">
        <f>[52]ACCOUNTALLOC!BO479</f>
        <v>13140.966580869259</v>
      </c>
      <c r="BP479" s="696"/>
      <c r="BQ479" s="696">
        <f>[52]ACCOUNTALLOC!BQ479</f>
        <v>0</v>
      </c>
      <c r="BR479" s="696">
        <f>[52]ACCOUNTALLOC!BR479</f>
        <v>0</v>
      </c>
      <c r="BS479" s="696">
        <f>[52]ACCOUNTALLOC!BS479</f>
        <v>20961.424315093169</v>
      </c>
      <c r="BT479" s="696">
        <f>[52]ACCOUNTALLOC!BT479</f>
        <v>0</v>
      </c>
      <c r="BU479" s="696">
        <f>[52]ACCOUNTALLOC!BU479</f>
        <v>0</v>
      </c>
      <c r="BV479" s="696">
        <f>[52]ACCOUNTALLOC!BV479</f>
        <v>0</v>
      </c>
      <c r="BW479" s="696">
        <f>[52]ACCOUNTALLOC!BW479</f>
        <v>20961.424315093169</v>
      </c>
      <c r="BX479" s="696"/>
      <c r="BY479" s="696">
        <f>[52]ACCOUNTALLOC!BY479</f>
        <v>0</v>
      </c>
      <c r="BZ479" s="696">
        <f>[52]ACCOUNTALLOC!BZ479</f>
        <v>0</v>
      </c>
      <c r="CA479" s="696">
        <f>[52]ACCOUNTALLOC!CA479</f>
        <v>37427.877661926628</v>
      </c>
      <c r="CB479" s="696">
        <f>[52]ACCOUNTALLOC!CB479</f>
        <v>0</v>
      </c>
      <c r="CC479" s="696">
        <f>[52]ACCOUNTALLOC!CC479</f>
        <v>0</v>
      </c>
      <c r="CD479" s="696">
        <f>[52]ACCOUNTALLOC!CD479</f>
        <v>0</v>
      </c>
      <c r="CE479" s="696">
        <f>[52]ACCOUNTALLOC!CE479</f>
        <v>37427.877661926628</v>
      </c>
      <c r="CF479" s="696"/>
      <c r="CG479" s="696">
        <f>[52]ACCOUNTALLOC!CG479</f>
        <v>0</v>
      </c>
      <c r="CH479" s="696">
        <f>[52]ACCOUNTALLOC!CH479</f>
        <v>0</v>
      </c>
      <c r="CI479" s="696">
        <f>[52]ACCOUNTALLOC!CI479</f>
        <v>31538.431796987192</v>
      </c>
      <c r="CJ479" s="696">
        <f>[52]ACCOUNTALLOC!CJ479</f>
        <v>0</v>
      </c>
      <c r="CK479" s="696">
        <f>[52]ACCOUNTALLOC!CK479</f>
        <v>0</v>
      </c>
      <c r="CL479" s="696">
        <f>[52]ACCOUNTALLOC!CL479</f>
        <v>0</v>
      </c>
      <c r="CM479" s="696">
        <f>[52]ACCOUNTALLOC!CM479</f>
        <v>31538.431796987192</v>
      </c>
      <c r="CN479" s="696">
        <f>[52]ACCOUNTALLOC!CN479</f>
        <v>0</v>
      </c>
      <c r="CO479" s="696">
        <f>[52]ACCOUNTALLOC!CO479</f>
        <v>0</v>
      </c>
      <c r="CP479" s="696">
        <f>[52]ACCOUNTALLOC!CP479</f>
        <v>0</v>
      </c>
      <c r="CQ479" s="696">
        <f>[52]ACCOUNTALLOC!CQ479</f>
        <v>20.706484432343885</v>
      </c>
      <c r="CR479" s="696">
        <f>[52]ACCOUNTALLOC!CR479</f>
        <v>0</v>
      </c>
      <c r="CS479" s="696">
        <f>[52]ACCOUNTALLOC!CS479</f>
        <v>0</v>
      </c>
      <c r="CT479" s="696">
        <f>[52]ACCOUNTALLOC!CT479</f>
        <v>0</v>
      </c>
      <c r="CU479" s="696">
        <f>[52]ACCOUNTALLOC!CU479</f>
        <v>20.706484432343885</v>
      </c>
      <c r="CV479" s="66"/>
      <c r="CW479" s="66">
        <f>[52]ACCOUNTALLOC!CW479</f>
        <v>0</v>
      </c>
      <c r="CX479" s="66">
        <f>[52]ACCOUNTALLOC!CX479</f>
        <v>0</v>
      </c>
      <c r="CY479" s="66">
        <f>[52]ACCOUNTALLOC!CY479</f>
        <v>0</v>
      </c>
      <c r="CZ479" s="66">
        <f>[52]ACCOUNTALLOC!CZ479</f>
        <v>0</v>
      </c>
      <c r="DA479" s="66">
        <f>[52]ACCOUNTALLOC!DA479</f>
        <v>0</v>
      </c>
      <c r="DB479" s="66">
        <f>[52]ACCOUNTALLOC!DB479</f>
        <v>0</v>
      </c>
      <c r="DC479" s="66">
        <f>[52]ACCOUNTALLOC!DC479</f>
        <v>0</v>
      </c>
      <c r="DD479" s="66"/>
      <c r="DE479" s="66">
        <v>0</v>
      </c>
      <c r="DF479" s="66">
        <v>0</v>
      </c>
      <c r="DG479" s="66">
        <v>0</v>
      </c>
      <c r="DH479" s="66">
        <v>0</v>
      </c>
      <c r="DI479" s="66">
        <v>0</v>
      </c>
      <c r="DJ479" s="66">
        <v>0</v>
      </c>
      <c r="DK479" s="66">
        <v>0</v>
      </c>
      <c r="DL479" s="66"/>
      <c r="DM479" s="66">
        <v>0</v>
      </c>
      <c r="DN479" s="66">
        <v>0</v>
      </c>
      <c r="DO479" s="66">
        <v>0</v>
      </c>
      <c r="DP479" s="66">
        <v>0</v>
      </c>
      <c r="DQ479" s="66">
        <v>0</v>
      </c>
      <c r="DR479" s="66">
        <v>0</v>
      </c>
      <c r="DS479" s="66">
        <v>0</v>
      </c>
      <c r="DT479" s="66"/>
      <c r="DU479" s="66">
        <v>0</v>
      </c>
      <c r="DV479" s="66">
        <v>0</v>
      </c>
      <c r="DW479" s="66">
        <v>0</v>
      </c>
      <c r="DX479" s="66">
        <v>0</v>
      </c>
      <c r="DY479" s="66">
        <v>0</v>
      </c>
      <c r="DZ479" s="66">
        <v>0</v>
      </c>
      <c r="EA479" s="66">
        <v>0</v>
      </c>
      <c r="EB479" s="66"/>
      <c r="EC479" s="66">
        <v>0</v>
      </c>
      <c r="ED479" s="66">
        <v>0</v>
      </c>
      <c r="EE479" s="66">
        <v>0</v>
      </c>
      <c r="EF479" s="66">
        <v>0</v>
      </c>
      <c r="EG479" s="66">
        <v>0</v>
      </c>
      <c r="EH479" s="66">
        <v>0</v>
      </c>
      <c r="EI479" s="66">
        <v>0</v>
      </c>
      <c r="EJ479" s="66"/>
      <c r="EK479" s="66">
        <v>0</v>
      </c>
      <c r="EL479" s="66">
        <v>0</v>
      </c>
      <c r="EM479" s="66">
        <v>0</v>
      </c>
      <c r="EN479" s="66">
        <v>0</v>
      </c>
      <c r="EO479" s="66">
        <v>0</v>
      </c>
      <c r="EP479" s="66">
        <v>0</v>
      </c>
      <c r="EQ479" s="66">
        <v>0</v>
      </c>
      <c r="ER479" s="66"/>
      <c r="ES479" s="66">
        <v>0</v>
      </c>
      <c r="ET479" s="66">
        <v>0</v>
      </c>
      <c r="EU479" s="66">
        <v>0</v>
      </c>
      <c r="EV479" s="66">
        <v>0</v>
      </c>
      <c r="EW479" s="66">
        <v>0</v>
      </c>
      <c r="EX479" s="66">
        <v>0</v>
      </c>
      <c r="EY479" s="66">
        <v>0</v>
      </c>
      <c r="EZ479" s="66"/>
      <c r="FA479" s="66">
        <v>0</v>
      </c>
      <c r="FB479" s="66">
        <v>0</v>
      </c>
      <c r="FC479" s="66">
        <v>0</v>
      </c>
      <c r="FD479" s="66">
        <v>0</v>
      </c>
      <c r="FE479" s="66">
        <v>0</v>
      </c>
      <c r="FF479" s="66">
        <v>0</v>
      </c>
      <c r="FG479" s="66">
        <v>0</v>
      </c>
    </row>
    <row r="480" spans="1:163">
      <c r="D480" s="64"/>
      <c r="CW480" s="2">
        <f>[52]ACCOUNTALLOC!CW480</f>
        <v>0</v>
      </c>
      <c r="CX480" s="2">
        <f>[52]ACCOUNTALLOC!CX480</f>
        <v>0</v>
      </c>
      <c r="CY480" s="2">
        <f>[52]ACCOUNTALLOC!CY480</f>
        <v>0</v>
      </c>
      <c r="CZ480" s="2">
        <f>[52]ACCOUNTALLOC!CZ480</f>
        <v>0</v>
      </c>
      <c r="DA480" s="2">
        <f>[52]ACCOUNTALLOC!DA480</f>
        <v>0</v>
      </c>
      <c r="DB480" s="2">
        <f>[52]ACCOUNTALLOC!DB480</f>
        <v>0</v>
      </c>
      <c r="DC480" s="2">
        <f>[52]ACCOUNTALLOC!DC480</f>
        <v>0</v>
      </c>
    </row>
    <row r="481" spans="1:163">
      <c r="B481" s="12" t="s">
        <v>257</v>
      </c>
      <c r="D481" s="64"/>
      <c r="CW481" s="2">
        <f>[52]ACCOUNTALLOC!CW481</f>
        <v>0</v>
      </c>
      <c r="CX481" s="2">
        <f>[52]ACCOUNTALLOC!CX481</f>
        <v>0</v>
      </c>
      <c r="CY481" s="2">
        <f>[52]ACCOUNTALLOC!CY481</f>
        <v>0</v>
      </c>
      <c r="CZ481" s="2">
        <f>[52]ACCOUNTALLOC!CZ481</f>
        <v>0</v>
      </c>
      <c r="DA481" s="2">
        <f>[52]ACCOUNTALLOC!DA481</f>
        <v>0</v>
      </c>
      <c r="DB481" s="2">
        <f>[52]ACCOUNTALLOC!DB481</f>
        <v>0</v>
      </c>
      <c r="DC481" s="2">
        <f>[52]ACCOUNTALLOC!DC481</f>
        <v>0</v>
      </c>
    </row>
    <row r="482" spans="1:163">
      <c r="A482" s="699" t="str">
        <f>[52]ACCOUNTALLOC!A482</f>
        <v>S104</v>
      </c>
      <c r="B482" s="698" t="str">
        <f>[52]ACCOUNTALLOC!B482</f>
        <v>Salary &amp; Wages - Cust Svc Related</v>
      </c>
      <c r="C482" s="695">
        <f>[52]ACCOUNTALLOC!C482</f>
        <v>1376273.7558263356</v>
      </c>
      <c r="D482" s="700"/>
      <c r="E482" s="697">
        <f>[52]ACCOUNTALLOC!E482</f>
        <v>0</v>
      </c>
      <c r="F482" s="697">
        <f>[52]ACCOUNTALLOC!F482</f>
        <v>0</v>
      </c>
      <c r="G482" s="697">
        <f>[52]ACCOUNTALLOC!G482</f>
        <v>1209631.7695763246</v>
      </c>
      <c r="H482" s="697">
        <f>[52]ACCOUNTALLOC!H482</f>
        <v>0</v>
      </c>
      <c r="I482" s="697">
        <f>[52]ACCOUNTALLOC!I482</f>
        <v>0</v>
      </c>
      <c r="J482" s="697">
        <f>[52]ACCOUNTALLOC!J482</f>
        <v>0</v>
      </c>
      <c r="K482" s="697">
        <f>[52]ACCOUNTALLOC!K482</f>
        <v>1209631.7695763246</v>
      </c>
      <c r="L482" s="698"/>
      <c r="M482" s="697">
        <f>[52]ACCOUNTALLOC!M482</f>
        <v>0</v>
      </c>
      <c r="N482" s="697">
        <f>[52]ACCOUNTALLOC!N482</f>
        <v>0</v>
      </c>
      <c r="O482" s="697">
        <f>[52]ACCOUNTALLOC!O482</f>
        <v>145550.04880101755</v>
      </c>
      <c r="P482" s="697">
        <f>[52]ACCOUNTALLOC!P482</f>
        <v>0</v>
      </c>
      <c r="Q482" s="697">
        <f>[52]ACCOUNTALLOC!Q482</f>
        <v>0</v>
      </c>
      <c r="R482" s="697">
        <f>[52]ACCOUNTALLOC!R482</f>
        <v>0</v>
      </c>
      <c r="S482" s="697">
        <f>[52]ACCOUNTALLOC!S482</f>
        <v>145550.04880101755</v>
      </c>
      <c r="T482" s="698"/>
      <c r="U482" s="697">
        <f>[52]ACCOUNTALLOC!U482</f>
        <v>0</v>
      </c>
      <c r="V482" s="697">
        <f>[52]ACCOUNTALLOC!V482</f>
        <v>0</v>
      </c>
      <c r="W482" s="697">
        <f>[52]ACCOUNTALLOC!W482</f>
        <v>9772.1228836946921</v>
      </c>
      <c r="X482" s="697">
        <f>[52]ACCOUNTALLOC!X482</f>
        <v>0</v>
      </c>
      <c r="Y482" s="697">
        <f>[52]ACCOUNTALLOC!Y482</f>
        <v>0</v>
      </c>
      <c r="Z482" s="697">
        <f>[52]ACCOUNTALLOC!Z482</f>
        <v>0</v>
      </c>
      <c r="AA482" s="697">
        <f>[52]ACCOUNTALLOC!AA482</f>
        <v>9772.1228836946921</v>
      </c>
      <c r="AB482" s="698"/>
      <c r="AC482" s="697">
        <f>[52]ACCOUNTALLOC!AC482</f>
        <v>0</v>
      </c>
      <c r="AD482" s="697">
        <f>[52]ACCOUNTALLOC!AD482</f>
        <v>0</v>
      </c>
      <c r="AE482" s="697">
        <f>[52]ACCOUNTALLOC!AE482</f>
        <v>1007.8549078969783</v>
      </c>
      <c r="AF482" s="697">
        <f>[52]ACCOUNTALLOC!AF482</f>
        <v>0</v>
      </c>
      <c r="AG482" s="697">
        <f>[52]ACCOUNTALLOC!AG482</f>
        <v>0</v>
      </c>
      <c r="AH482" s="697">
        <f>[52]ACCOUNTALLOC!AH482</f>
        <v>0</v>
      </c>
      <c r="AI482" s="697">
        <f>[52]ACCOUNTALLOC!AI482</f>
        <v>1007.8549078969783</v>
      </c>
      <c r="AJ482" s="698"/>
      <c r="AK482" s="697">
        <f>[52]ACCOUNTALLOC!AK482</f>
        <v>0</v>
      </c>
      <c r="AL482" s="697">
        <f>[52]ACCOUNTALLOC!AL482</f>
        <v>0</v>
      </c>
      <c r="AM482" s="697">
        <f>[52]ACCOUNTALLOC!AM482</f>
        <v>582.92795741784857</v>
      </c>
      <c r="AN482" s="697">
        <f>[52]ACCOUNTALLOC!AN482</f>
        <v>0</v>
      </c>
      <c r="AO482" s="697">
        <f>[52]ACCOUNTALLOC!AO482</f>
        <v>0</v>
      </c>
      <c r="AP482" s="697">
        <f>[52]ACCOUNTALLOC!AP482</f>
        <v>0</v>
      </c>
      <c r="AQ482" s="697">
        <f>[52]ACCOUNTALLOC!AQ482</f>
        <v>582.92795741784857</v>
      </c>
      <c r="AR482" s="698"/>
      <c r="AS482" s="697">
        <f>[52]ACCOUNTALLOC!AS482</f>
        <v>0</v>
      </c>
      <c r="AT482" s="697">
        <f>[52]ACCOUNTALLOC!AT482</f>
        <v>0</v>
      </c>
      <c r="AU482" s="697">
        <f>[52]ACCOUNTALLOC!AU482</f>
        <v>2.3939546505866467</v>
      </c>
      <c r="AV482" s="697">
        <f>[52]ACCOUNTALLOC!AV482</f>
        <v>0</v>
      </c>
      <c r="AW482" s="697">
        <f>[52]ACCOUNTALLOC!AW482</f>
        <v>0</v>
      </c>
      <c r="AX482" s="697">
        <f>[52]ACCOUNTALLOC!AX482</f>
        <v>0</v>
      </c>
      <c r="AY482" s="697">
        <f>[52]ACCOUNTALLOC!AY482</f>
        <v>2.3939546505866467</v>
      </c>
      <c r="AZ482" s="698"/>
      <c r="BA482" s="697">
        <f>[52]ACCOUNTALLOC!BA482</f>
        <v>0</v>
      </c>
      <c r="BB482" s="697">
        <f>[52]ACCOUNTALLOC!BB482</f>
        <v>0</v>
      </c>
      <c r="BC482" s="697">
        <f>[52]ACCOUNTALLOC!BC482</f>
        <v>185.53148542046515</v>
      </c>
      <c r="BD482" s="697">
        <f>[52]ACCOUNTALLOC!BD482</f>
        <v>0</v>
      </c>
      <c r="BE482" s="697">
        <f>[52]ACCOUNTALLOC!BE482</f>
        <v>0</v>
      </c>
      <c r="BF482" s="697">
        <f>[52]ACCOUNTALLOC!BF482</f>
        <v>0</v>
      </c>
      <c r="BG482" s="697">
        <f>[52]ACCOUNTALLOC!BG482</f>
        <v>185.53148542046515</v>
      </c>
      <c r="BH482" s="698"/>
      <c r="BI482" s="697">
        <f>[52]ACCOUNTALLOC!BI482</f>
        <v>0</v>
      </c>
      <c r="BJ482" s="697">
        <f>[52]ACCOUNTALLOC!BJ482</f>
        <v>0</v>
      </c>
      <c r="BK482" s="697">
        <f>[52]ACCOUNTALLOC!BK482</f>
        <v>111.31889125227907</v>
      </c>
      <c r="BL482" s="697">
        <f>[52]ACCOUNTALLOC!BL482</f>
        <v>0</v>
      </c>
      <c r="BM482" s="697">
        <f>[52]ACCOUNTALLOC!BM482</f>
        <v>0</v>
      </c>
      <c r="BN482" s="697">
        <f>[52]ACCOUNTALLOC!BN482</f>
        <v>0</v>
      </c>
      <c r="BO482" s="697">
        <f>[52]ACCOUNTALLOC!BO482</f>
        <v>111.31889125227907</v>
      </c>
      <c r="BP482" s="698"/>
      <c r="BQ482" s="697">
        <f>[52]ACCOUNTALLOC!BQ482</f>
        <v>0</v>
      </c>
      <c r="BR482" s="697">
        <f>[52]ACCOUNTALLOC!BR482</f>
        <v>0</v>
      </c>
      <c r="BS482" s="697">
        <f>[52]ACCOUNTALLOC!BS482</f>
        <v>29.924433132333085</v>
      </c>
      <c r="BT482" s="697">
        <f>[52]ACCOUNTALLOC!BT482</f>
        <v>0</v>
      </c>
      <c r="BU482" s="697">
        <f>[52]ACCOUNTALLOC!BU482</f>
        <v>0</v>
      </c>
      <c r="BV482" s="697">
        <f>[52]ACCOUNTALLOC!BV482</f>
        <v>0</v>
      </c>
      <c r="BW482" s="697">
        <f>[52]ACCOUNTALLOC!BW482</f>
        <v>29.924433132333085</v>
      </c>
      <c r="BX482" s="698"/>
      <c r="BY482" s="697">
        <f>[52]ACCOUNTALLOC!BY482</f>
        <v>0</v>
      </c>
      <c r="BZ482" s="697">
        <f>[52]ACCOUNTALLOC!BZ482</f>
        <v>0</v>
      </c>
      <c r="CA482" s="697">
        <f>[52]ACCOUNTALLOC!CA482</f>
        <v>19.151637204693174</v>
      </c>
      <c r="CB482" s="697">
        <f>[52]ACCOUNTALLOC!CB482</f>
        <v>0</v>
      </c>
      <c r="CC482" s="697">
        <f>[52]ACCOUNTALLOC!CC482</f>
        <v>0</v>
      </c>
      <c r="CD482" s="697">
        <f>[52]ACCOUNTALLOC!CD482</f>
        <v>0</v>
      </c>
      <c r="CE482" s="697">
        <f>[52]ACCOUNTALLOC!CE482</f>
        <v>19.151637204693174</v>
      </c>
      <c r="CF482" s="698"/>
      <c r="CG482" s="697">
        <f>[52]ACCOUNTALLOC!CG482</f>
        <v>0</v>
      </c>
      <c r="CH482" s="697">
        <f>[52]ACCOUNTALLOC!CH482</f>
        <v>0</v>
      </c>
      <c r="CI482" s="697">
        <f>[52]ACCOUNTALLOC!CI482</f>
        <v>9371.1354797214281</v>
      </c>
      <c r="CJ482" s="697">
        <f>[52]ACCOUNTALLOC!CJ482</f>
        <v>0</v>
      </c>
      <c r="CK482" s="697">
        <f>[52]ACCOUNTALLOC!CK482</f>
        <v>0</v>
      </c>
      <c r="CL482" s="697">
        <f>[52]ACCOUNTALLOC!CL482</f>
        <v>0</v>
      </c>
      <c r="CM482" s="697">
        <f>[52]ACCOUNTALLOC!CM482</f>
        <v>9371.1354797214281</v>
      </c>
      <c r="CN482" s="698">
        <f>[52]ACCOUNTALLOC!CN482</f>
        <v>0</v>
      </c>
      <c r="CO482" s="697">
        <f>[52]ACCOUNTALLOC!CO482</f>
        <v>0</v>
      </c>
      <c r="CP482" s="697">
        <f>[52]ACCOUNTALLOC!CP482</f>
        <v>0</v>
      </c>
      <c r="CQ482" s="697">
        <f>[52]ACCOUNTALLOC!CQ482</f>
        <v>9.5758186023465868</v>
      </c>
      <c r="CR482" s="697">
        <f>[52]ACCOUNTALLOC!CR482</f>
        <v>0</v>
      </c>
      <c r="CS482" s="697">
        <f>[52]ACCOUNTALLOC!CS482</f>
        <v>0</v>
      </c>
      <c r="CT482" s="697">
        <f>[52]ACCOUNTALLOC!CT482</f>
        <v>0</v>
      </c>
      <c r="CU482" s="697">
        <f>[52]ACCOUNTALLOC!CU482</f>
        <v>9.5758186023465868</v>
      </c>
      <c r="CW482" s="65">
        <f>[52]ACCOUNTALLOC!CW482</f>
        <v>0</v>
      </c>
      <c r="CX482" s="65">
        <f>[52]ACCOUNTALLOC!CX482</f>
        <v>0</v>
      </c>
      <c r="CY482" s="65">
        <f>[52]ACCOUNTALLOC!CY482</f>
        <v>0</v>
      </c>
      <c r="CZ482" s="65">
        <f>[52]ACCOUNTALLOC!CZ482</f>
        <v>0</v>
      </c>
      <c r="DA482" s="65">
        <f>[52]ACCOUNTALLOC!DA482</f>
        <v>0</v>
      </c>
      <c r="DB482" s="65">
        <f>[52]ACCOUNTALLOC!DB482</f>
        <v>0</v>
      </c>
      <c r="DC482" s="65">
        <f>[52]ACCOUNTALLOC!DC482</f>
        <v>0</v>
      </c>
      <c r="DE482" s="65">
        <v>0</v>
      </c>
      <c r="DF482" s="65">
        <v>0</v>
      </c>
      <c r="DG482" s="65">
        <v>0</v>
      </c>
      <c r="DH482" s="65">
        <v>0</v>
      </c>
      <c r="DI482" s="65">
        <v>0</v>
      </c>
      <c r="DJ482" s="65">
        <v>0</v>
      </c>
      <c r="DK482" s="65">
        <v>0</v>
      </c>
      <c r="DM482" s="65">
        <v>0</v>
      </c>
      <c r="DN482" s="65">
        <v>0</v>
      </c>
      <c r="DO482" s="65">
        <v>0</v>
      </c>
      <c r="DP482" s="65">
        <v>0</v>
      </c>
      <c r="DQ482" s="65">
        <v>0</v>
      </c>
      <c r="DR482" s="65">
        <v>0</v>
      </c>
      <c r="DS482" s="65">
        <v>0</v>
      </c>
      <c r="DU482" s="65">
        <v>0</v>
      </c>
      <c r="DV482" s="65">
        <v>0</v>
      </c>
      <c r="DW482" s="65">
        <v>0</v>
      </c>
      <c r="DX482" s="65">
        <v>0</v>
      </c>
      <c r="DY482" s="65">
        <v>0</v>
      </c>
      <c r="DZ482" s="65">
        <v>0</v>
      </c>
      <c r="EA482" s="65">
        <v>0</v>
      </c>
      <c r="EC482" s="65">
        <v>0</v>
      </c>
      <c r="ED482" s="65">
        <v>0</v>
      </c>
      <c r="EE482" s="65">
        <v>0</v>
      </c>
      <c r="EF482" s="65">
        <v>0</v>
      </c>
      <c r="EG482" s="65">
        <v>0</v>
      </c>
      <c r="EH482" s="65">
        <v>0</v>
      </c>
      <c r="EI482" s="65">
        <v>0</v>
      </c>
      <c r="EK482" s="65">
        <v>0</v>
      </c>
      <c r="EL482" s="65">
        <v>0</v>
      </c>
      <c r="EM482" s="65">
        <v>0</v>
      </c>
      <c r="EN482" s="65">
        <v>0</v>
      </c>
      <c r="EO482" s="65">
        <v>0</v>
      </c>
      <c r="EP482" s="65">
        <v>0</v>
      </c>
      <c r="EQ482" s="65">
        <v>0</v>
      </c>
      <c r="ES482" s="65">
        <v>0</v>
      </c>
      <c r="ET482" s="65">
        <v>0</v>
      </c>
      <c r="EU482" s="65">
        <v>0</v>
      </c>
      <c r="EV482" s="65">
        <v>0</v>
      </c>
      <c r="EW482" s="65">
        <v>0</v>
      </c>
      <c r="EX482" s="65">
        <v>0</v>
      </c>
      <c r="EY482" s="65">
        <v>0</v>
      </c>
      <c r="FA482" s="65">
        <v>0</v>
      </c>
      <c r="FB482" s="65">
        <v>0</v>
      </c>
      <c r="FC482" s="65">
        <v>0</v>
      </c>
      <c r="FD482" s="65">
        <v>0</v>
      </c>
      <c r="FE482" s="65">
        <v>0</v>
      </c>
      <c r="FF482" s="65">
        <v>0</v>
      </c>
      <c r="FG482" s="65">
        <v>0</v>
      </c>
    </row>
    <row r="483" spans="1:163">
      <c r="A483" s="699" t="str">
        <f>[52]ACCOUNTALLOC!A483</f>
        <v>~</v>
      </c>
      <c r="B483" s="698" t="str">
        <f>[52]ACCOUNTALLOC!B483</f>
        <v>~</v>
      </c>
      <c r="C483" s="695">
        <f>[52]ACCOUNTALLOC!C483</f>
        <v>0</v>
      </c>
      <c r="D483" s="700"/>
      <c r="E483" s="697">
        <f>[52]ACCOUNTALLOC!E483</f>
        <v>0</v>
      </c>
      <c r="F483" s="697">
        <f>[52]ACCOUNTALLOC!F483</f>
        <v>0</v>
      </c>
      <c r="G483" s="697">
        <f>[52]ACCOUNTALLOC!G483</f>
        <v>0</v>
      </c>
      <c r="H483" s="697">
        <f>[52]ACCOUNTALLOC!H483</f>
        <v>0</v>
      </c>
      <c r="I483" s="697">
        <f>[52]ACCOUNTALLOC!I483</f>
        <v>0</v>
      </c>
      <c r="J483" s="697">
        <f>[52]ACCOUNTALLOC!J483</f>
        <v>0</v>
      </c>
      <c r="K483" s="697">
        <f>[52]ACCOUNTALLOC!K483</f>
        <v>0</v>
      </c>
      <c r="L483" s="698"/>
      <c r="M483" s="697">
        <f>[52]ACCOUNTALLOC!M483</f>
        <v>0</v>
      </c>
      <c r="N483" s="697">
        <f>[52]ACCOUNTALLOC!N483</f>
        <v>0</v>
      </c>
      <c r="O483" s="697">
        <f>[52]ACCOUNTALLOC!O483</f>
        <v>0</v>
      </c>
      <c r="P483" s="697">
        <f>[52]ACCOUNTALLOC!P483</f>
        <v>0</v>
      </c>
      <c r="Q483" s="697">
        <f>[52]ACCOUNTALLOC!Q483</f>
        <v>0</v>
      </c>
      <c r="R483" s="697">
        <f>[52]ACCOUNTALLOC!R483</f>
        <v>0</v>
      </c>
      <c r="S483" s="697">
        <f>[52]ACCOUNTALLOC!S483</f>
        <v>0</v>
      </c>
      <c r="T483" s="698"/>
      <c r="U483" s="697">
        <f>[52]ACCOUNTALLOC!U483</f>
        <v>0</v>
      </c>
      <c r="V483" s="697">
        <f>[52]ACCOUNTALLOC!V483</f>
        <v>0</v>
      </c>
      <c r="W483" s="697">
        <f>[52]ACCOUNTALLOC!W483</f>
        <v>0</v>
      </c>
      <c r="X483" s="697">
        <f>[52]ACCOUNTALLOC!X483</f>
        <v>0</v>
      </c>
      <c r="Y483" s="697">
        <f>[52]ACCOUNTALLOC!Y483</f>
        <v>0</v>
      </c>
      <c r="Z483" s="697">
        <f>[52]ACCOUNTALLOC!Z483</f>
        <v>0</v>
      </c>
      <c r="AA483" s="697">
        <f>[52]ACCOUNTALLOC!AA483</f>
        <v>0</v>
      </c>
      <c r="AB483" s="698"/>
      <c r="AC483" s="697">
        <f>[52]ACCOUNTALLOC!AC483</f>
        <v>0</v>
      </c>
      <c r="AD483" s="697">
        <f>[52]ACCOUNTALLOC!AD483</f>
        <v>0</v>
      </c>
      <c r="AE483" s="697">
        <f>[52]ACCOUNTALLOC!AE483</f>
        <v>0</v>
      </c>
      <c r="AF483" s="697">
        <f>[52]ACCOUNTALLOC!AF483</f>
        <v>0</v>
      </c>
      <c r="AG483" s="697">
        <f>[52]ACCOUNTALLOC!AG483</f>
        <v>0</v>
      </c>
      <c r="AH483" s="697">
        <f>[52]ACCOUNTALLOC!AH483</f>
        <v>0</v>
      </c>
      <c r="AI483" s="697">
        <f>[52]ACCOUNTALLOC!AI483</f>
        <v>0</v>
      </c>
      <c r="AJ483" s="698"/>
      <c r="AK483" s="697">
        <f>[52]ACCOUNTALLOC!AK483</f>
        <v>0</v>
      </c>
      <c r="AL483" s="697">
        <f>[52]ACCOUNTALLOC!AL483</f>
        <v>0</v>
      </c>
      <c r="AM483" s="697">
        <f>[52]ACCOUNTALLOC!AM483</f>
        <v>0</v>
      </c>
      <c r="AN483" s="697">
        <f>[52]ACCOUNTALLOC!AN483</f>
        <v>0</v>
      </c>
      <c r="AO483" s="697">
        <f>[52]ACCOUNTALLOC!AO483</f>
        <v>0</v>
      </c>
      <c r="AP483" s="697">
        <f>[52]ACCOUNTALLOC!AP483</f>
        <v>0</v>
      </c>
      <c r="AQ483" s="697">
        <f>[52]ACCOUNTALLOC!AQ483</f>
        <v>0</v>
      </c>
      <c r="AR483" s="698"/>
      <c r="AS483" s="697">
        <f>[52]ACCOUNTALLOC!AS483</f>
        <v>0</v>
      </c>
      <c r="AT483" s="697">
        <f>[52]ACCOUNTALLOC!AT483</f>
        <v>0</v>
      </c>
      <c r="AU483" s="697">
        <f>[52]ACCOUNTALLOC!AU483</f>
        <v>0</v>
      </c>
      <c r="AV483" s="697">
        <f>[52]ACCOUNTALLOC!AV483</f>
        <v>0</v>
      </c>
      <c r="AW483" s="697">
        <f>[52]ACCOUNTALLOC!AW483</f>
        <v>0</v>
      </c>
      <c r="AX483" s="697">
        <f>[52]ACCOUNTALLOC!AX483</f>
        <v>0</v>
      </c>
      <c r="AY483" s="697">
        <f>[52]ACCOUNTALLOC!AY483</f>
        <v>0</v>
      </c>
      <c r="AZ483" s="698"/>
      <c r="BA483" s="697">
        <f>[52]ACCOUNTALLOC!BA483</f>
        <v>0</v>
      </c>
      <c r="BB483" s="697">
        <f>[52]ACCOUNTALLOC!BB483</f>
        <v>0</v>
      </c>
      <c r="BC483" s="697">
        <f>[52]ACCOUNTALLOC!BC483</f>
        <v>0</v>
      </c>
      <c r="BD483" s="697">
        <f>[52]ACCOUNTALLOC!BD483</f>
        <v>0</v>
      </c>
      <c r="BE483" s="697">
        <f>[52]ACCOUNTALLOC!BE483</f>
        <v>0</v>
      </c>
      <c r="BF483" s="697">
        <f>[52]ACCOUNTALLOC!BF483</f>
        <v>0</v>
      </c>
      <c r="BG483" s="697">
        <f>[52]ACCOUNTALLOC!BG483</f>
        <v>0</v>
      </c>
      <c r="BH483" s="698"/>
      <c r="BI483" s="697">
        <f>[52]ACCOUNTALLOC!BI483</f>
        <v>0</v>
      </c>
      <c r="BJ483" s="697">
        <f>[52]ACCOUNTALLOC!BJ483</f>
        <v>0</v>
      </c>
      <c r="BK483" s="697">
        <f>[52]ACCOUNTALLOC!BK483</f>
        <v>0</v>
      </c>
      <c r="BL483" s="697">
        <f>[52]ACCOUNTALLOC!BL483</f>
        <v>0</v>
      </c>
      <c r="BM483" s="697">
        <f>[52]ACCOUNTALLOC!BM483</f>
        <v>0</v>
      </c>
      <c r="BN483" s="697">
        <f>[52]ACCOUNTALLOC!BN483</f>
        <v>0</v>
      </c>
      <c r="BO483" s="697">
        <f>[52]ACCOUNTALLOC!BO483</f>
        <v>0</v>
      </c>
      <c r="BP483" s="698"/>
      <c r="BQ483" s="697">
        <f>[52]ACCOUNTALLOC!BQ483</f>
        <v>0</v>
      </c>
      <c r="BR483" s="697">
        <f>[52]ACCOUNTALLOC!BR483</f>
        <v>0</v>
      </c>
      <c r="BS483" s="697">
        <f>[52]ACCOUNTALLOC!BS483</f>
        <v>0</v>
      </c>
      <c r="BT483" s="697">
        <f>[52]ACCOUNTALLOC!BT483</f>
        <v>0</v>
      </c>
      <c r="BU483" s="697">
        <f>[52]ACCOUNTALLOC!BU483</f>
        <v>0</v>
      </c>
      <c r="BV483" s="697">
        <f>[52]ACCOUNTALLOC!BV483</f>
        <v>0</v>
      </c>
      <c r="BW483" s="697">
        <f>[52]ACCOUNTALLOC!BW483</f>
        <v>0</v>
      </c>
      <c r="BX483" s="698"/>
      <c r="BY483" s="697">
        <f>[52]ACCOUNTALLOC!BY483</f>
        <v>0</v>
      </c>
      <c r="BZ483" s="697">
        <f>[52]ACCOUNTALLOC!BZ483</f>
        <v>0</v>
      </c>
      <c r="CA483" s="697">
        <f>[52]ACCOUNTALLOC!CA483</f>
        <v>0</v>
      </c>
      <c r="CB483" s="697">
        <f>[52]ACCOUNTALLOC!CB483</f>
        <v>0</v>
      </c>
      <c r="CC483" s="697">
        <f>[52]ACCOUNTALLOC!CC483</f>
        <v>0</v>
      </c>
      <c r="CD483" s="697">
        <f>[52]ACCOUNTALLOC!CD483</f>
        <v>0</v>
      </c>
      <c r="CE483" s="697">
        <f>[52]ACCOUNTALLOC!CE483</f>
        <v>0</v>
      </c>
      <c r="CF483" s="698"/>
      <c r="CG483" s="697">
        <f>[52]ACCOUNTALLOC!CG483</f>
        <v>0</v>
      </c>
      <c r="CH483" s="697">
        <f>[52]ACCOUNTALLOC!CH483</f>
        <v>0</v>
      </c>
      <c r="CI483" s="697">
        <f>[52]ACCOUNTALLOC!CI483</f>
        <v>0</v>
      </c>
      <c r="CJ483" s="697">
        <f>[52]ACCOUNTALLOC!CJ483</f>
        <v>0</v>
      </c>
      <c r="CK483" s="697">
        <f>[52]ACCOUNTALLOC!CK483</f>
        <v>0</v>
      </c>
      <c r="CL483" s="697">
        <f>[52]ACCOUNTALLOC!CL483</f>
        <v>0</v>
      </c>
      <c r="CM483" s="697">
        <f>[52]ACCOUNTALLOC!CM483</f>
        <v>0</v>
      </c>
      <c r="CN483" s="698">
        <f>[52]ACCOUNTALLOC!CN483</f>
        <v>0</v>
      </c>
      <c r="CO483" s="697">
        <f>[52]ACCOUNTALLOC!CO483</f>
        <v>0</v>
      </c>
      <c r="CP483" s="697">
        <f>[52]ACCOUNTALLOC!CP483</f>
        <v>0</v>
      </c>
      <c r="CQ483" s="697">
        <f>[52]ACCOUNTALLOC!CQ483</f>
        <v>0</v>
      </c>
      <c r="CR483" s="697">
        <f>[52]ACCOUNTALLOC!CR483</f>
        <v>0</v>
      </c>
      <c r="CS483" s="697">
        <f>[52]ACCOUNTALLOC!CS483</f>
        <v>0</v>
      </c>
      <c r="CT483" s="697">
        <f>[52]ACCOUNTALLOC!CT483</f>
        <v>0</v>
      </c>
      <c r="CU483" s="697">
        <f>[52]ACCOUNTALLOC!CU483</f>
        <v>0</v>
      </c>
      <c r="CW483" s="65">
        <f>[52]ACCOUNTALLOC!CW483</f>
        <v>0</v>
      </c>
      <c r="CX483" s="65">
        <f>[52]ACCOUNTALLOC!CX483</f>
        <v>0</v>
      </c>
      <c r="CY483" s="65">
        <f>[52]ACCOUNTALLOC!CY483</f>
        <v>0</v>
      </c>
      <c r="CZ483" s="65">
        <f>[52]ACCOUNTALLOC!CZ483</f>
        <v>0</v>
      </c>
      <c r="DA483" s="65">
        <f>[52]ACCOUNTALLOC!DA483</f>
        <v>0</v>
      </c>
      <c r="DB483" s="65">
        <f>[52]ACCOUNTALLOC!DB483</f>
        <v>0</v>
      </c>
      <c r="DC483" s="65">
        <f>[52]ACCOUNTALLOC!DC483</f>
        <v>0</v>
      </c>
      <c r="DE483" s="65">
        <v>0</v>
      </c>
      <c r="DF483" s="65">
        <v>0</v>
      </c>
      <c r="DG483" s="65">
        <v>0</v>
      </c>
      <c r="DH483" s="65">
        <v>0</v>
      </c>
      <c r="DI483" s="65">
        <v>0</v>
      </c>
      <c r="DJ483" s="65">
        <v>0</v>
      </c>
      <c r="DK483" s="65">
        <v>0</v>
      </c>
      <c r="DM483" s="65">
        <v>0</v>
      </c>
      <c r="DN483" s="65">
        <v>0</v>
      </c>
      <c r="DO483" s="65">
        <v>0</v>
      </c>
      <c r="DP483" s="65">
        <v>0</v>
      </c>
      <c r="DQ483" s="65">
        <v>0</v>
      </c>
      <c r="DR483" s="65">
        <v>0</v>
      </c>
      <c r="DS483" s="65">
        <v>0</v>
      </c>
      <c r="DU483" s="65">
        <v>0</v>
      </c>
      <c r="DV483" s="65">
        <v>0</v>
      </c>
      <c r="DW483" s="65">
        <v>0</v>
      </c>
      <c r="DX483" s="65">
        <v>0</v>
      </c>
      <c r="DY483" s="65">
        <v>0</v>
      </c>
      <c r="DZ483" s="65">
        <v>0</v>
      </c>
      <c r="EA483" s="65">
        <v>0</v>
      </c>
      <c r="EC483" s="65">
        <v>0</v>
      </c>
      <c r="ED483" s="65">
        <v>0</v>
      </c>
      <c r="EE483" s="65">
        <v>0</v>
      </c>
      <c r="EF483" s="65">
        <v>0</v>
      </c>
      <c r="EG483" s="65">
        <v>0</v>
      </c>
      <c r="EH483" s="65">
        <v>0</v>
      </c>
      <c r="EI483" s="65">
        <v>0</v>
      </c>
      <c r="EK483" s="65">
        <v>0</v>
      </c>
      <c r="EL483" s="65">
        <v>0</v>
      </c>
      <c r="EM483" s="65">
        <v>0</v>
      </c>
      <c r="EN483" s="65">
        <v>0</v>
      </c>
      <c r="EO483" s="65">
        <v>0</v>
      </c>
      <c r="EP483" s="65">
        <v>0</v>
      </c>
      <c r="EQ483" s="65">
        <v>0</v>
      </c>
      <c r="ES483" s="65">
        <v>0</v>
      </c>
      <c r="ET483" s="65">
        <v>0</v>
      </c>
      <c r="EU483" s="65">
        <v>0</v>
      </c>
      <c r="EV483" s="65">
        <v>0</v>
      </c>
      <c r="EW483" s="65">
        <v>0</v>
      </c>
      <c r="EX483" s="65">
        <v>0</v>
      </c>
      <c r="EY483" s="65">
        <v>0</v>
      </c>
      <c r="FA483" s="65">
        <v>0</v>
      </c>
      <c r="FB483" s="65">
        <v>0</v>
      </c>
      <c r="FC483" s="65">
        <v>0</v>
      </c>
      <c r="FD483" s="65">
        <v>0</v>
      </c>
      <c r="FE483" s="65">
        <v>0</v>
      </c>
      <c r="FF483" s="65">
        <v>0</v>
      </c>
      <c r="FG483" s="65">
        <v>0</v>
      </c>
    </row>
    <row r="484" spans="1:163">
      <c r="A484" s="699" t="str">
        <f>[52]ACCOUNTALLOC!A484</f>
        <v>~</v>
      </c>
      <c r="B484" s="698" t="str">
        <f>[52]ACCOUNTALLOC!B484</f>
        <v>~</v>
      </c>
      <c r="C484" s="695">
        <f>[52]ACCOUNTALLOC!C484</f>
        <v>0</v>
      </c>
      <c r="D484" s="700"/>
      <c r="E484" s="697">
        <f>[52]ACCOUNTALLOC!E484</f>
        <v>0</v>
      </c>
      <c r="F484" s="697">
        <f>[52]ACCOUNTALLOC!F484</f>
        <v>0</v>
      </c>
      <c r="G484" s="697">
        <f>[52]ACCOUNTALLOC!G484</f>
        <v>0</v>
      </c>
      <c r="H484" s="697">
        <f>[52]ACCOUNTALLOC!H484</f>
        <v>0</v>
      </c>
      <c r="I484" s="697">
        <f>[52]ACCOUNTALLOC!I484</f>
        <v>0</v>
      </c>
      <c r="J484" s="697">
        <f>[52]ACCOUNTALLOC!J484</f>
        <v>0</v>
      </c>
      <c r="K484" s="697">
        <f>[52]ACCOUNTALLOC!K484</f>
        <v>0</v>
      </c>
      <c r="L484" s="698"/>
      <c r="M484" s="697">
        <f>[52]ACCOUNTALLOC!M484</f>
        <v>0</v>
      </c>
      <c r="N484" s="697">
        <f>[52]ACCOUNTALLOC!N484</f>
        <v>0</v>
      </c>
      <c r="O484" s="697">
        <f>[52]ACCOUNTALLOC!O484</f>
        <v>0</v>
      </c>
      <c r="P484" s="697">
        <f>[52]ACCOUNTALLOC!P484</f>
        <v>0</v>
      </c>
      <c r="Q484" s="697">
        <f>[52]ACCOUNTALLOC!Q484</f>
        <v>0</v>
      </c>
      <c r="R484" s="697">
        <f>[52]ACCOUNTALLOC!R484</f>
        <v>0</v>
      </c>
      <c r="S484" s="697">
        <f>[52]ACCOUNTALLOC!S484</f>
        <v>0</v>
      </c>
      <c r="T484" s="698"/>
      <c r="U484" s="697">
        <f>[52]ACCOUNTALLOC!U484</f>
        <v>0</v>
      </c>
      <c r="V484" s="697">
        <f>[52]ACCOUNTALLOC!V484</f>
        <v>0</v>
      </c>
      <c r="W484" s="697">
        <f>[52]ACCOUNTALLOC!W484</f>
        <v>0</v>
      </c>
      <c r="X484" s="697">
        <f>[52]ACCOUNTALLOC!X484</f>
        <v>0</v>
      </c>
      <c r="Y484" s="697">
        <f>[52]ACCOUNTALLOC!Y484</f>
        <v>0</v>
      </c>
      <c r="Z484" s="697">
        <f>[52]ACCOUNTALLOC!Z484</f>
        <v>0</v>
      </c>
      <c r="AA484" s="697">
        <f>[52]ACCOUNTALLOC!AA484</f>
        <v>0</v>
      </c>
      <c r="AB484" s="698"/>
      <c r="AC484" s="697">
        <f>[52]ACCOUNTALLOC!AC484</f>
        <v>0</v>
      </c>
      <c r="AD484" s="697">
        <f>[52]ACCOUNTALLOC!AD484</f>
        <v>0</v>
      </c>
      <c r="AE484" s="697">
        <f>[52]ACCOUNTALLOC!AE484</f>
        <v>0</v>
      </c>
      <c r="AF484" s="697">
        <f>[52]ACCOUNTALLOC!AF484</f>
        <v>0</v>
      </c>
      <c r="AG484" s="697">
        <f>[52]ACCOUNTALLOC!AG484</f>
        <v>0</v>
      </c>
      <c r="AH484" s="697">
        <f>[52]ACCOUNTALLOC!AH484</f>
        <v>0</v>
      </c>
      <c r="AI484" s="697">
        <f>[52]ACCOUNTALLOC!AI484</f>
        <v>0</v>
      </c>
      <c r="AJ484" s="698"/>
      <c r="AK484" s="697">
        <f>[52]ACCOUNTALLOC!AK484</f>
        <v>0</v>
      </c>
      <c r="AL484" s="697">
        <f>[52]ACCOUNTALLOC!AL484</f>
        <v>0</v>
      </c>
      <c r="AM484" s="697">
        <f>[52]ACCOUNTALLOC!AM484</f>
        <v>0</v>
      </c>
      <c r="AN484" s="697">
        <f>[52]ACCOUNTALLOC!AN484</f>
        <v>0</v>
      </c>
      <c r="AO484" s="697">
        <f>[52]ACCOUNTALLOC!AO484</f>
        <v>0</v>
      </c>
      <c r="AP484" s="697">
        <f>[52]ACCOUNTALLOC!AP484</f>
        <v>0</v>
      </c>
      <c r="AQ484" s="697">
        <f>[52]ACCOUNTALLOC!AQ484</f>
        <v>0</v>
      </c>
      <c r="AR484" s="698"/>
      <c r="AS484" s="697">
        <f>[52]ACCOUNTALLOC!AS484</f>
        <v>0</v>
      </c>
      <c r="AT484" s="697">
        <f>[52]ACCOUNTALLOC!AT484</f>
        <v>0</v>
      </c>
      <c r="AU484" s="697">
        <f>[52]ACCOUNTALLOC!AU484</f>
        <v>0</v>
      </c>
      <c r="AV484" s="697">
        <f>[52]ACCOUNTALLOC!AV484</f>
        <v>0</v>
      </c>
      <c r="AW484" s="697">
        <f>[52]ACCOUNTALLOC!AW484</f>
        <v>0</v>
      </c>
      <c r="AX484" s="697">
        <f>[52]ACCOUNTALLOC!AX484</f>
        <v>0</v>
      </c>
      <c r="AY484" s="697">
        <f>[52]ACCOUNTALLOC!AY484</f>
        <v>0</v>
      </c>
      <c r="AZ484" s="698"/>
      <c r="BA484" s="697">
        <f>[52]ACCOUNTALLOC!BA484</f>
        <v>0</v>
      </c>
      <c r="BB484" s="697">
        <f>[52]ACCOUNTALLOC!BB484</f>
        <v>0</v>
      </c>
      <c r="BC484" s="697">
        <f>[52]ACCOUNTALLOC!BC484</f>
        <v>0</v>
      </c>
      <c r="BD484" s="697">
        <f>[52]ACCOUNTALLOC!BD484</f>
        <v>0</v>
      </c>
      <c r="BE484" s="697">
        <f>[52]ACCOUNTALLOC!BE484</f>
        <v>0</v>
      </c>
      <c r="BF484" s="697">
        <f>[52]ACCOUNTALLOC!BF484</f>
        <v>0</v>
      </c>
      <c r="BG484" s="697">
        <f>[52]ACCOUNTALLOC!BG484</f>
        <v>0</v>
      </c>
      <c r="BH484" s="698"/>
      <c r="BI484" s="697">
        <f>[52]ACCOUNTALLOC!BI484</f>
        <v>0</v>
      </c>
      <c r="BJ484" s="697">
        <f>[52]ACCOUNTALLOC!BJ484</f>
        <v>0</v>
      </c>
      <c r="BK484" s="697">
        <f>[52]ACCOUNTALLOC!BK484</f>
        <v>0</v>
      </c>
      <c r="BL484" s="697">
        <f>[52]ACCOUNTALLOC!BL484</f>
        <v>0</v>
      </c>
      <c r="BM484" s="697">
        <f>[52]ACCOUNTALLOC!BM484</f>
        <v>0</v>
      </c>
      <c r="BN484" s="697">
        <f>[52]ACCOUNTALLOC!BN484</f>
        <v>0</v>
      </c>
      <c r="BO484" s="697">
        <f>[52]ACCOUNTALLOC!BO484</f>
        <v>0</v>
      </c>
      <c r="BP484" s="698"/>
      <c r="BQ484" s="697">
        <f>[52]ACCOUNTALLOC!BQ484</f>
        <v>0</v>
      </c>
      <c r="BR484" s="697">
        <f>[52]ACCOUNTALLOC!BR484</f>
        <v>0</v>
      </c>
      <c r="BS484" s="697">
        <f>[52]ACCOUNTALLOC!BS484</f>
        <v>0</v>
      </c>
      <c r="BT484" s="697">
        <f>[52]ACCOUNTALLOC!BT484</f>
        <v>0</v>
      </c>
      <c r="BU484" s="697">
        <f>[52]ACCOUNTALLOC!BU484</f>
        <v>0</v>
      </c>
      <c r="BV484" s="697">
        <f>[52]ACCOUNTALLOC!BV484</f>
        <v>0</v>
      </c>
      <c r="BW484" s="697">
        <f>[52]ACCOUNTALLOC!BW484</f>
        <v>0</v>
      </c>
      <c r="BX484" s="698"/>
      <c r="BY484" s="697">
        <f>[52]ACCOUNTALLOC!BY484</f>
        <v>0</v>
      </c>
      <c r="BZ484" s="697">
        <f>[52]ACCOUNTALLOC!BZ484</f>
        <v>0</v>
      </c>
      <c r="CA484" s="697">
        <f>[52]ACCOUNTALLOC!CA484</f>
        <v>0</v>
      </c>
      <c r="CB484" s="697">
        <f>[52]ACCOUNTALLOC!CB484</f>
        <v>0</v>
      </c>
      <c r="CC484" s="697">
        <f>[52]ACCOUNTALLOC!CC484</f>
        <v>0</v>
      </c>
      <c r="CD484" s="697">
        <f>[52]ACCOUNTALLOC!CD484</f>
        <v>0</v>
      </c>
      <c r="CE484" s="697">
        <f>[52]ACCOUNTALLOC!CE484</f>
        <v>0</v>
      </c>
      <c r="CF484" s="698"/>
      <c r="CG484" s="697">
        <f>[52]ACCOUNTALLOC!CG484</f>
        <v>0</v>
      </c>
      <c r="CH484" s="697">
        <f>[52]ACCOUNTALLOC!CH484</f>
        <v>0</v>
      </c>
      <c r="CI484" s="697">
        <f>[52]ACCOUNTALLOC!CI484</f>
        <v>0</v>
      </c>
      <c r="CJ484" s="697">
        <f>[52]ACCOUNTALLOC!CJ484</f>
        <v>0</v>
      </c>
      <c r="CK484" s="697">
        <f>[52]ACCOUNTALLOC!CK484</f>
        <v>0</v>
      </c>
      <c r="CL484" s="697">
        <f>[52]ACCOUNTALLOC!CL484</f>
        <v>0</v>
      </c>
      <c r="CM484" s="697">
        <f>[52]ACCOUNTALLOC!CM484</f>
        <v>0</v>
      </c>
      <c r="CN484" s="698">
        <f>[52]ACCOUNTALLOC!CN484</f>
        <v>0</v>
      </c>
      <c r="CO484" s="697">
        <f>[52]ACCOUNTALLOC!CO484</f>
        <v>0</v>
      </c>
      <c r="CP484" s="697">
        <f>[52]ACCOUNTALLOC!CP484</f>
        <v>0</v>
      </c>
      <c r="CQ484" s="697">
        <f>[52]ACCOUNTALLOC!CQ484</f>
        <v>0</v>
      </c>
      <c r="CR484" s="697">
        <f>[52]ACCOUNTALLOC!CR484</f>
        <v>0</v>
      </c>
      <c r="CS484" s="697">
        <f>[52]ACCOUNTALLOC!CS484</f>
        <v>0</v>
      </c>
      <c r="CT484" s="697">
        <f>[52]ACCOUNTALLOC!CT484</f>
        <v>0</v>
      </c>
      <c r="CU484" s="697">
        <f>[52]ACCOUNTALLOC!CU484</f>
        <v>0</v>
      </c>
      <c r="CW484" s="65">
        <f>[52]ACCOUNTALLOC!CW484</f>
        <v>0</v>
      </c>
      <c r="CX484" s="65">
        <f>[52]ACCOUNTALLOC!CX484</f>
        <v>0</v>
      </c>
      <c r="CY484" s="65">
        <f>[52]ACCOUNTALLOC!CY484</f>
        <v>0</v>
      </c>
      <c r="CZ484" s="65">
        <f>[52]ACCOUNTALLOC!CZ484</f>
        <v>0</v>
      </c>
      <c r="DA484" s="65">
        <f>[52]ACCOUNTALLOC!DA484</f>
        <v>0</v>
      </c>
      <c r="DB484" s="65">
        <f>[52]ACCOUNTALLOC!DB484</f>
        <v>0</v>
      </c>
      <c r="DC484" s="65">
        <f>[52]ACCOUNTALLOC!DC484</f>
        <v>0</v>
      </c>
      <c r="DE484" s="65">
        <v>0</v>
      </c>
      <c r="DF484" s="65">
        <v>0</v>
      </c>
      <c r="DG484" s="65">
        <v>0</v>
      </c>
      <c r="DH484" s="65">
        <v>0</v>
      </c>
      <c r="DI484" s="65">
        <v>0</v>
      </c>
      <c r="DJ484" s="65">
        <v>0</v>
      </c>
      <c r="DK484" s="65">
        <v>0</v>
      </c>
      <c r="DM484" s="65">
        <v>0</v>
      </c>
      <c r="DN484" s="65">
        <v>0</v>
      </c>
      <c r="DO484" s="65">
        <v>0</v>
      </c>
      <c r="DP484" s="65">
        <v>0</v>
      </c>
      <c r="DQ484" s="65">
        <v>0</v>
      </c>
      <c r="DR484" s="65">
        <v>0</v>
      </c>
      <c r="DS484" s="65">
        <v>0</v>
      </c>
      <c r="DU484" s="65">
        <v>0</v>
      </c>
      <c r="DV484" s="65">
        <v>0</v>
      </c>
      <c r="DW484" s="65">
        <v>0</v>
      </c>
      <c r="DX484" s="65">
        <v>0</v>
      </c>
      <c r="DY484" s="65">
        <v>0</v>
      </c>
      <c r="DZ484" s="65">
        <v>0</v>
      </c>
      <c r="EA484" s="65">
        <v>0</v>
      </c>
      <c r="EC484" s="65">
        <v>0</v>
      </c>
      <c r="ED484" s="65">
        <v>0</v>
      </c>
      <c r="EE484" s="65">
        <v>0</v>
      </c>
      <c r="EF484" s="65">
        <v>0</v>
      </c>
      <c r="EG484" s="65">
        <v>0</v>
      </c>
      <c r="EH484" s="65">
        <v>0</v>
      </c>
      <c r="EI484" s="65">
        <v>0</v>
      </c>
      <c r="EK484" s="65">
        <v>0</v>
      </c>
      <c r="EL484" s="65">
        <v>0</v>
      </c>
      <c r="EM484" s="65">
        <v>0</v>
      </c>
      <c r="EN484" s="65">
        <v>0</v>
      </c>
      <c r="EO484" s="65">
        <v>0</v>
      </c>
      <c r="EP484" s="65">
        <v>0</v>
      </c>
      <c r="EQ484" s="65">
        <v>0</v>
      </c>
      <c r="ES484" s="65">
        <v>0</v>
      </c>
      <c r="ET484" s="65">
        <v>0</v>
      </c>
      <c r="EU484" s="65">
        <v>0</v>
      </c>
      <c r="EV484" s="65">
        <v>0</v>
      </c>
      <c r="EW484" s="65">
        <v>0</v>
      </c>
      <c r="EX484" s="65">
        <v>0</v>
      </c>
      <c r="EY484" s="65">
        <v>0</v>
      </c>
      <c r="FA484" s="65">
        <v>0</v>
      </c>
      <c r="FB484" s="65">
        <v>0</v>
      </c>
      <c r="FC484" s="65">
        <v>0</v>
      </c>
      <c r="FD484" s="65">
        <v>0</v>
      </c>
      <c r="FE484" s="65">
        <v>0</v>
      </c>
      <c r="FF484" s="65">
        <v>0</v>
      </c>
      <c r="FG484" s="65">
        <v>0</v>
      </c>
    </row>
    <row r="485" spans="1:163">
      <c r="A485" s="699" t="str">
        <f>[52]ACCOUNTALLOC!A485</f>
        <v>~</v>
      </c>
      <c r="B485" s="698" t="str">
        <f>[52]ACCOUNTALLOC!B485</f>
        <v>~</v>
      </c>
      <c r="C485" s="695">
        <f>[52]ACCOUNTALLOC!C485</f>
        <v>0</v>
      </c>
      <c r="D485" s="700"/>
      <c r="E485" s="697">
        <f>[52]ACCOUNTALLOC!E485</f>
        <v>0</v>
      </c>
      <c r="F485" s="697">
        <f>[52]ACCOUNTALLOC!F485</f>
        <v>0</v>
      </c>
      <c r="G485" s="697">
        <f>[52]ACCOUNTALLOC!G485</f>
        <v>0</v>
      </c>
      <c r="H485" s="697">
        <f>[52]ACCOUNTALLOC!H485</f>
        <v>0</v>
      </c>
      <c r="I485" s="697">
        <f>[52]ACCOUNTALLOC!I485</f>
        <v>0</v>
      </c>
      <c r="J485" s="697">
        <f>[52]ACCOUNTALLOC!J485</f>
        <v>0</v>
      </c>
      <c r="K485" s="697">
        <f>[52]ACCOUNTALLOC!K485</f>
        <v>0</v>
      </c>
      <c r="L485" s="698"/>
      <c r="M485" s="697">
        <f>[52]ACCOUNTALLOC!M485</f>
        <v>0</v>
      </c>
      <c r="N485" s="697">
        <f>[52]ACCOUNTALLOC!N485</f>
        <v>0</v>
      </c>
      <c r="O485" s="697">
        <f>[52]ACCOUNTALLOC!O485</f>
        <v>0</v>
      </c>
      <c r="P485" s="697">
        <f>[52]ACCOUNTALLOC!P485</f>
        <v>0</v>
      </c>
      <c r="Q485" s="697">
        <f>[52]ACCOUNTALLOC!Q485</f>
        <v>0</v>
      </c>
      <c r="R485" s="697">
        <f>[52]ACCOUNTALLOC!R485</f>
        <v>0</v>
      </c>
      <c r="S485" s="697">
        <f>[52]ACCOUNTALLOC!S485</f>
        <v>0</v>
      </c>
      <c r="T485" s="698"/>
      <c r="U485" s="697">
        <f>[52]ACCOUNTALLOC!U485</f>
        <v>0</v>
      </c>
      <c r="V485" s="697">
        <f>[52]ACCOUNTALLOC!V485</f>
        <v>0</v>
      </c>
      <c r="W485" s="697">
        <f>[52]ACCOUNTALLOC!W485</f>
        <v>0</v>
      </c>
      <c r="X485" s="697">
        <f>[52]ACCOUNTALLOC!X485</f>
        <v>0</v>
      </c>
      <c r="Y485" s="697">
        <f>[52]ACCOUNTALLOC!Y485</f>
        <v>0</v>
      </c>
      <c r="Z485" s="697">
        <f>[52]ACCOUNTALLOC!Z485</f>
        <v>0</v>
      </c>
      <c r="AA485" s="697">
        <f>[52]ACCOUNTALLOC!AA485</f>
        <v>0</v>
      </c>
      <c r="AB485" s="698"/>
      <c r="AC485" s="697">
        <f>[52]ACCOUNTALLOC!AC485</f>
        <v>0</v>
      </c>
      <c r="AD485" s="697">
        <f>[52]ACCOUNTALLOC!AD485</f>
        <v>0</v>
      </c>
      <c r="AE485" s="697">
        <f>[52]ACCOUNTALLOC!AE485</f>
        <v>0</v>
      </c>
      <c r="AF485" s="697">
        <f>[52]ACCOUNTALLOC!AF485</f>
        <v>0</v>
      </c>
      <c r="AG485" s="697">
        <f>[52]ACCOUNTALLOC!AG485</f>
        <v>0</v>
      </c>
      <c r="AH485" s="697">
        <f>[52]ACCOUNTALLOC!AH485</f>
        <v>0</v>
      </c>
      <c r="AI485" s="697">
        <f>[52]ACCOUNTALLOC!AI485</f>
        <v>0</v>
      </c>
      <c r="AJ485" s="698"/>
      <c r="AK485" s="697">
        <f>[52]ACCOUNTALLOC!AK485</f>
        <v>0</v>
      </c>
      <c r="AL485" s="697">
        <f>[52]ACCOUNTALLOC!AL485</f>
        <v>0</v>
      </c>
      <c r="AM485" s="697">
        <f>[52]ACCOUNTALLOC!AM485</f>
        <v>0</v>
      </c>
      <c r="AN485" s="697">
        <f>[52]ACCOUNTALLOC!AN485</f>
        <v>0</v>
      </c>
      <c r="AO485" s="697">
        <f>[52]ACCOUNTALLOC!AO485</f>
        <v>0</v>
      </c>
      <c r="AP485" s="697">
        <f>[52]ACCOUNTALLOC!AP485</f>
        <v>0</v>
      </c>
      <c r="AQ485" s="697">
        <f>[52]ACCOUNTALLOC!AQ485</f>
        <v>0</v>
      </c>
      <c r="AR485" s="698"/>
      <c r="AS485" s="697">
        <f>[52]ACCOUNTALLOC!AS485</f>
        <v>0</v>
      </c>
      <c r="AT485" s="697">
        <f>[52]ACCOUNTALLOC!AT485</f>
        <v>0</v>
      </c>
      <c r="AU485" s="697">
        <f>[52]ACCOUNTALLOC!AU485</f>
        <v>0</v>
      </c>
      <c r="AV485" s="697">
        <f>[52]ACCOUNTALLOC!AV485</f>
        <v>0</v>
      </c>
      <c r="AW485" s="697">
        <f>[52]ACCOUNTALLOC!AW485</f>
        <v>0</v>
      </c>
      <c r="AX485" s="697">
        <f>[52]ACCOUNTALLOC!AX485</f>
        <v>0</v>
      </c>
      <c r="AY485" s="697">
        <f>[52]ACCOUNTALLOC!AY485</f>
        <v>0</v>
      </c>
      <c r="AZ485" s="698"/>
      <c r="BA485" s="697">
        <f>[52]ACCOUNTALLOC!BA485</f>
        <v>0</v>
      </c>
      <c r="BB485" s="697">
        <f>[52]ACCOUNTALLOC!BB485</f>
        <v>0</v>
      </c>
      <c r="BC485" s="697">
        <f>[52]ACCOUNTALLOC!BC485</f>
        <v>0</v>
      </c>
      <c r="BD485" s="697">
        <f>[52]ACCOUNTALLOC!BD485</f>
        <v>0</v>
      </c>
      <c r="BE485" s="697">
        <f>[52]ACCOUNTALLOC!BE485</f>
        <v>0</v>
      </c>
      <c r="BF485" s="697">
        <f>[52]ACCOUNTALLOC!BF485</f>
        <v>0</v>
      </c>
      <c r="BG485" s="697">
        <f>[52]ACCOUNTALLOC!BG485</f>
        <v>0</v>
      </c>
      <c r="BH485" s="698"/>
      <c r="BI485" s="697">
        <f>[52]ACCOUNTALLOC!BI485</f>
        <v>0</v>
      </c>
      <c r="BJ485" s="697">
        <f>[52]ACCOUNTALLOC!BJ485</f>
        <v>0</v>
      </c>
      <c r="BK485" s="697">
        <f>[52]ACCOUNTALLOC!BK485</f>
        <v>0</v>
      </c>
      <c r="BL485" s="697">
        <f>[52]ACCOUNTALLOC!BL485</f>
        <v>0</v>
      </c>
      <c r="BM485" s="697">
        <f>[52]ACCOUNTALLOC!BM485</f>
        <v>0</v>
      </c>
      <c r="BN485" s="697">
        <f>[52]ACCOUNTALLOC!BN485</f>
        <v>0</v>
      </c>
      <c r="BO485" s="697">
        <f>[52]ACCOUNTALLOC!BO485</f>
        <v>0</v>
      </c>
      <c r="BP485" s="698"/>
      <c r="BQ485" s="697">
        <f>[52]ACCOUNTALLOC!BQ485</f>
        <v>0</v>
      </c>
      <c r="BR485" s="697">
        <f>[52]ACCOUNTALLOC!BR485</f>
        <v>0</v>
      </c>
      <c r="BS485" s="697">
        <f>[52]ACCOUNTALLOC!BS485</f>
        <v>0</v>
      </c>
      <c r="BT485" s="697">
        <f>[52]ACCOUNTALLOC!BT485</f>
        <v>0</v>
      </c>
      <c r="BU485" s="697">
        <f>[52]ACCOUNTALLOC!BU485</f>
        <v>0</v>
      </c>
      <c r="BV485" s="697">
        <f>[52]ACCOUNTALLOC!BV485</f>
        <v>0</v>
      </c>
      <c r="BW485" s="697">
        <f>[52]ACCOUNTALLOC!BW485</f>
        <v>0</v>
      </c>
      <c r="BX485" s="698"/>
      <c r="BY485" s="697">
        <f>[52]ACCOUNTALLOC!BY485</f>
        <v>0</v>
      </c>
      <c r="BZ485" s="697">
        <f>[52]ACCOUNTALLOC!BZ485</f>
        <v>0</v>
      </c>
      <c r="CA485" s="697">
        <f>[52]ACCOUNTALLOC!CA485</f>
        <v>0</v>
      </c>
      <c r="CB485" s="697">
        <f>[52]ACCOUNTALLOC!CB485</f>
        <v>0</v>
      </c>
      <c r="CC485" s="697">
        <f>[52]ACCOUNTALLOC!CC485</f>
        <v>0</v>
      </c>
      <c r="CD485" s="697">
        <f>[52]ACCOUNTALLOC!CD485</f>
        <v>0</v>
      </c>
      <c r="CE485" s="697">
        <f>[52]ACCOUNTALLOC!CE485</f>
        <v>0</v>
      </c>
      <c r="CF485" s="698"/>
      <c r="CG485" s="697">
        <f>[52]ACCOUNTALLOC!CG485</f>
        <v>0</v>
      </c>
      <c r="CH485" s="697">
        <f>[52]ACCOUNTALLOC!CH485</f>
        <v>0</v>
      </c>
      <c r="CI485" s="697">
        <f>[52]ACCOUNTALLOC!CI485</f>
        <v>0</v>
      </c>
      <c r="CJ485" s="697">
        <f>[52]ACCOUNTALLOC!CJ485</f>
        <v>0</v>
      </c>
      <c r="CK485" s="697">
        <f>[52]ACCOUNTALLOC!CK485</f>
        <v>0</v>
      </c>
      <c r="CL485" s="697">
        <f>[52]ACCOUNTALLOC!CL485</f>
        <v>0</v>
      </c>
      <c r="CM485" s="697">
        <f>[52]ACCOUNTALLOC!CM485</f>
        <v>0</v>
      </c>
      <c r="CN485" s="698">
        <f>[52]ACCOUNTALLOC!CN485</f>
        <v>0</v>
      </c>
      <c r="CO485" s="697">
        <f>[52]ACCOUNTALLOC!CO485</f>
        <v>0</v>
      </c>
      <c r="CP485" s="697">
        <f>[52]ACCOUNTALLOC!CP485</f>
        <v>0</v>
      </c>
      <c r="CQ485" s="697">
        <f>[52]ACCOUNTALLOC!CQ485</f>
        <v>0</v>
      </c>
      <c r="CR485" s="697">
        <f>[52]ACCOUNTALLOC!CR485</f>
        <v>0</v>
      </c>
      <c r="CS485" s="697">
        <f>[52]ACCOUNTALLOC!CS485</f>
        <v>0</v>
      </c>
      <c r="CT485" s="697">
        <f>[52]ACCOUNTALLOC!CT485</f>
        <v>0</v>
      </c>
      <c r="CU485" s="697">
        <f>[52]ACCOUNTALLOC!CU485</f>
        <v>0</v>
      </c>
      <c r="CW485" s="65">
        <f>[52]ACCOUNTALLOC!CW485</f>
        <v>0</v>
      </c>
      <c r="CX485" s="65">
        <f>[52]ACCOUNTALLOC!CX485</f>
        <v>0</v>
      </c>
      <c r="CY485" s="65">
        <f>[52]ACCOUNTALLOC!CY485</f>
        <v>0</v>
      </c>
      <c r="CZ485" s="65">
        <f>[52]ACCOUNTALLOC!CZ485</f>
        <v>0</v>
      </c>
      <c r="DA485" s="65">
        <f>[52]ACCOUNTALLOC!DA485</f>
        <v>0</v>
      </c>
      <c r="DB485" s="65">
        <f>[52]ACCOUNTALLOC!DB485</f>
        <v>0</v>
      </c>
      <c r="DC485" s="65">
        <f>[52]ACCOUNTALLOC!DC485</f>
        <v>0</v>
      </c>
      <c r="DE485" s="65">
        <v>0</v>
      </c>
      <c r="DF485" s="65">
        <v>0</v>
      </c>
      <c r="DG485" s="65">
        <v>0</v>
      </c>
      <c r="DH485" s="65">
        <v>0</v>
      </c>
      <c r="DI485" s="65">
        <v>0</v>
      </c>
      <c r="DJ485" s="65">
        <v>0</v>
      </c>
      <c r="DK485" s="65">
        <v>0</v>
      </c>
      <c r="DM485" s="65">
        <v>0</v>
      </c>
      <c r="DN485" s="65">
        <v>0</v>
      </c>
      <c r="DO485" s="65">
        <v>0</v>
      </c>
      <c r="DP485" s="65">
        <v>0</v>
      </c>
      <c r="DQ485" s="65">
        <v>0</v>
      </c>
      <c r="DR485" s="65">
        <v>0</v>
      </c>
      <c r="DS485" s="65">
        <v>0</v>
      </c>
      <c r="DU485" s="65">
        <v>0</v>
      </c>
      <c r="DV485" s="65">
        <v>0</v>
      </c>
      <c r="DW485" s="65">
        <v>0</v>
      </c>
      <c r="DX485" s="65">
        <v>0</v>
      </c>
      <c r="DY485" s="65">
        <v>0</v>
      </c>
      <c r="DZ485" s="65">
        <v>0</v>
      </c>
      <c r="EA485" s="65">
        <v>0</v>
      </c>
      <c r="EC485" s="65">
        <v>0</v>
      </c>
      <c r="ED485" s="65">
        <v>0</v>
      </c>
      <c r="EE485" s="65">
        <v>0</v>
      </c>
      <c r="EF485" s="65">
        <v>0</v>
      </c>
      <c r="EG485" s="65">
        <v>0</v>
      </c>
      <c r="EH485" s="65">
        <v>0</v>
      </c>
      <c r="EI485" s="65">
        <v>0</v>
      </c>
      <c r="EK485" s="65">
        <v>0</v>
      </c>
      <c r="EL485" s="65">
        <v>0</v>
      </c>
      <c r="EM485" s="65">
        <v>0</v>
      </c>
      <c r="EN485" s="65">
        <v>0</v>
      </c>
      <c r="EO485" s="65">
        <v>0</v>
      </c>
      <c r="EP485" s="65">
        <v>0</v>
      </c>
      <c r="EQ485" s="65">
        <v>0</v>
      </c>
      <c r="ES485" s="65">
        <v>0</v>
      </c>
      <c r="ET485" s="65">
        <v>0</v>
      </c>
      <c r="EU485" s="65">
        <v>0</v>
      </c>
      <c r="EV485" s="65">
        <v>0</v>
      </c>
      <c r="EW485" s="65">
        <v>0</v>
      </c>
      <c r="EX485" s="65">
        <v>0</v>
      </c>
      <c r="EY485" s="65">
        <v>0</v>
      </c>
      <c r="FA485" s="65">
        <v>0</v>
      </c>
      <c r="FB485" s="65">
        <v>0</v>
      </c>
      <c r="FC485" s="65">
        <v>0</v>
      </c>
      <c r="FD485" s="65">
        <v>0</v>
      </c>
      <c r="FE485" s="65">
        <v>0</v>
      </c>
      <c r="FF485" s="65">
        <v>0</v>
      </c>
      <c r="FG485" s="65">
        <v>0</v>
      </c>
    </row>
    <row r="486" spans="1:163">
      <c r="A486" s="699" t="str">
        <f>[52]ACCOUNTALLOC!A486</f>
        <v>~</v>
      </c>
      <c r="B486" s="698" t="str">
        <f>[52]ACCOUNTALLOC!B486</f>
        <v>~</v>
      </c>
      <c r="C486" s="695">
        <f>[52]ACCOUNTALLOC!C486</f>
        <v>0</v>
      </c>
      <c r="D486" s="700"/>
      <c r="E486" s="697">
        <f>[52]ACCOUNTALLOC!E486</f>
        <v>0</v>
      </c>
      <c r="F486" s="697">
        <f>[52]ACCOUNTALLOC!F486</f>
        <v>0</v>
      </c>
      <c r="G486" s="697">
        <f>[52]ACCOUNTALLOC!G486</f>
        <v>0</v>
      </c>
      <c r="H486" s="697">
        <f>[52]ACCOUNTALLOC!H486</f>
        <v>0</v>
      </c>
      <c r="I486" s="697">
        <f>[52]ACCOUNTALLOC!I486</f>
        <v>0</v>
      </c>
      <c r="J486" s="697">
        <f>[52]ACCOUNTALLOC!J486</f>
        <v>0</v>
      </c>
      <c r="K486" s="697">
        <f>[52]ACCOUNTALLOC!K486</f>
        <v>0</v>
      </c>
      <c r="L486" s="698"/>
      <c r="M486" s="697">
        <f>[52]ACCOUNTALLOC!M486</f>
        <v>0</v>
      </c>
      <c r="N486" s="697">
        <f>[52]ACCOUNTALLOC!N486</f>
        <v>0</v>
      </c>
      <c r="O486" s="697">
        <f>[52]ACCOUNTALLOC!O486</f>
        <v>0</v>
      </c>
      <c r="P486" s="697">
        <f>[52]ACCOUNTALLOC!P486</f>
        <v>0</v>
      </c>
      <c r="Q486" s="697">
        <f>[52]ACCOUNTALLOC!Q486</f>
        <v>0</v>
      </c>
      <c r="R486" s="697">
        <f>[52]ACCOUNTALLOC!R486</f>
        <v>0</v>
      </c>
      <c r="S486" s="697">
        <f>[52]ACCOUNTALLOC!S486</f>
        <v>0</v>
      </c>
      <c r="T486" s="698"/>
      <c r="U486" s="697">
        <f>[52]ACCOUNTALLOC!U486</f>
        <v>0</v>
      </c>
      <c r="V486" s="697">
        <f>[52]ACCOUNTALLOC!V486</f>
        <v>0</v>
      </c>
      <c r="W486" s="697">
        <f>[52]ACCOUNTALLOC!W486</f>
        <v>0</v>
      </c>
      <c r="X486" s="697">
        <f>[52]ACCOUNTALLOC!X486</f>
        <v>0</v>
      </c>
      <c r="Y486" s="697">
        <f>[52]ACCOUNTALLOC!Y486</f>
        <v>0</v>
      </c>
      <c r="Z486" s="697">
        <f>[52]ACCOUNTALLOC!Z486</f>
        <v>0</v>
      </c>
      <c r="AA486" s="697">
        <f>[52]ACCOUNTALLOC!AA486</f>
        <v>0</v>
      </c>
      <c r="AB486" s="698"/>
      <c r="AC486" s="697">
        <f>[52]ACCOUNTALLOC!AC486</f>
        <v>0</v>
      </c>
      <c r="AD486" s="697">
        <f>[52]ACCOUNTALLOC!AD486</f>
        <v>0</v>
      </c>
      <c r="AE486" s="697">
        <f>[52]ACCOUNTALLOC!AE486</f>
        <v>0</v>
      </c>
      <c r="AF486" s="697">
        <f>[52]ACCOUNTALLOC!AF486</f>
        <v>0</v>
      </c>
      <c r="AG486" s="697">
        <f>[52]ACCOUNTALLOC!AG486</f>
        <v>0</v>
      </c>
      <c r="AH486" s="697">
        <f>[52]ACCOUNTALLOC!AH486</f>
        <v>0</v>
      </c>
      <c r="AI486" s="697">
        <f>[52]ACCOUNTALLOC!AI486</f>
        <v>0</v>
      </c>
      <c r="AJ486" s="698"/>
      <c r="AK486" s="697">
        <f>[52]ACCOUNTALLOC!AK486</f>
        <v>0</v>
      </c>
      <c r="AL486" s="697">
        <f>[52]ACCOUNTALLOC!AL486</f>
        <v>0</v>
      </c>
      <c r="AM486" s="697">
        <f>[52]ACCOUNTALLOC!AM486</f>
        <v>0</v>
      </c>
      <c r="AN486" s="697">
        <f>[52]ACCOUNTALLOC!AN486</f>
        <v>0</v>
      </c>
      <c r="AO486" s="697">
        <f>[52]ACCOUNTALLOC!AO486</f>
        <v>0</v>
      </c>
      <c r="AP486" s="697">
        <f>[52]ACCOUNTALLOC!AP486</f>
        <v>0</v>
      </c>
      <c r="AQ486" s="697">
        <f>[52]ACCOUNTALLOC!AQ486</f>
        <v>0</v>
      </c>
      <c r="AR486" s="698"/>
      <c r="AS486" s="697">
        <f>[52]ACCOUNTALLOC!AS486</f>
        <v>0</v>
      </c>
      <c r="AT486" s="697">
        <f>[52]ACCOUNTALLOC!AT486</f>
        <v>0</v>
      </c>
      <c r="AU486" s="697">
        <f>[52]ACCOUNTALLOC!AU486</f>
        <v>0</v>
      </c>
      <c r="AV486" s="697">
        <f>[52]ACCOUNTALLOC!AV486</f>
        <v>0</v>
      </c>
      <c r="AW486" s="697">
        <f>[52]ACCOUNTALLOC!AW486</f>
        <v>0</v>
      </c>
      <c r="AX486" s="697">
        <f>[52]ACCOUNTALLOC!AX486</f>
        <v>0</v>
      </c>
      <c r="AY486" s="697">
        <f>[52]ACCOUNTALLOC!AY486</f>
        <v>0</v>
      </c>
      <c r="AZ486" s="698"/>
      <c r="BA486" s="697">
        <f>[52]ACCOUNTALLOC!BA486</f>
        <v>0</v>
      </c>
      <c r="BB486" s="697">
        <f>[52]ACCOUNTALLOC!BB486</f>
        <v>0</v>
      </c>
      <c r="BC486" s="697">
        <f>[52]ACCOUNTALLOC!BC486</f>
        <v>0</v>
      </c>
      <c r="BD486" s="697">
        <f>[52]ACCOUNTALLOC!BD486</f>
        <v>0</v>
      </c>
      <c r="BE486" s="697">
        <f>[52]ACCOUNTALLOC!BE486</f>
        <v>0</v>
      </c>
      <c r="BF486" s="697">
        <f>[52]ACCOUNTALLOC!BF486</f>
        <v>0</v>
      </c>
      <c r="BG486" s="697">
        <f>[52]ACCOUNTALLOC!BG486</f>
        <v>0</v>
      </c>
      <c r="BH486" s="698"/>
      <c r="BI486" s="697">
        <f>[52]ACCOUNTALLOC!BI486</f>
        <v>0</v>
      </c>
      <c r="BJ486" s="697">
        <f>[52]ACCOUNTALLOC!BJ486</f>
        <v>0</v>
      </c>
      <c r="BK486" s="697">
        <f>[52]ACCOUNTALLOC!BK486</f>
        <v>0</v>
      </c>
      <c r="BL486" s="697">
        <f>[52]ACCOUNTALLOC!BL486</f>
        <v>0</v>
      </c>
      <c r="BM486" s="697">
        <f>[52]ACCOUNTALLOC!BM486</f>
        <v>0</v>
      </c>
      <c r="BN486" s="697">
        <f>[52]ACCOUNTALLOC!BN486</f>
        <v>0</v>
      </c>
      <c r="BO486" s="697">
        <f>[52]ACCOUNTALLOC!BO486</f>
        <v>0</v>
      </c>
      <c r="BP486" s="698"/>
      <c r="BQ486" s="697">
        <f>[52]ACCOUNTALLOC!BQ486</f>
        <v>0</v>
      </c>
      <c r="BR486" s="697">
        <f>[52]ACCOUNTALLOC!BR486</f>
        <v>0</v>
      </c>
      <c r="BS486" s="697">
        <f>[52]ACCOUNTALLOC!BS486</f>
        <v>0</v>
      </c>
      <c r="BT486" s="697">
        <f>[52]ACCOUNTALLOC!BT486</f>
        <v>0</v>
      </c>
      <c r="BU486" s="697">
        <f>[52]ACCOUNTALLOC!BU486</f>
        <v>0</v>
      </c>
      <c r="BV486" s="697">
        <f>[52]ACCOUNTALLOC!BV486</f>
        <v>0</v>
      </c>
      <c r="BW486" s="697">
        <f>[52]ACCOUNTALLOC!BW486</f>
        <v>0</v>
      </c>
      <c r="BX486" s="698"/>
      <c r="BY486" s="697">
        <f>[52]ACCOUNTALLOC!BY486</f>
        <v>0</v>
      </c>
      <c r="BZ486" s="697">
        <f>[52]ACCOUNTALLOC!BZ486</f>
        <v>0</v>
      </c>
      <c r="CA486" s="697">
        <f>[52]ACCOUNTALLOC!CA486</f>
        <v>0</v>
      </c>
      <c r="CB486" s="697">
        <f>[52]ACCOUNTALLOC!CB486</f>
        <v>0</v>
      </c>
      <c r="CC486" s="697">
        <f>[52]ACCOUNTALLOC!CC486</f>
        <v>0</v>
      </c>
      <c r="CD486" s="697">
        <f>[52]ACCOUNTALLOC!CD486</f>
        <v>0</v>
      </c>
      <c r="CE486" s="697">
        <f>[52]ACCOUNTALLOC!CE486</f>
        <v>0</v>
      </c>
      <c r="CF486" s="698"/>
      <c r="CG486" s="697">
        <f>[52]ACCOUNTALLOC!CG486</f>
        <v>0</v>
      </c>
      <c r="CH486" s="697">
        <f>[52]ACCOUNTALLOC!CH486</f>
        <v>0</v>
      </c>
      <c r="CI486" s="697">
        <f>[52]ACCOUNTALLOC!CI486</f>
        <v>0</v>
      </c>
      <c r="CJ486" s="697">
        <f>[52]ACCOUNTALLOC!CJ486</f>
        <v>0</v>
      </c>
      <c r="CK486" s="697">
        <f>[52]ACCOUNTALLOC!CK486</f>
        <v>0</v>
      </c>
      <c r="CL486" s="697">
        <f>[52]ACCOUNTALLOC!CL486</f>
        <v>0</v>
      </c>
      <c r="CM486" s="697">
        <f>[52]ACCOUNTALLOC!CM486</f>
        <v>0</v>
      </c>
      <c r="CN486" s="698">
        <f>[52]ACCOUNTALLOC!CN486</f>
        <v>0</v>
      </c>
      <c r="CO486" s="697">
        <f>[52]ACCOUNTALLOC!CO486</f>
        <v>0</v>
      </c>
      <c r="CP486" s="697">
        <f>[52]ACCOUNTALLOC!CP486</f>
        <v>0</v>
      </c>
      <c r="CQ486" s="697">
        <f>[52]ACCOUNTALLOC!CQ486</f>
        <v>0</v>
      </c>
      <c r="CR486" s="697">
        <f>[52]ACCOUNTALLOC!CR486</f>
        <v>0</v>
      </c>
      <c r="CS486" s="697">
        <f>[52]ACCOUNTALLOC!CS486</f>
        <v>0</v>
      </c>
      <c r="CT486" s="697">
        <f>[52]ACCOUNTALLOC!CT486</f>
        <v>0</v>
      </c>
      <c r="CU486" s="697">
        <f>[52]ACCOUNTALLOC!CU486</f>
        <v>0</v>
      </c>
      <c r="CW486" s="65">
        <f>[52]ACCOUNTALLOC!CW486</f>
        <v>0</v>
      </c>
      <c r="CX486" s="65">
        <f>[52]ACCOUNTALLOC!CX486</f>
        <v>0</v>
      </c>
      <c r="CY486" s="65">
        <f>[52]ACCOUNTALLOC!CY486</f>
        <v>0</v>
      </c>
      <c r="CZ486" s="65">
        <f>[52]ACCOUNTALLOC!CZ486</f>
        <v>0</v>
      </c>
      <c r="DA486" s="65">
        <f>[52]ACCOUNTALLOC!DA486</f>
        <v>0</v>
      </c>
      <c r="DB486" s="65">
        <f>[52]ACCOUNTALLOC!DB486</f>
        <v>0</v>
      </c>
      <c r="DC486" s="65">
        <f>[52]ACCOUNTALLOC!DC486</f>
        <v>0</v>
      </c>
      <c r="DE486" s="65">
        <v>0</v>
      </c>
      <c r="DF486" s="65">
        <v>0</v>
      </c>
      <c r="DG486" s="65">
        <v>0</v>
      </c>
      <c r="DH486" s="65">
        <v>0</v>
      </c>
      <c r="DI486" s="65">
        <v>0</v>
      </c>
      <c r="DJ486" s="65">
        <v>0</v>
      </c>
      <c r="DK486" s="65">
        <v>0</v>
      </c>
      <c r="DM486" s="65">
        <v>0</v>
      </c>
      <c r="DN486" s="65">
        <v>0</v>
      </c>
      <c r="DO486" s="65">
        <v>0</v>
      </c>
      <c r="DP486" s="65">
        <v>0</v>
      </c>
      <c r="DQ486" s="65">
        <v>0</v>
      </c>
      <c r="DR486" s="65">
        <v>0</v>
      </c>
      <c r="DS486" s="65">
        <v>0</v>
      </c>
      <c r="DU486" s="65">
        <v>0</v>
      </c>
      <c r="DV486" s="65">
        <v>0</v>
      </c>
      <c r="DW486" s="65">
        <v>0</v>
      </c>
      <c r="DX486" s="65">
        <v>0</v>
      </c>
      <c r="DY486" s="65">
        <v>0</v>
      </c>
      <c r="DZ486" s="65">
        <v>0</v>
      </c>
      <c r="EA486" s="65">
        <v>0</v>
      </c>
      <c r="EC486" s="65">
        <v>0</v>
      </c>
      <c r="ED486" s="65">
        <v>0</v>
      </c>
      <c r="EE486" s="65">
        <v>0</v>
      </c>
      <c r="EF486" s="65">
        <v>0</v>
      </c>
      <c r="EG486" s="65">
        <v>0</v>
      </c>
      <c r="EH486" s="65">
        <v>0</v>
      </c>
      <c r="EI486" s="65">
        <v>0</v>
      </c>
      <c r="EK486" s="65">
        <v>0</v>
      </c>
      <c r="EL486" s="65">
        <v>0</v>
      </c>
      <c r="EM486" s="65">
        <v>0</v>
      </c>
      <c r="EN486" s="65">
        <v>0</v>
      </c>
      <c r="EO486" s="65">
        <v>0</v>
      </c>
      <c r="EP486" s="65">
        <v>0</v>
      </c>
      <c r="EQ486" s="65">
        <v>0</v>
      </c>
      <c r="ES486" s="65">
        <v>0</v>
      </c>
      <c r="ET486" s="65">
        <v>0</v>
      </c>
      <c r="EU486" s="65">
        <v>0</v>
      </c>
      <c r="EV486" s="65">
        <v>0</v>
      </c>
      <c r="EW486" s="65">
        <v>0</v>
      </c>
      <c r="EX486" s="65">
        <v>0</v>
      </c>
      <c r="EY486" s="65">
        <v>0</v>
      </c>
      <c r="FA486" s="65">
        <v>0</v>
      </c>
      <c r="FB486" s="65">
        <v>0</v>
      </c>
      <c r="FC486" s="65">
        <v>0</v>
      </c>
      <c r="FD486" s="65">
        <v>0</v>
      </c>
      <c r="FE486" s="65">
        <v>0</v>
      </c>
      <c r="FF486" s="65">
        <v>0</v>
      </c>
      <c r="FG486" s="65">
        <v>0</v>
      </c>
    </row>
    <row r="487" spans="1:163">
      <c r="A487" s="698"/>
      <c r="B487" s="694" t="str">
        <f>[52]ACCOUNTALLOC!B487</f>
        <v>Sub-total</v>
      </c>
      <c r="C487" s="696">
        <f>[52]ACCOUNTALLOC!C487</f>
        <v>1376273.7558263356</v>
      </c>
      <c r="D487" s="700"/>
      <c r="E487" s="696">
        <f>[52]ACCOUNTALLOC!E487</f>
        <v>0</v>
      </c>
      <c r="F487" s="696">
        <f>[52]ACCOUNTALLOC!F487</f>
        <v>0</v>
      </c>
      <c r="G487" s="696">
        <f>[52]ACCOUNTALLOC!G487</f>
        <v>1209631.7695763246</v>
      </c>
      <c r="H487" s="696">
        <f>[52]ACCOUNTALLOC!H487</f>
        <v>0</v>
      </c>
      <c r="I487" s="696">
        <f>[52]ACCOUNTALLOC!I487</f>
        <v>0</v>
      </c>
      <c r="J487" s="696">
        <f>[52]ACCOUNTALLOC!J487</f>
        <v>0</v>
      </c>
      <c r="K487" s="696">
        <f>[52]ACCOUNTALLOC!K487</f>
        <v>1209631.7695763246</v>
      </c>
      <c r="L487" s="696"/>
      <c r="M487" s="696">
        <f>[52]ACCOUNTALLOC!M487</f>
        <v>0</v>
      </c>
      <c r="N487" s="696">
        <f>[52]ACCOUNTALLOC!N487</f>
        <v>0</v>
      </c>
      <c r="O487" s="696">
        <f>[52]ACCOUNTALLOC!O487</f>
        <v>145550.04880101755</v>
      </c>
      <c r="P487" s="696">
        <f>[52]ACCOUNTALLOC!P487</f>
        <v>0</v>
      </c>
      <c r="Q487" s="696">
        <f>[52]ACCOUNTALLOC!Q487</f>
        <v>0</v>
      </c>
      <c r="R487" s="696">
        <f>[52]ACCOUNTALLOC!R487</f>
        <v>0</v>
      </c>
      <c r="S487" s="696">
        <f>[52]ACCOUNTALLOC!S487</f>
        <v>145550.04880101755</v>
      </c>
      <c r="T487" s="696"/>
      <c r="U487" s="696">
        <f>[52]ACCOUNTALLOC!U487</f>
        <v>0</v>
      </c>
      <c r="V487" s="696">
        <f>[52]ACCOUNTALLOC!V487</f>
        <v>0</v>
      </c>
      <c r="W487" s="696">
        <f>[52]ACCOUNTALLOC!W487</f>
        <v>9772.1228836946921</v>
      </c>
      <c r="X487" s="696">
        <f>[52]ACCOUNTALLOC!X487</f>
        <v>0</v>
      </c>
      <c r="Y487" s="696">
        <f>[52]ACCOUNTALLOC!Y487</f>
        <v>0</v>
      </c>
      <c r="Z487" s="696">
        <f>[52]ACCOUNTALLOC!Z487</f>
        <v>0</v>
      </c>
      <c r="AA487" s="696">
        <f>[52]ACCOUNTALLOC!AA487</f>
        <v>9772.1228836946921</v>
      </c>
      <c r="AB487" s="696"/>
      <c r="AC487" s="696">
        <f>[52]ACCOUNTALLOC!AC487</f>
        <v>0</v>
      </c>
      <c r="AD487" s="696">
        <f>[52]ACCOUNTALLOC!AD487</f>
        <v>0</v>
      </c>
      <c r="AE487" s="696">
        <f>[52]ACCOUNTALLOC!AE487</f>
        <v>1007.8549078969783</v>
      </c>
      <c r="AF487" s="696">
        <f>[52]ACCOUNTALLOC!AF487</f>
        <v>0</v>
      </c>
      <c r="AG487" s="696">
        <f>[52]ACCOUNTALLOC!AG487</f>
        <v>0</v>
      </c>
      <c r="AH487" s="696">
        <f>[52]ACCOUNTALLOC!AH487</f>
        <v>0</v>
      </c>
      <c r="AI487" s="696">
        <f>[52]ACCOUNTALLOC!AI487</f>
        <v>1007.8549078969783</v>
      </c>
      <c r="AJ487" s="696"/>
      <c r="AK487" s="696">
        <f>[52]ACCOUNTALLOC!AK487</f>
        <v>0</v>
      </c>
      <c r="AL487" s="696">
        <f>[52]ACCOUNTALLOC!AL487</f>
        <v>0</v>
      </c>
      <c r="AM487" s="696">
        <f>[52]ACCOUNTALLOC!AM487</f>
        <v>582.92795741784857</v>
      </c>
      <c r="AN487" s="696">
        <f>[52]ACCOUNTALLOC!AN487</f>
        <v>0</v>
      </c>
      <c r="AO487" s="696">
        <f>[52]ACCOUNTALLOC!AO487</f>
        <v>0</v>
      </c>
      <c r="AP487" s="696">
        <f>[52]ACCOUNTALLOC!AP487</f>
        <v>0</v>
      </c>
      <c r="AQ487" s="696">
        <f>[52]ACCOUNTALLOC!AQ487</f>
        <v>582.92795741784857</v>
      </c>
      <c r="AR487" s="696"/>
      <c r="AS487" s="696">
        <f>[52]ACCOUNTALLOC!AS487</f>
        <v>0</v>
      </c>
      <c r="AT487" s="696">
        <f>[52]ACCOUNTALLOC!AT487</f>
        <v>0</v>
      </c>
      <c r="AU487" s="696">
        <f>[52]ACCOUNTALLOC!AU487</f>
        <v>2.3939546505866467</v>
      </c>
      <c r="AV487" s="696">
        <f>[52]ACCOUNTALLOC!AV487</f>
        <v>0</v>
      </c>
      <c r="AW487" s="696">
        <f>[52]ACCOUNTALLOC!AW487</f>
        <v>0</v>
      </c>
      <c r="AX487" s="696">
        <f>[52]ACCOUNTALLOC!AX487</f>
        <v>0</v>
      </c>
      <c r="AY487" s="696">
        <f>[52]ACCOUNTALLOC!AY487</f>
        <v>2.3939546505866467</v>
      </c>
      <c r="AZ487" s="696"/>
      <c r="BA487" s="696">
        <f>[52]ACCOUNTALLOC!BA487</f>
        <v>0</v>
      </c>
      <c r="BB487" s="696">
        <f>[52]ACCOUNTALLOC!BB487</f>
        <v>0</v>
      </c>
      <c r="BC487" s="696">
        <f>[52]ACCOUNTALLOC!BC487</f>
        <v>185.53148542046515</v>
      </c>
      <c r="BD487" s="696">
        <f>[52]ACCOUNTALLOC!BD487</f>
        <v>0</v>
      </c>
      <c r="BE487" s="696">
        <f>[52]ACCOUNTALLOC!BE487</f>
        <v>0</v>
      </c>
      <c r="BF487" s="696">
        <f>[52]ACCOUNTALLOC!BF487</f>
        <v>0</v>
      </c>
      <c r="BG487" s="696">
        <f>[52]ACCOUNTALLOC!BG487</f>
        <v>185.53148542046515</v>
      </c>
      <c r="BH487" s="696"/>
      <c r="BI487" s="696">
        <f>[52]ACCOUNTALLOC!BI487</f>
        <v>0</v>
      </c>
      <c r="BJ487" s="696">
        <f>[52]ACCOUNTALLOC!BJ487</f>
        <v>0</v>
      </c>
      <c r="BK487" s="696">
        <f>[52]ACCOUNTALLOC!BK487</f>
        <v>111.31889125227907</v>
      </c>
      <c r="BL487" s="696">
        <f>[52]ACCOUNTALLOC!BL487</f>
        <v>0</v>
      </c>
      <c r="BM487" s="696">
        <f>[52]ACCOUNTALLOC!BM487</f>
        <v>0</v>
      </c>
      <c r="BN487" s="696">
        <f>[52]ACCOUNTALLOC!BN487</f>
        <v>0</v>
      </c>
      <c r="BO487" s="696">
        <f>[52]ACCOUNTALLOC!BO487</f>
        <v>111.31889125227907</v>
      </c>
      <c r="BP487" s="696"/>
      <c r="BQ487" s="696">
        <f>[52]ACCOUNTALLOC!BQ487</f>
        <v>0</v>
      </c>
      <c r="BR487" s="696">
        <f>[52]ACCOUNTALLOC!BR487</f>
        <v>0</v>
      </c>
      <c r="BS487" s="696">
        <f>[52]ACCOUNTALLOC!BS487</f>
        <v>29.924433132333085</v>
      </c>
      <c r="BT487" s="696">
        <f>[52]ACCOUNTALLOC!BT487</f>
        <v>0</v>
      </c>
      <c r="BU487" s="696">
        <f>[52]ACCOUNTALLOC!BU487</f>
        <v>0</v>
      </c>
      <c r="BV487" s="696">
        <f>[52]ACCOUNTALLOC!BV487</f>
        <v>0</v>
      </c>
      <c r="BW487" s="696">
        <f>[52]ACCOUNTALLOC!BW487</f>
        <v>29.924433132333085</v>
      </c>
      <c r="BX487" s="696"/>
      <c r="BY487" s="696">
        <f>[52]ACCOUNTALLOC!BY487</f>
        <v>0</v>
      </c>
      <c r="BZ487" s="696">
        <f>[52]ACCOUNTALLOC!BZ487</f>
        <v>0</v>
      </c>
      <c r="CA487" s="696">
        <f>[52]ACCOUNTALLOC!CA487</f>
        <v>19.151637204693174</v>
      </c>
      <c r="CB487" s="696">
        <f>[52]ACCOUNTALLOC!CB487</f>
        <v>0</v>
      </c>
      <c r="CC487" s="696">
        <f>[52]ACCOUNTALLOC!CC487</f>
        <v>0</v>
      </c>
      <c r="CD487" s="696">
        <f>[52]ACCOUNTALLOC!CD487</f>
        <v>0</v>
      </c>
      <c r="CE487" s="696">
        <f>[52]ACCOUNTALLOC!CE487</f>
        <v>19.151637204693174</v>
      </c>
      <c r="CF487" s="696"/>
      <c r="CG487" s="696">
        <f>[52]ACCOUNTALLOC!CG487</f>
        <v>0</v>
      </c>
      <c r="CH487" s="696">
        <f>[52]ACCOUNTALLOC!CH487</f>
        <v>0</v>
      </c>
      <c r="CI487" s="696">
        <f>[52]ACCOUNTALLOC!CI487</f>
        <v>9371.1354797214281</v>
      </c>
      <c r="CJ487" s="696">
        <f>[52]ACCOUNTALLOC!CJ487</f>
        <v>0</v>
      </c>
      <c r="CK487" s="696">
        <f>[52]ACCOUNTALLOC!CK487</f>
        <v>0</v>
      </c>
      <c r="CL487" s="696">
        <f>[52]ACCOUNTALLOC!CL487</f>
        <v>0</v>
      </c>
      <c r="CM487" s="696">
        <f>[52]ACCOUNTALLOC!CM487</f>
        <v>9371.1354797214281</v>
      </c>
      <c r="CN487" s="696">
        <f>[52]ACCOUNTALLOC!CN487</f>
        <v>0</v>
      </c>
      <c r="CO487" s="696">
        <f>[52]ACCOUNTALLOC!CO487</f>
        <v>0</v>
      </c>
      <c r="CP487" s="696">
        <f>[52]ACCOUNTALLOC!CP487</f>
        <v>0</v>
      </c>
      <c r="CQ487" s="696">
        <f>[52]ACCOUNTALLOC!CQ487</f>
        <v>9.5758186023465868</v>
      </c>
      <c r="CR487" s="696">
        <f>[52]ACCOUNTALLOC!CR487</f>
        <v>0</v>
      </c>
      <c r="CS487" s="696">
        <f>[52]ACCOUNTALLOC!CS487</f>
        <v>0</v>
      </c>
      <c r="CT487" s="696">
        <f>[52]ACCOUNTALLOC!CT487</f>
        <v>0</v>
      </c>
      <c r="CU487" s="696">
        <f>[52]ACCOUNTALLOC!CU487</f>
        <v>9.5758186023465868</v>
      </c>
      <c r="CV487" s="66"/>
      <c r="CW487" s="66">
        <f>[52]ACCOUNTALLOC!CW487</f>
        <v>0</v>
      </c>
      <c r="CX487" s="66">
        <f>[52]ACCOUNTALLOC!CX487</f>
        <v>0</v>
      </c>
      <c r="CY487" s="66">
        <f>[52]ACCOUNTALLOC!CY487</f>
        <v>0</v>
      </c>
      <c r="CZ487" s="66">
        <f>[52]ACCOUNTALLOC!CZ487</f>
        <v>0</v>
      </c>
      <c r="DA487" s="66">
        <f>[52]ACCOUNTALLOC!DA487</f>
        <v>0</v>
      </c>
      <c r="DB487" s="66">
        <f>[52]ACCOUNTALLOC!DB487</f>
        <v>0</v>
      </c>
      <c r="DC487" s="66">
        <f>[52]ACCOUNTALLOC!DC487</f>
        <v>0</v>
      </c>
      <c r="DD487" s="66"/>
      <c r="DE487" s="66">
        <v>0</v>
      </c>
      <c r="DF487" s="66">
        <v>0</v>
      </c>
      <c r="DG487" s="66">
        <v>0</v>
      </c>
      <c r="DH487" s="66">
        <v>0</v>
      </c>
      <c r="DI487" s="66">
        <v>0</v>
      </c>
      <c r="DJ487" s="66">
        <v>0</v>
      </c>
      <c r="DK487" s="66">
        <v>0</v>
      </c>
      <c r="DL487" s="66"/>
      <c r="DM487" s="66">
        <v>0</v>
      </c>
      <c r="DN487" s="66">
        <v>0</v>
      </c>
      <c r="DO487" s="66">
        <v>0</v>
      </c>
      <c r="DP487" s="66">
        <v>0</v>
      </c>
      <c r="DQ487" s="66">
        <v>0</v>
      </c>
      <c r="DR487" s="66">
        <v>0</v>
      </c>
      <c r="DS487" s="66">
        <v>0</v>
      </c>
      <c r="DT487" s="66"/>
      <c r="DU487" s="66">
        <v>0</v>
      </c>
      <c r="DV487" s="66">
        <v>0</v>
      </c>
      <c r="DW487" s="66">
        <v>0</v>
      </c>
      <c r="DX487" s="66">
        <v>0</v>
      </c>
      <c r="DY487" s="66">
        <v>0</v>
      </c>
      <c r="DZ487" s="66">
        <v>0</v>
      </c>
      <c r="EA487" s="66">
        <v>0</v>
      </c>
      <c r="EB487" s="66"/>
      <c r="EC487" s="66">
        <v>0</v>
      </c>
      <c r="ED487" s="66">
        <v>0</v>
      </c>
      <c r="EE487" s="66">
        <v>0</v>
      </c>
      <c r="EF487" s="66">
        <v>0</v>
      </c>
      <c r="EG487" s="66">
        <v>0</v>
      </c>
      <c r="EH487" s="66">
        <v>0</v>
      </c>
      <c r="EI487" s="66">
        <v>0</v>
      </c>
      <c r="EJ487" s="66"/>
      <c r="EK487" s="66">
        <v>0</v>
      </c>
      <c r="EL487" s="66">
        <v>0</v>
      </c>
      <c r="EM487" s="66">
        <v>0</v>
      </c>
      <c r="EN487" s="66">
        <v>0</v>
      </c>
      <c r="EO487" s="66">
        <v>0</v>
      </c>
      <c r="EP487" s="66">
        <v>0</v>
      </c>
      <c r="EQ487" s="66">
        <v>0</v>
      </c>
      <c r="ER487" s="66"/>
      <c r="ES487" s="66">
        <v>0</v>
      </c>
      <c r="ET487" s="66">
        <v>0</v>
      </c>
      <c r="EU487" s="66">
        <v>0</v>
      </c>
      <c r="EV487" s="66">
        <v>0</v>
      </c>
      <c r="EW487" s="66">
        <v>0</v>
      </c>
      <c r="EX487" s="66">
        <v>0</v>
      </c>
      <c r="EY487" s="66">
        <v>0</v>
      </c>
      <c r="EZ487" s="66"/>
      <c r="FA487" s="66">
        <v>0</v>
      </c>
      <c r="FB487" s="66">
        <v>0</v>
      </c>
      <c r="FC487" s="66">
        <v>0</v>
      </c>
      <c r="FD487" s="66">
        <v>0</v>
      </c>
      <c r="FE487" s="66">
        <v>0</v>
      </c>
      <c r="FF487" s="66">
        <v>0</v>
      </c>
      <c r="FG487" s="66">
        <v>0</v>
      </c>
    </row>
    <row r="488" spans="1:163">
      <c r="D488" s="64"/>
      <c r="CW488" s="2">
        <f>[52]ACCOUNTALLOC!CW488</f>
        <v>0</v>
      </c>
      <c r="CX488" s="2">
        <f>[52]ACCOUNTALLOC!CX488</f>
        <v>0</v>
      </c>
      <c r="CY488" s="2">
        <f>[52]ACCOUNTALLOC!CY488</f>
        <v>0</v>
      </c>
      <c r="CZ488" s="2">
        <f>[52]ACCOUNTALLOC!CZ488</f>
        <v>0</v>
      </c>
      <c r="DA488" s="2">
        <f>[52]ACCOUNTALLOC!DA488</f>
        <v>0</v>
      </c>
      <c r="DB488" s="2">
        <f>[52]ACCOUNTALLOC!DB488</f>
        <v>0</v>
      </c>
      <c r="DC488" s="2">
        <f>[52]ACCOUNTALLOC!DC488</f>
        <v>0</v>
      </c>
    </row>
    <row r="489" spans="1:163">
      <c r="A489" s="698"/>
      <c r="B489" s="694" t="str">
        <f>[52]ACCOUNTALLOC!B489</f>
        <v>TOTAL LABOR OPERATING EXPENSES</v>
      </c>
      <c r="C489" s="696">
        <f>[52]ACCOUNTALLOC!C489</f>
        <v>78587981.281698585</v>
      </c>
      <c r="D489" s="700"/>
      <c r="E489" s="696">
        <f>[52]ACCOUNTALLOC!E489</f>
        <v>18988718.941789243</v>
      </c>
      <c r="F489" s="696">
        <f>[52]ACCOUNTALLOC!F489</f>
        <v>17240687.986005589</v>
      </c>
      <c r="G489" s="696">
        <f>[52]ACCOUNTALLOC!G489</f>
        <v>12976869.988280533</v>
      </c>
      <c r="H489" s="696">
        <f>[52]ACCOUNTALLOC!H489</f>
        <v>0</v>
      </c>
      <c r="I489" s="696">
        <f>[52]ACCOUNTALLOC!I489</f>
        <v>0</v>
      </c>
      <c r="J489" s="696">
        <f>[52]ACCOUNTALLOC!J489</f>
        <v>0</v>
      </c>
      <c r="K489" s="696">
        <f>[52]ACCOUNTALLOC!K489</f>
        <v>49206276.916075364</v>
      </c>
      <c r="L489" s="696"/>
      <c r="M489" s="696">
        <f>[52]ACCOUNTALLOC!M489</f>
        <v>3603355.9552714825</v>
      </c>
      <c r="N489" s="696">
        <f>[52]ACCOUNTALLOC!N489</f>
        <v>4380656.5173802953</v>
      </c>
      <c r="O489" s="696">
        <f>[52]ACCOUNTALLOC!O489</f>
        <v>1445349.91160355</v>
      </c>
      <c r="P489" s="696">
        <f>[52]ACCOUNTALLOC!P489</f>
        <v>0</v>
      </c>
      <c r="Q489" s="696">
        <f>[52]ACCOUNTALLOC!Q489</f>
        <v>0</v>
      </c>
      <c r="R489" s="696">
        <f>[52]ACCOUNTALLOC!R489</f>
        <v>0</v>
      </c>
      <c r="S489" s="696">
        <f>[52]ACCOUNTALLOC!S489</f>
        <v>9429362.3842553273</v>
      </c>
      <c r="T489" s="696"/>
      <c r="U489" s="696">
        <f>[52]ACCOUNTALLOC!U489</f>
        <v>3169581.3976514684</v>
      </c>
      <c r="V489" s="696">
        <f>[52]ACCOUNTALLOC!V489</f>
        <v>4871625.5172672942</v>
      </c>
      <c r="W489" s="696">
        <f>[52]ACCOUNTALLOC!W489</f>
        <v>188851.31271084389</v>
      </c>
      <c r="X489" s="696">
        <f>[52]ACCOUNTALLOC!X489</f>
        <v>0</v>
      </c>
      <c r="Y489" s="696">
        <f>[52]ACCOUNTALLOC!Y489</f>
        <v>0</v>
      </c>
      <c r="Z489" s="696">
        <f>[52]ACCOUNTALLOC!Z489</f>
        <v>0</v>
      </c>
      <c r="AA489" s="696">
        <f>[52]ACCOUNTALLOC!AA489</f>
        <v>8230058.2276296066</v>
      </c>
      <c r="AB489" s="696"/>
      <c r="AC489" s="696">
        <f>[52]ACCOUNTALLOC!AC489</f>
        <v>1432612.6512894991</v>
      </c>
      <c r="AD489" s="696">
        <f>[52]ACCOUNTALLOC!AD489</f>
        <v>3143980.5872340528</v>
      </c>
      <c r="AE489" s="696">
        <f>[52]ACCOUNTALLOC!AE489</f>
        <v>116720.68921383322</v>
      </c>
      <c r="AF489" s="696">
        <f>[52]ACCOUNTALLOC!AF489</f>
        <v>0</v>
      </c>
      <c r="AG489" s="696">
        <f>[52]ACCOUNTALLOC!AG489</f>
        <v>0</v>
      </c>
      <c r="AH489" s="696">
        <f>[52]ACCOUNTALLOC!AH489</f>
        <v>0</v>
      </c>
      <c r="AI489" s="696">
        <f>[52]ACCOUNTALLOC!AI489</f>
        <v>4693313.927737385</v>
      </c>
      <c r="AJ489" s="696"/>
      <c r="AK489" s="696">
        <f>[52]ACCOUNTALLOC!AK489</f>
        <v>1112975.3365879077</v>
      </c>
      <c r="AL489" s="696">
        <f>[52]ACCOUNTALLOC!AL489</f>
        <v>2187401.8227069289</v>
      </c>
      <c r="AM489" s="696">
        <f>[52]ACCOUNTALLOC!AM489</f>
        <v>219627.18569992401</v>
      </c>
      <c r="AN489" s="696">
        <f>[52]ACCOUNTALLOC!AN489</f>
        <v>0</v>
      </c>
      <c r="AO489" s="696">
        <f>[52]ACCOUNTALLOC!AO489</f>
        <v>0</v>
      </c>
      <c r="AP489" s="696">
        <f>[52]ACCOUNTALLOC!AP489</f>
        <v>0</v>
      </c>
      <c r="AQ489" s="696">
        <f>[52]ACCOUNTALLOC!AQ489</f>
        <v>3520004.3449947606</v>
      </c>
      <c r="AR489" s="696"/>
      <c r="AS489" s="696">
        <f>[52]ACCOUNTALLOC!AS489</f>
        <v>11066.000969494326</v>
      </c>
      <c r="AT489" s="696">
        <f>[52]ACCOUNTALLOC!AT489</f>
        <v>6906.9582892072294</v>
      </c>
      <c r="AU489" s="696">
        <f>[52]ACCOUNTALLOC!AU489</f>
        <v>347.20035594080349</v>
      </c>
      <c r="AV489" s="696">
        <f>[52]ACCOUNTALLOC!AV489</f>
        <v>0</v>
      </c>
      <c r="AW489" s="696">
        <f>[52]ACCOUNTALLOC!AW489</f>
        <v>0</v>
      </c>
      <c r="AX489" s="696">
        <f>[52]ACCOUNTALLOC!AX489</f>
        <v>0</v>
      </c>
      <c r="AY489" s="696">
        <f>[52]ACCOUNTALLOC!AY489</f>
        <v>18320.159614642358</v>
      </c>
      <c r="AZ489" s="696"/>
      <c r="BA489" s="696">
        <f>[52]ACCOUNTALLOC!BA489</f>
        <v>213764.94433415626</v>
      </c>
      <c r="BB489" s="696">
        <f>[52]ACCOUNTALLOC!BB489</f>
        <v>190628.69729902773</v>
      </c>
      <c r="BC489" s="696">
        <f>[52]ACCOUNTALLOC!BC489</f>
        <v>36819.475682330769</v>
      </c>
      <c r="BD489" s="696">
        <f>[52]ACCOUNTALLOC!BD489</f>
        <v>0</v>
      </c>
      <c r="BE489" s="696">
        <f>[52]ACCOUNTALLOC!BE489</f>
        <v>0</v>
      </c>
      <c r="BF489" s="696">
        <f>[52]ACCOUNTALLOC!BF489</f>
        <v>0</v>
      </c>
      <c r="BG489" s="696">
        <f>[52]ACCOUNTALLOC!BG489</f>
        <v>441213.11731551477</v>
      </c>
      <c r="BH489" s="696"/>
      <c r="BI489" s="696">
        <f>[52]ACCOUNTALLOC!BI489</f>
        <v>343641.6685583496</v>
      </c>
      <c r="BJ489" s="696">
        <f>[52]ACCOUNTALLOC!BJ489</f>
        <v>93756.369955934584</v>
      </c>
      <c r="BK489" s="696">
        <f>[52]ACCOUNTALLOC!BK489</f>
        <v>20006.546815859616</v>
      </c>
      <c r="BL489" s="696">
        <f>[52]ACCOUNTALLOC!BL489</f>
        <v>0</v>
      </c>
      <c r="BM489" s="696">
        <f>[52]ACCOUNTALLOC!BM489</f>
        <v>0</v>
      </c>
      <c r="BN489" s="696">
        <f>[52]ACCOUNTALLOC!BN489</f>
        <v>0</v>
      </c>
      <c r="BO489" s="696">
        <f>[52]ACCOUNTALLOC!BO489</f>
        <v>457404.5853301438</v>
      </c>
      <c r="BP489" s="696"/>
      <c r="BQ489" s="696">
        <f>[52]ACCOUNTALLOC!BQ489</f>
        <v>199215.09692999726</v>
      </c>
      <c r="BR489" s="696">
        <f>[52]ACCOUNTALLOC!BR489</f>
        <v>946796.44560489408</v>
      </c>
      <c r="BS489" s="696">
        <f>[52]ACCOUNTALLOC!BS489</f>
        <v>25185.728952914411</v>
      </c>
      <c r="BT489" s="696">
        <f>[52]ACCOUNTALLOC!BT489</f>
        <v>0</v>
      </c>
      <c r="BU489" s="696">
        <f>[52]ACCOUNTALLOC!BU489</f>
        <v>0</v>
      </c>
      <c r="BV489" s="696">
        <f>[52]ACCOUNTALLOC!BV489</f>
        <v>0</v>
      </c>
      <c r="BW489" s="696">
        <f>[52]ACCOUNTALLOC!BW489</f>
        <v>1171197.2714878058</v>
      </c>
      <c r="BX489" s="696"/>
      <c r="BY489" s="696">
        <f>[52]ACCOUNTALLOC!BY489</f>
        <v>89180.391714751342</v>
      </c>
      <c r="BZ489" s="696">
        <f>[52]ACCOUNTALLOC!BZ489</f>
        <v>553342.35937773075</v>
      </c>
      <c r="CA489" s="696">
        <f>[52]ACCOUNTALLOC!CA489</f>
        <v>44199.945276352286</v>
      </c>
      <c r="CB489" s="696">
        <f>[52]ACCOUNTALLOC!CB489</f>
        <v>0</v>
      </c>
      <c r="CC489" s="696">
        <f>[52]ACCOUNTALLOC!CC489</f>
        <v>0</v>
      </c>
      <c r="CD489" s="696">
        <f>[52]ACCOUNTALLOC!CD489</f>
        <v>0</v>
      </c>
      <c r="CE489" s="696">
        <f>[52]ACCOUNTALLOC!CE489</f>
        <v>686722.69636883447</v>
      </c>
      <c r="CF489" s="696"/>
      <c r="CG489" s="696">
        <f>[52]ACCOUNTALLOC!CG489</f>
        <v>161508.76381385367</v>
      </c>
      <c r="CH489" s="696">
        <f>[52]ACCOUNTALLOC!CH489</f>
        <v>114006.02978511651</v>
      </c>
      <c r="CI489" s="696">
        <f>[52]ACCOUNTALLOC!CI489</f>
        <v>437208.84515764198</v>
      </c>
      <c r="CJ489" s="696">
        <f>[52]ACCOUNTALLOC!CJ489</f>
        <v>0</v>
      </c>
      <c r="CK489" s="696">
        <f>[52]ACCOUNTALLOC!CK489</f>
        <v>0</v>
      </c>
      <c r="CL489" s="696">
        <f>[52]ACCOUNTALLOC!CL489</f>
        <v>0</v>
      </c>
      <c r="CM489" s="696">
        <f>[52]ACCOUNTALLOC!CM489</f>
        <v>712723.63875661208</v>
      </c>
      <c r="CN489" s="696">
        <f>[52]ACCOUNTALLOC!CN489</f>
        <v>0</v>
      </c>
      <c r="CO489" s="696">
        <f>[52]ACCOUNTALLOC!CO489</f>
        <v>10120.807080371133</v>
      </c>
      <c r="CP489" s="696">
        <f>[52]ACCOUNTALLOC!CP489</f>
        <v>11157.628530959546</v>
      </c>
      <c r="CQ489" s="696">
        <f>[52]ACCOUNTALLOC!CQ489</f>
        <v>105.57652125085194</v>
      </c>
      <c r="CR489" s="696">
        <f>[52]ACCOUNTALLOC!CR489</f>
        <v>0</v>
      </c>
      <c r="CS489" s="696">
        <f>[52]ACCOUNTALLOC!CS489</f>
        <v>0</v>
      </c>
      <c r="CT489" s="696">
        <f>[52]ACCOUNTALLOC!CT489</f>
        <v>0</v>
      </c>
      <c r="CU489" s="696">
        <f>[52]ACCOUNTALLOC!CU489</f>
        <v>21384.012132581531</v>
      </c>
      <c r="CV489" s="66"/>
      <c r="CW489" s="66">
        <f>[52]ACCOUNTALLOC!CW489</f>
        <v>0</v>
      </c>
      <c r="CX489" s="66">
        <f>[52]ACCOUNTALLOC!CX489</f>
        <v>0</v>
      </c>
      <c r="CY489" s="66">
        <f>[52]ACCOUNTALLOC!CY489</f>
        <v>0</v>
      </c>
      <c r="CZ489" s="66">
        <f>[52]ACCOUNTALLOC!CZ489</f>
        <v>0</v>
      </c>
      <c r="DA489" s="66">
        <f>[52]ACCOUNTALLOC!DA489</f>
        <v>0</v>
      </c>
      <c r="DB489" s="66">
        <f>[52]ACCOUNTALLOC!DB489</f>
        <v>0</v>
      </c>
      <c r="DC489" s="66">
        <f>[52]ACCOUNTALLOC!DC489</f>
        <v>0</v>
      </c>
      <c r="DD489" s="66"/>
      <c r="DE489" s="66">
        <v>0</v>
      </c>
      <c r="DF489" s="66">
        <v>0</v>
      </c>
      <c r="DG489" s="66">
        <v>0</v>
      </c>
      <c r="DH489" s="66">
        <v>0</v>
      </c>
      <c r="DI489" s="66">
        <v>0</v>
      </c>
      <c r="DJ489" s="66">
        <v>0</v>
      </c>
      <c r="DK489" s="66">
        <v>0</v>
      </c>
      <c r="DL489" s="66"/>
      <c r="DM489" s="66">
        <v>0</v>
      </c>
      <c r="DN489" s="66">
        <v>0</v>
      </c>
      <c r="DO489" s="66">
        <v>0</v>
      </c>
      <c r="DP489" s="66">
        <v>0</v>
      </c>
      <c r="DQ489" s="66">
        <v>0</v>
      </c>
      <c r="DR489" s="66">
        <v>0</v>
      </c>
      <c r="DS489" s="66">
        <v>0</v>
      </c>
      <c r="DT489" s="66"/>
      <c r="DU489" s="66">
        <v>0</v>
      </c>
      <c r="DV489" s="66">
        <v>0</v>
      </c>
      <c r="DW489" s="66">
        <v>0</v>
      </c>
      <c r="DX489" s="66">
        <v>0</v>
      </c>
      <c r="DY489" s="66">
        <v>0</v>
      </c>
      <c r="DZ489" s="66">
        <v>0</v>
      </c>
      <c r="EA489" s="66">
        <v>0</v>
      </c>
      <c r="EB489" s="66"/>
      <c r="EC489" s="66">
        <v>0</v>
      </c>
      <c r="ED489" s="66">
        <v>0</v>
      </c>
      <c r="EE489" s="66">
        <v>0</v>
      </c>
      <c r="EF489" s="66">
        <v>0</v>
      </c>
      <c r="EG489" s="66">
        <v>0</v>
      </c>
      <c r="EH489" s="66">
        <v>0</v>
      </c>
      <c r="EI489" s="66">
        <v>0</v>
      </c>
      <c r="EJ489" s="66"/>
      <c r="EK489" s="66">
        <v>0</v>
      </c>
      <c r="EL489" s="66">
        <v>0</v>
      </c>
      <c r="EM489" s="66">
        <v>0</v>
      </c>
      <c r="EN489" s="66">
        <v>0</v>
      </c>
      <c r="EO489" s="66">
        <v>0</v>
      </c>
      <c r="EP489" s="66">
        <v>0</v>
      </c>
      <c r="EQ489" s="66">
        <v>0</v>
      </c>
      <c r="ER489" s="66"/>
      <c r="ES489" s="66">
        <v>0</v>
      </c>
      <c r="ET489" s="66">
        <v>0</v>
      </c>
      <c r="EU489" s="66">
        <v>0</v>
      </c>
      <c r="EV489" s="66">
        <v>0</v>
      </c>
      <c r="EW489" s="66">
        <v>0</v>
      </c>
      <c r="EX489" s="66">
        <v>0</v>
      </c>
      <c r="EY489" s="66">
        <v>0</v>
      </c>
      <c r="EZ489" s="66"/>
      <c r="FA489" s="66">
        <v>0</v>
      </c>
      <c r="FB489" s="66">
        <v>0</v>
      </c>
      <c r="FC489" s="66">
        <v>0</v>
      </c>
      <c r="FD489" s="66">
        <v>0</v>
      </c>
      <c r="FE489" s="66">
        <v>0</v>
      </c>
      <c r="FF489" s="66">
        <v>0</v>
      </c>
      <c r="FG489" s="66">
        <v>0</v>
      </c>
    </row>
    <row r="490" spans="1:163">
      <c r="D490" s="64"/>
      <c r="CW490" s="2">
        <f>[52]ACCOUNTALLOC!CW490</f>
        <v>0</v>
      </c>
      <c r="CX490" s="2">
        <f>[52]ACCOUNTALLOC!CX490</f>
        <v>0</v>
      </c>
      <c r="CY490" s="2">
        <f>[52]ACCOUNTALLOC!CY490</f>
        <v>0</v>
      </c>
      <c r="CZ490" s="2">
        <f>[52]ACCOUNTALLOC!CZ490</f>
        <v>0</v>
      </c>
      <c r="DA490" s="2">
        <f>[52]ACCOUNTALLOC!DA490</f>
        <v>0</v>
      </c>
      <c r="DB490" s="2">
        <f>[52]ACCOUNTALLOC!DB490</f>
        <v>0</v>
      </c>
      <c r="DC490" s="2">
        <f>[52]ACCOUNTALLOC!DC490</f>
        <v>0</v>
      </c>
    </row>
    <row r="491" spans="1:163">
      <c r="B491" s="12" t="s">
        <v>259</v>
      </c>
      <c r="D491" s="64"/>
      <c r="CW491" s="2">
        <f>[52]ACCOUNTALLOC!CW491</f>
        <v>0</v>
      </c>
      <c r="CX491" s="2">
        <f>[52]ACCOUNTALLOC!CX491</f>
        <v>0</v>
      </c>
      <c r="CY491" s="2">
        <f>[52]ACCOUNTALLOC!CY491</f>
        <v>0</v>
      </c>
      <c r="CZ491" s="2">
        <f>[52]ACCOUNTALLOC!CZ491</f>
        <v>0</v>
      </c>
      <c r="DA491" s="2">
        <f>[52]ACCOUNTALLOC!DA491</f>
        <v>0</v>
      </c>
      <c r="DB491" s="2">
        <f>[52]ACCOUNTALLOC!DB491</f>
        <v>0</v>
      </c>
      <c r="DC491" s="2">
        <f>[52]ACCOUNTALLOC!DC491</f>
        <v>0</v>
      </c>
    </row>
    <row r="492" spans="1:163">
      <c r="A492" s="699" t="str">
        <f>[52]ACCOUNTALLOC!A492</f>
        <v>~</v>
      </c>
      <c r="B492" s="698" t="str">
        <f>[52]ACCOUNTALLOC!B492</f>
        <v>~</v>
      </c>
      <c r="C492" s="695">
        <f>[52]ACCOUNTALLOC!C492</f>
        <v>0</v>
      </c>
      <c r="D492" s="700"/>
      <c r="E492" s="697">
        <f>[52]ACCOUNTALLOC!E492</f>
        <v>0</v>
      </c>
      <c r="F492" s="697">
        <f>[52]ACCOUNTALLOC!F492</f>
        <v>0</v>
      </c>
      <c r="G492" s="697">
        <f>[52]ACCOUNTALLOC!G492</f>
        <v>0</v>
      </c>
      <c r="H492" s="697">
        <f>[52]ACCOUNTALLOC!H492</f>
        <v>0</v>
      </c>
      <c r="I492" s="697">
        <f>[52]ACCOUNTALLOC!I492</f>
        <v>0</v>
      </c>
      <c r="J492" s="697">
        <f>[52]ACCOUNTALLOC!J492</f>
        <v>0</v>
      </c>
      <c r="K492" s="697">
        <f>[52]ACCOUNTALLOC!K492</f>
        <v>0</v>
      </c>
      <c r="L492" s="698"/>
      <c r="M492" s="697">
        <f>[52]ACCOUNTALLOC!M492</f>
        <v>0</v>
      </c>
      <c r="N492" s="697">
        <f>[52]ACCOUNTALLOC!N492</f>
        <v>0</v>
      </c>
      <c r="O492" s="697">
        <f>[52]ACCOUNTALLOC!O492</f>
        <v>0</v>
      </c>
      <c r="P492" s="697">
        <f>[52]ACCOUNTALLOC!P492</f>
        <v>0</v>
      </c>
      <c r="Q492" s="697">
        <f>[52]ACCOUNTALLOC!Q492</f>
        <v>0</v>
      </c>
      <c r="R492" s="697">
        <f>[52]ACCOUNTALLOC!R492</f>
        <v>0</v>
      </c>
      <c r="S492" s="697">
        <f>[52]ACCOUNTALLOC!S492</f>
        <v>0</v>
      </c>
      <c r="T492" s="698"/>
      <c r="U492" s="697">
        <f>[52]ACCOUNTALLOC!U492</f>
        <v>0</v>
      </c>
      <c r="V492" s="697">
        <f>[52]ACCOUNTALLOC!V492</f>
        <v>0</v>
      </c>
      <c r="W492" s="697">
        <f>[52]ACCOUNTALLOC!W492</f>
        <v>0</v>
      </c>
      <c r="X492" s="697">
        <f>[52]ACCOUNTALLOC!X492</f>
        <v>0</v>
      </c>
      <c r="Y492" s="697">
        <f>[52]ACCOUNTALLOC!Y492</f>
        <v>0</v>
      </c>
      <c r="Z492" s="697">
        <f>[52]ACCOUNTALLOC!Z492</f>
        <v>0</v>
      </c>
      <c r="AA492" s="697">
        <f>[52]ACCOUNTALLOC!AA492</f>
        <v>0</v>
      </c>
      <c r="AB492" s="698"/>
      <c r="AC492" s="697">
        <f>[52]ACCOUNTALLOC!AC492</f>
        <v>0</v>
      </c>
      <c r="AD492" s="697">
        <f>[52]ACCOUNTALLOC!AD492</f>
        <v>0</v>
      </c>
      <c r="AE492" s="697">
        <f>[52]ACCOUNTALLOC!AE492</f>
        <v>0</v>
      </c>
      <c r="AF492" s="697">
        <f>[52]ACCOUNTALLOC!AF492</f>
        <v>0</v>
      </c>
      <c r="AG492" s="697">
        <f>[52]ACCOUNTALLOC!AG492</f>
        <v>0</v>
      </c>
      <c r="AH492" s="697">
        <f>[52]ACCOUNTALLOC!AH492</f>
        <v>0</v>
      </c>
      <c r="AI492" s="697">
        <f>[52]ACCOUNTALLOC!AI492</f>
        <v>0</v>
      </c>
      <c r="AJ492" s="698"/>
      <c r="AK492" s="697">
        <f>[52]ACCOUNTALLOC!AK492</f>
        <v>0</v>
      </c>
      <c r="AL492" s="697">
        <f>[52]ACCOUNTALLOC!AL492</f>
        <v>0</v>
      </c>
      <c r="AM492" s="697">
        <f>[52]ACCOUNTALLOC!AM492</f>
        <v>0</v>
      </c>
      <c r="AN492" s="697">
        <f>[52]ACCOUNTALLOC!AN492</f>
        <v>0</v>
      </c>
      <c r="AO492" s="697">
        <f>[52]ACCOUNTALLOC!AO492</f>
        <v>0</v>
      </c>
      <c r="AP492" s="697">
        <f>[52]ACCOUNTALLOC!AP492</f>
        <v>0</v>
      </c>
      <c r="AQ492" s="697">
        <f>[52]ACCOUNTALLOC!AQ492</f>
        <v>0</v>
      </c>
      <c r="AR492" s="698"/>
      <c r="AS492" s="697">
        <f>[52]ACCOUNTALLOC!AS492</f>
        <v>0</v>
      </c>
      <c r="AT492" s="697">
        <f>[52]ACCOUNTALLOC!AT492</f>
        <v>0</v>
      </c>
      <c r="AU492" s="697">
        <f>[52]ACCOUNTALLOC!AU492</f>
        <v>0</v>
      </c>
      <c r="AV492" s="697">
        <f>[52]ACCOUNTALLOC!AV492</f>
        <v>0</v>
      </c>
      <c r="AW492" s="697">
        <f>[52]ACCOUNTALLOC!AW492</f>
        <v>0</v>
      </c>
      <c r="AX492" s="697">
        <f>[52]ACCOUNTALLOC!AX492</f>
        <v>0</v>
      </c>
      <c r="AY492" s="697">
        <f>[52]ACCOUNTALLOC!AY492</f>
        <v>0</v>
      </c>
      <c r="AZ492" s="698"/>
      <c r="BA492" s="697">
        <f>[52]ACCOUNTALLOC!BA492</f>
        <v>0</v>
      </c>
      <c r="BB492" s="697">
        <f>[52]ACCOUNTALLOC!BB492</f>
        <v>0</v>
      </c>
      <c r="BC492" s="697">
        <f>[52]ACCOUNTALLOC!BC492</f>
        <v>0</v>
      </c>
      <c r="BD492" s="697">
        <f>[52]ACCOUNTALLOC!BD492</f>
        <v>0</v>
      </c>
      <c r="BE492" s="697">
        <f>[52]ACCOUNTALLOC!BE492</f>
        <v>0</v>
      </c>
      <c r="BF492" s="697">
        <f>[52]ACCOUNTALLOC!BF492</f>
        <v>0</v>
      </c>
      <c r="BG492" s="697">
        <f>[52]ACCOUNTALLOC!BG492</f>
        <v>0</v>
      </c>
      <c r="BH492" s="698"/>
      <c r="BI492" s="697">
        <f>[52]ACCOUNTALLOC!BI492</f>
        <v>0</v>
      </c>
      <c r="BJ492" s="697">
        <f>[52]ACCOUNTALLOC!BJ492</f>
        <v>0</v>
      </c>
      <c r="BK492" s="697">
        <f>[52]ACCOUNTALLOC!BK492</f>
        <v>0</v>
      </c>
      <c r="BL492" s="697">
        <f>[52]ACCOUNTALLOC!BL492</f>
        <v>0</v>
      </c>
      <c r="BM492" s="697">
        <f>[52]ACCOUNTALLOC!BM492</f>
        <v>0</v>
      </c>
      <c r="BN492" s="697">
        <f>[52]ACCOUNTALLOC!BN492</f>
        <v>0</v>
      </c>
      <c r="BO492" s="697">
        <f>[52]ACCOUNTALLOC!BO492</f>
        <v>0</v>
      </c>
      <c r="BP492" s="698"/>
      <c r="BQ492" s="697">
        <f>[52]ACCOUNTALLOC!BQ492</f>
        <v>0</v>
      </c>
      <c r="BR492" s="697">
        <f>[52]ACCOUNTALLOC!BR492</f>
        <v>0</v>
      </c>
      <c r="BS492" s="697">
        <f>[52]ACCOUNTALLOC!BS492</f>
        <v>0</v>
      </c>
      <c r="BT492" s="697">
        <f>[52]ACCOUNTALLOC!BT492</f>
        <v>0</v>
      </c>
      <c r="BU492" s="697">
        <f>[52]ACCOUNTALLOC!BU492</f>
        <v>0</v>
      </c>
      <c r="BV492" s="697">
        <f>[52]ACCOUNTALLOC!BV492</f>
        <v>0</v>
      </c>
      <c r="BW492" s="697">
        <f>[52]ACCOUNTALLOC!BW492</f>
        <v>0</v>
      </c>
      <c r="BX492" s="698"/>
      <c r="BY492" s="697">
        <f>[52]ACCOUNTALLOC!BY492</f>
        <v>0</v>
      </c>
      <c r="BZ492" s="697">
        <f>[52]ACCOUNTALLOC!BZ492</f>
        <v>0</v>
      </c>
      <c r="CA492" s="697">
        <f>[52]ACCOUNTALLOC!CA492</f>
        <v>0</v>
      </c>
      <c r="CB492" s="697">
        <f>[52]ACCOUNTALLOC!CB492</f>
        <v>0</v>
      </c>
      <c r="CC492" s="697">
        <f>[52]ACCOUNTALLOC!CC492</f>
        <v>0</v>
      </c>
      <c r="CD492" s="697">
        <f>[52]ACCOUNTALLOC!CD492</f>
        <v>0</v>
      </c>
      <c r="CE492" s="697">
        <f>[52]ACCOUNTALLOC!CE492</f>
        <v>0</v>
      </c>
      <c r="CF492" s="698"/>
      <c r="CG492" s="697">
        <f>[52]ACCOUNTALLOC!CG492</f>
        <v>0</v>
      </c>
      <c r="CH492" s="697">
        <f>[52]ACCOUNTALLOC!CH492</f>
        <v>0</v>
      </c>
      <c r="CI492" s="697">
        <f>[52]ACCOUNTALLOC!CI492</f>
        <v>0</v>
      </c>
      <c r="CJ492" s="697">
        <f>[52]ACCOUNTALLOC!CJ492</f>
        <v>0</v>
      </c>
      <c r="CK492" s="697">
        <f>[52]ACCOUNTALLOC!CK492</f>
        <v>0</v>
      </c>
      <c r="CL492" s="697">
        <f>[52]ACCOUNTALLOC!CL492</f>
        <v>0</v>
      </c>
      <c r="CM492" s="697">
        <f>[52]ACCOUNTALLOC!CM492</f>
        <v>0</v>
      </c>
      <c r="CN492" s="698">
        <f>[52]ACCOUNTALLOC!CN492</f>
        <v>0</v>
      </c>
      <c r="CO492" s="697">
        <f>[52]ACCOUNTALLOC!CO492</f>
        <v>0</v>
      </c>
      <c r="CP492" s="697">
        <f>[52]ACCOUNTALLOC!CP492</f>
        <v>0</v>
      </c>
      <c r="CQ492" s="697">
        <f>[52]ACCOUNTALLOC!CQ492</f>
        <v>0</v>
      </c>
      <c r="CR492" s="697">
        <f>[52]ACCOUNTALLOC!CR492</f>
        <v>0</v>
      </c>
      <c r="CS492" s="697">
        <f>[52]ACCOUNTALLOC!CS492</f>
        <v>0</v>
      </c>
      <c r="CT492" s="697">
        <f>[52]ACCOUNTALLOC!CT492</f>
        <v>0</v>
      </c>
      <c r="CU492" s="697">
        <f>[52]ACCOUNTALLOC!CU492</f>
        <v>0</v>
      </c>
      <c r="CW492" s="65">
        <f>[52]ACCOUNTALLOC!CW492</f>
        <v>0</v>
      </c>
      <c r="CX492" s="65">
        <f>[52]ACCOUNTALLOC!CX492</f>
        <v>0</v>
      </c>
      <c r="CY492" s="65">
        <f>[52]ACCOUNTALLOC!CY492</f>
        <v>0</v>
      </c>
      <c r="CZ492" s="65">
        <f>[52]ACCOUNTALLOC!CZ492</f>
        <v>0</v>
      </c>
      <c r="DA492" s="65">
        <f>[52]ACCOUNTALLOC!DA492</f>
        <v>0</v>
      </c>
      <c r="DB492" s="65">
        <f>[52]ACCOUNTALLOC!DB492</f>
        <v>0</v>
      </c>
      <c r="DC492" s="65">
        <f>[52]ACCOUNTALLOC!DC492</f>
        <v>0</v>
      </c>
      <c r="DE492" s="65">
        <v>0</v>
      </c>
      <c r="DF492" s="65">
        <v>0</v>
      </c>
      <c r="DG492" s="65">
        <v>0</v>
      </c>
      <c r="DH492" s="65">
        <v>0</v>
      </c>
      <c r="DI492" s="65">
        <v>0</v>
      </c>
      <c r="DJ492" s="65">
        <v>0</v>
      </c>
      <c r="DK492" s="65">
        <v>0</v>
      </c>
      <c r="DM492" s="65">
        <v>0</v>
      </c>
      <c r="DN492" s="65">
        <v>0</v>
      </c>
      <c r="DO492" s="65">
        <v>0</v>
      </c>
      <c r="DP492" s="65">
        <v>0</v>
      </c>
      <c r="DQ492" s="65">
        <v>0</v>
      </c>
      <c r="DR492" s="65">
        <v>0</v>
      </c>
      <c r="DS492" s="65">
        <v>0</v>
      </c>
      <c r="DU492" s="65">
        <v>0</v>
      </c>
      <c r="DV492" s="65">
        <v>0</v>
      </c>
      <c r="DW492" s="65">
        <v>0</v>
      </c>
      <c r="DX492" s="65">
        <v>0</v>
      </c>
      <c r="DY492" s="65">
        <v>0</v>
      </c>
      <c r="DZ492" s="65">
        <v>0</v>
      </c>
      <c r="EA492" s="65">
        <v>0</v>
      </c>
      <c r="EC492" s="65">
        <v>0</v>
      </c>
      <c r="ED492" s="65">
        <v>0</v>
      </c>
      <c r="EE492" s="65">
        <v>0</v>
      </c>
      <c r="EF492" s="65">
        <v>0</v>
      </c>
      <c r="EG492" s="65">
        <v>0</v>
      </c>
      <c r="EH492" s="65">
        <v>0</v>
      </c>
      <c r="EI492" s="65">
        <v>0</v>
      </c>
      <c r="EK492" s="65">
        <v>0</v>
      </c>
      <c r="EL492" s="65">
        <v>0</v>
      </c>
      <c r="EM492" s="65">
        <v>0</v>
      </c>
      <c r="EN492" s="65">
        <v>0</v>
      </c>
      <c r="EO492" s="65">
        <v>0</v>
      </c>
      <c r="EP492" s="65">
        <v>0</v>
      </c>
      <c r="EQ492" s="65">
        <v>0</v>
      </c>
      <c r="ES492" s="65">
        <v>0</v>
      </c>
      <c r="ET492" s="65">
        <v>0</v>
      </c>
      <c r="EU492" s="65">
        <v>0</v>
      </c>
      <c r="EV492" s="65">
        <v>0</v>
      </c>
      <c r="EW492" s="65">
        <v>0</v>
      </c>
      <c r="EX492" s="65">
        <v>0</v>
      </c>
      <c r="EY492" s="65">
        <v>0</v>
      </c>
      <c r="FA492" s="65">
        <v>0</v>
      </c>
      <c r="FB492" s="65">
        <v>0</v>
      </c>
      <c r="FC492" s="65">
        <v>0</v>
      </c>
      <c r="FD492" s="65">
        <v>0</v>
      </c>
      <c r="FE492" s="65">
        <v>0</v>
      </c>
      <c r="FF492" s="65">
        <v>0</v>
      </c>
      <c r="FG492" s="65">
        <v>0</v>
      </c>
    </row>
    <row r="493" spans="1:163">
      <c r="A493" s="699" t="str">
        <f>[52]ACCOUNTALLOC!A493</f>
        <v>~</v>
      </c>
      <c r="B493" s="698" t="str">
        <f>[52]ACCOUNTALLOC!B493</f>
        <v>~</v>
      </c>
      <c r="C493" s="695">
        <f>[52]ACCOUNTALLOC!C493</f>
        <v>0</v>
      </c>
      <c r="D493" s="700"/>
      <c r="E493" s="697">
        <f>[52]ACCOUNTALLOC!E493</f>
        <v>0</v>
      </c>
      <c r="F493" s="697">
        <f>[52]ACCOUNTALLOC!F493</f>
        <v>0</v>
      </c>
      <c r="G493" s="697">
        <f>[52]ACCOUNTALLOC!G493</f>
        <v>0</v>
      </c>
      <c r="H493" s="697">
        <f>[52]ACCOUNTALLOC!H493</f>
        <v>0</v>
      </c>
      <c r="I493" s="697">
        <f>[52]ACCOUNTALLOC!I493</f>
        <v>0</v>
      </c>
      <c r="J493" s="697">
        <f>[52]ACCOUNTALLOC!J493</f>
        <v>0</v>
      </c>
      <c r="K493" s="697">
        <f>[52]ACCOUNTALLOC!K493</f>
        <v>0</v>
      </c>
      <c r="L493" s="698"/>
      <c r="M493" s="697">
        <f>[52]ACCOUNTALLOC!M493</f>
        <v>0</v>
      </c>
      <c r="N493" s="697">
        <f>[52]ACCOUNTALLOC!N493</f>
        <v>0</v>
      </c>
      <c r="O493" s="697">
        <f>[52]ACCOUNTALLOC!O493</f>
        <v>0</v>
      </c>
      <c r="P493" s="697">
        <f>[52]ACCOUNTALLOC!P493</f>
        <v>0</v>
      </c>
      <c r="Q493" s="697">
        <f>[52]ACCOUNTALLOC!Q493</f>
        <v>0</v>
      </c>
      <c r="R493" s="697">
        <f>[52]ACCOUNTALLOC!R493</f>
        <v>0</v>
      </c>
      <c r="S493" s="697">
        <f>[52]ACCOUNTALLOC!S493</f>
        <v>0</v>
      </c>
      <c r="T493" s="698"/>
      <c r="U493" s="697">
        <f>[52]ACCOUNTALLOC!U493</f>
        <v>0</v>
      </c>
      <c r="V493" s="697">
        <f>[52]ACCOUNTALLOC!V493</f>
        <v>0</v>
      </c>
      <c r="W493" s="697">
        <f>[52]ACCOUNTALLOC!W493</f>
        <v>0</v>
      </c>
      <c r="X493" s="697">
        <f>[52]ACCOUNTALLOC!X493</f>
        <v>0</v>
      </c>
      <c r="Y493" s="697">
        <f>[52]ACCOUNTALLOC!Y493</f>
        <v>0</v>
      </c>
      <c r="Z493" s="697">
        <f>[52]ACCOUNTALLOC!Z493</f>
        <v>0</v>
      </c>
      <c r="AA493" s="697">
        <f>[52]ACCOUNTALLOC!AA493</f>
        <v>0</v>
      </c>
      <c r="AB493" s="698"/>
      <c r="AC493" s="697">
        <f>[52]ACCOUNTALLOC!AC493</f>
        <v>0</v>
      </c>
      <c r="AD493" s="697">
        <f>[52]ACCOUNTALLOC!AD493</f>
        <v>0</v>
      </c>
      <c r="AE493" s="697">
        <f>[52]ACCOUNTALLOC!AE493</f>
        <v>0</v>
      </c>
      <c r="AF493" s="697">
        <f>[52]ACCOUNTALLOC!AF493</f>
        <v>0</v>
      </c>
      <c r="AG493" s="697">
        <f>[52]ACCOUNTALLOC!AG493</f>
        <v>0</v>
      </c>
      <c r="AH493" s="697">
        <f>[52]ACCOUNTALLOC!AH493</f>
        <v>0</v>
      </c>
      <c r="AI493" s="697">
        <f>[52]ACCOUNTALLOC!AI493</f>
        <v>0</v>
      </c>
      <c r="AJ493" s="698"/>
      <c r="AK493" s="697">
        <f>[52]ACCOUNTALLOC!AK493</f>
        <v>0</v>
      </c>
      <c r="AL493" s="697">
        <f>[52]ACCOUNTALLOC!AL493</f>
        <v>0</v>
      </c>
      <c r="AM493" s="697">
        <f>[52]ACCOUNTALLOC!AM493</f>
        <v>0</v>
      </c>
      <c r="AN493" s="697">
        <f>[52]ACCOUNTALLOC!AN493</f>
        <v>0</v>
      </c>
      <c r="AO493" s="697">
        <f>[52]ACCOUNTALLOC!AO493</f>
        <v>0</v>
      </c>
      <c r="AP493" s="697">
        <f>[52]ACCOUNTALLOC!AP493</f>
        <v>0</v>
      </c>
      <c r="AQ493" s="697">
        <f>[52]ACCOUNTALLOC!AQ493</f>
        <v>0</v>
      </c>
      <c r="AR493" s="698"/>
      <c r="AS493" s="697">
        <f>[52]ACCOUNTALLOC!AS493</f>
        <v>0</v>
      </c>
      <c r="AT493" s="697">
        <f>[52]ACCOUNTALLOC!AT493</f>
        <v>0</v>
      </c>
      <c r="AU493" s="697">
        <f>[52]ACCOUNTALLOC!AU493</f>
        <v>0</v>
      </c>
      <c r="AV493" s="697">
        <f>[52]ACCOUNTALLOC!AV493</f>
        <v>0</v>
      </c>
      <c r="AW493" s="697">
        <f>[52]ACCOUNTALLOC!AW493</f>
        <v>0</v>
      </c>
      <c r="AX493" s="697">
        <f>[52]ACCOUNTALLOC!AX493</f>
        <v>0</v>
      </c>
      <c r="AY493" s="697">
        <f>[52]ACCOUNTALLOC!AY493</f>
        <v>0</v>
      </c>
      <c r="AZ493" s="698"/>
      <c r="BA493" s="697">
        <f>[52]ACCOUNTALLOC!BA493</f>
        <v>0</v>
      </c>
      <c r="BB493" s="697">
        <f>[52]ACCOUNTALLOC!BB493</f>
        <v>0</v>
      </c>
      <c r="BC493" s="697">
        <f>[52]ACCOUNTALLOC!BC493</f>
        <v>0</v>
      </c>
      <c r="BD493" s="697">
        <f>[52]ACCOUNTALLOC!BD493</f>
        <v>0</v>
      </c>
      <c r="BE493" s="697">
        <f>[52]ACCOUNTALLOC!BE493</f>
        <v>0</v>
      </c>
      <c r="BF493" s="697">
        <f>[52]ACCOUNTALLOC!BF493</f>
        <v>0</v>
      </c>
      <c r="BG493" s="697">
        <f>[52]ACCOUNTALLOC!BG493</f>
        <v>0</v>
      </c>
      <c r="BH493" s="698"/>
      <c r="BI493" s="697">
        <f>[52]ACCOUNTALLOC!BI493</f>
        <v>0</v>
      </c>
      <c r="BJ493" s="697">
        <f>[52]ACCOUNTALLOC!BJ493</f>
        <v>0</v>
      </c>
      <c r="BK493" s="697">
        <f>[52]ACCOUNTALLOC!BK493</f>
        <v>0</v>
      </c>
      <c r="BL493" s="697">
        <f>[52]ACCOUNTALLOC!BL493</f>
        <v>0</v>
      </c>
      <c r="BM493" s="697">
        <f>[52]ACCOUNTALLOC!BM493</f>
        <v>0</v>
      </c>
      <c r="BN493" s="697">
        <f>[52]ACCOUNTALLOC!BN493</f>
        <v>0</v>
      </c>
      <c r="BO493" s="697">
        <f>[52]ACCOUNTALLOC!BO493</f>
        <v>0</v>
      </c>
      <c r="BP493" s="698"/>
      <c r="BQ493" s="697">
        <f>[52]ACCOUNTALLOC!BQ493</f>
        <v>0</v>
      </c>
      <c r="BR493" s="697">
        <f>[52]ACCOUNTALLOC!BR493</f>
        <v>0</v>
      </c>
      <c r="BS493" s="697">
        <f>[52]ACCOUNTALLOC!BS493</f>
        <v>0</v>
      </c>
      <c r="BT493" s="697">
        <f>[52]ACCOUNTALLOC!BT493</f>
        <v>0</v>
      </c>
      <c r="BU493" s="697">
        <f>[52]ACCOUNTALLOC!BU493</f>
        <v>0</v>
      </c>
      <c r="BV493" s="697">
        <f>[52]ACCOUNTALLOC!BV493</f>
        <v>0</v>
      </c>
      <c r="BW493" s="697">
        <f>[52]ACCOUNTALLOC!BW493</f>
        <v>0</v>
      </c>
      <c r="BX493" s="698"/>
      <c r="BY493" s="697">
        <f>[52]ACCOUNTALLOC!BY493</f>
        <v>0</v>
      </c>
      <c r="BZ493" s="697">
        <f>[52]ACCOUNTALLOC!BZ493</f>
        <v>0</v>
      </c>
      <c r="CA493" s="697">
        <f>[52]ACCOUNTALLOC!CA493</f>
        <v>0</v>
      </c>
      <c r="CB493" s="697">
        <f>[52]ACCOUNTALLOC!CB493</f>
        <v>0</v>
      </c>
      <c r="CC493" s="697">
        <f>[52]ACCOUNTALLOC!CC493</f>
        <v>0</v>
      </c>
      <c r="CD493" s="697">
        <f>[52]ACCOUNTALLOC!CD493</f>
        <v>0</v>
      </c>
      <c r="CE493" s="697">
        <f>[52]ACCOUNTALLOC!CE493</f>
        <v>0</v>
      </c>
      <c r="CF493" s="698"/>
      <c r="CG493" s="697">
        <f>[52]ACCOUNTALLOC!CG493</f>
        <v>0</v>
      </c>
      <c r="CH493" s="697">
        <f>[52]ACCOUNTALLOC!CH493</f>
        <v>0</v>
      </c>
      <c r="CI493" s="697">
        <f>[52]ACCOUNTALLOC!CI493</f>
        <v>0</v>
      </c>
      <c r="CJ493" s="697">
        <f>[52]ACCOUNTALLOC!CJ493</f>
        <v>0</v>
      </c>
      <c r="CK493" s="697">
        <f>[52]ACCOUNTALLOC!CK493</f>
        <v>0</v>
      </c>
      <c r="CL493" s="697">
        <f>[52]ACCOUNTALLOC!CL493</f>
        <v>0</v>
      </c>
      <c r="CM493" s="697">
        <f>[52]ACCOUNTALLOC!CM493</f>
        <v>0</v>
      </c>
      <c r="CN493" s="698">
        <f>[52]ACCOUNTALLOC!CN493</f>
        <v>0</v>
      </c>
      <c r="CO493" s="697">
        <f>[52]ACCOUNTALLOC!CO493</f>
        <v>0</v>
      </c>
      <c r="CP493" s="697">
        <f>[52]ACCOUNTALLOC!CP493</f>
        <v>0</v>
      </c>
      <c r="CQ493" s="697">
        <f>[52]ACCOUNTALLOC!CQ493</f>
        <v>0</v>
      </c>
      <c r="CR493" s="697">
        <f>[52]ACCOUNTALLOC!CR493</f>
        <v>0</v>
      </c>
      <c r="CS493" s="697">
        <f>[52]ACCOUNTALLOC!CS493</f>
        <v>0</v>
      </c>
      <c r="CT493" s="697">
        <f>[52]ACCOUNTALLOC!CT493</f>
        <v>0</v>
      </c>
      <c r="CU493" s="697">
        <f>[52]ACCOUNTALLOC!CU493</f>
        <v>0</v>
      </c>
      <c r="CW493" s="65">
        <f>[52]ACCOUNTALLOC!CW493</f>
        <v>0</v>
      </c>
      <c r="CX493" s="65">
        <f>[52]ACCOUNTALLOC!CX493</f>
        <v>0</v>
      </c>
      <c r="CY493" s="65">
        <f>[52]ACCOUNTALLOC!CY493</f>
        <v>0</v>
      </c>
      <c r="CZ493" s="65">
        <f>[52]ACCOUNTALLOC!CZ493</f>
        <v>0</v>
      </c>
      <c r="DA493" s="65">
        <f>[52]ACCOUNTALLOC!DA493</f>
        <v>0</v>
      </c>
      <c r="DB493" s="65">
        <f>[52]ACCOUNTALLOC!DB493</f>
        <v>0</v>
      </c>
      <c r="DC493" s="65">
        <f>[52]ACCOUNTALLOC!DC493</f>
        <v>0</v>
      </c>
      <c r="DE493" s="65">
        <v>0</v>
      </c>
      <c r="DF493" s="65">
        <v>0</v>
      </c>
      <c r="DG493" s="65">
        <v>0</v>
      </c>
      <c r="DH493" s="65">
        <v>0</v>
      </c>
      <c r="DI493" s="65">
        <v>0</v>
      </c>
      <c r="DJ493" s="65">
        <v>0</v>
      </c>
      <c r="DK493" s="65">
        <v>0</v>
      </c>
      <c r="DM493" s="65">
        <v>0</v>
      </c>
      <c r="DN493" s="65">
        <v>0</v>
      </c>
      <c r="DO493" s="65">
        <v>0</v>
      </c>
      <c r="DP493" s="65">
        <v>0</v>
      </c>
      <c r="DQ493" s="65">
        <v>0</v>
      </c>
      <c r="DR493" s="65">
        <v>0</v>
      </c>
      <c r="DS493" s="65">
        <v>0</v>
      </c>
      <c r="DU493" s="65">
        <v>0</v>
      </c>
      <c r="DV493" s="65">
        <v>0</v>
      </c>
      <c r="DW493" s="65">
        <v>0</v>
      </c>
      <c r="DX493" s="65">
        <v>0</v>
      </c>
      <c r="DY493" s="65">
        <v>0</v>
      </c>
      <c r="DZ493" s="65">
        <v>0</v>
      </c>
      <c r="EA493" s="65">
        <v>0</v>
      </c>
      <c r="EC493" s="65">
        <v>0</v>
      </c>
      <c r="ED493" s="65">
        <v>0</v>
      </c>
      <c r="EE493" s="65">
        <v>0</v>
      </c>
      <c r="EF493" s="65">
        <v>0</v>
      </c>
      <c r="EG493" s="65">
        <v>0</v>
      </c>
      <c r="EH493" s="65">
        <v>0</v>
      </c>
      <c r="EI493" s="65">
        <v>0</v>
      </c>
      <c r="EK493" s="65">
        <v>0</v>
      </c>
      <c r="EL493" s="65">
        <v>0</v>
      </c>
      <c r="EM493" s="65">
        <v>0</v>
      </c>
      <c r="EN493" s="65">
        <v>0</v>
      </c>
      <c r="EO493" s="65">
        <v>0</v>
      </c>
      <c r="EP493" s="65">
        <v>0</v>
      </c>
      <c r="EQ493" s="65">
        <v>0</v>
      </c>
      <c r="ES493" s="65">
        <v>0</v>
      </c>
      <c r="ET493" s="65">
        <v>0</v>
      </c>
      <c r="EU493" s="65">
        <v>0</v>
      </c>
      <c r="EV493" s="65">
        <v>0</v>
      </c>
      <c r="EW493" s="65">
        <v>0</v>
      </c>
      <c r="EX493" s="65">
        <v>0</v>
      </c>
      <c r="EY493" s="65">
        <v>0</v>
      </c>
      <c r="FA493" s="65">
        <v>0</v>
      </c>
      <c r="FB493" s="65">
        <v>0</v>
      </c>
      <c r="FC493" s="65">
        <v>0</v>
      </c>
      <c r="FD493" s="65">
        <v>0</v>
      </c>
      <c r="FE493" s="65">
        <v>0</v>
      </c>
      <c r="FF493" s="65">
        <v>0</v>
      </c>
      <c r="FG493" s="65">
        <v>0</v>
      </c>
    </row>
    <row r="494" spans="1:163">
      <c r="A494" s="699" t="str">
        <f>[52]ACCOUNTALLOC!A494</f>
        <v>~</v>
      </c>
      <c r="B494" s="698" t="str">
        <f>[52]ACCOUNTALLOC!B494</f>
        <v>~</v>
      </c>
      <c r="C494" s="695">
        <f>[52]ACCOUNTALLOC!C494</f>
        <v>0</v>
      </c>
      <c r="D494" s="700"/>
      <c r="E494" s="697">
        <f>[52]ACCOUNTALLOC!E494</f>
        <v>0</v>
      </c>
      <c r="F494" s="697">
        <f>[52]ACCOUNTALLOC!F494</f>
        <v>0</v>
      </c>
      <c r="G494" s="697">
        <f>[52]ACCOUNTALLOC!G494</f>
        <v>0</v>
      </c>
      <c r="H494" s="697">
        <f>[52]ACCOUNTALLOC!H494</f>
        <v>0</v>
      </c>
      <c r="I494" s="697">
        <f>[52]ACCOUNTALLOC!I494</f>
        <v>0</v>
      </c>
      <c r="J494" s="697">
        <f>[52]ACCOUNTALLOC!J494</f>
        <v>0</v>
      </c>
      <c r="K494" s="697">
        <f>[52]ACCOUNTALLOC!K494</f>
        <v>0</v>
      </c>
      <c r="L494" s="698"/>
      <c r="M494" s="697">
        <f>[52]ACCOUNTALLOC!M494</f>
        <v>0</v>
      </c>
      <c r="N494" s="697">
        <f>[52]ACCOUNTALLOC!N494</f>
        <v>0</v>
      </c>
      <c r="O494" s="697">
        <f>[52]ACCOUNTALLOC!O494</f>
        <v>0</v>
      </c>
      <c r="P494" s="697">
        <f>[52]ACCOUNTALLOC!P494</f>
        <v>0</v>
      </c>
      <c r="Q494" s="697">
        <f>[52]ACCOUNTALLOC!Q494</f>
        <v>0</v>
      </c>
      <c r="R494" s="697">
        <f>[52]ACCOUNTALLOC!R494</f>
        <v>0</v>
      </c>
      <c r="S494" s="697">
        <f>[52]ACCOUNTALLOC!S494</f>
        <v>0</v>
      </c>
      <c r="T494" s="698"/>
      <c r="U494" s="697">
        <f>[52]ACCOUNTALLOC!U494</f>
        <v>0</v>
      </c>
      <c r="V494" s="697">
        <f>[52]ACCOUNTALLOC!V494</f>
        <v>0</v>
      </c>
      <c r="W494" s="697">
        <f>[52]ACCOUNTALLOC!W494</f>
        <v>0</v>
      </c>
      <c r="X494" s="697">
        <f>[52]ACCOUNTALLOC!X494</f>
        <v>0</v>
      </c>
      <c r="Y494" s="697">
        <f>[52]ACCOUNTALLOC!Y494</f>
        <v>0</v>
      </c>
      <c r="Z494" s="697">
        <f>[52]ACCOUNTALLOC!Z494</f>
        <v>0</v>
      </c>
      <c r="AA494" s="697">
        <f>[52]ACCOUNTALLOC!AA494</f>
        <v>0</v>
      </c>
      <c r="AB494" s="698"/>
      <c r="AC494" s="697">
        <f>[52]ACCOUNTALLOC!AC494</f>
        <v>0</v>
      </c>
      <c r="AD494" s="697">
        <f>[52]ACCOUNTALLOC!AD494</f>
        <v>0</v>
      </c>
      <c r="AE494" s="697">
        <f>[52]ACCOUNTALLOC!AE494</f>
        <v>0</v>
      </c>
      <c r="AF494" s="697">
        <f>[52]ACCOUNTALLOC!AF494</f>
        <v>0</v>
      </c>
      <c r="AG494" s="697">
        <f>[52]ACCOUNTALLOC!AG494</f>
        <v>0</v>
      </c>
      <c r="AH494" s="697">
        <f>[52]ACCOUNTALLOC!AH494</f>
        <v>0</v>
      </c>
      <c r="AI494" s="697">
        <f>[52]ACCOUNTALLOC!AI494</f>
        <v>0</v>
      </c>
      <c r="AJ494" s="698"/>
      <c r="AK494" s="697">
        <f>[52]ACCOUNTALLOC!AK494</f>
        <v>0</v>
      </c>
      <c r="AL494" s="697">
        <f>[52]ACCOUNTALLOC!AL494</f>
        <v>0</v>
      </c>
      <c r="AM494" s="697">
        <f>[52]ACCOUNTALLOC!AM494</f>
        <v>0</v>
      </c>
      <c r="AN494" s="697">
        <f>[52]ACCOUNTALLOC!AN494</f>
        <v>0</v>
      </c>
      <c r="AO494" s="697">
        <f>[52]ACCOUNTALLOC!AO494</f>
        <v>0</v>
      </c>
      <c r="AP494" s="697">
        <f>[52]ACCOUNTALLOC!AP494</f>
        <v>0</v>
      </c>
      <c r="AQ494" s="697">
        <f>[52]ACCOUNTALLOC!AQ494</f>
        <v>0</v>
      </c>
      <c r="AR494" s="698"/>
      <c r="AS494" s="697">
        <f>[52]ACCOUNTALLOC!AS494</f>
        <v>0</v>
      </c>
      <c r="AT494" s="697">
        <f>[52]ACCOUNTALLOC!AT494</f>
        <v>0</v>
      </c>
      <c r="AU494" s="697">
        <f>[52]ACCOUNTALLOC!AU494</f>
        <v>0</v>
      </c>
      <c r="AV494" s="697">
        <f>[52]ACCOUNTALLOC!AV494</f>
        <v>0</v>
      </c>
      <c r="AW494" s="697">
        <f>[52]ACCOUNTALLOC!AW494</f>
        <v>0</v>
      </c>
      <c r="AX494" s="697">
        <f>[52]ACCOUNTALLOC!AX494</f>
        <v>0</v>
      </c>
      <c r="AY494" s="697">
        <f>[52]ACCOUNTALLOC!AY494</f>
        <v>0</v>
      </c>
      <c r="AZ494" s="698"/>
      <c r="BA494" s="697">
        <f>[52]ACCOUNTALLOC!BA494</f>
        <v>0</v>
      </c>
      <c r="BB494" s="697">
        <f>[52]ACCOUNTALLOC!BB494</f>
        <v>0</v>
      </c>
      <c r="BC494" s="697">
        <f>[52]ACCOUNTALLOC!BC494</f>
        <v>0</v>
      </c>
      <c r="BD494" s="697">
        <f>[52]ACCOUNTALLOC!BD494</f>
        <v>0</v>
      </c>
      <c r="BE494" s="697">
        <f>[52]ACCOUNTALLOC!BE494</f>
        <v>0</v>
      </c>
      <c r="BF494" s="697">
        <f>[52]ACCOUNTALLOC!BF494</f>
        <v>0</v>
      </c>
      <c r="BG494" s="697">
        <f>[52]ACCOUNTALLOC!BG494</f>
        <v>0</v>
      </c>
      <c r="BH494" s="698"/>
      <c r="BI494" s="697">
        <f>[52]ACCOUNTALLOC!BI494</f>
        <v>0</v>
      </c>
      <c r="BJ494" s="697">
        <f>[52]ACCOUNTALLOC!BJ494</f>
        <v>0</v>
      </c>
      <c r="BK494" s="697">
        <f>[52]ACCOUNTALLOC!BK494</f>
        <v>0</v>
      </c>
      <c r="BL494" s="697">
        <f>[52]ACCOUNTALLOC!BL494</f>
        <v>0</v>
      </c>
      <c r="BM494" s="697">
        <f>[52]ACCOUNTALLOC!BM494</f>
        <v>0</v>
      </c>
      <c r="BN494" s="697">
        <f>[52]ACCOUNTALLOC!BN494</f>
        <v>0</v>
      </c>
      <c r="BO494" s="697">
        <f>[52]ACCOUNTALLOC!BO494</f>
        <v>0</v>
      </c>
      <c r="BP494" s="698"/>
      <c r="BQ494" s="697">
        <f>[52]ACCOUNTALLOC!BQ494</f>
        <v>0</v>
      </c>
      <c r="BR494" s="697">
        <f>[52]ACCOUNTALLOC!BR494</f>
        <v>0</v>
      </c>
      <c r="BS494" s="697">
        <f>[52]ACCOUNTALLOC!BS494</f>
        <v>0</v>
      </c>
      <c r="BT494" s="697">
        <f>[52]ACCOUNTALLOC!BT494</f>
        <v>0</v>
      </c>
      <c r="BU494" s="697">
        <f>[52]ACCOUNTALLOC!BU494</f>
        <v>0</v>
      </c>
      <c r="BV494" s="697">
        <f>[52]ACCOUNTALLOC!BV494</f>
        <v>0</v>
      </c>
      <c r="BW494" s="697">
        <f>[52]ACCOUNTALLOC!BW494</f>
        <v>0</v>
      </c>
      <c r="BX494" s="698"/>
      <c r="BY494" s="697">
        <f>[52]ACCOUNTALLOC!BY494</f>
        <v>0</v>
      </c>
      <c r="BZ494" s="697">
        <f>[52]ACCOUNTALLOC!BZ494</f>
        <v>0</v>
      </c>
      <c r="CA494" s="697">
        <f>[52]ACCOUNTALLOC!CA494</f>
        <v>0</v>
      </c>
      <c r="CB494" s="697">
        <f>[52]ACCOUNTALLOC!CB494</f>
        <v>0</v>
      </c>
      <c r="CC494" s="697">
        <f>[52]ACCOUNTALLOC!CC494</f>
        <v>0</v>
      </c>
      <c r="CD494" s="697">
        <f>[52]ACCOUNTALLOC!CD494</f>
        <v>0</v>
      </c>
      <c r="CE494" s="697">
        <f>[52]ACCOUNTALLOC!CE494</f>
        <v>0</v>
      </c>
      <c r="CF494" s="698"/>
      <c r="CG494" s="697">
        <f>[52]ACCOUNTALLOC!CG494</f>
        <v>0</v>
      </c>
      <c r="CH494" s="697">
        <f>[52]ACCOUNTALLOC!CH494</f>
        <v>0</v>
      </c>
      <c r="CI494" s="697">
        <f>[52]ACCOUNTALLOC!CI494</f>
        <v>0</v>
      </c>
      <c r="CJ494" s="697">
        <f>[52]ACCOUNTALLOC!CJ494</f>
        <v>0</v>
      </c>
      <c r="CK494" s="697">
        <f>[52]ACCOUNTALLOC!CK494</f>
        <v>0</v>
      </c>
      <c r="CL494" s="697">
        <f>[52]ACCOUNTALLOC!CL494</f>
        <v>0</v>
      </c>
      <c r="CM494" s="697">
        <f>[52]ACCOUNTALLOC!CM494</f>
        <v>0</v>
      </c>
      <c r="CN494" s="698">
        <f>[52]ACCOUNTALLOC!CN494</f>
        <v>0</v>
      </c>
      <c r="CO494" s="697">
        <f>[52]ACCOUNTALLOC!CO494</f>
        <v>0</v>
      </c>
      <c r="CP494" s="697">
        <f>[52]ACCOUNTALLOC!CP494</f>
        <v>0</v>
      </c>
      <c r="CQ494" s="697">
        <f>[52]ACCOUNTALLOC!CQ494</f>
        <v>0</v>
      </c>
      <c r="CR494" s="697">
        <f>[52]ACCOUNTALLOC!CR494</f>
        <v>0</v>
      </c>
      <c r="CS494" s="697">
        <f>[52]ACCOUNTALLOC!CS494</f>
        <v>0</v>
      </c>
      <c r="CT494" s="697">
        <f>[52]ACCOUNTALLOC!CT494</f>
        <v>0</v>
      </c>
      <c r="CU494" s="697">
        <f>[52]ACCOUNTALLOC!CU494</f>
        <v>0</v>
      </c>
      <c r="CW494" s="65">
        <f>[52]ACCOUNTALLOC!CW494</f>
        <v>0</v>
      </c>
      <c r="CX494" s="65">
        <f>[52]ACCOUNTALLOC!CX494</f>
        <v>0</v>
      </c>
      <c r="CY494" s="65">
        <f>[52]ACCOUNTALLOC!CY494</f>
        <v>0</v>
      </c>
      <c r="CZ494" s="65">
        <f>[52]ACCOUNTALLOC!CZ494</f>
        <v>0</v>
      </c>
      <c r="DA494" s="65">
        <f>[52]ACCOUNTALLOC!DA494</f>
        <v>0</v>
      </c>
      <c r="DB494" s="65">
        <f>[52]ACCOUNTALLOC!DB494</f>
        <v>0</v>
      </c>
      <c r="DC494" s="65">
        <f>[52]ACCOUNTALLOC!DC494</f>
        <v>0</v>
      </c>
      <c r="DE494" s="65">
        <v>0</v>
      </c>
      <c r="DF494" s="65">
        <v>0</v>
      </c>
      <c r="DG494" s="65">
        <v>0</v>
      </c>
      <c r="DH494" s="65">
        <v>0</v>
      </c>
      <c r="DI494" s="65">
        <v>0</v>
      </c>
      <c r="DJ494" s="65">
        <v>0</v>
      </c>
      <c r="DK494" s="65">
        <v>0</v>
      </c>
      <c r="DM494" s="65">
        <v>0</v>
      </c>
      <c r="DN494" s="65">
        <v>0</v>
      </c>
      <c r="DO494" s="65">
        <v>0</v>
      </c>
      <c r="DP494" s="65">
        <v>0</v>
      </c>
      <c r="DQ494" s="65">
        <v>0</v>
      </c>
      <c r="DR494" s="65">
        <v>0</v>
      </c>
      <c r="DS494" s="65">
        <v>0</v>
      </c>
      <c r="DU494" s="65">
        <v>0</v>
      </c>
      <c r="DV494" s="65">
        <v>0</v>
      </c>
      <c r="DW494" s="65">
        <v>0</v>
      </c>
      <c r="DX494" s="65">
        <v>0</v>
      </c>
      <c r="DY494" s="65">
        <v>0</v>
      </c>
      <c r="DZ494" s="65">
        <v>0</v>
      </c>
      <c r="EA494" s="65">
        <v>0</v>
      </c>
      <c r="EC494" s="65">
        <v>0</v>
      </c>
      <c r="ED494" s="65">
        <v>0</v>
      </c>
      <c r="EE494" s="65">
        <v>0</v>
      </c>
      <c r="EF494" s="65">
        <v>0</v>
      </c>
      <c r="EG494" s="65">
        <v>0</v>
      </c>
      <c r="EH494" s="65">
        <v>0</v>
      </c>
      <c r="EI494" s="65">
        <v>0</v>
      </c>
      <c r="EK494" s="65">
        <v>0</v>
      </c>
      <c r="EL494" s="65">
        <v>0</v>
      </c>
      <c r="EM494" s="65">
        <v>0</v>
      </c>
      <c r="EN494" s="65">
        <v>0</v>
      </c>
      <c r="EO494" s="65">
        <v>0</v>
      </c>
      <c r="EP494" s="65">
        <v>0</v>
      </c>
      <c r="EQ494" s="65">
        <v>0</v>
      </c>
      <c r="ES494" s="65">
        <v>0</v>
      </c>
      <c r="ET494" s="65">
        <v>0</v>
      </c>
      <c r="EU494" s="65">
        <v>0</v>
      </c>
      <c r="EV494" s="65">
        <v>0</v>
      </c>
      <c r="EW494" s="65">
        <v>0</v>
      </c>
      <c r="EX494" s="65">
        <v>0</v>
      </c>
      <c r="EY494" s="65">
        <v>0</v>
      </c>
      <c r="FA494" s="65">
        <v>0</v>
      </c>
      <c r="FB494" s="65">
        <v>0</v>
      </c>
      <c r="FC494" s="65">
        <v>0</v>
      </c>
      <c r="FD494" s="65">
        <v>0</v>
      </c>
      <c r="FE494" s="65">
        <v>0</v>
      </c>
      <c r="FF494" s="65">
        <v>0</v>
      </c>
      <c r="FG494" s="65">
        <v>0</v>
      </c>
    </row>
    <row r="495" spans="1:163">
      <c r="A495" s="699" t="str">
        <f>[52]ACCOUNTALLOC!A495</f>
        <v>~</v>
      </c>
      <c r="B495" s="698" t="str">
        <f>[52]ACCOUNTALLOC!B495</f>
        <v>~</v>
      </c>
      <c r="C495" s="695">
        <f>[52]ACCOUNTALLOC!C495</f>
        <v>0</v>
      </c>
      <c r="D495" s="700"/>
      <c r="E495" s="697">
        <f>[52]ACCOUNTALLOC!E495</f>
        <v>0</v>
      </c>
      <c r="F495" s="697">
        <f>[52]ACCOUNTALLOC!F495</f>
        <v>0</v>
      </c>
      <c r="G495" s="697">
        <f>[52]ACCOUNTALLOC!G495</f>
        <v>0</v>
      </c>
      <c r="H495" s="697">
        <f>[52]ACCOUNTALLOC!H495</f>
        <v>0</v>
      </c>
      <c r="I495" s="697">
        <f>[52]ACCOUNTALLOC!I495</f>
        <v>0</v>
      </c>
      <c r="J495" s="697">
        <f>[52]ACCOUNTALLOC!J495</f>
        <v>0</v>
      </c>
      <c r="K495" s="697">
        <f>[52]ACCOUNTALLOC!K495</f>
        <v>0</v>
      </c>
      <c r="L495" s="698"/>
      <c r="M495" s="697">
        <f>[52]ACCOUNTALLOC!M495</f>
        <v>0</v>
      </c>
      <c r="N495" s="697">
        <f>[52]ACCOUNTALLOC!N495</f>
        <v>0</v>
      </c>
      <c r="O495" s="697">
        <f>[52]ACCOUNTALLOC!O495</f>
        <v>0</v>
      </c>
      <c r="P495" s="697">
        <f>[52]ACCOUNTALLOC!P495</f>
        <v>0</v>
      </c>
      <c r="Q495" s="697">
        <f>[52]ACCOUNTALLOC!Q495</f>
        <v>0</v>
      </c>
      <c r="R495" s="697">
        <f>[52]ACCOUNTALLOC!R495</f>
        <v>0</v>
      </c>
      <c r="S495" s="697">
        <f>[52]ACCOUNTALLOC!S495</f>
        <v>0</v>
      </c>
      <c r="T495" s="698"/>
      <c r="U495" s="697">
        <f>[52]ACCOUNTALLOC!U495</f>
        <v>0</v>
      </c>
      <c r="V495" s="697">
        <f>[52]ACCOUNTALLOC!V495</f>
        <v>0</v>
      </c>
      <c r="W495" s="697">
        <f>[52]ACCOUNTALLOC!W495</f>
        <v>0</v>
      </c>
      <c r="X495" s="697">
        <f>[52]ACCOUNTALLOC!X495</f>
        <v>0</v>
      </c>
      <c r="Y495" s="697">
        <f>[52]ACCOUNTALLOC!Y495</f>
        <v>0</v>
      </c>
      <c r="Z495" s="697">
        <f>[52]ACCOUNTALLOC!Z495</f>
        <v>0</v>
      </c>
      <c r="AA495" s="697">
        <f>[52]ACCOUNTALLOC!AA495</f>
        <v>0</v>
      </c>
      <c r="AB495" s="698"/>
      <c r="AC495" s="697">
        <f>[52]ACCOUNTALLOC!AC495</f>
        <v>0</v>
      </c>
      <c r="AD495" s="697">
        <f>[52]ACCOUNTALLOC!AD495</f>
        <v>0</v>
      </c>
      <c r="AE495" s="697">
        <f>[52]ACCOUNTALLOC!AE495</f>
        <v>0</v>
      </c>
      <c r="AF495" s="697">
        <f>[52]ACCOUNTALLOC!AF495</f>
        <v>0</v>
      </c>
      <c r="AG495" s="697">
        <f>[52]ACCOUNTALLOC!AG495</f>
        <v>0</v>
      </c>
      <c r="AH495" s="697">
        <f>[52]ACCOUNTALLOC!AH495</f>
        <v>0</v>
      </c>
      <c r="AI495" s="697">
        <f>[52]ACCOUNTALLOC!AI495</f>
        <v>0</v>
      </c>
      <c r="AJ495" s="698"/>
      <c r="AK495" s="697">
        <f>[52]ACCOUNTALLOC!AK495</f>
        <v>0</v>
      </c>
      <c r="AL495" s="697">
        <f>[52]ACCOUNTALLOC!AL495</f>
        <v>0</v>
      </c>
      <c r="AM495" s="697">
        <f>[52]ACCOUNTALLOC!AM495</f>
        <v>0</v>
      </c>
      <c r="AN495" s="697">
        <f>[52]ACCOUNTALLOC!AN495</f>
        <v>0</v>
      </c>
      <c r="AO495" s="697">
        <f>[52]ACCOUNTALLOC!AO495</f>
        <v>0</v>
      </c>
      <c r="AP495" s="697">
        <f>[52]ACCOUNTALLOC!AP495</f>
        <v>0</v>
      </c>
      <c r="AQ495" s="697">
        <f>[52]ACCOUNTALLOC!AQ495</f>
        <v>0</v>
      </c>
      <c r="AR495" s="698"/>
      <c r="AS495" s="697">
        <f>[52]ACCOUNTALLOC!AS495</f>
        <v>0</v>
      </c>
      <c r="AT495" s="697">
        <f>[52]ACCOUNTALLOC!AT495</f>
        <v>0</v>
      </c>
      <c r="AU495" s="697">
        <f>[52]ACCOUNTALLOC!AU495</f>
        <v>0</v>
      </c>
      <c r="AV495" s="697">
        <f>[52]ACCOUNTALLOC!AV495</f>
        <v>0</v>
      </c>
      <c r="AW495" s="697">
        <f>[52]ACCOUNTALLOC!AW495</f>
        <v>0</v>
      </c>
      <c r="AX495" s="697">
        <f>[52]ACCOUNTALLOC!AX495</f>
        <v>0</v>
      </c>
      <c r="AY495" s="697">
        <f>[52]ACCOUNTALLOC!AY495</f>
        <v>0</v>
      </c>
      <c r="AZ495" s="698"/>
      <c r="BA495" s="697">
        <f>[52]ACCOUNTALLOC!BA495</f>
        <v>0</v>
      </c>
      <c r="BB495" s="697">
        <f>[52]ACCOUNTALLOC!BB495</f>
        <v>0</v>
      </c>
      <c r="BC495" s="697">
        <f>[52]ACCOUNTALLOC!BC495</f>
        <v>0</v>
      </c>
      <c r="BD495" s="697">
        <f>[52]ACCOUNTALLOC!BD495</f>
        <v>0</v>
      </c>
      <c r="BE495" s="697">
        <f>[52]ACCOUNTALLOC!BE495</f>
        <v>0</v>
      </c>
      <c r="BF495" s="697">
        <f>[52]ACCOUNTALLOC!BF495</f>
        <v>0</v>
      </c>
      <c r="BG495" s="697">
        <f>[52]ACCOUNTALLOC!BG495</f>
        <v>0</v>
      </c>
      <c r="BH495" s="698"/>
      <c r="BI495" s="697">
        <f>[52]ACCOUNTALLOC!BI495</f>
        <v>0</v>
      </c>
      <c r="BJ495" s="697">
        <f>[52]ACCOUNTALLOC!BJ495</f>
        <v>0</v>
      </c>
      <c r="BK495" s="697">
        <f>[52]ACCOUNTALLOC!BK495</f>
        <v>0</v>
      </c>
      <c r="BL495" s="697">
        <f>[52]ACCOUNTALLOC!BL495</f>
        <v>0</v>
      </c>
      <c r="BM495" s="697">
        <f>[52]ACCOUNTALLOC!BM495</f>
        <v>0</v>
      </c>
      <c r="BN495" s="697">
        <f>[52]ACCOUNTALLOC!BN495</f>
        <v>0</v>
      </c>
      <c r="BO495" s="697">
        <f>[52]ACCOUNTALLOC!BO495</f>
        <v>0</v>
      </c>
      <c r="BP495" s="698"/>
      <c r="BQ495" s="697">
        <f>[52]ACCOUNTALLOC!BQ495</f>
        <v>0</v>
      </c>
      <c r="BR495" s="697">
        <f>[52]ACCOUNTALLOC!BR495</f>
        <v>0</v>
      </c>
      <c r="BS495" s="697">
        <f>[52]ACCOUNTALLOC!BS495</f>
        <v>0</v>
      </c>
      <c r="BT495" s="697">
        <f>[52]ACCOUNTALLOC!BT495</f>
        <v>0</v>
      </c>
      <c r="BU495" s="697">
        <f>[52]ACCOUNTALLOC!BU495</f>
        <v>0</v>
      </c>
      <c r="BV495" s="697">
        <f>[52]ACCOUNTALLOC!BV495</f>
        <v>0</v>
      </c>
      <c r="BW495" s="697">
        <f>[52]ACCOUNTALLOC!BW495</f>
        <v>0</v>
      </c>
      <c r="BX495" s="698"/>
      <c r="BY495" s="697">
        <f>[52]ACCOUNTALLOC!BY495</f>
        <v>0</v>
      </c>
      <c r="BZ495" s="697">
        <f>[52]ACCOUNTALLOC!BZ495</f>
        <v>0</v>
      </c>
      <c r="CA495" s="697">
        <f>[52]ACCOUNTALLOC!CA495</f>
        <v>0</v>
      </c>
      <c r="CB495" s="697">
        <f>[52]ACCOUNTALLOC!CB495</f>
        <v>0</v>
      </c>
      <c r="CC495" s="697">
        <f>[52]ACCOUNTALLOC!CC495</f>
        <v>0</v>
      </c>
      <c r="CD495" s="697">
        <f>[52]ACCOUNTALLOC!CD495</f>
        <v>0</v>
      </c>
      <c r="CE495" s="697">
        <f>[52]ACCOUNTALLOC!CE495</f>
        <v>0</v>
      </c>
      <c r="CF495" s="698"/>
      <c r="CG495" s="697">
        <f>[52]ACCOUNTALLOC!CG495</f>
        <v>0</v>
      </c>
      <c r="CH495" s="697">
        <f>[52]ACCOUNTALLOC!CH495</f>
        <v>0</v>
      </c>
      <c r="CI495" s="697">
        <f>[52]ACCOUNTALLOC!CI495</f>
        <v>0</v>
      </c>
      <c r="CJ495" s="697">
        <f>[52]ACCOUNTALLOC!CJ495</f>
        <v>0</v>
      </c>
      <c r="CK495" s="697">
        <f>[52]ACCOUNTALLOC!CK495</f>
        <v>0</v>
      </c>
      <c r="CL495" s="697">
        <f>[52]ACCOUNTALLOC!CL495</f>
        <v>0</v>
      </c>
      <c r="CM495" s="697">
        <f>[52]ACCOUNTALLOC!CM495</f>
        <v>0</v>
      </c>
      <c r="CN495" s="698">
        <f>[52]ACCOUNTALLOC!CN495</f>
        <v>0</v>
      </c>
      <c r="CO495" s="697">
        <f>[52]ACCOUNTALLOC!CO495</f>
        <v>0</v>
      </c>
      <c r="CP495" s="697">
        <f>[52]ACCOUNTALLOC!CP495</f>
        <v>0</v>
      </c>
      <c r="CQ495" s="697">
        <f>[52]ACCOUNTALLOC!CQ495</f>
        <v>0</v>
      </c>
      <c r="CR495" s="697">
        <f>[52]ACCOUNTALLOC!CR495</f>
        <v>0</v>
      </c>
      <c r="CS495" s="697">
        <f>[52]ACCOUNTALLOC!CS495</f>
        <v>0</v>
      </c>
      <c r="CT495" s="697">
        <f>[52]ACCOUNTALLOC!CT495</f>
        <v>0</v>
      </c>
      <c r="CU495" s="697">
        <f>[52]ACCOUNTALLOC!CU495</f>
        <v>0</v>
      </c>
      <c r="CW495" s="65">
        <f>[52]ACCOUNTALLOC!CW495</f>
        <v>0</v>
      </c>
      <c r="CX495" s="65">
        <f>[52]ACCOUNTALLOC!CX495</f>
        <v>0</v>
      </c>
      <c r="CY495" s="65">
        <f>[52]ACCOUNTALLOC!CY495</f>
        <v>0</v>
      </c>
      <c r="CZ495" s="65">
        <f>[52]ACCOUNTALLOC!CZ495</f>
        <v>0</v>
      </c>
      <c r="DA495" s="65">
        <f>[52]ACCOUNTALLOC!DA495</f>
        <v>0</v>
      </c>
      <c r="DB495" s="65">
        <f>[52]ACCOUNTALLOC!DB495</f>
        <v>0</v>
      </c>
      <c r="DC495" s="65">
        <f>[52]ACCOUNTALLOC!DC495</f>
        <v>0</v>
      </c>
      <c r="DE495" s="65">
        <v>0</v>
      </c>
      <c r="DF495" s="65">
        <v>0</v>
      </c>
      <c r="DG495" s="65">
        <v>0</v>
      </c>
      <c r="DH495" s="65">
        <v>0</v>
      </c>
      <c r="DI495" s="65">
        <v>0</v>
      </c>
      <c r="DJ495" s="65">
        <v>0</v>
      </c>
      <c r="DK495" s="65">
        <v>0</v>
      </c>
      <c r="DM495" s="65">
        <v>0</v>
      </c>
      <c r="DN495" s="65">
        <v>0</v>
      </c>
      <c r="DO495" s="65">
        <v>0</v>
      </c>
      <c r="DP495" s="65">
        <v>0</v>
      </c>
      <c r="DQ495" s="65">
        <v>0</v>
      </c>
      <c r="DR495" s="65">
        <v>0</v>
      </c>
      <c r="DS495" s="65">
        <v>0</v>
      </c>
      <c r="DU495" s="65">
        <v>0</v>
      </c>
      <c r="DV495" s="65">
        <v>0</v>
      </c>
      <c r="DW495" s="65">
        <v>0</v>
      </c>
      <c r="DX495" s="65">
        <v>0</v>
      </c>
      <c r="DY495" s="65">
        <v>0</v>
      </c>
      <c r="DZ495" s="65">
        <v>0</v>
      </c>
      <c r="EA495" s="65">
        <v>0</v>
      </c>
      <c r="EC495" s="65">
        <v>0</v>
      </c>
      <c r="ED495" s="65">
        <v>0</v>
      </c>
      <c r="EE495" s="65">
        <v>0</v>
      </c>
      <c r="EF495" s="65">
        <v>0</v>
      </c>
      <c r="EG495" s="65">
        <v>0</v>
      </c>
      <c r="EH495" s="65">
        <v>0</v>
      </c>
      <c r="EI495" s="65">
        <v>0</v>
      </c>
      <c r="EK495" s="65">
        <v>0</v>
      </c>
      <c r="EL495" s="65">
        <v>0</v>
      </c>
      <c r="EM495" s="65">
        <v>0</v>
      </c>
      <c r="EN495" s="65">
        <v>0</v>
      </c>
      <c r="EO495" s="65">
        <v>0</v>
      </c>
      <c r="EP495" s="65">
        <v>0</v>
      </c>
      <c r="EQ495" s="65">
        <v>0</v>
      </c>
      <c r="ES495" s="65">
        <v>0</v>
      </c>
      <c r="ET495" s="65">
        <v>0</v>
      </c>
      <c r="EU495" s="65">
        <v>0</v>
      </c>
      <c r="EV495" s="65">
        <v>0</v>
      </c>
      <c r="EW495" s="65">
        <v>0</v>
      </c>
      <c r="EX495" s="65">
        <v>0</v>
      </c>
      <c r="EY495" s="65">
        <v>0</v>
      </c>
      <c r="FA495" s="65">
        <v>0</v>
      </c>
      <c r="FB495" s="65">
        <v>0</v>
      </c>
      <c r="FC495" s="65">
        <v>0</v>
      </c>
      <c r="FD495" s="65">
        <v>0</v>
      </c>
      <c r="FE495" s="65">
        <v>0</v>
      </c>
      <c r="FF495" s="65">
        <v>0</v>
      </c>
      <c r="FG495" s="65">
        <v>0</v>
      </c>
    </row>
    <row r="496" spans="1:163">
      <c r="A496" s="699" t="str">
        <f>[52]ACCOUNTALLOC!A496</f>
        <v>~</v>
      </c>
      <c r="B496" s="698" t="str">
        <f>[52]ACCOUNTALLOC!B496</f>
        <v>~</v>
      </c>
      <c r="C496" s="695">
        <f>[52]ACCOUNTALLOC!C496</f>
        <v>0</v>
      </c>
      <c r="D496" s="700"/>
      <c r="E496" s="697">
        <f>[52]ACCOUNTALLOC!E496</f>
        <v>0</v>
      </c>
      <c r="F496" s="697">
        <f>[52]ACCOUNTALLOC!F496</f>
        <v>0</v>
      </c>
      <c r="G496" s="697">
        <f>[52]ACCOUNTALLOC!G496</f>
        <v>0</v>
      </c>
      <c r="H496" s="697">
        <f>[52]ACCOUNTALLOC!H496</f>
        <v>0</v>
      </c>
      <c r="I496" s="697">
        <f>[52]ACCOUNTALLOC!I496</f>
        <v>0</v>
      </c>
      <c r="J496" s="697">
        <f>[52]ACCOUNTALLOC!J496</f>
        <v>0</v>
      </c>
      <c r="K496" s="697">
        <f>[52]ACCOUNTALLOC!K496</f>
        <v>0</v>
      </c>
      <c r="L496" s="698"/>
      <c r="M496" s="697">
        <f>[52]ACCOUNTALLOC!M496</f>
        <v>0</v>
      </c>
      <c r="N496" s="697">
        <f>[52]ACCOUNTALLOC!N496</f>
        <v>0</v>
      </c>
      <c r="O496" s="697">
        <f>[52]ACCOUNTALLOC!O496</f>
        <v>0</v>
      </c>
      <c r="P496" s="697">
        <f>[52]ACCOUNTALLOC!P496</f>
        <v>0</v>
      </c>
      <c r="Q496" s="697">
        <f>[52]ACCOUNTALLOC!Q496</f>
        <v>0</v>
      </c>
      <c r="R496" s="697">
        <f>[52]ACCOUNTALLOC!R496</f>
        <v>0</v>
      </c>
      <c r="S496" s="697">
        <f>[52]ACCOUNTALLOC!S496</f>
        <v>0</v>
      </c>
      <c r="T496" s="698"/>
      <c r="U496" s="697">
        <f>[52]ACCOUNTALLOC!U496</f>
        <v>0</v>
      </c>
      <c r="V496" s="697">
        <f>[52]ACCOUNTALLOC!V496</f>
        <v>0</v>
      </c>
      <c r="W496" s="697">
        <f>[52]ACCOUNTALLOC!W496</f>
        <v>0</v>
      </c>
      <c r="X496" s="697">
        <f>[52]ACCOUNTALLOC!X496</f>
        <v>0</v>
      </c>
      <c r="Y496" s="697">
        <f>[52]ACCOUNTALLOC!Y496</f>
        <v>0</v>
      </c>
      <c r="Z496" s="697">
        <f>[52]ACCOUNTALLOC!Z496</f>
        <v>0</v>
      </c>
      <c r="AA496" s="697">
        <f>[52]ACCOUNTALLOC!AA496</f>
        <v>0</v>
      </c>
      <c r="AB496" s="698"/>
      <c r="AC496" s="697">
        <f>[52]ACCOUNTALLOC!AC496</f>
        <v>0</v>
      </c>
      <c r="AD496" s="697">
        <f>[52]ACCOUNTALLOC!AD496</f>
        <v>0</v>
      </c>
      <c r="AE496" s="697">
        <f>[52]ACCOUNTALLOC!AE496</f>
        <v>0</v>
      </c>
      <c r="AF496" s="697">
        <f>[52]ACCOUNTALLOC!AF496</f>
        <v>0</v>
      </c>
      <c r="AG496" s="697">
        <f>[52]ACCOUNTALLOC!AG496</f>
        <v>0</v>
      </c>
      <c r="AH496" s="697">
        <f>[52]ACCOUNTALLOC!AH496</f>
        <v>0</v>
      </c>
      <c r="AI496" s="697">
        <f>[52]ACCOUNTALLOC!AI496</f>
        <v>0</v>
      </c>
      <c r="AJ496" s="698"/>
      <c r="AK496" s="697">
        <f>[52]ACCOUNTALLOC!AK496</f>
        <v>0</v>
      </c>
      <c r="AL496" s="697">
        <f>[52]ACCOUNTALLOC!AL496</f>
        <v>0</v>
      </c>
      <c r="AM496" s="697">
        <f>[52]ACCOUNTALLOC!AM496</f>
        <v>0</v>
      </c>
      <c r="AN496" s="697">
        <f>[52]ACCOUNTALLOC!AN496</f>
        <v>0</v>
      </c>
      <c r="AO496" s="697">
        <f>[52]ACCOUNTALLOC!AO496</f>
        <v>0</v>
      </c>
      <c r="AP496" s="697">
        <f>[52]ACCOUNTALLOC!AP496</f>
        <v>0</v>
      </c>
      <c r="AQ496" s="697">
        <f>[52]ACCOUNTALLOC!AQ496</f>
        <v>0</v>
      </c>
      <c r="AR496" s="698"/>
      <c r="AS496" s="697">
        <f>[52]ACCOUNTALLOC!AS496</f>
        <v>0</v>
      </c>
      <c r="AT496" s="697">
        <f>[52]ACCOUNTALLOC!AT496</f>
        <v>0</v>
      </c>
      <c r="AU496" s="697">
        <f>[52]ACCOUNTALLOC!AU496</f>
        <v>0</v>
      </c>
      <c r="AV496" s="697">
        <f>[52]ACCOUNTALLOC!AV496</f>
        <v>0</v>
      </c>
      <c r="AW496" s="697">
        <f>[52]ACCOUNTALLOC!AW496</f>
        <v>0</v>
      </c>
      <c r="AX496" s="697">
        <f>[52]ACCOUNTALLOC!AX496</f>
        <v>0</v>
      </c>
      <c r="AY496" s="697">
        <f>[52]ACCOUNTALLOC!AY496</f>
        <v>0</v>
      </c>
      <c r="AZ496" s="698"/>
      <c r="BA496" s="697">
        <f>[52]ACCOUNTALLOC!BA496</f>
        <v>0</v>
      </c>
      <c r="BB496" s="697">
        <f>[52]ACCOUNTALLOC!BB496</f>
        <v>0</v>
      </c>
      <c r="BC496" s="697">
        <f>[52]ACCOUNTALLOC!BC496</f>
        <v>0</v>
      </c>
      <c r="BD496" s="697">
        <f>[52]ACCOUNTALLOC!BD496</f>
        <v>0</v>
      </c>
      <c r="BE496" s="697">
        <f>[52]ACCOUNTALLOC!BE496</f>
        <v>0</v>
      </c>
      <c r="BF496" s="697">
        <f>[52]ACCOUNTALLOC!BF496</f>
        <v>0</v>
      </c>
      <c r="BG496" s="697">
        <f>[52]ACCOUNTALLOC!BG496</f>
        <v>0</v>
      </c>
      <c r="BH496" s="698"/>
      <c r="BI496" s="697">
        <f>[52]ACCOUNTALLOC!BI496</f>
        <v>0</v>
      </c>
      <c r="BJ496" s="697">
        <f>[52]ACCOUNTALLOC!BJ496</f>
        <v>0</v>
      </c>
      <c r="BK496" s="697">
        <f>[52]ACCOUNTALLOC!BK496</f>
        <v>0</v>
      </c>
      <c r="BL496" s="697">
        <f>[52]ACCOUNTALLOC!BL496</f>
        <v>0</v>
      </c>
      <c r="BM496" s="697">
        <f>[52]ACCOUNTALLOC!BM496</f>
        <v>0</v>
      </c>
      <c r="BN496" s="697">
        <f>[52]ACCOUNTALLOC!BN496</f>
        <v>0</v>
      </c>
      <c r="BO496" s="697">
        <f>[52]ACCOUNTALLOC!BO496</f>
        <v>0</v>
      </c>
      <c r="BP496" s="698"/>
      <c r="BQ496" s="697">
        <f>[52]ACCOUNTALLOC!BQ496</f>
        <v>0</v>
      </c>
      <c r="BR496" s="697">
        <f>[52]ACCOUNTALLOC!BR496</f>
        <v>0</v>
      </c>
      <c r="BS496" s="697">
        <f>[52]ACCOUNTALLOC!BS496</f>
        <v>0</v>
      </c>
      <c r="BT496" s="697">
        <f>[52]ACCOUNTALLOC!BT496</f>
        <v>0</v>
      </c>
      <c r="BU496" s="697">
        <f>[52]ACCOUNTALLOC!BU496</f>
        <v>0</v>
      </c>
      <c r="BV496" s="697">
        <f>[52]ACCOUNTALLOC!BV496</f>
        <v>0</v>
      </c>
      <c r="BW496" s="697">
        <f>[52]ACCOUNTALLOC!BW496</f>
        <v>0</v>
      </c>
      <c r="BX496" s="698"/>
      <c r="BY496" s="697">
        <f>[52]ACCOUNTALLOC!BY496</f>
        <v>0</v>
      </c>
      <c r="BZ496" s="697">
        <f>[52]ACCOUNTALLOC!BZ496</f>
        <v>0</v>
      </c>
      <c r="CA496" s="697">
        <f>[52]ACCOUNTALLOC!CA496</f>
        <v>0</v>
      </c>
      <c r="CB496" s="697">
        <f>[52]ACCOUNTALLOC!CB496</f>
        <v>0</v>
      </c>
      <c r="CC496" s="697">
        <f>[52]ACCOUNTALLOC!CC496</f>
        <v>0</v>
      </c>
      <c r="CD496" s="697">
        <f>[52]ACCOUNTALLOC!CD496</f>
        <v>0</v>
      </c>
      <c r="CE496" s="697">
        <f>[52]ACCOUNTALLOC!CE496</f>
        <v>0</v>
      </c>
      <c r="CF496" s="698"/>
      <c r="CG496" s="697">
        <f>[52]ACCOUNTALLOC!CG496</f>
        <v>0</v>
      </c>
      <c r="CH496" s="697">
        <f>[52]ACCOUNTALLOC!CH496</f>
        <v>0</v>
      </c>
      <c r="CI496" s="697">
        <f>[52]ACCOUNTALLOC!CI496</f>
        <v>0</v>
      </c>
      <c r="CJ496" s="697">
        <f>[52]ACCOUNTALLOC!CJ496</f>
        <v>0</v>
      </c>
      <c r="CK496" s="697">
        <f>[52]ACCOUNTALLOC!CK496</f>
        <v>0</v>
      </c>
      <c r="CL496" s="697">
        <f>[52]ACCOUNTALLOC!CL496</f>
        <v>0</v>
      </c>
      <c r="CM496" s="697">
        <f>[52]ACCOUNTALLOC!CM496</f>
        <v>0</v>
      </c>
      <c r="CN496" s="698">
        <f>[52]ACCOUNTALLOC!CN496</f>
        <v>0</v>
      </c>
      <c r="CO496" s="697">
        <f>[52]ACCOUNTALLOC!CO496</f>
        <v>0</v>
      </c>
      <c r="CP496" s="697">
        <f>[52]ACCOUNTALLOC!CP496</f>
        <v>0</v>
      </c>
      <c r="CQ496" s="697">
        <f>[52]ACCOUNTALLOC!CQ496</f>
        <v>0</v>
      </c>
      <c r="CR496" s="697">
        <f>[52]ACCOUNTALLOC!CR496</f>
        <v>0</v>
      </c>
      <c r="CS496" s="697">
        <f>[52]ACCOUNTALLOC!CS496</f>
        <v>0</v>
      </c>
      <c r="CT496" s="697">
        <f>[52]ACCOUNTALLOC!CT496</f>
        <v>0</v>
      </c>
      <c r="CU496" s="697">
        <f>[52]ACCOUNTALLOC!CU496</f>
        <v>0</v>
      </c>
      <c r="CW496" s="65">
        <f>[52]ACCOUNTALLOC!CW496</f>
        <v>0</v>
      </c>
      <c r="CX496" s="65">
        <f>[52]ACCOUNTALLOC!CX496</f>
        <v>0</v>
      </c>
      <c r="CY496" s="65">
        <f>[52]ACCOUNTALLOC!CY496</f>
        <v>0</v>
      </c>
      <c r="CZ496" s="65">
        <f>[52]ACCOUNTALLOC!CZ496</f>
        <v>0</v>
      </c>
      <c r="DA496" s="65">
        <f>[52]ACCOUNTALLOC!DA496</f>
        <v>0</v>
      </c>
      <c r="DB496" s="65">
        <f>[52]ACCOUNTALLOC!DB496</f>
        <v>0</v>
      </c>
      <c r="DC496" s="65">
        <f>[52]ACCOUNTALLOC!DC496</f>
        <v>0</v>
      </c>
      <c r="DE496" s="65">
        <v>0</v>
      </c>
      <c r="DF496" s="65">
        <v>0</v>
      </c>
      <c r="DG496" s="65">
        <v>0</v>
      </c>
      <c r="DH496" s="65">
        <v>0</v>
      </c>
      <c r="DI496" s="65">
        <v>0</v>
      </c>
      <c r="DJ496" s="65">
        <v>0</v>
      </c>
      <c r="DK496" s="65">
        <v>0</v>
      </c>
      <c r="DM496" s="65">
        <v>0</v>
      </c>
      <c r="DN496" s="65">
        <v>0</v>
      </c>
      <c r="DO496" s="65">
        <v>0</v>
      </c>
      <c r="DP496" s="65">
        <v>0</v>
      </c>
      <c r="DQ496" s="65">
        <v>0</v>
      </c>
      <c r="DR496" s="65">
        <v>0</v>
      </c>
      <c r="DS496" s="65">
        <v>0</v>
      </c>
      <c r="DU496" s="65">
        <v>0</v>
      </c>
      <c r="DV496" s="65">
        <v>0</v>
      </c>
      <c r="DW496" s="65">
        <v>0</v>
      </c>
      <c r="DX496" s="65">
        <v>0</v>
      </c>
      <c r="DY496" s="65">
        <v>0</v>
      </c>
      <c r="DZ496" s="65">
        <v>0</v>
      </c>
      <c r="EA496" s="65">
        <v>0</v>
      </c>
      <c r="EC496" s="65">
        <v>0</v>
      </c>
      <c r="ED496" s="65">
        <v>0</v>
      </c>
      <c r="EE496" s="65">
        <v>0</v>
      </c>
      <c r="EF496" s="65">
        <v>0</v>
      </c>
      <c r="EG496" s="65">
        <v>0</v>
      </c>
      <c r="EH496" s="65">
        <v>0</v>
      </c>
      <c r="EI496" s="65">
        <v>0</v>
      </c>
      <c r="EK496" s="65">
        <v>0</v>
      </c>
      <c r="EL496" s="65">
        <v>0</v>
      </c>
      <c r="EM496" s="65">
        <v>0</v>
      </c>
      <c r="EN496" s="65">
        <v>0</v>
      </c>
      <c r="EO496" s="65">
        <v>0</v>
      </c>
      <c r="EP496" s="65">
        <v>0</v>
      </c>
      <c r="EQ496" s="65">
        <v>0</v>
      </c>
      <c r="ES496" s="65">
        <v>0</v>
      </c>
      <c r="ET496" s="65">
        <v>0</v>
      </c>
      <c r="EU496" s="65">
        <v>0</v>
      </c>
      <c r="EV496" s="65">
        <v>0</v>
      </c>
      <c r="EW496" s="65">
        <v>0</v>
      </c>
      <c r="EX496" s="65">
        <v>0</v>
      </c>
      <c r="EY496" s="65">
        <v>0</v>
      </c>
      <c r="FA496" s="65">
        <v>0</v>
      </c>
      <c r="FB496" s="65">
        <v>0</v>
      </c>
      <c r="FC496" s="65">
        <v>0</v>
      </c>
      <c r="FD496" s="65">
        <v>0</v>
      </c>
      <c r="FE496" s="65">
        <v>0</v>
      </c>
      <c r="FF496" s="65">
        <v>0</v>
      </c>
      <c r="FG496" s="65">
        <v>0</v>
      </c>
    </row>
    <row r="497" spans="1:163">
      <c r="A497" s="698"/>
      <c r="B497" s="694" t="str">
        <f>[52]ACCOUNTALLOC!B497</f>
        <v>Sub-total</v>
      </c>
      <c r="C497" s="696">
        <f>[52]ACCOUNTALLOC!C497</f>
        <v>0</v>
      </c>
      <c r="D497" s="700"/>
      <c r="E497" s="696">
        <f>[52]ACCOUNTALLOC!E497</f>
        <v>0</v>
      </c>
      <c r="F497" s="696">
        <f>[52]ACCOUNTALLOC!F497</f>
        <v>0</v>
      </c>
      <c r="G497" s="696">
        <f>[52]ACCOUNTALLOC!G497</f>
        <v>0</v>
      </c>
      <c r="H497" s="696">
        <f>[52]ACCOUNTALLOC!H497</f>
        <v>0</v>
      </c>
      <c r="I497" s="696">
        <f>[52]ACCOUNTALLOC!I497</f>
        <v>0</v>
      </c>
      <c r="J497" s="696">
        <f>[52]ACCOUNTALLOC!J497</f>
        <v>0</v>
      </c>
      <c r="K497" s="696">
        <f>[52]ACCOUNTALLOC!K497</f>
        <v>0</v>
      </c>
      <c r="L497" s="696"/>
      <c r="M497" s="696">
        <f>[52]ACCOUNTALLOC!M497</f>
        <v>0</v>
      </c>
      <c r="N497" s="696">
        <f>[52]ACCOUNTALLOC!N497</f>
        <v>0</v>
      </c>
      <c r="O497" s="696">
        <f>[52]ACCOUNTALLOC!O497</f>
        <v>0</v>
      </c>
      <c r="P497" s="696">
        <f>[52]ACCOUNTALLOC!P497</f>
        <v>0</v>
      </c>
      <c r="Q497" s="696">
        <f>[52]ACCOUNTALLOC!Q497</f>
        <v>0</v>
      </c>
      <c r="R497" s="696">
        <f>[52]ACCOUNTALLOC!R497</f>
        <v>0</v>
      </c>
      <c r="S497" s="696">
        <f>[52]ACCOUNTALLOC!S497</f>
        <v>0</v>
      </c>
      <c r="T497" s="696"/>
      <c r="U497" s="696">
        <f>[52]ACCOUNTALLOC!U497</f>
        <v>0</v>
      </c>
      <c r="V497" s="696">
        <f>[52]ACCOUNTALLOC!V497</f>
        <v>0</v>
      </c>
      <c r="W497" s="696">
        <f>[52]ACCOUNTALLOC!W497</f>
        <v>0</v>
      </c>
      <c r="X497" s="696">
        <f>[52]ACCOUNTALLOC!X497</f>
        <v>0</v>
      </c>
      <c r="Y497" s="696">
        <f>[52]ACCOUNTALLOC!Y497</f>
        <v>0</v>
      </c>
      <c r="Z497" s="696">
        <f>[52]ACCOUNTALLOC!Z497</f>
        <v>0</v>
      </c>
      <c r="AA497" s="696">
        <f>[52]ACCOUNTALLOC!AA497</f>
        <v>0</v>
      </c>
      <c r="AB497" s="696"/>
      <c r="AC497" s="696">
        <f>[52]ACCOUNTALLOC!AC497</f>
        <v>0</v>
      </c>
      <c r="AD497" s="696">
        <f>[52]ACCOUNTALLOC!AD497</f>
        <v>0</v>
      </c>
      <c r="AE497" s="696">
        <f>[52]ACCOUNTALLOC!AE497</f>
        <v>0</v>
      </c>
      <c r="AF497" s="696">
        <f>[52]ACCOUNTALLOC!AF497</f>
        <v>0</v>
      </c>
      <c r="AG497" s="696">
        <f>[52]ACCOUNTALLOC!AG497</f>
        <v>0</v>
      </c>
      <c r="AH497" s="696">
        <f>[52]ACCOUNTALLOC!AH497</f>
        <v>0</v>
      </c>
      <c r="AI497" s="696">
        <f>[52]ACCOUNTALLOC!AI497</f>
        <v>0</v>
      </c>
      <c r="AJ497" s="696"/>
      <c r="AK497" s="696">
        <f>[52]ACCOUNTALLOC!AK497</f>
        <v>0</v>
      </c>
      <c r="AL497" s="696">
        <f>[52]ACCOUNTALLOC!AL497</f>
        <v>0</v>
      </c>
      <c r="AM497" s="696">
        <f>[52]ACCOUNTALLOC!AM497</f>
        <v>0</v>
      </c>
      <c r="AN497" s="696">
        <f>[52]ACCOUNTALLOC!AN497</f>
        <v>0</v>
      </c>
      <c r="AO497" s="696">
        <f>[52]ACCOUNTALLOC!AO497</f>
        <v>0</v>
      </c>
      <c r="AP497" s="696">
        <f>[52]ACCOUNTALLOC!AP497</f>
        <v>0</v>
      </c>
      <c r="AQ497" s="696">
        <f>[52]ACCOUNTALLOC!AQ497</f>
        <v>0</v>
      </c>
      <c r="AR497" s="696"/>
      <c r="AS497" s="696">
        <f>[52]ACCOUNTALLOC!AS497</f>
        <v>0</v>
      </c>
      <c r="AT497" s="696">
        <f>[52]ACCOUNTALLOC!AT497</f>
        <v>0</v>
      </c>
      <c r="AU497" s="696">
        <f>[52]ACCOUNTALLOC!AU497</f>
        <v>0</v>
      </c>
      <c r="AV497" s="696">
        <f>[52]ACCOUNTALLOC!AV497</f>
        <v>0</v>
      </c>
      <c r="AW497" s="696">
        <f>[52]ACCOUNTALLOC!AW497</f>
        <v>0</v>
      </c>
      <c r="AX497" s="696">
        <f>[52]ACCOUNTALLOC!AX497</f>
        <v>0</v>
      </c>
      <c r="AY497" s="696">
        <f>[52]ACCOUNTALLOC!AY497</f>
        <v>0</v>
      </c>
      <c r="AZ497" s="696"/>
      <c r="BA497" s="696">
        <f>[52]ACCOUNTALLOC!BA497</f>
        <v>0</v>
      </c>
      <c r="BB497" s="696">
        <f>[52]ACCOUNTALLOC!BB497</f>
        <v>0</v>
      </c>
      <c r="BC497" s="696">
        <f>[52]ACCOUNTALLOC!BC497</f>
        <v>0</v>
      </c>
      <c r="BD497" s="696">
        <f>[52]ACCOUNTALLOC!BD497</f>
        <v>0</v>
      </c>
      <c r="BE497" s="696">
        <f>[52]ACCOUNTALLOC!BE497</f>
        <v>0</v>
      </c>
      <c r="BF497" s="696">
        <f>[52]ACCOUNTALLOC!BF497</f>
        <v>0</v>
      </c>
      <c r="BG497" s="696">
        <f>[52]ACCOUNTALLOC!BG497</f>
        <v>0</v>
      </c>
      <c r="BH497" s="696"/>
      <c r="BI497" s="696">
        <f>[52]ACCOUNTALLOC!BI497</f>
        <v>0</v>
      </c>
      <c r="BJ497" s="696">
        <f>[52]ACCOUNTALLOC!BJ497</f>
        <v>0</v>
      </c>
      <c r="BK497" s="696">
        <f>[52]ACCOUNTALLOC!BK497</f>
        <v>0</v>
      </c>
      <c r="BL497" s="696">
        <f>[52]ACCOUNTALLOC!BL497</f>
        <v>0</v>
      </c>
      <c r="BM497" s="696">
        <f>[52]ACCOUNTALLOC!BM497</f>
        <v>0</v>
      </c>
      <c r="BN497" s="696">
        <f>[52]ACCOUNTALLOC!BN497</f>
        <v>0</v>
      </c>
      <c r="BO497" s="696">
        <f>[52]ACCOUNTALLOC!BO497</f>
        <v>0</v>
      </c>
      <c r="BP497" s="696"/>
      <c r="BQ497" s="696">
        <f>[52]ACCOUNTALLOC!BQ497</f>
        <v>0</v>
      </c>
      <c r="BR497" s="696">
        <f>[52]ACCOUNTALLOC!BR497</f>
        <v>0</v>
      </c>
      <c r="BS497" s="696">
        <f>[52]ACCOUNTALLOC!BS497</f>
        <v>0</v>
      </c>
      <c r="BT497" s="696">
        <f>[52]ACCOUNTALLOC!BT497</f>
        <v>0</v>
      </c>
      <c r="BU497" s="696">
        <f>[52]ACCOUNTALLOC!BU497</f>
        <v>0</v>
      </c>
      <c r="BV497" s="696">
        <f>[52]ACCOUNTALLOC!BV497</f>
        <v>0</v>
      </c>
      <c r="BW497" s="696">
        <f>[52]ACCOUNTALLOC!BW497</f>
        <v>0</v>
      </c>
      <c r="BX497" s="696"/>
      <c r="BY497" s="696">
        <f>[52]ACCOUNTALLOC!BY497</f>
        <v>0</v>
      </c>
      <c r="BZ497" s="696">
        <f>[52]ACCOUNTALLOC!BZ497</f>
        <v>0</v>
      </c>
      <c r="CA497" s="696">
        <f>[52]ACCOUNTALLOC!CA497</f>
        <v>0</v>
      </c>
      <c r="CB497" s="696">
        <f>[52]ACCOUNTALLOC!CB497</f>
        <v>0</v>
      </c>
      <c r="CC497" s="696">
        <f>[52]ACCOUNTALLOC!CC497</f>
        <v>0</v>
      </c>
      <c r="CD497" s="696">
        <f>[52]ACCOUNTALLOC!CD497</f>
        <v>0</v>
      </c>
      <c r="CE497" s="696">
        <f>[52]ACCOUNTALLOC!CE497</f>
        <v>0</v>
      </c>
      <c r="CF497" s="696"/>
      <c r="CG497" s="696">
        <f>[52]ACCOUNTALLOC!CG497</f>
        <v>0</v>
      </c>
      <c r="CH497" s="696">
        <f>[52]ACCOUNTALLOC!CH497</f>
        <v>0</v>
      </c>
      <c r="CI497" s="696">
        <f>[52]ACCOUNTALLOC!CI497</f>
        <v>0</v>
      </c>
      <c r="CJ497" s="696">
        <f>[52]ACCOUNTALLOC!CJ497</f>
        <v>0</v>
      </c>
      <c r="CK497" s="696">
        <f>[52]ACCOUNTALLOC!CK497</f>
        <v>0</v>
      </c>
      <c r="CL497" s="696">
        <f>[52]ACCOUNTALLOC!CL497</f>
        <v>0</v>
      </c>
      <c r="CM497" s="696">
        <f>[52]ACCOUNTALLOC!CM497</f>
        <v>0</v>
      </c>
      <c r="CN497" s="696">
        <f>[52]ACCOUNTALLOC!CN497</f>
        <v>0</v>
      </c>
      <c r="CO497" s="696">
        <f>[52]ACCOUNTALLOC!CO497</f>
        <v>0</v>
      </c>
      <c r="CP497" s="696">
        <f>[52]ACCOUNTALLOC!CP497</f>
        <v>0</v>
      </c>
      <c r="CQ497" s="696">
        <f>[52]ACCOUNTALLOC!CQ497</f>
        <v>0</v>
      </c>
      <c r="CR497" s="696">
        <f>[52]ACCOUNTALLOC!CR497</f>
        <v>0</v>
      </c>
      <c r="CS497" s="696">
        <f>[52]ACCOUNTALLOC!CS497</f>
        <v>0</v>
      </c>
      <c r="CT497" s="696">
        <f>[52]ACCOUNTALLOC!CT497</f>
        <v>0</v>
      </c>
      <c r="CU497" s="696">
        <f>[52]ACCOUNTALLOC!CU497</f>
        <v>0</v>
      </c>
      <c r="CV497" s="66"/>
      <c r="CW497" s="66">
        <f>[52]ACCOUNTALLOC!CW497</f>
        <v>0</v>
      </c>
      <c r="CX497" s="66">
        <f>[52]ACCOUNTALLOC!CX497</f>
        <v>0</v>
      </c>
      <c r="CY497" s="66">
        <f>[52]ACCOUNTALLOC!CY497</f>
        <v>0</v>
      </c>
      <c r="CZ497" s="66">
        <f>[52]ACCOUNTALLOC!CZ497</f>
        <v>0</v>
      </c>
      <c r="DA497" s="66">
        <f>[52]ACCOUNTALLOC!DA497</f>
        <v>0</v>
      </c>
      <c r="DB497" s="66">
        <f>[52]ACCOUNTALLOC!DB497</f>
        <v>0</v>
      </c>
      <c r="DC497" s="66">
        <f>[52]ACCOUNTALLOC!DC497</f>
        <v>0</v>
      </c>
      <c r="DD497" s="66"/>
      <c r="DE497" s="66">
        <v>0</v>
      </c>
      <c r="DF497" s="66">
        <v>0</v>
      </c>
      <c r="DG497" s="66">
        <v>0</v>
      </c>
      <c r="DH497" s="66">
        <v>0</v>
      </c>
      <c r="DI497" s="66">
        <v>0</v>
      </c>
      <c r="DJ497" s="66">
        <v>0</v>
      </c>
      <c r="DK497" s="66">
        <v>0</v>
      </c>
      <c r="DL497" s="66"/>
      <c r="DM497" s="66">
        <v>0</v>
      </c>
      <c r="DN497" s="66">
        <v>0</v>
      </c>
      <c r="DO497" s="66">
        <v>0</v>
      </c>
      <c r="DP497" s="66">
        <v>0</v>
      </c>
      <c r="DQ497" s="66">
        <v>0</v>
      </c>
      <c r="DR497" s="66">
        <v>0</v>
      </c>
      <c r="DS497" s="66">
        <v>0</v>
      </c>
      <c r="DT497" s="66"/>
      <c r="DU497" s="66">
        <v>0</v>
      </c>
      <c r="DV497" s="66">
        <v>0</v>
      </c>
      <c r="DW497" s="66">
        <v>0</v>
      </c>
      <c r="DX497" s="66">
        <v>0</v>
      </c>
      <c r="DY497" s="66">
        <v>0</v>
      </c>
      <c r="DZ497" s="66">
        <v>0</v>
      </c>
      <c r="EA497" s="66">
        <v>0</v>
      </c>
      <c r="EB497" s="66"/>
      <c r="EC497" s="66">
        <v>0</v>
      </c>
      <c r="ED497" s="66">
        <v>0</v>
      </c>
      <c r="EE497" s="66">
        <v>0</v>
      </c>
      <c r="EF497" s="66">
        <v>0</v>
      </c>
      <c r="EG497" s="66">
        <v>0</v>
      </c>
      <c r="EH497" s="66">
        <v>0</v>
      </c>
      <c r="EI497" s="66">
        <v>0</v>
      </c>
      <c r="EJ497" s="66"/>
      <c r="EK497" s="66">
        <v>0</v>
      </c>
      <c r="EL497" s="66">
        <v>0</v>
      </c>
      <c r="EM497" s="66">
        <v>0</v>
      </c>
      <c r="EN497" s="66">
        <v>0</v>
      </c>
      <c r="EO497" s="66">
        <v>0</v>
      </c>
      <c r="EP497" s="66">
        <v>0</v>
      </c>
      <c r="EQ497" s="66">
        <v>0</v>
      </c>
      <c r="ER497" s="66"/>
      <c r="ES497" s="66">
        <v>0</v>
      </c>
      <c r="ET497" s="66">
        <v>0</v>
      </c>
      <c r="EU497" s="66">
        <v>0</v>
      </c>
      <c r="EV497" s="66">
        <v>0</v>
      </c>
      <c r="EW497" s="66">
        <v>0</v>
      </c>
      <c r="EX497" s="66">
        <v>0</v>
      </c>
      <c r="EY497" s="66">
        <v>0</v>
      </c>
      <c r="EZ497" s="66"/>
      <c r="FA497" s="66">
        <v>0</v>
      </c>
      <c r="FB497" s="66">
        <v>0</v>
      </c>
      <c r="FC497" s="66">
        <v>0</v>
      </c>
      <c r="FD497" s="66">
        <v>0</v>
      </c>
      <c r="FE497" s="66">
        <v>0</v>
      </c>
      <c r="FF497" s="66">
        <v>0</v>
      </c>
      <c r="FG497" s="66">
        <v>0</v>
      </c>
    </row>
    <row r="498" spans="1:163">
      <c r="A498" s="698"/>
      <c r="B498" s="698"/>
      <c r="C498" s="698"/>
      <c r="D498" s="700"/>
      <c r="E498" s="698"/>
      <c r="F498" s="698"/>
      <c r="G498" s="698"/>
      <c r="H498" s="698"/>
      <c r="I498" s="698"/>
      <c r="J498" s="698"/>
      <c r="K498" s="698"/>
      <c r="L498" s="698"/>
      <c r="M498" s="698"/>
      <c r="N498" s="698"/>
      <c r="O498" s="698"/>
      <c r="P498" s="698"/>
      <c r="Q498" s="698"/>
      <c r="R498" s="698"/>
      <c r="S498" s="698"/>
      <c r="T498" s="698"/>
      <c r="U498" s="698"/>
      <c r="V498" s="698"/>
      <c r="W498" s="698"/>
      <c r="X498" s="698"/>
      <c r="Y498" s="698"/>
      <c r="Z498" s="698"/>
      <c r="AA498" s="698"/>
      <c r="AB498" s="698"/>
      <c r="AC498" s="698"/>
      <c r="AD498" s="698"/>
      <c r="AE498" s="698"/>
      <c r="AF498" s="698"/>
      <c r="AG498" s="698"/>
      <c r="AH498" s="698"/>
      <c r="AI498" s="698"/>
      <c r="AJ498" s="698"/>
      <c r="AK498" s="698"/>
      <c r="AL498" s="698"/>
      <c r="AM498" s="698"/>
      <c r="AN498" s="698"/>
      <c r="AO498" s="698"/>
      <c r="AP498" s="698"/>
      <c r="AQ498" s="698"/>
      <c r="AR498" s="698"/>
      <c r="AS498" s="698"/>
      <c r="AT498" s="698"/>
      <c r="AU498" s="698"/>
      <c r="AV498" s="698"/>
      <c r="AW498" s="698"/>
      <c r="AX498" s="698"/>
      <c r="AY498" s="698"/>
      <c r="AZ498" s="698"/>
      <c r="BA498" s="698"/>
      <c r="BB498" s="698"/>
      <c r="BC498" s="698"/>
      <c r="BD498" s="698"/>
      <c r="BE498" s="698"/>
      <c r="BF498" s="698"/>
      <c r="BG498" s="698"/>
      <c r="BH498" s="698"/>
      <c r="BI498" s="698"/>
      <c r="BJ498" s="698"/>
      <c r="BK498" s="698"/>
      <c r="BL498" s="698"/>
      <c r="BM498" s="698"/>
      <c r="BN498" s="698"/>
      <c r="BO498" s="698"/>
      <c r="BP498" s="698"/>
      <c r="BQ498" s="698"/>
      <c r="BR498" s="698"/>
      <c r="BS498" s="698"/>
      <c r="BT498" s="698"/>
      <c r="BU498" s="698"/>
      <c r="BV498" s="698"/>
      <c r="BW498" s="698"/>
      <c r="BX498" s="698"/>
      <c r="BY498" s="698"/>
      <c r="BZ498" s="698"/>
      <c r="CA498" s="698"/>
      <c r="CB498" s="698"/>
      <c r="CC498" s="698"/>
      <c r="CD498" s="698"/>
      <c r="CE498" s="698"/>
      <c r="CF498" s="698"/>
      <c r="CG498" s="698"/>
      <c r="CH498" s="698"/>
      <c r="CI498" s="698"/>
      <c r="CJ498" s="698"/>
      <c r="CK498" s="698"/>
      <c r="CL498" s="698"/>
      <c r="CM498" s="698"/>
      <c r="CN498" s="698"/>
      <c r="CO498" s="698"/>
      <c r="CP498" s="698"/>
      <c r="CQ498" s="698"/>
      <c r="CR498" s="698"/>
      <c r="CS498" s="698"/>
      <c r="CT498" s="698"/>
      <c r="CU498" s="698"/>
    </row>
    <row r="499" spans="1:163">
      <c r="A499" s="698"/>
      <c r="B499" s="694" t="str">
        <f>[52]ACCOUNTALLOC!B499</f>
        <v>77 Purchased Gas Labor Expense - Maintenance</v>
      </c>
      <c r="C499" s="698"/>
      <c r="D499" s="700"/>
      <c r="E499" s="698"/>
      <c r="F499" s="698"/>
      <c r="G499" s="698"/>
      <c r="H499" s="698"/>
      <c r="I499" s="698"/>
      <c r="J499" s="698"/>
      <c r="K499" s="698"/>
      <c r="L499" s="698"/>
      <c r="M499" s="698"/>
      <c r="N499" s="698"/>
      <c r="O499" s="698"/>
      <c r="P499" s="698"/>
      <c r="Q499" s="698"/>
      <c r="R499" s="698"/>
      <c r="S499" s="698"/>
      <c r="T499" s="698"/>
      <c r="U499" s="698"/>
      <c r="V499" s="698"/>
      <c r="W499" s="698"/>
      <c r="X499" s="698"/>
      <c r="Y499" s="698"/>
      <c r="Z499" s="698"/>
      <c r="AA499" s="698"/>
      <c r="AB499" s="698"/>
      <c r="AC499" s="698"/>
      <c r="AD499" s="698"/>
      <c r="AE499" s="698"/>
      <c r="AF499" s="698"/>
      <c r="AG499" s="698"/>
      <c r="AH499" s="698"/>
      <c r="AI499" s="698"/>
      <c r="AJ499" s="698"/>
      <c r="AK499" s="698"/>
      <c r="AL499" s="698"/>
      <c r="AM499" s="698"/>
      <c r="AN499" s="698"/>
      <c r="AO499" s="698"/>
      <c r="AP499" s="698"/>
      <c r="AQ499" s="698"/>
      <c r="AR499" s="698"/>
      <c r="AS499" s="698"/>
      <c r="AT499" s="698"/>
      <c r="AU499" s="698"/>
      <c r="AV499" s="698"/>
      <c r="AW499" s="698"/>
      <c r="AX499" s="698"/>
      <c r="AY499" s="698"/>
      <c r="AZ499" s="698"/>
      <c r="BA499" s="698"/>
      <c r="BB499" s="698"/>
      <c r="BC499" s="698"/>
      <c r="BD499" s="698"/>
      <c r="BE499" s="698"/>
      <c r="BF499" s="698"/>
      <c r="BG499" s="698"/>
      <c r="BH499" s="698"/>
      <c r="BI499" s="698"/>
      <c r="BJ499" s="698"/>
      <c r="BK499" s="698"/>
      <c r="BL499" s="698"/>
      <c r="BM499" s="698"/>
      <c r="BN499" s="698"/>
      <c r="BO499" s="698"/>
      <c r="BP499" s="698"/>
      <c r="BQ499" s="698"/>
      <c r="BR499" s="698"/>
      <c r="BS499" s="698"/>
      <c r="BT499" s="698"/>
      <c r="BU499" s="698"/>
      <c r="BV499" s="698"/>
      <c r="BW499" s="698"/>
      <c r="BX499" s="698"/>
      <c r="BY499" s="698"/>
      <c r="BZ499" s="698"/>
      <c r="CA499" s="698"/>
      <c r="CB499" s="698"/>
      <c r="CC499" s="698"/>
      <c r="CD499" s="698"/>
      <c r="CE499" s="698"/>
      <c r="CF499" s="698"/>
      <c r="CG499" s="698"/>
      <c r="CH499" s="698"/>
      <c r="CI499" s="698"/>
      <c r="CJ499" s="698"/>
      <c r="CK499" s="698"/>
      <c r="CL499" s="698"/>
      <c r="CM499" s="698"/>
      <c r="CN499" s="698"/>
      <c r="CO499" s="698"/>
      <c r="CP499" s="698"/>
      <c r="CQ499" s="698"/>
      <c r="CR499" s="698"/>
      <c r="CS499" s="698"/>
      <c r="CT499" s="698"/>
      <c r="CU499" s="698"/>
      <c r="CW499" s="2">
        <f>[52]ACCOUNTALLOC!CW499</f>
        <v>0</v>
      </c>
      <c r="CX499" s="2">
        <f>[52]ACCOUNTALLOC!CX499</f>
        <v>0</v>
      </c>
      <c r="CY499" s="2">
        <f>[52]ACCOUNTALLOC!CY499</f>
        <v>0</v>
      </c>
      <c r="CZ499" s="2">
        <f>[52]ACCOUNTALLOC!CZ499</f>
        <v>0</v>
      </c>
      <c r="DA499" s="2">
        <f>[52]ACCOUNTALLOC!DA499</f>
        <v>0</v>
      </c>
      <c r="DB499" s="2">
        <f>[52]ACCOUNTALLOC!DB499</f>
        <v>0</v>
      </c>
      <c r="DC499" s="2">
        <f>[52]ACCOUNTALLOC!DC499</f>
        <v>0</v>
      </c>
    </row>
    <row r="500" spans="1:163">
      <c r="A500" s="699" t="str">
        <f>[52]ACCOUNTALLOC!A500</f>
        <v>~</v>
      </c>
      <c r="B500" s="698" t="str">
        <f>[52]ACCOUNTALLOC!B500</f>
        <v>~</v>
      </c>
      <c r="C500" s="695">
        <f>[52]ACCOUNTALLOC!C500</f>
        <v>0</v>
      </c>
      <c r="D500" s="700"/>
      <c r="E500" s="697">
        <f>[52]ACCOUNTALLOC!E500</f>
        <v>0</v>
      </c>
      <c r="F500" s="697">
        <f>[52]ACCOUNTALLOC!F500</f>
        <v>0</v>
      </c>
      <c r="G500" s="697">
        <f>[52]ACCOUNTALLOC!G500</f>
        <v>0</v>
      </c>
      <c r="H500" s="697">
        <f>[52]ACCOUNTALLOC!H500</f>
        <v>0</v>
      </c>
      <c r="I500" s="697">
        <f>[52]ACCOUNTALLOC!I500</f>
        <v>0</v>
      </c>
      <c r="J500" s="697">
        <f>[52]ACCOUNTALLOC!J500</f>
        <v>0</v>
      </c>
      <c r="K500" s="697">
        <f>[52]ACCOUNTALLOC!K500</f>
        <v>0</v>
      </c>
      <c r="L500" s="698"/>
      <c r="M500" s="697">
        <f>[52]ACCOUNTALLOC!M500</f>
        <v>0</v>
      </c>
      <c r="N500" s="697">
        <f>[52]ACCOUNTALLOC!N500</f>
        <v>0</v>
      </c>
      <c r="O500" s="697">
        <f>[52]ACCOUNTALLOC!O500</f>
        <v>0</v>
      </c>
      <c r="P500" s="697">
        <f>[52]ACCOUNTALLOC!P500</f>
        <v>0</v>
      </c>
      <c r="Q500" s="697">
        <f>[52]ACCOUNTALLOC!Q500</f>
        <v>0</v>
      </c>
      <c r="R500" s="697">
        <f>[52]ACCOUNTALLOC!R500</f>
        <v>0</v>
      </c>
      <c r="S500" s="697">
        <f>[52]ACCOUNTALLOC!S500</f>
        <v>0</v>
      </c>
      <c r="T500" s="698"/>
      <c r="U500" s="697">
        <f>[52]ACCOUNTALLOC!U500</f>
        <v>0</v>
      </c>
      <c r="V500" s="697">
        <f>[52]ACCOUNTALLOC!V500</f>
        <v>0</v>
      </c>
      <c r="W500" s="697">
        <f>[52]ACCOUNTALLOC!W500</f>
        <v>0</v>
      </c>
      <c r="X500" s="697">
        <f>[52]ACCOUNTALLOC!X500</f>
        <v>0</v>
      </c>
      <c r="Y500" s="697">
        <f>[52]ACCOUNTALLOC!Y500</f>
        <v>0</v>
      </c>
      <c r="Z500" s="697">
        <f>[52]ACCOUNTALLOC!Z500</f>
        <v>0</v>
      </c>
      <c r="AA500" s="697">
        <f>[52]ACCOUNTALLOC!AA500</f>
        <v>0</v>
      </c>
      <c r="AB500" s="698"/>
      <c r="AC500" s="697">
        <f>[52]ACCOUNTALLOC!AC500</f>
        <v>0</v>
      </c>
      <c r="AD500" s="697">
        <f>[52]ACCOUNTALLOC!AD500</f>
        <v>0</v>
      </c>
      <c r="AE500" s="697">
        <f>[52]ACCOUNTALLOC!AE500</f>
        <v>0</v>
      </c>
      <c r="AF500" s="697">
        <f>[52]ACCOUNTALLOC!AF500</f>
        <v>0</v>
      </c>
      <c r="AG500" s="697">
        <f>[52]ACCOUNTALLOC!AG500</f>
        <v>0</v>
      </c>
      <c r="AH500" s="697">
        <f>[52]ACCOUNTALLOC!AH500</f>
        <v>0</v>
      </c>
      <c r="AI500" s="697">
        <f>[52]ACCOUNTALLOC!AI500</f>
        <v>0</v>
      </c>
      <c r="AJ500" s="698"/>
      <c r="AK500" s="697">
        <f>[52]ACCOUNTALLOC!AK500</f>
        <v>0</v>
      </c>
      <c r="AL500" s="697">
        <f>[52]ACCOUNTALLOC!AL500</f>
        <v>0</v>
      </c>
      <c r="AM500" s="697">
        <f>[52]ACCOUNTALLOC!AM500</f>
        <v>0</v>
      </c>
      <c r="AN500" s="697">
        <f>[52]ACCOUNTALLOC!AN500</f>
        <v>0</v>
      </c>
      <c r="AO500" s="697">
        <f>[52]ACCOUNTALLOC!AO500</f>
        <v>0</v>
      </c>
      <c r="AP500" s="697">
        <f>[52]ACCOUNTALLOC!AP500</f>
        <v>0</v>
      </c>
      <c r="AQ500" s="697">
        <f>[52]ACCOUNTALLOC!AQ500</f>
        <v>0</v>
      </c>
      <c r="AR500" s="698"/>
      <c r="AS500" s="697">
        <f>[52]ACCOUNTALLOC!AS500</f>
        <v>0</v>
      </c>
      <c r="AT500" s="697">
        <f>[52]ACCOUNTALLOC!AT500</f>
        <v>0</v>
      </c>
      <c r="AU500" s="697">
        <f>[52]ACCOUNTALLOC!AU500</f>
        <v>0</v>
      </c>
      <c r="AV500" s="697">
        <f>[52]ACCOUNTALLOC!AV500</f>
        <v>0</v>
      </c>
      <c r="AW500" s="697">
        <f>[52]ACCOUNTALLOC!AW500</f>
        <v>0</v>
      </c>
      <c r="AX500" s="697">
        <f>[52]ACCOUNTALLOC!AX500</f>
        <v>0</v>
      </c>
      <c r="AY500" s="697">
        <f>[52]ACCOUNTALLOC!AY500</f>
        <v>0</v>
      </c>
      <c r="AZ500" s="698"/>
      <c r="BA500" s="697">
        <f>[52]ACCOUNTALLOC!BA500</f>
        <v>0</v>
      </c>
      <c r="BB500" s="697">
        <f>[52]ACCOUNTALLOC!BB500</f>
        <v>0</v>
      </c>
      <c r="BC500" s="697">
        <f>[52]ACCOUNTALLOC!BC500</f>
        <v>0</v>
      </c>
      <c r="BD500" s="697">
        <f>[52]ACCOUNTALLOC!BD500</f>
        <v>0</v>
      </c>
      <c r="BE500" s="697">
        <f>[52]ACCOUNTALLOC!BE500</f>
        <v>0</v>
      </c>
      <c r="BF500" s="697">
        <f>[52]ACCOUNTALLOC!BF500</f>
        <v>0</v>
      </c>
      <c r="BG500" s="697">
        <f>[52]ACCOUNTALLOC!BG500</f>
        <v>0</v>
      </c>
      <c r="BH500" s="698"/>
      <c r="BI500" s="697">
        <f>[52]ACCOUNTALLOC!BI500</f>
        <v>0</v>
      </c>
      <c r="BJ500" s="697">
        <f>[52]ACCOUNTALLOC!BJ500</f>
        <v>0</v>
      </c>
      <c r="BK500" s="697">
        <f>[52]ACCOUNTALLOC!BK500</f>
        <v>0</v>
      </c>
      <c r="BL500" s="697">
        <f>[52]ACCOUNTALLOC!BL500</f>
        <v>0</v>
      </c>
      <c r="BM500" s="697">
        <f>[52]ACCOUNTALLOC!BM500</f>
        <v>0</v>
      </c>
      <c r="BN500" s="697">
        <f>[52]ACCOUNTALLOC!BN500</f>
        <v>0</v>
      </c>
      <c r="BO500" s="697">
        <f>[52]ACCOUNTALLOC!BO500</f>
        <v>0</v>
      </c>
      <c r="BP500" s="698"/>
      <c r="BQ500" s="697">
        <f>[52]ACCOUNTALLOC!BQ500</f>
        <v>0</v>
      </c>
      <c r="BR500" s="697">
        <f>[52]ACCOUNTALLOC!BR500</f>
        <v>0</v>
      </c>
      <c r="BS500" s="697">
        <f>[52]ACCOUNTALLOC!BS500</f>
        <v>0</v>
      </c>
      <c r="BT500" s="697">
        <f>[52]ACCOUNTALLOC!BT500</f>
        <v>0</v>
      </c>
      <c r="BU500" s="697">
        <f>[52]ACCOUNTALLOC!BU500</f>
        <v>0</v>
      </c>
      <c r="BV500" s="697">
        <f>[52]ACCOUNTALLOC!BV500</f>
        <v>0</v>
      </c>
      <c r="BW500" s="697">
        <f>[52]ACCOUNTALLOC!BW500</f>
        <v>0</v>
      </c>
      <c r="BX500" s="698"/>
      <c r="BY500" s="697">
        <f>[52]ACCOUNTALLOC!BY500</f>
        <v>0</v>
      </c>
      <c r="BZ500" s="697">
        <f>[52]ACCOUNTALLOC!BZ500</f>
        <v>0</v>
      </c>
      <c r="CA500" s="697">
        <f>[52]ACCOUNTALLOC!CA500</f>
        <v>0</v>
      </c>
      <c r="CB500" s="697">
        <f>[52]ACCOUNTALLOC!CB500</f>
        <v>0</v>
      </c>
      <c r="CC500" s="697">
        <f>[52]ACCOUNTALLOC!CC500</f>
        <v>0</v>
      </c>
      <c r="CD500" s="697">
        <f>[52]ACCOUNTALLOC!CD500</f>
        <v>0</v>
      </c>
      <c r="CE500" s="697">
        <f>[52]ACCOUNTALLOC!CE500</f>
        <v>0</v>
      </c>
      <c r="CF500" s="698"/>
      <c r="CG500" s="697">
        <f>[52]ACCOUNTALLOC!CG500</f>
        <v>0</v>
      </c>
      <c r="CH500" s="697">
        <f>[52]ACCOUNTALLOC!CH500</f>
        <v>0</v>
      </c>
      <c r="CI500" s="697">
        <f>[52]ACCOUNTALLOC!CI500</f>
        <v>0</v>
      </c>
      <c r="CJ500" s="697">
        <f>[52]ACCOUNTALLOC!CJ500</f>
        <v>0</v>
      </c>
      <c r="CK500" s="697">
        <f>[52]ACCOUNTALLOC!CK500</f>
        <v>0</v>
      </c>
      <c r="CL500" s="697">
        <f>[52]ACCOUNTALLOC!CL500</f>
        <v>0</v>
      </c>
      <c r="CM500" s="697">
        <f>[52]ACCOUNTALLOC!CM500</f>
        <v>0</v>
      </c>
      <c r="CN500" s="698">
        <f>[52]ACCOUNTALLOC!CN500</f>
        <v>0</v>
      </c>
      <c r="CO500" s="697">
        <f>[52]ACCOUNTALLOC!CO500</f>
        <v>0</v>
      </c>
      <c r="CP500" s="697">
        <f>[52]ACCOUNTALLOC!CP500</f>
        <v>0</v>
      </c>
      <c r="CQ500" s="697">
        <f>[52]ACCOUNTALLOC!CQ500</f>
        <v>0</v>
      </c>
      <c r="CR500" s="697">
        <f>[52]ACCOUNTALLOC!CR500</f>
        <v>0</v>
      </c>
      <c r="CS500" s="697">
        <f>[52]ACCOUNTALLOC!CS500</f>
        <v>0</v>
      </c>
      <c r="CT500" s="697">
        <f>[52]ACCOUNTALLOC!CT500</f>
        <v>0</v>
      </c>
      <c r="CU500" s="697">
        <f>[52]ACCOUNTALLOC!CU500</f>
        <v>0</v>
      </c>
      <c r="CW500" s="65">
        <f>[52]ACCOUNTALLOC!CW500</f>
        <v>0</v>
      </c>
      <c r="CX500" s="65">
        <f>[52]ACCOUNTALLOC!CX500</f>
        <v>0</v>
      </c>
      <c r="CY500" s="65">
        <f>[52]ACCOUNTALLOC!CY500</f>
        <v>0</v>
      </c>
      <c r="CZ500" s="65">
        <f>[52]ACCOUNTALLOC!CZ500</f>
        <v>0</v>
      </c>
      <c r="DA500" s="65">
        <f>[52]ACCOUNTALLOC!DA500</f>
        <v>0</v>
      </c>
      <c r="DB500" s="65">
        <f>[52]ACCOUNTALLOC!DB500</f>
        <v>0</v>
      </c>
      <c r="DC500" s="65">
        <f>[52]ACCOUNTALLOC!DC500</f>
        <v>0</v>
      </c>
      <c r="DE500" s="65">
        <v>0</v>
      </c>
      <c r="DF500" s="65">
        <v>0</v>
      </c>
      <c r="DG500" s="65">
        <v>0</v>
      </c>
      <c r="DH500" s="65">
        <v>0</v>
      </c>
      <c r="DI500" s="65">
        <v>0</v>
      </c>
      <c r="DJ500" s="65">
        <v>0</v>
      </c>
      <c r="DK500" s="65">
        <v>0</v>
      </c>
      <c r="DM500" s="65">
        <v>0</v>
      </c>
      <c r="DN500" s="65">
        <v>0</v>
      </c>
      <c r="DO500" s="65">
        <v>0</v>
      </c>
      <c r="DP500" s="65">
        <v>0</v>
      </c>
      <c r="DQ500" s="65">
        <v>0</v>
      </c>
      <c r="DR500" s="65">
        <v>0</v>
      </c>
      <c r="DS500" s="65">
        <v>0</v>
      </c>
      <c r="DU500" s="65">
        <v>0</v>
      </c>
      <c r="DV500" s="65">
        <v>0</v>
      </c>
      <c r="DW500" s="65">
        <v>0</v>
      </c>
      <c r="DX500" s="65">
        <v>0</v>
      </c>
      <c r="DY500" s="65">
        <v>0</v>
      </c>
      <c r="DZ500" s="65">
        <v>0</v>
      </c>
      <c r="EA500" s="65">
        <v>0</v>
      </c>
      <c r="EC500" s="65">
        <v>0</v>
      </c>
      <c r="ED500" s="65">
        <v>0</v>
      </c>
      <c r="EE500" s="65">
        <v>0</v>
      </c>
      <c r="EF500" s="65">
        <v>0</v>
      </c>
      <c r="EG500" s="65">
        <v>0</v>
      </c>
      <c r="EH500" s="65">
        <v>0</v>
      </c>
      <c r="EI500" s="65">
        <v>0</v>
      </c>
      <c r="EK500" s="65">
        <v>0</v>
      </c>
      <c r="EL500" s="65">
        <v>0</v>
      </c>
      <c r="EM500" s="65">
        <v>0</v>
      </c>
      <c r="EN500" s="65">
        <v>0</v>
      </c>
      <c r="EO500" s="65">
        <v>0</v>
      </c>
      <c r="EP500" s="65">
        <v>0</v>
      </c>
      <c r="EQ500" s="65">
        <v>0</v>
      </c>
      <c r="ES500" s="65">
        <v>0</v>
      </c>
      <c r="ET500" s="65">
        <v>0</v>
      </c>
      <c r="EU500" s="65">
        <v>0</v>
      </c>
      <c r="EV500" s="65">
        <v>0</v>
      </c>
      <c r="EW500" s="65">
        <v>0</v>
      </c>
      <c r="EX500" s="65">
        <v>0</v>
      </c>
      <c r="EY500" s="65">
        <v>0</v>
      </c>
      <c r="FA500" s="65">
        <v>0</v>
      </c>
      <c r="FB500" s="65">
        <v>0</v>
      </c>
      <c r="FC500" s="65">
        <v>0</v>
      </c>
      <c r="FD500" s="65">
        <v>0</v>
      </c>
      <c r="FE500" s="65">
        <v>0</v>
      </c>
      <c r="FF500" s="65">
        <v>0</v>
      </c>
      <c r="FG500" s="65">
        <v>0</v>
      </c>
    </row>
    <row r="501" spans="1:163">
      <c r="A501" s="699" t="str">
        <f>[52]ACCOUNTALLOC!A501</f>
        <v>~</v>
      </c>
      <c r="B501" s="698" t="str">
        <f>[52]ACCOUNTALLOC!B501</f>
        <v>~</v>
      </c>
      <c r="C501" s="695">
        <f>[52]ACCOUNTALLOC!C501</f>
        <v>0</v>
      </c>
      <c r="D501" s="700"/>
      <c r="E501" s="697">
        <f>[52]ACCOUNTALLOC!E501</f>
        <v>0</v>
      </c>
      <c r="F501" s="697">
        <f>[52]ACCOUNTALLOC!F501</f>
        <v>0</v>
      </c>
      <c r="G501" s="697">
        <f>[52]ACCOUNTALLOC!G501</f>
        <v>0</v>
      </c>
      <c r="H501" s="697">
        <f>[52]ACCOUNTALLOC!H501</f>
        <v>0</v>
      </c>
      <c r="I501" s="697">
        <f>[52]ACCOUNTALLOC!I501</f>
        <v>0</v>
      </c>
      <c r="J501" s="697">
        <f>[52]ACCOUNTALLOC!J501</f>
        <v>0</v>
      </c>
      <c r="K501" s="697">
        <f>[52]ACCOUNTALLOC!K501</f>
        <v>0</v>
      </c>
      <c r="L501" s="698"/>
      <c r="M501" s="697">
        <f>[52]ACCOUNTALLOC!M501</f>
        <v>0</v>
      </c>
      <c r="N501" s="697">
        <f>[52]ACCOUNTALLOC!N501</f>
        <v>0</v>
      </c>
      <c r="O501" s="697">
        <f>[52]ACCOUNTALLOC!O501</f>
        <v>0</v>
      </c>
      <c r="P501" s="697">
        <f>[52]ACCOUNTALLOC!P501</f>
        <v>0</v>
      </c>
      <c r="Q501" s="697">
        <f>[52]ACCOUNTALLOC!Q501</f>
        <v>0</v>
      </c>
      <c r="R501" s="697">
        <f>[52]ACCOUNTALLOC!R501</f>
        <v>0</v>
      </c>
      <c r="S501" s="697">
        <f>[52]ACCOUNTALLOC!S501</f>
        <v>0</v>
      </c>
      <c r="T501" s="698"/>
      <c r="U501" s="697">
        <f>[52]ACCOUNTALLOC!U501</f>
        <v>0</v>
      </c>
      <c r="V501" s="697">
        <f>[52]ACCOUNTALLOC!V501</f>
        <v>0</v>
      </c>
      <c r="W501" s="697">
        <f>[52]ACCOUNTALLOC!W501</f>
        <v>0</v>
      </c>
      <c r="X501" s="697">
        <f>[52]ACCOUNTALLOC!X501</f>
        <v>0</v>
      </c>
      <c r="Y501" s="697">
        <f>[52]ACCOUNTALLOC!Y501</f>
        <v>0</v>
      </c>
      <c r="Z501" s="697">
        <f>[52]ACCOUNTALLOC!Z501</f>
        <v>0</v>
      </c>
      <c r="AA501" s="697">
        <f>[52]ACCOUNTALLOC!AA501</f>
        <v>0</v>
      </c>
      <c r="AB501" s="698"/>
      <c r="AC501" s="697">
        <f>[52]ACCOUNTALLOC!AC501</f>
        <v>0</v>
      </c>
      <c r="AD501" s="697">
        <f>[52]ACCOUNTALLOC!AD501</f>
        <v>0</v>
      </c>
      <c r="AE501" s="697">
        <f>[52]ACCOUNTALLOC!AE501</f>
        <v>0</v>
      </c>
      <c r="AF501" s="697">
        <f>[52]ACCOUNTALLOC!AF501</f>
        <v>0</v>
      </c>
      <c r="AG501" s="697">
        <f>[52]ACCOUNTALLOC!AG501</f>
        <v>0</v>
      </c>
      <c r="AH501" s="697">
        <f>[52]ACCOUNTALLOC!AH501</f>
        <v>0</v>
      </c>
      <c r="AI501" s="697">
        <f>[52]ACCOUNTALLOC!AI501</f>
        <v>0</v>
      </c>
      <c r="AJ501" s="698"/>
      <c r="AK501" s="697">
        <f>[52]ACCOUNTALLOC!AK501</f>
        <v>0</v>
      </c>
      <c r="AL501" s="697">
        <f>[52]ACCOUNTALLOC!AL501</f>
        <v>0</v>
      </c>
      <c r="AM501" s="697">
        <f>[52]ACCOUNTALLOC!AM501</f>
        <v>0</v>
      </c>
      <c r="AN501" s="697">
        <f>[52]ACCOUNTALLOC!AN501</f>
        <v>0</v>
      </c>
      <c r="AO501" s="697">
        <f>[52]ACCOUNTALLOC!AO501</f>
        <v>0</v>
      </c>
      <c r="AP501" s="697">
        <f>[52]ACCOUNTALLOC!AP501</f>
        <v>0</v>
      </c>
      <c r="AQ501" s="697">
        <f>[52]ACCOUNTALLOC!AQ501</f>
        <v>0</v>
      </c>
      <c r="AR501" s="698"/>
      <c r="AS501" s="697">
        <f>[52]ACCOUNTALLOC!AS501</f>
        <v>0</v>
      </c>
      <c r="AT501" s="697">
        <f>[52]ACCOUNTALLOC!AT501</f>
        <v>0</v>
      </c>
      <c r="AU501" s="697">
        <f>[52]ACCOUNTALLOC!AU501</f>
        <v>0</v>
      </c>
      <c r="AV501" s="697">
        <f>[52]ACCOUNTALLOC!AV501</f>
        <v>0</v>
      </c>
      <c r="AW501" s="697">
        <f>[52]ACCOUNTALLOC!AW501</f>
        <v>0</v>
      </c>
      <c r="AX501" s="697">
        <f>[52]ACCOUNTALLOC!AX501</f>
        <v>0</v>
      </c>
      <c r="AY501" s="697">
        <f>[52]ACCOUNTALLOC!AY501</f>
        <v>0</v>
      </c>
      <c r="AZ501" s="698"/>
      <c r="BA501" s="697">
        <f>[52]ACCOUNTALLOC!BA501</f>
        <v>0</v>
      </c>
      <c r="BB501" s="697">
        <f>[52]ACCOUNTALLOC!BB501</f>
        <v>0</v>
      </c>
      <c r="BC501" s="697">
        <f>[52]ACCOUNTALLOC!BC501</f>
        <v>0</v>
      </c>
      <c r="BD501" s="697">
        <f>[52]ACCOUNTALLOC!BD501</f>
        <v>0</v>
      </c>
      <c r="BE501" s="697">
        <f>[52]ACCOUNTALLOC!BE501</f>
        <v>0</v>
      </c>
      <c r="BF501" s="697">
        <f>[52]ACCOUNTALLOC!BF501</f>
        <v>0</v>
      </c>
      <c r="BG501" s="697">
        <f>[52]ACCOUNTALLOC!BG501</f>
        <v>0</v>
      </c>
      <c r="BH501" s="698"/>
      <c r="BI501" s="697">
        <f>[52]ACCOUNTALLOC!BI501</f>
        <v>0</v>
      </c>
      <c r="BJ501" s="697">
        <f>[52]ACCOUNTALLOC!BJ501</f>
        <v>0</v>
      </c>
      <c r="BK501" s="697">
        <f>[52]ACCOUNTALLOC!BK501</f>
        <v>0</v>
      </c>
      <c r="BL501" s="697">
        <f>[52]ACCOUNTALLOC!BL501</f>
        <v>0</v>
      </c>
      <c r="BM501" s="697">
        <f>[52]ACCOUNTALLOC!BM501</f>
        <v>0</v>
      </c>
      <c r="BN501" s="697">
        <f>[52]ACCOUNTALLOC!BN501</f>
        <v>0</v>
      </c>
      <c r="BO501" s="697">
        <f>[52]ACCOUNTALLOC!BO501</f>
        <v>0</v>
      </c>
      <c r="BP501" s="698"/>
      <c r="BQ501" s="697">
        <f>[52]ACCOUNTALLOC!BQ501</f>
        <v>0</v>
      </c>
      <c r="BR501" s="697">
        <f>[52]ACCOUNTALLOC!BR501</f>
        <v>0</v>
      </c>
      <c r="BS501" s="697">
        <f>[52]ACCOUNTALLOC!BS501</f>
        <v>0</v>
      </c>
      <c r="BT501" s="697">
        <f>[52]ACCOUNTALLOC!BT501</f>
        <v>0</v>
      </c>
      <c r="BU501" s="697">
        <f>[52]ACCOUNTALLOC!BU501</f>
        <v>0</v>
      </c>
      <c r="BV501" s="697">
        <f>[52]ACCOUNTALLOC!BV501</f>
        <v>0</v>
      </c>
      <c r="BW501" s="697">
        <f>[52]ACCOUNTALLOC!BW501</f>
        <v>0</v>
      </c>
      <c r="BX501" s="698"/>
      <c r="BY501" s="697">
        <f>[52]ACCOUNTALLOC!BY501</f>
        <v>0</v>
      </c>
      <c r="BZ501" s="697">
        <f>[52]ACCOUNTALLOC!BZ501</f>
        <v>0</v>
      </c>
      <c r="CA501" s="697">
        <f>[52]ACCOUNTALLOC!CA501</f>
        <v>0</v>
      </c>
      <c r="CB501" s="697">
        <f>[52]ACCOUNTALLOC!CB501</f>
        <v>0</v>
      </c>
      <c r="CC501" s="697">
        <f>[52]ACCOUNTALLOC!CC501</f>
        <v>0</v>
      </c>
      <c r="CD501" s="697">
        <f>[52]ACCOUNTALLOC!CD501</f>
        <v>0</v>
      </c>
      <c r="CE501" s="697">
        <f>[52]ACCOUNTALLOC!CE501</f>
        <v>0</v>
      </c>
      <c r="CF501" s="698"/>
      <c r="CG501" s="697">
        <f>[52]ACCOUNTALLOC!CG501</f>
        <v>0</v>
      </c>
      <c r="CH501" s="697">
        <f>[52]ACCOUNTALLOC!CH501</f>
        <v>0</v>
      </c>
      <c r="CI501" s="697">
        <f>[52]ACCOUNTALLOC!CI501</f>
        <v>0</v>
      </c>
      <c r="CJ501" s="697">
        <f>[52]ACCOUNTALLOC!CJ501</f>
        <v>0</v>
      </c>
      <c r="CK501" s="697">
        <f>[52]ACCOUNTALLOC!CK501</f>
        <v>0</v>
      </c>
      <c r="CL501" s="697">
        <f>[52]ACCOUNTALLOC!CL501</f>
        <v>0</v>
      </c>
      <c r="CM501" s="697">
        <f>[52]ACCOUNTALLOC!CM501</f>
        <v>0</v>
      </c>
      <c r="CN501" s="698">
        <f>[52]ACCOUNTALLOC!CN501</f>
        <v>0</v>
      </c>
      <c r="CO501" s="697">
        <f>[52]ACCOUNTALLOC!CO501</f>
        <v>0</v>
      </c>
      <c r="CP501" s="697">
        <f>[52]ACCOUNTALLOC!CP501</f>
        <v>0</v>
      </c>
      <c r="CQ501" s="697">
        <f>[52]ACCOUNTALLOC!CQ501</f>
        <v>0</v>
      </c>
      <c r="CR501" s="697">
        <f>[52]ACCOUNTALLOC!CR501</f>
        <v>0</v>
      </c>
      <c r="CS501" s="697">
        <f>[52]ACCOUNTALLOC!CS501</f>
        <v>0</v>
      </c>
      <c r="CT501" s="697">
        <f>[52]ACCOUNTALLOC!CT501</f>
        <v>0</v>
      </c>
      <c r="CU501" s="697">
        <f>[52]ACCOUNTALLOC!CU501</f>
        <v>0</v>
      </c>
      <c r="CW501" s="65">
        <f>[52]ACCOUNTALLOC!CW501</f>
        <v>0</v>
      </c>
      <c r="CX501" s="65">
        <f>[52]ACCOUNTALLOC!CX501</f>
        <v>0</v>
      </c>
      <c r="CY501" s="65">
        <f>[52]ACCOUNTALLOC!CY501</f>
        <v>0</v>
      </c>
      <c r="CZ501" s="65">
        <f>[52]ACCOUNTALLOC!CZ501</f>
        <v>0</v>
      </c>
      <c r="DA501" s="65">
        <f>[52]ACCOUNTALLOC!DA501</f>
        <v>0</v>
      </c>
      <c r="DB501" s="65">
        <f>[52]ACCOUNTALLOC!DB501</f>
        <v>0</v>
      </c>
      <c r="DC501" s="65">
        <f>[52]ACCOUNTALLOC!DC501</f>
        <v>0</v>
      </c>
      <c r="DE501" s="65">
        <v>0</v>
      </c>
      <c r="DF501" s="65">
        <v>0</v>
      </c>
      <c r="DG501" s="65">
        <v>0</v>
      </c>
      <c r="DH501" s="65">
        <v>0</v>
      </c>
      <c r="DI501" s="65">
        <v>0</v>
      </c>
      <c r="DJ501" s="65">
        <v>0</v>
      </c>
      <c r="DK501" s="65">
        <v>0</v>
      </c>
      <c r="DM501" s="65">
        <v>0</v>
      </c>
      <c r="DN501" s="65">
        <v>0</v>
      </c>
      <c r="DO501" s="65">
        <v>0</v>
      </c>
      <c r="DP501" s="65">
        <v>0</v>
      </c>
      <c r="DQ501" s="65">
        <v>0</v>
      </c>
      <c r="DR501" s="65">
        <v>0</v>
      </c>
      <c r="DS501" s="65">
        <v>0</v>
      </c>
      <c r="DU501" s="65">
        <v>0</v>
      </c>
      <c r="DV501" s="65">
        <v>0</v>
      </c>
      <c r="DW501" s="65">
        <v>0</v>
      </c>
      <c r="DX501" s="65">
        <v>0</v>
      </c>
      <c r="DY501" s="65">
        <v>0</v>
      </c>
      <c r="DZ501" s="65">
        <v>0</v>
      </c>
      <c r="EA501" s="65">
        <v>0</v>
      </c>
      <c r="EC501" s="65">
        <v>0</v>
      </c>
      <c r="ED501" s="65">
        <v>0</v>
      </c>
      <c r="EE501" s="65">
        <v>0</v>
      </c>
      <c r="EF501" s="65">
        <v>0</v>
      </c>
      <c r="EG501" s="65">
        <v>0</v>
      </c>
      <c r="EH501" s="65">
        <v>0</v>
      </c>
      <c r="EI501" s="65">
        <v>0</v>
      </c>
      <c r="EK501" s="65">
        <v>0</v>
      </c>
      <c r="EL501" s="65">
        <v>0</v>
      </c>
      <c r="EM501" s="65">
        <v>0</v>
      </c>
      <c r="EN501" s="65">
        <v>0</v>
      </c>
      <c r="EO501" s="65">
        <v>0</v>
      </c>
      <c r="EP501" s="65">
        <v>0</v>
      </c>
      <c r="EQ501" s="65">
        <v>0</v>
      </c>
      <c r="ES501" s="65">
        <v>0</v>
      </c>
      <c r="ET501" s="65">
        <v>0</v>
      </c>
      <c r="EU501" s="65">
        <v>0</v>
      </c>
      <c r="EV501" s="65">
        <v>0</v>
      </c>
      <c r="EW501" s="65">
        <v>0</v>
      </c>
      <c r="EX501" s="65">
        <v>0</v>
      </c>
      <c r="EY501" s="65">
        <v>0</v>
      </c>
      <c r="FA501" s="65">
        <v>0</v>
      </c>
      <c r="FB501" s="65">
        <v>0</v>
      </c>
      <c r="FC501" s="65">
        <v>0</v>
      </c>
      <c r="FD501" s="65">
        <v>0</v>
      </c>
      <c r="FE501" s="65">
        <v>0</v>
      </c>
      <c r="FF501" s="65">
        <v>0</v>
      </c>
      <c r="FG501" s="65">
        <v>0</v>
      </c>
    </row>
    <row r="502" spans="1:163">
      <c r="A502" s="698"/>
      <c r="B502" s="694" t="str">
        <f>[52]ACCOUNTALLOC!B502</f>
        <v>Sub-total</v>
      </c>
      <c r="C502" s="696">
        <f>[52]ACCOUNTALLOC!C502</f>
        <v>0</v>
      </c>
      <c r="D502" s="700"/>
      <c r="E502" s="696">
        <f>[52]ACCOUNTALLOC!E502</f>
        <v>0</v>
      </c>
      <c r="F502" s="696">
        <f>[52]ACCOUNTALLOC!F502</f>
        <v>0</v>
      </c>
      <c r="G502" s="696">
        <f>[52]ACCOUNTALLOC!G502</f>
        <v>0</v>
      </c>
      <c r="H502" s="696">
        <f>[52]ACCOUNTALLOC!H502</f>
        <v>0</v>
      </c>
      <c r="I502" s="696">
        <f>[52]ACCOUNTALLOC!I502</f>
        <v>0</v>
      </c>
      <c r="J502" s="696">
        <f>[52]ACCOUNTALLOC!J502</f>
        <v>0</v>
      </c>
      <c r="K502" s="696">
        <f>[52]ACCOUNTALLOC!K502</f>
        <v>0</v>
      </c>
      <c r="L502" s="696"/>
      <c r="M502" s="696">
        <f>[52]ACCOUNTALLOC!M502</f>
        <v>0</v>
      </c>
      <c r="N502" s="696">
        <f>[52]ACCOUNTALLOC!N502</f>
        <v>0</v>
      </c>
      <c r="O502" s="696">
        <f>[52]ACCOUNTALLOC!O502</f>
        <v>0</v>
      </c>
      <c r="P502" s="696">
        <f>[52]ACCOUNTALLOC!P502</f>
        <v>0</v>
      </c>
      <c r="Q502" s="696">
        <f>[52]ACCOUNTALLOC!Q502</f>
        <v>0</v>
      </c>
      <c r="R502" s="696">
        <f>[52]ACCOUNTALLOC!R502</f>
        <v>0</v>
      </c>
      <c r="S502" s="696">
        <f>[52]ACCOUNTALLOC!S502</f>
        <v>0</v>
      </c>
      <c r="T502" s="696"/>
      <c r="U502" s="696">
        <f>[52]ACCOUNTALLOC!U502</f>
        <v>0</v>
      </c>
      <c r="V502" s="696">
        <f>[52]ACCOUNTALLOC!V502</f>
        <v>0</v>
      </c>
      <c r="W502" s="696">
        <f>[52]ACCOUNTALLOC!W502</f>
        <v>0</v>
      </c>
      <c r="X502" s="696">
        <f>[52]ACCOUNTALLOC!X502</f>
        <v>0</v>
      </c>
      <c r="Y502" s="696">
        <f>[52]ACCOUNTALLOC!Y502</f>
        <v>0</v>
      </c>
      <c r="Z502" s="696">
        <f>[52]ACCOUNTALLOC!Z502</f>
        <v>0</v>
      </c>
      <c r="AA502" s="696">
        <f>[52]ACCOUNTALLOC!AA502</f>
        <v>0</v>
      </c>
      <c r="AB502" s="696"/>
      <c r="AC502" s="696">
        <f>[52]ACCOUNTALLOC!AC502</f>
        <v>0</v>
      </c>
      <c r="AD502" s="696">
        <f>[52]ACCOUNTALLOC!AD502</f>
        <v>0</v>
      </c>
      <c r="AE502" s="696">
        <f>[52]ACCOUNTALLOC!AE502</f>
        <v>0</v>
      </c>
      <c r="AF502" s="696">
        <f>[52]ACCOUNTALLOC!AF502</f>
        <v>0</v>
      </c>
      <c r="AG502" s="696">
        <f>[52]ACCOUNTALLOC!AG502</f>
        <v>0</v>
      </c>
      <c r="AH502" s="696">
        <f>[52]ACCOUNTALLOC!AH502</f>
        <v>0</v>
      </c>
      <c r="AI502" s="696">
        <f>[52]ACCOUNTALLOC!AI502</f>
        <v>0</v>
      </c>
      <c r="AJ502" s="696"/>
      <c r="AK502" s="696">
        <f>[52]ACCOUNTALLOC!AK502</f>
        <v>0</v>
      </c>
      <c r="AL502" s="696">
        <f>[52]ACCOUNTALLOC!AL502</f>
        <v>0</v>
      </c>
      <c r="AM502" s="696">
        <f>[52]ACCOUNTALLOC!AM502</f>
        <v>0</v>
      </c>
      <c r="AN502" s="696">
        <f>[52]ACCOUNTALLOC!AN502</f>
        <v>0</v>
      </c>
      <c r="AO502" s="696">
        <f>[52]ACCOUNTALLOC!AO502</f>
        <v>0</v>
      </c>
      <c r="AP502" s="696">
        <f>[52]ACCOUNTALLOC!AP502</f>
        <v>0</v>
      </c>
      <c r="AQ502" s="696">
        <f>[52]ACCOUNTALLOC!AQ502</f>
        <v>0</v>
      </c>
      <c r="AR502" s="696"/>
      <c r="AS502" s="696">
        <f>[52]ACCOUNTALLOC!AS502</f>
        <v>0</v>
      </c>
      <c r="AT502" s="696">
        <f>[52]ACCOUNTALLOC!AT502</f>
        <v>0</v>
      </c>
      <c r="AU502" s="696">
        <f>[52]ACCOUNTALLOC!AU502</f>
        <v>0</v>
      </c>
      <c r="AV502" s="696">
        <f>[52]ACCOUNTALLOC!AV502</f>
        <v>0</v>
      </c>
      <c r="AW502" s="696">
        <f>[52]ACCOUNTALLOC!AW502</f>
        <v>0</v>
      </c>
      <c r="AX502" s="696">
        <f>[52]ACCOUNTALLOC!AX502</f>
        <v>0</v>
      </c>
      <c r="AY502" s="696">
        <f>[52]ACCOUNTALLOC!AY502</f>
        <v>0</v>
      </c>
      <c r="AZ502" s="696"/>
      <c r="BA502" s="696">
        <f>[52]ACCOUNTALLOC!BA502</f>
        <v>0</v>
      </c>
      <c r="BB502" s="696">
        <f>[52]ACCOUNTALLOC!BB502</f>
        <v>0</v>
      </c>
      <c r="BC502" s="696">
        <f>[52]ACCOUNTALLOC!BC502</f>
        <v>0</v>
      </c>
      <c r="BD502" s="696">
        <f>[52]ACCOUNTALLOC!BD502</f>
        <v>0</v>
      </c>
      <c r="BE502" s="696">
        <f>[52]ACCOUNTALLOC!BE502</f>
        <v>0</v>
      </c>
      <c r="BF502" s="696">
        <f>[52]ACCOUNTALLOC!BF502</f>
        <v>0</v>
      </c>
      <c r="BG502" s="696">
        <f>[52]ACCOUNTALLOC!BG502</f>
        <v>0</v>
      </c>
      <c r="BH502" s="696"/>
      <c r="BI502" s="696">
        <f>[52]ACCOUNTALLOC!BI502</f>
        <v>0</v>
      </c>
      <c r="BJ502" s="696">
        <f>[52]ACCOUNTALLOC!BJ502</f>
        <v>0</v>
      </c>
      <c r="BK502" s="696">
        <f>[52]ACCOUNTALLOC!BK502</f>
        <v>0</v>
      </c>
      <c r="BL502" s="696">
        <f>[52]ACCOUNTALLOC!BL502</f>
        <v>0</v>
      </c>
      <c r="BM502" s="696">
        <f>[52]ACCOUNTALLOC!BM502</f>
        <v>0</v>
      </c>
      <c r="BN502" s="696">
        <f>[52]ACCOUNTALLOC!BN502</f>
        <v>0</v>
      </c>
      <c r="BO502" s="696">
        <f>[52]ACCOUNTALLOC!BO502</f>
        <v>0</v>
      </c>
      <c r="BP502" s="696"/>
      <c r="BQ502" s="696">
        <f>[52]ACCOUNTALLOC!BQ502</f>
        <v>0</v>
      </c>
      <c r="BR502" s="696">
        <f>[52]ACCOUNTALLOC!BR502</f>
        <v>0</v>
      </c>
      <c r="BS502" s="696">
        <f>[52]ACCOUNTALLOC!BS502</f>
        <v>0</v>
      </c>
      <c r="BT502" s="696">
        <f>[52]ACCOUNTALLOC!BT502</f>
        <v>0</v>
      </c>
      <c r="BU502" s="696">
        <f>[52]ACCOUNTALLOC!BU502</f>
        <v>0</v>
      </c>
      <c r="BV502" s="696">
        <f>[52]ACCOUNTALLOC!BV502</f>
        <v>0</v>
      </c>
      <c r="BW502" s="696">
        <f>[52]ACCOUNTALLOC!BW502</f>
        <v>0</v>
      </c>
      <c r="BX502" s="696"/>
      <c r="BY502" s="696">
        <f>[52]ACCOUNTALLOC!BY502</f>
        <v>0</v>
      </c>
      <c r="BZ502" s="696">
        <f>[52]ACCOUNTALLOC!BZ502</f>
        <v>0</v>
      </c>
      <c r="CA502" s="696">
        <f>[52]ACCOUNTALLOC!CA502</f>
        <v>0</v>
      </c>
      <c r="CB502" s="696">
        <f>[52]ACCOUNTALLOC!CB502</f>
        <v>0</v>
      </c>
      <c r="CC502" s="696">
        <f>[52]ACCOUNTALLOC!CC502</f>
        <v>0</v>
      </c>
      <c r="CD502" s="696">
        <f>[52]ACCOUNTALLOC!CD502</f>
        <v>0</v>
      </c>
      <c r="CE502" s="696">
        <f>[52]ACCOUNTALLOC!CE502</f>
        <v>0</v>
      </c>
      <c r="CF502" s="696"/>
      <c r="CG502" s="696">
        <f>[52]ACCOUNTALLOC!CG502</f>
        <v>0</v>
      </c>
      <c r="CH502" s="696">
        <f>[52]ACCOUNTALLOC!CH502</f>
        <v>0</v>
      </c>
      <c r="CI502" s="696">
        <f>[52]ACCOUNTALLOC!CI502</f>
        <v>0</v>
      </c>
      <c r="CJ502" s="696">
        <f>[52]ACCOUNTALLOC!CJ502</f>
        <v>0</v>
      </c>
      <c r="CK502" s="696">
        <f>[52]ACCOUNTALLOC!CK502</f>
        <v>0</v>
      </c>
      <c r="CL502" s="696">
        <f>[52]ACCOUNTALLOC!CL502</f>
        <v>0</v>
      </c>
      <c r="CM502" s="696">
        <f>[52]ACCOUNTALLOC!CM502</f>
        <v>0</v>
      </c>
      <c r="CN502" s="696">
        <f>[52]ACCOUNTALLOC!CN502</f>
        <v>0</v>
      </c>
      <c r="CO502" s="696">
        <f>[52]ACCOUNTALLOC!CO502</f>
        <v>0</v>
      </c>
      <c r="CP502" s="696">
        <f>[52]ACCOUNTALLOC!CP502</f>
        <v>0</v>
      </c>
      <c r="CQ502" s="696">
        <f>[52]ACCOUNTALLOC!CQ502</f>
        <v>0</v>
      </c>
      <c r="CR502" s="696">
        <f>[52]ACCOUNTALLOC!CR502</f>
        <v>0</v>
      </c>
      <c r="CS502" s="696">
        <f>[52]ACCOUNTALLOC!CS502</f>
        <v>0</v>
      </c>
      <c r="CT502" s="696">
        <f>[52]ACCOUNTALLOC!CT502</f>
        <v>0</v>
      </c>
      <c r="CU502" s="696">
        <f>[52]ACCOUNTALLOC!CU502</f>
        <v>0</v>
      </c>
      <c r="CV502" s="66"/>
      <c r="CW502" s="66">
        <f>[52]ACCOUNTALLOC!CW502</f>
        <v>0</v>
      </c>
      <c r="CX502" s="66">
        <f>[52]ACCOUNTALLOC!CX502</f>
        <v>0</v>
      </c>
      <c r="CY502" s="66">
        <f>[52]ACCOUNTALLOC!CY502</f>
        <v>0</v>
      </c>
      <c r="CZ502" s="66">
        <f>[52]ACCOUNTALLOC!CZ502</f>
        <v>0</v>
      </c>
      <c r="DA502" s="66">
        <f>[52]ACCOUNTALLOC!DA502</f>
        <v>0</v>
      </c>
      <c r="DB502" s="66">
        <f>[52]ACCOUNTALLOC!DB502</f>
        <v>0</v>
      </c>
      <c r="DC502" s="66">
        <f>[52]ACCOUNTALLOC!DC502</f>
        <v>0</v>
      </c>
      <c r="DD502" s="66"/>
      <c r="DE502" s="66">
        <v>0</v>
      </c>
      <c r="DF502" s="66">
        <v>0</v>
      </c>
      <c r="DG502" s="66">
        <v>0</v>
      </c>
      <c r="DH502" s="66">
        <v>0</v>
      </c>
      <c r="DI502" s="66">
        <v>0</v>
      </c>
      <c r="DJ502" s="66">
        <v>0</v>
      </c>
      <c r="DK502" s="66">
        <v>0</v>
      </c>
      <c r="DL502" s="66"/>
      <c r="DM502" s="66">
        <v>0</v>
      </c>
      <c r="DN502" s="66">
        <v>0</v>
      </c>
      <c r="DO502" s="66">
        <v>0</v>
      </c>
      <c r="DP502" s="66">
        <v>0</v>
      </c>
      <c r="DQ502" s="66">
        <v>0</v>
      </c>
      <c r="DR502" s="66">
        <v>0</v>
      </c>
      <c r="DS502" s="66">
        <v>0</v>
      </c>
      <c r="DT502" s="66"/>
      <c r="DU502" s="66">
        <v>0</v>
      </c>
      <c r="DV502" s="66">
        <v>0</v>
      </c>
      <c r="DW502" s="66">
        <v>0</v>
      </c>
      <c r="DX502" s="66">
        <v>0</v>
      </c>
      <c r="DY502" s="66">
        <v>0</v>
      </c>
      <c r="DZ502" s="66">
        <v>0</v>
      </c>
      <c r="EA502" s="66">
        <v>0</v>
      </c>
      <c r="EB502" s="66"/>
      <c r="EC502" s="66">
        <v>0</v>
      </c>
      <c r="ED502" s="66">
        <v>0</v>
      </c>
      <c r="EE502" s="66">
        <v>0</v>
      </c>
      <c r="EF502" s="66">
        <v>0</v>
      </c>
      <c r="EG502" s="66">
        <v>0</v>
      </c>
      <c r="EH502" s="66">
        <v>0</v>
      </c>
      <c r="EI502" s="66">
        <v>0</v>
      </c>
      <c r="EJ502" s="66"/>
      <c r="EK502" s="66">
        <v>0</v>
      </c>
      <c r="EL502" s="66">
        <v>0</v>
      </c>
      <c r="EM502" s="66">
        <v>0</v>
      </c>
      <c r="EN502" s="66">
        <v>0</v>
      </c>
      <c r="EO502" s="66">
        <v>0</v>
      </c>
      <c r="EP502" s="66">
        <v>0</v>
      </c>
      <c r="EQ502" s="66">
        <v>0</v>
      </c>
      <c r="ER502" s="66"/>
      <c r="ES502" s="66">
        <v>0</v>
      </c>
      <c r="ET502" s="66">
        <v>0</v>
      </c>
      <c r="EU502" s="66">
        <v>0</v>
      </c>
      <c r="EV502" s="66">
        <v>0</v>
      </c>
      <c r="EW502" s="66">
        <v>0</v>
      </c>
      <c r="EX502" s="66">
        <v>0</v>
      </c>
      <c r="EY502" s="66">
        <v>0</v>
      </c>
      <c r="EZ502" s="66"/>
      <c r="FA502" s="66">
        <v>0</v>
      </c>
      <c r="FB502" s="66">
        <v>0</v>
      </c>
      <c r="FC502" s="66">
        <v>0</v>
      </c>
      <c r="FD502" s="66">
        <v>0</v>
      </c>
      <c r="FE502" s="66">
        <v>0</v>
      </c>
      <c r="FF502" s="66">
        <v>0</v>
      </c>
      <c r="FG502" s="66">
        <v>0</v>
      </c>
    </row>
    <row r="503" spans="1:163">
      <c r="A503" s="698"/>
      <c r="B503" s="698"/>
      <c r="C503" s="698"/>
      <c r="D503" s="700"/>
      <c r="E503" s="698"/>
      <c r="F503" s="698"/>
      <c r="G503" s="698"/>
      <c r="H503" s="698"/>
      <c r="I503" s="698"/>
      <c r="J503" s="698"/>
      <c r="K503" s="698"/>
      <c r="L503" s="698"/>
      <c r="M503" s="698"/>
      <c r="N503" s="698"/>
      <c r="O503" s="698"/>
      <c r="P503" s="698"/>
      <c r="Q503" s="698"/>
      <c r="R503" s="698"/>
      <c r="S503" s="698"/>
      <c r="T503" s="698"/>
      <c r="U503" s="698"/>
      <c r="V503" s="698"/>
      <c r="W503" s="698"/>
      <c r="X503" s="698"/>
      <c r="Y503" s="698"/>
      <c r="Z503" s="698"/>
      <c r="AA503" s="698"/>
      <c r="AB503" s="698"/>
      <c r="AC503" s="698"/>
      <c r="AD503" s="698"/>
      <c r="AE503" s="698"/>
      <c r="AF503" s="698"/>
      <c r="AG503" s="698"/>
      <c r="AH503" s="698"/>
      <c r="AI503" s="698"/>
      <c r="AJ503" s="698"/>
      <c r="AK503" s="698"/>
      <c r="AL503" s="698"/>
      <c r="AM503" s="698"/>
      <c r="AN503" s="698"/>
      <c r="AO503" s="698"/>
      <c r="AP503" s="698"/>
      <c r="AQ503" s="698"/>
      <c r="AR503" s="698"/>
      <c r="AS503" s="698"/>
      <c r="AT503" s="698"/>
      <c r="AU503" s="698"/>
      <c r="AV503" s="698"/>
      <c r="AW503" s="698"/>
      <c r="AX503" s="698"/>
      <c r="AY503" s="698"/>
      <c r="AZ503" s="698"/>
      <c r="BA503" s="698"/>
      <c r="BB503" s="698"/>
      <c r="BC503" s="698"/>
      <c r="BD503" s="698"/>
      <c r="BE503" s="698"/>
      <c r="BF503" s="698"/>
      <c r="BG503" s="698"/>
      <c r="BH503" s="698"/>
      <c r="BI503" s="698"/>
      <c r="BJ503" s="698"/>
      <c r="BK503" s="698"/>
      <c r="BL503" s="698"/>
      <c r="BM503" s="698"/>
      <c r="BN503" s="698"/>
      <c r="BO503" s="698"/>
      <c r="BP503" s="698"/>
      <c r="BQ503" s="698"/>
      <c r="BR503" s="698"/>
      <c r="BS503" s="698"/>
      <c r="BT503" s="698"/>
      <c r="BU503" s="698"/>
      <c r="BV503" s="698"/>
      <c r="BW503" s="698"/>
      <c r="BX503" s="698"/>
      <c r="BY503" s="698"/>
      <c r="BZ503" s="698"/>
      <c r="CA503" s="698"/>
      <c r="CB503" s="698"/>
      <c r="CC503" s="698"/>
      <c r="CD503" s="698"/>
      <c r="CE503" s="698"/>
      <c r="CF503" s="698"/>
      <c r="CG503" s="698"/>
      <c r="CH503" s="698"/>
      <c r="CI503" s="698"/>
      <c r="CJ503" s="698"/>
      <c r="CK503" s="698"/>
      <c r="CL503" s="698"/>
      <c r="CM503" s="698"/>
      <c r="CN503" s="698"/>
      <c r="CO503" s="698"/>
      <c r="CP503" s="698"/>
      <c r="CQ503" s="698"/>
      <c r="CR503" s="698"/>
      <c r="CS503" s="698"/>
      <c r="CT503" s="698"/>
      <c r="CU503" s="698"/>
    </row>
    <row r="504" spans="1:163">
      <c r="A504" s="698"/>
      <c r="B504" s="694" t="str">
        <f>[52]ACCOUNTALLOC!B504</f>
        <v>79 Transmission Labor Expense - Maintenance</v>
      </c>
      <c r="C504" s="698"/>
      <c r="D504" s="700"/>
      <c r="E504" s="698"/>
      <c r="F504" s="698"/>
      <c r="G504" s="698"/>
      <c r="H504" s="698"/>
      <c r="I504" s="698"/>
      <c r="J504" s="698"/>
      <c r="K504" s="698"/>
      <c r="L504" s="698"/>
      <c r="M504" s="698"/>
      <c r="N504" s="698"/>
      <c r="O504" s="698"/>
      <c r="P504" s="698"/>
      <c r="Q504" s="698"/>
      <c r="R504" s="698"/>
      <c r="S504" s="698"/>
      <c r="T504" s="698"/>
      <c r="U504" s="698"/>
      <c r="V504" s="698"/>
      <c r="W504" s="698"/>
      <c r="X504" s="698"/>
      <c r="Y504" s="698"/>
      <c r="Z504" s="698"/>
      <c r="AA504" s="698"/>
      <c r="AB504" s="698"/>
      <c r="AC504" s="698"/>
      <c r="AD504" s="698"/>
      <c r="AE504" s="698"/>
      <c r="AF504" s="698"/>
      <c r="AG504" s="698"/>
      <c r="AH504" s="698"/>
      <c r="AI504" s="698"/>
      <c r="AJ504" s="698"/>
      <c r="AK504" s="698"/>
      <c r="AL504" s="698"/>
      <c r="AM504" s="698"/>
      <c r="AN504" s="698"/>
      <c r="AO504" s="698"/>
      <c r="AP504" s="698"/>
      <c r="AQ504" s="698"/>
      <c r="AR504" s="698"/>
      <c r="AS504" s="698"/>
      <c r="AT504" s="698"/>
      <c r="AU504" s="698"/>
      <c r="AV504" s="698"/>
      <c r="AW504" s="698"/>
      <c r="AX504" s="698"/>
      <c r="AY504" s="698"/>
      <c r="AZ504" s="698"/>
      <c r="BA504" s="698"/>
      <c r="BB504" s="698"/>
      <c r="BC504" s="698"/>
      <c r="BD504" s="698"/>
      <c r="BE504" s="698"/>
      <c r="BF504" s="698"/>
      <c r="BG504" s="698"/>
      <c r="BH504" s="698"/>
      <c r="BI504" s="698"/>
      <c r="BJ504" s="698"/>
      <c r="BK504" s="698"/>
      <c r="BL504" s="698"/>
      <c r="BM504" s="698"/>
      <c r="BN504" s="698"/>
      <c r="BO504" s="698"/>
      <c r="BP504" s="698"/>
      <c r="BQ504" s="698"/>
      <c r="BR504" s="698"/>
      <c r="BS504" s="698"/>
      <c r="BT504" s="698"/>
      <c r="BU504" s="698"/>
      <c r="BV504" s="698"/>
      <c r="BW504" s="698"/>
      <c r="BX504" s="698"/>
      <c r="BY504" s="698"/>
      <c r="BZ504" s="698"/>
      <c r="CA504" s="698"/>
      <c r="CB504" s="698"/>
      <c r="CC504" s="698"/>
      <c r="CD504" s="698"/>
      <c r="CE504" s="698"/>
      <c r="CF504" s="698"/>
      <c r="CG504" s="698"/>
      <c r="CH504" s="698"/>
      <c r="CI504" s="698"/>
      <c r="CJ504" s="698"/>
      <c r="CK504" s="698"/>
      <c r="CL504" s="698"/>
      <c r="CM504" s="698"/>
      <c r="CN504" s="698"/>
      <c r="CO504" s="698"/>
      <c r="CP504" s="698"/>
      <c r="CQ504" s="698"/>
      <c r="CR504" s="698"/>
      <c r="CS504" s="698"/>
      <c r="CT504" s="698"/>
      <c r="CU504" s="698"/>
      <c r="CW504" s="2">
        <f>[52]ACCOUNTALLOC!CW504</f>
        <v>0</v>
      </c>
      <c r="CX504" s="2">
        <f>[52]ACCOUNTALLOC!CX504</f>
        <v>0</v>
      </c>
      <c r="CY504" s="2">
        <f>[52]ACCOUNTALLOC!CY504</f>
        <v>0</v>
      </c>
      <c r="CZ504" s="2">
        <f>[52]ACCOUNTALLOC!CZ504</f>
        <v>0</v>
      </c>
      <c r="DA504" s="2">
        <f>[52]ACCOUNTALLOC!DA504</f>
        <v>0</v>
      </c>
      <c r="DB504" s="2">
        <f>[52]ACCOUNTALLOC!DB504</f>
        <v>0</v>
      </c>
      <c r="DC504" s="2">
        <f>[52]ACCOUNTALLOC!DC504</f>
        <v>0</v>
      </c>
    </row>
    <row r="505" spans="1:163">
      <c r="A505" s="699" t="str">
        <f>[52]ACCOUNTALLOC!A505</f>
        <v>~</v>
      </c>
      <c r="B505" s="698" t="str">
        <f>[52]ACCOUNTALLOC!B505</f>
        <v>~</v>
      </c>
      <c r="C505" s="695">
        <f>[52]ACCOUNTALLOC!C505</f>
        <v>0</v>
      </c>
      <c r="D505" s="700"/>
      <c r="E505" s="697">
        <f>[52]ACCOUNTALLOC!E505</f>
        <v>0</v>
      </c>
      <c r="F505" s="697">
        <f>[52]ACCOUNTALLOC!F505</f>
        <v>0</v>
      </c>
      <c r="G505" s="697">
        <f>[52]ACCOUNTALLOC!G505</f>
        <v>0</v>
      </c>
      <c r="H505" s="697">
        <f>[52]ACCOUNTALLOC!H505</f>
        <v>0</v>
      </c>
      <c r="I505" s="697">
        <f>[52]ACCOUNTALLOC!I505</f>
        <v>0</v>
      </c>
      <c r="J505" s="697">
        <f>[52]ACCOUNTALLOC!J505</f>
        <v>0</v>
      </c>
      <c r="K505" s="697">
        <f>[52]ACCOUNTALLOC!K505</f>
        <v>0</v>
      </c>
      <c r="L505" s="698"/>
      <c r="M505" s="697">
        <f>[52]ACCOUNTALLOC!M505</f>
        <v>0</v>
      </c>
      <c r="N505" s="697">
        <f>[52]ACCOUNTALLOC!N505</f>
        <v>0</v>
      </c>
      <c r="O505" s="697">
        <f>[52]ACCOUNTALLOC!O505</f>
        <v>0</v>
      </c>
      <c r="P505" s="697">
        <f>[52]ACCOUNTALLOC!P505</f>
        <v>0</v>
      </c>
      <c r="Q505" s="697">
        <f>[52]ACCOUNTALLOC!Q505</f>
        <v>0</v>
      </c>
      <c r="R505" s="697">
        <f>[52]ACCOUNTALLOC!R505</f>
        <v>0</v>
      </c>
      <c r="S505" s="697">
        <f>[52]ACCOUNTALLOC!S505</f>
        <v>0</v>
      </c>
      <c r="T505" s="698"/>
      <c r="U505" s="697">
        <f>[52]ACCOUNTALLOC!U505</f>
        <v>0</v>
      </c>
      <c r="V505" s="697">
        <f>[52]ACCOUNTALLOC!V505</f>
        <v>0</v>
      </c>
      <c r="W505" s="697">
        <f>[52]ACCOUNTALLOC!W505</f>
        <v>0</v>
      </c>
      <c r="X505" s="697">
        <f>[52]ACCOUNTALLOC!X505</f>
        <v>0</v>
      </c>
      <c r="Y505" s="697">
        <f>[52]ACCOUNTALLOC!Y505</f>
        <v>0</v>
      </c>
      <c r="Z505" s="697">
        <f>[52]ACCOUNTALLOC!Z505</f>
        <v>0</v>
      </c>
      <c r="AA505" s="697">
        <f>[52]ACCOUNTALLOC!AA505</f>
        <v>0</v>
      </c>
      <c r="AB505" s="698"/>
      <c r="AC505" s="697">
        <f>[52]ACCOUNTALLOC!AC505</f>
        <v>0</v>
      </c>
      <c r="AD505" s="697">
        <f>[52]ACCOUNTALLOC!AD505</f>
        <v>0</v>
      </c>
      <c r="AE505" s="697">
        <f>[52]ACCOUNTALLOC!AE505</f>
        <v>0</v>
      </c>
      <c r="AF505" s="697">
        <f>[52]ACCOUNTALLOC!AF505</f>
        <v>0</v>
      </c>
      <c r="AG505" s="697">
        <f>[52]ACCOUNTALLOC!AG505</f>
        <v>0</v>
      </c>
      <c r="AH505" s="697">
        <f>[52]ACCOUNTALLOC!AH505</f>
        <v>0</v>
      </c>
      <c r="AI505" s="697">
        <f>[52]ACCOUNTALLOC!AI505</f>
        <v>0</v>
      </c>
      <c r="AJ505" s="698"/>
      <c r="AK505" s="697">
        <f>[52]ACCOUNTALLOC!AK505</f>
        <v>0</v>
      </c>
      <c r="AL505" s="697">
        <f>[52]ACCOUNTALLOC!AL505</f>
        <v>0</v>
      </c>
      <c r="AM505" s="697">
        <f>[52]ACCOUNTALLOC!AM505</f>
        <v>0</v>
      </c>
      <c r="AN505" s="697">
        <f>[52]ACCOUNTALLOC!AN505</f>
        <v>0</v>
      </c>
      <c r="AO505" s="697">
        <f>[52]ACCOUNTALLOC!AO505</f>
        <v>0</v>
      </c>
      <c r="AP505" s="697">
        <f>[52]ACCOUNTALLOC!AP505</f>
        <v>0</v>
      </c>
      <c r="AQ505" s="697">
        <f>[52]ACCOUNTALLOC!AQ505</f>
        <v>0</v>
      </c>
      <c r="AR505" s="698"/>
      <c r="AS505" s="697">
        <f>[52]ACCOUNTALLOC!AS505</f>
        <v>0</v>
      </c>
      <c r="AT505" s="697">
        <f>[52]ACCOUNTALLOC!AT505</f>
        <v>0</v>
      </c>
      <c r="AU505" s="697">
        <f>[52]ACCOUNTALLOC!AU505</f>
        <v>0</v>
      </c>
      <c r="AV505" s="697">
        <f>[52]ACCOUNTALLOC!AV505</f>
        <v>0</v>
      </c>
      <c r="AW505" s="697">
        <f>[52]ACCOUNTALLOC!AW505</f>
        <v>0</v>
      </c>
      <c r="AX505" s="697">
        <f>[52]ACCOUNTALLOC!AX505</f>
        <v>0</v>
      </c>
      <c r="AY505" s="697">
        <f>[52]ACCOUNTALLOC!AY505</f>
        <v>0</v>
      </c>
      <c r="AZ505" s="698"/>
      <c r="BA505" s="697">
        <f>[52]ACCOUNTALLOC!BA505</f>
        <v>0</v>
      </c>
      <c r="BB505" s="697">
        <f>[52]ACCOUNTALLOC!BB505</f>
        <v>0</v>
      </c>
      <c r="BC505" s="697">
        <f>[52]ACCOUNTALLOC!BC505</f>
        <v>0</v>
      </c>
      <c r="BD505" s="697">
        <f>[52]ACCOUNTALLOC!BD505</f>
        <v>0</v>
      </c>
      <c r="BE505" s="697">
        <f>[52]ACCOUNTALLOC!BE505</f>
        <v>0</v>
      </c>
      <c r="BF505" s="697">
        <f>[52]ACCOUNTALLOC!BF505</f>
        <v>0</v>
      </c>
      <c r="BG505" s="697">
        <f>[52]ACCOUNTALLOC!BG505</f>
        <v>0</v>
      </c>
      <c r="BH505" s="698"/>
      <c r="BI505" s="697">
        <f>[52]ACCOUNTALLOC!BI505</f>
        <v>0</v>
      </c>
      <c r="BJ505" s="697">
        <f>[52]ACCOUNTALLOC!BJ505</f>
        <v>0</v>
      </c>
      <c r="BK505" s="697">
        <f>[52]ACCOUNTALLOC!BK505</f>
        <v>0</v>
      </c>
      <c r="BL505" s="697">
        <f>[52]ACCOUNTALLOC!BL505</f>
        <v>0</v>
      </c>
      <c r="BM505" s="697">
        <f>[52]ACCOUNTALLOC!BM505</f>
        <v>0</v>
      </c>
      <c r="BN505" s="697">
        <f>[52]ACCOUNTALLOC!BN505</f>
        <v>0</v>
      </c>
      <c r="BO505" s="697">
        <f>[52]ACCOUNTALLOC!BO505</f>
        <v>0</v>
      </c>
      <c r="BP505" s="698"/>
      <c r="BQ505" s="697">
        <f>[52]ACCOUNTALLOC!BQ505</f>
        <v>0</v>
      </c>
      <c r="BR505" s="697">
        <f>[52]ACCOUNTALLOC!BR505</f>
        <v>0</v>
      </c>
      <c r="BS505" s="697">
        <f>[52]ACCOUNTALLOC!BS505</f>
        <v>0</v>
      </c>
      <c r="BT505" s="697">
        <f>[52]ACCOUNTALLOC!BT505</f>
        <v>0</v>
      </c>
      <c r="BU505" s="697">
        <f>[52]ACCOUNTALLOC!BU505</f>
        <v>0</v>
      </c>
      <c r="BV505" s="697">
        <f>[52]ACCOUNTALLOC!BV505</f>
        <v>0</v>
      </c>
      <c r="BW505" s="697">
        <f>[52]ACCOUNTALLOC!BW505</f>
        <v>0</v>
      </c>
      <c r="BX505" s="698"/>
      <c r="BY505" s="697">
        <f>[52]ACCOUNTALLOC!BY505</f>
        <v>0</v>
      </c>
      <c r="BZ505" s="697">
        <f>[52]ACCOUNTALLOC!BZ505</f>
        <v>0</v>
      </c>
      <c r="CA505" s="697">
        <f>[52]ACCOUNTALLOC!CA505</f>
        <v>0</v>
      </c>
      <c r="CB505" s="697">
        <f>[52]ACCOUNTALLOC!CB505</f>
        <v>0</v>
      </c>
      <c r="CC505" s="697">
        <f>[52]ACCOUNTALLOC!CC505</f>
        <v>0</v>
      </c>
      <c r="CD505" s="697">
        <f>[52]ACCOUNTALLOC!CD505</f>
        <v>0</v>
      </c>
      <c r="CE505" s="697">
        <f>[52]ACCOUNTALLOC!CE505</f>
        <v>0</v>
      </c>
      <c r="CF505" s="698"/>
      <c r="CG505" s="697">
        <f>[52]ACCOUNTALLOC!CG505</f>
        <v>0</v>
      </c>
      <c r="CH505" s="697">
        <f>[52]ACCOUNTALLOC!CH505</f>
        <v>0</v>
      </c>
      <c r="CI505" s="697">
        <f>[52]ACCOUNTALLOC!CI505</f>
        <v>0</v>
      </c>
      <c r="CJ505" s="697">
        <f>[52]ACCOUNTALLOC!CJ505</f>
        <v>0</v>
      </c>
      <c r="CK505" s="697">
        <f>[52]ACCOUNTALLOC!CK505</f>
        <v>0</v>
      </c>
      <c r="CL505" s="697">
        <f>[52]ACCOUNTALLOC!CL505</f>
        <v>0</v>
      </c>
      <c r="CM505" s="697">
        <f>[52]ACCOUNTALLOC!CM505</f>
        <v>0</v>
      </c>
      <c r="CN505" s="698">
        <f>[52]ACCOUNTALLOC!CN505</f>
        <v>0</v>
      </c>
      <c r="CO505" s="697">
        <f>[52]ACCOUNTALLOC!CO505</f>
        <v>0</v>
      </c>
      <c r="CP505" s="697">
        <f>[52]ACCOUNTALLOC!CP505</f>
        <v>0</v>
      </c>
      <c r="CQ505" s="697">
        <f>[52]ACCOUNTALLOC!CQ505</f>
        <v>0</v>
      </c>
      <c r="CR505" s="697">
        <f>[52]ACCOUNTALLOC!CR505</f>
        <v>0</v>
      </c>
      <c r="CS505" s="697">
        <f>[52]ACCOUNTALLOC!CS505</f>
        <v>0</v>
      </c>
      <c r="CT505" s="697">
        <f>[52]ACCOUNTALLOC!CT505</f>
        <v>0</v>
      </c>
      <c r="CU505" s="697">
        <f>[52]ACCOUNTALLOC!CU505</f>
        <v>0</v>
      </c>
      <c r="CW505" s="65">
        <f>[52]ACCOUNTALLOC!CW505</f>
        <v>0</v>
      </c>
      <c r="CX505" s="65">
        <f>[52]ACCOUNTALLOC!CX505</f>
        <v>0</v>
      </c>
      <c r="CY505" s="65">
        <f>[52]ACCOUNTALLOC!CY505</f>
        <v>0</v>
      </c>
      <c r="CZ505" s="65">
        <f>[52]ACCOUNTALLOC!CZ505</f>
        <v>0</v>
      </c>
      <c r="DA505" s="65">
        <f>[52]ACCOUNTALLOC!DA505</f>
        <v>0</v>
      </c>
      <c r="DB505" s="65">
        <f>[52]ACCOUNTALLOC!DB505</f>
        <v>0</v>
      </c>
      <c r="DC505" s="65">
        <f>[52]ACCOUNTALLOC!DC505</f>
        <v>0</v>
      </c>
      <c r="DE505" s="65">
        <v>0</v>
      </c>
      <c r="DF505" s="65">
        <v>0</v>
      </c>
      <c r="DG505" s="65">
        <v>0</v>
      </c>
      <c r="DH505" s="65">
        <v>0</v>
      </c>
      <c r="DI505" s="65">
        <v>0</v>
      </c>
      <c r="DJ505" s="65">
        <v>0</v>
      </c>
      <c r="DK505" s="65">
        <v>0</v>
      </c>
      <c r="DM505" s="65">
        <v>0</v>
      </c>
      <c r="DN505" s="65">
        <v>0</v>
      </c>
      <c r="DO505" s="65">
        <v>0</v>
      </c>
      <c r="DP505" s="65">
        <v>0</v>
      </c>
      <c r="DQ505" s="65">
        <v>0</v>
      </c>
      <c r="DR505" s="65">
        <v>0</v>
      </c>
      <c r="DS505" s="65">
        <v>0</v>
      </c>
      <c r="DU505" s="65">
        <v>0</v>
      </c>
      <c r="DV505" s="65">
        <v>0</v>
      </c>
      <c r="DW505" s="65">
        <v>0</v>
      </c>
      <c r="DX505" s="65">
        <v>0</v>
      </c>
      <c r="DY505" s="65">
        <v>0</v>
      </c>
      <c r="DZ505" s="65">
        <v>0</v>
      </c>
      <c r="EA505" s="65">
        <v>0</v>
      </c>
      <c r="EC505" s="65">
        <v>0</v>
      </c>
      <c r="ED505" s="65">
        <v>0</v>
      </c>
      <c r="EE505" s="65">
        <v>0</v>
      </c>
      <c r="EF505" s="65">
        <v>0</v>
      </c>
      <c r="EG505" s="65">
        <v>0</v>
      </c>
      <c r="EH505" s="65">
        <v>0</v>
      </c>
      <c r="EI505" s="65">
        <v>0</v>
      </c>
      <c r="EK505" s="65">
        <v>0</v>
      </c>
      <c r="EL505" s="65">
        <v>0</v>
      </c>
      <c r="EM505" s="65">
        <v>0</v>
      </c>
      <c r="EN505" s="65">
        <v>0</v>
      </c>
      <c r="EO505" s="65">
        <v>0</v>
      </c>
      <c r="EP505" s="65">
        <v>0</v>
      </c>
      <c r="EQ505" s="65">
        <v>0</v>
      </c>
      <c r="ES505" s="65">
        <v>0</v>
      </c>
      <c r="ET505" s="65">
        <v>0</v>
      </c>
      <c r="EU505" s="65">
        <v>0</v>
      </c>
      <c r="EV505" s="65">
        <v>0</v>
      </c>
      <c r="EW505" s="65">
        <v>0</v>
      </c>
      <c r="EX505" s="65">
        <v>0</v>
      </c>
      <c r="EY505" s="65">
        <v>0</v>
      </c>
      <c r="FA505" s="65">
        <v>0</v>
      </c>
      <c r="FB505" s="65">
        <v>0</v>
      </c>
      <c r="FC505" s="65">
        <v>0</v>
      </c>
      <c r="FD505" s="65">
        <v>0</v>
      </c>
      <c r="FE505" s="65">
        <v>0</v>
      </c>
      <c r="FF505" s="65">
        <v>0</v>
      </c>
      <c r="FG505" s="65">
        <v>0</v>
      </c>
    </row>
    <row r="506" spans="1:163">
      <c r="A506" s="699" t="str">
        <f>[52]ACCOUNTALLOC!A506</f>
        <v>~</v>
      </c>
      <c r="B506" s="698" t="str">
        <f>[52]ACCOUNTALLOC!B506</f>
        <v>~</v>
      </c>
      <c r="C506" s="695">
        <f>[52]ACCOUNTALLOC!C506</f>
        <v>0</v>
      </c>
      <c r="D506" s="700"/>
      <c r="E506" s="697">
        <f>[52]ACCOUNTALLOC!E506</f>
        <v>0</v>
      </c>
      <c r="F506" s="697">
        <f>[52]ACCOUNTALLOC!F506</f>
        <v>0</v>
      </c>
      <c r="G506" s="697">
        <f>[52]ACCOUNTALLOC!G506</f>
        <v>0</v>
      </c>
      <c r="H506" s="697">
        <f>[52]ACCOUNTALLOC!H506</f>
        <v>0</v>
      </c>
      <c r="I506" s="697">
        <f>[52]ACCOUNTALLOC!I506</f>
        <v>0</v>
      </c>
      <c r="J506" s="697">
        <f>[52]ACCOUNTALLOC!J506</f>
        <v>0</v>
      </c>
      <c r="K506" s="697">
        <f>[52]ACCOUNTALLOC!K506</f>
        <v>0</v>
      </c>
      <c r="L506" s="698"/>
      <c r="M506" s="697">
        <f>[52]ACCOUNTALLOC!M506</f>
        <v>0</v>
      </c>
      <c r="N506" s="697">
        <f>[52]ACCOUNTALLOC!N506</f>
        <v>0</v>
      </c>
      <c r="O506" s="697">
        <f>[52]ACCOUNTALLOC!O506</f>
        <v>0</v>
      </c>
      <c r="P506" s="697">
        <f>[52]ACCOUNTALLOC!P506</f>
        <v>0</v>
      </c>
      <c r="Q506" s="697">
        <f>[52]ACCOUNTALLOC!Q506</f>
        <v>0</v>
      </c>
      <c r="R506" s="697">
        <f>[52]ACCOUNTALLOC!R506</f>
        <v>0</v>
      </c>
      <c r="S506" s="697">
        <f>[52]ACCOUNTALLOC!S506</f>
        <v>0</v>
      </c>
      <c r="T506" s="698"/>
      <c r="U506" s="697">
        <f>[52]ACCOUNTALLOC!U506</f>
        <v>0</v>
      </c>
      <c r="V506" s="697">
        <f>[52]ACCOUNTALLOC!V506</f>
        <v>0</v>
      </c>
      <c r="W506" s="697">
        <f>[52]ACCOUNTALLOC!W506</f>
        <v>0</v>
      </c>
      <c r="X506" s="697">
        <f>[52]ACCOUNTALLOC!X506</f>
        <v>0</v>
      </c>
      <c r="Y506" s="697">
        <f>[52]ACCOUNTALLOC!Y506</f>
        <v>0</v>
      </c>
      <c r="Z506" s="697">
        <f>[52]ACCOUNTALLOC!Z506</f>
        <v>0</v>
      </c>
      <c r="AA506" s="697">
        <f>[52]ACCOUNTALLOC!AA506</f>
        <v>0</v>
      </c>
      <c r="AB506" s="698"/>
      <c r="AC506" s="697">
        <f>[52]ACCOUNTALLOC!AC506</f>
        <v>0</v>
      </c>
      <c r="AD506" s="697">
        <f>[52]ACCOUNTALLOC!AD506</f>
        <v>0</v>
      </c>
      <c r="AE506" s="697">
        <f>[52]ACCOUNTALLOC!AE506</f>
        <v>0</v>
      </c>
      <c r="AF506" s="697">
        <f>[52]ACCOUNTALLOC!AF506</f>
        <v>0</v>
      </c>
      <c r="AG506" s="697">
        <f>[52]ACCOUNTALLOC!AG506</f>
        <v>0</v>
      </c>
      <c r="AH506" s="697">
        <f>[52]ACCOUNTALLOC!AH506</f>
        <v>0</v>
      </c>
      <c r="AI506" s="697">
        <f>[52]ACCOUNTALLOC!AI506</f>
        <v>0</v>
      </c>
      <c r="AJ506" s="698"/>
      <c r="AK506" s="697">
        <f>[52]ACCOUNTALLOC!AK506</f>
        <v>0</v>
      </c>
      <c r="AL506" s="697">
        <f>[52]ACCOUNTALLOC!AL506</f>
        <v>0</v>
      </c>
      <c r="AM506" s="697">
        <f>[52]ACCOUNTALLOC!AM506</f>
        <v>0</v>
      </c>
      <c r="AN506" s="697">
        <f>[52]ACCOUNTALLOC!AN506</f>
        <v>0</v>
      </c>
      <c r="AO506" s="697">
        <f>[52]ACCOUNTALLOC!AO506</f>
        <v>0</v>
      </c>
      <c r="AP506" s="697">
        <f>[52]ACCOUNTALLOC!AP506</f>
        <v>0</v>
      </c>
      <c r="AQ506" s="697">
        <f>[52]ACCOUNTALLOC!AQ506</f>
        <v>0</v>
      </c>
      <c r="AR506" s="698"/>
      <c r="AS506" s="697">
        <f>[52]ACCOUNTALLOC!AS506</f>
        <v>0</v>
      </c>
      <c r="AT506" s="697">
        <f>[52]ACCOUNTALLOC!AT506</f>
        <v>0</v>
      </c>
      <c r="AU506" s="697">
        <f>[52]ACCOUNTALLOC!AU506</f>
        <v>0</v>
      </c>
      <c r="AV506" s="697">
        <f>[52]ACCOUNTALLOC!AV506</f>
        <v>0</v>
      </c>
      <c r="AW506" s="697">
        <f>[52]ACCOUNTALLOC!AW506</f>
        <v>0</v>
      </c>
      <c r="AX506" s="697">
        <f>[52]ACCOUNTALLOC!AX506</f>
        <v>0</v>
      </c>
      <c r="AY506" s="697">
        <f>[52]ACCOUNTALLOC!AY506</f>
        <v>0</v>
      </c>
      <c r="AZ506" s="698"/>
      <c r="BA506" s="697">
        <f>[52]ACCOUNTALLOC!BA506</f>
        <v>0</v>
      </c>
      <c r="BB506" s="697">
        <f>[52]ACCOUNTALLOC!BB506</f>
        <v>0</v>
      </c>
      <c r="BC506" s="697">
        <f>[52]ACCOUNTALLOC!BC506</f>
        <v>0</v>
      </c>
      <c r="BD506" s="697">
        <f>[52]ACCOUNTALLOC!BD506</f>
        <v>0</v>
      </c>
      <c r="BE506" s="697">
        <f>[52]ACCOUNTALLOC!BE506</f>
        <v>0</v>
      </c>
      <c r="BF506" s="697">
        <f>[52]ACCOUNTALLOC!BF506</f>
        <v>0</v>
      </c>
      <c r="BG506" s="697">
        <f>[52]ACCOUNTALLOC!BG506</f>
        <v>0</v>
      </c>
      <c r="BH506" s="698"/>
      <c r="BI506" s="697">
        <f>[52]ACCOUNTALLOC!BI506</f>
        <v>0</v>
      </c>
      <c r="BJ506" s="697">
        <f>[52]ACCOUNTALLOC!BJ506</f>
        <v>0</v>
      </c>
      <c r="BK506" s="697">
        <f>[52]ACCOUNTALLOC!BK506</f>
        <v>0</v>
      </c>
      <c r="BL506" s="697">
        <f>[52]ACCOUNTALLOC!BL506</f>
        <v>0</v>
      </c>
      <c r="BM506" s="697">
        <f>[52]ACCOUNTALLOC!BM506</f>
        <v>0</v>
      </c>
      <c r="BN506" s="697">
        <f>[52]ACCOUNTALLOC!BN506</f>
        <v>0</v>
      </c>
      <c r="BO506" s="697">
        <f>[52]ACCOUNTALLOC!BO506</f>
        <v>0</v>
      </c>
      <c r="BP506" s="698"/>
      <c r="BQ506" s="697">
        <f>[52]ACCOUNTALLOC!BQ506</f>
        <v>0</v>
      </c>
      <c r="BR506" s="697">
        <f>[52]ACCOUNTALLOC!BR506</f>
        <v>0</v>
      </c>
      <c r="BS506" s="697">
        <f>[52]ACCOUNTALLOC!BS506</f>
        <v>0</v>
      </c>
      <c r="BT506" s="697">
        <f>[52]ACCOUNTALLOC!BT506</f>
        <v>0</v>
      </c>
      <c r="BU506" s="697">
        <f>[52]ACCOUNTALLOC!BU506</f>
        <v>0</v>
      </c>
      <c r="BV506" s="697">
        <f>[52]ACCOUNTALLOC!BV506</f>
        <v>0</v>
      </c>
      <c r="BW506" s="697">
        <f>[52]ACCOUNTALLOC!BW506</f>
        <v>0</v>
      </c>
      <c r="BX506" s="698"/>
      <c r="BY506" s="697">
        <f>[52]ACCOUNTALLOC!BY506</f>
        <v>0</v>
      </c>
      <c r="BZ506" s="697">
        <f>[52]ACCOUNTALLOC!BZ506</f>
        <v>0</v>
      </c>
      <c r="CA506" s="697">
        <f>[52]ACCOUNTALLOC!CA506</f>
        <v>0</v>
      </c>
      <c r="CB506" s="697">
        <f>[52]ACCOUNTALLOC!CB506</f>
        <v>0</v>
      </c>
      <c r="CC506" s="697">
        <f>[52]ACCOUNTALLOC!CC506</f>
        <v>0</v>
      </c>
      <c r="CD506" s="697">
        <f>[52]ACCOUNTALLOC!CD506</f>
        <v>0</v>
      </c>
      <c r="CE506" s="697">
        <f>[52]ACCOUNTALLOC!CE506</f>
        <v>0</v>
      </c>
      <c r="CF506" s="698"/>
      <c r="CG506" s="697">
        <f>[52]ACCOUNTALLOC!CG506</f>
        <v>0</v>
      </c>
      <c r="CH506" s="697">
        <f>[52]ACCOUNTALLOC!CH506</f>
        <v>0</v>
      </c>
      <c r="CI506" s="697">
        <f>[52]ACCOUNTALLOC!CI506</f>
        <v>0</v>
      </c>
      <c r="CJ506" s="697">
        <f>[52]ACCOUNTALLOC!CJ506</f>
        <v>0</v>
      </c>
      <c r="CK506" s="697">
        <f>[52]ACCOUNTALLOC!CK506</f>
        <v>0</v>
      </c>
      <c r="CL506" s="697">
        <f>[52]ACCOUNTALLOC!CL506</f>
        <v>0</v>
      </c>
      <c r="CM506" s="697">
        <f>[52]ACCOUNTALLOC!CM506</f>
        <v>0</v>
      </c>
      <c r="CN506" s="698">
        <f>[52]ACCOUNTALLOC!CN506</f>
        <v>0</v>
      </c>
      <c r="CO506" s="697">
        <f>[52]ACCOUNTALLOC!CO506</f>
        <v>0</v>
      </c>
      <c r="CP506" s="697">
        <f>[52]ACCOUNTALLOC!CP506</f>
        <v>0</v>
      </c>
      <c r="CQ506" s="697">
        <f>[52]ACCOUNTALLOC!CQ506</f>
        <v>0</v>
      </c>
      <c r="CR506" s="697">
        <f>[52]ACCOUNTALLOC!CR506</f>
        <v>0</v>
      </c>
      <c r="CS506" s="697">
        <f>[52]ACCOUNTALLOC!CS506</f>
        <v>0</v>
      </c>
      <c r="CT506" s="697">
        <f>[52]ACCOUNTALLOC!CT506</f>
        <v>0</v>
      </c>
      <c r="CU506" s="697">
        <f>[52]ACCOUNTALLOC!CU506</f>
        <v>0</v>
      </c>
      <c r="CW506" s="65">
        <f>[52]ACCOUNTALLOC!CW506</f>
        <v>0</v>
      </c>
      <c r="CX506" s="65">
        <f>[52]ACCOUNTALLOC!CX506</f>
        <v>0</v>
      </c>
      <c r="CY506" s="65">
        <f>[52]ACCOUNTALLOC!CY506</f>
        <v>0</v>
      </c>
      <c r="CZ506" s="65">
        <f>[52]ACCOUNTALLOC!CZ506</f>
        <v>0</v>
      </c>
      <c r="DA506" s="65">
        <f>[52]ACCOUNTALLOC!DA506</f>
        <v>0</v>
      </c>
      <c r="DB506" s="65">
        <f>[52]ACCOUNTALLOC!DB506</f>
        <v>0</v>
      </c>
      <c r="DC506" s="65">
        <f>[52]ACCOUNTALLOC!DC506</f>
        <v>0</v>
      </c>
      <c r="DE506" s="65">
        <v>0</v>
      </c>
      <c r="DF506" s="65">
        <v>0</v>
      </c>
      <c r="DG506" s="65">
        <v>0</v>
      </c>
      <c r="DH506" s="65">
        <v>0</v>
      </c>
      <c r="DI506" s="65">
        <v>0</v>
      </c>
      <c r="DJ506" s="65">
        <v>0</v>
      </c>
      <c r="DK506" s="65">
        <v>0</v>
      </c>
      <c r="DM506" s="65">
        <v>0</v>
      </c>
      <c r="DN506" s="65">
        <v>0</v>
      </c>
      <c r="DO506" s="65">
        <v>0</v>
      </c>
      <c r="DP506" s="65">
        <v>0</v>
      </c>
      <c r="DQ506" s="65">
        <v>0</v>
      </c>
      <c r="DR506" s="65">
        <v>0</v>
      </c>
      <c r="DS506" s="65">
        <v>0</v>
      </c>
      <c r="DU506" s="65">
        <v>0</v>
      </c>
      <c r="DV506" s="65">
        <v>0</v>
      </c>
      <c r="DW506" s="65">
        <v>0</v>
      </c>
      <c r="DX506" s="65">
        <v>0</v>
      </c>
      <c r="DY506" s="65">
        <v>0</v>
      </c>
      <c r="DZ506" s="65">
        <v>0</v>
      </c>
      <c r="EA506" s="65">
        <v>0</v>
      </c>
      <c r="EC506" s="65">
        <v>0</v>
      </c>
      <c r="ED506" s="65">
        <v>0</v>
      </c>
      <c r="EE506" s="65">
        <v>0</v>
      </c>
      <c r="EF506" s="65">
        <v>0</v>
      </c>
      <c r="EG506" s="65">
        <v>0</v>
      </c>
      <c r="EH506" s="65">
        <v>0</v>
      </c>
      <c r="EI506" s="65">
        <v>0</v>
      </c>
      <c r="EK506" s="65">
        <v>0</v>
      </c>
      <c r="EL506" s="65">
        <v>0</v>
      </c>
      <c r="EM506" s="65">
        <v>0</v>
      </c>
      <c r="EN506" s="65">
        <v>0</v>
      </c>
      <c r="EO506" s="65">
        <v>0</v>
      </c>
      <c r="EP506" s="65">
        <v>0</v>
      </c>
      <c r="EQ506" s="65">
        <v>0</v>
      </c>
      <c r="ES506" s="65">
        <v>0</v>
      </c>
      <c r="ET506" s="65">
        <v>0</v>
      </c>
      <c r="EU506" s="65">
        <v>0</v>
      </c>
      <c r="EV506" s="65">
        <v>0</v>
      </c>
      <c r="EW506" s="65">
        <v>0</v>
      </c>
      <c r="EX506" s="65">
        <v>0</v>
      </c>
      <c r="EY506" s="65">
        <v>0</v>
      </c>
      <c r="FA506" s="65">
        <v>0</v>
      </c>
      <c r="FB506" s="65">
        <v>0</v>
      </c>
      <c r="FC506" s="65">
        <v>0</v>
      </c>
      <c r="FD506" s="65">
        <v>0</v>
      </c>
      <c r="FE506" s="65">
        <v>0</v>
      </c>
      <c r="FF506" s="65">
        <v>0</v>
      </c>
      <c r="FG506" s="65">
        <v>0</v>
      </c>
    </row>
    <row r="507" spans="1:163">
      <c r="A507" s="699" t="str">
        <f>[52]ACCOUNTALLOC!A507</f>
        <v>~</v>
      </c>
      <c r="B507" s="698" t="str">
        <f>[52]ACCOUNTALLOC!B507</f>
        <v>~</v>
      </c>
      <c r="C507" s="695">
        <f>[52]ACCOUNTALLOC!C507</f>
        <v>0</v>
      </c>
      <c r="D507" s="700"/>
      <c r="E507" s="697">
        <f>[52]ACCOUNTALLOC!E507</f>
        <v>0</v>
      </c>
      <c r="F507" s="697">
        <f>[52]ACCOUNTALLOC!F507</f>
        <v>0</v>
      </c>
      <c r="G507" s="697">
        <f>[52]ACCOUNTALLOC!G507</f>
        <v>0</v>
      </c>
      <c r="H507" s="697">
        <f>[52]ACCOUNTALLOC!H507</f>
        <v>0</v>
      </c>
      <c r="I507" s="697">
        <f>[52]ACCOUNTALLOC!I507</f>
        <v>0</v>
      </c>
      <c r="J507" s="697">
        <f>[52]ACCOUNTALLOC!J507</f>
        <v>0</v>
      </c>
      <c r="K507" s="697">
        <f>[52]ACCOUNTALLOC!K507</f>
        <v>0</v>
      </c>
      <c r="L507" s="698"/>
      <c r="M507" s="697">
        <f>[52]ACCOUNTALLOC!M507</f>
        <v>0</v>
      </c>
      <c r="N507" s="697">
        <f>[52]ACCOUNTALLOC!N507</f>
        <v>0</v>
      </c>
      <c r="O507" s="697">
        <f>[52]ACCOUNTALLOC!O507</f>
        <v>0</v>
      </c>
      <c r="P507" s="697">
        <f>[52]ACCOUNTALLOC!P507</f>
        <v>0</v>
      </c>
      <c r="Q507" s="697">
        <f>[52]ACCOUNTALLOC!Q507</f>
        <v>0</v>
      </c>
      <c r="R507" s="697">
        <f>[52]ACCOUNTALLOC!R507</f>
        <v>0</v>
      </c>
      <c r="S507" s="697">
        <f>[52]ACCOUNTALLOC!S507</f>
        <v>0</v>
      </c>
      <c r="T507" s="698"/>
      <c r="U507" s="697">
        <f>[52]ACCOUNTALLOC!U507</f>
        <v>0</v>
      </c>
      <c r="V507" s="697">
        <f>[52]ACCOUNTALLOC!V507</f>
        <v>0</v>
      </c>
      <c r="W507" s="697">
        <f>[52]ACCOUNTALLOC!W507</f>
        <v>0</v>
      </c>
      <c r="X507" s="697">
        <f>[52]ACCOUNTALLOC!X507</f>
        <v>0</v>
      </c>
      <c r="Y507" s="697">
        <f>[52]ACCOUNTALLOC!Y507</f>
        <v>0</v>
      </c>
      <c r="Z507" s="697">
        <f>[52]ACCOUNTALLOC!Z507</f>
        <v>0</v>
      </c>
      <c r="AA507" s="697">
        <f>[52]ACCOUNTALLOC!AA507</f>
        <v>0</v>
      </c>
      <c r="AB507" s="698"/>
      <c r="AC507" s="697">
        <f>[52]ACCOUNTALLOC!AC507</f>
        <v>0</v>
      </c>
      <c r="AD507" s="697">
        <f>[52]ACCOUNTALLOC!AD507</f>
        <v>0</v>
      </c>
      <c r="AE507" s="697">
        <f>[52]ACCOUNTALLOC!AE507</f>
        <v>0</v>
      </c>
      <c r="AF507" s="697">
        <f>[52]ACCOUNTALLOC!AF507</f>
        <v>0</v>
      </c>
      <c r="AG507" s="697">
        <f>[52]ACCOUNTALLOC!AG507</f>
        <v>0</v>
      </c>
      <c r="AH507" s="697">
        <f>[52]ACCOUNTALLOC!AH507</f>
        <v>0</v>
      </c>
      <c r="AI507" s="697">
        <f>[52]ACCOUNTALLOC!AI507</f>
        <v>0</v>
      </c>
      <c r="AJ507" s="698"/>
      <c r="AK507" s="697">
        <f>[52]ACCOUNTALLOC!AK507</f>
        <v>0</v>
      </c>
      <c r="AL507" s="697">
        <f>[52]ACCOUNTALLOC!AL507</f>
        <v>0</v>
      </c>
      <c r="AM507" s="697">
        <f>[52]ACCOUNTALLOC!AM507</f>
        <v>0</v>
      </c>
      <c r="AN507" s="697">
        <f>[52]ACCOUNTALLOC!AN507</f>
        <v>0</v>
      </c>
      <c r="AO507" s="697">
        <f>[52]ACCOUNTALLOC!AO507</f>
        <v>0</v>
      </c>
      <c r="AP507" s="697">
        <f>[52]ACCOUNTALLOC!AP507</f>
        <v>0</v>
      </c>
      <c r="AQ507" s="697">
        <f>[52]ACCOUNTALLOC!AQ507</f>
        <v>0</v>
      </c>
      <c r="AR507" s="698"/>
      <c r="AS507" s="697">
        <f>[52]ACCOUNTALLOC!AS507</f>
        <v>0</v>
      </c>
      <c r="AT507" s="697">
        <f>[52]ACCOUNTALLOC!AT507</f>
        <v>0</v>
      </c>
      <c r="AU507" s="697">
        <f>[52]ACCOUNTALLOC!AU507</f>
        <v>0</v>
      </c>
      <c r="AV507" s="697">
        <f>[52]ACCOUNTALLOC!AV507</f>
        <v>0</v>
      </c>
      <c r="AW507" s="697">
        <f>[52]ACCOUNTALLOC!AW507</f>
        <v>0</v>
      </c>
      <c r="AX507" s="697">
        <f>[52]ACCOUNTALLOC!AX507</f>
        <v>0</v>
      </c>
      <c r="AY507" s="697">
        <f>[52]ACCOUNTALLOC!AY507</f>
        <v>0</v>
      </c>
      <c r="AZ507" s="698"/>
      <c r="BA507" s="697">
        <f>[52]ACCOUNTALLOC!BA507</f>
        <v>0</v>
      </c>
      <c r="BB507" s="697">
        <f>[52]ACCOUNTALLOC!BB507</f>
        <v>0</v>
      </c>
      <c r="BC507" s="697">
        <f>[52]ACCOUNTALLOC!BC507</f>
        <v>0</v>
      </c>
      <c r="BD507" s="697">
        <f>[52]ACCOUNTALLOC!BD507</f>
        <v>0</v>
      </c>
      <c r="BE507" s="697">
        <f>[52]ACCOUNTALLOC!BE507</f>
        <v>0</v>
      </c>
      <c r="BF507" s="697">
        <f>[52]ACCOUNTALLOC!BF507</f>
        <v>0</v>
      </c>
      <c r="BG507" s="697">
        <f>[52]ACCOUNTALLOC!BG507</f>
        <v>0</v>
      </c>
      <c r="BH507" s="698"/>
      <c r="BI507" s="697">
        <f>[52]ACCOUNTALLOC!BI507</f>
        <v>0</v>
      </c>
      <c r="BJ507" s="697">
        <f>[52]ACCOUNTALLOC!BJ507</f>
        <v>0</v>
      </c>
      <c r="BK507" s="697">
        <f>[52]ACCOUNTALLOC!BK507</f>
        <v>0</v>
      </c>
      <c r="BL507" s="697">
        <f>[52]ACCOUNTALLOC!BL507</f>
        <v>0</v>
      </c>
      <c r="BM507" s="697">
        <f>[52]ACCOUNTALLOC!BM507</f>
        <v>0</v>
      </c>
      <c r="BN507" s="697">
        <f>[52]ACCOUNTALLOC!BN507</f>
        <v>0</v>
      </c>
      <c r="BO507" s="697">
        <f>[52]ACCOUNTALLOC!BO507</f>
        <v>0</v>
      </c>
      <c r="BP507" s="698"/>
      <c r="BQ507" s="697">
        <f>[52]ACCOUNTALLOC!BQ507</f>
        <v>0</v>
      </c>
      <c r="BR507" s="697">
        <f>[52]ACCOUNTALLOC!BR507</f>
        <v>0</v>
      </c>
      <c r="BS507" s="697">
        <f>[52]ACCOUNTALLOC!BS507</f>
        <v>0</v>
      </c>
      <c r="BT507" s="697">
        <f>[52]ACCOUNTALLOC!BT507</f>
        <v>0</v>
      </c>
      <c r="BU507" s="697">
        <f>[52]ACCOUNTALLOC!BU507</f>
        <v>0</v>
      </c>
      <c r="BV507" s="697">
        <f>[52]ACCOUNTALLOC!BV507</f>
        <v>0</v>
      </c>
      <c r="BW507" s="697">
        <f>[52]ACCOUNTALLOC!BW507</f>
        <v>0</v>
      </c>
      <c r="BX507" s="698"/>
      <c r="BY507" s="697">
        <f>[52]ACCOUNTALLOC!BY507</f>
        <v>0</v>
      </c>
      <c r="BZ507" s="697">
        <f>[52]ACCOUNTALLOC!BZ507</f>
        <v>0</v>
      </c>
      <c r="CA507" s="697">
        <f>[52]ACCOUNTALLOC!CA507</f>
        <v>0</v>
      </c>
      <c r="CB507" s="697">
        <f>[52]ACCOUNTALLOC!CB507</f>
        <v>0</v>
      </c>
      <c r="CC507" s="697">
        <f>[52]ACCOUNTALLOC!CC507</f>
        <v>0</v>
      </c>
      <c r="CD507" s="697">
        <f>[52]ACCOUNTALLOC!CD507</f>
        <v>0</v>
      </c>
      <c r="CE507" s="697">
        <f>[52]ACCOUNTALLOC!CE507</f>
        <v>0</v>
      </c>
      <c r="CF507" s="698"/>
      <c r="CG507" s="697">
        <f>[52]ACCOUNTALLOC!CG507</f>
        <v>0</v>
      </c>
      <c r="CH507" s="697">
        <f>[52]ACCOUNTALLOC!CH507</f>
        <v>0</v>
      </c>
      <c r="CI507" s="697">
        <f>[52]ACCOUNTALLOC!CI507</f>
        <v>0</v>
      </c>
      <c r="CJ507" s="697">
        <f>[52]ACCOUNTALLOC!CJ507</f>
        <v>0</v>
      </c>
      <c r="CK507" s="697">
        <f>[52]ACCOUNTALLOC!CK507</f>
        <v>0</v>
      </c>
      <c r="CL507" s="697">
        <f>[52]ACCOUNTALLOC!CL507</f>
        <v>0</v>
      </c>
      <c r="CM507" s="697">
        <f>[52]ACCOUNTALLOC!CM507</f>
        <v>0</v>
      </c>
      <c r="CN507" s="698">
        <f>[52]ACCOUNTALLOC!CN507</f>
        <v>0</v>
      </c>
      <c r="CO507" s="697">
        <f>[52]ACCOUNTALLOC!CO507</f>
        <v>0</v>
      </c>
      <c r="CP507" s="697">
        <f>[52]ACCOUNTALLOC!CP507</f>
        <v>0</v>
      </c>
      <c r="CQ507" s="697">
        <f>[52]ACCOUNTALLOC!CQ507</f>
        <v>0</v>
      </c>
      <c r="CR507" s="697">
        <f>[52]ACCOUNTALLOC!CR507</f>
        <v>0</v>
      </c>
      <c r="CS507" s="697">
        <f>[52]ACCOUNTALLOC!CS507</f>
        <v>0</v>
      </c>
      <c r="CT507" s="697">
        <f>[52]ACCOUNTALLOC!CT507</f>
        <v>0</v>
      </c>
      <c r="CU507" s="697">
        <f>[52]ACCOUNTALLOC!CU507</f>
        <v>0</v>
      </c>
      <c r="CW507" s="65">
        <f>[52]ACCOUNTALLOC!CW507</f>
        <v>0</v>
      </c>
      <c r="CX507" s="65">
        <f>[52]ACCOUNTALLOC!CX507</f>
        <v>0</v>
      </c>
      <c r="CY507" s="65">
        <f>[52]ACCOUNTALLOC!CY507</f>
        <v>0</v>
      </c>
      <c r="CZ507" s="65">
        <f>[52]ACCOUNTALLOC!CZ507</f>
        <v>0</v>
      </c>
      <c r="DA507" s="65">
        <f>[52]ACCOUNTALLOC!DA507</f>
        <v>0</v>
      </c>
      <c r="DB507" s="65">
        <f>[52]ACCOUNTALLOC!DB507</f>
        <v>0</v>
      </c>
      <c r="DC507" s="65">
        <f>[52]ACCOUNTALLOC!DC507</f>
        <v>0</v>
      </c>
      <c r="DE507" s="65">
        <v>0</v>
      </c>
      <c r="DF507" s="65">
        <v>0</v>
      </c>
      <c r="DG507" s="65">
        <v>0</v>
      </c>
      <c r="DH507" s="65">
        <v>0</v>
      </c>
      <c r="DI507" s="65">
        <v>0</v>
      </c>
      <c r="DJ507" s="65">
        <v>0</v>
      </c>
      <c r="DK507" s="65">
        <v>0</v>
      </c>
      <c r="DM507" s="65">
        <v>0</v>
      </c>
      <c r="DN507" s="65">
        <v>0</v>
      </c>
      <c r="DO507" s="65">
        <v>0</v>
      </c>
      <c r="DP507" s="65">
        <v>0</v>
      </c>
      <c r="DQ507" s="65">
        <v>0</v>
      </c>
      <c r="DR507" s="65">
        <v>0</v>
      </c>
      <c r="DS507" s="65">
        <v>0</v>
      </c>
      <c r="DU507" s="65">
        <v>0</v>
      </c>
      <c r="DV507" s="65">
        <v>0</v>
      </c>
      <c r="DW507" s="65">
        <v>0</v>
      </c>
      <c r="DX507" s="65">
        <v>0</v>
      </c>
      <c r="DY507" s="65">
        <v>0</v>
      </c>
      <c r="DZ507" s="65">
        <v>0</v>
      </c>
      <c r="EA507" s="65">
        <v>0</v>
      </c>
      <c r="EC507" s="65">
        <v>0</v>
      </c>
      <c r="ED507" s="65">
        <v>0</v>
      </c>
      <c r="EE507" s="65">
        <v>0</v>
      </c>
      <c r="EF507" s="65">
        <v>0</v>
      </c>
      <c r="EG507" s="65">
        <v>0</v>
      </c>
      <c r="EH507" s="65">
        <v>0</v>
      </c>
      <c r="EI507" s="65">
        <v>0</v>
      </c>
      <c r="EK507" s="65">
        <v>0</v>
      </c>
      <c r="EL507" s="65">
        <v>0</v>
      </c>
      <c r="EM507" s="65">
        <v>0</v>
      </c>
      <c r="EN507" s="65">
        <v>0</v>
      </c>
      <c r="EO507" s="65">
        <v>0</v>
      </c>
      <c r="EP507" s="65">
        <v>0</v>
      </c>
      <c r="EQ507" s="65">
        <v>0</v>
      </c>
      <c r="ES507" s="65">
        <v>0</v>
      </c>
      <c r="ET507" s="65">
        <v>0</v>
      </c>
      <c r="EU507" s="65">
        <v>0</v>
      </c>
      <c r="EV507" s="65">
        <v>0</v>
      </c>
      <c r="EW507" s="65">
        <v>0</v>
      </c>
      <c r="EX507" s="65">
        <v>0</v>
      </c>
      <c r="EY507" s="65">
        <v>0</v>
      </c>
      <c r="FA507" s="65">
        <v>0</v>
      </c>
      <c r="FB507" s="65">
        <v>0</v>
      </c>
      <c r="FC507" s="65">
        <v>0</v>
      </c>
      <c r="FD507" s="65">
        <v>0</v>
      </c>
      <c r="FE507" s="65">
        <v>0</v>
      </c>
      <c r="FF507" s="65">
        <v>0</v>
      </c>
      <c r="FG507" s="65">
        <v>0</v>
      </c>
    </row>
    <row r="508" spans="1:163">
      <c r="A508" s="699" t="str">
        <f>[52]ACCOUNTALLOC!A508</f>
        <v>~</v>
      </c>
      <c r="B508" s="698" t="str">
        <f>[52]ACCOUNTALLOC!B508</f>
        <v>~</v>
      </c>
      <c r="C508" s="695">
        <f>[52]ACCOUNTALLOC!C508</f>
        <v>0</v>
      </c>
      <c r="D508" s="700"/>
      <c r="E508" s="697">
        <f>[52]ACCOUNTALLOC!E508</f>
        <v>0</v>
      </c>
      <c r="F508" s="697">
        <f>[52]ACCOUNTALLOC!F508</f>
        <v>0</v>
      </c>
      <c r="G508" s="697">
        <f>[52]ACCOUNTALLOC!G508</f>
        <v>0</v>
      </c>
      <c r="H508" s="697">
        <f>[52]ACCOUNTALLOC!H508</f>
        <v>0</v>
      </c>
      <c r="I508" s="697">
        <f>[52]ACCOUNTALLOC!I508</f>
        <v>0</v>
      </c>
      <c r="J508" s="697">
        <f>[52]ACCOUNTALLOC!J508</f>
        <v>0</v>
      </c>
      <c r="K508" s="697">
        <f>[52]ACCOUNTALLOC!K508</f>
        <v>0</v>
      </c>
      <c r="L508" s="698"/>
      <c r="M508" s="697">
        <f>[52]ACCOUNTALLOC!M508</f>
        <v>0</v>
      </c>
      <c r="N508" s="697">
        <f>[52]ACCOUNTALLOC!N508</f>
        <v>0</v>
      </c>
      <c r="O508" s="697">
        <f>[52]ACCOUNTALLOC!O508</f>
        <v>0</v>
      </c>
      <c r="P508" s="697">
        <f>[52]ACCOUNTALLOC!P508</f>
        <v>0</v>
      </c>
      <c r="Q508" s="697">
        <f>[52]ACCOUNTALLOC!Q508</f>
        <v>0</v>
      </c>
      <c r="R508" s="697">
        <f>[52]ACCOUNTALLOC!R508</f>
        <v>0</v>
      </c>
      <c r="S508" s="697">
        <f>[52]ACCOUNTALLOC!S508</f>
        <v>0</v>
      </c>
      <c r="T508" s="698"/>
      <c r="U508" s="697">
        <f>[52]ACCOUNTALLOC!U508</f>
        <v>0</v>
      </c>
      <c r="V508" s="697">
        <f>[52]ACCOUNTALLOC!V508</f>
        <v>0</v>
      </c>
      <c r="W508" s="697">
        <f>[52]ACCOUNTALLOC!W508</f>
        <v>0</v>
      </c>
      <c r="X508" s="697">
        <f>[52]ACCOUNTALLOC!X508</f>
        <v>0</v>
      </c>
      <c r="Y508" s="697">
        <f>[52]ACCOUNTALLOC!Y508</f>
        <v>0</v>
      </c>
      <c r="Z508" s="697">
        <f>[52]ACCOUNTALLOC!Z508</f>
        <v>0</v>
      </c>
      <c r="AA508" s="697">
        <f>[52]ACCOUNTALLOC!AA508</f>
        <v>0</v>
      </c>
      <c r="AB508" s="698"/>
      <c r="AC508" s="697">
        <f>[52]ACCOUNTALLOC!AC508</f>
        <v>0</v>
      </c>
      <c r="AD508" s="697">
        <f>[52]ACCOUNTALLOC!AD508</f>
        <v>0</v>
      </c>
      <c r="AE508" s="697">
        <f>[52]ACCOUNTALLOC!AE508</f>
        <v>0</v>
      </c>
      <c r="AF508" s="697">
        <f>[52]ACCOUNTALLOC!AF508</f>
        <v>0</v>
      </c>
      <c r="AG508" s="697">
        <f>[52]ACCOUNTALLOC!AG508</f>
        <v>0</v>
      </c>
      <c r="AH508" s="697">
        <f>[52]ACCOUNTALLOC!AH508</f>
        <v>0</v>
      </c>
      <c r="AI508" s="697">
        <f>[52]ACCOUNTALLOC!AI508</f>
        <v>0</v>
      </c>
      <c r="AJ508" s="698"/>
      <c r="AK508" s="697">
        <f>[52]ACCOUNTALLOC!AK508</f>
        <v>0</v>
      </c>
      <c r="AL508" s="697">
        <f>[52]ACCOUNTALLOC!AL508</f>
        <v>0</v>
      </c>
      <c r="AM508" s="697">
        <f>[52]ACCOUNTALLOC!AM508</f>
        <v>0</v>
      </c>
      <c r="AN508" s="697">
        <f>[52]ACCOUNTALLOC!AN508</f>
        <v>0</v>
      </c>
      <c r="AO508" s="697">
        <f>[52]ACCOUNTALLOC!AO508</f>
        <v>0</v>
      </c>
      <c r="AP508" s="697">
        <f>[52]ACCOUNTALLOC!AP508</f>
        <v>0</v>
      </c>
      <c r="AQ508" s="697">
        <f>[52]ACCOUNTALLOC!AQ508</f>
        <v>0</v>
      </c>
      <c r="AR508" s="698"/>
      <c r="AS508" s="697">
        <f>[52]ACCOUNTALLOC!AS508</f>
        <v>0</v>
      </c>
      <c r="AT508" s="697">
        <f>[52]ACCOUNTALLOC!AT508</f>
        <v>0</v>
      </c>
      <c r="AU508" s="697">
        <f>[52]ACCOUNTALLOC!AU508</f>
        <v>0</v>
      </c>
      <c r="AV508" s="697">
        <f>[52]ACCOUNTALLOC!AV508</f>
        <v>0</v>
      </c>
      <c r="AW508" s="697">
        <f>[52]ACCOUNTALLOC!AW508</f>
        <v>0</v>
      </c>
      <c r="AX508" s="697">
        <f>[52]ACCOUNTALLOC!AX508</f>
        <v>0</v>
      </c>
      <c r="AY508" s="697">
        <f>[52]ACCOUNTALLOC!AY508</f>
        <v>0</v>
      </c>
      <c r="AZ508" s="698"/>
      <c r="BA508" s="697">
        <f>[52]ACCOUNTALLOC!BA508</f>
        <v>0</v>
      </c>
      <c r="BB508" s="697">
        <f>[52]ACCOUNTALLOC!BB508</f>
        <v>0</v>
      </c>
      <c r="BC508" s="697">
        <f>[52]ACCOUNTALLOC!BC508</f>
        <v>0</v>
      </c>
      <c r="BD508" s="697">
        <f>[52]ACCOUNTALLOC!BD508</f>
        <v>0</v>
      </c>
      <c r="BE508" s="697">
        <f>[52]ACCOUNTALLOC!BE508</f>
        <v>0</v>
      </c>
      <c r="BF508" s="697">
        <f>[52]ACCOUNTALLOC!BF508</f>
        <v>0</v>
      </c>
      <c r="BG508" s="697">
        <f>[52]ACCOUNTALLOC!BG508</f>
        <v>0</v>
      </c>
      <c r="BH508" s="698"/>
      <c r="BI508" s="697">
        <f>[52]ACCOUNTALLOC!BI508</f>
        <v>0</v>
      </c>
      <c r="BJ508" s="697">
        <f>[52]ACCOUNTALLOC!BJ508</f>
        <v>0</v>
      </c>
      <c r="BK508" s="697">
        <f>[52]ACCOUNTALLOC!BK508</f>
        <v>0</v>
      </c>
      <c r="BL508" s="697">
        <f>[52]ACCOUNTALLOC!BL508</f>
        <v>0</v>
      </c>
      <c r="BM508" s="697">
        <f>[52]ACCOUNTALLOC!BM508</f>
        <v>0</v>
      </c>
      <c r="BN508" s="697">
        <f>[52]ACCOUNTALLOC!BN508</f>
        <v>0</v>
      </c>
      <c r="BO508" s="697">
        <f>[52]ACCOUNTALLOC!BO508</f>
        <v>0</v>
      </c>
      <c r="BP508" s="698"/>
      <c r="BQ508" s="697">
        <f>[52]ACCOUNTALLOC!BQ508</f>
        <v>0</v>
      </c>
      <c r="BR508" s="697">
        <f>[52]ACCOUNTALLOC!BR508</f>
        <v>0</v>
      </c>
      <c r="BS508" s="697">
        <f>[52]ACCOUNTALLOC!BS508</f>
        <v>0</v>
      </c>
      <c r="BT508" s="697">
        <f>[52]ACCOUNTALLOC!BT508</f>
        <v>0</v>
      </c>
      <c r="BU508" s="697">
        <f>[52]ACCOUNTALLOC!BU508</f>
        <v>0</v>
      </c>
      <c r="BV508" s="697">
        <f>[52]ACCOUNTALLOC!BV508</f>
        <v>0</v>
      </c>
      <c r="BW508" s="697">
        <f>[52]ACCOUNTALLOC!BW508</f>
        <v>0</v>
      </c>
      <c r="BX508" s="698"/>
      <c r="BY508" s="697">
        <f>[52]ACCOUNTALLOC!BY508</f>
        <v>0</v>
      </c>
      <c r="BZ508" s="697">
        <f>[52]ACCOUNTALLOC!BZ508</f>
        <v>0</v>
      </c>
      <c r="CA508" s="697">
        <f>[52]ACCOUNTALLOC!CA508</f>
        <v>0</v>
      </c>
      <c r="CB508" s="697">
        <f>[52]ACCOUNTALLOC!CB508</f>
        <v>0</v>
      </c>
      <c r="CC508" s="697">
        <f>[52]ACCOUNTALLOC!CC508</f>
        <v>0</v>
      </c>
      <c r="CD508" s="697">
        <f>[52]ACCOUNTALLOC!CD508</f>
        <v>0</v>
      </c>
      <c r="CE508" s="697">
        <f>[52]ACCOUNTALLOC!CE508</f>
        <v>0</v>
      </c>
      <c r="CF508" s="698"/>
      <c r="CG508" s="697">
        <f>[52]ACCOUNTALLOC!CG508</f>
        <v>0</v>
      </c>
      <c r="CH508" s="697">
        <f>[52]ACCOUNTALLOC!CH508</f>
        <v>0</v>
      </c>
      <c r="CI508" s="697">
        <f>[52]ACCOUNTALLOC!CI508</f>
        <v>0</v>
      </c>
      <c r="CJ508" s="697">
        <f>[52]ACCOUNTALLOC!CJ508</f>
        <v>0</v>
      </c>
      <c r="CK508" s="697">
        <f>[52]ACCOUNTALLOC!CK508</f>
        <v>0</v>
      </c>
      <c r="CL508" s="697">
        <f>[52]ACCOUNTALLOC!CL508</f>
        <v>0</v>
      </c>
      <c r="CM508" s="697">
        <f>[52]ACCOUNTALLOC!CM508</f>
        <v>0</v>
      </c>
      <c r="CN508" s="698">
        <f>[52]ACCOUNTALLOC!CN508</f>
        <v>0</v>
      </c>
      <c r="CO508" s="697">
        <f>[52]ACCOUNTALLOC!CO508</f>
        <v>0</v>
      </c>
      <c r="CP508" s="697">
        <f>[52]ACCOUNTALLOC!CP508</f>
        <v>0</v>
      </c>
      <c r="CQ508" s="697">
        <f>[52]ACCOUNTALLOC!CQ508</f>
        <v>0</v>
      </c>
      <c r="CR508" s="697">
        <f>[52]ACCOUNTALLOC!CR508</f>
        <v>0</v>
      </c>
      <c r="CS508" s="697">
        <f>[52]ACCOUNTALLOC!CS508</f>
        <v>0</v>
      </c>
      <c r="CT508" s="697">
        <f>[52]ACCOUNTALLOC!CT508</f>
        <v>0</v>
      </c>
      <c r="CU508" s="697">
        <f>[52]ACCOUNTALLOC!CU508</f>
        <v>0</v>
      </c>
      <c r="CW508" s="65">
        <f>[52]ACCOUNTALLOC!CW508</f>
        <v>0</v>
      </c>
      <c r="CX508" s="65">
        <f>[52]ACCOUNTALLOC!CX508</f>
        <v>0</v>
      </c>
      <c r="CY508" s="65">
        <f>[52]ACCOUNTALLOC!CY508</f>
        <v>0</v>
      </c>
      <c r="CZ508" s="65">
        <f>[52]ACCOUNTALLOC!CZ508</f>
        <v>0</v>
      </c>
      <c r="DA508" s="65">
        <f>[52]ACCOUNTALLOC!DA508</f>
        <v>0</v>
      </c>
      <c r="DB508" s="65">
        <f>[52]ACCOUNTALLOC!DB508</f>
        <v>0</v>
      </c>
      <c r="DC508" s="65">
        <f>[52]ACCOUNTALLOC!DC508</f>
        <v>0</v>
      </c>
      <c r="DE508" s="65">
        <v>0</v>
      </c>
      <c r="DF508" s="65">
        <v>0</v>
      </c>
      <c r="DG508" s="65">
        <v>0</v>
      </c>
      <c r="DH508" s="65">
        <v>0</v>
      </c>
      <c r="DI508" s="65">
        <v>0</v>
      </c>
      <c r="DJ508" s="65">
        <v>0</v>
      </c>
      <c r="DK508" s="65">
        <v>0</v>
      </c>
      <c r="DM508" s="65">
        <v>0</v>
      </c>
      <c r="DN508" s="65">
        <v>0</v>
      </c>
      <c r="DO508" s="65">
        <v>0</v>
      </c>
      <c r="DP508" s="65">
        <v>0</v>
      </c>
      <c r="DQ508" s="65">
        <v>0</v>
      </c>
      <c r="DR508" s="65">
        <v>0</v>
      </c>
      <c r="DS508" s="65">
        <v>0</v>
      </c>
      <c r="DU508" s="65">
        <v>0</v>
      </c>
      <c r="DV508" s="65">
        <v>0</v>
      </c>
      <c r="DW508" s="65">
        <v>0</v>
      </c>
      <c r="DX508" s="65">
        <v>0</v>
      </c>
      <c r="DY508" s="65">
        <v>0</v>
      </c>
      <c r="DZ508" s="65">
        <v>0</v>
      </c>
      <c r="EA508" s="65">
        <v>0</v>
      </c>
      <c r="EC508" s="65">
        <v>0</v>
      </c>
      <c r="ED508" s="65">
        <v>0</v>
      </c>
      <c r="EE508" s="65">
        <v>0</v>
      </c>
      <c r="EF508" s="65">
        <v>0</v>
      </c>
      <c r="EG508" s="65">
        <v>0</v>
      </c>
      <c r="EH508" s="65">
        <v>0</v>
      </c>
      <c r="EI508" s="65">
        <v>0</v>
      </c>
      <c r="EK508" s="65">
        <v>0</v>
      </c>
      <c r="EL508" s="65">
        <v>0</v>
      </c>
      <c r="EM508" s="65">
        <v>0</v>
      </c>
      <c r="EN508" s="65">
        <v>0</v>
      </c>
      <c r="EO508" s="65">
        <v>0</v>
      </c>
      <c r="EP508" s="65">
        <v>0</v>
      </c>
      <c r="EQ508" s="65">
        <v>0</v>
      </c>
      <c r="ES508" s="65">
        <v>0</v>
      </c>
      <c r="ET508" s="65">
        <v>0</v>
      </c>
      <c r="EU508" s="65">
        <v>0</v>
      </c>
      <c r="EV508" s="65">
        <v>0</v>
      </c>
      <c r="EW508" s="65">
        <v>0</v>
      </c>
      <c r="EX508" s="65">
        <v>0</v>
      </c>
      <c r="EY508" s="65">
        <v>0</v>
      </c>
      <c r="FA508" s="65">
        <v>0</v>
      </c>
      <c r="FB508" s="65">
        <v>0</v>
      </c>
      <c r="FC508" s="65">
        <v>0</v>
      </c>
      <c r="FD508" s="65">
        <v>0</v>
      </c>
      <c r="FE508" s="65">
        <v>0</v>
      </c>
      <c r="FF508" s="65">
        <v>0</v>
      </c>
      <c r="FG508" s="65">
        <v>0</v>
      </c>
    </row>
    <row r="509" spans="1:163">
      <c r="A509" s="699" t="str">
        <f>[52]ACCOUNTALLOC!A509</f>
        <v>~</v>
      </c>
      <c r="B509" s="698" t="str">
        <f>[52]ACCOUNTALLOC!B509</f>
        <v>~</v>
      </c>
      <c r="C509" s="695">
        <f>[52]ACCOUNTALLOC!C509</f>
        <v>0</v>
      </c>
      <c r="D509" s="700"/>
      <c r="E509" s="697">
        <f>[52]ACCOUNTALLOC!E509</f>
        <v>0</v>
      </c>
      <c r="F509" s="697">
        <f>[52]ACCOUNTALLOC!F509</f>
        <v>0</v>
      </c>
      <c r="G509" s="697">
        <f>[52]ACCOUNTALLOC!G509</f>
        <v>0</v>
      </c>
      <c r="H509" s="697">
        <f>[52]ACCOUNTALLOC!H509</f>
        <v>0</v>
      </c>
      <c r="I509" s="697">
        <f>[52]ACCOUNTALLOC!I509</f>
        <v>0</v>
      </c>
      <c r="J509" s="697">
        <f>[52]ACCOUNTALLOC!J509</f>
        <v>0</v>
      </c>
      <c r="K509" s="697">
        <f>[52]ACCOUNTALLOC!K509</f>
        <v>0</v>
      </c>
      <c r="L509" s="698"/>
      <c r="M509" s="697">
        <f>[52]ACCOUNTALLOC!M509</f>
        <v>0</v>
      </c>
      <c r="N509" s="697">
        <f>[52]ACCOUNTALLOC!N509</f>
        <v>0</v>
      </c>
      <c r="O509" s="697">
        <f>[52]ACCOUNTALLOC!O509</f>
        <v>0</v>
      </c>
      <c r="P509" s="697">
        <f>[52]ACCOUNTALLOC!P509</f>
        <v>0</v>
      </c>
      <c r="Q509" s="697">
        <f>[52]ACCOUNTALLOC!Q509</f>
        <v>0</v>
      </c>
      <c r="R509" s="697">
        <f>[52]ACCOUNTALLOC!R509</f>
        <v>0</v>
      </c>
      <c r="S509" s="697">
        <f>[52]ACCOUNTALLOC!S509</f>
        <v>0</v>
      </c>
      <c r="T509" s="698"/>
      <c r="U509" s="697">
        <f>[52]ACCOUNTALLOC!U509</f>
        <v>0</v>
      </c>
      <c r="V509" s="697">
        <f>[52]ACCOUNTALLOC!V509</f>
        <v>0</v>
      </c>
      <c r="W509" s="697">
        <f>[52]ACCOUNTALLOC!W509</f>
        <v>0</v>
      </c>
      <c r="X509" s="697">
        <f>[52]ACCOUNTALLOC!X509</f>
        <v>0</v>
      </c>
      <c r="Y509" s="697">
        <f>[52]ACCOUNTALLOC!Y509</f>
        <v>0</v>
      </c>
      <c r="Z509" s="697">
        <f>[52]ACCOUNTALLOC!Z509</f>
        <v>0</v>
      </c>
      <c r="AA509" s="697">
        <f>[52]ACCOUNTALLOC!AA509</f>
        <v>0</v>
      </c>
      <c r="AB509" s="698"/>
      <c r="AC509" s="697">
        <f>[52]ACCOUNTALLOC!AC509</f>
        <v>0</v>
      </c>
      <c r="AD509" s="697">
        <f>[52]ACCOUNTALLOC!AD509</f>
        <v>0</v>
      </c>
      <c r="AE509" s="697">
        <f>[52]ACCOUNTALLOC!AE509</f>
        <v>0</v>
      </c>
      <c r="AF509" s="697">
        <f>[52]ACCOUNTALLOC!AF509</f>
        <v>0</v>
      </c>
      <c r="AG509" s="697">
        <f>[52]ACCOUNTALLOC!AG509</f>
        <v>0</v>
      </c>
      <c r="AH509" s="697">
        <f>[52]ACCOUNTALLOC!AH509</f>
        <v>0</v>
      </c>
      <c r="AI509" s="697">
        <f>[52]ACCOUNTALLOC!AI509</f>
        <v>0</v>
      </c>
      <c r="AJ509" s="698"/>
      <c r="AK509" s="697">
        <f>[52]ACCOUNTALLOC!AK509</f>
        <v>0</v>
      </c>
      <c r="AL509" s="697">
        <f>[52]ACCOUNTALLOC!AL509</f>
        <v>0</v>
      </c>
      <c r="AM509" s="697">
        <f>[52]ACCOUNTALLOC!AM509</f>
        <v>0</v>
      </c>
      <c r="AN509" s="697">
        <f>[52]ACCOUNTALLOC!AN509</f>
        <v>0</v>
      </c>
      <c r="AO509" s="697">
        <f>[52]ACCOUNTALLOC!AO509</f>
        <v>0</v>
      </c>
      <c r="AP509" s="697">
        <f>[52]ACCOUNTALLOC!AP509</f>
        <v>0</v>
      </c>
      <c r="AQ509" s="697">
        <f>[52]ACCOUNTALLOC!AQ509</f>
        <v>0</v>
      </c>
      <c r="AR509" s="698"/>
      <c r="AS509" s="697">
        <f>[52]ACCOUNTALLOC!AS509</f>
        <v>0</v>
      </c>
      <c r="AT509" s="697">
        <f>[52]ACCOUNTALLOC!AT509</f>
        <v>0</v>
      </c>
      <c r="AU509" s="697">
        <f>[52]ACCOUNTALLOC!AU509</f>
        <v>0</v>
      </c>
      <c r="AV509" s="697">
        <f>[52]ACCOUNTALLOC!AV509</f>
        <v>0</v>
      </c>
      <c r="AW509" s="697">
        <f>[52]ACCOUNTALLOC!AW509</f>
        <v>0</v>
      </c>
      <c r="AX509" s="697">
        <f>[52]ACCOUNTALLOC!AX509</f>
        <v>0</v>
      </c>
      <c r="AY509" s="697">
        <f>[52]ACCOUNTALLOC!AY509</f>
        <v>0</v>
      </c>
      <c r="AZ509" s="698"/>
      <c r="BA509" s="697">
        <f>[52]ACCOUNTALLOC!BA509</f>
        <v>0</v>
      </c>
      <c r="BB509" s="697">
        <f>[52]ACCOUNTALLOC!BB509</f>
        <v>0</v>
      </c>
      <c r="BC509" s="697">
        <f>[52]ACCOUNTALLOC!BC509</f>
        <v>0</v>
      </c>
      <c r="BD509" s="697">
        <f>[52]ACCOUNTALLOC!BD509</f>
        <v>0</v>
      </c>
      <c r="BE509" s="697">
        <f>[52]ACCOUNTALLOC!BE509</f>
        <v>0</v>
      </c>
      <c r="BF509" s="697">
        <f>[52]ACCOUNTALLOC!BF509</f>
        <v>0</v>
      </c>
      <c r="BG509" s="697">
        <f>[52]ACCOUNTALLOC!BG509</f>
        <v>0</v>
      </c>
      <c r="BH509" s="698"/>
      <c r="BI509" s="697">
        <f>[52]ACCOUNTALLOC!BI509</f>
        <v>0</v>
      </c>
      <c r="BJ509" s="697">
        <f>[52]ACCOUNTALLOC!BJ509</f>
        <v>0</v>
      </c>
      <c r="BK509" s="697">
        <f>[52]ACCOUNTALLOC!BK509</f>
        <v>0</v>
      </c>
      <c r="BL509" s="697">
        <f>[52]ACCOUNTALLOC!BL509</f>
        <v>0</v>
      </c>
      <c r="BM509" s="697">
        <f>[52]ACCOUNTALLOC!BM509</f>
        <v>0</v>
      </c>
      <c r="BN509" s="697">
        <f>[52]ACCOUNTALLOC!BN509</f>
        <v>0</v>
      </c>
      <c r="BO509" s="697">
        <f>[52]ACCOUNTALLOC!BO509</f>
        <v>0</v>
      </c>
      <c r="BP509" s="698"/>
      <c r="BQ509" s="697">
        <f>[52]ACCOUNTALLOC!BQ509</f>
        <v>0</v>
      </c>
      <c r="BR509" s="697">
        <f>[52]ACCOUNTALLOC!BR509</f>
        <v>0</v>
      </c>
      <c r="BS509" s="697">
        <f>[52]ACCOUNTALLOC!BS509</f>
        <v>0</v>
      </c>
      <c r="BT509" s="697">
        <f>[52]ACCOUNTALLOC!BT509</f>
        <v>0</v>
      </c>
      <c r="BU509" s="697">
        <f>[52]ACCOUNTALLOC!BU509</f>
        <v>0</v>
      </c>
      <c r="BV509" s="697">
        <f>[52]ACCOUNTALLOC!BV509</f>
        <v>0</v>
      </c>
      <c r="BW509" s="697">
        <f>[52]ACCOUNTALLOC!BW509</f>
        <v>0</v>
      </c>
      <c r="BX509" s="698"/>
      <c r="BY509" s="697">
        <f>[52]ACCOUNTALLOC!BY509</f>
        <v>0</v>
      </c>
      <c r="BZ509" s="697">
        <f>[52]ACCOUNTALLOC!BZ509</f>
        <v>0</v>
      </c>
      <c r="CA509" s="697">
        <f>[52]ACCOUNTALLOC!CA509</f>
        <v>0</v>
      </c>
      <c r="CB509" s="697">
        <f>[52]ACCOUNTALLOC!CB509</f>
        <v>0</v>
      </c>
      <c r="CC509" s="697">
        <f>[52]ACCOUNTALLOC!CC509</f>
        <v>0</v>
      </c>
      <c r="CD509" s="697">
        <f>[52]ACCOUNTALLOC!CD509</f>
        <v>0</v>
      </c>
      <c r="CE509" s="697">
        <f>[52]ACCOUNTALLOC!CE509</f>
        <v>0</v>
      </c>
      <c r="CF509" s="698"/>
      <c r="CG509" s="697">
        <f>[52]ACCOUNTALLOC!CG509</f>
        <v>0</v>
      </c>
      <c r="CH509" s="697">
        <f>[52]ACCOUNTALLOC!CH509</f>
        <v>0</v>
      </c>
      <c r="CI509" s="697">
        <f>[52]ACCOUNTALLOC!CI509</f>
        <v>0</v>
      </c>
      <c r="CJ509" s="697">
        <f>[52]ACCOUNTALLOC!CJ509</f>
        <v>0</v>
      </c>
      <c r="CK509" s="697">
        <f>[52]ACCOUNTALLOC!CK509</f>
        <v>0</v>
      </c>
      <c r="CL509" s="697">
        <f>[52]ACCOUNTALLOC!CL509</f>
        <v>0</v>
      </c>
      <c r="CM509" s="697">
        <f>[52]ACCOUNTALLOC!CM509</f>
        <v>0</v>
      </c>
      <c r="CN509" s="698">
        <f>[52]ACCOUNTALLOC!CN509</f>
        <v>0</v>
      </c>
      <c r="CO509" s="697">
        <f>[52]ACCOUNTALLOC!CO509</f>
        <v>0</v>
      </c>
      <c r="CP509" s="697">
        <f>[52]ACCOUNTALLOC!CP509</f>
        <v>0</v>
      </c>
      <c r="CQ509" s="697">
        <f>[52]ACCOUNTALLOC!CQ509</f>
        <v>0</v>
      </c>
      <c r="CR509" s="697">
        <f>[52]ACCOUNTALLOC!CR509</f>
        <v>0</v>
      </c>
      <c r="CS509" s="697">
        <f>[52]ACCOUNTALLOC!CS509</f>
        <v>0</v>
      </c>
      <c r="CT509" s="697">
        <f>[52]ACCOUNTALLOC!CT509</f>
        <v>0</v>
      </c>
      <c r="CU509" s="697">
        <f>[52]ACCOUNTALLOC!CU509</f>
        <v>0</v>
      </c>
      <c r="CW509" s="65">
        <f>[52]ACCOUNTALLOC!CW509</f>
        <v>0</v>
      </c>
      <c r="CX509" s="65">
        <f>[52]ACCOUNTALLOC!CX509</f>
        <v>0</v>
      </c>
      <c r="CY509" s="65">
        <f>[52]ACCOUNTALLOC!CY509</f>
        <v>0</v>
      </c>
      <c r="CZ509" s="65">
        <f>[52]ACCOUNTALLOC!CZ509</f>
        <v>0</v>
      </c>
      <c r="DA509" s="65">
        <f>[52]ACCOUNTALLOC!DA509</f>
        <v>0</v>
      </c>
      <c r="DB509" s="65">
        <f>[52]ACCOUNTALLOC!DB509</f>
        <v>0</v>
      </c>
      <c r="DC509" s="65">
        <f>[52]ACCOUNTALLOC!DC509</f>
        <v>0</v>
      </c>
      <c r="DE509" s="65">
        <v>0</v>
      </c>
      <c r="DF509" s="65">
        <v>0</v>
      </c>
      <c r="DG509" s="65">
        <v>0</v>
      </c>
      <c r="DH509" s="65">
        <v>0</v>
      </c>
      <c r="DI509" s="65">
        <v>0</v>
      </c>
      <c r="DJ509" s="65">
        <v>0</v>
      </c>
      <c r="DK509" s="65">
        <v>0</v>
      </c>
      <c r="DM509" s="65">
        <v>0</v>
      </c>
      <c r="DN509" s="65">
        <v>0</v>
      </c>
      <c r="DO509" s="65">
        <v>0</v>
      </c>
      <c r="DP509" s="65">
        <v>0</v>
      </c>
      <c r="DQ509" s="65">
        <v>0</v>
      </c>
      <c r="DR509" s="65">
        <v>0</v>
      </c>
      <c r="DS509" s="65">
        <v>0</v>
      </c>
      <c r="DU509" s="65">
        <v>0</v>
      </c>
      <c r="DV509" s="65">
        <v>0</v>
      </c>
      <c r="DW509" s="65">
        <v>0</v>
      </c>
      <c r="DX509" s="65">
        <v>0</v>
      </c>
      <c r="DY509" s="65">
        <v>0</v>
      </c>
      <c r="DZ509" s="65">
        <v>0</v>
      </c>
      <c r="EA509" s="65">
        <v>0</v>
      </c>
      <c r="EC509" s="65">
        <v>0</v>
      </c>
      <c r="ED509" s="65">
        <v>0</v>
      </c>
      <c r="EE509" s="65">
        <v>0</v>
      </c>
      <c r="EF509" s="65">
        <v>0</v>
      </c>
      <c r="EG509" s="65">
        <v>0</v>
      </c>
      <c r="EH509" s="65">
        <v>0</v>
      </c>
      <c r="EI509" s="65">
        <v>0</v>
      </c>
      <c r="EK509" s="65">
        <v>0</v>
      </c>
      <c r="EL509" s="65">
        <v>0</v>
      </c>
      <c r="EM509" s="65">
        <v>0</v>
      </c>
      <c r="EN509" s="65">
        <v>0</v>
      </c>
      <c r="EO509" s="65">
        <v>0</v>
      </c>
      <c r="EP509" s="65">
        <v>0</v>
      </c>
      <c r="EQ509" s="65">
        <v>0</v>
      </c>
      <c r="ES509" s="65">
        <v>0</v>
      </c>
      <c r="ET509" s="65">
        <v>0</v>
      </c>
      <c r="EU509" s="65">
        <v>0</v>
      </c>
      <c r="EV509" s="65">
        <v>0</v>
      </c>
      <c r="EW509" s="65">
        <v>0</v>
      </c>
      <c r="EX509" s="65">
        <v>0</v>
      </c>
      <c r="EY509" s="65">
        <v>0</v>
      </c>
      <c r="FA509" s="65">
        <v>0</v>
      </c>
      <c r="FB509" s="65">
        <v>0</v>
      </c>
      <c r="FC509" s="65">
        <v>0</v>
      </c>
      <c r="FD509" s="65">
        <v>0</v>
      </c>
      <c r="FE509" s="65">
        <v>0</v>
      </c>
      <c r="FF509" s="65">
        <v>0</v>
      </c>
      <c r="FG509" s="65">
        <v>0</v>
      </c>
    </row>
    <row r="510" spans="1:163">
      <c r="A510" s="698"/>
      <c r="B510" s="694" t="str">
        <f>[52]ACCOUNTALLOC!B510</f>
        <v>Sub-total</v>
      </c>
      <c r="C510" s="696">
        <f>[52]ACCOUNTALLOC!C510</f>
        <v>0</v>
      </c>
      <c r="D510" s="700"/>
      <c r="E510" s="696">
        <f>[52]ACCOUNTALLOC!E510</f>
        <v>0</v>
      </c>
      <c r="F510" s="696">
        <f>[52]ACCOUNTALLOC!F510</f>
        <v>0</v>
      </c>
      <c r="G510" s="696">
        <f>[52]ACCOUNTALLOC!G510</f>
        <v>0</v>
      </c>
      <c r="H510" s="696">
        <f>[52]ACCOUNTALLOC!H510</f>
        <v>0</v>
      </c>
      <c r="I510" s="696">
        <f>[52]ACCOUNTALLOC!I510</f>
        <v>0</v>
      </c>
      <c r="J510" s="696">
        <f>[52]ACCOUNTALLOC!J510</f>
        <v>0</v>
      </c>
      <c r="K510" s="696">
        <f>[52]ACCOUNTALLOC!K510</f>
        <v>0</v>
      </c>
      <c r="L510" s="696"/>
      <c r="M510" s="696">
        <f>[52]ACCOUNTALLOC!M510</f>
        <v>0</v>
      </c>
      <c r="N510" s="696">
        <f>[52]ACCOUNTALLOC!N510</f>
        <v>0</v>
      </c>
      <c r="O510" s="696">
        <f>[52]ACCOUNTALLOC!O510</f>
        <v>0</v>
      </c>
      <c r="P510" s="696">
        <f>[52]ACCOUNTALLOC!P510</f>
        <v>0</v>
      </c>
      <c r="Q510" s="696">
        <f>[52]ACCOUNTALLOC!Q510</f>
        <v>0</v>
      </c>
      <c r="R510" s="696">
        <f>[52]ACCOUNTALLOC!R510</f>
        <v>0</v>
      </c>
      <c r="S510" s="696">
        <f>[52]ACCOUNTALLOC!S510</f>
        <v>0</v>
      </c>
      <c r="T510" s="696"/>
      <c r="U510" s="696">
        <f>[52]ACCOUNTALLOC!U510</f>
        <v>0</v>
      </c>
      <c r="V510" s="696">
        <f>[52]ACCOUNTALLOC!V510</f>
        <v>0</v>
      </c>
      <c r="W510" s="696">
        <f>[52]ACCOUNTALLOC!W510</f>
        <v>0</v>
      </c>
      <c r="X510" s="696">
        <f>[52]ACCOUNTALLOC!X510</f>
        <v>0</v>
      </c>
      <c r="Y510" s="696">
        <f>[52]ACCOUNTALLOC!Y510</f>
        <v>0</v>
      </c>
      <c r="Z510" s="696">
        <f>[52]ACCOUNTALLOC!Z510</f>
        <v>0</v>
      </c>
      <c r="AA510" s="696">
        <f>[52]ACCOUNTALLOC!AA510</f>
        <v>0</v>
      </c>
      <c r="AB510" s="696"/>
      <c r="AC510" s="696">
        <f>[52]ACCOUNTALLOC!AC510</f>
        <v>0</v>
      </c>
      <c r="AD510" s="696">
        <f>[52]ACCOUNTALLOC!AD510</f>
        <v>0</v>
      </c>
      <c r="AE510" s="696">
        <f>[52]ACCOUNTALLOC!AE510</f>
        <v>0</v>
      </c>
      <c r="AF510" s="696">
        <f>[52]ACCOUNTALLOC!AF510</f>
        <v>0</v>
      </c>
      <c r="AG510" s="696">
        <f>[52]ACCOUNTALLOC!AG510</f>
        <v>0</v>
      </c>
      <c r="AH510" s="696">
        <f>[52]ACCOUNTALLOC!AH510</f>
        <v>0</v>
      </c>
      <c r="AI510" s="696">
        <f>[52]ACCOUNTALLOC!AI510</f>
        <v>0</v>
      </c>
      <c r="AJ510" s="696"/>
      <c r="AK510" s="696">
        <f>[52]ACCOUNTALLOC!AK510</f>
        <v>0</v>
      </c>
      <c r="AL510" s="696">
        <f>[52]ACCOUNTALLOC!AL510</f>
        <v>0</v>
      </c>
      <c r="AM510" s="696">
        <f>[52]ACCOUNTALLOC!AM510</f>
        <v>0</v>
      </c>
      <c r="AN510" s="696">
        <f>[52]ACCOUNTALLOC!AN510</f>
        <v>0</v>
      </c>
      <c r="AO510" s="696">
        <f>[52]ACCOUNTALLOC!AO510</f>
        <v>0</v>
      </c>
      <c r="AP510" s="696">
        <f>[52]ACCOUNTALLOC!AP510</f>
        <v>0</v>
      </c>
      <c r="AQ510" s="696">
        <f>[52]ACCOUNTALLOC!AQ510</f>
        <v>0</v>
      </c>
      <c r="AR510" s="696"/>
      <c r="AS510" s="696">
        <f>[52]ACCOUNTALLOC!AS510</f>
        <v>0</v>
      </c>
      <c r="AT510" s="696">
        <f>[52]ACCOUNTALLOC!AT510</f>
        <v>0</v>
      </c>
      <c r="AU510" s="696">
        <f>[52]ACCOUNTALLOC!AU510</f>
        <v>0</v>
      </c>
      <c r="AV510" s="696">
        <f>[52]ACCOUNTALLOC!AV510</f>
        <v>0</v>
      </c>
      <c r="AW510" s="696">
        <f>[52]ACCOUNTALLOC!AW510</f>
        <v>0</v>
      </c>
      <c r="AX510" s="696">
        <f>[52]ACCOUNTALLOC!AX510</f>
        <v>0</v>
      </c>
      <c r="AY510" s="696">
        <f>[52]ACCOUNTALLOC!AY510</f>
        <v>0</v>
      </c>
      <c r="AZ510" s="696"/>
      <c r="BA510" s="696">
        <f>[52]ACCOUNTALLOC!BA510</f>
        <v>0</v>
      </c>
      <c r="BB510" s="696">
        <f>[52]ACCOUNTALLOC!BB510</f>
        <v>0</v>
      </c>
      <c r="BC510" s="696">
        <f>[52]ACCOUNTALLOC!BC510</f>
        <v>0</v>
      </c>
      <c r="BD510" s="696">
        <f>[52]ACCOUNTALLOC!BD510</f>
        <v>0</v>
      </c>
      <c r="BE510" s="696">
        <f>[52]ACCOUNTALLOC!BE510</f>
        <v>0</v>
      </c>
      <c r="BF510" s="696">
        <f>[52]ACCOUNTALLOC!BF510</f>
        <v>0</v>
      </c>
      <c r="BG510" s="696">
        <f>[52]ACCOUNTALLOC!BG510</f>
        <v>0</v>
      </c>
      <c r="BH510" s="696"/>
      <c r="BI510" s="696">
        <f>[52]ACCOUNTALLOC!BI510</f>
        <v>0</v>
      </c>
      <c r="BJ510" s="696">
        <f>[52]ACCOUNTALLOC!BJ510</f>
        <v>0</v>
      </c>
      <c r="BK510" s="696">
        <f>[52]ACCOUNTALLOC!BK510</f>
        <v>0</v>
      </c>
      <c r="BL510" s="696">
        <f>[52]ACCOUNTALLOC!BL510</f>
        <v>0</v>
      </c>
      <c r="BM510" s="696">
        <f>[52]ACCOUNTALLOC!BM510</f>
        <v>0</v>
      </c>
      <c r="BN510" s="696">
        <f>[52]ACCOUNTALLOC!BN510</f>
        <v>0</v>
      </c>
      <c r="BO510" s="696">
        <f>[52]ACCOUNTALLOC!BO510</f>
        <v>0</v>
      </c>
      <c r="BP510" s="696"/>
      <c r="BQ510" s="696">
        <f>[52]ACCOUNTALLOC!BQ510</f>
        <v>0</v>
      </c>
      <c r="BR510" s="696">
        <f>[52]ACCOUNTALLOC!BR510</f>
        <v>0</v>
      </c>
      <c r="BS510" s="696">
        <f>[52]ACCOUNTALLOC!BS510</f>
        <v>0</v>
      </c>
      <c r="BT510" s="696">
        <f>[52]ACCOUNTALLOC!BT510</f>
        <v>0</v>
      </c>
      <c r="BU510" s="696">
        <f>[52]ACCOUNTALLOC!BU510</f>
        <v>0</v>
      </c>
      <c r="BV510" s="696">
        <f>[52]ACCOUNTALLOC!BV510</f>
        <v>0</v>
      </c>
      <c r="BW510" s="696">
        <f>[52]ACCOUNTALLOC!BW510</f>
        <v>0</v>
      </c>
      <c r="BX510" s="696"/>
      <c r="BY510" s="696">
        <f>[52]ACCOUNTALLOC!BY510</f>
        <v>0</v>
      </c>
      <c r="BZ510" s="696">
        <f>[52]ACCOUNTALLOC!BZ510</f>
        <v>0</v>
      </c>
      <c r="CA510" s="696">
        <f>[52]ACCOUNTALLOC!CA510</f>
        <v>0</v>
      </c>
      <c r="CB510" s="696">
        <f>[52]ACCOUNTALLOC!CB510</f>
        <v>0</v>
      </c>
      <c r="CC510" s="696">
        <f>[52]ACCOUNTALLOC!CC510</f>
        <v>0</v>
      </c>
      <c r="CD510" s="696">
        <f>[52]ACCOUNTALLOC!CD510</f>
        <v>0</v>
      </c>
      <c r="CE510" s="696">
        <f>[52]ACCOUNTALLOC!CE510</f>
        <v>0</v>
      </c>
      <c r="CF510" s="696"/>
      <c r="CG510" s="696">
        <f>[52]ACCOUNTALLOC!CG510</f>
        <v>0</v>
      </c>
      <c r="CH510" s="696">
        <f>[52]ACCOUNTALLOC!CH510</f>
        <v>0</v>
      </c>
      <c r="CI510" s="696">
        <f>[52]ACCOUNTALLOC!CI510</f>
        <v>0</v>
      </c>
      <c r="CJ510" s="696">
        <f>[52]ACCOUNTALLOC!CJ510</f>
        <v>0</v>
      </c>
      <c r="CK510" s="696">
        <f>[52]ACCOUNTALLOC!CK510</f>
        <v>0</v>
      </c>
      <c r="CL510" s="696">
        <f>[52]ACCOUNTALLOC!CL510</f>
        <v>0</v>
      </c>
      <c r="CM510" s="696">
        <f>[52]ACCOUNTALLOC!CM510</f>
        <v>0</v>
      </c>
      <c r="CN510" s="696">
        <f>[52]ACCOUNTALLOC!CN510</f>
        <v>0</v>
      </c>
      <c r="CO510" s="696">
        <f>[52]ACCOUNTALLOC!CO510</f>
        <v>0</v>
      </c>
      <c r="CP510" s="696">
        <f>[52]ACCOUNTALLOC!CP510</f>
        <v>0</v>
      </c>
      <c r="CQ510" s="696">
        <f>[52]ACCOUNTALLOC!CQ510</f>
        <v>0</v>
      </c>
      <c r="CR510" s="696">
        <f>[52]ACCOUNTALLOC!CR510</f>
        <v>0</v>
      </c>
      <c r="CS510" s="696">
        <f>[52]ACCOUNTALLOC!CS510</f>
        <v>0</v>
      </c>
      <c r="CT510" s="696">
        <f>[52]ACCOUNTALLOC!CT510</f>
        <v>0</v>
      </c>
      <c r="CU510" s="696">
        <f>[52]ACCOUNTALLOC!CU510</f>
        <v>0</v>
      </c>
      <c r="CV510" s="66"/>
      <c r="CW510" s="66">
        <f>[52]ACCOUNTALLOC!CW510</f>
        <v>0</v>
      </c>
      <c r="CX510" s="66">
        <f>[52]ACCOUNTALLOC!CX510</f>
        <v>0</v>
      </c>
      <c r="CY510" s="66">
        <f>[52]ACCOUNTALLOC!CY510</f>
        <v>0</v>
      </c>
      <c r="CZ510" s="66">
        <f>[52]ACCOUNTALLOC!CZ510</f>
        <v>0</v>
      </c>
      <c r="DA510" s="66">
        <f>[52]ACCOUNTALLOC!DA510</f>
        <v>0</v>
      </c>
      <c r="DB510" s="66">
        <f>[52]ACCOUNTALLOC!DB510</f>
        <v>0</v>
      </c>
      <c r="DC510" s="66">
        <f>[52]ACCOUNTALLOC!DC510</f>
        <v>0</v>
      </c>
      <c r="DD510" s="66"/>
      <c r="DE510" s="66">
        <v>0</v>
      </c>
      <c r="DF510" s="66">
        <v>0</v>
      </c>
      <c r="DG510" s="66">
        <v>0</v>
      </c>
      <c r="DH510" s="66">
        <v>0</v>
      </c>
      <c r="DI510" s="66">
        <v>0</v>
      </c>
      <c r="DJ510" s="66">
        <v>0</v>
      </c>
      <c r="DK510" s="66">
        <v>0</v>
      </c>
      <c r="DL510" s="66"/>
      <c r="DM510" s="66">
        <v>0</v>
      </c>
      <c r="DN510" s="66">
        <v>0</v>
      </c>
      <c r="DO510" s="66">
        <v>0</v>
      </c>
      <c r="DP510" s="66">
        <v>0</v>
      </c>
      <c r="DQ510" s="66">
        <v>0</v>
      </c>
      <c r="DR510" s="66">
        <v>0</v>
      </c>
      <c r="DS510" s="66">
        <v>0</v>
      </c>
      <c r="DT510" s="66"/>
      <c r="DU510" s="66">
        <v>0</v>
      </c>
      <c r="DV510" s="66">
        <v>0</v>
      </c>
      <c r="DW510" s="66">
        <v>0</v>
      </c>
      <c r="DX510" s="66">
        <v>0</v>
      </c>
      <c r="DY510" s="66">
        <v>0</v>
      </c>
      <c r="DZ510" s="66">
        <v>0</v>
      </c>
      <c r="EA510" s="66">
        <v>0</v>
      </c>
      <c r="EB510" s="66"/>
      <c r="EC510" s="66">
        <v>0</v>
      </c>
      <c r="ED510" s="66">
        <v>0</v>
      </c>
      <c r="EE510" s="66">
        <v>0</v>
      </c>
      <c r="EF510" s="66">
        <v>0</v>
      </c>
      <c r="EG510" s="66">
        <v>0</v>
      </c>
      <c r="EH510" s="66">
        <v>0</v>
      </c>
      <c r="EI510" s="66">
        <v>0</v>
      </c>
      <c r="EJ510" s="66"/>
      <c r="EK510" s="66">
        <v>0</v>
      </c>
      <c r="EL510" s="66">
        <v>0</v>
      </c>
      <c r="EM510" s="66">
        <v>0</v>
      </c>
      <c r="EN510" s="66">
        <v>0</v>
      </c>
      <c r="EO510" s="66">
        <v>0</v>
      </c>
      <c r="EP510" s="66">
        <v>0</v>
      </c>
      <c r="EQ510" s="66">
        <v>0</v>
      </c>
      <c r="ER510" s="66"/>
      <c r="ES510" s="66">
        <v>0</v>
      </c>
      <c r="ET510" s="66">
        <v>0</v>
      </c>
      <c r="EU510" s="66">
        <v>0</v>
      </c>
      <c r="EV510" s="66">
        <v>0</v>
      </c>
      <c r="EW510" s="66">
        <v>0</v>
      </c>
      <c r="EX510" s="66">
        <v>0</v>
      </c>
      <c r="EY510" s="66">
        <v>0</v>
      </c>
      <c r="EZ510" s="66"/>
      <c r="FA510" s="66">
        <v>0</v>
      </c>
      <c r="FB510" s="66">
        <v>0</v>
      </c>
      <c r="FC510" s="66">
        <v>0</v>
      </c>
      <c r="FD510" s="66">
        <v>0</v>
      </c>
      <c r="FE510" s="66">
        <v>0</v>
      </c>
      <c r="FF510" s="66">
        <v>0</v>
      </c>
      <c r="FG510" s="66">
        <v>0</v>
      </c>
    </row>
    <row r="511" spans="1:163">
      <c r="A511" s="698"/>
      <c r="B511" s="698"/>
      <c r="C511" s="698"/>
      <c r="D511" s="700"/>
      <c r="E511" s="698"/>
      <c r="F511" s="698"/>
      <c r="G511" s="698"/>
      <c r="H511" s="698"/>
      <c r="I511" s="698"/>
      <c r="J511" s="698"/>
      <c r="K511" s="698"/>
      <c r="L511" s="698"/>
      <c r="M511" s="698"/>
      <c r="N511" s="698"/>
      <c r="O511" s="698"/>
      <c r="P511" s="698"/>
      <c r="Q511" s="698"/>
      <c r="R511" s="698"/>
      <c r="S511" s="698"/>
      <c r="T511" s="698"/>
      <c r="U511" s="698"/>
      <c r="V511" s="698"/>
      <c r="W511" s="698"/>
      <c r="X511" s="698"/>
      <c r="Y511" s="698"/>
      <c r="Z511" s="698"/>
      <c r="AA511" s="698"/>
      <c r="AB511" s="698"/>
      <c r="AC511" s="698"/>
      <c r="AD511" s="698"/>
      <c r="AE511" s="698"/>
      <c r="AF511" s="698"/>
      <c r="AG511" s="698"/>
      <c r="AH511" s="698"/>
      <c r="AI511" s="698"/>
      <c r="AJ511" s="698"/>
      <c r="AK511" s="698"/>
      <c r="AL511" s="698"/>
      <c r="AM511" s="698"/>
      <c r="AN511" s="698"/>
      <c r="AO511" s="698"/>
      <c r="AP511" s="698"/>
      <c r="AQ511" s="698"/>
      <c r="AR511" s="698"/>
      <c r="AS511" s="698"/>
      <c r="AT511" s="698"/>
      <c r="AU511" s="698"/>
      <c r="AV511" s="698"/>
      <c r="AW511" s="698"/>
      <c r="AX511" s="698"/>
      <c r="AY511" s="698"/>
      <c r="AZ511" s="698"/>
      <c r="BA511" s="698"/>
      <c r="BB511" s="698"/>
      <c r="BC511" s="698"/>
      <c r="BD511" s="698"/>
      <c r="BE511" s="698"/>
      <c r="BF511" s="698"/>
      <c r="BG511" s="698"/>
      <c r="BH511" s="698"/>
      <c r="BI511" s="698"/>
      <c r="BJ511" s="698"/>
      <c r="BK511" s="698"/>
      <c r="BL511" s="698"/>
      <c r="BM511" s="698"/>
      <c r="BN511" s="698"/>
      <c r="BO511" s="698"/>
      <c r="BP511" s="698"/>
      <c r="BQ511" s="698"/>
      <c r="BR511" s="698"/>
      <c r="BS511" s="698"/>
      <c r="BT511" s="698"/>
      <c r="BU511" s="698"/>
      <c r="BV511" s="698"/>
      <c r="BW511" s="698"/>
      <c r="BX511" s="698"/>
      <c r="BY511" s="698"/>
      <c r="BZ511" s="698"/>
      <c r="CA511" s="698"/>
      <c r="CB511" s="698"/>
      <c r="CC511" s="698"/>
      <c r="CD511" s="698"/>
      <c r="CE511" s="698"/>
      <c r="CF511" s="698"/>
      <c r="CG511" s="698"/>
      <c r="CH511" s="698"/>
      <c r="CI511" s="698"/>
      <c r="CJ511" s="698"/>
      <c r="CK511" s="698"/>
      <c r="CL511" s="698"/>
      <c r="CM511" s="698"/>
      <c r="CN511" s="698"/>
      <c r="CO511" s="698"/>
      <c r="CP511" s="698"/>
      <c r="CQ511" s="698"/>
      <c r="CR511" s="698"/>
      <c r="CS511" s="698"/>
      <c r="CT511" s="698"/>
      <c r="CU511" s="698"/>
    </row>
    <row r="512" spans="1:163">
      <c r="A512" s="698"/>
      <c r="B512" s="694" t="str">
        <f>[52]ACCOUNTALLOC!B512</f>
        <v>80 Distribution Labor Expense - Maintenance</v>
      </c>
      <c r="C512" s="698"/>
      <c r="D512" s="700"/>
      <c r="E512" s="698"/>
      <c r="F512" s="698"/>
      <c r="G512" s="698"/>
      <c r="H512" s="698"/>
      <c r="I512" s="698"/>
      <c r="J512" s="698"/>
      <c r="K512" s="698"/>
      <c r="L512" s="698"/>
      <c r="M512" s="698"/>
      <c r="N512" s="698"/>
      <c r="O512" s="698"/>
      <c r="P512" s="698"/>
      <c r="Q512" s="698"/>
      <c r="R512" s="698"/>
      <c r="S512" s="698"/>
      <c r="T512" s="698"/>
      <c r="U512" s="698"/>
      <c r="V512" s="698"/>
      <c r="W512" s="698"/>
      <c r="X512" s="698"/>
      <c r="Y512" s="698"/>
      <c r="Z512" s="698"/>
      <c r="AA512" s="698"/>
      <c r="AB512" s="698"/>
      <c r="AC512" s="698"/>
      <c r="AD512" s="698"/>
      <c r="AE512" s="698"/>
      <c r="AF512" s="698"/>
      <c r="AG512" s="698"/>
      <c r="AH512" s="698"/>
      <c r="AI512" s="698"/>
      <c r="AJ512" s="698"/>
      <c r="AK512" s="698"/>
      <c r="AL512" s="698"/>
      <c r="AM512" s="698"/>
      <c r="AN512" s="698"/>
      <c r="AO512" s="698"/>
      <c r="AP512" s="698"/>
      <c r="AQ512" s="698"/>
      <c r="AR512" s="698"/>
      <c r="AS512" s="698"/>
      <c r="AT512" s="698"/>
      <c r="AU512" s="698"/>
      <c r="AV512" s="698"/>
      <c r="AW512" s="698"/>
      <c r="AX512" s="698"/>
      <c r="AY512" s="698"/>
      <c r="AZ512" s="698"/>
      <c r="BA512" s="698"/>
      <c r="BB512" s="698"/>
      <c r="BC512" s="698"/>
      <c r="BD512" s="698"/>
      <c r="BE512" s="698"/>
      <c r="BF512" s="698"/>
      <c r="BG512" s="698"/>
      <c r="BH512" s="698"/>
      <c r="BI512" s="698"/>
      <c r="BJ512" s="698"/>
      <c r="BK512" s="698"/>
      <c r="BL512" s="698"/>
      <c r="BM512" s="698"/>
      <c r="BN512" s="698"/>
      <c r="BO512" s="698"/>
      <c r="BP512" s="698"/>
      <c r="BQ512" s="698"/>
      <c r="BR512" s="698"/>
      <c r="BS512" s="698"/>
      <c r="BT512" s="698"/>
      <c r="BU512" s="698"/>
      <c r="BV512" s="698"/>
      <c r="BW512" s="698"/>
      <c r="BX512" s="698"/>
      <c r="BY512" s="698"/>
      <c r="BZ512" s="698"/>
      <c r="CA512" s="698"/>
      <c r="CB512" s="698"/>
      <c r="CC512" s="698"/>
      <c r="CD512" s="698"/>
      <c r="CE512" s="698"/>
      <c r="CF512" s="698"/>
      <c r="CG512" s="698"/>
      <c r="CH512" s="698"/>
      <c r="CI512" s="698"/>
      <c r="CJ512" s="698"/>
      <c r="CK512" s="698"/>
      <c r="CL512" s="698"/>
      <c r="CM512" s="698"/>
      <c r="CN512" s="698"/>
      <c r="CO512" s="698"/>
      <c r="CP512" s="698"/>
      <c r="CQ512" s="698"/>
      <c r="CR512" s="698"/>
      <c r="CS512" s="698"/>
      <c r="CT512" s="698"/>
      <c r="CU512" s="698"/>
      <c r="CW512" s="2">
        <f>[52]ACCOUNTALLOC!CW512</f>
        <v>0</v>
      </c>
      <c r="CX512" s="2">
        <f>[52]ACCOUNTALLOC!CX512</f>
        <v>0</v>
      </c>
      <c r="CY512" s="2">
        <f>[52]ACCOUNTALLOC!CY512</f>
        <v>0</v>
      </c>
      <c r="CZ512" s="2">
        <f>[52]ACCOUNTALLOC!CZ512</f>
        <v>0</v>
      </c>
      <c r="DA512" s="2">
        <f>[52]ACCOUNTALLOC!DA512</f>
        <v>0</v>
      </c>
      <c r="DB512" s="2">
        <f>[52]ACCOUNTALLOC!DB512</f>
        <v>0</v>
      </c>
      <c r="DC512" s="2">
        <f>[52]ACCOUNTALLOC!DC512</f>
        <v>0</v>
      </c>
    </row>
    <row r="513" spans="1:163">
      <c r="A513" s="699" t="str">
        <f>[52]ACCOUNTALLOC!A513</f>
        <v>~</v>
      </c>
      <c r="B513" s="698" t="str">
        <f>[52]ACCOUNTALLOC!B513</f>
        <v>~</v>
      </c>
      <c r="C513" s="695">
        <f>[52]ACCOUNTALLOC!C513</f>
        <v>0</v>
      </c>
      <c r="D513" s="700"/>
      <c r="E513" s="697">
        <f>[52]ACCOUNTALLOC!E513</f>
        <v>0</v>
      </c>
      <c r="F513" s="697">
        <f>[52]ACCOUNTALLOC!F513</f>
        <v>0</v>
      </c>
      <c r="G513" s="697">
        <f>[52]ACCOUNTALLOC!G513</f>
        <v>0</v>
      </c>
      <c r="H513" s="697">
        <f>[52]ACCOUNTALLOC!H513</f>
        <v>0</v>
      </c>
      <c r="I513" s="697">
        <f>[52]ACCOUNTALLOC!I513</f>
        <v>0</v>
      </c>
      <c r="J513" s="697">
        <f>[52]ACCOUNTALLOC!J513</f>
        <v>0</v>
      </c>
      <c r="K513" s="697">
        <f>[52]ACCOUNTALLOC!K513</f>
        <v>0</v>
      </c>
      <c r="L513" s="698"/>
      <c r="M513" s="697">
        <f>[52]ACCOUNTALLOC!M513</f>
        <v>0</v>
      </c>
      <c r="N513" s="697">
        <f>[52]ACCOUNTALLOC!N513</f>
        <v>0</v>
      </c>
      <c r="O513" s="697">
        <f>[52]ACCOUNTALLOC!O513</f>
        <v>0</v>
      </c>
      <c r="P513" s="697">
        <f>[52]ACCOUNTALLOC!P513</f>
        <v>0</v>
      </c>
      <c r="Q513" s="697">
        <f>[52]ACCOUNTALLOC!Q513</f>
        <v>0</v>
      </c>
      <c r="R513" s="697">
        <f>[52]ACCOUNTALLOC!R513</f>
        <v>0</v>
      </c>
      <c r="S513" s="697">
        <f>[52]ACCOUNTALLOC!S513</f>
        <v>0</v>
      </c>
      <c r="T513" s="698"/>
      <c r="U513" s="697">
        <f>[52]ACCOUNTALLOC!U513</f>
        <v>0</v>
      </c>
      <c r="V513" s="697">
        <f>[52]ACCOUNTALLOC!V513</f>
        <v>0</v>
      </c>
      <c r="W513" s="697">
        <f>[52]ACCOUNTALLOC!W513</f>
        <v>0</v>
      </c>
      <c r="X513" s="697">
        <f>[52]ACCOUNTALLOC!X513</f>
        <v>0</v>
      </c>
      <c r="Y513" s="697">
        <f>[52]ACCOUNTALLOC!Y513</f>
        <v>0</v>
      </c>
      <c r="Z513" s="697">
        <f>[52]ACCOUNTALLOC!Z513</f>
        <v>0</v>
      </c>
      <c r="AA513" s="697">
        <f>[52]ACCOUNTALLOC!AA513</f>
        <v>0</v>
      </c>
      <c r="AB513" s="698"/>
      <c r="AC513" s="697">
        <f>[52]ACCOUNTALLOC!AC513</f>
        <v>0</v>
      </c>
      <c r="AD513" s="697">
        <f>[52]ACCOUNTALLOC!AD513</f>
        <v>0</v>
      </c>
      <c r="AE513" s="697">
        <f>[52]ACCOUNTALLOC!AE513</f>
        <v>0</v>
      </c>
      <c r="AF513" s="697">
        <f>[52]ACCOUNTALLOC!AF513</f>
        <v>0</v>
      </c>
      <c r="AG513" s="697">
        <f>[52]ACCOUNTALLOC!AG513</f>
        <v>0</v>
      </c>
      <c r="AH513" s="697">
        <f>[52]ACCOUNTALLOC!AH513</f>
        <v>0</v>
      </c>
      <c r="AI513" s="697">
        <f>[52]ACCOUNTALLOC!AI513</f>
        <v>0</v>
      </c>
      <c r="AJ513" s="698"/>
      <c r="AK513" s="697">
        <f>[52]ACCOUNTALLOC!AK513</f>
        <v>0</v>
      </c>
      <c r="AL513" s="697">
        <f>[52]ACCOUNTALLOC!AL513</f>
        <v>0</v>
      </c>
      <c r="AM513" s="697">
        <f>[52]ACCOUNTALLOC!AM513</f>
        <v>0</v>
      </c>
      <c r="AN513" s="697">
        <f>[52]ACCOUNTALLOC!AN513</f>
        <v>0</v>
      </c>
      <c r="AO513" s="697">
        <f>[52]ACCOUNTALLOC!AO513</f>
        <v>0</v>
      </c>
      <c r="AP513" s="697">
        <f>[52]ACCOUNTALLOC!AP513</f>
        <v>0</v>
      </c>
      <c r="AQ513" s="697">
        <f>[52]ACCOUNTALLOC!AQ513</f>
        <v>0</v>
      </c>
      <c r="AR513" s="698"/>
      <c r="AS513" s="697">
        <f>[52]ACCOUNTALLOC!AS513</f>
        <v>0</v>
      </c>
      <c r="AT513" s="697">
        <f>[52]ACCOUNTALLOC!AT513</f>
        <v>0</v>
      </c>
      <c r="AU513" s="697">
        <f>[52]ACCOUNTALLOC!AU513</f>
        <v>0</v>
      </c>
      <c r="AV513" s="697">
        <f>[52]ACCOUNTALLOC!AV513</f>
        <v>0</v>
      </c>
      <c r="AW513" s="697">
        <f>[52]ACCOUNTALLOC!AW513</f>
        <v>0</v>
      </c>
      <c r="AX513" s="697">
        <f>[52]ACCOUNTALLOC!AX513</f>
        <v>0</v>
      </c>
      <c r="AY513" s="697">
        <f>[52]ACCOUNTALLOC!AY513</f>
        <v>0</v>
      </c>
      <c r="AZ513" s="698"/>
      <c r="BA513" s="697">
        <f>[52]ACCOUNTALLOC!BA513</f>
        <v>0</v>
      </c>
      <c r="BB513" s="697">
        <f>[52]ACCOUNTALLOC!BB513</f>
        <v>0</v>
      </c>
      <c r="BC513" s="697">
        <f>[52]ACCOUNTALLOC!BC513</f>
        <v>0</v>
      </c>
      <c r="BD513" s="697">
        <f>[52]ACCOUNTALLOC!BD513</f>
        <v>0</v>
      </c>
      <c r="BE513" s="697">
        <f>[52]ACCOUNTALLOC!BE513</f>
        <v>0</v>
      </c>
      <c r="BF513" s="697">
        <f>[52]ACCOUNTALLOC!BF513</f>
        <v>0</v>
      </c>
      <c r="BG513" s="697">
        <f>[52]ACCOUNTALLOC!BG513</f>
        <v>0</v>
      </c>
      <c r="BH513" s="698"/>
      <c r="BI513" s="697">
        <f>[52]ACCOUNTALLOC!BI513</f>
        <v>0</v>
      </c>
      <c r="BJ513" s="697">
        <f>[52]ACCOUNTALLOC!BJ513</f>
        <v>0</v>
      </c>
      <c r="BK513" s="697">
        <f>[52]ACCOUNTALLOC!BK513</f>
        <v>0</v>
      </c>
      <c r="BL513" s="697">
        <f>[52]ACCOUNTALLOC!BL513</f>
        <v>0</v>
      </c>
      <c r="BM513" s="697">
        <f>[52]ACCOUNTALLOC!BM513</f>
        <v>0</v>
      </c>
      <c r="BN513" s="697">
        <f>[52]ACCOUNTALLOC!BN513</f>
        <v>0</v>
      </c>
      <c r="BO513" s="697">
        <f>[52]ACCOUNTALLOC!BO513</f>
        <v>0</v>
      </c>
      <c r="BP513" s="698"/>
      <c r="BQ513" s="697">
        <f>[52]ACCOUNTALLOC!BQ513</f>
        <v>0</v>
      </c>
      <c r="BR513" s="697">
        <f>[52]ACCOUNTALLOC!BR513</f>
        <v>0</v>
      </c>
      <c r="BS513" s="697">
        <f>[52]ACCOUNTALLOC!BS513</f>
        <v>0</v>
      </c>
      <c r="BT513" s="697">
        <f>[52]ACCOUNTALLOC!BT513</f>
        <v>0</v>
      </c>
      <c r="BU513" s="697">
        <f>[52]ACCOUNTALLOC!BU513</f>
        <v>0</v>
      </c>
      <c r="BV513" s="697">
        <f>[52]ACCOUNTALLOC!BV513</f>
        <v>0</v>
      </c>
      <c r="BW513" s="697">
        <f>[52]ACCOUNTALLOC!BW513</f>
        <v>0</v>
      </c>
      <c r="BX513" s="698"/>
      <c r="BY513" s="697">
        <f>[52]ACCOUNTALLOC!BY513</f>
        <v>0</v>
      </c>
      <c r="BZ513" s="697">
        <f>[52]ACCOUNTALLOC!BZ513</f>
        <v>0</v>
      </c>
      <c r="CA513" s="697">
        <f>[52]ACCOUNTALLOC!CA513</f>
        <v>0</v>
      </c>
      <c r="CB513" s="697">
        <f>[52]ACCOUNTALLOC!CB513</f>
        <v>0</v>
      </c>
      <c r="CC513" s="697">
        <f>[52]ACCOUNTALLOC!CC513</f>
        <v>0</v>
      </c>
      <c r="CD513" s="697">
        <f>[52]ACCOUNTALLOC!CD513</f>
        <v>0</v>
      </c>
      <c r="CE513" s="697">
        <f>[52]ACCOUNTALLOC!CE513</f>
        <v>0</v>
      </c>
      <c r="CF513" s="698"/>
      <c r="CG513" s="697">
        <f>[52]ACCOUNTALLOC!CG513</f>
        <v>0</v>
      </c>
      <c r="CH513" s="697">
        <f>[52]ACCOUNTALLOC!CH513</f>
        <v>0</v>
      </c>
      <c r="CI513" s="697">
        <f>[52]ACCOUNTALLOC!CI513</f>
        <v>0</v>
      </c>
      <c r="CJ513" s="697">
        <f>[52]ACCOUNTALLOC!CJ513</f>
        <v>0</v>
      </c>
      <c r="CK513" s="697">
        <f>[52]ACCOUNTALLOC!CK513</f>
        <v>0</v>
      </c>
      <c r="CL513" s="697">
        <f>[52]ACCOUNTALLOC!CL513</f>
        <v>0</v>
      </c>
      <c r="CM513" s="697">
        <f>[52]ACCOUNTALLOC!CM513</f>
        <v>0</v>
      </c>
      <c r="CN513" s="698">
        <f>[52]ACCOUNTALLOC!CN513</f>
        <v>0</v>
      </c>
      <c r="CO513" s="697">
        <f>[52]ACCOUNTALLOC!CO513</f>
        <v>0</v>
      </c>
      <c r="CP513" s="697">
        <f>[52]ACCOUNTALLOC!CP513</f>
        <v>0</v>
      </c>
      <c r="CQ513" s="697">
        <f>[52]ACCOUNTALLOC!CQ513</f>
        <v>0</v>
      </c>
      <c r="CR513" s="697">
        <f>[52]ACCOUNTALLOC!CR513</f>
        <v>0</v>
      </c>
      <c r="CS513" s="697">
        <f>[52]ACCOUNTALLOC!CS513</f>
        <v>0</v>
      </c>
      <c r="CT513" s="697">
        <f>[52]ACCOUNTALLOC!CT513</f>
        <v>0</v>
      </c>
      <c r="CU513" s="697">
        <f>[52]ACCOUNTALLOC!CU513</f>
        <v>0</v>
      </c>
      <c r="CW513" s="65">
        <f>[52]ACCOUNTALLOC!CW513</f>
        <v>0</v>
      </c>
      <c r="CX513" s="65">
        <f>[52]ACCOUNTALLOC!CX513</f>
        <v>0</v>
      </c>
      <c r="CY513" s="65">
        <f>[52]ACCOUNTALLOC!CY513</f>
        <v>0</v>
      </c>
      <c r="CZ513" s="65">
        <f>[52]ACCOUNTALLOC!CZ513</f>
        <v>0</v>
      </c>
      <c r="DA513" s="65">
        <f>[52]ACCOUNTALLOC!DA513</f>
        <v>0</v>
      </c>
      <c r="DB513" s="65">
        <f>[52]ACCOUNTALLOC!DB513</f>
        <v>0</v>
      </c>
      <c r="DC513" s="65">
        <f>[52]ACCOUNTALLOC!DC513</f>
        <v>0</v>
      </c>
      <c r="DE513" s="65">
        <v>0</v>
      </c>
      <c r="DF513" s="65">
        <v>0</v>
      </c>
      <c r="DG513" s="65">
        <v>0</v>
      </c>
      <c r="DH513" s="65">
        <v>0</v>
      </c>
      <c r="DI513" s="65">
        <v>0</v>
      </c>
      <c r="DJ513" s="65">
        <v>0</v>
      </c>
      <c r="DK513" s="65">
        <v>0</v>
      </c>
      <c r="DM513" s="65">
        <v>0</v>
      </c>
      <c r="DN513" s="65">
        <v>0</v>
      </c>
      <c r="DO513" s="65">
        <v>0</v>
      </c>
      <c r="DP513" s="65">
        <v>0</v>
      </c>
      <c r="DQ513" s="65">
        <v>0</v>
      </c>
      <c r="DR513" s="65">
        <v>0</v>
      </c>
      <c r="DS513" s="65">
        <v>0</v>
      </c>
      <c r="DU513" s="65">
        <v>0</v>
      </c>
      <c r="DV513" s="65">
        <v>0</v>
      </c>
      <c r="DW513" s="65">
        <v>0</v>
      </c>
      <c r="DX513" s="65">
        <v>0</v>
      </c>
      <c r="DY513" s="65">
        <v>0</v>
      </c>
      <c r="DZ513" s="65">
        <v>0</v>
      </c>
      <c r="EA513" s="65">
        <v>0</v>
      </c>
      <c r="EC513" s="65">
        <v>0</v>
      </c>
      <c r="ED513" s="65">
        <v>0</v>
      </c>
      <c r="EE513" s="65">
        <v>0</v>
      </c>
      <c r="EF513" s="65">
        <v>0</v>
      </c>
      <c r="EG513" s="65">
        <v>0</v>
      </c>
      <c r="EH513" s="65">
        <v>0</v>
      </c>
      <c r="EI513" s="65">
        <v>0</v>
      </c>
      <c r="EK513" s="65">
        <v>0</v>
      </c>
      <c r="EL513" s="65">
        <v>0</v>
      </c>
      <c r="EM513" s="65">
        <v>0</v>
      </c>
      <c r="EN513" s="65">
        <v>0</v>
      </c>
      <c r="EO513" s="65">
        <v>0</v>
      </c>
      <c r="EP513" s="65">
        <v>0</v>
      </c>
      <c r="EQ513" s="65">
        <v>0</v>
      </c>
      <c r="ES513" s="65">
        <v>0</v>
      </c>
      <c r="ET513" s="65">
        <v>0</v>
      </c>
      <c r="EU513" s="65">
        <v>0</v>
      </c>
      <c r="EV513" s="65">
        <v>0</v>
      </c>
      <c r="EW513" s="65">
        <v>0</v>
      </c>
      <c r="EX513" s="65">
        <v>0</v>
      </c>
      <c r="EY513" s="65">
        <v>0</v>
      </c>
      <c r="FA513" s="65">
        <v>0</v>
      </c>
      <c r="FB513" s="65">
        <v>0</v>
      </c>
      <c r="FC513" s="65">
        <v>0</v>
      </c>
      <c r="FD513" s="65">
        <v>0</v>
      </c>
      <c r="FE513" s="65">
        <v>0</v>
      </c>
      <c r="FF513" s="65">
        <v>0</v>
      </c>
      <c r="FG513" s="65">
        <v>0</v>
      </c>
    </row>
    <row r="514" spans="1:163">
      <c r="A514" s="699" t="str">
        <f>[52]ACCOUNTALLOC!A514</f>
        <v>~</v>
      </c>
      <c r="B514" s="698" t="str">
        <f>[52]ACCOUNTALLOC!B514</f>
        <v>~</v>
      </c>
      <c r="C514" s="695">
        <f>[52]ACCOUNTALLOC!C514</f>
        <v>0</v>
      </c>
      <c r="D514" s="700"/>
      <c r="E514" s="697">
        <f>[52]ACCOUNTALLOC!E514</f>
        <v>0</v>
      </c>
      <c r="F514" s="697">
        <f>[52]ACCOUNTALLOC!F514</f>
        <v>0</v>
      </c>
      <c r="G514" s="697">
        <f>[52]ACCOUNTALLOC!G514</f>
        <v>0</v>
      </c>
      <c r="H514" s="697">
        <f>[52]ACCOUNTALLOC!H514</f>
        <v>0</v>
      </c>
      <c r="I514" s="697">
        <f>[52]ACCOUNTALLOC!I514</f>
        <v>0</v>
      </c>
      <c r="J514" s="697">
        <f>[52]ACCOUNTALLOC!J514</f>
        <v>0</v>
      </c>
      <c r="K514" s="697">
        <f>[52]ACCOUNTALLOC!K514</f>
        <v>0</v>
      </c>
      <c r="L514" s="698"/>
      <c r="M514" s="697">
        <f>[52]ACCOUNTALLOC!M514</f>
        <v>0</v>
      </c>
      <c r="N514" s="697">
        <f>[52]ACCOUNTALLOC!N514</f>
        <v>0</v>
      </c>
      <c r="O514" s="697">
        <f>[52]ACCOUNTALLOC!O514</f>
        <v>0</v>
      </c>
      <c r="P514" s="697">
        <f>[52]ACCOUNTALLOC!P514</f>
        <v>0</v>
      </c>
      <c r="Q514" s="697">
        <f>[52]ACCOUNTALLOC!Q514</f>
        <v>0</v>
      </c>
      <c r="R514" s="697">
        <f>[52]ACCOUNTALLOC!R514</f>
        <v>0</v>
      </c>
      <c r="S514" s="697">
        <f>[52]ACCOUNTALLOC!S514</f>
        <v>0</v>
      </c>
      <c r="T514" s="698"/>
      <c r="U514" s="697">
        <f>[52]ACCOUNTALLOC!U514</f>
        <v>0</v>
      </c>
      <c r="V514" s="697">
        <f>[52]ACCOUNTALLOC!V514</f>
        <v>0</v>
      </c>
      <c r="W514" s="697">
        <f>[52]ACCOUNTALLOC!W514</f>
        <v>0</v>
      </c>
      <c r="X514" s="697">
        <f>[52]ACCOUNTALLOC!X514</f>
        <v>0</v>
      </c>
      <c r="Y514" s="697">
        <f>[52]ACCOUNTALLOC!Y514</f>
        <v>0</v>
      </c>
      <c r="Z514" s="697">
        <f>[52]ACCOUNTALLOC!Z514</f>
        <v>0</v>
      </c>
      <c r="AA514" s="697">
        <f>[52]ACCOUNTALLOC!AA514</f>
        <v>0</v>
      </c>
      <c r="AB514" s="698"/>
      <c r="AC514" s="697">
        <f>[52]ACCOUNTALLOC!AC514</f>
        <v>0</v>
      </c>
      <c r="AD514" s="697">
        <f>[52]ACCOUNTALLOC!AD514</f>
        <v>0</v>
      </c>
      <c r="AE514" s="697">
        <f>[52]ACCOUNTALLOC!AE514</f>
        <v>0</v>
      </c>
      <c r="AF514" s="697">
        <f>[52]ACCOUNTALLOC!AF514</f>
        <v>0</v>
      </c>
      <c r="AG514" s="697">
        <f>[52]ACCOUNTALLOC!AG514</f>
        <v>0</v>
      </c>
      <c r="AH514" s="697">
        <f>[52]ACCOUNTALLOC!AH514</f>
        <v>0</v>
      </c>
      <c r="AI514" s="697">
        <f>[52]ACCOUNTALLOC!AI514</f>
        <v>0</v>
      </c>
      <c r="AJ514" s="698"/>
      <c r="AK514" s="697">
        <f>[52]ACCOUNTALLOC!AK514</f>
        <v>0</v>
      </c>
      <c r="AL514" s="697">
        <f>[52]ACCOUNTALLOC!AL514</f>
        <v>0</v>
      </c>
      <c r="AM514" s="697">
        <f>[52]ACCOUNTALLOC!AM514</f>
        <v>0</v>
      </c>
      <c r="AN514" s="697">
        <f>[52]ACCOUNTALLOC!AN514</f>
        <v>0</v>
      </c>
      <c r="AO514" s="697">
        <f>[52]ACCOUNTALLOC!AO514</f>
        <v>0</v>
      </c>
      <c r="AP514" s="697">
        <f>[52]ACCOUNTALLOC!AP514</f>
        <v>0</v>
      </c>
      <c r="AQ514" s="697">
        <f>[52]ACCOUNTALLOC!AQ514</f>
        <v>0</v>
      </c>
      <c r="AR514" s="698"/>
      <c r="AS514" s="697">
        <f>[52]ACCOUNTALLOC!AS514</f>
        <v>0</v>
      </c>
      <c r="AT514" s="697">
        <f>[52]ACCOUNTALLOC!AT514</f>
        <v>0</v>
      </c>
      <c r="AU514" s="697">
        <f>[52]ACCOUNTALLOC!AU514</f>
        <v>0</v>
      </c>
      <c r="AV514" s="697">
        <f>[52]ACCOUNTALLOC!AV514</f>
        <v>0</v>
      </c>
      <c r="AW514" s="697">
        <f>[52]ACCOUNTALLOC!AW514</f>
        <v>0</v>
      </c>
      <c r="AX514" s="697">
        <f>[52]ACCOUNTALLOC!AX514</f>
        <v>0</v>
      </c>
      <c r="AY514" s="697">
        <f>[52]ACCOUNTALLOC!AY514</f>
        <v>0</v>
      </c>
      <c r="AZ514" s="698"/>
      <c r="BA514" s="697">
        <f>[52]ACCOUNTALLOC!BA514</f>
        <v>0</v>
      </c>
      <c r="BB514" s="697">
        <f>[52]ACCOUNTALLOC!BB514</f>
        <v>0</v>
      </c>
      <c r="BC514" s="697">
        <f>[52]ACCOUNTALLOC!BC514</f>
        <v>0</v>
      </c>
      <c r="BD514" s="697">
        <f>[52]ACCOUNTALLOC!BD514</f>
        <v>0</v>
      </c>
      <c r="BE514" s="697">
        <f>[52]ACCOUNTALLOC!BE514</f>
        <v>0</v>
      </c>
      <c r="BF514" s="697">
        <f>[52]ACCOUNTALLOC!BF514</f>
        <v>0</v>
      </c>
      <c r="BG514" s="697">
        <f>[52]ACCOUNTALLOC!BG514</f>
        <v>0</v>
      </c>
      <c r="BH514" s="698"/>
      <c r="BI514" s="697">
        <f>[52]ACCOUNTALLOC!BI514</f>
        <v>0</v>
      </c>
      <c r="BJ514" s="697">
        <f>[52]ACCOUNTALLOC!BJ514</f>
        <v>0</v>
      </c>
      <c r="BK514" s="697">
        <f>[52]ACCOUNTALLOC!BK514</f>
        <v>0</v>
      </c>
      <c r="BL514" s="697">
        <f>[52]ACCOUNTALLOC!BL514</f>
        <v>0</v>
      </c>
      <c r="BM514" s="697">
        <f>[52]ACCOUNTALLOC!BM514</f>
        <v>0</v>
      </c>
      <c r="BN514" s="697">
        <f>[52]ACCOUNTALLOC!BN514</f>
        <v>0</v>
      </c>
      <c r="BO514" s="697">
        <f>[52]ACCOUNTALLOC!BO514</f>
        <v>0</v>
      </c>
      <c r="BP514" s="698"/>
      <c r="BQ514" s="697">
        <f>[52]ACCOUNTALLOC!BQ514</f>
        <v>0</v>
      </c>
      <c r="BR514" s="697">
        <f>[52]ACCOUNTALLOC!BR514</f>
        <v>0</v>
      </c>
      <c r="BS514" s="697">
        <f>[52]ACCOUNTALLOC!BS514</f>
        <v>0</v>
      </c>
      <c r="BT514" s="697">
        <f>[52]ACCOUNTALLOC!BT514</f>
        <v>0</v>
      </c>
      <c r="BU514" s="697">
        <f>[52]ACCOUNTALLOC!BU514</f>
        <v>0</v>
      </c>
      <c r="BV514" s="697">
        <f>[52]ACCOUNTALLOC!BV514</f>
        <v>0</v>
      </c>
      <c r="BW514" s="697">
        <f>[52]ACCOUNTALLOC!BW514</f>
        <v>0</v>
      </c>
      <c r="BX514" s="698"/>
      <c r="BY514" s="697">
        <f>[52]ACCOUNTALLOC!BY514</f>
        <v>0</v>
      </c>
      <c r="BZ514" s="697">
        <f>[52]ACCOUNTALLOC!BZ514</f>
        <v>0</v>
      </c>
      <c r="CA514" s="697">
        <f>[52]ACCOUNTALLOC!CA514</f>
        <v>0</v>
      </c>
      <c r="CB514" s="697">
        <f>[52]ACCOUNTALLOC!CB514</f>
        <v>0</v>
      </c>
      <c r="CC514" s="697">
        <f>[52]ACCOUNTALLOC!CC514</f>
        <v>0</v>
      </c>
      <c r="CD514" s="697">
        <f>[52]ACCOUNTALLOC!CD514</f>
        <v>0</v>
      </c>
      <c r="CE514" s="697">
        <f>[52]ACCOUNTALLOC!CE514</f>
        <v>0</v>
      </c>
      <c r="CF514" s="698"/>
      <c r="CG514" s="697">
        <f>[52]ACCOUNTALLOC!CG514</f>
        <v>0</v>
      </c>
      <c r="CH514" s="697">
        <f>[52]ACCOUNTALLOC!CH514</f>
        <v>0</v>
      </c>
      <c r="CI514" s="697">
        <f>[52]ACCOUNTALLOC!CI514</f>
        <v>0</v>
      </c>
      <c r="CJ514" s="697">
        <f>[52]ACCOUNTALLOC!CJ514</f>
        <v>0</v>
      </c>
      <c r="CK514" s="697">
        <f>[52]ACCOUNTALLOC!CK514</f>
        <v>0</v>
      </c>
      <c r="CL514" s="697">
        <f>[52]ACCOUNTALLOC!CL514</f>
        <v>0</v>
      </c>
      <c r="CM514" s="697">
        <f>[52]ACCOUNTALLOC!CM514</f>
        <v>0</v>
      </c>
      <c r="CN514" s="698">
        <f>[52]ACCOUNTALLOC!CN514</f>
        <v>0</v>
      </c>
      <c r="CO514" s="697">
        <f>[52]ACCOUNTALLOC!CO514</f>
        <v>0</v>
      </c>
      <c r="CP514" s="697">
        <f>[52]ACCOUNTALLOC!CP514</f>
        <v>0</v>
      </c>
      <c r="CQ514" s="697">
        <f>[52]ACCOUNTALLOC!CQ514</f>
        <v>0</v>
      </c>
      <c r="CR514" s="697">
        <f>[52]ACCOUNTALLOC!CR514</f>
        <v>0</v>
      </c>
      <c r="CS514" s="697">
        <f>[52]ACCOUNTALLOC!CS514</f>
        <v>0</v>
      </c>
      <c r="CT514" s="697">
        <f>[52]ACCOUNTALLOC!CT514</f>
        <v>0</v>
      </c>
      <c r="CU514" s="697">
        <f>[52]ACCOUNTALLOC!CU514</f>
        <v>0</v>
      </c>
      <c r="CW514" s="65">
        <f>[52]ACCOUNTALLOC!CW514</f>
        <v>0</v>
      </c>
      <c r="CX514" s="65">
        <f>[52]ACCOUNTALLOC!CX514</f>
        <v>0</v>
      </c>
      <c r="CY514" s="65">
        <f>[52]ACCOUNTALLOC!CY514</f>
        <v>0</v>
      </c>
      <c r="CZ514" s="65">
        <f>[52]ACCOUNTALLOC!CZ514</f>
        <v>0</v>
      </c>
      <c r="DA514" s="65">
        <f>[52]ACCOUNTALLOC!DA514</f>
        <v>0</v>
      </c>
      <c r="DB514" s="65">
        <f>[52]ACCOUNTALLOC!DB514</f>
        <v>0</v>
      </c>
      <c r="DC514" s="65">
        <f>[52]ACCOUNTALLOC!DC514</f>
        <v>0</v>
      </c>
      <c r="DE514" s="65">
        <v>0</v>
      </c>
      <c r="DF514" s="65">
        <v>0</v>
      </c>
      <c r="DG514" s="65">
        <v>0</v>
      </c>
      <c r="DH514" s="65">
        <v>0</v>
      </c>
      <c r="DI514" s="65">
        <v>0</v>
      </c>
      <c r="DJ514" s="65">
        <v>0</v>
      </c>
      <c r="DK514" s="65">
        <v>0</v>
      </c>
      <c r="DM514" s="65">
        <v>0</v>
      </c>
      <c r="DN514" s="65">
        <v>0</v>
      </c>
      <c r="DO514" s="65">
        <v>0</v>
      </c>
      <c r="DP514" s="65">
        <v>0</v>
      </c>
      <c r="DQ514" s="65">
        <v>0</v>
      </c>
      <c r="DR514" s="65">
        <v>0</v>
      </c>
      <c r="DS514" s="65">
        <v>0</v>
      </c>
      <c r="DU514" s="65">
        <v>0</v>
      </c>
      <c r="DV514" s="65">
        <v>0</v>
      </c>
      <c r="DW514" s="65">
        <v>0</v>
      </c>
      <c r="DX514" s="65">
        <v>0</v>
      </c>
      <c r="DY514" s="65">
        <v>0</v>
      </c>
      <c r="DZ514" s="65">
        <v>0</v>
      </c>
      <c r="EA514" s="65">
        <v>0</v>
      </c>
      <c r="EC514" s="65">
        <v>0</v>
      </c>
      <c r="ED514" s="65">
        <v>0</v>
      </c>
      <c r="EE514" s="65">
        <v>0</v>
      </c>
      <c r="EF514" s="65">
        <v>0</v>
      </c>
      <c r="EG514" s="65">
        <v>0</v>
      </c>
      <c r="EH514" s="65">
        <v>0</v>
      </c>
      <c r="EI514" s="65">
        <v>0</v>
      </c>
      <c r="EK514" s="65">
        <v>0</v>
      </c>
      <c r="EL514" s="65">
        <v>0</v>
      </c>
      <c r="EM514" s="65">
        <v>0</v>
      </c>
      <c r="EN514" s="65">
        <v>0</v>
      </c>
      <c r="EO514" s="65">
        <v>0</v>
      </c>
      <c r="EP514" s="65">
        <v>0</v>
      </c>
      <c r="EQ514" s="65">
        <v>0</v>
      </c>
      <c r="ES514" s="65">
        <v>0</v>
      </c>
      <c r="ET514" s="65">
        <v>0</v>
      </c>
      <c r="EU514" s="65">
        <v>0</v>
      </c>
      <c r="EV514" s="65">
        <v>0</v>
      </c>
      <c r="EW514" s="65">
        <v>0</v>
      </c>
      <c r="EX514" s="65">
        <v>0</v>
      </c>
      <c r="EY514" s="65">
        <v>0</v>
      </c>
      <c r="FA514" s="65">
        <v>0</v>
      </c>
      <c r="FB514" s="65">
        <v>0</v>
      </c>
      <c r="FC514" s="65">
        <v>0</v>
      </c>
      <c r="FD514" s="65">
        <v>0</v>
      </c>
      <c r="FE514" s="65">
        <v>0</v>
      </c>
      <c r="FF514" s="65">
        <v>0</v>
      </c>
      <c r="FG514" s="65">
        <v>0</v>
      </c>
    </row>
    <row r="515" spans="1:163">
      <c r="A515" s="699" t="str">
        <f>[52]ACCOUNTALLOC!A515</f>
        <v>~</v>
      </c>
      <c r="B515" s="698" t="str">
        <f>[52]ACCOUNTALLOC!B515</f>
        <v>~</v>
      </c>
      <c r="C515" s="695">
        <f>[52]ACCOUNTALLOC!C515</f>
        <v>0</v>
      </c>
      <c r="D515" s="700"/>
      <c r="E515" s="697">
        <f>[52]ACCOUNTALLOC!E515</f>
        <v>0</v>
      </c>
      <c r="F515" s="697">
        <f>[52]ACCOUNTALLOC!F515</f>
        <v>0</v>
      </c>
      <c r="G515" s="697">
        <f>[52]ACCOUNTALLOC!G515</f>
        <v>0</v>
      </c>
      <c r="H515" s="697">
        <f>[52]ACCOUNTALLOC!H515</f>
        <v>0</v>
      </c>
      <c r="I515" s="697">
        <f>[52]ACCOUNTALLOC!I515</f>
        <v>0</v>
      </c>
      <c r="J515" s="697">
        <f>[52]ACCOUNTALLOC!J515</f>
        <v>0</v>
      </c>
      <c r="K515" s="697">
        <f>[52]ACCOUNTALLOC!K515</f>
        <v>0</v>
      </c>
      <c r="L515" s="698"/>
      <c r="M515" s="697">
        <f>[52]ACCOUNTALLOC!M515</f>
        <v>0</v>
      </c>
      <c r="N515" s="697">
        <f>[52]ACCOUNTALLOC!N515</f>
        <v>0</v>
      </c>
      <c r="O515" s="697">
        <f>[52]ACCOUNTALLOC!O515</f>
        <v>0</v>
      </c>
      <c r="P515" s="697">
        <f>[52]ACCOUNTALLOC!P515</f>
        <v>0</v>
      </c>
      <c r="Q515" s="697">
        <f>[52]ACCOUNTALLOC!Q515</f>
        <v>0</v>
      </c>
      <c r="R515" s="697">
        <f>[52]ACCOUNTALLOC!R515</f>
        <v>0</v>
      </c>
      <c r="S515" s="697">
        <f>[52]ACCOUNTALLOC!S515</f>
        <v>0</v>
      </c>
      <c r="T515" s="698"/>
      <c r="U515" s="697">
        <f>[52]ACCOUNTALLOC!U515</f>
        <v>0</v>
      </c>
      <c r="V515" s="697">
        <f>[52]ACCOUNTALLOC!V515</f>
        <v>0</v>
      </c>
      <c r="W515" s="697">
        <f>[52]ACCOUNTALLOC!W515</f>
        <v>0</v>
      </c>
      <c r="X515" s="697">
        <f>[52]ACCOUNTALLOC!X515</f>
        <v>0</v>
      </c>
      <c r="Y515" s="697">
        <f>[52]ACCOUNTALLOC!Y515</f>
        <v>0</v>
      </c>
      <c r="Z515" s="697">
        <f>[52]ACCOUNTALLOC!Z515</f>
        <v>0</v>
      </c>
      <c r="AA515" s="697">
        <f>[52]ACCOUNTALLOC!AA515</f>
        <v>0</v>
      </c>
      <c r="AB515" s="698"/>
      <c r="AC515" s="697">
        <f>[52]ACCOUNTALLOC!AC515</f>
        <v>0</v>
      </c>
      <c r="AD515" s="697">
        <f>[52]ACCOUNTALLOC!AD515</f>
        <v>0</v>
      </c>
      <c r="AE515" s="697">
        <f>[52]ACCOUNTALLOC!AE515</f>
        <v>0</v>
      </c>
      <c r="AF515" s="697">
        <f>[52]ACCOUNTALLOC!AF515</f>
        <v>0</v>
      </c>
      <c r="AG515" s="697">
        <f>[52]ACCOUNTALLOC!AG515</f>
        <v>0</v>
      </c>
      <c r="AH515" s="697">
        <f>[52]ACCOUNTALLOC!AH515</f>
        <v>0</v>
      </c>
      <c r="AI515" s="697">
        <f>[52]ACCOUNTALLOC!AI515</f>
        <v>0</v>
      </c>
      <c r="AJ515" s="698"/>
      <c r="AK515" s="697">
        <f>[52]ACCOUNTALLOC!AK515</f>
        <v>0</v>
      </c>
      <c r="AL515" s="697">
        <f>[52]ACCOUNTALLOC!AL515</f>
        <v>0</v>
      </c>
      <c r="AM515" s="697">
        <f>[52]ACCOUNTALLOC!AM515</f>
        <v>0</v>
      </c>
      <c r="AN515" s="697">
        <f>[52]ACCOUNTALLOC!AN515</f>
        <v>0</v>
      </c>
      <c r="AO515" s="697">
        <f>[52]ACCOUNTALLOC!AO515</f>
        <v>0</v>
      </c>
      <c r="AP515" s="697">
        <f>[52]ACCOUNTALLOC!AP515</f>
        <v>0</v>
      </c>
      <c r="AQ515" s="697">
        <f>[52]ACCOUNTALLOC!AQ515</f>
        <v>0</v>
      </c>
      <c r="AR515" s="698"/>
      <c r="AS515" s="697">
        <f>[52]ACCOUNTALLOC!AS515</f>
        <v>0</v>
      </c>
      <c r="AT515" s="697">
        <f>[52]ACCOUNTALLOC!AT515</f>
        <v>0</v>
      </c>
      <c r="AU515" s="697">
        <f>[52]ACCOUNTALLOC!AU515</f>
        <v>0</v>
      </c>
      <c r="AV515" s="697">
        <f>[52]ACCOUNTALLOC!AV515</f>
        <v>0</v>
      </c>
      <c r="AW515" s="697">
        <f>[52]ACCOUNTALLOC!AW515</f>
        <v>0</v>
      </c>
      <c r="AX515" s="697">
        <f>[52]ACCOUNTALLOC!AX515</f>
        <v>0</v>
      </c>
      <c r="AY515" s="697">
        <f>[52]ACCOUNTALLOC!AY515</f>
        <v>0</v>
      </c>
      <c r="AZ515" s="698"/>
      <c r="BA515" s="697">
        <f>[52]ACCOUNTALLOC!BA515</f>
        <v>0</v>
      </c>
      <c r="BB515" s="697">
        <f>[52]ACCOUNTALLOC!BB515</f>
        <v>0</v>
      </c>
      <c r="BC515" s="697">
        <f>[52]ACCOUNTALLOC!BC515</f>
        <v>0</v>
      </c>
      <c r="BD515" s="697">
        <f>[52]ACCOUNTALLOC!BD515</f>
        <v>0</v>
      </c>
      <c r="BE515" s="697">
        <f>[52]ACCOUNTALLOC!BE515</f>
        <v>0</v>
      </c>
      <c r="BF515" s="697">
        <f>[52]ACCOUNTALLOC!BF515</f>
        <v>0</v>
      </c>
      <c r="BG515" s="697">
        <f>[52]ACCOUNTALLOC!BG515</f>
        <v>0</v>
      </c>
      <c r="BH515" s="698"/>
      <c r="BI515" s="697">
        <f>[52]ACCOUNTALLOC!BI515</f>
        <v>0</v>
      </c>
      <c r="BJ515" s="697">
        <f>[52]ACCOUNTALLOC!BJ515</f>
        <v>0</v>
      </c>
      <c r="BK515" s="697">
        <f>[52]ACCOUNTALLOC!BK515</f>
        <v>0</v>
      </c>
      <c r="BL515" s="697">
        <f>[52]ACCOUNTALLOC!BL515</f>
        <v>0</v>
      </c>
      <c r="BM515" s="697">
        <f>[52]ACCOUNTALLOC!BM515</f>
        <v>0</v>
      </c>
      <c r="BN515" s="697">
        <f>[52]ACCOUNTALLOC!BN515</f>
        <v>0</v>
      </c>
      <c r="BO515" s="697">
        <f>[52]ACCOUNTALLOC!BO515</f>
        <v>0</v>
      </c>
      <c r="BP515" s="698"/>
      <c r="BQ515" s="697">
        <f>[52]ACCOUNTALLOC!BQ515</f>
        <v>0</v>
      </c>
      <c r="BR515" s="697">
        <f>[52]ACCOUNTALLOC!BR515</f>
        <v>0</v>
      </c>
      <c r="BS515" s="697">
        <f>[52]ACCOUNTALLOC!BS515</f>
        <v>0</v>
      </c>
      <c r="BT515" s="697">
        <f>[52]ACCOUNTALLOC!BT515</f>
        <v>0</v>
      </c>
      <c r="BU515" s="697">
        <f>[52]ACCOUNTALLOC!BU515</f>
        <v>0</v>
      </c>
      <c r="BV515" s="697">
        <f>[52]ACCOUNTALLOC!BV515</f>
        <v>0</v>
      </c>
      <c r="BW515" s="697">
        <f>[52]ACCOUNTALLOC!BW515</f>
        <v>0</v>
      </c>
      <c r="BX515" s="698"/>
      <c r="BY515" s="697">
        <f>[52]ACCOUNTALLOC!BY515</f>
        <v>0</v>
      </c>
      <c r="BZ515" s="697">
        <f>[52]ACCOUNTALLOC!BZ515</f>
        <v>0</v>
      </c>
      <c r="CA515" s="697">
        <f>[52]ACCOUNTALLOC!CA515</f>
        <v>0</v>
      </c>
      <c r="CB515" s="697">
        <f>[52]ACCOUNTALLOC!CB515</f>
        <v>0</v>
      </c>
      <c r="CC515" s="697">
        <f>[52]ACCOUNTALLOC!CC515</f>
        <v>0</v>
      </c>
      <c r="CD515" s="697">
        <f>[52]ACCOUNTALLOC!CD515</f>
        <v>0</v>
      </c>
      <c r="CE515" s="697">
        <f>[52]ACCOUNTALLOC!CE515</f>
        <v>0</v>
      </c>
      <c r="CF515" s="698"/>
      <c r="CG515" s="697">
        <f>[52]ACCOUNTALLOC!CG515</f>
        <v>0</v>
      </c>
      <c r="CH515" s="697">
        <f>[52]ACCOUNTALLOC!CH515</f>
        <v>0</v>
      </c>
      <c r="CI515" s="697">
        <f>[52]ACCOUNTALLOC!CI515</f>
        <v>0</v>
      </c>
      <c r="CJ515" s="697">
        <f>[52]ACCOUNTALLOC!CJ515</f>
        <v>0</v>
      </c>
      <c r="CK515" s="697">
        <f>[52]ACCOUNTALLOC!CK515</f>
        <v>0</v>
      </c>
      <c r="CL515" s="697">
        <f>[52]ACCOUNTALLOC!CL515</f>
        <v>0</v>
      </c>
      <c r="CM515" s="697">
        <f>[52]ACCOUNTALLOC!CM515</f>
        <v>0</v>
      </c>
      <c r="CN515" s="698">
        <f>[52]ACCOUNTALLOC!CN515</f>
        <v>0</v>
      </c>
      <c r="CO515" s="697">
        <f>[52]ACCOUNTALLOC!CO515</f>
        <v>0</v>
      </c>
      <c r="CP515" s="697">
        <f>[52]ACCOUNTALLOC!CP515</f>
        <v>0</v>
      </c>
      <c r="CQ515" s="697">
        <f>[52]ACCOUNTALLOC!CQ515</f>
        <v>0</v>
      </c>
      <c r="CR515" s="697">
        <f>[52]ACCOUNTALLOC!CR515</f>
        <v>0</v>
      </c>
      <c r="CS515" s="697">
        <f>[52]ACCOUNTALLOC!CS515</f>
        <v>0</v>
      </c>
      <c r="CT515" s="697">
        <f>[52]ACCOUNTALLOC!CT515</f>
        <v>0</v>
      </c>
      <c r="CU515" s="697">
        <f>[52]ACCOUNTALLOC!CU515</f>
        <v>0</v>
      </c>
      <c r="CW515" s="65">
        <f>[52]ACCOUNTALLOC!CW515</f>
        <v>0</v>
      </c>
      <c r="CX515" s="65">
        <f>[52]ACCOUNTALLOC!CX515</f>
        <v>0</v>
      </c>
      <c r="CY515" s="65">
        <f>[52]ACCOUNTALLOC!CY515</f>
        <v>0</v>
      </c>
      <c r="CZ515" s="65">
        <f>[52]ACCOUNTALLOC!CZ515</f>
        <v>0</v>
      </c>
      <c r="DA515" s="65">
        <f>[52]ACCOUNTALLOC!DA515</f>
        <v>0</v>
      </c>
      <c r="DB515" s="65">
        <f>[52]ACCOUNTALLOC!DB515</f>
        <v>0</v>
      </c>
      <c r="DC515" s="65">
        <f>[52]ACCOUNTALLOC!DC515</f>
        <v>0</v>
      </c>
      <c r="DE515" s="65">
        <v>0</v>
      </c>
      <c r="DF515" s="65">
        <v>0</v>
      </c>
      <c r="DG515" s="65">
        <v>0</v>
      </c>
      <c r="DH515" s="65">
        <v>0</v>
      </c>
      <c r="DI515" s="65">
        <v>0</v>
      </c>
      <c r="DJ515" s="65">
        <v>0</v>
      </c>
      <c r="DK515" s="65">
        <v>0</v>
      </c>
      <c r="DM515" s="65">
        <v>0</v>
      </c>
      <c r="DN515" s="65">
        <v>0</v>
      </c>
      <c r="DO515" s="65">
        <v>0</v>
      </c>
      <c r="DP515" s="65">
        <v>0</v>
      </c>
      <c r="DQ515" s="65">
        <v>0</v>
      </c>
      <c r="DR515" s="65">
        <v>0</v>
      </c>
      <c r="DS515" s="65">
        <v>0</v>
      </c>
      <c r="DU515" s="65">
        <v>0</v>
      </c>
      <c r="DV515" s="65">
        <v>0</v>
      </c>
      <c r="DW515" s="65">
        <v>0</v>
      </c>
      <c r="DX515" s="65">
        <v>0</v>
      </c>
      <c r="DY515" s="65">
        <v>0</v>
      </c>
      <c r="DZ515" s="65">
        <v>0</v>
      </c>
      <c r="EA515" s="65">
        <v>0</v>
      </c>
      <c r="EC515" s="65">
        <v>0</v>
      </c>
      <c r="ED515" s="65">
        <v>0</v>
      </c>
      <c r="EE515" s="65">
        <v>0</v>
      </c>
      <c r="EF515" s="65">
        <v>0</v>
      </c>
      <c r="EG515" s="65">
        <v>0</v>
      </c>
      <c r="EH515" s="65">
        <v>0</v>
      </c>
      <c r="EI515" s="65">
        <v>0</v>
      </c>
      <c r="EK515" s="65">
        <v>0</v>
      </c>
      <c r="EL515" s="65">
        <v>0</v>
      </c>
      <c r="EM515" s="65">
        <v>0</v>
      </c>
      <c r="EN515" s="65">
        <v>0</v>
      </c>
      <c r="EO515" s="65">
        <v>0</v>
      </c>
      <c r="EP515" s="65">
        <v>0</v>
      </c>
      <c r="EQ515" s="65">
        <v>0</v>
      </c>
      <c r="ES515" s="65">
        <v>0</v>
      </c>
      <c r="ET515" s="65">
        <v>0</v>
      </c>
      <c r="EU515" s="65">
        <v>0</v>
      </c>
      <c r="EV515" s="65">
        <v>0</v>
      </c>
      <c r="EW515" s="65">
        <v>0</v>
      </c>
      <c r="EX515" s="65">
        <v>0</v>
      </c>
      <c r="EY515" s="65">
        <v>0</v>
      </c>
      <c r="FA515" s="65">
        <v>0</v>
      </c>
      <c r="FB515" s="65">
        <v>0</v>
      </c>
      <c r="FC515" s="65">
        <v>0</v>
      </c>
      <c r="FD515" s="65">
        <v>0</v>
      </c>
      <c r="FE515" s="65">
        <v>0</v>
      </c>
      <c r="FF515" s="65">
        <v>0</v>
      </c>
      <c r="FG515" s="65">
        <v>0</v>
      </c>
    </row>
    <row r="516" spans="1:163">
      <c r="A516" s="699" t="str">
        <f>[52]ACCOUNTALLOC!A516</f>
        <v>~</v>
      </c>
      <c r="B516" s="698" t="str">
        <f>[52]ACCOUNTALLOC!B516</f>
        <v>~</v>
      </c>
      <c r="C516" s="695">
        <f>[52]ACCOUNTALLOC!C516</f>
        <v>0</v>
      </c>
      <c r="D516" s="700"/>
      <c r="E516" s="697">
        <f>[52]ACCOUNTALLOC!E516</f>
        <v>0</v>
      </c>
      <c r="F516" s="697">
        <f>[52]ACCOUNTALLOC!F516</f>
        <v>0</v>
      </c>
      <c r="G516" s="697">
        <f>[52]ACCOUNTALLOC!G516</f>
        <v>0</v>
      </c>
      <c r="H516" s="697">
        <f>[52]ACCOUNTALLOC!H516</f>
        <v>0</v>
      </c>
      <c r="I516" s="697">
        <f>[52]ACCOUNTALLOC!I516</f>
        <v>0</v>
      </c>
      <c r="J516" s="697">
        <f>[52]ACCOUNTALLOC!J516</f>
        <v>0</v>
      </c>
      <c r="K516" s="697">
        <f>[52]ACCOUNTALLOC!K516</f>
        <v>0</v>
      </c>
      <c r="L516" s="698"/>
      <c r="M516" s="697">
        <f>[52]ACCOUNTALLOC!M516</f>
        <v>0</v>
      </c>
      <c r="N516" s="697">
        <f>[52]ACCOUNTALLOC!N516</f>
        <v>0</v>
      </c>
      <c r="O516" s="697">
        <f>[52]ACCOUNTALLOC!O516</f>
        <v>0</v>
      </c>
      <c r="P516" s="697">
        <f>[52]ACCOUNTALLOC!P516</f>
        <v>0</v>
      </c>
      <c r="Q516" s="697">
        <f>[52]ACCOUNTALLOC!Q516</f>
        <v>0</v>
      </c>
      <c r="R516" s="697">
        <f>[52]ACCOUNTALLOC!R516</f>
        <v>0</v>
      </c>
      <c r="S516" s="697">
        <f>[52]ACCOUNTALLOC!S516</f>
        <v>0</v>
      </c>
      <c r="T516" s="698"/>
      <c r="U516" s="697">
        <f>[52]ACCOUNTALLOC!U516</f>
        <v>0</v>
      </c>
      <c r="V516" s="697">
        <f>[52]ACCOUNTALLOC!V516</f>
        <v>0</v>
      </c>
      <c r="W516" s="697">
        <f>[52]ACCOUNTALLOC!W516</f>
        <v>0</v>
      </c>
      <c r="X516" s="697">
        <f>[52]ACCOUNTALLOC!X516</f>
        <v>0</v>
      </c>
      <c r="Y516" s="697">
        <f>[52]ACCOUNTALLOC!Y516</f>
        <v>0</v>
      </c>
      <c r="Z516" s="697">
        <f>[52]ACCOUNTALLOC!Z516</f>
        <v>0</v>
      </c>
      <c r="AA516" s="697">
        <f>[52]ACCOUNTALLOC!AA516</f>
        <v>0</v>
      </c>
      <c r="AB516" s="698"/>
      <c r="AC516" s="697">
        <f>[52]ACCOUNTALLOC!AC516</f>
        <v>0</v>
      </c>
      <c r="AD516" s="697">
        <f>[52]ACCOUNTALLOC!AD516</f>
        <v>0</v>
      </c>
      <c r="AE516" s="697">
        <f>[52]ACCOUNTALLOC!AE516</f>
        <v>0</v>
      </c>
      <c r="AF516" s="697">
        <f>[52]ACCOUNTALLOC!AF516</f>
        <v>0</v>
      </c>
      <c r="AG516" s="697">
        <f>[52]ACCOUNTALLOC!AG516</f>
        <v>0</v>
      </c>
      <c r="AH516" s="697">
        <f>[52]ACCOUNTALLOC!AH516</f>
        <v>0</v>
      </c>
      <c r="AI516" s="697">
        <f>[52]ACCOUNTALLOC!AI516</f>
        <v>0</v>
      </c>
      <c r="AJ516" s="698"/>
      <c r="AK516" s="697">
        <f>[52]ACCOUNTALLOC!AK516</f>
        <v>0</v>
      </c>
      <c r="AL516" s="697">
        <f>[52]ACCOUNTALLOC!AL516</f>
        <v>0</v>
      </c>
      <c r="AM516" s="697">
        <f>[52]ACCOUNTALLOC!AM516</f>
        <v>0</v>
      </c>
      <c r="AN516" s="697">
        <f>[52]ACCOUNTALLOC!AN516</f>
        <v>0</v>
      </c>
      <c r="AO516" s="697">
        <f>[52]ACCOUNTALLOC!AO516</f>
        <v>0</v>
      </c>
      <c r="AP516" s="697">
        <f>[52]ACCOUNTALLOC!AP516</f>
        <v>0</v>
      </c>
      <c r="AQ516" s="697">
        <f>[52]ACCOUNTALLOC!AQ516</f>
        <v>0</v>
      </c>
      <c r="AR516" s="698"/>
      <c r="AS516" s="697">
        <f>[52]ACCOUNTALLOC!AS516</f>
        <v>0</v>
      </c>
      <c r="AT516" s="697">
        <f>[52]ACCOUNTALLOC!AT516</f>
        <v>0</v>
      </c>
      <c r="AU516" s="697">
        <f>[52]ACCOUNTALLOC!AU516</f>
        <v>0</v>
      </c>
      <c r="AV516" s="697">
        <f>[52]ACCOUNTALLOC!AV516</f>
        <v>0</v>
      </c>
      <c r="AW516" s="697">
        <f>[52]ACCOUNTALLOC!AW516</f>
        <v>0</v>
      </c>
      <c r="AX516" s="697">
        <f>[52]ACCOUNTALLOC!AX516</f>
        <v>0</v>
      </c>
      <c r="AY516" s="697">
        <f>[52]ACCOUNTALLOC!AY516</f>
        <v>0</v>
      </c>
      <c r="AZ516" s="698"/>
      <c r="BA516" s="697">
        <f>[52]ACCOUNTALLOC!BA516</f>
        <v>0</v>
      </c>
      <c r="BB516" s="697">
        <f>[52]ACCOUNTALLOC!BB516</f>
        <v>0</v>
      </c>
      <c r="BC516" s="697">
        <f>[52]ACCOUNTALLOC!BC516</f>
        <v>0</v>
      </c>
      <c r="BD516" s="697">
        <f>[52]ACCOUNTALLOC!BD516</f>
        <v>0</v>
      </c>
      <c r="BE516" s="697">
        <f>[52]ACCOUNTALLOC!BE516</f>
        <v>0</v>
      </c>
      <c r="BF516" s="697">
        <f>[52]ACCOUNTALLOC!BF516</f>
        <v>0</v>
      </c>
      <c r="BG516" s="697">
        <f>[52]ACCOUNTALLOC!BG516</f>
        <v>0</v>
      </c>
      <c r="BH516" s="698"/>
      <c r="BI516" s="697">
        <f>[52]ACCOUNTALLOC!BI516</f>
        <v>0</v>
      </c>
      <c r="BJ516" s="697">
        <f>[52]ACCOUNTALLOC!BJ516</f>
        <v>0</v>
      </c>
      <c r="BK516" s="697">
        <f>[52]ACCOUNTALLOC!BK516</f>
        <v>0</v>
      </c>
      <c r="BL516" s="697">
        <f>[52]ACCOUNTALLOC!BL516</f>
        <v>0</v>
      </c>
      <c r="BM516" s="697">
        <f>[52]ACCOUNTALLOC!BM516</f>
        <v>0</v>
      </c>
      <c r="BN516" s="697">
        <f>[52]ACCOUNTALLOC!BN516</f>
        <v>0</v>
      </c>
      <c r="BO516" s="697">
        <f>[52]ACCOUNTALLOC!BO516</f>
        <v>0</v>
      </c>
      <c r="BP516" s="698"/>
      <c r="BQ516" s="697">
        <f>[52]ACCOUNTALLOC!BQ516</f>
        <v>0</v>
      </c>
      <c r="BR516" s="697">
        <f>[52]ACCOUNTALLOC!BR516</f>
        <v>0</v>
      </c>
      <c r="BS516" s="697">
        <f>[52]ACCOUNTALLOC!BS516</f>
        <v>0</v>
      </c>
      <c r="BT516" s="697">
        <f>[52]ACCOUNTALLOC!BT516</f>
        <v>0</v>
      </c>
      <c r="BU516" s="697">
        <f>[52]ACCOUNTALLOC!BU516</f>
        <v>0</v>
      </c>
      <c r="BV516" s="697">
        <f>[52]ACCOUNTALLOC!BV516</f>
        <v>0</v>
      </c>
      <c r="BW516" s="697">
        <f>[52]ACCOUNTALLOC!BW516</f>
        <v>0</v>
      </c>
      <c r="BX516" s="698"/>
      <c r="BY516" s="697">
        <f>[52]ACCOUNTALLOC!BY516</f>
        <v>0</v>
      </c>
      <c r="BZ516" s="697">
        <f>[52]ACCOUNTALLOC!BZ516</f>
        <v>0</v>
      </c>
      <c r="CA516" s="697">
        <f>[52]ACCOUNTALLOC!CA516</f>
        <v>0</v>
      </c>
      <c r="CB516" s="697">
        <f>[52]ACCOUNTALLOC!CB516</f>
        <v>0</v>
      </c>
      <c r="CC516" s="697">
        <f>[52]ACCOUNTALLOC!CC516</f>
        <v>0</v>
      </c>
      <c r="CD516" s="697">
        <f>[52]ACCOUNTALLOC!CD516</f>
        <v>0</v>
      </c>
      <c r="CE516" s="697">
        <f>[52]ACCOUNTALLOC!CE516</f>
        <v>0</v>
      </c>
      <c r="CF516" s="698"/>
      <c r="CG516" s="697">
        <f>[52]ACCOUNTALLOC!CG516</f>
        <v>0</v>
      </c>
      <c r="CH516" s="697">
        <f>[52]ACCOUNTALLOC!CH516</f>
        <v>0</v>
      </c>
      <c r="CI516" s="697">
        <f>[52]ACCOUNTALLOC!CI516</f>
        <v>0</v>
      </c>
      <c r="CJ516" s="697">
        <f>[52]ACCOUNTALLOC!CJ516</f>
        <v>0</v>
      </c>
      <c r="CK516" s="697">
        <f>[52]ACCOUNTALLOC!CK516</f>
        <v>0</v>
      </c>
      <c r="CL516" s="697">
        <f>[52]ACCOUNTALLOC!CL516</f>
        <v>0</v>
      </c>
      <c r="CM516" s="697">
        <f>[52]ACCOUNTALLOC!CM516</f>
        <v>0</v>
      </c>
      <c r="CN516" s="698">
        <f>[52]ACCOUNTALLOC!CN516</f>
        <v>0</v>
      </c>
      <c r="CO516" s="697">
        <f>[52]ACCOUNTALLOC!CO516</f>
        <v>0</v>
      </c>
      <c r="CP516" s="697">
        <f>[52]ACCOUNTALLOC!CP516</f>
        <v>0</v>
      </c>
      <c r="CQ516" s="697">
        <f>[52]ACCOUNTALLOC!CQ516</f>
        <v>0</v>
      </c>
      <c r="CR516" s="697">
        <f>[52]ACCOUNTALLOC!CR516</f>
        <v>0</v>
      </c>
      <c r="CS516" s="697">
        <f>[52]ACCOUNTALLOC!CS516</f>
        <v>0</v>
      </c>
      <c r="CT516" s="697">
        <f>[52]ACCOUNTALLOC!CT516</f>
        <v>0</v>
      </c>
      <c r="CU516" s="697">
        <f>[52]ACCOUNTALLOC!CU516</f>
        <v>0</v>
      </c>
      <c r="CW516" s="65">
        <f>[52]ACCOUNTALLOC!CW516</f>
        <v>0</v>
      </c>
      <c r="CX516" s="65">
        <f>[52]ACCOUNTALLOC!CX516</f>
        <v>0</v>
      </c>
      <c r="CY516" s="65">
        <f>[52]ACCOUNTALLOC!CY516</f>
        <v>0</v>
      </c>
      <c r="CZ516" s="65">
        <f>[52]ACCOUNTALLOC!CZ516</f>
        <v>0</v>
      </c>
      <c r="DA516" s="65">
        <f>[52]ACCOUNTALLOC!DA516</f>
        <v>0</v>
      </c>
      <c r="DB516" s="65">
        <f>[52]ACCOUNTALLOC!DB516</f>
        <v>0</v>
      </c>
      <c r="DC516" s="65">
        <f>[52]ACCOUNTALLOC!DC516</f>
        <v>0</v>
      </c>
      <c r="DE516" s="65">
        <v>0</v>
      </c>
      <c r="DF516" s="65">
        <v>0</v>
      </c>
      <c r="DG516" s="65">
        <v>0</v>
      </c>
      <c r="DH516" s="65">
        <v>0</v>
      </c>
      <c r="DI516" s="65">
        <v>0</v>
      </c>
      <c r="DJ516" s="65">
        <v>0</v>
      </c>
      <c r="DK516" s="65">
        <v>0</v>
      </c>
      <c r="DM516" s="65">
        <v>0</v>
      </c>
      <c r="DN516" s="65">
        <v>0</v>
      </c>
      <c r="DO516" s="65">
        <v>0</v>
      </c>
      <c r="DP516" s="65">
        <v>0</v>
      </c>
      <c r="DQ516" s="65">
        <v>0</v>
      </c>
      <c r="DR516" s="65">
        <v>0</v>
      </c>
      <c r="DS516" s="65">
        <v>0</v>
      </c>
      <c r="DU516" s="65">
        <v>0</v>
      </c>
      <c r="DV516" s="65">
        <v>0</v>
      </c>
      <c r="DW516" s="65">
        <v>0</v>
      </c>
      <c r="DX516" s="65">
        <v>0</v>
      </c>
      <c r="DY516" s="65">
        <v>0</v>
      </c>
      <c r="DZ516" s="65">
        <v>0</v>
      </c>
      <c r="EA516" s="65">
        <v>0</v>
      </c>
      <c r="EC516" s="65">
        <v>0</v>
      </c>
      <c r="ED516" s="65">
        <v>0</v>
      </c>
      <c r="EE516" s="65">
        <v>0</v>
      </c>
      <c r="EF516" s="65">
        <v>0</v>
      </c>
      <c r="EG516" s="65">
        <v>0</v>
      </c>
      <c r="EH516" s="65">
        <v>0</v>
      </c>
      <c r="EI516" s="65">
        <v>0</v>
      </c>
      <c r="EK516" s="65">
        <v>0</v>
      </c>
      <c r="EL516" s="65">
        <v>0</v>
      </c>
      <c r="EM516" s="65">
        <v>0</v>
      </c>
      <c r="EN516" s="65">
        <v>0</v>
      </c>
      <c r="EO516" s="65">
        <v>0</v>
      </c>
      <c r="EP516" s="65">
        <v>0</v>
      </c>
      <c r="EQ516" s="65">
        <v>0</v>
      </c>
      <c r="ES516" s="65">
        <v>0</v>
      </c>
      <c r="ET516" s="65">
        <v>0</v>
      </c>
      <c r="EU516" s="65">
        <v>0</v>
      </c>
      <c r="EV516" s="65">
        <v>0</v>
      </c>
      <c r="EW516" s="65">
        <v>0</v>
      </c>
      <c r="EX516" s="65">
        <v>0</v>
      </c>
      <c r="EY516" s="65">
        <v>0</v>
      </c>
      <c r="FA516" s="65">
        <v>0</v>
      </c>
      <c r="FB516" s="65">
        <v>0</v>
      </c>
      <c r="FC516" s="65">
        <v>0</v>
      </c>
      <c r="FD516" s="65">
        <v>0</v>
      </c>
      <c r="FE516" s="65">
        <v>0</v>
      </c>
      <c r="FF516" s="65">
        <v>0</v>
      </c>
      <c r="FG516" s="65">
        <v>0</v>
      </c>
    </row>
    <row r="517" spans="1:163">
      <c r="A517" s="699" t="str">
        <f>[52]ACCOUNTALLOC!A517</f>
        <v>~</v>
      </c>
      <c r="B517" s="698" t="str">
        <f>[52]ACCOUNTALLOC!B517</f>
        <v>~</v>
      </c>
      <c r="C517" s="695">
        <f>[52]ACCOUNTALLOC!C517</f>
        <v>0</v>
      </c>
      <c r="D517" s="700"/>
      <c r="E517" s="697">
        <f>[52]ACCOUNTALLOC!E517</f>
        <v>0</v>
      </c>
      <c r="F517" s="697">
        <f>[52]ACCOUNTALLOC!F517</f>
        <v>0</v>
      </c>
      <c r="G517" s="697">
        <f>[52]ACCOUNTALLOC!G517</f>
        <v>0</v>
      </c>
      <c r="H517" s="697">
        <f>[52]ACCOUNTALLOC!H517</f>
        <v>0</v>
      </c>
      <c r="I517" s="697">
        <f>[52]ACCOUNTALLOC!I517</f>
        <v>0</v>
      </c>
      <c r="J517" s="697">
        <f>[52]ACCOUNTALLOC!J517</f>
        <v>0</v>
      </c>
      <c r="K517" s="697">
        <f>[52]ACCOUNTALLOC!K517</f>
        <v>0</v>
      </c>
      <c r="L517" s="698"/>
      <c r="M517" s="697">
        <f>[52]ACCOUNTALLOC!M517</f>
        <v>0</v>
      </c>
      <c r="N517" s="697">
        <f>[52]ACCOUNTALLOC!N517</f>
        <v>0</v>
      </c>
      <c r="O517" s="697">
        <f>[52]ACCOUNTALLOC!O517</f>
        <v>0</v>
      </c>
      <c r="P517" s="697">
        <f>[52]ACCOUNTALLOC!P517</f>
        <v>0</v>
      </c>
      <c r="Q517" s="697">
        <f>[52]ACCOUNTALLOC!Q517</f>
        <v>0</v>
      </c>
      <c r="R517" s="697">
        <f>[52]ACCOUNTALLOC!R517</f>
        <v>0</v>
      </c>
      <c r="S517" s="697">
        <f>[52]ACCOUNTALLOC!S517</f>
        <v>0</v>
      </c>
      <c r="T517" s="698"/>
      <c r="U517" s="697">
        <f>[52]ACCOUNTALLOC!U517</f>
        <v>0</v>
      </c>
      <c r="V517" s="697">
        <f>[52]ACCOUNTALLOC!V517</f>
        <v>0</v>
      </c>
      <c r="W517" s="697">
        <f>[52]ACCOUNTALLOC!W517</f>
        <v>0</v>
      </c>
      <c r="X517" s="697">
        <f>[52]ACCOUNTALLOC!X517</f>
        <v>0</v>
      </c>
      <c r="Y517" s="697">
        <f>[52]ACCOUNTALLOC!Y517</f>
        <v>0</v>
      </c>
      <c r="Z517" s="697">
        <f>[52]ACCOUNTALLOC!Z517</f>
        <v>0</v>
      </c>
      <c r="AA517" s="697">
        <f>[52]ACCOUNTALLOC!AA517</f>
        <v>0</v>
      </c>
      <c r="AB517" s="698"/>
      <c r="AC517" s="697">
        <f>[52]ACCOUNTALLOC!AC517</f>
        <v>0</v>
      </c>
      <c r="AD517" s="697">
        <f>[52]ACCOUNTALLOC!AD517</f>
        <v>0</v>
      </c>
      <c r="AE517" s="697">
        <f>[52]ACCOUNTALLOC!AE517</f>
        <v>0</v>
      </c>
      <c r="AF517" s="697">
        <f>[52]ACCOUNTALLOC!AF517</f>
        <v>0</v>
      </c>
      <c r="AG517" s="697">
        <f>[52]ACCOUNTALLOC!AG517</f>
        <v>0</v>
      </c>
      <c r="AH517" s="697">
        <f>[52]ACCOUNTALLOC!AH517</f>
        <v>0</v>
      </c>
      <c r="AI517" s="697">
        <f>[52]ACCOUNTALLOC!AI517</f>
        <v>0</v>
      </c>
      <c r="AJ517" s="698"/>
      <c r="AK517" s="697">
        <f>[52]ACCOUNTALLOC!AK517</f>
        <v>0</v>
      </c>
      <c r="AL517" s="697">
        <f>[52]ACCOUNTALLOC!AL517</f>
        <v>0</v>
      </c>
      <c r="AM517" s="697">
        <f>[52]ACCOUNTALLOC!AM517</f>
        <v>0</v>
      </c>
      <c r="AN517" s="697">
        <f>[52]ACCOUNTALLOC!AN517</f>
        <v>0</v>
      </c>
      <c r="AO517" s="697">
        <f>[52]ACCOUNTALLOC!AO517</f>
        <v>0</v>
      </c>
      <c r="AP517" s="697">
        <f>[52]ACCOUNTALLOC!AP517</f>
        <v>0</v>
      </c>
      <c r="AQ517" s="697">
        <f>[52]ACCOUNTALLOC!AQ517</f>
        <v>0</v>
      </c>
      <c r="AR517" s="698"/>
      <c r="AS517" s="697">
        <f>[52]ACCOUNTALLOC!AS517</f>
        <v>0</v>
      </c>
      <c r="AT517" s="697">
        <f>[52]ACCOUNTALLOC!AT517</f>
        <v>0</v>
      </c>
      <c r="AU517" s="697">
        <f>[52]ACCOUNTALLOC!AU517</f>
        <v>0</v>
      </c>
      <c r="AV517" s="697">
        <f>[52]ACCOUNTALLOC!AV517</f>
        <v>0</v>
      </c>
      <c r="AW517" s="697">
        <f>[52]ACCOUNTALLOC!AW517</f>
        <v>0</v>
      </c>
      <c r="AX517" s="697">
        <f>[52]ACCOUNTALLOC!AX517</f>
        <v>0</v>
      </c>
      <c r="AY517" s="697">
        <f>[52]ACCOUNTALLOC!AY517</f>
        <v>0</v>
      </c>
      <c r="AZ517" s="698"/>
      <c r="BA517" s="697">
        <f>[52]ACCOUNTALLOC!BA517</f>
        <v>0</v>
      </c>
      <c r="BB517" s="697">
        <f>[52]ACCOUNTALLOC!BB517</f>
        <v>0</v>
      </c>
      <c r="BC517" s="697">
        <f>[52]ACCOUNTALLOC!BC517</f>
        <v>0</v>
      </c>
      <c r="BD517" s="697">
        <f>[52]ACCOUNTALLOC!BD517</f>
        <v>0</v>
      </c>
      <c r="BE517" s="697">
        <f>[52]ACCOUNTALLOC!BE517</f>
        <v>0</v>
      </c>
      <c r="BF517" s="697">
        <f>[52]ACCOUNTALLOC!BF517</f>
        <v>0</v>
      </c>
      <c r="BG517" s="697">
        <f>[52]ACCOUNTALLOC!BG517</f>
        <v>0</v>
      </c>
      <c r="BH517" s="698"/>
      <c r="BI517" s="697">
        <f>[52]ACCOUNTALLOC!BI517</f>
        <v>0</v>
      </c>
      <c r="BJ517" s="697">
        <f>[52]ACCOUNTALLOC!BJ517</f>
        <v>0</v>
      </c>
      <c r="BK517" s="697">
        <f>[52]ACCOUNTALLOC!BK517</f>
        <v>0</v>
      </c>
      <c r="BL517" s="697">
        <f>[52]ACCOUNTALLOC!BL517</f>
        <v>0</v>
      </c>
      <c r="BM517" s="697">
        <f>[52]ACCOUNTALLOC!BM517</f>
        <v>0</v>
      </c>
      <c r="BN517" s="697">
        <f>[52]ACCOUNTALLOC!BN517</f>
        <v>0</v>
      </c>
      <c r="BO517" s="697">
        <f>[52]ACCOUNTALLOC!BO517</f>
        <v>0</v>
      </c>
      <c r="BP517" s="698"/>
      <c r="BQ517" s="697">
        <f>[52]ACCOUNTALLOC!BQ517</f>
        <v>0</v>
      </c>
      <c r="BR517" s="697">
        <f>[52]ACCOUNTALLOC!BR517</f>
        <v>0</v>
      </c>
      <c r="BS517" s="697">
        <f>[52]ACCOUNTALLOC!BS517</f>
        <v>0</v>
      </c>
      <c r="BT517" s="697">
        <f>[52]ACCOUNTALLOC!BT517</f>
        <v>0</v>
      </c>
      <c r="BU517" s="697">
        <f>[52]ACCOUNTALLOC!BU517</f>
        <v>0</v>
      </c>
      <c r="BV517" s="697">
        <f>[52]ACCOUNTALLOC!BV517</f>
        <v>0</v>
      </c>
      <c r="BW517" s="697">
        <f>[52]ACCOUNTALLOC!BW517</f>
        <v>0</v>
      </c>
      <c r="BX517" s="698"/>
      <c r="BY517" s="697">
        <f>[52]ACCOUNTALLOC!BY517</f>
        <v>0</v>
      </c>
      <c r="BZ517" s="697">
        <f>[52]ACCOUNTALLOC!BZ517</f>
        <v>0</v>
      </c>
      <c r="CA517" s="697">
        <f>[52]ACCOUNTALLOC!CA517</f>
        <v>0</v>
      </c>
      <c r="CB517" s="697">
        <f>[52]ACCOUNTALLOC!CB517</f>
        <v>0</v>
      </c>
      <c r="CC517" s="697">
        <f>[52]ACCOUNTALLOC!CC517</f>
        <v>0</v>
      </c>
      <c r="CD517" s="697">
        <f>[52]ACCOUNTALLOC!CD517</f>
        <v>0</v>
      </c>
      <c r="CE517" s="697">
        <f>[52]ACCOUNTALLOC!CE517</f>
        <v>0</v>
      </c>
      <c r="CF517" s="698"/>
      <c r="CG517" s="697">
        <f>[52]ACCOUNTALLOC!CG517</f>
        <v>0</v>
      </c>
      <c r="CH517" s="697">
        <f>[52]ACCOUNTALLOC!CH517</f>
        <v>0</v>
      </c>
      <c r="CI517" s="697">
        <f>[52]ACCOUNTALLOC!CI517</f>
        <v>0</v>
      </c>
      <c r="CJ517" s="697">
        <f>[52]ACCOUNTALLOC!CJ517</f>
        <v>0</v>
      </c>
      <c r="CK517" s="697">
        <f>[52]ACCOUNTALLOC!CK517</f>
        <v>0</v>
      </c>
      <c r="CL517" s="697">
        <f>[52]ACCOUNTALLOC!CL517</f>
        <v>0</v>
      </c>
      <c r="CM517" s="697">
        <f>[52]ACCOUNTALLOC!CM517</f>
        <v>0</v>
      </c>
      <c r="CN517" s="698">
        <f>[52]ACCOUNTALLOC!CN517</f>
        <v>0</v>
      </c>
      <c r="CO517" s="697">
        <f>[52]ACCOUNTALLOC!CO517</f>
        <v>0</v>
      </c>
      <c r="CP517" s="697">
        <f>[52]ACCOUNTALLOC!CP517</f>
        <v>0</v>
      </c>
      <c r="CQ517" s="697">
        <f>[52]ACCOUNTALLOC!CQ517</f>
        <v>0</v>
      </c>
      <c r="CR517" s="697">
        <f>[52]ACCOUNTALLOC!CR517</f>
        <v>0</v>
      </c>
      <c r="CS517" s="697">
        <f>[52]ACCOUNTALLOC!CS517</f>
        <v>0</v>
      </c>
      <c r="CT517" s="697">
        <f>[52]ACCOUNTALLOC!CT517</f>
        <v>0</v>
      </c>
      <c r="CU517" s="697">
        <f>[52]ACCOUNTALLOC!CU517</f>
        <v>0</v>
      </c>
      <c r="CW517" s="65">
        <f>[52]ACCOUNTALLOC!CW517</f>
        <v>0</v>
      </c>
      <c r="CX517" s="65">
        <f>[52]ACCOUNTALLOC!CX517</f>
        <v>0</v>
      </c>
      <c r="CY517" s="65">
        <f>[52]ACCOUNTALLOC!CY517</f>
        <v>0</v>
      </c>
      <c r="CZ517" s="65">
        <f>[52]ACCOUNTALLOC!CZ517</f>
        <v>0</v>
      </c>
      <c r="DA517" s="65">
        <f>[52]ACCOUNTALLOC!DA517</f>
        <v>0</v>
      </c>
      <c r="DB517" s="65">
        <f>[52]ACCOUNTALLOC!DB517</f>
        <v>0</v>
      </c>
      <c r="DC517" s="65">
        <f>[52]ACCOUNTALLOC!DC517</f>
        <v>0</v>
      </c>
      <c r="DE517" s="65">
        <v>0</v>
      </c>
      <c r="DF517" s="65">
        <v>0</v>
      </c>
      <c r="DG517" s="65">
        <v>0</v>
      </c>
      <c r="DH517" s="65">
        <v>0</v>
      </c>
      <c r="DI517" s="65">
        <v>0</v>
      </c>
      <c r="DJ517" s="65">
        <v>0</v>
      </c>
      <c r="DK517" s="65">
        <v>0</v>
      </c>
      <c r="DM517" s="65">
        <v>0</v>
      </c>
      <c r="DN517" s="65">
        <v>0</v>
      </c>
      <c r="DO517" s="65">
        <v>0</v>
      </c>
      <c r="DP517" s="65">
        <v>0</v>
      </c>
      <c r="DQ517" s="65">
        <v>0</v>
      </c>
      <c r="DR517" s="65">
        <v>0</v>
      </c>
      <c r="DS517" s="65">
        <v>0</v>
      </c>
      <c r="DU517" s="65">
        <v>0</v>
      </c>
      <c r="DV517" s="65">
        <v>0</v>
      </c>
      <c r="DW517" s="65">
        <v>0</v>
      </c>
      <c r="DX517" s="65">
        <v>0</v>
      </c>
      <c r="DY517" s="65">
        <v>0</v>
      </c>
      <c r="DZ517" s="65">
        <v>0</v>
      </c>
      <c r="EA517" s="65">
        <v>0</v>
      </c>
      <c r="EC517" s="65">
        <v>0</v>
      </c>
      <c r="ED517" s="65">
        <v>0</v>
      </c>
      <c r="EE517" s="65">
        <v>0</v>
      </c>
      <c r="EF517" s="65">
        <v>0</v>
      </c>
      <c r="EG517" s="65">
        <v>0</v>
      </c>
      <c r="EH517" s="65">
        <v>0</v>
      </c>
      <c r="EI517" s="65">
        <v>0</v>
      </c>
      <c r="EK517" s="65">
        <v>0</v>
      </c>
      <c r="EL517" s="65">
        <v>0</v>
      </c>
      <c r="EM517" s="65">
        <v>0</v>
      </c>
      <c r="EN517" s="65">
        <v>0</v>
      </c>
      <c r="EO517" s="65">
        <v>0</v>
      </c>
      <c r="EP517" s="65">
        <v>0</v>
      </c>
      <c r="EQ517" s="65">
        <v>0</v>
      </c>
      <c r="ES517" s="65">
        <v>0</v>
      </c>
      <c r="ET517" s="65">
        <v>0</v>
      </c>
      <c r="EU517" s="65">
        <v>0</v>
      </c>
      <c r="EV517" s="65">
        <v>0</v>
      </c>
      <c r="EW517" s="65">
        <v>0</v>
      </c>
      <c r="EX517" s="65">
        <v>0</v>
      </c>
      <c r="EY517" s="65">
        <v>0</v>
      </c>
      <c r="FA517" s="65">
        <v>0</v>
      </c>
      <c r="FB517" s="65">
        <v>0</v>
      </c>
      <c r="FC517" s="65">
        <v>0</v>
      </c>
      <c r="FD517" s="65">
        <v>0</v>
      </c>
      <c r="FE517" s="65">
        <v>0</v>
      </c>
      <c r="FF517" s="65">
        <v>0</v>
      </c>
      <c r="FG517" s="65">
        <v>0</v>
      </c>
    </row>
    <row r="518" spans="1:163">
      <c r="A518" s="699" t="str">
        <f>[52]ACCOUNTALLOC!A518</f>
        <v>~</v>
      </c>
      <c r="B518" s="698" t="str">
        <f>[52]ACCOUNTALLOC!B518</f>
        <v>~</v>
      </c>
      <c r="C518" s="695">
        <f>[52]ACCOUNTALLOC!C518</f>
        <v>0</v>
      </c>
      <c r="D518" s="700"/>
      <c r="E518" s="697">
        <f>[52]ACCOUNTALLOC!E518</f>
        <v>0</v>
      </c>
      <c r="F518" s="697">
        <f>[52]ACCOUNTALLOC!F518</f>
        <v>0</v>
      </c>
      <c r="G518" s="697">
        <f>[52]ACCOUNTALLOC!G518</f>
        <v>0</v>
      </c>
      <c r="H518" s="697">
        <f>[52]ACCOUNTALLOC!H518</f>
        <v>0</v>
      </c>
      <c r="I518" s="697">
        <f>[52]ACCOUNTALLOC!I518</f>
        <v>0</v>
      </c>
      <c r="J518" s="697">
        <f>[52]ACCOUNTALLOC!J518</f>
        <v>0</v>
      </c>
      <c r="K518" s="697">
        <f>[52]ACCOUNTALLOC!K518</f>
        <v>0</v>
      </c>
      <c r="L518" s="698"/>
      <c r="M518" s="697">
        <f>[52]ACCOUNTALLOC!M518</f>
        <v>0</v>
      </c>
      <c r="N518" s="697">
        <f>[52]ACCOUNTALLOC!N518</f>
        <v>0</v>
      </c>
      <c r="O518" s="697">
        <f>[52]ACCOUNTALLOC!O518</f>
        <v>0</v>
      </c>
      <c r="P518" s="697">
        <f>[52]ACCOUNTALLOC!P518</f>
        <v>0</v>
      </c>
      <c r="Q518" s="697">
        <f>[52]ACCOUNTALLOC!Q518</f>
        <v>0</v>
      </c>
      <c r="R518" s="697">
        <f>[52]ACCOUNTALLOC!R518</f>
        <v>0</v>
      </c>
      <c r="S518" s="697">
        <f>[52]ACCOUNTALLOC!S518</f>
        <v>0</v>
      </c>
      <c r="T518" s="698"/>
      <c r="U518" s="697">
        <f>[52]ACCOUNTALLOC!U518</f>
        <v>0</v>
      </c>
      <c r="V518" s="697">
        <f>[52]ACCOUNTALLOC!V518</f>
        <v>0</v>
      </c>
      <c r="W518" s="697">
        <f>[52]ACCOUNTALLOC!W518</f>
        <v>0</v>
      </c>
      <c r="X518" s="697">
        <f>[52]ACCOUNTALLOC!X518</f>
        <v>0</v>
      </c>
      <c r="Y518" s="697">
        <f>[52]ACCOUNTALLOC!Y518</f>
        <v>0</v>
      </c>
      <c r="Z518" s="697">
        <f>[52]ACCOUNTALLOC!Z518</f>
        <v>0</v>
      </c>
      <c r="AA518" s="697">
        <f>[52]ACCOUNTALLOC!AA518</f>
        <v>0</v>
      </c>
      <c r="AB518" s="698"/>
      <c r="AC518" s="697">
        <f>[52]ACCOUNTALLOC!AC518</f>
        <v>0</v>
      </c>
      <c r="AD518" s="697">
        <f>[52]ACCOUNTALLOC!AD518</f>
        <v>0</v>
      </c>
      <c r="AE518" s="697">
        <f>[52]ACCOUNTALLOC!AE518</f>
        <v>0</v>
      </c>
      <c r="AF518" s="697">
        <f>[52]ACCOUNTALLOC!AF518</f>
        <v>0</v>
      </c>
      <c r="AG518" s="697">
        <f>[52]ACCOUNTALLOC!AG518</f>
        <v>0</v>
      </c>
      <c r="AH518" s="697">
        <f>[52]ACCOUNTALLOC!AH518</f>
        <v>0</v>
      </c>
      <c r="AI518" s="697">
        <f>[52]ACCOUNTALLOC!AI518</f>
        <v>0</v>
      </c>
      <c r="AJ518" s="698"/>
      <c r="AK518" s="697">
        <f>[52]ACCOUNTALLOC!AK518</f>
        <v>0</v>
      </c>
      <c r="AL518" s="697">
        <f>[52]ACCOUNTALLOC!AL518</f>
        <v>0</v>
      </c>
      <c r="AM518" s="697">
        <f>[52]ACCOUNTALLOC!AM518</f>
        <v>0</v>
      </c>
      <c r="AN518" s="697">
        <f>[52]ACCOUNTALLOC!AN518</f>
        <v>0</v>
      </c>
      <c r="AO518" s="697">
        <f>[52]ACCOUNTALLOC!AO518</f>
        <v>0</v>
      </c>
      <c r="AP518" s="697">
        <f>[52]ACCOUNTALLOC!AP518</f>
        <v>0</v>
      </c>
      <c r="AQ518" s="697">
        <f>[52]ACCOUNTALLOC!AQ518</f>
        <v>0</v>
      </c>
      <c r="AR518" s="698"/>
      <c r="AS518" s="697">
        <f>[52]ACCOUNTALLOC!AS518</f>
        <v>0</v>
      </c>
      <c r="AT518" s="697">
        <f>[52]ACCOUNTALLOC!AT518</f>
        <v>0</v>
      </c>
      <c r="AU518" s="697">
        <f>[52]ACCOUNTALLOC!AU518</f>
        <v>0</v>
      </c>
      <c r="AV518" s="697">
        <f>[52]ACCOUNTALLOC!AV518</f>
        <v>0</v>
      </c>
      <c r="AW518" s="697">
        <f>[52]ACCOUNTALLOC!AW518</f>
        <v>0</v>
      </c>
      <c r="AX518" s="697">
        <f>[52]ACCOUNTALLOC!AX518</f>
        <v>0</v>
      </c>
      <c r="AY518" s="697">
        <f>[52]ACCOUNTALLOC!AY518</f>
        <v>0</v>
      </c>
      <c r="AZ518" s="698"/>
      <c r="BA518" s="697">
        <f>[52]ACCOUNTALLOC!BA518</f>
        <v>0</v>
      </c>
      <c r="BB518" s="697">
        <f>[52]ACCOUNTALLOC!BB518</f>
        <v>0</v>
      </c>
      <c r="BC518" s="697">
        <f>[52]ACCOUNTALLOC!BC518</f>
        <v>0</v>
      </c>
      <c r="BD518" s="697">
        <f>[52]ACCOUNTALLOC!BD518</f>
        <v>0</v>
      </c>
      <c r="BE518" s="697">
        <f>[52]ACCOUNTALLOC!BE518</f>
        <v>0</v>
      </c>
      <c r="BF518" s="697">
        <f>[52]ACCOUNTALLOC!BF518</f>
        <v>0</v>
      </c>
      <c r="BG518" s="697">
        <f>[52]ACCOUNTALLOC!BG518</f>
        <v>0</v>
      </c>
      <c r="BH518" s="698"/>
      <c r="BI518" s="697">
        <f>[52]ACCOUNTALLOC!BI518</f>
        <v>0</v>
      </c>
      <c r="BJ518" s="697">
        <f>[52]ACCOUNTALLOC!BJ518</f>
        <v>0</v>
      </c>
      <c r="BK518" s="697">
        <f>[52]ACCOUNTALLOC!BK518</f>
        <v>0</v>
      </c>
      <c r="BL518" s="697">
        <f>[52]ACCOUNTALLOC!BL518</f>
        <v>0</v>
      </c>
      <c r="BM518" s="697">
        <f>[52]ACCOUNTALLOC!BM518</f>
        <v>0</v>
      </c>
      <c r="BN518" s="697">
        <f>[52]ACCOUNTALLOC!BN518</f>
        <v>0</v>
      </c>
      <c r="BO518" s="697">
        <f>[52]ACCOUNTALLOC!BO518</f>
        <v>0</v>
      </c>
      <c r="BP518" s="698"/>
      <c r="BQ518" s="697">
        <f>[52]ACCOUNTALLOC!BQ518</f>
        <v>0</v>
      </c>
      <c r="BR518" s="697">
        <f>[52]ACCOUNTALLOC!BR518</f>
        <v>0</v>
      </c>
      <c r="BS518" s="697">
        <f>[52]ACCOUNTALLOC!BS518</f>
        <v>0</v>
      </c>
      <c r="BT518" s="697">
        <f>[52]ACCOUNTALLOC!BT518</f>
        <v>0</v>
      </c>
      <c r="BU518" s="697">
        <f>[52]ACCOUNTALLOC!BU518</f>
        <v>0</v>
      </c>
      <c r="BV518" s="697">
        <f>[52]ACCOUNTALLOC!BV518</f>
        <v>0</v>
      </c>
      <c r="BW518" s="697">
        <f>[52]ACCOUNTALLOC!BW518</f>
        <v>0</v>
      </c>
      <c r="BX518" s="698"/>
      <c r="BY518" s="697">
        <f>[52]ACCOUNTALLOC!BY518</f>
        <v>0</v>
      </c>
      <c r="BZ518" s="697">
        <f>[52]ACCOUNTALLOC!BZ518</f>
        <v>0</v>
      </c>
      <c r="CA518" s="697">
        <f>[52]ACCOUNTALLOC!CA518</f>
        <v>0</v>
      </c>
      <c r="CB518" s="697">
        <f>[52]ACCOUNTALLOC!CB518</f>
        <v>0</v>
      </c>
      <c r="CC518" s="697">
        <f>[52]ACCOUNTALLOC!CC518</f>
        <v>0</v>
      </c>
      <c r="CD518" s="697">
        <f>[52]ACCOUNTALLOC!CD518</f>
        <v>0</v>
      </c>
      <c r="CE518" s="697">
        <f>[52]ACCOUNTALLOC!CE518</f>
        <v>0</v>
      </c>
      <c r="CF518" s="698"/>
      <c r="CG518" s="697">
        <f>[52]ACCOUNTALLOC!CG518</f>
        <v>0</v>
      </c>
      <c r="CH518" s="697">
        <f>[52]ACCOUNTALLOC!CH518</f>
        <v>0</v>
      </c>
      <c r="CI518" s="697">
        <f>[52]ACCOUNTALLOC!CI518</f>
        <v>0</v>
      </c>
      <c r="CJ518" s="697">
        <f>[52]ACCOUNTALLOC!CJ518</f>
        <v>0</v>
      </c>
      <c r="CK518" s="697">
        <f>[52]ACCOUNTALLOC!CK518</f>
        <v>0</v>
      </c>
      <c r="CL518" s="697">
        <f>[52]ACCOUNTALLOC!CL518</f>
        <v>0</v>
      </c>
      <c r="CM518" s="697">
        <f>[52]ACCOUNTALLOC!CM518</f>
        <v>0</v>
      </c>
      <c r="CN518" s="698">
        <f>[52]ACCOUNTALLOC!CN518</f>
        <v>0</v>
      </c>
      <c r="CO518" s="697">
        <f>[52]ACCOUNTALLOC!CO518</f>
        <v>0</v>
      </c>
      <c r="CP518" s="697">
        <f>[52]ACCOUNTALLOC!CP518</f>
        <v>0</v>
      </c>
      <c r="CQ518" s="697">
        <f>[52]ACCOUNTALLOC!CQ518</f>
        <v>0</v>
      </c>
      <c r="CR518" s="697">
        <f>[52]ACCOUNTALLOC!CR518</f>
        <v>0</v>
      </c>
      <c r="CS518" s="697">
        <f>[52]ACCOUNTALLOC!CS518</f>
        <v>0</v>
      </c>
      <c r="CT518" s="697">
        <f>[52]ACCOUNTALLOC!CT518</f>
        <v>0</v>
      </c>
      <c r="CU518" s="697">
        <f>[52]ACCOUNTALLOC!CU518</f>
        <v>0</v>
      </c>
      <c r="CW518" s="65">
        <f>[52]ACCOUNTALLOC!CW518</f>
        <v>0</v>
      </c>
      <c r="CX518" s="65">
        <f>[52]ACCOUNTALLOC!CX518</f>
        <v>0</v>
      </c>
      <c r="CY518" s="65">
        <f>[52]ACCOUNTALLOC!CY518</f>
        <v>0</v>
      </c>
      <c r="CZ518" s="65">
        <f>[52]ACCOUNTALLOC!CZ518</f>
        <v>0</v>
      </c>
      <c r="DA518" s="65">
        <f>[52]ACCOUNTALLOC!DA518</f>
        <v>0</v>
      </c>
      <c r="DB518" s="65">
        <f>[52]ACCOUNTALLOC!DB518</f>
        <v>0</v>
      </c>
      <c r="DC518" s="65">
        <f>[52]ACCOUNTALLOC!DC518</f>
        <v>0</v>
      </c>
      <c r="DE518" s="65">
        <v>0</v>
      </c>
      <c r="DF518" s="65">
        <v>0</v>
      </c>
      <c r="DG518" s="65">
        <v>0</v>
      </c>
      <c r="DH518" s="65">
        <v>0</v>
      </c>
      <c r="DI518" s="65">
        <v>0</v>
      </c>
      <c r="DJ518" s="65">
        <v>0</v>
      </c>
      <c r="DK518" s="65">
        <v>0</v>
      </c>
      <c r="DM518" s="65">
        <v>0</v>
      </c>
      <c r="DN518" s="65">
        <v>0</v>
      </c>
      <c r="DO518" s="65">
        <v>0</v>
      </c>
      <c r="DP518" s="65">
        <v>0</v>
      </c>
      <c r="DQ518" s="65">
        <v>0</v>
      </c>
      <c r="DR518" s="65">
        <v>0</v>
      </c>
      <c r="DS518" s="65">
        <v>0</v>
      </c>
      <c r="DU518" s="65">
        <v>0</v>
      </c>
      <c r="DV518" s="65">
        <v>0</v>
      </c>
      <c r="DW518" s="65">
        <v>0</v>
      </c>
      <c r="DX518" s="65">
        <v>0</v>
      </c>
      <c r="DY518" s="65">
        <v>0</v>
      </c>
      <c r="DZ518" s="65">
        <v>0</v>
      </c>
      <c r="EA518" s="65">
        <v>0</v>
      </c>
      <c r="EC518" s="65">
        <v>0</v>
      </c>
      <c r="ED518" s="65">
        <v>0</v>
      </c>
      <c r="EE518" s="65">
        <v>0</v>
      </c>
      <c r="EF518" s="65">
        <v>0</v>
      </c>
      <c r="EG518" s="65">
        <v>0</v>
      </c>
      <c r="EH518" s="65">
        <v>0</v>
      </c>
      <c r="EI518" s="65">
        <v>0</v>
      </c>
      <c r="EK518" s="65">
        <v>0</v>
      </c>
      <c r="EL518" s="65">
        <v>0</v>
      </c>
      <c r="EM518" s="65">
        <v>0</v>
      </c>
      <c r="EN518" s="65">
        <v>0</v>
      </c>
      <c r="EO518" s="65">
        <v>0</v>
      </c>
      <c r="EP518" s="65">
        <v>0</v>
      </c>
      <c r="EQ518" s="65">
        <v>0</v>
      </c>
      <c r="ES518" s="65">
        <v>0</v>
      </c>
      <c r="ET518" s="65">
        <v>0</v>
      </c>
      <c r="EU518" s="65">
        <v>0</v>
      </c>
      <c r="EV518" s="65">
        <v>0</v>
      </c>
      <c r="EW518" s="65">
        <v>0</v>
      </c>
      <c r="EX518" s="65">
        <v>0</v>
      </c>
      <c r="EY518" s="65">
        <v>0</v>
      </c>
      <c r="FA518" s="65">
        <v>0</v>
      </c>
      <c r="FB518" s="65">
        <v>0</v>
      </c>
      <c r="FC518" s="65">
        <v>0</v>
      </c>
      <c r="FD518" s="65">
        <v>0</v>
      </c>
      <c r="FE518" s="65">
        <v>0</v>
      </c>
      <c r="FF518" s="65">
        <v>0</v>
      </c>
      <c r="FG518" s="65">
        <v>0</v>
      </c>
    </row>
    <row r="519" spans="1:163">
      <c r="A519" s="699" t="str">
        <f>[52]ACCOUNTALLOC!A519</f>
        <v>~</v>
      </c>
      <c r="B519" s="698" t="str">
        <f>[52]ACCOUNTALLOC!B519</f>
        <v>~</v>
      </c>
      <c r="C519" s="695">
        <f>[52]ACCOUNTALLOC!C519</f>
        <v>0</v>
      </c>
      <c r="D519" s="700"/>
      <c r="E519" s="697">
        <f>[52]ACCOUNTALLOC!E519</f>
        <v>0</v>
      </c>
      <c r="F519" s="697">
        <f>[52]ACCOUNTALLOC!F519</f>
        <v>0</v>
      </c>
      <c r="G519" s="697">
        <f>[52]ACCOUNTALLOC!G519</f>
        <v>0</v>
      </c>
      <c r="H519" s="697">
        <f>[52]ACCOUNTALLOC!H519</f>
        <v>0</v>
      </c>
      <c r="I519" s="697">
        <f>[52]ACCOUNTALLOC!I519</f>
        <v>0</v>
      </c>
      <c r="J519" s="697">
        <f>[52]ACCOUNTALLOC!J519</f>
        <v>0</v>
      </c>
      <c r="K519" s="697">
        <f>[52]ACCOUNTALLOC!K519</f>
        <v>0</v>
      </c>
      <c r="L519" s="698"/>
      <c r="M519" s="697">
        <f>[52]ACCOUNTALLOC!M519</f>
        <v>0</v>
      </c>
      <c r="N519" s="697">
        <f>[52]ACCOUNTALLOC!N519</f>
        <v>0</v>
      </c>
      <c r="O519" s="697">
        <f>[52]ACCOUNTALLOC!O519</f>
        <v>0</v>
      </c>
      <c r="P519" s="697">
        <f>[52]ACCOUNTALLOC!P519</f>
        <v>0</v>
      </c>
      <c r="Q519" s="697">
        <f>[52]ACCOUNTALLOC!Q519</f>
        <v>0</v>
      </c>
      <c r="R519" s="697">
        <f>[52]ACCOUNTALLOC!R519</f>
        <v>0</v>
      </c>
      <c r="S519" s="697">
        <f>[52]ACCOUNTALLOC!S519</f>
        <v>0</v>
      </c>
      <c r="T519" s="698"/>
      <c r="U519" s="697">
        <f>[52]ACCOUNTALLOC!U519</f>
        <v>0</v>
      </c>
      <c r="V519" s="697">
        <f>[52]ACCOUNTALLOC!V519</f>
        <v>0</v>
      </c>
      <c r="W519" s="697">
        <f>[52]ACCOUNTALLOC!W519</f>
        <v>0</v>
      </c>
      <c r="X519" s="697">
        <f>[52]ACCOUNTALLOC!X519</f>
        <v>0</v>
      </c>
      <c r="Y519" s="697">
        <f>[52]ACCOUNTALLOC!Y519</f>
        <v>0</v>
      </c>
      <c r="Z519" s="697">
        <f>[52]ACCOUNTALLOC!Z519</f>
        <v>0</v>
      </c>
      <c r="AA519" s="697">
        <f>[52]ACCOUNTALLOC!AA519</f>
        <v>0</v>
      </c>
      <c r="AB519" s="698"/>
      <c r="AC519" s="697">
        <f>[52]ACCOUNTALLOC!AC519</f>
        <v>0</v>
      </c>
      <c r="AD519" s="697">
        <f>[52]ACCOUNTALLOC!AD519</f>
        <v>0</v>
      </c>
      <c r="AE519" s="697">
        <f>[52]ACCOUNTALLOC!AE519</f>
        <v>0</v>
      </c>
      <c r="AF519" s="697">
        <f>[52]ACCOUNTALLOC!AF519</f>
        <v>0</v>
      </c>
      <c r="AG519" s="697">
        <f>[52]ACCOUNTALLOC!AG519</f>
        <v>0</v>
      </c>
      <c r="AH519" s="697">
        <f>[52]ACCOUNTALLOC!AH519</f>
        <v>0</v>
      </c>
      <c r="AI519" s="697">
        <f>[52]ACCOUNTALLOC!AI519</f>
        <v>0</v>
      </c>
      <c r="AJ519" s="698"/>
      <c r="AK519" s="697">
        <f>[52]ACCOUNTALLOC!AK519</f>
        <v>0</v>
      </c>
      <c r="AL519" s="697">
        <f>[52]ACCOUNTALLOC!AL519</f>
        <v>0</v>
      </c>
      <c r="AM519" s="697">
        <f>[52]ACCOUNTALLOC!AM519</f>
        <v>0</v>
      </c>
      <c r="AN519" s="697">
        <f>[52]ACCOUNTALLOC!AN519</f>
        <v>0</v>
      </c>
      <c r="AO519" s="697">
        <f>[52]ACCOUNTALLOC!AO519</f>
        <v>0</v>
      </c>
      <c r="AP519" s="697">
        <f>[52]ACCOUNTALLOC!AP519</f>
        <v>0</v>
      </c>
      <c r="AQ519" s="697">
        <f>[52]ACCOUNTALLOC!AQ519</f>
        <v>0</v>
      </c>
      <c r="AR519" s="698"/>
      <c r="AS519" s="697">
        <f>[52]ACCOUNTALLOC!AS519</f>
        <v>0</v>
      </c>
      <c r="AT519" s="697">
        <f>[52]ACCOUNTALLOC!AT519</f>
        <v>0</v>
      </c>
      <c r="AU519" s="697">
        <f>[52]ACCOUNTALLOC!AU519</f>
        <v>0</v>
      </c>
      <c r="AV519" s="697">
        <f>[52]ACCOUNTALLOC!AV519</f>
        <v>0</v>
      </c>
      <c r="AW519" s="697">
        <f>[52]ACCOUNTALLOC!AW519</f>
        <v>0</v>
      </c>
      <c r="AX519" s="697">
        <f>[52]ACCOUNTALLOC!AX519</f>
        <v>0</v>
      </c>
      <c r="AY519" s="697">
        <f>[52]ACCOUNTALLOC!AY519</f>
        <v>0</v>
      </c>
      <c r="AZ519" s="698"/>
      <c r="BA519" s="697">
        <f>[52]ACCOUNTALLOC!BA519</f>
        <v>0</v>
      </c>
      <c r="BB519" s="697">
        <f>[52]ACCOUNTALLOC!BB519</f>
        <v>0</v>
      </c>
      <c r="BC519" s="697">
        <f>[52]ACCOUNTALLOC!BC519</f>
        <v>0</v>
      </c>
      <c r="BD519" s="697">
        <f>[52]ACCOUNTALLOC!BD519</f>
        <v>0</v>
      </c>
      <c r="BE519" s="697">
        <f>[52]ACCOUNTALLOC!BE519</f>
        <v>0</v>
      </c>
      <c r="BF519" s="697">
        <f>[52]ACCOUNTALLOC!BF519</f>
        <v>0</v>
      </c>
      <c r="BG519" s="697">
        <f>[52]ACCOUNTALLOC!BG519</f>
        <v>0</v>
      </c>
      <c r="BH519" s="698"/>
      <c r="BI519" s="697">
        <f>[52]ACCOUNTALLOC!BI519</f>
        <v>0</v>
      </c>
      <c r="BJ519" s="697">
        <f>[52]ACCOUNTALLOC!BJ519</f>
        <v>0</v>
      </c>
      <c r="BK519" s="697">
        <f>[52]ACCOUNTALLOC!BK519</f>
        <v>0</v>
      </c>
      <c r="BL519" s="697">
        <f>[52]ACCOUNTALLOC!BL519</f>
        <v>0</v>
      </c>
      <c r="BM519" s="697">
        <f>[52]ACCOUNTALLOC!BM519</f>
        <v>0</v>
      </c>
      <c r="BN519" s="697">
        <f>[52]ACCOUNTALLOC!BN519</f>
        <v>0</v>
      </c>
      <c r="BO519" s="697">
        <f>[52]ACCOUNTALLOC!BO519</f>
        <v>0</v>
      </c>
      <c r="BP519" s="698"/>
      <c r="BQ519" s="697">
        <f>[52]ACCOUNTALLOC!BQ519</f>
        <v>0</v>
      </c>
      <c r="BR519" s="697">
        <f>[52]ACCOUNTALLOC!BR519</f>
        <v>0</v>
      </c>
      <c r="BS519" s="697">
        <f>[52]ACCOUNTALLOC!BS519</f>
        <v>0</v>
      </c>
      <c r="BT519" s="697">
        <f>[52]ACCOUNTALLOC!BT519</f>
        <v>0</v>
      </c>
      <c r="BU519" s="697">
        <f>[52]ACCOUNTALLOC!BU519</f>
        <v>0</v>
      </c>
      <c r="BV519" s="697">
        <f>[52]ACCOUNTALLOC!BV519</f>
        <v>0</v>
      </c>
      <c r="BW519" s="697">
        <f>[52]ACCOUNTALLOC!BW519</f>
        <v>0</v>
      </c>
      <c r="BX519" s="698"/>
      <c r="BY519" s="697">
        <f>[52]ACCOUNTALLOC!BY519</f>
        <v>0</v>
      </c>
      <c r="BZ519" s="697">
        <f>[52]ACCOUNTALLOC!BZ519</f>
        <v>0</v>
      </c>
      <c r="CA519" s="697">
        <f>[52]ACCOUNTALLOC!CA519</f>
        <v>0</v>
      </c>
      <c r="CB519" s="697">
        <f>[52]ACCOUNTALLOC!CB519</f>
        <v>0</v>
      </c>
      <c r="CC519" s="697">
        <f>[52]ACCOUNTALLOC!CC519</f>
        <v>0</v>
      </c>
      <c r="CD519" s="697">
        <f>[52]ACCOUNTALLOC!CD519</f>
        <v>0</v>
      </c>
      <c r="CE519" s="697">
        <f>[52]ACCOUNTALLOC!CE519</f>
        <v>0</v>
      </c>
      <c r="CF519" s="698"/>
      <c r="CG519" s="697">
        <f>[52]ACCOUNTALLOC!CG519</f>
        <v>0</v>
      </c>
      <c r="CH519" s="697">
        <f>[52]ACCOUNTALLOC!CH519</f>
        <v>0</v>
      </c>
      <c r="CI519" s="697">
        <f>[52]ACCOUNTALLOC!CI519</f>
        <v>0</v>
      </c>
      <c r="CJ519" s="697">
        <f>[52]ACCOUNTALLOC!CJ519</f>
        <v>0</v>
      </c>
      <c r="CK519" s="697">
        <f>[52]ACCOUNTALLOC!CK519</f>
        <v>0</v>
      </c>
      <c r="CL519" s="697">
        <f>[52]ACCOUNTALLOC!CL519</f>
        <v>0</v>
      </c>
      <c r="CM519" s="697">
        <f>[52]ACCOUNTALLOC!CM519</f>
        <v>0</v>
      </c>
      <c r="CN519" s="698">
        <f>[52]ACCOUNTALLOC!CN519</f>
        <v>0</v>
      </c>
      <c r="CO519" s="697">
        <f>[52]ACCOUNTALLOC!CO519</f>
        <v>0</v>
      </c>
      <c r="CP519" s="697">
        <f>[52]ACCOUNTALLOC!CP519</f>
        <v>0</v>
      </c>
      <c r="CQ519" s="697">
        <f>[52]ACCOUNTALLOC!CQ519</f>
        <v>0</v>
      </c>
      <c r="CR519" s="697">
        <f>[52]ACCOUNTALLOC!CR519</f>
        <v>0</v>
      </c>
      <c r="CS519" s="697">
        <f>[52]ACCOUNTALLOC!CS519</f>
        <v>0</v>
      </c>
      <c r="CT519" s="697">
        <f>[52]ACCOUNTALLOC!CT519</f>
        <v>0</v>
      </c>
      <c r="CU519" s="697">
        <f>[52]ACCOUNTALLOC!CU519</f>
        <v>0</v>
      </c>
      <c r="CW519" s="65">
        <f>[52]ACCOUNTALLOC!CW519</f>
        <v>0</v>
      </c>
      <c r="CX519" s="65">
        <f>[52]ACCOUNTALLOC!CX519</f>
        <v>0</v>
      </c>
      <c r="CY519" s="65">
        <f>[52]ACCOUNTALLOC!CY519</f>
        <v>0</v>
      </c>
      <c r="CZ519" s="65">
        <f>[52]ACCOUNTALLOC!CZ519</f>
        <v>0</v>
      </c>
      <c r="DA519" s="65">
        <f>[52]ACCOUNTALLOC!DA519</f>
        <v>0</v>
      </c>
      <c r="DB519" s="65">
        <f>[52]ACCOUNTALLOC!DB519</f>
        <v>0</v>
      </c>
      <c r="DC519" s="65">
        <f>[52]ACCOUNTALLOC!DC519</f>
        <v>0</v>
      </c>
      <c r="DE519" s="65">
        <v>0</v>
      </c>
      <c r="DF519" s="65">
        <v>0</v>
      </c>
      <c r="DG519" s="65">
        <v>0</v>
      </c>
      <c r="DH519" s="65">
        <v>0</v>
      </c>
      <c r="DI519" s="65">
        <v>0</v>
      </c>
      <c r="DJ519" s="65">
        <v>0</v>
      </c>
      <c r="DK519" s="65">
        <v>0</v>
      </c>
      <c r="DM519" s="65">
        <v>0</v>
      </c>
      <c r="DN519" s="65">
        <v>0</v>
      </c>
      <c r="DO519" s="65">
        <v>0</v>
      </c>
      <c r="DP519" s="65">
        <v>0</v>
      </c>
      <c r="DQ519" s="65">
        <v>0</v>
      </c>
      <c r="DR519" s="65">
        <v>0</v>
      </c>
      <c r="DS519" s="65">
        <v>0</v>
      </c>
      <c r="DU519" s="65">
        <v>0</v>
      </c>
      <c r="DV519" s="65">
        <v>0</v>
      </c>
      <c r="DW519" s="65">
        <v>0</v>
      </c>
      <c r="DX519" s="65">
        <v>0</v>
      </c>
      <c r="DY519" s="65">
        <v>0</v>
      </c>
      <c r="DZ519" s="65">
        <v>0</v>
      </c>
      <c r="EA519" s="65">
        <v>0</v>
      </c>
      <c r="EC519" s="65">
        <v>0</v>
      </c>
      <c r="ED519" s="65">
        <v>0</v>
      </c>
      <c r="EE519" s="65">
        <v>0</v>
      </c>
      <c r="EF519" s="65">
        <v>0</v>
      </c>
      <c r="EG519" s="65">
        <v>0</v>
      </c>
      <c r="EH519" s="65">
        <v>0</v>
      </c>
      <c r="EI519" s="65">
        <v>0</v>
      </c>
      <c r="EK519" s="65">
        <v>0</v>
      </c>
      <c r="EL519" s="65">
        <v>0</v>
      </c>
      <c r="EM519" s="65">
        <v>0</v>
      </c>
      <c r="EN519" s="65">
        <v>0</v>
      </c>
      <c r="EO519" s="65">
        <v>0</v>
      </c>
      <c r="EP519" s="65">
        <v>0</v>
      </c>
      <c r="EQ519" s="65">
        <v>0</v>
      </c>
      <c r="ES519" s="65">
        <v>0</v>
      </c>
      <c r="ET519" s="65">
        <v>0</v>
      </c>
      <c r="EU519" s="65">
        <v>0</v>
      </c>
      <c r="EV519" s="65">
        <v>0</v>
      </c>
      <c r="EW519" s="65">
        <v>0</v>
      </c>
      <c r="EX519" s="65">
        <v>0</v>
      </c>
      <c r="EY519" s="65">
        <v>0</v>
      </c>
      <c r="FA519" s="65">
        <v>0</v>
      </c>
      <c r="FB519" s="65">
        <v>0</v>
      </c>
      <c r="FC519" s="65">
        <v>0</v>
      </c>
      <c r="FD519" s="65">
        <v>0</v>
      </c>
      <c r="FE519" s="65">
        <v>0</v>
      </c>
      <c r="FF519" s="65">
        <v>0</v>
      </c>
      <c r="FG519" s="65">
        <v>0</v>
      </c>
    </row>
    <row r="520" spans="1:163">
      <c r="A520" s="699" t="str">
        <f>[52]ACCOUNTALLOC!A520</f>
        <v>~</v>
      </c>
      <c r="B520" s="698" t="str">
        <f>[52]ACCOUNTALLOC!B520</f>
        <v>~</v>
      </c>
      <c r="C520" s="695">
        <f>[52]ACCOUNTALLOC!C520</f>
        <v>0</v>
      </c>
      <c r="D520" s="700"/>
      <c r="E520" s="697">
        <f>[52]ACCOUNTALLOC!E520</f>
        <v>0</v>
      </c>
      <c r="F520" s="697">
        <f>[52]ACCOUNTALLOC!F520</f>
        <v>0</v>
      </c>
      <c r="G520" s="697">
        <f>[52]ACCOUNTALLOC!G520</f>
        <v>0</v>
      </c>
      <c r="H520" s="697">
        <f>[52]ACCOUNTALLOC!H520</f>
        <v>0</v>
      </c>
      <c r="I520" s="697">
        <f>[52]ACCOUNTALLOC!I520</f>
        <v>0</v>
      </c>
      <c r="J520" s="697">
        <f>[52]ACCOUNTALLOC!J520</f>
        <v>0</v>
      </c>
      <c r="K520" s="697">
        <f>[52]ACCOUNTALLOC!K520</f>
        <v>0</v>
      </c>
      <c r="L520" s="698"/>
      <c r="M520" s="697">
        <f>[52]ACCOUNTALLOC!M520</f>
        <v>0</v>
      </c>
      <c r="N520" s="697">
        <f>[52]ACCOUNTALLOC!N520</f>
        <v>0</v>
      </c>
      <c r="O520" s="697">
        <f>[52]ACCOUNTALLOC!O520</f>
        <v>0</v>
      </c>
      <c r="P520" s="697">
        <f>[52]ACCOUNTALLOC!P520</f>
        <v>0</v>
      </c>
      <c r="Q520" s="697">
        <f>[52]ACCOUNTALLOC!Q520</f>
        <v>0</v>
      </c>
      <c r="R520" s="697">
        <f>[52]ACCOUNTALLOC!R520</f>
        <v>0</v>
      </c>
      <c r="S520" s="697">
        <f>[52]ACCOUNTALLOC!S520</f>
        <v>0</v>
      </c>
      <c r="T520" s="698"/>
      <c r="U520" s="697">
        <f>[52]ACCOUNTALLOC!U520</f>
        <v>0</v>
      </c>
      <c r="V520" s="697">
        <f>[52]ACCOUNTALLOC!V520</f>
        <v>0</v>
      </c>
      <c r="W520" s="697">
        <f>[52]ACCOUNTALLOC!W520</f>
        <v>0</v>
      </c>
      <c r="X520" s="697">
        <f>[52]ACCOUNTALLOC!X520</f>
        <v>0</v>
      </c>
      <c r="Y520" s="697">
        <f>[52]ACCOUNTALLOC!Y520</f>
        <v>0</v>
      </c>
      <c r="Z520" s="697">
        <f>[52]ACCOUNTALLOC!Z520</f>
        <v>0</v>
      </c>
      <c r="AA520" s="697">
        <f>[52]ACCOUNTALLOC!AA520</f>
        <v>0</v>
      </c>
      <c r="AB520" s="698"/>
      <c r="AC520" s="697">
        <f>[52]ACCOUNTALLOC!AC520</f>
        <v>0</v>
      </c>
      <c r="AD520" s="697">
        <f>[52]ACCOUNTALLOC!AD520</f>
        <v>0</v>
      </c>
      <c r="AE520" s="697">
        <f>[52]ACCOUNTALLOC!AE520</f>
        <v>0</v>
      </c>
      <c r="AF520" s="697">
        <f>[52]ACCOUNTALLOC!AF520</f>
        <v>0</v>
      </c>
      <c r="AG520" s="697">
        <f>[52]ACCOUNTALLOC!AG520</f>
        <v>0</v>
      </c>
      <c r="AH520" s="697">
        <f>[52]ACCOUNTALLOC!AH520</f>
        <v>0</v>
      </c>
      <c r="AI520" s="697">
        <f>[52]ACCOUNTALLOC!AI520</f>
        <v>0</v>
      </c>
      <c r="AJ520" s="698"/>
      <c r="AK520" s="697">
        <f>[52]ACCOUNTALLOC!AK520</f>
        <v>0</v>
      </c>
      <c r="AL520" s="697">
        <f>[52]ACCOUNTALLOC!AL520</f>
        <v>0</v>
      </c>
      <c r="AM520" s="697">
        <f>[52]ACCOUNTALLOC!AM520</f>
        <v>0</v>
      </c>
      <c r="AN520" s="697">
        <f>[52]ACCOUNTALLOC!AN520</f>
        <v>0</v>
      </c>
      <c r="AO520" s="697">
        <f>[52]ACCOUNTALLOC!AO520</f>
        <v>0</v>
      </c>
      <c r="AP520" s="697">
        <f>[52]ACCOUNTALLOC!AP520</f>
        <v>0</v>
      </c>
      <c r="AQ520" s="697">
        <f>[52]ACCOUNTALLOC!AQ520</f>
        <v>0</v>
      </c>
      <c r="AR520" s="698"/>
      <c r="AS520" s="697">
        <f>[52]ACCOUNTALLOC!AS520</f>
        <v>0</v>
      </c>
      <c r="AT520" s="697">
        <f>[52]ACCOUNTALLOC!AT520</f>
        <v>0</v>
      </c>
      <c r="AU520" s="697">
        <f>[52]ACCOUNTALLOC!AU520</f>
        <v>0</v>
      </c>
      <c r="AV520" s="697">
        <f>[52]ACCOUNTALLOC!AV520</f>
        <v>0</v>
      </c>
      <c r="AW520" s="697">
        <f>[52]ACCOUNTALLOC!AW520</f>
        <v>0</v>
      </c>
      <c r="AX520" s="697">
        <f>[52]ACCOUNTALLOC!AX520</f>
        <v>0</v>
      </c>
      <c r="AY520" s="697">
        <f>[52]ACCOUNTALLOC!AY520</f>
        <v>0</v>
      </c>
      <c r="AZ520" s="698"/>
      <c r="BA520" s="697">
        <f>[52]ACCOUNTALLOC!BA520</f>
        <v>0</v>
      </c>
      <c r="BB520" s="697">
        <f>[52]ACCOUNTALLOC!BB520</f>
        <v>0</v>
      </c>
      <c r="BC520" s="697">
        <f>[52]ACCOUNTALLOC!BC520</f>
        <v>0</v>
      </c>
      <c r="BD520" s="697">
        <f>[52]ACCOUNTALLOC!BD520</f>
        <v>0</v>
      </c>
      <c r="BE520" s="697">
        <f>[52]ACCOUNTALLOC!BE520</f>
        <v>0</v>
      </c>
      <c r="BF520" s="697">
        <f>[52]ACCOUNTALLOC!BF520</f>
        <v>0</v>
      </c>
      <c r="BG520" s="697">
        <f>[52]ACCOUNTALLOC!BG520</f>
        <v>0</v>
      </c>
      <c r="BH520" s="698"/>
      <c r="BI520" s="697">
        <f>[52]ACCOUNTALLOC!BI520</f>
        <v>0</v>
      </c>
      <c r="BJ520" s="697">
        <f>[52]ACCOUNTALLOC!BJ520</f>
        <v>0</v>
      </c>
      <c r="BK520" s="697">
        <f>[52]ACCOUNTALLOC!BK520</f>
        <v>0</v>
      </c>
      <c r="BL520" s="697">
        <f>[52]ACCOUNTALLOC!BL520</f>
        <v>0</v>
      </c>
      <c r="BM520" s="697">
        <f>[52]ACCOUNTALLOC!BM520</f>
        <v>0</v>
      </c>
      <c r="BN520" s="697">
        <f>[52]ACCOUNTALLOC!BN520</f>
        <v>0</v>
      </c>
      <c r="BO520" s="697">
        <f>[52]ACCOUNTALLOC!BO520</f>
        <v>0</v>
      </c>
      <c r="BP520" s="698"/>
      <c r="BQ520" s="697">
        <f>[52]ACCOUNTALLOC!BQ520</f>
        <v>0</v>
      </c>
      <c r="BR520" s="697">
        <f>[52]ACCOUNTALLOC!BR520</f>
        <v>0</v>
      </c>
      <c r="BS520" s="697">
        <f>[52]ACCOUNTALLOC!BS520</f>
        <v>0</v>
      </c>
      <c r="BT520" s="697">
        <f>[52]ACCOUNTALLOC!BT520</f>
        <v>0</v>
      </c>
      <c r="BU520" s="697">
        <f>[52]ACCOUNTALLOC!BU520</f>
        <v>0</v>
      </c>
      <c r="BV520" s="697">
        <f>[52]ACCOUNTALLOC!BV520</f>
        <v>0</v>
      </c>
      <c r="BW520" s="697">
        <f>[52]ACCOUNTALLOC!BW520</f>
        <v>0</v>
      </c>
      <c r="BX520" s="698"/>
      <c r="BY520" s="697">
        <f>[52]ACCOUNTALLOC!BY520</f>
        <v>0</v>
      </c>
      <c r="BZ520" s="697">
        <f>[52]ACCOUNTALLOC!BZ520</f>
        <v>0</v>
      </c>
      <c r="CA520" s="697">
        <f>[52]ACCOUNTALLOC!CA520</f>
        <v>0</v>
      </c>
      <c r="CB520" s="697">
        <f>[52]ACCOUNTALLOC!CB520</f>
        <v>0</v>
      </c>
      <c r="CC520" s="697">
        <f>[52]ACCOUNTALLOC!CC520</f>
        <v>0</v>
      </c>
      <c r="CD520" s="697">
        <f>[52]ACCOUNTALLOC!CD520</f>
        <v>0</v>
      </c>
      <c r="CE520" s="697">
        <f>[52]ACCOUNTALLOC!CE520</f>
        <v>0</v>
      </c>
      <c r="CF520" s="698"/>
      <c r="CG520" s="697">
        <f>[52]ACCOUNTALLOC!CG520</f>
        <v>0</v>
      </c>
      <c r="CH520" s="697">
        <f>[52]ACCOUNTALLOC!CH520</f>
        <v>0</v>
      </c>
      <c r="CI520" s="697">
        <f>[52]ACCOUNTALLOC!CI520</f>
        <v>0</v>
      </c>
      <c r="CJ520" s="697">
        <f>[52]ACCOUNTALLOC!CJ520</f>
        <v>0</v>
      </c>
      <c r="CK520" s="697">
        <f>[52]ACCOUNTALLOC!CK520</f>
        <v>0</v>
      </c>
      <c r="CL520" s="697">
        <f>[52]ACCOUNTALLOC!CL520</f>
        <v>0</v>
      </c>
      <c r="CM520" s="697">
        <f>[52]ACCOUNTALLOC!CM520</f>
        <v>0</v>
      </c>
      <c r="CN520" s="698">
        <f>[52]ACCOUNTALLOC!CN520</f>
        <v>0</v>
      </c>
      <c r="CO520" s="697">
        <f>[52]ACCOUNTALLOC!CO520</f>
        <v>0</v>
      </c>
      <c r="CP520" s="697">
        <f>[52]ACCOUNTALLOC!CP520</f>
        <v>0</v>
      </c>
      <c r="CQ520" s="697">
        <f>[52]ACCOUNTALLOC!CQ520</f>
        <v>0</v>
      </c>
      <c r="CR520" s="697">
        <f>[52]ACCOUNTALLOC!CR520</f>
        <v>0</v>
      </c>
      <c r="CS520" s="697">
        <f>[52]ACCOUNTALLOC!CS520</f>
        <v>0</v>
      </c>
      <c r="CT520" s="697">
        <f>[52]ACCOUNTALLOC!CT520</f>
        <v>0</v>
      </c>
      <c r="CU520" s="697">
        <f>[52]ACCOUNTALLOC!CU520</f>
        <v>0</v>
      </c>
      <c r="CW520" s="65">
        <f>[52]ACCOUNTALLOC!CW520</f>
        <v>0</v>
      </c>
      <c r="CX520" s="65">
        <f>[52]ACCOUNTALLOC!CX520</f>
        <v>0</v>
      </c>
      <c r="CY520" s="65">
        <f>[52]ACCOUNTALLOC!CY520</f>
        <v>0</v>
      </c>
      <c r="CZ520" s="65">
        <f>[52]ACCOUNTALLOC!CZ520</f>
        <v>0</v>
      </c>
      <c r="DA520" s="65">
        <f>[52]ACCOUNTALLOC!DA520</f>
        <v>0</v>
      </c>
      <c r="DB520" s="65">
        <f>[52]ACCOUNTALLOC!DB520</f>
        <v>0</v>
      </c>
      <c r="DC520" s="65">
        <f>[52]ACCOUNTALLOC!DC520</f>
        <v>0</v>
      </c>
      <c r="DE520" s="65">
        <v>0</v>
      </c>
      <c r="DF520" s="65">
        <v>0</v>
      </c>
      <c r="DG520" s="65">
        <v>0</v>
      </c>
      <c r="DH520" s="65">
        <v>0</v>
      </c>
      <c r="DI520" s="65">
        <v>0</v>
      </c>
      <c r="DJ520" s="65">
        <v>0</v>
      </c>
      <c r="DK520" s="65">
        <v>0</v>
      </c>
      <c r="DM520" s="65">
        <v>0</v>
      </c>
      <c r="DN520" s="65">
        <v>0</v>
      </c>
      <c r="DO520" s="65">
        <v>0</v>
      </c>
      <c r="DP520" s="65">
        <v>0</v>
      </c>
      <c r="DQ520" s="65">
        <v>0</v>
      </c>
      <c r="DR520" s="65">
        <v>0</v>
      </c>
      <c r="DS520" s="65">
        <v>0</v>
      </c>
      <c r="DU520" s="65">
        <v>0</v>
      </c>
      <c r="DV520" s="65">
        <v>0</v>
      </c>
      <c r="DW520" s="65">
        <v>0</v>
      </c>
      <c r="DX520" s="65">
        <v>0</v>
      </c>
      <c r="DY520" s="65">
        <v>0</v>
      </c>
      <c r="DZ520" s="65">
        <v>0</v>
      </c>
      <c r="EA520" s="65">
        <v>0</v>
      </c>
      <c r="EC520" s="65">
        <v>0</v>
      </c>
      <c r="ED520" s="65">
        <v>0</v>
      </c>
      <c r="EE520" s="65">
        <v>0</v>
      </c>
      <c r="EF520" s="65">
        <v>0</v>
      </c>
      <c r="EG520" s="65">
        <v>0</v>
      </c>
      <c r="EH520" s="65">
        <v>0</v>
      </c>
      <c r="EI520" s="65">
        <v>0</v>
      </c>
      <c r="EK520" s="65">
        <v>0</v>
      </c>
      <c r="EL520" s="65">
        <v>0</v>
      </c>
      <c r="EM520" s="65">
        <v>0</v>
      </c>
      <c r="EN520" s="65">
        <v>0</v>
      </c>
      <c r="EO520" s="65">
        <v>0</v>
      </c>
      <c r="EP520" s="65">
        <v>0</v>
      </c>
      <c r="EQ520" s="65">
        <v>0</v>
      </c>
      <c r="ES520" s="65">
        <v>0</v>
      </c>
      <c r="ET520" s="65">
        <v>0</v>
      </c>
      <c r="EU520" s="65">
        <v>0</v>
      </c>
      <c r="EV520" s="65">
        <v>0</v>
      </c>
      <c r="EW520" s="65">
        <v>0</v>
      </c>
      <c r="EX520" s="65">
        <v>0</v>
      </c>
      <c r="EY520" s="65">
        <v>0</v>
      </c>
      <c r="FA520" s="65">
        <v>0</v>
      </c>
      <c r="FB520" s="65">
        <v>0</v>
      </c>
      <c r="FC520" s="65">
        <v>0</v>
      </c>
      <c r="FD520" s="65">
        <v>0</v>
      </c>
      <c r="FE520" s="65">
        <v>0</v>
      </c>
      <c r="FF520" s="65">
        <v>0</v>
      </c>
      <c r="FG520" s="65">
        <v>0</v>
      </c>
    </row>
    <row r="521" spans="1:163">
      <c r="A521" s="698"/>
      <c r="B521" s="694" t="str">
        <f>[52]ACCOUNTALLOC!B521</f>
        <v>Sub-total</v>
      </c>
      <c r="C521" s="696">
        <f>[52]ACCOUNTALLOC!C521</f>
        <v>0</v>
      </c>
      <c r="D521" s="700"/>
      <c r="E521" s="696">
        <f>[52]ACCOUNTALLOC!E521</f>
        <v>0</v>
      </c>
      <c r="F521" s="696">
        <f>[52]ACCOUNTALLOC!F521</f>
        <v>0</v>
      </c>
      <c r="G521" s="696">
        <f>[52]ACCOUNTALLOC!G521</f>
        <v>0</v>
      </c>
      <c r="H521" s="696">
        <f>[52]ACCOUNTALLOC!H521</f>
        <v>0</v>
      </c>
      <c r="I521" s="696">
        <f>[52]ACCOUNTALLOC!I521</f>
        <v>0</v>
      </c>
      <c r="J521" s="696">
        <f>[52]ACCOUNTALLOC!J521</f>
        <v>0</v>
      </c>
      <c r="K521" s="696">
        <f>[52]ACCOUNTALLOC!K521</f>
        <v>0</v>
      </c>
      <c r="L521" s="696"/>
      <c r="M521" s="696">
        <f>[52]ACCOUNTALLOC!M521</f>
        <v>0</v>
      </c>
      <c r="N521" s="696">
        <f>[52]ACCOUNTALLOC!N521</f>
        <v>0</v>
      </c>
      <c r="O521" s="696">
        <f>[52]ACCOUNTALLOC!O521</f>
        <v>0</v>
      </c>
      <c r="P521" s="696">
        <f>[52]ACCOUNTALLOC!P521</f>
        <v>0</v>
      </c>
      <c r="Q521" s="696">
        <f>[52]ACCOUNTALLOC!Q521</f>
        <v>0</v>
      </c>
      <c r="R521" s="696">
        <f>[52]ACCOUNTALLOC!R521</f>
        <v>0</v>
      </c>
      <c r="S521" s="696">
        <f>[52]ACCOUNTALLOC!S521</f>
        <v>0</v>
      </c>
      <c r="T521" s="696"/>
      <c r="U521" s="696">
        <f>[52]ACCOUNTALLOC!U521</f>
        <v>0</v>
      </c>
      <c r="V521" s="696">
        <f>[52]ACCOUNTALLOC!V521</f>
        <v>0</v>
      </c>
      <c r="W521" s="696">
        <f>[52]ACCOUNTALLOC!W521</f>
        <v>0</v>
      </c>
      <c r="X521" s="696">
        <f>[52]ACCOUNTALLOC!X521</f>
        <v>0</v>
      </c>
      <c r="Y521" s="696">
        <f>[52]ACCOUNTALLOC!Y521</f>
        <v>0</v>
      </c>
      <c r="Z521" s="696">
        <f>[52]ACCOUNTALLOC!Z521</f>
        <v>0</v>
      </c>
      <c r="AA521" s="696">
        <f>[52]ACCOUNTALLOC!AA521</f>
        <v>0</v>
      </c>
      <c r="AB521" s="696"/>
      <c r="AC521" s="696">
        <f>[52]ACCOUNTALLOC!AC521</f>
        <v>0</v>
      </c>
      <c r="AD521" s="696">
        <f>[52]ACCOUNTALLOC!AD521</f>
        <v>0</v>
      </c>
      <c r="AE521" s="696">
        <f>[52]ACCOUNTALLOC!AE521</f>
        <v>0</v>
      </c>
      <c r="AF521" s="696">
        <f>[52]ACCOUNTALLOC!AF521</f>
        <v>0</v>
      </c>
      <c r="AG521" s="696">
        <f>[52]ACCOUNTALLOC!AG521</f>
        <v>0</v>
      </c>
      <c r="AH521" s="696">
        <f>[52]ACCOUNTALLOC!AH521</f>
        <v>0</v>
      </c>
      <c r="AI521" s="696">
        <f>[52]ACCOUNTALLOC!AI521</f>
        <v>0</v>
      </c>
      <c r="AJ521" s="696"/>
      <c r="AK521" s="696">
        <f>[52]ACCOUNTALLOC!AK521</f>
        <v>0</v>
      </c>
      <c r="AL521" s="696">
        <f>[52]ACCOUNTALLOC!AL521</f>
        <v>0</v>
      </c>
      <c r="AM521" s="696">
        <f>[52]ACCOUNTALLOC!AM521</f>
        <v>0</v>
      </c>
      <c r="AN521" s="696">
        <f>[52]ACCOUNTALLOC!AN521</f>
        <v>0</v>
      </c>
      <c r="AO521" s="696">
        <f>[52]ACCOUNTALLOC!AO521</f>
        <v>0</v>
      </c>
      <c r="AP521" s="696">
        <f>[52]ACCOUNTALLOC!AP521</f>
        <v>0</v>
      </c>
      <c r="AQ521" s="696">
        <f>[52]ACCOUNTALLOC!AQ521</f>
        <v>0</v>
      </c>
      <c r="AR521" s="696"/>
      <c r="AS521" s="696">
        <f>[52]ACCOUNTALLOC!AS521</f>
        <v>0</v>
      </c>
      <c r="AT521" s="696">
        <f>[52]ACCOUNTALLOC!AT521</f>
        <v>0</v>
      </c>
      <c r="AU521" s="696">
        <f>[52]ACCOUNTALLOC!AU521</f>
        <v>0</v>
      </c>
      <c r="AV521" s="696">
        <f>[52]ACCOUNTALLOC!AV521</f>
        <v>0</v>
      </c>
      <c r="AW521" s="696">
        <f>[52]ACCOUNTALLOC!AW521</f>
        <v>0</v>
      </c>
      <c r="AX521" s="696">
        <f>[52]ACCOUNTALLOC!AX521</f>
        <v>0</v>
      </c>
      <c r="AY521" s="696">
        <f>[52]ACCOUNTALLOC!AY521</f>
        <v>0</v>
      </c>
      <c r="AZ521" s="696"/>
      <c r="BA521" s="696">
        <f>[52]ACCOUNTALLOC!BA521</f>
        <v>0</v>
      </c>
      <c r="BB521" s="696">
        <f>[52]ACCOUNTALLOC!BB521</f>
        <v>0</v>
      </c>
      <c r="BC521" s="696">
        <f>[52]ACCOUNTALLOC!BC521</f>
        <v>0</v>
      </c>
      <c r="BD521" s="696">
        <f>[52]ACCOUNTALLOC!BD521</f>
        <v>0</v>
      </c>
      <c r="BE521" s="696">
        <f>[52]ACCOUNTALLOC!BE521</f>
        <v>0</v>
      </c>
      <c r="BF521" s="696">
        <f>[52]ACCOUNTALLOC!BF521</f>
        <v>0</v>
      </c>
      <c r="BG521" s="696">
        <f>[52]ACCOUNTALLOC!BG521</f>
        <v>0</v>
      </c>
      <c r="BH521" s="696"/>
      <c r="BI521" s="696">
        <f>[52]ACCOUNTALLOC!BI521</f>
        <v>0</v>
      </c>
      <c r="BJ521" s="696">
        <f>[52]ACCOUNTALLOC!BJ521</f>
        <v>0</v>
      </c>
      <c r="BK521" s="696">
        <f>[52]ACCOUNTALLOC!BK521</f>
        <v>0</v>
      </c>
      <c r="BL521" s="696">
        <f>[52]ACCOUNTALLOC!BL521</f>
        <v>0</v>
      </c>
      <c r="BM521" s="696">
        <f>[52]ACCOUNTALLOC!BM521</f>
        <v>0</v>
      </c>
      <c r="BN521" s="696">
        <f>[52]ACCOUNTALLOC!BN521</f>
        <v>0</v>
      </c>
      <c r="BO521" s="696">
        <f>[52]ACCOUNTALLOC!BO521</f>
        <v>0</v>
      </c>
      <c r="BP521" s="696"/>
      <c r="BQ521" s="696">
        <f>[52]ACCOUNTALLOC!BQ521</f>
        <v>0</v>
      </c>
      <c r="BR521" s="696">
        <f>[52]ACCOUNTALLOC!BR521</f>
        <v>0</v>
      </c>
      <c r="BS521" s="696">
        <f>[52]ACCOUNTALLOC!BS521</f>
        <v>0</v>
      </c>
      <c r="BT521" s="696">
        <f>[52]ACCOUNTALLOC!BT521</f>
        <v>0</v>
      </c>
      <c r="BU521" s="696">
        <f>[52]ACCOUNTALLOC!BU521</f>
        <v>0</v>
      </c>
      <c r="BV521" s="696">
        <f>[52]ACCOUNTALLOC!BV521</f>
        <v>0</v>
      </c>
      <c r="BW521" s="696">
        <f>[52]ACCOUNTALLOC!BW521</f>
        <v>0</v>
      </c>
      <c r="BX521" s="696"/>
      <c r="BY521" s="696">
        <f>[52]ACCOUNTALLOC!BY521</f>
        <v>0</v>
      </c>
      <c r="BZ521" s="696">
        <f>[52]ACCOUNTALLOC!BZ521</f>
        <v>0</v>
      </c>
      <c r="CA521" s="696">
        <f>[52]ACCOUNTALLOC!CA521</f>
        <v>0</v>
      </c>
      <c r="CB521" s="696">
        <f>[52]ACCOUNTALLOC!CB521</f>
        <v>0</v>
      </c>
      <c r="CC521" s="696">
        <f>[52]ACCOUNTALLOC!CC521</f>
        <v>0</v>
      </c>
      <c r="CD521" s="696">
        <f>[52]ACCOUNTALLOC!CD521</f>
        <v>0</v>
      </c>
      <c r="CE521" s="696">
        <f>[52]ACCOUNTALLOC!CE521</f>
        <v>0</v>
      </c>
      <c r="CF521" s="696"/>
      <c r="CG521" s="696">
        <f>[52]ACCOUNTALLOC!CG521</f>
        <v>0</v>
      </c>
      <c r="CH521" s="696">
        <f>[52]ACCOUNTALLOC!CH521</f>
        <v>0</v>
      </c>
      <c r="CI521" s="696">
        <f>[52]ACCOUNTALLOC!CI521</f>
        <v>0</v>
      </c>
      <c r="CJ521" s="696">
        <f>[52]ACCOUNTALLOC!CJ521</f>
        <v>0</v>
      </c>
      <c r="CK521" s="696">
        <f>[52]ACCOUNTALLOC!CK521</f>
        <v>0</v>
      </c>
      <c r="CL521" s="696">
        <f>[52]ACCOUNTALLOC!CL521</f>
        <v>0</v>
      </c>
      <c r="CM521" s="696">
        <f>[52]ACCOUNTALLOC!CM521</f>
        <v>0</v>
      </c>
      <c r="CN521" s="696">
        <f>[52]ACCOUNTALLOC!CN521</f>
        <v>0</v>
      </c>
      <c r="CO521" s="696">
        <f>[52]ACCOUNTALLOC!CO521</f>
        <v>0</v>
      </c>
      <c r="CP521" s="696">
        <f>[52]ACCOUNTALLOC!CP521</f>
        <v>0</v>
      </c>
      <c r="CQ521" s="696">
        <f>[52]ACCOUNTALLOC!CQ521</f>
        <v>0</v>
      </c>
      <c r="CR521" s="696">
        <f>[52]ACCOUNTALLOC!CR521</f>
        <v>0</v>
      </c>
      <c r="CS521" s="696">
        <f>[52]ACCOUNTALLOC!CS521</f>
        <v>0</v>
      </c>
      <c r="CT521" s="696">
        <f>[52]ACCOUNTALLOC!CT521</f>
        <v>0</v>
      </c>
      <c r="CU521" s="696">
        <f>[52]ACCOUNTALLOC!CU521</f>
        <v>0</v>
      </c>
      <c r="CV521" s="66"/>
      <c r="CW521" s="66">
        <f>[52]ACCOUNTALLOC!CW521</f>
        <v>0</v>
      </c>
      <c r="CX521" s="66">
        <f>[52]ACCOUNTALLOC!CX521</f>
        <v>0</v>
      </c>
      <c r="CY521" s="66">
        <f>[52]ACCOUNTALLOC!CY521</f>
        <v>0</v>
      </c>
      <c r="CZ521" s="66">
        <f>[52]ACCOUNTALLOC!CZ521</f>
        <v>0</v>
      </c>
      <c r="DA521" s="66">
        <f>[52]ACCOUNTALLOC!DA521</f>
        <v>0</v>
      </c>
      <c r="DB521" s="66">
        <f>[52]ACCOUNTALLOC!DB521</f>
        <v>0</v>
      </c>
      <c r="DC521" s="66">
        <f>[52]ACCOUNTALLOC!DC521</f>
        <v>0</v>
      </c>
      <c r="DD521" s="66"/>
      <c r="DE521" s="66">
        <v>0</v>
      </c>
      <c r="DF521" s="66">
        <v>0</v>
      </c>
      <c r="DG521" s="66">
        <v>0</v>
      </c>
      <c r="DH521" s="66">
        <v>0</v>
      </c>
      <c r="DI521" s="66">
        <v>0</v>
      </c>
      <c r="DJ521" s="66">
        <v>0</v>
      </c>
      <c r="DK521" s="66">
        <v>0</v>
      </c>
      <c r="DL521" s="66"/>
      <c r="DM521" s="66">
        <v>0</v>
      </c>
      <c r="DN521" s="66">
        <v>0</v>
      </c>
      <c r="DO521" s="66">
        <v>0</v>
      </c>
      <c r="DP521" s="66">
        <v>0</v>
      </c>
      <c r="DQ521" s="66">
        <v>0</v>
      </c>
      <c r="DR521" s="66">
        <v>0</v>
      </c>
      <c r="DS521" s="66">
        <v>0</v>
      </c>
      <c r="DT521" s="66"/>
      <c r="DU521" s="66">
        <v>0</v>
      </c>
      <c r="DV521" s="66">
        <v>0</v>
      </c>
      <c r="DW521" s="66">
        <v>0</v>
      </c>
      <c r="DX521" s="66">
        <v>0</v>
      </c>
      <c r="DY521" s="66">
        <v>0</v>
      </c>
      <c r="DZ521" s="66">
        <v>0</v>
      </c>
      <c r="EA521" s="66">
        <v>0</v>
      </c>
      <c r="EB521" s="66"/>
      <c r="EC521" s="66">
        <v>0</v>
      </c>
      <c r="ED521" s="66">
        <v>0</v>
      </c>
      <c r="EE521" s="66">
        <v>0</v>
      </c>
      <c r="EF521" s="66">
        <v>0</v>
      </c>
      <c r="EG521" s="66">
        <v>0</v>
      </c>
      <c r="EH521" s="66">
        <v>0</v>
      </c>
      <c r="EI521" s="66">
        <v>0</v>
      </c>
      <c r="EJ521" s="66"/>
      <c r="EK521" s="66">
        <v>0</v>
      </c>
      <c r="EL521" s="66">
        <v>0</v>
      </c>
      <c r="EM521" s="66">
        <v>0</v>
      </c>
      <c r="EN521" s="66">
        <v>0</v>
      </c>
      <c r="EO521" s="66">
        <v>0</v>
      </c>
      <c r="EP521" s="66">
        <v>0</v>
      </c>
      <c r="EQ521" s="66">
        <v>0</v>
      </c>
      <c r="ER521" s="66"/>
      <c r="ES521" s="66">
        <v>0</v>
      </c>
      <c r="ET521" s="66">
        <v>0</v>
      </c>
      <c r="EU521" s="66">
        <v>0</v>
      </c>
      <c r="EV521" s="66">
        <v>0</v>
      </c>
      <c r="EW521" s="66">
        <v>0</v>
      </c>
      <c r="EX521" s="66">
        <v>0</v>
      </c>
      <c r="EY521" s="66">
        <v>0</v>
      </c>
      <c r="EZ521" s="66"/>
      <c r="FA521" s="66">
        <v>0</v>
      </c>
      <c r="FB521" s="66">
        <v>0</v>
      </c>
      <c r="FC521" s="66">
        <v>0</v>
      </c>
      <c r="FD521" s="66">
        <v>0</v>
      </c>
      <c r="FE521" s="66">
        <v>0</v>
      </c>
      <c r="FF521" s="66">
        <v>0</v>
      </c>
      <c r="FG521" s="66">
        <v>0</v>
      </c>
    </row>
    <row r="522" spans="1:163">
      <c r="D522" s="64"/>
      <c r="CW522" s="2">
        <f>[52]ACCOUNTALLOC!CW522</f>
        <v>0</v>
      </c>
      <c r="CX522" s="2">
        <f>[52]ACCOUNTALLOC!CX522</f>
        <v>0</v>
      </c>
      <c r="CY522" s="2">
        <f>[52]ACCOUNTALLOC!CY522</f>
        <v>0</v>
      </c>
      <c r="CZ522" s="2">
        <f>[52]ACCOUNTALLOC!CZ522</f>
        <v>0</v>
      </c>
      <c r="DA522" s="2">
        <f>[52]ACCOUNTALLOC!DA522</f>
        <v>0</v>
      </c>
      <c r="DB522" s="2">
        <f>[52]ACCOUNTALLOC!DB522</f>
        <v>0</v>
      </c>
      <c r="DC522" s="2">
        <f>[52]ACCOUNTALLOC!DC522</f>
        <v>0</v>
      </c>
    </row>
    <row r="523" spans="1:163">
      <c r="B523" s="12" t="s">
        <v>263</v>
      </c>
      <c r="D523" s="64"/>
      <c r="CW523" s="2">
        <f>[52]ACCOUNTALLOC!CW523</f>
        <v>0</v>
      </c>
      <c r="CX523" s="2">
        <f>[52]ACCOUNTALLOC!CX523</f>
        <v>0</v>
      </c>
      <c r="CY523" s="2">
        <f>[52]ACCOUNTALLOC!CY523</f>
        <v>0</v>
      </c>
      <c r="CZ523" s="2">
        <f>[52]ACCOUNTALLOC!CZ523</f>
        <v>0</v>
      </c>
      <c r="DA523" s="2">
        <f>[52]ACCOUNTALLOC!DA523</f>
        <v>0</v>
      </c>
      <c r="DB523" s="2">
        <f>[52]ACCOUNTALLOC!DB523</f>
        <v>0</v>
      </c>
      <c r="DC523" s="2">
        <f>[52]ACCOUNTALLOC!DC523</f>
        <v>0</v>
      </c>
    </row>
    <row r="524" spans="1:163">
      <c r="A524" s="699" t="str">
        <f>[52]ACCOUNTALLOC!A524</f>
        <v>S105</v>
      </c>
      <c r="B524" s="698" t="str">
        <f>[52]ACCOUNTALLOC!B524</f>
        <v>Salary &amp; Wages - Admin &amp; Gen Related</v>
      </c>
      <c r="C524" s="695">
        <f>[52]ACCOUNTALLOC!C524</f>
        <v>29215057.33172036</v>
      </c>
      <c r="D524" s="700"/>
      <c r="E524" s="697">
        <f>[52]ACCOUNTALLOC!E524</f>
        <v>8234988.7383645568</v>
      </c>
      <c r="F524" s="697">
        <f>[52]ACCOUNTALLOC!F524</f>
        <v>7713857.3982068291</v>
      </c>
      <c r="G524" s="697">
        <f>[52]ACCOUNTALLOC!G524</f>
        <v>947287.69441890751</v>
      </c>
      <c r="H524" s="697">
        <f>[52]ACCOUNTALLOC!H524</f>
        <v>0</v>
      </c>
      <c r="I524" s="697">
        <f>[52]ACCOUNTALLOC!I524</f>
        <v>0</v>
      </c>
      <c r="J524" s="697">
        <f>[52]ACCOUNTALLOC!J524</f>
        <v>0</v>
      </c>
      <c r="K524" s="697">
        <f>[52]ACCOUNTALLOC!K524</f>
        <v>16896133.830990292</v>
      </c>
      <c r="L524" s="698"/>
      <c r="M524" s="697">
        <f>[52]ACCOUNTALLOC!M524</f>
        <v>1564244.7289505515</v>
      </c>
      <c r="N524" s="697">
        <f>[52]ACCOUNTALLOC!N524</f>
        <v>1960000.6515416328</v>
      </c>
      <c r="O524" s="697">
        <f>[52]ACCOUNTALLOC!O524</f>
        <v>128221.65696620452</v>
      </c>
      <c r="P524" s="697">
        <f>[52]ACCOUNTALLOC!P524</f>
        <v>0</v>
      </c>
      <c r="Q524" s="697">
        <f>[52]ACCOUNTALLOC!Q524</f>
        <v>0</v>
      </c>
      <c r="R524" s="697">
        <f>[52]ACCOUNTALLOC!R524</f>
        <v>0</v>
      </c>
      <c r="S524" s="697">
        <f>[52]ACCOUNTALLOC!S524</f>
        <v>3652467.0374583891</v>
      </c>
      <c r="T524" s="698"/>
      <c r="U524" s="697">
        <f>[52]ACCOUNTALLOC!U524</f>
        <v>1377609.2983098447</v>
      </c>
      <c r="V524" s="697">
        <f>[52]ACCOUNTALLOC!V524</f>
        <v>2179670.8210350247</v>
      </c>
      <c r="W524" s="697">
        <f>[52]ACCOUNTALLOC!W524</f>
        <v>33752.157688127467</v>
      </c>
      <c r="X524" s="697">
        <f>[52]ACCOUNTALLOC!X524</f>
        <v>0</v>
      </c>
      <c r="Y524" s="697">
        <f>[52]ACCOUNTALLOC!Y524</f>
        <v>0</v>
      </c>
      <c r="Z524" s="697">
        <f>[52]ACCOUNTALLOC!Z524</f>
        <v>0</v>
      </c>
      <c r="AA524" s="697">
        <f>[52]ACCOUNTALLOC!AA524</f>
        <v>3591032.277032997</v>
      </c>
      <c r="AB524" s="698"/>
      <c r="AC524" s="697">
        <f>[52]ACCOUNTALLOC!AC524</f>
        <v>623350.80861452327</v>
      </c>
      <c r="AD524" s="697">
        <f>[52]ACCOUNTALLOC!AD524</f>
        <v>1406685.0425191722</v>
      </c>
      <c r="AE524" s="697">
        <f>[52]ACCOUNTALLOC!AE524</f>
        <v>3737.4791347035475</v>
      </c>
      <c r="AF524" s="697">
        <f>[52]ACCOUNTALLOC!AF524</f>
        <v>0</v>
      </c>
      <c r="AG524" s="697">
        <f>[52]ACCOUNTALLOC!AG524</f>
        <v>0</v>
      </c>
      <c r="AH524" s="697">
        <f>[52]ACCOUNTALLOC!AH524</f>
        <v>0</v>
      </c>
      <c r="AI524" s="697">
        <f>[52]ACCOUNTALLOC!AI524</f>
        <v>2033773.3302683989</v>
      </c>
      <c r="AJ524" s="698"/>
      <c r="AK524" s="697">
        <f>[52]ACCOUNTALLOC!AK524</f>
        <v>483925.04741729703</v>
      </c>
      <c r="AL524" s="697">
        <f>[52]ACCOUNTALLOC!AL524</f>
        <v>978690.97489816835</v>
      </c>
      <c r="AM524" s="697">
        <f>[52]ACCOUNTALLOC!AM524</f>
        <v>44606.675191901508</v>
      </c>
      <c r="AN524" s="697">
        <f>[52]ACCOUNTALLOC!AN524</f>
        <v>0</v>
      </c>
      <c r="AO524" s="697">
        <f>[52]ACCOUNTALLOC!AO524</f>
        <v>0</v>
      </c>
      <c r="AP524" s="697">
        <f>[52]ACCOUNTALLOC!AP524</f>
        <v>0</v>
      </c>
      <c r="AQ524" s="697">
        <f>[52]ACCOUNTALLOC!AQ524</f>
        <v>1507222.697507367</v>
      </c>
      <c r="AR524" s="698"/>
      <c r="AS524" s="697">
        <f>[52]ACCOUNTALLOC!AS524</f>
        <v>4777.0732119671411</v>
      </c>
      <c r="AT524" s="697">
        <f>[52]ACCOUNTALLOC!AT524</f>
        <v>3090.322807393442</v>
      </c>
      <c r="AU524" s="697">
        <f>[52]ACCOUNTALLOC!AU524</f>
        <v>144.6288957091505</v>
      </c>
      <c r="AV524" s="697">
        <f>[52]ACCOUNTALLOC!AV524</f>
        <v>0</v>
      </c>
      <c r="AW524" s="697">
        <f>[52]ACCOUNTALLOC!AW524</f>
        <v>0</v>
      </c>
      <c r="AX524" s="697">
        <f>[52]ACCOUNTALLOC!AX524</f>
        <v>0</v>
      </c>
      <c r="AY524" s="697">
        <f>[52]ACCOUNTALLOC!AY524</f>
        <v>8012.0249150697337</v>
      </c>
      <c r="AZ524" s="698"/>
      <c r="BA524" s="697">
        <f>[52]ACCOUNTALLOC!BA524</f>
        <v>92277.724135891011</v>
      </c>
      <c r="BB524" s="697">
        <f>[52]ACCOUNTALLOC!BB524</f>
        <v>85291.409957899508</v>
      </c>
      <c r="BC524" s="697">
        <f>[52]ACCOUNTALLOC!BC524</f>
        <v>14416.060575177826</v>
      </c>
      <c r="BD524" s="697">
        <f>[52]ACCOUNTALLOC!BD524</f>
        <v>0</v>
      </c>
      <c r="BE524" s="697">
        <f>[52]ACCOUNTALLOC!BE524</f>
        <v>0</v>
      </c>
      <c r="BF524" s="697">
        <f>[52]ACCOUNTALLOC!BF524</f>
        <v>0</v>
      </c>
      <c r="BG524" s="697">
        <f>[52]ACCOUNTALLOC!BG524</f>
        <v>191985.19466896835</v>
      </c>
      <c r="BH524" s="698"/>
      <c r="BI524" s="697">
        <f>[52]ACCOUNTALLOC!BI524</f>
        <v>149041.33923455141</v>
      </c>
      <c r="BJ524" s="697">
        <f>[52]ACCOUNTALLOC!BJ524</f>
        <v>46885.589299232619</v>
      </c>
      <c r="BK524" s="697">
        <f>[52]ACCOUNTALLOC!BK524</f>
        <v>2915.6692036692693</v>
      </c>
      <c r="BL524" s="697">
        <f>[52]ACCOUNTALLOC!BL524</f>
        <v>0</v>
      </c>
      <c r="BM524" s="697">
        <f>[52]ACCOUNTALLOC!BM524</f>
        <v>0</v>
      </c>
      <c r="BN524" s="697">
        <f>[52]ACCOUNTALLOC!BN524</f>
        <v>0</v>
      </c>
      <c r="BO524" s="697">
        <f>[52]ACCOUNTALLOC!BO524</f>
        <v>198842.5977374533</v>
      </c>
      <c r="BP524" s="698"/>
      <c r="BQ524" s="697">
        <f>[52]ACCOUNTALLOC!BQ524</f>
        <v>87178.047262951426</v>
      </c>
      <c r="BR524" s="697">
        <f>[52]ACCOUNTALLOC!BR524</f>
        <v>423617.24615940591</v>
      </c>
      <c r="BS524" s="697">
        <f>[52]ACCOUNTALLOC!BS524</f>
        <v>1810.623629870267</v>
      </c>
      <c r="BT524" s="697">
        <f>[52]ACCOUNTALLOC!BT524</f>
        <v>0</v>
      </c>
      <c r="BU524" s="697">
        <f>[52]ACCOUNTALLOC!BU524</f>
        <v>0</v>
      </c>
      <c r="BV524" s="697">
        <f>[52]ACCOUNTALLOC!BV524</f>
        <v>0</v>
      </c>
      <c r="BW524" s="697">
        <f>[52]ACCOUNTALLOC!BW524</f>
        <v>512605.9170522276</v>
      </c>
      <c r="BX524" s="698"/>
      <c r="BY524" s="697">
        <f>[52]ACCOUNTALLOC!BY524</f>
        <v>41995.29577247829</v>
      </c>
      <c r="BZ524" s="697">
        <f>[52]ACCOUNTALLOC!BZ524</f>
        <v>276714.8793820219</v>
      </c>
      <c r="CA524" s="697">
        <f>[52]ACCOUNTALLOC!CA524</f>
        <v>2915.0884379094064</v>
      </c>
      <c r="CB524" s="697">
        <f>[52]ACCOUNTALLOC!CB524</f>
        <v>0</v>
      </c>
      <c r="CC524" s="697">
        <f>[52]ACCOUNTALLOC!CC524</f>
        <v>0</v>
      </c>
      <c r="CD524" s="697">
        <f>[52]ACCOUNTALLOC!CD524</f>
        <v>0</v>
      </c>
      <c r="CE524" s="697">
        <f>[52]ACCOUNTALLOC!CE524</f>
        <v>321625.26359240961</v>
      </c>
      <c r="CF524" s="698"/>
      <c r="CG524" s="697">
        <f>[52]ACCOUNTALLOC!CG524</f>
        <v>69856.674635072835</v>
      </c>
      <c r="CH524" s="697">
        <f>[52]ACCOUNTALLOC!CH524</f>
        <v>51008.768154260819</v>
      </c>
      <c r="CI524" s="697">
        <f>[52]ACCOUNTALLOC!CI524</f>
        <v>171073.86598610936</v>
      </c>
      <c r="CJ524" s="697">
        <f>[52]ACCOUNTALLOC!CJ524</f>
        <v>0</v>
      </c>
      <c r="CK524" s="697">
        <f>[52]ACCOUNTALLOC!CK524</f>
        <v>0</v>
      </c>
      <c r="CL524" s="697">
        <f>[52]ACCOUNTALLOC!CL524</f>
        <v>0</v>
      </c>
      <c r="CM524" s="697">
        <f>[52]ACCOUNTALLOC!CM524</f>
        <v>291939.308775443</v>
      </c>
      <c r="CN524" s="698">
        <f>[52]ACCOUNTALLOC!CN524</f>
        <v>0</v>
      </c>
      <c r="CO524" s="697">
        <f>[52]ACCOUNTALLOC!CO524</f>
        <v>4393.1840459151772</v>
      </c>
      <c r="CP524" s="697">
        <f>[52]ACCOUNTALLOC!CP524</f>
        <v>4992.1647825103209</v>
      </c>
      <c r="CQ524" s="697">
        <f>[52]ACCOUNTALLOC!CQ524</f>
        <v>32.5028929285874</v>
      </c>
      <c r="CR524" s="697">
        <f>[52]ACCOUNTALLOC!CR524</f>
        <v>0</v>
      </c>
      <c r="CS524" s="697">
        <f>[52]ACCOUNTALLOC!CS524</f>
        <v>0</v>
      </c>
      <c r="CT524" s="697">
        <f>[52]ACCOUNTALLOC!CT524</f>
        <v>0</v>
      </c>
      <c r="CU524" s="697">
        <f>[52]ACCOUNTALLOC!CU524</f>
        <v>9417.8517213540854</v>
      </c>
      <c r="CW524" s="65">
        <f>[52]ACCOUNTALLOC!CW524</f>
        <v>0</v>
      </c>
      <c r="CX524" s="65">
        <f>[52]ACCOUNTALLOC!CX524</f>
        <v>0</v>
      </c>
      <c r="CY524" s="65">
        <f>[52]ACCOUNTALLOC!CY524</f>
        <v>0</v>
      </c>
      <c r="CZ524" s="65">
        <f>[52]ACCOUNTALLOC!CZ524</f>
        <v>0</v>
      </c>
      <c r="DA524" s="65">
        <f>[52]ACCOUNTALLOC!DA524</f>
        <v>0</v>
      </c>
      <c r="DB524" s="65">
        <f>[52]ACCOUNTALLOC!DB524</f>
        <v>0</v>
      </c>
      <c r="DC524" s="65">
        <f>[52]ACCOUNTALLOC!DC524</f>
        <v>0</v>
      </c>
      <c r="DE524" s="65">
        <v>0</v>
      </c>
      <c r="DF524" s="65">
        <v>0</v>
      </c>
      <c r="DG524" s="65">
        <v>0</v>
      </c>
      <c r="DH524" s="65">
        <v>0</v>
      </c>
      <c r="DI524" s="65">
        <v>0</v>
      </c>
      <c r="DJ524" s="65">
        <v>0</v>
      </c>
      <c r="DK524" s="65">
        <v>0</v>
      </c>
      <c r="DM524" s="65">
        <v>0</v>
      </c>
      <c r="DN524" s="65">
        <v>0</v>
      </c>
      <c r="DO524" s="65">
        <v>0</v>
      </c>
      <c r="DP524" s="65">
        <v>0</v>
      </c>
      <c r="DQ524" s="65">
        <v>0</v>
      </c>
      <c r="DR524" s="65">
        <v>0</v>
      </c>
      <c r="DS524" s="65">
        <v>0</v>
      </c>
      <c r="DU524" s="65">
        <v>0</v>
      </c>
      <c r="DV524" s="65">
        <v>0</v>
      </c>
      <c r="DW524" s="65">
        <v>0</v>
      </c>
      <c r="DX524" s="65">
        <v>0</v>
      </c>
      <c r="DY524" s="65">
        <v>0</v>
      </c>
      <c r="DZ524" s="65">
        <v>0</v>
      </c>
      <c r="EA524" s="65">
        <v>0</v>
      </c>
      <c r="EC524" s="65">
        <v>0</v>
      </c>
      <c r="ED524" s="65">
        <v>0</v>
      </c>
      <c r="EE524" s="65">
        <v>0</v>
      </c>
      <c r="EF524" s="65">
        <v>0</v>
      </c>
      <c r="EG524" s="65">
        <v>0</v>
      </c>
      <c r="EH524" s="65">
        <v>0</v>
      </c>
      <c r="EI524" s="65">
        <v>0</v>
      </c>
      <c r="EK524" s="65">
        <v>0</v>
      </c>
      <c r="EL524" s="65">
        <v>0</v>
      </c>
      <c r="EM524" s="65">
        <v>0</v>
      </c>
      <c r="EN524" s="65">
        <v>0</v>
      </c>
      <c r="EO524" s="65">
        <v>0</v>
      </c>
      <c r="EP524" s="65">
        <v>0</v>
      </c>
      <c r="EQ524" s="65">
        <v>0</v>
      </c>
      <c r="ES524" s="65">
        <v>0</v>
      </c>
      <c r="ET524" s="65">
        <v>0</v>
      </c>
      <c r="EU524" s="65">
        <v>0</v>
      </c>
      <c r="EV524" s="65">
        <v>0</v>
      </c>
      <c r="EW524" s="65">
        <v>0</v>
      </c>
      <c r="EX524" s="65">
        <v>0</v>
      </c>
      <c r="EY524" s="65">
        <v>0</v>
      </c>
      <c r="FA524" s="65">
        <v>0</v>
      </c>
      <c r="FB524" s="65">
        <v>0</v>
      </c>
      <c r="FC524" s="65">
        <v>0</v>
      </c>
      <c r="FD524" s="65">
        <v>0</v>
      </c>
      <c r="FE524" s="65">
        <v>0</v>
      </c>
      <c r="FF524" s="65">
        <v>0</v>
      </c>
      <c r="FG524" s="65">
        <v>0</v>
      </c>
    </row>
    <row r="525" spans="1:163">
      <c r="A525" s="699" t="str">
        <f>[52]ACCOUNTALLOC!A525</f>
        <v>S106</v>
      </c>
      <c r="B525" s="698" t="str">
        <f>[52]ACCOUNTALLOC!B525</f>
        <v>Salary &amp; Wages - Sales</v>
      </c>
      <c r="C525" s="695">
        <f>[52]ACCOUNTALLOC!C525</f>
        <v>501708.48065521597</v>
      </c>
      <c r="D525" s="700"/>
      <c r="E525" s="697">
        <f>[52]ACCOUNTALLOC!E525</f>
        <v>0</v>
      </c>
      <c r="F525" s="697">
        <f>[52]ACCOUNTALLOC!F525</f>
        <v>0</v>
      </c>
      <c r="G525" s="697">
        <f>[52]ACCOUNTALLOC!G525</f>
        <v>0</v>
      </c>
      <c r="H525" s="697">
        <f>[52]ACCOUNTALLOC!H525</f>
        <v>0</v>
      </c>
      <c r="I525" s="697">
        <f>[52]ACCOUNTALLOC!I525</f>
        <v>0</v>
      </c>
      <c r="J525" s="697">
        <f>[52]ACCOUNTALLOC!J525</f>
        <v>0</v>
      </c>
      <c r="K525" s="697">
        <f>[52]ACCOUNTALLOC!K525</f>
        <v>0</v>
      </c>
      <c r="L525" s="698"/>
      <c r="M525" s="697">
        <f>[52]ACCOUNTALLOC!M525</f>
        <v>0</v>
      </c>
      <c r="N525" s="697">
        <f>[52]ACCOUNTALLOC!N525</f>
        <v>0</v>
      </c>
      <c r="O525" s="697">
        <f>[52]ACCOUNTALLOC!O525</f>
        <v>0</v>
      </c>
      <c r="P525" s="697">
        <f>[52]ACCOUNTALLOC!P525</f>
        <v>0</v>
      </c>
      <c r="Q525" s="697">
        <f>[52]ACCOUNTALLOC!Q525</f>
        <v>0</v>
      </c>
      <c r="R525" s="697">
        <f>[52]ACCOUNTALLOC!R525</f>
        <v>0</v>
      </c>
      <c r="S525" s="697">
        <f>[52]ACCOUNTALLOC!S525</f>
        <v>0</v>
      </c>
      <c r="T525" s="698"/>
      <c r="U525" s="697">
        <f>[52]ACCOUNTALLOC!U525</f>
        <v>0</v>
      </c>
      <c r="V525" s="697">
        <f>[52]ACCOUNTALLOC!V525</f>
        <v>0</v>
      </c>
      <c r="W525" s="697">
        <f>[52]ACCOUNTALLOC!W525</f>
        <v>0</v>
      </c>
      <c r="X525" s="697">
        <f>[52]ACCOUNTALLOC!X525</f>
        <v>0</v>
      </c>
      <c r="Y525" s="697">
        <f>[52]ACCOUNTALLOC!Y525</f>
        <v>0</v>
      </c>
      <c r="Z525" s="697">
        <f>[52]ACCOUNTALLOC!Z525</f>
        <v>0</v>
      </c>
      <c r="AA525" s="697">
        <f>[52]ACCOUNTALLOC!AA525</f>
        <v>0</v>
      </c>
      <c r="AB525" s="698"/>
      <c r="AC525" s="697">
        <f>[52]ACCOUNTALLOC!AC525</f>
        <v>0</v>
      </c>
      <c r="AD525" s="697">
        <f>[52]ACCOUNTALLOC!AD525</f>
        <v>0</v>
      </c>
      <c r="AE525" s="697">
        <f>[52]ACCOUNTALLOC!AE525</f>
        <v>0</v>
      </c>
      <c r="AF525" s="697">
        <f>[52]ACCOUNTALLOC!AF525</f>
        <v>0</v>
      </c>
      <c r="AG525" s="697">
        <f>[52]ACCOUNTALLOC!AG525</f>
        <v>0</v>
      </c>
      <c r="AH525" s="697">
        <f>[52]ACCOUNTALLOC!AH525</f>
        <v>0</v>
      </c>
      <c r="AI525" s="697">
        <f>[52]ACCOUNTALLOC!AI525</f>
        <v>0</v>
      </c>
      <c r="AJ525" s="698"/>
      <c r="AK525" s="697">
        <f>[52]ACCOUNTALLOC!AK525</f>
        <v>0</v>
      </c>
      <c r="AL525" s="697">
        <f>[52]ACCOUNTALLOC!AL525</f>
        <v>0</v>
      </c>
      <c r="AM525" s="697">
        <f>[52]ACCOUNTALLOC!AM525</f>
        <v>0</v>
      </c>
      <c r="AN525" s="697">
        <f>[52]ACCOUNTALLOC!AN525</f>
        <v>0</v>
      </c>
      <c r="AO525" s="697">
        <f>[52]ACCOUNTALLOC!AO525</f>
        <v>0</v>
      </c>
      <c r="AP525" s="697">
        <f>[52]ACCOUNTALLOC!AP525</f>
        <v>0</v>
      </c>
      <c r="AQ525" s="697">
        <f>[52]ACCOUNTALLOC!AQ525</f>
        <v>0</v>
      </c>
      <c r="AR525" s="698"/>
      <c r="AS525" s="697">
        <f>[52]ACCOUNTALLOC!AS525</f>
        <v>0</v>
      </c>
      <c r="AT525" s="697">
        <f>[52]ACCOUNTALLOC!AT525</f>
        <v>0</v>
      </c>
      <c r="AU525" s="697">
        <f>[52]ACCOUNTALLOC!AU525</f>
        <v>0</v>
      </c>
      <c r="AV525" s="697">
        <f>[52]ACCOUNTALLOC!AV525</f>
        <v>0</v>
      </c>
      <c r="AW525" s="697">
        <f>[52]ACCOUNTALLOC!AW525</f>
        <v>0</v>
      </c>
      <c r="AX525" s="697">
        <f>[52]ACCOUNTALLOC!AX525</f>
        <v>0</v>
      </c>
      <c r="AY525" s="697">
        <f>[52]ACCOUNTALLOC!AY525</f>
        <v>0</v>
      </c>
      <c r="AZ525" s="698"/>
      <c r="BA525" s="697">
        <f>[52]ACCOUNTALLOC!BA525</f>
        <v>0</v>
      </c>
      <c r="BB525" s="697">
        <f>[52]ACCOUNTALLOC!BB525</f>
        <v>0</v>
      </c>
      <c r="BC525" s="697">
        <f>[52]ACCOUNTALLOC!BC525</f>
        <v>0</v>
      </c>
      <c r="BD525" s="697">
        <f>[52]ACCOUNTALLOC!BD525</f>
        <v>0</v>
      </c>
      <c r="BE525" s="697">
        <f>[52]ACCOUNTALLOC!BE525</f>
        <v>0</v>
      </c>
      <c r="BF525" s="697">
        <f>[52]ACCOUNTALLOC!BF525</f>
        <v>0</v>
      </c>
      <c r="BG525" s="697">
        <f>[52]ACCOUNTALLOC!BG525</f>
        <v>0</v>
      </c>
      <c r="BH525" s="698"/>
      <c r="BI525" s="697">
        <f>[52]ACCOUNTALLOC!BI525</f>
        <v>0</v>
      </c>
      <c r="BJ525" s="697">
        <f>[52]ACCOUNTALLOC!BJ525</f>
        <v>0</v>
      </c>
      <c r="BK525" s="697">
        <f>[52]ACCOUNTALLOC!BK525</f>
        <v>0</v>
      </c>
      <c r="BL525" s="697">
        <f>[52]ACCOUNTALLOC!BL525</f>
        <v>0</v>
      </c>
      <c r="BM525" s="697">
        <f>[52]ACCOUNTALLOC!BM525</f>
        <v>0</v>
      </c>
      <c r="BN525" s="697">
        <f>[52]ACCOUNTALLOC!BN525</f>
        <v>0</v>
      </c>
      <c r="BO525" s="697">
        <f>[52]ACCOUNTALLOC!BO525</f>
        <v>0</v>
      </c>
      <c r="BP525" s="698"/>
      <c r="BQ525" s="697">
        <f>[52]ACCOUNTALLOC!BQ525</f>
        <v>0</v>
      </c>
      <c r="BR525" s="697">
        <f>[52]ACCOUNTALLOC!BR525</f>
        <v>0</v>
      </c>
      <c r="BS525" s="697">
        <f>[52]ACCOUNTALLOC!BS525</f>
        <v>0</v>
      </c>
      <c r="BT525" s="697">
        <f>[52]ACCOUNTALLOC!BT525</f>
        <v>0</v>
      </c>
      <c r="BU525" s="697">
        <f>[52]ACCOUNTALLOC!BU525</f>
        <v>0</v>
      </c>
      <c r="BV525" s="697">
        <f>[52]ACCOUNTALLOC!BV525</f>
        <v>0</v>
      </c>
      <c r="BW525" s="697">
        <f>[52]ACCOUNTALLOC!BW525</f>
        <v>0</v>
      </c>
      <c r="BX525" s="698"/>
      <c r="BY525" s="697">
        <f>[52]ACCOUNTALLOC!BY525</f>
        <v>0</v>
      </c>
      <c r="BZ525" s="697">
        <f>[52]ACCOUNTALLOC!BZ525</f>
        <v>0</v>
      </c>
      <c r="CA525" s="697">
        <f>[52]ACCOUNTALLOC!CA525</f>
        <v>0</v>
      </c>
      <c r="CB525" s="697">
        <f>[52]ACCOUNTALLOC!CB525</f>
        <v>0</v>
      </c>
      <c r="CC525" s="697">
        <f>[52]ACCOUNTALLOC!CC525</f>
        <v>0</v>
      </c>
      <c r="CD525" s="697">
        <f>[52]ACCOUNTALLOC!CD525</f>
        <v>0</v>
      </c>
      <c r="CE525" s="697">
        <f>[52]ACCOUNTALLOC!CE525</f>
        <v>0</v>
      </c>
      <c r="CF525" s="698"/>
      <c r="CG525" s="697">
        <f>[52]ACCOUNTALLOC!CG525</f>
        <v>0</v>
      </c>
      <c r="CH525" s="697">
        <f>[52]ACCOUNTALLOC!CH525</f>
        <v>0</v>
      </c>
      <c r="CI525" s="697">
        <f>[52]ACCOUNTALLOC!CI525</f>
        <v>501708.48065521597</v>
      </c>
      <c r="CJ525" s="697">
        <f>[52]ACCOUNTALLOC!CJ525</f>
        <v>0</v>
      </c>
      <c r="CK525" s="697">
        <f>[52]ACCOUNTALLOC!CK525</f>
        <v>0</v>
      </c>
      <c r="CL525" s="697">
        <f>[52]ACCOUNTALLOC!CL525</f>
        <v>0</v>
      </c>
      <c r="CM525" s="697">
        <f>[52]ACCOUNTALLOC!CM525</f>
        <v>501708.48065521597</v>
      </c>
      <c r="CN525" s="698">
        <f>[52]ACCOUNTALLOC!CN525</f>
        <v>0</v>
      </c>
      <c r="CO525" s="697">
        <f>[52]ACCOUNTALLOC!CO525</f>
        <v>0</v>
      </c>
      <c r="CP525" s="697">
        <f>[52]ACCOUNTALLOC!CP525</f>
        <v>0</v>
      </c>
      <c r="CQ525" s="697">
        <f>[52]ACCOUNTALLOC!CQ525</f>
        <v>0</v>
      </c>
      <c r="CR525" s="697">
        <f>[52]ACCOUNTALLOC!CR525</f>
        <v>0</v>
      </c>
      <c r="CS525" s="697">
        <f>[52]ACCOUNTALLOC!CS525</f>
        <v>0</v>
      </c>
      <c r="CT525" s="697">
        <f>[52]ACCOUNTALLOC!CT525</f>
        <v>0</v>
      </c>
      <c r="CU525" s="697">
        <f>[52]ACCOUNTALLOC!CU525</f>
        <v>0</v>
      </c>
      <c r="CW525" s="65">
        <f>[52]ACCOUNTALLOC!CW525</f>
        <v>0</v>
      </c>
      <c r="CX525" s="65">
        <f>[52]ACCOUNTALLOC!CX525</f>
        <v>0</v>
      </c>
      <c r="CY525" s="65">
        <f>[52]ACCOUNTALLOC!CY525</f>
        <v>0</v>
      </c>
      <c r="CZ525" s="65">
        <f>[52]ACCOUNTALLOC!CZ525</f>
        <v>0</v>
      </c>
      <c r="DA525" s="65">
        <f>[52]ACCOUNTALLOC!DA525</f>
        <v>0</v>
      </c>
      <c r="DB525" s="65">
        <f>[52]ACCOUNTALLOC!DB525</f>
        <v>0</v>
      </c>
      <c r="DC525" s="65">
        <f>[52]ACCOUNTALLOC!DC525</f>
        <v>0</v>
      </c>
      <c r="DE525" s="65">
        <v>0</v>
      </c>
      <c r="DF525" s="65">
        <v>0</v>
      </c>
      <c r="DG525" s="65">
        <v>0</v>
      </c>
      <c r="DH525" s="65">
        <v>0</v>
      </c>
      <c r="DI525" s="65">
        <v>0</v>
      </c>
      <c r="DJ525" s="65">
        <v>0</v>
      </c>
      <c r="DK525" s="65">
        <v>0</v>
      </c>
      <c r="DM525" s="65">
        <v>0</v>
      </c>
      <c r="DN525" s="65">
        <v>0</v>
      </c>
      <c r="DO525" s="65">
        <v>0</v>
      </c>
      <c r="DP525" s="65">
        <v>0</v>
      </c>
      <c r="DQ525" s="65">
        <v>0</v>
      </c>
      <c r="DR525" s="65">
        <v>0</v>
      </c>
      <c r="DS525" s="65">
        <v>0</v>
      </c>
      <c r="DU525" s="65">
        <v>0</v>
      </c>
      <c r="DV525" s="65">
        <v>0</v>
      </c>
      <c r="DW525" s="65">
        <v>0</v>
      </c>
      <c r="DX525" s="65">
        <v>0</v>
      </c>
      <c r="DY525" s="65">
        <v>0</v>
      </c>
      <c r="DZ525" s="65">
        <v>0</v>
      </c>
      <c r="EA525" s="65">
        <v>0</v>
      </c>
      <c r="EC525" s="65">
        <v>0</v>
      </c>
      <c r="ED525" s="65">
        <v>0</v>
      </c>
      <c r="EE525" s="65">
        <v>0</v>
      </c>
      <c r="EF525" s="65">
        <v>0</v>
      </c>
      <c r="EG525" s="65">
        <v>0</v>
      </c>
      <c r="EH525" s="65">
        <v>0</v>
      </c>
      <c r="EI525" s="65">
        <v>0</v>
      </c>
      <c r="EK525" s="65">
        <v>0</v>
      </c>
      <c r="EL525" s="65">
        <v>0</v>
      </c>
      <c r="EM525" s="65">
        <v>0</v>
      </c>
      <c r="EN525" s="65">
        <v>0</v>
      </c>
      <c r="EO525" s="65">
        <v>0</v>
      </c>
      <c r="EP525" s="65">
        <v>0</v>
      </c>
      <c r="EQ525" s="65">
        <v>0</v>
      </c>
      <c r="ES525" s="65">
        <v>0</v>
      </c>
      <c r="ET525" s="65">
        <v>0</v>
      </c>
      <c r="EU525" s="65">
        <v>0</v>
      </c>
      <c r="EV525" s="65">
        <v>0</v>
      </c>
      <c r="EW525" s="65">
        <v>0</v>
      </c>
      <c r="EX525" s="65">
        <v>0</v>
      </c>
      <c r="EY525" s="65">
        <v>0</v>
      </c>
      <c r="FA525" s="65">
        <v>0</v>
      </c>
      <c r="FB525" s="65">
        <v>0</v>
      </c>
      <c r="FC525" s="65">
        <v>0</v>
      </c>
      <c r="FD525" s="65">
        <v>0</v>
      </c>
      <c r="FE525" s="65">
        <v>0</v>
      </c>
      <c r="FF525" s="65">
        <v>0</v>
      </c>
      <c r="FG525" s="65">
        <v>0</v>
      </c>
    </row>
    <row r="526" spans="1:163">
      <c r="A526" s="698"/>
      <c r="B526" s="694" t="str">
        <f>[52]ACCOUNTALLOC!B526</f>
        <v>Sub-total</v>
      </c>
      <c r="C526" s="696">
        <f>[52]ACCOUNTALLOC!C526</f>
        <v>29716765.812375575</v>
      </c>
      <c r="D526" s="700"/>
      <c r="E526" s="696">
        <f>[52]ACCOUNTALLOC!E526</f>
        <v>8234988.7383645568</v>
      </c>
      <c r="F526" s="696">
        <f>[52]ACCOUNTALLOC!F526</f>
        <v>7713857.3982068291</v>
      </c>
      <c r="G526" s="696">
        <f>[52]ACCOUNTALLOC!G526</f>
        <v>947287.69441890751</v>
      </c>
      <c r="H526" s="696">
        <f>[52]ACCOUNTALLOC!H526</f>
        <v>0</v>
      </c>
      <c r="I526" s="696">
        <f>[52]ACCOUNTALLOC!I526</f>
        <v>0</v>
      </c>
      <c r="J526" s="696">
        <f>[52]ACCOUNTALLOC!J526</f>
        <v>0</v>
      </c>
      <c r="K526" s="696">
        <f>[52]ACCOUNTALLOC!K526</f>
        <v>16896133.830990292</v>
      </c>
      <c r="L526" s="696"/>
      <c r="M526" s="696">
        <f>[52]ACCOUNTALLOC!M526</f>
        <v>1564244.7289505515</v>
      </c>
      <c r="N526" s="696">
        <f>[52]ACCOUNTALLOC!N526</f>
        <v>1960000.6515416328</v>
      </c>
      <c r="O526" s="696">
        <f>[52]ACCOUNTALLOC!O526</f>
        <v>128221.65696620452</v>
      </c>
      <c r="P526" s="696">
        <f>[52]ACCOUNTALLOC!P526</f>
        <v>0</v>
      </c>
      <c r="Q526" s="696">
        <f>[52]ACCOUNTALLOC!Q526</f>
        <v>0</v>
      </c>
      <c r="R526" s="696">
        <f>[52]ACCOUNTALLOC!R526</f>
        <v>0</v>
      </c>
      <c r="S526" s="696">
        <f>[52]ACCOUNTALLOC!S526</f>
        <v>3652467.0374583891</v>
      </c>
      <c r="T526" s="696"/>
      <c r="U526" s="696">
        <f>[52]ACCOUNTALLOC!U526</f>
        <v>1377609.2983098447</v>
      </c>
      <c r="V526" s="696">
        <f>[52]ACCOUNTALLOC!V526</f>
        <v>2179670.8210350247</v>
      </c>
      <c r="W526" s="696">
        <f>[52]ACCOUNTALLOC!W526</f>
        <v>33752.157688127467</v>
      </c>
      <c r="X526" s="696">
        <f>[52]ACCOUNTALLOC!X526</f>
        <v>0</v>
      </c>
      <c r="Y526" s="696">
        <f>[52]ACCOUNTALLOC!Y526</f>
        <v>0</v>
      </c>
      <c r="Z526" s="696">
        <f>[52]ACCOUNTALLOC!Z526</f>
        <v>0</v>
      </c>
      <c r="AA526" s="696">
        <f>[52]ACCOUNTALLOC!AA526</f>
        <v>3591032.277032997</v>
      </c>
      <c r="AB526" s="696"/>
      <c r="AC526" s="696">
        <f>[52]ACCOUNTALLOC!AC526</f>
        <v>623350.80861452327</v>
      </c>
      <c r="AD526" s="696">
        <f>[52]ACCOUNTALLOC!AD526</f>
        <v>1406685.0425191722</v>
      </c>
      <c r="AE526" s="696">
        <f>[52]ACCOUNTALLOC!AE526</f>
        <v>3737.4791347035475</v>
      </c>
      <c r="AF526" s="696">
        <f>[52]ACCOUNTALLOC!AF526</f>
        <v>0</v>
      </c>
      <c r="AG526" s="696">
        <f>[52]ACCOUNTALLOC!AG526</f>
        <v>0</v>
      </c>
      <c r="AH526" s="696">
        <f>[52]ACCOUNTALLOC!AH526</f>
        <v>0</v>
      </c>
      <c r="AI526" s="696">
        <f>[52]ACCOUNTALLOC!AI526</f>
        <v>2033773.3302683989</v>
      </c>
      <c r="AJ526" s="696"/>
      <c r="AK526" s="696">
        <f>[52]ACCOUNTALLOC!AK526</f>
        <v>483925.04741729703</v>
      </c>
      <c r="AL526" s="696">
        <f>[52]ACCOUNTALLOC!AL526</f>
        <v>978690.97489816835</v>
      </c>
      <c r="AM526" s="696">
        <f>[52]ACCOUNTALLOC!AM526</f>
        <v>44606.675191901508</v>
      </c>
      <c r="AN526" s="696">
        <f>[52]ACCOUNTALLOC!AN526</f>
        <v>0</v>
      </c>
      <c r="AO526" s="696">
        <f>[52]ACCOUNTALLOC!AO526</f>
        <v>0</v>
      </c>
      <c r="AP526" s="696">
        <f>[52]ACCOUNTALLOC!AP526</f>
        <v>0</v>
      </c>
      <c r="AQ526" s="696">
        <f>[52]ACCOUNTALLOC!AQ526</f>
        <v>1507222.697507367</v>
      </c>
      <c r="AR526" s="696"/>
      <c r="AS526" s="696">
        <f>[52]ACCOUNTALLOC!AS526</f>
        <v>4777.0732119671411</v>
      </c>
      <c r="AT526" s="696">
        <f>[52]ACCOUNTALLOC!AT526</f>
        <v>3090.322807393442</v>
      </c>
      <c r="AU526" s="696">
        <f>[52]ACCOUNTALLOC!AU526</f>
        <v>144.6288957091505</v>
      </c>
      <c r="AV526" s="696">
        <f>[52]ACCOUNTALLOC!AV526</f>
        <v>0</v>
      </c>
      <c r="AW526" s="696">
        <f>[52]ACCOUNTALLOC!AW526</f>
        <v>0</v>
      </c>
      <c r="AX526" s="696">
        <f>[52]ACCOUNTALLOC!AX526</f>
        <v>0</v>
      </c>
      <c r="AY526" s="696">
        <f>[52]ACCOUNTALLOC!AY526</f>
        <v>8012.0249150697337</v>
      </c>
      <c r="AZ526" s="696"/>
      <c r="BA526" s="696">
        <f>[52]ACCOUNTALLOC!BA526</f>
        <v>92277.724135891011</v>
      </c>
      <c r="BB526" s="696">
        <f>[52]ACCOUNTALLOC!BB526</f>
        <v>85291.409957899508</v>
      </c>
      <c r="BC526" s="696">
        <f>[52]ACCOUNTALLOC!BC526</f>
        <v>14416.060575177826</v>
      </c>
      <c r="BD526" s="696">
        <f>[52]ACCOUNTALLOC!BD526</f>
        <v>0</v>
      </c>
      <c r="BE526" s="696">
        <f>[52]ACCOUNTALLOC!BE526</f>
        <v>0</v>
      </c>
      <c r="BF526" s="696">
        <f>[52]ACCOUNTALLOC!BF526</f>
        <v>0</v>
      </c>
      <c r="BG526" s="696">
        <f>[52]ACCOUNTALLOC!BG526</f>
        <v>191985.19466896835</v>
      </c>
      <c r="BH526" s="696"/>
      <c r="BI526" s="696">
        <f>[52]ACCOUNTALLOC!BI526</f>
        <v>149041.33923455141</v>
      </c>
      <c r="BJ526" s="696">
        <f>[52]ACCOUNTALLOC!BJ526</f>
        <v>46885.589299232619</v>
      </c>
      <c r="BK526" s="696">
        <f>[52]ACCOUNTALLOC!BK526</f>
        <v>2915.6692036692693</v>
      </c>
      <c r="BL526" s="696">
        <f>[52]ACCOUNTALLOC!BL526</f>
        <v>0</v>
      </c>
      <c r="BM526" s="696">
        <f>[52]ACCOUNTALLOC!BM526</f>
        <v>0</v>
      </c>
      <c r="BN526" s="696">
        <f>[52]ACCOUNTALLOC!BN526</f>
        <v>0</v>
      </c>
      <c r="BO526" s="696">
        <f>[52]ACCOUNTALLOC!BO526</f>
        <v>198842.5977374533</v>
      </c>
      <c r="BP526" s="696"/>
      <c r="BQ526" s="696">
        <f>[52]ACCOUNTALLOC!BQ526</f>
        <v>87178.047262951426</v>
      </c>
      <c r="BR526" s="696">
        <f>[52]ACCOUNTALLOC!BR526</f>
        <v>423617.24615940591</v>
      </c>
      <c r="BS526" s="696">
        <f>[52]ACCOUNTALLOC!BS526</f>
        <v>1810.623629870267</v>
      </c>
      <c r="BT526" s="696">
        <f>[52]ACCOUNTALLOC!BT526</f>
        <v>0</v>
      </c>
      <c r="BU526" s="696">
        <f>[52]ACCOUNTALLOC!BU526</f>
        <v>0</v>
      </c>
      <c r="BV526" s="696">
        <f>[52]ACCOUNTALLOC!BV526</f>
        <v>0</v>
      </c>
      <c r="BW526" s="696">
        <f>[52]ACCOUNTALLOC!BW526</f>
        <v>512605.9170522276</v>
      </c>
      <c r="BX526" s="696"/>
      <c r="BY526" s="696">
        <f>[52]ACCOUNTALLOC!BY526</f>
        <v>41995.29577247829</v>
      </c>
      <c r="BZ526" s="696">
        <f>[52]ACCOUNTALLOC!BZ526</f>
        <v>276714.8793820219</v>
      </c>
      <c r="CA526" s="696">
        <f>[52]ACCOUNTALLOC!CA526</f>
        <v>2915.0884379094064</v>
      </c>
      <c r="CB526" s="696">
        <f>[52]ACCOUNTALLOC!CB526</f>
        <v>0</v>
      </c>
      <c r="CC526" s="696">
        <f>[52]ACCOUNTALLOC!CC526</f>
        <v>0</v>
      </c>
      <c r="CD526" s="696">
        <f>[52]ACCOUNTALLOC!CD526</f>
        <v>0</v>
      </c>
      <c r="CE526" s="696">
        <f>[52]ACCOUNTALLOC!CE526</f>
        <v>321625.26359240961</v>
      </c>
      <c r="CF526" s="696"/>
      <c r="CG526" s="696">
        <f>[52]ACCOUNTALLOC!CG526</f>
        <v>69856.674635072835</v>
      </c>
      <c r="CH526" s="696">
        <f>[52]ACCOUNTALLOC!CH526</f>
        <v>51008.768154260819</v>
      </c>
      <c r="CI526" s="696">
        <f>[52]ACCOUNTALLOC!CI526</f>
        <v>672782.34664132539</v>
      </c>
      <c r="CJ526" s="696">
        <f>[52]ACCOUNTALLOC!CJ526</f>
        <v>0</v>
      </c>
      <c r="CK526" s="696">
        <f>[52]ACCOUNTALLOC!CK526</f>
        <v>0</v>
      </c>
      <c r="CL526" s="696">
        <f>[52]ACCOUNTALLOC!CL526</f>
        <v>0</v>
      </c>
      <c r="CM526" s="696">
        <f>[52]ACCOUNTALLOC!CM526</f>
        <v>793647.78943065903</v>
      </c>
      <c r="CN526" s="696">
        <f>[52]ACCOUNTALLOC!CN526</f>
        <v>0</v>
      </c>
      <c r="CO526" s="696">
        <f>[52]ACCOUNTALLOC!CO526</f>
        <v>4393.1840459151772</v>
      </c>
      <c r="CP526" s="696">
        <f>[52]ACCOUNTALLOC!CP526</f>
        <v>4992.1647825103209</v>
      </c>
      <c r="CQ526" s="696">
        <f>[52]ACCOUNTALLOC!CQ526</f>
        <v>32.5028929285874</v>
      </c>
      <c r="CR526" s="696">
        <f>[52]ACCOUNTALLOC!CR526</f>
        <v>0</v>
      </c>
      <c r="CS526" s="696">
        <f>[52]ACCOUNTALLOC!CS526</f>
        <v>0</v>
      </c>
      <c r="CT526" s="696">
        <f>[52]ACCOUNTALLOC!CT526</f>
        <v>0</v>
      </c>
      <c r="CU526" s="696">
        <f>[52]ACCOUNTALLOC!CU526</f>
        <v>9417.8517213540854</v>
      </c>
      <c r="CV526" s="66"/>
      <c r="CW526" s="66">
        <f>[52]ACCOUNTALLOC!CW526</f>
        <v>0</v>
      </c>
      <c r="CX526" s="66">
        <f>[52]ACCOUNTALLOC!CX526</f>
        <v>0</v>
      </c>
      <c r="CY526" s="66">
        <f>[52]ACCOUNTALLOC!CY526</f>
        <v>0</v>
      </c>
      <c r="CZ526" s="66">
        <f>[52]ACCOUNTALLOC!CZ526</f>
        <v>0</v>
      </c>
      <c r="DA526" s="66">
        <f>[52]ACCOUNTALLOC!DA526</f>
        <v>0</v>
      </c>
      <c r="DB526" s="66">
        <f>[52]ACCOUNTALLOC!DB526</f>
        <v>0</v>
      </c>
      <c r="DC526" s="66">
        <f>[52]ACCOUNTALLOC!DC526</f>
        <v>0</v>
      </c>
      <c r="DD526" s="66"/>
      <c r="DE526" s="66">
        <v>0</v>
      </c>
      <c r="DF526" s="66">
        <v>0</v>
      </c>
      <c r="DG526" s="66">
        <v>0</v>
      </c>
      <c r="DH526" s="66">
        <v>0</v>
      </c>
      <c r="DI526" s="66">
        <v>0</v>
      </c>
      <c r="DJ526" s="66">
        <v>0</v>
      </c>
      <c r="DK526" s="66">
        <v>0</v>
      </c>
      <c r="DL526" s="66"/>
      <c r="DM526" s="66">
        <v>0</v>
      </c>
      <c r="DN526" s="66">
        <v>0</v>
      </c>
      <c r="DO526" s="66">
        <v>0</v>
      </c>
      <c r="DP526" s="66">
        <v>0</v>
      </c>
      <c r="DQ526" s="66">
        <v>0</v>
      </c>
      <c r="DR526" s="66">
        <v>0</v>
      </c>
      <c r="DS526" s="66">
        <v>0</v>
      </c>
      <c r="DT526" s="66"/>
      <c r="DU526" s="66">
        <v>0</v>
      </c>
      <c r="DV526" s="66">
        <v>0</v>
      </c>
      <c r="DW526" s="66">
        <v>0</v>
      </c>
      <c r="DX526" s="66">
        <v>0</v>
      </c>
      <c r="DY526" s="66">
        <v>0</v>
      </c>
      <c r="DZ526" s="66">
        <v>0</v>
      </c>
      <c r="EA526" s="66">
        <v>0</v>
      </c>
      <c r="EB526" s="66"/>
      <c r="EC526" s="66">
        <v>0</v>
      </c>
      <c r="ED526" s="66">
        <v>0</v>
      </c>
      <c r="EE526" s="66">
        <v>0</v>
      </c>
      <c r="EF526" s="66">
        <v>0</v>
      </c>
      <c r="EG526" s="66">
        <v>0</v>
      </c>
      <c r="EH526" s="66">
        <v>0</v>
      </c>
      <c r="EI526" s="66">
        <v>0</v>
      </c>
      <c r="EJ526" s="66"/>
      <c r="EK526" s="66">
        <v>0</v>
      </c>
      <c r="EL526" s="66">
        <v>0</v>
      </c>
      <c r="EM526" s="66">
        <v>0</v>
      </c>
      <c r="EN526" s="66">
        <v>0</v>
      </c>
      <c r="EO526" s="66">
        <v>0</v>
      </c>
      <c r="EP526" s="66">
        <v>0</v>
      </c>
      <c r="EQ526" s="66">
        <v>0</v>
      </c>
      <c r="ER526" s="66"/>
      <c r="ES526" s="66">
        <v>0</v>
      </c>
      <c r="ET526" s="66">
        <v>0</v>
      </c>
      <c r="EU526" s="66">
        <v>0</v>
      </c>
      <c r="EV526" s="66">
        <v>0</v>
      </c>
      <c r="EW526" s="66">
        <v>0</v>
      </c>
      <c r="EX526" s="66">
        <v>0</v>
      </c>
      <c r="EY526" s="66">
        <v>0</v>
      </c>
      <c r="EZ526" s="66"/>
      <c r="FA526" s="66">
        <v>0</v>
      </c>
      <c r="FB526" s="66">
        <v>0</v>
      </c>
      <c r="FC526" s="66">
        <v>0</v>
      </c>
      <c r="FD526" s="66">
        <v>0</v>
      </c>
      <c r="FE526" s="66">
        <v>0</v>
      </c>
      <c r="FF526" s="66">
        <v>0</v>
      </c>
      <c r="FG526" s="66">
        <v>0</v>
      </c>
    </row>
    <row r="527" spans="1:163">
      <c r="A527" s="698"/>
      <c r="B527" s="698"/>
      <c r="C527" s="698"/>
      <c r="D527" s="700"/>
      <c r="E527" s="698"/>
      <c r="F527" s="698"/>
      <c r="G527" s="698"/>
      <c r="H527" s="698"/>
      <c r="I527" s="698"/>
      <c r="J527" s="698"/>
      <c r="K527" s="698"/>
      <c r="L527" s="698"/>
      <c r="M527" s="698"/>
      <c r="N527" s="698"/>
      <c r="O527" s="698"/>
      <c r="P527" s="698"/>
      <c r="Q527" s="698"/>
      <c r="R527" s="698"/>
      <c r="S527" s="698"/>
      <c r="T527" s="698"/>
      <c r="U527" s="698"/>
      <c r="V527" s="698"/>
      <c r="W527" s="698"/>
      <c r="X527" s="698"/>
      <c r="Y527" s="698"/>
      <c r="Z527" s="698"/>
      <c r="AA527" s="698"/>
      <c r="AB527" s="698"/>
      <c r="AC527" s="698"/>
      <c r="AD527" s="698"/>
      <c r="AE527" s="698"/>
      <c r="AF527" s="698"/>
      <c r="AG527" s="698"/>
      <c r="AH527" s="698"/>
      <c r="AI527" s="698"/>
      <c r="AJ527" s="698"/>
      <c r="AK527" s="698"/>
      <c r="AL527" s="698"/>
      <c r="AM527" s="698"/>
      <c r="AN527" s="698"/>
      <c r="AO527" s="698"/>
      <c r="AP527" s="698"/>
      <c r="AQ527" s="698"/>
      <c r="AR527" s="698"/>
      <c r="AS527" s="698"/>
      <c r="AT527" s="698"/>
      <c r="AU527" s="698"/>
      <c r="AV527" s="698"/>
      <c r="AW527" s="698"/>
      <c r="AX527" s="698"/>
      <c r="AY527" s="698"/>
      <c r="AZ527" s="698"/>
      <c r="BA527" s="698"/>
      <c r="BB527" s="698"/>
      <c r="BC527" s="698"/>
      <c r="BD527" s="698"/>
      <c r="BE527" s="698"/>
      <c r="BF527" s="698"/>
      <c r="BG527" s="698"/>
      <c r="BH527" s="698"/>
      <c r="BI527" s="698"/>
      <c r="BJ527" s="698"/>
      <c r="BK527" s="698"/>
      <c r="BL527" s="698"/>
      <c r="BM527" s="698"/>
      <c r="BN527" s="698"/>
      <c r="BO527" s="698"/>
      <c r="BP527" s="698"/>
      <c r="BQ527" s="698"/>
      <c r="BR527" s="698"/>
      <c r="BS527" s="698"/>
      <c r="BT527" s="698"/>
      <c r="BU527" s="698"/>
      <c r="BV527" s="698"/>
      <c r="BW527" s="698"/>
      <c r="BX527" s="698"/>
      <c r="BY527" s="698"/>
      <c r="BZ527" s="698"/>
      <c r="CA527" s="698"/>
      <c r="CB527" s="698"/>
      <c r="CC527" s="698"/>
      <c r="CD527" s="698"/>
      <c r="CE527" s="698"/>
      <c r="CF527" s="698"/>
      <c r="CG527" s="698"/>
      <c r="CH527" s="698"/>
      <c r="CI527" s="698"/>
      <c r="CJ527" s="698"/>
      <c r="CK527" s="698"/>
      <c r="CL527" s="698"/>
      <c r="CM527" s="698"/>
      <c r="CN527" s="698"/>
      <c r="CO527" s="698"/>
      <c r="CP527" s="698"/>
      <c r="CQ527" s="698"/>
      <c r="CR527" s="698"/>
      <c r="CS527" s="698"/>
      <c r="CT527" s="698"/>
      <c r="CU527" s="698"/>
    </row>
    <row r="528" spans="1:163">
      <c r="A528" s="698"/>
      <c r="B528" s="694" t="str">
        <f>[52]ACCOUNTALLOC!B528</f>
        <v>TOTAL LABOR MAINTENANCE EXPENSES</v>
      </c>
      <c r="C528" s="696">
        <f>[52]ACCOUNTALLOC!C528</f>
        <v>29716765.812375575</v>
      </c>
      <c r="D528" s="700"/>
      <c r="E528" s="696">
        <f>[52]ACCOUNTALLOC!E528</f>
        <v>8234988.7383645568</v>
      </c>
      <c r="F528" s="696">
        <f>[52]ACCOUNTALLOC!F528</f>
        <v>7713857.3982068291</v>
      </c>
      <c r="G528" s="696">
        <f>[52]ACCOUNTALLOC!G528</f>
        <v>947287.69441890751</v>
      </c>
      <c r="H528" s="696">
        <f>[52]ACCOUNTALLOC!H528</f>
        <v>0</v>
      </c>
      <c r="I528" s="696">
        <f>[52]ACCOUNTALLOC!I528</f>
        <v>0</v>
      </c>
      <c r="J528" s="696">
        <f>[52]ACCOUNTALLOC!J528</f>
        <v>0</v>
      </c>
      <c r="K528" s="696">
        <f>[52]ACCOUNTALLOC!K528</f>
        <v>16896133.830990292</v>
      </c>
      <c r="L528" s="696"/>
      <c r="M528" s="696">
        <f>[52]ACCOUNTALLOC!M528</f>
        <v>1564244.7289505515</v>
      </c>
      <c r="N528" s="696">
        <f>[52]ACCOUNTALLOC!N528</f>
        <v>1960000.6515416328</v>
      </c>
      <c r="O528" s="696">
        <f>[52]ACCOUNTALLOC!O528</f>
        <v>128221.65696620452</v>
      </c>
      <c r="P528" s="696">
        <f>[52]ACCOUNTALLOC!P528</f>
        <v>0</v>
      </c>
      <c r="Q528" s="696">
        <f>[52]ACCOUNTALLOC!Q528</f>
        <v>0</v>
      </c>
      <c r="R528" s="696">
        <f>[52]ACCOUNTALLOC!R528</f>
        <v>0</v>
      </c>
      <c r="S528" s="696">
        <f>[52]ACCOUNTALLOC!S528</f>
        <v>3652467.0374583891</v>
      </c>
      <c r="T528" s="696"/>
      <c r="U528" s="696">
        <f>[52]ACCOUNTALLOC!U528</f>
        <v>1377609.2983098447</v>
      </c>
      <c r="V528" s="696">
        <f>[52]ACCOUNTALLOC!V528</f>
        <v>2179670.8210350247</v>
      </c>
      <c r="W528" s="696">
        <f>[52]ACCOUNTALLOC!W528</f>
        <v>33752.157688127467</v>
      </c>
      <c r="X528" s="696">
        <f>[52]ACCOUNTALLOC!X528</f>
        <v>0</v>
      </c>
      <c r="Y528" s="696">
        <f>[52]ACCOUNTALLOC!Y528</f>
        <v>0</v>
      </c>
      <c r="Z528" s="696">
        <f>[52]ACCOUNTALLOC!Z528</f>
        <v>0</v>
      </c>
      <c r="AA528" s="696">
        <f>[52]ACCOUNTALLOC!AA528</f>
        <v>3591032.277032997</v>
      </c>
      <c r="AB528" s="696"/>
      <c r="AC528" s="696">
        <f>[52]ACCOUNTALLOC!AC528</f>
        <v>623350.80861452327</v>
      </c>
      <c r="AD528" s="696">
        <f>[52]ACCOUNTALLOC!AD528</f>
        <v>1406685.0425191722</v>
      </c>
      <c r="AE528" s="696">
        <f>[52]ACCOUNTALLOC!AE528</f>
        <v>3737.4791347035475</v>
      </c>
      <c r="AF528" s="696">
        <f>[52]ACCOUNTALLOC!AF528</f>
        <v>0</v>
      </c>
      <c r="AG528" s="696">
        <f>[52]ACCOUNTALLOC!AG528</f>
        <v>0</v>
      </c>
      <c r="AH528" s="696">
        <f>[52]ACCOUNTALLOC!AH528</f>
        <v>0</v>
      </c>
      <c r="AI528" s="696">
        <f>[52]ACCOUNTALLOC!AI528</f>
        <v>2033773.3302683989</v>
      </c>
      <c r="AJ528" s="696"/>
      <c r="AK528" s="696">
        <f>[52]ACCOUNTALLOC!AK528</f>
        <v>483925.04741729703</v>
      </c>
      <c r="AL528" s="696">
        <f>[52]ACCOUNTALLOC!AL528</f>
        <v>978690.97489816835</v>
      </c>
      <c r="AM528" s="696">
        <f>[52]ACCOUNTALLOC!AM528</f>
        <v>44606.675191901508</v>
      </c>
      <c r="AN528" s="696">
        <f>[52]ACCOUNTALLOC!AN528</f>
        <v>0</v>
      </c>
      <c r="AO528" s="696">
        <f>[52]ACCOUNTALLOC!AO528</f>
        <v>0</v>
      </c>
      <c r="AP528" s="696">
        <f>[52]ACCOUNTALLOC!AP528</f>
        <v>0</v>
      </c>
      <c r="AQ528" s="696">
        <f>[52]ACCOUNTALLOC!AQ528</f>
        <v>1507222.697507367</v>
      </c>
      <c r="AR528" s="696"/>
      <c r="AS528" s="696">
        <f>[52]ACCOUNTALLOC!AS528</f>
        <v>4777.0732119671411</v>
      </c>
      <c r="AT528" s="696">
        <f>[52]ACCOUNTALLOC!AT528</f>
        <v>3090.322807393442</v>
      </c>
      <c r="AU528" s="696">
        <f>[52]ACCOUNTALLOC!AU528</f>
        <v>144.6288957091505</v>
      </c>
      <c r="AV528" s="696">
        <f>[52]ACCOUNTALLOC!AV528</f>
        <v>0</v>
      </c>
      <c r="AW528" s="696">
        <f>[52]ACCOUNTALLOC!AW528</f>
        <v>0</v>
      </c>
      <c r="AX528" s="696">
        <f>[52]ACCOUNTALLOC!AX528</f>
        <v>0</v>
      </c>
      <c r="AY528" s="696">
        <f>[52]ACCOUNTALLOC!AY528</f>
        <v>8012.0249150697337</v>
      </c>
      <c r="AZ528" s="696"/>
      <c r="BA528" s="696">
        <f>[52]ACCOUNTALLOC!BA528</f>
        <v>92277.724135891011</v>
      </c>
      <c r="BB528" s="696">
        <f>[52]ACCOUNTALLOC!BB528</f>
        <v>85291.409957899508</v>
      </c>
      <c r="BC528" s="696">
        <f>[52]ACCOUNTALLOC!BC528</f>
        <v>14416.060575177826</v>
      </c>
      <c r="BD528" s="696">
        <f>[52]ACCOUNTALLOC!BD528</f>
        <v>0</v>
      </c>
      <c r="BE528" s="696">
        <f>[52]ACCOUNTALLOC!BE528</f>
        <v>0</v>
      </c>
      <c r="BF528" s="696">
        <f>[52]ACCOUNTALLOC!BF528</f>
        <v>0</v>
      </c>
      <c r="BG528" s="696">
        <f>[52]ACCOUNTALLOC!BG528</f>
        <v>191985.19466896835</v>
      </c>
      <c r="BH528" s="696"/>
      <c r="BI528" s="696">
        <f>[52]ACCOUNTALLOC!BI528</f>
        <v>149041.33923455141</v>
      </c>
      <c r="BJ528" s="696">
        <f>[52]ACCOUNTALLOC!BJ528</f>
        <v>46885.589299232619</v>
      </c>
      <c r="BK528" s="696">
        <f>[52]ACCOUNTALLOC!BK528</f>
        <v>2915.6692036692693</v>
      </c>
      <c r="BL528" s="696">
        <f>[52]ACCOUNTALLOC!BL528</f>
        <v>0</v>
      </c>
      <c r="BM528" s="696">
        <f>[52]ACCOUNTALLOC!BM528</f>
        <v>0</v>
      </c>
      <c r="BN528" s="696">
        <f>[52]ACCOUNTALLOC!BN528</f>
        <v>0</v>
      </c>
      <c r="BO528" s="696">
        <f>[52]ACCOUNTALLOC!BO528</f>
        <v>198842.5977374533</v>
      </c>
      <c r="BP528" s="696"/>
      <c r="BQ528" s="696">
        <f>[52]ACCOUNTALLOC!BQ528</f>
        <v>87178.047262951426</v>
      </c>
      <c r="BR528" s="696">
        <f>[52]ACCOUNTALLOC!BR528</f>
        <v>423617.24615940591</v>
      </c>
      <c r="BS528" s="696">
        <f>[52]ACCOUNTALLOC!BS528</f>
        <v>1810.623629870267</v>
      </c>
      <c r="BT528" s="696">
        <f>[52]ACCOUNTALLOC!BT528</f>
        <v>0</v>
      </c>
      <c r="BU528" s="696">
        <f>[52]ACCOUNTALLOC!BU528</f>
        <v>0</v>
      </c>
      <c r="BV528" s="696">
        <f>[52]ACCOUNTALLOC!BV528</f>
        <v>0</v>
      </c>
      <c r="BW528" s="696">
        <f>[52]ACCOUNTALLOC!BW528</f>
        <v>512605.9170522276</v>
      </c>
      <c r="BX528" s="696"/>
      <c r="BY528" s="696">
        <f>[52]ACCOUNTALLOC!BY528</f>
        <v>41995.29577247829</v>
      </c>
      <c r="BZ528" s="696">
        <f>[52]ACCOUNTALLOC!BZ528</f>
        <v>276714.8793820219</v>
      </c>
      <c r="CA528" s="696">
        <f>[52]ACCOUNTALLOC!CA528</f>
        <v>2915.0884379094064</v>
      </c>
      <c r="CB528" s="696">
        <f>[52]ACCOUNTALLOC!CB528</f>
        <v>0</v>
      </c>
      <c r="CC528" s="696">
        <f>[52]ACCOUNTALLOC!CC528</f>
        <v>0</v>
      </c>
      <c r="CD528" s="696">
        <f>[52]ACCOUNTALLOC!CD528</f>
        <v>0</v>
      </c>
      <c r="CE528" s="696">
        <f>[52]ACCOUNTALLOC!CE528</f>
        <v>321625.26359240961</v>
      </c>
      <c r="CF528" s="696"/>
      <c r="CG528" s="696">
        <f>[52]ACCOUNTALLOC!CG528</f>
        <v>69856.674635072835</v>
      </c>
      <c r="CH528" s="696">
        <f>[52]ACCOUNTALLOC!CH528</f>
        <v>51008.768154260819</v>
      </c>
      <c r="CI528" s="696">
        <f>[52]ACCOUNTALLOC!CI528</f>
        <v>672782.34664132539</v>
      </c>
      <c r="CJ528" s="696">
        <f>[52]ACCOUNTALLOC!CJ528</f>
        <v>0</v>
      </c>
      <c r="CK528" s="696">
        <f>[52]ACCOUNTALLOC!CK528</f>
        <v>0</v>
      </c>
      <c r="CL528" s="696">
        <f>[52]ACCOUNTALLOC!CL528</f>
        <v>0</v>
      </c>
      <c r="CM528" s="696">
        <f>[52]ACCOUNTALLOC!CM528</f>
        <v>793647.78943065903</v>
      </c>
      <c r="CN528" s="696">
        <f>[52]ACCOUNTALLOC!CN528</f>
        <v>0</v>
      </c>
      <c r="CO528" s="696">
        <f>[52]ACCOUNTALLOC!CO528</f>
        <v>4393.1840459151772</v>
      </c>
      <c r="CP528" s="696">
        <f>[52]ACCOUNTALLOC!CP528</f>
        <v>4992.1647825103209</v>
      </c>
      <c r="CQ528" s="696">
        <f>[52]ACCOUNTALLOC!CQ528</f>
        <v>32.5028929285874</v>
      </c>
      <c r="CR528" s="696">
        <f>[52]ACCOUNTALLOC!CR528</f>
        <v>0</v>
      </c>
      <c r="CS528" s="696">
        <f>[52]ACCOUNTALLOC!CS528</f>
        <v>0</v>
      </c>
      <c r="CT528" s="696">
        <f>[52]ACCOUNTALLOC!CT528</f>
        <v>0</v>
      </c>
      <c r="CU528" s="696">
        <f>[52]ACCOUNTALLOC!CU528</f>
        <v>9417.8517213540854</v>
      </c>
      <c r="CV528" s="66"/>
      <c r="CW528" s="66">
        <f>[52]ACCOUNTALLOC!CW528</f>
        <v>0</v>
      </c>
      <c r="CX528" s="66">
        <f>[52]ACCOUNTALLOC!CX528</f>
        <v>0</v>
      </c>
      <c r="CY528" s="66">
        <f>[52]ACCOUNTALLOC!CY528</f>
        <v>0</v>
      </c>
      <c r="CZ528" s="66">
        <f>[52]ACCOUNTALLOC!CZ528</f>
        <v>0</v>
      </c>
      <c r="DA528" s="66">
        <f>[52]ACCOUNTALLOC!DA528</f>
        <v>0</v>
      </c>
      <c r="DB528" s="66">
        <f>[52]ACCOUNTALLOC!DB528</f>
        <v>0</v>
      </c>
      <c r="DC528" s="66">
        <f>[52]ACCOUNTALLOC!DC528</f>
        <v>0</v>
      </c>
      <c r="DD528" s="66"/>
      <c r="DE528" s="66">
        <v>0</v>
      </c>
      <c r="DF528" s="66">
        <v>0</v>
      </c>
      <c r="DG528" s="66">
        <v>0</v>
      </c>
      <c r="DH528" s="66">
        <v>0</v>
      </c>
      <c r="DI528" s="66">
        <v>0</v>
      </c>
      <c r="DJ528" s="66">
        <v>0</v>
      </c>
      <c r="DK528" s="66">
        <v>0</v>
      </c>
      <c r="DL528" s="66"/>
      <c r="DM528" s="66">
        <v>0</v>
      </c>
      <c r="DN528" s="66">
        <v>0</v>
      </c>
      <c r="DO528" s="66">
        <v>0</v>
      </c>
      <c r="DP528" s="66">
        <v>0</v>
      </c>
      <c r="DQ528" s="66">
        <v>0</v>
      </c>
      <c r="DR528" s="66">
        <v>0</v>
      </c>
      <c r="DS528" s="66">
        <v>0</v>
      </c>
      <c r="DT528" s="66"/>
      <c r="DU528" s="66">
        <v>0</v>
      </c>
      <c r="DV528" s="66">
        <v>0</v>
      </c>
      <c r="DW528" s="66">
        <v>0</v>
      </c>
      <c r="DX528" s="66">
        <v>0</v>
      </c>
      <c r="DY528" s="66">
        <v>0</v>
      </c>
      <c r="DZ528" s="66">
        <v>0</v>
      </c>
      <c r="EA528" s="66">
        <v>0</v>
      </c>
      <c r="EB528" s="66"/>
      <c r="EC528" s="66">
        <v>0</v>
      </c>
      <c r="ED528" s="66">
        <v>0</v>
      </c>
      <c r="EE528" s="66">
        <v>0</v>
      </c>
      <c r="EF528" s="66">
        <v>0</v>
      </c>
      <c r="EG528" s="66">
        <v>0</v>
      </c>
      <c r="EH528" s="66">
        <v>0</v>
      </c>
      <c r="EI528" s="66">
        <v>0</v>
      </c>
      <c r="EJ528" s="66"/>
      <c r="EK528" s="66">
        <v>0</v>
      </c>
      <c r="EL528" s="66">
        <v>0</v>
      </c>
      <c r="EM528" s="66">
        <v>0</v>
      </c>
      <c r="EN528" s="66">
        <v>0</v>
      </c>
      <c r="EO528" s="66">
        <v>0</v>
      </c>
      <c r="EP528" s="66">
        <v>0</v>
      </c>
      <c r="EQ528" s="66">
        <v>0</v>
      </c>
      <c r="ER528" s="66"/>
      <c r="ES528" s="66">
        <v>0</v>
      </c>
      <c r="ET528" s="66">
        <v>0</v>
      </c>
      <c r="EU528" s="66">
        <v>0</v>
      </c>
      <c r="EV528" s="66">
        <v>0</v>
      </c>
      <c r="EW528" s="66">
        <v>0</v>
      </c>
      <c r="EX528" s="66">
        <v>0</v>
      </c>
      <c r="EY528" s="66">
        <v>0</v>
      </c>
      <c r="EZ528" s="66"/>
      <c r="FA528" s="66">
        <v>0</v>
      </c>
      <c r="FB528" s="66">
        <v>0</v>
      </c>
      <c r="FC528" s="66">
        <v>0</v>
      </c>
      <c r="FD528" s="66">
        <v>0</v>
      </c>
      <c r="FE528" s="66">
        <v>0</v>
      </c>
      <c r="FF528" s="66">
        <v>0</v>
      </c>
      <c r="FG528" s="66">
        <v>0</v>
      </c>
    </row>
    <row r="529" spans="1:163">
      <c r="A529" s="698"/>
      <c r="B529" s="698"/>
      <c r="C529" s="698"/>
      <c r="D529" s="700"/>
      <c r="E529" s="698"/>
      <c r="F529" s="698"/>
      <c r="G529" s="698"/>
      <c r="H529" s="698"/>
      <c r="I529" s="698"/>
      <c r="J529" s="698"/>
      <c r="K529" s="698"/>
      <c r="L529" s="698"/>
      <c r="M529" s="698"/>
      <c r="N529" s="698"/>
      <c r="O529" s="698"/>
      <c r="P529" s="698"/>
      <c r="Q529" s="698"/>
      <c r="R529" s="698"/>
      <c r="S529" s="698"/>
      <c r="T529" s="698"/>
      <c r="U529" s="698"/>
      <c r="V529" s="698"/>
      <c r="W529" s="698"/>
      <c r="X529" s="698"/>
      <c r="Y529" s="698"/>
      <c r="Z529" s="698"/>
      <c r="AA529" s="698"/>
      <c r="AB529" s="698"/>
      <c r="AC529" s="698"/>
      <c r="AD529" s="698"/>
      <c r="AE529" s="698"/>
      <c r="AF529" s="698"/>
      <c r="AG529" s="698"/>
      <c r="AH529" s="698"/>
      <c r="AI529" s="698"/>
      <c r="AJ529" s="698"/>
      <c r="AK529" s="698"/>
      <c r="AL529" s="698"/>
      <c r="AM529" s="698"/>
      <c r="AN529" s="698"/>
      <c r="AO529" s="698"/>
      <c r="AP529" s="698"/>
      <c r="AQ529" s="698"/>
      <c r="AR529" s="698"/>
      <c r="AS529" s="698"/>
      <c r="AT529" s="698"/>
      <c r="AU529" s="698"/>
      <c r="AV529" s="698"/>
      <c r="AW529" s="698"/>
      <c r="AX529" s="698"/>
      <c r="AY529" s="698"/>
      <c r="AZ529" s="698"/>
      <c r="BA529" s="698"/>
      <c r="BB529" s="698"/>
      <c r="BC529" s="698"/>
      <c r="BD529" s="698"/>
      <c r="BE529" s="698"/>
      <c r="BF529" s="698"/>
      <c r="BG529" s="698"/>
      <c r="BH529" s="698"/>
      <c r="BI529" s="698"/>
      <c r="BJ529" s="698"/>
      <c r="BK529" s="698"/>
      <c r="BL529" s="698"/>
      <c r="BM529" s="698"/>
      <c r="BN529" s="698"/>
      <c r="BO529" s="698"/>
      <c r="BP529" s="698"/>
      <c r="BQ529" s="698"/>
      <c r="BR529" s="698"/>
      <c r="BS529" s="698"/>
      <c r="BT529" s="698"/>
      <c r="BU529" s="698"/>
      <c r="BV529" s="698"/>
      <c r="BW529" s="698"/>
      <c r="BX529" s="698"/>
      <c r="BY529" s="698"/>
      <c r="BZ529" s="698"/>
      <c r="CA529" s="698"/>
      <c r="CB529" s="698"/>
      <c r="CC529" s="698"/>
      <c r="CD529" s="698"/>
      <c r="CE529" s="698"/>
      <c r="CF529" s="698"/>
      <c r="CG529" s="698"/>
      <c r="CH529" s="698"/>
      <c r="CI529" s="698"/>
      <c r="CJ529" s="698"/>
      <c r="CK529" s="698"/>
      <c r="CL529" s="698"/>
      <c r="CM529" s="698"/>
      <c r="CN529" s="698"/>
      <c r="CO529" s="698"/>
      <c r="CP529" s="698"/>
      <c r="CQ529" s="698"/>
      <c r="CR529" s="698"/>
      <c r="CS529" s="698"/>
      <c r="CT529" s="698"/>
      <c r="CU529" s="698"/>
    </row>
    <row r="530" spans="1:163">
      <c r="A530" s="698"/>
      <c r="B530" s="698"/>
      <c r="C530" s="698"/>
      <c r="D530" s="700"/>
      <c r="E530" s="698"/>
      <c r="F530" s="698"/>
      <c r="G530" s="698"/>
      <c r="H530" s="698"/>
      <c r="I530" s="698"/>
      <c r="J530" s="698"/>
      <c r="K530" s="698"/>
      <c r="L530" s="698"/>
      <c r="M530" s="698"/>
      <c r="N530" s="698"/>
      <c r="O530" s="698"/>
      <c r="P530" s="698"/>
      <c r="Q530" s="698"/>
      <c r="R530" s="698"/>
      <c r="S530" s="698"/>
      <c r="T530" s="698"/>
      <c r="U530" s="698"/>
      <c r="V530" s="698"/>
      <c r="W530" s="698"/>
      <c r="X530" s="698"/>
      <c r="Y530" s="698"/>
      <c r="Z530" s="698"/>
      <c r="AA530" s="698"/>
      <c r="AB530" s="698"/>
      <c r="AC530" s="698"/>
      <c r="AD530" s="698"/>
      <c r="AE530" s="698"/>
      <c r="AF530" s="698"/>
      <c r="AG530" s="698"/>
      <c r="AH530" s="698"/>
      <c r="AI530" s="698"/>
      <c r="AJ530" s="698"/>
      <c r="AK530" s="698"/>
      <c r="AL530" s="698"/>
      <c r="AM530" s="698"/>
      <c r="AN530" s="698"/>
      <c r="AO530" s="698"/>
      <c r="AP530" s="698"/>
      <c r="AQ530" s="698"/>
      <c r="AR530" s="698"/>
      <c r="AS530" s="698"/>
      <c r="AT530" s="698"/>
      <c r="AU530" s="698"/>
      <c r="AV530" s="698"/>
      <c r="AW530" s="698"/>
      <c r="AX530" s="698"/>
      <c r="AY530" s="698"/>
      <c r="AZ530" s="698"/>
      <c r="BA530" s="698"/>
      <c r="BB530" s="698"/>
      <c r="BC530" s="698"/>
      <c r="BD530" s="698"/>
      <c r="BE530" s="698"/>
      <c r="BF530" s="698"/>
      <c r="BG530" s="698"/>
      <c r="BH530" s="698"/>
      <c r="BI530" s="698"/>
      <c r="BJ530" s="698"/>
      <c r="BK530" s="698"/>
      <c r="BL530" s="698"/>
      <c r="BM530" s="698"/>
      <c r="BN530" s="698"/>
      <c r="BO530" s="698"/>
      <c r="BP530" s="698"/>
      <c r="BQ530" s="698"/>
      <c r="BR530" s="698"/>
      <c r="BS530" s="698"/>
      <c r="BT530" s="698"/>
      <c r="BU530" s="698"/>
      <c r="BV530" s="698"/>
      <c r="BW530" s="698"/>
      <c r="BX530" s="698"/>
      <c r="BY530" s="698"/>
      <c r="BZ530" s="698"/>
      <c r="CA530" s="698"/>
      <c r="CB530" s="698"/>
      <c r="CC530" s="698"/>
      <c r="CD530" s="698"/>
      <c r="CE530" s="698"/>
      <c r="CF530" s="698"/>
      <c r="CG530" s="698"/>
      <c r="CH530" s="698"/>
      <c r="CI530" s="698"/>
      <c r="CJ530" s="698"/>
      <c r="CK530" s="698"/>
      <c r="CL530" s="698"/>
      <c r="CM530" s="698"/>
      <c r="CN530" s="698"/>
      <c r="CO530" s="698"/>
      <c r="CP530" s="698"/>
      <c r="CQ530" s="698"/>
      <c r="CR530" s="698"/>
      <c r="CS530" s="698"/>
      <c r="CT530" s="698"/>
      <c r="CU530" s="698"/>
    </row>
    <row r="531" spans="1:163">
      <c r="A531" s="698"/>
      <c r="B531" s="694" t="str">
        <f>[52]ACCOUNTALLOC!B531</f>
        <v>TOTAL LABOR O &amp; M EXPENSES</v>
      </c>
      <c r="C531" s="696">
        <f>[52]ACCOUNTALLOC!C531</f>
        <v>108304747.09407416</v>
      </c>
      <c r="D531" s="700"/>
      <c r="E531" s="696">
        <f>[52]ACCOUNTALLOC!E531</f>
        <v>27223707.680153802</v>
      </c>
      <c r="F531" s="696">
        <f>[52]ACCOUNTALLOC!F531</f>
        <v>24954545.384212416</v>
      </c>
      <c r="G531" s="696">
        <f>[52]ACCOUNTALLOC!G531</f>
        <v>13924157.68269944</v>
      </c>
      <c r="H531" s="696">
        <f>[52]ACCOUNTALLOC!H531</f>
        <v>0</v>
      </c>
      <c r="I531" s="696">
        <f>[52]ACCOUNTALLOC!I531</f>
        <v>0</v>
      </c>
      <c r="J531" s="696">
        <f>[52]ACCOUNTALLOC!J531</f>
        <v>0</v>
      </c>
      <c r="K531" s="696">
        <f>[52]ACCOUNTALLOC!K531</f>
        <v>66102410.747065663</v>
      </c>
      <c r="L531" s="696"/>
      <c r="M531" s="696">
        <f>[52]ACCOUNTALLOC!M531</f>
        <v>5167600.6842220332</v>
      </c>
      <c r="N531" s="696">
        <f>[52]ACCOUNTALLOC!N531</f>
        <v>6340657.1689219289</v>
      </c>
      <c r="O531" s="696">
        <f>[52]ACCOUNTALLOC!O531</f>
        <v>1573571.5685697543</v>
      </c>
      <c r="P531" s="696">
        <f>[52]ACCOUNTALLOC!P531</f>
        <v>0</v>
      </c>
      <c r="Q531" s="696">
        <f>[52]ACCOUNTALLOC!Q531</f>
        <v>0</v>
      </c>
      <c r="R531" s="696">
        <f>[52]ACCOUNTALLOC!R531</f>
        <v>0</v>
      </c>
      <c r="S531" s="696">
        <f>[52]ACCOUNTALLOC!S531</f>
        <v>13081829.421713717</v>
      </c>
      <c r="T531" s="696"/>
      <c r="U531" s="696">
        <f>[52]ACCOUNTALLOC!U531</f>
        <v>4547190.6959613133</v>
      </c>
      <c r="V531" s="696">
        <f>[52]ACCOUNTALLOC!V531</f>
        <v>7051296.3383023189</v>
      </c>
      <c r="W531" s="696">
        <f>[52]ACCOUNTALLOC!W531</f>
        <v>222603.47039897135</v>
      </c>
      <c r="X531" s="696">
        <f>[52]ACCOUNTALLOC!X531</f>
        <v>0</v>
      </c>
      <c r="Y531" s="696">
        <f>[52]ACCOUNTALLOC!Y531</f>
        <v>0</v>
      </c>
      <c r="Z531" s="696">
        <f>[52]ACCOUNTALLOC!Z531</f>
        <v>0</v>
      </c>
      <c r="AA531" s="696">
        <f>[52]ACCOUNTALLOC!AA531</f>
        <v>11821090.504662605</v>
      </c>
      <c r="AB531" s="696"/>
      <c r="AC531" s="696">
        <f>[52]ACCOUNTALLOC!AC531</f>
        <v>2055963.4599040227</v>
      </c>
      <c r="AD531" s="696">
        <f>[52]ACCOUNTALLOC!AD531</f>
        <v>4550665.6297532246</v>
      </c>
      <c r="AE531" s="696">
        <f>[52]ACCOUNTALLOC!AE531</f>
        <v>120458.16834853677</v>
      </c>
      <c r="AF531" s="696">
        <f>[52]ACCOUNTALLOC!AF531</f>
        <v>0</v>
      </c>
      <c r="AG531" s="696">
        <f>[52]ACCOUNTALLOC!AG531</f>
        <v>0</v>
      </c>
      <c r="AH531" s="696">
        <f>[52]ACCOUNTALLOC!AH531</f>
        <v>0</v>
      </c>
      <c r="AI531" s="696">
        <f>[52]ACCOUNTALLOC!AI531</f>
        <v>6727087.2580057839</v>
      </c>
      <c r="AJ531" s="696"/>
      <c r="AK531" s="696">
        <f>[52]ACCOUNTALLOC!AK531</f>
        <v>1596900.3840052048</v>
      </c>
      <c r="AL531" s="696">
        <f>[52]ACCOUNTALLOC!AL531</f>
        <v>3166092.7976050973</v>
      </c>
      <c r="AM531" s="696">
        <f>[52]ACCOUNTALLOC!AM531</f>
        <v>264233.86089182552</v>
      </c>
      <c r="AN531" s="696">
        <f>[52]ACCOUNTALLOC!AN531</f>
        <v>0</v>
      </c>
      <c r="AO531" s="696">
        <f>[52]ACCOUNTALLOC!AO531</f>
        <v>0</v>
      </c>
      <c r="AP531" s="696">
        <f>[52]ACCOUNTALLOC!AP531</f>
        <v>0</v>
      </c>
      <c r="AQ531" s="696">
        <f>[52]ACCOUNTALLOC!AQ531</f>
        <v>5027227.0425021276</v>
      </c>
      <c r="AR531" s="696"/>
      <c r="AS531" s="696">
        <f>[52]ACCOUNTALLOC!AS531</f>
        <v>15843.074181461467</v>
      </c>
      <c r="AT531" s="696">
        <f>[52]ACCOUNTALLOC!AT531</f>
        <v>9997.2810966006728</v>
      </c>
      <c r="AU531" s="696">
        <f>[52]ACCOUNTALLOC!AU531</f>
        <v>491.82925164995402</v>
      </c>
      <c r="AV531" s="696">
        <f>[52]ACCOUNTALLOC!AV531</f>
        <v>0</v>
      </c>
      <c r="AW531" s="696">
        <f>[52]ACCOUNTALLOC!AW531</f>
        <v>0</v>
      </c>
      <c r="AX531" s="696">
        <f>[52]ACCOUNTALLOC!AX531</f>
        <v>0</v>
      </c>
      <c r="AY531" s="696">
        <f>[52]ACCOUNTALLOC!AY531</f>
        <v>26332.184529712093</v>
      </c>
      <c r="AZ531" s="696"/>
      <c r="BA531" s="696">
        <f>[52]ACCOUNTALLOC!BA531</f>
        <v>306042.66847004724</v>
      </c>
      <c r="BB531" s="696">
        <f>[52]ACCOUNTALLOC!BB531</f>
        <v>275920.10725692724</v>
      </c>
      <c r="BC531" s="696">
        <f>[52]ACCOUNTALLOC!BC531</f>
        <v>51235.536257508596</v>
      </c>
      <c r="BD531" s="696">
        <f>[52]ACCOUNTALLOC!BD531</f>
        <v>0</v>
      </c>
      <c r="BE531" s="696">
        <f>[52]ACCOUNTALLOC!BE531</f>
        <v>0</v>
      </c>
      <c r="BF531" s="696">
        <f>[52]ACCOUNTALLOC!BF531</f>
        <v>0</v>
      </c>
      <c r="BG531" s="696">
        <f>[52]ACCOUNTALLOC!BG531</f>
        <v>633198.31198448304</v>
      </c>
      <c r="BH531" s="696"/>
      <c r="BI531" s="696">
        <f>[52]ACCOUNTALLOC!BI531</f>
        <v>492683.00779290101</v>
      </c>
      <c r="BJ531" s="696">
        <f>[52]ACCOUNTALLOC!BJ531</f>
        <v>140641.9592551672</v>
      </c>
      <c r="BK531" s="696">
        <f>[52]ACCOUNTALLOC!BK531</f>
        <v>22922.216019528885</v>
      </c>
      <c r="BL531" s="696">
        <f>[52]ACCOUNTALLOC!BL531</f>
        <v>0</v>
      </c>
      <c r="BM531" s="696">
        <f>[52]ACCOUNTALLOC!BM531</f>
        <v>0</v>
      </c>
      <c r="BN531" s="696">
        <f>[52]ACCOUNTALLOC!BN531</f>
        <v>0</v>
      </c>
      <c r="BO531" s="696">
        <f>[52]ACCOUNTALLOC!BO531</f>
        <v>656247.1830675971</v>
      </c>
      <c r="BP531" s="696"/>
      <c r="BQ531" s="696">
        <f>[52]ACCOUNTALLOC!BQ531</f>
        <v>286393.14419294865</v>
      </c>
      <c r="BR531" s="696">
        <f>[52]ACCOUNTALLOC!BR531</f>
        <v>1370413.6917643</v>
      </c>
      <c r="BS531" s="696">
        <f>[52]ACCOUNTALLOC!BS531</f>
        <v>26996.352582784679</v>
      </c>
      <c r="BT531" s="696">
        <f>[52]ACCOUNTALLOC!BT531</f>
        <v>0</v>
      </c>
      <c r="BU531" s="696">
        <f>[52]ACCOUNTALLOC!BU531</f>
        <v>0</v>
      </c>
      <c r="BV531" s="696">
        <f>[52]ACCOUNTALLOC!BV531</f>
        <v>0</v>
      </c>
      <c r="BW531" s="696">
        <f>[52]ACCOUNTALLOC!BW531</f>
        <v>1683803.1885400333</v>
      </c>
      <c r="BX531" s="696"/>
      <c r="BY531" s="696">
        <f>[52]ACCOUNTALLOC!BY531</f>
        <v>131175.68748722965</v>
      </c>
      <c r="BZ531" s="696">
        <f>[52]ACCOUNTALLOC!BZ531</f>
        <v>830057.2387597526</v>
      </c>
      <c r="CA531" s="696">
        <f>[52]ACCOUNTALLOC!CA531</f>
        <v>47115.033714261692</v>
      </c>
      <c r="CB531" s="696">
        <f>[52]ACCOUNTALLOC!CB531</f>
        <v>0</v>
      </c>
      <c r="CC531" s="696">
        <f>[52]ACCOUNTALLOC!CC531</f>
        <v>0</v>
      </c>
      <c r="CD531" s="696">
        <f>[52]ACCOUNTALLOC!CD531</f>
        <v>0</v>
      </c>
      <c r="CE531" s="696">
        <f>[52]ACCOUNTALLOC!CE531</f>
        <v>1008347.959961244</v>
      </c>
      <c r="CF531" s="696"/>
      <c r="CG531" s="696">
        <f>[52]ACCOUNTALLOC!CG531</f>
        <v>231365.43844892652</v>
      </c>
      <c r="CH531" s="696">
        <f>[52]ACCOUNTALLOC!CH531</f>
        <v>165014.79793937728</v>
      </c>
      <c r="CI531" s="696">
        <f>[52]ACCOUNTALLOC!CI531</f>
        <v>1109991.1917989675</v>
      </c>
      <c r="CJ531" s="696">
        <f>[52]ACCOUNTALLOC!CJ531</f>
        <v>0</v>
      </c>
      <c r="CK531" s="696">
        <f>[52]ACCOUNTALLOC!CK531</f>
        <v>0</v>
      </c>
      <c r="CL531" s="696">
        <f>[52]ACCOUNTALLOC!CL531</f>
        <v>0</v>
      </c>
      <c r="CM531" s="696">
        <f>[52]ACCOUNTALLOC!CM531</f>
        <v>1506371.4281872713</v>
      </c>
      <c r="CN531" s="696">
        <f>[52]ACCOUNTALLOC!CN531</f>
        <v>0</v>
      </c>
      <c r="CO531" s="696">
        <f>[52]ACCOUNTALLOC!CO531</f>
        <v>14513.99112628631</v>
      </c>
      <c r="CP531" s="696">
        <f>[52]ACCOUNTALLOC!CP531</f>
        <v>16149.793313469863</v>
      </c>
      <c r="CQ531" s="696">
        <f>[52]ACCOUNTALLOC!CQ531</f>
        <v>138.07941417943937</v>
      </c>
      <c r="CR531" s="696">
        <f>[52]ACCOUNTALLOC!CR531</f>
        <v>0</v>
      </c>
      <c r="CS531" s="696">
        <f>[52]ACCOUNTALLOC!CS531</f>
        <v>0</v>
      </c>
      <c r="CT531" s="696">
        <f>[52]ACCOUNTALLOC!CT531</f>
        <v>0</v>
      </c>
      <c r="CU531" s="696">
        <f>[52]ACCOUNTALLOC!CU531</f>
        <v>30801.863853935611</v>
      </c>
      <c r="CV531" s="66"/>
      <c r="CW531" s="66">
        <f>[52]ACCOUNTALLOC!CW531</f>
        <v>0</v>
      </c>
      <c r="CX531" s="66">
        <f>[52]ACCOUNTALLOC!CX531</f>
        <v>0</v>
      </c>
      <c r="CY531" s="66">
        <f>[52]ACCOUNTALLOC!CY531</f>
        <v>0</v>
      </c>
      <c r="CZ531" s="66">
        <f>[52]ACCOUNTALLOC!CZ531</f>
        <v>0</v>
      </c>
      <c r="DA531" s="66">
        <f>[52]ACCOUNTALLOC!DA531</f>
        <v>0</v>
      </c>
      <c r="DB531" s="66">
        <f>[52]ACCOUNTALLOC!DB531</f>
        <v>0</v>
      </c>
      <c r="DC531" s="66">
        <f>[52]ACCOUNTALLOC!DC531</f>
        <v>0</v>
      </c>
      <c r="DD531" s="66"/>
      <c r="DE531" s="66">
        <v>0</v>
      </c>
      <c r="DF531" s="66">
        <v>0</v>
      </c>
      <c r="DG531" s="66">
        <v>0</v>
      </c>
      <c r="DH531" s="66">
        <v>0</v>
      </c>
      <c r="DI531" s="66">
        <v>0</v>
      </c>
      <c r="DJ531" s="66">
        <v>0</v>
      </c>
      <c r="DK531" s="66">
        <v>0</v>
      </c>
      <c r="DL531" s="66"/>
      <c r="DM531" s="66">
        <v>0</v>
      </c>
      <c r="DN531" s="66">
        <v>0</v>
      </c>
      <c r="DO531" s="66">
        <v>0</v>
      </c>
      <c r="DP531" s="66">
        <v>0</v>
      </c>
      <c r="DQ531" s="66">
        <v>0</v>
      </c>
      <c r="DR531" s="66">
        <v>0</v>
      </c>
      <c r="DS531" s="66">
        <v>0</v>
      </c>
      <c r="DT531" s="66"/>
      <c r="DU531" s="66">
        <v>0</v>
      </c>
      <c r="DV531" s="66">
        <v>0</v>
      </c>
      <c r="DW531" s="66">
        <v>0</v>
      </c>
      <c r="DX531" s="66">
        <v>0</v>
      </c>
      <c r="DY531" s="66">
        <v>0</v>
      </c>
      <c r="DZ531" s="66">
        <v>0</v>
      </c>
      <c r="EA531" s="66">
        <v>0</v>
      </c>
      <c r="EB531" s="66"/>
      <c r="EC531" s="66">
        <v>0</v>
      </c>
      <c r="ED531" s="66">
        <v>0</v>
      </c>
      <c r="EE531" s="66">
        <v>0</v>
      </c>
      <c r="EF531" s="66">
        <v>0</v>
      </c>
      <c r="EG531" s="66">
        <v>0</v>
      </c>
      <c r="EH531" s="66">
        <v>0</v>
      </c>
      <c r="EI531" s="66">
        <v>0</v>
      </c>
      <c r="EJ531" s="66"/>
      <c r="EK531" s="66">
        <v>0</v>
      </c>
      <c r="EL531" s="66">
        <v>0</v>
      </c>
      <c r="EM531" s="66">
        <v>0</v>
      </c>
      <c r="EN531" s="66">
        <v>0</v>
      </c>
      <c r="EO531" s="66">
        <v>0</v>
      </c>
      <c r="EP531" s="66">
        <v>0</v>
      </c>
      <c r="EQ531" s="66">
        <v>0</v>
      </c>
      <c r="ER531" s="66"/>
      <c r="ES531" s="66">
        <v>0</v>
      </c>
      <c r="ET531" s="66">
        <v>0</v>
      </c>
      <c r="EU531" s="66">
        <v>0</v>
      </c>
      <c r="EV531" s="66">
        <v>0</v>
      </c>
      <c r="EW531" s="66">
        <v>0</v>
      </c>
      <c r="EX531" s="66">
        <v>0</v>
      </c>
      <c r="EY531" s="66">
        <v>0</v>
      </c>
      <c r="EZ531" s="66"/>
      <c r="FA531" s="66">
        <v>0</v>
      </c>
      <c r="FB531" s="66">
        <v>0</v>
      </c>
      <c r="FC531" s="66">
        <v>0</v>
      </c>
      <c r="FD531" s="66">
        <v>0</v>
      </c>
      <c r="FE531" s="66">
        <v>0</v>
      </c>
      <c r="FF531" s="66">
        <v>0</v>
      </c>
      <c r="FG531" s="66">
        <v>0</v>
      </c>
    </row>
    <row r="532" spans="1:163">
      <c r="D532" s="64"/>
      <c r="CW532" s="2">
        <f>[52]ACCOUNTALLOC!CW532</f>
        <v>0</v>
      </c>
      <c r="CX532" s="2">
        <f>[52]ACCOUNTALLOC!CX532</f>
        <v>0</v>
      </c>
      <c r="CY532" s="2">
        <f>[52]ACCOUNTALLOC!CY532</f>
        <v>0</v>
      </c>
      <c r="CZ532" s="2">
        <f>[52]ACCOUNTALLOC!CZ532</f>
        <v>0</v>
      </c>
      <c r="DA532" s="2">
        <f>[52]ACCOUNTALLOC!DA532</f>
        <v>0</v>
      </c>
      <c r="DB532" s="2">
        <f>[52]ACCOUNTALLOC!DB532</f>
        <v>0</v>
      </c>
      <c r="DC532" s="2">
        <f>[52]ACCOUNTALLOC!DC532</f>
        <v>0</v>
      </c>
    </row>
    <row r="533" spans="1:163">
      <c r="D533" s="64"/>
      <c r="CW533" s="2">
        <f>[52]ACCOUNTALLOC!CW533</f>
        <v>0</v>
      </c>
      <c r="CX533" s="2">
        <f>[52]ACCOUNTALLOC!CX533</f>
        <v>0</v>
      </c>
      <c r="CY533" s="2">
        <f>[52]ACCOUNTALLOC!CY533</f>
        <v>0</v>
      </c>
      <c r="CZ533" s="2">
        <f>[52]ACCOUNTALLOC!CZ533</f>
        <v>0</v>
      </c>
      <c r="DA533" s="2">
        <f>[52]ACCOUNTALLOC!DA533</f>
        <v>0</v>
      </c>
      <c r="DB533" s="2">
        <f>[52]ACCOUNTALLOC!DB533</f>
        <v>0</v>
      </c>
      <c r="DC533" s="2">
        <f>[52]ACCOUNTALLOC!DC533</f>
        <v>0</v>
      </c>
    </row>
    <row r="534" spans="1:163">
      <c r="B534" s="12" t="s">
        <v>27</v>
      </c>
      <c r="D534" s="64"/>
      <c r="CW534" s="2">
        <f>[52]ACCOUNTALLOC!CW534</f>
        <v>0</v>
      </c>
      <c r="CX534" s="2">
        <f>[52]ACCOUNTALLOC!CX534</f>
        <v>0</v>
      </c>
      <c r="CY534" s="2">
        <f>[52]ACCOUNTALLOC!CY534</f>
        <v>0</v>
      </c>
      <c r="CZ534" s="2">
        <f>[52]ACCOUNTALLOC!CZ534</f>
        <v>0</v>
      </c>
      <c r="DA534" s="2">
        <f>[52]ACCOUNTALLOC!DA534</f>
        <v>0</v>
      </c>
      <c r="DB534" s="2">
        <f>[52]ACCOUNTALLOC!DB534</f>
        <v>0</v>
      </c>
      <c r="DC534" s="2">
        <f>[52]ACCOUNTALLOC!DC534</f>
        <v>0</v>
      </c>
    </row>
    <row r="535" spans="1:163">
      <c r="A535" s="699">
        <f>[52]ACCOUNTALLOC!A535</f>
        <v>403.01</v>
      </c>
      <c r="B535" s="698" t="str">
        <f>[52]ACCOUNTALLOC!B535</f>
        <v>Depr Exp - Production Steam Baseload</v>
      </c>
      <c r="C535" s="695">
        <f>[52]ACCOUNTALLOC!C535</f>
        <v>42426879.411666438</v>
      </c>
      <c r="D535" s="700"/>
      <c r="E535" s="697">
        <f>[52]ACCOUNTALLOC!E535</f>
        <v>2691551.4457024094</v>
      </c>
      <c r="F535" s="697">
        <f>[52]ACCOUNTALLOC!F535</f>
        <v>19671542.623257119</v>
      </c>
      <c r="G535" s="697">
        <f>[52]ACCOUNTALLOC!G535</f>
        <v>0</v>
      </c>
      <c r="H535" s="697">
        <f>[52]ACCOUNTALLOC!H535</f>
        <v>0</v>
      </c>
      <c r="I535" s="697">
        <f>[52]ACCOUNTALLOC!I535</f>
        <v>0</v>
      </c>
      <c r="J535" s="697">
        <f>[52]ACCOUNTALLOC!J535</f>
        <v>0</v>
      </c>
      <c r="K535" s="697">
        <f>[52]ACCOUNTALLOC!K535</f>
        <v>22363094.068959527</v>
      </c>
      <c r="L535" s="698"/>
      <c r="M535" s="697">
        <f>[52]ACCOUNTALLOC!M535</f>
        <v>620545.2402037211</v>
      </c>
      <c r="N535" s="697">
        <f>[52]ACCOUNTALLOC!N535</f>
        <v>4998308.1573916273</v>
      </c>
      <c r="O535" s="697">
        <f>[52]ACCOUNTALLOC!O535</f>
        <v>0</v>
      </c>
      <c r="P535" s="697">
        <f>[52]ACCOUNTALLOC!P535</f>
        <v>0</v>
      </c>
      <c r="Q535" s="697">
        <f>[52]ACCOUNTALLOC!Q535</f>
        <v>0</v>
      </c>
      <c r="R535" s="697">
        <f>[52]ACCOUNTALLOC!R535</f>
        <v>0</v>
      </c>
      <c r="S535" s="697">
        <f>[52]ACCOUNTALLOC!S535</f>
        <v>5618853.3975953488</v>
      </c>
      <c r="T535" s="698"/>
      <c r="U535" s="697">
        <f>[52]ACCOUNTALLOC!U535</f>
        <v>664193.15640655567</v>
      </c>
      <c r="V535" s="697">
        <f>[52]ACCOUNTALLOC!V535</f>
        <v>5558501.4406187581</v>
      </c>
      <c r="W535" s="697">
        <f>[52]ACCOUNTALLOC!W535</f>
        <v>0</v>
      </c>
      <c r="X535" s="697">
        <f>[52]ACCOUNTALLOC!X535</f>
        <v>0</v>
      </c>
      <c r="Y535" s="697">
        <f>[52]ACCOUNTALLOC!Y535</f>
        <v>0</v>
      </c>
      <c r="Z535" s="697">
        <f>[52]ACCOUNTALLOC!Z535</f>
        <v>0</v>
      </c>
      <c r="AA535" s="697">
        <f>[52]ACCOUNTALLOC!AA535</f>
        <v>6222694.5970253134</v>
      </c>
      <c r="AB535" s="698"/>
      <c r="AC535" s="697">
        <f>[52]ACCOUNTALLOC!AC535</f>
        <v>348978.9419343067</v>
      </c>
      <c r="AD535" s="697">
        <f>[52]ACCOUNTALLOC!AD535</f>
        <v>3587266.8294136114</v>
      </c>
      <c r="AE535" s="697">
        <f>[52]ACCOUNTALLOC!AE535</f>
        <v>0</v>
      </c>
      <c r="AF535" s="697">
        <f>[52]ACCOUNTALLOC!AF535</f>
        <v>0</v>
      </c>
      <c r="AG535" s="697">
        <f>[52]ACCOUNTALLOC!AG535</f>
        <v>0</v>
      </c>
      <c r="AH535" s="697">
        <f>[52]ACCOUNTALLOC!AH535</f>
        <v>0</v>
      </c>
      <c r="AI535" s="697">
        <f>[52]ACCOUNTALLOC!AI535</f>
        <v>3936245.7713479181</v>
      </c>
      <c r="AJ535" s="698"/>
      <c r="AK535" s="697">
        <f>[52]ACCOUNTALLOC!AK535</f>
        <v>246526.62046600308</v>
      </c>
      <c r="AL535" s="697">
        <f>[52]ACCOUNTALLOC!AL535</f>
        <v>2495815.0292202448</v>
      </c>
      <c r="AM535" s="697">
        <f>[52]ACCOUNTALLOC!AM535</f>
        <v>0</v>
      </c>
      <c r="AN535" s="697">
        <f>[52]ACCOUNTALLOC!AN535</f>
        <v>0</v>
      </c>
      <c r="AO535" s="697">
        <f>[52]ACCOUNTALLOC!AO535</f>
        <v>0</v>
      </c>
      <c r="AP535" s="697">
        <f>[52]ACCOUNTALLOC!AP535</f>
        <v>0</v>
      </c>
      <c r="AQ535" s="697">
        <f>[52]ACCOUNTALLOC!AQ535</f>
        <v>2742341.649686248</v>
      </c>
      <c r="AR535" s="698"/>
      <c r="AS535" s="697">
        <f>[52]ACCOUNTALLOC!AS535</f>
        <v>8.4248758404075144</v>
      </c>
      <c r="AT535" s="697">
        <f>[52]ACCOUNTALLOC!AT535</f>
        <v>7880.8064094360016</v>
      </c>
      <c r="AU535" s="697">
        <f>[52]ACCOUNTALLOC!AU535</f>
        <v>0</v>
      </c>
      <c r="AV535" s="697">
        <f>[52]ACCOUNTALLOC!AV535</f>
        <v>0</v>
      </c>
      <c r="AW535" s="697">
        <f>[52]ACCOUNTALLOC!AW535</f>
        <v>0</v>
      </c>
      <c r="AX535" s="697">
        <f>[52]ACCOUNTALLOC!AX535</f>
        <v>0</v>
      </c>
      <c r="AY535" s="697">
        <f>[52]ACCOUNTALLOC!AY535</f>
        <v>7889.2312852764089</v>
      </c>
      <c r="AZ535" s="698"/>
      <c r="BA535" s="697">
        <f>[52]ACCOUNTALLOC!BA535</f>
        <v>0</v>
      </c>
      <c r="BB535" s="697">
        <f>[52]ACCOUNTALLOC!BB535</f>
        <v>217506.43287423786</v>
      </c>
      <c r="BC535" s="697">
        <f>[52]ACCOUNTALLOC!BC535</f>
        <v>0</v>
      </c>
      <c r="BD535" s="697">
        <f>[52]ACCOUNTALLOC!BD535</f>
        <v>0</v>
      </c>
      <c r="BE535" s="697">
        <f>[52]ACCOUNTALLOC!BE535</f>
        <v>0</v>
      </c>
      <c r="BF535" s="697">
        <f>[52]ACCOUNTALLOC!BF535</f>
        <v>0</v>
      </c>
      <c r="BG535" s="697">
        <f>[52]ACCOUNTALLOC!BG535</f>
        <v>217506.43287423786</v>
      </c>
      <c r="BH535" s="698"/>
      <c r="BI535" s="697">
        <f>[52]ACCOUNTALLOC!BI535</f>
        <v>0</v>
      </c>
      <c r="BJ535" s="697">
        <f>[52]ACCOUNTALLOC!BJ535</f>
        <v>0</v>
      </c>
      <c r="BK535" s="697">
        <f>[52]ACCOUNTALLOC!BK535</f>
        <v>0</v>
      </c>
      <c r="BL535" s="697">
        <f>[52]ACCOUNTALLOC!BL535</f>
        <v>0</v>
      </c>
      <c r="BM535" s="697">
        <f>[52]ACCOUNTALLOC!BM535</f>
        <v>0</v>
      </c>
      <c r="BN535" s="697">
        <f>[52]ACCOUNTALLOC!BN535</f>
        <v>0</v>
      </c>
      <c r="BO535" s="697">
        <f>[52]ACCOUNTALLOC!BO535</f>
        <v>0</v>
      </c>
      <c r="BP535" s="698"/>
      <c r="BQ535" s="697">
        <f>[52]ACCOUNTALLOC!BQ535</f>
        <v>83734.667635613165</v>
      </c>
      <c r="BR535" s="697">
        <f>[52]ACCOUNTALLOC!BR535</f>
        <v>1080290.2210389189</v>
      </c>
      <c r="BS535" s="697">
        <f>[52]ACCOUNTALLOC!BS535</f>
        <v>0</v>
      </c>
      <c r="BT535" s="697">
        <f>[52]ACCOUNTALLOC!BT535</f>
        <v>0</v>
      </c>
      <c r="BU535" s="697">
        <f>[52]ACCOUNTALLOC!BU535</f>
        <v>0</v>
      </c>
      <c r="BV535" s="697">
        <f>[52]ACCOUNTALLOC!BV535</f>
        <v>0</v>
      </c>
      <c r="BW535" s="697">
        <f>[52]ACCOUNTALLOC!BW535</f>
        <v>1164024.8886745321</v>
      </c>
      <c r="BX535" s="698"/>
      <c r="BY535" s="697">
        <f>[52]ACCOUNTALLOC!BY535</f>
        <v>0</v>
      </c>
      <c r="BZ535" s="697">
        <f>[52]ACCOUNTALLOC!BZ535</f>
        <v>0</v>
      </c>
      <c r="CA535" s="697">
        <f>[52]ACCOUNTALLOC!CA535</f>
        <v>0</v>
      </c>
      <c r="CB535" s="697">
        <f>[52]ACCOUNTALLOC!CB535</f>
        <v>0</v>
      </c>
      <c r="CC535" s="697">
        <f>[52]ACCOUNTALLOC!CC535</f>
        <v>0</v>
      </c>
      <c r="CD535" s="697">
        <f>[52]ACCOUNTALLOC!CD535</f>
        <v>0</v>
      </c>
      <c r="CE535" s="697">
        <f>[52]ACCOUNTALLOC!CE535</f>
        <v>0</v>
      </c>
      <c r="CF535" s="698"/>
      <c r="CG535" s="697">
        <f>[52]ACCOUNTALLOC!CG535</f>
        <v>9699.1706992266991</v>
      </c>
      <c r="CH535" s="697">
        <f>[52]ACCOUNTALLOC!CH535</f>
        <v>130080.33531182964</v>
      </c>
      <c r="CI535" s="697">
        <f>[52]ACCOUNTALLOC!CI535</f>
        <v>0</v>
      </c>
      <c r="CJ535" s="697">
        <f>[52]ACCOUNTALLOC!CJ535</f>
        <v>0</v>
      </c>
      <c r="CK535" s="697">
        <f>[52]ACCOUNTALLOC!CK535</f>
        <v>0</v>
      </c>
      <c r="CL535" s="697">
        <f>[52]ACCOUNTALLOC!CL535</f>
        <v>0</v>
      </c>
      <c r="CM535" s="697">
        <f>[52]ACCOUNTALLOC!CM535</f>
        <v>139779.50601105634</v>
      </c>
      <c r="CN535" s="698">
        <f>[52]ACCOUNTALLOC!CN535</f>
        <v>0</v>
      </c>
      <c r="CO535" s="697">
        <f>[52]ACCOUNTALLOC!CO535</f>
        <v>1719.0673596329138</v>
      </c>
      <c r="CP535" s="697">
        <f>[52]ACCOUNTALLOC!CP535</f>
        <v>12730.800847356</v>
      </c>
      <c r="CQ535" s="697">
        <f>[52]ACCOUNTALLOC!CQ535</f>
        <v>0</v>
      </c>
      <c r="CR535" s="697">
        <f>[52]ACCOUNTALLOC!CR535</f>
        <v>0</v>
      </c>
      <c r="CS535" s="697">
        <f>[52]ACCOUNTALLOC!CS535</f>
        <v>0</v>
      </c>
      <c r="CT535" s="697">
        <f>[52]ACCOUNTALLOC!CT535</f>
        <v>0</v>
      </c>
      <c r="CU535" s="697">
        <f>[52]ACCOUNTALLOC!CU535</f>
        <v>14449.868206988915</v>
      </c>
      <c r="CW535" s="65">
        <f>[52]ACCOUNTALLOC!CW535</f>
        <v>0</v>
      </c>
      <c r="CX535" s="65">
        <f>[52]ACCOUNTALLOC!CX535</f>
        <v>0</v>
      </c>
      <c r="CY535" s="65">
        <f>[52]ACCOUNTALLOC!CY535</f>
        <v>0</v>
      </c>
      <c r="CZ535" s="65">
        <f>[52]ACCOUNTALLOC!CZ535</f>
        <v>0</v>
      </c>
      <c r="DA535" s="65">
        <f>[52]ACCOUNTALLOC!DA535</f>
        <v>0</v>
      </c>
      <c r="DB535" s="65">
        <f>[52]ACCOUNTALLOC!DB535</f>
        <v>0</v>
      </c>
      <c r="DC535" s="65">
        <f>[52]ACCOUNTALLOC!DC535</f>
        <v>0</v>
      </c>
      <c r="DE535" s="65">
        <v>0</v>
      </c>
      <c r="DF535" s="65">
        <v>0</v>
      </c>
      <c r="DG535" s="65">
        <v>0</v>
      </c>
      <c r="DH535" s="65">
        <v>0</v>
      </c>
      <c r="DI535" s="65">
        <v>0</v>
      </c>
      <c r="DJ535" s="65">
        <v>0</v>
      </c>
      <c r="DK535" s="65">
        <v>0</v>
      </c>
      <c r="DM535" s="65">
        <v>0</v>
      </c>
      <c r="DN535" s="65">
        <v>0</v>
      </c>
      <c r="DO535" s="65">
        <v>0</v>
      </c>
      <c r="DP535" s="65">
        <v>0</v>
      </c>
      <c r="DQ535" s="65">
        <v>0</v>
      </c>
      <c r="DR535" s="65">
        <v>0</v>
      </c>
      <c r="DS535" s="65">
        <v>0</v>
      </c>
      <c r="DU535" s="65">
        <v>0</v>
      </c>
      <c r="DV535" s="65">
        <v>0</v>
      </c>
      <c r="DW535" s="65">
        <v>0</v>
      </c>
      <c r="DX535" s="65">
        <v>0</v>
      </c>
      <c r="DY535" s="65">
        <v>0</v>
      </c>
      <c r="DZ535" s="65">
        <v>0</v>
      </c>
      <c r="EA535" s="65">
        <v>0</v>
      </c>
      <c r="EC535" s="65">
        <v>0</v>
      </c>
      <c r="ED535" s="65">
        <v>0</v>
      </c>
      <c r="EE535" s="65">
        <v>0</v>
      </c>
      <c r="EF535" s="65">
        <v>0</v>
      </c>
      <c r="EG535" s="65">
        <v>0</v>
      </c>
      <c r="EH535" s="65">
        <v>0</v>
      </c>
      <c r="EI535" s="65">
        <v>0</v>
      </c>
      <c r="EK535" s="65">
        <v>0</v>
      </c>
      <c r="EL535" s="65">
        <v>0</v>
      </c>
      <c r="EM535" s="65">
        <v>0</v>
      </c>
      <c r="EN535" s="65">
        <v>0</v>
      </c>
      <c r="EO535" s="65">
        <v>0</v>
      </c>
      <c r="EP535" s="65">
        <v>0</v>
      </c>
      <c r="EQ535" s="65">
        <v>0</v>
      </c>
      <c r="ES535" s="65">
        <v>0</v>
      </c>
      <c r="ET535" s="65">
        <v>0</v>
      </c>
      <c r="EU535" s="65">
        <v>0</v>
      </c>
      <c r="EV535" s="65">
        <v>0</v>
      </c>
      <c r="EW535" s="65">
        <v>0</v>
      </c>
      <c r="EX535" s="65">
        <v>0</v>
      </c>
      <c r="EY535" s="65">
        <v>0</v>
      </c>
      <c r="FA535" s="65">
        <v>0</v>
      </c>
      <c r="FB535" s="65">
        <v>0</v>
      </c>
      <c r="FC535" s="65">
        <v>0</v>
      </c>
      <c r="FD535" s="65">
        <v>0</v>
      </c>
      <c r="FE535" s="65">
        <v>0</v>
      </c>
      <c r="FF535" s="65">
        <v>0</v>
      </c>
      <c r="FG535" s="65">
        <v>0</v>
      </c>
    </row>
    <row r="536" spans="1:163">
      <c r="A536" s="699">
        <f>[52]ACCOUNTALLOC!A536</f>
        <v>403.02</v>
      </c>
      <c r="B536" s="698" t="str">
        <f>[52]ACCOUNTALLOC!B536</f>
        <v>Depr Exp - Production Hydro</v>
      </c>
      <c r="C536" s="695">
        <f>[52]ACCOUNTALLOC!C536</f>
        <v>19269085.490000002</v>
      </c>
      <c r="D536" s="700"/>
      <c r="E536" s="697">
        <f>[52]ACCOUNTALLOC!E536</f>
        <v>1222426.3397913601</v>
      </c>
      <c r="F536" s="697">
        <f>[52]ACCOUNTALLOC!F536</f>
        <v>8934256.8151144609</v>
      </c>
      <c r="G536" s="697">
        <f>[52]ACCOUNTALLOC!G536</f>
        <v>0</v>
      </c>
      <c r="H536" s="697">
        <f>[52]ACCOUNTALLOC!H536</f>
        <v>0</v>
      </c>
      <c r="I536" s="697">
        <f>[52]ACCOUNTALLOC!I536</f>
        <v>0</v>
      </c>
      <c r="J536" s="697">
        <f>[52]ACCOUNTALLOC!J536</f>
        <v>0</v>
      </c>
      <c r="K536" s="697">
        <f>[52]ACCOUNTALLOC!K536</f>
        <v>10156683.15490582</v>
      </c>
      <c r="L536" s="698"/>
      <c r="M536" s="697">
        <f>[52]ACCOUNTALLOC!M536</f>
        <v>281834.05071762332</v>
      </c>
      <c r="N536" s="697">
        <f>[52]ACCOUNTALLOC!N536</f>
        <v>2270089.8233788032</v>
      </c>
      <c r="O536" s="697">
        <f>[52]ACCOUNTALLOC!O536</f>
        <v>0</v>
      </c>
      <c r="P536" s="697">
        <f>[52]ACCOUNTALLOC!P536</f>
        <v>0</v>
      </c>
      <c r="Q536" s="697">
        <f>[52]ACCOUNTALLOC!Q536</f>
        <v>0</v>
      </c>
      <c r="R536" s="697">
        <f>[52]ACCOUNTALLOC!R536</f>
        <v>0</v>
      </c>
      <c r="S536" s="697">
        <f>[52]ACCOUNTALLOC!S536</f>
        <v>2551923.8740964266</v>
      </c>
      <c r="T536" s="698"/>
      <c r="U536" s="697">
        <f>[52]ACCOUNTALLOC!U536</f>
        <v>301657.69649208733</v>
      </c>
      <c r="V536" s="697">
        <f>[52]ACCOUNTALLOC!V536</f>
        <v>2524513.7266946607</v>
      </c>
      <c r="W536" s="697">
        <f>[52]ACCOUNTALLOC!W536</f>
        <v>0</v>
      </c>
      <c r="X536" s="697">
        <f>[52]ACCOUNTALLOC!X536</f>
        <v>0</v>
      </c>
      <c r="Y536" s="697">
        <f>[52]ACCOUNTALLOC!Y536</f>
        <v>0</v>
      </c>
      <c r="Z536" s="697">
        <f>[52]ACCOUNTALLOC!Z536</f>
        <v>0</v>
      </c>
      <c r="AA536" s="697">
        <f>[52]ACCOUNTALLOC!AA536</f>
        <v>2826171.4231867483</v>
      </c>
      <c r="AB536" s="698"/>
      <c r="AC536" s="697">
        <f>[52]ACCOUNTALLOC!AC536</f>
        <v>158496.33910366771</v>
      </c>
      <c r="AD536" s="697">
        <f>[52]ACCOUNTALLOC!AD536</f>
        <v>1629234.8664324523</v>
      </c>
      <c r="AE536" s="697">
        <f>[52]ACCOUNTALLOC!AE536</f>
        <v>0</v>
      </c>
      <c r="AF536" s="697">
        <f>[52]ACCOUNTALLOC!AF536</f>
        <v>0</v>
      </c>
      <c r="AG536" s="697">
        <f>[52]ACCOUNTALLOC!AG536</f>
        <v>0</v>
      </c>
      <c r="AH536" s="697">
        <f>[52]ACCOUNTALLOC!AH536</f>
        <v>0</v>
      </c>
      <c r="AI536" s="697">
        <f>[52]ACCOUNTALLOC!AI536</f>
        <v>1787731.2055361201</v>
      </c>
      <c r="AJ536" s="698"/>
      <c r="AK536" s="697">
        <f>[52]ACCOUNTALLOC!AK536</f>
        <v>111965.40002925503</v>
      </c>
      <c r="AL536" s="697">
        <f>[52]ACCOUNTALLOC!AL536</f>
        <v>1133528.4101061532</v>
      </c>
      <c r="AM536" s="697">
        <f>[52]ACCOUNTALLOC!AM536</f>
        <v>0</v>
      </c>
      <c r="AN536" s="697">
        <f>[52]ACCOUNTALLOC!AN536</f>
        <v>0</v>
      </c>
      <c r="AO536" s="697">
        <f>[52]ACCOUNTALLOC!AO536</f>
        <v>0</v>
      </c>
      <c r="AP536" s="697">
        <f>[52]ACCOUNTALLOC!AP536</f>
        <v>0</v>
      </c>
      <c r="AQ536" s="697">
        <f>[52]ACCOUNTALLOC!AQ536</f>
        <v>1245493.8101354083</v>
      </c>
      <c r="AR536" s="698"/>
      <c r="AS536" s="697">
        <f>[52]ACCOUNTALLOC!AS536</f>
        <v>3.8263396946136989</v>
      </c>
      <c r="AT536" s="697">
        <f>[52]ACCOUNTALLOC!AT536</f>
        <v>3579.2387877531546</v>
      </c>
      <c r="AU536" s="697">
        <f>[52]ACCOUNTALLOC!AU536</f>
        <v>0</v>
      </c>
      <c r="AV536" s="697">
        <f>[52]ACCOUNTALLOC!AV536</f>
        <v>0</v>
      </c>
      <c r="AW536" s="697">
        <f>[52]ACCOUNTALLOC!AW536</f>
        <v>0</v>
      </c>
      <c r="AX536" s="697">
        <f>[52]ACCOUNTALLOC!AX536</f>
        <v>0</v>
      </c>
      <c r="AY536" s="697">
        <f>[52]ACCOUNTALLOC!AY536</f>
        <v>3583.0651274477682</v>
      </c>
      <c r="AZ536" s="698"/>
      <c r="BA536" s="697">
        <f>[52]ACCOUNTALLOC!BA536</f>
        <v>0</v>
      </c>
      <c r="BB536" s="697">
        <f>[52]ACCOUNTALLOC!BB536</f>
        <v>98785.253777730439</v>
      </c>
      <c r="BC536" s="697">
        <f>[52]ACCOUNTALLOC!BC536</f>
        <v>0</v>
      </c>
      <c r="BD536" s="697">
        <f>[52]ACCOUNTALLOC!BD536</f>
        <v>0</v>
      </c>
      <c r="BE536" s="697">
        <f>[52]ACCOUNTALLOC!BE536</f>
        <v>0</v>
      </c>
      <c r="BF536" s="697">
        <f>[52]ACCOUNTALLOC!BF536</f>
        <v>0</v>
      </c>
      <c r="BG536" s="697">
        <f>[52]ACCOUNTALLOC!BG536</f>
        <v>98785.253777730439</v>
      </c>
      <c r="BH536" s="698"/>
      <c r="BI536" s="697">
        <f>[52]ACCOUNTALLOC!BI536</f>
        <v>0</v>
      </c>
      <c r="BJ536" s="697">
        <f>[52]ACCOUNTALLOC!BJ536</f>
        <v>0</v>
      </c>
      <c r="BK536" s="697">
        <f>[52]ACCOUNTALLOC!BK536</f>
        <v>0</v>
      </c>
      <c r="BL536" s="697">
        <f>[52]ACCOUNTALLOC!BL536</f>
        <v>0</v>
      </c>
      <c r="BM536" s="697">
        <f>[52]ACCOUNTALLOC!BM536</f>
        <v>0</v>
      </c>
      <c r="BN536" s="697">
        <f>[52]ACCOUNTALLOC!BN536</f>
        <v>0</v>
      </c>
      <c r="BO536" s="697">
        <f>[52]ACCOUNTALLOC!BO536</f>
        <v>0</v>
      </c>
      <c r="BP536" s="698"/>
      <c r="BQ536" s="697">
        <f>[52]ACCOUNTALLOC!BQ536</f>
        <v>38029.911497655252</v>
      </c>
      <c r="BR536" s="697">
        <f>[52]ACCOUNTALLOC!BR536</f>
        <v>490637.18359370873</v>
      </c>
      <c r="BS536" s="697">
        <f>[52]ACCOUNTALLOC!BS536</f>
        <v>0</v>
      </c>
      <c r="BT536" s="697">
        <f>[52]ACCOUNTALLOC!BT536</f>
        <v>0</v>
      </c>
      <c r="BU536" s="697">
        <f>[52]ACCOUNTALLOC!BU536</f>
        <v>0</v>
      </c>
      <c r="BV536" s="697">
        <f>[52]ACCOUNTALLOC!BV536</f>
        <v>0</v>
      </c>
      <c r="BW536" s="697">
        <f>[52]ACCOUNTALLOC!BW536</f>
        <v>528667.095091364</v>
      </c>
      <c r="BX536" s="698"/>
      <c r="BY536" s="697">
        <f>[52]ACCOUNTALLOC!BY536</f>
        <v>0</v>
      </c>
      <c r="BZ536" s="697">
        <f>[52]ACCOUNTALLOC!BZ536</f>
        <v>0</v>
      </c>
      <c r="CA536" s="697">
        <f>[52]ACCOUNTALLOC!CA536</f>
        <v>0</v>
      </c>
      <c r="CB536" s="697">
        <f>[52]ACCOUNTALLOC!CB536</f>
        <v>0</v>
      </c>
      <c r="CC536" s="697">
        <f>[52]ACCOUNTALLOC!CC536</f>
        <v>0</v>
      </c>
      <c r="CD536" s="697">
        <f>[52]ACCOUNTALLOC!CD536</f>
        <v>0</v>
      </c>
      <c r="CE536" s="697">
        <f>[52]ACCOUNTALLOC!CE536</f>
        <v>0</v>
      </c>
      <c r="CF536" s="698"/>
      <c r="CG536" s="697">
        <f>[52]ACCOUNTALLOC!CG536</f>
        <v>4405.0882831158842</v>
      </c>
      <c r="CH536" s="697">
        <f>[52]ACCOUNTALLOC!CH536</f>
        <v>59078.799488662647</v>
      </c>
      <c r="CI536" s="697">
        <f>[52]ACCOUNTALLOC!CI536</f>
        <v>0</v>
      </c>
      <c r="CJ536" s="697">
        <f>[52]ACCOUNTALLOC!CJ536</f>
        <v>0</v>
      </c>
      <c r="CK536" s="697">
        <f>[52]ACCOUNTALLOC!CK536</f>
        <v>0</v>
      </c>
      <c r="CL536" s="697">
        <f>[52]ACCOUNTALLOC!CL536</f>
        <v>0</v>
      </c>
      <c r="CM536" s="697">
        <f>[52]ACCOUNTALLOC!CM536</f>
        <v>63483.887771778529</v>
      </c>
      <c r="CN536" s="698">
        <f>[52]ACCOUNTALLOC!CN536</f>
        <v>0</v>
      </c>
      <c r="CO536" s="697">
        <f>[52]ACCOUNTALLOC!CO536</f>
        <v>780.75164554116611</v>
      </c>
      <c r="CP536" s="697">
        <f>[52]ACCOUNTALLOC!CP536</f>
        <v>5781.9687256190764</v>
      </c>
      <c r="CQ536" s="697">
        <f>[52]ACCOUNTALLOC!CQ536</f>
        <v>0</v>
      </c>
      <c r="CR536" s="697">
        <f>[52]ACCOUNTALLOC!CR536</f>
        <v>0</v>
      </c>
      <c r="CS536" s="697">
        <f>[52]ACCOUNTALLOC!CS536</f>
        <v>0</v>
      </c>
      <c r="CT536" s="697">
        <f>[52]ACCOUNTALLOC!CT536</f>
        <v>0</v>
      </c>
      <c r="CU536" s="697">
        <f>[52]ACCOUNTALLOC!CU536</f>
        <v>6562.7203711602424</v>
      </c>
      <c r="CW536" s="65">
        <f>[52]ACCOUNTALLOC!CW536</f>
        <v>0</v>
      </c>
      <c r="CX536" s="65">
        <f>[52]ACCOUNTALLOC!CX536</f>
        <v>0</v>
      </c>
      <c r="CY536" s="65">
        <f>[52]ACCOUNTALLOC!CY536</f>
        <v>0</v>
      </c>
      <c r="CZ536" s="65">
        <f>[52]ACCOUNTALLOC!CZ536</f>
        <v>0</v>
      </c>
      <c r="DA536" s="65">
        <f>[52]ACCOUNTALLOC!DA536</f>
        <v>0</v>
      </c>
      <c r="DB536" s="65">
        <f>[52]ACCOUNTALLOC!DB536</f>
        <v>0</v>
      </c>
      <c r="DC536" s="65">
        <f>[52]ACCOUNTALLOC!DC536</f>
        <v>0</v>
      </c>
      <c r="DE536" s="65">
        <v>0</v>
      </c>
      <c r="DF536" s="65">
        <v>0</v>
      </c>
      <c r="DG536" s="65">
        <v>0</v>
      </c>
      <c r="DH536" s="65">
        <v>0</v>
      </c>
      <c r="DI536" s="65">
        <v>0</v>
      </c>
      <c r="DJ536" s="65">
        <v>0</v>
      </c>
      <c r="DK536" s="65">
        <v>0</v>
      </c>
      <c r="DM536" s="65">
        <v>0</v>
      </c>
      <c r="DN536" s="65">
        <v>0</v>
      </c>
      <c r="DO536" s="65">
        <v>0</v>
      </c>
      <c r="DP536" s="65">
        <v>0</v>
      </c>
      <c r="DQ536" s="65">
        <v>0</v>
      </c>
      <c r="DR536" s="65">
        <v>0</v>
      </c>
      <c r="DS536" s="65">
        <v>0</v>
      </c>
      <c r="DU536" s="65">
        <v>0</v>
      </c>
      <c r="DV536" s="65">
        <v>0</v>
      </c>
      <c r="DW536" s="65">
        <v>0</v>
      </c>
      <c r="DX536" s="65">
        <v>0</v>
      </c>
      <c r="DY536" s="65">
        <v>0</v>
      </c>
      <c r="DZ536" s="65">
        <v>0</v>
      </c>
      <c r="EA536" s="65">
        <v>0</v>
      </c>
      <c r="EC536" s="65">
        <v>0</v>
      </c>
      <c r="ED536" s="65">
        <v>0</v>
      </c>
      <c r="EE536" s="65">
        <v>0</v>
      </c>
      <c r="EF536" s="65">
        <v>0</v>
      </c>
      <c r="EG536" s="65">
        <v>0</v>
      </c>
      <c r="EH536" s="65">
        <v>0</v>
      </c>
      <c r="EI536" s="65">
        <v>0</v>
      </c>
      <c r="EK536" s="65">
        <v>0</v>
      </c>
      <c r="EL536" s="65">
        <v>0</v>
      </c>
      <c r="EM536" s="65">
        <v>0</v>
      </c>
      <c r="EN536" s="65">
        <v>0</v>
      </c>
      <c r="EO536" s="65">
        <v>0</v>
      </c>
      <c r="EP536" s="65">
        <v>0</v>
      </c>
      <c r="EQ536" s="65">
        <v>0</v>
      </c>
      <c r="ES536" s="65">
        <v>0</v>
      </c>
      <c r="ET536" s="65">
        <v>0</v>
      </c>
      <c r="EU536" s="65">
        <v>0</v>
      </c>
      <c r="EV536" s="65">
        <v>0</v>
      </c>
      <c r="EW536" s="65">
        <v>0</v>
      </c>
      <c r="EX536" s="65">
        <v>0</v>
      </c>
      <c r="EY536" s="65">
        <v>0</v>
      </c>
      <c r="FA536" s="65">
        <v>0</v>
      </c>
      <c r="FB536" s="65">
        <v>0</v>
      </c>
      <c r="FC536" s="65">
        <v>0</v>
      </c>
      <c r="FD536" s="65">
        <v>0</v>
      </c>
      <c r="FE536" s="65">
        <v>0</v>
      </c>
      <c r="FF536" s="65">
        <v>0</v>
      </c>
      <c r="FG536" s="65">
        <v>0</v>
      </c>
    </row>
    <row r="537" spans="1:163">
      <c r="A537" s="699">
        <f>[52]ACCOUNTALLOC!A537</f>
        <v>403.03</v>
      </c>
      <c r="B537" s="698" t="str">
        <f>[52]ACCOUNTALLOC!B537</f>
        <v>Depr Exp - Production Other</v>
      </c>
      <c r="C537" s="695">
        <f>[52]ACCOUNTALLOC!C537</f>
        <v>74989413.669999972</v>
      </c>
      <c r="D537" s="700"/>
      <c r="E537" s="697">
        <f>[52]ACCOUNTALLOC!E537</f>
        <v>4757311.1097198334</v>
      </c>
      <c r="F537" s="697">
        <f>[52]ACCOUNTALLOC!F537</f>
        <v>34769407.219160914</v>
      </c>
      <c r="G537" s="697">
        <f>[52]ACCOUNTALLOC!G537</f>
        <v>0</v>
      </c>
      <c r="H537" s="697">
        <f>[52]ACCOUNTALLOC!H537</f>
        <v>0</v>
      </c>
      <c r="I537" s="697">
        <f>[52]ACCOUNTALLOC!I537</f>
        <v>0</v>
      </c>
      <c r="J537" s="697">
        <f>[52]ACCOUNTALLOC!J537</f>
        <v>0</v>
      </c>
      <c r="K537" s="697">
        <f>[52]ACCOUNTALLOC!K537</f>
        <v>39526718.32888075</v>
      </c>
      <c r="L537" s="698"/>
      <c r="M537" s="697">
        <f>[52]ACCOUNTALLOC!M537</f>
        <v>1096812.3124744932</v>
      </c>
      <c r="N537" s="697">
        <f>[52]ACCOUNTALLOC!N537</f>
        <v>8834498.3949422631</v>
      </c>
      <c r="O537" s="697">
        <f>[52]ACCOUNTALLOC!O537</f>
        <v>0</v>
      </c>
      <c r="P537" s="697">
        <f>[52]ACCOUNTALLOC!P537</f>
        <v>0</v>
      </c>
      <c r="Q537" s="697">
        <f>[52]ACCOUNTALLOC!Q537</f>
        <v>0</v>
      </c>
      <c r="R537" s="697">
        <f>[52]ACCOUNTALLOC!R537</f>
        <v>0</v>
      </c>
      <c r="S537" s="697">
        <f>[52]ACCOUNTALLOC!S537</f>
        <v>9931310.7074167561</v>
      </c>
      <c r="T537" s="698"/>
      <c r="U537" s="697">
        <f>[52]ACCOUNTALLOC!U537</f>
        <v>1173959.9059189409</v>
      </c>
      <c r="V537" s="697">
        <f>[52]ACCOUNTALLOC!V537</f>
        <v>9824638.7595792003</v>
      </c>
      <c r="W537" s="697">
        <f>[52]ACCOUNTALLOC!W537</f>
        <v>0</v>
      </c>
      <c r="X537" s="697">
        <f>[52]ACCOUNTALLOC!X537</f>
        <v>0</v>
      </c>
      <c r="Y537" s="697">
        <f>[52]ACCOUNTALLOC!Y537</f>
        <v>0</v>
      </c>
      <c r="Z537" s="697">
        <f>[52]ACCOUNTALLOC!Z537</f>
        <v>0</v>
      </c>
      <c r="AA537" s="697">
        <f>[52]ACCOUNTALLOC!AA537</f>
        <v>10998598.665498141</v>
      </c>
      <c r="AB537" s="698"/>
      <c r="AC537" s="697">
        <f>[52]ACCOUNTALLOC!AC537</f>
        <v>616819.49277736724</v>
      </c>
      <c r="AD537" s="697">
        <f>[52]ACCOUNTALLOC!AD537</f>
        <v>6340486.0302215777</v>
      </c>
      <c r="AE537" s="697">
        <f>[52]ACCOUNTALLOC!AE537</f>
        <v>0</v>
      </c>
      <c r="AF537" s="697">
        <f>[52]ACCOUNTALLOC!AF537</f>
        <v>0</v>
      </c>
      <c r="AG537" s="697">
        <f>[52]ACCOUNTALLOC!AG537</f>
        <v>0</v>
      </c>
      <c r="AH537" s="697">
        <f>[52]ACCOUNTALLOC!AH537</f>
        <v>0</v>
      </c>
      <c r="AI537" s="697">
        <f>[52]ACCOUNTALLOC!AI537</f>
        <v>6957305.5229989449</v>
      </c>
      <c r="AJ537" s="698"/>
      <c r="AK537" s="697">
        <f>[52]ACCOUNTALLOC!AK537</f>
        <v>435735.24565440242</v>
      </c>
      <c r="AL537" s="697">
        <f>[52]ACCOUNTALLOC!AL537</f>
        <v>4411347.4350539977</v>
      </c>
      <c r="AM537" s="697">
        <f>[52]ACCOUNTALLOC!AM537</f>
        <v>0</v>
      </c>
      <c r="AN537" s="697">
        <f>[52]ACCOUNTALLOC!AN537</f>
        <v>0</v>
      </c>
      <c r="AO537" s="697">
        <f>[52]ACCOUNTALLOC!AO537</f>
        <v>0</v>
      </c>
      <c r="AP537" s="697">
        <f>[52]ACCOUNTALLOC!AP537</f>
        <v>0</v>
      </c>
      <c r="AQ537" s="697">
        <f>[52]ACCOUNTALLOC!AQ537</f>
        <v>4847082.6807084</v>
      </c>
      <c r="AR537" s="698"/>
      <c r="AS537" s="697">
        <f>[52]ACCOUNTALLOC!AS537</f>
        <v>14.890949046348748</v>
      </c>
      <c r="AT537" s="697">
        <f>[52]ACCOUNTALLOC!AT537</f>
        <v>13929.307554207677</v>
      </c>
      <c r="AU537" s="697">
        <f>[52]ACCOUNTALLOC!AU537</f>
        <v>0</v>
      </c>
      <c r="AV537" s="697">
        <f>[52]ACCOUNTALLOC!AV537</f>
        <v>0</v>
      </c>
      <c r="AW537" s="697">
        <f>[52]ACCOUNTALLOC!AW537</f>
        <v>0</v>
      </c>
      <c r="AX537" s="697">
        <f>[52]ACCOUNTALLOC!AX537</f>
        <v>0</v>
      </c>
      <c r="AY537" s="697">
        <f>[52]ACCOUNTALLOC!AY537</f>
        <v>13944.198503254025</v>
      </c>
      <c r="AZ537" s="698"/>
      <c r="BA537" s="697">
        <f>[52]ACCOUNTALLOC!BA537</f>
        <v>0</v>
      </c>
      <c r="BB537" s="697">
        <f>[52]ACCOUNTALLOC!BB537</f>
        <v>384442.12953845557</v>
      </c>
      <c r="BC537" s="697">
        <f>[52]ACCOUNTALLOC!BC537</f>
        <v>0</v>
      </c>
      <c r="BD537" s="697">
        <f>[52]ACCOUNTALLOC!BD537</f>
        <v>0</v>
      </c>
      <c r="BE537" s="697">
        <f>[52]ACCOUNTALLOC!BE537</f>
        <v>0</v>
      </c>
      <c r="BF537" s="697">
        <f>[52]ACCOUNTALLOC!BF537</f>
        <v>0</v>
      </c>
      <c r="BG537" s="697">
        <f>[52]ACCOUNTALLOC!BG537</f>
        <v>384442.12953845557</v>
      </c>
      <c r="BH537" s="698"/>
      <c r="BI537" s="697">
        <f>[52]ACCOUNTALLOC!BI537</f>
        <v>0</v>
      </c>
      <c r="BJ537" s="697">
        <f>[52]ACCOUNTALLOC!BJ537</f>
        <v>0</v>
      </c>
      <c r="BK537" s="697">
        <f>[52]ACCOUNTALLOC!BK537</f>
        <v>0</v>
      </c>
      <c r="BL537" s="697">
        <f>[52]ACCOUNTALLOC!BL537</f>
        <v>0</v>
      </c>
      <c r="BM537" s="697">
        <f>[52]ACCOUNTALLOC!BM537</f>
        <v>0</v>
      </c>
      <c r="BN537" s="697">
        <f>[52]ACCOUNTALLOC!BN537</f>
        <v>0</v>
      </c>
      <c r="BO537" s="697">
        <f>[52]ACCOUNTALLOC!BO537</f>
        <v>0</v>
      </c>
      <c r="BP537" s="698"/>
      <c r="BQ537" s="697">
        <f>[52]ACCOUNTALLOC!BQ537</f>
        <v>148000.83618971775</v>
      </c>
      <c r="BR537" s="697">
        <f>[52]ACCOUNTALLOC!BR537</f>
        <v>1909410.5291860609</v>
      </c>
      <c r="BS537" s="697">
        <f>[52]ACCOUNTALLOC!BS537</f>
        <v>0</v>
      </c>
      <c r="BT537" s="697">
        <f>[52]ACCOUNTALLOC!BT537</f>
        <v>0</v>
      </c>
      <c r="BU537" s="697">
        <f>[52]ACCOUNTALLOC!BU537</f>
        <v>0</v>
      </c>
      <c r="BV537" s="697">
        <f>[52]ACCOUNTALLOC!BV537</f>
        <v>0</v>
      </c>
      <c r="BW537" s="697">
        <f>[52]ACCOUNTALLOC!BW537</f>
        <v>2057411.3653757786</v>
      </c>
      <c r="BX537" s="698"/>
      <c r="BY537" s="697">
        <f>[52]ACCOUNTALLOC!BY537</f>
        <v>0</v>
      </c>
      <c r="BZ537" s="697">
        <f>[52]ACCOUNTALLOC!BZ537</f>
        <v>0</v>
      </c>
      <c r="CA537" s="697">
        <f>[52]ACCOUNTALLOC!CA537</f>
        <v>0</v>
      </c>
      <c r="CB537" s="697">
        <f>[52]ACCOUNTALLOC!CB537</f>
        <v>0</v>
      </c>
      <c r="CC537" s="697">
        <f>[52]ACCOUNTALLOC!CC537</f>
        <v>0</v>
      </c>
      <c r="CD537" s="697">
        <f>[52]ACCOUNTALLOC!CD537</f>
        <v>0</v>
      </c>
      <c r="CE537" s="697">
        <f>[52]ACCOUNTALLOC!CE537</f>
        <v>0</v>
      </c>
      <c r="CF537" s="698"/>
      <c r="CG537" s="697">
        <f>[52]ACCOUNTALLOC!CG537</f>
        <v>17143.262335250914</v>
      </c>
      <c r="CH537" s="697">
        <f>[52]ACCOUNTALLOC!CH537</f>
        <v>229916.69927882531</v>
      </c>
      <c r="CI537" s="697">
        <f>[52]ACCOUNTALLOC!CI537</f>
        <v>0</v>
      </c>
      <c r="CJ537" s="697">
        <f>[52]ACCOUNTALLOC!CJ537</f>
        <v>0</v>
      </c>
      <c r="CK537" s="697">
        <f>[52]ACCOUNTALLOC!CK537</f>
        <v>0</v>
      </c>
      <c r="CL537" s="697">
        <f>[52]ACCOUNTALLOC!CL537</f>
        <v>0</v>
      </c>
      <c r="CM537" s="697">
        <f>[52]ACCOUNTALLOC!CM537</f>
        <v>247059.96161407622</v>
      </c>
      <c r="CN537" s="698">
        <f>[52]ACCOUNTALLOC!CN537</f>
        <v>0</v>
      </c>
      <c r="CO537" s="697">
        <f>[52]ACCOUNTALLOC!CO537</f>
        <v>3038.4476809449084</v>
      </c>
      <c r="CP537" s="697">
        <f>[52]ACCOUNTALLOC!CP537</f>
        <v>22501.661784492477</v>
      </c>
      <c r="CQ537" s="697">
        <f>[52]ACCOUNTALLOC!CQ537</f>
        <v>0</v>
      </c>
      <c r="CR537" s="697">
        <f>[52]ACCOUNTALLOC!CR537</f>
        <v>0</v>
      </c>
      <c r="CS537" s="697">
        <f>[52]ACCOUNTALLOC!CS537</f>
        <v>0</v>
      </c>
      <c r="CT537" s="697">
        <f>[52]ACCOUNTALLOC!CT537</f>
        <v>0</v>
      </c>
      <c r="CU537" s="697">
        <f>[52]ACCOUNTALLOC!CU537</f>
        <v>25540.109465437385</v>
      </c>
      <c r="CW537" s="65">
        <f>[52]ACCOUNTALLOC!CW537</f>
        <v>0</v>
      </c>
      <c r="CX537" s="65">
        <f>[52]ACCOUNTALLOC!CX537</f>
        <v>0</v>
      </c>
      <c r="CY537" s="65">
        <f>[52]ACCOUNTALLOC!CY537</f>
        <v>0</v>
      </c>
      <c r="CZ537" s="65">
        <f>[52]ACCOUNTALLOC!CZ537</f>
        <v>0</v>
      </c>
      <c r="DA537" s="65">
        <f>[52]ACCOUNTALLOC!DA537</f>
        <v>0</v>
      </c>
      <c r="DB537" s="65">
        <f>[52]ACCOUNTALLOC!DB537</f>
        <v>0</v>
      </c>
      <c r="DC537" s="65">
        <f>[52]ACCOUNTALLOC!DC537</f>
        <v>0</v>
      </c>
      <c r="DE537" s="65">
        <v>0</v>
      </c>
      <c r="DF537" s="65">
        <v>0</v>
      </c>
      <c r="DG537" s="65">
        <v>0</v>
      </c>
      <c r="DH537" s="65">
        <v>0</v>
      </c>
      <c r="DI537" s="65">
        <v>0</v>
      </c>
      <c r="DJ537" s="65">
        <v>0</v>
      </c>
      <c r="DK537" s="65">
        <v>0</v>
      </c>
      <c r="DM537" s="65">
        <v>0</v>
      </c>
      <c r="DN537" s="65">
        <v>0</v>
      </c>
      <c r="DO537" s="65">
        <v>0</v>
      </c>
      <c r="DP537" s="65">
        <v>0</v>
      </c>
      <c r="DQ537" s="65">
        <v>0</v>
      </c>
      <c r="DR537" s="65">
        <v>0</v>
      </c>
      <c r="DS537" s="65">
        <v>0</v>
      </c>
      <c r="DU537" s="65">
        <v>0</v>
      </c>
      <c r="DV537" s="65">
        <v>0</v>
      </c>
      <c r="DW537" s="65">
        <v>0</v>
      </c>
      <c r="DX537" s="65">
        <v>0</v>
      </c>
      <c r="DY537" s="65">
        <v>0</v>
      </c>
      <c r="DZ537" s="65">
        <v>0</v>
      </c>
      <c r="EA537" s="65">
        <v>0</v>
      </c>
      <c r="EC537" s="65">
        <v>0</v>
      </c>
      <c r="ED537" s="65">
        <v>0</v>
      </c>
      <c r="EE537" s="65">
        <v>0</v>
      </c>
      <c r="EF537" s="65">
        <v>0</v>
      </c>
      <c r="EG537" s="65">
        <v>0</v>
      </c>
      <c r="EH537" s="65">
        <v>0</v>
      </c>
      <c r="EI537" s="65">
        <v>0</v>
      </c>
      <c r="EK537" s="65">
        <v>0</v>
      </c>
      <c r="EL537" s="65">
        <v>0</v>
      </c>
      <c r="EM537" s="65">
        <v>0</v>
      </c>
      <c r="EN537" s="65">
        <v>0</v>
      </c>
      <c r="EO537" s="65">
        <v>0</v>
      </c>
      <c r="EP537" s="65">
        <v>0</v>
      </c>
      <c r="EQ537" s="65">
        <v>0</v>
      </c>
      <c r="ES537" s="65">
        <v>0</v>
      </c>
      <c r="ET537" s="65">
        <v>0</v>
      </c>
      <c r="EU537" s="65">
        <v>0</v>
      </c>
      <c r="EV537" s="65">
        <v>0</v>
      </c>
      <c r="EW537" s="65">
        <v>0</v>
      </c>
      <c r="EX537" s="65">
        <v>0</v>
      </c>
      <c r="EY537" s="65">
        <v>0</v>
      </c>
      <c r="FA537" s="65">
        <v>0</v>
      </c>
      <c r="FB537" s="65">
        <v>0</v>
      </c>
      <c r="FC537" s="65">
        <v>0</v>
      </c>
      <c r="FD537" s="65">
        <v>0</v>
      </c>
      <c r="FE537" s="65">
        <v>0</v>
      </c>
      <c r="FF537" s="65">
        <v>0</v>
      </c>
      <c r="FG537" s="65">
        <v>0</v>
      </c>
    </row>
    <row r="538" spans="1:163">
      <c r="A538" s="699" t="str">
        <f>[52]ACCOUNTALLOC!A538</f>
        <v>403.04a</v>
      </c>
      <c r="B538" s="698" t="str">
        <f>[52]ACCOUNTALLOC!B538</f>
        <v>Depr Exp - Transmission - Washington</v>
      </c>
      <c r="C538" s="695">
        <f>[52]ACCOUNTALLOC!C538</f>
        <v>28661894.716571223</v>
      </c>
      <c r="D538" s="700"/>
      <c r="E538" s="697">
        <f>[52]ACCOUNTALLOC!E538</f>
        <v>1685866.9339155802</v>
      </c>
      <c r="F538" s="697">
        <f>[52]ACCOUNTALLOC!F538</f>
        <v>11975737.685740193</v>
      </c>
      <c r="G538" s="697">
        <f>[52]ACCOUNTALLOC!G538</f>
        <v>0</v>
      </c>
      <c r="H538" s="697">
        <f>[52]ACCOUNTALLOC!H538</f>
        <v>0</v>
      </c>
      <c r="I538" s="697">
        <f>[52]ACCOUNTALLOC!I538</f>
        <v>0</v>
      </c>
      <c r="J538" s="697">
        <f>[52]ACCOUNTALLOC!J538</f>
        <v>0</v>
      </c>
      <c r="K538" s="697">
        <f>[52]ACCOUNTALLOC!K538</f>
        <v>13661604.619655773</v>
      </c>
      <c r="L538" s="698"/>
      <c r="M538" s="697">
        <f>[52]ACCOUNTALLOC!M538</f>
        <v>388681.66652677185</v>
      </c>
      <c r="N538" s="697">
        <f>[52]ACCOUNTALLOC!N538</f>
        <v>3042894.4242862067</v>
      </c>
      <c r="O538" s="697">
        <f>[52]ACCOUNTALLOC!O538</f>
        <v>0</v>
      </c>
      <c r="P538" s="697">
        <f>[52]ACCOUNTALLOC!P538</f>
        <v>0</v>
      </c>
      <c r="Q538" s="697">
        <f>[52]ACCOUNTALLOC!Q538</f>
        <v>0</v>
      </c>
      <c r="R538" s="697">
        <f>[52]ACCOUNTALLOC!R538</f>
        <v>0</v>
      </c>
      <c r="S538" s="697">
        <f>[52]ACCOUNTALLOC!S538</f>
        <v>3431576.0908129783</v>
      </c>
      <c r="T538" s="698"/>
      <c r="U538" s="697">
        <f>[52]ACCOUNTALLOC!U538</f>
        <v>416020.76077970502</v>
      </c>
      <c r="V538" s="697">
        <f>[52]ACCOUNTALLOC!V538</f>
        <v>3383931.6241502445</v>
      </c>
      <c r="W538" s="697">
        <f>[52]ACCOUNTALLOC!W538</f>
        <v>0</v>
      </c>
      <c r="X538" s="697">
        <f>[52]ACCOUNTALLOC!X538</f>
        <v>0</v>
      </c>
      <c r="Y538" s="697">
        <f>[52]ACCOUNTALLOC!Y538</f>
        <v>0</v>
      </c>
      <c r="Z538" s="697">
        <f>[52]ACCOUNTALLOC!Z538</f>
        <v>0</v>
      </c>
      <c r="AA538" s="697">
        <f>[52]ACCOUNTALLOC!AA538</f>
        <v>3799952.3849299494</v>
      </c>
      <c r="AB538" s="698"/>
      <c r="AC538" s="697">
        <f>[52]ACCOUNTALLOC!AC538</f>
        <v>218584.7347555926</v>
      </c>
      <c r="AD538" s="697">
        <f>[52]ACCOUNTALLOC!AD538</f>
        <v>2183873.8008794347</v>
      </c>
      <c r="AE538" s="697">
        <f>[52]ACCOUNTALLOC!AE538</f>
        <v>0</v>
      </c>
      <c r="AF538" s="697">
        <f>[52]ACCOUNTALLOC!AF538</f>
        <v>0</v>
      </c>
      <c r="AG538" s="697">
        <f>[52]ACCOUNTALLOC!AG538</f>
        <v>0</v>
      </c>
      <c r="AH538" s="697">
        <f>[52]ACCOUNTALLOC!AH538</f>
        <v>0</v>
      </c>
      <c r="AI538" s="697">
        <f>[52]ACCOUNTALLOC!AI538</f>
        <v>2402458.5356350271</v>
      </c>
      <c r="AJ538" s="698"/>
      <c r="AK538" s="697">
        <f>[52]ACCOUNTALLOC!AK538</f>
        <v>154413.20225819768</v>
      </c>
      <c r="AL538" s="697">
        <f>[52]ACCOUNTALLOC!AL538</f>
        <v>1519414.449313825</v>
      </c>
      <c r="AM538" s="697">
        <f>[52]ACCOUNTALLOC!AM538</f>
        <v>0</v>
      </c>
      <c r="AN538" s="697">
        <f>[52]ACCOUNTALLOC!AN538</f>
        <v>0</v>
      </c>
      <c r="AO538" s="697">
        <f>[52]ACCOUNTALLOC!AO538</f>
        <v>0</v>
      </c>
      <c r="AP538" s="697">
        <f>[52]ACCOUNTALLOC!AP538</f>
        <v>0</v>
      </c>
      <c r="AQ538" s="697">
        <f>[52]ACCOUNTALLOC!AQ538</f>
        <v>1673827.6515720226</v>
      </c>
      <c r="AR538" s="698"/>
      <c r="AS538" s="697">
        <f>[52]ACCOUNTALLOC!AS538</f>
        <v>5.2769638211320435</v>
      </c>
      <c r="AT538" s="697">
        <f>[52]ACCOUNTALLOC!AT538</f>
        <v>4797.7157724236904</v>
      </c>
      <c r="AU538" s="697">
        <f>[52]ACCOUNTALLOC!AU538</f>
        <v>0</v>
      </c>
      <c r="AV538" s="697">
        <f>[52]ACCOUNTALLOC!AV538</f>
        <v>0</v>
      </c>
      <c r="AW538" s="697">
        <f>[52]ACCOUNTALLOC!AW538</f>
        <v>0</v>
      </c>
      <c r="AX538" s="697">
        <f>[52]ACCOUNTALLOC!AX538</f>
        <v>0</v>
      </c>
      <c r="AY538" s="697">
        <f>[52]ACCOUNTALLOC!AY538</f>
        <v>4802.9927362448225</v>
      </c>
      <c r="AZ538" s="698"/>
      <c r="BA538" s="697">
        <f>[52]ACCOUNTALLOC!BA538</f>
        <v>0</v>
      </c>
      <c r="BB538" s="697">
        <f>[52]ACCOUNTALLOC!BB538</f>
        <v>132414.6273095709</v>
      </c>
      <c r="BC538" s="697">
        <f>[52]ACCOUNTALLOC!BC538</f>
        <v>0</v>
      </c>
      <c r="BD538" s="697">
        <f>[52]ACCOUNTALLOC!BD538</f>
        <v>0</v>
      </c>
      <c r="BE538" s="697">
        <f>[52]ACCOUNTALLOC!BE538</f>
        <v>0</v>
      </c>
      <c r="BF538" s="697">
        <f>[52]ACCOUNTALLOC!BF538</f>
        <v>0</v>
      </c>
      <c r="BG538" s="697">
        <f>[52]ACCOUNTALLOC!BG538</f>
        <v>132414.6273095709</v>
      </c>
      <c r="BH538" s="698"/>
      <c r="BI538" s="697">
        <f>[52]ACCOUNTALLOC!BI538</f>
        <v>39798.034676570896</v>
      </c>
      <c r="BJ538" s="697">
        <f>[52]ACCOUNTALLOC!BJ538</f>
        <v>365321.13921210193</v>
      </c>
      <c r="BK538" s="697">
        <f>[52]ACCOUNTALLOC!BK538</f>
        <v>0</v>
      </c>
      <c r="BL538" s="697">
        <f>[52]ACCOUNTALLOC!BL538</f>
        <v>0</v>
      </c>
      <c r="BM538" s="697">
        <f>[52]ACCOUNTALLOC!BM538</f>
        <v>0</v>
      </c>
      <c r="BN538" s="697">
        <f>[52]ACCOUNTALLOC!BN538</f>
        <v>0</v>
      </c>
      <c r="BO538" s="697">
        <f>[52]ACCOUNTALLOC!BO538</f>
        <v>405119.17388867284</v>
      </c>
      <c r="BP538" s="698"/>
      <c r="BQ538" s="697">
        <f>[52]ACCOUNTALLOC!BQ538</f>
        <v>52447.634844464803</v>
      </c>
      <c r="BR538" s="697">
        <f>[52]ACCOUNTALLOC!BR538</f>
        <v>657664.35095623916</v>
      </c>
      <c r="BS538" s="697">
        <f>[52]ACCOUNTALLOC!BS538</f>
        <v>0</v>
      </c>
      <c r="BT538" s="697">
        <f>[52]ACCOUNTALLOC!BT538</f>
        <v>0</v>
      </c>
      <c r="BU538" s="697">
        <f>[52]ACCOUNTALLOC!BU538</f>
        <v>0</v>
      </c>
      <c r="BV538" s="697">
        <f>[52]ACCOUNTALLOC!BV538</f>
        <v>0</v>
      </c>
      <c r="BW538" s="697">
        <f>[52]ACCOUNTALLOC!BW538</f>
        <v>710111.98580070399</v>
      </c>
      <c r="BX538" s="698"/>
      <c r="BY538" s="697">
        <f>[52]ACCOUNTALLOC!BY538</f>
        <v>189838.30263493562</v>
      </c>
      <c r="BZ538" s="697">
        <f>[52]ACCOUNTALLOC!BZ538</f>
        <v>2156095.2199535258</v>
      </c>
      <c r="CA538" s="697">
        <f>[52]ACCOUNTALLOC!CA538</f>
        <v>0</v>
      </c>
      <c r="CB538" s="697">
        <f>[52]ACCOUNTALLOC!CB538</f>
        <v>0</v>
      </c>
      <c r="CC538" s="697">
        <f>[52]ACCOUNTALLOC!CC538</f>
        <v>0</v>
      </c>
      <c r="CD538" s="697">
        <f>[52]ACCOUNTALLOC!CD538</f>
        <v>0</v>
      </c>
      <c r="CE538" s="697">
        <f>[52]ACCOUNTALLOC!CE538</f>
        <v>2345933.5225884616</v>
      </c>
      <c r="CF538" s="698"/>
      <c r="CG538" s="697">
        <f>[52]ACCOUNTALLOC!CG538</f>
        <v>6075.1248854401611</v>
      </c>
      <c r="CH538" s="697">
        <f>[52]ACCOUNTALLOC!CH538</f>
        <v>79190.941127608661</v>
      </c>
      <c r="CI538" s="697">
        <f>[52]ACCOUNTALLOC!CI538</f>
        <v>0</v>
      </c>
      <c r="CJ538" s="697">
        <f>[52]ACCOUNTALLOC!CJ538</f>
        <v>0</v>
      </c>
      <c r="CK538" s="697">
        <f>[52]ACCOUNTALLOC!CK538</f>
        <v>0</v>
      </c>
      <c r="CL538" s="697">
        <f>[52]ACCOUNTALLOC!CL538</f>
        <v>0</v>
      </c>
      <c r="CM538" s="697">
        <f>[52]ACCOUNTALLOC!CM538</f>
        <v>85266.066013048825</v>
      </c>
      <c r="CN538" s="698">
        <f>[52]ACCOUNTALLOC!CN538</f>
        <v>0</v>
      </c>
      <c r="CO538" s="697">
        <f>[52]ACCOUNTALLOC!CO538</f>
        <v>1076.7465817553323</v>
      </c>
      <c r="CP538" s="697">
        <f>[52]ACCOUNTALLOC!CP538</f>
        <v>7750.3190470219852</v>
      </c>
      <c r="CQ538" s="697">
        <f>[52]ACCOUNTALLOC!CQ538</f>
        <v>0</v>
      </c>
      <c r="CR538" s="697">
        <f>[52]ACCOUNTALLOC!CR538</f>
        <v>0</v>
      </c>
      <c r="CS538" s="697">
        <f>[52]ACCOUNTALLOC!CS538</f>
        <v>0</v>
      </c>
      <c r="CT538" s="697">
        <f>[52]ACCOUNTALLOC!CT538</f>
        <v>0</v>
      </c>
      <c r="CU538" s="697">
        <f>[52]ACCOUNTALLOC!CU538</f>
        <v>8827.0656287773181</v>
      </c>
      <c r="CW538" s="65">
        <f>[52]ACCOUNTALLOC!CW538</f>
        <v>0</v>
      </c>
      <c r="CX538" s="65">
        <f>[52]ACCOUNTALLOC!CX538</f>
        <v>0</v>
      </c>
      <c r="CY538" s="65">
        <f>[52]ACCOUNTALLOC!CY538</f>
        <v>0</v>
      </c>
      <c r="CZ538" s="65">
        <f>[52]ACCOUNTALLOC!CZ538</f>
        <v>0</v>
      </c>
      <c r="DA538" s="65">
        <f>[52]ACCOUNTALLOC!DA538</f>
        <v>0</v>
      </c>
      <c r="DB538" s="65">
        <f>[52]ACCOUNTALLOC!DB538</f>
        <v>0</v>
      </c>
      <c r="DC538" s="65">
        <f>[52]ACCOUNTALLOC!DC538</f>
        <v>0</v>
      </c>
      <c r="DE538" s="65">
        <v>0</v>
      </c>
      <c r="DF538" s="65">
        <v>0</v>
      </c>
      <c r="DG538" s="65">
        <v>0</v>
      </c>
      <c r="DH538" s="65">
        <v>0</v>
      </c>
      <c r="DI538" s="65">
        <v>0</v>
      </c>
      <c r="DJ538" s="65">
        <v>0</v>
      </c>
      <c r="DK538" s="65">
        <v>0</v>
      </c>
      <c r="DM538" s="65">
        <v>0</v>
      </c>
      <c r="DN538" s="65">
        <v>0</v>
      </c>
      <c r="DO538" s="65">
        <v>0</v>
      </c>
      <c r="DP538" s="65">
        <v>0</v>
      </c>
      <c r="DQ538" s="65">
        <v>0</v>
      </c>
      <c r="DR538" s="65">
        <v>0</v>
      </c>
      <c r="DS538" s="65">
        <v>0</v>
      </c>
      <c r="DU538" s="65">
        <v>0</v>
      </c>
      <c r="DV538" s="65">
        <v>0</v>
      </c>
      <c r="DW538" s="65">
        <v>0</v>
      </c>
      <c r="DX538" s="65">
        <v>0</v>
      </c>
      <c r="DY538" s="65">
        <v>0</v>
      </c>
      <c r="DZ538" s="65">
        <v>0</v>
      </c>
      <c r="EA538" s="65">
        <v>0</v>
      </c>
      <c r="EC538" s="65">
        <v>0</v>
      </c>
      <c r="ED538" s="65">
        <v>0</v>
      </c>
      <c r="EE538" s="65">
        <v>0</v>
      </c>
      <c r="EF538" s="65">
        <v>0</v>
      </c>
      <c r="EG538" s="65">
        <v>0</v>
      </c>
      <c r="EH538" s="65">
        <v>0</v>
      </c>
      <c r="EI538" s="65">
        <v>0</v>
      </c>
      <c r="EK538" s="65">
        <v>0</v>
      </c>
      <c r="EL538" s="65">
        <v>0</v>
      </c>
      <c r="EM538" s="65">
        <v>0</v>
      </c>
      <c r="EN538" s="65">
        <v>0</v>
      </c>
      <c r="EO538" s="65">
        <v>0</v>
      </c>
      <c r="EP538" s="65">
        <v>0</v>
      </c>
      <c r="EQ538" s="65">
        <v>0</v>
      </c>
      <c r="ES538" s="65">
        <v>0</v>
      </c>
      <c r="ET538" s="65">
        <v>0</v>
      </c>
      <c r="EU538" s="65">
        <v>0</v>
      </c>
      <c r="EV538" s="65">
        <v>0</v>
      </c>
      <c r="EW538" s="65">
        <v>0</v>
      </c>
      <c r="EX538" s="65">
        <v>0</v>
      </c>
      <c r="EY538" s="65">
        <v>0</v>
      </c>
      <c r="FA538" s="65">
        <v>0</v>
      </c>
      <c r="FB538" s="65">
        <v>0</v>
      </c>
      <c r="FC538" s="65">
        <v>0</v>
      </c>
      <c r="FD538" s="65">
        <v>0</v>
      </c>
      <c r="FE538" s="65">
        <v>0</v>
      </c>
      <c r="FF538" s="65">
        <v>0</v>
      </c>
      <c r="FG538" s="65">
        <v>0</v>
      </c>
    </row>
    <row r="539" spans="1:163">
      <c r="A539" s="699" t="str">
        <f>[52]ACCOUNTALLOC!A539</f>
        <v>403.04b</v>
      </c>
      <c r="B539" s="698" t="str">
        <f>[52]ACCOUNTALLOC!B539</f>
        <v>Depr Exp - Transmission - Washington GIF</v>
      </c>
      <c r="C539" s="695">
        <f>[52]ACCOUNTALLOC!C539</f>
        <v>3536313.4800000051</v>
      </c>
      <c r="D539" s="700"/>
      <c r="E539" s="697">
        <f>[52]ACCOUNTALLOC!E539</f>
        <v>224342.91165269271</v>
      </c>
      <c r="F539" s="697">
        <f>[52]ACCOUNTALLOC!F539</f>
        <v>1639638.4159210653</v>
      </c>
      <c r="G539" s="697">
        <f>[52]ACCOUNTALLOC!G539</f>
        <v>0</v>
      </c>
      <c r="H539" s="697">
        <f>[52]ACCOUNTALLOC!H539</f>
        <v>0</v>
      </c>
      <c r="I539" s="697">
        <f>[52]ACCOUNTALLOC!I539</f>
        <v>0</v>
      </c>
      <c r="J539" s="697">
        <f>[52]ACCOUNTALLOC!J539</f>
        <v>0</v>
      </c>
      <c r="K539" s="697">
        <f>[52]ACCOUNTALLOC!K539</f>
        <v>1863981.3275737581</v>
      </c>
      <c r="L539" s="698"/>
      <c r="M539" s="697">
        <f>[52]ACCOUNTALLOC!M539</f>
        <v>51722.929621800977</v>
      </c>
      <c r="N539" s="697">
        <f>[52]ACCOUNTALLOC!N539</f>
        <v>416612.88219367864</v>
      </c>
      <c r="O539" s="697">
        <f>[52]ACCOUNTALLOC!O539</f>
        <v>0</v>
      </c>
      <c r="P539" s="697">
        <f>[52]ACCOUNTALLOC!P539</f>
        <v>0</v>
      </c>
      <c r="Q539" s="697">
        <f>[52]ACCOUNTALLOC!Q539</f>
        <v>0</v>
      </c>
      <c r="R539" s="697">
        <f>[52]ACCOUNTALLOC!R539</f>
        <v>0</v>
      </c>
      <c r="S539" s="697">
        <f>[52]ACCOUNTALLOC!S539</f>
        <v>468335.8118154796</v>
      </c>
      <c r="T539" s="698"/>
      <c r="U539" s="697">
        <f>[52]ACCOUNTALLOC!U539</f>
        <v>55361.017470410239</v>
      </c>
      <c r="V539" s="697">
        <f>[52]ACCOUNTALLOC!V539</f>
        <v>463305.4291439224</v>
      </c>
      <c r="W539" s="697">
        <f>[52]ACCOUNTALLOC!W539</f>
        <v>0</v>
      </c>
      <c r="X539" s="697">
        <f>[52]ACCOUNTALLOC!X539</f>
        <v>0</v>
      </c>
      <c r="Y539" s="697">
        <f>[52]ACCOUNTALLOC!Y539</f>
        <v>0</v>
      </c>
      <c r="Z539" s="697">
        <f>[52]ACCOUNTALLOC!Z539</f>
        <v>0</v>
      </c>
      <c r="AA539" s="697">
        <f>[52]ACCOUNTALLOC!AA539</f>
        <v>518666.44661433261</v>
      </c>
      <c r="AB539" s="698"/>
      <c r="AC539" s="697">
        <f>[52]ACCOUNTALLOC!AC539</f>
        <v>29087.666915683603</v>
      </c>
      <c r="AD539" s="697">
        <f>[52]ACCOUNTALLOC!AD539</f>
        <v>299001.48729119002</v>
      </c>
      <c r="AE539" s="697">
        <f>[52]ACCOUNTALLOC!AE539</f>
        <v>0</v>
      </c>
      <c r="AF539" s="697">
        <f>[52]ACCOUNTALLOC!AF539</f>
        <v>0</v>
      </c>
      <c r="AG539" s="697">
        <f>[52]ACCOUNTALLOC!AG539</f>
        <v>0</v>
      </c>
      <c r="AH539" s="697">
        <f>[52]ACCOUNTALLOC!AH539</f>
        <v>0</v>
      </c>
      <c r="AI539" s="697">
        <f>[52]ACCOUNTALLOC!AI539</f>
        <v>328089.15420687362</v>
      </c>
      <c r="AJ539" s="698"/>
      <c r="AK539" s="697">
        <f>[52]ACCOUNTALLOC!AK539</f>
        <v>20548.186037294265</v>
      </c>
      <c r="AL539" s="697">
        <f>[52]ACCOUNTALLOC!AL539</f>
        <v>208028.12871953085</v>
      </c>
      <c r="AM539" s="697">
        <f>[52]ACCOUNTALLOC!AM539</f>
        <v>0</v>
      </c>
      <c r="AN539" s="697">
        <f>[52]ACCOUNTALLOC!AN539</f>
        <v>0</v>
      </c>
      <c r="AO539" s="697">
        <f>[52]ACCOUNTALLOC!AO539</f>
        <v>0</v>
      </c>
      <c r="AP539" s="697">
        <f>[52]ACCOUNTALLOC!AP539</f>
        <v>0</v>
      </c>
      <c r="AQ539" s="697">
        <f>[52]ACCOUNTALLOC!AQ539</f>
        <v>228576.31475682513</v>
      </c>
      <c r="AR539" s="698"/>
      <c r="AS539" s="697">
        <f>[52]ACCOUNTALLOC!AS539</f>
        <v>0.70221997033246475</v>
      </c>
      <c r="AT539" s="697">
        <f>[52]ACCOUNTALLOC!AT539</f>
        <v>656.87135903979834</v>
      </c>
      <c r="AU539" s="697">
        <f>[52]ACCOUNTALLOC!AU539</f>
        <v>0</v>
      </c>
      <c r="AV539" s="697">
        <f>[52]ACCOUNTALLOC!AV539</f>
        <v>0</v>
      </c>
      <c r="AW539" s="697">
        <f>[52]ACCOUNTALLOC!AW539</f>
        <v>0</v>
      </c>
      <c r="AX539" s="697">
        <f>[52]ACCOUNTALLOC!AX539</f>
        <v>0</v>
      </c>
      <c r="AY539" s="697">
        <f>[52]ACCOUNTALLOC!AY539</f>
        <v>657.57357901013086</v>
      </c>
      <c r="AZ539" s="698"/>
      <c r="BA539" s="697">
        <f>[52]ACCOUNTALLOC!BA539</f>
        <v>0</v>
      </c>
      <c r="BB539" s="697">
        <f>[52]ACCOUNTALLOC!BB539</f>
        <v>18129.33077393335</v>
      </c>
      <c r="BC539" s="697">
        <f>[52]ACCOUNTALLOC!BC539</f>
        <v>0</v>
      </c>
      <c r="BD539" s="697">
        <f>[52]ACCOUNTALLOC!BD539</f>
        <v>0</v>
      </c>
      <c r="BE539" s="697">
        <f>[52]ACCOUNTALLOC!BE539</f>
        <v>0</v>
      </c>
      <c r="BF539" s="697">
        <f>[52]ACCOUNTALLOC!BF539</f>
        <v>0</v>
      </c>
      <c r="BG539" s="697">
        <f>[52]ACCOUNTALLOC!BG539</f>
        <v>18129.33077393335</v>
      </c>
      <c r="BH539" s="698"/>
      <c r="BI539" s="697">
        <f>[52]ACCOUNTALLOC!BI539</f>
        <v>0</v>
      </c>
      <c r="BJ539" s="697">
        <f>[52]ACCOUNTALLOC!BJ539</f>
        <v>0</v>
      </c>
      <c r="BK539" s="697">
        <f>[52]ACCOUNTALLOC!BK539</f>
        <v>0</v>
      </c>
      <c r="BL539" s="697">
        <f>[52]ACCOUNTALLOC!BL539</f>
        <v>0</v>
      </c>
      <c r="BM539" s="697">
        <f>[52]ACCOUNTALLOC!BM539</f>
        <v>0</v>
      </c>
      <c r="BN539" s="697">
        <f>[52]ACCOUNTALLOC!BN539</f>
        <v>0</v>
      </c>
      <c r="BO539" s="697">
        <f>[52]ACCOUNTALLOC!BO539</f>
        <v>0</v>
      </c>
      <c r="BP539" s="698"/>
      <c r="BQ539" s="697">
        <f>[52]ACCOUNTALLOC!BQ539</f>
        <v>6979.3498369270792</v>
      </c>
      <c r="BR539" s="697">
        <f>[52]ACCOUNTALLOC!BR539</f>
        <v>90043.032246242292</v>
      </c>
      <c r="BS539" s="697">
        <f>[52]ACCOUNTALLOC!BS539</f>
        <v>0</v>
      </c>
      <c r="BT539" s="697">
        <f>[52]ACCOUNTALLOC!BT539</f>
        <v>0</v>
      </c>
      <c r="BU539" s="697">
        <f>[52]ACCOUNTALLOC!BU539</f>
        <v>0</v>
      </c>
      <c r="BV539" s="697">
        <f>[52]ACCOUNTALLOC!BV539</f>
        <v>0</v>
      </c>
      <c r="BW539" s="697">
        <f>[52]ACCOUNTALLOC!BW539</f>
        <v>97022.382083169374</v>
      </c>
      <c r="BX539" s="698"/>
      <c r="BY539" s="697">
        <f>[52]ACCOUNTALLOC!BY539</f>
        <v>0</v>
      </c>
      <c r="BZ539" s="697">
        <f>[52]ACCOUNTALLOC!BZ539</f>
        <v>0</v>
      </c>
      <c r="CA539" s="697">
        <f>[52]ACCOUNTALLOC!CA539</f>
        <v>0</v>
      </c>
      <c r="CB539" s="697">
        <f>[52]ACCOUNTALLOC!CB539</f>
        <v>0</v>
      </c>
      <c r="CC539" s="697">
        <f>[52]ACCOUNTALLOC!CC539</f>
        <v>0</v>
      </c>
      <c r="CD539" s="697">
        <f>[52]ACCOUNTALLOC!CD539</f>
        <v>0</v>
      </c>
      <c r="CE539" s="697">
        <f>[52]ACCOUNTALLOC!CE539</f>
        <v>0</v>
      </c>
      <c r="CF539" s="698"/>
      <c r="CG539" s="697">
        <f>[52]ACCOUNTALLOC!CG539</f>
        <v>808.43344040676516</v>
      </c>
      <c r="CH539" s="697">
        <f>[52]ACCOUNTALLOC!CH539</f>
        <v>10842.297374330406</v>
      </c>
      <c r="CI539" s="697">
        <f>[52]ACCOUNTALLOC!CI539</f>
        <v>0</v>
      </c>
      <c r="CJ539" s="697">
        <f>[52]ACCOUNTALLOC!CJ539</f>
        <v>0</v>
      </c>
      <c r="CK539" s="697">
        <f>[52]ACCOUNTALLOC!CK539</f>
        <v>0</v>
      </c>
      <c r="CL539" s="697">
        <f>[52]ACCOUNTALLOC!CL539</f>
        <v>0</v>
      </c>
      <c r="CM539" s="697">
        <f>[52]ACCOUNTALLOC!CM539</f>
        <v>11650.730814737171</v>
      </c>
      <c r="CN539" s="698">
        <f>[52]ACCOUNTALLOC!CN539</f>
        <v>0</v>
      </c>
      <c r="CO539" s="697">
        <f>[52]ACCOUNTALLOC!CO539</f>
        <v>143.28560481462742</v>
      </c>
      <c r="CP539" s="697">
        <f>[52]ACCOUNTALLOC!CP539</f>
        <v>1061.122177072514</v>
      </c>
      <c r="CQ539" s="697">
        <f>[52]ACCOUNTALLOC!CQ539</f>
        <v>0</v>
      </c>
      <c r="CR539" s="697">
        <f>[52]ACCOUNTALLOC!CR539</f>
        <v>0</v>
      </c>
      <c r="CS539" s="697">
        <f>[52]ACCOUNTALLOC!CS539</f>
        <v>0</v>
      </c>
      <c r="CT539" s="697">
        <f>[52]ACCOUNTALLOC!CT539</f>
        <v>0</v>
      </c>
      <c r="CU539" s="697">
        <f>[52]ACCOUNTALLOC!CU539</f>
        <v>1204.4077818871415</v>
      </c>
      <c r="CW539" s="65">
        <f>[52]ACCOUNTALLOC!CW539</f>
        <v>0</v>
      </c>
      <c r="CX539" s="65">
        <f>[52]ACCOUNTALLOC!CX539</f>
        <v>0</v>
      </c>
      <c r="CY539" s="65">
        <f>[52]ACCOUNTALLOC!CY539</f>
        <v>0</v>
      </c>
      <c r="CZ539" s="65">
        <f>[52]ACCOUNTALLOC!CZ539</f>
        <v>0</v>
      </c>
      <c r="DA539" s="65">
        <f>[52]ACCOUNTALLOC!DA539</f>
        <v>0</v>
      </c>
      <c r="DB539" s="65">
        <f>[52]ACCOUNTALLOC!DB539</f>
        <v>0</v>
      </c>
      <c r="DC539" s="65">
        <f>[52]ACCOUNTALLOC!DC539</f>
        <v>0</v>
      </c>
      <c r="DE539" s="65">
        <v>0</v>
      </c>
      <c r="DF539" s="65">
        <v>0</v>
      </c>
      <c r="DG539" s="65">
        <v>0</v>
      </c>
      <c r="DH539" s="65">
        <v>0</v>
      </c>
      <c r="DI539" s="65">
        <v>0</v>
      </c>
      <c r="DJ539" s="65">
        <v>0</v>
      </c>
      <c r="DK539" s="65">
        <v>0</v>
      </c>
      <c r="DM539" s="65">
        <v>0</v>
      </c>
      <c r="DN539" s="65">
        <v>0</v>
      </c>
      <c r="DO539" s="65">
        <v>0</v>
      </c>
      <c r="DP539" s="65">
        <v>0</v>
      </c>
      <c r="DQ539" s="65">
        <v>0</v>
      </c>
      <c r="DR539" s="65">
        <v>0</v>
      </c>
      <c r="DS539" s="65">
        <v>0</v>
      </c>
      <c r="DU539" s="65">
        <v>0</v>
      </c>
      <c r="DV539" s="65">
        <v>0</v>
      </c>
      <c r="DW539" s="65">
        <v>0</v>
      </c>
      <c r="DX539" s="65">
        <v>0</v>
      </c>
      <c r="DY539" s="65">
        <v>0</v>
      </c>
      <c r="DZ539" s="65">
        <v>0</v>
      </c>
      <c r="EA539" s="65">
        <v>0</v>
      </c>
      <c r="EC539" s="65">
        <v>0</v>
      </c>
      <c r="ED539" s="65">
        <v>0</v>
      </c>
      <c r="EE539" s="65">
        <v>0</v>
      </c>
      <c r="EF539" s="65">
        <v>0</v>
      </c>
      <c r="EG539" s="65">
        <v>0</v>
      </c>
      <c r="EH539" s="65">
        <v>0</v>
      </c>
      <c r="EI539" s="65">
        <v>0</v>
      </c>
      <c r="EK539" s="65">
        <v>0</v>
      </c>
      <c r="EL539" s="65">
        <v>0</v>
      </c>
      <c r="EM539" s="65">
        <v>0</v>
      </c>
      <c r="EN539" s="65">
        <v>0</v>
      </c>
      <c r="EO539" s="65">
        <v>0</v>
      </c>
      <c r="EP539" s="65">
        <v>0</v>
      </c>
      <c r="EQ539" s="65">
        <v>0</v>
      </c>
      <c r="ES539" s="65">
        <v>0</v>
      </c>
      <c r="ET539" s="65">
        <v>0</v>
      </c>
      <c r="EU539" s="65">
        <v>0</v>
      </c>
      <c r="EV539" s="65">
        <v>0</v>
      </c>
      <c r="EW539" s="65">
        <v>0</v>
      </c>
      <c r="EX539" s="65">
        <v>0</v>
      </c>
      <c r="EY539" s="65">
        <v>0</v>
      </c>
      <c r="FA539" s="65">
        <v>0</v>
      </c>
      <c r="FB539" s="65">
        <v>0</v>
      </c>
      <c r="FC539" s="65">
        <v>0</v>
      </c>
      <c r="FD539" s="65">
        <v>0</v>
      </c>
      <c r="FE539" s="65">
        <v>0</v>
      </c>
      <c r="FF539" s="65">
        <v>0</v>
      </c>
      <c r="FG539" s="65">
        <v>0</v>
      </c>
    </row>
    <row r="540" spans="1:163">
      <c r="A540" s="699" t="str">
        <f>[52]ACCOUNTALLOC!A540</f>
        <v>403.04c</v>
      </c>
      <c r="B540" s="698" t="str">
        <f>[52]ACCOUNTALLOC!B540</f>
        <v>Depr Exp - Transmission - Washington LIF</v>
      </c>
      <c r="C540" s="695">
        <f>[52]ACCOUNTALLOC!C540</f>
        <v>9969.1200000000008</v>
      </c>
      <c r="D540" s="700"/>
      <c r="E540" s="697">
        <f>[52]ACCOUNTALLOC!E540</f>
        <v>0</v>
      </c>
      <c r="F540" s="697">
        <f>[52]ACCOUNTALLOC!F540</f>
        <v>0</v>
      </c>
      <c r="G540" s="697">
        <f>[52]ACCOUNTALLOC!G540</f>
        <v>0</v>
      </c>
      <c r="H540" s="697">
        <f>[52]ACCOUNTALLOC!H540</f>
        <v>0</v>
      </c>
      <c r="I540" s="697">
        <f>[52]ACCOUNTALLOC!I540</f>
        <v>0</v>
      </c>
      <c r="J540" s="697">
        <f>[52]ACCOUNTALLOC!J540</f>
        <v>0</v>
      </c>
      <c r="K540" s="697">
        <f>[52]ACCOUNTALLOC!K540</f>
        <v>0</v>
      </c>
      <c r="L540" s="698"/>
      <c r="M540" s="697">
        <f>[52]ACCOUNTALLOC!M540</f>
        <v>0</v>
      </c>
      <c r="N540" s="697">
        <f>[52]ACCOUNTALLOC!N540</f>
        <v>0</v>
      </c>
      <c r="O540" s="697">
        <f>[52]ACCOUNTALLOC!O540</f>
        <v>0</v>
      </c>
      <c r="P540" s="697">
        <f>[52]ACCOUNTALLOC!P540</f>
        <v>0</v>
      </c>
      <c r="Q540" s="697">
        <f>[52]ACCOUNTALLOC!Q540</f>
        <v>0</v>
      </c>
      <c r="R540" s="697">
        <f>[52]ACCOUNTALLOC!R540</f>
        <v>0</v>
      </c>
      <c r="S540" s="697">
        <f>[52]ACCOUNTALLOC!S540</f>
        <v>0</v>
      </c>
      <c r="T540" s="698"/>
      <c r="U540" s="697">
        <f>[52]ACCOUNTALLOC!U540</f>
        <v>0</v>
      </c>
      <c r="V540" s="697">
        <f>[52]ACCOUNTALLOC!V540</f>
        <v>0</v>
      </c>
      <c r="W540" s="697">
        <f>[52]ACCOUNTALLOC!W540</f>
        <v>0</v>
      </c>
      <c r="X540" s="697">
        <f>[52]ACCOUNTALLOC!X540</f>
        <v>0</v>
      </c>
      <c r="Y540" s="697">
        <f>[52]ACCOUNTALLOC!Y540</f>
        <v>0</v>
      </c>
      <c r="Z540" s="697">
        <f>[52]ACCOUNTALLOC!Z540</f>
        <v>0</v>
      </c>
      <c r="AA540" s="697">
        <f>[52]ACCOUNTALLOC!AA540</f>
        <v>0</v>
      </c>
      <c r="AB540" s="698"/>
      <c r="AC540" s="697">
        <f>[52]ACCOUNTALLOC!AC540</f>
        <v>0</v>
      </c>
      <c r="AD540" s="697">
        <f>[52]ACCOUNTALLOC!AD540</f>
        <v>0</v>
      </c>
      <c r="AE540" s="697">
        <f>[52]ACCOUNTALLOC!AE540</f>
        <v>0</v>
      </c>
      <c r="AF540" s="697">
        <f>[52]ACCOUNTALLOC!AF540</f>
        <v>0</v>
      </c>
      <c r="AG540" s="697">
        <f>[52]ACCOUNTALLOC!AG540</f>
        <v>0</v>
      </c>
      <c r="AH540" s="697">
        <f>[52]ACCOUNTALLOC!AH540</f>
        <v>0</v>
      </c>
      <c r="AI540" s="697">
        <f>[52]ACCOUNTALLOC!AI540</f>
        <v>0</v>
      </c>
      <c r="AJ540" s="698"/>
      <c r="AK540" s="697">
        <f>[52]ACCOUNTALLOC!AK540</f>
        <v>0</v>
      </c>
      <c r="AL540" s="697">
        <f>[52]ACCOUNTALLOC!AL540</f>
        <v>0</v>
      </c>
      <c r="AM540" s="697">
        <f>[52]ACCOUNTALLOC!AM540</f>
        <v>0</v>
      </c>
      <c r="AN540" s="697">
        <f>[52]ACCOUNTALLOC!AN540</f>
        <v>0</v>
      </c>
      <c r="AO540" s="697">
        <f>[52]ACCOUNTALLOC!AO540</f>
        <v>0</v>
      </c>
      <c r="AP540" s="697">
        <f>[52]ACCOUNTALLOC!AP540</f>
        <v>0</v>
      </c>
      <c r="AQ540" s="697">
        <f>[52]ACCOUNTALLOC!AQ540</f>
        <v>0</v>
      </c>
      <c r="AR540" s="698"/>
      <c r="AS540" s="697">
        <f>[52]ACCOUNTALLOC!AS540</f>
        <v>0</v>
      </c>
      <c r="AT540" s="697">
        <f>[52]ACCOUNTALLOC!AT540</f>
        <v>0</v>
      </c>
      <c r="AU540" s="697">
        <f>[52]ACCOUNTALLOC!AU540</f>
        <v>0</v>
      </c>
      <c r="AV540" s="697">
        <f>[52]ACCOUNTALLOC!AV540</f>
        <v>0</v>
      </c>
      <c r="AW540" s="697">
        <f>[52]ACCOUNTALLOC!AW540</f>
        <v>0</v>
      </c>
      <c r="AX540" s="697">
        <f>[52]ACCOUNTALLOC!AX540</f>
        <v>0</v>
      </c>
      <c r="AY540" s="697">
        <f>[52]ACCOUNTALLOC!AY540</f>
        <v>0</v>
      </c>
      <c r="AZ540" s="698"/>
      <c r="BA540" s="697">
        <f>[52]ACCOUNTALLOC!BA540</f>
        <v>0</v>
      </c>
      <c r="BB540" s="697">
        <f>[52]ACCOUNTALLOC!BB540</f>
        <v>0</v>
      </c>
      <c r="BC540" s="697">
        <f>[52]ACCOUNTALLOC!BC540</f>
        <v>0</v>
      </c>
      <c r="BD540" s="697">
        <f>[52]ACCOUNTALLOC!BD540</f>
        <v>0</v>
      </c>
      <c r="BE540" s="697">
        <f>[52]ACCOUNTALLOC!BE540</f>
        <v>0</v>
      </c>
      <c r="BF540" s="697">
        <f>[52]ACCOUNTALLOC!BF540</f>
        <v>0</v>
      </c>
      <c r="BG540" s="697">
        <f>[52]ACCOUNTALLOC!BG540</f>
        <v>0</v>
      </c>
      <c r="BH540" s="698"/>
      <c r="BI540" s="697">
        <f>[52]ACCOUNTALLOC!BI540</f>
        <v>0</v>
      </c>
      <c r="BJ540" s="697">
        <f>[52]ACCOUNTALLOC!BJ540</f>
        <v>0</v>
      </c>
      <c r="BK540" s="697">
        <f>[52]ACCOUNTALLOC!BK540</f>
        <v>0</v>
      </c>
      <c r="BL540" s="697">
        <f>[52]ACCOUNTALLOC!BL540</f>
        <v>0</v>
      </c>
      <c r="BM540" s="697">
        <f>[52]ACCOUNTALLOC!BM540</f>
        <v>0</v>
      </c>
      <c r="BN540" s="697">
        <f>[52]ACCOUNTALLOC!BN540</f>
        <v>0</v>
      </c>
      <c r="BO540" s="697">
        <f>[52]ACCOUNTALLOC!BO540</f>
        <v>0</v>
      </c>
      <c r="BP540" s="698"/>
      <c r="BQ540" s="697">
        <f>[52]ACCOUNTALLOC!BQ540</f>
        <v>0</v>
      </c>
      <c r="BR540" s="697">
        <f>[52]ACCOUNTALLOC!BR540</f>
        <v>0</v>
      </c>
      <c r="BS540" s="697">
        <f>[52]ACCOUNTALLOC!BS540</f>
        <v>0</v>
      </c>
      <c r="BT540" s="697">
        <f>[52]ACCOUNTALLOC!BT540</f>
        <v>0</v>
      </c>
      <c r="BU540" s="697">
        <f>[52]ACCOUNTALLOC!BU540</f>
        <v>0</v>
      </c>
      <c r="BV540" s="697">
        <f>[52]ACCOUNTALLOC!BV540</f>
        <v>0</v>
      </c>
      <c r="BW540" s="697">
        <f>[52]ACCOUNTALLOC!BW540</f>
        <v>0</v>
      </c>
      <c r="BX540" s="698"/>
      <c r="BY540" s="697">
        <f>[52]ACCOUNTALLOC!BY540</f>
        <v>9969.1200000000008</v>
      </c>
      <c r="BZ540" s="697">
        <f>[52]ACCOUNTALLOC!BZ540</f>
        <v>0</v>
      </c>
      <c r="CA540" s="697">
        <f>[52]ACCOUNTALLOC!CA540</f>
        <v>0</v>
      </c>
      <c r="CB540" s="697">
        <f>[52]ACCOUNTALLOC!CB540</f>
        <v>0</v>
      </c>
      <c r="CC540" s="697">
        <f>[52]ACCOUNTALLOC!CC540</f>
        <v>0</v>
      </c>
      <c r="CD540" s="697">
        <f>[52]ACCOUNTALLOC!CD540</f>
        <v>0</v>
      </c>
      <c r="CE540" s="697">
        <f>[52]ACCOUNTALLOC!CE540</f>
        <v>9969.1200000000008</v>
      </c>
      <c r="CF540" s="698"/>
      <c r="CG540" s="697">
        <f>[52]ACCOUNTALLOC!CG540</f>
        <v>0</v>
      </c>
      <c r="CH540" s="697">
        <f>[52]ACCOUNTALLOC!CH540</f>
        <v>0</v>
      </c>
      <c r="CI540" s="697">
        <f>[52]ACCOUNTALLOC!CI540</f>
        <v>0</v>
      </c>
      <c r="CJ540" s="697">
        <f>[52]ACCOUNTALLOC!CJ540</f>
        <v>0</v>
      </c>
      <c r="CK540" s="697">
        <f>[52]ACCOUNTALLOC!CK540</f>
        <v>0</v>
      </c>
      <c r="CL540" s="697">
        <f>[52]ACCOUNTALLOC!CL540</f>
        <v>0</v>
      </c>
      <c r="CM540" s="697">
        <f>[52]ACCOUNTALLOC!CM540</f>
        <v>0</v>
      </c>
      <c r="CN540" s="698">
        <f>[52]ACCOUNTALLOC!CN540</f>
        <v>0</v>
      </c>
      <c r="CO540" s="697">
        <f>[52]ACCOUNTALLOC!CO540</f>
        <v>0</v>
      </c>
      <c r="CP540" s="697">
        <f>[52]ACCOUNTALLOC!CP540</f>
        <v>0</v>
      </c>
      <c r="CQ540" s="697">
        <f>[52]ACCOUNTALLOC!CQ540</f>
        <v>0</v>
      </c>
      <c r="CR540" s="697">
        <f>[52]ACCOUNTALLOC!CR540</f>
        <v>0</v>
      </c>
      <c r="CS540" s="697">
        <f>[52]ACCOUNTALLOC!CS540</f>
        <v>0</v>
      </c>
      <c r="CT540" s="697">
        <f>[52]ACCOUNTALLOC!CT540</f>
        <v>0</v>
      </c>
      <c r="CU540" s="697">
        <f>[52]ACCOUNTALLOC!CU540</f>
        <v>0</v>
      </c>
      <c r="CW540" s="65">
        <f>[52]ACCOUNTALLOC!CW540</f>
        <v>0</v>
      </c>
      <c r="CX540" s="65">
        <f>[52]ACCOUNTALLOC!CX540</f>
        <v>0</v>
      </c>
      <c r="CY540" s="65">
        <f>[52]ACCOUNTALLOC!CY540</f>
        <v>0</v>
      </c>
      <c r="CZ540" s="65">
        <f>[52]ACCOUNTALLOC!CZ540</f>
        <v>0</v>
      </c>
      <c r="DA540" s="65">
        <f>[52]ACCOUNTALLOC!DA540</f>
        <v>0</v>
      </c>
      <c r="DB540" s="65">
        <f>[52]ACCOUNTALLOC!DB540</f>
        <v>0</v>
      </c>
      <c r="DC540" s="65">
        <f>[52]ACCOUNTALLOC!DC540</f>
        <v>0</v>
      </c>
      <c r="DE540" s="65">
        <v>0</v>
      </c>
      <c r="DF540" s="65">
        <v>0</v>
      </c>
      <c r="DG540" s="65">
        <v>0</v>
      </c>
      <c r="DH540" s="65">
        <v>0</v>
      </c>
      <c r="DI540" s="65">
        <v>0</v>
      </c>
      <c r="DJ540" s="65">
        <v>0</v>
      </c>
      <c r="DK540" s="65">
        <v>0</v>
      </c>
      <c r="DM540" s="65">
        <v>0</v>
      </c>
      <c r="DN540" s="65">
        <v>0</v>
      </c>
      <c r="DO540" s="65">
        <v>0</v>
      </c>
      <c r="DP540" s="65">
        <v>0</v>
      </c>
      <c r="DQ540" s="65">
        <v>0</v>
      </c>
      <c r="DR540" s="65">
        <v>0</v>
      </c>
      <c r="DS540" s="65">
        <v>0</v>
      </c>
      <c r="DU540" s="65">
        <v>0</v>
      </c>
      <c r="DV540" s="65">
        <v>0</v>
      </c>
      <c r="DW540" s="65">
        <v>0</v>
      </c>
      <c r="DX540" s="65">
        <v>0</v>
      </c>
      <c r="DY540" s="65">
        <v>0</v>
      </c>
      <c r="DZ540" s="65">
        <v>0</v>
      </c>
      <c r="EA540" s="65">
        <v>0</v>
      </c>
      <c r="EC540" s="65">
        <v>0</v>
      </c>
      <c r="ED540" s="65">
        <v>0</v>
      </c>
      <c r="EE540" s="65">
        <v>0</v>
      </c>
      <c r="EF540" s="65">
        <v>0</v>
      </c>
      <c r="EG540" s="65">
        <v>0</v>
      </c>
      <c r="EH540" s="65">
        <v>0</v>
      </c>
      <c r="EI540" s="65">
        <v>0</v>
      </c>
      <c r="EK540" s="65">
        <v>0</v>
      </c>
      <c r="EL540" s="65">
        <v>0</v>
      </c>
      <c r="EM540" s="65">
        <v>0</v>
      </c>
      <c r="EN540" s="65">
        <v>0</v>
      </c>
      <c r="EO540" s="65">
        <v>0</v>
      </c>
      <c r="EP540" s="65">
        <v>0</v>
      </c>
      <c r="EQ540" s="65">
        <v>0</v>
      </c>
      <c r="ES540" s="65">
        <v>0</v>
      </c>
      <c r="ET540" s="65">
        <v>0</v>
      </c>
      <c r="EU540" s="65">
        <v>0</v>
      </c>
      <c r="EV540" s="65">
        <v>0</v>
      </c>
      <c r="EW540" s="65">
        <v>0</v>
      </c>
      <c r="EX540" s="65">
        <v>0</v>
      </c>
      <c r="EY540" s="65">
        <v>0</v>
      </c>
      <c r="FA540" s="65">
        <v>0</v>
      </c>
      <c r="FB540" s="65">
        <v>0</v>
      </c>
      <c r="FC540" s="65">
        <v>0</v>
      </c>
      <c r="FD540" s="65">
        <v>0</v>
      </c>
      <c r="FE540" s="65">
        <v>0</v>
      </c>
      <c r="FF540" s="65">
        <v>0</v>
      </c>
      <c r="FG540" s="65">
        <v>0</v>
      </c>
    </row>
    <row r="541" spans="1:163">
      <c r="A541" s="699" t="str">
        <f>[52]ACCOUNTALLOC!A541</f>
        <v>403.04d</v>
      </c>
      <c r="B541" s="698" t="str">
        <f>[52]ACCOUNTALLOC!B541</f>
        <v>Depr Exp - Transmission - Non-Washington</v>
      </c>
      <c r="C541" s="695">
        <f>[52]ACCOUNTALLOC!C541</f>
        <v>3010267.3200000003</v>
      </c>
      <c r="D541" s="700"/>
      <c r="E541" s="697">
        <f>[52]ACCOUNTALLOC!E541</f>
        <v>190970.66457517425</v>
      </c>
      <c r="F541" s="697">
        <f>[52]ACCOUNTALLOC!F541</f>
        <v>1395733.146390558</v>
      </c>
      <c r="G541" s="697">
        <f>[52]ACCOUNTALLOC!G541</f>
        <v>0</v>
      </c>
      <c r="H541" s="697">
        <f>[52]ACCOUNTALLOC!H541</f>
        <v>0</v>
      </c>
      <c r="I541" s="697">
        <f>[52]ACCOUNTALLOC!I541</f>
        <v>0</v>
      </c>
      <c r="J541" s="697">
        <f>[52]ACCOUNTALLOC!J541</f>
        <v>0</v>
      </c>
      <c r="K541" s="697">
        <f>[52]ACCOUNTALLOC!K541</f>
        <v>1586703.8109657322</v>
      </c>
      <c r="L541" s="698"/>
      <c r="M541" s="697">
        <f>[52]ACCOUNTALLOC!M541</f>
        <v>44028.858192505948</v>
      </c>
      <c r="N541" s="697">
        <f>[52]ACCOUNTALLOC!N541</f>
        <v>354639.41515689355</v>
      </c>
      <c r="O541" s="697">
        <f>[52]ACCOUNTALLOC!O541</f>
        <v>0</v>
      </c>
      <c r="P541" s="697">
        <f>[52]ACCOUNTALLOC!P541</f>
        <v>0</v>
      </c>
      <c r="Q541" s="697">
        <f>[52]ACCOUNTALLOC!Q541</f>
        <v>0</v>
      </c>
      <c r="R541" s="697">
        <f>[52]ACCOUNTALLOC!R541</f>
        <v>0</v>
      </c>
      <c r="S541" s="697">
        <f>[52]ACCOUNTALLOC!S541</f>
        <v>398668.2733493995</v>
      </c>
      <c r="T541" s="698"/>
      <c r="U541" s="697">
        <f>[52]ACCOUNTALLOC!U541</f>
        <v>47125.760381719549</v>
      </c>
      <c r="V541" s="697">
        <f>[52]ACCOUNTALLOC!V541</f>
        <v>394386.18788131961</v>
      </c>
      <c r="W541" s="697">
        <f>[52]ACCOUNTALLOC!W541</f>
        <v>0</v>
      </c>
      <c r="X541" s="697">
        <f>[52]ACCOUNTALLOC!X541</f>
        <v>0</v>
      </c>
      <c r="Y541" s="697">
        <f>[52]ACCOUNTALLOC!Y541</f>
        <v>0</v>
      </c>
      <c r="Z541" s="697">
        <f>[52]ACCOUNTALLOC!Z541</f>
        <v>0</v>
      </c>
      <c r="AA541" s="697">
        <f>[52]ACCOUNTALLOC!AA541</f>
        <v>441511.94826303917</v>
      </c>
      <c r="AB541" s="698"/>
      <c r="AC541" s="697">
        <f>[52]ACCOUNTALLOC!AC541</f>
        <v>24760.715820738671</v>
      </c>
      <c r="AD541" s="697">
        <f>[52]ACCOUNTALLOC!AD541</f>
        <v>254523.36477366352</v>
      </c>
      <c r="AE541" s="697">
        <f>[52]ACCOUNTALLOC!AE541</f>
        <v>0</v>
      </c>
      <c r="AF541" s="697">
        <f>[52]ACCOUNTALLOC!AF541</f>
        <v>0</v>
      </c>
      <c r="AG541" s="697">
        <f>[52]ACCOUNTALLOC!AG541</f>
        <v>0</v>
      </c>
      <c r="AH541" s="697">
        <f>[52]ACCOUNTALLOC!AH541</f>
        <v>0</v>
      </c>
      <c r="AI541" s="697">
        <f>[52]ACCOUNTALLOC!AI541</f>
        <v>279284.08059440221</v>
      </c>
      <c r="AJ541" s="698"/>
      <c r="AK541" s="697">
        <f>[52]ACCOUNTALLOC!AK541</f>
        <v>17491.52988364231</v>
      </c>
      <c r="AL541" s="697">
        <f>[52]ACCOUNTALLOC!AL541</f>
        <v>177082.79570428701</v>
      </c>
      <c r="AM541" s="697">
        <f>[52]ACCOUNTALLOC!AM541</f>
        <v>0</v>
      </c>
      <c r="AN541" s="697">
        <f>[52]ACCOUNTALLOC!AN541</f>
        <v>0</v>
      </c>
      <c r="AO541" s="697">
        <f>[52]ACCOUNTALLOC!AO541</f>
        <v>0</v>
      </c>
      <c r="AP541" s="697">
        <f>[52]ACCOUNTALLOC!AP541</f>
        <v>0</v>
      </c>
      <c r="AQ541" s="697">
        <f>[52]ACCOUNTALLOC!AQ541</f>
        <v>194574.32558792931</v>
      </c>
      <c r="AR541" s="698"/>
      <c r="AS541" s="697">
        <f>[52]ACCOUNTALLOC!AS541</f>
        <v>0.5977608716247591</v>
      </c>
      <c r="AT541" s="697">
        <f>[52]ACCOUNTALLOC!AT541</f>
        <v>559.15811670674873</v>
      </c>
      <c r="AU541" s="697">
        <f>[52]ACCOUNTALLOC!AU541</f>
        <v>0</v>
      </c>
      <c r="AV541" s="697">
        <f>[52]ACCOUNTALLOC!AV541</f>
        <v>0</v>
      </c>
      <c r="AW541" s="697">
        <f>[52]ACCOUNTALLOC!AW541</f>
        <v>0</v>
      </c>
      <c r="AX541" s="697">
        <f>[52]ACCOUNTALLOC!AX541</f>
        <v>0</v>
      </c>
      <c r="AY541" s="697">
        <f>[52]ACCOUNTALLOC!AY541</f>
        <v>559.75587757837354</v>
      </c>
      <c r="AZ541" s="698"/>
      <c r="BA541" s="697">
        <f>[52]ACCOUNTALLOC!BA541</f>
        <v>0</v>
      </c>
      <c r="BB541" s="697">
        <f>[52]ACCOUNTALLOC!BB541</f>
        <v>15432.492699216755</v>
      </c>
      <c r="BC541" s="697">
        <f>[52]ACCOUNTALLOC!BC541</f>
        <v>0</v>
      </c>
      <c r="BD541" s="697">
        <f>[52]ACCOUNTALLOC!BD541</f>
        <v>0</v>
      </c>
      <c r="BE541" s="697">
        <f>[52]ACCOUNTALLOC!BE541</f>
        <v>0</v>
      </c>
      <c r="BF541" s="697">
        <f>[52]ACCOUNTALLOC!BF541</f>
        <v>0</v>
      </c>
      <c r="BG541" s="697">
        <f>[52]ACCOUNTALLOC!BG541</f>
        <v>15432.492699216755</v>
      </c>
      <c r="BH541" s="698"/>
      <c r="BI541" s="697">
        <f>[52]ACCOUNTALLOC!BI541</f>
        <v>0</v>
      </c>
      <c r="BJ541" s="697">
        <f>[52]ACCOUNTALLOC!BJ541</f>
        <v>0</v>
      </c>
      <c r="BK541" s="697">
        <f>[52]ACCOUNTALLOC!BK541</f>
        <v>0</v>
      </c>
      <c r="BL541" s="697">
        <f>[52]ACCOUNTALLOC!BL541</f>
        <v>0</v>
      </c>
      <c r="BM541" s="697">
        <f>[52]ACCOUNTALLOC!BM541</f>
        <v>0</v>
      </c>
      <c r="BN541" s="697">
        <f>[52]ACCOUNTALLOC!BN541</f>
        <v>0</v>
      </c>
      <c r="BO541" s="697">
        <f>[52]ACCOUNTALLOC!BO541</f>
        <v>0</v>
      </c>
      <c r="BP541" s="698"/>
      <c r="BQ541" s="697">
        <f>[52]ACCOUNTALLOC!BQ541</f>
        <v>5941.1330041218198</v>
      </c>
      <c r="BR541" s="697">
        <f>[52]ACCOUNTALLOC!BR541</f>
        <v>76648.633922739507</v>
      </c>
      <c r="BS541" s="697">
        <f>[52]ACCOUNTALLOC!BS541</f>
        <v>0</v>
      </c>
      <c r="BT541" s="697">
        <f>[52]ACCOUNTALLOC!BT541</f>
        <v>0</v>
      </c>
      <c r="BU541" s="697">
        <f>[52]ACCOUNTALLOC!BU541</f>
        <v>0</v>
      </c>
      <c r="BV541" s="697">
        <f>[52]ACCOUNTALLOC!BV541</f>
        <v>0</v>
      </c>
      <c r="BW541" s="697">
        <f>[52]ACCOUNTALLOC!BW541</f>
        <v>82589.766926861324</v>
      </c>
      <c r="BX541" s="698"/>
      <c r="BY541" s="697">
        <f>[52]ACCOUNTALLOC!BY541</f>
        <v>0</v>
      </c>
      <c r="BZ541" s="697">
        <f>[52]ACCOUNTALLOC!BZ541</f>
        <v>0</v>
      </c>
      <c r="CA541" s="697">
        <f>[52]ACCOUNTALLOC!CA541</f>
        <v>0</v>
      </c>
      <c r="CB541" s="697">
        <f>[52]ACCOUNTALLOC!CB541</f>
        <v>0</v>
      </c>
      <c r="CC541" s="697">
        <f>[52]ACCOUNTALLOC!CC541</f>
        <v>0</v>
      </c>
      <c r="CD541" s="697">
        <f>[52]ACCOUNTALLOC!CD541</f>
        <v>0</v>
      </c>
      <c r="CE541" s="697">
        <f>[52]ACCOUNTALLOC!CE541</f>
        <v>0</v>
      </c>
      <c r="CF541" s="698"/>
      <c r="CG541" s="697">
        <f>[52]ACCOUNTALLOC!CG541</f>
        <v>688.17450144483496</v>
      </c>
      <c r="CH541" s="697">
        <f>[52]ACCOUNTALLOC!CH541</f>
        <v>9229.445761598201</v>
      </c>
      <c r="CI541" s="697">
        <f>[52]ACCOUNTALLOC!CI541</f>
        <v>0</v>
      </c>
      <c r="CJ541" s="697">
        <f>[52]ACCOUNTALLOC!CJ541</f>
        <v>0</v>
      </c>
      <c r="CK541" s="697">
        <f>[52]ACCOUNTALLOC!CK541</f>
        <v>0</v>
      </c>
      <c r="CL541" s="697">
        <f>[52]ACCOUNTALLOC!CL541</f>
        <v>0</v>
      </c>
      <c r="CM541" s="697">
        <f>[52]ACCOUNTALLOC!CM541</f>
        <v>9917.6202630430362</v>
      </c>
      <c r="CN541" s="698">
        <f>[52]ACCOUNTALLOC!CN541</f>
        <v>0</v>
      </c>
      <c r="CO541" s="697">
        <f>[52]ACCOUNTALLOC!CO541</f>
        <v>121.9710797810569</v>
      </c>
      <c r="CP541" s="697">
        <f>[52]ACCOUNTALLOC!CP541</f>
        <v>903.27439301807544</v>
      </c>
      <c r="CQ541" s="697">
        <f>[52]ACCOUNTALLOC!CQ541</f>
        <v>0</v>
      </c>
      <c r="CR541" s="697">
        <f>[52]ACCOUNTALLOC!CR541</f>
        <v>0</v>
      </c>
      <c r="CS541" s="697">
        <f>[52]ACCOUNTALLOC!CS541</f>
        <v>0</v>
      </c>
      <c r="CT541" s="697">
        <f>[52]ACCOUNTALLOC!CT541</f>
        <v>0</v>
      </c>
      <c r="CU541" s="697">
        <f>[52]ACCOUNTALLOC!CU541</f>
        <v>1025.2454727991324</v>
      </c>
      <c r="CW541" s="65">
        <f>[52]ACCOUNTALLOC!CW541</f>
        <v>0</v>
      </c>
      <c r="CX541" s="65">
        <f>[52]ACCOUNTALLOC!CX541</f>
        <v>0</v>
      </c>
      <c r="CY541" s="65">
        <f>[52]ACCOUNTALLOC!CY541</f>
        <v>0</v>
      </c>
      <c r="CZ541" s="65">
        <f>[52]ACCOUNTALLOC!CZ541</f>
        <v>0</v>
      </c>
      <c r="DA541" s="65">
        <f>[52]ACCOUNTALLOC!DA541</f>
        <v>0</v>
      </c>
      <c r="DB541" s="65">
        <f>[52]ACCOUNTALLOC!DB541</f>
        <v>0</v>
      </c>
      <c r="DC541" s="65">
        <f>[52]ACCOUNTALLOC!DC541</f>
        <v>0</v>
      </c>
      <c r="DE541" s="65">
        <v>0</v>
      </c>
      <c r="DF541" s="65">
        <v>0</v>
      </c>
      <c r="DG541" s="65">
        <v>0</v>
      </c>
      <c r="DH541" s="65">
        <v>0</v>
      </c>
      <c r="DI541" s="65">
        <v>0</v>
      </c>
      <c r="DJ541" s="65">
        <v>0</v>
      </c>
      <c r="DK541" s="65">
        <v>0</v>
      </c>
      <c r="DM541" s="65">
        <v>0</v>
      </c>
      <c r="DN541" s="65">
        <v>0</v>
      </c>
      <c r="DO541" s="65">
        <v>0</v>
      </c>
      <c r="DP541" s="65">
        <v>0</v>
      </c>
      <c r="DQ541" s="65">
        <v>0</v>
      </c>
      <c r="DR541" s="65">
        <v>0</v>
      </c>
      <c r="DS541" s="65">
        <v>0</v>
      </c>
      <c r="DU541" s="65">
        <v>0</v>
      </c>
      <c r="DV541" s="65">
        <v>0</v>
      </c>
      <c r="DW541" s="65">
        <v>0</v>
      </c>
      <c r="DX541" s="65">
        <v>0</v>
      </c>
      <c r="DY541" s="65">
        <v>0</v>
      </c>
      <c r="DZ541" s="65">
        <v>0</v>
      </c>
      <c r="EA541" s="65">
        <v>0</v>
      </c>
      <c r="EC541" s="65">
        <v>0</v>
      </c>
      <c r="ED541" s="65">
        <v>0</v>
      </c>
      <c r="EE541" s="65">
        <v>0</v>
      </c>
      <c r="EF541" s="65">
        <v>0</v>
      </c>
      <c r="EG541" s="65">
        <v>0</v>
      </c>
      <c r="EH541" s="65">
        <v>0</v>
      </c>
      <c r="EI541" s="65">
        <v>0</v>
      </c>
      <c r="EK541" s="65">
        <v>0</v>
      </c>
      <c r="EL541" s="65">
        <v>0</v>
      </c>
      <c r="EM541" s="65">
        <v>0</v>
      </c>
      <c r="EN541" s="65">
        <v>0</v>
      </c>
      <c r="EO541" s="65">
        <v>0</v>
      </c>
      <c r="EP541" s="65">
        <v>0</v>
      </c>
      <c r="EQ541" s="65">
        <v>0</v>
      </c>
      <c r="ES541" s="65">
        <v>0</v>
      </c>
      <c r="ET541" s="65">
        <v>0</v>
      </c>
      <c r="EU541" s="65">
        <v>0</v>
      </c>
      <c r="EV541" s="65">
        <v>0</v>
      </c>
      <c r="EW541" s="65">
        <v>0</v>
      </c>
      <c r="EX541" s="65">
        <v>0</v>
      </c>
      <c r="EY541" s="65">
        <v>0</v>
      </c>
      <c r="FA541" s="65">
        <v>0</v>
      </c>
      <c r="FB541" s="65">
        <v>0</v>
      </c>
      <c r="FC541" s="65">
        <v>0</v>
      </c>
      <c r="FD541" s="65">
        <v>0</v>
      </c>
      <c r="FE541" s="65">
        <v>0</v>
      </c>
      <c r="FF541" s="65">
        <v>0</v>
      </c>
      <c r="FG541" s="65">
        <v>0</v>
      </c>
    </row>
    <row r="542" spans="1:163">
      <c r="A542" s="699" t="str">
        <f>[52]ACCOUNTALLOC!A542</f>
        <v>403.05a</v>
      </c>
      <c r="B542" s="698" t="str">
        <f>[52]ACCOUNTALLOC!B542</f>
        <v>Depr Exp - Distribution - Easements</v>
      </c>
      <c r="C542" s="695">
        <f>[52]ACCOUNTALLOC!C542</f>
        <v>71582.14</v>
      </c>
      <c r="D542" s="700"/>
      <c r="E542" s="697">
        <f>[52]ACCOUNTALLOC!E542</f>
        <v>29713.45009938669</v>
      </c>
      <c r="F542" s="697">
        <f>[52]ACCOUNTALLOC!F542</f>
        <v>0</v>
      </c>
      <c r="G542" s="697">
        <f>[52]ACCOUNTALLOC!G542</f>
        <v>0</v>
      </c>
      <c r="H542" s="697">
        <f>[52]ACCOUNTALLOC!H542</f>
        <v>0</v>
      </c>
      <c r="I542" s="697">
        <f>[52]ACCOUNTALLOC!I542</f>
        <v>0</v>
      </c>
      <c r="J542" s="697">
        <f>[52]ACCOUNTALLOC!J542</f>
        <v>0</v>
      </c>
      <c r="K542" s="697">
        <f>[52]ACCOUNTALLOC!K542</f>
        <v>29713.45009938669</v>
      </c>
      <c r="L542" s="698"/>
      <c r="M542" s="697">
        <f>[52]ACCOUNTALLOC!M542</f>
        <v>9578.9042275408283</v>
      </c>
      <c r="N542" s="697">
        <f>[52]ACCOUNTALLOC!N542</f>
        <v>0</v>
      </c>
      <c r="O542" s="697">
        <f>[52]ACCOUNTALLOC!O542</f>
        <v>0</v>
      </c>
      <c r="P542" s="697">
        <f>[52]ACCOUNTALLOC!P542</f>
        <v>0</v>
      </c>
      <c r="Q542" s="697">
        <f>[52]ACCOUNTALLOC!Q542</f>
        <v>0</v>
      </c>
      <c r="R542" s="697">
        <f>[52]ACCOUNTALLOC!R542</f>
        <v>0</v>
      </c>
      <c r="S542" s="697">
        <f>[52]ACCOUNTALLOC!S542</f>
        <v>9578.9042275408283</v>
      </c>
      <c r="T542" s="698"/>
      <c r="U542" s="697">
        <f>[52]ACCOUNTALLOC!U542</f>
        <v>12462.470301047517</v>
      </c>
      <c r="V542" s="697">
        <f>[52]ACCOUNTALLOC!V542</f>
        <v>0</v>
      </c>
      <c r="W542" s="697">
        <f>[52]ACCOUNTALLOC!W542</f>
        <v>0</v>
      </c>
      <c r="X542" s="697">
        <f>[52]ACCOUNTALLOC!X542</f>
        <v>0</v>
      </c>
      <c r="Y542" s="697">
        <f>[52]ACCOUNTALLOC!Y542</f>
        <v>0</v>
      </c>
      <c r="Z542" s="697">
        <f>[52]ACCOUNTALLOC!Z542</f>
        <v>0</v>
      </c>
      <c r="AA542" s="697">
        <f>[52]ACCOUNTALLOC!AA542</f>
        <v>12462.470301047517</v>
      </c>
      <c r="AB542" s="698"/>
      <c r="AC542" s="697">
        <f>[52]ACCOUNTALLOC!AC542</f>
        <v>7324.296776331299</v>
      </c>
      <c r="AD542" s="697">
        <f>[52]ACCOUNTALLOC!AD542</f>
        <v>0</v>
      </c>
      <c r="AE542" s="697">
        <f>[52]ACCOUNTALLOC!AE542</f>
        <v>0</v>
      </c>
      <c r="AF542" s="697">
        <f>[52]ACCOUNTALLOC!AF542</f>
        <v>0</v>
      </c>
      <c r="AG542" s="697">
        <f>[52]ACCOUNTALLOC!AG542</f>
        <v>0</v>
      </c>
      <c r="AH542" s="697">
        <f>[52]ACCOUNTALLOC!AH542</f>
        <v>0</v>
      </c>
      <c r="AI542" s="697">
        <f>[52]ACCOUNTALLOC!AI542</f>
        <v>7324.296776331299</v>
      </c>
      <c r="AJ542" s="698"/>
      <c r="AK542" s="697">
        <f>[52]ACCOUNTALLOC!AK542</f>
        <v>6032.7788113126835</v>
      </c>
      <c r="AL542" s="697">
        <f>[52]ACCOUNTALLOC!AL542</f>
        <v>0</v>
      </c>
      <c r="AM542" s="697">
        <f>[52]ACCOUNTALLOC!AM542</f>
        <v>0</v>
      </c>
      <c r="AN542" s="697">
        <f>[52]ACCOUNTALLOC!AN542</f>
        <v>0</v>
      </c>
      <c r="AO542" s="697">
        <f>[52]ACCOUNTALLOC!AO542</f>
        <v>0</v>
      </c>
      <c r="AP542" s="697">
        <f>[52]ACCOUNTALLOC!AP542</f>
        <v>0</v>
      </c>
      <c r="AQ542" s="697">
        <f>[52]ACCOUNTALLOC!AQ542</f>
        <v>6032.7788113126835</v>
      </c>
      <c r="AR542" s="698"/>
      <c r="AS542" s="697">
        <f>[52]ACCOUNTALLOC!AS542</f>
        <v>1.3205523310859257</v>
      </c>
      <c r="AT542" s="697">
        <f>[52]ACCOUNTALLOC!AT542</f>
        <v>0</v>
      </c>
      <c r="AU542" s="697">
        <f>[52]ACCOUNTALLOC!AU542</f>
        <v>0</v>
      </c>
      <c r="AV542" s="697">
        <f>[52]ACCOUNTALLOC!AV542</f>
        <v>0</v>
      </c>
      <c r="AW542" s="697">
        <f>[52]ACCOUNTALLOC!AW542</f>
        <v>0</v>
      </c>
      <c r="AX542" s="697">
        <f>[52]ACCOUNTALLOC!AX542</f>
        <v>0</v>
      </c>
      <c r="AY542" s="697">
        <f>[52]ACCOUNTALLOC!AY542</f>
        <v>1.3205523310859257</v>
      </c>
      <c r="AZ542" s="698"/>
      <c r="BA542" s="697">
        <f>[52]ACCOUNTALLOC!BA542</f>
        <v>308.40899441452206</v>
      </c>
      <c r="BB542" s="697">
        <f>[52]ACCOUNTALLOC!BB542</f>
        <v>0</v>
      </c>
      <c r="BC542" s="697">
        <f>[52]ACCOUNTALLOC!BC542</f>
        <v>0</v>
      </c>
      <c r="BD542" s="697">
        <f>[52]ACCOUNTALLOC!BD542</f>
        <v>0</v>
      </c>
      <c r="BE542" s="697">
        <f>[52]ACCOUNTALLOC!BE542</f>
        <v>0</v>
      </c>
      <c r="BF542" s="697">
        <f>[52]ACCOUNTALLOC!BF542</f>
        <v>0</v>
      </c>
      <c r="BG542" s="697">
        <f>[52]ACCOUNTALLOC!BG542</f>
        <v>308.40899441452206</v>
      </c>
      <c r="BH542" s="698"/>
      <c r="BI542" s="697">
        <f>[52]ACCOUNTALLOC!BI542</f>
        <v>6092.0196687522339</v>
      </c>
      <c r="BJ542" s="697">
        <f>[52]ACCOUNTALLOC!BJ542</f>
        <v>0</v>
      </c>
      <c r="BK542" s="697">
        <f>[52]ACCOUNTALLOC!BK542</f>
        <v>0</v>
      </c>
      <c r="BL542" s="697">
        <f>[52]ACCOUNTALLOC!BL542</f>
        <v>0</v>
      </c>
      <c r="BM542" s="697">
        <f>[52]ACCOUNTALLOC!BM542</f>
        <v>0</v>
      </c>
      <c r="BN542" s="697">
        <f>[52]ACCOUNTALLOC!BN542</f>
        <v>0</v>
      </c>
      <c r="BO542" s="697">
        <f>[52]ACCOUNTALLOC!BO542</f>
        <v>6092.0196687522339</v>
      </c>
      <c r="BP542" s="698"/>
      <c r="BQ542" s="697">
        <f>[52]ACCOUNTALLOC!BQ542</f>
        <v>22.309030880357984</v>
      </c>
      <c r="BR542" s="697">
        <f>[52]ACCOUNTALLOC!BR542</f>
        <v>0</v>
      </c>
      <c r="BS542" s="697">
        <f>[52]ACCOUNTALLOC!BS542</f>
        <v>0</v>
      </c>
      <c r="BT542" s="697">
        <f>[52]ACCOUNTALLOC!BT542</f>
        <v>0</v>
      </c>
      <c r="BU542" s="697">
        <f>[52]ACCOUNTALLOC!BU542</f>
        <v>0</v>
      </c>
      <c r="BV542" s="697">
        <f>[52]ACCOUNTALLOC!BV542</f>
        <v>0</v>
      </c>
      <c r="BW542" s="697">
        <f>[52]ACCOUNTALLOC!BW542</f>
        <v>22.309030880357984</v>
      </c>
      <c r="BX542" s="698"/>
      <c r="BY542" s="697">
        <f>[52]ACCOUNTALLOC!BY542</f>
        <v>0</v>
      </c>
      <c r="BZ542" s="697">
        <f>[52]ACCOUNTALLOC!BZ542</f>
        <v>0</v>
      </c>
      <c r="CA542" s="697">
        <f>[52]ACCOUNTALLOC!CA542</f>
        <v>0</v>
      </c>
      <c r="CB542" s="697">
        <f>[52]ACCOUNTALLOC!CB542</f>
        <v>0</v>
      </c>
      <c r="CC542" s="697">
        <f>[52]ACCOUNTALLOC!CC542</f>
        <v>0</v>
      </c>
      <c r="CD542" s="697">
        <f>[52]ACCOUNTALLOC!CD542</f>
        <v>0</v>
      </c>
      <c r="CE542" s="697">
        <f>[52]ACCOUNTALLOC!CE542</f>
        <v>0</v>
      </c>
      <c r="CF542" s="698"/>
      <c r="CG542" s="697">
        <f>[52]ACCOUNTALLOC!CG542</f>
        <v>42.173194815993277</v>
      </c>
      <c r="CH542" s="697">
        <f>[52]ACCOUNTALLOC!CH542</f>
        <v>0</v>
      </c>
      <c r="CI542" s="697">
        <f>[52]ACCOUNTALLOC!CI542</f>
        <v>0</v>
      </c>
      <c r="CJ542" s="697">
        <f>[52]ACCOUNTALLOC!CJ542</f>
        <v>0</v>
      </c>
      <c r="CK542" s="697">
        <f>[52]ACCOUNTALLOC!CK542</f>
        <v>0</v>
      </c>
      <c r="CL542" s="697">
        <f>[52]ACCOUNTALLOC!CL542</f>
        <v>0</v>
      </c>
      <c r="CM542" s="697">
        <f>[52]ACCOUNTALLOC!CM542</f>
        <v>42.173194815993277</v>
      </c>
      <c r="CN542" s="698">
        <f>[52]ACCOUNTALLOC!CN542</f>
        <v>0</v>
      </c>
      <c r="CO542" s="697">
        <f>[52]ACCOUNTALLOC!CO542</f>
        <v>4.0083431867810164</v>
      </c>
      <c r="CP542" s="697">
        <f>[52]ACCOUNTALLOC!CP542</f>
        <v>0</v>
      </c>
      <c r="CQ542" s="697">
        <f>[52]ACCOUNTALLOC!CQ542</f>
        <v>0</v>
      </c>
      <c r="CR542" s="697">
        <f>[52]ACCOUNTALLOC!CR542</f>
        <v>0</v>
      </c>
      <c r="CS542" s="697">
        <f>[52]ACCOUNTALLOC!CS542</f>
        <v>0</v>
      </c>
      <c r="CT542" s="697">
        <f>[52]ACCOUNTALLOC!CT542</f>
        <v>0</v>
      </c>
      <c r="CU542" s="697">
        <f>[52]ACCOUNTALLOC!CU542</f>
        <v>4.0083431867810164</v>
      </c>
      <c r="CW542" s="65">
        <f>[52]ACCOUNTALLOC!CW542</f>
        <v>0</v>
      </c>
      <c r="CX542" s="65">
        <f>[52]ACCOUNTALLOC!CX542</f>
        <v>0</v>
      </c>
      <c r="CY542" s="65">
        <f>[52]ACCOUNTALLOC!CY542</f>
        <v>0</v>
      </c>
      <c r="CZ542" s="65">
        <f>[52]ACCOUNTALLOC!CZ542</f>
        <v>0</v>
      </c>
      <c r="DA542" s="65">
        <f>[52]ACCOUNTALLOC!DA542</f>
        <v>0</v>
      </c>
      <c r="DB542" s="65">
        <f>[52]ACCOUNTALLOC!DB542</f>
        <v>0</v>
      </c>
      <c r="DC542" s="65">
        <f>[52]ACCOUNTALLOC!DC542</f>
        <v>0</v>
      </c>
      <c r="DE542" s="65">
        <v>0</v>
      </c>
      <c r="DF542" s="65">
        <v>0</v>
      </c>
      <c r="DG542" s="65">
        <v>0</v>
      </c>
      <c r="DH542" s="65">
        <v>0</v>
      </c>
      <c r="DI542" s="65">
        <v>0</v>
      </c>
      <c r="DJ542" s="65">
        <v>0</v>
      </c>
      <c r="DK542" s="65">
        <v>0</v>
      </c>
      <c r="DM542" s="65">
        <v>0</v>
      </c>
      <c r="DN542" s="65">
        <v>0</v>
      </c>
      <c r="DO542" s="65">
        <v>0</v>
      </c>
      <c r="DP542" s="65">
        <v>0</v>
      </c>
      <c r="DQ542" s="65">
        <v>0</v>
      </c>
      <c r="DR542" s="65">
        <v>0</v>
      </c>
      <c r="DS542" s="65">
        <v>0</v>
      </c>
      <c r="DU542" s="65">
        <v>0</v>
      </c>
      <c r="DV542" s="65">
        <v>0</v>
      </c>
      <c r="DW542" s="65">
        <v>0</v>
      </c>
      <c r="DX542" s="65">
        <v>0</v>
      </c>
      <c r="DY542" s="65">
        <v>0</v>
      </c>
      <c r="DZ542" s="65">
        <v>0</v>
      </c>
      <c r="EA542" s="65">
        <v>0</v>
      </c>
      <c r="EC542" s="65">
        <v>0</v>
      </c>
      <c r="ED542" s="65">
        <v>0</v>
      </c>
      <c r="EE542" s="65">
        <v>0</v>
      </c>
      <c r="EF542" s="65">
        <v>0</v>
      </c>
      <c r="EG542" s="65">
        <v>0</v>
      </c>
      <c r="EH542" s="65">
        <v>0</v>
      </c>
      <c r="EI542" s="65">
        <v>0</v>
      </c>
      <c r="EK542" s="65">
        <v>0</v>
      </c>
      <c r="EL542" s="65">
        <v>0</v>
      </c>
      <c r="EM542" s="65">
        <v>0</v>
      </c>
      <c r="EN542" s="65">
        <v>0</v>
      </c>
      <c r="EO542" s="65">
        <v>0</v>
      </c>
      <c r="EP542" s="65">
        <v>0</v>
      </c>
      <c r="EQ542" s="65">
        <v>0</v>
      </c>
      <c r="ES542" s="65">
        <v>0</v>
      </c>
      <c r="ET542" s="65">
        <v>0</v>
      </c>
      <c r="EU542" s="65">
        <v>0</v>
      </c>
      <c r="EV542" s="65">
        <v>0</v>
      </c>
      <c r="EW542" s="65">
        <v>0</v>
      </c>
      <c r="EX542" s="65">
        <v>0</v>
      </c>
      <c r="EY542" s="65">
        <v>0</v>
      </c>
      <c r="FA542" s="65">
        <v>0</v>
      </c>
      <c r="FB542" s="65">
        <v>0</v>
      </c>
      <c r="FC542" s="65">
        <v>0</v>
      </c>
      <c r="FD542" s="65">
        <v>0</v>
      </c>
      <c r="FE542" s="65">
        <v>0</v>
      </c>
      <c r="FF542" s="65">
        <v>0</v>
      </c>
      <c r="FG542" s="65">
        <v>0</v>
      </c>
    </row>
    <row r="543" spans="1:163">
      <c r="A543" s="699" t="str">
        <f>[52]ACCOUNTALLOC!A543</f>
        <v>403.05b</v>
      </c>
      <c r="B543" s="698" t="str">
        <f>[52]ACCOUNTALLOC!B543</f>
        <v>Depr Exp - Distribution - Structures</v>
      </c>
      <c r="C543" s="695">
        <f>[52]ACCOUNTALLOC!C543</f>
        <v>142607.19</v>
      </c>
      <c r="D543" s="700"/>
      <c r="E543" s="697">
        <f>[52]ACCOUNTALLOC!E543</f>
        <v>66752.40422647653</v>
      </c>
      <c r="F543" s="697">
        <f>[52]ACCOUNTALLOC!F543</f>
        <v>0</v>
      </c>
      <c r="G543" s="697">
        <f>[52]ACCOUNTALLOC!G543</f>
        <v>0</v>
      </c>
      <c r="H543" s="697">
        <f>[52]ACCOUNTALLOC!H543</f>
        <v>0</v>
      </c>
      <c r="I543" s="697">
        <f>[52]ACCOUNTALLOC!I543</f>
        <v>0</v>
      </c>
      <c r="J543" s="697">
        <f>[52]ACCOUNTALLOC!J543</f>
        <v>0</v>
      </c>
      <c r="K543" s="697">
        <f>[52]ACCOUNTALLOC!K543</f>
        <v>66752.40422647653</v>
      </c>
      <c r="L543" s="698"/>
      <c r="M543" s="697">
        <f>[52]ACCOUNTALLOC!M543</f>
        <v>18375.886789560911</v>
      </c>
      <c r="N543" s="697">
        <f>[52]ACCOUNTALLOC!N543</f>
        <v>0</v>
      </c>
      <c r="O543" s="697">
        <f>[52]ACCOUNTALLOC!O543</f>
        <v>0</v>
      </c>
      <c r="P543" s="697">
        <f>[52]ACCOUNTALLOC!P543</f>
        <v>0</v>
      </c>
      <c r="Q543" s="697">
        <f>[52]ACCOUNTALLOC!Q543</f>
        <v>0</v>
      </c>
      <c r="R543" s="697">
        <f>[52]ACCOUNTALLOC!R543</f>
        <v>0</v>
      </c>
      <c r="S543" s="697">
        <f>[52]ACCOUNTALLOC!S543</f>
        <v>18375.886789560911</v>
      </c>
      <c r="T543" s="698"/>
      <c r="U543" s="697">
        <f>[52]ACCOUNTALLOC!U543</f>
        <v>22822.467407878503</v>
      </c>
      <c r="V543" s="697">
        <f>[52]ACCOUNTALLOC!V543</f>
        <v>0</v>
      </c>
      <c r="W543" s="697">
        <f>[52]ACCOUNTALLOC!W543</f>
        <v>0</v>
      </c>
      <c r="X543" s="697">
        <f>[52]ACCOUNTALLOC!X543</f>
        <v>0</v>
      </c>
      <c r="Y543" s="697">
        <f>[52]ACCOUNTALLOC!Y543</f>
        <v>0</v>
      </c>
      <c r="Z543" s="697">
        <f>[52]ACCOUNTALLOC!Z543</f>
        <v>0</v>
      </c>
      <c r="AA543" s="697">
        <f>[52]ACCOUNTALLOC!AA543</f>
        <v>22822.467407878503</v>
      </c>
      <c r="AB543" s="698"/>
      <c r="AC543" s="697">
        <f>[52]ACCOUNTALLOC!AC543</f>
        <v>13273.198772920263</v>
      </c>
      <c r="AD543" s="697">
        <f>[52]ACCOUNTALLOC!AD543</f>
        <v>0</v>
      </c>
      <c r="AE543" s="697">
        <f>[52]ACCOUNTALLOC!AE543</f>
        <v>0</v>
      </c>
      <c r="AF543" s="697">
        <f>[52]ACCOUNTALLOC!AF543</f>
        <v>0</v>
      </c>
      <c r="AG543" s="697">
        <f>[52]ACCOUNTALLOC!AG543</f>
        <v>0</v>
      </c>
      <c r="AH543" s="697">
        <f>[52]ACCOUNTALLOC!AH543</f>
        <v>0</v>
      </c>
      <c r="AI543" s="697">
        <f>[52]ACCOUNTALLOC!AI543</f>
        <v>13273.198772920263</v>
      </c>
      <c r="AJ543" s="698"/>
      <c r="AK543" s="697">
        <f>[52]ACCOUNTALLOC!AK543</f>
        <v>8713.8559134993211</v>
      </c>
      <c r="AL543" s="697">
        <f>[52]ACCOUNTALLOC!AL543</f>
        <v>0</v>
      </c>
      <c r="AM543" s="697">
        <f>[52]ACCOUNTALLOC!AM543</f>
        <v>0</v>
      </c>
      <c r="AN543" s="697">
        <f>[52]ACCOUNTALLOC!AN543</f>
        <v>0</v>
      </c>
      <c r="AO543" s="697">
        <f>[52]ACCOUNTALLOC!AO543</f>
        <v>0</v>
      </c>
      <c r="AP543" s="697">
        <f>[52]ACCOUNTALLOC!AP543</f>
        <v>0</v>
      </c>
      <c r="AQ543" s="697">
        <f>[52]ACCOUNTALLOC!AQ543</f>
        <v>8713.8559134993211</v>
      </c>
      <c r="AR543" s="698"/>
      <c r="AS543" s="697">
        <f>[52]ACCOUNTALLOC!AS543</f>
        <v>1.8950044719494515E-2</v>
      </c>
      <c r="AT543" s="697">
        <f>[52]ACCOUNTALLOC!AT543</f>
        <v>0</v>
      </c>
      <c r="AU543" s="697">
        <f>[52]ACCOUNTALLOC!AU543</f>
        <v>0</v>
      </c>
      <c r="AV543" s="697">
        <f>[52]ACCOUNTALLOC!AV543</f>
        <v>0</v>
      </c>
      <c r="AW543" s="697">
        <f>[52]ACCOUNTALLOC!AW543</f>
        <v>0</v>
      </c>
      <c r="AX543" s="697">
        <f>[52]ACCOUNTALLOC!AX543</f>
        <v>0</v>
      </c>
      <c r="AY543" s="697">
        <f>[52]ACCOUNTALLOC!AY543</f>
        <v>1.8950044719494515E-2</v>
      </c>
      <c r="AZ543" s="698"/>
      <c r="BA543" s="697">
        <f>[52]ACCOUNTALLOC!BA543</f>
        <v>1071.3123531495432</v>
      </c>
      <c r="BB543" s="697">
        <f>[52]ACCOUNTALLOC!BB543</f>
        <v>0</v>
      </c>
      <c r="BC543" s="697">
        <f>[52]ACCOUNTALLOC!BC543</f>
        <v>0</v>
      </c>
      <c r="BD543" s="697">
        <f>[52]ACCOUNTALLOC!BD543</f>
        <v>0</v>
      </c>
      <c r="BE543" s="697">
        <f>[52]ACCOUNTALLOC!BE543</f>
        <v>0</v>
      </c>
      <c r="BF543" s="697">
        <f>[52]ACCOUNTALLOC!BF543</f>
        <v>0</v>
      </c>
      <c r="BG543" s="697">
        <f>[52]ACCOUNTALLOC!BG543</f>
        <v>1071.3123531495432</v>
      </c>
      <c r="BH543" s="698"/>
      <c r="BI543" s="697">
        <f>[52]ACCOUNTALLOC!BI543</f>
        <v>6319.3133796683096</v>
      </c>
      <c r="BJ543" s="697">
        <f>[52]ACCOUNTALLOC!BJ543</f>
        <v>0</v>
      </c>
      <c r="BK543" s="697">
        <f>[52]ACCOUNTALLOC!BK543</f>
        <v>0</v>
      </c>
      <c r="BL543" s="697">
        <f>[52]ACCOUNTALLOC!BL543</f>
        <v>0</v>
      </c>
      <c r="BM543" s="697">
        <f>[52]ACCOUNTALLOC!BM543</f>
        <v>0</v>
      </c>
      <c r="BN543" s="697">
        <f>[52]ACCOUNTALLOC!BN543</f>
        <v>0</v>
      </c>
      <c r="BO543" s="697">
        <f>[52]ACCOUNTALLOC!BO543</f>
        <v>6319.3133796683096</v>
      </c>
      <c r="BP543" s="698"/>
      <c r="BQ543" s="697">
        <f>[52]ACCOUNTALLOC!BQ543</f>
        <v>2362.3335502731711</v>
      </c>
      <c r="BR543" s="697">
        <f>[52]ACCOUNTALLOC!BR543</f>
        <v>0</v>
      </c>
      <c r="BS543" s="697">
        <f>[52]ACCOUNTALLOC!BS543</f>
        <v>0</v>
      </c>
      <c r="BT543" s="697">
        <f>[52]ACCOUNTALLOC!BT543</f>
        <v>0</v>
      </c>
      <c r="BU543" s="697">
        <f>[52]ACCOUNTALLOC!BU543</f>
        <v>0</v>
      </c>
      <c r="BV543" s="697">
        <f>[52]ACCOUNTALLOC!BV543</f>
        <v>0</v>
      </c>
      <c r="BW543" s="697">
        <f>[52]ACCOUNTALLOC!BW543</f>
        <v>2362.3335502731711</v>
      </c>
      <c r="BX543" s="698"/>
      <c r="BY543" s="697">
        <f>[52]ACCOUNTALLOC!BY543</f>
        <v>2800.045381951029</v>
      </c>
      <c r="BZ543" s="697">
        <f>[52]ACCOUNTALLOC!BZ543</f>
        <v>0</v>
      </c>
      <c r="CA543" s="697">
        <f>[52]ACCOUNTALLOC!CA543</f>
        <v>0</v>
      </c>
      <c r="CB543" s="697">
        <f>[52]ACCOUNTALLOC!CB543</f>
        <v>0</v>
      </c>
      <c r="CC543" s="697">
        <f>[52]ACCOUNTALLOC!CC543</f>
        <v>0</v>
      </c>
      <c r="CD543" s="697">
        <f>[52]ACCOUNTALLOC!CD543</f>
        <v>0</v>
      </c>
      <c r="CE543" s="697">
        <f>[52]ACCOUNTALLOC!CE543</f>
        <v>2800.045381951029</v>
      </c>
      <c r="CF543" s="698"/>
      <c r="CG543" s="697">
        <f>[52]ACCOUNTALLOC!CG543</f>
        <v>101.4301143610944</v>
      </c>
      <c r="CH543" s="697">
        <f>[52]ACCOUNTALLOC!CH543</f>
        <v>0</v>
      </c>
      <c r="CI543" s="697">
        <f>[52]ACCOUNTALLOC!CI543</f>
        <v>0</v>
      </c>
      <c r="CJ543" s="697">
        <f>[52]ACCOUNTALLOC!CJ543</f>
        <v>0</v>
      </c>
      <c r="CK543" s="697">
        <f>[52]ACCOUNTALLOC!CK543</f>
        <v>0</v>
      </c>
      <c r="CL543" s="697">
        <f>[52]ACCOUNTALLOC!CL543</f>
        <v>0</v>
      </c>
      <c r="CM543" s="697">
        <f>[52]ACCOUNTALLOC!CM543</f>
        <v>101.4301143610944</v>
      </c>
      <c r="CN543" s="698">
        <f>[52]ACCOUNTALLOC!CN543</f>
        <v>0</v>
      </c>
      <c r="CO543" s="697">
        <f>[52]ACCOUNTALLOC!CO543</f>
        <v>14.92316021660193</v>
      </c>
      <c r="CP543" s="697">
        <f>[52]ACCOUNTALLOC!CP543</f>
        <v>0</v>
      </c>
      <c r="CQ543" s="697">
        <f>[52]ACCOUNTALLOC!CQ543</f>
        <v>0</v>
      </c>
      <c r="CR543" s="697">
        <f>[52]ACCOUNTALLOC!CR543</f>
        <v>0</v>
      </c>
      <c r="CS543" s="697">
        <f>[52]ACCOUNTALLOC!CS543</f>
        <v>0</v>
      </c>
      <c r="CT543" s="697">
        <f>[52]ACCOUNTALLOC!CT543</f>
        <v>0</v>
      </c>
      <c r="CU543" s="697">
        <f>[52]ACCOUNTALLOC!CU543</f>
        <v>14.92316021660193</v>
      </c>
      <c r="CW543" s="65">
        <f>[52]ACCOUNTALLOC!CW543</f>
        <v>0</v>
      </c>
      <c r="CX543" s="65">
        <f>[52]ACCOUNTALLOC!CX543</f>
        <v>0</v>
      </c>
      <c r="CY543" s="65">
        <f>[52]ACCOUNTALLOC!CY543</f>
        <v>0</v>
      </c>
      <c r="CZ543" s="65">
        <f>[52]ACCOUNTALLOC!CZ543</f>
        <v>0</v>
      </c>
      <c r="DA543" s="65">
        <f>[52]ACCOUNTALLOC!DA543</f>
        <v>0</v>
      </c>
      <c r="DB543" s="65">
        <f>[52]ACCOUNTALLOC!DB543</f>
        <v>0</v>
      </c>
      <c r="DC543" s="65">
        <f>[52]ACCOUNTALLOC!DC543</f>
        <v>0</v>
      </c>
      <c r="DE543" s="65">
        <v>0</v>
      </c>
      <c r="DF543" s="65">
        <v>0</v>
      </c>
      <c r="DG543" s="65">
        <v>0</v>
      </c>
      <c r="DH543" s="65">
        <v>0</v>
      </c>
      <c r="DI543" s="65">
        <v>0</v>
      </c>
      <c r="DJ543" s="65">
        <v>0</v>
      </c>
      <c r="DK543" s="65">
        <v>0</v>
      </c>
      <c r="DM543" s="65">
        <v>0</v>
      </c>
      <c r="DN543" s="65">
        <v>0</v>
      </c>
      <c r="DO543" s="65">
        <v>0</v>
      </c>
      <c r="DP543" s="65">
        <v>0</v>
      </c>
      <c r="DQ543" s="65">
        <v>0</v>
      </c>
      <c r="DR543" s="65">
        <v>0</v>
      </c>
      <c r="DS543" s="65">
        <v>0</v>
      </c>
      <c r="DU543" s="65">
        <v>0</v>
      </c>
      <c r="DV543" s="65">
        <v>0</v>
      </c>
      <c r="DW543" s="65">
        <v>0</v>
      </c>
      <c r="DX543" s="65">
        <v>0</v>
      </c>
      <c r="DY543" s="65">
        <v>0</v>
      </c>
      <c r="DZ543" s="65">
        <v>0</v>
      </c>
      <c r="EA543" s="65">
        <v>0</v>
      </c>
      <c r="EC543" s="65">
        <v>0</v>
      </c>
      <c r="ED543" s="65">
        <v>0</v>
      </c>
      <c r="EE543" s="65">
        <v>0</v>
      </c>
      <c r="EF543" s="65">
        <v>0</v>
      </c>
      <c r="EG543" s="65">
        <v>0</v>
      </c>
      <c r="EH543" s="65">
        <v>0</v>
      </c>
      <c r="EI543" s="65">
        <v>0</v>
      </c>
      <c r="EK543" s="65">
        <v>0</v>
      </c>
      <c r="EL543" s="65">
        <v>0</v>
      </c>
      <c r="EM543" s="65">
        <v>0</v>
      </c>
      <c r="EN543" s="65">
        <v>0</v>
      </c>
      <c r="EO543" s="65">
        <v>0</v>
      </c>
      <c r="EP543" s="65">
        <v>0</v>
      </c>
      <c r="EQ543" s="65">
        <v>0</v>
      </c>
      <c r="ES543" s="65">
        <v>0</v>
      </c>
      <c r="ET543" s="65">
        <v>0</v>
      </c>
      <c r="EU543" s="65">
        <v>0</v>
      </c>
      <c r="EV543" s="65">
        <v>0</v>
      </c>
      <c r="EW543" s="65">
        <v>0</v>
      </c>
      <c r="EX543" s="65">
        <v>0</v>
      </c>
      <c r="EY543" s="65">
        <v>0</v>
      </c>
      <c r="FA543" s="65">
        <v>0</v>
      </c>
      <c r="FB543" s="65">
        <v>0</v>
      </c>
      <c r="FC543" s="65">
        <v>0</v>
      </c>
      <c r="FD543" s="65">
        <v>0</v>
      </c>
      <c r="FE543" s="65">
        <v>0</v>
      </c>
      <c r="FF543" s="65">
        <v>0</v>
      </c>
      <c r="FG543" s="65">
        <v>0</v>
      </c>
    </row>
    <row r="544" spans="1:163">
      <c r="A544" s="699" t="str">
        <f>[52]ACCOUNTALLOC!A544</f>
        <v>403.05c</v>
      </c>
      <c r="B544" s="698" t="str">
        <f>[52]ACCOUNTALLOC!B544</f>
        <v>Depr Exp - Distribution - Station Equipment</v>
      </c>
      <c r="C544" s="695">
        <f>[52]ACCOUNTALLOC!C544</f>
        <v>9552274.1199999992</v>
      </c>
      <c r="D544" s="700"/>
      <c r="E544" s="697">
        <f>[52]ACCOUNTALLOC!E544</f>
        <v>4953698.6881863559</v>
      </c>
      <c r="F544" s="697">
        <f>[52]ACCOUNTALLOC!F544</f>
        <v>0</v>
      </c>
      <c r="G544" s="697">
        <f>[52]ACCOUNTALLOC!G544</f>
        <v>0</v>
      </c>
      <c r="H544" s="697">
        <f>[52]ACCOUNTALLOC!H544</f>
        <v>0</v>
      </c>
      <c r="I544" s="697">
        <f>[52]ACCOUNTALLOC!I544</f>
        <v>0</v>
      </c>
      <c r="J544" s="697">
        <f>[52]ACCOUNTALLOC!J544</f>
        <v>0</v>
      </c>
      <c r="K544" s="697">
        <f>[52]ACCOUNTALLOC!K544</f>
        <v>4953698.6881863559</v>
      </c>
      <c r="L544" s="698"/>
      <c r="M544" s="697">
        <f>[52]ACCOUNTALLOC!M544</f>
        <v>1197675.2996748986</v>
      </c>
      <c r="N544" s="697">
        <f>[52]ACCOUNTALLOC!N544</f>
        <v>0</v>
      </c>
      <c r="O544" s="697">
        <f>[52]ACCOUNTALLOC!O544</f>
        <v>0</v>
      </c>
      <c r="P544" s="697">
        <f>[52]ACCOUNTALLOC!P544</f>
        <v>0</v>
      </c>
      <c r="Q544" s="697">
        <f>[52]ACCOUNTALLOC!Q544</f>
        <v>0</v>
      </c>
      <c r="R544" s="697">
        <f>[52]ACCOUNTALLOC!R544</f>
        <v>0</v>
      </c>
      <c r="S544" s="697">
        <f>[52]ACCOUNTALLOC!S544</f>
        <v>1197675.2996748986</v>
      </c>
      <c r="T544" s="698"/>
      <c r="U544" s="697">
        <f>[52]ACCOUNTALLOC!U544</f>
        <v>1315993.206882704</v>
      </c>
      <c r="V544" s="697">
        <f>[52]ACCOUNTALLOC!V544</f>
        <v>0</v>
      </c>
      <c r="W544" s="697">
        <f>[52]ACCOUNTALLOC!W544</f>
        <v>0</v>
      </c>
      <c r="X544" s="697">
        <f>[52]ACCOUNTALLOC!X544</f>
        <v>0</v>
      </c>
      <c r="Y544" s="697">
        <f>[52]ACCOUNTALLOC!Y544</f>
        <v>0</v>
      </c>
      <c r="Z544" s="697">
        <f>[52]ACCOUNTALLOC!Z544</f>
        <v>0</v>
      </c>
      <c r="AA544" s="697">
        <f>[52]ACCOUNTALLOC!AA544</f>
        <v>1315993.206882704</v>
      </c>
      <c r="AB544" s="698"/>
      <c r="AC544" s="697">
        <f>[52]ACCOUNTALLOC!AC544</f>
        <v>700229.02851630352</v>
      </c>
      <c r="AD544" s="697">
        <f>[52]ACCOUNTALLOC!AD544</f>
        <v>0</v>
      </c>
      <c r="AE544" s="697">
        <f>[52]ACCOUNTALLOC!AE544</f>
        <v>0</v>
      </c>
      <c r="AF544" s="697">
        <f>[52]ACCOUNTALLOC!AF544</f>
        <v>0</v>
      </c>
      <c r="AG544" s="697">
        <f>[52]ACCOUNTALLOC!AG544</f>
        <v>0</v>
      </c>
      <c r="AH544" s="697">
        <f>[52]ACCOUNTALLOC!AH544</f>
        <v>0</v>
      </c>
      <c r="AI544" s="697">
        <f>[52]ACCOUNTALLOC!AI544</f>
        <v>700229.02851630352</v>
      </c>
      <c r="AJ544" s="698"/>
      <c r="AK544" s="697">
        <f>[52]ACCOUNTALLOC!AK544</f>
        <v>636677.45724569506</v>
      </c>
      <c r="AL544" s="697">
        <f>[52]ACCOUNTALLOC!AL544</f>
        <v>0</v>
      </c>
      <c r="AM544" s="697">
        <f>[52]ACCOUNTALLOC!AM544</f>
        <v>0</v>
      </c>
      <c r="AN544" s="697">
        <f>[52]ACCOUNTALLOC!AN544</f>
        <v>0</v>
      </c>
      <c r="AO544" s="697">
        <f>[52]ACCOUNTALLOC!AO544</f>
        <v>0</v>
      </c>
      <c r="AP544" s="697">
        <f>[52]ACCOUNTALLOC!AP544</f>
        <v>0</v>
      </c>
      <c r="AQ544" s="697">
        <f>[52]ACCOUNTALLOC!AQ544</f>
        <v>636677.45724569506</v>
      </c>
      <c r="AR544" s="698"/>
      <c r="AS544" s="697">
        <f>[52]ACCOUNTALLOC!AS544</f>
        <v>2292.2534956184973</v>
      </c>
      <c r="AT544" s="697">
        <f>[52]ACCOUNTALLOC!AT544</f>
        <v>0</v>
      </c>
      <c r="AU544" s="697">
        <f>[52]ACCOUNTALLOC!AU544</f>
        <v>0</v>
      </c>
      <c r="AV544" s="697">
        <f>[52]ACCOUNTALLOC!AV544</f>
        <v>0</v>
      </c>
      <c r="AW544" s="697">
        <f>[52]ACCOUNTALLOC!AW544</f>
        <v>0</v>
      </c>
      <c r="AX544" s="697">
        <f>[52]ACCOUNTALLOC!AX544</f>
        <v>0</v>
      </c>
      <c r="AY544" s="697">
        <f>[52]ACCOUNTALLOC!AY544</f>
        <v>2292.2534956184973</v>
      </c>
      <c r="AZ544" s="698"/>
      <c r="BA544" s="697">
        <f>[52]ACCOUNTALLOC!BA544</f>
        <v>71591.024870286885</v>
      </c>
      <c r="BB544" s="697">
        <f>[52]ACCOUNTALLOC!BB544</f>
        <v>0</v>
      </c>
      <c r="BC544" s="697">
        <f>[52]ACCOUNTALLOC!BC544</f>
        <v>0</v>
      </c>
      <c r="BD544" s="697">
        <f>[52]ACCOUNTALLOC!BD544</f>
        <v>0</v>
      </c>
      <c r="BE544" s="697">
        <f>[52]ACCOUNTALLOC!BE544</f>
        <v>0</v>
      </c>
      <c r="BF544" s="697">
        <f>[52]ACCOUNTALLOC!BF544</f>
        <v>0</v>
      </c>
      <c r="BG544" s="697">
        <f>[52]ACCOUNTALLOC!BG544</f>
        <v>71591.024870286885</v>
      </c>
      <c r="BH544" s="698"/>
      <c r="BI544" s="697">
        <f>[52]ACCOUNTALLOC!BI544</f>
        <v>307347.95330093685</v>
      </c>
      <c r="BJ544" s="697">
        <f>[52]ACCOUNTALLOC!BJ544</f>
        <v>0</v>
      </c>
      <c r="BK544" s="697">
        <f>[52]ACCOUNTALLOC!BK544</f>
        <v>0</v>
      </c>
      <c r="BL544" s="697">
        <f>[52]ACCOUNTALLOC!BL544</f>
        <v>0</v>
      </c>
      <c r="BM544" s="697">
        <f>[52]ACCOUNTALLOC!BM544</f>
        <v>0</v>
      </c>
      <c r="BN544" s="697">
        <f>[52]ACCOUNTALLOC!BN544</f>
        <v>0</v>
      </c>
      <c r="BO544" s="697">
        <f>[52]ACCOUNTALLOC!BO544</f>
        <v>307347.95330093685</v>
      </c>
      <c r="BP544" s="698"/>
      <c r="BQ544" s="697">
        <f>[52]ACCOUNTALLOC!BQ544</f>
        <v>249623.39140111397</v>
      </c>
      <c r="BR544" s="697">
        <f>[52]ACCOUNTALLOC!BR544</f>
        <v>0</v>
      </c>
      <c r="BS544" s="697">
        <f>[52]ACCOUNTALLOC!BS544</f>
        <v>0</v>
      </c>
      <c r="BT544" s="697">
        <f>[52]ACCOUNTALLOC!BT544</f>
        <v>0</v>
      </c>
      <c r="BU544" s="697">
        <f>[52]ACCOUNTALLOC!BU544</f>
        <v>0</v>
      </c>
      <c r="BV544" s="697">
        <f>[52]ACCOUNTALLOC!BV544</f>
        <v>0</v>
      </c>
      <c r="BW544" s="697">
        <f>[52]ACCOUNTALLOC!BW544</f>
        <v>249623.39140111397</v>
      </c>
      <c r="BX544" s="698"/>
      <c r="BY544" s="697">
        <f>[52]ACCOUNTALLOC!BY544</f>
        <v>107546.17512136335</v>
      </c>
      <c r="BZ544" s="697">
        <f>[52]ACCOUNTALLOC!BZ544</f>
        <v>0</v>
      </c>
      <c r="CA544" s="697">
        <f>[52]ACCOUNTALLOC!CA544</f>
        <v>0</v>
      </c>
      <c r="CB544" s="697">
        <f>[52]ACCOUNTALLOC!CB544</f>
        <v>0</v>
      </c>
      <c r="CC544" s="697">
        <f>[52]ACCOUNTALLOC!CC544</f>
        <v>0</v>
      </c>
      <c r="CD544" s="697">
        <f>[52]ACCOUNTALLOC!CD544</f>
        <v>0</v>
      </c>
      <c r="CE544" s="697">
        <f>[52]ACCOUNTALLOC!CE544</f>
        <v>107546.17512136335</v>
      </c>
      <c r="CF544" s="698"/>
      <c r="CG544" s="697">
        <f>[52]ACCOUNTALLOC!CG544</f>
        <v>7159.2498824371323</v>
      </c>
      <c r="CH544" s="697">
        <f>[52]ACCOUNTALLOC!CH544</f>
        <v>0</v>
      </c>
      <c r="CI544" s="697">
        <f>[52]ACCOUNTALLOC!CI544</f>
        <v>0</v>
      </c>
      <c r="CJ544" s="697">
        <f>[52]ACCOUNTALLOC!CJ544</f>
        <v>0</v>
      </c>
      <c r="CK544" s="697">
        <f>[52]ACCOUNTALLOC!CK544</f>
        <v>0</v>
      </c>
      <c r="CL544" s="697">
        <f>[52]ACCOUNTALLOC!CL544</f>
        <v>0</v>
      </c>
      <c r="CM544" s="697">
        <f>[52]ACCOUNTALLOC!CM544</f>
        <v>7159.2498824371323</v>
      </c>
      <c r="CN544" s="698">
        <f>[52]ACCOUNTALLOC!CN544</f>
        <v>0</v>
      </c>
      <c r="CO544" s="697">
        <f>[52]ACCOUNTALLOC!CO544</f>
        <v>2440.3914222854173</v>
      </c>
      <c r="CP544" s="697">
        <f>[52]ACCOUNTALLOC!CP544</f>
        <v>0</v>
      </c>
      <c r="CQ544" s="697">
        <f>[52]ACCOUNTALLOC!CQ544</f>
        <v>0</v>
      </c>
      <c r="CR544" s="697">
        <f>[52]ACCOUNTALLOC!CR544</f>
        <v>0</v>
      </c>
      <c r="CS544" s="697">
        <f>[52]ACCOUNTALLOC!CS544</f>
        <v>0</v>
      </c>
      <c r="CT544" s="697">
        <f>[52]ACCOUNTALLOC!CT544</f>
        <v>0</v>
      </c>
      <c r="CU544" s="697">
        <f>[52]ACCOUNTALLOC!CU544</f>
        <v>2440.3914222854173</v>
      </c>
      <c r="CW544" s="65">
        <f>[52]ACCOUNTALLOC!CW544</f>
        <v>0</v>
      </c>
      <c r="CX544" s="65">
        <f>[52]ACCOUNTALLOC!CX544</f>
        <v>0</v>
      </c>
      <c r="CY544" s="65">
        <f>[52]ACCOUNTALLOC!CY544</f>
        <v>0</v>
      </c>
      <c r="CZ544" s="65">
        <f>[52]ACCOUNTALLOC!CZ544</f>
        <v>0</v>
      </c>
      <c r="DA544" s="65">
        <f>[52]ACCOUNTALLOC!DA544</f>
        <v>0</v>
      </c>
      <c r="DB544" s="65">
        <f>[52]ACCOUNTALLOC!DB544</f>
        <v>0</v>
      </c>
      <c r="DC544" s="65">
        <f>[52]ACCOUNTALLOC!DC544</f>
        <v>0</v>
      </c>
      <c r="DE544" s="65">
        <v>0</v>
      </c>
      <c r="DF544" s="65">
        <v>0</v>
      </c>
      <c r="DG544" s="65">
        <v>0</v>
      </c>
      <c r="DH544" s="65">
        <v>0</v>
      </c>
      <c r="DI544" s="65">
        <v>0</v>
      </c>
      <c r="DJ544" s="65">
        <v>0</v>
      </c>
      <c r="DK544" s="65">
        <v>0</v>
      </c>
      <c r="DM544" s="65">
        <v>0</v>
      </c>
      <c r="DN544" s="65">
        <v>0</v>
      </c>
      <c r="DO544" s="65">
        <v>0</v>
      </c>
      <c r="DP544" s="65">
        <v>0</v>
      </c>
      <c r="DQ544" s="65">
        <v>0</v>
      </c>
      <c r="DR544" s="65">
        <v>0</v>
      </c>
      <c r="DS544" s="65">
        <v>0</v>
      </c>
      <c r="DU544" s="65">
        <v>0</v>
      </c>
      <c r="DV544" s="65">
        <v>0</v>
      </c>
      <c r="DW544" s="65">
        <v>0</v>
      </c>
      <c r="DX544" s="65">
        <v>0</v>
      </c>
      <c r="DY544" s="65">
        <v>0</v>
      </c>
      <c r="DZ544" s="65">
        <v>0</v>
      </c>
      <c r="EA544" s="65">
        <v>0</v>
      </c>
      <c r="EC544" s="65">
        <v>0</v>
      </c>
      <c r="ED544" s="65">
        <v>0</v>
      </c>
      <c r="EE544" s="65">
        <v>0</v>
      </c>
      <c r="EF544" s="65">
        <v>0</v>
      </c>
      <c r="EG544" s="65">
        <v>0</v>
      </c>
      <c r="EH544" s="65">
        <v>0</v>
      </c>
      <c r="EI544" s="65">
        <v>0</v>
      </c>
      <c r="EK544" s="65">
        <v>0</v>
      </c>
      <c r="EL544" s="65">
        <v>0</v>
      </c>
      <c r="EM544" s="65">
        <v>0</v>
      </c>
      <c r="EN544" s="65">
        <v>0</v>
      </c>
      <c r="EO544" s="65">
        <v>0</v>
      </c>
      <c r="EP544" s="65">
        <v>0</v>
      </c>
      <c r="EQ544" s="65">
        <v>0</v>
      </c>
      <c r="ES544" s="65">
        <v>0</v>
      </c>
      <c r="ET544" s="65">
        <v>0</v>
      </c>
      <c r="EU544" s="65">
        <v>0</v>
      </c>
      <c r="EV544" s="65">
        <v>0</v>
      </c>
      <c r="EW544" s="65">
        <v>0</v>
      </c>
      <c r="EX544" s="65">
        <v>0</v>
      </c>
      <c r="EY544" s="65">
        <v>0</v>
      </c>
      <c r="FA544" s="65">
        <v>0</v>
      </c>
      <c r="FB544" s="65">
        <v>0</v>
      </c>
      <c r="FC544" s="65">
        <v>0</v>
      </c>
      <c r="FD544" s="65">
        <v>0</v>
      </c>
      <c r="FE544" s="65">
        <v>0</v>
      </c>
      <c r="FF544" s="65">
        <v>0</v>
      </c>
      <c r="FG544" s="65">
        <v>0</v>
      </c>
    </row>
    <row r="545" spans="1:163">
      <c r="A545" s="699" t="str">
        <f>[52]ACCOUNTALLOC!A545</f>
        <v>403.05d</v>
      </c>
      <c r="B545" s="698" t="str">
        <f>[52]ACCOUNTALLOC!B545</f>
        <v>Depr Exp - Distribution - Batteries</v>
      </c>
      <c r="C545" s="695">
        <f>[52]ACCOUNTALLOC!C545</f>
        <v>54950.929999999986</v>
      </c>
      <c r="D545" s="700"/>
      <c r="E545" s="697">
        <f>[52]ACCOUNTALLOC!E545</f>
        <v>30673.375654063973</v>
      </c>
      <c r="F545" s="697">
        <f>[52]ACCOUNTALLOC!F545</f>
        <v>0</v>
      </c>
      <c r="G545" s="697">
        <f>[52]ACCOUNTALLOC!G545</f>
        <v>0</v>
      </c>
      <c r="H545" s="697">
        <f>[52]ACCOUNTALLOC!H545</f>
        <v>0</v>
      </c>
      <c r="I545" s="697">
        <f>[52]ACCOUNTALLOC!I545</f>
        <v>0</v>
      </c>
      <c r="J545" s="697">
        <f>[52]ACCOUNTALLOC!J545</f>
        <v>0</v>
      </c>
      <c r="K545" s="697">
        <f>[52]ACCOUNTALLOC!K545</f>
        <v>30673.375654063973</v>
      </c>
      <c r="L545" s="698"/>
      <c r="M545" s="697">
        <f>[52]ACCOUNTALLOC!M545</f>
        <v>7416.0231961891568</v>
      </c>
      <c r="N545" s="697">
        <f>[52]ACCOUNTALLOC!N545</f>
        <v>0</v>
      </c>
      <c r="O545" s="697">
        <f>[52]ACCOUNTALLOC!O545</f>
        <v>0</v>
      </c>
      <c r="P545" s="697">
        <f>[52]ACCOUNTALLOC!P545</f>
        <v>0</v>
      </c>
      <c r="Q545" s="697">
        <f>[52]ACCOUNTALLOC!Q545</f>
        <v>0</v>
      </c>
      <c r="R545" s="697">
        <f>[52]ACCOUNTALLOC!R545</f>
        <v>0</v>
      </c>
      <c r="S545" s="697">
        <f>[52]ACCOUNTALLOC!S545</f>
        <v>7416.0231961891568</v>
      </c>
      <c r="T545" s="698"/>
      <c r="U545" s="697">
        <f>[52]ACCOUNTALLOC!U545</f>
        <v>8148.6494302075253</v>
      </c>
      <c r="V545" s="697">
        <f>[52]ACCOUNTALLOC!V545</f>
        <v>0</v>
      </c>
      <c r="W545" s="697">
        <f>[52]ACCOUNTALLOC!W545</f>
        <v>0</v>
      </c>
      <c r="X545" s="697">
        <f>[52]ACCOUNTALLOC!X545</f>
        <v>0</v>
      </c>
      <c r="Y545" s="697">
        <f>[52]ACCOUNTALLOC!Y545</f>
        <v>0</v>
      </c>
      <c r="Z545" s="697">
        <f>[52]ACCOUNTALLOC!Z545</f>
        <v>0</v>
      </c>
      <c r="AA545" s="697">
        <f>[52]ACCOUNTALLOC!AA545</f>
        <v>8148.6494302075253</v>
      </c>
      <c r="AB545" s="698"/>
      <c r="AC545" s="697">
        <f>[52]ACCOUNTALLOC!AC545</f>
        <v>4335.8285167369559</v>
      </c>
      <c r="AD545" s="697">
        <f>[52]ACCOUNTALLOC!AD545</f>
        <v>0</v>
      </c>
      <c r="AE545" s="697">
        <f>[52]ACCOUNTALLOC!AE545</f>
        <v>0</v>
      </c>
      <c r="AF545" s="697">
        <f>[52]ACCOUNTALLOC!AF545</f>
        <v>0</v>
      </c>
      <c r="AG545" s="697">
        <f>[52]ACCOUNTALLOC!AG545</f>
        <v>0</v>
      </c>
      <c r="AH545" s="697">
        <f>[52]ACCOUNTALLOC!AH545</f>
        <v>0</v>
      </c>
      <c r="AI545" s="697">
        <f>[52]ACCOUNTALLOC!AI545</f>
        <v>4335.8285167369559</v>
      </c>
      <c r="AJ545" s="698"/>
      <c r="AK545" s="697">
        <f>[52]ACCOUNTALLOC!AK545</f>
        <v>3860.1257276085316</v>
      </c>
      <c r="AL545" s="697">
        <f>[52]ACCOUNTALLOC!AL545</f>
        <v>0</v>
      </c>
      <c r="AM545" s="697">
        <f>[52]ACCOUNTALLOC!AM545</f>
        <v>0</v>
      </c>
      <c r="AN545" s="697">
        <f>[52]ACCOUNTALLOC!AN545</f>
        <v>0</v>
      </c>
      <c r="AO545" s="697">
        <f>[52]ACCOUNTALLOC!AO545</f>
        <v>0</v>
      </c>
      <c r="AP545" s="697">
        <f>[52]ACCOUNTALLOC!AP545</f>
        <v>0</v>
      </c>
      <c r="AQ545" s="697">
        <f>[52]ACCOUNTALLOC!AQ545</f>
        <v>3860.1257276085316</v>
      </c>
      <c r="AR545" s="698"/>
      <c r="AS545" s="697">
        <f>[52]ACCOUNTALLOC!AS545</f>
        <v>14.193667598945087</v>
      </c>
      <c r="AT545" s="697">
        <f>[52]ACCOUNTALLOC!AT545</f>
        <v>0</v>
      </c>
      <c r="AU545" s="697">
        <f>[52]ACCOUNTALLOC!AU545</f>
        <v>0</v>
      </c>
      <c r="AV545" s="697">
        <f>[52]ACCOUNTALLOC!AV545</f>
        <v>0</v>
      </c>
      <c r="AW545" s="697">
        <f>[52]ACCOUNTALLOC!AW545</f>
        <v>0</v>
      </c>
      <c r="AX545" s="697">
        <f>[52]ACCOUNTALLOC!AX545</f>
        <v>0</v>
      </c>
      <c r="AY545" s="697">
        <f>[52]ACCOUNTALLOC!AY545</f>
        <v>14.193667598945087</v>
      </c>
      <c r="AZ545" s="698"/>
      <c r="BA545" s="697">
        <f>[52]ACCOUNTALLOC!BA545</f>
        <v>443.29268644107248</v>
      </c>
      <c r="BB545" s="697">
        <f>[52]ACCOUNTALLOC!BB545</f>
        <v>0</v>
      </c>
      <c r="BC545" s="697">
        <f>[52]ACCOUNTALLOC!BC545</f>
        <v>0</v>
      </c>
      <c r="BD545" s="697">
        <f>[52]ACCOUNTALLOC!BD545</f>
        <v>0</v>
      </c>
      <c r="BE545" s="697">
        <f>[52]ACCOUNTALLOC!BE545</f>
        <v>0</v>
      </c>
      <c r="BF545" s="697">
        <f>[52]ACCOUNTALLOC!BF545</f>
        <v>0</v>
      </c>
      <c r="BG545" s="697">
        <f>[52]ACCOUNTALLOC!BG545</f>
        <v>443.29268644107248</v>
      </c>
      <c r="BH545" s="698"/>
      <c r="BI545" s="697">
        <f>[52]ACCOUNTALLOC!BI545</f>
        <v>0</v>
      </c>
      <c r="BJ545" s="697">
        <f>[52]ACCOUNTALLOC!BJ545</f>
        <v>0</v>
      </c>
      <c r="BK545" s="697">
        <f>[52]ACCOUNTALLOC!BK545</f>
        <v>0</v>
      </c>
      <c r="BL545" s="697">
        <f>[52]ACCOUNTALLOC!BL545</f>
        <v>0</v>
      </c>
      <c r="BM545" s="697">
        <f>[52]ACCOUNTALLOC!BM545</f>
        <v>0</v>
      </c>
      <c r="BN545" s="697">
        <f>[52]ACCOUNTALLOC!BN545</f>
        <v>0</v>
      </c>
      <c r="BO545" s="697">
        <f>[52]ACCOUNTALLOC!BO545</f>
        <v>0</v>
      </c>
      <c r="BP545" s="698"/>
      <c r="BQ545" s="697">
        <f>[52]ACCOUNTALLOC!BQ545</f>
        <v>0</v>
      </c>
      <c r="BR545" s="697">
        <f>[52]ACCOUNTALLOC!BR545</f>
        <v>0</v>
      </c>
      <c r="BS545" s="697">
        <f>[52]ACCOUNTALLOC!BS545</f>
        <v>0</v>
      </c>
      <c r="BT545" s="697">
        <f>[52]ACCOUNTALLOC!BT545</f>
        <v>0</v>
      </c>
      <c r="BU545" s="697">
        <f>[52]ACCOUNTALLOC!BU545</f>
        <v>0</v>
      </c>
      <c r="BV545" s="697">
        <f>[52]ACCOUNTALLOC!BV545</f>
        <v>0</v>
      </c>
      <c r="BW545" s="697">
        <f>[52]ACCOUNTALLOC!BW545</f>
        <v>0</v>
      </c>
      <c r="BX545" s="698"/>
      <c r="BY545" s="697">
        <f>[52]ACCOUNTALLOC!BY545</f>
        <v>0</v>
      </c>
      <c r="BZ545" s="697">
        <f>[52]ACCOUNTALLOC!BZ545</f>
        <v>0</v>
      </c>
      <c r="CA545" s="697">
        <f>[52]ACCOUNTALLOC!CA545</f>
        <v>0</v>
      </c>
      <c r="CB545" s="697">
        <f>[52]ACCOUNTALLOC!CB545</f>
        <v>0</v>
      </c>
      <c r="CC545" s="697">
        <f>[52]ACCOUNTALLOC!CC545</f>
        <v>0</v>
      </c>
      <c r="CD545" s="697">
        <f>[52]ACCOUNTALLOC!CD545</f>
        <v>0</v>
      </c>
      <c r="CE545" s="697">
        <f>[52]ACCOUNTALLOC!CE545</f>
        <v>0</v>
      </c>
      <c r="CF545" s="698"/>
      <c r="CG545" s="697">
        <f>[52]ACCOUNTALLOC!CG545</f>
        <v>44.330181318659626</v>
      </c>
      <c r="CH545" s="697">
        <f>[52]ACCOUNTALLOC!CH545</f>
        <v>0</v>
      </c>
      <c r="CI545" s="697">
        <f>[52]ACCOUNTALLOC!CI545</f>
        <v>0</v>
      </c>
      <c r="CJ545" s="697">
        <f>[52]ACCOUNTALLOC!CJ545</f>
        <v>0</v>
      </c>
      <c r="CK545" s="697">
        <f>[52]ACCOUNTALLOC!CK545</f>
        <v>0</v>
      </c>
      <c r="CL545" s="697">
        <f>[52]ACCOUNTALLOC!CL545</f>
        <v>0</v>
      </c>
      <c r="CM545" s="697">
        <f>[52]ACCOUNTALLOC!CM545</f>
        <v>44.330181318659626</v>
      </c>
      <c r="CN545" s="698">
        <f>[52]ACCOUNTALLOC!CN545</f>
        <v>0</v>
      </c>
      <c r="CO545" s="697">
        <f>[52]ACCOUNTALLOC!CO545</f>
        <v>15.110939835164247</v>
      </c>
      <c r="CP545" s="697">
        <f>[52]ACCOUNTALLOC!CP545</f>
        <v>0</v>
      </c>
      <c r="CQ545" s="697">
        <f>[52]ACCOUNTALLOC!CQ545</f>
        <v>0</v>
      </c>
      <c r="CR545" s="697">
        <f>[52]ACCOUNTALLOC!CR545</f>
        <v>0</v>
      </c>
      <c r="CS545" s="697">
        <f>[52]ACCOUNTALLOC!CS545</f>
        <v>0</v>
      </c>
      <c r="CT545" s="697">
        <f>[52]ACCOUNTALLOC!CT545</f>
        <v>0</v>
      </c>
      <c r="CU545" s="697">
        <f>[52]ACCOUNTALLOC!CU545</f>
        <v>15.110939835164247</v>
      </c>
      <c r="CW545" s="65">
        <f>[52]ACCOUNTALLOC!CW545</f>
        <v>0</v>
      </c>
      <c r="CX545" s="65">
        <f>[52]ACCOUNTALLOC!CX545</f>
        <v>0</v>
      </c>
      <c r="CY545" s="65">
        <f>[52]ACCOUNTALLOC!CY545</f>
        <v>0</v>
      </c>
      <c r="CZ545" s="65">
        <f>[52]ACCOUNTALLOC!CZ545</f>
        <v>0</v>
      </c>
      <c r="DA545" s="65">
        <f>[52]ACCOUNTALLOC!DA545</f>
        <v>0</v>
      </c>
      <c r="DB545" s="65">
        <f>[52]ACCOUNTALLOC!DB545</f>
        <v>0</v>
      </c>
      <c r="DC545" s="65">
        <f>[52]ACCOUNTALLOC!DC545</f>
        <v>0</v>
      </c>
      <c r="DE545" s="65">
        <v>0</v>
      </c>
      <c r="DF545" s="65">
        <v>0</v>
      </c>
      <c r="DG545" s="65">
        <v>0</v>
      </c>
      <c r="DH545" s="65">
        <v>0</v>
      </c>
      <c r="DI545" s="65">
        <v>0</v>
      </c>
      <c r="DJ545" s="65">
        <v>0</v>
      </c>
      <c r="DK545" s="65">
        <v>0</v>
      </c>
      <c r="DM545" s="65">
        <v>0</v>
      </c>
      <c r="DN545" s="65">
        <v>0</v>
      </c>
      <c r="DO545" s="65">
        <v>0</v>
      </c>
      <c r="DP545" s="65">
        <v>0</v>
      </c>
      <c r="DQ545" s="65">
        <v>0</v>
      </c>
      <c r="DR545" s="65">
        <v>0</v>
      </c>
      <c r="DS545" s="65">
        <v>0</v>
      </c>
      <c r="DU545" s="65">
        <v>0</v>
      </c>
      <c r="DV545" s="65">
        <v>0</v>
      </c>
      <c r="DW545" s="65">
        <v>0</v>
      </c>
      <c r="DX545" s="65">
        <v>0</v>
      </c>
      <c r="DY545" s="65">
        <v>0</v>
      </c>
      <c r="DZ545" s="65">
        <v>0</v>
      </c>
      <c r="EA545" s="65">
        <v>0</v>
      </c>
      <c r="EC545" s="65">
        <v>0</v>
      </c>
      <c r="ED545" s="65">
        <v>0</v>
      </c>
      <c r="EE545" s="65">
        <v>0</v>
      </c>
      <c r="EF545" s="65">
        <v>0</v>
      </c>
      <c r="EG545" s="65">
        <v>0</v>
      </c>
      <c r="EH545" s="65">
        <v>0</v>
      </c>
      <c r="EI545" s="65">
        <v>0</v>
      </c>
      <c r="EK545" s="65">
        <v>0</v>
      </c>
      <c r="EL545" s="65">
        <v>0</v>
      </c>
      <c r="EM545" s="65">
        <v>0</v>
      </c>
      <c r="EN545" s="65">
        <v>0</v>
      </c>
      <c r="EO545" s="65">
        <v>0</v>
      </c>
      <c r="EP545" s="65">
        <v>0</v>
      </c>
      <c r="EQ545" s="65">
        <v>0</v>
      </c>
      <c r="ES545" s="65">
        <v>0</v>
      </c>
      <c r="ET545" s="65">
        <v>0</v>
      </c>
      <c r="EU545" s="65">
        <v>0</v>
      </c>
      <c r="EV545" s="65">
        <v>0</v>
      </c>
      <c r="EW545" s="65">
        <v>0</v>
      </c>
      <c r="EX545" s="65">
        <v>0</v>
      </c>
      <c r="EY545" s="65">
        <v>0</v>
      </c>
      <c r="FA545" s="65">
        <v>0</v>
      </c>
      <c r="FB545" s="65">
        <v>0</v>
      </c>
      <c r="FC545" s="65">
        <v>0</v>
      </c>
      <c r="FD545" s="65">
        <v>0</v>
      </c>
      <c r="FE545" s="65">
        <v>0</v>
      </c>
      <c r="FF545" s="65">
        <v>0</v>
      </c>
      <c r="FG545" s="65">
        <v>0</v>
      </c>
    </row>
    <row r="546" spans="1:163">
      <c r="A546" s="699" t="str">
        <f>[52]ACCOUNTALLOC!A546</f>
        <v>403.05e</v>
      </c>
      <c r="B546" s="698" t="str">
        <f>[52]ACCOUNTALLOC!B546</f>
        <v>Depr Exp - Distribution - OH Poles</v>
      </c>
      <c r="C546" s="695">
        <f>[52]ACCOUNTALLOC!C546</f>
        <v>12015090.43</v>
      </c>
      <c r="D546" s="700"/>
      <c r="E546" s="697">
        <f>[52]ACCOUNTALLOC!E546</f>
        <v>8280957.1348556913</v>
      </c>
      <c r="F546" s="697">
        <f>[52]ACCOUNTALLOC!F546</f>
        <v>0</v>
      </c>
      <c r="G546" s="697">
        <f>[52]ACCOUNTALLOC!G546</f>
        <v>0</v>
      </c>
      <c r="H546" s="697">
        <f>[52]ACCOUNTALLOC!H546</f>
        <v>0</v>
      </c>
      <c r="I546" s="697">
        <f>[52]ACCOUNTALLOC!I546</f>
        <v>0</v>
      </c>
      <c r="J546" s="697">
        <f>[52]ACCOUNTALLOC!J546</f>
        <v>0</v>
      </c>
      <c r="K546" s="697">
        <f>[52]ACCOUNTALLOC!K546</f>
        <v>8280957.1348556913</v>
      </c>
      <c r="L546" s="698"/>
      <c r="M546" s="697">
        <f>[52]ACCOUNTALLOC!M546</f>
        <v>1513073.6062078436</v>
      </c>
      <c r="N546" s="697">
        <f>[52]ACCOUNTALLOC!N546</f>
        <v>0</v>
      </c>
      <c r="O546" s="697">
        <f>[52]ACCOUNTALLOC!O546</f>
        <v>0</v>
      </c>
      <c r="P546" s="697">
        <f>[52]ACCOUNTALLOC!P546</f>
        <v>0</v>
      </c>
      <c r="Q546" s="697">
        <f>[52]ACCOUNTALLOC!Q546</f>
        <v>0</v>
      </c>
      <c r="R546" s="697">
        <f>[52]ACCOUNTALLOC!R546</f>
        <v>0</v>
      </c>
      <c r="S546" s="697">
        <f>[52]ACCOUNTALLOC!S546</f>
        <v>1513073.6062078436</v>
      </c>
      <c r="T546" s="698"/>
      <c r="U546" s="697">
        <f>[52]ACCOUNTALLOC!U546</f>
        <v>1176308.0451656198</v>
      </c>
      <c r="V546" s="697">
        <f>[52]ACCOUNTALLOC!V546</f>
        <v>0</v>
      </c>
      <c r="W546" s="697">
        <f>[52]ACCOUNTALLOC!W546</f>
        <v>0</v>
      </c>
      <c r="X546" s="697">
        <f>[52]ACCOUNTALLOC!X546</f>
        <v>0</v>
      </c>
      <c r="Y546" s="697">
        <f>[52]ACCOUNTALLOC!Y546</f>
        <v>0</v>
      </c>
      <c r="Z546" s="697">
        <f>[52]ACCOUNTALLOC!Z546</f>
        <v>0</v>
      </c>
      <c r="AA546" s="697">
        <f>[52]ACCOUNTALLOC!AA546</f>
        <v>1176308.0451656198</v>
      </c>
      <c r="AB546" s="698"/>
      <c r="AC546" s="697">
        <f>[52]ACCOUNTALLOC!AC546</f>
        <v>465329.02715162426</v>
      </c>
      <c r="AD546" s="697">
        <f>[52]ACCOUNTALLOC!AD546</f>
        <v>0</v>
      </c>
      <c r="AE546" s="697">
        <f>[52]ACCOUNTALLOC!AE546</f>
        <v>0</v>
      </c>
      <c r="AF546" s="697">
        <f>[52]ACCOUNTALLOC!AF546</f>
        <v>0</v>
      </c>
      <c r="AG546" s="697">
        <f>[52]ACCOUNTALLOC!AG546</f>
        <v>0</v>
      </c>
      <c r="AH546" s="697">
        <f>[52]ACCOUNTALLOC!AH546</f>
        <v>0</v>
      </c>
      <c r="AI546" s="697">
        <f>[52]ACCOUNTALLOC!AI546</f>
        <v>465329.02715162426</v>
      </c>
      <c r="AJ546" s="698"/>
      <c r="AK546" s="697">
        <f>[52]ACCOUNTALLOC!AK546</f>
        <v>435568.63032201934</v>
      </c>
      <c r="AL546" s="697">
        <f>[52]ACCOUNTALLOC!AL546</f>
        <v>0</v>
      </c>
      <c r="AM546" s="697">
        <f>[52]ACCOUNTALLOC!AM546</f>
        <v>0</v>
      </c>
      <c r="AN546" s="697">
        <f>[52]ACCOUNTALLOC!AN546</f>
        <v>0</v>
      </c>
      <c r="AO546" s="697">
        <f>[52]ACCOUNTALLOC!AO546</f>
        <v>0</v>
      </c>
      <c r="AP546" s="697">
        <f>[52]ACCOUNTALLOC!AP546</f>
        <v>0</v>
      </c>
      <c r="AQ546" s="697">
        <f>[52]ACCOUNTALLOC!AQ546</f>
        <v>435568.63032201934</v>
      </c>
      <c r="AR546" s="698"/>
      <c r="AS546" s="697">
        <f>[52]ACCOUNTALLOC!AS546</f>
        <v>10909.731846700251</v>
      </c>
      <c r="AT546" s="697">
        <f>[52]ACCOUNTALLOC!AT546</f>
        <v>0</v>
      </c>
      <c r="AU546" s="697">
        <f>[52]ACCOUNTALLOC!AU546</f>
        <v>0</v>
      </c>
      <c r="AV546" s="697">
        <f>[52]ACCOUNTALLOC!AV546</f>
        <v>0</v>
      </c>
      <c r="AW546" s="697">
        <f>[52]ACCOUNTALLOC!AW546</f>
        <v>0</v>
      </c>
      <c r="AX546" s="697">
        <f>[52]ACCOUNTALLOC!AX546</f>
        <v>0</v>
      </c>
      <c r="AY546" s="697">
        <f>[52]ACCOUNTALLOC!AY546</f>
        <v>10909.731846700251</v>
      </c>
      <c r="AZ546" s="698"/>
      <c r="BA546" s="697">
        <f>[52]ACCOUNTALLOC!BA546</f>
        <v>117376.16365155604</v>
      </c>
      <c r="BB546" s="697">
        <f>[52]ACCOUNTALLOC!BB546</f>
        <v>0</v>
      </c>
      <c r="BC546" s="697">
        <f>[52]ACCOUNTALLOC!BC546</f>
        <v>0</v>
      </c>
      <c r="BD546" s="697">
        <f>[52]ACCOUNTALLOC!BD546</f>
        <v>0</v>
      </c>
      <c r="BE546" s="697">
        <f>[52]ACCOUNTALLOC!BE546</f>
        <v>0</v>
      </c>
      <c r="BF546" s="697">
        <f>[52]ACCOUNTALLOC!BF546</f>
        <v>0</v>
      </c>
      <c r="BG546" s="697">
        <f>[52]ACCOUNTALLOC!BG546</f>
        <v>117376.16365155604</v>
      </c>
      <c r="BH546" s="698"/>
      <c r="BI546" s="697">
        <f>[52]ACCOUNTALLOC!BI546</f>
        <v>0</v>
      </c>
      <c r="BJ546" s="697">
        <f>[52]ACCOUNTALLOC!BJ546</f>
        <v>0</v>
      </c>
      <c r="BK546" s="697">
        <f>[52]ACCOUNTALLOC!BK546</f>
        <v>0</v>
      </c>
      <c r="BL546" s="697">
        <f>[52]ACCOUNTALLOC!BL546</f>
        <v>0</v>
      </c>
      <c r="BM546" s="697">
        <f>[52]ACCOUNTALLOC!BM546</f>
        <v>0</v>
      </c>
      <c r="BN546" s="697">
        <f>[52]ACCOUNTALLOC!BN546</f>
        <v>0</v>
      </c>
      <c r="BO546" s="697">
        <f>[52]ACCOUNTALLOC!BO546</f>
        <v>0</v>
      </c>
      <c r="BP546" s="698"/>
      <c r="BQ546" s="697">
        <f>[52]ACCOUNTALLOC!BQ546</f>
        <v>0</v>
      </c>
      <c r="BR546" s="697">
        <f>[52]ACCOUNTALLOC!BR546</f>
        <v>0</v>
      </c>
      <c r="BS546" s="697">
        <f>[52]ACCOUNTALLOC!BS546</f>
        <v>0</v>
      </c>
      <c r="BT546" s="697">
        <f>[52]ACCOUNTALLOC!BT546</f>
        <v>0</v>
      </c>
      <c r="BU546" s="697">
        <f>[52]ACCOUNTALLOC!BU546</f>
        <v>0</v>
      </c>
      <c r="BV546" s="697">
        <f>[52]ACCOUNTALLOC!BV546</f>
        <v>0</v>
      </c>
      <c r="BW546" s="697">
        <f>[52]ACCOUNTALLOC!BW546</f>
        <v>0</v>
      </c>
      <c r="BX546" s="698"/>
      <c r="BY546" s="697">
        <f>[52]ACCOUNTALLOC!BY546</f>
        <v>0</v>
      </c>
      <c r="BZ546" s="697">
        <f>[52]ACCOUNTALLOC!BZ546</f>
        <v>0</v>
      </c>
      <c r="CA546" s="697">
        <f>[52]ACCOUNTALLOC!CA546</f>
        <v>0</v>
      </c>
      <c r="CB546" s="697">
        <f>[52]ACCOUNTALLOC!CB546</f>
        <v>0</v>
      </c>
      <c r="CC546" s="697">
        <f>[52]ACCOUNTALLOC!CC546</f>
        <v>0</v>
      </c>
      <c r="CD546" s="697">
        <f>[52]ACCOUNTALLOC!CD546</f>
        <v>0</v>
      </c>
      <c r="CE546" s="697">
        <f>[52]ACCOUNTALLOC!CE546</f>
        <v>0</v>
      </c>
      <c r="CF546" s="698"/>
      <c r="CG546" s="697">
        <f>[52]ACCOUNTALLOC!CG546</f>
        <v>7277.1773269471823</v>
      </c>
      <c r="CH546" s="697">
        <f>[52]ACCOUNTALLOC!CH546</f>
        <v>0</v>
      </c>
      <c r="CI546" s="697">
        <f>[52]ACCOUNTALLOC!CI546</f>
        <v>0</v>
      </c>
      <c r="CJ546" s="697">
        <f>[52]ACCOUNTALLOC!CJ546</f>
        <v>0</v>
      </c>
      <c r="CK546" s="697">
        <f>[52]ACCOUNTALLOC!CK546</f>
        <v>0</v>
      </c>
      <c r="CL546" s="697">
        <f>[52]ACCOUNTALLOC!CL546</f>
        <v>0</v>
      </c>
      <c r="CM546" s="697">
        <f>[52]ACCOUNTALLOC!CM546</f>
        <v>7277.1773269471823</v>
      </c>
      <c r="CN546" s="698">
        <f>[52]ACCOUNTALLOC!CN546</f>
        <v>0</v>
      </c>
      <c r="CO546" s="697">
        <f>[52]ACCOUNTALLOC!CO546</f>
        <v>8290.9134719945505</v>
      </c>
      <c r="CP546" s="697">
        <f>[52]ACCOUNTALLOC!CP546</f>
        <v>0</v>
      </c>
      <c r="CQ546" s="697">
        <f>[52]ACCOUNTALLOC!CQ546</f>
        <v>0</v>
      </c>
      <c r="CR546" s="697">
        <f>[52]ACCOUNTALLOC!CR546</f>
        <v>0</v>
      </c>
      <c r="CS546" s="697">
        <f>[52]ACCOUNTALLOC!CS546</f>
        <v>0</v>
      </c>
      <c r="CT546" s="697">
        <f>[52]ACCOUNTALLOC!CT546</f>
        <v>0</v>
      </c>
      <c r="CU546" s="697">
        <f>[52]ACCOUNTALLOC!CU546</f>
        <v>8290.9134719945505</v>
      </c>
      <c r="CW546" s="65">
        <f>[52]ACCOUNTALLOC!CW546</f>
        <v>0</v>
      </c>
      <c r="CX546" s="65">
        <f>[52]ACCOUNTALLOC!CX546</f>
        <v>0</v>
      </c>
      <c r="CY546" s="65">
        <f>[52]ACCOUNTALLOC!CY546</f>
        <v>0</v>
      </c>
      <c r="CZ546" s="65">
        <f>[52]ACCOUNTALLOC!CZ546</f>
        <v>0</v>
      </c>
      <c r="DA546" s="65">
        <f>[52]ACCOUNTALLOC!DA546</f>
        <v>0</v>
      </c>
      <c r="DB546" s="65">
        <f>[52]ACCOUNTALLOC!DB546</f>
        <v>0</v>
      </c>
      <c r="DC546" s="65">
        <f>[52]ACCOUNTALLOC!DC546</f>
        <v>0</v>
      </c>
      <c r="DE546" s="65">
        <v>0</v>
      </c>
      <c r="DF546" s="65">
        <v>0</v>
      </c>
      <c r="DG546" s="65">
        <v>0</v>
      </c>
      <c r="DH546" s="65">
        <v>0</v>
      </c>
      <c r="DI546" s="65">
        <v>0</v>
      </c>
      <c r="DJ546" s="65">
        <v>0</v>
      </c>
      <c r="DK546" s="65">
        <v>0</v>
      </c>
      <c r="DM546" s="65">
        <v>0</v>
      </c>
      <c r="DN546" s="65">
        <v>0</v>
      </c>
      <c r="DO546" s="65">
        <v>0</v>
      </c>
      <c r="DP546" s="65">
        <v>0</v>
      </c>
      <c r="DQ546" s="65">
        <v>0</v>
      </c>
      <c r="DR546" s="65">
        <v>0</v>
      </c>
      <c r="DS546" s="65">
        <v>0</v>
      </c>
      <c r="DU546" s="65">
        <v>0</v>
      </c>
      <c r="DV546" s="65">
        <v>0</v>
      </c>
      <c r="DW546" s="65">
        <v>0</v>
      </c>
      <c r="DX546" s="65">
        <v>0</v>
      </c>
      <c r="DY546" s="65">
        <v>0</v>
      </c>
      <c r="DZ546" s="65">
        <v>0</v>
      </c>
      <c r="EA546" s="65">
        <v>0</v>
      </c>
      <c r="EC546" s="65">
        <v>0</v>
      </c>
      <c r="ED546" s="65">
        <v>0</v>
      </c>
      <c r="EE546" s="65">
        <v>0</v>
      </c>
      <c r="EF546" s="65">
        <v>0</v>
      </c>
      <c r="EG546" s="65">
        <v>0</v>
      </c>
      <c r="EH546" s="65">
        <v>0</v>
      </c>
      <c r="EI546" s="65">
        <v>0</v>
      </c>
      <c r="EK546" s="65">
        <v>0</v>
      </c>
      <c r="EL546" s="65">
        <v>0</v>
      </c>
      <c r="EM546" s="65">
        <v>0</v>
      </c>
      <c r="EN546" s="65">
        <v>0</v>
      </c>
      <c r="EO546" s="65">
        <v>0</v>
      </c>
      <c r="EP546" s="65">
        <v>0</v>
      </c>
      <c r="EQ546" s="65">
        <v>0</v>
      </c>
      <c r="ES546" s="65">
        <v>0</v>
      </c>
      <c r="ET546" s="65">
        <v>0</v>
      </c>
      <c r="EU546" s="65">
        <v>0</v>
      </c>
      <c r="EV546" s="65">
        <v>0</v>
      </c>
      <c r="EW546" s="65">
        <v>0</v>
      </c>
      <c r="EX546" s="65">
        <v>0</v>
      </c>
      <c r="EY546" s="65">
        <v>0</v>
      </c>
      <c r="FA546" s="65">
        <v>0</v>
      </c>
      <c r="FB546" s="65">
        <v>0</v>
      </c>
      <c r="FC546" s="65">
        <v>0</v>
      </c>
      <c r="FD546" s="65">
        <v>0</v>
      </c>
      <c r="FE546" s="65">
        <v>0</v>
      </c>
      <c r="FF546" s="65">
        <v>0</v>
      </c>
      <c r="FG546" s="65">
        <v>0</v>
      </c>
    </row>
    <row r="547" spans="1:163">
      <c r="A547" s="699" t="str">
        <f>[52]ACCOUNTALLOC!A547</f>
        <v>403.05f</v>
      </c>
      <c r="B547" s="698" t="str">
        <f>[52]ACCOUNTALLOC!B547</f>
        <v>Depr Exp - Distribution - OH Conductors</v>
      </c>
      <c r="C547" s="695">
        <f>[52]ACCOUNTALLOC!C547</f>
        <v>17443235.939999998</v>
      </c>
      <c r="D547" s="700"/>
      <c r="E547" s="697">
        <f>[52]ACCOUNTALLOC!E547</f>
        <v>12022105.863777025</v>
      </c>
      <c r="F547" s="697">
        <f>[52]ACCOUNTALLOC!F547</f>
        <v>0</v>
      </c>
      <c r="G547" s="697">
        <f>[52]ACCOUNTALLOC!G547</f>
        <v>0</v>
      </c>
      <c r="H547" s="697">
        <f>[52]ACCOUNTALLOC!H547</f>
        <v>0</v>
      </c>
      <c r="I547" s="697">
        <f>[52]ACCOUNTALLOC!I547</f>
        <v>0</v>
      </c>
      <c r="J547" s="697">
        <f>[52]ACCOUNTALLOC!J547</f>
        <v>0</v>
      </c>
      <c r="K547" s="697">
        <f>[52]ACCOUNTALLOC!K547</f>
        <v>12022105.863777025</v>
      </c>
      <c r="L547" s="698"/>
      <c r="M547" s="697">
        <f>[52]ACCOUNTALLOC!M547</f>
        <v>2196645.9646255085</v>
      </c>
      <c r="N547" s="697">
        <f>[52]ACCOUNTALLOC!N547</f>
        <v>0</v>
      </c>
      <c r="O547" s="697">
        <f>[52]ACCOUNTALLOC!O547</f>
        <v>0</v>
      </c>
      <c r="P547" s="697">
        <f>[52]ACCOUNTALLOC!P547</f>
        <v>0</v>
      </c>
      <c r="Q547" s="697">
        <f>[52]ACCOUNTALLOC!Q547</f>
        <v>0</v>
      </c>
      <c r="R547" s="697">
        <f>[52]ACCOUNTALLOC!R547</f>
        <v>0</v>
      </c>
      <c r="S547" s="697">
        <f>[52]ACCOUNTALLOC!S547</f>
        <v>2196645.9646255085</v>
      </c>
      <c r="T547" s="698"/>
      <c r="U547" s="697">
        <f>[52]ACCOUNTALLOC!U547</f>
        <v>1707737.3565755244</v>
      </c>
      <c r="V547" s="697">
        <f>[52]ACCOUNTALLOC!V547</f>
        <v>0</v>
      </c>
      <c r="W547" s="697">
        <f>[52]ACCOUNTALLOC!W547</f>
        <v>0</v>
      </c>
      <c r="X547" s="697">
        <f>[52]ACCOUNTALLOC!X547</f>
        <v>0</v>
      </c>
      <c r="Y547" s="697">
        <f>[52]ACCOUNTALLOC!Y547</f>
        <v>0</v>
      </c>
      <c r="Z547" s="697">
        <f>[52]ACCOUNTALLOC!Z547</f>
        <v>0</v>
      </c>
      <c r="AA547" s="697">
        <f>[52]ACCOUNTALLOC!AA547</f>
        <v>1707737.3565755244</v>
      </c>
      <c r="AB547" s="698"/>
      <c r="AC547" s="697">
        <f>[52]ACCOUNTALLOC!AC547</f>
        <v>675554.13399717933</v>
      </c>
      <c r="AD547" s="697">
        <f>[52]ACCOUNTALLOC!AD547</f>
        <v>0</v>
      </c>
      <c r="AE547" s="697">
        <f>[52]ACCOUNTALLOC!AE547</f>
        <v>0</v>
      </c>
      <c r="AF547" s="697">
        <f>[52]ACCOUNTALLOC!AF547</f>
        <v>0</v>
      </c>
      <c r="AG547" s="697">
        <f>[52]ACCOUNTALLOC!AG547</f>
        <v>0</v>
      </c>
      <c r="AH547" s="697">
        <f>[52]ACCOUNTALLOC!AH547</f>
        <v>0</v>
      </c>
      <c r="AI547" s="697">
        <f>[52]ACCOUNTALLOC!AI547</f>
        <v>675554.13399717933</v>
      </c>
      <c r="AJ547" s="698"/>
      <c r="AK547" s="697">
        <f>[52]ACCOUNTALLOC!AK547</f>
        <v>632348.66445941688</v>
      </c>
      <c r="AL547" s="697">
        <f>[52]ACCOUNTALLOC!AL547</f>
        <v>0</v>
      </c>
      <c r="AM547" s="697">
        <f>[52]ACCOUNTALLOC!AM547</f>
        <v>0</v>
      </c>
      <c r="AN547" s="697">
        <f>[52]ACCOUNTALLOC!AN547</f>
        <v>0</v>
      </c>
      <c r="AO547" s="697">
        <f>[52]ACCOUNTALLOC!AO547</f>
        <v>0</v>
      </c>
      <c r="AP547" s="697">
        <f>[52]ACCOUNTALLOC!AP547</f>
        <v>0</v>
      </c>
      <c r="AQ547" s="697">
        <f>[52]ACCOUNTALLOC!AQ547</f>
        <v>632348.66445941688</v>
      </c>
      <c r="AR547" s="698"/>
      <c r="AS547" s="697">
        <f>[52]ACCOUNTALLOC!AS547</f>
        <v>15838.5014039486</v>
      </c>
      <c r="AT547" s="697">
        <f>[52]ACCOUNTALLOC!AT547</f>
        <v>0</v>
      </c>
      <c r="AU547" s="697">
        <f>[52]ACCOUNTALLOC!AU547</f>
        <v>0</v>
      </c>
      <c r="AV547" s="697">
        <f>[52]ACCOUNTALLOC!AV547</f>
        <v>0</v>
      </c>
      <c r="AW547" s="697">
        <f>[52]ACCOUNTALLOC!AW547</f>
        <v>0</v>
      </c>
      <c r="AX547" s="697">
        <f>[52]ACCOUNTALLOC!AX547</f>
        <v>0</v>
      </c>
      <c r="AY547" s="697">
        <f>[52]ACCOUNTALLOC!AY547</f>
        <v>15838.5014039486</v>
      </c>
      <c r="AZ547" s="698"/>
      <c r="BA547" s="697">
        <f>[52]ACCOUNTALLOC!BA547</f>
        <v>170404.05382168596</v>
      </c>
      <c r="BB547" s="697">
        <f>[52]ACCOUNTALLOC!BB547</f>
        <v>0</v>
      </c>
      <c r="BC547" s="697">
        <f>[52]ACCOUNTALLOC!BC547</f>
        <v>0</v>
      </c>
      <c r="BD547" s="697">
        <f>[52]ACCOUNTALLOC!BD547</f>
        <v>0</v>
      </c>
      <c r="BE547" s="697">
        <f>[52]ACCOUNTALLOC!BE547</f>
        <v>0</v>
      </c>
      <c r="BF547" s="697">
        <f>[52]ACCOUNTALLOC!BF547</f>
        <v>0</v>
      </c>
      <c r="BG547" s="697">
        <f>[52]ACCOUNTALLOC!BG547</f>
        <v>170404.05382168596</v>
      </c>
      <c r="BH547" s="698"/>
      <c r="BI547" s="697">
        <f>[52]ACCOUNTALLOC!BI547</f>
        <v>0</v>
      </c>
      <c r="BJ547" s="697">
        <f>[52]ACCOUNTALLOC!BJ547</f>
        <v>0</v>
      </c>
      <c r="BK547" s="697">
        <f>[52]ACCOUNTALLOC!BK547</f>
        <v>0</v>
      </c>
      <c r="BL547" s="697">
        <f>[52]ACCOUNTALLOC!BL547</f>
        <v>0</v>
      </c>
      <c r="BM547" s="697">
        <f>[52]ACCOUNTALLOC!BM547</f>
        <v>0</v>
      </c>
      <c r="BN547" s="697">
        <f>[52]ACCOUNTALLOC!BN547</f>
        <v>0</v>
      </c>
      <c r="BO547" s="697">
        <f>[52]ACCOUNTALLOC!BO547</f>
        <v>0</v>
      </c>
      <c r="BP547" s="698"/>
      <c r="BQ547" s="697">
        <f>[52]ACCOUNTALLOC!BQ547</f>
        <v>0</v>
      </c>
      <c r="BR547" s="697">
        <f>[52]ACCOUNTALLOC!BR547</f>
        <v>0</v>
      </c>
      <c r="BS547" s="697">
        <f>[52]ACCOUNTALLOC!BS547</f>
        <v>0</v>
      </c>
      <c r="BT547" s="697">
        <f>[52]ACCOUNTALLOC!BT547</f>
        <v>0</v>
      </c>
      <c r="BU547" s="697">
        <f>[52]ACCOUNTALLOC!BU547</f>
        <v>0</v>
      </c>
      <c r="BV547" s="697">
        <f>[52]ACCOUNTALLOC!BV547</f>
        <v>0</v>
      </c>
      <c r="BW547" s="697">
        <f>[52]ACCOUNTALLOC!BW547</f>
        <v>0</v>
      </c>
      <c r="BX547" s="698"/>
      <c r="BY547" s="697">
        <f>[52]ACCOUNTALLOC!BY547</f>
        <v>0</v>
      </c>
      <c r="BZ547" s="697">
        <f>[52]ACCOUNTALLOC!BZ547</f>
        <v>0</v>
      </c>
      <c r="CA547" s="697">
        <f>[52]ACCOUNTALLOC!CA547</f>
        <v>0</v>
      </c>
      <c r="CB547" s="697">
        <f>[52]ACCOUNTALLOC!CB547</f>
        <v>0</v>
      </c>
      <c r="CC547" s="697">
        <f>[52]ACCOUNTALLOC!CC547</f>
        <v>0</v>
      </c>
      <c r="CD547" s="697">
        <f>[52]ACCOUNTALLOC!CD547</f>
        <v>0</v>
      </c>
      <c r="CE547" s="697">
        <f>[52]ACCOUNTALLOC!CE547</f>
        <v>0</v>
      </c>
      <c r="CF547" s="698"/>
      <c r="CG547" s="697">
        <f>[52]ACCOUNTALLOC!CG547</f>
        <v>10564.84109135067</v>
      </c>
      <c r="CH547" s="697">
        <f>[52]ACCOUNTALLOC!CH547</f>
        <v>0</v>
      </c>
      <c r="CI547" s="697">
        <f>[52]ACCOUNTALLOC!CI547</f>
        <v>0</v>
      </c>
      <c r="CJ547" s="697">
        <f>[52]ACCOUNTALLOC!CJ547</f>
        <v>0</v>
      </c>
      <c r="CK547" s="697">
        <f>[52]ACCOUNTALLOC!CK547</f>
        <v>0</v>
      </c>
      <c r="CL547" s="697">
        <f>[52]ACCOUNTALLOC!CL547</f>
        <v>0</v>
      </c>
      <c r="CM547" s="697">
        <f>[52]ACCOUNTALLOC!CM547</f>
        <v>10564.84109135067</v>
      </c>
      <c r="CN547" s="698">
        <f>[52]ACCOUNTALLOC!CN547</f>
        <v>0</v>
      </c>
      <c r="CO547" s="697">
        <f>[52]ACCOUNTALLOC!CO547</f>
        <v>12036.560248354743</v>
      </c>
      <c r="CP547" s="697">
        <f>[52]ACCOUNTALLOC!CP547</f>
        <v>0</v>
      </c>
      <c r="CQ547" s="697">
        <f>[52]ACCOUNTALLOC!CQ547</f>
        <v>0</v>
      </c>
      <c r="CR547" s="697">
        <f>[52]ACCOUNTALLOC!CR547</f>
        <v>0</v>
      </c>
      <c r="CS547" s="697">
        <f>[52]ACCOUNTALLOC!CS547</f>
        <v>0</v>
      </c>
      <c r="CT547" s="697">
        <f>[52]ACCOUNTALLOC!CT547</f>
        <v>0</v>
      </c>
      <c r="CU547" s="697">
        <f>[52]ACCOUNTALLOC!CU547</f>
        <v>12036.560248354743</v>
      </c>
      <c r="CW547" s="65">
        <f>[52]ACCOUNTALLOC!CW547</f>
        <v>0</v>
      </c>
      <c r="CX547" s="65">
        <f>[52]ACCOUNTALLOC!CX547</f>
        <v>0</v>
      </c>
      <c r="CY547" s="65">
        <f>[52]ACCOUNTALLOC!CY547</f>
        <v>0</v>
      </c>
      <c r="CZ547" s="65">
        <f>[52]ACCOUNTALLOC!CZ547</f>
        <v>0</v>
      </c>
      <c r="DA547" s="65">
        <f>[52]ACCOUNTALLOC!DA547</f>
        <v>0</v>
      </c>
      <c r="DB547" s="65">
        <f>[52]ACCOUNTALLOC!DB547</f>
        <v>0</v>
      </c>
      <c r="DC547" s="65">
        <f>[52]ACCOUNTALLOC!DC547</f>
        <v>0</v>
      </c>
      <c r="DE547" s="65">
        <v>0</v>
      </c>
      <c r="DF547" s="65">
        <v>0</v>
      </c>
      <c r="DG547" s="65">
        <v>0</v>
      </c>
      <c r="DH547" s="65">
        <v>0</v>
      </c>
      <c r="DI547" s="65">
        <v>0</v>
      </c>
      <c r="DJ547" s="65">
        <v>0</v>
      </c>
      <c r="DK547" s="65">
        <v>0</v>
      </c>
      <c r="DM547" s="65">
        <v>0</v>
      </c>
      <c r="DN547" s="65">
        <v>0</v>
      </c>
      <c r="DO547" s="65">
        <v>0</v>
      </c>
      <c r="DP547" s="65">
        <v>0</v>
      </c>
      <c r="DQ547" s="65">
        <v>0</v>
      </c>
      <c r="DR547" s="65">
        <v>0</v>
      </c>
      <c r="DS547" s="65">
        <v>0</v>
      </c>
      <c r="DU547" s="65">
        <v>0</v>
      </c>
      <c r="DV547" s="65">
        <v>0</v>
      </c>
      <c r="DW547" s="65">
        <v>0</v>
      </c>
      <c r="DX547" s="65">
        <v>0</v>
      </c>
      <c r="DY547" s="65">
        <v>0</v>
      </c>
      <c r="DZ547" s="65">
        <v>0</v>
      </c>
      <c r="EA547" s="65">
        <v>0</v>
      </c>
      <c r="EC547" s="65">
        <v>0</v>
      </c>
      <c r="ED547" s="65">
        <v>0</v>
      </c>
      <c r="EE547" s="65">
        <v>0</v>
      </c>
      <c r="EF547" s="65">
        <v>0</v>
      </c>
      <c r="EG547" s="65">
        <v>0</v>
      </c>
      <c r="EH547" s="65">
        <v>0</v>
      </c>
      <c r="EI547" s="65">
        <v>0</v>
      </c>
      <c r="EK547" s="65">
        <v>0</v>
      </c>
      <c r="EL547" s="65">
        <v>0</v>
      </c>
      <c r="EM547" s="65">
        <v>0</v>
      </c>
      <c r="EN547" s="65">
        <v>0</v>
      </c>
      <c r="EO547" s="65">
        <v>0</v>
      </c>
      <c r="EP547" s="65">
        <v>0</v>
      </c>
      <c r="EQ547" s="65">
        <v>0</v>
      </c>
      <c r="ES547" s="65">
        <v>0</v>
      </c>
      <c r="ET547" s="65">
        <v>0</v>
      </c>
      <c r="EU547" s="65">
        <v>0</v>
      </c>
      <c r="EV547" s="65">
        <v>0</v>
      </c>
      <c r="EW547" s="65">
        <v>0</v>
      </c>
      <c r="EX547" s="65">
        <v>0</v>
      </c>
      <c r="EY547" s="65">
        <v>0</v>
      </c>
      <c r="FA547" s="65">
        <v>0</v>
      </c>
      <c r="FB547" s="65">
        <v>0</v>
      </c>
      <c r="FC547" s="65">
        <v>0</v>
      </c>
      <c r="FD547" s="65">
        <v>0</v>
      </c>
      <c r="FE547" s="65">
        <v>0</v>
      </c>
      <c r="FF547" s="65">
        <v>0</v>
      </c>
      <c r="FG547" s="65">
        <v>0</v>
      </c>
    </row>
    <row r="548" spans="1:163">
      <c r="A548" s="699" t="str">
        <f>[52]ACCOUNTALLOC!A548</f>
        <v>403.05g</v>
      </c>
      <c r="B548" s="698" t="str">
        <f>[52]ACCOUNTALLOC!B548</f>
        <v>Depr Exp - Distribution - UG Conductors</v>
      </c>
      <c r="C548" s="695">
        <f>[52]ACCOUNTALLOC!C548</f>
        <v>13080710</v>
      </c>
      <c r="D548" s="700"/>
      <c r="E548" s="697">
        <f>[52]ACCOUNTALLOC!E548</f>
        <v>8803246.325757876</v>
      </c>
      <c r="F548" s="697">
        <f>[52]ACCOUNTALLOC!F548</f>
        <v>0</v>
      </c>
      <c r="G548" s="697">
        <f>[52]ACCOUNTALLOC!G548</f>
        <v>0</v>
      </c>
      <c r="H548" s="697">
        <f>[52]ACCOUNTALLOC!H548</f>
        <v>0</v>
      </c>
      <c r="I548" s="697">
        <f>[52]ACCOUNTALLOC!I548</f>
        <v>0</v>
      </c>
      <c r="J548" s="697">
        <f>[52]ACCOUNTALLOC!J548</f>
        <v>0</v>
      </c>
      <c r="K548" s="697">
        <f>[52]ACCOUNTALLOC!K548</f>
        <v>8803246.325757876</v>
      </c>
      <c r="L548" s="698"/>
      <c r="M548" s="697">
        <f>[52]ACCOUNTALLOC!M548</f>
        <v>1568630.7978229651</v>
      </c>
      <c r="N548" s="697">
        <f>[52]ACCOUNTALLOC!N548</f>
        <v>0</v>
      </c>
      <c r="O548" s="697">
        <f>[52]ACCOUNTALLOC!O548</f>
        <v>0</v>
      </c>
      <c r="P548" s="697">
        <f>[52]ACCOUNTALLOC!P548</f>
        <v>0</v>
      </c>
      <c r="Q548" s="697">
        <f>[52]ACCOUNTALLOC!Q548</f>
        <v>0</v>
      </c>
      <c r="R548" s="697">
        <f>[52]ACCOUNTALLOC!R548</f>
        <v>0</v>
      </c>
      <c r="S548" s="697">
        <f>[52]ACCOUNTALLOC!S548</f>
        <v>1568630.7978229651</v>
      </c>
      <c r="T548" s="698"/>
      <c r="U548" s="697">
        <f>[52]ACCOUNTALLOC!U548</f>
        <v>1463813.2585704878</v>
      </c>
      <c r="V548" s="697">
        <f>[52]ACCOUNTALLOC!V548</f>
        <v>0</v>
      </c>
      <c r="W548" s="697">
        <f>[52]ACCOUNTALLOC!W548</f>
        <v>0</v>
      </c>
      <c r="X548" s="697">
        <f>[52]ACCOUNTALLOC!X548</f>
        <v>0</v>
      </c>
      <c r="Y548" s="697">
        <f>[52]ACCOUNTALLOC!Y548</f>
        <v>0</v>
      </c>
      <c r="Z548" s="697">
        <f>[52]ACCOUNTALLOC!Z548</f>
        <v>0</v>
      </c>
      <c r="AA548" s="697">
        <f>[52]ACCOUNTALLOC!AA548</f>
        <v>1463813.2585704878</v>
      </c>
      <c r="AB548" s="698"/>
      <c r="AC548" s="697">
        <f>[52]ACCOUNTALLOC!AC548</f>
        <v>635547.13899224869</v>
      </c>
      <c r="AD548" s="697">
        <f>[52]ACCOUNTALLOC!AD548</f>
        <v>0</v>
      </c>
      <c r="AE548" s="697">
        <f>[52]ACCOUNTALLOC!AE548</f>
        <v>0</v>
      </c>
      <c r="AF548" s="697">
        <f>[52]ACCOUNTALLOC!AF548</f>
        <v>0</v>
      </c>
      <c r="AG548" s="697">
        <f>[52]ACCOUNTALLOC!AG548</f>
        <v>0</v>
      </c>
      <c r="AH548" s="697">
        <f>[52]ACCOUNTALLOC!AH548</f>
        <v>0</v>
      </c>
      <c r="AI548" s="697">
        <f>[52]ACCOUNTALLOC!AI548</f>
        <v>635547.13899224869</v>
      </c>
      <c r="AJ548" s="698"/>
      <c r="AK548" s="697">
        <f>[52]ACCOUNTALLOC!AK548</f>
        <v>453322.88479923527</v>
      </c>
      <c r="AL548" s="697">
        <f>[52]ACCOUNTALLOC!AL548</f>
        <v>0</v>
      </c>
      <c r="AM548" s="697">
        <f>[52]ACCOUNTALLOC!AM548</f>
        <v>0</v>
      </c>
      <c r="AN548" s="697">
        <f>[52]ACCOUNTALLOC!AN548</f>
        <v>0</v>
      </c>
      <c r="AO548" s="697">
        <f>[52]ACCOUNTALLOC!AO548</f>
        <v>0</v>
      </c>
      <c r="AP548" s="697">
        <f>[52]ACCOUNTALLOC!AP548</f>
        <v>0</v>
      </c>
      <c r="AQ548" s="697">
        <f>[52]ACCOUNTALLOC!AQ548</f>
        <v>453322.88479923527</v>
      </c>
      <c r="AR548" s="698"/>
      <c r="AS548" s="697">
        <f>[52]ACCOUNTALLOC!AS548</f>
        <v>5383.5741076458035</v>
      </c>
      <c r="AT548" s="697">
        <f>[52]ACCOUNTALLOC!AT548</f>
        <v>0</v>
      </c>
      <c r="AU548" s="697">
        <f>[52]ACCOUNTALLOC!AU548</f>
        <v>0</v>
      </c>
      <c r="AV548" s="697">
        <f>[52]ACCOUNTALLOC!AV548</f>
        <v>0</v>
      </c>
      <c r="AW548" s="697">
        <f>[52]ACCOUNTALLOC!AW548</f>
        <v>0</v>
      </c>
      <c r="AX548" s="697">
        <f>[52]ACCOUNTALLOC!AX548</f>
        <v>0</v>
      </c>
      <c r="AY548" s="697">
        <f>[52]ACCOUNTALLOC!AY548</f>
        <v>5383.5741076458035</v>
      </c>
      <c r="AZ548" s="698"/>
      <c r="BA548" s="697">
        <f>[52]ACCOUNTALLOC!BA548</f>
        <v>141153.42136215419</v>
      </c>
      <c r="BB548" s="697">
        <f>[52]ACCOUNTALLOC!BB548</f>
        <v>0</v>
      </c>
      <c r="BC548" s="697">
        <f>[52]ACCOUNTALLOC!BC548</f>
        <v>0</v>
      </c>
      <c r="BD548" s="697">
        <f>[52]ACCOUNTALLOC!BD548</f>
        <v>0</v>
      </c>
      <c r="BE548" s="697">
        <f>[52]ACCOUNTALLOC!BE548</f>
        <v>0</v>
      </c>
      <c r="BF548" s="697">
        <f>[52]ACCOUNTALLOC!BF548</f>
        <v>0</v>
      </c>
      <c r="BG548" s="697">
        <f>[52]ACCOUNTALLOC!BG548</f>
        <v>141153.42136215419</v>
      </c>
      <c r="BH548" s="698"/>
      <c r="BI548" s="697">
        <f>[52]ACCOUNTALLOC!BI548</f>
        <v>0</v>
      </c>
      <c r="BJ548" s="697">
        <f>[52]ACCOUNTALLOC!BJ548</f>
        <v>0</v>
      </c>
      <c r="BK548" s="697">
        <f>[52]ACCOUNTALLOC!BK548</f>
        <v>0</v>
      </c>
      <c r="BL548" s="697">
        <f>[52]ACCOUNTALLOC!BL548</f>
        <v>0</v>
      </c>
      <c r="BM548" s="697">
        <f>[52]ACCOUNTALLOC!BM548</f>
        <v>0</v>
      </c>
      <c r="BN548" s="697">
        <f>[52]ACCOUNTALLOC!BN548</f>
        <v>0</v>
      </c>
      <c r="BO548" s="697">
        <f>[52]ACCOUNTALLOC!BO548</f>
        <v>0</v>
      </c>
      <c r="BP548" s="698"/>
      <c r="BQ548" s="697">
        <f>[52]ACCOUNTALLOC!BQ548</f>
        <v>0</v>
      </c>
      <c r="BR548" s="697">
        <f>[52]ACCOUNTALLOC!BR548</f>
        <v>0</v>
      </c>
      <c r="BS548" s="697">
        <f>[52]ACCOUNTALLOC!BS548</f>
        <v>0</v>
      </c>
      <c r="BT548" s="697">
        <f>[52]ACCOUNTALLOC!BT548</f>
        <v>0</v>
      </c>
      <c r="BU548" s="697">
        <f>[52]ACCOUNTALLOC!BU548</f>
        <v>0</v>
      </c>
      <c r="BV548" s="697">
        <f>[52]ACCOUNTALLOC!BV548</f>
        <v>0</v>
      </c>
      <c r="BW548" s="697">
        <f>[52]ACCOUNTALLOC!BW548</f>
        <v>0</v>
      </c>
      <c r="BX548" s="698"/>
      <c r="BY548" s="697">
        <f>[52]ACCOUNTALLOC!BY548</f>
        <v>0</v>
      </c>
      <c r="BZ548" s="697">
        <f>[52]ACCOUNTALLOC!BZ548</f>
        <v>0</v>
      </c>
      <c r="CA548" s="697">
        <f>[52]ACCOUNTALLOC!CA548</f>
        <v>0</v>
      </c>
      <c r="CB548" s="697">
        <f>[52]ACCOUNTALLOC!CB548</f>
        <v>0</v>
      </c>
      <c r="CC548" s="697">
        <f>[52]ACCOUNTALLOC!CC548</f>
        <v>0</v>
      </c>
      <c r="CD548" s="697">
        <f>[52]ACCOUNTALLOC!CD548</f>
        <v>0</v>
      </c>
      <c r="CE548" s="697">
        <f>[52]ACCOUNTALLOC!CE548</f>
        <v>0</v>
      </c>
      <c r="CF548" s="698"/>
      <c r="CG548" s="697">
        <f>[52]ACCOUNTALLOC!CG548</f>
        <v>6032.1974941091539</v>
      </c>
      <c r="CH548" s="697">
        <f>[52]ACCOUNTALLOC!CH548</f>
        <v>0</v>
      </c>
      <c r="CI548" s="697">
        <f>[52]ACCOUNTALLOC!CI548</f>
        <v>0</v>
      </c>
      <c r="CJ548" s="697">
        <f>[52]ACCOUNTALLOC!CJ548</f>
        <v>0</v>
      </c>
      <c r="CK548" s="697">
        <f>[52]ACCOUNTALLOC!CK548</f>
        <v>0</v>
      </c>
      <c r="CL548" s="697">
        <f>[52]ACCOUNTALLOC!CL548</f>
        <v>0</v>
      </c>
      <c r="CM548" s="697">
        <f>[52]ACCOUNTALLOC!CM548</f>
        <v>6032.1974941091539</v>
      </c>
      <c r="CN548" s="698">
        <f>[52]ACCOUNTALLOC!CN548</f>
        <v>0</v>
      </c>
      <c r="CO548" s="697">
        <f>[52]ACCOUNTALLOC!CO548</f>
        <v>3580.4010932776905</v>
      </c>
      <c r="CP548" s="697">
        <f>[52]ACCOUNTALLOC!CP548</f>
        <v>0</v>
      </c>
      <c r="CQ548" s="697">
        <f>[52]ACCOUNTALLOC!CQ548</f>
        <v>0</v>
      </c>
      <c r="CR548" s="697">
        <f>[52]ACCOUNTALLOC!CR548</f>
        <v>0</v>
      </c>
      <c r="CS548" s="697">
        <f>[52]ACCOUNTALLOC!CS548</f>
        <v>0</v>
      </c>
      <c r="CT548" s="697">
        <f>[52]ACCOUNTALLOC!CT548</f>
        <v>0</v>
      </c>
      <c r="CU548" s="697">
        <f>[52]ACCOUNTALLOC!CU548</f>
        <v>3580.4010932776905</v>
      </c>
      <c r="CW548" s="65">
        <f>[52]ACCOUNTALLOC!CW548</f>
        <v>0</v>
      </c>
      <c r="CX548" s="65">
        <f>[52]ACCOUNTALLOC!CX548</f>
        <v>0</v>
      </c>
      <c r="CY548" s="65">
        <f>[52]ACCOUNTALLOC!CY548</f>
        <v>0</v>
      </c>
      <c r="CZ548" s="65">
        <f>[52]ACCOUNTALLOC!CZ548</f>
        <v>0</v>
      </c>
      <c r="DA548" s="65">
        <f>[52]ACCOUNTALLOC!DA548</f>
        <v>0</v>
      </c>
      <c r="DB548" s="65">
        <f>[52]ACCOUNTALLOC!DB548</f>
        <v>0</v>
      </c>
      <c r="DC548" s="65">
        <f>[52]ACCOUNTALLOC!DC548</f>
        <v>0</v>
      </c>
      <c r="DE548" s="65">
        <v>0</v>
      </c>
      <c r="DF548" s="65">
        <v>0</v>
      </c>
      <c r="DG548" s="65">
        <v>0</v>
      </c>
      <c r="DH548" s="65">
        <v>0</v>
      </c>
      <c r="DI548" s="65">
        <v>0</v>
      </c>
      <c r="DJ548" s="65">
        <v>0</v>
      </c>
      <c r="DK548" s="65">
        <v>0</v>
      </c>
      <c r="DM548" s="65">
        <v>0</v>
      </c>
      <c r="DN548" s="65">
        <v>0</v>
      </c>
      <c r="DO548" s="65">
        <v>0</v>
      </c>
      <c r="DP548" s="65">
        <v>0</v>
      </c>
      <c r="DQ548" s="65">
        <v>0</v>
      </c>
      <c r="DR548" s="65">
        <v>0</v>
      </c>
      <c r="DS548" s="65">
        <v>0</v>
      </c>
      <c r="DU548" s="65">
        <v>0</v>
      </c>
      <c r="DV548" s="65">
        <v>0</v>
      </c>
      <c r="DW548" s="65">
        <v>0</v>
      </c>
      <c r="DX548" s="65">
        <v>0</v>
      </c>
      <c r="DY548" s="65">
        <v>0</v>
      </c>
      <c r="DZ548" s="65">
        <v>0</v>
      </c>
      <c r="EA548" s="65">
        <v>0</v>
      </c>
      <c r="EC548" s="65">
        <v>0</v>
      </c>
      <c r="ED548" s="65">
        <v>0</v>
      </c>
      <c r="EE548" s="65">
        <v>0</v>
      </c>
      <c r="EF548" s="65">
        <v>0</v>
      </c>
      <c r="EG548" s="65">
        <v>0</v>
      </c>
      <c r="EH548" s="65">
        <v>0</v>
      </c>
      <c r="EI548" s="65">
        <v>0</v>
      </c>
      <c r="EK548" s="65">
        <v>0</v>
      </c>
      <c r="EL548" s="65">
        <v>0</v>
      </c>
      <c r="EM548" s="65">
        <v>0</v>
      </c>
      <c r="EN548" s="65">
        <v>0</v>
      </c>
      <c r="EO548" s="65">
        <v>0</v>
      </c>
      <c r="EP548" s="65">
        <v>0</v>
      </c>
      <c r="EQ548" s="65">
        <v>0</v>
      </c>
      <c r="ES548" s="65">
        <v>0</v>
      </c>
      <c r="ET548" s="65">
        <v>0</v>
      </c>
      <c r="EU548" s="65">
        <v>0</v>
      </c>
      <c r="EV548" s="65">
        <v>0</v>
      </c>
      <c r="EW548" s="65">
        <v>0</v>
      </c>
      <c r="EX548" s="65">
        <v>0</v>
      </c>
      <c r="EY548" s="65">
        <v>0</v>
      </c>
      <c r="FA548" s="65">
        <v>0</v>
      </c>
      <c r="FB548" s="65">
        <v>0</v>
      </c>
      <c r="FC548" s="65">
        <v>0</v>
      </c>
      <c r="FD548" s="65">
        <v>0</v>
      </c>
      <c r="FE548" s="65">
        <v>0</v>
      </c>
      <c r="FF548" s="65">
        <v>0</v>
      </c>
      <c r="FG548" s="65">
        <v>0</v>
      </c>
    </row>
    <row r="549" spans="1:163">
      <c r="A549" s="699" t="str">
        <f>[52]ACCOUNTALLOC!A549</f>
        <v>403.05h</v>
      </c>
      <c r="B549" s="698" t="str">
        <f>[52]ACCOUNTALLOC!B549</f>
        <v>Depr Exp - Distribution - UG Conduit</v>
      </c>
      <c r="C549" s="695">
        <f>[52]ACCOUNTALLOC!C549</f>
        <v>38836748.5598768</v>
      </c>
      <c r="D549" s="700"/>
      <c r="E549" s="697">
        <f>[52]ACCOUNTALLOC!E549</f>
        <v>26136919.48404314</v>
      </c>
      <c r="F549" s="697">
        <f>[52]ACCOUNTALLOC!F549</f>
        <v>0</v>
      </c>
      <c r="G549" s="697">
        <f>[52]ACCOUNTALLOC!G549</f>
        <v>0</v>
      </c>
      <c r="H549" s="697">
        <f>[52]ACCOUNTALLOC!H549</f>
        <v>0</v>
      </c>
      <c r="I549" s="697">
        <f>[52]ACCOUNTALLOC!I549</f>
        <v>0</v>
      </c>
      <c r="J549" s="697">
        <f>[52]ACCOUNTALLOC!J549</f>
        <v>0</v>
      </c>
      <c r="K549" s="697">
        <f>[52]ACCOUNTALLOC!K549</f>
        <v>26136919.48404314</v>
      </c>
      <c r="L549" s="698"/>
      <c r="M549" s="697">
        <f>[52]ACCOUNTALLOC!M549</f>
        <v>4657279.297402774</v>
      </c>
      <c r="N549" s="697">
        <f>[52]ACCOUNTALLOC!N549</f>
        <v>0</v>
      </c>
      <c r="O549" s="697">
        <f>[52]ACCOUNTALLOC!O549</f>
        <v>0</v>
      </c>
      <c r="P549" s="697">
        <f>[52]ACCOUNTALLOC!P549</f>
        <v>0</v>
      </c>
      <c r="Q549" s="697">
        <f>[52]ACCOUNTALLOC!Q549</f>
        <v>0</v>
      </c>
      <c r="R549" s="697">
        <f>[52]ACCOUNTALLOC!R549</f>
        <v>0</v>
      </c>
      <c r="S549" s="697">
        <f>[52]ACCOUNTALLOC!S549</f>
        <v>4657279.297402774</v>
      </c>
      <c r="T549" s="698"/>
      <c r="U549" s="697">
        <f>[52]ACCOUNTALLOC!U549</f>
        <v>4346075.0572190629</v>
      </c>
      <c r="V549" s="697">
        <f>[52]ACCOUNTALLOC!V549</f>
        <v>0</v>
      </c>
      <c r="W549" s="697">
        <f>[52]ACCOUNTALLOC!W549</f>
        <v>0</v>
      </c>
      <c r="X549" s="697">
        <f>[52]ACCOUNTALLOC!X549</f>
        <v>0</v>
      </c>
      <c r="Y549" s="697">
        <f>[52]ACCOUNTALLOC!Y549</f>
        <v>0</v>
      </c>
      <c r="Z549" s="697">
        <f>[52]ACCOUNTALLOC!Z549</f>
        <v>0</v>
      </c>
      <c r="AA549" s="697">
        <f>[52]ACCOUNTALLOC!AA549</f>
        <v>4346075.0572190629</v>
      </c>
      <c r="AB549" s="698"/>
      <c r="AC549" s="697">
        <f>[52]ACCOUNTALLOC!AC549</f>
        <v>1886945.3137475743</v>
      </c>
      <c r="AD549" s="697">
        <f>[52]ACCOUNTALLOC!AD549</f>
        <v>0</v>
      </c>
      <c r="AE549" s="697">
        <f>[52]ACCOUNTALLOC!AE549</f>
        <v>0</v>
      </c>
      <c r="AF549" s="697">
        <f>[52]ACCOUNTALLOC!AF549</f>
        <v>0</v>
      </c>
      <c r="AG549" s="697">
        <f>[52]ACCOUNTALLOC!AG549</f>
        <v>0</v>
      </c>
      <c r="AH549" s="697">
        <f>[52]ACCOUNTALLOC!AH549</f>
        <v>0</v>
      </c>
      <c r="AI549" s="697">
        <f>[52]ACCOUNTALLOC!AI549</f>
        <v>1886945.3137475743</v>
      </c>
      <c r="AJ549" s="698"/>
      <c r="AK549" s="697">
        <f>[52]ACCOUNTALLOC!AK549</f>
        <v>1345919.8234182927</v>
      </c>
      <c r="AL549" s="697">
        <f>[52]ACCOUNTALLOC!AL549</f>
        <v>0</v>
      </c>
      <c r="AM549" s="697">
        <f>[52]ACCOUNTALLOC!AM549</f>
        <v>0</v>
      </c>
      <c r="AN549" s="697">
        <f>[52]ACCOUNTALLOC!AN549</f>
        <v>0</v>
      </c>
      <c r="AO549" s="697">
        <f>[52]ACCOUNTALLOC!AO549</f>
        <v>0</v>
      </c>
      <c r="AP549" s="697">
        <f>[52]ACCOUNTALLOC!AP549</f>
        <v>0</v>
      </c>
      <c r="AQ549" s="697">
        <f>[52]ACCOUNTALLOC!AQ549</f>
        <v>1345919.8234182927</v>
      </c>
      <c r="AR549" s="698"/>
      <c r="AS549" s="697">
        <f>[52]ACCOUNTALLOC!AS549</f>
        <v>15983.881148049548</v>
      </c>
      <c r="AT549" s="697">
        <f>[52]ACCOUNTALLOC!AT549</f>
        <v>0</v>
      </c>
      <c r="AU549" s="697">
        <f>[52]ACCOUNTALLOC!AU549</f>
        <v>0</v>
      </c>
      <c r="AV549" s="697">
        <f>[52]ACCOUNTALLOC!AV549</f>
        <v>0</v>
      </c>
      <c r="AW549" s="697">
        <f>[52]ACCOUNTALLOC!AW549</f>
        <v>0</v>
      </c>
      <c r="AX549" s="697">
        <f>[52]ACCOUNTALLOC!AX549</f>
        <v>0</v>
      </c>
      <c r="AY549" s="697">
        <f>[52]ACCOUNTALLOC!AY549</f>
        <v>15983.881148049548</v>
      </c>
      <c r="AZ549" s="698"/>
      <c r="BA549" s="697">
        <f>[52]ACCOUNTALLOC!BA549</f>
        <v>419085.80908898101</v>
      </c>
      <c r="BB549" s="697">
        <f>[52]ACCOUNTALLOC!BB549</f>
        <v>0</v>
      </c>
      <c r="BC549" s="697">
        <f>[52]ACCOUNTALLOC!BC549</f>
        <v>0</v>
      </c>
      <c r="BD549" s="697">
        <f>[52]ACCOUNTALLOC!BD549</f>
        <v>0</v>
      </c>
      <c r="BE549" s="697">
        <f>[52]ACCOUNTALLOC!BE549</f>
        <v>0</v>
      </c>
      <c r="BF549" s="697">
        <f>[52]ACCOUNTALLOC!BF549</f>
        <v>0</v>
      </c>
      <c r="BG549" s="697">
        <f>[52]ACCOUNTALLOC!BG549</f>
        <v>419085.80908898101</v>
      </c>
      <c r="BH549" s="698"/>
      <c r="BI549" s="697">
        <f>[52]ACCOUNTALLOC!BI549</f>
        <v>0</v>
      </c>
      <c r="BJ549" s="697">
        <f>[52]ACCOUNTALLOC!BJ549</f>
        <v>0</v>
      </c>
      <c r="BK549" s="697">
        <f>[52]ACCOUNTALLOC!BK549</f>
        <v>0</v>
      </c>
      <c r="BL549" s="697">
        <f>[52]ACCOUNTALLOC!BL549</f>
        <v>0</v>
      </c>
      <c r="BM549" s="697">
        <f>[52]ACCOUNTALLOC!BM549</f>
        <v>0</v>
      </c>
      <c r="BN549" s="697">
        <f>[52]ACCOUNTALLOC!BN549</f>
        <v>0</v>
      </c>
      <c r="BO549" s="697">
        <f>[52]ACCOUNTALLOC!BO549</f>
        <v>0</v>
      </c>
      <c r="BP549" s="698"/>
      <c r="BQ549" s="697">
        <f>[52]ACCOUNTALLOC!BQ549</f>
        <v>0</v>
      </c>
      <c r="BR549" s="697">
        <f>[52]ACCOUNTALLOC!BR549</f>
        <v>0</v>
      </c>
      <c r="BS549" s="697">
        <f>[52]ACCOUNTALLOC!BS549</f>
        <v>0</v>
      </c>
      <c r="BT549" s="697">
        <f>[52]ACCOUNTALLOC!BT549</f>
        <v>0</v>
      </c>
      <c r="BU549" s="697">
        <f>[52]ACCOUNTALLOC!BU549</f>
        <v>0</v>
      </c>
      <c r="BV549" s="697">
        <f>[52]ACCOUNTALLOC!BV549</f>
        <v>0</v>
      </c>
      <c r="BW549" s="697">
        <f>[52]ACCOUNTALLOC!BW549</f>
        <v>0</v>
      </c>
      <c r="BX549" s="698"/>
      <c r="BY549" s="697">
        <f>[52]ACCOUNTALLOC!BY549</f>
        <v>0</v>
      </c>
      <c r="BZ549" s="697">
        <f>[52]ACCOUNTALLOC!BZ549</f>
        <v>0</v>
      </c>
      <c r="CA549" s="697">
        <f>[52]ACCOUNTALLOC!CA549</f>
        <v>0</v>
      </c>
      <c r="CB549" s="697">
        <f>[52]ACCOUNTALLOC!CB549</f>
        <v>0</v>
      </c>
      <c r="CC549" s="697">
        <f>[52]ACCOUNTALLOC!CC549</f>
        <v>0</v>
      </c>
      <c r="CD549" s="697">
        <f>[52]ACCOUNTALLOC!CD549</f>
        <v>0</v>
      </c>
      <c r="CE549" s="697">
        <f>[52]ACCOUNTALLOC!CE549</f>
        <v>0</v>
      </c>
      <c r="CF549" s="698"/>
      <c r="CG549" s="697">
        <f>[52]ACCOUNTALLOC!CG549</f>
        <v>17909.649961067564</v>
      </c>
      <c r="CH549" s="697">
        <f>[52]ACCOUNTALLOC!CH549</f>
        <v>0</v>
      </c>
      <c r="CI549" s="697">
        <f>[52]ACCOUNTALLOC!CI549</f>
        <v>0</v>
      </c>
      <c r="CJ549" s="697">
        <f>[52]ACCOUNTALLOC!CJ549</f>
        <v>0</v>
      </c>
      <c r="CK549" s="697">
        <f>[52]ACCOUNTALLOC!CK549</f>
        <v>0</v>
      </c>
      <c r="CL549" s="697">
        <f>[52]ACCOUNTALLOC!CL549</f>
        <v>0</v>
      </c>
      <c r="CM549" s="697">
        <f>[52]ACCOUNTALLOC!CM549</f>
        <v>17909.649961067564</v>
      </c>
      <c r="CN549" s="698">
        <f>[52]ACCOUNTALLOC!CN549</f>
        <v>0</v>
      </c>
      <c r="CO549" s="697">
        <f>[52]ACCOUNTALLOC!CO549</f>
        <v>10630.243847859456</v>
      </c>
      <c r="CP549" s="697">
        <f>[52]ACCOUNTALLOC!CP549</f>
        <v>0</v>
      </c>
      <c r="CQ549" s="697">
        <f>[52]ACCOUNTALLOC!CQ549</f>
        <v>0</v>
      </c>
      <c r="CR549" s="697">
        <f>[52]ACCOUNTALLOC!CR549</f>
        <v>0</v>
      </c>
      <c r="CS549" s="697">
        <f>[52]ACCOUNTALLOC!CS549</f>
        <v>0</v>
      </c>
      <c r="CT549" s="697">
        <f>[52]ACCOUNTALLOC!CT549</f>
        <v>0</v>
      </c>
      <c r="CU549" s="697">
        <f>[52]ACCOUNTALLOC!CU549</f>
        <v>10630.243847859456</v>
      </c>
      <c r="CW549" s="65">
        <f>[52]ACCOUNTALLOC!CW549</f>
        <v>0</v>
      </c>
      <c r="CX549" s="65">
        <f>[52]ACCOUNTALLOC!CX549</f>
        <v>0</v>
      </c>
      <c r="CY549" s="65">
        <f>[52]ACCOUNTALLOC!CY549</f>
        <v>0</v>
      </c>
      <c r="CZ549" s="65">
        <f>[52]ACCOUNTALLOC!CZ549</f>
        <v>0</v>
      </c>
      <c r="DA549" s="65">
        <f>[52]ACCOUNTALLOC!DA549</f>
        <v>0</v>
      </c>
      <c r="DB549" s="65">
        <f>[52]ACCOUNTALLOC!DB549</f>
        <v>0</v>
      </c>
      <c r="DC549" s="65">
        <f>[52]ACCOUNTALLOC!DC549</f>
        <v>0</v>
      </c>
      <c r="DE549" s="65">
        <v>0</v>
      </c>
      <c r="DF549" s="65">
        <v>0</v>
      </c>
      <c r="DG549" s="65">
        <v>0</v>
      </c>
      <c r="DH549" s="65">
        <v>0</v>
      </c>
      <c r="DI549" s="65">
        <v>0</v>
      </c>
      <c r="DJ549" s="65">
        <v>0</v>
      </c>
      <c r="DK549" s="65">
        <v>0</v>
      </c>
      <c r="DM549" s="65">
        <v>0</v>
      </c>
      <c r="DN549" s="65">
        <v>0</v>
      </c>
      <c r="DO549" s="65">
        <v>0</v>
      </c>
      <c r="DP549" s="65">
        <v>0</v>
      </c>
      <c r="DQ549" s="65">
        <v>0</v>
      </c>
      <c r="DR549" s="65">
        <v>0</v>
      </c>
      <c r="DS549" s="65">
        <v>0</v>
      </c>
      <c r="DU549" s="65">
        <v>0</v>
      </c>
      <c r="DV549" s="65">
        <v>0</v>
      </c>
      <c r="DW549" s="65">
        <v>0</v>
      </c>
      <c r="DX549" s="65">
        <v>0</v>
      </c>
      <c r="DY549" s="65">
        <v>0</v>
      </c>
      <c r="DZ549" s="65">
        <v>0</v>
      </c>
      <c r="EA549" s="65">
        <v>0</v>
      </c>
      <c r="EC549" s="65">
        <v>0</v>
      </c>
      <c r="ED549" s="65">
        <v>0</v>
      </c>
      <c r="EE549" s="65">
        <v>0</v>
      </c>
      <c r="EF549" s="65">
        <v>0</v>
      </c>
      <c r="EG549" s="65">
        <v>0</v>
      </c>
      <c r="EH549" s="65">
        <v>0</v>
      </c>
      <c r="EI549" s="65">
        <v>0</v>
      </c>
      <c r="EK549" s="65">
        <v>0</v>
      </c>
      <c r="EL549" s="65">
        <v>0</v>
      </c>
      <c r="EM549" s="65">
        <v>0</v>
      </c>
      <c r="EN549" s="65">
        <v>0</v>
      </c>
      <c r="EO549" s="65">
        <v>0</v>
      </c>
      <c r="EP549" s="65">
        <v>0</v>
      </c>
      <c r="EQ549" s="65">
        <v>0</v>
      </c>
      <c r="ES549" s="65">
        <v>0</v>
      </c>
      <c r="ET549" s="65">
        <v>0</v>
      </c>
      <c r="EU549" s="65">
        <v>0</v>
      </c>
      <c r="EV549" s="65">
        <v>0</v>
      </c>
      <c r="EW549" s="65">
        <v>0</v>
      </c>
      <c r="EX549" s="65">
        <v>0</v>
      </c>
      <c r="EY549" s="65">
        <v>0</v>
      </c>
      <c r="FA549" s="65">
        <v>0</v>
      </c>
      <c r="FB549" s="65">
        <v>0</v>
      </c>
      <c r="FC549" s="65">
        <v>0</v>
      </c>
      <c r="FD549" s="65">
        <v>0</v>
      </c>
      <c r="FE549" s="65">
        <v>0</v>
      </c>
      <c r="FF549" s="65">
        <v>0</v>
      </c>
      <c r="FG549" s="65">
        <v>0</v>
      </c>
    </row>
    <row r="550" spans="1:163">
      <c r="A550" s="699" t="str">
        <f>[52]ACCOUNTALLOC!A550</f>
        <v>403.05i</v>
      </c>
      <c r="B550" s="698" t="str">
        <f>[52]ACCOUNTALLOC!B550</f>
        <v>Depr Exp - Distribution - Line Transformers</v>
      </c>
      <c r="C550" s="695">
        <f>[52]ACCOUNTALLOC!C550</f>
        <v>20242879.390000001</v>
      </c>
      <c r="D550" s="700"/>
      <c r="E550" s="697">
        <f>[52]ACCOUNTALLOC!E550</f>
        <v>15558858.408078132</v>
      </c>
      <c r="F550" s="697">
        <f>[52]ACCOUNTALLOC!F550</f>
        <v>0</v>
      </c>
      <c r="G550" s="697">
        <f>[52]ACCOUNTALLOC!G550</f>
        <v>0</v>
      </c>
      <c r="H550" s="697">
        <f>[52]ACCOUNTALLOC!H550</f>
        <v>0</v>
      </c>
      <c r="I550" s="697">
        <f>[52]ACCOUNTALLOC!I550</f>
        <v>0</v>
      </c>
      <c r="J550" s="697">
        <f>[52]ACCOUNTALLOC!J550</f>
        <v>0</v>
      </c>
      <c r="K550" s="697">
        <f>[52]ACCOUNTALLOC!K550</f>
        <v>15558858.408078132</v>
      </c>
      <c r="L550" s="698"/>
      <c r="M550" s="697">
        <f>[52]ACCOUNTALLOC!M550</f>
        <v>2453563.8691945719</v>
      </c>
      <c r="N550" s="697">
        <f>[52]ACCOUNTALLOC!N550</f>
        <v>0</v>
      </c>
      <c r="O550" s="697">
        <f>[52]ACCOUNTALLOC!O550</f>
        <v>0</v>
      </c>
      <c r="P550" s="697">
        <f>[52]ACCOUNTALLOC!P550</f>
        <v>0</v>
      </c>
      <c r="Q550" s="697">
        <f>[52]ACCOUNTALLOC!Q550</f>
        <v>0</v>
      </c>
      <c r="R550" s="697">
        <f>[52]ACCOUNTALLOC!R550</f>
        <v>0</v>
      </c>
      <c r="S550" s="697">
        <f>[52]ACCOUNTALLOC!S550</f>
        <v>2453563.8691945719</v>
      </c>
      <c r="T550" s="698"/>
      <c r="U550" s="697">
        <f>[52]ACCOUNTALLOC!U550</f>
        <v>885151.63384795154</v>
      </c>
      <c r="V550" s="697">
        <f>[52]ACCOUNTALLOC!V550</f>
        <v>0</v>
      </c>
      <c r="W550" s="697">
        <f>[52]ACCOUNTALLOC!W550</f>
        <v>0</v>
      </c>
      <c r="X550" s="697">
        <f>[52]ACCOUNTALLOC!X550</f>
        <v>0</v>
      </c>
      <c r="Y550" s="697">
        <f>[52]ACCOUNTALLOC!Y550</f>
        <v>0</v>
      </c>
      <c r="Z550" s="697">
        <f>[52]ACCOUNTALLOC!Z550</f>
        <v>0</v>
      </c>
      <c r="AA550" s="697">
        <f>[52]ACCOUNTALLOC!AA550</f>
        <v>885151.63384795154</v>
      </c>
      <c r="AB550" s="698"/>
      <c r="AC550" s="697">
        <f>[52]ACCOUNTALLOC!AC550</f>
        <v>211251.65846275602</v>
      </c>
      <c r="AD550" s="697">
        <f>[52]ACCOUNTALLOC!AD550</f>
        <v>0</v>
      </c>
      <c r="AE550" s="697">
        <f>[52]ACCOUNTALLOC!AE550</f>
        <v>0</v>
      </c>
      <c r="AF550" s="697">
        <f>[52]ACCOUNTALLOC!AF550</f>
        <v>0</v>
      </c>
      <c r="AG550" s="697">
        <f>[52]ACCOUNTALLOC!AG550</f>
        <v>0</v>
      </c>
      <c r="AH550" s="697">
        <f>[52]ACCOUNTALLOC!AH550</f>
        <v>0</v>
      </c>
      <c r="AI550" s="697">
        <f>[52]ACCOUNTALLOC!AI550</f>
        <v>211251.65846275602</v>
      </c>
      <c r="AJ550" s="698"/>
      <c r="AK550" s="697">
        <f>[52]ACCOUNTALLOC!AK550</f>
        <v>101619.41317769684</v>
      </c>
      <c r="AL550" s="697">
        <f>[52]ACCOUNTALLOC!AL550</f>
        <v>0</v>
      </c>
      <c r="AM550" s="697">
        <f>[52]ACCOUNTALLOC!AM550</f>
        <v>0</v>
      </c>
      <c r="AN550" s="697">
        <f>[52]ACCOUNTALLOC!AN550</f>
        <v>0</v>
      </c>
      <c r="AO550" s="697">
        <f>[52]ACCOUNTALLOC!AO550</f>
        <v>0</v>
      </c>
      <c r="AP550" s="697">
        <f>[52]ACCOUNTALLOC!AP550</f>
        <v>0</v>
      </c>
      <c r="AQ550" s="697">
        <f>[52]ACCOUNTALLOC!AQ550</f>
        <v>101619.41317769684</v>
      </c>
      <c r="AR550" s="698"/>
      <c r="AS550" s="697">
        <f>[52]ACCOUNTALLOC!AS550</f>
        <v>0</v>
      </c>
      <c r="AT550" s="697">
        <f>[52]ACCOUNTALLOC!AT550</f>
        <v>0</v>
      </c>
      <c r="AU550" s="697">
        <f>[52]ACCOUNTALLOC!AU550</f>
        <v>0</v>
      </c>
      <c r="AV550" s="697">
        <f>[52]ACCOUNTALLOC!AV550</f>
        <v>0</v>
      </c>
      <c r="AW550" s="697">
        <f>[52]ACCOUNTALLOC!AW550</f>
        <v>0</v>
      </c>
      <c r="AX550" s="697">
        <f>[52]ACCOUNTALLOC!AX550</f>
        <v>0</v>
      </c>
      <c r="AY550" s="697">
        <f>[52]ACCOUNTALLOC!AY550</f>
        <v>0</v>
      </c>
      <c r="AZ550" s="698"/>
      <c r="BA550" s="697">
        <f>[52]ACCOUNTALLOC!BA550</f>
        <v>5823.957960710808</v>
      </c>
      <c r="BB550" s="697">
        <f>[52]ACCOUNTALLOC!BB550</f>
        <v>0</v>
      </c>
      <c r="BC550" s="697">
        <f>[52]ACCOUNTALLOC!BC550</f>
        <v>0</v>
      </c>
      <c r="BD550" s="697">
        <f>[52]ACCOUNTALLOC!BD550</f>
        <v>0</v>
      </c>
      <c r="BE550" s="697">
        <f>[52]ACCOUNTALLOC!BE550</f>
        <v>0</v>
      </c>
      <c r="BF550" s="697">
        <f>[52]ACCOUNTALLOC!BF550</f>
        <v>0</v>
      </c>
      <c r="BG550" s="697">
        <f>[52]ACCOUNTALLOC!BG550</f>
        <v>5823.957960710808</v>
      </c>
      <c r="BH550" s="698"/>
      <c r="BI550" s="697">
        <f>[52]ACCOUNTALLOC!BI550</f>
        <v>197247.081502015</v>
      </c>
      <c r="BJ550" s="697">
        <f>[52]ACCOUNTALLOC!BJ550</f>
        <v>0</v>
      </c>
      <c r="BK550" s="697">
        <f>[52]ACCOUNTALLOC!BK550</f>
        <v>0</v>
      </c>
      <c r="BL550" s="697">
        <f>[52]ACCOUNTALLOC!BL550</f>
        <v>0</v>
      </c>
      <c r="BM550" s="697">
        <f>[52]ACCOUNTALLOC!BM550</f>
        <v>0</v>
      </c>
      <c r="BN550" s="697">
        <f>[52]ACCOUNTALLOC!BN550</f>
        <v>0</v>
      </c>
      <c r="BO550" s="697">
        <f>[52]ACCOUNTALLOC!BO550</f>
        <v>197247.081502015</v>
      </c>
      <c r="BP550" s="698"/>
      <c r="BQ550" s="697">
        <f>[52]ACCOUNTALLOC!BQ550</f>
        <v>0</v>
      </c>
      <c r="BR550" s="697">
        <f>[52]ACCOUNTALLOC!BR550</f>
        <v>0</v>
      </c>
      <c r="BS550" s="697">
        <f>[52]ACCOUNTALLOC!BS550</f>
        <v>0</v>
      </c>
      <c r="BT550" s="697">
        <f>[52]ACCOUNTALLOC!BT550</f>
        <v>0</v>
      </c>
      <c r="BU550" s="697">
        <f>[52]ACCOUNTALLOC!BU550</f>
        <v>0</v>
      </c>
      <c r="BV550" s="697">
        <f>[52]ACCOUNTALLOC!BV550</f>
        <v>0</v>
      </c>
      <c r="BW550" s="697">
        <f>[52]ACCOUNTALLOC!BW550</f>
        <v>0</v>
      </c>
      <c r="BX550" s="698"/>
      <c r="BY550" s="697">
        <f>[52]ACCOUNTALLOC!BY550</f>
        <v>0</v>
      </c>
      <c r="BZ550" s="697">
        <f>[52]ACCOUNTALLOC!BZ550</f>
        <v>0</v>
      </c>
      <c r="CA550" s="697">
        <f>[52]ACCOUNTALLOC!CA550</f>
        <v>0</v>
      </c>
      <c r="CB550" s="697">
        <f>[52]ACCOUNTALLOC!CB550</f>
        <v>0</v>
      </c>
      <c r="CC550" s="697">
        <f>[52]ACCOUNTALLOC!CC550</f>
        <v>0</v>
      </c>
      <c r="CD550" s="697">
        <f>[52]ACCOUNTALLOC!CD550</f>
        <v>0</v>
      </c>
      <c r="CE550" s="697">
        <f>[52]ACCOUNTALLOC!CE550</f>
        <v>0</v>
      </c>
      <c r="CF550" s="698"/>
      <c r="CG550" s="697">
        <f>[52]ACCOUNTALLOC!CG550</f>
        <v>826972.48304086004</v>
      </c>
      <c r="CH550" s="697">
        <f>[52]ACCOUNTALLOC!CH550</f>
        <v>0</v>
      </c>
      <c r="CI550" s="697">
        <f>[52]ACCOUNTALLOC!CI550</f>
        <v>0</v>
      </c>
      <c r="CJ550" s="697">
        <f>[52]ACCOUNTALLOC!CJ550</f>
        <v>0</v>
      </c>
      <c r="CK550" s="697">
        <f>[52]ACCOUNTALLOC!CK550</f>
        <v>0</v>
      </c>
      <c r="CL550" s="697">
        <f>[52]ACCOUNTALLOC!CL550</f>
        <v>0</v>
      </c>
      <c r="CM550" s="697">
        <f>[52]ACCOUNTALLOC!CM550</f>
        <v>826972.48304086004</v>
      </c>
      <c r="CN550" s="698">
        <f>[52]ACCOUNTALLOC!CN550</f>
        <v>0</v>
      </c>
      <c r="CO550" s="697">
        <f>[52]ACCOUNTALLOC!CO550</f>
        <v>2390.8847353073461</v>
      </c>
      <c r="CP550" s="697">
        <f>[52]ACCOUNTALLOC!CP550</f>
        <v>0</v>
      </c>
      <c r="CQ550" s="697">
        <f>[52]ACCOUNTALLOC!CQ550</f>
        <v>0</v>
      </c>
      <c r="CR550" s="697">
        <f>[52]ACCOUNTALLOC!CR550</f>
        <v>0</v>
      </c>
      <c r="CS550" s="697">
        <f>[52]ACCOUNTALLOC!CS550</f>
        <v>0</v>
      </c>
      <c r="CT550" s="697">
        <f>[52]ACCOUNTALLOC!CT550</f>
        <v>0</v>
      </c>
      <c r="CU550" s="697">
        <f>[52]ACCOUNTALLOC!CU550</f>
        <v>2390.8847353073461</v>
      </c>
      <c r="CW550" s="65">
        <f>[52]ACCOUNTALLOC!CW550</f>
        <v>0</v>
      </c>
      <c r="CX550" s="65">
        <f>[52]ACCOUNTALLOC!CX550</f>
        <v>0</v>
      </c>
      <c r="CY550" s="65">
        <f>[52]ACCOUNTALLOC!CY550</f>
        <v>0</v>
      </c>
      <c r="CZ550" s="65">
        <f>[52]ACCOUNTALLOC!CZ550</f>
        <v>0</v>
      </c>
      <c r="DA550" s="65">
        <f>[52]ACCOUNTALLOC!DA550</f>
        <v>0</v>
      </c>
      <c r="DB550" s="65">
        <f>[52]ACCOUNTALLOC!DB550</f>
        <v>0</v>
      </c>
      <c r="DC550" s="65">
        <f>[52]ACCOUNTALLOC!DC550</f>
        <v>0</v>
      </c>
      <c r="DE550" s="65">
        <v>0</v>
      </c>
      <c r="DF550" s="65">
        <v>0</v>
      </c>
      <c r="DG550" s="65">
        <v>0</v>
      </c>
      <c r="DH550" s="65">
        <v>0</v>
      </c>
      <c r="DI550" s="65">
        <v>0</v>
      </c>
      <c r="DJ550" s="65">
        <v>0</v>
      </c>
      <c r="DK550" s="65">
        <v>0</v>
      </c>
      <c r="DM550" s="65">
        <v>0</v>
      </c>
      <c r="DN550" s="65">
        <v>0</v>
      </c>
      <c r="DO550" s="65">
        <v>0</v>
      </c>
      <c r="DP550" s="65">
        <v>0</v>
      </c>
      <c r="DQ550" s="65">
        <v>0</v>
      </c>
      <c r="DR550" s="65">
        <v>0</v>
      </c>
      <c r="DS550" s="65">
        <v>0</v>
      </c>
      <c r="DU550" s="65">
        <v>0</v>
      </c>
      <c r="DV550" s="65">
        <v>0</v>
      </c>
      <c r="DW550" s="65">
        <v>0</v>
      </c>
      <c r="DX550" s="65">
        <v>0</v>
      </c>
      <c r="DY550" s="65">
        <v>0</v>
      </c>
      <c r="DZ550" s="65">
        <v>0</v>
      </c>
      <c r="EA550" s="65">
        <v>0</v>
      </c>
      <c r="EC550" s="65">
        <v>0</v>
      </c>
      <c r="ED550" s="65">
        <v>0</v>
      </c>
      <c r="EE550" s="65">
        <v>0</v>
      </c>
      <c r="EF550" s="65">
        <v>0</v>
      </c>
      <c r="EG550" s="65">
        <v>0</v>
      </c>
      <c r="EH550" s="65">
        <v>0</v>
      </c>
      <c r="EI550" s="65">
        <v>0</v>
      </c>
      <c r="EK550" s="65">
        <v>0</v>
      </c>
      <c r="EL550" s="65">
        <v>0</v>
      </c>
      <c r="EM550" s="65">
        <v>0</v>
      </c>
      <c r="EN550" s="65">
        <v>0</v>
      </c>
      <c r="EO550" s="65">
        <v>0</v>
      </c>
      <c r="EP550" s="65">
        <v>0</v>
      </c>
      <c r="EQ550" s="65">
        <v>0</v>
      </c>
      <c r="ES550" s="65">
        <v>0</v>
      </c>
      <c r="ET550" s="65">
        <v>0</v>
      </c>
      <c r="EU550" s="65">
        <v>0</v>
      </c>
      <c r="EV550" s="65">
        <v>0</v>
      </c>
      <c r="EW550" s="65">
        <v>0</v>
      </c>
      <c r="EX550" s="65">
        <v>0</v>
      </c>
      <c r="EY550" s="65">
        <v>0</v>
      </c>
      <c r="FA550" s="65">
        <v>0</v>
      </c>
      <c r="FB550" s="65">
        <v>0</v>
      </c>
      <c r="FC550" s="65">
        <v>0</v>
      </c>
      <c r="FD550" s="65">
        <v>0</v>
      </c>
      <c r="FE550" s="65">
        <v>0</v>
      </c>
      <c r="FF550" s="65">
        <v>0</v>
      </c>
      <c r="FG550" s="65">
        <v>0</v>
      </c>
    </row>
    <row r="551" spans="1:163">
      <c r="A551" s="699" t="str">
        <f>[52]ACCOUNTALLOC!A551</f>
        <v>403.05j</v>
      </c>
      <c r="B551" s="698" t="str">
        <f>[52]ACCOUNTALLOC!B551</f>
        <v>Depr Exp - Distribution - Services</v>
      </c>
      <c r="C551" s="695">
        <f>[52]ACCOUNTALLOC!C551</f>
        <v>5946476.4000000004</v>
      </c>
      <c r="D551" s="700"/>
      <c r="E551" s="697">
        <f>[52]ACCOUNTALLOC!E551</f>
        <v>0</v>
      </c>
      <c r="F551" s="697">
        <f>[52]ACCOUNTALLOC!F551</f>
        <v>0</v>
      </c>
      <c r="G551" s="697">
        <f>[52]ACCOUNTALLOC!G551</f>
        <v>5770232.7534907376</v>
      </c>
      <c r="H551" s="697">
        <f>[52]ACCOUNTALLOC!H551</f>
        <v>0</v>
      </c>
      <c r="I551" s="697">
        <f>[52]ACCOUNTALLOC!I551</f>
        <v>0</v>
      </c>
      <c r="J551" s="697">
        <f>[52]ACCOUNTALLOC!J551</f>
        <v>0</v>
      </c>
      <c r="K551" s="697">
        <f>[52]ACCOUNTALLOC!K551</f>
        <v>5770232.7534907376</v>
      </c>
      <c r="L551" s="698"/>
      <c r="M551" s="697">
        <f>[52]ACCOUNTALLOC!M551</f>
        <v>0</v>
      </c>
      <c r="N551" s="697">
        <f>[52]ACCOUNTALLOC!N551</f>
        <v>0</v>
      </c>
      <c r="O551" s="697">
        <f>[52]ACCOUNTALLOC!O551</f>
        <v>169604.63106701686</v>
      </c>
      <c r="P551" s="697">
        <f>[52]ACCOUNTALLOC!P551</f>
        <v>0</v>
      </c>
      <c r="Q551" s="697">
        <f>[52]ACCOUNTALLOC!Q551</f>
        <v>0</v>
      </c>
      <c r="R551" s="697">
        <f>[52]ACCOUNTALLOC!R551</f>
        <v>0</v>
      </c>
      <c r="S551" s="697">
        <f>[52]ACCOUNTALLOC!S551</f>
        <v>169604.63106701686</v>
      </c>
      <c r="T551" s="698"/>
      <c r="U551" s="697">
        <f>[52]ACCOUNTALLOC!U551</f>
        <v>0</v>
      </c>
      <c r="V551" s="697">
        <f>[52]ACCOUNTALLOC!V551</f>
        <v>0</v>
      </c>
      <c r="W551" s="697">
        <f>[52]ACCOUNTALLOC!W551</f>
        <v>6498.2257651022683</v>
      </c>
      <c r="X551" s="697">
        <f>[52]ACCOUNTALLOC!X551</f>
        <v>0</v>
      </c>
      <c r="Y551" s="697">
        <f>[52]ACCOUNTALLOC!Y551</f>
        <v>0</v>
      </c>
      <c r="Z551" s="697">
        <f>[52]ACCOUNTALLOC!Z551</f>
        <v>0</v>
      </c>
      <c r="AA551" s="697">
        <f>[52]ACCOUNTALLOC!AA551</f>
        <v>6498.2257651022683</v>
      </c>
      <c r="AB551" s="698"/>
      <c r="AC551" s="697">
        <f>[52]ACCOUNTALLOC!AC551</f>
        <v>0</v>
      </c>
      <c r="AD551" s="697">
        <f>[52]ACCOUNTALLOC!AD551</f>
        <v>0</v>
      </c>
      <c r="AE551" s="697">
        <f>[52]ACCOUNTALLOC!AE551</f>
        <v>140.78967714472898</v>
      </c>
      <c r="AF551" s="697">
        <f>[52]ACCOUNTALLOC!AF551</f>
        <v>0</v>
      </c>
      <c r="AG551" s="697">
        <f>[52]ACCOUNTALLOC!AG551</f>
        <v>0</v>
      </c>
      <c r="AH551" s="697">
        <f>[52]ACCOUNTALLOC!AH551</f>
        <v>0</v>
      </c>
      <c r="AI551" s="697">
        <f>[52]ACCOUNTALLOC!AI551</f>
        <v>140.78967714472898</v>
      </c>
      <c r="AJ551" s="698"/>
      <c r="AK551" s="697">
        <f>[52]ACCOUNTALLOC!AK551</f>
        <v>0</v>
      </c>
      <c r="AL551" s="697">
        <f>[52]ACCOUNTALLOC!AL551</f>
        <v>0</v>
      </c>
      <c r="AM551" s="697">
        <f>[52]ACCOUNTALLOC!AM551</f>
        <v>0</v>
      </c>
      <c r="AN551" s="697">
        <f>[52]ACCOUNTALLOC!AN551</f>
        <v>0</v>
      </c>
      <c r="AO551" s="697">
        <f>[52]ACCOUNTALLOC!AO551</f>
        <v>0</v>
      </c>
      <c r="AP551" s="697">
        <f>[52]ACCOUNTALLOC!AP551</f>
        <v>0</v>
      </c>
      <c r="AQ551" s="697">
        <f>[52]ACCOUNTALLOC!AQ551</f>
        <v>0</v>
      </c>
      <c r="AR551" s="698"/>
      <c r="AS551" s="697">
        <f>[52]ACCOUNTALLOC!AS551</f>
        <v>0</v>
      </c>
      <c r="AT551" s="697">
        <f>[52]ACCOUNTALLOC!AT551</f>
        <v>0</v>
      </c>
      <c r="AU551" s="697">
        <f>[52]ACCOUNTALLOC!AU551</f>
        <v>0</v>
      </c>
      <c r="AV551" s="697">
        <f>[52]ACCOUNTALLOC!AV551</f>
        <v>0</v>
      </c>
      <c r="AW551" s="697">
        <f>[52]ACCOUNTALLOC!AW551</f>
        <v>0</v>
      </c>
      <c r="AX551" s="697">
        <f>[52]ACCOUNTALLOC!AX551</f>
        <v>0</v>
      </c>
      <c r="AY551" s="697">
        <f>[52]ACCOUNTALLOC!AY551</f>
        <v>0</v>
      </c>
      <c r="AZ551" s="698"/>
      <c r="BA551" s="697">
        <f>[52]ACCOUNTALLOC!BA551</f>
        <v>0</v>
      </c>
      <c r="BB551" s="697">
        <f>[52]ACCOUNTALLOC!BB551</f>
        <v>0</v>
      </c>
      <c r="BC551" s="697">
        <f>[52]ACCOUNTALLOC!BC551</f>
        <v>0</v>
      </c>
      <c r="BD551" s="697">
        <f>[52]ACCOUNTALLOC!BD551</f>
        <v>0</v>
      </c>
      <c r="BE551" s="697">
        <f>[52]ACCOUNTALLOC!BE551</f>
        <v>0</v>
      </c>
      <c r="BF551" s="697">
        <f>[52]ACCOUNTALLOC!BF551</f>
        <v>0</v>
      </c>
      <c r="BG551" s="697">
        <f>[52]ACCOUNTALLOC!BG551</f>
        <v>0</v>
      </c>
      <c r="BH551" s="698"/>
      <c r="BI551" s="697">
        <f>[52]ACCOUNTALLOC!BI551</f>
        <v>0</v>
      </c>
      <c r="BJ551" s="697">
        <f>[52]ACCOUNTALLOC!BJ551</f>
        <v>0</v>
      </c>
      <c r="BK551" s="697">
        <f>[52]ACCOUNTALLOC!BK551</f>
        <v>0</v>
      </c>
      <c r="BL551" s="697">
        <f>[52]ACCOUNTALLOC!BL551</f>
        <v>0</v>
      </c>
      <c r="BM551" s="697">
        <f>[52]ACCOUNTALLOC!BM551</f>
        <v>0</v>
      </c>
      <c r="BN551" s="697">
        <f>[52]ACCOUNTALLOC!BN551</f>
        <v>0</v>
      </c>
      <c r="BO551" s="697">
        <f>[52]ACCOUNTALLOC!BO551</f>
        <v>0</v>
      </c>
      <c r="BP551" s="698"/>
      <c r="BQ551" s="697">
        <f>[52]ACCOUNTALLOC!BQ551</f>
        <v>0</v>
      </c>
      <c r="BR551" s="697">
        <f>[52]ACCOUNTALLOC!BR551</f>
        <v>0</v>
      </c>
      <c r="BS551" s="697">
        <f>[52]ACCOUNTALLOC!BS551</f>
        <v>0</v>
      </c>
      <c r="BT551" s="697">
        <f>[52]ACCOUNTALLOC!BT551</f>
        <v>0</v>
      </c>
      <c r="BU551" s="697">
        <f>[52]ACCOUNTALLOC!BU551</f>
        <v>0</v>
      </c>
      <c r="BV551" s="697">
        <f>[52]ACCOUNTALLOC!BV551</f>
        <v>0</v>
      </c>
      <c r="BW551" s="697">
        <f>[52]ACCOUNTALLOC!BW551</f>
        <v>0</v>
      </c>
      <c r="BX551" s="698"/>
      <c r="BY551" s="697">
        <f>[52]ACCOUNTALLOC!BY551</f>
        <v>0</v>
      </c>
      <c r="BZ551" s="697">
        <f>[52]ACCOUNTALLOC!BZ551</f>
        <v>0</v>
      </c>
      <c r="CA551" s="697">
        <f>[52]ACCOUNTALLOC!CA551</f>
        <v>0</v>
      </c>
      <c r="CB551" s="697">
        <f>[52]ACCOUNTALLOC!CB551</f>
        <v>0</v>
      </c>
      <c r="CC551" s="697">
        <f>[52]ACCOUNTALLOC!CC551</f>
        <v>0</v>
      </c>
      <c r="CD551" s="697">
        <f>[52]ACCOUNTALLOC!CD551</f>
        <v>0</v>
      </c>
      <c r="CE551" s="697">
        <f>[52]ACCOUNTALLOC!CE551</f>
        <v>0</v>
      </c>
      <c r="CF551" s="698"/>
      <c r="CG551" s="697">
        <f>[52]ACCOUNTALLOC!CG551</f>
        <v>0</v>
      </c>
      <c r="CH551" s="697">
        <f>[52]ACCOUNTALLOC!CH551</f>
        <v>0</v>
      </c>
      <c r="CI551" s="697">
        <f>[52]ACCOUNTALLOC!CI551</f>
        <v>0</v>
      </c>
      <c r="CJ551" s="697">
        <f>[52]ACCOUNTALLOC!CJ551</f>
        <v>0</v>
      </c>
      <c r="CK551" s="697">
        <f>[52]ACCOUNTALLOC!CK551</f>
        <v>0</v>
      </c>
      <c r="CL551" s="697">
        <f>[52]ACCOUNTALLOC!CL551</f>
        <v>0</v>
      </c>
      <c r="CM551" s="697">
        <f>[52]ACCOUNTALLOC!CM551</f>
        <v>0</v>
      </c>
      <c r="CN551" s="698">
        <f>[52]ACCOUNTALLOC!CN551</f>
        <v>0</v>
      </c>
      <c r="CO551" s="697">
        <f>[52]ACCOUNTALLOC!CO551</f>
        <v>0</v>
      </c>
      <c r="CP551" s="697">
        <f>[52]ACCOUNTALLOC!CP551</f>
        <v>0</v>
      </c>
      <c r="CQ551" s="697">
        <f>[52]ACCOUNTALLOC!CQ551</f>
        <v>0</v>
      </c>
      <c r="CR551" s="697">
        <f>[52]ACCOUNTALLOC!CR551</f>
        <v>0</v>
      </c>
      <c r="CS551" s="697">
        <f>[52]ACCOUNTALLOC!CS551</f>
        <v>0</v>
      </c>
      <c r="CT551" s="697">
        <f>[52]ACCOUNTALLOC!CT551</f>
        <v>0</v>
      </c>
      <c r="CU551" s="697">
        <f>[52]ACCOUNTALLOC!CU551</f>
        <v>0</v>
      </c>
      <c r="CW551" s="65">
        <f>[52]ACCOUNTALLOC!CW551</f>
        <v>0</v>
      </c>
      <c r="CX551" s="65">
        <f>[52]ACCOUNTALLOC!CX551</f>
        <v>0</v>
      </c>
      <c r="CY551" s="65">
        <f>[52]ACCOUNTALLOC!CY551</f>
        <v>0</v>
      </c>
      <c r="CZ551" s="65">
        <f>[52]ACCOUNTALLOC!CZ551</f>
        <v>0</v>
      </c>
      <c r="DA551" s="65">
        <f>[52]ACCOUNTALLOC!DA551</f>
        <v>0</v>
      </c>
      <c r="DB551" s="65">
        <f>[52]ACCOUNTALLOC!DB551</f>
        <v>0</v>
      </c>
      <c r="DC551" s="65">
        <f>[52]ACCOUNTALLOC!DC551</f>
        <v>0</v>
      </c>
      <c r="DE551" s="65">
        <v>0</v>
      </c>
      <c r="DF551" s="65">
        <v>0</v>
      </c>
      <c r="DG551" s="65">
        <v>0</v>
      </c>
      <c r="DH551" s="65">
        <v>0</v>
      </c>
      <c r="DI551" s="65">
        <v>0</v>
      </c>
      <c r="DJ551" s="65">
        <v>0</v>
      </c>
      <c r="DK551" s="65">
        <v>0</v>
      </c>
      <c r="DM551" s="65">
        <v>0</v>
      </c>
      <c r="DN551" s="65">
        <v>0</v>
      </c>
      <c r="DO551" s="65">
        <v>0</v>
      </c>
      <c r="DP551" s="65">
        <v>0</v>
      </c>
      <c r="DQ551" s="65">
        <v>0</v>
      </c>
      <c r="DR551" s="65">
        <v>0</v>
      </c>
      <c r="DS551" s="65">
        <v>0</v>
      </c>
      <c r="DU551" s="65">
        <v>0</v>
      </c>
      <c r="DV551" s="65">
        <v>0</v>
      </c>
      <c r="DW551" s="65">
        <v>0</v>
      </c>
      <c r="DX551" s="65">
        <v>0</v>
      </c>
      <c r="DY551" s="65">
        <v>0</v>
      </c>
      <c r="DZ551" s="65">
        <v>0</v>
      </c>
      <c r="EA551" s="65">
        <v>0</v>
      </c>
      <c r="EC551" s="65">
        <v>0</v>
      </c>
      <c r="ED551" s="65">
        <v>0</v>
      </c>
      <c r="EE551" s="65">
        <v>0</v>
      </c>
      <c r="EF551" s="65">
        <v>0</v>
      </c>
      <c r="EG551" s="65">
        <v>0</v>
      </c>
      <c r="EH551" s="65">
        <v>0</v>
      </c>
      <c r="EI551" s="65">
        <v>0</v>
      </c>
      <c r="EK551" s="65">
        <v>0</v>
      </c>
      <c r="EL551" s="65">
        <v>0</v>
      </c>
      <c r="EM551" s="65">
        <v>0</v>
      </c>
      <c r="EN551" s="65">
        <v>0</v>
      </c>
      <c r="EO551" s="65">
        <v>0</v>
      </c>
      <c r="EP551" s="65">
        <v>0</v>
      </c>
      <c r="EQ551" s="65">
        <v>0</v>
      </c>
      <c r="ES551" s="65">
        <v>0</v>
      </c>
      <c r="ET551" s="65">
        <v>0</v>
      </c>
      <c r="EU551" s="65">
        <v>0</v>
      </c>
      <c r="EV551" s="65">
        <v>0</v>
      </c>
      <c r="EW551" s="65">
        <v>0</v>
      </c>
      <c r="EX551" s="65">
        <v>0</v>
      </c>
      <c r="EY551" s="65">
        <v>0</v>
      </c>
      <c r="FA551" s="65">
        <v>0</v>
      </c>
      <c r="FB551" s="65">
        <v>0</v>
      </c>
      <c r="FC551" s="65">
        <v>0</v>
      </c>
      <c r="FD551" s="65">
        <v>0</v>
      </c>
      <c r="FE551" s="65">
        <v>0</v>
      </c>
      <c r="FF551" s="65">
        <v>0</v>
      </c>
      <c r="FG551" s="65">
        <v>0</v>
      </c>
    </row>
    <row r="552" spans="1:163">
      <c r="A552" s="699" t="str">
        <f>[52]ACCOUNTALLOC!A552</f>
        <v>403.05k</v>
      </c>
      <c r="B552" s="698" t="str">
        <f>[52]ACCOUNTALLOC!B552</f>
        <v>Depr Exp - Distribution - Meters</v>
      </c>
      <c r="C552" s="695">
        <f>[52]ACCOUNTALLOC!C552</f>
        <v>15485581.179727737</v>
      </c>
      <c r="D552" s="700"/>
      <c r="E552" s="697">
        <f>[52]ACCOUNTALLOC!E552</f>
        <v>0</v>
      </c>
      <c r="F552" s="697">
        <f>[52]ACCOUNTALLOC!F552</f>
        <v>0</v>
      </c>
      <c r="G552" s="697">
        <f>[52]ACCOUNTALLOC!G552</f>
        <v>10053641.400099199</v>
      </c>
      <c r="H552" s="697">
        <f>[52]ACCOUNTALLOC!H552</f>
        <v>0</v>
      </c>
      <c r="I552" s="697">
        <f>[52]ACCOUNTALLOC!I552</f>
        <v>0</v>
      </c>
      <c r="J552" s="697">
        <f>[52]ACCOUNTALLOC!J552</f>
        <v>0</v>
      </c>
      <c r="K552" s="697">
        <f>[52]ACCOUNTALLOC!K552</f>
        <v>10053641.400099199</v>
      </c>
      <c r="L552" s="698"/>
      <c r="M552" s="697">
        <f>[52]ACCOUNTALLOC!M552</f>
        <v>0</v>
      </c>
      <c r="N552" s="697">
        <f>[52]ACCOUNTALLOC!N552</f>
        <v>0</v>
      </c>
      <c r="O552" s="697">
        <f>[52]ACCOUNTALLOC!O552</f>
        <v>2821910.7948202551</v>
      </c>
      <c r="P552" s="697">
        <f>[52]ACCOUNTALLOC!P552</f>
        <v>0</v>
      </c>
      <c r="Q552" s="697">
        <f>[52]ACCOUNTALLOC!Q552</f>
        <v>0</v>
      </c>
      <c r="R552" s="697">
        <f>[52]ACCOUNTALLOC!R552</f>
        <v>0</v>
      </c>
      <c r="S552" s="697">
        <f>[52]ACCOUNTALLOC!S552</f>
        <v>2821910.7948202551</v>
      </c>
      <c r="T552" s="698"/>
      <c r="U552" s="697">
        <f>[52]ACCOUNTALLOC!U552</f>
        <v>0</v>
      </c>
      <c r="V552" s="697">
        <f>[52]ACCOUNTALLOC!V552</f>
        <v>0</v>
      </c>
      <c r="W552" s="697">
        <f>[52]ACCOUNTALLOC!W552</f>
        <v>833976.50522781222</v>
      </c>
      <c r="X552" s="697">
        <f>[52]ACCOUNTALLOC!X552</f>
        <v>0</v>
      </c>
      <c r="Y552" s="697">
        <f>[52]ACCOUNTALLOC!Y552</f>
        <v>0</v>
      </c>
      <c r="Z552" s="697">
        <f>[52]ACCOUNTALLOC!Z552</f>
        <v>0</v>
      </c>
      <c r="AA552" s="697">
        <f>[52]ACCOUNTALLOC!AA552</f>
        <v>833976.50522781222</v>
      </c>
      <c r="AB552" s="698"/>
      <c r="AC552" s="697">
        <f>[52]ACCOUNTALLOC!AC552</f>
        <v>0</v>
      </c>
      <c r="AD552" s="697">
        <f>[52]ACCOUNTALLOC!AD552</f>
        <v>0</v>
      </c>
      <c r="AE552" s="697">
        <f>[52]ACCOUNTALLOC!AE552</f>
        <v>93731.805714208371</v>
      </c>
      <c r="AF552" s="697">
        <f>[52]ACCOUNTALLOC!AF552</f>
        <v>0</v>
      </c>
      <c r="AG552" s="697">
        <f>[52]ACCOUNTALLOC!AG552</f>
        <v>0</v>
      </c>
      <c r="AH552" s="697">
        <f>[52]ACCOUNTALLOC!AH552</f>
        <v>0</v>
      </c>
      <c r="AI552" s="697">
        <f>[52]ACCOUNTALLOC!AI552</f>
        <v>93731.805714208371</v>
      </c>
      <c r="AJ552" s="698"/>
      <c r="AK552" s="697">
        <f>[52]ACCOUNTALLOC!AK552</f>
        <v>0</v>
      </c>
      <c r="AL552" s="697">
        <f>[52]ACCOUNTALLOC!AL552</f>
        <v>0</v>
      </c>
      <c r="AM552" s="697">
        <f>[52]ACCOUNTALLOC!AM552</f>
        <v>1122700.9247211104</v>
      </c>
      <c r="AN552" s="697">
        <f>[52]ACCOUNTALLOC!AN552</f>
        <v>0</v>
      </c>
      <c r="AO552" s="697">
        <f>[52]ACCOUNTALLOC!AO552</f>
        <v>0</v>
      </c>
      <c r="AP552" s="697">
        <f>[52]ACCOUNTALLOC!AP552</f>
        <v>0</v>
      </c>
      <c r="AQ552" s="697">
        <f>[52]ACCOUNTALLOC!AQ552</f>
        <v>1122700.9247211104</v>
      </c>
      <c r="AR552" s="698"/>
      <c r="AS552" s="697">
        <f>[52]ACCOUNTALLOC!AS552</f>
        <v>0</v>
      </c>
      <c r="AT552" s="697">
        <f>[52]ACCOUNTALLOC!AT552</f>
        <v>0</v>
      </c>
      <c r="AU552" s="697">
        <f>[52]ACCOUNTALLOC!AU552</f>
        <v>3640.1501402089707</v>
      </c>
      <c r="AV552" s="697">
        <f>[52]ACCOUNTALLOC!AV552</f>
        <v>0</v>
      </c>
      <c r="AW552" s="697">
        <f>[52]ACCOUNTALLOC!AW552</f>
        <v>0</v>
      </c>
      <c r="AX552" s="697">
        <f>[52]ACCOUNTALLOC!AX552</f>
        <v>0</v>
      </c>
      <c r="AY552" s="697">
        <f>[52]ACCOUNTALLOC!AY552</f>
        <v>3640.1501402089707</v>
      </c>
      <c r="AZ552" s="698"/>
      <c r="BA552" s="697">
        <f>[52]ACCOUNTALLOC!BA552</f>
        <v>0</v>
      </c>
      <c r="BB552" s="697">
        <f>[52]ACCOUNTALLOC!BB552</f>
        <v>0</v>
      </c>
      <c r="BC552" s="697">
        <f>[52]ACCOUNTALLOC!BC552</f>
        <v>362836.37973372452</v>
      </c>
      <c r="BD552" s="697">
        <f>[52]ACCOUNTALLOC!BD552</f>
        <v>0</v>
      </c>
      <c r="BE552" s="697">
        <f>[52]ACCOUNTALLOC!BE552</f>
        <v>0</v>
      </c>
      <c r="BF552" s="697">
        <f>[52]ACCOUNTALLOC!BF552</f>
        <v>0</v>
      </c>
      <c r="BG552" s="697">
        <f>[52]ACCOUNTALLOC!BG552</f>
        <v>362836.37973372452</v>
      </c>
      <c r="BH552" s="698"/>
      <c r="BI552" s="697">
        <f>[52]ACCOUNTALLOC!BI552</f>
        <v>0</v>
      </c>
      <c r="BJ552" s="697">
        <f>[52]ACCOUNTALLOC!BJ552</f>
        <v>0</v>
      </c>
      <c r="BK552" s="697">
        <f>[52]ACCOUNTALLOC!BK552</f>
        <v>73384.185148474222</v>
      </c>
      <c r="BL552" s="697">
        <f>[52]ACCOUNTALLOC!BL552</f>
        <v>0</v>
      </c>
      <c r="BM552" s="697">
        <f>[52]ACCOUNTALLOC!BM552</f>
        <v>0</v>
      </c>
      <c r="BN552" s="697">
        <f>[52]ACCOUNTALLOC!BN552</f>
        <v>0</v>
      </c>
      <c r="BO552" s="697">
        <f>[52]ACCOUNTALLOC!BO552</f>
        <v>73384.185148474222</v>
      </c>
      <c r="BP552" s="698"/>
      <c r="BQ552" s="697">
        <f>[52]ACCOUNTALLOC!BQ552</f>
        <v>0</v>
      </c>
      <c r="BR552" s="697">
        <f>[52]ACCOUNTALLOC!BR552</f>
        <v>0</v>
      </c>
      <c r="BS552" s="697">
        <f>[52]ACCOUNTALLOC!BS552</f>
        <v>45571.404163884014</v>
      </c>
      <c r="BT552" s="697">
        <f>[52]ACCOUNTALLOC!BT552</f>
        <v>0</v>
      </c>
      <c r="BU552" s="697">
        <f>[52]ACCOUNTALLOC!BU552</f>
        <v>0</v>
      </c>
      <c r="BV552" s="697">
        <f>[52]ACCOUNTALLOC!BV552</f>
        <v>0</v>
      </c>
      <c r="BW552" s="697">
        <f>[52]ACCOUNTALLOC!BW552</f>
        <v>45571.404163884014</v>
      </c>
      <c r="BX552" s="698"/>
      <c r="BY552" s="697">
        <f>[52]ACCOUNTALLOC!BY552</f>
        <v>0</v>
      </c>
      <c r="BZ552" s="697">
        <f>[52]ACCOUNTALLOC!BZ552</f>
        <v>0</v>
      </c>
      <c r="CA552" s="697">
        <f>[52]ACCOUNTALLOC!CA552</f>
        <v>73369.567913433959</v>
      </c>
      <c r="CB552" s="697">
        <f>[52]ACCOUNTALLOC!CB552</f>
        <v>0</v>
      </c>
      <c r="CC552" s="697">
        <f>[52]ACCOUNTALLOC!CC552</f>
        <v>0</v>
      </c>
      <c r="CD552" s="697">
        <f>[52]ACCOUNTALLOC!CD552</f>
        <v>0</v>
      </c>
      <c r="CE552" s="697">
        <f>[52]ACCOUNTALLOC!CE552</f>
        <v>73369.567913433959</v>
      </c>
      <c r="CF552" s="698"/>
      <c r="CG552" s="697">
        <f>[52]ACCOUNTALLOC!CG552</f>
        <v>0</v>
      </c>
      <c r="CH552" s="697">
        <f>[52]ACCOUNTALLOC!CH552</f>
        <v>0</v>
      </c>
      <c r="CI552" s="697">
        <f>[52]ACCOUNTALLOC!CI552</f>
        <v>0</v>
      </c>
      <c r="CJ552" s="697">
        <f>[52]ACCOUNTALLOC!CJ552</f>
        <v>0</v>
      </c>
      <c r="CK552" s="697">
        <f>[52]ACCOUNTALLOC!CK552</f>
        <v>0</v>
      </c>
      <c r="CL552" s="697">
        <f>[52]ACCOUNTALLOC!CL552</f>
        <v>0</v>
      </c>
      <c r="CM552" s="697">
        <f>[52]ACCOUNTALLOC!CM552</f>
        <v>0</v>
      </c>
      <c r="CN552" s="698">
        <f>[52]ACCOUNTALLOC!CN552</f>
        <v>0</v>
      </c>
      <c r="CO552" s="697">
        <f>[52]ACCOUNTALLOC!CO552</f>
        <v>0</v>
      </c>
      <c r="CP552" s="697">
        <f>[52]ACCOUNTALLOC!CP552</f>
        <v>0</v>
      </c>
      <c r="CQ552" s="697">
        <f>[52]ACCOUNTALLOC!CQ552</f>
        <v>818.06204542367198</v>
      </c>
      <c r="CR552" s="697">
        <f>[52]ACCOUNTALLOC!CR552</f>
        <v>0</v>
      </c>
      <c r="CS552" s="697">
        <f>[52]ACCOUNTALLOC!CS552</f>
        <v>0</v>
      </c>
      <c r="CT552" s="697">
        <f>[52]ACCOUNTALLOC!CT552</f>
        <v>0</v>
      </c>
      <c r="CU552" s="697">
        <f>[52]ACCOUNTALLOC!CU552</f>
        <v>818.06204542367198</v>
      </c>
      <c r="CW552" s="65">
        <f>[52]ACCOUNTALLOC!CW552</f>
        <v>0</v>
      </c>
      <c r="CX552" s="65">
        <f>[52]ACCOUNTALLOC!CX552</f>
        <v>0</v>
      </c>
      <c r="CY552" s="65">
        <f>[52]ACCOUNTALLOC!CY552</f>
        <v>0</v>
      </c>
      <c r="CZ552" s="65">
        <f>[52]ACCOUNTALLOC!CZ552</f>
        <v>0</v>
      </c>
      <c r="DA552" s="65">
        <f>[52]ACCOUNTALLOC!DA552</f>
        <v>0</v>
      </c>
      <c r="DB552" s="65">
        <f>[52]ACCOUNTALLOC!DB552</f>
        <v>0</v>
      </c>
      <c r="DC552" s="65">
        <f>[52]ACCOUNTALLOC!DC552</f>
        <v>0</v>
      </c>
      <c r="DE552" s="65">
        <v>0</v>
      </c>
      <c r="DF552" s="65">
        <v>0</v>
      </c>
      <c r="DG552" s="65">
        <v>0</v>
      </c>
      <c r="DH552" s="65">
        <v>0</v>
      </c>
      <c r="DI552" s="65">
        <v>0</v>
      </c>
      <c r="DJ552" s="65">
        <v>0</v>
      </c>
      <c r="DK552" s="65">
        <v>0</v>
      </c>
      <c r="DM552" s="65">
        <v>0</v>
      </c>
      <c r="DN552" s="65">
        <v>0</v>
      </c>
      <c r="DO552" s="65">
        <v>0</v>
      </c>
      <c r="DP552" s="65">
        <v>0</v>
      </c>
      <c r="DQ552" s="65">
        <v>0</v>
      </c>
      <c r="DR552" s="65">
        <v>0</v>
      </c>
      <c r="DS552" s="65">
        <v>0</v>
      </c>
      <c r="DU552" s="65">
        <v>0</v>
      </c>
      <c r="DV552" s="65">
        <v>0</v>
      </c>
      <c r="DW552" s="65">
        <v>0</v>
      </c>
      <c r="DX552" s="65">
        <v>0</v>
      </c>
      <c r="DY552" s="65">
        <v>0</v>
      </c>
      <c r="DZ552" s="65">
        <v>0</v>
      </c>
      <c r="EA552" s="65">
        <v>0</v>
      </c>
      <c r="EC552" s="65">
        <v>0</v>
      </c>
      <c r="ED552" s="65">
        <v>0</v>
      </c>
      <c r="EE552" s="65">
        <v>0</v>
      </c>
      <c r="EF552" s="65">
        <v>0</v>
      </c>
      <c r="EG552" s="65">
        <v>0</v>
      </c>
      <c r="EH552" s="65">
        <v>0</v>
      </c>
      <c r="EI552" s="65">
        <v>0</v>
      </c>
      <c r="EK552" s="65">
        <v>0</v>
      </c>
      <c r="EL552" s="65">
        <v>0</v>
      </c>
      <c r="EM552" s="65">
        <v>0</v>
      </c>
      <c r="EN552" s="65">
        <v>0</v>
      </c>
      <c r="EO552" s="65">
        <v>0</v>
      </c>
      <c r="EP552" s="65">
        <v>0</v>
      </c>
      <c r="EQ552" s="65">
        <v>0</v>
      </c>
      <c r="ES552" s="65">
        <v>0</v>
      </c>
      <c r="ET552" s="65">
        <v>0</v>
      </c>
      <c r="EU552" s="65">
        <v>0</v>
      </c>
      <c r="EV552" s="65">
        <v>0</v>
      </c>
      <c r="EW552" s="65">
        <v>0</v>
      </c>
      <c r="EX552" s="65">
        <v>0</v>
      </c>
      <c r="EY552" s="65">
        <v>0</v>
      </c>
      <c r="FA552" s="65">
        <v>0</v>
      </c>
      <c r="FB552" s="65">
        <v>0</v>
      </c>
      <c r="FC552" s="65">
        <v>0</v>
      </c>
      <c r="FD552" s="65">
        <v>0</v>
      </c>
      <c r="FE552" s="65">
        <v>0</v>
      </c>
      <c r="FF552" s="65">
        <v>0</v>
      </c>
      <c r="FG552" s="65">
        <v>0</v>
      </c>
    </row>
    <row r="553" spans="1:163">
      <c r="A553" s="699" t="str">
        <f>[52]ACCOUNTALLOC!A553</f>
        <v>403.05l</v>
      </c>
      <c r="B553" s="698" t="str">
        <f>[52]ACCOUNTALLOC!B553</f>
        <v>Depr Exp - Distribution - Lighting</v>
      </c>
      <c r="C553" s="695">
        <f>[52]ACCOUNTALLOC!C553</f>
        <v>2670044.1300000004</v>
      </c>
      <c r="D553" s="700"/>
      <c r="E553" s="697">
        <f>[52]ACCOUNTALLOC!E553</f>
        <v>0</v>
      </c>
      <c r="F553" s="697">
        <f>[52]ACCOUNTALLOC!F553</f>
        <v>0</v>
      </c>
      <c r="G553" s="697">
        <f>[52]ACCOUNTALLOC!G553</f>
        <v>0</v>
      </c>
      <c r="H553" s="697">
        <f>[52]ACCOUNTALLOC!H553</f>
        <v>0</v>
      </c>
      <c r="I553" s="697">
        <f>[52]ACCOUNTALLOC!I553</f>
        <v>0</v>
      </c>
      <c r="J553" s="697">
        <f>[52]ACCOUNTALLOC!J553</f>
        <v>0</v>
      </c>
      <c r="K553" s="697">
        <f>[52]ACCOUNTALLOC!K553</f>
        <v>0</v>
      </c>
      <c r="L553" s="698"/>
      <c r="M553" s="697">
        <f>[52]ACCOUNTALLOC!M553</f>
        <v>0</v>
      </c>
      <c r="N553" s="697">
        <f>[52]ACCOUNTALLOC!N553</f>
        <v>0</v>
      </c>
      <c r="O553" s="697">
        <f>[52]ACCOUNTALLOC!O553</f>
        <v>0</v>
      </c>
      <c r="P553" s="697">
        <f>[52]ACCOUNTALLOC!P553</f>
        <v>0</v>
      </c>
      <c r="Q553" s="697">
        <f>[52]ACCOUNTALLOC!Q553</f>
        <v>0</v>
      </c>
      <c r="R553" s="697">
        <f>[52]ACCOUNTALLOC!R553</f>
        <v>0</v>
      </c>
      <c r="S553" s="697">
        <f>[52]ACCOUNTALLOC!S553</f>
        <v>0</v>
      </c>
      <c r="T553" s="698"/>
      <c r="U553" s="697">
        <f>[52]ACCOUNTALLOC!U553</f>
        <v>0</v>
      </c>
      <c r="V553" s="697">
        <f>[52]ACCOUNTALLOC!V553</f>
        <v>0</v>
      </c>
      <c r="W553" s="697">
        <f>[52]ACCOUNTALLOC!W553</f>
        <v>0</v>
      </c>
      <c r="X553" s="697">
        <f>[52]ACCOUNTALLOC!X553</f>
        <v>0</v>
      </c>
      <c r="Y553" s="697">
        <f>[52]ACCOUNTALLOC!Y553</f>
        <v>0</v>
      </c>
      <c r="Z553" s="697">
        <f>[52]ACCOUNTALLOC!Z553</f>
        <v>0</v>
      </c>
      <c r="AA553" s="697">
        <f>[52]ACCOUNTALLOC!AA553</f>
        <v>0</v>
      </c>
      <c r="AB553" s="698"/>
      <c r="AC553" s="697">
        <f>[52]ACCOUNTALLOC!AC553</f>
        <v>0</v>
      </c>
      <c r="AD553" s="697">
        <f>[52]ACCOUNTALLOC!AD553</f>
        <v>0</v>
      </c>
      <c r="AE553" s="697">
        <f>[52]ACCOUNTALLOC!AE553</f>
        <v>0</v>
      </c>
      <c r="AF553" s="697">
        <f>[52]ACCOUNTALLOC!AF553</f>
        <v>0</v>
      </c>
      <c r="AG553" s="697">
        <f>[52]ACCOUNTALLOC!AG553</f>
        <v>0</v>
      </c>
      <c r="AH553" s="697">
        <f>[52]ACCOUNTALLOC!AH553</f>
        <v>0</v>
      </c>
      <c r="AI553" s="697">
        <f>[52]ACCOUNTALLOC!AI553</f>
        <v>0</v>
      </c>
      <c r="AJ553" s="698"/>
      <c r="AK553" s="697">
        <f>[52]ACCOUNTALLOC!AK553</f>
        <v>0</v>
      </c>
      <c r="AL553" s="697">
        <f>[52]ACCOUNTALLOC!AL553</f>
        <v>0</v>
      </c>
      <c r="AM553" s="697">
        <f>[52]ACCOUNTALLOC!AM553</f>
        <v>0</v>
      </c>
      <c r="AN553" s="697">
        <f>[52]ACCOUNTALLOC!AN553</f>
        <v>0</v>
      </c>
      <c r="AO553" s="697">
        <f>[52]ACCOUNTALLOC!AO553</f>
        <v>0</v>
      </c>
      <c r="AP553" s="697">
        <f>[52]ACCOUNTALLOC!AP553</f>
        <v>0</v>
      </c>
      <c r="AQ553" s="697">
        <f>[52]ACCOUNTALLOC!AQ553</f>
        <v>0</v>
      </c>
      <c r="AR553" s="698"/>
      <c r="AS553" s="697">
        <f>[52]ACCOUNTALLOC!AS553</f>
        <v>0</v>
      </c>
      <c r="AT553" s="697">
        <f>[52]ACCOUNTALLOC!AT553</f>
        <v>0</v>
      </c>
      <c r="AU553" s="697">
        <f>[52]ACCOUNTALLOC!AU553</f>
        <v>0</v>
      </c>
      <c r="AV553" s="697">
        <f>[52]ACCOUNTALLOC!AV553</f>
        <v>0</v>
      </c>
      <c r="AW553" s="697">
        <f>[52]ACCOUNTALLOC!AW553</f>
        <v>0</v>
      </c>
      <c r="AX553" s="697">
        <f>[52]ACCOUNTALLOC!AX553</f>
        <v>0</v>
      </c>
      <c r="AY553" s="697">
        <f>[52]ACCOUNTALLOC!AY553</f>
        <v>0</v>
      </c>
      <c r="AZ553" s="698"/>
      <c r="BA553" s="697">
        <f>[52]ACCOUNTALLOC!BA553</f>
        <v>0</v>
      </c>
      <c r="BB553" s="697">
        <f>[52]ACCOUNTALLOC!BB553</f>
        <v>0</v>
      </c>
      <c r="BC553" s="697">
        <f>[52]ACCOUNTALLOC!BC553</f>
        <v>0</v>
      </c>
      <c r="BD553" s="697">
        <f>[52]ACCOUNTALLOC!BD553</f>
        <v>0</v>
      </c>
      <c r="BE553" s="697">
        <f>[52]ACCOUNTALLOC!BE553</f>
        <v>0</v>
      </c>
      <c r="BF553" s="697">
        <f>[52]ACCOUNTALLOC!BF553</f>
        <v>0</v>
      </c>
      <c r="BG553" s="697">
        <f>[52]ACCOUNTALLOC!BG553</f>
        <v>0</v>
      </c>
      <c r="BH553" s="698"/>
      <c r="BI553" s="697">
        <f>[52]ACCOUNTALLOC!BI553</f>
        <v>0</v>
      </c>
      <c r="BJ553" s="697">
        <f>[52]ACCOUNTALLOC!BJ553</f>
        <v>0</v>
      </c>
      <c r="BK553" s="697">
        <f>[52]ACCOUNTALLOC!BK553</f>
        <v>0</v>
      </c>
      <c r="BL553" s="697">
        <f>[52]ACCOUNTALLOC!BL553</f>
        <v>0</v>
      </c>
      <c r="BM553" s="697">
        <f>[52]ACCOUNTALLOC!BM553</f>
        <v>0</v>
      </c>
      <c r="BN553" s="697">
        <f>[52]ACCOUNTALLOC!BN553</f>
        <v>0</v>
      </c>
      <c r="BO553" s="697">
        <f>[52]ACCOUNTALLOC!BO553</f>
        <v>0</v>
      </c>
      <c r="BP553" s="698"/>
      <c r="BQ553" s="697">
        <f>[52]ACCOUNTALLOC!BQ553</f>
        <v>0</v>
      </c>
      <c r="BR553" s="697">
        <f>[52]ACCOUNTALLOC!BR553</f>
        <v>0</v>
      </c>
      <c r="BS553" s="697">
        <f>[52]ACCOUNTALLOC!BS553</f>
        <v>0</v>
      </c>
      <c r="BT553" s="697">
        <f>[52]ACCOUNTALLOC!BT553</f>
        <v>0</v>
      </c>
      <c r="BU553" s="697">
        <f>[52]ACCOUNTALLOC!BU553</f>
        <v>0</v>
      </c>
      <c r="BV553" s="697">
        <f>[52]ACCOUNTALLOC!BV553</f>
        <v>0</v>
      </c>
      <c r="BW553" s="697">
        <f>[52]ACCOUNTALLOC!BW553</f>
        <v>0</v>
      </c>
      <c r="BX553" s="698"/>
      <c r="BY553" s="697">
        <f>[52]ACCOUNTALLOC!BY553</f>
        <v>0</v>
      </c>
      <c r="BZ553" s="697">
        <f>[52]ACCOUNTALLOC!BZ553</f>
        <v>0</v>
      </c>
      <c r="CA553" s="697">
        <f>[52]ACCOUNTALLOC!CA553</f>
        <v>0</v>
      </c>
      <c r="CB553" s="697">
        <f>[52]ACCOUNTALLOC!CB553</f>
        <v>0</v>
      </c>
      <c r="CC553" s="697">
        <f>[52]ACCOUNTALLOC!CC553</f>
        <v>0</v>
      </c>
      <c r="CD553" s="697">
        <f>[52]ACCOUNTALLOC!CD553</f>
        <v>0</v>
      </c>
      <c r="CE553" s="697">
        <f>[52]ACCOUNTALLOC!CE553</f>
        <v>0</v>
      </c>
      <c r="CF553" s="698"/>
      <c r="CG553" s="697">
        <f>[52]ACCOUNTALLOC!CG553</f>
        <v>0</v>
      </c>
      <c r="CH553" s="697">
        <f>[52]ACCOUNTALLOC!CH553</f>
        <v>0</v>
      </c>
      <c r="CI553" s="697">
        <f>[52]ACCOUNTALLOC!CI553</f>
        <v>2670044.1300000004</v>
      </c>
      <c r="CJ553" s="697">
        <f>[52]ACCOUNTALLOC!CJ553</f>
        <v>0</v>
      </c>
      <c r="CK553" s="697">
        <f>[52]ACCOUNTALLOC!CK553</f>
        <v>0</v>
      </c>
      <c r="CL553" s="697">
        <f>[52]ACCOUNTALLOC!CL553</f>
        <v>0</v>
      </c>
      <c r="CM553" s="697">
        <f>[52]ACCOUNTALLOC!CM553</f>
        <v>2670044.1300000004</v>
      </c>
      <c r="CN553" s="698">
        <f>[52]ACCOUNTALLOC!CN553</f>
        <v>0</v>
      </c>
      <c r="CO553" s="697">
        <f>[52]ACCOUNTALLOC!CO553</f>
        <v>0</v>
      </c>
      <c r="CP553" s="697">
        <f>[52]ACCOUNTALLOC!CP553</f>
        <v>0</v>
      </c>
      <c r="CQ553" s="697">
        <f>[52]ACCOUNTALLOC!CQ553</f>
        <v>0</v>
      </c>
      <c r="CR553" s="697">
        <f>[52]ACCOUNTALLOC!CR553</f>
        <v>0</v>
      </c>
      <c r="CS553" s="697">
        <f>[52]ACCOUNTALLOC!CS553</f>
        <v>0</v>
      </c>
      <c r="CT553" s="697">
        <f>[52]ACCOUNTALLOC!CT553</f>
        <v>0</v>
      </c>
      <c r="CU553" s="697">
        <f>[52]ACCOUNTALLOC!CU553</f>
        <v>0</v>
      </c>
      <c r="CW553" s="65">
        <f>[52]ACCOUNTALLOC!CW553</f>
        <v>0</v>
      </c>
      <c r="CX553" s="65">
        <f>[52]ACCOUNTALLOC!CX553</f>
        <v>0</v>
      </c>
      <c r="CY553" s="65">
        <f>[52]ACCOUNTALLOC!CY553</f>
        <v>0</v>
      </c>
      <c r="CZ553" s="65">
        <f>[52]ACCOUNTALLOC!CZ553</f>
        <v>0</v>
      </c>
      <c r="DA553" s="65">
        <f>[52]ACCOUNTALLOC!DA553</f>
        <v>0</v>
      </c>
      <c r="DB553" s="65">
        <f>[52]ACCOUNTALLOC!DB553</f>
        <v>0</v>
      </c>
      <c r="DC553" s="65">
        <f>[52]ACCOUNTALLOC!DC553</f>
        <v>0</v>
      </c>
      <c r="DE553" s="65">
        <v>0</v>
      </c>
      <c r="DF553" s="65">
        <v>0</v>
      </c>
      <c r="DG553" s="65">
        <v>0</v>
      </c>
      <c r="DH553" s="65">
        <v>0</v>
      </c>
      <c r="DI553" s="65">
        <v>0</v>
      </c>
      <c r="DJ553" s="65">
        <v>0</v>
      </c>
      <c r="DK553" s="65">
        <v>0</v>
      </c>
      <c r="DM553" s="65">
        <v>0</v>
      </c>
      <c r="DN553" s="65">
        <v>0</v>
      </c>
      <c r="DO553" s="65">
        <v>0</v>
      </c>
      <c r="DP553" s="65">
        <v>0</v>
      </c>
      <c r="DQ553" s="65">
        <v>0</v>
      </c>
      <c r="DR553" s="65">
        <v>0</v>
      </c>
      <c r="DS553" s="65">
        <v>0</v>
      </c>
      <c r="DU553" s="65">
        <v>0</v>
      </c>
      <c r="DV553" s="65">
        <v>0</v>
      </c>
      <c r="DW553" s="65">
        <v>0</v>
      </c>
      <c r="DX553" s="65">
        <v>0</v>
      </c>
      <c r="DY553" s="65">
        <v>0</v>
      </c>
      <c r="DZ553" s="65">
        <v>0</v>
      </c>
      <c r="EA553" s="65">
        <v>0</v>
      </c>
      <c r="EC553" s="65">
        <v>0</v>
      </c>
      <c r="ED553" s="65">
        <v>0</v>
      </c>
      <c r="EE553" s="65">
        <v>0</v>
      </c>
      <c r="EF553" s="65">
        <v>0</v>
      </c>
      <c r="EG553" s="65">
        <v>0</v>
      </c>
      <c r="EH553" s="65">
        <v>0</v>
      </c>
      <c r="EI553" s="65">
        <v>0</v>
      </c>
      <c r="EK553" s="65">
        <v>0</v>
      </c>
      <c r="EL553" s="65">
        <v>0</v>
      </c>
      <c r="EM553" s="65">
        <v>0</v>
      </c>
      <c r="EN553" s="65">
        <v>0</v>
      </c>
      <c r="EO553" s="65">
        <v>0</v>
      </c>
      <c r="EP553" s="65">
        <v>0</v>
      </c>
      <c r="EQ553" s="65">
        <v>0</v>
      </c>
      <c r="ES553" s="65">
        <v>0</v>
      </c>
      <c r="ET553" s="65">
        <v>0</v>
      </c>
      <c r="EU553" s="65">
        <v>0</v>
      </c>
      <c r="EV553" s="65">
        <v>0</v>
      </c>
      <c r="EW553" s="65">
        <v>0</v>
      </c>
      <c r="EX553" s="65">
        <v>0</v>
      </c>
      <c r="EY553" s="65">
        <v>0</v>
      </c>
      <c r="FA553" s="65">
        <v>0</v>
      </c>
      <c r="FB553" s="65">
        <v>0</v>
      </c>
      <c r="FC553" s="65">
        <v>0</v>
      </c>
      <c r="FD553" s="65">
        <v>0</v>
      </c>
      <c r="FE553" s="65">
        <v>0</v>
      </c>
      <c r="FF553" s="65">
        <v>0</v>
      </c>
      <c r="FG553" s="65">
        <v>0</v>
      </c>
    </row>
    <row r="554" spans="1:163">
      <c r="A554" s="699">
        <f>[52]ACCOUNTALLOC!A554</f>
        <v>403.06</v>
      </c>
      <c r="B554" s="698" t="str">
        <f>[52]ACCOUNTALLOC!B554</f>
        <v>Depr Exp - General</v>
      </c>
      <c r="C554" s="695">
        <f>[52]ACCOUNTALLOC!C554</f>
        <v>31544118.98686849</v>
      </c>
      <c r="D554" s="700"/>
      <c r="E554" s="697">
        <f>[52]ACCOUNTALLOC!E554</f>
        <v>7986059.3677461604</v>
      </c>
      <c r="F554" s="697">
        <f>[52]ACCOUNTALLOC!F554</f>
        <v>7316489.5136872595</v>
      </c>
      <c r="G554" s="697">
        <f>[52]ACCOUNTALLOC!G554</f>
        <v>3901671.2743389667</v>
      </c>
      <c r="H554" s="697">
        <f>[52]ACCOUNTALLOC!H554</f>
        <v>0</v>
      </c>
      <c r="I554" s="697">
        <f>[52]ACCOUNTALLOC!I554</f>
        <v>0</v>
      </c>
      <c r="J554" s="697">
        <f>[52]ACCOUNTALLOC!J554</f>
        <v>0</v>
      </c>
      <c r="K554" s="697">
        <f>[52]ACCOUNTALLOC!K554</f>
        <v>19204220.155772388</v>
      </c>
      <c r="L554" s="698"/>
      <c r="M554" s="697">
        <f>[52]ACCOUNTALLOC!M554</f>
        <v>1515887.1892199998</v>
      </c>
      <c r="N554" s="697">
        <f>[52]ACCOUNTALLOC!N554</f>
        <v>1859034.1347453634</v>
      </c>
      <c r="O554" s="697">
        <f>[52]ACCOUNTALLOC!O554</f>
        <v>442122.02748686948</v>
      </c>
      <c r="P554" s="697">
        <f>[52]ACCOUNTALLOC!P554</f>
        <v>0</v>
      </c>
      <c r="Q554" s="697">
        <f>[52]ACCOUNTALLOC!Q554</f>
        <v>0</v>
      </c>
      <c r="R554" s="697">
        <f>[52]ACCOUNTALLOC!R554</f>
        <v>0</v>
      </c>
      <c r="S554" s="697">
        <f>[52]ACCOUNTALLOC!S554</f>
        <v>3817043.3514522328</v>
      </c>
      <c r="T554" s="698"/>
      <c r="U554" s="697">
        <f>[52]ACCOUNTALLOC!U554</f>
        <v>1333865.7806393749</v>
      </c>
      <c r="V554" s="697">
        <f>[52]ACCOUNTALLOC!V554</f>
        <v>2067388.3223586734</v>
      </c>
      <c r="W554" s="697">
        <f>[52]ACCOUNTALLOC!W554</f>
        <v>63424.543678890179</v>
      </c>
      <c r="X554" s="697">
        <f>[52]ACCOUNTALLOC!X554</f>
        <v>0</v>
      </c>
      <c r="Y554" s="697">
        <f>[52]ACCOUNTALLOC!Y554</f>
        <v>0</v>
      </c>
      <c r="Z554" s="697">
        <f>[52]ACCOUNTALLOC!Z554</f>
        <v>0</v>
      </c>
      <c r="AA554" s="697">
        <f>[52]ACCOUNTALLOC!AA554</f>
        <v>3464678.646676938</v>
      </c>
      <c r="AB554" s="698"/>
      <c r="AC554" s="697">
        <f>[52]ACCOUNTALLOC!AC554</f>
        <v>603081.7419971585</v>
      </c>
      <c r="AD554" s="697">
        <f>[52]ACCOUNTALLOC!AD554</f>
        <v>1334221.7559070673</v>
      </c>
      <c r="AE554" s="697">
        <f>[52]ACCOUNTALLOC!AE554</f>
        <v>33502.126991443081</v>
      </c>
      <c r="AF554" s="697">
        <f>[52]ACCOUNTALLOC!AF554</f>
        <v>0</v>
      </c>
      <c r="AG554" s="697">
        <f>[52]ACCOUNTALLOC!AG554</f>
        <v>0</v>
      </c>
      <c r="AH554" s="697">
        <f>[52]ACCOUNTALLOC!AH554</f>
        <v>0</v>
      </c>
      <c r="AI554" s="697">
        <f>[52]ACCOUNTALLOC!AI554</f>
        <v>1970805.6248956688</v>
      </c>
      <c r="AJ554" s="698"/>
      <c r="AK554" s="697">
        <f>[52]ACCOUNTALLOC!AK554</f>
        <v>468429.15618120926</v>
      </c>
      <c r="AL554" s="697">
        <f>[52]ACCOUNTALLOC!AL554</f>
        <v>928275.16576173226</v>
      </c>
      <c r="AM554" s="697">
        <f>[52]ACCOUNTALLOC!AM554</f>
        <v>75542.033121044253</v>
      </c>
      <c r="AN554" s="697">
        <f>[52]ACCOUNTALLOC!AN554</f>
        <v>0</v>
      </c>
      <c r="AO554" s="697">
        <f>[52]ACCOUNTALLOC!AO554</f>
        <v>0</v>
      </c>
      <c r="AP554" s="697">
        <f>[52]ACCOUNTALLOC!AP554</f>
        <v>0</v>
      </c>
      <c r="AQ554" s="697">
        <f>[52]ACCOUNTALLOC!AQ554</f>
        <v>1472246.3550639858</v>
      </c>
      <c r="AR554" s="698"/>
      <c r="AS554" s="697">
        <f>[52]ACCOUNTALLOC!AS554</f>
        <v>4647.9202895378603</v>
      </c>
      <c r="AT554" s="697">
        <f>[52]ACCOUNTALLOC!AT554</f>
        <v>2931.129426823305</v>
      </c>
      <c r="AU554" s="697">
        <f>[52]ACCOUNTALLOC!AU554</f>
        <v>144.08243317978287</v>
      </c>
      <c r="AV554" s="697">
        <f>[52]ACCOUNTALLOC!AV554</f>
        <v>0</v>
      </c>
      <c r="AW554" s="697">
        <f>[52]ACCOUNTALLOC!AW554</f>
        <v>0</v>
      </c>
      <c r="AX554" s="697">
        <f>[52]ACCOUNTALLOC!AX554</f>
        <v>0</v>
      </c>
      <c r="AY554" s="697">
        <f>[52]ACCOUNTALLOC!AY554</f>
        <v>7723.1321495409484</v>
      </c>
      <c r="AZ554" s="698"/>
      <c r="BA554" s="697">
        <f>[52]ACCOUNTALLOC!BA554</f>
        <v>89784.50225792214</v>
      </c>
      <c r="BB554" s="697">
        <f>[52]ACCOUNTALLOC!BB554</f>
        <v>80897.749900022303</v>
      </c>
      <c r="BC554" s="697">
        <f>[52]ACCOUNTALLOC!BC554</f>
        <v>14972.889907281829</v>
      </c>
      <c r="BD554" s="697">
        <f>[52]ACCOUNTALLOC!BD554</f>
        <v>0</v>
      </c>
      <c r="BE554" s="697">
        <f>[52]ACCOUNTALLOC!BE554</f>
        <v>0</v>
      </c>
      <c r="BF554" s="697">
        <f>[52]ACCOUNTALLOC!BF554</f>
        <v>0</v>
      </c>
      <c r="BG554" s="697">
        <f>[52]ACCOUNTALLOC!BG554</f>
        <v>185655.14206522625</v>
      </c>
      <c r="BH554" s="698"/>
      <c r="BI554" s="697">
        <f>[52]ACCOUNTALLOC!BI554</f>
        <v>144528.09352078231</v>
      </c>
      <c r="BJ554" s="697">
        <f>[52]ACCOUNTALLOC!BJ554</f>
        <v>41154.448483977998</v>
      </c>
      <c r="BK554" s="697">
        <f>[52]ACCOUNTALLOC!BK554</f>
        <v>6499.468572523986</v>
      </c>
      <c r="BL554" s="697">
        <f>[52]ACCOUNTALLOC!BL554</f>
        <v>0</v>
      </c>
      <c r="BM554" s="697">
        <f>[52]ACCOUNTALLOC!BM554</f>
        <v>0</v>
      </c>
      <c r="BN554" s="697">
        <f>[52]ACCOUNTALLOC!BN554</f>
        <v>0</v>
      </c>
      <c r="BO554" s="697">
        <f>[52]ACCOUNTALLOC!BO554</f>
        <v>192182.01057728429</v>
      </c>
      <c r="BP554" s="698"/>
      <c r="BQ554" s="697">
        <f>[52]ACCOUNTALLOC!BQ554</f>
        <v>84000.342206743982</v>
      </c>
      <c r="BR554" s="697">
        <f>[52]ACCOUNTALLOC!BR554</f>
        <v>401795.23412798054</v>
      </c>
      <c r="BS554" s="697">
        <f>[52]ACCOUNTALLOC!BS554</f>
        <v>7563.1497507987106</v>
      </c>
      <c r="BT554" s="697">
        <f>[52]ACCOUNTALLOC!BT554</f>
        <v>0</v>
      </c>
      <c r="BU554" s="697">
        <f>[52]ACCOUNTALLOC!BU554</f>
        <v>0</v>
      </c>
      <c r="BV554" s="697">
        <f>[52]ACCOUNTALLOC!BV554</f>
        <v>0</v>
      </c>
      <c r="BW554" s="697">
        <f>[52]ACCOUNTALLOC!BW554</f>
        <v>493358.72608552326</v>
      </c>
      <c r="BX554" s="698"/>
      <c r="BY554" s="697">
        <f>[52]ACCOUNTALLOC!BY554</f>
        <v>38425.50134862258</v>
      </c>
      <c r="BZ554" s="697">
        <f>[52]ACCOUNTALLOC!BZ554</f>
        <v>242890.15918296235</v>
      </c>
      <c r="CA554" s="697">
        <f>[52]ACCOUNTALLOC!CA554</f>
        <v>13185.682903698971</v>
      </c>
      <c r="CB554" s="697">
        <f>[52]ACCOUNTALLOC!CB554</f>
        <v>0</v>
      </c>
      <c r="CC554" s="697">
        <f>[52]ACCOUNTALLOC!CC554</f>
        <v>0</v>
      </c>
      <c r="CD554" s="697">
        <f>[52]ACCOUNTALLOC!CD554</f>
        <v>0</v>
      </c>
      <c r="CE554" s="697">
        <f>[52]ACCOUNTALLOC!CE554</f>
        <v>294501.34343528392</v>
      </c>
      <c r="CF554" s="698"/>
      <c r="CG554" s="697">
        <f>[52]ACCOUNTALLOC!CG554</f>
        <v>67873.994509604017</v>
      </c>
      <c r="CH554" s="697">
        <f>[52]ACCOUNTALLOC!CH554</f>
        <v>48381.127371308357</v>
      </c>
      <c r="CI554" s="697">
        <f>[52]ACCOUNTALLOC!CI554</f>
        <v>316416.77715712122</v>
      </c>
      <c r="CJ554" s="697">
        <f>[52]ACCOUNTALLOC!CJ554</f>
        <v>0</v>
      </c>
      <c r="CK554" s="697">
        <f>[52]ACCOUNTALLOC!CK554</f>
        <v>0</v>
      </c>
      <c r="CL554" s="697">
        <f>[52]ACCOUNTALLOC!CL554</f>
        <v>0</v>
      </c>
      <c r="CM554" s="697">
        <f>[52]ACCOUNTALLOC!CM554</f>
        <v>432671.89903803356</v>
      </c>
      <c r="CN554" s="698">
        <f>[52]ACCOUNTALLOC!CN554</f>
        <v>0</v>
      </c>
      <c r="CO554" s="697">
        <f>[52]ACCOUNTALLOC!CO554</f>
        <v>4257.6048879849632</v>
      </c>
      <c r="CP554" s="697">
        <f>[52]ACCOUNTALLOC!CP554</f>
        <v>4735.0008428113097</v>
      </c>
      <c r="CQ554" s="697">
        <f>[52]ACCOUNTALLOC!CQ554</f>
        <v>39.993925596504312</v>
      </c>
      <c r="CR554" s="697">
        <f>[52]ACCOUNTALLOC!CR554</f>
        <v>0</v>
      </c>
      <c r="CS554" s="697">
        <f>[52]ACCOUNTALLOC!CS554</f>
        <v>0</v>
      </c>
      <c r="CT554" s="697">
        <f>[52]ACCOUNTALLOC!CT554</f>
        <v>0</v>
      </c>
      <c r="CU554" s="697">
        <f>[52]ACCOUNTALLOC!CU554</f>
        <v>9032.5996563927765</v>
      </c>
      <c r="CW554" s="65">
        <f>[52]ACCOUNTALLOC!CW554</f>
        <v>0</v>
      </c>
      <c r="CX554" s="65">
        <f>[52]ACCOUNTALLOC!CX554</f>
        <v>0</v>
      </c>
      <c r="CY554" s="65">
        <f>[52]ACCOUNTALLOC!CY554</f>
        <v>0</v>
      </c>
      <c r="CZ554" s="65">
        <f>[52]ACCOUNTALLOC!CZ554</f>
        <v>0</v>
      </c>
      <c r="DA554" s="65">
        <f>[52]ACCOUNTALLOC!DA554</f>
        <v>0</v>
      </c>
      <c r="DB554" s="65">
        <f>[52]ACCOUNTALLOC!DB554</f>
        <v>0</v>
      </c>
      <c r="DC554" s="65">
        <f>[52]ACCOUNTALLOC!DC554</f>
        <v>0</v>
      </c>
      <c r="DE554" s="65">
        <v>0</v>
      </c>
      <c r="DF554" s="65">
        <v>0</v>
      </c>
      <c r="DG554" s="65">
        <v>0</v>
      </c>
      <c r="DH554" s="65">
        <v>0</v>
      </c>
      <c r="DI554" s="65">
        <v>0</v>
      </c>
      <c r="DJ554" s="65">
        <v>0</v>
      </c>
      <c r="DK554" s="65">
        <v>0</v>
      </c>
      <c r="DM554" s="65">
        <v>0</v>
      </c>
      <c r="DN554" s="65">
        <v>0</v>
      </c>
      <c r="DO554" s="65">
        <v>0</v>
      </c>
      <c r="DP554" s="65">
        <v>0</v>
      </c>
      <c r="DQ554" s="65">
        <v>0</v>
      </c>
      <c r="DR554" s="65">
        <v>0</v>
      </c>
      <c r="DS554" s="65">
        <v>0</v>
      </c>
      <c r="DU554" s="65">
        <v>0</v>
      </c>
      <c r="DV554" s="65">
        <v>0</v>
      </c>
      <c r="DW554" s="65">
        <v>0</v>
      </c>
      <c r="DX554" s="65">
        <v>0</v>
      </c>
      <c r="DY554" s="65">
        <v>0</v>
      </c>
      <c r="DZ554" s="65">
        <v>0</v>
      </c>
      <c r="EA554" s="65">
        <v>0</v>
      </c>
      <c r="EC554" s="65">
        <v>0</v>
      </c>
      <c r="ED554" s="65">
        <v>0</v>
      </c>
      <c r="EE554" s="65">
        <v>0</v>
      </c>
      <c r="EF554" s="65">
        <v>0</v>
      </c>
      <c r="EG554" s="65">
        <v>0</v>
      </c>
      <c r="EH554" s="65">
        <v>0</v>
      </c>
      <c r="EI554" s="65">
        <v>0</v>
      </c>
      <c r="EK554" s="65">
        <v>0</v>
      </c>
      <c r="EL554" s="65">
        <v>0</v>
      </c>
      <c r="EM554" s="65">
        <v>0</v>
      </c>
      <c r="EN554" s="65">
        <v>0</v>
      </c>
      <c r="EO554" s="65">
        <v>0</v>
      </c>
      <c r="EP554" s="65">
        <v>0</v>
      </c>
      <c r="EQ554" s="65">
        <v>0</v>
      </c>
      <c r="ES554" s="65">
        <v>0</v>
      </c>
      <c r="ET554" s="65">
        <v>0</v>
      </c>
      <c r="EU554" s="65">
        <v>0</v>
      </c>
      <c r="EV554" s="65">
        <v>0</v>
      </c>
      <c r="EW554" s="65">
        <v>0</v>
      </c>
      <c r="EX554" s="65">
        <v>0</v>
      </c>
      <c r="EY554" s="65">
        <v>0</v>
      </c>
      <c r="FA554" s="65">
        <v>0</v>
      </c>
      <c r="FB554" s="65">
        <v>0</v>
      </c>
      <c r="FC554" s="65">
        <v>0</v>
      </c>
      <c r="FD554" s="65">
        <v>0</v>
      </c>
      <c r="FE554" s="65">
        <v>0</v>
      </c>
      <c r="FF554" s="65">
        <v>0</v>
      </c>
      <c r="FG554" s="65">
        <v>0</v>
      </c>
    </row>
    <row r="555" spans="1:163">
      <c r="A555" s="699" t="str">
        <f>[52]ACCOUNTALLOC!A555</f>
        <v>403.07a</v>
      </c>
      <c r="B555" s="698" t="str">
        <f>[52]ACCOUNTALLOC!B555</f>
        <v>Depr Exp - FAS 143 - Prod</v>
      </c>
      <c r="C555" s="695">
        <f>[52]ACCOUNTALLOC!C555</f>
        <v>7651253.0900000008</v>
      </c>
      <c r="D555" s="700"/>
      <c r="E555" s="697">
        <f>[52]ACCOUNTALLOC!E555</f>
        <v>485393.73155409849</v>
      </c>
      <c r="F555" s="697">
        <f>[52]ACCOUNTALLOC!F555</f>
        <v>3547561.2010219009</v>
      </c>
      <c r="G555" s="697">
        <f>[52]ACCOUNTALLOC!G555</f>
        <v>0</v>
      </c>
      <c r="H555" s="697">
        <f>[52]ACCOUNTALLOC!H555</f>
        <v>0</v>
      </c>
      <c r="I555" s="697">
        <f>[52]ACCOUNTALLOC!I555</f>
        <v>0</v>
      </c>
      <c r="J555" s="697">
        <f>[52]ACCOUNTALLOC!J555</f>
        <v>0</v>
      </c>
      <c r="K555" s="697">
        <f>[52]ACCOUNTALLOC!K555</f>
        <v>4032954.9325759993</v>
      </c>
      <c r="L555" s="698"/>
      <c r="M555" s="697">
        <f>[52]ACCOUNTALLOC!M555</f>
        <v>111908.97733779436</v>
      </c>
      <c r="N555" s="697">
        <f>[52]ACCOUNTALLOC!N555</f>
        <v>901393.67458401492</v>
      </c>
      <c r="O555" s="697">
        <f>[52]ACCOUNTALLOC!O555</f>
        <v>0</v>
      </c>
      <c r="P555" s="697">
        <f>[52]ACCOUNTALLOC!P555</f>
        <v>0</v>
      </c>
      <c r="Q555" s="697">
        <f>[52]ACCOUNTALLOC!Q555</f>
        <v>0</v>
      </c>
      <c r="R555" s="697">
        <f>[52]ACCOUNTALLOC!R555</f>
        <v>0</v>
      </c>
      <c r="S555" s="697">
        <f>[52]ACCOUNTALLOC!S555</f>
        <v>1013302.6519218093</v>
      </c>
      <c r="T555" s="698"/>
      <c r="U555" s="697">
        <f>[52]ACCOUNTALLOC!U555</f>
        <v>119780.43190504135</v>
      </c>
      <c r="V555" s="697">
        <f>[52]ACCOUNTALLOC!V555</f>
        <v>1002418.7947136427</v>
      </c>
      <c r="W555" s="697">
        <f>[52]ACCOUNTALLOC!W555</f>
        <v>0</v>
      </c>
      <c r="X555" s="697">
        <f>[52]ACCOUNTALLOC!X555</f>
        <v>0</v>
      </c>
      <c r="Y555" s="697">
        <f>[52]ACCOUNTALLOC!Y555</f>
        <v>0</v>
      </c>
      <c r="Z555" s="697">
        <f>[52]ACCOUNTALLOC!Z555</f>
        <v>0</v>
      </c>
      <c r="AA555" s="697">
        <f>[52]ACCOUNTALLOC!AA555</f>
        <v>1122199.2266186841</v>
      </c>
      <c r="AB555" s="698"/>
      <c r="AC555" s="697">
        <f>[52]ACCOUNTALLOC!AC555</f>
        <v>62934.777312082253</v>
      </c>
      <c r="AD555" s="697">
        <f>[52]ACCOUNTALLOC!AD555</f>
        <v>646926.82548926922</v>
      </c>
      <c r="AE555" s="697">
        <f>[52]ACCOUNTALLOC!AE555</f>
        <v>0</v>
      </c>
      <c r="AF555" s="697">
        <f>[52]ACCOUNTALLOC!AF555</f>
        <v>0</v>
      </c>
      <c r="AG555" s="697">
        <f>[52]ACCOUNTALLOC!AG555</f>
        <v>0</v>
      </c>
      <c r="AH555" s="697">
        <f>[52]ACCOUNTALLOC!AH555</f>
        <v>0</v>
      </c>
      <c r="AI555" s="697">
        <f>[52]ACCOUNTALLOC!AI555</f>
        <v>709861.60280135146</v>
      </c>
      <c r="AJ555" s="698"/>
      <c r="AK555" s="697">
        <f>[52]ACCOUNTALLOC!AK555</f>
        <v>44458.550634980013</v>
      </c>
      <c r="AL555" s="697">
        <f>[52]ACCOUNTALLOC!AL555</f>
        <v>450094.67392359849</v>
      </c>
      <c r="AM555" s="697">
        <f>[52]ACCOUNTALLOC!AM555</f>
        <v>0</v>
      </c>
      <c r="AN555" s="697">
        <f>[52]ACCOUNTALLOC!AN555</f>
        <v>0</v>
      </c>
      <c r="AO555" s="697">
        <f>[52]ACCOUNTALLOC!AO555</f>
        <v>0</v>
      </c>
      <c r="AP555" s="697">
        <f>[52]ACCOUNTALLOC!AP555</f>
        <v>0</v>
      </c>
      <c r="AQ555" s="697">
        <f>[52]ACCOUNTALLOC!AQ555</f>
        <v>494553.22455857851</v>
      </c>
      <c r="AR555" s="698"/>
      <c r="AS555" s="697">
        <f>[52]ACCOUNTALLOC!AS555</f>
        <v>1.5193400551881988</v>
      </c>
      <c r="AT555" s="697">
        <f>[52]ACCOUNTALLOC!AT555</f>
        <v>1421.2227066435721</v>
      </c>
      <c r="AU555" s="697">
        <f>[52]ACCOUNTALLOC!AU555</f>
        <v>0</v>
      </c>
      <c r="AV555" s="697">
        <f>[52]ACCOUNTALLOC!AV555</f>
        <v>0</v>
      </c>
      <c r="AW555" s="697">
        <f>[52]ACCOUNTALLOC!AW555</f>
        <v>0</v>
      </c>
      <c r="AX555" s="697">
        <f>[52]ACCOUNTALLOC!AX555</f>
        <v>0</v>
      </c>
      <c r="AY555" s="697">
        <f>[52]ACCOUNTALLOC!AY555</f>
        <v>1422.7420466987603</v>
      </c>
      <c r="AZ555" s="698"/>
      <c r="BA555" s="697">
        <f>[52]ACCOUNTALLOC!BA555</f>
        <v>0</v>
      </c>
      <c r="BB555" s="697">
        <f>[52]ACCOUNTALLOC!BB555</f>
        <v>39225.057079410682</v>
      </c>
      <c r="BC555" s="697">
        <f>[52]ACCOUNTALLOC!BC555</f>
        <v>0</v>
      </c>
      <c r="BD555" s="697">
        <f>[52]ACCOUNTALLOC!BD555</f>
        <v>0</v>
      </c>
      <c r="BE555" s="697">
        <f>[52]ACCOUNTALLOC!BE555</f>
        <v>0</v>
      </c>
      <c r="BF555" s="697">
        <f>[52]ACCOUNTALLOC!BF555</f>
        <v>0</v>
      </c>
      <c r="BG555" s="697">
        <f>[52]ACCOUNTALLOC!BG555</f>
        <v>39225.057079410682</v>
      </c>
      <c r="BH555" s="698"/>
      <c r="BI555" s="697">
        <f>[52]ACCOUNTALLOC!BI555</f>
        <v>0</v>
      </c>
      <c r="BJ555" s="697">
        <f>[52]ACCOUNTALLOC!BJ555</f>
        <v>0</v>
      </c>
      <c r="BK555" s="697">
        <f>[52]ACCOUNTALLOC!BK555</f>
        <v>0</v>
      </c>
      <c r="BL555" s="697">
        <f>[52]ACCOUNTALLOC!BL555</f>
        <v>0</v>
      </c>
      <c r="BM555" s="697">
        <f>[52]ACCOUNTALLOC!BM555</f>
        <v>0</v>
      </c>
      <c r="BN555" s="697">
        <f>[52]ACCOUNTALLOC!BN555</f>
        <v>0</v>
      </c>
      <c r="BO555" s="697">
        <f>[52]ACCOUNTALLOC!BO555</f>
        <v>0</v>
      </c>
      <c r="BP555" s="698"/>
      <c r="BQ555" s="697">
        <f>[52]ACCOUNTALLOC!BQ555</f>
        <v>15100.689548025939</v>
      </c>
      <c r="BR555" s="697">
        <f>[52]ACCOUNTALLOC!BR555</f>
        <v>194819.27510199975</v>
      </c>
      <c r="BS555" s="697">
        <f>[52]ACCOUNTALLOC!BS555</f>
        <v>0</v>
      </c>
      <c r="BT555" s="697">
        <f>[52]ACCOUNTALLOC!BT555</f>
        <v>0</v>
      </c>
      <c r="BU555" s="697">
        <f>[52]ACCOUNTALLOC!BU555</f>
        <v>0</v>
      </c>
      <c r="BV555" s="697">
        <f>[52]ACCOUNTALLOC!BV555</f>
        <v>0</v>
      </c>
      <c r="BW555" s="697">
        <f>[52]ACCOUNTALLOC!BW555</f>
        <v>209919.96465002568</v>
      </c>
      <c r="BX555" s="698"/>
      <c r="BY555" s="697">
        <f>[52]ACCOUNTALLOC!BY555</f>
        <v>0</v>
      </c>
      <c r="BZ555" s="697">
        <f>[52]ACCOUNTALLOC!BZ555</f>
        <v>0</v>
      </c>
      <c r="CA555" s="697">
        <f>[52]ACCOUNTALLOC!CA555</f>
        <v>0</v>
      </c>
      <c r="CB555" s="697">
        <f>[52]ACCOUNTALLOC!CB555</f>
        <v>0</v>
      </c>
      <c r="CC555" s="697">
        <f>[52]ACCOUNTALLOC!CC555</f>
        <v>0</v>
      </c>
      <c r="CD555" s="697">
        <f>[52]ACCOUNTALLOC!CD555</f>
        <v>0</v>
      </c>
      <c r="CE555" s="697">
        <f>[52]ACCOUNTALLOC!CE555</f>
        <v>0</v>
      </c>
      <c r="CF555" s="698"/>
      <c r="CG555" s="697">
        <f>[52]ACCOUNTALLOC!CG555</f>
        <v>1749.1460793717824</v>
      </c>
      <c r="CH555" s="697">
        <f>[52]ACCOUNTALLOC!CH555</f>
        <v>23458.655958307263</v>
      </c>
      <c r="CI555" s="697">
        <f>[52]ACCOUNTALLOC!CI555</f>
        <v>0</v>
      </c>
      <c r="CJ555" s="697">
        <f>[52]ACCOUNTALLOC!CJ555</f>
        <v>0</v>
      </c>
      <c r="CK555" s="697">
        <f>[52]ACCOUNTALLOC!CK555</f>
        <v>0</v>
      </c>
      <c r="CL555" s="697">
        <f>[52]ACCOUNTALLOC!CL555</f>
        <v>0</v>
      </c>
      <c r="CM555" s="697">
        <f>[52]ACCOUNTALLOC!CM555</f>
        <v>25207.802037679045</v>
      </c>
      <c r="CN555" s="698">
        <f>[52]ACCOUNTALLOC!CN555</f>
        <v>0</v>
      </c>
      <c r="CO555" s="697">
        <f>[52]ACCOUNTALLOC!CO555</f>
        <v>310.01618855080557</v>
      </c>
      <c r="CP555" s="697">
        <f>[52]ACCOUNTALLOC!CP555</f>
        <v>2295.8695212149546</v>
      </c>
      <c r="CQ555" s="697">
        <f>[52]ACCOUNTALLOC!CQ555</f>
        <v>0</v>
      </c>
      <c r="CR555" s="697">
        <f>[52]ACCOUNTALLOC!CR555</f>
        <v>0</v>
      </c>
      <c r="CS555" s="697">
        <f>[52]ACCOUNTALLOC!CS555</f>
        <v>0</v>
      </c>
      <c r="CT555" s="697">
        <f>[52]ACCOUNTALLOC!CT555</f>
        <v>0</v>
      </c>
      <c r="CU555" s="697">
        <f>[52]ACCOUNTALLOC!CU555</f>
        <v>2605.8857097657601</v>
      </c>
      <c r="CW555" s="65">
        <f>[52]ACCOUNTALLOC!CW555</f>
        <v>0</v>
      </c>
      <c r="CX555" s="65">
        <f>[52]ACCOUNTALLOC!CX555</f>
        <v>0</v>
      </c>
      <c r="CY555" s="65">
        <f>[52]ACCOUNTALLOC!CY555</f>
        <v>0</v>
      </c>
      <c r="CZ555" s="65">
        <f>[52]ACCOUNTALLOC!CZ555</f>
        <v>0</v>
      </c>
      <c r="DA555" s="65">
        <f>[52]ACCOUNTALLOC!DA555</f>
        <v>0</v>
      </c>
      <c r="DB555" s="65">
        <f>[52]ACCOUNTALLOC!DB555</f>
        <v>0</v>
      </c>
      <c r="DC555" s="65">
        <f>[52]ACCOUNTALLOC!DC555</f>
        <v>0</v>
      </c>
      <c r="DE555" s="65">
        <v>0</v>
      </c>
      <c r="DF555" s="65">
        <v>0</v>
      </c>
      <c r="DG555" s="65">
        <v>0</v>
      </c>
      <c r="DH555" s="65">
        <v>0</v>
      </c>
      <c r="DI555" s="65">
        <v>0</v>
      </c>
      <c r="DJ555" s="65">
        <v>0</v>
      </c>
      <c r="DK555" s="65">
        <v>0</v>
      </c>
      <c r="DM555" s="65">
        <v>0</v>
      </c>
      <c r="DN555" s="65">
        <v>0</v>
      </c>
      <c r="DO555" s="65">
        <v>0</v>
      </c>
      <c r="DP555" s="65">
        <v>0</v>
      </c>
      <c r="DQ555" s="65">
        <v>0</v>
      </c>
      <c r="DR555" s="65">
        <v>0</v>
      </c>
      <c r="DS555" s="65">
        <v>0</v>
      </c>
      <c r="DU555" s="65">
        <v>0</v>
      </c>
      <c r="DV555" s="65">
        <v>0</v>
      </c>
      <c r="DW555" s="65">
        <v>0</v>
      </c>
      <c r="DX555" s="65">
        <v>0</v>
      </c>
      <c r="DY555" s="65">
        <v>0</v>
      </c>
      <c r="DZ555" s="65">
        <v>0</v>
      </c>
      <c r="EA555" s="65">
        <v>0</v>
      </c>
      <c r="EC555" s="65">
        <v>0</v>
      </c>
      <c r="ED555" s="65">
        <v>0</v>
      </c>
      <c r="EE555" s="65">
        <v>0</v>
      </c>
      <c r="EF555" s="65">
        <v>0</v>
      </c>
      <c r="EG555" s="65">
        <v>0</v>
      </c>
      <c r="EH555" s="65">
        <v>0</v>
      </c>
      <c r="EI555" s="65">
        <v>0</v>
      </c>
      <c r="EK555" s="65">
        <v>0</v>
      </c>
      <c r="EL555" s="65">
        <v>0</v>
      </c>
      <c r="EM555" s="65">
        <v>0</v>
      </c>
      <c r="EN555" s="65">
        <v>0</v>
      </c>
      <c r="EO555" s="65">
        <v>0</v>
      </c>
      <c r="EP555" s="65">
        <v>0</v>
      </c>
      <c r="EQ555" s="65">
        <v>0</v>
      </c>
      <c r="ES555" s="65">
        <v>0</v>
      </c>
      <c r="ET555" s="65">
        <v>0</v>
      </c>
      <c r="EU555" s="65">
        <v>0</v>
      </c>
      <c r="EV555" s="65">
        <v>0</v>
      </c>
      <c r="EW555" s="65">
        <v>0</v>
      </c>
      <c r="EX555" s="65">
        <v>0</v>
      </c>
      <c r="EY555" s="65">
        <v>0</v>
      </c>
      <c r="FA555" s="65">
        <v>0</v>
      </c>
      <c r="FB555" s="65">
        <v>0</v>
      </c>
      <c r="FC555" s="65">
        <v>0</v>
      </c>
      <c r="FD555" s="65">
        <v>0</v>
      </c>
      <c r="FE555" s="65">
        <v>0</v>
      </c>
      <c r="FF555" s="65">
        <v>0</v>
      </c>
      <c r="FG555" s="65">
        <v>0</v>
      </c>
    </row>
    <row r="556" spans="1:163">
      <c r="A556" s="699" t="str">
        <f>[52]ACCOUNTALLOC!A556</f>
        <v>403.07b</v>
      </c>
      <c r="B556" s="698" t="str">
        <f>[52]ACCOUNTALLOC!B556</f>
        <v>Depr Exp - FAS 143 - Trans</v>
      </c>
      <c r="C556" s="695">
        <f>[52]ACCOUNTALLOC!C556</f>
        <v>88906.44</v>
      </c>
      <c r="D556" s="700"/>
      <c r="E556" s="697">
        <f>[52]ACCOUNTALLOC!E556</f>
        <v>5321.4983044381788</v>
      </c>
      <c r="F556" s="697">
        <f>[52]ACCOUNTALLOC!F556</f>
        <v>38064.825433844562</v>
      </c>
      <c r="G556" s="697">
        <f>[52]ACCOUNTALLOC!G556</f>
        <v>0</v>
      </c>
      <c r="H556" s="697">
        <f>[52]ACCOUNTALLOC!H556</f>
        <v>0</v>
      </c>
      <c r="I556" s="697">
        <f>[52]ACCOUNTALLOC!I556</f>
        <v>0</v>
      </c>
      <c r="J556" s="697">
        <f>[52]ACCOUNTALLOC!J556</f>
        <v>0</v>
      </c>
      <c r="K556" s="697">
        <f>[52]ACCOUNTALLOC!K556</f>
        <v>43386.323738282743</v>
      </c>
      <c r="L556" s="698"/>
      <c r="M556" s="697">
        <f>[52]ACCOUNTALLOC!M556</f>
        <v>1226.8873585321744</v>
      </c>
      <c r="N556" s="697">
        <f>[52]ACCOUNTALLOC!N556</f>
        <v>9671.8254953088817</v>
      </c>
      <c r="O556" s="697">
        <f>[52]ACCOUNTALLOC!O556</f>
        <v>0</v>
      </c>
      <c r="P556" s="697">
        <f>[52]ACCOUNTALLOC!P556</f>
        <v>0</v>
      </c>
      <c r="Q556" s="697">
        <f>[52]ACCOUNTALLOC!Q556</f>
        <v>0</v>
      </c>
      <c r="R556" s="697">
        <f>[52]ACCOUNTALLOC!R556</f>
        <v>0</v>
      </c>
      <c r="S556" s="697">
        <f>[52]ACCOUNTALLOC!S556</f>
        <v>10898.712853841056</v>
      </c>
      <c r="T556" s="698"/>
      <c r="U556" s="697">
        <f>[52]ACCOUNTALLOC!U556</f>
        <v>1313.1841716347112</v>
      </c>
      <c r="V556" s="697">
        <f>[52]ACCOUNTALLOC!V556</f>
        <v>10755.810617555604</v>
      </c>
      <c r="W556" s="697">
        <f>[52]ACCOUNTALLOC!W556</f>
        <v>0</v>
      </c>
      <c r="X556" s="697">
        <f>[52]ACCOUNTALLOC!X556</f>
        <v>0</v>
      </c>
      <c r="Y556" s="697">
        <f>[52]ACCOUNTALLOC!Y556</f>
        <v>0</v>
      </c>
      <c r="Z556" s="697">
        <f>[52]ACCOUNTALLOC!Z556</f>
        <v>0</v>
      </c>
      <c r="AA556" s="697">
        <f>[52]ACCOUNTALLOC!AA556</f>
        <v>12068.994789190316</v>
      </c>
      <c r="AB556" s="698"/>
      <c r="AC556" s="697">
        <f>[52]ACCOUNTALLOC!AC556</f>
        <v>689.97040749611278</v>
      </c>
      <c r="AD556" s="697">
        <f>[52]ACCOUNTALLOC!AD556</f>
        <v>6941.4325180991382</v>
      </c>
      <c r="AE556" s="697">
        <f>[52]ACCOUNTALLOC!AE556</f>
        <v>0</v>
      </c>
      <c r="AF556" s="697">
        <f>[52]ACCOUNTALLOC!AF556</f>
        <v>0</v>
      </c>
      <c r="AG556" s="697">
        <f>[52]ACCOUNTALLOC!AG556</f>
        <v>0</v>
      </c>
      <c r="AH556" s="697">
        <f>[52]ACCOUNTALLOC!AH556</f>
        <v>0</v>
      </c>
      <c r="AI556" s="697">
        <f>[52]ACCOUNTALLOC!AI556</f>
        <v>7631.402925595251</v>
      </c>
      <c r="AJ556" s="698"/>
      <c r="AK556" s="697">
        <f>[52]ACCOUNTALLOC!AK556</f>
        <v>487.41070690043898</v>
      </c>
      <c r="AL556" s="697">
        <f>[52]ACCOUNTALLOC!AL556</f>
        <v>4829.4516206428652</v>
      </c>
      <c r="AM556" s="697">
        <f>[52]ACCOUNTALLOC!AM556</f>
        <v>0</v>
      </c>
      <c r="AN556" s="697">
        <f>[52]ACCOUNTALLOC!AN556</f>
        <v>0</v>
      </c>
      <c r="AO556" s="697">
        <f>[52]ACCOUNTALLOC!AO556</f>
        <v>0</v>
      </c>
      <c r="AP556" s="697">
        <f>[52]ACCOUNTALLOC!AP556</f>
        <v>0</v>
      </c>
      <c r="AQ556" s="697">
        <f>[52]ACCOUNTALLOC!AQ556</f>
        <v>5316.8623275433038</v>
      </c>
      <c r="AR556" s="698"/>
      <c r="AS556" s="697">
        <f>[52]ACCOUNTALLOC!AS556</f>
        <v>1.6656922003633032E-2</v>
      </c>
      <c r="AT556" s="697">
        <f>[52]ACCOUNTALLOC!AT556</f>
        <v>15.249516827340472</v>
      </c>
      <c r="AU556" s="697">
        <f>[52]ACCOUNTALLOC!AU556</f>
        <v>0</v>
      </c>
      <c r="AV556" s="697">
        <f>[52]ACCOUNTALLOC!AV556</f>
        <v>0</v>
      </c>
      <c r="AW556" s="697">
        <f>[52]ACCOUNTALLOC!AW556</f>
        <v>0</v>
      </c>
      <c r="AX556" s="697">
        <f>[52]ACCOUNTALLOC!AX556</f>
        <v>0</v>
      </c>
      <c r="AY556" s="697">
        <f>[52]ACCOUNTALLOC!AY556</f>
        <v>15.266173749344105</v>
      </c>
      <c r="AZ556" s="698"/>
      <c r="BA556" s="697">
        <f>[52]ACCOUNTALLOC!BA556</f>
        <v>0</v>
      </c>
      <c r="BB556" s="697">
        <f>[52]ACCOUNTALLOC!BB556</f>
        <v>420.87926486800558</v>
      </c>
      <c r="BC556" s="697">
        <f>[52]ACCOUNTALLOC!BC556</f>
        <v>0</v>
      </c>
      <c r="BD556" s="697">
        <f>[52]ACCOUNTALLOC!BD556</f>
        <v>0</v>
      </c>
      <c r="BE556" s="697">
        <f>[52]ACCOUNTALLOC!BE556</f>
        <v>0</v>
      </c>
      <c r="BF556" s="697">
        <f>[52]ACCOUNTALLOC!BF556</f>
        <v>0</v>
      </c>
      <c r="BG556" s="697">
        <f>[52]ACCOUNTALLOC!BG556</f>
        <v>420.87926486800558</v>
      </c>
      <c r="BH556" s="698"/>
      <c r="BI556" s="697">
        <f>[52]ACCOUNTALLOC!BI556</f>
        <v>95.342056847319654</v>
      </c>
      <c r="BJ556" s="697">
        <f>[52]ACCOUNTALLOC!BJ556</f>
        <v>875.18062400183032</v>
      </c>
      <c r="BK556" s="697">
        <f>[52]ACCOUNTALLOC!BK556</f>
        <v>0</v>
      </c>
      <c r="BL556" s="697">
        <f>[52]ACCOUNTALLOC!BL556</f>
        <v>0</v>
      </c>
      <c r="BM556" s="697">
        <f>[52]ACCOUNTALLOC!BM556</f>
        <v>0</v>
      </c>
      <c r="BN556" s="697">
        <f>[52]ACCOUNTALLOC!BN556</f>
        <v>0</v>
      </c>
      <c r="BO556" s="697">
        <f>[52]ACCOUNTALLOC!BO556</f>
        <v>970.52268084914999</v>
      </c>
      <c r="BP556" s="698"/>
      <c r="BQ556" s="697">
        <f>[52]ACCOUNTALLOC!BQ556</f>
        <v>165.55280507719368</v>
      </c>
      <c r="BR556" s="697">
        <f>[52]ACCOUNTALLOC!BR556</f>
        <v>2090.3830202477116</v>
      </c>
      <c r="BS556" s="697">
        <f>[52]ACCOUNTALLOC!BS556</f>
        <v>0</v>
      </c>
      <c r="BT556" s="697">
        <f>[52]ACCOUNTALLOC!BT556</f>
        <v>0</v>
      </c>
      <c r="BU556" s="697">
        <f>[52]ACCOUNTALLOC!BU556</f>
        <v>0</v>
      </c>
      <c r="BV556" s="697">
        <f>[52]ACCOUNTALLOC!BV556</f>
        <v>0</v>
      </c>
      <c r="BW556" s="697">
        <f>[52]ACCOUNTALLOC!BW556</f>
        <v>2255.9358253249052</v>
      </c>
      <c r="BX556" s="698"/>
      <c r="BY556" s="697">
        <f>[52]ACCOUNTALLOC!BY556</f>
        <v>477.37807443994973</v>
      </c>
      <c r="BZ556" s="697">
        <f>[52]ACCOUNTALLOC!BZ556</f>
        <v>5165.2438292401475</v>
      </c>
      <c r="CA556" s="697">
        <f>[52]ACCOUNTALLOC!CA556</f>
        <v>0</v>
      </c>
      <c r="CB556" s="697">
        <f>[52]ACCOUNTALLOC!CB556</f>
        <v>0</v>
      </c>
      <c r="CC556" s="697">
        <f>[52]ACCOUNTALLOC!CC556</f>
        <v>0</v>
      </c>
      <c r="CD556" s="697">
        <f>[52]ACCOUNTALLOC!CD556</f>
        <v>0</v>
      </c>
      <c r="CE556" s="697">
        <f>[52]ACCOUNTALLOC!CE556</f>
        <v>5642.6219036800976</v>
      </c>
      <c r="CF556" s="698"/>
      <c r="CG556" s="697">
        <f>[52]ACCOUNTALLOC!CG556</f>
        <v>19.176345491297752</v>
      </c>
      <c r="CH556" s="697">
        <f>[52]ACCOUNTALLOC!CH556</f>
        <v>251.70803077572359</v>
      </c>
      <c r="CI556" s="697">
        <f>[52]ACCOUNTALLOC!CI556</f>
        <v>0</v>
      </c>
      <c r="CJ556" s="697">
        <f>[52]ACCOUNTALLOC!CJ556</f>
        <v>0</v>
      </c>
      <c r="CK556" s="697">
        <f>[52]ACCOUNTALLOC!CK556</f>
        <v>0</v>
      </c>
      <c r="CL556" s="697">
        <f>[52]ACCOUNTALLOC!CL556</f>
        <v>0</v>
      </c>
      <c r="CM556" s="697">
        <f>[52]ACCOUNTALLOC!CM556</f>
        <v>270.88437626702137</v>
      </c>
      <c r="CN556" s="698">
        <f>[52]ACCOUNTALLOC!CN556</f>
        <v>0</v>
      </c>
      <c r="CO556" s="697">
        <f>[52]ACCOUNTALLOC!CO556</f>
        <v>3.3987884772212578</v>
      </c>
      <c r="CP556" s="697">
        <f>[52]ACCOUNTALLOC!CP556</f>
        <v>24.634352331612398</v>
      </c>
      <c r="CQ556" s="697">
        <f>[52]ACCOUNTALLOC!CQ556</f>
        <v>0</v>
      </c>
      <c r="CR556" s="697">
        <f>[52]ACCOUNTALLOC!CR556</f>
        <v>0</v>
      </c>
      <c r="CS556" s="697">
        <f>[52]ACCOUNTALLOC!CS556</f>
        <v>0</v>
      </c>
      <c r="CT556" s="697">
        <f>[52]ACCOUNTALLOC!CT556</f>
        <v>0</v>
      </c>
      <c r="CU556" s="697">
        <f>[52]ACCOUNTALLOC!CU556</f>
        <v>28.033140808833657</v>
      </c>
      <c r="CW556" s="65">
        <f>[52]ACCOUNTALLOC!CW556</f>
        <v>0</v>
      </c>
      <c r="CX556" s="65">
        <f>[52]ACCOUNTALLOC!CX556</f>
        <v>0</v>
      </c>
      <c r="CY556" s="65">
        <f>[52]ACCOUNTALLOC!CY556</f>
        <v>0</v>
      </c>
      <c r="CZ556" s="65">
        <f>[52]ACCOUNTALLOC!CZ556</f>
        <v>0</v>
      </c>
      <c r="DA556" s="65">
        <f>[52]ACCOUNTALLOC!DA556</f>
        <v>0</v>
      </c>
      <c r="DB556" s="65">
        <f>[52]ACCOUNTALLOC!DB556</f>
        <v>0</v>
      </c>
      <c r="DC556" s="65">
        <f>[52]ACCOUNTALLOC!DC556</f>
        <v>0</v>
      </c>
      <c r="DE556" s="65">
        <v>0</v>
      </c>
      <c r="DF556" s="65">
        <v>0</v>
      </c>
      <c r="DG556" s="65">
        <v>0</v>
      </c>
      <c r="DH556" s="65">
        <v>0</v>
      </c>
      <c r="DI556" s="65">
        <v>0</v>
      </c>
      <c r="DJ556" s="65">
        <v>0</v>
      </c>
      <c r="DK556" s="65">
        <v>0</v>
      </c>
      <c r="DM556" s="65">
        <v>0</v>
      </c>
      <c r="DN556" s="65">
        <v>0</v>
      </c>
      <c r="DO556" s="65">
        <v>0</v>
      </c>
      <c r="DP556" s="65">
        <v>0</v>
      </c>
      <c r="DQ556" s="65">
        <v>0</v>
      </c>
      <c r="DR556" s="65">
        <v>0</v>
      </c>
      <c r="DS556" s="65">
        <v>0</v>
      </c>
      <c r="DU556" s="65">
        <v>0</v>
      </c>
      <c r="DV556" s="65">
        <v>0</v>
      </c>
      <c r="DW556" s="65">
        <v>0</v>
      </c>
      <c r="DX556" s="65">
        <v>0</v>
      </c>
      <c r="DY556" s="65">
        <v>0</v>
      </c>
      <c r="DZ556" s="65">
        <v>0</v>
      </c>
      <c r="EA556" s="65">
        <v>0</v>
      </c>
      <c r="EC556" s="65">
        <v>0</v>
      </c>
      <c r="ED556" s="65">
        <v>0</v>
      </c>
      <c r="EE556" s="65">
        <v>0</v>
      </c>
      <c r="EF556" s="65">
        <v>0</v>
      </c>
      <c r="EG556" s="65">
        <v>0</v>
      </c>
      <c r="EH556" s="65">
        <v>0</v>
      </c>
      <c r="EI556" s="65">
        <v>0</v>
      </c>
      <c r="EK556" s="65">
        <v>0</v>
      </c>
      <c r="EL556" s="65">
        <v>0</v>
      </c>
      <c r="EM556" s="65">
        <v>0</v>
      </c>
      <c r="EN556" s="65">
        <v>0</v>
      </c>
      <c r="EO556" s="65">
        <v>0</v>
      </c>
      <c r="EP556" s="65">
        <v>0</v>
      </c>
      <c r="EQ556" s="65">
        <v>0</v>
      </c>
      <c r="ES556" s="65">
        <v>0</v>
      </c>
      <c r="ET556" s="65">
        <v>0</v>
      </c>
      <c r="EU556" s="65">
        <v>0</v>
      </c>
      <c r="EV556" s="65">
        <v>0</v>
      </c>
      <c r="EW556" s="65">
        <v>0</v>
      </c>
      <c r="EX556" s="65">
        <v>0</v>
      </c>
      <c r="EY556" s="65">
        <v>0</v>
      </c>
      <c r="FA556" s="65">
        <v>0</v>
      </c>
      <c r="FB556" s="65">
        <v>0</v>
      </c>
      <c r="FC556" s="65">
        <v>0</v>
      </c>
      <c r="FD556" s="65">
        <v>0</v>
      </c>
      <c r="FE556" s="65">
        <v>0</v>
      </c>
      <c r="FF556" s="65">
        <v>0</v>
      </c>
      <c r="FG556" s="65">
        <v>0</v>
      </c>
    </row>
    <row r="557" spans="1:163">
      <c r="A557" s="699" t="str">
        <f>[52]ACCOUNTALLOC!A557</f>
        <v>403.07c</v>
      </c>
      <c r="B557" s="698" t="str">
        <f>[52]ACCOUNTALLOC!B557</f>
        <v>Depr Exp - FAS 143 - Dist</v>
      </c>
      <c r="C557" s="695">
        <f>[52]ACCOUNTALLOC!C557</f>
        <v>52744.2</v>
      </c>
      <c r="D557" s="700"/>
      <c r="E557" s="697">
        <f>[52]ACCOUNTALLOC!E557</f>
        <v>30979.323699801607</v>
      </c>
      <c r="F557" s="697">
        <f>[52]ACCOUNTALLOC!F557</f>
        <v>0</v>
      </c>
      <c r="G557" s="697">
        <f>[52]ACCOUNTALLOC!G557</f>
        <v>4090.9513704581941</v>
      </c>
      <c r="H557" s="697">
        <f>[52]ACCOUNTALLOC!H557</f>
        <v>0</v>
      </c>
      <c r="I557" s="697">
        <f>[52]ACCOUNTALLOC!I557</f>
        <v>0</v>
      </c>
      <c r="J557" s="697">
        <f>[52]ACCOUNTALLOC!J557</f>
        <v>0</v>
      </c>
      <c r="K557" s="697">
        <f>[52]ACCOUNTALLOC!K557</f>
        <v>35070.275070259799</v>
      </c>
      <c r="L557" s="698"/>
      <c r="M557" s="697">
        <f>[52]ACCOUNTALLOC!M557</f>
        <v>5698.4253696060723</v>
      </c>
      <c r="N557" s="697">
        <f>[52]ACCOUNTALLOC!N557</f>
        <v>0</v>
      </c>
      <c r="O557" s="697">
        <f>[52]ACCOUNTALLOC!O557</f>
        <v>553.73733489706888</v>
      </c>
      <c r="P557" s="697">
        <f>[52]ACCOUNTALLOC!P557</f>
        <v>0</v>
      </c>
      <c r="Q557" s="697">
        <f>[52]ACCOUNTALLOC!Q557</f>
        <v>0</v>
      </c>
      <c r="R557" s="697">
        <f>[52]ACCOUNTALLOC!R557</f>
        <v>0</v>
      </c>
      <c r="S557" s="697">
        <f>[52]ACCOUNTALLOC!S557</f>
        <v>6252.162704503141</v>
      </c>
      <c r="T557" s="698"/>
      <c r="U557" s="697">
        <f>[52]ACCOUNTALLOC!U557</f>
        <v>4818.0814657277524</v>
      </c>
      <c r="V557" s="697">
        <f>[52]ACCOUNTALLOC!V557</f>
        <v>0</v>
      </c>
      <c r="W557" s="697">
        <f>[52]ACCOUNTALLOC!W557</f>
        <v>145.76188053922442</v>
      </c>
      <c r="X557" s="697">
        <f>[52]ACCOUNTALLOC!X557</f>
        <v>0</v>
      </c>
      <c r="Y557" s="697">
        <f>[52]ACCOUNTALLOC!Y557</f>
        <v>0</v>
      </c>
      <c r="Z557" s="697">
        <f>[52]ACCOUNTALLOC!Z557</f>
        <v>0</v>
      </c>
      <c r="AA557" s="697">
        <f>[52]ACCOUNTALLOC!AA557</f>
        <v>4963.8433462669764</v>
      </c>
      <c r="AB557" s="698"/>
      <c r="AC557" s="697">
        <f>[52]ACCOUNTALLOC!AC557</f>
        <v>2097.618083680416</v>
      </c>
      <c r="AD557" s="697">
        <f>[52]ACCOUNTALLOC!AD557</f>
        <v>0</v>
      </c>
      <c r="AE557" s="697">
        <f>[52]ACCOUNTALLOC!AE557</f>
        <v>16.140656611773679</v>
      </c>
      <c r="AF557" s="697">
        <f>[52]ACCOUNTALLOC!AF557</f>
        <v>0</v>
      </c>
      <c r="AG557" s="697">
        <f>[52]ACCOUNTALLOC!AG557</f>
        <v>0</v>
      </c>
      <c r="AH557" s="697">
        <f>[52]ACCOUNTALLOC!AH557</f>
        <v>0</v>
      </c>
      <c r="AI557" s="697">
        <f>[52]ACCOUNTALLOC!AI557</f>
        <v>2113.7587402921895</v>
      </c>
      <c r="AJ557" s="698"/>
      <c r="AK557" s="697">
        <f>[52]ACCOUNTALLOC!AK557</f>
        <v>1669.9916540721786</v>
      </c>
      <c r="AL557" s="697">
        <f>[52]ACCOUNTALLOC!AL557</f>
        <v>0</v>
      </c>
      <c r="AM557" s="697">
        <f>[52]ACCOUNTALLOC!AM557</f>
        <v>192.63813948288814</v>
      </c>
      <c r="AN557" s="697">
        <f>[52]ACCOUNTALLOC!AN557</f>
        <v>0</v>
      </c>
      <c r="AO557" s="697">
        <f>[52]ACCOUNTALLOC!AO557</f>
        <v>0</v>
      </c>
      <c r="AP557" s="697">
        <f>[52]ACCOUNTALLOC!AP557</f>
        <v>0</v>
      </c>
      <c r="AQ557" s="697">
        <f>[52]ACCOUNTALLOC!AQ557</f>
        <v>1862.6297935550667</v>
      </c>
      <c r="AR557" s="698"/>
      <c r="AS557" s="697">
        <f>[52]ACCOUNTALLOC!AS557</f>
        <v>20.61589255775813</v>
      </c>
      <c r="AT557" s="697">
        <f>[52]ACCOUNTALLOC!AT557</f>
        <v>0</v>
      </c>
      <c r="AU557" s="697">
        <f>[52]ACCOUNTALLOC!AU557</f>
        <v>0.62459354491261609</v>
      </c>
      <c r="AV557" s="697">
        <f>[52]ACCOUNTALLOC!AV557</f>
        <v>0</v>
      </c>
      <c r="AW557" s="697">
        <f>[52]ACCOUNTALLOC!AW557</f>
        <v>0</v>
      </c>
      <c r="AX557" s="697">
        <f>[52]ACCOUNTALLOC!AX557</f>
        <v>0</v>
      </c>
      <c r="AY557" s="697">
        <f>[52]ACCOUNTALLOC!AY557</f>
        <v>21.240486102670747</v>
      </c>
      <c r="AZ557" s="698"/>
      <c r="BA557" s="697">
        <f>[52]ACCOUNTALLOC!BA557</f>
        <v>398.5100664144673</v>
      </c>
      <c r="BB557" s="697">
        <f>[52]ACCOUNTALLOC!BB557</f>
        <v>0</v>
      </c>
      <c r="BC557" s="697">
        <f>[52]ACCOUNTALLOC!BC557</f>
        <v>62.257119050627182</v>
      </c>
      <c r="BD557" s="697">
        <f>[52]ACCOUNTALLOC!BD557</f>
        <v>0</v>
      </c>
      <c r="BE557" s="697">
        <f>[52]ACCOUNTALLOC!BE557</f>
        <v>0</v>
      </c>
      <c r="BF557" s="697">
        <f>[52]ACCOUNTALLOC!BF557</f>
        <v>0</v>
      </c>
      <c r="BG557" s="697">
        <f>[52]ACCOUNTALLOC!BG557</f>
        <v>460.76718546509449</v>
      </c>
      <c r="BH557" s="698"/>
      <c r="BI557" s="697">
        <f>[52]ACCOUNTALLOC!BI557</f>
        <v>621.59097248461285</v>
      </c>
      <c r="BJ557" s="697">
        <f>[52]ACCOUNTALLOC!BJ557</f>
        <v>0</v>
      </c>
      <c r="BK557" s="697">
        <f>[52]ACCOUNTALLOC!BK557</f>
        <v>12.591592812646457</v>
      </c>
      <c r="BL557" s="697">
        <f>[52]ACCOUNTALLOC!BL557</f>
        <v>0</v>
      </c>
      <c r="BM557" s="697">
        <f>[52]ACCOUNTALLOC!BM557</f>
        <v>0</v>
      </c>
      <c r="BN557" s="697">
        <f>[52]ACCOUNTALLOC!BN557</f>
        <v>0</v>
      </c>
      <c r="BO557" s="697">
        <f>[52]ACCOUNTALLOC!BO557</f>
        <v>634.18256529725932</v>
      </c>
      <c r="BP557" s="698"/>
      <c r="BQ557" s="697">
        <f>[52]ACCOUNTALLOC!BQ557</f>
        <v>233.86966780361578</v>
      </c>
      <c r="BR557" s="697">
        <f>[52]ACCOUNTALLOC!BR557</f>
        <v>0</v>
      </c>
      <c r="BS557" s="697">
        <f>[52]ACCOUNTALLOC!BS557</f>
        <v>7.819349141387848</v>
      </c>
      <c r="BT557" s="697">
        <f>[52]ACCOUNTALLOC!BT557</f>
        <v>0</v>
      </c>
      <c r="BU557" s="697">
        <f>[52]ACCOUNTALLOC!BU557</f>
        <v>0</v>
      </c>
      <c r="BV557" s="697">
        <f>[52]ACCOUNTALLOC!BV557</f>
        <v>0</v>
      </c>
      <c r="BW557" s="697">
        <f>[52]ACCOUNTALLOC!BW557</f>
        <v>241.68901694500363</v>
      </c>
      <c r="BX557" s="698"/>
      <c r="BY557" s="697">
        <f>[52]ACCOUNTALLOC!BY557</f>
        <v>70.915519858392287</v>
      </c>
      <c r="BZ557" s="697">
        <f>[52]ACCOUNTALLOC!BZ557</f>
        <v>0</v>
      </c>
      <c r="CA557" s="697">
        <f>[52]ACCOUNTALLOC!CA557</f>
        <v>12.589084720864811</v>
      </c>
      <c r="CB557" s="697">
        <f>[52]ACCOUNTALLOC!CB557</f>
        <v>0</v>
      </c>
      <c r="CC557" s="697">
        <f>[52]ACCOUNTALLOC!CC557</f>
        <v>0</v>
      </c>
      <c r="CD557" s="697">
        <f>[52]ACCOUNTALLOC!CD557</f>
        <v>0</v>
      </c>
      <c r="CE557" s="697">
        <f>[52]ACCOUNTALLOC!CE557</f>
        <v>83.504604579257091</v>
      </c>
      <c r="CF557" s="698"/>
      <c r="CG557" s="697">
        <f>[52]ACCOUNTALLOC!CG557</f>
        <v>285.1630102986519</v>
      </c>
      <c r="CH557" s="697">
        <f>[52]ACCOUNTALLOC!CH557</f>
        <v>0</v>
      </c>
      <c r="CI557" s="697">
        <f>[52]ACCOUNTALLOC!CI557</f>
        <v>738.79864652392212</v>
      </c>
      <c r="CJ557" s="697">
        <f>[52]ACCOUNTALLOC!CJ557</f>
        <v>0</v>
      </c>
      <c r="CK557" s="697">
        <f>[52]ACCOUNTALLOC!CK557</f>
        <v>0</v>
      </c>
      <c r="CL557" s="697">
        <f>[52]ACCOUNTALLOC!CL557</f>
        <v>0</v>
      </c>
      <c r="CM557" s="697">
        <f>[52]ACCOUNTALLOC!CM557</f>
        <v>1023.961656822574</v>
      </c>
      <c r="CN557" s="698">
        <f>[52]ACCOUNTALLOC!CN557</f>
        <v>0</v>
      </c>
      <c r="CO557" s="697">
        <f>[52]ACCOUNTALLOC!CO557</f>
        <v>16.044463098260497</v>
      </c>
      <c r="CP557" s="697">
        <f>[52]ACCOUNTALLOC!CP557</f>
        <v>0</v>
      </c>
      <c r="CQ557" s="697">
        <f>[52]ACCOUNTALLOC!CQ557</f>
        <v>0.1403668126942435</v>
      </c>
      <c r="CR557" s="697">
        <f>[52]ACCOUNTALLOC!CR557</f>
        <v>0</v>
      </c>
      <c r="CS557" s="697">
        <f>[52]ACCOUNTALLOC!CS557</f>
        <v>0</v>
      </c>
      <c r="CT557" s="697">
        <f>[52]ACCOUNTALLOC!CT557</f>
        <v>0</v>
      </c>
      <c r="CU557" s="697">
        <f>[52]ACCOUNTALLOC!CU557</f>
        <v>16.18482991095474</v>
      </c>
      <c r="CW557" s="65">
        <f>[52]ACCOUNTALLOC!CW557</f>
        <v>0</v>
      </c>
      <c r="CX557" s="65">
        <f>[52]ACCOUNTALLOC!CX557</f>
        <v>0</v>
      </c>
      <c r="CY557" s="65">
        <f>[52]ACCOUNTALLOC!CY557</f>
        <v>0</v>
      </c>
      <c r="CZ557" s="65">
        <f>[52]ACCOUNTALLOC!CZ557</f>
        <v>0</v>
      </c>
      <c r="DA557" s="65">
        <f>[52]ACCOUNTALLOC!DA557</f>
        <v>0</v>
      </c>
      <c r="DB557" s="65">
        <f>[52]ACCOUNTALLOC!DB557</f>
        <v>0</v>
      </c>
      <c r="DC557" s="65">
        <f>[52]ACCOUNTALLOC!DC557</f>
        <v>0</v>
      </c>
      <c r="DE557" s="65">
        <v>0</v>
      </c>
      <c r="DF557" s="65">
        <v>0</v>
      </c>
      <c r="DG557" s="65">
        <v>0</v>
      </c>
      <c r="DH557" s="65">
        <v>0</v>
      </c>
      <c r="DI557" s="65">
        <v>0</v>
      </c>
      <c r="DJ557" s="65">
        <v>0</v>
      </c>
      <c r="DK557" s="65">
        <v>0</v>
      </c>
      <c r="DM557" s="65">
        <v>0</v>
      </c>
      <c r="DN557" s="65">
        <v>0</v>
      </c>
      <c r="DO557" s="65">
        <v>0</v>
      </c>
      <c r="DP557" s="65">
        <v>0</v>
      </c>
      <c r="DQ557" s="65">
        <v>0</v>
      </c>
      <c r="DR557" s="65">
        <v>0</v>
      </c>
      <c r="DS557" s="65">
        <v>0</v>
      </c>
      <c r="DU557" s="65">
        <v>0</v>
      </c>
      <c r="DV557" s="65">
        <v>0</v>
      </c>
      <c r="DW557" s="65">
        <v>0</v>
      </c>
      <c r="DX557" s="65">
        <v>0</v>
      </c>
      <c r="DY557" s="65">
        <v>0</v>
      </c>
      <c r="DZ557" s="65">
        <v>0</v>
      </c>
      <c r="EA557" s="65">
        <v>0</v>
      </c>
      <c r="EC557" s="65">
        <v>0</v>
      </c>
      <c r="ED557" s="65">
        <v>0</v>
      </c>
      <c r="EE557" s="65">
        <v>0</v>
      </c>
      <c r="EF557" s="65">
        <v>0</v>
      </c>
      <c r="EG557" s="65">
        <v>0</v>
      </c>
      <c r="EH557" s="65">
        <v>0</v>
      </c>
      <c r="EI557" s="65">
        <v>0</v>
      </c>
      <c r="EK557" s="65">
        <v>0</v>
      </c>
      <c r="EL557" s="65">
        <v>0</v>
      </c>
      <c r="EM557" s="65">
        <v>0</v>
      </c>
      <c r="EN557" s="65">
        <v>0</v>
      </c>
      <c r="EO557" s="65">
        <v>0</v>
      </c>
      <c r="EP557" s="65">
        <v>0</v>
      </c>
      <c r="EQ557" s="65">
        <v>0</v>
      </c>
      <c r="ES557" s="65">
        <v>0</v>
      </c>
      <c r="ET557" s="65">
        <v>0</v>
      </c>
      <c r="EU557" s="65">
        <v>0</v>
      </c>
      <c r="EV557" s="65">
        <v>0</v>
      </c>
      <c r="EW557" s="65">
        <v>0</v>
      </c>
      <c r="EX557" s="65">
        <v>0</v>
      </c>
      <c r="EY557" s="65">
        <v>0</v>
      </c>
      <c r="FA557" s="65">
        <v>0</v>
      </c>
      <c r="FB557" s="65">
        <v>0</v>
      </c>
      <c r="FC557" s="65">
        <v>0</v>
      </c>
      <c r="FD557" s="65">
        <v>0</v>
      </c>
      <c r="FE557" s="65">
        <v>0</v>
      </c>
      <c r="FF557" s="65">
        <v>0</v>
      </c>
      <c r="FG557" s="65">
        <v>0</v>
      </c>
    </row>
    <row r="558" spans="1:163">
      <c r="A558" s="699" t="str">
        <f>[52]ACCOUNTALLOC!A558</f>
        <v>403.07d</v>
      </c>
      <c r="B558" s="698" t="str">
        <f>[52]ACCOUNTALLOC!B558</f>
        <v>Depr Exp - FAS 143 - Other</v>
      </c>
      <c r="C558" s="695">
        <f>[52]ACCOUNTALLOC!C558</f>
        <v>15331.973602</v>
      </c>
      <c r="D558" s="700"/>
      <c r="E558" s="697">
        <f>[52]ACCOUNTALLOC!E558</f>
        <v>3881.612653733026</v>
      </c>
      <c r="F558" s="697">
        <f>[52]ACCOUNTALLOC!F558</f>
        <v>3556.1691905188659</v>
      </c>
      <c r="G558" s="697">
        <f>[52]ACCOUNTALLOC!G558</f>
        <v>1896.4017034918413</v>
      </c>
      <c r="H558" s="697">
        <f>[52]ACCOUNTALLOC!H558</f>
        <v>0</v>
      </c>
      <c r="I558" s="697">
        <f>[52]ACCOUNTALLOC!I558</f>
        <v>0</v>
      </c>
      <c r="J558" s="697">
        <f>[52]ACCOUNTALLOC!J558</f>
        <v>0</v>
      </c>
      <c r="K558" s="697">
        <f>[52]ACCOUNTALLOC!K558</f>
        <v>9334.1835477437326</v>
      </c>
      <c r="L558" s="698"/>
      <c r="M558" s="697">
        <f>[52]ACCOUNTALLOC!M558</f>
        <v>736.79478505664554</v>
      </c>
      <c r="N558" s="697">
        <f>[52]ACCOUNTALLOC!N558</f>
        <v>903.58086371022773</v>
      </c>
      <c r="O558" s="697">
        <f>[52]ACCOUNTALLOC!O558</f>
        <v>214.8927746916396</v>
      </c>
      <c r="P558" s="697">
        <f>[52]ACCOUNTALLOC!P558</f>
        <v>0</v>
      </c>
      <c r="Q558" s="697">
        <f>[52]ACCOUNTALLOC!Q558</f>
        <v>0</v>
      </c>
      <c r="R558" s="697">
        <f>[52]ACCOUNTALLOC!R558</f>
        <v>0</v>
      </c>
      <c r="S558" s="697">
        <f>[52]ACCOUNTALLOC!S558</f>
        <v>1855.2684234585131</v>
      </c>
      <c r="T558" s="698"/>
      <c r="U558" s="697">
        <f>[52]ACCOUNTALLOC!U558</f>
        <v>648.32354157323232</v>
      </c>
      <c r="V558" s="697">
        <f>[52]ACCOUNTALLOC!V558</f>
        <v>1004.8511165165672</v>
      </c>
      <c r="W558" s="697">
        <f>[52]ACCOUNTALLOC!W558</f>
        <v>30.827408107623821</v>
      </c>
      <c r="X558" s="697">
        <f>[52]ACCOUNTALLOC!X558</f>
        <v>0</v>
      </c>
      <c r="Y558" s="697">
        <f>[52]ACCOUNTALLOC!Y558</f>
        <v>0</v>
      </c>
      <c r="Z558" s="697">
        <f>[52]ACCOUNTALLOC!Z558</f>
        <v>0</v>
      </c>
      <c r="AA558" s="697">
        <f>[52]ACCOUNTALLOC!AA558</f>
        <v>1684.0020661974233</v>
      </c>
      <c r="AB558" s="698"/>
      <c r="AC558" s="697">
        <f>[52]ACCOUNTALLOC!AC558</f>
        <v>293.12701210637107</v>
      </c>
      <c r="AD558" s="697">
        <f>[52]ACCOUNTALLOC!AD558</f>
        <v>648.4965628393993</v>
      </c>
      <c r="AE558" s="697">
        <f>[52]ACCOUNTALLOC!AE558</f>
        <v>16.283660572593135</v>
      </c>
      <c r="AF558" s="697">
        <f>[52]ACCOUNTALLOC!AF558</f>
        <v>0</v>
      </c>
      <c r="AG558" s="697">
        <f>[52]ACCOUNTALLOC!AG558</f>
        <v>0</v>
      </c>
      <c r="AH558" s="697">
        <f>[52]ACCOUNTALLOC!AH558</f>
        <v>0</v>
      </c>
      <c r="AI558" s="697">
        <f>[52]ACCOUNTALLOC!AI558</f>
        <v>957.90723551836345</v>
      </c>
      <c r="AJ558" s="698"/>
      <c r="AK558" s="697">
        <f>[52]ACCOUNTALLOC!AK558</f>
        <v>227.67931670455619</v>
      </c>
      <c r="AL558" s="697">
        <f>[52]ACCOUNTALLOC!AL558</f>
        <v>451.18680736576664</v>
      </c>
      <c r="AM558" s="697">
        <f>[52]ACCOUNTALLOC!AM558</f>
        <v>36.717096398711</v>
      </c>
      <c r="AN558" s="697">
        <f>[52]ACCOUNTALLOC!AN558</f>
        <v>0</v>
      </c>
      <c r="AO558" s="697">
        <f>[52]ACCOUNTALLOC!AO558</f>
        <v>0</v>
      </c>
      <c r="AP558" s="697">
        <f>[52]ACCOUNTALLOC!AP558</f>
        <v>0</v>
      </c>
      <c r="AQ558" s="697">
        <f>[52]ACCOUNTALLOC!AQ558</f>
        <v>715.58322046903379</v>
      </c>
      <c r="AR558" s="698"/>
      <c r="AS558" s="697">
        <f>[52]ACCOUNTALLOC!AS558</f>
        <v>2.2591149625405693</v>
      </c>
      <c r="AT558" s="697">
        <f>[52]ACCOUNTALLOC!AT558</f>
        <v>1.4246712363343668</v>
      </c>
      <c r="AU558" s="697">
        <f>[52]ACCOUNTALLOC!AU558</f>
        <v>7.0031059131623663E-2</v>
      </c>
      <c r="AV558" s="697">
        <f>[52]ACCOUNTALLOC!AV558</f>
        <v>0</v>
      </c>
      <c r="AW558" s="697">
        <f>[52]ACCOUNTALLOC!AW558</f>
        <v>0</v>
      </c>
      <c r="AX558" s="697">
        <f>[52]ACCOUNTALLOC!AX558</f>
        <v>0</v>
      </c>
      <c r="AY558" s="697">
        <f>[52]ACCOUNTALLOC!AY558</f>
        <v>3.7538172580065599</v>
      </c>
      <c r="AZ558" s="698"/>
      <c r="BA558" s="697">
        <f>[52]ACCOUNTALLOC!BA558</f>
        <v>43.639628009906566</v>
      </c>
      <c r="BB558" s="697">
        <f>[52]ACCOUNTALLOC!BB558</f>
        <v>39.320234825536716</v>
      </c>
      <c r="BC558" s="697">
        <f>[52]ACCOUNTALLOC!BC558</f>
        <v>7.2775515746584176</v>
      </c>
      <c r="BD558" s="697">
        <f>[52]ACCOUNTALLOC!BD558</f>
        <v>0</v>
      </c>
      <c r="BE558" s="697">
        <f>[52]ACCOUNTALLOC!BE558</f>
        <v>0</v>
      </c>
      <c r="BF558" s="697">
        <f>[52]ACCOUNTALLOC!BF558</f>
        <v>0</v>
      </c>
      <c r="BG558" s="697">
        <f>[52]ACCOUNTALLOC!BG558</f>
        <v>90.237414410101707</v>
      </c>
      <c r="BH558" s="698"/>
      <c r="BI558" s="697">
        <f>[52]ACCOUNTALLOC!BI558</f>
        <v>70.247671698502003</v>
      </c>
      <c r="BJ558" s="697">
        <f>[52]ACCOUNTALLOC!BJ558</f>
        <v>20.003060412747303</v>
      </c>
      <c r="BK558" s="697">
        <f>[52]ACCOUNTALLOC!BK558</f>
        <v>3.1590573387847529</v>
      </c>
      <c r="BL558" s="697">
        <f>[52]ACCOUNTALLOC!BL558</f>
        <v>0</v>
      </c>
      <c r="BM558" s="697">
        <f>[52]ACCOUNTALLOC!BM558</f>
        <v>0</v>
      </c>
      <c r="BN558" s="697">
        <f>[52]ACCOUNTALLOC!BN558</f>
        <v>0</v>
      </c>
      <c r="BO558" s="697">
        <f>[52]ACCOUNTALLOC!BO558</f>
        <v>93.409789450034054</v>
      </c>
      <c r="BP558" s="698"/>
      <c r="BQ558" s="697">
        <f>[52]ACCOUNTALLOC!BQ558</f>
        <v>40.828245347695457</v>
      </c>
      <c r="BR558" s="697">
        <f>[52]ACCOUNTALLOC!BR558</f>
        <v>195.29199486040764</v>
      </c>
      <c r="BS558" s="697">
        <f>[52]ACCOUNTALLOC!BS558</f>
        <v>3.676058043513307</v>
      </c>
      <c r="BT558" s="697">
        <f>[52]ACCOUNTALLOC!BT558</f>
        <v>0</v>
      </c>
      <c r="BU558" s="697">
        <f>[52]ACCOUNTALLOC!BU558</f>
        <v>0</v>
      </c>
      <c r="BV558" s="697">
        <f>[52]ACCOUNTALLOC!BV558</f>
        <v>0</v>
      </c>
      <c r="BW558" s="697">
        <f>[52]ACCOUNTALLOC!BW558</f>
        <v>239.79629825161641</v>
      </c>
      <c r="BX558" s="698"/>
      <c r="BY558" s="697">
        <f>[52]ACCOUNTALLOC!BY558</f>
        <v>18.676659587986894</v>
      </c>
      <c r="BZ558" s="697">
        <f>[52]ACCOUNTALLOC!BZ558</f>
        <v>118.05641204717163</v>
      </c>
      <c r="CA558" s="697">
        <f>[52]ACCOUNTALLOC!CA558</f>
        <v>6.4088821846003565</v>
      </c>
      <c r="CB558" s="697">
        <f>[52]ACCOUNTALLOC!CB558</f>
        <v>0</v>
      </c>
      <c r="CC558" s="697">
        <f>[52]ACCOUNTALLOC!CC558</f>
        <v>0</v>
      </c>
      <c r="CD558" s="697">
        <f>[52]ACCOUNTALLOC!CD558</f>
        <v>0</v>
      </c>
      <c r="CE558" s="697">
        <f>[52]ACCOUNTALLOC!CE558</f>
        <v>143.14195381975887</v>
      </c>
      <c r="CF558" s="698"/>
      <c r="CG558" s="697">
        <f>[52]ACCOUNTALLOC!CG558</f>
        <v>32.99005727554956</v>
      </c>
      <c r="CH558" s="697">
        <f>[52]ACCOUNTALLOC!CH558</f>
        <v>23.515577277675582</v>
      </c>
      <c r="CI558" s="697">
        <f>[52]ACCOUNTALLOC!CI558</f>
        <v>153.79391881645023</v>
      </c>
      <c r="CJ558" s="697">
        <f>[52]ACCOUNTALLOC!CJ558</f>
        <v>0</v>
      </c>
      <c r="CK558" s="697">
        <f>[52]ACCOUNTALLOC!CK558</f>
        <v>0</v>
      </c>
      <c r="CL558" s="697">
        <f>[52]ACCOUNTALLOC!CL558</f>
        <v>0</v>
      </c>
      <c r="CM558" s="697">
        <f>[52]ACCOUNTALLOC!CM558</f>
        <v>210.29955336967538</v>
      </c>
      <c r="CN558" s="698">
        <f>[52]ACCOUNTALLOC!CN558</f>
        <v>0</v>
      </c>
      <c r="CO558" s="697">
        <f>[52]ACCOUNTALLOC!CO558</f>
        <v>2.0694027237693975</v>
      </c>
      <c r="CP558" s="697">
        <f>[52]ACCOUNTALLOC!CP558</f>
        <v>2.3014403400409487</v>
      </c>
      <c r="CQ558" s="697">
        <f>[52]ACCOUNTALLOC!CQ558</f>
        <v>1.9438989934739328E-2</v>
      </c>
      <c r="CR558" s="697">
        <f>[52]ACCOUNTALLOC!CR558</f>
        <v>0</v>
      </c>
      <c r="CS558" s="697">
        <f>[52]ACCOUNTALLOC!CS558</f>
        <v>0</v>
      </c>
      <c r="CT558" s="697">
        <f>[52]ACCOUNTALLOC!CT558</f>
        <v>0</v>
      </c>
      <c r="CU558" s="697">
        <f>[52]ACCOUNTALLOC!CU558</f>
        <v>4.3902820537450857</v>
      </c>
      <c r="CW558" s="65">
        <f>[52]ACCOUNTALLOC!CW558</f>
        <v>0</v>
      </c>
      <c r="CX558" s="65">
        <f>[52]ACCOUNTALLOC!CX558</f>
        <v>0</v>
      </c>
      <c r="CY558" s="65">
        <f>[52]ACCOUNTALLOC!CY558</f>
        <v>0</v>
      </c>
      <c r="CZ558" s="65">
        <f>[52]ACCOUNTALLOC!CZ558</f>
        <v>0</v>
      </c>
      <c r="DA558" s="65">
        <f>[52]ACCOUNTALLOC!DA558</f>
        <v>0</v>
      </c>
      <c r="DB558" s="65">
        <f>[52]ACCOUNTALLOC!DB558</f>
        <v>0</v>
      </c>
      <c r="DC558" s="65">
        <f>[52]ACCOUNTALLOC!DC558</f>
        <v>0</v>
      </c>
      <c r="DE558" s="65">
        <v>0</v>
      </c>
      <c r="DF558" s="65">
        <v>0</v>
      </c>
      <c r="DG558" s="65">
        <v>0</v>
      </c>
      <c r="DH558" s="65">
        <v>0</v>
      </c>
      <c r="DI558" s="65">
        <v>0</v>
      </c>
      <c r="DJ558" s="65">
        <v>0</v>
      </c>
      <c r="DK558" s="65">
        <v>0</v>
      </c>
      <c r="DM558" s="65">
        <v>0</v>
      </c>
      <c r="DN558" s="65">
        <v>0</v>
      </c>
      <c r="DO558" s="65">
        <v>0</v>
      </c>
      <c r="DP558" s="65">
        <v>0</v>
      </c>
      <c r="DQ558" s="65">
        <v>0</v>
      </c>
      <c r="DR558" s="65">
        <v>0</v>
      </c>
      <c r="DS558" s="65">
        <v>0</v>
      </c>
      <c r="DU558" s="65">
        <v>0</v>
      </c>
      <c r="DV558" s="65">
        <v>0</v>
      </c>
      <c r="DW558" s="65">
        <v>0</v>
      </c>
      <c r="DX558" s="65">
        <v>0</v>
      </c>
      <c r="DY558" s="65">
        <v>0</v>
      </c>
      <c r="DZ558" s="65">
        <v>0</v>
      </c>
      <c r="EA558" s="65">
        <v>0</v>
      </c>
      <c r="EC558" s="65">
        <v>0</v>
      </c>
      <c r="ED558" s="65">
        <v>0</v>
      </c>
      <c r="EE558" s="65">
        <v>0</v>
      </c>
      <c r="EF558" s="65">
        <v>0</v>
      </c>
      <c r="EG558" s="65">
        <v>0</v>
      </c>
      <c r="EH558" s="65">
        <v>0</v>
      </c>
      <c r="EI558" s="65">
        <v>0</v>
      </c>
      <c r="EK558" s="65">
        <v>0</v>
      </c>
      <c r="EL558" s="65">
        <v>0</v>
      </c>
      <c r="EM558" s="65">
        <v>0</v>
      </c>
      <c r="EN558" s="65">
        <v>0</v>
      </c>
      <c r="EO558" s="65">
        <v>0</v>
      </c>
      <c r="EP558" s="65">
        <v>0</v>
      </c>
      <c r="EQ558" s="65">
        <v>0</v>
      </c>
      <c r="ES558" s="65">
        <v>0</v>
      </c>
      <c r="ET558" s="65">
        <v>0</v>
      </c>
      <c r="EU558" s="65">
        <v>0</v>
      </c>
      <c r="EV558" s="65">
        <v>0</v>
      </c>
      <c r="EW558" s="65">
        <v>0</v>
      </c>
      <c r="EX558" s="65">
        <v>0</v>
      </c>
      <c r="EY558" s="65">
        <v>0</v>
      </c>
      <c r="FA558" s="65">
        <v>0</v>
      </c>
      <c r="FB558" s="65">
        <v>0</v>
      </c>
      <c r="FC558" s="65">
        <v>0</v>
      </c>
      <c r="FD558" s="65">
        <v>0</v>
      </c>
      <c r="FE558" s="65">
        <v>0</v>
      </c>
      <c r="FF558" s="65">
        <v>0</v>
      </c>
      <c r="FG558" s="65">
        <v>0</v>
      </c>
    </row>
    <row r="559" spans="1:163">
      <c r="A559" s="699">
        <f>[52]ACCOUNTALLOC!A559</f>
        <v>403.08</v>
      </c>
      <c r="B559" s="698" t="str">
        <f>[52]ACCOUNTALLOC!B559</f>
        <v>Depr Exp - VROW</v>
      </c>
      <c r="C559" s="695">
        <f>[52]ACCOUNTALLOC!C559</f>
        <v>0</v>
      </c>
      <c r="D559" s="700"/>
      <c r="E559" s="697">
        <f>[52]ACCOUNTALLOC!E559</f>
        <v>0</v>
      </c>
      <c r="F559" s="697">
        <f>[52]ACCOUNTALLOC!F559</f>
        <v>0</v>
      </c>
      <c r="G559" s="697">
        <f>[52]ACCOUNTALLOC!G559</f>
        <v>0</v>
      </c>
      <c r="H559" s="697">
        <f>[52]ACCOUNTALLOC!H559</f>
        <v>0</v>
      </c>
      <c r="I559" s="697">
        <f>[52]ACCOUNTALLOC!I559</f>
        <v>0</v>
      </c>
      <c r="J559" s="697">
        <f>[52]ACCOUNTALLOC!J559</f>
        <v>0</v>
      </c>
      <c r="K559" s="697">
        <f>[52]ACCOUNTALLOC!K559</f>
        <v>0</v>
      </c>
      <c r="L559" s="698"/>
      <c r="M559" s="697">
        <f>[52]ACCOUNTALLOC!M559</f>
        <v>0</v>
      </c>
      <c r="N559" s="697">
        <f>[52]ACCOUNTALLOC!N559</f>
        <v>0</v>
      </c>
      <c r="O559" s="697">
        <f>[52]ACCOUNTALLOC!O559</f>
        <v>0</v>
      </c>
      <c r="P559" s="697">
        <f>[52]ACCOUNTALLOC!P559</f>
        <v>0</v>
      </c>
      <c r="Q559" s="697">
        <f>[52]ACCOUNTALLOC!Q559</f>
        <v>0</v>
      </c>
      <c r="R559" s="697">
        <f>[52]ACCOUNTALLOC!R559</f>
        <v>0</v>
      </c>
      <c r="S559" s="697">
        <f>[52]ACCOUNTALLOC!S559</f>
        <v>0</v>
      </c>
      <c r="T559" s="698"/>
      <c r="U559" s="697">
        <f>[52]ACCOUNTALLOC!U559</f>
        <v>0</v>
      </c>
      <c r="V559" s="697">
        <f>[52]ACCOUNTALLOC!V559</f>
        <v>0</v>
      </c>
      <c r="W559" s="697">
        <f>[52]ACCOUNTALLOC!W559</f>
        <v>0</v>
      </c>
      <c r="X559" s="697">
        <f>[52]ACCOUNTALLOC!X559</f>
        <v>0</v>
      </c>
      <c r="Y559" s="697">
        <f>[52]ACCOUNTALLOC!Y559</f>
        <v>0</v>
      </c>
      <c r="Z559" s="697">
        <f>[52]ACCOUNTALLOC!Z559</f>
        <v>0</v>
      </c>
      <c r="AA559" s="697">
        <f>[52]ACCOUNTALLOC!AA559</f>
        <v>0</v>
      </c>
      <c r="AB559" s="698"/>
      <c r="AC559" s="697">
        <f>[52]ACCOUNTALLOC!AC559</f>
        <v>0</v>
      </c>
      <c r="AD559" s="697">
        <f>[52]ACCOUNTALLOC!AD559</f>
        <v>0</v>
      </c>
      <c r="AE559" s="697">
        <f>[52]ACCOUNTALLOC!AE559</f>
        <v>0</v>
      </c>
      <c r="AF559" s="697">
        <f>[52]ACCOUNTALLOC!AF559</f>
        <v>0</v>
      </c>
      <c r="AG559" s="697">
        <f>[52]ACCOUNTALLOC!AG559</f>
        <v>0</v>
      </c>
      <c r="AH559" s="697">
        <f>[52]ACCOUNTALLOC!AH559</f>
        <v>0</v>
      </c>
      <c r="AI559" s="697">
        <f>[52]ACCOUNTALLOC!AI559</f>
        <v>0</v>
      </c>
      <c r="AJ559" s="698"/>
      <c r="AK559" s="697">
        <f>[52]ACCOUNTALLOC!AK559</f>
        <v>0</v>
      </c>
      <c r="AL559" s="697">
        <f>[52]ACCOUNTALLOC!AL559</f>
        <v>0</v>
      </c>
      <c r="AM559" s="697">
        <f>[52]ACCOUNTALLOC!AM559</f>
        <v>0</v>
      </c>
      <c r="AN559" s="697">
        <f>[52]ACCOUNTALLOC!AN559</f>
        <v>0</v>
      </c>
      <c r="AO559" s="697">
        <f>[52]ACCOUNTALLOC!AO559</f>
        <v>0</v>
      </c>
      <c r="AP559" s="697">
        <f>[52]ACCOUNTALLOC!AP559</f>
        <v>0</v>
      </c>
      <c r="AQ559" s="697">
        <f>[52]ACCOUNTALLOC!AQ559</f>
        <v>0</v>
      </c>
      <c r="AR559" s="698"/>
      <c r="AS559" s="697">
        <f>[52]ACCOUNTALLOC!AS559</f>
        <v>0</v>
      </c>
      <c r="AT559" s="697">
        <f>[52]ACCOUNTALLOC!AT559</f>
        <v>0</v>
      </c>
      <c r="AU559" s="697">
        <f>[52]ACCOUNTALLOC!AU559</f>
        <v>0</v>
      </c>
      <c r="AV559" s="697">
        <f>[52]ACCOUNTALLOC!AV559</f>
        <v>0</v>
      </c>
      <c r="AW559" s="697">
        <f>[52]ACCOUNTALLOC!AW559</f>
        <v>0</v>
      </c>
      <c r="AX559" s="697">
        <f>[52]ACCOUNTALLOC!AX559</f>
        <v>0</v>
      </c>
      <c r="AY559" s="697">
        <f>[52]ACCOUNTALLOC!AY559</f>
        <v>0</v>
      </c>
      <c r="AZ559" s="698"/>
      <c r="BA559" s="697">
        <f>[52]ACCOUNTALLOC!BA559</f>
        <v>0</v>
      </c>
      <c r="BB559" s="697">
        <f>[52]ACCOUNTALLOC!BB559</f>
        <v>0</v>
      </c>
      <c r="BC559" s="697">
        <f>[52]ACCOUNTALLOC!BC559</f>
        <v>0</v>
      </c>
      <c r="BD559" s="697">
        <f>[52]ACCOUNTALLOC!BD559</f>
        <v>0</v>
      </c>
      <c r="BE559" s="697">
        <f>[52]ACCOUNTALLOC!BE559</f>
        <v>0</v>
      </c>
      <c r="BF559" s="697">
        <f>[52]ACCOUNTALLOC!BF559</f>
        <v>0</v>
      </c>
      <c r="BG559" s="697">
        <f>[52]ACCOUNTALLOC!BG559</f>
        <v>0</v>
      </c>
      <c r="BH559" s="698"/>
      <c r="BI559" s="697">
        <f>[52]ACCOUNTALLOC!BI559</f>
        <v>0</v>
      </c>
      <c r="BJ559" s="697">
        <f>[52]ACCOUNTALLOC!BJ559</f>
        <v>0</v>
      </c>
      <c r="BK559" s="697">
        <f>[52]ACCOUNTALLOC!BK559</f>
        <v>0</v>
      </c>
      <c r="BL559" s="697">
        <f>[52]ACCOUNTALLOC!BL559</f>
        <v>0</v>
      </c>
      <c r="BM559" s="697">
        <f>[52]ACCOUNTALLOC!BM559</f>
        <v>0</v>
      </c>
      <c r="BN559" s="697">
        <f>[52]ACCOUNTALLOC!BN559</f>
        <v>0</v>
      </c>
      <c r="BO559" s="697">
        <f>[52]ACCOUNTALLOC!BO559</f>
        <v>0</v>
      </c>
      <c r="BP559" s="698"/>
      <c r="BQ559" s="697">
        <f>[52]ACCOUNTALLOC!BQ559</f>
        <v>0</v>
      </c>
      <c r="BR559" s="697">
        <f>[52]ACCOUNTALLOC!BR559</f>
        <v>0</v>
      </c>
      <c r="BS559" s="697">
        <f>[52]ACCOUNTALLOC!BS559</f>
        <v>0</v>
      </c>
      <c r="BT559" s="697">
        <f>[52]ACCOUNTALLOC!BT559</f>
        <v>0</v>
      </c>
      <c r="BU559" s="697">
        <f>[52]ACCOUNTALLOC!BU559</f>
        <v>0</v>
      </c>
      <c r="BV559" s="697">
        <f>[52]ACCOUNTALLOC!BV559</f>
        <v>0</v>
      </c>
      <c r="BW559" s="697">
        <f>[52]ACCOUNTALLOC!BW559</f>
        <v>0</v>
      </c>
      <c r="BX559" s="698"/>
      <c r="BY559" s="697">
        <f>[52]ACCOUNTALLOC!BY559</f>
        <v>0</v>
      </c>
      <c r="BZ559" s="697">
        <f>[52]ACCOUNTALLOC!BZ559</f>
        <v>0</v>
      </c>
      <c r="CA559" s="697">
        <f>[52]ACCOUNTALLOC!CA559</f>
        <v>0</v>
      </c>
      <c r="CB559" s="697">
        <f>[52]ACCOUNTALLOC!CB559</f>
        <v>0</v>
      </c>
      <c r="CC559" s="697">
        <f>[52]ACCOUNTALLOC!CC559</f>
        <v>0</v>
      </c>
      <c r="CD559" s="697">
        <f>[52]ACCOUNTALLOC!CD559</f>
        <v>0</v>
      </c>
      <c r="CE559" s="697">
        <f>[52]ACCOUNTALLOC!CE559</f>
        <v>0</v>
      </c>
      <c r="CF559" s="698"/>
      <c r="CG559" s="697">
        <f>[52]ACCOUNTALLOC!CG559</f>
        <v>0</v>
      </c>
      <c r="CH559" s="697">
        <f>[52]ACCOUNTALLOC!CH559</f>
        <v>0</v>
      </c>
      <c r="CI559" s="697">
        <f>[52]ACCOUNTALLOC!CI559</f>
        <v>0</v>
      </c>
      <c r="CJ559" s="697">
        <f>[52]ACCOUNTALLOC!CJ559</f>
        <v>0</v>
      </c>
      <c r="CK559" s="697">
        <f>[52]ACCOUNTALLOC!CK559</f>
        <v>0</v>
      </c>
      <c r="CL559" s="697">
        <f>[52]ACCOUNTALLOC!CL559</f>
        <v>0</v>
      </c>
      <c r="CM559" s="697">
        <f>[52]ACCOUNTALLOC!CM559</f>
        <v>0</v>
      </c>
      <c r="CN559" s="698">
        <f>[52]ACCOUNTALLOC!CN559</f>
        <v>0</v>
      </c>
      <c r="CO559" s="697">
        <f>[52]ACCOUNTALLOC!CO559</f>
        <v>0</v>
      </c>
      <c r="CP559" s="697">
        <f>[52]ACCOUNTALLOC!CP559</f>
        <v>0</v>
      </c>
      <c r="CQ559" s="697">
        <f>[52]ACCOUNTALLOC!CQ559</f>
        <v>0</v>
      </c>
      <c r="CR559" s="697">
        <f>[52]ACCOUNTALLOC!CR559</f>
        <v>0</v>
      </c>
      <c r="CS559" s="697">
        <f>[52]ACCOUNTALLOC!CS559</f>
        <v>0</v>
      </c>
      <c r="CT559" s="697">
        <f>[52]ACCOUNTALLOC!CT559</f>
        <v>0</v>
      </c>
      <c r="CU559" s="697">
        <f>[52]ACCOUNTALLOC!CU559</f>
        <v>0</v>
      </c>
      <c r="CW559" s="65">
        <f>[52]ACCOUNTALLOC!CW559</f>
        <v>0</v>
      </c>
      <c r="CX559" s="65">
        <f>[52]ACCOUNTALLOC!CX559</f>
        <v>0</v>
      </c>
      <c r="CY559" s="65">
        <f>[52]ACCOUNTALLOC!CY559</f>
        <v>0</v>
      </c>
      <c r="CZ559" s="65">
        <f>[52]ACCOUNTALLOC!CZ559</f>
        <v>0</v>
      </c>
      <c r="DA559" s="65">
        <f>[52]ACCOUNTALLOC!DA559</f>
        <v>0</v>
      </c>
      <c r="DB559" s="65">
        <f>[52]ACCOUNTALLOC!DB559</f>
        <v>0</v>
      </c>
      <c r="DC559" s="65">
        <f>[52]ACCOUNTALLOC!DC559</f>
        <v>0</v>
      </c>
      <c r="DE559" s="65">
        <v>0</v>
      </c>
      <c r="DF559" s="65">
        <v>0</v>
      </c>
      <c r="DG559" s="65">
        <v>0</v>
      </c>
      <c r="DH559" s="65">
        <v>0</v>
      </c>
      <c r="DI559" s="65">
        <v>0</v>
      </c>
      <c r="DJ559" s="65">
        <v>0</v>
      </c>
      <c r="DK559" s="65">
        <v>0</v>
      </c>
      <c r="DM559" s="65">
        <v>0</v>
      </c>
      <c r="DN559" s="65">
        <v>0</v>
      </c>
      <c r="DO559" s="65">
        <v>0</v>
      </c>
      <c r="DP559" s="65">
        <v>0</v>
      </c>
      <c r="DQ559" s="65">
        <v>0</v>
      </c>
      <c r="DR559" s="65">
        <v>0</v>
      </c>
      <c r="DS559" s="65">
        <v>0</v>
      </c>
      <c r="DU559" s="65">
        <v>0</v>
      </c>
      <c r="DV559" s="65">
        <v>0</v>
      </c>
      <c r="DW559" s="65">
        <v>0</v>
      </c>
      <c r="DX559" s="65">
        <v>0</v>
      </c>
      <c r="DY559" s="65">
        <v>0</v>
      </c>
      <c r="DZ559" s="65">
        <v>0</v>
      </c>
      <c r="EA559" s="65">
        <v>0</v>
      </c>
      <c r="EC559" s="65">
        <v>0</v>
      </c>
      <c r="ED559" s="65">
        <v>0</v>
      </c>
      <c r="EE559" s="65">
        <v>0</v>
      </c>
      <c r="EF559" s="65">
        <v>0</v>
      </c>
      <c r="EG559" s="65">
        <v>0</v>
      </c>
      <c r="EH559" s="65">
        <v>0</v>
      </c>
      <c r="EI559" s="65">
        <v>0</v>
      </c>
      <c r="EK559" s="65">
        <v>0</v>
      </c>
      <c r="EL559" s="65">
        <v>0</v>
      </c>
      <c r="EM559" s="65">
        <v>0</v>
      </c>
      <c r="EN559" s="65">
        <v>0</v>
      </c>
      <c r="EO559" s="65">
        <v>0</v>
      </c>
      <c r="EP559" s="65">
        <v>0</v>
      </c>
      <c r="EQ559" s="65">
        <v>0</v>
      </c>
      <c r="ES559" s="65">
        <v>0</v>
      </c>
      <c r="ET559" s="65">
        <v>0</v>
      </c>
      <c r="EU559" s="65">
        <v>0</v>
      </c>
      <c r="EV559" s="65">
        <v>0</v>
      </c>
      <c r="EW559" s="65">
        <v>0</v>
      </c>
      <c r="EX559" s="65">
        <v>0</v>
      </c>
      <c r="EY559" s="65">
        <v>0</v>
      </c>
      <c r="FA559" s="65">
        <v>0</v>
      </c>
      <c r="FB559" s="65">
        <v>0</v>
      </c>
      <c r="FC559" s="65">
        <v>0</v>
      </c>
      <c r="FD559" s="65">
        <v>0</v>
      </c>
      <c r="FE559" s="65">
        <v>0</v>
      </c>
      <c r="FF559" s="65">
        <v>0</v>
      </c>
      <c r="FG559" s="65">
        <v>0</v>
      </c>
    </row>
    <row r="560" spans="1:163">
      <c r="A560" s="699">
        <f>[52]ACCOUNTALLOC!A560</f>
        <v>404</v>
      </c>
      <c r="B560" s="698" t="str">
        <f>[52]ACCOUNTALLOC!B560</f>
        <v>Amort Exp - Limited Term Plant - Prod</v>
      </c>
      <c r="C560" s="695">
        <f>[52]ACCOUNTALLOC!C560</f>
        <v>1210780.8199999998</v>
      </c>
      <c r="D560" s="700"/>
      <c r="E560" s="697">
        <f>[52]ACCOUNTALLOC!E560</f>
        <v>76811.655999465976</v>
      </c>
      <c r="F560" s="697">
        <f>[52]ACCOUNTALLOC!F560</f>
        <v>561387.65891659725</v>
      </c>
      <c r="G560" s="697">
        <f>[52]ACCOUNTALLOC!G560</f>
        <v>0</v>
      </c>
      <c r="H560" s="697">
        <f>[52]ACCOUNTALLOC!H560</f>
        <v>0</v>
      </c>
      <c r="I560" s="697">
        <f>[52]ACCOUNTALLOC!I560</f>
        <v>0</v>
      </c>
      <c r="J560" s="697">
        <f>[52]ACCOUNTALLOC!J560</f>
        <v>0</v>
      </c>
      <c r="K560" s="697">
        <f>[52]ACCOUNTALLOC!K560</f>
        <v>638199.31491606322</v>
      </c>
      <c r="L560" s="698"/>
      <c r="M560" s="697">
        <f>[52]ACCOUNTALLOC!M560</f>
        <v>17709.15714754066</v>
      </c>
      <c r="N560" s="697">
        <f>[52]ACCOUNTALLOC!N560</f>
        <v>142642.01688505986</v>
      </c>
      <c r="O560" s="697">
        <f>[52]ACCOUNTALLOC!O560</f>
        <v>0</v>
      </c>
      <c r="P560" s="697">
        <f>[52]ACCOUNTALLOC!P560</f>
        <v>0</v>
      </c>
      <c r="Q560" s="697">
        <f>[52]ACCOUNTALLOC!Q560</f>
        <v>0</v>
      </c>
      <c r="R560" s="697">
        <f>[52]ACCOUNTALLOC!R560</f>
        <v>0</v>
      </c>
      <c r="S560" s="697">
        <f>[52]ACCOUNTALLOC!S560</f>
        <v>160351.17403260051</v>
      </c>
      <c r="T560" s="698"/>
      <c r="U560" s="697">
        <f>[52]ACCOUNTALLOC!U560</f>
        <v>18954.783988453855</v>
      </c>
      <c r="V560" s="697">
        <f>[52]ACCOUNTALLOC!V560</f>
        <v>158628.84627788409</v>
      </c>
      <c r="W560" s="697">
        <f>[52]ACCOUNTALLOC!W560</f>
        <v>0</v>
      </c>
      <c r="X560" s="697">
        <f>[52]ACCOUNTALLOC!X560</f>
        <v>0</v>
      </c>
      <c r="Y560" s="697">
        <f>[52]ACCOUNTALLOC!Y560</f>
        <v>0</v>
      </c>
      <c r="Z560" s="697">
        <f>[52]ACCOUNTALLOC!Z560</f>
        <v>0</v>
      </c>
      <c r="AA560" s="697">
        <f>[52]ACCOUNTALLOC!AA560</f>
        <v>177583.63026633795</v>
      </c>
      <c r="AB560" s="698"/>
      <c r="AC560" s="697">
        <f>[52]ACCOUNTALLOC!AC560</f>
        <v>9959.1818992410736</v>
      </c>
      <c r="AD560" s="697">
        <f>[52]ACCOUNTALLOC!AD560</f>
        <v>102373.63514606912</v>
      </c>
      <c r="AE560" s="697">
        <f>[52]ACCOUNTALLOC!AE560</f>
        <v>0</v>
      </c>
      <c r="AF560" s="697">
        <f>[52]ACCOUNTALLOC!AF560</f>
        <v>0</v>
      </c>
      <c r="AG560" s="697">
        <f>[52]ACCOUNTALLOC!AG560</f>
        <v>0</v>
      </c>
      <c r="AH560" s="697">
        <f>[52]ACCOUNTALLOC!AH560</f>
        <v>0</v>
      </c>
      <c r="AI560" s="697">
        <f>[52]ACCOUNTALLOC!AI560</f>
        <v>112332.81704531019</v>
      </c>
      <c r="AJ560" s="698"/>
      <c r="AK560" s="697">
        <f>[52]ACCOUNTALLOC!AK560</f>
        <v>7035.3914268221661</v>
      </c>
      <c r="AL560" s="697">
        <f>[52]ACCOUNTALLOC!AL560</f>
        <v>71225.718449060878</v>
      </c>
      <c r="AM560" s="697">
        <f>[52]ACCOUNTALLOC!AM560</f>
        <v>0</v>
      </c>
      <c r="AN560" s="697">
        <f>[52]ACCOUNTALLOC!AN560</f>
        <v>0</v>
      </c>
      <c r="AO560" s="697">
        <f>[52]ACCOUNTALLOC!AO560</f>
        <v>0</v>
      </c>
      <c r="AP560" s="697">
        <f>[52]ACCOUNTALLOC!AP560</f>
        <v>0</v>
      </c>
      <c r="AQ560" s="697">
        <f>[52]ACCOUNTALLOC!AQ560</f>
        <v>78261.109875883049</v>
      </c>
      <c r="AR560" s="698"/>
      <c r="AS560" s="697">
        <f>[52]ACCOUNTALLOC!AS560</f>
        <v>0.24042961018815448</v>
      </c>
      <c r="AT560" s="697">
        <f>[52]ACCOUNTALLOC!AT560</f>
        <v>224.90292425453188</v>
      </c>
      <c r="AU560" s="697">
        <f>[52]ACCOUNTALLOC!AU560</f>
        <v>0</v>
      </c>
      <c r="AV560" s="697">
        <f>[52]ACCOUNTALLOC!AV560</f>
        <v>0</v>
      </c>
      <c r="AW560" s="697">
        <f>[52]ACCOUNTALLOC!AW560</f>
        <v>0</v>
      </c>
      <c r="AX560" s="697">
        <f>[52]ACCOUNTALLOC!AX560</f>
        <v>0</v>
      </c>
      <c r="AY560" s="697">
        <f>[52]ACCOUNTALLOC!AY560</f>
        <v>225.14335386472004</v>
      </c>
      <c r="AZ560" s="698"/>
      <c r="BA560" s="697">
        <f>[52]ACCOUNTALLOC!BA560</f>
        <v>0</v>
      </c>
      <c r="BB560" s="697">
        <f>[52]ACCOUNTALLOC!BB560</f>
        <v>6207.2115791369879</v>
      </c>
      <c r="BC560" s="697">
        <f>[52]ACCOUNTALLOC!BC560</f>
        <v>0</v>
      </c>
      <c r="BD560" s="697">
        <f>[52]ACCOUNTALLOC!BD560</f>
        <v>0</v>
      </c>
      <c r="BE560" s="697">
        <f>[52]ACCOUNTALLOC!BE560</f>
        <v>0</v>
      </c>
      <c r="BF560" s="697">
        <f>[52]ACCOUNTALLOC!BF560</f>
        <v>0</v>
      </c>
      <c r="BG560" s="697">
        <f>[52]ACCOUNTALLOC!BG560</f>
        <v>6207.2115791369879</v>
      </c>
      <c r="BH560" s="698"/>
      <c r="BI560" s="697">
        <f>[52]ACCOUNTALLOC!BI560</f>
        <v>0</v>
      </c>
      <c r="BJ560" s="697">
        <f>[52]ACCOUNTALLOC!BJ560</f>
        <v>0</v>
      </c>
      <c r="BK560" s="697">
        <f>[52]ACCOUNTALLOC!BK560</f>
        <v>0</v>
      </c>
      <c r="BL560" s="697">
        <f>[52]ACCOUNTALLOC!BL560</f>
        <v>0</v>
      </c>
      <c r="BM560" s="697">
        <f>[52]ACCOUNTALLOC!BM560</f>
        <v>0</v>
      </c>
      <c r="BN560" s="697">
        <f>[52]ACCOUNTALLOC!BN560</f>
        <v>0</v>
      </c>
      <c r="BO560" s="697">
        <f>[52]ACCOUNTALLOC!BO560</f>
        <v>0</v>
      </c>
      <c r="BP560" s="698"/>
      <c r="BQ560" s="697">
        <f>[52]ACCOUNTALLOC!BQ560</f>
        <v>2389.6249488100875</v>
      </c>
      <c r="BR560" s="697">
        <f>[52]ACCOUNTALLOC!BR560</f>
        <v>30829.386884103813</v>
      </c>
      <c r="BS560" s="697">
        <f>[52]ACCOUNTALLOC!BS560</f>
        <v>0</v>
      </c>
      <c r="BT560" s="697">
        <f>[52]ACCOUNTALLOC!BT560</f>
        <v>0</v>
      </c>
      <c r="BU560" s="697">
        <f>[52]ACCOUNTALLOC!BU560</f>
        <v>0</v>
      </c>
      <c r="BV560" s="697">
        <f>[52]ACCOUNTALLOC!BV560</f>
        <v>0</v>
      </c>
      <c r="BW560" s="697">
        <f>[52]ACCOUNTALLOC!BW560</f>
        <v>33219.0118329139</v>
      </c>
      <c r="BX560" s="698"/>
      <c r="BY560" s="697">
        <f>[52]ACCOUNTALLOC!BY560</f>
        <v>0</v>
      </c>
      <c r="BZ560" s="697">
        <f>[52]ACCOUNTALLOC!BZ560</f>
        <v>0</v>
      </c>
      <c r="CA560" s="697">
        <f>[52]ACCOUNTALLOC!CA560</f>
        <v>0</v>
      </c>
      <c r="CB560" s="697">
        <f>[52]ACCOUNTALLOC!CB560</f>
        <v>0</v>
      </c>
      <c r="CC560" s="697">
        <f>[52]ACCOUNTALLOC!CC560</f>
        <v>0</v>
      </c>
      <c r="CD560" s="697">
        <f>[52]ACCOUNTALLOC!CD560</f>
        <v>0</v>
      </c>
      <c r="CE560" s="697">
        <f>[52]ACCOUNTALLOC!CE560</f>
        <v>0</v>
      </c>
      <c r="CF560" s="698"/>
      <c r="CG560" s="697">
        <f>[52]ACCOUNTALLOC!CG560</f>
        <v>276.79551301858078</v>
      </c>
      <c r="CH560" s="697">
        <f>[52]ACCOUNTALLOC!CH560</f>
        <v>3712.2403824831713</v>
      </c>
      <c r="CI560" s="697">
        <f>[52]ACCOUNTALLOC!CI560</f>
        <v>0</v>
      </c>
      <c r="CJ560" s="697">
        <f>[52]ACCOUNTALLOC!CJ560</f>
        <v>0</v>
      </c>
      <c r="CK560" s="697">
        <f>[52]ACCOUNTALLOC!CK560</f>
        <v>0</v>
      </c>
      <c r="CL560" s="697">
        <f>[52]ACCOUNTALLOC!CL560</f>
        <v>0</v>
      </c>
      <c r="CM560" s="697">
        <f>[52]ACCOUNTALLOC!CM560</f>
        <v>3989.0358955017518</v>
      </c>
      <c r="CN560" s="698">
        <f>[52]ACCOUNTALLOC!CN560</f>
        <v>0</v>
      </c>
      <c r="CO560" s="697">
        <f>[52]ACCOUNTALLOC!CO560</f>
        <v>49.058847037409777</v>
      </c>
      <c r="CP560" s="697">
        <f>[52]ACCOUNTALLOC!CP560</f>
        <v>363.31235535036382</v>
      </c>
      <c r="CQ560" s="697">
        <f>[52]ACCOUNTALLOC!CQ560</f>
        <v>0</v>
      </c>
      <c r="CR560" s="697">
        <f>[52]ACCOUNTALLOC!CR560</f>
        <v>0</v>
      </c>
      <c r="CS560" s="697">
        <f>[52]ACCOUNTALLOC!CS560</f>
        <v>0</v>
      </c>
      <c r="CT560" s="697">
        <f>[52]ACCOUNTALLOC!CT560</f>
        <v>0</v>
      </c>
      <c r="CU560" s="697">
        <f>[52]ACCOUNTALLOC!CU560</f>
        <v>412.37120238777356</v>
      </c>
      <c r="CW560" s="65">
        <f>[52]ACCOUNTALLOC!CW560</f>
        <v>0</v>
      </c>
      <c r="CX560" s="65">
        <f>[52]ACCOUNTALLOC!CX560</f>
        <v>0</v>
      </c>
      <c r="CY560" s="65">
        <f>[52]ACCOUNTALLOC!CY560</f>
        <v>0</v>
      </c>
      <c r="CZ560" s="65">
        <f>[52]ACCOUNTALLOC!CZ560</f>
        <v>0</v>
      </c>
      <c r="DA560" s="65">
        <f>[52]ACCOUNTALLOC!DA560</f>
        <v>0</v>
      </c>
      <c r="DB560" s="65">
        <f>[52]ACCOUNTALLOC!DB560</f>
        <v>0</v>
      </c>
      <c r="DC560" s="65">
        <f>[52]ACCOUNTALLOC!DC560</f>
        <v>0</v>
      </c>
      <c r="DE560" s="65">
        <v>0</v>
      </c>
      <c r="DF560" s="65">
        <v>0</v>
      </c>
      <c r="DG560" s="65">
        <v>0</v>
      </c>
      <c r="DH560" s="65">
        <v>0</v>
      </c>
      <c r="DI560" s="65">
        <v>0</v>
      </c>
      <c r="DJ560" s="65">
        <v>0</v>
      </c>
      <c r="DK560" s="65">
        <v>0</v>
      </c>
      <c r="DM560" s="65">
        <v>0</v>
      </c>
      <c r="DN560" s="65">
        <v>0</v>
      </c>
      <c r="DO560" s="65">
        <v>0</v>
      </c>
      <c r="DP560" s="65">
        <v>0</v>
      </c>
      <c r="DQ560" s="65">
        <v>0</v>
      </c>
      <c r="DR560" s="65">
        <v>0</v>
      </c>
      <c r="DS560" s="65">
        <v>0</v>
      </c>
      <c r="DU560" s="65">
        <v>0</v>
      </c>
      <c r="DV560" s="65">
        <v>0</v>
      </c>
      <c r="DW560" s="65">
        <v>0</v>
      </c>
      <c r="DX560" s="65">
        <v>0</v>
      </c>
      <c r="DY560" s="65">
        <v>0</v>
      </c>
      <c r="DZ560" s="65">
        <v>0</v>
      </c>
      <c r="EA560" s="65">
        <v>0</v>
      </c>
      <c r="EC560" s="65">
        <v>0</v>
      </c>
      <c r="ED560" s="65">
        <v>0</v>
      </c>
      <c r="EE560" s="65">
        <v>0</v>
      </c>
      <c r="EF560" s="65">
        <v>0</v>
      </c>
      <c r="EG560" s="65">
        <v>0</v>
      </c>
      <c r="EH560" s="65">
        <v>0</v>
      </c>
      <c r="EI560" s="65">
        <v>0</v>
      </c>
      <c r="EK560" s="65">
        <v>0</v>
      </c>
      <c r="EL560" s="65">
        <v>0</v>
      </c>
      <c r="EM560" s="65">
        <v>0</v>
      </c>
      <c r="EN560" s="65">
        <v>0</v>
      </c>
      <c r="EO560" s="65">
        <v>0</v>
      </c>
      <c r="EP560" s="65">
        <v>0</v>
      </c>
      <c r="EQ560" s="65">
        <v>0</v>
      </c>
      <c r="ES560" s="65">
        <v>0</v>
      </c>
      <c r="ET560" s="65">
        <v>0</v>
      </c>
      <c r="EU560" s="65">
        <v>0</v>
      </c>
      <c r="EV560" s="65">
        <v>0</v>
      </c>
      <c r="EW560" s="65">
        <v>0</v>
      </c>
      <c r="EX560" s="65">
        <v>0</v>
      </c>
      <c r="EY560" s="65">
        <v>0</v>
      </c>
      <c r="FA560" s="65">
        <v>0</v>
      </c>
      <c r="FB560" s="65">
        <v>0</v>
      </c>
      <c r="FC560" s="65">
        <v>0</v>
      </c>
      <c r="FD560" s="65">
        <v>0</v>
      </c>
      <c r="FE560" s="65">
        <v>0</v>
      </c>
      <c r="FF560" s="65">
        <v>0</v>
      </c>
      <c r="FG560" s="65">
        <v>0</v>
      </c>
    </row>
    <row r="561" spans="1:163">
      <c r="A561" s="699">
        <f>[52]ACCOUNTALLOC!A561</f>
        <v>404.01</v>
      </c>
      <c r="B561" s="698" t="str">
        <f>[52]ACCOUNTALLOC!B561</f>
        <v>Amort Exp - Limited Term Plant - Transmission</v>
      </c>
      <c r="C561" s="695">
        <f>[52]ACCOUNTALLOC!C561</f>
        <v>0</v>
      </c>
      <c r="D561" s="700"/>
      <c r="E561" s="697">
        <f>[52]ACCOUNTALLOC!E561</f>
        <v>0</v>
      </c>
      <c r="F561" s="697">
        <f>[52]ACCOUNTALLOC!F561</f>
        <v>0</v>
      </c>
      <c r="G561" s="697">
        <f>[52]ACCOUNTALLOC!G561</f>
        <v>0</v>
      </c>
      <c r="H561" s="697">
        <f>[52]ACCOUNTALLOC!H561</f>
        <v>0</v>
      </c>
      <c r="I561" s="697">
        <f>[52]ACCOUNTALLOC!I561</f>
        <v>0</v>
      </c>
      <c r="J561" s="697">
        <f>[52]ACCOUNTALLOC!J561</f>
        <v>0</v>
      </c>
      <c r="K561" s="697">
        <f>[52]ACCOUNTALLOC!K561</f>
        <v>0</v>
      </c>
      <c r="L561" s="698"/>
      <c r="M561" s="697">
        <f>[52]ACCOUNTALLOC!M561</f>
        <v>0</v>
      </c>
      <c r="N561" s="697">
        <f>[52]ACCOUNTALLOC!N561</f>
        <v>0</v>
      </c>
      <c r="O561" s="697">
        <f>[52]ACCOUNTALLOC!O561</f>
        <v>0</v>
      </c>
      <c r="P561" s="697">
        <f>[52]ACCOUNTALLOC!P561</f>
        <v>0</v>
      </c>
      <c r="Q561" s="697">
        <f>[52]ACCOUNTALLOC!Q561</f>
        <v>0</v>
      </c>
      <c r="R561" s="697">
        <f>[52]ACCOUNTALLOC!R561</f>
        <v>0</v>
      </c>
      <c r="S561" s="697">
        <f>[52]ACCOUNTALLOC!S561</f>
        <v>0</v>
      </c>
      <c r="T561" s="698"/>
      <c r="U561" s="697">
        <f>[52]ACCOUNTALLOC!U561</f>
        <v>0</v>
      </c>
      <c r="V561" s="697">
        <f>[52]ACCOUNTALLOC!V561</f>
        <v>0</v>
      </c>
      <c r="W561" s="697">
        <f>[52]ACCOUNTALLOC!W561</f>
        <v>0</v>
      </c>
      <c r="X561" s="697">
        <f>[52]ACCOUNTALLOC!X561</f>
        <v>0</v>
      </c>
      <c r="Y561" s="697">
        <f>[52]ACCOUNTALLOC!Y561</f>
        <v>0</v>
      </c>
      <c r="Z561" s="697">
        <f>[52]ACCOUNTALLOC!Z561</f>
        <v>0</v>
      </c>
      <c r="AA561" s="697">
        <f>[52]ACCOUNTALLOC!AA561</f>
        <v>0</v>
      </c>
      <c r="AB561" s="698"/>
      <c r="AC561" s="697">
        <f>[52]ACCOUNTALLOC!AC561</f>
        <v>0</v>
      </c>
      <c r="AD561" s="697">
        <f>[52]ACCOUNTALLOC!AD561</f>
        <v>0</v>
      </c>
      <c r="AE561" s="697">
        <f>[52]ACCOUNTALLOC!AE561</f>
        <v>0</v>
      </c>
      <c r="AF561" s="697">
        <f>[52]ACCOUNTALLOC!AF561</f>
        <v>0</v>
      </c>
      <c r="AG561" s="697">
        <f>[52]ACCOUNTALLOC!AG561</f>
        <v>0</v>
      </c>
      <c r="AH561" s="697">
        <f>[52]ACCOUNTALLOC!AH561</f>
        <v>0</v>
      </c>
      <c r="AI561" s="697">
        <f>[52]ACCOUNTALLOC!AI561</f>
        <v>0</v>
      </c>
      <c r="AJ561" s="698"/>
      <c r="AK561" s="697">
        <f>[52]ACCOUNTALLOC!AK561</f>
        <v>0</v>
      </c>
      <c r="AL561" s="697">
        <f>[52]ACCOUNTALLOC!AL561</f>
        <v>0</v>
      </c>
      <c r="AM561" s="697">
        <f>[52]ACCOUNTALLOC!AM561</f>
        <v>0</v>
      </c>
      <c r="AN561" s="697">
        <f>[52]ACCOUNTALLOC!AN561</f>
        <v>0</v>
      </c>
      <c r="AO561" s="697">
        <f>[52]ACCOUNTALLOC!AO561</f>
        <v>0</v>
      </c>
      <c r="AP561" s="697">
        <f>[52]ACCOUNTALLOC!AP561</f>
        <v>0</v>
      </c>
      <c r="AQ561" s="697">
        <f>[52]ACCOUNTALLOC!AQ561</f>
        <v>0</v>
      </c>
      <c r="AR561" s="698"/>
      <c r="AS561" s="697">
        <f>[52]ACCOUNTALLOC!AS561</f>
        <v>0</v>
      </c>
      <c r="AT561" s="697">
        <f>[52]ACCOUNTALLOC!AT561</f>
        <v>0</v>
      </c>
      <c r="AU561" s="697">
        <f>[52]ACCOUNTALLOC!AU561</f>
        <v>0</v>
      </c>
      <c r="AV561" s="697">
        <f>[52]ACCOUNTALLOC!AV561</f>
        <v>0</v>
      </c>
      <c r="AW561" s="697">
        <f>[52]ACCOUNTALLOC!AW561</f>
        <v>0</v>
      </c>
      <c r="AX561" s="697">
        <f>[52]ACCOUNTALLOC!AX561</f>
        <v>0</v>
      </c>
      <c r="AY561" s="697">
        <f>[52]ACCOUNTALLOC!AY561</f>
        <v>0</v>
      </c>
      <c r="AZ561" s="698"/>
      <c r="BA561" s="697">
        <f>[52]ACCOUNTALLOC!BA561</f>
        <v>0</v>
      </c>
      <c r="BB561" s="697">
        <f>[52]ACCOUNTALLOC!BB561</f>
        <v>0</v>
      </c>
      <c r="BC561" s="697">
        <f>[52]ACCOUNTALLOC!BC561</f>
        <v>0</v>
      </c>
      <c r="BD561" s="697">
        <f>[52]ACCOUNTALLOC!BD561</f>
        <v>0</v>
      </c>
      <c r="BE561" s="697">
        <f>[52]ACCOUNTALLOC!BE561</f>
        <v>0</v>
      </c>
      <c r="BF561" s="697">
        <f>[52]ACCOUNTALLOC!BF561</f>
        <v>0</v>
      </c>
      <c r="BG561" s="697">
        <f>[52]ACCOUNTALLOC!BG561</f>
        <v>0</v>
      </c>
      <c r="BH561" s="698"/>
      <c r="BI561" s="697">
        <f>[52]ACCOUNTALLOC!BI561</f>
        <v>0</v>
      </c>
      <c r="BJ561" s="697">
        <f>[52]ACCOUNTALLOC!BJ561</f>
        <v>0</v>
      </c>
      <c r="BK561" s="697">
        <f>[52]ACCOUNTALLOC!BK561</f>
        <v>0</v>
      </c>
      <c r="BL561" s="697">
        <f>[52]ACCOUNTALLOC!BL561</f>
        <v>0</v>
      </c>
      <c r="BM561" s="697">
        <f>[52]ACCOUNTALLOC!BM561</f>
        <v>0</v>
      </c>
      <c r="BN561" s="697">
        <f>[52]ACCOUNTALLOC!BN561</f>
        <v>0</v>
      </c>
      <c r="BO561" s="697">
        <f>[52]ACCOUNTALLOC!BO561</f>
        <v>0</v>
      </c>
      <c r="BP561" s="698"/>
      <c r="BQ561" s="697">
        <f>[52]ACCOUNTALLOC!BQ561</f>
        <v>0</v>
      </c>
      <c r="BR561" s="697">
        <f>[52]ACCOUNTALLOC!BR561</f>
        <v>0</v>
      </c>
      <c r="BS561" s="697">
        <f>[52]ACCOUNTALLOC!BS561</f>
        <v>0</v>
      </c>
      <c r="BT561" s="697">
        <f>[52]ACCOUNTALLOC!BT561</f>
        <v>0</v>
      </c>
      <c r="BU561" s="697">
        <f>[52]ACCOUNTALLOC!BU561</f>
        <v>0</v>
      </c>
      <c r="BV561" s="697">
        <f>[52]ACCOUNTALLOC!BV561</f>
        <v>0</v>
      </c>
      <c r="BW561" s="697">
        <f>[52]ACCOUNTALLOC!BW561</f>
        <v>0</v>
      </c>
      <c r="BX561" s="698"/>
      <c r="BY561" s="697">
        <f>[52]ACCOUNTALLOC!BY561</f>
        <v>0</v>
      </c>
      <c r="BZ561" s="697">
        <f>[52]ACCOUNTALLOC!BZ561</f>
        <v>0</v>
      </c>
      <c r="CA561" s="697">
        <f>[52]ACCOUNTALLOC!CA561</f>
        <v>0</v>
      </c>
      <c r="CB561" s="697">
        <f>[52]ACCOUNTALLOC!CB561</f>
        <v>0</v>
      </c>
      <c r="CC561" s="697">
        <f>[52]ACCOUNTALLOC!CC561</f>
        <v>0</v>
      </c>
      <c r="CD561" s="697">
        <f>[52]ACCOUNTALLOC!CD561</f>
        <v>0</v>
      </c>
      <c r="CE561" s="697">
        <f>[52]ACCOUNTALLOC!CE561</f>
        <v>0</v>
      </c>
      <c r="CF561" s="698"/>
      <c r="CG561" s="697">
        <f>[52]ACCOUNTALLOC!CG561</f>
        <v>0</v>
      </c>
      <c r="CH561" s="697">
        <f>[52]ACCOUNTALLOC!CH561</f>
        <v>0</v>
      </c>
      <c r="CI561" s="697">
        <f>[52]ACCOUNTALLOC!CI561</f>
        <v>0</v>
      </c>
      <c r="CJ561" s="697">
        <f>[52]ACCOUNTALLOC!CJ561</f>
        <v>0</v>
      </c>
      <c r="CK561" s="697">
        <f>[52]ACCOUNTALLOC!CK561</f>
        <v>0</v>
      </c>
      <c r="CL561" s="697">
        <f>[52]ACCOUNTALLOC!CL561</f>
        <v>0</v>
      </c>
      <c r="CM561" s="697">
        <f>[52]ACCOUNTALLOC!CM561</f>
        <v>0</v>
      </c>
      <c r="CN561" s="698">
        <f>[52]ACCOUNTALLOC!CN561</f>
        <v>0</v>
      </c>
      <c r="CO561" s="697">
        <f>[52]ACCOUNTALLOC!CO561</f>
        <v>0</v>
      </c>
      <c r="CP561" s="697">
        <f>[52]ACCOUNTALLOC!CP561</f>
        <v>0</v>
      </c>
      <c r="CQ561" s="697">
        <f>[52]ACCOUNTALLOC!CQ561</f>
        <v>0</v>
      </c>
      <c r="CR561" s="697">
        <f>[52]ACCOUNTALLOC!CR561</f>
        <v>0</v>
      </c>
      <c r="CS561" s="697">
        <f>[52]ACCOUNTALLOC!CS561</f>
        <v>0</v>
      </c>
      <c r="CT561" s="697">
        <f>[52]ACCOUNTALLOC!CT561</f>
        <v>0</v>
      </c>
      <c r="CU561" s="697">
        <f>[52]ACCOUNTALLOC!CU561</f>
        <v>0</v>
      </c>
      <c r="CW561" s="65">
        <f>[52]ACCOUNTALLOC!CW561</f>
        <v>0</v>
      </c>
      <c r="CX561" s="65">
        <f>[52]ACCOUNTALLOC!CX561</f>
        <v>0</v>
      </c>
      <c r="CY561" s="65">
        <f>[52]ACCOUNTALLOC!CY561</f>
        <v>0</v>
      </c>
      <c r="CZ561" s="65">
        <f>[52]ACCOUNTALLOC!CZ561</f>
        <v>0</v>
      </c>
      <c r="DA561" s="65">
        <f>[52]ACCOUNTALLOC!DA561</f>
        <v>0</v>
      </c>
      <c r="DB561" s="65">
        <f>[52]ACCOUNTALLOC!DB561</f>
        <v>0</v>
      </c>
      <c r="DC561" s="65">
        <f>[52]ACCOUNTALLOC!DC561</f>
        <v>0</v>
      </c>
      <c r="DE561" s="65">
        <v>0</v>
      </c>
      <c r="DF561" s="65">
        <v>0</v>
      </c>
      <c r="DG561" s="65">
        <v>0</v>
      </c>
      <c r="DH561" s="65">
        <v>0</v>
      </c>
      <c r="DI561" s="65">
        <v>0</v>
      </c>
      <c r="DJ561" s="65">
        <v>0</v>
      </c>
      <c r="DK561" s="65">
        <v>0</v>
      </c>
      <c r="DM561" s="65">
        <v>0</v>
      </c>
      <c r="DN561" s="65">
        <v>0</v>
      </c>
      <c r="DO561" s="65">
        <v>0</v>
      </c>
      <c r="DP561" s="65">
        <v>0</v>
      </c>
      <c r="DQ561" s="65">
        <v>0</v>
      </c>
      <c r="DR561" s="65">
        <v>0</v>
      </c>
      <c r="DS561" s="65">
        <v>0</v>
      </c>
      <c r="DU561" s="65">
        <v>0</v>
      </c>
      <c r="DV561" s="65">
        <v>0</v>
      </c>
      <c r="DW561" s="65">
        <v>0</v>
      </c>
      <c r="DX561" s="65">
        <v>0</v>
      </c>
      <c r="DY561" s="65">
        <v>0</v>
      </c>
      <c r="DZ561" s="65">
        <v>0</v>
      </c>
      <c r="EA561" s="65">
        <v>0</v>
      </c>
      <c r="EC561" s="65">
        <v>0</v>
      </c>
      <c r="ED561" s="65">
        <v>0</v>
      </c>
      <c r="EE561" s="65">
        <v>0</v>
      </c>
      <c r="EF561" s="65">
        <v>0</v>
      </c>
      <c r="EG561" s="65">
        <v>0</v>
      </c>
      <c r="EH561" s="65">
        <v>0</v>
      </c>
      <c r="EI561" s="65">
        <v>0</v>
      </c>
      <c r="EK561" s="65">
        <v>0</v>
      </c>
      <c r="EL561" s="65">
        <v>0</v>
      </c>
      <c r="EM561" s="65">
        <v>0</v>
      </c>
      <c r="EN561" s="65">
        <v>0</v>
      </c>
      <c r="EO561" s="65">
        <v>0</v>
      </c>
      <c r="EP561" s="65">
        <v>0</v>
      </c>
      <c r="EQ561" s="65">
        <v>0</v>
      </c>
      <c r="ES561" s="65">
        <v>0</v>
      </c>
      <c r="ET561" s="65">
        <v>0</v>
      </c>
      <c r="EU561" s="65">
        <v>0</v>
      </c>
      <c r="EV561" s="65">
        <v>0</v>
      </c>
      <c r="EW561" s="65">
        <v>0</v>
      </c>
      <c r="EX561" s="65">
        <v>0</v>
      </c>
      <c r="EY561" s="65">
        <v>0</v>
      </c>
      <c r="FA561" s="65">
        <v>0</v>
      </c>
      <c r="FB561" s="65">
        <v>0</v>
      </c>
      <c r="FC561" s="65">
        <v>0</v>
      </c>
      <c r="FD561" s="65">
        <v>0</v>
      </c>
      <c r="FE561" s="65">
        <v>0</v>
      </c>
      <c r="FF561" s="65">
        <v>0</v>
      </c>
      <c r="FG561" s="65">
        <v>0</v>
      </c>
    </row>
    <row r="562" spans="1:163">
      <c r="A562" s="699">
        <f>[52]ACCOUNTALLOC!A562</f>
        <v>404.02</v>
      </c>
      <c r="B562" s="698" t="str">
        <f>[52]ACCOUNTALLOC!B562</f>
        <v>Amort Exp - Limited Term Plant - General</v>
      </c>
      <c r="C562" s="695">
        <f>[52]ACCOUNTALLOC!C562</f>
        <v>77938784.204467431</v>
      </c>
      <c r="D562" s="700"/>
      <c r="E562" s="697">
        <f>[52]ACCOUNTALLOC!E562</f>
        <v>19731847.891074166</v>
      </c>
      <c r="F562" s="697">
        <f>[52]ACCOUNTALLOC!F562</f>
        <v>18077483.716660619</v>
      </c>
      <c r="G562" s="697">
        <f>[52]ACCOUNTALLOC!G562</f>
        <v>9640196.8181157485</v>
      </c>
      <c r="H562" s="697">
        <f>[52]ACCOUNTALLOC!H562</f>
        <v>0</v>
      </c>
      <c r="I562" s="697">
        <f>[52]ACCOUNTALLOC!I562</f>
        <v>0</v>
      </c>
      <c r="J562" s="697">
        <f>[52]ACCOUNTALLOC!J562</f>
        <v>0</v>
      </c>
      <c r="K562" s="697">
        <f>[52]ACCOUNTALLOC!K562</f>
        <v>47449528.425850533</v>
      </c>
      <c r="L562" s="698"/>
      <c r="M562" s="697">
        <f>[52]ACCOUNTALLOC!M562</f>
        <v>3745433.6438471288</v>
      </c>
      <c r="N562" s="697">
        <f>[52]ACCOUNTALLOC!N562</f>
        <v>4593276.4936936228</v>
      </c>
      <c r="O562" s="697">
        <f>[52]ACCOUNTALLOC!O562</f>
        <v>1092389.1488833611</v>
      </c>
      <c r="P562" s="697">
        <f>[52]ACCOUNTALLOC!P562</f>
        <v>0</v>
      </c>
      <c r="Q562" s="697">
        <f>[52]ACCOUNTALLOC!Q562</f>
        <v>0</v>
      </c>
      <c r="R562" s="697">
        <f>[52]ACCOUNTALLOC!R562</f>
        <v>0</v>
      </c>
      <c r="S562" s="697">
        <f>[52]ACCOUNTALLOC!S562</f>
        <v>9431099.2864241134</v>
      </c>
      <c r="T562" s="698"/>
      <c r="U562" s="697">
        <f>[52]ACCOUNTALLOC!U562</f>
        <v>3295697.5998680838</v>
      </c>
      <c r="V562" s="697">
        <f>[52]ACCOUNTALLOC!V562</f>
        <v>5108075.213329793</v>
      </c>
      <c r="W562" s="697">
        <f>[52]ACCOUNTALLOC!W562</f>
        <v>156708.50801424062</v>
      </c>
      <c r="X562" s="697">
        <f>[52]ACCOUNTALLOC!X562</f>
        <v>0</v>
      </c>
      <c r="Y562" s="697">
        <f>[52]ACCOUNTALLOC!Y562</f>
        <v>0</v>
      </c>
      <c r="Z562" s="697">
        <f>[52]ACCOUNTALLOC!Z562</f>
        <v>0</v>
      </c>
      <c r="AA562" s="697">
        <f>[52]ACCOUNTALLOC!AA562</f>
        <v>8560481.3212121185</v>
      </c>
      <c r="AB562" s="698"/>
      <c r="AC562" s="697">
        <f>[52]ACCOUNTALLOC!AC562</f>
        <v>1490086.2429138671</v>
      </c>
      <c r="AD562" s="697">
        <f>[52]ACCOUNTALLOC!AD562</f>
        <v>3296577.1387635074</v>
      </c>
      <c r="AE562" s="697">
        <f>[52]ACCOUNTALLOC!AE562</f>
        <v>82776.604002277803</v>
      </c>
      <c r="AF562" s="697">
        <f>[52]ACCOUNTALLOC!AF562</f>
        <v>0</v>
      </c>
      <c r="AG562" s="697">
        <f>[52]ACCOUNTALLOC!AG562</f>
        <v>0</v>
      </c>
      <c r="AH562" s="697">
        <f>[52]ACCOUNTALLOC!AH562</f>
        <v>0</v>
      </c>
      <c r="AI562" s="697">
        <f>[52]ACCOUNTALLOC!AI562</f>
        <v>4869439.9856796516</v>
      </c>
      <c r="AJ562" s="698"/>
      <c r="AK562" s="697">
        <f>[52]ACCOUNTALLOC!AK562</f>
        <v>1157388.4480300844</v>
      </c>
      <c r="AL562" s="697">
        <f>[52]ACCOUNTALLOC!AL562</f>
        <v>2293569.773078396</v>
      </c>
      <c r="AM562" s="697">
        <f>[52]ACCOUNTALLOC!AM562</f>
        <v>186648.2376711416</v>
      </c>
      <c r="AN562" s="697">
        <f>[52]ACCOUNTALLOC!AN562</f>
        <v>0</v>
      </c>
      <c r="AO562" s="697">
        <f>[52]ACCOUNTALLOC!AO562</f>
        <v>0</v>
      </c>
      <c r="AP562" s="697">
        <f>[52]ACCOUNTALLOC!AP562</f>
        <v>0</v>
      </c>
      <c r="AQ562" s="697">
        <f>[52]ACCOUNTALLOC!AQ562</f>
        <v>3637606.4587796219</v>
      </c>
      <c r="AR562" s="698"/>
      <c r="AS562" s="697">
        <f>[52]ACCOUNTALLOC!AS562</f>
        <v>11484.018830789333</v>
      </c>
      <c r="AT562" s="697">
        <f>[52]ACCOUNTALLOC!AT562</f>
        <v>7242.1950972112054</v>
      </c>
      <c r="AU562" s="697">
        <f>[52]ACCOUNTALLOC!AU562</f>
        <v>355.99693470369147</v>
      </c>
      <c r="AV562" s="697">
        <f>[52]ACCOUNTALLOC!AV562</f>
        <v>0</v>
      </c>
      <c r="AW562" s="697">
        <f>[52]ACCOUNTALLOC!AW562</f>
        <v>0</v>
      </c>
      <c r="AX562" s="697">
        <f>[52]ACCOUNTALLOC!AX562</f>
        <v>0</v>
      </c>
      <c r="AY562" s="697">
        <f>[52]ACCOUNTALLOC!AY562</f>
        <v>19082.210862704233</v>
      </c>
      <c r="AZ562" s="698"/>
      <c r="BA562" s="697">
        <f>[52]ACCOUNTALLOC!BA562</f>
        <v>221838.33852829385</v>
      </c>
      <c r="BB562" s="697">
        <f>[52]ACCOUNTALLOC!BB562</f>
        <v>199881.07053202394</v>
      </c>
      <c r="BC562" s="697">
        <f>[52]ACCOUNTALLOC!BC562</f>
        <v>36994.814655837581</v>
      </c>
      <c r="BD562" s="697">
        <f>[52]ACCOUNTALLOC!BD562</f>
        <v>0</v>
      </c>
      <c r="BE562" s="697">
        <f>[52]ACCOUNTALLOC!BE562</f>
        <v>0</v>
      </c>
      <c r="BF562" s="697">
        <f>[52]ACCOUNTALLOC!BF562</f>
        <v>0</v>
      </c>
      <c r="BG562" s="697">
        <f>[52]ACCOUNTALLOC!BG562</f>
        <v>458714.22371615539</v>
      </c>
      <c r="BH562" s="698"/>
      <c r="BI562" s="697">
        <f>[52]ACCOUNTALLOC!BI562</f>
        <v>357098.06626993051</v>
      </c>
      <c r="BJ562" s="697">
        <f>[52]ACCOUNTALLOC!BJ562</f>
        <v>101683.85684767089</v>
      </c>
      <c r="BK562" s="697">
        <f>[52]ACCOUNTALLOC!BK562</f>
        <v>16058.799382811776</v>
      </c>
      <c r="BL562" s="697">
        <f>[52]ACCOUNTALLOC!BL562</f>
        <v>0</v>
      </c>
      <c r="BM562" s="697">
        <f>[52]ACCOUNTALLOC!BM562</f>
        <v>0</v>
      </c>
      <c r="BN562" s="697">
        <f>[52]ACCOUNTALLOC!BN562</f>
        <v>0</v>
      </c>
      <c r="BO562" s="697">
        <f>[52]ACCOUNTALLOC!BO562</f>
        <v>474840.72250041319</v>
      </c>
      <c r="BP562" s="698"/>
      <c r="BQ562" s="697">
        <f>[52]ACCOUNTALLOC!BQ562</f>
        <v>207546.91380279924</v>
      </c>
      <c r="BR562" s="697">
        <f>[52]ACCOUNTALLOC!BR562</f>
        <v>992750.25116791041</v>
      </c>
      <c r="BS562" s="697">
        <f>[52]ACCOUNTALLOC!BS562</f>
        <v>18686.928507306227</v>
      </c>
      <c r="BT562" s="697">
        <f>[52]ACCOUNTALLOC!BT562</f>
        <v>0</v>
      </c>
      <c r="BU562" s="697">
        <f>[52]ACCOUNTALLOC!BU562</f>
        <v>0</v>
      </c>
      <c r="BV562" s="697">
        <f>[52]ACCOUNTALLOC!BV562</f>
        <v>0</v>
      </c>
      <c r="BW562" s="697">
        <f>[52]ACCOUNTALLOC!BW562</f>
        <v>1218984.0934780159</v>
      </c>
      <c r="BX562" s="698"/>
      <c r="BY562" s="697">
        <f>[52]ACCOUNTALLOC!BY562</f>
        <v>94941.211032252613</v>
      </c>
      <c r="BZ562" s="697">
        <f>[52]ACCOUNTALLOC!BZ562</f>
        <v>600129.73289348348</v>
      </c>
      <c r="CA562" s="697">
        <f>[52]ACCOUNTALLOC!CA562</f>
        <v>32579.007670106152</v>
      </c>
      <c r="CB562" s="697">
        <f>[52]ACCOUNTALLOC!CB562</f>
        <v>0</v>
      </c>
      <c r="CC562" s="697">
        <f>[52]ACCOUNTALLOC!CC562</f>
        <v>0</v>
      </c>
      <c r="CD562" s="697">
        <f>[52]ACCOUNTALLOC!CD562</f>
        <v>0</v>
      </c>
      <c r="CE562" s="697">
        <f>[52]ACCOUNTALLOC!CE562</f>
        <v>727649.95159584226</v>
      </c>
      <c r="CF562" s="698"/>
      <c r="CG562" s="697">
        <f>[52]ACCOUNTALLOC!CG562</f>
        <v>167702.15118011119</v>
      </c>
      <c r="CH562" s="697">
        <f>[52]ACCOUNTALLOC!CH562</f>
        <v>119539.43767873145</v>
      </c>
      <c r="CI562" s="697">
        <f>[52]ACCOUNTALLOC!CI562</f>
        <v>781798.3099730293</v>
      </c>
      <c r="CJ562" s="697">
        <f>[52]ACCOUNTALLOC!CJ562</f>
        <v>0</v>
      </c>
      <c r="CK562" s="697">
        <f>[52]ACCOUNTALLOC!CK562</f>
        <v>0</v>
      </c>
      <c r="CL562" s="697">
        <f>[52]ACCOUNTALLOC!CL562</f>
        <v>0</v>
      </c>
      <c r="CM562" s="697">
        <f>[52]ACCOUNTALLOC!CM562</f>
        <v>1069039.8988318718</v>
      </c>
      <c r="CN562" s="698">
        <f>[52]ACCOUNTALLOC!CN562</f>
        <v>0</v>
      </c>
      <c r="CO562" s="697">
        <f>[52]ACCOUNTALLOC!CO562</f>
        <v>10519.632795282203</v>
      </c>
      <c r="CP562" s="697">
        <f>[52]ACCOUNTALLOC!CP562</f>
        <v>11699.176288596615</v>
      </c>
      <c r="CQ562" s="697">
        <f>[52]ACCOUNTALLOC!CQ562</f>
        <v>98.81645253281873</v>
      </c>
      <c r="CR562" s="697">
        <f>[52]ACCOUNTALLOC!CR562</f>
        <v>0</v>
      </c>
      <c r="CS562" s="697">
        <f>[52]ACCOUNTALLOC!CS562</f>
        <v>0</v>
      </c>
      <c r="CT562" s="697">
        <f>[52]ACCOUNTALLOC!CT562</f>
        <v>0</v>
      </c>
      <c r="CU562" s="697">
        <f>[52]ACCOUNTALLOC!CU562</f>
        <v>22317.625536411637</v>
      </c>
      <c r="CW562" s="65">
        <f>[52]ACCOUNTALLOC!CW562</f>
        <v>0</v>
      </c>
      <c r="CX562" s="65">
        <f>[52]ACCOUNTALLOC!CX562</f>
        <v>0</v>
      </c>
      <c r="CY562" s="65">
        <f>[52]ACCOUNTALLOC!CY562</f>
        <v>0</v>
      </c>
      <c r="CZ562" s="65">
        <f>[52]ACCOUNTALLOC!CZ562</f>
        <v>0</v>
      </c>
      <c r="DA562" s="65">
        <f>[52]ACCOUNTALLOC!DA562</f>
        <v>0</v>
      </c>
      <c r="DB562" s="65">
        <f>[52]ACCOUNTALLOC!DB562</f>
        <v>0</v>
      </c>
      <c r="DC562" s="65">
        <f>[52]ACCOUNTALLOC!DC562</f>
        <v>0</v>
      </c>
      <c r="DE562" s="65">
        <v>0</v>
      </c>
      <c r="DF562" s="65">
        <v>0</v>
      </c>
      <c r="DG562" s="65">
        <v>0</v>
      </c>
      <c r="DH562" s="65">
        <v>0</v>
      </c>
      <c r="DI562" s="65">
        <v>0</v>
      </c>
      <c r="DJ562" s="65">
        <v>0</v>
      </c>
      <c r="DK562" s="65">
        <v>0</v>
      </c>
      <c r="DM562" s="65">
        <v>0</v>
      </c>
      <c r="DN562" s="65">
        <v>0</v>
      </c>
      <c r="DO562" s="65">
        <v>0</v>
      </c>
      <c r="DP562" s="65">
        <v>0</v>
      </c>
      <c r="DQ562" s="65">
        <v>0</v>
      </c>
      <c r="DR562" s="65">
        <v>0</v>
      </c>
      <c r="DS562" s="65">
        <v>0</v>
      </c>
      <c r="DU562" s="65">
        <v>0</v>
      </c>
      <c r="DV562" s="65">
        <v>0</v>
      </c>
      <c r="DW562" s="65">
        <v>0</v>
      </c>
      <c r="DX562" s="65">
        <v>0</v>
      </c>
      <c r="DY562" s="65">
        <v>0</v>
      </c>
      <c r="DZ562" s="65">
        <v>0</v>
      </c>
      <c r="EA562" s="65">
        <v>0</v>
      </c>
      <c r="EC562" s="65">
        <v>0</v>
      </c>
      <c r="ED562" s="65">
        <v>0</v>
      </c>
      <c r="EE562" s="65">
        <v>0</v>
      </c>
      <c r="EF562" s="65">
        <v>0</v>
      </c>
      <c r="EG562" s="65">
        <v>0</v>
      </c>
      <c r="EH562" s="65">
        <v>0</v>
      </c>
      <c r="EI562" s="65">
        <v>0</v>
      </c>
      <c r="EK562" s="65">
        <v>0</v>
      </c>
      <c r="EL562" s="65">
        <v>0</v>
      </c>
      <c r="EM562" s="65">
        <v>0</v>
      </c>
      <c r="EN562" s="65">
        <v>0</v>
      </c>
      <c r="EO562" s="65">
        <v>0</v>
      </c>
      <c r="EP562" s="65">
        <v>0</v>
      </c>
      <c r="EQ562" s="65">
        <v>0</v>
      </c>
      <c r="ES562" s="65">
        <v>0</v>
      </c>
      <c r="ET562" s="65">
        <v>0</v>
      </c>
      <c r="EU562" s="65">
        <v>0</v>
      </c>
      <c r="EV562" s="65">
        <v>0</v>
      </c>
      <c r="EW562" s="65">
        <v>0</v>
      </c>
      <c r="EX562" s="65">
        <v>0</v>
      </c>
      <c r="EY562" s="65">
        <v>0</v>
      </c>
      <c r="FA562" s="65">
        <v>0</v>
      </c>
      <c r="FB562" s="65">
        <v>0</v>
      </c>
      <c r="FC562" s="65">
        <v>0</v>
      </c>
      <c r="FD562" s="65">
        <v>0</v>
      </c>
      <c r="FE562" s="65">
        <v>0</v>
      </c>
      <c r="FF562" s="65">
        <v>0</v>
      </c>
      <c r="FG562" s="65">
        <v>0</v>
      </c>
    </row>
    <row r="563" spans="1:163">
      <c r="A563" s="699">
        <f>[52]ACCOUNTALLOC!A563</f>
        <v>405</v>
      </c>
      <c r="B563" s="698" t="str">
        <f>[52]ACCOUNTALLOC!B563</f>
        <v>Amort Exp - WUTC AFUDC</v>
      </c>
      <c r="C563" s="695">
        <f>[52]ACCOUNTALLOC!C563</f>
        <v>2500924.8299999996</v>
      </c>
      <c r="D563" s="700"/>
      <c r="E563" s="697">
        <f>[52]ACCOUNTALLOC!E563</f>
        <v>704947.71160983131</v>
      </c>
      <c r="F563" s="697">
        <f>[52]ACCOUNTALLOC!F563</f>
        <v>660336.80109566427</v>
      </c>
      <c r="G563" s="697">
        <f>[52]ACCOUNTALLOC!G563</f>
        <v>81091.585384412145</v>
      </c>
      <c r="H563" s="697">
        <f>[52]ACCOUNTALLOC!H563</f>
        <v>0</v>
      </c>
      <c r="I563" s="697">
        <f>[52]ACCOUNTALLOC!I563</f>
        <v>0</v>
      </c>
      <c r="J563" s="697">
        <f>[52]ACCOUNTALLOC!J563</f>
        <v>0</v>
      </c>
      <c r="K563" s="697">
        <f>[52]ACCOUNTALLOC!K563</f>
        <v>1446376.0980899078</v>
      </c>
      <c r="L563" s="698"/>
      <c r="M563" s="697">
        <f>[52]ACCOUNTALLOC!M563</f>
        <v>133905.55556368944</v>
      </c>
      <c r="N563" s="697">
        <f>[52]ACCOUNTALLOC!N563</f>
        <v>167783.8328571234</v>
      </c>
      <c r="O563" s="697">
        <f>[52]ACCOUNTALLOC!O563</f>
        <v>10976.282606926521</v>
      </c>
      <c r="P563" s="697">
        <f>[52]ACCOUNTALLOC!P563</f>
        <v>0</v>
      </c>
      <c r="Q563" s="697">
        <f>[52]ACCOUNTALLOC!Q563</f>
        <v>0</v>
      </c>
      <c r="R563" s="697">
        <f>[52]ACCOUNTALLOC!R563</f>
        <v>0</v>
      </c>
      <c r="S563" s="697">
        <f>[52]ACCOUNTALLOC!S563</f>
        <v>312665.67102773936</v>
      </c>
      <c r="T563" s="698"/>
      <c r="U563" s="697">
        <f>[52]ACCOUNTALLOC!U563</f>
        <v>117928.82215025544</v>
      </c>
      <c r="V563" s="697">
        <f>[52]ACCOUNTALLOC!V563</f>
        <v>186588.47099486348</v>
      </c>
      <c r="W563" s="697">
        <f>[52]ACCOUNTALLOC!W563</f>
        <v>2889.3186232656521</v>
      </c>
      <c r="X563" s="697">
        <f>[52]ACCOUNTALLOC!X563</f>
        <v>0</v>
      </c>
      <c r="Y563" s="697">
        <f>[52]ACCOUNTALLOC!Y563</f>
        <v>0</v>
      </c>
      <c r="Z563" s="697">
        <f>[52]ACCOUNTALLOC!Z563</f>
        <v>0</v>
      </c>
      <c r="AA563" s="697">
        <f>[52]ACCOUNTALLOC!AA563</f>
        <v>307406.61176838458</v>
      </c>
      <c r="AB563" s="698"/>
      <c r="AC563" s="697">
        <f>[52]ACCOUNTALLOC!AC563</f>
        <v>53361.302610623308</v>
      </c>
      <c r="AD563" s="697">
        <f>[52]ACCOUNTALLOC!AD563</f>
        <v>120417.82122419818</v>
      </c>
      <c r="AE563" s="697">
        <f>[52]ACCOUNTALLOC!AE563</f>
        <v>319.94304387136378</v>
      </c>
      <c r="AF563" s="697">
        <f>[52]ACCOUNTALLOC!AF563</f>
        <v>0</v>
      </c>
      <c r="AG563" s="697">
        <f>[52]ACCOUNTALLOC!AG563</f>
        <v>0</v>
      </c>
      <c r="AH563" s="697">
        <f>[52]ACCOUNTALLOC!AH563</f>
        <v>0</v>
      </c>
      <c r="AI563" s="697">
        <f>[52]ACCOUNTALLOC!AI563</f>
        <v>174099.06687869286</v>
      </c>
      <c r="AJ563" s="698"/>
      <c r="AK563" s="697">
        <f>[52]ACCOUNTALLOC!AK563</f>
        <v>41425.904224764286</v>
      </c>
      <c r="AL563" s="697">
        <f>[52]ACCOUNTALLOC!AL563</f>
        <v>83779.830798490642</v>
      </c>
      <c r="AM563" s="697">
        <f>[52]ACCOUNTALLOC!AM563</f>
        <v>3818.5083912208183</v>
      </c>
      <c r="AN563" s="697">
        <f>[52]ACCOUNTALLOC!AN563</f>
        <v>0</v>
      </c>
      <c r="AO563" s="697">
        <f>[52]ACCOUNTALLOC!AO563</f>
        <v>0</v>
      </c>
      <c r="AP563" s="697">
        <f>[52]ACCOUNTALLOC!AP563</f>
        <v>0</v>
      </c>
      <c r="AQ563" s="697">
        <f>[52]ACCOUNTALLOC!AQ563</f>
        <v>129024.24341447576</v>
      </c>
      <c r="AR563" s="698"/>
      <c r="AS563" s="697">
        <f>[52]ACCOUNTALLOC!AS563</f>
        <v>408.93642188971035</v>
      </c>
      <c r="AT563" s="697">
        <f>[52]ACCOUNTALLOC!AT563</f>
        <v>264.54389440249838</v>
      </c>
      <c r="AU563" s="697">
        <f>[52]ACCOUNTALLOC!AU563</f>
        <v>12.380807345593372</v>
      </c>
      <c r="AV563" s="697">
        <f>[52]ACCOUNTALLOC!AV563</f>
        <v>0</v>
      </c>
      <c r="AW563" s="697">
        <f>[52]ACCOUNTALLOC!AW563</f>
        <v>0</v>
      </c>
      <c r="AX563" s="697">
        <f>[52]ACCOUNTALLOC!AX563</f>
        <v>0</v>
      </c>
      <c r="AY563" s="697">
        <f>[52]ACCOUNTALLOC!AY563</f>
        <v>685.86112363780205</v>
      </c>
      <c r="AZ563" s="698"/>
      <c r="BA563" s="697">
        <f>[52]ACCOUNTALLOC!BA563</f>
        <v>7899.33933474675</v>
      </c>
      <c r="BB563" s="697">
        <f>[52]ACCOUNTALLOC!BB563</f>
        <v>7301.2831201197323</v>
      </c>
      <c r="BC563" s="697">
        <f>[52]ACCOUNTALLOC!BC563</f>
        <v>1234.0719867114924</v>
      </c>
      <c r="BD563" s="697">
        <f>[52]ACCOUNTALLOC!BD563</f>
        <v>0</v>
      </c>
      <c r="BE563" s="697">
        <f>[52]ACCOUNTALLOC!BE563</f>
        <v>0</v>
      </c>
      <c r="BF563" s="697">
        <f>[52]ACCOUNTALLOC!BF563</f>
        <v>0</v>
      </c>
      <c r="BG563" s="697">
        <f>[52]ACCOUNTALLOC!BG563</f>
        <v>16434.694441577976</v>
      </c>
      <c r="BH563" s="698"/>
      <c r="BI563" s="697">
        <f>[52]ACCOUNTALLOC!BI563</f>
        <v>12758.530019499145</v>
      </c>
      <c r="BJ563" s="697">
        <f>[52]ACCOUNTALLOC!BJ563</f>
        <v>4013.59248130999</v>
      </c>
      <c r="BK563" s="697">
        <f>[52]ACCOUNTALLOC!BK563</f>
        <v>249.59285291580196</v>
      </c>
      <c r="BL563" s="697">
        <f>[52]ACCOUNTALLOC!BL563</f>
        <v>0</v>
      </c>
      <c r="BM563" s="697">
        <f>[52]ACCOUNTALLOC!BM563</f>
        <v>0</v>
      </c>
      <c r="BN563" s="697">
        <f>[52]ACCOUNTALLOC!BN563</f>
        <v>0</v>
      </c>
      <c r="BO563" s="697">
        <f>[52]ACCOUNTALLOC!BO563</f>
        <v>17021.715353724936</v>
      </c>
      <c r="BP563" s="698"/>
      <c r="BQ563" s="697">
        <f>[52]ACCOUNTALLOC!BQ563</f>
        <v>7462.7867594189665</v>
      </c>
      <c r="BR563" s="697">
        <f>[52]ACCOUNTALLOC!BR563</f>
        <v>36263.31714180806</v>
      </c>
      <c r="BS563" s="697">
        <f>[52]ACCOUNTALLOC!BS563</f>
        <v>154.99656708907884</v>
      </c>
      <c r="BT563" s="697">
        <f>[52]ACCOUNTALLOC!BT563</f>
        <v>0</v>
      </c>
      <c r="BU563" s="697">
        <f>[52]ACCOUNTALLOC!BU563</f>
        <v>0</v>
      </c>
      <c r="BV563" s="697">
        <f>[52]ACCOUNTALLOC!BV563</f>
        <v>0</v>
      </c>
      <c r="BW563" s="697">
        <f>[52]ACCOUNTALLOC!BW563</f>
        <v>43881.100468316108</v>
      </c>
      <c r="BX563" s="698"/>
      <c r="BY563" s="697">
        <f>[52]ACCOUNTALLOC!BY563</f>
        <v>3594.9639512276908</v>
      </c>
      <c r="BZ563" s="697">
        <f>[52]ACCOUNTALLOC!BZ563</f>
        <v>23687.891651869708</v>
      </c>
      <c r="CA563" s="697">
        <f>[52]ACCOUNTALLOC!CA563</f>
        <v>249.54313706233765</v>
      </c>
      <c r="CB563" s="697">
        <f>[52]ACCOUNTALLOC!CB563</f>
        <v>0</v>
      </c>
      <c r="CC563" s="697">
        <f>[52]ACCOUNTALLOC!CC563</f>
        <v>0</v>
      </c>
      <c r="CD563" s="697">
        <f>[52]ACCOUNTALLOC!CD563</f>
        <v>0</v>
      </c>
      <c r="CE563" s="697">
        <f>[52]ACCOUNTALLOC!CE563</f>
        <v>27532.398740159737</v>
      </c>
      <c r="CF563" s="698"/>
      <c r="CG563" s="697">
        <f>[52]ACCOUNTALLOC!CG563</f>
        <v>5980.0085330107095</v>
      </c>
      <c r="CH563" s="697">
        <f>[52]ACCOUNTALLOC!CH563</f>
        <v>4366.552951658784</v>
      </c>
      <c r="CI563" s="697">
        <f>[52]ACCOUNTALLOC!CI563</f>
        <v>14644.601732279376</v>
      </c>
      <c r="CJ563" s="697">
        <f>[52]ACCOUNTALLOC!CJ563</f>
        <v>0</v>
      </c>
      <c r="CK563" s="697">
        <f>[52]ACCOUNTALLOC!CK563</f>
        <v>0</v>
      </c>
      <c r="CL563" s="697">
        <f>[52]ACCOUNTALLOC!CL563</f>
        <v>0</v>
      </c>
      <c r="CM563" s="697">
        <f>[52]ACCOUNTALLOC!CM563</f>
        <v>24991.163216948869</v>
      </c>
      <c r="CN563" s="698">
        <f>[52]ACCOUNTALLOC!CN563</f>
        <v>0</v>
      </c>
      <c r="CO563" s="697">
        <f>[52]ACCOUNTALLOC!CO563</f>
        <v>376.0739860421196</v>
      </c>
      <c r="CP563" s="697">
        <f>[52]ACCOUNTALLOC!CP563</f>
        <v>427.34911378989284</v>
      </c>
      <c r="CQ563" s="697">
        <f>[52]ACCOUNTALLOC!CQ563</f>
        <v>2.7823766028922918</v>
      </c>
      <c r="CR563" s="697">
        <f>[52]ACCOUNTALLOC!CR563</f>
        <v>0</v>
      </c>
      <c r="CS563" s="697">
        <f>[52]ACCOUNTALLOC!CS563</f>
        <v>0</v>
      </c>
      <c r="CT563" s="697">
        <f>[52]ACCOUNTALLOC!CT563</f>
        <v>0</v>
      </c>
      <c r="CU563" s="697">
        <f>[52]ACCOUNTALLOC!CU563</f>
        <v>806.20547643490477</v>
      </c>
      <c r="CW563" s="65">
        <f>[52]ACCOUNTALLOC!CW563</f>
        <v>0</v>
      </c>
      <c r="CX563" s="65">
        <f>[52]ACCOUNTALLOC!CX563</f>
        <v>0</v>
      </c>
      <c r="CY563" s="65">
        <f>[52]ACCOUNTALLOC!CY563</f>
        <v>0</v>
      </c>
      <c r="CZ563" s="65">
        <f>[52]ACCOUNTALLOC!CZ563</f>
        <v>0</v>
      </c>
      <c r="DA563" s="65">
        <f>[52]ACCOUNTALLOC!DA563</f>
        <v>0</v>
      </c>
      <c r="DB563" s="65">
        <f>[52]ACCOUNTALLOC!DB563</f>
        <v>0</v>
      </c>
      <c r="DC563" s="65">
        <f>[52]ACCOUNTALLOC!DC563</f>
        <v>0</v>
      </c>
      <c r="DE563" s="65">
        <v>0</v>
      </c>
      <c r="DF563" s="65">
        <v>0</v>
      </c>
      <c r="DG563" s="65">
        <v>0</v>
      </c>
      <c r="DH563" s="65">
        <v>0</v>
      </c>
      <c r="DI563" s="65">
        <v>0</v>
      </c>
      <c r="DJ563" s="65">
        <v>0</v>
      </c>
      <c r="DK563" s="65">
        <v>0</v>
      </c>
      <c r="DM563" s="65">
        <v>0</v>
      </c>
      <c r="DN563" s="65">
        <v>0</v>
      </c>
      <c r="DO563" s="65">
        <v>0</v>
      </c>
      <c r="DP563" s="65">
        <v>0</v>
      </c>
      <c r="DQ563" s="65">
        <v>0</v>
      </c>
      <c r="DR563" s="65">
        <v>0</v>
      </c>
      <c r="DS563" s="65">
        <v>0</v>
      </c>
      <c r="DU563" s="65">
        <v>0</v>
      </c>
      <c r="DV563" s="65">
        <v>0</v>
      </c>
      <c r="DW563" s="65">
        <v>0</v>
      </c>
      <c r="DX563" s="65">
        <v>0</v>
      </c>
      <c r="DY563" s="65">
        <v>0</v>
      </c>
      <c r="DZ563" s="65">
        <v>0</v>
      </c>
      <c r="EA563" s="65">
        <v>0</v>
      </c>
      <c r="EC563" s="65">
        <v>0</v>
      </c>
      <c r="ED563" s="65">
        <v>0</v>
      </c>
      <c r="EE563" s="65">
        <v>0</v>
      </c>
      <c r="EF563" s="65">
        <v>0</v>
      </c>
      <c r="EG563" s="65">
        <v>0</v>
      </c>
      <c r="EH563" s="65">
        <v>0</v>
      </c>
      <c r="EI563" s="65">
        <v>0</v>
      </c>
      <c r="EK563" s="65">
        <v>0</v>
      </c>
      <c r="EL563" s="65">
        <v>0</v>
      </c>
      <c r="EM563" s="65">
        <v>0</v>
      </c>
      <c r="EN563" s="65">
        <v>0</v>
      </c>
      <c r="EO563" s="65">
        <v>0</v>
      </c>
      <c r="EP563" s="65">
        <v>0</v>
      </c>
      <c r="EQ563" s="65">
        <v>0</v>
      </c>
      <c r="ES563" s="65">
        <v>0</v>
      </c>
      <c r="ET563" s="65">
        <v>0</v>
      </c>
      <c r="EU563" s="65">
        <v>0</v>
      </c>
      <c r="EV563" s="65">
        <v>0</v>
      </c>
      <c r="EW563" s="65">
        <v>0</v>
      </c>
      <c r="EX563" s="65">
        <v>0</v>
      </c>
      <c r="EY563" s="65">
        <v>0</v>
      </c>
      <c r="FA563" s="65">
        <v>0</v>
      </c>
      <c r="FB563" s="65">
        <v>0</v>
      </c>
      <c r="FC563" s="65">
        <v>0</v>
      </c>
      <c r="FD563" s="65">
        <v>0</v>
      </c>
      <c r="FE563" s="65">
        <v>0</v>
      </c>
      <c r="FF563" s="65">
        <v>0</v>
      </c>
      <c r="FG563" s="65">
        <v>0</v>
      </c>
    </row>
    <row r="564" spans="1:163">
      <c r="A564" s="699">
        <f>[52]ACCOUNTALLOC!A564</f>
        <v>406</v>
      </c>
      <c r="B564" s="698" t="str">
        <f>[52]ACCOUNTALLOC!B564</f>
        <v>Amort Exp - Acq Adjustment - Transmission</v>
      </c>
      <c r="C564" s="695">
        <f>[52]ACCOUNTALLOC!C564</f>
        <v>25800</v>
      </c>
      <c r="D564" s="700"/>
      <c r="E564" s="697">
        <f>[52]ACCOUNTALLOC!E564</f>
        <v>1636.7460501944706</v>
      </c>
      <c r="F564" s="697">
        <f>[52]ACCOUNTALLOC!F564</f>
        <v>11962.364583912233</v>
      </c>
      <c r="G564" s="697">
        <f>[52]ACCOUNTALLOC!G564</f>
        <v>0</v>
      </c>
      <c r="H564" s="697">
        <f>[52]ACCOUNTALLOC!H564</f>
        <v>0</v>
      </c>
      <c r="I564" s="697">
        <f>[52]ACCOUNTALLOC!I564</f>
        <v>0</v>
      </c>
      <c r="J564" s="697">
        <f>[52]ACCOUNTALLOC!J564</f>
        <v>0</v>
      </c>
      <c r="K564" s="697">
        <f>[52]ACCOUNTALLOC!K564</f>
        <v>13599.110634106702</v>
      </c>
      <c r="L564" s="698"/>
      <c r="M564" s="697">
        <f>[52]ACCOUNTALLOC!M564</f>
        <v>377.35669979191528</v>
      </c>
      <c r="N564" s="697">
        <f>[52]ACCOUNTALLOC!N564</f>
        <v>3039.4964760298608</v>
      </c>
      <c r="O564" s="697">
        <f>[52]ACCOUNTALLOC!O564</f>
        <v>0</v>
      </c>
      <c r="P564" s="697">
        <f>[52]ACCOUNTALLOC!P564</f>
        <v>0</v>
      </c>
      <c r="Q564" s="697">
        <f>[52]ACCOUNTALLOC!Q564</f>
        <v>0</v>
      </c>
      <c r="R564" s="697">
        <f>[52]ACCOUNTALLOC!R564</f>
        <v>0</v>
      </c>
      <c r="S564" s="697">
        <f>[52]ACCOUNTALLOC!S564</f>
        <v>3416.8531758217759</v>
      </c>
      <c r="T564" s="698"/>
      <c r="U564" s="697">
        <f>[52]ACCOUNTALLOC!U564</f>
        <v>403.89921844162473</v>
      </c>
      <c r="V564" s="697">
        <f>[52]ACCOUNTALLOC!V564</f>
        <v>3380.1528454748814</v>
      </c>
      <c r="W564" s="697">
        <f>[52]ACCOUNTALLOC!W564</f>
        <v>0</v>
      </c>
      <c r="X564" s="697">
        <f>[52]ACCOUNTALLOC!X564</f>
        <v>0</v>
      </c>
      <c r="Y564" s="697">
        <f>[52]ACCOUNTALLOC!Y564</f>
        <v>0</v>
      </c>
      <c r="Z564" s="697">
        <f>[52]ACCOUNTALLOC!Z564</f>
        <v>0</v>
      </c>
      <c r="AA564" s="697">
        <f>[52]ACCOUNTALLOC!AA564</f>
        <v>3784.0520639165061</v>
      </c>
      <c r="AB564" s="698"/>
      <c r="AC564" s="697">
        <f>[52]ACCOUNTALLOC!AC564</f>
        <v>212.21586001041848</v>
      </c>
      <c r="AD564" s="697">
        <f>[52]ACCOUNTALLOC!AD564</f>
        <v>2181.4351062883402</v>
      </c>
      <c r="AE564" s="697">
        <f>[52]ACCOUNTALLOC!AE564</f>
        <v>0</v>
      </c>
      <c r="AF564" s="697">
        <f>[52]ACCOUNTALLOC!AF564</f>
        <v>0</v>
      </c>
      <c r="AG564" s="697">
        <f>[52]ACCOUNTALLOC!AG564</f>
        <v>0</v>
      </c>
      <c r="AH564" s="697">
        <f>[52]ACCOUNTALLOC!AH564</f>
        <v>0</v>
      </c>
      <c r="AI564" s="697">
        <f>[52]ACCOUNTALLOC!AI564</f>
        <v>2393.6509662987587</v>
      </c>
      <c r="AJ564" s="698"/>
      <c r="AK564" s="697">
        <f>[52]ACCOUNTALLOC!AK564</f>
        <v>149.91408503812599</v>
      </c>
      <c r="AL564" s="697">
        <f>[52]ACCOUNTALLOC!AL564</f>
        <v>1517.7177451372008</v>
      </c>
      <c r="AM564" s="697">
        <f>[52]ACCOUNTALLOC!AM564</f>
        <v>0</v>
      </c>
      <c r="AN564" s="697">
        <f>[52]ACCOUNTALLOC!AN564</f>
        <v>0</v>
      </c>
      <c r="AO564" s="697">
        <f>[52]ACCOUNTALLOC!AO564</f>
        <v>0</v>
      </c>
      <c r="AP564" s="697">
        <f>[52]ACCOUNTALLOC!AP564</f>
        <v>0</v>
      </c>
      <c r="AQ564" s="697">
        <f>[52]ACCOUNTALLOC!AQ564</f>
        <v>1667.6318301753267</v>
      </c>
      <c r="AR564" s="698"/>
      <c r="AS564" s="697">
        <f>[52]ACCOUNTALLOC!AS564</f>
        <v>5.1232096184463723E-3</v>
      </c>
      <c r="AT564" s="697">
        <f>[52]ACCOUNTALLOC!AT564</f>
        <v>4.7923582451255911</v>
      </c>
      <c r="AU564" s="697">
        <f>[52]ACCOUNTALLOC!AU564</f>
        <v>0</v>
      </c>
      <c r="AV564" s="697">
        <f>[52]ACCOUNTALLOC!AV564</f>
        <v>0</v>
      </c>
      <c r="AW564" s="697">
        <f>[52]ACCOUNTALLOC!AW564</f>
        <v>0</v>
      </c>
      <c r="AX564" s="697">
        <f>[52]ACCOUNTALLOC!AX564</f>
        <v>0</v>
      </c>
      <c r="AY564" s="697">
        <f>[52]ACCOUNTALLOC!AY564</f>
        <v>4.7974814547440374</v>
      </c>
      <c r="AZ564" s="698"/>
      <c r="BA564" s="697">
        <f>[52]ACCOUNTALLOC!BA564</f>
        <v>0</v>
      </c>
      <c r="BB564" s="697">
        <f>[52]ACCOUNTALLOC!BB564</f>
        <v>132.26676215579161</v>
      </c>
      <c r="BC564" s="697">
        <f>[52]ACCOUNTALLOC!BC564</f>
        <v>0</v>
      </c>
      <c r="BD564" s="697">
        <f>[52]ACCOUNTALLOC!BD564</f>
        <v>0</v>
      </c>
      <c r="BE564" s="697">
        <f>[52]ACCOUNTALLOC!BE564</f>
        <v>0</v>
      </c>
      <c r="BF564" s="697">
        <f>[52]ACCOUNTALLOC!BF564</f>
        <v>0</v>
      </c>
      <c r="BG564" s="697">
        <f>[52]ACCOUNTALLOC!BG564</f>
        <v>132.26676215579161</v>
      </c>
      <c r="BH564" s="698"/>
      <c r="BI564" s="697">
        <f>[52]ACCOUNTALLOC!BI564</f>
        <v>0</v>
      </c>
      <c r="BJ564" s="697">
        <f>[52]ACCOUNTALLOC!BJ564</f>
        <v>0</v>
      </c>
      <c r="BK564" s="697">
        <f>[52]ACCOUNTALLOC!BK564</f>
        <v>0</v>
      </c>
      <c r="BL564" s="697">
        <f>[52]ACCOUNTALLOC!BL564</f>
        <v>0</v>
      </c>
      <c r="BM564" s="697">
        <f>[52]ACCOUNTALLOC!BM564</f>
        <v>0</v>
      </c>
      <c r="BN564" s="697">
        <f>[52]ACCOUNTALLOC!BN564</f>
        <v>0</v>
      </c>
      <c r="BO564" s="697">
        <f>[52]ACCOUNTALLOC!BO564</f>
        <v>0</v>
      </c>
      <c r="BP564" s="698"/>
      <c r="BQ564" s="697">
        <f>[52]ACCOUNTALLOC!BQ564</f>
        <v>50.919474987471517</v>
      </c>
      <c r="BR564" s="697">
        <f>[52]ACCOUNTALLOC!BR564</f>
        <v>656.9299484029475</v>
      </c>
      <c r="BS564" s="697">
        <f>[52]ACCOUNTALLOC!BS564</f>
        <v>0</v>
      </c>
      <c r="BT564" s="697">
        <f>[52]ACCOUNTALLOC!BT564</f>
        <v>0</v>
      </c>
      <c r="BU564" s="697">
        <f>[52]ACCOUNTALLOC!BU564</f>
        <v>0</v>
      </c>
      <c r="BV564" s="697">
        <f>[52]ACCOUNTALLOC!BV564</f>
        <v>0</v>
      </c>
      <c r="BW564" s="697">
        <f>[52]ACCOUNTALLOC!BW564</f>
        <v>707.84942339041902</v>
      </c>
      <c r="BX564" s="698"/>
      <c r="BY564" s="697">
        <f>[52]ACCOUNTALLOC!BY564</f>
        <v>0</v>
      </c>
      <c r="BZ564" s="697">
        <f>[52]ACCOUNTALLOC!BZ564</f>
        <v>0</v>
      </c>
      <c r="CA564" s="697">
        <f>[52]ACCOUNTALLOC!CA564</f>
        <v>0</v>
      </c>
      <c r="CB564" s="697">
        <f>[52]ACCOUNTALLOC!CB564</f>
        <v>0</v>
      </c>
      <c r="CC564" s="697">
        <f>[52]ACCOUNTALLOC!CC564</f>
        <v>0</v>
      </c>
      <c r="CD564" s="697">
        <f>[52]ACCOUNTALLOC!CD564</f>
        <v>0</v>
      </c>
      <c r="CE564" s="697">
        <f>[52]ACCOUNTALLOC!CE564</f>
        <v>0</v>
      </c>
      <c r="CF564" s="698"/>
      <c r="CG564" s="697">
        <f>[52]ACCOUNTALLOC!CG564</f>
        <v>5.8981147685172157</v>
      </c>
      <c r="CH564" s="697">
        <f>[52]ACCOUNTALLOC!CH564</f>
        <v>79.102509955572174</v>
      </c>
      <c r="CI564" s="697">
        <f>[52]ACCOUNTALLOC!CI564</f>
        <v>0</v>
      </c>
      <c r="CJ564" s="697">
        <f>[52]ACCOUNTALLOC!CJ564</f>
        <v>0</v>
      </c>
      <c r="CK564" s="697">
        <f>[52]ACCOUNTALLOC!CK564</f>
        <v>0</v>
      </c>
      <c r="CL564" s="697">
        <f>[52]ACCOUNTALLOC!CL564</f>
        <v>0</v>
      </c>
      <c r="CM564" s="697">
        <f>[52]ACCOUNTALLOC!CM564</f>
        <v>85.000624724089391</v>
      </c>
      <c r="CN564" s="698">
        <f>[52]ACCOUNTALLOC!CN564</f>
        <v>0</v>
      </c>
      <c r="CO564" s="697">
        <f>[52]ACCOUNTALLOC!CO564</f>
        <v>1.0453735578378029</v>
      </c>
      <c r="CP564" s="697">
        <f>[52]ACCOUNTALLOC!CP564</f>
        <v>7.7416643980529756</v>
      </c>
      <c r="CQ564" s="697">
        <f>[52]ACCOUNTALLOC!CQ564</f>
        <v>0</v>
      </c>
      <c r="CR564" s="697">
        <f>[52]ACCOUNTALLOC!CR564</f>
        <v>0</v>
      </c>
      <c r="CS564" s="697">
        <f>[52]ACCOUNTALLOC!CS564</f>
        <v>0</v>
      </c>
      <c r="CT564" s="697">
        <f>[52]ACCOUNTALLOC!CT564</f>
        <v>0</v>
      </c>
      <c r="CU564" s="697">
        <f>[52]ACCOUNTALLOC!CU564</f>
        <v>8.7870379558907779</v>
      </c>
      <c r="CW564" s="65">
        <f>[52]ACCOUNTALLOC!CW564</f>
        <v>0</v>
      </c>
      <c r="CX564" s="65">
        <f>[52]ACCOUNTALLOC!CX564</f>
        <v>0</v>
      </c>
      <c r="CY564" s="65">
        <f>[52]ACCOUNTALLOC!CY564</f>
        <v>0</v>
      </c>
      <c r="CZ564" s="65">
        <f>[52]ACCOUNTALLOC!CZ564</f>
        <v>0</v>
      </c>
      <c r="DA564" s="65">
        <f>[52]ACCOUNTALLOC!DA564</f>
        <v>0</v>
      </c>
      <c r="DB564" s="65">
        <f>[52]ACCOUNTALLOC!DB564</f>
        <v>0</v>
      </c>
      <c r="DC564" s="65">
        <f>[52]ACCOUNTALLOC!DC564</f>
        <v>0</v>
      </c>
      <c r="DE564" s="65">
        <v>0</v>
      </c>
      <c r="DF564" s="65">
        <v>0</v>
      </c>
      <c r="DG564" s="65">
        <v>0</v>
      </c>
      <c r="DH564" s="65">
        <v>0</v>
      </c>
      <c r="DI564" s="65">
        <v>0</v>
      </c>
      <c r="DJ564" s="65">
        <v>0</v>
      </c>
      <c r="DK564" s="65">
        <v>0</v>
      </c>
      <c r="DM564" s="65">
        <v>0</v>
      </c>
      <c r="DN564" s="65">
        <v>0</v>
      </c>
      <c r="DO564" s="65">
        <v>0</v>
      </c>
      <c r="DP564" s="65">
        <v>0</v>
      </c>
      <c r="DQ564" s="65">
        <v>0</v>
      </c>
      <c r="DR564" s="65">
        <v>0</v>
      </c>
      <c r="DS564" s="65">
        <v>0</v>
      </c>
      <c r="DU564" s="65">
        <v>0</v>
      </c>
      <c r="DV564" s="65">
        <v>0</v>
      </c>
      <c r="DW564" s="65">
        <v>0</v>
      </c>
      <c r="DX564" s="65">
        <v>0</v>
      </c>
      <c r="DY564" s="65">
        <v>0</v>
      </c>
      <c r="DZ564" s="65">
        <v>0</v>
      </c>
      <c r="EA564" s="65">
        <v>0</v>
      </c>
      <c r="EC564" s="65">
        <v>0</v>
      </c>
      <c r="ED564" s="65">
        <v>0</v>
      </c>
      <c r="EE564" s="65">
        <v>0</v>
      </c>
      <c r="EF564" s="65">
        <v>0</v>
      </c>
      <c r="EG564" s="65">
        <v>0</v>
      </c>
      <c r="EH564" s="65">
        <v>0</v>
      </c>
      <c r="EI564" s="65">
        <v>0</v>
      </c>
      <c r="EK564" s="65">
        <v>0</v>
      </c>
      <c r="EL564" s="65">
        <v>0</v>
      </c>
      <c r="EM564" s="65">
        <v>0</v>
      </c>
      <c r="EN564" s="65">
        <v>0</v>
      </c>
      <c r="EO564" s="65">
        <v>0</v>
      </c>
      <c r="EP564" s="65">
        <v>0</v>
      </c>
      <c r="EQ564" s="65">
        <v>0</v>
      </c>
      <c r="ES564" s="65">
        <v>0</v>
      </c>
      <c r="ET564" s="65">
        <v>0</v>
      </c>
      <c r="EU564" s="65">
        <v>0</v>
      </c>
      <c r="EV564" s="65">
        <v>0</v>
      </c>
      <c r="EW564" s="65">
        <v>0</v>
      </c>
      <c r="EX564" s="65">
        <v>0</v>
      </c>
      <c r="EY564" s="65">
        <v>0</v>
      </c>
      <c r="FA564" s="65">
        <v>0</v>
      </c>
      <c r="FB564" s="65">
        <v>0</v>
      </c>
      <c r="FC564" s="65">
        <v>0</v>
      </c>
      <c r="FD564" s="65">
        <v>0</v>
      </c>
      <c r="FE564" s="65">
        <v>0</v>
      </c>
      <c r="FF564" s="65">
        <v>0</v>
      </c>
      <c r="FG564" s="65">
        <v>0</v>
      </c>
    </row>
    <row r="565" spans="1:163">
      <c r="A565" s="699">
        <f>[52]ACCOUNTALLOC!A565</f>
        <v>406.01</v>
      </c>
      <c r="B565" s="698" t="str">
        <f>[52]ACCOUNTALLOC!B565</f>
        <v>Amort Exp - Acq Adjustment - Distribution</v>
      </c>
      <c r="C565" s="695">
        <f>[52]ACCOUNTALLOC!C565</f>
        <v>0</v>
      </c>
      <c r="D565" s="700"/>
      <c r="E565" s="697">
        <f>[52]ACCOUNTALLOC!E565</f>
        <v>0</v>
      </c>
      <c r="F565" s="697">
        <f>[52]ACCOUNTALLOC!F565</f>
        <v>0</v>
      </c>
      <c r="G565" s="697">
        <f>[52]ACCOUNTALLOC!G565</f>
        <v>0</v>
      </c>
      <c r="H565" s="697">
        <f>[52]ACCOUNTALLOC!H565</f>
        <v>0</v>
      </c>
      <c r="I565" s="697">
        <f>[52]ACCOUNTALLOC!I565</f>
        <v>0</v>
      </c>
      <c r="J565" s="697">
        <f>[52]ACCOUNTALLOC!J565</f>
        <v>0</v>
      </c>
      <c r="K565" s="697">
        <f>[52]ACCOUNTALLOC!K565</f>
        <v>0</v>
      </c>
      <c r="L565" s="698"/>
      <c r="M565" s="697">
        <f>[52]ACCOUNTALLOC!M565</f>
        <v>0</v>
      </c>
      <c r="N565" s="697">
        <f>[52]ACCOUNTALLOC!N565</f>
        <v>0</v>
      </c>
      <c r="O565" s="697">
        <f>[52]ACCOUNTALLOC!O565</f>
        <v>0</v>
      </c>
      <c r="P565" s="697">
        <f>[52]ACCOUNTALLOC!P565</f>
        <v>0</v>
      </c>
      <c r="Q565" s="697">
        <f>[52]ACCOUNTALLOC!Q565</f>
        <v>0</v>
      </c>
      <c r="R565" s="697">
        <f>[52]ACCOUNTALLOC!R565</f>
        <v>0</v>
      </c>
      <c r="S565" s="697">
        <f>[52]ACCOUNTALLOC!S565</f>
        <v>0</v>
      </c>
      <c r="T565" s="698"/>
      <c r="U565" s="697">
        <f>[52]ACCOUNTALLOC!U565</f>
        <v>0</v>
      </c>
      <c r="V565" s="697">
        <f>[52]ACCOUNTALLOC!V565</f>
        <v>0</v>
      </c>
      <c r="W565" s="697">
        <f>[52]ACCOUNTALLOC!W565</f>
        <v>0</v>
      </c>
      <c r="X565" s="697">
        <f>[52]ACCOUNTALLOC!X565</f>
        <v>0</v>
      </c>
      <c r="Y565" s="697">
        <f>[52]ACCOUNTALLOC!Y565</f>
        <v>0</v>
      </c>
      <c r="Z565" s="697">
        <f>[52]ACCOUNTALLOC!Z565</f>
        <v>0</v>
      </c>
      <c r="AA565" s="697">
        <f>[52]ACCOUNTALLOC!AA565</f>
        <v>0</v>
      </c>
      <c r="AB565" s="698"/>
      <c r="AC565" s="697">
        <f>[52]ACCOUNTALLOC!AC565</f>
        <v>0</v>
      </c>
      <c r="AD565" s="697">
        <f>[52]ACCOUNTALLOC!AD565</f>
        <v>0</v>
      </c>
      <c r="AE565" s="697">
        <f>[52]ACCOUNTALLOC!AE565</f>
        <v>0</v>
      </c>
      <c r="AF565" s="697">
        <f>[52]ACCOUNTALLOC!AF565</f>
        <v>0</v>
      </c>
      <c r="AG565" s="697">
        <f>[52]ACCOUNTALLOC!AG565</f>
        <v>0</v>
      </c>
      <c r="AH565" s="697">
        <f>[52]ACCOUNTALLOC!AH565</f>
        <v>0</v>
      </c>
      <c r="AI565" s="697">
        <f>[52]ACCOUNTALLOC!AI565</f>
        <v>0</v>
      </c>
      <c r="AJ565" s="698"/>
      <c r="AK565" s="697">
        <f>[52]ACCOUNTALLOC!AK565</f>
        <v>0</v>
      </c>
      <c r="AL565" s="697">
        <f>[52]ACCOUNTALLOC!AL565</f>
        <v>0</v>
      </c>
      <c r="AM565" s="697">
        <f>[52]ACCOUNTALLOC!AM565</f>
        <v>0</v>
      </c>
      <c r="AN565" s="697">
        <f>[52]ACCOUNTALLOC!AN565</f>
        <v>0</v>
      </c>
      <c r="AO565" s="697">
        <f>[52]ACCOUNTALLOC!AO565</f>
        <v>0</v>
      </c>
      <c r="AP565" s="697">
        <f>[52]ACCOUNTALLOC!AP565</f>
        <v>0</v>
      </c>
      <c r="AQ565" s="697">
        <f>[52]ACCOUNTALLOC!AQ565</f>
        <v>0</v>
      </c>
      <c r="AR565" s="698"/>
      <c r="AS565" s="697">
        <f>[52]ACCOUNTALLOC!AS565</f>
        <v>0</v>
      </c>
      <c r="AT565" s="697">
        <f>[52]ACCOUNTALLOC!AT565</f>
        <v>0</v>
      </c>
      <c r="AU565" s="697">
        <f>[52]ACCOUNTALLOC!AU565</f>
        <v>0</v>
      </c>
      <c r="AV565" s="697">
        <f>[52]ACCOUNTALLOC!AV565</f>
        <v>0</v>
      </c>
      <c r="AW565" s="697">
        <f>[52]ACCOUNTALLOC!AW565</f>
        <v>0</v>
      </c>
      <c r="AX565" s="697">
        <f>[52]ACCOUNTALLOC!AX565</f>
        <v>0</v>
      </c>
      <c r="AY565" s="697">
        <f>[52]ACCOUNTALLOC!AY565</f>
        <v>0</v>
      </c>
      <c r="AZ565" s="698"/>
      <c r="BA565" s="697">
        <f>[52]ACCOUNTALLOC!BA565</f>
        <v>0</v>
      </c>
      <c r="BB565" s="697">
        <f>[52]ACCOUNTALLOC!BB565</f>
        <v>0</v>
      </c>
      <c r="BC565" s="697">
        <f>[52]ACCOUNTALLOC!BC565</f>
        <v>0</v>
      </c>
      <c r="BD565" s="697">
        <f>[52]ACCOUNTALLOC!BD565</f>
        <v>0</v>
      </c>
      <c r="BE565" s="697">
        <f>[52]ACCOUNTALLOC!BE565</f>
        <v>0</v>
      </c>
      <c r="BF565" s="697">
        <f>[52]ACCOUNTALLOC!BF565</f>
        <v>0</v>
      </c>
      <c r="BG565" s="697">
        <f>[52]ACCOUNTALLOC!BG565</f>
        <v>0</v>
      </c>
      <c r="BH565" s="698"/>
      <c r="BI565" s="697">
        <f>[52]ACCOUNTALLOC!BI565</f>
        <v>0</v>
      </c>
      <c r="BJ565" s="697">
        <f>[52]ACCOUNTALLOC!BJ565</f>
        <v>0</v>
      </c>
      <c r="BK565" s="697">
        <f>[52]ACCOUNTALLOC!BK565</f>
        <v>0</v>
      </c>
      <c r="BL565" s="697">
        <f>[52]ACCOUNTALLOC!BL565</f>
        <v>0</v>
      </c>
      <c r="BM565" s="697">
        <f>[52]ACCOUNTALLOC!BM565</f>
        <v>0</v>
      </c>
      <c r="BN565" s="697">
        <f>[52]ACCOUNTALLOC!BN565</f>
        <v>0</v>
      </c>
      <c r="BO565" s="697">
        <f>[52]ACCOUNTALLOC!BO565</f>
        <v>0</v>
      </c>
      <c r="BP565" s="698"/>
      <c r="BQ565" s="697">
        <f>[52]ACCOUNTALLOC!BQ565</f>
        <v>0</v>
      </c>
      <c r="BR565" s="697">
        <f>[52]ACCOUNTALLOC!BR565</f>
        <v>0</v>
      </c>
      <c r="BS565" s="697">
        <f>[52]ACCOUNTALLOC!BS565</f>
        <v>0</v>
      </c>
      <c r="BT565" s="697">
        <f>[52]ACCOUNTALLOC!BT565</f>
        <v>0</v>
      </c>
      <c r="BU565" s="697">
        <f>[52]ACCOUNTALLOC!BU565</f>
        <v>0</v>
      </c>
      <c r="BV565" s="697">
        <f>[52]ACCOUNTALLOC!BV565</f>
        <v>0</v>
      </c>
      <c r="BW565" s="697">
        <f>[52]ACCOUNTALLOC!BW565</f>
        <v>0</v>
      </c>
      <c r="BX565" s="698"/>
      <c r="BY565" s="697">
        <f>[52]ACCOUNTALLOC!BY565</f>
        <v>0</v>
      </c>
      <c r="BZ565" s="697">
        <f>[52]ACCOUNTALLOC!BZ565</f>
        <v>0</v>
      </c>
      <c r="CA565" s="697">
        <f>[52]ACCOUNTALLOC!CA565</f>
        <v>0</v>
      </c>
      <c r="CB565" s="697">
        <f>[52]ACCOUNTALLOC!CB565</f>
        <v>0</v>
      </c>
      <c r="CC565" s="697">
        <f>[52]ACCOUNTALLOC!CC565</f>
        <v>0</v>
      </c>
      <c r="CD565" s="697">
        <f>[52]ACCOUNTALLOC!CD565</f>
        <v>0</v>
      </c>
      <c r="CE565" s="697">
        <f>[52]ACCOUNTALLOC!CE565</f>
        <v>0</v>
      </c>
      <c r="CF565" s="698"/>
      <c r="CG565" s="697">
        <f>[52]ACCOUNTALLOC!CG565</f>
        <v>0</v>
      </c>
      <c r="CH565" s="697">
        <f>[52]ACCOUNTALLOC!CH565</f>
        <v>0</v>
      </c>
      <c r="CI565" s="697">
        <f>[52]ACCOUNTALLOC!CI565</f>
        <v>0</v>
      </c>
      <c r="CJ565" s="697">
        <f>[52]ACCOUNTALLOC!CJ565</f>
        <v>0</v>
      </c>
      <c r="CK565" s="697">
        <f>[52]ACCOUNTALLOC!CK565</f>
        <v>0</v>
      </c>
      <c r="CL565" s="697">
        <f>[52]ACCOUNTALLOC!CL565</f>
        <v>0</v>
      </c>
      <c r="CM565" s="697">
        <f>[52]ACCOUNTALLOC!CM565</f>
        <v>0</v>
      </c>
      <c r="CN565" s="698">
        <f>[52]ACCOUNTALLOC!CN565</f>
        <v>0</v>
      </c>
      <c r="CO565" s="697">
        <f>[52]ACCOUNTALLOC!CO565</f>
        <v>0</v>
      </c>
      <c r="CP565" s="697">
        <f>[52]ACCOUNTALLOC!CP565</f>
        <v>0</v>
      </c>
      <c r="CQ565" s="697">
        <f>[52]ACCOUNTALLOC!CQ565</f>
        <v>0</v>
      </c>
      <c r="CR565" s="697">
        <f>[52]ACCOUNTALLOC!CR565</f>
        <v>0</v>
      </c>
      <c r="CS565" s="697">
        <f>[52]ACCOUNTALLOC!CS565</f>
        <v>0</v>
      </c>
      <c r="CT565" s="697">
        <f>[52]ACCOUNTALLOC!CT565</f>
        <v>0</v>
      </c>
      <c r="CU565" s="697">
        <f>[52]ACCOUNTALLOC!CU565</f>
        <v>0</v>
      </c>
      <c r="CW565" s="65">
        <f>[52]ACCOUNTALLOC!CW565</f>
        <v>0</v>
      </c>
      <c r="CX565" s="65">
        <f>[52]ACCOUNTALLOC!CX565</f>
        <v>0</v>
      </c>
      <c r="CY565" s="65">
        <f>[52]ACCOUNTALLOC!CY565</f>
        <v>0</v>
      </c>
      <c r="CZ565" s="65">
        <f>[52]ACCOUNTALLOC!CZ565</f>
        <v>0</v>
      </c>
      <c r="DA565" s="65">
        <f>[52]ACCOUNTALLOC!DA565</f>
        <v>0</v>
      </c>
      <c r="DB565" s="65">
        <f>[52]ACCOUNTALLOC!DB565</f>
        <v>0</v>
      </c>
      <c r="DC565" s="65">
        <f>[52]ACCOUNTALLOC!DC565</f>
        <v>0</v>
      </c>
      <c r="DE565" s="65">
        <v>0</v>
      </c>
      <c r="DF565" s="65">
        <v>0</v>
      </c>
      <c r="DG565" s="65">
        <v>0</v>
      </c>
      <c r="DH565" s="65">
        <v>0</v>
      </c>
      <c r="DI565" s="65">
        <v>0</v>
      </c>
      <c r="DJ565" s="65">
        <v>0</v>
      </c>
      <c r="DK565" s="65">
        <v>0</v>
      </c>
      <c r="DM565" s="65">
        <v>0</v>
      </c>
      <c r="DN565" s="65">
        <v>0</v>
      </c>
      <c r="DO565" s="65">
        <v>0</v>
      </c>
      <c r="DP565" s="65">
        <v>0</v>
      </c>
      <c r="DQ565" s="65">
        <v>0</v>
      </c>
      <c r="DR565" s="65">
        <v>0</v>
      </c>
      <c r="DS565" s="65">
        <v>0</v>
      </c>
      <c r="DU565" s="65">
        <v>0</v>
      </c>
      <c r="DV565" s="65">
        <v>0</v>
      </c>
      <c r="DW565" s="65">
        <v>0</v>
      </c>
      <c r="DX565" s="65">
        <v>0</v>
      </c>
      <c r="DY565" s="65">
        <v>0</v>
      </c>
      <c r="DZ565" s="65">
        <v>0</v>
      </c>
      <c r="EA565" s="65">
        <v>0</v>
      </c>
      <c r="EC565" s="65">
        <v>0</v>
      </c>
      <c r="ED565" s="65">
        <v>0</v>
      </c>
      <c r="EE565" s="65">
        <v>0</v>
      </c>
      <c r="EF565" s="65">
        <v>0</v>
      </c>
      <c r="EG565" s="65">
        <v>0</v>
      </c>
      <c r="EH565" s="65">
        <v>0</v>
      </c>
      <c r="EI565" s="65">
        <v>0</v>
      </c>
      <c r="EK565" s="65">
        <v>0</v>
      </c>
      <c r="EL565" s="65">
        <v>0</v>
      </c>
      <c r="EM565" s="65">
        <v>0</v>
      </c>
      <c r="EN565" s="65">
        <v>0</v>
      </c>
      <c r="EO565" s="65">
        <v>0</v>
      </c>
      <c r="EP565" s="65">
        <v>0</v>
      </c>
      <c r="EQ565" s="65">
        <v>0</v>
      </c>
      <c r="ES565" s="65">
        <v>0</v>
      </c>
      <c r="ET565" s="65">
        <v>0</v>
      </c>
      <c r="EU565" s="65">
        <v>0</v>
      </c>
      <c r="EV565" s="65">
        <v>0</v>
      </c>
      <c r="EW565" s="65">
        <v>0</v>
      </c>
      <c r="EX565" s="65">
        <v>0</v>
      </c>
      <c r="EY565" s="65">
        <v>0</v>
      </c>
      <c r="FA565" s="65">
        <v>0</v>
      </c>
      <c r="FB565" s="65">
        <v>0</v>
      </c>
      <c r="FC565" s="65">
        <v>0</v>
      </c>
      <c r="FD565" s="65">
        <v>0</v>
      </c>
      <c r="FE565" s="65">
        <v>0</v>
      </c>
      <c r="FF565" s="65">
        <v>0</v>
      </c>
      <c r="FG565" s="65">
        <v>0</v>
      </c>
    </row>
    <row r="566" spans="1:163">
      <c r="A566" s="699">
        <f>[52]ACCOUNTALLOC!A566</f>
        <v>406.02</v>
      </c>
      <c r="B566" s="698" t="str">
        <f>[52]ACCOUNTALLOC!B566</f>
        <v>Amort Exp - FERC Colstrip</v>
      </c>
      <c r="C566" s="695">
        <f>[52]ACCOUNTALLOC!C566</f>
        <v>715282.68</v>
      </c>
      <c r="D566" s="700"/>
      <c r="E566" s="697">
        <f>[52]ACCOUNTALLOC!E566</f>
        <v>45377.368265988975</v>
      </c>
      <c r="F566" s="697">
        <f>[52]ACCOUNTALLOC!F566</f>
        <v>331646.20925262896</v>
      </c>
      <c r="G566" s="697">
        <f>[52]ACCOUNTALLOC!G566</f>
        <v>0</v>
      </c>
      <c r="H566" s="697">
        <f>[52]ACCOUNTALLOC!H566</f>
        <v>0</v>
      </c>
      <c r="I566" s="697">
        <f>[52]ACCOUNTALLOC!I566</f>
        <v>0</v>
      </c>
      <c r="J566" s="697">
        <f>[52]ACCOUNTALLOC!J566</f>
        <v>0</v>
      </c>
      <c r="K566" s="697">
        <f>[52]ACCOUNTALLOC!K566</f>
        <v>377023.57751861797</v>
      </c>
      <c r="L566" s="698"/>
      <c r="M566" s="697">
        <f>[52]ACCOUNTALLOC!M566</f>
        <v>10461.888044306846</v>
      </c>
      <c r="N566" s="697">
        <f>[52]ACCOUNTALLOC!N566</f>
        <v>84267.410280046315</v>
      </c>
      <c r="O566" s="697">
        <f>[52]ACCOUNTALLOC!O566</f>
        <v>0</v>
      </c>
      <c r="P566" s="697">
        <f>[52]ACCOUNTALLOC!P566</f>
        <v>0</v>
      </c>
      <c r="Q566" s="697">
        <f>[52]ACCOUNTALLOC!Q566</f>
        <v>0</v>
      </c>
      <c r="R566" s="697">
        <f>[52]ACCOUNTALLOC!R566</f>
        <v>0</v>
      </c>
      <c r="S566" s="697">
        <f>[52]ACCOUNTALLOC!S566</f>
        <v>94729.298324353163</v>
      </c>
      <c r="T566" s="698"/>
      <c r="U566" s="697">
        <f>[52]ACCOUNTALLOC!U566</f>
        <v>11197.75641150507</v>
      </c>
      <c r="V566" s="697">
        <f>[52]ACCOUNTALLOC!V566</f>
        <v>93711.813415538738</v>
      </c>
      <c r="W566" s="697">
        <f>[52]ACCOUNTALLOC!W566</f>
        <v>0</v>
      </c>
      <c r="X566" s="697">
        <f>[52]ACCOUNTALLOC!X566</f>
        <v>0</v>
      </c>
      <c r="Y566" s="697">
        <f>[52]ACCOUNTALLOC!Y566</f>
        <v>0</v>
      </c>
      <c r="Z566" s="697">
        <f>[52]ACCOUNTALLOC!Z566</f>
        <v>0</v>
      </c>
      <c r="AA566" s="697">
        <f>[52]ACCOUNTALLOC!AA566</f>
        <v>104909.5698270438</v>
      </c>
      <c r="AB566" s="698"/>
      <c r="AC566" s="697">
        <f>[52]ACCOUNTALLOC!AC566</f>
        <v>5883.5011273936816</v>
      </c>
      <c r="AD566" s="697">
        <f>[52]ACCOUNTALLOC!AD566</f>
        <v>60478.401126822064</v>
      </c>
      <c r="AE566" s="697">
        <f>[52]ACCOUNTALLOC!AE566</f>
        <v>0</v>
      </c>
      <c r="AF566" s="697">
        <f>[52]ACCOUNTALLOC!AF566</f>
        <v>0</v>
      </c>
      <c r="AG566" s="697">
        <f>[52]ACCOUNTALLOC!AG566</f>
        <v>0</v>
      </c>
      <c r="AH566" s="697">
        <f>[52]ACCOUNTALLOC!AH566</f>
        <v>0</v>
      </c>
      <c r="AI566" s="697">
        <f>[52]ACCOUNTALLOC!AI566</f>
        <v>66361.902254215747</v>
      </c>
      <c r="AJ566" s="698"/>
      <c r="AK566" s="697">
        <f>[52]ACCOUNTALLOC!AK566</f>
        <v>4156.2383145666145</v>
      </c>
      <c r="AL566" s="697">
        <f>[52]ACCOUNTALLOC!AL566</f>
        <v>42077.411481600546</v>
      </c>
      <c r="AM566" s="697">
        <f>[52]ACCOUNTALLOC!AM566</f>
        <v>0</v>
      </c>
      <c r="AN566" s="697">
        <f>[52]ACCOUNTALLOC!AN566</f>
        <v>0</v>
      </c>
      <c r="AO566" s="697">
        <f>[52]ACCOUNTALLOC!AO566</f>
        <v>0</v>
      </c>
      <c r="AP566" s="697">
        <f>[52]ACCOUNTALLOC!AP566</f>
        <v>0</v>
      </c>
      <c r="AQ566" s="697">
        <f>[52]ACCOUNTALLOC!AQ566</f>
        <v>46233.649796167163</v>
      </c>
      <c r="AR566" s="698"/>
      <c r="AS566" s="697">
        <f>[52]ACCOUNTALLOC!AS566</f>
        <v>0.14203655449938368</v>
      </c>
      <c r="AT566" s="697">
        <f>[52]ACCOUNTALLOC!AT566</f>
        <v>132.86398639897402</v>
      </c>
      <c r="AU566" s="697">
        <f>[52]ACCOUNTALLOC!AU566</f>
        <v>0</v>
      </c>
      <c r="AV566" s="697">
        <f>[52]ACCOUNTALLOC!AV566</f>
        <v>0</v>
      </c>
      <c r="AW566" s="697">
        <f>[52]ACCOUNTALLOC!AW566</f>
        <v>0</v>
      </c>
      <c r="AX566" s="697">
        <f>[52]ACCOUNTALLOC!AX566</f>
        <v>0</v>
      </c>
      <c r="AY566" s="697">
        <f>[52]ACCOUNTALLOC!AY566</f>
        <v>133.0060229534734</v>
      </c>
      <c r="AZ566" s="698"/>
      <c r="BA566" s="697">
        <f>[52]ACCOUNTALLOC!BA566</f>
        <v>0</v>
      </c>
      <c r="BB566" s="697">
        <f>[52]ACCOUNTALLOC!BB566</f>
        <v>3666.9815546402019</v>
      </c>
      <c r="BC566" s="697">
        <f>[52]ACCOUNTALLOC!BC566</f>
        <v>0</v>
      </c>
      <c r="BD566" s="697">
        <f>[52]ACCOUNTALLOC!BD566</f>
        <v>0</v>
      </c>
      <c r="BE566" s="697">
        <f>[52]ACCOUNTALLOC!BE566</f>
        <v>0</v>
      </c>
      <c r="BF566" s="697">
        <f>[52]ACCOUNTALLOC!BF566</f>
        <v>0</v>
      </c>
      <c r="BG566" s="697">
        <f>[52]ACCOUNTALLOC!BG566</f>
        <v>3666.9815546402019</v>
      </c>
      <c r="BH566" s="698"/>
      <c r="BI566" s="697">
        <f>[52]ACCOUNTALLOC!BI566</f>
        <v>0</v>
      </c>
      <c r="BJ566" s="697">
        <f>[52]ACCOUNTALLOC!BJ566</f>
        <v>0</v>
      </c>
      <c r="BK566" s="697">
        <f>[52]ACCOUNTALLOC!BK566</f>
        <v>0</v>
      </c>
      <c r="BL566" s="697">
        <f>[52]ACCOUNTALLOC!BL566</f>
        <v>0</v>
      </c>
      <c r="BM566" s="697">
        <f>[52]ACCOUNTALLOC!BM566</f>
        <v>0</v>
      </c>
      <c r="BN566" s="697">
        <f>[52]ACCOUNTALLOC!BN566</f>
        <v>0</v>
      </c>
      <c r="BO566" s="697">
        <f>[52]ACCOUNTALLOC!BO566</f>
        <v>0</v>
      </c>
      <c r="BP566" s="698"/>
      <c r="BQ566" s="697">
        <f>[52]ACCOUNTALLOC!BQ566</f>
        <v>1411.6983927609147</v>
      </c>
      <c r="BR566" s="697">
        <f>[52]ACCOUNTALLOC!BR566</f>
        <v>18212.814498679152</v>
      </c>
      <c r="BS566" s="697">
        <f>[52]ACCOUNTALLOC!BS566</f>
        <v>0</v>
      </c>
      <c r="BT566" s="697">
        <f>[52]ACCOUNTALLOC!BT566</f>
        <v>0</v>
      </c>
      <c r="BU566" s="697">
        <f>[52]ACCOUNTALLOC!BU566</f>
        <v>0</v>
      </c>
      <c r="BV566" s="697">
        <f>[52]ACCOUNTALLOC!BV566</f>
        <v>0</v>
      </c>
      <c r="BW566" s="697">
        <f>[52]ACCOUNTALLOC!BW566</f>
        <v>19624.512891440067</v>
      </c>
      <c r="BX566" s="698"/>
      <c r="BY566" s="697">
        <f>[52]ACCOUNTALLOC!BY566</f>
        <v>0</v>
      </c>
      <c r="BZ566" s="697">
        <f>[52]ACCOUNTALLOC!BZ566</f>
        <v>0</v>
      </c>
      <c r="CA566" s="697">
        <f>[52]ACCOUNTALLOC!CA566</f>
        <v>0</v>
      </c>
      <c r="CB566" s="697">
        <f>[52]ACCOUNTALLOC!CB566</f>
        <v>0</v>
      </c>
      <c r="CC566" s="697">
        <f>[52]ACCOUNTALLOC!CC566</f>
        <v>0</v>
      </c>
      <c r="CD566" s="697">
        <f>[52]ACCOUNTALLOC!CD566</f>
        <v>0</v>
      </c>
      <c r="CE566" s="697">
        <f>[52]ACCOUNTALLOC!CE566</f>
        <v>0</v>
      </c>
      <c r="CF566" s="698"/>
      <c r="CG566" s="697">
        <f>[52]ACCOUNTALLOC!CG566</f>
        <v>163.52012940203775</v>
      </c>
      <c r="CH566" s="697">
        <f>[52]ACCOUNTALLOC!CH566</f>
        <v>2193.048655649161</v>
      </c>
      <c r="CI566" s="697">
        <f>[52]ACCOUNTALLOC!CI566</f>
        <v>0</v>
      </c>
      <c r="CJ566" s="697">
        <f>[52]ACCOUNTALLOC!CJ566</f>
        <v>0</v>
      </c>
      <c r="CK566" s="697">
        <f>[52]ACCOUNTALLOC!CK566</f>
        <v>0</v>
      </c>
      <c r="CL566" s="697">
        <f>[52]ACCOUNTALLOC!CL566</f>
        <v>0</v>
      </c>
      <c r="CM566" s="697">
        <f>[52]ACCOUNTALLOC!CM566</f>
        <v>2356.5687850511986</v>
      </c>
      <c r="CN566" s="698">
        <f>[52]ACCOUNTALLOC!CN566</f>
        <v>0</v>
      </c>
      <c r="CO566" s="697">
        <f>[52]ACCOUNTALLOC!CO566</f>
        <v>28.982077521370492</v>
      </c>
      <c r="CP566" s="697">
        <f>[52]ACCOUNTALLOC!CP566</f>
        <v>214.63094799612091</v>
      </c>
      <c r="CQ566" s="697">
        <f>[52]ACCOUNTALLOC!CQ566</f>
        <v>0</v>
      </c>
      <c r="CR566" s="697">
        <f>[52]ACCOUNTALLOC!CR566</f>
        <v>0</v>
      </c>
      <c r="CS566" s="697">
        <f>[52]ACCOUNTALLOC!CS566</f>
        <v>0</v>
      </c>
      <c r="CT566" s="697">
        <f>[52]ACCOUNTALLOC!CT566</f>
        <v>0</v>
      </c>
      <c r="CU566" s="697">
        <f>[52]ACCOUNTALLOC!CU566</f>
        <v>243.61302551749139</v>
      </c>
      <c r="CW566" s="65">
        <f>[52]ACCOUNTALLOC!CW566</f>
        <v>0</v>
      </c>
      <c r="CX566" s="65">
        <f>[52]ACCOUNTALLOC!CX566</f>
        <v>0</v>
      </c>
      <c r="CY566" s="65">
        <f>[52]ACCOUNTALLOC!CY566</f>
        <v>0</v>
      </c>
      <c r="CZ566" s="65">
        <f>[52]ACCOUNTALLOC!CZ566</f>
        <v>0</v>
      </c>
      <c r="DA566" s="65">
        <f>[52]ACCOUNTALLOC!DA566</f>
        <v>0</v>
      </c>
      <c r="DB566" s="65">
        <f>[52]ACCOUNTALLOC!DB566</f>
        <v>0</v>
      </c>
      <c r="DC566" s="65">
        <f>[52]ACCOUNTALLOC!DC566</f>
        <v>0</v>
      </c>
      <c r="DE566" s="65">
        <v>0</v>
      </c>
      <c r="DF566" s="65">
        <v>0</v>
      </c>
      <c r="DG566" s="65">
        <v>0</v>
      </c>
      <c r="DH566" s="65">
        <v>0</v>
      </c>
      <c r="DI566" s="65">
        <v>0</v>
      </c>
      <c r="DJ566" s="65">
        <v>0</v>
      </c>
      <c r="DK566" s="65">
        <v>0</v>
      </c>
      <c r="DM566" s="65">
        <v>0</v>
      </c>
      <c r="DN566" s="65">
        <v>0</v>
      </c>
      <c r="DO566" s="65">
        <v>0</v>
      </c>
      <c r="DP566" s="65">
        <v>0</v>
      </c>
      <c r="DQ566" s="65">
        <v>0</v>
      </c>
      <c r="DR566" s="65">
        <v>0</v>
      </c>
      <c r="DS566" s="65">
        <v>0</v>
      </c>
      <c r="DU566" s="65">
        <v>0</v>
      </c>
      <c r="DV566" s="65">
        <v>0</v>
      </c>
      <c r="DW566" s="65">
        <v>0</v>
      </c>
      <c r="DX566" s="65">
        <v>0</v>
      </c>
      <c r="DY566" s="65">
        <v>0</v>
      </c>
      <c r="DZ566" s="65">
        <v>0</v>
      </c>
      <c r="EA566" s="65">
        <v>0</v>
      </c>
      <c r="EC566" s="65">
        <v>0</v>
      </c>
      <c r="ED566" s="65">
        <v>0</v>
      </c>
      <c r="EE566" s="65">
        <v>0</v>
      </c>
      <c r="EF566" s="65">
        <v>0</v>
      </c>
      <c r="EG566" s="65">
        <v>0</v>
      </c>
      <c r="EH566" s="65">
        <v>0</v>
      </c>
      <c r="EI566" s="65">
        <v>0</v>
      </c>
      <c r="EK566" s="65">
        <v>0</v>
      </c>
      <c r="EL566" s="65">
        <v>0</v>
      </c>
      <c r="EM566" s="65">
        <v>0</v>
      </c>
      <c r="EN566" s="65">
        <v>0</v>
      </c>
      <c r="EO566" s="65">
        <v>0</v>
      </c>
      <c r="EP566" s="65">
        <v>0</v>
      </c>
      <c r="EQ566" s="65">
        <v>0</v>
      </c>
      <c r="ES566" s="65">
        <v>0</v>
      </c>
      <c r="ET566" s="65">
        <v>0</v>
      </c>
      <c r="EU566" s="65">
        <v>0</v>
      </c>
      <c r="EV566" s="65">
        <v>0</v>
      </c>
      <c r="EW566" s="65">
        <v>0</v>
      </c>
      <c r="EX566" s="65">
        <v>0</v>
      </c>
      <c r="EY566" s="65">
        <v>0</v>
      </c>
      <c r="FA566" s="65">
        <v>0</v>
      </c>
      <c r="FB566" s="65">
        <v>0</v>
      </c>
      <c r="FC566" s="65">
        <v>0</v>
      </c>
      <c r="FD566" s="65">
        <v>0</v>
      </c>
      <c r="FE566" s="65">
        <v>0</v>
      </c>
      <c r="FF566" s="65">
        <v>0</v>
      </c>
      <c r="FG566" s="65">
        <v>0</v>
      </c>
    </row>
    <row r="567" spans="1:163">
      <c r="A567" s="699">
        <f>[52]ACCOUNTALLOC!A567</f>
        <v>406.03</v>
      </c>
      <c r="B567" s="698" t="str">
        <f>[52]ACCOUNTALLOC!B567</f>
        <v>Amort Exp - Acq Adjustment - Production</v>
      </c>
      <c r="C567" s="695">
        <f>[52]ACCOUNTALLOC!C567</f>
        <v>8414393.160000002</v>
      </c>
      <c r="D567" s="700"/>
      <c r="E567" s="697">
        <f>[52]ACCOUNTALLOC!E567</f>
        <v>533807.16160516953</v>
      </c>
      <c r="F567" s="697">
        <f>[52]ACCOUNTALLOC!F567</f>
        <v>3901396.8500890448</v>
      </c>
      <c r="G567" s="697">
        <f>[52]ACCOUNTALLOC!G567</f>
        <v>0</v>
      </c>
      <c r="H567" s="697">
        <f>[52]ACCOUNTALLOC!H567</f>
        <v>0</v>
      </c>
      <c r="I567" s="697">
        <f>[52]ACCOUNTALLOC!I567</f>
        <v>0</v>
      </c>
      <c r="J567" s="697">
        <f>[52]ACCOUNTALLOC!J567</f>
        <v>0</v>
      </c>
      <c r="K567" s="697">
        <f>[52]ACCOUNTALLOC!K567</f>
        <v>4435204.0116942143</v>
      </c>
      <c r="L567" s="698"/>
      <c r="M567" s="697">
        <f>[52]ACCOUNTALLOC!M567</f>
        <v>123070.83851198707</v>
      </c>
      <c r="N567" s="697">
        <f>[52]ACCOUNTALLOC!N567</f>
        <v>991299.16115309182</v>
      </c>
      <c r="O567" s="697">
        <f>[52]ACCOUNTALLOC!O567</f>
        <v>0</v>
      </c>
      <c r="P567" s="697">
        <f>[52]ACCOUNTALLOC!P567</f>
        <v>0</v>
      </c>
      <c r="Q567" s="697">
        <f>[52]ACCOUNTALLOC!Q567</f>
        <v>0</v>
      </c>
      <c r="R567" s="697">
        <f>[52]ACCOUNTALLOC!R567</f>
        <v>0</v>
      </c>
      <c r="S567" s="697">
        <f>[52]ACCOUNTALLOC!S567</f>
        <v>1114369.9996650789</v>
      </c>
      <c r="T567" s="698"/>
      <c r="U567" s="697">
        <f>[52]ACCOUNTALLOC!U567</f>
        <v>131727.39616219202</v>
      </c>
      <c r="V567" s="697">
        <f>[52]ACCOUNTALLOC!V567</f>
        <v>1102400.5807255188</v>
      </c>
      <c r="W567" s="697">
        <f>[52]ACCOUNTALLOC!W567</f>
        <v>0</v>
      </c>
      <c r="X567" s="697">
        <f>[52]ACCOUNTALLOC!X567</f>
        <v>0</v>
      </c>
      <c r="Y567" s="697">
        <f>[52]ACCOUNTALLOC!Y567</f>
        <v>0</v>
      </c>
      <c r="Z567" s="697">
        <f>[52]ACCOUNTALLOC!Z567</f>
        <v>0</v>
      </c>
      <c r="AA567" s="697">
        <f>[52]ACCOUNTALLOC!AA567</f>
        <v>1234127.9768877109</v>
      </c>
      <c r="AB567" s="698"/>
      <c r="AC567" s="697">
        <f>[52]ACCOUNTALLOC!AC567</f>
        <v>69211.925616867578</v>
      </c>
      <c r="AD567" s="697">
        <f>[52]ACCOUNTALLOC!AD567</f>
        <v>711451.65260994143</v>
      </c>
      <c r="AE567" s="697">
        <f>[52]ACCOUNTALLOC!AE567</f>
        <v>0</v>
      </c>
      <c r="AF567" s="697">
        <f>[52]ACCOUNTALLOC!AF567</f>
        <v>0</v>
      </c>
      <c r="AG567" s="697">
        <f>[52]ACCOUNTALLOC!AG567</f>
        <v>0</v>
      </c>
      <c r="AH567" s="697">
        <f>[52]ACCOUNTALLOC!AH567</f>
        <v>0</v>
      </c>
      <c r="AI567" s="697">
        <f>[52]ACCOUNTALLOC!AI567</f>
        <v>780663.57822680904</v>
      </c>
      <c r="AJ567" s="698"/>
      <c r="AK567" s="697">
        <f>[52]ACCOUNTALLOC!AK567</f>
        <v>48892.870222188598</v>
      </c>
      <c r="AL567" s="697">
        <f>[52]ACCOUNTALLOC!AL567</f>
        <v>494987.35711213521</v>
      </c>
      <c r="AM567" s="697">
        <f>[52]ACCOUNTALLOC!AM567</f>
        <v>0</v>
      </c>
      <c r="AN567" s="697">
        <f>[52]ACCOUNTALLOC!AN567</f>
        <v>0</v>
      </c>
      <c r="AO567" s="697">
        <f>[52]ACCOUNTALLOC!AO567</f>
        <v>0</v>
      </c>
      <c r="AP567" s="697">
        <f>[52]ACCOUNTALLOC!AP567</f>
        <v>0</v>
      </c>
      <c r="AQ567" s="697">
        <f>[52]ACCOUNTALLOC!AQ567</f>
        <v>543880.2273343238</v>
      </c>
      <c r="AR567" s="698"/>
      <c r="AS567" s="697">
        <f>[52]ACCOUNTALLOC!AS567</f>
        <v>1.6708798438256347</v>
      </c>
      <c r="AT567" s="697">
        <f>[52]ACCOUNTALLOC!AT567</f>
        <v>1562.9762185292398</v>
      </c>
      <c r="AU567" s="697">
        <f>[52]ACCOUNTALLOC!AU567</f>
        <v>0</v>
      </c>
      <c r="AV567" s="697">
        <f>[52]ACCOUNTALLOC!AV567</f>
        <v>0</v>
      </c>
      <c r="AW567" s="697">
        <f>[52]ACCOUNTALLOC!AW567</f>
        <v>0</v>
      </c>
      <c r="AX567" s="697">
        <f>[52]ACCOUNTALLOC!AX567</f>
        <v>0</v>
      </c>
      <c r="AY567" s="697">
        <f>[52]ACCOUNTALLOC!AY567</f>
        <v>1564.6470983730653</v>
      </c>
      <c r="AZ567" s="698"/>
      <c r="BA567" s="697">
        <f>[52]ACCOUNTALLOC!BA567</f>
        <v>0</v>
      </c>
      <c r="BB567" s="697">
        <f>[52]ACCOUNTALLOC!BB567</f>
        <v>43137.385223993799</v>
      </c>
      <c r="BC567" s="697">
        <f>[52]ACCOUNTALLOC!BC567</f>
        <v>0</v>
      </c>
      <c r="BD567" s="697">
        <f>[52]ACCOUNTALLOC!BD567</f>
        <v>0</v>
      </c>
      <c r="BE567" s="697">
        <f>[52]ACCOUNTALLOC!BE567</f>
        <v>0</v>
      </c>
      <c r="BF567" s="697">
        <f>[52]ACCOUNTALLOC!BF567</f>
        <v>0</v>
      </c>
      <c r="BG567" s="697">
        <f>[52]ACCOUNTALLOC!BG567</f>
        <v>43137.385223993799</v>
      </c>
      <c r="BH567" s="698"/>
      <c r="BI567" s="697">
        <f>[52]ACCOUNTALLOC!BI567</f>
        <v>0</v>
      </c>
      <c r="BJ567" s="697">
        <f>[52]ACCOUNTALLOC!BJ567</f>
        <v>0</v>
      </c>
      <c r="BK567" s="697">
        <f>[52]ACCOUNTALLOC!BK567</f>
        <v>0</v>
      </c>
      <c r="BL567" s="697">
        <f>[52]ACCOUNTALLOC!BL567</f>
        <v>0</v>
      </c>
      <c r="BM567" s="697">
        <f>[52]ACCOUNTALLOC!BM567</f>
        <v>0</v>
      </c>
      <c r="BN567" s="697">
        <f>[52]ACCOUNTALLOC!BN567</f>
        <v>0</v>
      </c>
      <c r="BO567" s="697">
        <f>[52]ACCOUNTALLOC!BO567</f>
        <v>0</v>
      </c>
      <c r="BP567" s="698"/>
      <c r="BQ567" s="697">
        <f>[52]ACCOUNTALLOC!BQ567</f>
        <v>16606.840389355486</v>
      </c>
      <c r="BR567" s="697">
        <f>[52]ACCOUNTALLOC!BR567</f>
        <v>214250.6536605006</v>
      </c>
      <c r="BS567" s="697">
        <f>[52]ACCOUNTALLOC!BS567</f>
        <v>0</v>
      </c>
      <c r="BT567" s="697">
        <f>[52]ACCOUNTALLOC!BT567</f>
        <v>0</v>
      </c>
      <c r="BU567" s="697">
        <f>[52]ACCOUNTALLOC!BU567</f>
        <v>0</v>
      </c>
      <c r="BV567" s="697">
        <f>[52]ACCOUNTALLOC!BV567</f>
        <v>0</v>
      </c>
      <c r="BW567" s="697">
        <f>[52]ACCOUNTALLOC!BW567</f>
        <v>230857.49404985609</v>
      </c>
      <c r="BX567" s="698"/>
      <c r="BY567" s="697">
        <f>[52]ACCOUNTALLOC!BY567</f>
        <v>0</v>
      </c>
      <c r="BZ567" s="697">
        <f>[52]ACCOUNTALLOC!BZ567</f>
        <v>0</v>
      </c>
      <c r="CA567" s="697">
        <f>[52]ACCOUNTALLOC!CA567</f>
        <v>0</v>
      </c>
      <c r="CB567" s="697">
        <f>[52]ACCOUNTALLOC!CB567</f>
        <v>0</v>
      </c>
      <c r="CC567" s="697">
        <f>[52]ACCOUNTALLOC!CC567</f>
        <v>0</v>
      </c>
      <c r="CD567" s="697">
        <f>[52]ACCOUNTALLOC!CD567</f>
        <v>0</v>
      </c>
      <c r="CE567" s="697">
        <f>[52]ACCOUNTALLOC!CE567</f>
        <v>0</v>
      </c>
      <c r="CF567" s="698"/>
      <c r="CG567" s="697">
        <f>[52]ACCOUNTALLOC!CG567</f>
        <v>1923.6068436087696</v>
      </c>
      <c r="CH567" s="697">
        <f>[52]ACCOUNTALLOC!CH567</f>
        <v>25798.434833682113</v>
      </c>
      <c r="CI567" s="697">
        <f>[52]ACCOUNTALLOC!CI567</f>
        <v>0</v>
      </c>
      <c r="CJ567" s="697">
        <f>[52]ACCOUNTALLOC!CJ567</f>
        <v>0</v>
      </c>
      <c r="CK567" s="697">
        <f>[52]ACCOUNTALLOC!CK567</f>
        <v>0</v>
      </c>
      <c r="CL567" s="697">
        <f>[52]ACCOUNTALLOC!CL567</f>
        <v>0</v>
      </c>
      <c r="CM567" s="697">
        <f>[52]ACCOUNTALLOC!CM567</f>
        <v>27722.041677290883</v>
      </c>
      <c r="CN567" s="698">
        <f>[52]ACCOUNTALLOC!CN567</f>
        <v>0</v>
      </c>
      <c r="CO567" s="697">
        <f>[52]ACCOUNTALLOC!CO567</f>
        <v>340.93736878741373</v>
      </c>
      <c r="CP567" s="697">
        <f>[52]ACCOUNTALLOC!CP567</f>
        <v>2524.8607735656001</v>
      </c>
      <c r="CQ567" s="697">
        <f>[52]ACCOUNTALLOC!CQ567</f>
        <v>0</v>
      </c>
      <c r="CR567" s="697">
        <f>[52]ACCOUNTALLOC!CR567</f>
        <v>0</v>
      </c>
      <c r="CS567" s="697">
        <f>[52]ACCOUNTALLOC!CS567</f>
        <v>0</v>
      </c>
      <c r="CT567" s="697">
        <f>[52]ACCOUNTALLOC!CT567</f>
        <v>0</v>
      </c>
      <c r="CU567" s="697">
        <f>[52]ACCOUNTALLOC!CU567</f>
        <v>2865.7981423530136</v>
      </c>
      <c r="CW567" s="65">
        <f>[52]ACCOUNTALLOC!CW567</f>
        <v>0</v>
      </c>
      <c r="CX567" s="65">
        <f>[52]ACCOUNTALLOC!CX567</f>
        <v>0</v>
      </c>
      <c r="CY567" s="65">
        <f>[52]ACCOUNTALLOC!CY567</f>
        <v>0</v>
      </c>
      <c r="CZ567" s="65">
        <f>[52]ACCOUNTALLOC!CZ567</f>
        <v>0</v>
      </c>
      <c r="DA567" s="65">
        <f>[52]ACCOUNTALLOC!DA567</f>
        <v>0</v>
      </c>
      <c r="DB567" s="65">
        <f>[52]ACCOUNTALLOC!DB567</f>
        <v>0</v>
      </c>
      <c r="DC567" s="65">
        <f>[52]ACCOUNTALLOC!DC567</f>
        <v>0</v>
      </c>
      <c r="DE567" s="65">
        <v>0</v>
      </c>
      <c r="DF567" s="65">
        <v>0</v>
      </c>
      <c r="DG567" s="65">
        <v>0</v>
      </c>
      <c r="DH567" s="65">
        <v>0</v>
      </c>
      <c r="DI567" s="65">
        <v>0</v>
      </c>
      <c r="DJ567" s="65">
        <v>0</v>
      </c>
      <c r="DK567" s="65">
        <v>0</v>
      </c>
      <c r="DM567" s="65">
        <v>0</v>
      </c>
      <c r="DN567" s="65">
        <v>0</v>
      </c>
      <c r="DO567" s="65">
        <v>0</v>
      </c>
      <c r="DP567" s="65">
        <v>0</v>
      </c>
      <c r="DQ567" s="65">
        <v>0</v>
      </c>
      <c r="DR567" s="65">
        <v>0</v>
      </c>
      <c r="DS567" s="65">
        <v>0</v>
      </c>
      <c r="DU567" s="65">
        <v>0</v>
      </c>
      <c r="DV567" s="65">
        <v>0</v>
      </c>
      <c r="DW567" s="65">
        <v>0</v>
      </c>
      <c r="DX567" s="65">
        <v>0</v>
      </c>
      <c r="DY567" s="65">
        <v>0</v>
      </c>
      <c r="DZ567" s="65">
        <v>0</v>
      </c>
      <c r="EA567" s="65">
        <v>0</v>
      </c>
      <c r="EC567" s="65">
        <v>0</v>
      </c>
      <c r="ED567" s="65">
        <v>0</v>
      </c>
      <c r="EE567" s="65">
        <v>0</v>
      </c>
      <c r="EF567" s="65">
        <v>0</v>
      </c>
      <c r="EG567" s="65">
        <v>0</v>
      </c>
      <c r="EH567" s="65">
        <v>0</v>
      </c>
      <c r="EI567" s="65">
        <v>0</v>
      </c>
      <c r="EK567" s="65">
        <v>0</v>
      </c>
      <c r="EL567" s="65">
        <v>0</v>
      </c>
      <c r="EM567" s="65">
        <v>0</v>
      </c>
      <c r="EN567" s="65">
        <v>0</v>
      </c>
      <c r="EO567" s="65">
        <v>0</v>
      </c>
      <c r="EP567" s="65">
        <v>0</v>
      </c>
      <c r="EQ567" s="65">
        <v>0</v>
      </c>
      <c r="ES567" s="65">
        <v>0</v>
      </c>
      <c r="ET567" s="65">
        <v>0</v>
      </c>
      <c r="EU567" s="65">
        <v>0</v>
      </c>
      <c r="EV567" s="65">
        <v>0</v>
      </c>
      <c r="EW567" s="65">
        <v>0</v>
      </c>
      <c r="EX567" s="65">
        <v>0</v>
      </c>
      <c r="EY567" s="65">
        <v>0</v>
      </c>
      <c r="FA567" s="65">
        <v>0</v>
      </c>
      <c r="FB567" s="65">
        <v>0</v>
      </c>
      <c r="FC567" s="65">
        <v>0</v>
      </c>
      <c r="FD567" s="65">
        <v>0</v>
      </c>
      <c r="FE567" s="65">
        <v>0</v>
      </c>
      <c r="FF567" s="65">
        <v>0</v>
      </c>
      <c r="FG567" s="65">
        <v>0</v>
      </c>
    </row>
    <row r="568" spans="1:163">
      <c r="A568" s="699">
        <f>[52]ACCOUNTALLOC!A568</f>
        <v>407</v>
      </c>
      <c r="B568" s="698" t="str">
        <f>[52]ACCOUNTALLOC!B568</f>
        <v>Amort Exp - Property Losses - Production</v>
      </c>
      <c r="C568" s="695">
        <f>[52]ACCOUNTALLOC!C568</f>
        <v>10322245.039999999</v>
      </c>
      <c r="D568" s="700"/>
      <c r="E568" s="697">
        <f>[52]ACCOUNTALLOC!E568</f>
        <v>654840.84489765367</v>
      </c>
      <c r="F568" s="697">
        <f>[52]ACCOUNTALLOC!F568</f>
        <v>4785986.763293012</v>
      </c>
      <c r="G568" s="697">
        <f>[52]ACCOUNTALLOC!G568</f>
        <v>0</v>
      </c>
      <c r="H568" s="697">
        <f>[52]ACCOUNTALLOC!H568</f>
        <v>0</v>
      </c>
      <c r="I568" s="697">
        <f>[52]ACCOUNTALLOC!I568</f>
        <v>0</v>
      </c>
      <c r="J568" s="697">
        <f>[52]ACCOUNTALLOC!J568</f>
        <v>0</v>
      </c>
      <c r="K568" s="697">
        <f>[52]ACCOUNTALLOC!K568</f>
        <v>5440827.608190666</v>
      </c>
      <c r="L568" s="698"/>
      <c r="M568" s="697">
        <f>[52]ACCOUNTALLOC!M568</f>
        <v>150975.51638518862</v>
      </c>
      <c r="N568" s="697">
        <f>[52]ACCOUNTALLOC!N568</f>
        <v>1216063.0784417328</v>
      </c>
      <c r="O568" s="697">
        <f>[52]ACCOUNTALLOC!O568</f>
        <v>0</v>
      </c>
      <c r="P568" s="697">
        <f>[52]ACCOUNTALLOC!P568</f>
        <v>0</v>
      </c>
      <c r="Q568" s="697">
        <f>[52]ACCOUNTALLOC!Q568</f>
        <v>0</v>
      </c>
      <c r="R568" s="697">
        <f>[52]ACCOUNTALLOC!R568</f>
        <v>0</v>
      </c>
      <c r="S568" s="697">
        <f>[52]ACCOUNTALLOC!S568</f>
        <v>1367038.5948269214</v>
      </c>
      <c r="T568" s="698"/>
      <c r="U568" s="697">
        <f>[52]ACCOUNTALLOC!U568</f>
        <v>161594.83349685802</v>
      </c>
      <c r="V568" s="697">
        <f>[52]ACCOUNTALLOC!V568</f>
        <v>1352355.2691335264</v>
      </c>
      <c r="W568" s="697">
        <f>[52]ACCOUNTALLOC!W568</f>
        <v>0</v>
      </c>
      <c r="X568" s="697">
        <f>[52]ACCOUNTALLOC!X568</f>
        <v>0</v>
      </c>
      <c r="Y568" s="697">
        <f>[52]ACCOUNTALLOC!Y568</f>
        <v>0</v>
      </c>
      <c r="Z568" s="697">
        <f>[52]ACCOUNTALLOC!Z568</f>
        <v>0</v>
      </c>
      <c r="AA568" s="697">
        <f>[52]ACCOUNTALLOC!AA568</f>
        <v>1513950.1026303843</v>
      </c>
      <c r="AB568" s="698"/>
      <c r="AC568" s="697">
        <f>[52]ACCOUNTALLOC!AC568</f>
        <v>84904.810403173513</v>
      </c>
      <c r="AD568" s="697">
        <f>[52]ACCOUNTALLOC!AD568</f>
        <v>872763.8645723525</v>
      </c>
      <c r="AE568" s="697">
        <f>[52]ACCOUNTALLOC!AE568</f>
        <v>0</v>
      </c>
      <c r="AF568" s="697">
        <f>[52]ACCOUNTALLOC!AF568</f>
        <v>0</v>
      </c>
      <c r="AG568" s="697">
        <f>[52]ACCOUNTALLOC!AG568</f>
        <v>0</v>
      </c>
      <c r="AH568" s="697">
        <f>[52]ACCOUNTALLOC!AH568</f>
        <v>0</v>
      </c>
      <c r="AI568" s="697">
        <f>[52]ACCOUNTALLOC!AI568</f>
        <v>957668.67497552605</v>
      </c>
      <c r="AJ568" s="698"/>
      <c r="AK568" s="697">
        <f>[52]ACCOUNTALLOC!AK568</f>
        <v>59978.679097323024</v>
      </c>
      <c r="AL568" s="697">
        <f>[52]ACCOUNTALLOC!AL568</f>
        <v>607219.1653822657</v>
      </c>
      <c r="AM568" s="697">
        <f>[52]ACCOUNTALLOC!AM568</f>
        <v>0</v>
      </c>
      <c r="AN568" s="697">
        <f>[52]ACCOUNTALLOC!AN568</f>
        <v>0</v>
      </c>
      <c r="AO568" s="697">
        <f>[52]ACCOUNTALLOC!AO568</f>
        <v>0</v>
      </c>
      <c r="AP568" s="697">
        <f>[52]ACCOUNTALLOC!AP568</f>
        <v>0</v>
      </c>
      <c r="AQ568" s="697">
        <f>[52]ACCOUNTALLOC!AQ568</f>
        <v>667197.84447958868</v>
      </c>
      <c r="AR568" s="698"/>
      <c r="AS568" s="697">
        <f>[52]ACCOUNTALLOC!AS568</f>
        <v>2.0497296539879208</v>
      </c>
      <c r="AT568" s="697">
        <f>[52]ACCOUNTALLOC!AT568</f>
        <v>1917.3603149477028</v>
      </c>
      <c r="AU568" s="697">
        <f>[52]ACCOUNTALLOC!AU568</f>
        <v>0</v>
      </c>
      <c r="AV568" s="697">
        <f>[52]ACCOUNTALLOC!AV568</f>
        <v>0</v>
      </c>
      <c r="AW568" s="697">
        <f>[52]ACCOUNTALLOC!AW568</f>
        <v>0</v>
      </c>
      <c r="AX568" s="697">
        <f>[52]ACCOUNTALLOC!AX568</f>
        <v>0</v>
      </c>
      <c r="AY568" s="697">
        <f>[52]ACCOUNTALLOC!AY568</f>
        <v>1919.4100446016907</v>
      </c>
      <c r="AZ568" s="698"/>
      <c r="BA568" s="697">
        <f>[52]ACCOUNTALLOC!BA568</f>
        <v>0</v>
      </c>
      <c r="BB568" s="697">
        <f>[52]ACCOUNTALLOC!BB568</f>
        <v>52918.21432633642</v>
      </c>
      <c r="BC568" s="697">
        <f>[52]ACCOUNTALLOC!BC568</f>
        <v>0</v>
      </c>
      <c r="BD568" s="697">
        <f>[52]ACCOUNTALLOC!BD568</f>
        <v>0</v>
      </c>
      <c r="BE568" s="697">
        <f>[52]ACCOUNTALLOC!BE568</f>
        <v>0</v>
      </c>
      <c r="BF568" s="697">
        <f>[52]ACCOUNTALLOC!BF568</f>
        <v>0</v>
      </c>
      <c r="BG568" s="697">
        <f>[52]ACCOUNTALLOC!BG568</f>
        <v>52918.21432633642</v>
      </c>
      <c r="BH568" s="698"/>
      <c r="BI568" s="697">
        <f>[52]ACCOUNTALLOC!BI568</f>
        <v>0</v>
      </c>
      <c r="BJ568" s="697">
        <f>[52]ACCOUNTALLOC!BJ568</f>
        <v>0</v>
      </c>
      <c r="BK568" s="697">
        <f>[52]ACCOUNTALLOC!BK568</f>
        <v>0</v>
      </c>
      <c r="BL568" s="697">
        <f>[52]ACCOUNTALLOC!BL568</f>
        <v>0</v>
      </c>
      <c r="BM568" s="697">
        <f>[52]ACCOUNTALLOC!BM568</f>
        <v>0</v>
      </c>
      <c r="BN568" s="697">
        <f>[52]ACCOUNTALLOC!BN568</f>
        <v>0</v>
      </c>
      <c r="BO568" s="697">
        <f>[52]ACCOUNTALLOC!BO568</f>
        <v>0</v>
      </c>
      <c r="BP568" s="698"/>
      <c r="BQ568" s="697">
        <f>[52]ACCOUNTALLOC!BQ568</f>
        <v>20372.220857706663</v>
      </c>
      <c r="BR568" s="697">
        <f>[52]ACCOUNTALLOC!BR568</f>
        <v>262829.14347014652</v>
      </c>
      <c r="BS568" s="697">
        <f>[52]ACCOUNTALLOC!BS568</f>
        <v>0</v>
      </c>
      <c r="BT568" s="697">
        <f>[52]ACCOUNTALLOC!BT568</f>
        <v>0</v>
      </c>
      <c r="BU568" s="697">
        <f>[52]ACCOUNTALLOC!BU568</f>
        <v>0</v>
      </c>
      <c r="BV568" s="697">
        <f>[52]ACCOUNTALLOC!BV568</f>
        <v>0</v>
      </c>
      <c r="BW568" s="697">
        <f>[52]ACCOUNTALLOC!BW568</f>
        <v>283201.3643278532</v>
      </c>
      <c r="BX568" s="698"/>
      <c r="BY568" s="697">
        <f>[52]ACCOUNTALLOC!BY568</f>
        <v>0</v>
      </c>
      <c r="BZ568" s="697">
        <f>[52]ACCOUNTALLOC!BZ568</f>
        <v>0</v>
      </c>
      <c r="CA568" s="697">
        <f>[52]ACCOUNTALLOC!CA568</f>
        <v>0</v>
      </c>
      <c r="CB568" s="697">
        <f>[52]ACCOUNTALLOC!CB568</f>
        <v>0</v>
      </c>
      <c r="CC568" s="697">
        <f>[52]ACCOUNTALLOC!CC568</f>
        <v>0</v>
      </c>
      <c r="CD568" s="697">
        <f>[52]ACCOUNTALLOC!CD568</f>
        <v>0</v>
      </c>
      <c r="CE568" s="697">
        <f>[52]ACCOUNTALLOC!CE568</f>
        <v>0</v>
      </c>
      <c r="CF568" s="698"/>
      <c r="CG568" s="697">
        <f>[52]ACCOUNTALLOC!CG568</f>
        <v>2359.7591439797507</v>
      </c>
      <c r="CH568" s="697">
        <f>[52]ACCOUNTALLOC!CH568</f>
        <v>31647.887249630057</v>
      </c>
      <c r="CI568" s="697">
        <f>[52]ACCOUNTALLOC!CI568</f>
        <v>0</v>
      </c>
      <c r="CJ568" s="697">
        <f>[52]ACCOUNTALLOC!CJ568</f>
        <v>0</v>
      </c>
      <c r="CK568" s="697">
        <f>[52]ACCOUNTALLOC!CK568</f>
        <v>0</v>
      </c>
      <c r="CL568" s="697">
        <f>[52]ACCOUNTALLOC!CL568</f>
        <v>0</v>
      </c>
      <c r="CM568" s="697">
        <f>[52]ACCOUNTALLOC!CM568</f>
        <v>34007.646393609808</v>
      </c>
      <c r="CN568" s="698">
        <f>[52]ACCOUNTALLOC!CN568</f>
        <v>0</v>
      </c>
      <c r="CO568" s="697">
        <f>[52]ACCOUNTALLOC!CO568</f>
        <v>418.24038846272919</v>
      </c>
      <c r="CP568" s="697">
        <f>[52]ACCOUNTALLOC!CP568</f>
        <v>3097.3394160522057</v>
      </c>
      <c r="CQ568" s="697">
        <f>[52]ACCOUNTALLOC!CQ568</f>
        <v>0</v>
      </c>
      <c r="CR568" s="697">
        <f>[52]ACCOUNTALLOC!CR568</f>
        <v>0</v>
      </c>
      <c r="CS568" s="697">
        <f>[52]ACCOUNTALLOC!CS568</f>
        <v>0</v>
      </c>
      <c r="CT568" s="697">
        <f>[52]ACCOUNTALLOC!CT568</f>
        <v>0</v>
      </c>
      <c r="CU568" s="697">
        <f>[52]ACCOUNTALLOC!CU568</f>
        <v>3515.5798045149349</v>
      </c>
      <c r="CW568" s="65">
        <f>[52]ACCOUNTALLOC!CW568</f>
        <v>0</v>
      </c>
      <c r="CX568" s="65">
        <f>[52]ACCOUNTALLOC!CX568</f>
        <v>0</v>
      </c>
      <c r="CY568" s="65">
        <f>[52]ACCOUNTALLOC!CY568</f>
        <v>0</v>
      </c>
      <c r="CZ568" s="65">
        <f>[52]ACCOUNTALLOC!CZ568</f>
        <v>0</v>
      </c>
      <c r="DA568" s="65">
        <f>[52]ACCOUNTALLOC!DA568</f>
        <v>0</v>
      </c>
      <c r="DB568" s="65">
        <f>[52]ACCOUNTALLOC!DB568</f>
        <v>0</v>
      </c>
      <c r="DC568" s="65">
        <f>[52]ACCOUNTALLOC!DC568</f>
        <v>0</v>
      </c>
      <c r="DE568" s="65">
        <v>0</v>
      </c>
      <c r="DF568" s="65">
        <v>0</v>
      </c>
      <c r="DG568" s="65">
        <v>0</v>
      </c>
      <c r="DH568" s="65">
        <v>0</v>
      </c>
      <c r="DI568" s="65">
        <v>0</v>
      </c>
      <c r="DJ568" s="65">
        <v>0</v>
      </c>
      <c r="DK568" s="65">
        <v>0</v>
      </c>
      <c r="DM568" s="65">
        <v>0</v>
      </c>
      <c r="DN568" s="65">
        <v>0</v>
      </c>
      <c r="DO568" s="65">
        <v>0</v>
      </c>
      <c r="DP568" s="65">
        <v>0</v>
      </c>
      <c r="DQ568" s="65">
        <v>0</v>
      </c>
      <c r="DR568" s="65">
        <v>0</v>
      </c>
      <c r="DS568" s="65">
        <v>0</v>
      </c>
      <c r="DU568" s="65">
        <v>0</v>
      </c>
      <c r="DV568" s="65">
        <v>0</v>
      </c>
      <c r="DW568" s="65">
        <v>0</v>
      </c>
      <c r="DX568" s="65">
        <v>0</v>
      </c>
      <c r="DY568" s="65">
        <v>0</v>
      </c>
      <c r="DZ568" s="65">
        <v>0</v>
      </c>
      <c r="EA568" s="65">
        <v>0</v>
      </c>
      <c r="EC568" s="65">
        <v>0</v>
      </c>
      <c r="ED568" s="65">
        <v>0</v>
      </c>
      <c r="EE568" s="65">
        <v>0</v>
      </c>
      <c r="EF568" s="65">
        <v>0</v>
      </c>
      <c r="EG568" s="65">
        <v>0</v>
      </c>
      <c r="EH568" s="65">
        <v>0</v>
      </c>
      <c r="EI568" s="65">
        <v>0</v>
      </c>
      <c r="EK568" s="65">
        <v>0</v>
      </c>
      <c r="EL568" s="65">
        <v>0</v>
      </c>
      <c r="EM568" s="65">
        <v>0</v>
      </c>
      <c r="EN568" s="65">
        <v>0</v>
      </c>
      <c r="EO568" s="65">
        <v>0</v>
      </c>
      <c r="EP568" s="65">
        <v>0</v>
      </c>
      <c r="EQ568" s="65">
        <v>0</v>
      </c>
      <c r="ES568" s="65">
        <v>0</v>
      </c>
      <c r="ET568" s="65">
        <v>0</v>
      </c>
      <c r="EU568" s="65">
        <v>0</v>
      </c>
      <c r="EV568" s="65">
        <v>0</v>
      </c>
      <c r="EW568" s="65">
        <v>0</v>
      </c>
      <c r="EX568" s="65">
        <v>0</v>
      </c>
      <c r="EY568" s="65">
        <v>0</v>
      </c>
      <c r="FA568" s="65">
        <v>0</v>
      </c>
      <c r="FB568" s="65">
        <v>0</v>
      </c>
      <c r="FC568" s="65">
        <v>0</v>
      </c>
      <c r="FD568" s="65">
        <v>0</v>
      </c>
      <c r="FE568" s="65">
        <v>0</v>
      </c>
      <c r="FF568" s="65">
        <v>0</v>
      </c>
      <c r="FG568" s="65">
        <v>0</v>
      </c>
    </row>
    <row r="569" spans="1:163">
      <c r="A569" s="699">
        <f>[52]ACCOUNTALLOC!A569</f>
        <v>407.01</v>
      </c>
      <c r="B569" s="698" t="str">
        <f>[52]ACCOUNTALLOC!B569</f>
        <v>Amort Exp - Storm T&amp;D</v>
      </c>
      <c r="C569" s="695">
        <f>[52]ACCOUNTALLOC!C569</f>
        <v>32828154.283406239</v>
      </c>
      <c r="D569" s="700"/>
      <c r="E569" s="697">
        <f>[52]ACCOUNTALLOC!E569</f>
        <v>14423162.864243843</v>
      </c>
      <c r="F569" s="697">
        <f>[52]ACCOUNTALLOC!F569</f>
        <v>3943402.2000207733</v>
      </c>
      <c r="G569" s="697">
        <f>[52]ACCOUNTALLOC!G569</f>
        <v>1831839.5981296175</v>
      </c>
      <c r="H569" s="697">
        <f>[52]ACCOUNTALLOC!H569</f>
        <v>0</v>
      </c>
      <c r="I569" s="697">
        <f>[52]ACCOUNTALLOC!I569</f>
        <v>0</v>
      </c>
      <c r="J569" s="697">
        <f>[52]ACCOUNTALLOC!J569</f>
        <v>0</v>
      </c>
      <c r="K569" s="697">
        <f>[52]ACCOUNTALLOC!K569</f>
        <v>20198404.662394237</v>
      </c>
      <c r="L569" s="698"/>
      <c r="M569" s="697">
        <f>[52]ACCOUNTALLOC!M569</f>
        <v>2678733.5746744908</v>
      </c>
      <c r="N569" s="697">
        <f>[52]ACCOUNTALLOC!N569</f>
        <v>1001972.2276857402</v>
      </c>
      <c r="O569" s="697">
        <f>[52]ACCOUNTALLOC!O569</f>
        <v>247951.60958210129</v>
      </c>
      <c r="P569" s="697">
        <f>[52]ACCOUNTALLOC!P569</f>
        <v>0</v>
      </c>
      <c r="Q569" s="697">
        <f>[52]ACCOUNTALLOC!Q569</f>
        <v>0</v>
      </c>
      <c r="R569" s="697">
        <f>[52]ACCOUNTALLOC!R569</f>
        <v>0</v>
      </c>
      <c r="S569" s="697">
        <f>[52]ACCOUNTALLOC!S569</f>
        <v>3928657.4119423325</v>
      </c>
      <c r="T569" s="698"/>
      <c r="U569" s="697">
        <f>[52]ACCOUNTALLOC!U569</f>
        <v>2293474.6951096212</v>
      </c>
      <c r="V569" s="697">
        <f>[52]ACCOUNTALLOC!V569</f>
        <v>1114269.8480514663</v>
      </c>
      <c r="W569" s="697">
        <f>[52]ACCOUNTALLOC!W569</f>
        <v>65269.019474969806</v>
      </c>
      <c r="X569" s="697">
        <f>[52]ACCOUNTALLOC!X569</f>
        <v>0</v>
      </c>
      <c r="Y569" s="697">
        <f>[52]ACCOUNTALLOC!Y569</f>
        <v>0</v>
      </c>
      <c r="Z569" s="697">
        <f>[52]ACCOUNTALLOC!Z569</f>
        <v>0</v>
      </c>
      <c r="AA569" s="697">
        <f>[52]ACCOUNTALLOC!AA569</f>
        <v>3473013.5626360574</v>
      </c>
      <c r="AB569" s="698"/>
      <c r="AC569" s="697">
        <f>[52]ACCOUNTALLOC!AC569</f>
        <v>1010746.9110356625</v>
      </c>
      <c r="AD569" s="697">
        <f>[52]ACCOUNTALLOC!AD569</f>
        <v>719111.67202752654</v>
      </c>
      <c r="AE569" s="697">
        <f>[52]ACCOUNTALLOC!AE569</f>
        <v>7227.4371518496173</v>
      </c>
      <c r="AF569" s="697">
        <f>[52]ACCOUNTALLOC!AF569</f>
        <v>0</v>
      </c>
      <c r="AG569" s="697">
        <f>[52]ACCOUNTALLOC!AG569</f>
        <v>0</v>
      </c>
      <c r="AH569" s="697">
        <f>[52]ACCOUNTALLOC!AH569</f>
        <v>0</v>
      </c>
      <c r="AI569" s="697">
        <f>[52]ACCOUNTALLOC!AI569</f>
        <v>1737086.0202150384</v>
      </c>
      <c r="AJ569" s="698"/>
      <c r="AK569" s="697">
        <f>[52]ACCOUNTALLOC!AK569</f>
        <v>798280.45911103196</v>
      </c>
      <c r="AL569" s="697">
        <f>[52]ACCOUNTALLOC!AL569</f>
        <v>500316.76038645284</v>
      </c>
      <c r="AM569" s="697">
        <f>[52]ACCOUNTALLOC!AM569</f>
        <v>86259.195003642308</v>
      </c>
      <c r="AN569" s="697">
        <f>[52]ACCOUNTALLOC!AN569</f>
        <v>0</v>
      </c>
      <c r="AO569" s="697">
        <f>[52]ACCOUNTALLOC!AO569</f>
        <v>0</v>
      </c>
      <c r="AP569" s="697">
        <f>[52]ACCOUNTALLOC!AP569</f>
        <v>0</v>
      </c>
      <c r="AQ569" s="697">
        <f>[52]ACCOUNTALLOC!AQ569</f>
        <v>1384856.4145011271</v>
      </c>
      <c r="AR569" s="698"/>
      <c r="AS569" s="697">
        <f>[52]ACCOUNTALLOC!AS569</f>
        <v>9233.0766839805456</v>
      </c>
      <c r="AT569" s="697">
        <f>[52]ACCOUNTALLOC!AT569</f>
        <v>1579.8043868794532</v>
      </c>
      <c r="AU569" s="697">
        <f>[52]ACCOUNTALLOC!AU569</f>
        <v>279.67948887618599</v>
      </c>
      <c r="AV569" s="697">
        <f>[52]ACCOUNTALLOC!AV569</f>
        <v>0</v>
      </c>
      <c r="AW569" s="697">
        <f>[52]ACCOUNTALLOC!AW569</f>
        <v>0</v>
      </c>
      <c r="AX569" s="697">
        <f>[52]ACCOUNTALLOC!AX569</f>
        <v>0</v>
      </c>
      <c r="AY569" s="697">
        <f>[52]ACCOUNTALLOC!AY569</f>
        <v>11092.560559736185</v>
      </c>
      <c r="AZ569" s="698"/>
      <c r="BA569" s="697">
        <f>[52]ACCOUNTALLOC!BA569</f>
        <v>178444.19397963243</v>
      </c>
      <c r="BB569" s="697">
        <f>[52]ACCOUNTALLOC!BB569</f>
        <v>43601.834504879516</v>
      </c>
      <c r="BC569" s="697">
        <f>[52]ACCOUNTALLOC!BC569</f>
        <v>27877.392228604131</v>
      </c>
      <c r="BD569" s="697">
        <f>[52]ACCOUNTALLOC!BD569</f>
        <v>0</v>
      </c>
      <c r="BE569" s="697">
        <f>[52]ACCOUNTALLOC!BE569</f>
        <v>0</v>
      </c>
      <c r="BF569" s="697">
        <f>[52]ACCOUNTALLOC!BF569</f>
        <v>0</v>
      </c>
      <c r="BG569" s="697">
        <f>[52]ACCOUNTALLOC!BG569</f>
        <v>249923.42071311607</v>
      </c>
      <c r="BH569" s="698"/>
      <c r="BI569" s="697">
        <f>[52]ACCOUNTALLOC!BI569</f>
        <v>288212.15410762688</v>
      </c>
      <c r="BJ569" s="697">
        <f>[52]ACCOUNTALLOC!BJ569</f>
        <v>90666.098130475511</v>
      </c>
      <c r="BK569" s="697">
        <f>[52]ACCOUNTALLOC!BK569</f>
        <v>5638.2430953088215</v>
      </c>
      <c r="BL569" s="697">
        <f>[52]ACCOUNTALLOC!BL569</f>
        <v>0</v>
      </c>
      <c r="BM569" s="697">
        <f>[52]ACCOUNTALLOC!BM569</f>
        <v>0</v>
      </c>
      <c r="BN569" s="697">
        <f>[52]ACCOUNTALLOC!BN569</f>
        <v>0</v>
      </c>
      <c r="BO569" s="697">
        <f>[52]ACCOUNTALLOC!BO569</f>
        <v>384516.49533341121</v>
      </c>
      <c r="BP569" s="698"/>
      <c r="BQ569" s="697">
        <f>[52]ACCOUNTALLOC!BQ569</f>
        <v>121872.55820299055</v>
      </c>
      <c r="BR569" s="697">
        <f>[52]ACCOUNTALLOC!BR569</f>
        <v>216557.43608380255</v>
      </c>
      <c r="BS569" s="697">
        <f>[52]ACCOUNTALLOC!BS569</f>
        <v>3501.3355309551866</v>
      </c>
      <c r="BT569" s="697">
        <f>[52]ACCOUNTALLOC!BT569</f>
        <v>0</v>
      </c>
      <c r="BU569" s="697">
        <f>[52]ACCOUNTALLOC!BU569</f>
        <v>0</v>
      </c>
      <c r="BV569" s="697">
        <f>[52]ACCOUNTALLOC!BV569</f>
        <v>0</v>
      </c>
      <c r="BW569" s="697">
        <f>[52]ACCOUNTALLOC!BW569</f>
        <v>341931.32981774828</v>
      </c>
      <c r="BX569" s="698"/>
      <c r="BY569" s="697">
        <f>[52]ACCOUNTALLOC!BY569</f>
        <v>81209.379351624768</v>
      </c>
      <c r="BZ569" s="697">
        <f>[52]ACCOUNTALLOC!BZ569</f>
        <v>535103.83005090489</v>
      </c>
      <c r="CA569" s="697">
        <f>[52]ACCOUNTALLOC!CA569</f>
        <v>5637.1200260211881</v>
      </c>
      <c r="CB569" s="697">
        <f>[52]ACCOUNTALLOC!CB569</f>
        <v>0</v>
      </c>
      <c r="CC569" s="697">
        <f>[52]ACCOUNTALLOC!CC569</f>
        <v>0</v>
      </c>
      <c r="CD569" s="697">
        <f>[52]ACCOUNTALLOC!CD569</f>
        <v>0</v>
      </c>
      <c r="CE569" s="697">
        <f>[52]ACCOUNTALLOC!CE569</f>
        <v>621950.32942855079</v>
      </c>
      <c r="CF569" s="698"/>
      <c r="CG569" s="697">
        <f>[52]ACCOUNTALLOC!CG569</f>
        <v>129676.44434327747</v>
      </c>
      <c r="CH569" s="697">
        <f>[52]ACCOUNTALLOC!CH569</f>
        <v>26076.200035357251</v>
      </c>
      <c r="CI569" s="697">
        <f>[52]ACCOUNTALLOC!CI569</f>
        <v>330818.06484429265</v>
      </c>
      <c r="CJ569" s="697">
        <f>[52]ACCOUNTALLOC!CJ569</f>
        <v>0</v>
      </c>
      <c r="CK569" s="697">
        <f>[52]ACCOUNTALLOC!CK569</f>
        <v>0</v>
      </c>
      <c r="CL569" s="697">
        <f>[52]ACCOUNTALLOC!CL569</f>
        <v>0</v>
      </c>
      <c r="CM569" s="697">
        <f>[52]ACCOUNTALLOC!CM569</f>
        <v>486570.70922292734</v>
      </c>
      <c r="CN569" s="698">
        <f>[52]ACCOUNTALLOC!CN569</f>
        <v>0</v>
      </c>
      <c r="CO569" s="697">
        <f>[52]ACCOUNTALLOC!CO569</f>
        <v>7536.4681084064541</v>
      </c>
      <c r="CP569" s="697">
        <f>[52]ACCOUNTALLOC!CP569</f>
        <v>2552.0453088481618</v>
      </c>
      <c r="CQ569" s="697">
        <f>[52]ACCOUNTALLOC!CQ569</f>
        <v>62.853224707914194</v>
      </c>
      <c r="CR569" s="697">
        <f>[52]ACCOUNTALLOC!CR569</f>
        <v>0</v>
      </c>
      <c r="CS569" s="697">
        <f>[52]ACCOUNTALLOC!CS569</f>
        <v>0</v>
      </c>
      <c r="CT569" s="697">
        <f>[52]ACCOUNTALLOC!CT569</f>
        <v>0</v>
      </c>
      <c r="CU569" s="697">
        <f>[52]ACCOUNTALLOC!CU569</f>
        <v>10151.366641962532</v>
      </c>
      <c r="CW569" s="65">
        <f>[52]ACCOUNTALLOC!CW569</f>
        <v>0</v>
      </c>
      <c r="CX569" s="65">
        <f>[52]ACCOUNTALLOC!CX569</f>
        <v>0</v>
      </c>
      <c r="CY569" s="65">
        <f>[52]ACCOUNTALLOC!CY569</f>
        <v>0</v>
      </c>
      <c r="CZ569" s="65">
        <f>[52]ACCOUNTALLOC!CZ569</f>
        <v>0</v>
      </c>
      <c r="DA569" s="65">
        <f>[52]ACCOUNTALLOC!DA569</f>
        <v>0</v>
      </c>
      <c r="DB569" s="65">
        <f>[52]ACCOUNTALLOC!DB569</f>
        <v>0</v>
      </c>
      <c r="DC569" s="65">
        <f>[52]ACCOUNTALLOC!DC569</f>
        <v>0</v>
      </c>
      <c r="DE569" s="65">
        <v>0</v>
      </c>
      <c r="DF569" s="65">
        <v>0</v>
      </c>
      <c r="DG569" s="65">
        <v>0</v>
      </c>
      <c r="DH569" s="65">
        <v>0</v>
      </c>
      <c r="DI569" s="65">
        <v>0</v>
      </c>
      <c r="DJ569" s="65">
        <v>0</v>
      </c>
      <c r="DK569" s="65">
        <v>0</v>
      </c>
      <c r="DM569" s="65">
        <v>0</v>
      </c>
      <c r="DN569" s="65">
        <v>0</v>
      </c>
      <c r="DO569" s="65">
        <v>0</v>
      </c>
      <c r="DP569" s="65">
        <v>0</v>
      </c>
      <c r="DQ569" s="65">
        <v>0</v>
      </c>
      <c r="DR569" s="65">
        <v>0</v>
      </c>
      <c r="DS569" s="65">
        <v>0</v>
      </c>
      <c r="DU569" s="65">
        <v>0</v>
      </c>
      <c r="DV569" s="65">
        <v>0</v>
      </c>
      <c r="DW569" s="65">
        <v>0</v>
      </c>
      <c r="DX569" s="65">
        <v>0</v>
      </c>
      <c r="DY569" s="65">
        <v>0</v>
      </c>
      <c r="DZ569" s="65">
        <v>0</v>
      </c>
      <c r="EA569" s="65">
        <v>0</v>
      </c>
      <c r="EC569" s="65">
        <v>0</v>
      </c>
      <c r="ED569" s="65">
        <v>0</v>
      </c>
      <c r="EE569" s="65">
        <v>0</v>
      </c>
      <c r="EF569" s="65">
        <v>0</v>
      </c>
      <c r="EG569" s="65">
        <v>0</v>
      </c>
      <c r="EH569" s="65">
        <v>0</v>
      </c>
      <c r="EI569" s="65">
        <v>0</v>
      </c>
      <c r="EK569" s="65">
        <v>0</v>
      </c>
      <c r="EL569" s="65">
        <v>0</v>
      </c>
      <c r="EM569" s="65">
        <v>0</v>
      </c>
      <c r="EN569" s="65">
        <v>0</v>
      </c>
      <c r="EO569" s="65">
        <v>0</v>
      </c>
      <c r="EP569" s="65">
        <v>0</v>
      </c>
      <c r="EQ569" s="65">
        <v>0</v>
      </c>
      <c r="ES569" s="65">
        <v>0</v>
      </c>
      <c r="ET569" s="65">
        <v>0</v>
      </c>
      <c r="EU569" s="65">
        <v>0</v>
      </c>
      <c r="EV569" s="65">
        <v>0</v>
      </c>
      <c r="EW569" s="65">
        <v>0</v>
      </c>
      <c r="EX569" s="65">
        <v>0</v>
      </c>
      <c r="EY569" s="65">
        <v>0</v>
      </c>
      <c r="FA569" s="65">
        <v>0</v>
      </c>
      <c r="FB569" s="65">
        <v>0</v>
      </c>
      <c r="FC569" s="65">
        <v>0</v>
      </c>
      <c r="FD569" s="65">
        <v>0</v>
      </c>
      <c r="FE569" s="65">
        <v>0</v>
      </c>
      <c r="FF569" s="65">
        <v>0</v>
      </c>
      <c r="FG569" s="65">
        <v>0</v>
      </c>
    </row>
    <row r="570" spans="1:163">
      <c r="A570" s="699">
        <f>[52]ACCOUNTALLOC!A570</f>
        <v>407.02</v>
      </c>
      <c r="B570" s="698" t="str">
        <f>[52]ACCOUNTALLOC!B570</f>
        <v>Regulatory Debit / Credit - Production</v>
      </c>
      <c r="C570" s="695">
        <f>[52]ACCOUNTALLOC!C570</f>
        <v>17023692.917146448</v>
      </c>
      <c r="D570" s="700"/>
      <c r="E570" s="701">
        <f>[52]ACCOUNTALLOC!E570</f>
        <v>1079979.152785389</v>
      </c>
      <c r="F570" s="701">
        <f>[52]ACCOUNTALLOC!F570</f>
        <v>7893163.6139329532</v>
      </c>
      <c r="G570" s="701">
        <f>[52]ACCOUNTALLOC!G570</f>
        <v>0</v>
      </c>
      <c r="H570" s="701">
        <f>[52]ACCOUNTALLOC!H570</f>
        <v>0</v>
      </c>
      <c r="I570" s="701">
        <f>[52]ACCOUNTALLOC!I570</f>
        <v>0</v>
      </c>
      <c r="J570" s="701">
        <f>[52]ACCOUNTALLOC!J570</f>
        <v>0</v>
      </c>
      <c r="K570" s="701">
        <f>[52]ACCOUNTALLOC!K570</f>
        <v>8973142.7667183429</v>
      </c>
      <c r="L570" s="698"/>
      <c r="M570" s="701">
        <f>[52]ACCOUNTALLOC!M570</f>
        <v>248992.42548392975</v>
      </c>
      <c r="N570" s="701">
        <f>[52]ACCOUNTALLOC!N570</f>
        <v>2005560.2570031446</v>
      </c>
      <c r="O570" s="701">
        <f>[52]ACCOUNTALLOC!O570</f>
        <v>0</v>
      </c>
      <c r="P570" s="701">
        <f>[52]ACCOUNTALLOC!P570</f>
        <v>0</v>
      </c>
      <c r="Q570" s="701">
        <f>[52]ACCOUNTALLOC!Q570</f>
        <v>0</v>
      </c>
      <c r="R570" s="701">
        <f>[52]ACCOUNTALLOC!R570</f>
        <v>0</v>
      </c>
      <c r="S570" s="701">
        <f>[52]ACCOUNTALLOC!S570</f>
        <v>2254552.6824870743</v>
      </c>
      <c r="T570" s="698"/>
      <c r="U570" s="701">
        <f>[52]ACCOUNTALLOC!U570</f>
        <v>266506.05675293307</v>
      </c>
      <c r="V570" s="701">
        <f>[52]ACCOUNTALLOC!V570</f>
        <v>2230336.591255161</v>
      </c>
      <c r="W570" s="701">
        <f>[52]ACCOUNTALLOC!W570</f>
        <v>0</v>
      </c>
      <c r="X570" s="701">
        <f>[52]ACCOUNTALLOC!X570</f>
        <v>0</v>
      </c>
      <c r="Y570" s="701">
        <f>[52]ACCOUNTALLOC!Y570</f>
        <v>0</v>
      </c>
      <c r="Z570" s="701">
        <f>[52]ACCOUNTALLOC!Z570</f>
        <v>0</v>
      </c>
      <c r="AA570" s="701">
        <f>[52]ACCOUNTALLOC!AA570</f>
        <v>2496842.6480080942</v>
      </c>
      <c r="AB570" s="698"/>
      <c r="AC570" s="701">
        <f>[52]ACCOUNTALLOC!AC570</f>
        <v>140027.04003742262</v>
      </c>
      <c r="AD570" s="701">
        <f>[52]ACCOUNTALLOC!AD570</f>
        <v>1439382.9987649391</v>
      </c>
      <c r="AE570" s="701">
        <f>[52]ACCOUNTALLOC!AE570</f>
        <v>0</v>
      </c>
      <c r="AF570" s="701">
        <f>[52]ACCOUNTALLOC!AF570</f>
        <v>0</v>
      </c>
      <c r="AG570" s="701">
        <f>[52]ACCOUNTALLOC!AG570</f>
        <v>0</v>
      </c>
      <c r="AH570" s="701">
        <f>[52]ACCOUNTALLOC!AH570</f>
        <v>0</v>
      </c>
      <c r="AI570" s="701">
        <f>[52]ACCOUNTALLOC!AI570</f>
        <v>1579410.0388023618</v>
      </c>
      <c r="AJ570" s="698"/>
      <c r="AK570" s="701">
        <f>[52]ACCOUNTALLOC!AK570</f>
        <v>98918.269288528507</v>
      </c>
      <c r="AL570" s="701">
        <f>[52]ACCOUNTALLOC!AL570</f>
        <v>1001440.34217518</v>
      </c>
      <c r="AM570" s="701">
        <f>[52]ACCOUNTALLOC!AM570</f>
        <v>0</v>
      </c>
      <c r="AN570" s="701">
        <f>[52]ACCOUNTALLOC!AN570</f>
        <v>0</v>
      </c>
      <c r="AO570" s="701">
        <f>[52]ACCOUNTALLOC!AO570</f>
        <v>0</v>
      </c>
      <c r="AP570" s="701">
        <f>[52]ACCOUNTALLOC!AP570</f>
        <v>0</v>
      </c>
      <c r="AQ570" s="701">
        <f>[52]ACCOUNTALLOC!AQ570</f>
        <v>1100358.6114637086</v>
      </c>
      <c r="AR570" s="698"/>
      <c r="AS570" s="701">
        <f>[52]ACCOUNTALLOC!AS570</f>
        <v>3.3804630734341887</v>
      </c>
      <c r="AT570" s="701">
        <f>[52]ACCOUNTALLOC!AT570</f>
        <v>3162.1563997663916</v>
      </c>
      <c r="AU570" s="701">
        <f>[52]ACCOUNTALLOC!AU570</f>
        <v>0</v>
      </c>
      <c r="AV570" s="701">
        <f>[52]ACCOUNTALLOC!AV570</f>
        <v>0</v>
      </c>
      <c r="AW570" s="701">
        <f>[52]ACCOUNTALLOC!AW570</f>
        <v>0</v>
      </c>
      <c r="AX570" s="701">
        <f>[52]ACCOUNTALLOC!AX570</f>
        <v>0</v>
      </c>
      <c r="AY570" s="701">
        <f>[52]ACCOUNTALLOC!AY570</f>
        <v>3165.536862839826</v>
      </c>
      <c r="AZ570" s="698"/>
      <c r="BA570" s="701">
        <f>[52]ACCOUNTALLOC!BA570</f>
        <v>0</v>
      </c>
      <c r="BB570" s="701">
        <f>[52]ACCOUNTALLOC!BB570</f>
        <v>87273.982251373774</v>
      </c>
      <c r="BC570" s="701">
        <f>[52]ACCOUNTALLOC!BC570</f>
        <v>0</v>
      </c>
      <c r="BD570" s="701">
        <f>[52]ACCOUNTALLOC!BD570</f>
        <v>0</v>
      </c>
      <c r="BE570" s="701">
        <f>[52]ACCOUNTALLOC!BE570</f>
        <v>0</v>
      </c>
      <c r="BF570" s="701">
        <f>[52]ACCOUNTALLOC!BF570</f>
        <v>0</v>
      </c>
      <c r="BG570" s="701">
        <f>[52]ACCOUNTALLOC!BG570</f>
        <v>87273.982251373774</v>
      </c>
      <c r="BH570" s="698"/>
      <c r="BI570" s="701">
        <f>[52]ACCOUNTALLOC!BI570</f>
        <v>0</v>
      </c>
      <c r="BJ570" s="701">
        <f>[52]ACCOUNTALLOC!BJ570</f>
        <v>0</v>
      </c>
      <c r="BK570" s="701">
        <f>[52]ACCOUNTALLOC!BK570</f>
        <v>0</v>
      </c>
      <c r="BL570" s="701">
        <f>[52]ACCOUNTALLOC!BL570</f>
        <v>0</v>
      </c>
      <c r="BM570" s="701">
        <f>[52]ACCOUNTALLOC!BM570</f>
        <v>0</v>
      </c>
      <c r="BN570" s="701">
        <f>[52]ACCOUNTALLOC!BN570</f>
        <v>0</v>
      </c>
      <c r="BO570" s="701">
        <f>[52]ACCOUNTALLOC!BO570</f>
        <v>0</v>
      </c>
      <c r="BP570" s="698"/>
      <c r="BQ570" s="701">
        <f>[52]ACCOUNTALLOC!BQ570</f>
        <v>33598.352933683513</v>
      </c>
      <c r="BR570" s="701">
        <f>[52]ACCOUNTALLOC!BR570</f>
        <v>433464.09727475344</v>
      </c>
      <c r="BS570" s="701">
        <f>[52]ACCOUNTALLOC!BS570</f>
        <v>0</v>
      </c>
      <c r="BT570" s="701">
        <f>[52]ACCOUNTALLOC!BT570</f>
        <v>0</v>
      </c>
      <c r="BU570" s="701">
        <f>[52]ACCOUNTALLOC!BU570</f>
        <v>0</v>
      </c>
      <c r="BV570" s="701">
        <f>[52]ACCOUNTALLOC!BV570</f>
        <v>0</v>
      </c>
      <c r="BW570" s="701">
        <f>[52]ACCOUNTALLOC!BW570</f>
        <v>467062.45020843693</v>
      </c>
      <c r="BX570" s="698"/>
      <c r="BY570" s="701">
        <f>[52]ACCOUNTALLOC!BY570</f>
        <v>0</v>
      </c>
      <c r="BZ570" s="701">
        <f>[52]ACCOUNTALLOC!BZ570</f>
        <v>0</v>
      </c>
      <c r="CA570" s="701">
        <f>[52]ACCOUNTALLOC!CA570</f>
        <v>0</v>
      </c>
      <c r="CB570" s="701">
        <f>[52]ACCOUNTALLOC!CB570</f>
        <v>0</v>
      </c>
      <c r="CC570" s="701">
        <f>[52]ACCOUNTALLOC!CC570</f>
        <v>0</v>
      </c>
      <c r="CD570" s="701">
        <f>[52]ACCOUNTALLOC!CD570</f>
        <v>0</v>
      </c>
      <c r="CE570" s="701">
        <f>[52]ACCOUNTALLOC!CE570</f>
        <v>0</v>
      </c>
      <c r="CF570" s="698"/>
      <c r="CG570" s="701">
        <f>[52]ACCOUNTALLOC!CG570</f>
        <v>3891.7711088885035</v>
      </c>
      <c r="CH570" s="701">
        <f>[52]ACCOUNTALLOC!CH570</f>
        <v>52194.451103069005</v>
      </c>
      <c r="CI570" s="701">
        <f>[52]ACCOUNTALLOC!CI570</f>
        <v>0</v>
      </c>
      <c r="CJ570" s="701">
        <f>[52]ACCOUNTALLOC!CJ570</f>
        <v>0</v>
      </c>
      <c r="CK570" s="701">
        <f>[52]ACCOUNTALLOC!CK570</f>
        <v>0</v>
      </c>
      <c r="CL570" s="701">
        <f>[52]ACCOUNTALLOC!CL570</f>
        <v>0</v>
      </c>
      <c r="CM570" s="701">
        <f>[52]ACCOUNTALLOC!CM570</f>
        <v>56086.222211957509</v>
      </c>
      <c r="CN570" s="698">
        <f>[52]ACCOUNTALLOC!CN570</f>
        <v>0</v>
      </c>
      <c r="CO570" s="701">
        <f>[52]ACCOUNTALLOC!CO570</f>
        <v>689.77203226106928</v>
      </c>
      <c r="CP570" s="701">
        <f>[52]ACCOUNTALLOC!CP570</f>
        <v>5108.2061000022968</v>
      </c>
      <c r="CQ570" s="701">
        <f>[52]ACCOUNTALLOC!CQ570</f>
        <v>0</v>
      </c>
      <c r="CR570" s="701">
        <f>[52]ACCOUNTALLOC!CR570</f>
        <v>0</v>
      </c>
      <c r="CS570" s="701">
        <f>[52]ACCOUNTALLOC!CS570</f>
        <v>0</v>
      </c>
      <c r="CT570" s="701">
        <f>[52]ACCOUNTALLOC!CT570</f>
        <v>0</v>
      </c>
      <c r="CU570" s="701">
        <f>[52]ACCOUNTALLOC!CU570</f>
        <v>5797.9781322633662</v>
      </c>
      <c r="CW570" s="702"/>
      <c r="CX570" s="702"/>
      <c r="CY570" s="702"/>
      <c r="CZ570" s="702"/>
      <c r="DA570" s="702"/>
      <c r="DB570" s="702"/>
      <c r="DC570" s="702"/>
      <c r="DE570" s="702"/>
      <c r="DF570" s="702"/>
      <c r="DG570" s="702"/>
      <c r="DH570" s="702"/>
      <c r="DI570" s="702"/>
      <c r="DJ570" s="702"/>
      <c r="DK570" s="702"/>
      <c r="DM570" s="702"/>
      <c r="DN570" s="702"/>
      <c r="DO570" s="702"/>
      <c r="DP570" s="702"/>
      <c r="DQ570" s="702"/>
      <c r="DR570" s="702"/>
      <c r="DS570" s="702"/>
      <c r="DU570" s="702"/>
      <c r="DV570" s="702"/>
      <c r="DW570" s="702"/>
      <c r="DX570" s="702"/>
      <c r="DY570" s="702"/>
      <c r="DZ570" s="702"/>
      <c r="EA570" s="702"/>
      <c r="EC570" s="702"/>
      <c r="ED570" s="702"/>
      <c r="EE570" s="702"/>
      <c r="EF570" s="702"/>
      <c r="EG570" s="702"/>
      <c r="EH570" s="702"/>
      <c r="EI570" s="702"/>
      <c r="EK570" s="702"/>
      <c r="EL570" s="702"/>
      <c r="EM570" s="702"/>
      <c r="EN570" s="702"/>
      <c r="EO570" s="702"/>
      <c r="EP570" s="702"/>
      <c r="EQ570" s="702"/>
      <c r="ES570" s="702"/>
      <c r="ET570" s="702"/>
      <c r="EU570" s="702"/>
      <c r="EV570" s="702"/>
      <c r="EW570" s="702"/>
      <c r="EX570" s="702"/>
      <c r="EY570" s="702"/>
      <c r="FA570" s="702"/>
      <c r="FB570" s="702"/>
      <c r="FC570" s="702"/>
      <c r="FD570" s="702"/>
      <c r="FE570" s="702"/>
      <c r="FF570" s="702"/>
      <c r="FG570" s="702"/>
    </row>
    <row r="571" spans="1:163">
      <c r="A571" s="699">
        <f>[52]ACCOUNTALLOC!A571</f>
        <v>411</v>
      </c>
      <c r="B571" s="698" t="str">
        <f>[52]ACCOUNTALLOC!B571</f>
        <v>Accretion Exp - FAS 143</v>
      </c>
      <c r="C571" s="695">
        <f>[52]ACCOUNTALLOC!C571</f>
        <v>3537694.08</v>
      </c>
      <c r="D571" s="700"/>
      <c r="E571" s="701">
        <f>[52]ACCOUNTALLOC!E571</f>
        <v>224430.49659830861</v>
      </c>
      <c r="F571" s="701">
        <f>[52]ACCOUNTALLOC!F571</f>
        <v>1640278.5415235648</v>
      </c>
      <c r="G571" s="701">
        <f>[52]ACCOUNTALLOC!G571</f>
        <v>0</v>
      </c>
      <c r="H571" s="701">
        <f>[52]ACCOUNTALLOC!H571</f>
        <v>0</v>
      </c>
      <c r="I571" s="701">
        <f>[52]ACCOUNTALLOC!I571</f>
        <v>0</v>
      </c>
      <c r="J571" s="701">
        <f>[52]ACCOUNTALLOC!J571</f>
        <v>0</v>
      </c>
      <c r="K571" s="701">
        <f>[52]ACCOUNTALLOC!K571</f>
        <v>1864709.0381218735</v>
      </c>
      <c r="L571" s="698"/>
      <c r="M571" s="701">
        <f>[52]ACCOUNTALLOC!M571</f>
        <v>51743.122593108375</v>
      </c>
      <c r="N571" s="701">
        <f>[52]ACCOUNTALLOC!N571</f>
        <v>416775.53059812792</v>
      </c>
      <c r="O571" s="701">
        <f>[52]ACCOUNTALLOC!O571</f>
        <v>0</v>
      </c>
      <c r="P571" s="701">
        <f>[52]ACCOUNTALLOC!P571</f>
        <v>0</v>
      </c>
      <c r="Q571" s="701">
        <f>[52]ACCOUNTALLOC!Q571</f>
        <v>0</v>
      </c>
      <c r="R571" s="701">
        <f>[52]ACCOUNTALLOC!R571</f>
        <v>0</v>
      </c>
      <c r="S571" s="701">
        <f>[52]ACCOUNTALLOC!S571</f>
        <v>468518.65319123631</v>
      </c>
      <c r="T571" s="698"/>
      <c r="U571" s="701">
        <f>[52]ACCOUNTALLOC!U571</f>
        <v>55382.630775099329</v>
      </c>
      <c r="V571" s="701">
        <f>[52]ACCOUNTALLOC!V571</f>
        <v>463486.30662525748</v>
      </c>
      <c r="W571" s="701">
        <f>[52]ACCOUNTALLOC!W571</f>
        <v>0</v>
      </c>
      <c r="X571" s="701">
        <f>[52]ACCOUNTALLOC!X571</f>
        <v>0</v>
      </c>
      <c r="Y571" s="701">
        <f>[52]ACCOUNTALLOC!Y571</f>
        <v>0</v>
      </c>
      <c r="Z571" s="701">
        <f>[52]ACCOUNTALLOC!Z571</f>
        <v>0</v>
      </c>
      <c r="AA571" s="701">
        <f>[52]ACCOUNTALLOC!AA571</f>
        <v>518868.93740035681</v>
      </c>
      <c r="AB571" s="698"/>
      <c r="AC571" s="701">
        <f>[52]ACCOUNTALLOC!AC571</f>
        <v>29099.0229318204</v>
      </c>
      <c r="AD571" s="701">
        <f>[52]ACCOUNTALLOC!AD571</f>
        <v>299118.2194349005</v>
      </c>
      <c r="AE571" s="701">
        <f>[52]ACCOUNTALLOC!AE571</f>
        <v>0</v>
      </c>
      <c r="AF571" s="701">
        <f>[52]ACCOUNTALLOC!AF571</f>
        <v>0</v>
      </c>
      <c r="AG571" s="701">
        <f>[52]ACCOUNTALLOC!AG571</f>
        <v>0</v>
      </c>
      <c r="AH571" s="701">
        <f>[52]ACCOUNTALLOC!AH571</f>
        <v>0</v>
      </c>
      <c r="AI571" s="701">
        <f>[52]ACCOUNTALLOC!AI571</f>
        <v>328217.24236672092</v>
      </c>
      <c r="AJ571" s="698"/>
      <c r="AK571" s="701">
        <f>[52]ACCOUNTALLOC!AK571</f>
        <v>20556.208184030809</v>
      </c>
      <c r="AL571" s="701">
        <f>[52]ACCOUNTALLOC!AL571</f>
        <v>208109.34426677614</v>
      </c>
      <c r="AM571" s="701">
        <f>[52]ACCOUNTALLOC!AM571</f>
        <v>0</v>
      </c>
      <c r="AN571" s="701">
        <f>[52]ACCOUNTALLOC!AN571</f>
        <v>0</v>
      </c>
      <c r="AO571" s="701">
        <f>[52]ACCOUNTALLOC!AO571</f>
        <v>0</v>
      </c>
      <c r="AP571" s="701">
        <f>[52]ACCOUNTALLOC!AP571</f>
        <v>0</v>
      </c>
      <c r="AQ571" s="701">
        <f>[52]ACCOUNTALLOC!AQ571</f>
        <v>228665.55245080695</v>
      </c>
      <c r="AR571" s="698"/>
      <c r="AS571" s="701">
        <f>[52]ACCOUNTALLOC!AS571</f>
        <v>0.70249412161925551</v>
      </c>
      <c r="AT571" s="701">
        <f>[52]ACCOUNTALLOC!AT571</f>
        <v>657.12780593100752</v>
      </c>
      <c r="AU571" s="701">
        <f>[52]ACCOUNTALLOC!AU571</f>
        <v>0</v>
      </c>
      <c r="AV571" s="701">
        <f>[52]ACCOUNTALLOC!AV571</f>
        <v>0</v>
      </c>
      <c r="AW571" s="701">
        <f>[52]ACCOUNTALLOC!AW571</f>
        <v>0</v>
      </c>
      <c r="AX571" s="701">
        <f>[52]ACCOUNTALLOC!AX571</f>
        <v>0</v>
      </c>
      <c r="AY571" s="701">
        <f>[52]ACCOUNTALLOC!AY571</f>
        <v>657.83030005262674</v>
      </c>
      <c r="AZ571" s="698"/>
      <c r="BA571" s="701">
        <f>[52]ACCOUNTALLOC!BA571</f>
        <v>0</v>
      </c>
      <c r="BB571" s="701">
        <f>[52]ACCOUNTALLOC!BB571</f>
        <v>18136.408583694265</v>
      </c>
      <c r="BC571" s="701">
        <f>[52]ACCOUNTALLOC!BC571</f>
        <v>0</v>
      </c>
      <c r="BD571" s="701">
        <f>[52]ACCOUNTALLOC!BD571</f>
        <v>0</v>
      </c>
      <c r="BE571" s="701">
        <f>[52]ACCOUNTALLOC!BE571</f>
        <v>0</v>
      </c>
      <c r="BF571" s="701">
        <f>[52]ACCOUNTALLOC!BF571</f>
        <v>0</v>
      </c>
      <c r="BG571" s="701">
        <f>[52]ACCOUNTALLOC!BG571</f>
        <v>18136.408583694265</v>
      </c>
      <c r="BH571" s="698"/>
      <c r="BI571" s="701">
        <f>[52]ACCOUNTALLOC!BI571</f>
        <v>0</v>
      </c>
      <c r="BJ571" s="701">
        <f>[52]ACCOUNTALLOC!BJ571</f>
        <v>0</v>
      </c>
      <c r="BK571" s="701">
        <f>[52]ACCOUNTALLOC!BK571</f>
        <v>0</v>
      </c>
      <c r="BL571" s="701">
        <f>[52]ACCOUNTALLOC!BL571</f>
        <v>0</v>
      </c>
      <c r="BM571" s="701">
        <f>[52]ACCOUNTALLOC!BM571</f>
        <v>0</v>
      </c>
      <c r="BN571" s="701">
        <f>[52]ACCOUNTALLOC!BN571</f>
        <v>0</v>
      </c>
      <c r="BO571" s="701">
        <f>[52]ACCOUNTALLOC!BO571</f>
        <v>0</v>
      </c>
      <c r="BP571" s="698"/>
      <c r="BQ571" s="701">
        <f>[52]ACCOUNTALLOC!BQ571</f>
        <v>6982.0746209258168</v>
      </c>
      <c r="BR571" s="701">
        <f>[52]ACCOUNTALLOC!BR571</f>
        <v>90078.185637202056</v>
      </c>
      <c r="BS571" s="701">
        <f>[52]ACCOUNTALLOC!BS571</f>
        <v>0</v>
      </c>
      <c r="BT571" s="701">
        <f>[52]ACCOUNTALLOC!BT571</f>
        <v>0</v>
      </c>
      <c r="BU571" s="701">
        <f>[52]ACCOUNTALLOC!BU571</f>
        <v>0</v>
      </c>
      <c r="BV571" s="701">
        <f>[52]ACCOUNTALLOC!BV571</f>
        <v>0</v>
      </c>
      <c r="BW571" s="701">
        <f>[52]ACCOUNTALLOC!BW571</f>
        <v>97060.260258127877</v>
      </c>
      <c r="BX571" s="698"/>
      <c r="BY571" s="701">
        <f>[52]ACCOUNTALLOC!BY571</f>
        <v>0</v>
      </c>
      <c r="BZ571" s="701">
        <f>[52]ACCOUNTALLOC!BZ571</f>
        <v>0</v>
      </c>
      <c r="CA571" s="701">
        <f>[52]ACCOUNTALLOC!CA571</f>
        <v>0</v>
      </c>
      <c r="CB571" s="701">
        <f>[52]ACCOUNTALLOC!CB571</f>
        <v>0</v>
      </c>
      <c r="CC571" s="701">
        <f>[52]ACCOUNTALLOC!CC571</f>
        <v>0</v>
      </c>
      <c r="CD571" s="701">
        <f>[52]ACCOUNTALLOC!CD571</f>
        <v>0</v>
      </c>
      <c r="CE571" s="701">
        <f>[52]ACCOUNTALLOC!CE571</f>
        <v>0</v>
      </c>
      <c r="CF571" s="698"/>
      <c r="CG571" s="701">
        <f>[52]ACCOUNTALLOC!CG571</f>
        <v>808.74905812960958</v>
      </c>
      <c r="CH571" s="701">
        <f>[52]ACCOUNTALLOC!CH571</f>
        <v>10846.530278409642</v>
      </c>
      <c r="CI571" s="701">
        <f>[52]ACCOUNTALLOC!CI571</f>
        <v>0</v>
      </c>
      <c r="CJ571" s="701">
        <f>[52]ACCOUNTALLOC!CJ571</f>
        <v>0</v>
      </c>
      <c r="CK571" s="701">
        <f>[52]ACCOUNTALLOC!CK571</f>
        <v>0</v>
      </c>
      <c r="CL571" s="701">
        <f>[52]ACCOUNTALLOC!CL571</f>
        <v>0</v>
      </c>
      <c r="CM571" s="701">
        <f>[52]ACCOUNTALLOC!CM571</f>
        <v>11655.279336539252</v>
      </c>
      <c r="CN571" s="698">
        <f>[52]ACCOUNTALLOC!CN571</f>
        <v>0</v>
      </c>
      <c r="CO571" s="701">
        <f>[52]ACCOUNTALLOC!CO571</f>
        <v>143.34154445547802</v>
      </c>
      <c r="CP571" s="701">
        <f>[52]ACCOUNTALLOC!CP571</f>
        <v>1061.5364461371619</v>
      </c>
      <c r="CQ571" s="701">
        <f>[52]ACCOUNTALLOC!CQ571</f>
        <v>0</v>
      </c>
      <c r="CR571" s="701">
        <f>[52]ACCOUNTALLOC!CR571</f>
        <v>0</v>
      </c>
      <c r="CS571" s="701">
        <f>[52]ACCOUNTALLOC!CS571</f>
        <v>0</v>
      </c>
      <c r="CT571" s="701">
        <f>[52]ACCOUNTALLOC!CT571</f>
        <v>0</v>
      </c>
      <c r="CU571" s="701">
        <f>[52]ACCOUNTALLOC!CU571</f>
        <v>1204.8779905926399</v>
      </c>
      <c r="CW571" s="702"/>
      <c r="CX571" s="702"/>
      <c r="CY571" s="702"/>
      <c r="CZ571" s="702"/>
      <c r="DA571" s="702"/>
      <c r="DB571" s="702"/>
      <c r="DC571" s="702"/>
      <c r="DE571" s="702"/>
      <c r="DF571" s="702"/>
      <c r="DG571" s="702"/>
      <c r="DH571" s="702"/>
      <c r="DI571" s="702"/>
      <c r="DJ571" s="702"/>
      <c r="DK571" s="702"/>
      <c r="DM571" s="702"/>
      <c r="DN571" s="702"/>
      <c r="DO571" s="702"/>
      <c r="DP571" s="702"/>
      <c r="DQ571" s="702"/>
      <c r="DR571" s="702"/>
      <c r="DS571" s="702"/>
      <c r="DU571" s="702"/>
      <c r="DV571" s="702"/>
      <c r="DW571" s="702"/>
      <c r="DX571" s="702"/>
      <c r="DY571" s="702"/>
      <c r="DZ571" s="702"/>
      <c r="EA571" s="702"/>
      <c r="EC571" s="702"/>
      <c r="ED571" s="702"/>
      <c r="EE571" s="702"/>
      <c r="EF571" s="702"/>
      <c r="EG571" s="702"/>
      <c r="EH571" s="702"/>
      <c r="EI571" s="702"/>
      <c r="EK571" s="702"/>
      <c r="EL571" s="702"/>
      <c r="EM571" s="702"/>
      <c r="EN571" s="702"/>
      <c r="EO571" s="702"/>
      <c r="EP571" s="702"/>
      <c r="EQ571" s="702"/>
      <c r="ES571" s="702"/>
      <c r="ET571" s="702"/>
      <c r="EU571" s="702"/>
      <c r="EV571" s="702"/>
      <c r="EW571" s="702"/>
      <c r="EX571" s="702"/>
      <c r="EY571" s="702"/>
      <c r="FA571" s="702"/>
      <c r="FB571" s="702"/>
      <c r="FC571" s="702"/>
      <c r="FD571" s="702"/>
      <c r="FE571" s="702"/>
      <c r="FF571" s="702"/>
      <c r="FG571" s="702"/>
    </row>
    <row r="572" spans="1:163">
      <c r="A572" s="699">
        <f>[52]ACCOUNTALLOC!A572</f>
        <v>411.01</v>
      </c>
      <c r="B572" s="698" t="str">
        <f>[52]ACCOUNTALLOC!B572</f>
        <v>Gain/Loss on Utility Plant</v>
      </c>
      <c r="C572" s="695">
        <f>[52]ACCOUNTALLOC!C572</f>
        <v>-244707.35333333293</v>
      </c>
      <c r="D572" s="700"/>
      <c r="E572" s="701">
        <f>[52]ACCOUNTALLOC!E572</f>
        <v>-68976.83875865693</v>
      </c>
      <c r="F572" s="701">
        <f>[52]ACCOUNTALLOC!F572</f>
        <v>-64611.806387127406</v>
      </c>
      <c r="G572" s="701">
        <f>[52]ACCOUNTALLOC!G572</f>
        <v>-7934.5476517274938</v>
      </c>
      <c r="H572" s="701">
        <f>[52]ACCOUNTALLOC!H572</f>
        <v>0</v>
      </c>
      <c r="I572" s="701">
        <f>[52]ACCOUNTALLOC!I572</f>
        <v>0</v>
      </c>
      <c r="J572" s="701">
        <f>[52]ACCOUNTALLOC!J572</f>
        <v>0</v>
      </c>
      <c r="K572" s="701">
        <f>[52]ACCOUNTALLOC!K572</f>
        <v>-141523.19279751182</v>
      </c>
      <c r="L572" s="698"/>
      <c r="M572" s="701">
        <f>[52]ACCOUNTALLOC!M572</f>
        <v>-13102.222707997187</v>
      </c>
      <c r="N572" s="701">
        <f>[52]ACCOUNTALLOC!N572</f>
        <v>-16417.10185691146</v>
      </c>
      <c r="O572" s="701">
        <f>[52]ACCOUNTALLOC!O572</f>
        <v>-1073.9935219003305</v>
      </c>
      <c r="P572" s="701">
        <f>[52]ACCOUNTALLOC!P572</f>
        <v>0</v>
      </c>
      <c r="Q572" s="701">
        <f>[52]ACCOUNTALLOC!Q572</f>
        <v>0</v>
      </c>
      <c r="R572" s="701">
        <f>[52]ACCOUNTALLOC!R572</f>
        <v>0</v>
      </c>
      <c r="S572" s="701">
        <f>[52]ACCOUNTALLOC!S572</f>
        <v>-30593.318086808977</v>
      </c>
      <c r="T572" s="698"/>
      <c r="U572" s="701">
        <f>[52]ACCOUNTALLOC!U572</f>
        <v>-11538.951352690734</v>
      </c>
      <c r="V572" s="701">
        <f>[52]ACCOUNTALLOC!V572</f>
        <v>-18257.07448378863</v>
      </c>
      <c r="W572" s="701">
        <f>[52]ACCOUNTALLOC!W572</f>
        <v>-282.71042166271229</v>
      </c>
      <c r="X572" s="701">
        <f>[52]ACCOUNTALLOC!X572</f>
        <v>0</v>
      </c>
      <c r="Y572" s="701">
        <f>[52]ACCOUNTALLOC!Y572</f>
        <v>0</v>
      </c>
      <c r="Z572" s="701">
        <f>[52]ACCOUNTALLOC!Z572</f>
        <v>0</v>
      </c>
      <c r="AA572" s="701">
        <f>[52]ACCOUNTALLOC!AA572</f>
        <v>-30078.736258142075</v>
      </c>
      <c r="AB572" s="698"/>
      <c r="AC572" s="701">
        <f>[52]ACCOUNTALLOC!AC572</f>
        <v>-5221.2297529409152</v>
      </c>
      <c r="AD572" s="701">
        <f>[52]ACCOUNTALLOC!AD572</f>
        <v>-11782.49180961588</v>
      </c>
      <c r="AE572" s="701">
        <f>[52]ACCOUNTALLOC!AE572</f>
        <v>-31.305385329463046</v>
      </c>
      <c r="AF572" s="701">
        <f>[52]ACCOUNTALLOC!AF572</f>
        <v>0</v>
      </c>
      <c r="AG572" s="701">
        <f>[52]ACCOUNTALLOC!AG572</f>
        <v>0</v>
      </c>
      <c r="AH572" s="701">
        <f>[52]ACCOUNTALLOC!AH572</f>
        <v>0</v>
      </c>
      <c r="AI572" s="701">
        <f>[52]ACCOUNTALLOC!AI572</f>
        <v>-17035.026947886257</v>
      </c>
      <c r="AJ572" s="698"/>
      <c r="AK572" s="701">
        <f>[52]ACCOUNTALLOC!AK572</f>
        <v>-4053.3898742899064</v>
      </c>
      <c r="AL572" s="701">
        <f>[52]ACCOUNTALLOC!AL572</f>
        <v>-8197.583714426597</v>
      </c>
      <c r="AM572" s="701">
        <f>[52]ACCOUNTALLOC!AM572</f>
        <v>-373.62861565766036</v>
      </c>
      <c r="AN572" s="701">
        <f>[52]ACCOUNTALLOC!AN572</f>
        <v>0</v>
      </c>
      <c r="AO572" s="701">
        <f>[52]ACCOUNTALLOC!AO572</f>
        <v>0</v>
      </c>
      <c r="AP572" s="701">
        <f>[52]ACCOUNTALLOC!AP572</f>
        <v>0</v>
      </c>
      <c r="AQ572" s="701">
        <f>[52]ACCOUNTALLOC!AQ572</f>
        <v>-12624.602204374165</v>
      </c>
      <c r="AR572" s="698"/>
      <c r="AS572" s="701">
        <f>[52]ACCOUNTALLOC!AS572</f>
        <v>-40.013097667647322</v>
      </c>
      <c r="AT572" s="701">
        <f>[52]ACCOUNTALLOC!AT572</f>
        <v>-25.884758895263591</v>
      </c>
      <c r="AU572" s="701">
        <f>[52]ACCOUNTALLOC!AU572</f>
        <v>-1.2114216954173873</v>
      </c>
      <c r="AV572" s="701">
        <f>[52]ACCOUNTALLOC!AV572</f>
        <v>0</v>
      </c>
      <c r="AW572" s="701">
        <f>[52]ACCOUNTALLOC!AW572</f>
        <v>0</v>
      </c>
      <c r="AX572" s="701">
        <f>[52]ACCOUNTALLOC!AX572</f>
        <v>0</v>
      </c>
      <c r="AY572" s="701">
        <f>[52]ACCOUNTALLOC!AY572</f>
        <v>-67.109278258328303</v>
      </c>
      <c r="AZ572" s="698"/>
      <c r="BA572" s="701">
        <f>[52]ACCOUNTALLOC!BA572</f>
        <v>-772.9246391175094</v>
      </c>
      <c r="BB572" s="701">
        <f>[52]ACCOUNTALLOC!BB572</f>
        <v>-714.40678537380882</v>
      </c>
      <c r="BC572" s="701">
        <f>[52]ACCOUNTALLOC!BC572</f>
        <v>-120.74992661453857</v>
      </c>
      <c r="BD572" s="701">
        <f>[52]ACCOUNTALLOC!BD572</f>
        <v>0</v>
      </c>
      <c r="BE572" s="701">
        <f>[52]ACCOUNTALLOC!BE572</f>
        <v>0</v>
      </c>
      <c r="BF572" s="701">
        <f>[52]ACCOUNTALLOC!BF572</f>
        <v>0</v>
      </c>
      <c r="BG572" s="701">
        <f>[52]ACCOUNTALLOC!BG572</f>
        <v>-1608.0813511058566</v>
      </c>
      <c r="BH572" s="698"/>
      <c r="BI572" s="701">
        <f>[52]ACCOUNTALLOC!BI572</f>
        <v>-1248.3806294551896</v>
      </c>
      <c r="BJ572" s="701">
        <f>[52]ACCOUNTALLOC!BJ572</f>
        <v>-392.71695881396494</v>
      </c>
      <c r="BK572" s="701">
        <f>[52]ACCOUNTALLOC!BK572</f>
        <v>-24.421848156044639</v>
      </c>
      <c r="BL572" s="701">
        <f>[52]ACCOUNTALLOC!BL572</f>
        <v>0</v>
      </c>
      <c r="BM572" s="701">
        <f>[52]ACCOUNTALLOC!BM572</f>
        <v>0</v>
      </c>
      <c r="BN572" s="701">
        <f>[52]ACCOUNTALLOC!BN572</f>
        <v>0</v>
      </c>
      <c r="BO572" s="701">
        <f>[52]ACCOUNTALLOC!BO572</f>
        <v>-1665.5194364251993</v>
      </c>
      <c r="BP572" s="698"/>
      <c r="BQ572" s="701">
        <f>[52]ACCOUNTALLOC!BQ572</f>
        <v>-730.20939073504894</v>
      </c>
      <c r="BR572" s="701">
        <f>[52]ACCOUNTALLOC!BR572</f>
        <v>-3548.2475340368928</v>
      </c>
      <c r="BS572" s="701">
        <f>[52]ACCOUNTALLOC!BS572</f>
        <v>-15.16590952800483</v>
      </c>
      <c r="BT572" s="701">
        <f>[52]ACCOUNTALLOC!BT572</f>
        <v>0</v>
      </c>
      <c r="BU572" s="701">
        <f>[52]ACCOUNTALLOC!BU572</f>
        <v>0</v>
      </c>
      <c r="BV572" s="701">
        <f>[52]ACCOUNTALLOC!BV572</f>
        <v>0</v>
      </c>
      <c r="BW572" s="701">
        <f>[52]ACCOUNTALLOC!BW572</f>
        <v>-4293.6228342999466</v>
      </c>
      <c r="BX572" s="698"/>
      <c r="BY572" s="701">
        <f>[52]ACCOUNTALLOC!BY572</f>
        <v>-351.75551991047627</v>
      </c>
      <c r="BZ572" s="701">
        <f>[52]ACCOUNTALLOC!BZ572</f>
        <v>-2317.7830867374723</v>
      </c>
      <c r="CA572" s="701">
        <f>[52]ACCOUNTALLOC!CA572</f>
        <v>-24.416983621623604</v>
      </c>
      <c r="CB572" s="701">
        <f>[52]ACCOUNTALLOC!CB572</f>
        <v>0</v>
      </c>
      <c r="CC572" s="701">
        <f>[52]ACCOUNTALLOC!CC572</f>
        <v>0</v>
      </c>
      <c r="CD572" s="701">
        <f>[52]ACCOUNTALLOC!CD572</f>
        <v>0</v>
      </c>
      <c r="CE572" s="701">
        <f>[52]ACCOUNTALLOC!CE572</f>
        <v>-2693.9555902695724</v>
      </c>
      <c r="CF572" s="698"/>
      <c r="CG572" s="701">
        <f>[52]ACCOUNTALLOC!CG572</f>
        <v>-585.12436818174888</v>
      </c>
      <c r="CH572" s="701">
        <f>[52]ACCOUNTALLOC!CH572</f>
        <v>-427.25299184233143</v>
      </c>
      <c r="CI572" s="701">
        <f>[52]ACCOUNTALLOC!CI572</f>
        <v>-1432.9266068052232</v>
      </c>
      <c r="CJ572" s="701">
        <f>[52]ACCOUNTALLOC!CJ572</f>
        <v>0</v>
      </c>
      <c r="CK572" s="701">
        <f>[52]ACCOUNTALLOC!CK572</f>
        <v>0</v>
      </c>
      <c r="CL572" s="701">
        <f>[52]ACCOUNTALLOC!CL572</f>
        <v>0</v>
      </c>
      <c r="CM572" s="701">
        <f>[52]ACCOUNTALLOC!CM572</f>
        <v>-2445.3039668293036</v>
      </c>
      <c r="CN572" s="698">
        <f>[52]ACCOUNTALLOC!CN572</f>
        <v>0</v>
      </c>
      <c r="CO572" s="701">
        <f>[52]ACCOUNTALLOC!CO572</f>
        <v>-36.797615297331383</v>
      </c>
      <c r="CP572" s="701">
        <f>[52]ACCOUNTALLOC!CP572</f>
        <v>-41.814719631085445</v>
      </c>
      <c r="CQ572" s="701">
        <f>[52]ACCOUNTALLOC!CQ572</f>
        <v>-0.27224649309846016</v>
      </c>
      <c r="CR572" s="701">
        <f>[52]ACCOUNTALLOC!CR572</f>
        <v>0</v>
      </c>
      <c r="CS572" s="701">
        <f>[52]ACCOUNTALLOC!CS572</f>
        <v>0</v>
      </c>
      <c r="CT572" s="701">
        <f>[52]ACCOUNTALLOC!CT572</f>
        <v>0</v>
      </c>
      <c r="CU572" s="701">
        <f>[52]ACCOUNTALLOC!CU572</f>
        <v>-78.884581421515293</v>
      </c>
      <c r="CW572" s="702"/>
      <c r="CX572" s="702"/>
      <c r="CY572" s="702"/>
      <c r="CZ572" s="702"/>
      <c r="DA572" s="702"/>
      <c r="DB572" s="702"/>
      <c r="DC572" s="702"/>
      <c r="DE572" s="702"/>
      <c r="DF572" s="702"/>
      <c r="DG572" s="702"/>
      <c r="DH572" s="702"/>
      <c r="DI572" s="702"/>
      <c r="DJ572" s="702"/>
      <c r="DK572" s="702"/>
      <c r="DM572" s="702"/>
      <c r="DN572" s="702"/>
      <c r="DO572" s="702"/>
      <c r="DP572" s="702"/>
      <c r="DQ572" s="702"/>
      <c r="DR572" s="702"/>
      <c r="DS572" s="702"/>
      <c r="DU572" s="702"/>
      <c r="DV572" s="702"/>
      <c r="DW572" s="702"/>
      <c r="DX572" s="702"/>
      <c r="DY572" s="702"/>
      <c r="DZ572" s="702"/>
      <c r="EA572" s="702"/>
      <c r="EC572" s="702"/>
      <c r="ED572" s="702"/>
      <c r="EE572" s="702"/>
      <c r="EF572" s="702"/>
      <c r="EG572" s="702"/>
      <c r="EH572" s="702"/>
      <c r="EI572" s="702"/>
      <c r="EK572" s="702"/>
      <c r="EL572" s="702"/>
      <c r="EM572" s="702"/>
      <c r="EN572" s="702"/>
      <c r="EO572" s="702"/>
      <c r="EP572" s="702"/>
      <c r="EQ572" s="702"/>
      <c r="ES572" s="702"/>
      <c r="ET572" s="702"/>
      <c r="EU572" s="702"/>
      <c r="EV572" s="702"/>
      <c r="EW572" s="702"/>
      <c r="EX572" s="702"/>
      <c r="EY572" s="702"/>
      <c r="FA572" s="702"/>
      <c r="FB572" s="702"/>
      <c r="FC572" s="702"/>
      <c r="FD572" s="702"/>
      <c r="FE572" s="702"/>
      <c r="FF572" s="702"/>
      <c r="FG572" s="702"/>
    </row>
    <row r="573" spans="1:163">
      <c r="A573" s="699">
        <f>[52]ACCOUNTALLOC!A573</f>
        <v>411.02</v>
      </c>
      <c r="B573" s="698" t="str">
        <f>[52]ACCOUNTALLOC!B573</f>
        <v>Gain/Loss Disp Allowance</v>
      </c>
      <c r="C573" s="695">
        <f>[52]ACCOUNTALLOC!C573</f>
        <v>-4419.1099999999997</v>
      </c>
      <c r="D573" s="700"/>
      <c r="E573" s="701">
        <f>[52]ACCOUNTALLOC!E573</f>
        <v>-1245.6357922009679</v>
      </c>
      <c r="F573" s="701">
        <f>[52]ACCOUNTALLOC!F573</f>
        <v>-1166.808744543458</v>
      </c>
      <c r="G573" s="701">
        <f>[52]ACCOUNTALLOC!G573</f>
        <v>-143.28804752124822</v>
      </c>
      <c r="H573" s="701">
        <f>[52]ACCOUNTALLOC!H573</f>
        <v>0</v>
      </c>
      <c r="I573" s="701">
        <f>[52]ACCOUNTALLOC!I573</f>
        <v>0</v>
      </c>
      <c r="J573" s="701">
        <f>[52]ACCOUNTALLOC!J573</f>
        <v>0</v>
      </c>
      <c r="K573" s="701">
        <f>[52]ACCOUNTALLOC!K573</f>
        <v>-2555.7325842656742</v>
      </c>
      <c r="L573" s="698"/>
      <c r="M573" s="701">
        <f>[52]ACCOUNTALLOC!M573</f>
        <v>-236.60982231403401</v>
      </c>
      <c r="N573" s="701">
        <f>[52]ACCOUNTALLOC!N573</f>
        <v>-296.47241081501943</v>
      </c>
      <c r="O573" s="701">
        <f>[52]ACCOUNTALLOC!O573</f>
        <v>-19.394985266748325</v>
      </c>
      <c r="P573" s="701">
        <f>[52]ACCOUNTALLOC!P573</f>
        <v>0</v>
      </c>
      <c r="Q573" s="701">
        <f>[52]ACCOUNTALLOC!Q573</f>
        <v>0</v>
      </c>
      <c r="R573" s="701">
        <f>[52]ACCOUNTALLOC!R573</f>
        <v>0</v>
      </c>
      <c r="S573" s="701">
        <f>[52]ACCOUNTALLOC!S573</f>
        <v>-552.47721839580174</v>
      </c>
      <c r="T573" s="698"/>
      <c r="U573" s="701">
        <f>[52]ACCOUNTALLOC!U573</f>
        <v>-208.37908880788527</v>
      </c>
      <c r="V573" s="701">
        <f>[52]ACCOUNTALLOC!V573</f>
        <v>-329.70002463373174</v>
      </c>
      <c r="W573" s="701">
        <f>[52]ACCOUNTALLOC!W573</f>
        <v>-5.1053980783818584</v>
      </c>
      <c r="X573" s="701">
        <f>[52]ACCOUNTALLOC!X573</f>
        <v>0</v>
      </c>
      <c r="Y573" s="701">
        <f>[52]ACCOUNTALLOC!Y573</f>
        <v>0</v>
      </c>
      <c r="Z573" s="701">
        <f>[52]ACCOUNTALLOC!Z573</f>
        <v>0</v>
      </c>
      <c r="AA573" s="701">
        <f>[52]ACCOUNTALLOC!AA573</f>
        <v>-543.18451151999886</v>
      </c>
      <c r="AB573" s="698"/>
      <c r="AC573" s="701">
        <f>[52]ACCOUNTALLOC!AC573</f>
        <v>-94.288905908312145</v>
      </c>
      <c r="AD573" s="701">
        <f>[52]ACCOUNTALLOC!AD573</f>
        <v>-212.77712611220963</v>
      </c>
      <c r="AE573" s="701">
        <f>[52]ACCOUNTALLOC!AE573</f>
        <v>-0.56533626586544883</v>
      </c>
      <c r="AF573" s="701">
        <f>[52]ACCOUNTALLOC!AF573</f>
        <v>0</v>
      </c>
      <c r="AG573" s="701">
        <f>[52]ACCOUNTALLOC!AG573</f>
        <v>0</v>
      </c>
      <c r="AH573" s="701">
        <f>[52]ACCOUNTALLOC!AH573</f>
        <v>0</v>
      </c>
      <c r="AI573" s="701">
        <f>[52]ACCOUNTALLOC!AI573</f>
        <v>-307.63136828638721</v>
      </c>
      <c r="AJ573" s="698"/>
      <c r="AK573" s="701">
        <f>[52]ACCOUNTALLOC!AK573</f>
        <v>-73.199172331260399</v>
      </c>
      <c r="AL573" s="701">
        <f>[52]ACCOUNTALLOC!AL573</f>
        <v>-148.03815118262395</v>
      </c>
      <c r="AM573" s="701">
        <f>[52]ACCOUNTALLOC!AM573</f>
        <v>-6.747267416561189</v>
      </c>
      <c r="AN573" s="701">
        <f>[52]ACCOUNTALLOC!AN573</f>
        <v>0</v>
      </c>
      <c r="AO573" s="701">
        <f>[52]ACCOUNTALLOC!AO573</f>
        <v>0</v>
      </c>
      <c r="AP573" s="701">
        <f>[52]ACCOUNTALLOC!AP573</f>
        <v>0</v>
      </c>
      <c r="AQ573" s="701">
        <f>[52]ACCOUNTALLOC!AQ573</f>
        <v>-227.98459093044553</v>
      </c>
      <c r="AR573" s="698"/>
      <c r="AS573" s="701">
        <f>[52]ACCOUNTALLOC!AS573</f>
        <v>-0.72258670459001284</v>
      </c>
      <c r="AT573" s="701">
        <f>[52]ACCOUNTALLOC!AT573</f>
        <v>-0.46744650425699708</v>
      </c>
      <c r="AU573" s="701">
        <f>[52]ACCOUNTALLOC!AU573</f>
        <v>-2.187676690345992E-2</v>
      </c>
      <c r="AV573" s="701">
        <f>[52]ACCOUNTALLOC!AV573</f>
        <v>0</v>
      </c>
      <c r="AW573" s="701">
        <f>[52]ACCOUNTALLOC!AW573</f>
        <v>0</v>
      </c>
      <c r="AX573" s="701">
        <f>[52]ACCOUNTALLOC!AX573</f>
        <v>0</v>
      </c>
      <c r="AY573" s="701">
        <f>[52]ACCOUNTALLOC!AY573</f>
        <v>-1.2119099757504699</v>
      </c>
      <c r="AZ573" s="698"/>
      <c r="BA573" s="701">
        <f>[52]ACCOUNTALLOC!BA573</f>
        <v>-13.958056247365382</v>
      </c>
      <c r="BB573" s="701">
        <f>[52]ACCOUNTALLOC!BB573</f>
        <v>-12.90129669709118</v>
      </c>
      <c r="BC573" s="701">
        <f>[52]ACCOUNTALLOC!BC573</f>
        <v>-2.1805932716484819</v>
      </c>
      <c r="BD573" s="701">
        <f>[52]ACCOUNTALLOC!BD573</f>
        <v>0</v>
      </c>
      <c r="BE573" s="701">
        <f>[52]ACCOUNTALLOC!BE573</f>
        <v>0</v>
      </c>
      <c r="BF573" s="701">
        <f>[52]ACCOUNTALLOC!BF573</f>
        <v>0</v>
      </c>
      <c r="BG573" s="701">
        <f>[52]ACCOUNTALLOC!BG573</f>
        <v>-29.039946216105044</v>
      </c>
      <c r="BH573" s="698"/>
      <c r="BI573" s="701">
        <f>[52]ACCOUNTALLOC!BI573</f>
        <v>-22.544199217082777</v>
      </c>
      <c r="BJ573" s="701">
        <f>[52]ACCOUNTALLOC!BJ573</f>
        <v>-7.0919791180136311</v>
      </c>
      <c r="BK573" s="701">
        <f>[52]ACCOUNTALLOC!BK573</f>
        <v>-0.44102815847078047</v>
      </c>
      <c r="BL573" s="701">
        <f>[52]ACCOUNTALLOC!BL573</f>
        <v>0</v>
      </c>
      <c r="BM573" s="701">
        <f>[52]ACCOUNTALLOC!BM573</f>
        <v>0</v>
      </c>
      <c r="BN573" s="701">
        <f>[52]ACCOUNTALLOC!BN573</f>
        <v>0</v>
      </c>
      <c r="BO573" s="701">
        <f>[52]ACCOUNTALLOC!BO573</f>
        <v>-30.077206493567189</v>
      </c>
      <c r="BP573" s="698"/>
      <c r="BQ573" s="701">
        <f>[52]ACCOUNTALLOC!BQ573</f>
        <v>-13.186672066595442</v>
      </c>
      <c r="BR573" s="701">
        <f>[52]ACCOUNTALLOC!BR573</f>
        <v>-64.07693085862779</v>
      </c>
      <c r="BS573" s="701">
        <f>[52]ACCOUNTALLOC!BS573</f>
        <v>-0.27387743580802437</v>
      </c>
      <c r="BT573" s="701">
        <f>[52]ACCOUNTALLOC!BT573</f>
        <v>0</v>
      </c>
      <c r="BU573" s="701">
        <f>[52]ACCOUNTALLOC!BU573</f>
        <v>0</v>
      </c>
      <c r="BV573" s="701">
        <f>[52]ACCOUNTALLOC!BV573</f>
        <v>0</v>
      </c>
      <c r="BW573" s="701">
        <f>[52]ACCOUNTALLOC!BW573</f>
        <v>-77.537480361031257</v>
      </c>
      <c r="BX573" s="698"/>
      <c r="BY573" s="701">
        <f>[52]ACCOUNTALLOC!BY573</f>
        <v>-6.3522665519338313</v>
      </c>
      <c r="BZ573" s="701">
        <f>[52]ACCOUNTALLOC!BZ573</f>
        <v>-41.856275575341442</v>
      </c>
      <c r="CA573" s="701">
        <f>[52]ACCOUNTALLOC!CA573</f>
        <v>-0.4409403110382758</v>
      </c>
      <c r="CB573" s="701">
        <f>[52]ACCOUNTALLOC!CB573</f>
        <v>0</v>
      </c>
      <c r="CC573" s="701">
        <f>[52]ACCOUNTALLOC!CC573</f>
        <v>0</v>
      </c>
      <c r="CD573" s="701">
        <f>[52]ACCOUNTALLOC!CD573</f>
        <v>0</v>
      </c>
      <c r="CE573" s="701">
        <f>[52]ACCOUNTALLOC!CE573</f>
        <v>-48.649482438313548</v>
      </c>
      <c r="CF573" s="698"/>
      <c r="CG573" s="701">
        <f>[52]ACCOUNTALLOC!CG573</f>
        <v>-10.566617273463976</v>
      </c>
      <c r="CH573" s="701">
        <f>[52]ACCOUNTALLOC!CH573</f>
        <v>-7.7156568573094031</v>
      </c>
      <c r="CI573" s="701">
        <f>[52]ACCOUNTALLOC!CI573</f>
        <v>-25.876869702290541</v>
      </c>
      <c r="CJ573" s="701">
        <f>[52]ACCOUNTALLOC!CJ573</f>
        <v>0</v>
      </c>
      <c r="CK573" s="701">
        <f>[52]ACCOUNTALLOC!CK573</f>
        <v>0</v>
      </c>
      <c r="CL573" s="701">
        <f>[52]ACCOUNTALLOC!CL573</f>
        <v>0</v>
      </c>
      <c r="CM573" s="701">
        <f>[52]ACCOUNTALLOC!CM573</f>
        <v>-44.159143833063922</v>
      </c>
      <c r="CN573" s="698">
        <f>[52]ACCOUNTALLOC!CN573</f>
        <v>0</v>
      </c>
      <c r="CO573" s="701">
        <f>[52]ACCOUNTALLOC!CO573</f>
        <v>-0.66451909810443643</v>
      </c>
      <c r="CP573" s="701">
        <f>[52]ACCOUNTALLOC!CP573</f>
        <v>-0.75512175319561825</v>
      </c>
      <c r="CQ573" s="701">
        <f>[52]ACCOUNTALLOC!CQ573</f>
        <v>-4.916432562112375E-3</v>
      </c>
      <c r="CR573" s="701">
        <f>[52]ACCOUNTALLOC!CR573</f>
        <v>0</v>
      </c>
      <c r="CS573" s="701">
        <f>[52]ACCOUNTALLOC!CS573</f>
        <v>0</v>
      </c>
      <c r="CT573" s="701">
        <f>[52]ACCOUNTALLOC!CT573</f>
        <v>0</v>
      </c>
      <c r="CU573" s="701">
        <f>[52]ACCOUNTALLOC!CU573</f>
        <v>-1.424557283862167</v>
      </c>
      <c r="CW573" s="702"/>
      <c r="CX573" s="702"/>
      <c r="CY573" s="702"/>
      <c r="CZ573" s="702"/>
      <c r="DA573" s="702"/>
      <c r="DB573" s="702"/>
      <c r="DC573" s="702"/>
      <c r="DE573" s="702"/>
      <c r="DF573" s="702"/>
      <c r="DG573" s="702"/>
      <c r="DH573" s="702"/>
      <c r="DI573" s="702"/>
      <c r="DJ573" s="702"/>
      <c r="DK573" s="702"/>
      <c r="DM573" s="702"/>
      <c r="DN573" s="702"/>
      <c r="DO573" s="702"/>
      <c r="DP573" s="702"/>
      <c r="DQ573" s="702"/>
      <c r="DR573" s="702"/>
      <c r="DS573" s="702"/>
      <c r="DU573" s="702"/>
      <c r="DV573" s="702"/>
      <c r="DW573" s="702"/>
      <c r="DX573" s="702"/>
      <c r="DY573" s="702"/>
      <c r="DZ573" s="702"/>
      <c r="EA573" s="702"/>
      <c r="EC573" s="702"/>
      <c r="ED573" s="702"/>
      <c r="EE573" s="702"/>
      <c r="EF573" s="702"/>
      <c r="EG573" s="702"/>
      <c r="EH573" s="702"/>
      <c r="EI573" s="702"/>
      <c r="EK573" s="702"/>
      <c r="EL573" s="702"/>
      <c r="EM573" s="702"/>
      <c r="EN573" s="702"/>
      <c r="EO573" s="702"/>
      <c r="EP573" s="702"/>
      <c r="EQ573" s="702"/>
      <c r="ES573" s="702"/>
      <c r="ET573" s="702"/>
      <c r="EU573" s="702"/>
      <c r="EV573" s="702"/>
      <c r="EW573" s="702"/>
      <c r="EX573" s="702"/>
      <c r="EY573" s="702"/>
      <c r="FA573" s="702"/>
      <c r="FB573" s="702"/>
      <c r="FC573" s="702"/>
      <c r="FD573" s="702"/>
      <c r="FE573" s="702"/>
      <c r="FF573" s="702"/>
      <c r="FG573" s="702"/>
    </row>
    <row r="574" spans="1:163">
      <c r="A574" s="699">
        <f>[52]ACCOUNTALLOC!A574</f>
        <v>421</v>
      </c>
      <c r="B574" s="698" t="str">
        <f>[52]ACCOUNTALLOC!B574</f>
        <v>FAS 133 Gain / Loss</v>
      </c>
      <c r="C574" s="695">
        <f>[52]ACCOUNTALLOC!C574</f>
        <v>0</v>
      </c>
      <c r="D574" s="700"/>
      <c r="E574" s="701">
        <f>[52]ACCOUNTALLOC!E574</f>
        <v>0</v>
      </c>
      <c r="F574" s="701">
        <f>[52]ACCOUNTALLOC!F574</f>
        <v>0</v>
      </c>
      <c r="G574" s="701">
        <f>[52]ACCOUNTALLOC!G574</f>
        <v>0</v>
      </c>
      <c r="H574" s="701">
        <f>[52]ACCOUNTALLOC!H574</f>
        <v>0</v>
      </c>
      <c r="I574" s="701">
        <f>[52]ACCOUNTALLOC!I574</f>
        <v>0</v>
      </c>
      <c r="J574" s="701">
        <f>[52]ACCOUNTALLOC!J574</f>
        <v>0</v>
      </c>
      <c r="K574" s="701">
        <f>[52]ACCOUNTALLOC!K574</f>
        <v>0</v>
      </c>
      <c r="L574" s="698"/>
      <c r="M574" s="701">
        <f>[52]ACCOUNTALLOC!M574</f>
        <v>0</v>
      </c>
      <c r="N574" s="701">
        <f>[52]ACCOUNTALLOC!N574</f>
        <v>0</v>
      </c>
      <c r="O574" s="701">
        <f>[52]ACCOUNTALLOC!O574</f>
        <v>0</v>
      </c>
      <c r="P574" s="701">
        <f>[52]ACCOUNTALLOC!P574</f>
        <v>0</v>
      </c>
      <c r="Q574" s="701">
        <f>[52]ACCOUNTALLOC!Q574</f>
        <v>0</v>
      </c>
      <c r="R574" s="701">
        <f>[52]ACCOUNTALLOC!R574</f>
        <v>0</v>
      </c>
      <c r="S574" s="701">
        <f>[52]ACCOUNTALLOC!S574</f>
        <v>0</v>
      </c>
      <c r="T574" s="698"/>
      <c r="U574" s="701">
        <f>[52]ACCOUNTALLOC!U574</f>
        <v>0</v>
      </c>
      <c r="V574" s="701">
        <f>[52]ACCOUNTALLOC!V574</f>
        <v>0</v>
      </c>
      <c r="W574" s="701">
        <f>[52]ACCOUNTALLOC!W574</f>
        <v>0</v>
      </c>
      <c r="X574" s="701">
        <f>[52]ACCOUNTALLOC!X574</f>
        <v>0</v>
      </c>
      <c r="Y574" s="701">
        <f>[52]ACCOUNTALLOC!Y574</f>
        <v>0</v>
      </c>
      <c r="Z574" s="701">
        <f>[52]ACCOUNTALLOC!Z574</f>
        <v>0</v>
      </c>
      <c r="AA574" s="701">
        <f>[52]ACCOUNTALLOC!AA574</f>
        <v>0</v>
      </c>
      <c r="AB574" s="698"/>
      <c r="AC574" s="701">
        <f>[52]ACCOUNTALLOC!AC574</f>
        <v>0</v>
      </c>
      <c r="AD574" s="701">
        <f>[52]ACCOUNTALLOC!AD574</f>
        <v>0</v>
      </c>
      <c r="AE574" s="701">
        <f>[52]ACCOUNTALLOC!AE574</f>
        <v>0</v>
      </c>
      <c r="AF574" s="701">
        <f>[52]ACCOUNTALLOC!AF574</f>
        <v>0</v>
      </c>
      <c r="AG574" s="701">
        <f>[52]ACCOUNTALLOC!AG574</f>
        <v>0</v>
      </c>
      <c r="AH574" s="701">
        <f>[52]ACCOUNTALLOC!AH574</f>
        <v>0</v>
      </c>
      <c r="AI574" s="701">
        <f>[52]ACCOUNTALLOC!AI574</f>
        <v>0</v>
      </c>
      <c r="AJ574" s="698"/>
      <c r="AK574" s="701">
        <f>[52]ACCOUNTALLOC!AK574</f>
        <v>0</v>
      </c>
      <c r="AL574" s="701">
        <f>[52]ACCOUNTALLOC!AL574</f>
        <v>0</v>
      </c>
      <c r="AM574" s="701">
        <f>[52]ACCOUNTALLOC!AM574</f>
        <v>0</v>
      </c>
      <c r="AN574" s="701">
        <f>[52]ACCOUNTALLOC!AN574</f>
        <v>0</v>
      </c>
      <c r="AO574" s="701">
        <f>[52]ACCOUNTALLOC!AO574</f>
        <v>0</v>
      </c>
      <c r="AP574" s="701">
        <f>[52]ACCOUNTALLOC!AP574</f>
        <v>0</v>
      </c>
      <c r="AQ574" s="701">
        <f>[52]ACCOUNTALLOC!AQ574</f>
        <v>0</v>
      </c>
      <c r="AR574" s="698"/>
      <c r="AS574" s="701">
        <f>[52]ACCOUNTALLOC!AS574</f>
        <v>0</v>
      </c>
      <c r="AT574" s="701">
        <f>[52]ACCOUNTALLOC!AT574</f>
        <v>0</v>
      </c>
      <c r="AU574" s="701">
        <f>[52]ACCOUNTALLOC!AU574</f>
        <v>0</v>
      </c>
      <c r="AV574" s="701">
        <f>[52]ACCOUNTALLOC!AV574</f>
        <v>0</v>
      </c>
      <c r="AW574" s="701">
        <f>[52]ACCOUNTALLOC!AW574</f>
        <v>0</v>
      </c>
      <c r="AX574" s="701">
        <f>[52]ACCOUNTALLOC!AX574</f>
        <v>0</v>
      </c>
      <c r="AY574" s="701">
        <f>[52]ACCOUNTALLOC!AY574</f>
        <v>0</v>
      </c>
      <c r="AZ574" s="698"/>
      <c r="BA574" s="701">
        <f>[52]ACCOUNTALLOC!BA574</f>
        <v>0</v>
      </c>
      <c r="BB574" s="701">
        <f>[52]ACCOUNTALLOC!BB574</f>
        <v>0</v>
      </c>
      <c r="BC574" s="701">
        <f>[52]ACCOUNTALLOC!BC574</f>
        <v>0</v>
      </c>
      <c r="BD574" s="701">
        <f>[52]ACCOUNTALLOC!BD574</f>
        <v>0</v>
      </c>
      <c r="BE574" s="701">
        <f>[52]ACCOUNTALLOC!BE574</f>
        <v>0</v>
      </c>
      <c r="BF574" s="701">
        <f>[52]ACCOUNTALLOC!BF574</f>
        <v>0</v>
      </c>
      <c r="BG574" s="701">
        <f>[52]ACCOUNTALLOC!BG574</f>
        <v>0</v>
      </c>
      <c r="BH574" s="698"/>
      <c r="BI574" s="701">
        <f>[52]ACCOUNTALLOC!BI574</f>
        <v>0</v>
      </c>
      <c r="BJ574" s="701">
        <f>[52]ACCOUNTALLOC!BJ574</f>
        <v>0</v>
      </c>
      <c r="BK574" s="701">
        <f>[52]ACCOUNTALLOC!BK574</f>
        <v>0</v>
      </c>
      <c r="BL574" s="701">
        <f>[52]ACCOUNTALLOC!BL574</f>
        <v>0</v>
      </c>
      <c r="BM574" s="701">
        <f>[52]ACCOUNTALLOC!BM574</f>
        <v>0</v>
      </c>
      <c r="BN574" s="701">
        <f>[52]ACCOUNTALLOC!BN574</f>
        <v>0</v>
      </c>
      <c r="BO574" s="701">
        <f>[52]ACCOUNTALLOC!BO574</f>
        <v>0</v>
      </c>
      <c r="BP574" s="698"/>
      <c r="BQ574" s="701">
        <f>[52]ACCOUNTALLOC!BQ574</f>
        <v>0</v>
      </c>
      <c r="BR574" s="701">
        <f>[52]ACCOUNTALLOC!BR574</f>
        <v>0</v>
      </c>
      <c r="BS574" s="701">
        <f>[52]ACCOUNTALLOC!BS574</f>
        <v>0</v>
      </c>
      <c r="BT574" s="701">
        <f>[52]ACCOUNTALLOC!BT574</f>
        <v>0</v>
      </c>
      <c r="BU574" s="701">
        <f>[52]ACCOUNTALLOC!BU574</f>
        <v>0</v>
      </c>
      <c r="BV574" s="701">
        <f>[52]ACCOUNTALLOC!BV574</f>
        <v>0</v>
      </c>
      <c r="BW574" s="701">
        <f>[52]ACCOUNTALLOC!BW574</f>
        <v>0</v>
      </c>
      <c r="BX574" s="698"/>
      <c r="BY574" s="701">
        <f>[52]ACCOUNTALLOC!BY574</f>
        <v>0</v>
      </c>
      <c r="BZ574" s="701">
        <f>[52]ACCOUNTALLOC!BZ574</f>
        <v>0</v>
      </c>
      <c r="CA574" s="701">
        <f>[52]ACCOUNTALLOC!CA574</f>
        <v>0</v>
      </c>
      <c r="CB574" s="701">
        <f>[52]ACCOUNTALLOC!CB574</f>
        <v>0</v>
      </c>
      <c r="CC574" s="701">
        <f>[52]ACCOUNTALLOC!CC574</f>
        <v>0</v>
      </c>
      <c r="CD574" s="701">
        <f>[52]ACCOUNTALLOC!CD574</f>
        <v>0</v>
      </c>
      <c r="CE574" s="701">
        <f>[52]ACCOUNTALLOC!CE574</f>
        <v>0</v>
      </c>
      <c r="CF574" s="698"/>
      <c r="CG574" s="701">
        <f>[52]ACCOUNTALLOC!CG574</f>
        <v>0</v>
      </c>
      <c r="CH574" s="701">
        <f>[52]ACCOUNTALLOC!CH574</f>
        <v>0</v>
      </c>
      <c r="CI574" s="701">
        <f>[52]ACCOUNTALLOC!CI574</f>
        <v>0</v>
      </c>
      <c r="CJ574" s="701">
        <f>[52]ACCOUNTALLOC!CJ574</f>
        <v>0</v>
      </c>
      <c r="CK574" s="701">
        <f>[52]ACCOUNTALLOC!CK574</f>
        <v>0</v>
      </c>
      <c r="CL574" s="701">
        <f>[52]ACCOUNTALLOC!CL574</f>
        <v>0</v>
      </c>
      <c r="CM574" s="701">
        <f>[52]ACCOUNTALLOC!CM574</f>
        <v>0</v>
      </c>
      <c r="CN574" s="698">
        <f>[52]ACCOUNTALLOC!CN574</f>
        <v>0</v>
      </c>
      <c r="CO574" s="701">
        <f>[52]ACCOUNTALLOC!CO574</f>
        <v>0</v>
      </c>
      <c r="CP574" s="701">
        <f>[52]ACCOUNTALLOC!CP574</f>
        <v>0</v>
      </c>
      <c r="CQ574" s="701">
        <f>[52]ACCOUNTALLOC!CQ574</f>
        <v>0</v>
      </c>
      <c r="CR574" s="701">
        <f>[52]ACCOUNTALLOC!CR574</f>
        <v>0</v>
      </c>
      <c r="CS574" s="701">
        <f>[52]ACCOUNTALLOC!CS574</f>
        <v>0</v>
      </c>
      <c r="CT574" s="701">
        <f>[52]ACCOUNTALLOC!CT574</f>
        <v>0</v>
      </c>
      <c r="CU574" s="701">
        <f>[52]ACCOUNTALLOC!CU574</f>
        <v>0</v>
      </c>
      <c r="CW574" s="702"/>
      <c r="CX574" s="702"/>
      <c r="CY574" s="702"/>
      <c r="CZ574" s="702"/>
      <c r="DA574" s="702"/>
      <c r="DB574" s="702"/>
      <c r="DC574" s="702"/>
      <c r="DE574" s="702"/>
      <c r="DF574" s="702"/>
      <c r="DG574" s="702"/>
      <c r="DH574" s="702"/>
      <c r="DI574" s="702"/>
      <c r="DJ574" s="702"/>
      <c r="DK574" s="702"/>
      <c r="DM574" s="702"/>
      <c r="DN574" s="702"/>
      <c r="DO574" s="702"/>
      <c r="DP574" s="702"/>
      <c r="DQ574" s="702"/>
      <c r="DR574" s="702"/>
      <c r="DS574" s="702"/>
      <c r="DU574" s="702"/>
      <c r="DV574" s="702"/>
      <c r="DW574" s="702"/>
      <c r="DX574" s="702"/>
      <c r="DY574" s="702"/>
      <c r="DZ574" s="702"/>
      <c r="EA574" s="702"/>
      <c r="EC574" s="702"/>
      <c r="ED574" s="702"/>
      <c r="EE574" s="702"/>
      <c r="EF574" s="702"/>
      <c r="EG574" s="702"/>
      <c r="EH574" s="702"/>
      <c r="EI574" s="702"/>
      <c r="EK574" s="702"/>
      <c r="EL574" s="702"/>
      <c r="EM574" s="702"/>
      <c r="EN574" s="702"/>
      <c r="EO574" s="702"/>
      <c r="EP574" s="702"/>
      <c r="EQ574" s="702"/>
      <c r="ES574" s="702"/>
      <c r="ET574" s="702"/>
      <c r="EU574" s="702"/>
      <c r="EV574" s="702"/>
      <c r="EW574" s="702"/>
      <c r="EX574" s="702"/>
      <c r="EY574" s="702"/>
      <c r="FA574" s="702"/>
      <c r="FB574" s="702"/>
      <c r="FC574" s="702"/>
      <c r="FD574" s="702"/>
      <c r="FE574" s="702"/>
      <c r="FF574" s="702"/>
      <c r="FG574" s="702"/>
    </row>
    <row r="575" spans="1:163">
      <c r="A575" s="699" t="str">
        <f>[52]ACCOUNTALLOC!A575</f>
        <v>~</v>
      </c>
      <c r="B575" s="698" t="str">
        <f>[52]ACCOUNTALLOC!B575</f>
        <v>~</v>
      </c>
      <c r="C575" s="695">
        <f>[52]ACCOUNTALLOC!C575</f>
        <v>0</v>
      </c>
      <c r="D575" s="700"/>
      <c r="E575" s="701">
        <f>[52]ACCOUNTALLOC!E575</f>
        <v>0</v>
      </c>
      <c r="F575" s="701">
        <f>[52]ACCOUNTALLOC!F575</f>
        <v>0</v>
      </c>
      <c r="G575" s="701">
        <f>[52]ACCOUNTALLOC!G575</f>
        <v>0</v>
      </c>
      <c r="H575" s="701">
        <f>[52]ACCOUNTALLOC!H575</f>
        <v>0</v>
      </c>
      <c r="I575" s="701">
        <f>[52]ACCOUNTALLOC!I575</f>
        <v>0</v>
      </c>
      <c r="J575" s="701">
        <f>[52]ACCOUNTALLOC!J575</f>
        <v>0</v>
      </c>
      <c r="K575" s="701">
        <f>[52]ACCOUNTALLOC!K575</f>
        <v>0</v>
      </c>
      <c r="L575" s="698"/>
      <c r="M575" s="701">
        <f>[52]ACCOUNTALLOC!M575</f>
        <v>0</v>
      </c>
      <c r="N575" s="701">
        <f>[52]ACCOUNTALLOC!N575</f>
        <v>0</v>
      </c>
      <c r="O575" s="701">
        <f>[52]ACCOUNTALLOC!O575</f>
        <v>0</v>
      </c>
      <c r="P575" s="701">
        <f>[52]ACCOUNTALLOC!P575</f>
        <v>0</v>
      </c>
      <c r="Q575" s="701">
        <f>[52]ACCOUNTALLOC!Q575</f>
        <v>0</v>
      </c>
      <c r="R575" s="701">
        <f>[52]ACCOUNTALLOC!R575</f>
        <v>0</v>
      </c>
      <c r="S575" s="701">
        <f>[52]ACCOUNTALLOC!S575</f>
        <v>0</v>
      </c>
      <c r="T575" s="698"/>
      <c r="U575" s="701">
        <f>[52]ACCOUNTALLOC!U575</f>
        <v>0</v>
      </c>
      <c r="V575" s="701">
        <f>[52]ACCOUNTALLOC!V575</f>
        <v>0</v>
      </c>
      <c r="W575" s="701">
        <f>[52]ACCOUNTALLOC!W575</f>
        <v>0</v>
      </c>
      <c r="X575" s="701">
        <f>[52]ACCOUNTALLOC!X575</f>
        <v>0</v>
      </c>
      <c r="Y575" s="701">
        <f>[52]ACCOUNTALLOC!Y575</f>
        <v>0</v>
      </c>
      <c r="Z575" s="701">
        <f>[52]ACCOUNTALLOC!Z575</f>
        <v>0</v>
      </c>
      <c r="AA575" s="701">
        <f>[52]ACCOUNTALLOC!AA575</f>
        <v>0</v>
      </c>
      <c r="AB575" s="698"/>
      <c r="AC575" s="701">
        <f>[52]ACCOUNTALLOC!AC575</f>
        <v>0</v>
      </c>
      <c r="AD575" s="701">
        <f>[52]ACCOUNTALLOC!AD575</f>
        <v>0</v>
      </c>
      <c r="AE575" s="701">
        <f>[52]ACCOUNTALLOC!AE575</f>
        <v>0</v>
      </c>
      <c r="AF575" s="701">
        <f>[52]ACCOUNTALLOC!AF575</f>
        <v>0</v>
      </c>
      <c r="AG575" s="701">
        <f>[52]ACCOUNTALLOC!AG575</f>
        <v>0</v>
      </c>
      <c r="AH575" s="701">
        <f>[52]ACCOUNTALLOC!AH575</f>
        <v>0</v>
      </c>
      <c r="AI575" s="701">
        <f>[52]ACCOUNTALLOC!AI575</f>
        <v>0</v>
      </c>
      <c r="AJ575" s="698"/>
      <c r="AK575" s="701">
        <f>[52]ACCOUNTALLOC!AK575</f>
        <v>0</v>
      </c>
      <c r="AL575" s="701">
        <f>[52]ACCOUNTALLOC!AL575</f>
        <v>0</v>
      </c>
      <c r="AM575" s="701">
        <f>[52]ACCOUNTALLOC!AM575</f>
        <v>0</v>
      </c>
      <c r="AN575" s="701">
        <f>[52]ACCOUNTALLOC!AN575</f>
        <v>0</v>
      </c>
      <c r="AO575" s="701">
        <f>[52]ACCOUNTALLOC!AO575</f>
        <v>0</v>
      </c>
      <c r="AP575" s="701">
        <f>[52]ACCOUNTALLOC!AP575</f>
        <v>0</v>
      </c>
      <c r="AQ575" s="701">
        <f>[52]ACCOUNTALLOC!AQ575</f>
        <v>0</v>
      </c>
      <c r="AR575" s="698"/>
      <c r="AS575" s="701">
        <f>[52]ACCOUNTALLOC!AS575</f>
        <v>0</v>
      </c>
      <c r="AT575" s="701">
        <f>[52]ACCOUNTALLOC!AT575</f>
        <v>0</v>
      </c>
      <c r="AU575" s="701">
        <f>[52]ACCOUNTALLOC!AU575</f>
        <v>0</v>
      </c>
      <c r="AV575" s="701">
        <f>[52]ACCOUNTALLOC!AV575</f>
        <v>0</v>
      </c>
      <c r="AW575" s="701">
        <f>[52]ACCOUNTALLOC!AW575</f>
        <v>0</v>
      </c>
      <c r="AX575" s="701">
        <f>[52]ACCOUNTALLOC!AX575</f>
        <v>0</v>
      </c>
      <c r="AY575" s="701">
        <f>[52]ACCOUNTALLOC!AY575</f>
        <v>0</v>
      </c>
      <c r="AZ575" s="698"/>
      <c r="BA575" s="701">
        <f>[52]ACCOUNTALLOC!BA575</f>
        <v>0</v>
      </c>
      <c r="BB575" s="701">
        <f>[52]ACCOUNTALLOC!BB575</f>
        <v>0</v>
      </c>
      <c r="BC575" s="701">
        <f>[52]ACCOUNTALLOC!BC575</f>
        <v>0</v>
      </c>
      <c r="BD575" s="701">
        <f>[52]ACCOUNTALLOC!BD575</f>
        <v>0</v>
      </c>
      <c r="BE575" s="701">
        <f>[52]ACCOUNTALLOC!BE575</f>
        <v>0</v>
      </c>
      <c r="BF575" s="701">
        <f>[52]ACCOUNTALLOC!BF575</f>
        <v>0</v>
      </c>
      <c r="BG575" s="701">
        <f>[52]ACCOUNTALLOC!BG575</f>
        <v>0</v>
      </c>
      <c r="BH575" s="698"/>
      <c r="BI575" s="701">
        <f>[52]ACCOUNTALLOC!BI575</f>
        <v>0</v>
      </c>
      <c r="BJ575" s="701">
        <f>[52]ACCOUNTALLOC!BJ575</f>
        <v>0</v>
      </c>
      <c r="BK575" s="701">
        <f>[52]ACCOUNTALLOC!BK575</f>
        <v>0</v>
      </c>
      <c r="BL575" s="701">
        <f>[52]ACCOUNTALLOC!BL575</f>
        <v>0</v>
      </c>
      <c r="BM575" s="701">
        <f>[52]ACCOUNTALLOC!BM575</f>
        <v>0</v>
      </c>
      <c r="BN575" s="701">
        <f>[52]ACCOUNTALLOC!BN575</f>
        <v>0</v>
      </c>
      <c r="BO575" s="701">
        <f>[52]ACCOUNTALLOC!BO575</f>
        <v>0</v>
      </c>
      <c r="BP575" s="698"/>
      <c r="BQ575" s="701">
        <f>[52]ACCOUNTALLOC!BQ575</f>
        <v>0</v>
      </c>
      <c r="BR575" s="701">
        <f>[52]ACCOUNTALLOC!BR575</f>
        <v>0</v>
      </c>
      <c r="BS575" s="701">
        <f>[52]ACCOUNTALLOC!BS575</f>
        <v>0</v>
      </c>
      <c r="BT575" s="701">
        <f>[52]ACCOUNTALLOC!BT575</f>
        <v>0</v>
      </c>
      <c r="BU575" s="701">
        <f>[52]ACCOUNTALLOC!BU575</f>
        <v>0</v>
      </c>
      <c r="BV575" s="701">
        <f>[52]ACCOUNTALLOC!BV575</f>
        <v>0</v>
      </c>
      <c r="BW575" s="701">
        <f>[52]ACCOUNTALLOC!BW575</f>
        <v>0</v>
      </c>
      <c r="BX575" s="698"/>
      <c r="BY575" s="701">
        <f>[52]ACCOUNTALLOC!BY575</f>
        <v>0</v>
      </c>
      <c r="BZ575" s="701">
        <f>[52]ACCOUNTALLOC!BZ575</f>
        <v>0</v>
      </c>
      <c r="CA575" s="701">
        <f>[52]ACCOUNTALLOC!CA575</f>
        <v>0</v>
      </c>
      <c r="CB575" s="701">
        <f>[52]ACCOUNTALLOC!CB575</f>
        <v>0</v>
      </c>
      <c r="CC575" s="701">
        <f>[52]ACCOUNTALLOC!CC575</f>
        <v>0</v>
      </c>
      <c r="CD575" s="701">
        <f>[52]ACCOUNTALLOC!CD575</f>
        <v>0</v>
      </c>
      <c r="CE575" s="701">
        <f>[52]ACCOUNTALLOC!CE575</f>
        <v>0</v>
      </c>
      <c r="CF575" s="698"/>
      <c r="CG575" s="701">
        <f>[52]ACCOUNTALLOC!CG575</f>
        <v>0</v>
      </c>
      <c r="CH575" s="701">
        <f>[52]ACCOUNTALLOC!CH575</f>
        <v>0</v>
      </c>
      <c r="CI575" s="701">
        <f>[52]ACCOUNTALLOC!CI575</f>
        <v>0</v>
      </c>
      <c r="CJ575" s="701">
        <f>[52]ACCOUNTALLOC!CJ575</f>
        <v>0</v>
      </c>
      <c r="CK575" s="701">
        <f>[52]ACCOUNTALLOC!CK575</f>
        <v>0</v>
      </c>
      <c r="CL575" s="701">
        <f>[52]ACCOUNTALLOC!CL575</f>
        <v>0</v>
      </c>
      <c r="CM575" s="701">
        <f>[52]ACCOUNTALLOC!CM575</f>
        <v>0</v>
      </c>
      <c r="CN575" s="698">
        <f>[52]ACCOUNTALLOC!CN575</f>
        <v>0</v>
      </c>
      <c r="CO575" s="701">
        <f>[52]ACCOUNTALLOC!CO575</f>
        <v>0</v>
      </c>
      <c r="CP575" s="701">
        <f>[52]ACCOUNTALLOC!CP575</f>
        <v>0</v>
      </c>
      <c r="CQ575" s="701">
        <f>[52]ACCOUNTALLOC!CQ575</f>
        <v>0</v>
      </c>
      <c r="CR575" s="701">
        <f>[52]ACCOUNTALLOC!CR575</f>
        <v>0</v>
      </c>
      <c r="CS575" s="701">
        <f>[52]ACCOUNTALLOC!CS575</f>
        <v>0</v>
      </c>
      <c r="CT575" s="701">
        <f>[52]ACCOUNTALLOC!CT575</f>
        <v>0</v>
      </c>
      <c r="CU575" s="701">
        <f>[52]ACCOUNTALLOC!CU575</f>
        <v>0</v>
      </c>
      <c r="CW575" s="702"/>
      <c r="CX575" s="702"/>
      <c r="CY575" s="702"/>
      <c r="CZ575" s="702"/>
      <c r="DA575" s="702"/>
      <c r="DB575" s="702"/>
      <c r="DC575" s="702"/>
      <c r="DE575" s="702"/>
      <c r="DF575" s="702"/>
      <c r="DG575" s="702"/>
      <c r="DH575" s="702"/>
      <c r="DI575" s="702"/>
      <c r="DJ575" s="702"/>
      <c r="DK575" s="702"/>
      <c r="DM575" s="702"/>
      <c r="DN575" s="702"/>
      <c r="DO575" s="702"/>
      <c r="DP575" s="702"/>
      <c r="DQ575" s="702"/>
      <c r="DR575" s="702"/>
      <c r="DS575" s="702"/>
      <c r="DU575" s="702"/>
      <c r="DV575" s="702"/>
      <c r="DW575" s="702"/>
      <c r="DX575" s="702"/>
      <c r="DY575" s="702"/>
      <c r="DZ575" s="702"/>
      <c r="EA575" s="702"/>
      <c r="EC575" s="702"/>
      <c r="ED575" s="702"/>
      <c r="EE575" s="702"/>
      <c r="EF575" s="702"/>
      <c r="EG575" s="702"/>
      <c r="EH575" s="702"/>
      <c r="EI575" s="702"/>
      <c r="EK575" s="702"/>
      <c r="EL575" s="702"/>
      <c r="EM575" s="702"/>
      <c r="EN575" s="702"/>
      <c r="EO575" s="702"/>
      <c r="EP575" s="702"/>
      <c r="EQ575" s="702"/>
      <c r="ES575" s="702"/>
      <c r="ET575" s="702"/>
      <c r="EU575" s="702"/>
      <c r="EV575" s="702"/>
      <c r="EW575" s="702"/>
      <c r="EX575" s="702"/>
      <c r="EY575" s="702"/>
      <c r="FA575" s="702"/>
      <c r="FB575" s="702"/>
      <c r="FC575" s="702"/>
      <c r="FD575" s="702"/>
      <c r="FE575" s="702"/>
      <c r="FF575" s="702"/>
      <c r="FG575" s="702"/>
    </row>
    <row r="576" spans="1:163">
      <c r="A576" s="699" t="str">
        <f>[52]ACCOUNTALLOC!A576</f>
        <v>~</v>
      </c>
      <c r="B576" s="698" t="str">
        <f>[52]ACCOUNTALLOC!B576</f>
        <v>~</v>
      </c>
      <c r="C576" s="695">
        <f>[52]ACCOUNTALLOC!C576</f>
        <v>0</v>
      </c>
      <c r="D576" s="700"/>
      <c r="E576" s="701">
        <f>[52]ACCOUNTALLOC!E576</f>
        <v>0</v>
      </c>
      <c r="F576" s="701">
        <f>[52]ACCOUNTALLOC!F576</f>
        <v>0</v>
      </c>
      <c r="G576" s="701">
        <f>[52]ACCOUNTALLOC!G576</f>
        <v>0</v>
      </c>
      <c r="H576" s="701">
        <f>[52]ACCOUNTALLOC!H576</f>
        <v>0</v>
      </c>
      <c r="I576" s="701">
        <f>[52]ACCOUNTALLOC!I576</f>
        <v>0</v>
      </c>
      <c r="J576" s="701">
        <f>[52]ACCOUNTALLOC!J576</f>
        <v>0</v>
      </c>
      <c r="K576" s="701">
        <f>[52]ACCOUNTALLOC!K576</f>
        <v>0</v>
      </c>
      <c r="L576" s="698"/>
      <c r="M576" s="701">
        <f>[52]ACCOUNTALLOC!M576</f>
        <v>0</v>
      </c>
      <c r="N576" s="701">
        <f>[52]ACCOUNTALLOC!N576</f>
        <v>0</v>
      </c>
      <c r="O576" s="701">
        <f>[52]ACCOUNTALLOC!O576</f>
        <v>0</v>
      </c>
      <c r="P576" s="701">
        <f>[52]ACCOUNTALLOC!P576</f>
        <v>0</v>
      </c>
      <c r="Q576" s="701">
        <f>[52]ACCOUNTALLOC!Q576</f>
        <v>0</v>
      </c>
      <c r="R576" s="701">
        <f>[52]ACCOUNTALLOC!R576</f>
        <v>0</v>
      </c>
      <c r="S576" s="701">
        <f>[52]ACCOUNTALLOC!S576</f>
        <v>0</v>
      </c>
      <c r="T576" s="698"/>
      <c r="U576" s="701">
        <f>[52]ACCOUNTALLOC!U576</f>
        <v>0</v>
      </c>
      <c r="V576" s="701">
        <f>[52]ACCOUNTALLOC!V576</f>
        <v>0</v>
      </c>
      <c r="W576" s="701">
        <f>[52]ACCOUNTALLOC!W576</f>
        <v>0</v>
      </c>
      <c r="X576" s="701">
        <f>[52]ACCOUNTALLOC!X576</f>
        <v>0</v>
      </c>
      <c r="Y576" s="701">
        <f>[52]ACCOUNTALLOC!Y576</f>
        <v>0</v>
      </c>
      <c r="Z576" s="701">
        <f>[52]ACCOUNTALLOC!Z576</f>
        <v>0</v>
      </c>
      <c r="AA576" s="701">
        <f>[52]ACCOUNTALLOC!AA576</f>
        <v>0</v>
      </c>
      <c r="AB576" s="698"/>
      <c r="AC576" s="701">
        <f>[52]ACCOUNTALLOC!AC576</f>
        <v>0</v>
      </c>
      <c r="AD576" s="701">
        <f>[52]ACCOUNTALLOC!AD576</f>
        <v>0</v>
      </c>
      <c r="AE576" s="701">
        <f>[52]ACCOUNTALLOC!AE576</f>
        <v>0</v>
      </c>
      <c r="AF576" s="701">
        <f>[52]ACCOUNTALLOC!AF576</f>
        <v>0</v>
      </c>
      <c r="AG576" s="701">
        <f>[52]ACCOUNTALLOC!AG576</f>
        <v>0</v>
      </c>
      <c r="AH576" s="701">
        <f>[52]ACCOUNTALLOC!AH576</f>
        <v>0</v>
      </c>
      <c r="AI576" s="701">
        <f>[52]ACCOUNTALLOC!AI576</f>
        <v>0</v>
      </c>
      <c r="AJ576" s="698"/>
      <c r="AK576" s="701">
        <f>[52]ACCOUNTALLOC!AK576</f>
        <v>0</v>
      </c>
      <c r="AL576" s="701">
        <f>[52]ACCOUNTALLOC!AL576</f>
        <v>0</v>
      </c>
      <c r="AM576" s="701">
        <f>[52]ACCOUNTALLOC!AM576</f>
        <v>0</v>
      </c>
      <c r="AN576" s="701">
        <f>[52]ACCOUNTALLOC!AN576</f>
        <v>0</v>
      </c>
      <c r="AO576" s="701">
        <f>[52]ACCOUNTALLOC!AO576</f>
        <v>0</v>
      </c>
      <c r="AP576" s="701">
        <f>[52]ACCOUNTALLOC!AP576</f>
        <v>0</v>
      </c>
      <c r="AQ576" s="701">
        <f>[52]ACCOUNTALLOC!AQ576</f>
        <v>0</v>
      </c>
      <c r="AR576" s="698"/>
      <c r="AS576" s="701">
        <f>[52]ACCOUNTALLOC!AS576</f>
        <v>0</v>
      </c>
      <c r="AT576" s="701">
        <f>[52]ACCOUNTALLOC!AT576</f>
        <v>0</v>
      </c>
      <c r="AU576" s="701">
        <f>[52]ACCOUNTALLOC!AU576</f>
        <v>0</v>
      </c>
      <c r="AV576" s="701">
        <f>[52]ACCOUNTALLOC!AV576</f>
        <v>0</v>
      </c>
      <c r="AW576" s="701">
        <f>[52]ACCOUNTALLOC!AW576</f>
        <v>0</v>
      </c>
      <c r="AX576" s="701">
        <f>[52]ACCOUNTALLOC!AX576</f>
        <v>0</v>
      </c>
      <c r="AY576" s="701">
        <f>[52]ACCOUNTALLOC!AY576</f>
        <v>0</v>
      </c>
      <c r="AZ576" s="698"/>
      <c r="BA576" s="701">
        <f>[52]ACCOUNTALLOC!BA576</f>
        <v>0</v>
      </c>
      <c r="BB576" s="701">
        <f>[52]ACCOUNTALLOC!BB576</f>
        <v>0</v>
      </c>
      <c r="BC576" s="701">
        <f>[52]ACCOUNTALLOC!BC576</f>
        <v>0</v>
      </c>
      <c r="BD576" s="701">
        <f>[52]ACCOUNTALLOC!BD576</f>
        <v>0</v>
      </c>
      <c r="BE576" s="701">
        <f>[52]ACCOUNTALLOC!BE576</f>
        <v>0</v>
      </c>
      <c r="BF576" s="701">
        <f>[52]ACCOUNTALLOC!BF576</f>
        <v>0</v>
      </c>
      <c r="BG576" s="701">
        <f>[52]ACCOUNTALLOC!BG576</f>
        <v>0</v>
      </c>
      <c r="BH576" s="698"/>
      <c r="BI576" s="701">
        <f>[52]ACCOUNTALLOC!BI576</f>
        <v>0</v>
      </c>
      <c r="BJ576" s="701">
        <f>[52]ACCOUNTALLOC!BJ576</f>
        <v>0</v>
      </c>
      <c r="BK576" s="701">
        <f>[52]ACCOUNTALLOC!BK576</f>
        <v>0</v>
      </c>
      <c r="BL576" s="701">
        <f>[52]ACCOUNTALLOC!BL576</f>
        <v>0</v>
      </c>
      <c r="BM576" s="701">
        <f>[52]ACCOUNTALLOC!BM576</f>
        <v>0</v>
      </c>
      <c r="BN576" s="701">
        <f>[52]ACCOUNTALLOC!BN576</f>
        <v>0</v>
      </c>
      <c r="BO576" s="701">
        <f>[52]ACCOUNTALLOC!BO576</f>
        <v>0</v>
      </c>
      <c r="BP576" s="698"/>
      <c r="BQ576" s="701">
        <f>[52]ACCOUNTALLOC!BQ576</f>
        <v>0</v>
      </c>
      <c r="BR576" s="701">
        <f>[52]ACCOUNTALLOC!BR576</f>
        <v>0</v>
      </c>
      <c r="BS576" s="701">
        <f>[52]ACCOUNTALLOC!BS576</f>
        <v>0</v>
      </c>
      <c r="BT576" s="701">
        <f>[52]ACCOUNTALLOC!BT576</f>
        <v>0</v>
      </c>
      <c r="BU576" s="701">
        <f>[52]ACCOUNTALLOC!BU576</f>
        <v>0</v>
      </c>
      <c r="BV576" s="701">
        <f>[52]ACCOUNTALLOC!BV576</f>
        <v>0</v>
      </c>
      <c r="BW576" s="701">
        <f>[52]ACCOUNTALLOC!BW576</f>
        <v>0</v>
      </c>
      <c r="BX576" s="698"/>
      <c r="BY576" s="701">
        <f>[52]ACCOUNTALLOC!BY576</f>
        <v>0</v>
      </c>
      <c r="BZ576" s="701">
        <f>[52]ACCOUNTALLOC!BZ576</f>
        <v>0</v>
      </c>
      <c r="CA576" s="701">
        <f>[52]ACCOUNTALLOC!CA576</f>
        <v>0</v>
      </c>
      <c r="CB576" s="701">
        <f>[52]ACCOUNTALLOC!CB576</f>
        <v>0</v>
      </c>
      <c r="CC576" s="701">
        <f>[52]ACCOUNTALLOC!CC576</f>
        <v>0</v>
      </c>
      <c r="CD576" s="701">
        <f>[52]ACCOUNTALLOC!CD576</f>
        <v>0</v>
      </c>
      <c r="CE576" s="701">
        <f>[52]ACCOUNTALLOC!CE576</f>
        <v>0</v>
      </c>
      <c r="CF576" s="698"/>
      <c r="CG576" s="701">
        <f>[52]ACCOUNTALLOC!CG576</f>
        <v>0</v>
      </c>
      <c r="CH576" s="701">
        <f>[52]ACCOUNTALLOC!CH576</f>
        <v>0</v>
      </c>
      <c r="CI576" s="701">
        <f>[52]ACCOUNTALLOC!CI576</f>
        <v>0</v>
      </c>
      <c r="CJ576" s="701">
        <f>[52]ACCOUNTALLOC!CJ576</f>
        <v>0</v>
      </c>
      <c r="CK576" s="701">
        <f>[52]ACCOUNTALLOC!CK576</f>
        <v>0</v>
      </c>
      <c r="CL576" s="701">
        <f>[52]ACCOUNTALLOC!CL576</f>
        <v>0</v>
      </c>
      <c r="CM576" s="701">
        <f>[52]ACCOUNTALLOC!CM576</f>
        <v>0</v>
      </c>
      <c r="CN576" s="698">
        <f>[52]ACCOUNTALLOC!CN576</f>
        <v>0</v>
      </c>
      <c r="CO576" s="701">
        <f>[52]ACCOUNTALLOC!CO576</f>
        <v>0</v>
      </c>
      <c r="CP576" s="701">
        <f>[52]ACCOUNTALLOC!CP576</f>
        <v>0</v>
      </c>
      <c r="CQ576" s="701">
        <f>[52]ACCOUNTALLOC!CQ576</f>
        <v>0</v>
      </c>
      <c r="CR576" s="701">
        <f>[52]ACCOUNTALLOC!CR576</f>
        <v>0</v>
      </c>
      <c r="CS576" s="701">
        <f>[52]ACCOUNTALLOC!CS576</f>
        <v>0</v>
      </c>
      <c r="CT576" s="701">
        <f>[52]ACCOUNTALLOC!CT576</f>
        <v>0</v>
      </c>
      <c r="CU576" s="701">
        <f>[52]ACCOUNTALLOC!CU576</f>
        <v>0</v>
      </c>
      <c r="CW576" s="702"/>
      <c r="CX576" s="702"/>
      <c r="CY576" s="702"/>
      <c r="CZ576" s="702"/>
      <c r="DA576" s="702"/>
      <c r="DB576" s="702"/>
      <c r="DC576" s="702"/>
      <c r="DE576" s="702"/>
      <c r="DF576" s="702"/>
      <c r="DG576" s="702"/>
      <c r="DH576" s="702"/>
      <c r="DI576" s="702"/>
      <c r="DJ576" s="702"/>
      <c r="DK576" s="702"/>
      <c r="DM576" s="702"/>
      <c r="DN576" s="702"/>
      <c r="DO576" s="702"/>
      <c r="DP576" s="702"/>
      <c r="DQ576" s="702"/>
      <c r="DR576" s="702"/>
      <c r="DS576" s="702"/>
      <c r="DU576" s="702"/>
      <c r="DV576" s="702"/>
      <c r="DW576" s="702"/>
      <c r="DX576" s="702"/>
      <c r="DY576" s="702"/>
      <c r="DZ576" s="702"/>
      <c r="EA576" s="702"/>
      <c r="EC576" s="702"/>
      <c r="ED576" s="702"/>
      <c r="EE576" s="702"/>
      <c r="EF576" s="702"/>
      <c r="EG576" s="702"/>
      <c r="EH576" s="702"/>
      <c r="EI576" s="702"/>
      <c r="EK576" s="702"/>
      <c r="EL576" s="702"/>
      <c r="EM576" s="702"/>
      <c r="EN576" s="702"/>
      <c r="EO576" s="702"/>
      <c r="EP576" s="702"/>
      <c r="EQ576" s="702"/>
      <c r="ES576" s="702"/>
      <c r="ET576" s="702"/>
      <c r="EU576" s="702"/>
      <c r="EV576" s="702"/>
      <c r="EW576" s="702"/>
      <c r="EX576" s="702"/>
      <c r="EY576" s="702"/>
      <c r="FA576" s="702"/>
      <c r="FB576" s="702"/>
      <c r="FC576" s="702"/>
      <c r="FD576" s="702"/>
      <c r="FE576" s="702"/>
      <c r="FF576" s="702"/>
      <c r="FG576" s="702"/>
    </row>
    <row r="577" spans="1:163">
      <c r="A577" s="699" t="str">
        <f>[52]ACCOUNTALLOC!A577</f>
        <v>~</v>
      </c>
      <c r="B577" s="698" t="str">
        <f>[52]ACCOUNTALLOC!B577</f>
        <v>~</v>
      </c>
      <c r="C577" s="695">
        <f>[52]ACCOUNTALLOC!C577</f>
        <v>0</v>
      </c>
      <c r="D577" s="700"/>
      <c r="E577" s="701">
        <f>[52]ACCOUNTALLOC!E577</f>
        <v>0</v>
      </c>
      <c r="F577" s="701">
        <f>[52]ACCOUNTALLOC!F577</f>
        <v>0</v>
      </c>
      <c r="G577" s="701">
        <f>[52]ACCOUNTALLOC!G577</f>
        <v>0</v>
      </c>
      <c r="H577" s="701">
        <f>[52]ACCOUNTALLOC!H577</f>
        <v>0</v>
      </c>
      <c r="I577" s="701">
        <f>[52]ACCOUNTALLOC!I577</f>
        <v>0</v>
      </c>
      <c r="J577" s="701">
        <f>[52]ACCOUNTALLOC!J577</f>
        <v>0</v>
      </c>
      <c r="K577" s="701">
        <f>[52]ACCOUNTALLOC!K577</f>
        <v>0</v>
      </c>
      <c r="L577" s="698"/>
      <c r="M577" s="701">
        <f>[52]ACCOUNTALLOC!M577</f>
        <v>0</v>
      </c>
      <c r="N577" s="701">
        <f>[52]ACCOUNTALLOC!N577</f>
        <v>0</v>
      </c>
      <c r="O577" s="701">
        <f>[52]ACCOUNTALLOC!O577</f>
        <v>0</v>
      </c>
      <c r="P577" s="701">
        <f>[52]ACCOUNTALLOC!P577</f>
        <v>0</v>
      </c>
      <c r="Q577" s="701">
        <f>[52]ACCOUNTALLOC!Q577</f>
        <v>0</v>
      </c>
      <c r="R577" s="701">
        <f>[52]ACCOUNTALLOC!R577</f>
        <v>0</v>
      </c>
      <c r="S577" s="701">
        <f>[52]ACCOUNTALLOC!S577</f>
        <v>0</v>
      </c>
      <c r="T577" s="698"/>
      <c r="U577" s="701">
        <f>[52]ACCOUNTALLOC!U577</f>
        <v>0</v>
      </c>
      <c r="V577" s="701">
        <f>[52]ACCOUNTALLOC!V577</f>
        <v>0</v>
      </c>
      <c r="W577" s="701">
        <f>[52]ACCOUNTALLOC!W577</f>
        <v>0</v>
      </c>
      <c r="X577" s="701">
        <f>[52]ACCOUNTALLOC!X577</f>
        <v>0</v>
      </c>
      <c r="Y577" s="701">
        <f>[52]ACCOUNTALLOC!Y577</f>
        <v>0</v>
      </c>
      <c r="Z577" s="701">
        <f>[52]ACCOUNTALLOC!Z577</f>
        <v>0</v>
      </c>
      <c r="AA577" s="701">
        <f>[52]ACCOUNTALLOC!AA577</f>
        <v>0</v>
      </c>
      <c r="AB577" s="698"/>
      <c r="AC577" s="701">
        <f>[52]ACCOUNTALLOC!AC577</f>
        <v>0</v>
      </c>
      <c r="AD577" s="701">
        <f>[52]ACCOUNTALLOC!AD577</f>
        <v>0</v>
      </c>
      <c r="AE577" s="701">
        <f>[52]ACCOUNTALLOC!AE577</f>
        <v>0</v>
      </c>
      <c r="AF577" s="701">
        <f>[52]ACCOUNTALLOC!AF577</f>
        <v>0</v>
      </c>
      <c r="AG577" s="701">
        <f>[52]ACCOUNTALLOC!AG577</f>
        <v>0</v>
      </c>
      <c r="AH577" s="701">
        <f>[52]ACCOUNTALLOC!AH577</f>
        <v>0</v>
      </c>
      <c r="AI577" s="701">
        <f>[52]ACCOUNTALLOC!AI577</f>
        <v>0</v>
      </c>
      <c r="AJ577" s="698"/>
      <c r="AK577" s="701">
        <f>[52]ACCOUNTALLOC!AK577</f>
        <v>0</v>
      </c>
      <c r="AL577" s="701">
        <f>[52]ACCOUNTALLOC!AL577</f>
        <v>0</v>
      </c>
      <c r="AM577" s="701">
        <f>[52]ACCOUNTALLOC!AM577</f>
        <v>0</v>
      </c>
      <c r="AN577" s="701">
        <f>[52]ACCOUNTALLOC!AN577</f>
        <v>0</v>
      </c>
      <c r="AO577" s="701">
        <f>[52]ACCOUNTALLOC!AO577</f>
        <v>0</v>
      </c>
      <c r="AP577" s="701">
        <f>[52]ACCOUNTALLOC!AP577</f>
        <v>0</v>
      </c>
      <c r="AQ577" s="701">
        <f>[52]ACCOUNTALLOC!AQ577</f>
        <v>0</v>
      </c>
      <c r="AR577" s="698"/>
      <c r="AS577" s="701">
        <f>[52]ACCOUNTALLOC!AS577</f>
        <v>0</v>
      </c>
      <c r="AT577" s="701">
        <f>[52]ACCOUNTALLOC!AT577</f>
        <v>0</v>
      </c>
      <c r="AU577" s="701">
        <f>[52]ACCOUNTALLOC!AU577</f>
        <v>0</v>
      </c>
      <c r="AV577" s="701">
        <f>[52]ACCOUNTALLOC!AV577</f>
        <v>0</v>
      </c>
      <c r="AW577" s="701">
        <f>[52]ACCOUNTALLOC!AW577</f>
        <v>0</v>
      </c>
      <c r="AX577" s="701">
        <f>[52]ACCOUNTALLOC!AX577</f>
        <v>0</v>
      </c>
      <c r="AY577" s="701">
        <f>[52]ACCOUNTALLOC!AY577</f>
        <v>0</v>
      </c>
      <c r="AZ577" s="698"/>
      <c r="BA577" s="701">
        <f>[52]ACCOUNTALLOC!BA577</f>
        <v>0</v>
      </c>
      <c r="BB577" s="701">
        <f>[52]ACCOUNTALLOC!BB577</f>
        <v>0</v>
      </c>
      <c r="BC577" s="701">
        <f>[52]ACCOUNTALLOC!BC577</f>
        <v>0</v>
      </c>
      <c r="BD577" s="701">
        <f>[52]ACCOUNTALLOC!BD577</f>
        <v>0</v>
      </c>
      <c r="BE577" s="701">
        <f>[52]ACCOUNTALLOC!BE577</f>
        <v>0</v>
      </c>
      <c r="BF577" s="701">
        <f>[52]ACCOUNTALLOC!BF577</f>
        <v>0</v>
      </c>
      <c r="BG577" s="701">
        <f>[52]ACCOUNTALLOC!BG577</f>
        <v>0</v>
      </c>
      <c r="BH577" s="698"/>
      <c r="BI577" s="701">
        <f>[52]ACCOUNTALLOC!BI577</f>
        <v>0</v>
      </c>
      <c r="BJ577" s="701">
        <f>[52]ACCOUNTALLOC!BJ577</f>
        <v>0</v>
      </c>
      <c r="BK577" s="701">
        <f>[52]ACCOUNTALLOC!BK577</f>
        <v>0</v>
      </c>
      <c r="BL577" s="701">
        <f>[52]ACCOUNTALLOC!BL577</f>
        <v>0</v>
      </c>
      <c r="BM577" s="701">
        <f>[52]ACCOUNTALLOC!BM577</f>
        <v>0</v>
      </c>
      <c r="BN577" s="701">
        <f>[52]ACCOUNTALLOC!BN577</f>
        <v>0</v>
      </c>
      <c r="BO577" s="701">
        <f>[52]ACCOUNTALLOC!BO577</f>
        <v>0</v>
      </c>
      <c r="BP577" s="698"/>
      <c r="BQ577" s="701">
        <f>[52]ACCOUNTALLOC!BQ577</f>
        <v>0</v>
      </c>
      <c r="BR577" s="701">
        <f>[52]ACCOUNTALLOC!BR577</f>
        <v>0</v>
      </c>
      <c r="BS577" s="701">
        <f>[52]ACCOUNTALLOC!BS577</f>
        <v>0</v>
      </c>
      <c r="BT577" s="701">
        <f>[52]ACCOUNTALLOC!BT577</f>
        <v>0</v>
      </c>
      <c r="BU577" s="701">
        <f>[52]ACCOUNTALLOC!BU577</f>
        <v>0</v>
      </c>
      <c r="BV577" s="701">
        <f>[52]ACCOUNTALLOC!BV577</f>
        <v>0</v>
      </c>
      <c r="BW577" s="701">
        <f>[52]ACCOUNTALLOC!BW577</f>
        <v>0</v>
      </c>
      <c r="BX577" s="698"/>
      <c r="BY577" s="701">
        <f>[52]ACCOUNTALLOC!BY577</f>
        <v>0</v>
      </c>
      <c r="BZ577" s="701">
        <f>[52]ACCOUNTALLOC!BZ577</f>
        <v>0</v>
      </c>
      <c r="CA577" s="701">
        <f>[52]ACCOUNTALLOC!CA577</f>
        <v>0</v>
      </c>
      <c r="CB577" s="701">
        <f>[52]ACCOUNTALLOC!CB577</f>
        <v>0</v>
      </c>
      <c r="CC577" s="701">
        <f>[52]ACCOUNTALLOC!CC577</f>
        <v>0</v>
      </c>
      <c r="CD577" s="701">
        <f>[52]ACCOUNTALLOC!CD577</f>
        <v>0</v>
      </c>
      <c r="CE577" s="701">
        <f>[52]ACCOUNTALLOC!CE577</f>
        <v>0</v>
      </c>
      <c r="CF577" s="698"/>
      <c r="CG577" s="701">
        <f>[52]ACCOUNTALLOC!CG577</f>
        <v>0</v>
      </c>
      <c r="CH577" s="701">
        <f>[52]ACCOUNTALLOC!CH577</f>
        <v>0</v>
      </c>
      <c r="CI577" s="701">
        <f>[52]ACCOUNTALLOC!CI577</f>
        <v>0</v>
      </c>
      <c r="CJ577" s="701">
        <f>[52]ACCOUNTALLOC!CJ577</f>
        <v>0</v>
      </c>
      <c r="CK577" s="701">
        <f>[52]ACCOUNTALLOC!CK577</f>
        <v>0</v>
      </c>
      <c r="CL577" s="701">
        <f>[52]ACCOUNTALLOC!CL577</f>
        <v>0</v>
      </c>
      <c r="CM577" s="701">
        <f>[52]ACCOUNTALLOC!CM577</f>
        <v>0</v>
      </c>
      <c r="CN577" s="698">
        <f>[52]ACCOUNTALLOC!CN577</f>
        <v>0</v>
      </c>
      <c r="CO577" s="701">
        <f>[52]ACCOUNTALLOC!CO577</f>
        <v>0</v>
      </c>
      <c r="CP577" s="701">
        <f>[52]ACCOUNTALLOC!CP577</f>
        <v>0</v>
      </c>
      <c r="CQ577" s="701">
        <f>[52]ACCOUNTALLOC!CQ577</f>
        <v>0</v>
      </c>
      <c r="CR577" s="701">
        <f>[52]ACCOUNTALLOC!CR577</f>
        <v>0</v>
      </c>
      <c r="CS577" s="701">
        <f>[52]ACCOUNTALLOC!CS577</f>
        <v>0</v>
      </c>
      <c r="CT577" s="701">
        <f>[52]ACCOUNTALLOC!CT577</f>
        <v>0</v>
      </c>
      <c r="CU577" s="701">
        <f>[52]ACCOUNTALLOC!CU577</f>
        <v>0</v>
      </c>
      <c r="CW577" s="702"/>
      <c r="CX577" s="702"/>
      <c r="CY577" s="702"/>
      <c r="CZ577" s="702"/>
      <c r="DA577" s="702"/>
      <c r="DB577" s="702"/>
      <c r="DC577" s="702"/>
      <c r="DE577" s="702"/>
      <c r="DF577" s="702"/>
      <c r="DG577" s="702"/>
      <c r="DH577" s="702"/>
      <c r="DI577" s="702"/>
      <c r="DJ577" s="702"/>
      <c r="DK577" s="702"/>
      <c r="DM577" s="702"/>
      <c r="DN577" s="702"/>
      <c r="DO577" s="702"/>
      <c r="DP577" s="702"/>
      <c r="DQ577" s="702"/>
      <c r="DR577" s="702"/>
      <c r="DS577" s="702"/>
      <c r="DU577" s="702"/>
      <c r="DV577" s="702"/>
      <c r="DW577" s="702"/>
      <c r="DX577" s="702"/>
      <c r="DY577" s="702"/>
      <c r="DZ577" s="702"/>
      <c r="EA577" s="702"/>
      <c r="EC577" s="702"/>
      <c r="ED577" s="702"/>
      <c r="EE577" s="702"/>
      <c r="EF577" s="702"/>
      <c r="EG577" s="702"/>
      <c r="EH577" s="702"/>
      <c r="EI577" s="702"/>
      <c r="EK577" s="702"/>
      <c r="EL577" s="702"/>
      <c r="EM577" s="702"/>
      <c r="EN577" s="702"/>
      <c r="EO577" s="702"/>
      <c r="EP577" s="702"/>
      <c r="EQ577" s="702"/>
      <c r="ES577" s="702"/>
      <c r="ET577" s="702"/>
      <c r="EU577" s="702"/>
      <c r="EV577" s="702"/>
      <c r="EW577" s="702"/>
      <c r="EX577" s="702"/>
      <c r="EY577" s="702"/>
      <c r="FA577" s="702"/>
      <c r="FB577" s="702"/>
      <c r="FC577" s="702"/>
      <c r="FD577" s="702"/>
      <c r="FE577" s="702"/>
      <c r="FF577" s="702"/>
      <c r="FG577" s="702"/>
    </row>
    <row r="578" spans="1:163">
      <c r="A578" s="699" t="str">
        <f>[52]ACCOUNTALLOC!A578</f>
        <v>~</v>
      </c>
      <c r="B578" s="698" t="str">
        <f>[52]ACCOUNTALLOC!B578</f>
        <v>~</v>
      </c>
      <c r="C578" s="695">
        <f>[52]ACCOUNTALLOC!C578</f>
        <v>0</v>
      </c>
      <c r="D578" s="700"/>
      <c r="E578" s="701">
        <f>[52]ACCOUNTALLOC!E578</f>
        <v>0</v>
      </c>
      <c r="F578" s="701">
        <f>[52]ACCOUNTALLOC!F578</f>
        <v>0</v>
      </c>
      <c r="G578" s="701">
        <f>[52]ACCOUNTALLOC!G578</f>
        <v>0</v>
      </c>
      <c r="H578" s="701">
        <f>[52]ACCOUNTALLOC!H578</f>
        <v>0</v>
      </c>
      <c r="I578" s="701">
        <f>[52]ACCOUNTALLOC!I578</f>
        <v>0</v>
      </c>
      <c r="J578" s="701">
        <f>[52]ACCOUNTALLOC!J578</f>
        <v>0</v>
      </c>
      <c r="K578" s="701">
        <f>[52]ACCOUNTALLOC!K578</f>
        <v>0</v>
      </c>
      <c r="L578" s="698"/>
      <c r="M578" s="701">
        <f>[52]ACCOUNTALLOC!M578</f>
        <v>0</v>
      </c>
      <c r="N578" s="701">
        <f>[52]ACCOUNTALLOC!N578</f>
        <v>0</v>
      </c>
      <c r="O578" s="701">
        <f>[52]ACCOUNTALLOC!O578</f>
        <v>0</v>
      </c>
      <c r="P578" s="701">
        <f>[52]ACCOUNTALLOC!P578</f>
        <v>0</v>
      </c>
      <c r="Q578" s="701">
        <f>[52]ACCOUNTALLOC!Q578</f>
        <v>0</v>
      </c>
      <c r="R578" s="701">
        <f>[52]ACCOUNTALLOC!R578</f>
        <v>0</v>
      </c>
      <c r="S578" s="701">
        <f>[52]ACCOUNTALLOC!S578</f>
        <v>0</v>
      </c>
      <c r="T578" s="698"/>
      <c r="U578" s="701">
        <f>[52]ACCOUNTALLOC!U578</f>
        <v>0</v>
      </c>
      <c r="V578" s="701">
        <f>[52]ACCOUNTALLOC!V578</f>
        <v>0</v>
      </c>
      <c r="W578" s="701">
        <f>[52]ACCOUNTALLOC!W578</f>
        <v>0</v>
      </c>
      <c r="X578" s="701">
        <f>[52]ACCOUNTALLOC!X578</f>
        <v>0</v>
      </c>
      <c r="Y578" s="701">
        <f>[52]ACCOUNTALLOC!Y578</f>
        <v>0</v>
      </c>
      <c r="Z578" s="701">
        <f>[52]ACCOUNTALLOC!Z578</f>
        <v>0</v>
      </c>
      <c r="AA578" s="701">
        <f>[52]ACCOUNTALLOC!AA578</f>
        <v>0</v>
      </c>
      <c r="AB578" s="698"/>
      <c r="AC578" s="701">
        <f>[52]ACCOUNTALLOC!AC578</f>
        <v>0</v>
      </c>
      <c r="AD578" s="701">
        <f>[52]ACCOUNTALLOC!AD578</f>
        <v>0</v>
      </c>
      <c r="AE578" s="701">
        <f>[52]ACCOUNTALLOC!AE578</f>
        <v>0</v>
      </c>
      <c r="AF578" s="701">
        <f>[52]ACCOUNTALLOC!AF578</f>
        <v>0</v>
      </c>
      <c r="AG578" s="701">
        <f>[52]ACCOUNTALLOC!AG578</f>
        <v>0</v>
      </c>
      <c r="AH578" s="701">
        <f>[52]ACCOUNTALLOC!AH578</f>
        <v>0</v>
      </c>
      <c r="AI578" s="701">
        <f>[52]ACCOUNTALLOC!AI578</f>
        <v>0</v>
      </c>
      <c r="AJ578" s="698"/>
      <c r="AK578" s="701">
        <f>[52]ACCOUNTALLOC!AK578</f>
        <v>0</v>
      </c>
      <c r="AL578" s="701">
        <f>[52]ACCOUNTALLOC!AL578</f>
        <v>0</v>
      </c>
      <c r="AM578" s="701">
        <f>[52]ACCOUNTALLOC!AM578</f>
        <v>0</v>
      </c>
      <c r="AN578" s="701">
        <f>[52]ACCOUNTALLOC!AN578</f>
        <v>0</v>
      </c>
      <c r="AO578" s="701">
        <f>[52]ACCOUNTALLOC!AO578</f>
        <v>0</v>
      </c>
      <c r="AP578" s="701">
        <f>[52]ACCOUNTALLOC!AP578</f>
        <v>0</v>
      </c>
      <c r="AQ578" s="701">
        <f>[52]ACCOUNTALLOC!AQ578</f>
        <v>0</v>
      </c>
      <c r="AR578" s="698"/>
      <c r="AS578" s="701">
        <f>[52]ACCOUNTALLOC!AS578</f>
        <v>0</v>
      </c>
      <c r="AT578" s="701">
        <f>[52]ACCOUNTALLOC!AT578</f>
        <v>0</v>
      </c>
      <c r="AU578" s="701">
        <f>[52]ACCOUNTALLOC!AU578</f>
        <v>0</v>
      </c>
      <c r="AV578" s="701">
        <f>[52]ACCOUNTALLOC!AV578</f>
        <v>0</v>
      </c>
      <c r="AW578" s="701">
        <f>[52]ACCOUNTALLOC!AW578</f>
        <v>0</v>
      </c>
      <c r="AX578" s="701">
        <f>[52]ACCOUNTALLOC!AX578</f>
        <v>0</v>
      </c>
      <c r="AY578" s="701">
        <f>[52]ACCOUNTALLOC!AY578</f>
        <v>0</v>
      </c>
      <c r="AZ578" s="698"/>
      <c r="BA578" s="701">
        <f>[52]ACCOUNTALLOC!BA578</f>
        <v>0</v>
      </c>
      <c r="BB578" s="701">
        <f>[52]ACCOUNTALLOC!BB578</f>
        <v>0</v>
      </c>
      <c r="BC578" s="701">
        <f>[52]ACCOUNTALLOC!BC578</f>
        <v>0</v>
      </c>
      <c r="BD578" s="701">
        <f>[52]ACCOUNTALLOC!BD578</f>
        <v>0</v>
      </c>
      <c r="BE578" s="701">
        <f>[52]ACCOUNTALLOC!BE578</f>
        <v>0</v>
      </c>
      <c r="BF578" s="701">
        <f>[52]ACCOUNTALLOC!BF578</f>
        <v>0</v>
      </c>
      <c r="BG578" s="701">
        <f>[52]ACCOUNTALLOC!BG578</f>
        <v>0</v>
      </c>
      <c r="BH578" s="698"/>
      <c r="BI578" s="701">
        <f>[52]ACCOUNTALLOC!BI578</f>
        <v>0</v>
      </c>
      <c r="BJ578" s="701">
        <f>[52]ACCOUNTALLOC!BJ578</f>
        <v>0</v>
      </c>
      <c r="BK578" s="701">
        <f>[52]ACCOUNTALLOC!BK578</f>
        <v>0</v>
      </c>
      <c r="BL578" s="701">
        <f>[52]ACCOUNTALLOC!BL578</f>
        <v>0</v>
      </c>
      <c r="BM578" s="701">
        <f>[52]ACCOUNTALLOC!BM578</f>
        <v>0</v>
      </c>
      <c r="BN578" s="701">
        <f>[52]ACCOUNTALLOC!BN578</f>
        <v>0</v>
      </c>
      <c r="BO578" s="701">
        <f>[52]ACCOUNTALLOC!BO578</f>
        <v>0</v>
      </c>
      <c r="BP578" s="698"/>
      <c r="BQ578" s="701">
        <f>[52]ACCOUNTALLOC!BQ578</f>
        <v>0</v>
      </c>
      <c r="BR578" s="701">
        <f>[52]ACCOUNTALLOC!BR578</f>
        <v>0</v>
      </c>
      <c r="BS578" s="701">
        <f>[52]ACCOUNTALLOC!BS578</f>
        <v>0</v>
      </c>
      <c r="BT578" s="701">
        <f>[52]ACCOUNTALLOC!BT578</f>
        <v>0</v>
      </c>
      <c r="BU578" s="701">
        <f>[52]ACCOUNTALLOC!BU578</f>
        <v>0</v>
      </c>
      <c r="BV578" s="701">
        <f>[52]ACCOUNTALLOC!BV578</f>
        <v>0</v>
      </c>
      <c r="BW578" s="701">
        <f>[52]ACCOUNTALLOC!BW578</f>
        <v>0</v>
      </c>
      <c r="BX578" s="698"/>
      <c r="BY578" s="701">
        <f>[52]ACCOUNTALLOC!BY578</f>
        <v>0</v>
      </c>
      <c r="BZ578" s="701">
        <f>[52]ACCOUNTALLOC!BZ578</f>
        <v>0</v>
      </c>
      <c r="CA578" s="701">
        <f>[52]ACCOUNTALLOC!CA578</f>
        <v>0</v>
      </c>
      <c r="CB578" s="701">
        <f>[52]ACCOUNTALLOC!CB578</f>
        <v>0</v>
      </c>
      <c r="CC578" s="701">
        <f>[52]ACCOUNTALLOC!CC578</f>
        <v>0</v>
      </c>
      <c r="CD578" s="701">
        <f>[52]ACCOUNTALLOC!CD578</f>
        <v>0</v>
      </c>
      <c r="CE578" s="701">
        <f>[52]ACCOUNTALLOC!CE578</f>
        <v>0</v>
      </c>
      <c r="CF578" s="698"/>
      <c r="CG578" s="701">
        <f>[52]ACCOUNTALLOC!CG578</f>
        <v>0</v>
      </c>
      <c r="CH578" s="701">
        <f>[52]ACCOUNTALLOC!CH578</f>
        <v>0</v>
      </c>
      <c r="CI578" s="701">
        <f>[52]ACCOUNTALLOC!CI578</f>
        <v>0</v>
      </c>
      <c r="CJ578" s="701">
        <f>[52]ACCOUNTALLOC!CJ578</f>
        <v>0</v>
      </c>
      <c r="CK578" s="701">
        <f>[52]ACCOUNTALLOC!CK578</f>
        <v>0</v>
      </c>
      <c r="CL578" s="701">
        <f>[52]ACCOUNTALLOC!CL578</f>
        <v>0</v>
      </c>
      <c r="CM578" s="701">
        <f>[52]ACCOUNTALLOC!CM578</f>
        <v>0</v>
      </c>
      <c r="CN578" s="698">
        <f>[52]ACCOUNTALLOC!CN578</f>
        <v>0</v>
      </c>
      <c r="CO578" s="701">
        <f>[52]ACCOUNTALLOC!CO578</f>
        <v>0</v>
      </c>
      <c r="CP578" s="701">
        <f>[52]ACCOUNTALLOC!CP578</f>
        <v>0</v>
      </c>
      <c r="CQ578" s="701">
        <f>[52]ACCOUNTALLOC!CQ578</f>
        <v>0</v>
      </c>
      <c r="CR578" s="701">
        <f>[52]ACCOUNTALLOC!CR578</f>
        <v>0</v>
      </c>
      <c r="CS578" s="701">
        <f>[52]ACCOUNTALLOC!CS578</f>
        <v>0</v>
      </c>
      <c r="CT578" s="701">
        <f>[52]ACCOUNTALLOC!CT578</f>
        <v>0</v>
      </c>
      <c r="CU578" s="701">
        <f>[52]ACCOUNTALLOC!CU578</f>
        <v>0</v>
      </c>
      <c r="CW578" s="702"/>
      <c r="CX578" s="702"/>
      <c r="CY578" s="702"/>
      <c r="CZ578" s="702"/>
      <c r="DA578" s="702"/>
      <c r="DB578" s="702"/>
      <c r="DC578" s="702"/>
      <c r="DE578" s="702"/>
      <c r="DF578" s="702"/>
      <c r="DG578" s="702"/>
      <c r="DH578" s="702"/>
      <c r="DI578" s="702"/>
      <c r="DJ578" s="702"/>
      <c r="DK578" s="702"/>
      <c r="DM578" s="702"/>
      <c r="DN578" s="702"/>
      <c r="DO578" s="702"/>
      <c r="DP578" s="702"/>
      <c r="DQ578" s="702"/>
      <c r="DR578" s="702"/>
      <c r="DS578" s="702"/>
      <c r="DU578" s="702"/>
      <c r="DV578" s="702"/>
      <c r="DW578" s="702"/>
      <c r="DX578" s="702"/>
      <c r="DY578" s="702"/>
      <c r="DZ578" s="702"/>
      <c r="EA578" s="702"/>
      <c r="EC578" s="702"/>
      <c r="ED578" s="702"/>
      <c r="EE578" s="702"/>
      <c r="EF578" s="702"/>
      <c r="EG578" s="702"/>
      <c r="EH578" s="702"/>
      <c r="EI578" s="702"/>
      <c r="EK578" s="702"/>
      <c r="EL578" s="702"/>
      <c r="EM578" s="702"/>
      <c r="EN578" s="702"/>
      <c r="EO578" s="702"/>
      <c r="EP578" s="702"/>
      <c r="EQ578" s="702"/>
      <c r="ES578" s="702"/>
      <c r="ET578" s="702"/>
      <c r="EU578" s="702"/>
      <c r="EV578" s="702"/>
      <c r="EW578" s="702"/>
      <c r="EX578" s="702"/>
      <c r="EY578" s="702"/>
      <c r="FA578" s="702"/>
      <c r="FB578" s="702"/>
      <c r="FC578" s="702"/>
      <c r="FD578" s="702"/>
      <c r="FE578" s="702"/>
      <c r="FF578" s="702"/>
      <c r="FG578" s="702"/>
    </row>
    <row r="579" spans="1:163">
      <c r="A579" s="699" t="str">
        <f>[52]ACCOUNTALLOC!A579</f>
        <v>~</v>
      </c>
      <c r="B579" s="698" t="str">
        <f>[52]ACCOUNTALLOC!B579</f>
        <v>~</v>
      </c>
      <c r="C579" s="695">
        <f>[52]ACCOUNTALLOC!C579</f>
        <v>0</v>
      </c>
      <c r="D579" s="700"/>
      <c r="E579" s="701">
        <f>[52]ACCOUNTALLOC!E579</f>
        <v>0</v>
      </c>
      <c r="F579" s="701">
        <f>[52]ACCOUNTALLOC!F579</f>
        <v>0</v>
      </c>
      <c r="G579" s="701">
        <f>[52]ACCOUNTALLOC!G579</f>
        <v>0</v>
      </c>
      <c r="H579" s="701">
        <f>[52]ACCOUNTALLOC!H579</f>
        <v>0</v>
      </c>
      <c r="I579" s="701">
        <f>[52]ACCOUNTALLOC!I579</f>
        <v>0</v>
      </c>
      <c r="J579" s="701">
        <f>[52]ACCOUNTALLOC!J579</f>
        <v>0</v>
      </c>
      <c r="K579" s="701">
        <f>[52]ACCOUNTALLOC!K579</f>
        <v>0</v>
      </c>
      <c r="L579" s="698"/>
      <c r="M579" s="701">
        <f>[52]ACCOUNTALLOC!M579</f>
        <v>0</v>
      </c>
      <c r="N579" s="701">
        <f>[52]ACCOUNTALLOC!N579</f>
        <v>0</v>
      </c>
      <c r="O579" s="701">
        <f>[52]ACCOUNTALLOC!O579</f>
        <v>0</v>
      </c>
      <c r="P579" s="701">
        <f>[52]ACCOUNTALLOC!P579</f>
        <v>0</v>
      </c>
      <c r="Q579" s="701">
        <f>[52]ACCOUNTALLOC!Q579</f>
        <v>0</v>
      </c>
      <c r="R579" s="701">
        <f>[52]ACCOUNTALLOC!R579</f>
        <v>0</v>
      </c>
      <c r="S579" s="701">
        <f>[52]ACCOUNTALLOC!S579</f>
        <v>0</v>
      </c>
      <c r="T579" s="698"/>
      <c r="U579" s="701">
        <f>[52]ACCOUNTALLOC!U579</f>
        <v>0</v>
      </c>
      <c r="V579" s="701">
        <f>[52]ACCOUNTALLOC!V579</f>
        <v>0</v>
      </c>
      <c r="W579" s="701">
        <f>[52]ACCOUNTALLOC!W579</f>
        <v>0</v>
      </c>
      <c r="X579" s="701">
        <f>[52]ACCOUNTALLOC!X579</f>
        <v>0</v>
      </c>
      <c r="Y579" s="701">
        <f>[52]ACCOUNTALLOC!Y579</f>
        <v>0</v>
      </c>
      <c r="Z579" s="701">
        <f>[52]ACCOUNTALLOC!Z579</f>
        <v>0</v>
      </c>
      <c r="AA579" s="701">
        <f>[52]ACCOUNTALLOC!AA579</f>
        <v>0</v>
      </c>
      <c r="AB579" s="698"/>
      <c r="AC579" s="701">
        <f>[52]ACCOUNTALLOC!AC579</f>
        <v>0</v>
      </c>
      <c r="AD579" s="701">
        <f>[52]ACCOUNTALLOC!AD579</f>
        <v>0</v>
      </c>
      <c r="AE579" s="701">
        <f>[52]ACCOUNTALLOC!AE579</f>
        <v>0</v>
      </c>
      <c r="AF579" s="701">
        <f>[52]ACCOUNTALLOC!AF579</f>
        <v>0</v>
      </c>
      <c r="AG579" s="701">
        <f>[52]ACCOUNTALLOC!AG579</f>
        <v>0</v>
      </c>
      <c r="AH579" s="701">
        <f>[52]ACCOUNTALLOC!AH579</f>
        <v>0</v>
      </c>
      <c r="AI579" s="701">
        <f>[52]ACCOUNTALLOC!AI579</f>
        <v>0</v>
      </c>
      <c r="AJ579" s="698"/>
      <c r="AK579" s="701">
        <f>[52]ACCOUNTALLOC!AK579</f>
        <v>0</v>
      </c>
      <c r="AL579" s="701">
        <f>[52]ACCOUNTALLOC!AL579</f>
        <v>0</v>
      </c>
      <c r="AM579" s="701">
        <f>[52]ACCOUNTALLOC!AM579</f>
        <v>0</v>
      </c>
      <c r="AN579" s="701">
        <f>[52]ACCOUNTALLOC!AN579</f>
        <v>0</v>
      </c>
      <c r="AO579" s="701">
        <f>[52]ACCOUNTALLOC!AO579</f>
        <v>0</v>
      </c>
      <c r="AP579" s="701">
        <f>[52]ACCOUNTALLOC!AP579</f>
        <v>0</v>
      </c>
      <c r="AQ579" s="701">
        <f>[52]ACCOUNTALLOC!AQ579</f>
        <v>0</v>
      </c>
      <c r="AR579" s="698"/>
      <c r="AS579" s="701">
        <f>[52]ACCOUNTALLOC!AS579</f>
        <v>0</v>
      </c>
      <c r="AT579" s="701">
        <f>[52]ACCOUNTALLOC!AT579</f>
        <v>0</v>
      </c>
      <c r="AU579" s="701">
        <f>[52]ACCOUNTALLOC!AU579</f>
        <v>0</v>
      </c>
      <c r="AV579" s="701">
        <f>[52]ACCOUNTALLOC!AV579</f>
        <v>0</v>
      </c>
      <c r="AW579" s="701">
        <f>[52]ACCOUNTALLOC!AW579</f>
        <v>0</v>
      </c>
      <c r="AX579" s="701">
        <f>[52]ACCOUNTALLOC!AX579</f>
        <v>0</v>
      </c>
      <c r="AY579" s="701">
        <f>[52]ACCOUNTALLOC!AY579</f>
        <v>0</v>
      </c>
      <c r="AZ579" s="698"/>
      <c r="BA579" s="701">
        <f>[52]ACCOUNTALLOC!BA579</f>
        <v>0</v>
      </c>
      <c r="BB579" s="701">
        <f>[52]ACCOUNTALLOC!BB579</f>
        <v>0</v>
      </c>
      <c r="BC579" s="701">
        <f>[52]ACCOUNTALLOC!BC579</f>
        <v>0</v>
      </c>
      <c r="BD579" s="701">
        <f>[52]ACCOUNTALLOC!BD579</f>
        <v>0</v>
      </c>
      <c r="BE579" s="701">
        <f>[52]ACCOUNTALLOC!BE579</f>
        <v>0</v>
      </c>
      <c r="BF579" s="701">
        <f>[52]ACCOUNTALLOC!BF579</f>
        <v>0</v>
      </c>
      <c r="BG579" s="701">
        <f>[52]ACCOUNTALLOC!BG579</f>
        <v>0</v>
      </c>
      <c r="BH579" s="698"/>
      <c r="BI579" s="701">
        <f>[52]ACCOUNTALLOC!BI579</f>
        <v>0</v>
      </c>
      <c r="BJ579" s="701">
        <f>[52]ACCOUNTALLOC!BJ579</f>
        <v>0</v>
      </c>
      <c r="BK579" s="701">
        <f>[52]ACCOUNTALLOC!BK579</f>
        <v>0</v>
      </c>
      <c r="BL579" s="701">
        <f>[52]ACCOUNTALLOC!BL579</f>
        <v>0</v>
      </c>
      <c r="BM579" s="701">
        <f>[52]ACCOUNTALLOC!BM579</f>
        <v>0</v>
      </c>
      <c r="BN579" s="701">
        <f>[52]ACCOUNTALLOC!BN579</f>
        <v>0</v>
      </c>
      <c r="BO579" s="701">
        <f>[52]ACCOUNTALLOC!BO579</f>
        <v>0</v>
      </c>
      <c r="BP579" s="698"/>
      <c r="BQ579" s="701">
        <f>[52]ACCOUNTALLOC!BQ579</f>
        <v>0</v>
      </c>
      <c r="BR579" s="701">
        <f>[52]ACCOUNTALLOC!BR579</f>
        <v>0</v>
      </c>
      <c r="BS579" s="701">
        <f>[52]ACCOUNTALLOC!BS579</f>
        <v>0</v>
      </c>
      <c r="BT579" s="701">
        <f>[52]ACCOUNTALLOC!BT579</f>
        <v>0</v>
      </c>
      <c r="BU579" s="701">
        <f>[52]ACCOUNTALLOC!BU579</f>
        <v>0</v>
      </c>
      <c r="BV579" s="701">
        <f>[52]ACCOUNTALLOC!BV579</f>
        <v>0</v>
      </c>
      <c r="BW579" s="701">
        <f>[52]ACCOUNTALLOC!BW579</f>
        <v>0</v>
      </c>
      <c r="BX579" s="698"/>
      <c r="BY579" s="701">
        <f>[52]ACCOUNTALLOC!BY579</f>
        <v>0</v>
      </c>
      <c r="BZ579" s="701">
        <f>[52]ACCOUNTALLOC!BZ579</f>
        <v>0</v>
      </c>
      <c r="CA579" s="701">
        <f>[52]ACCOUNTALLOC!CA579</f>
        <v>0</v>
      </c>
      <c r="CB579" s="701">
        <f>[52]ACCOUNTALLOC!CB579</f>
        <v>0</v>
      </c>
      <c r="CC579" s="701">
        <f>[52]ACCOUNTALLOC!CC579</f>
        <v>0</v>
      </c>
      <c r="CD579" s="701">
        <f>[52]ACCOUNTALLOC!CD579</f>
        <v>0</v>
      </c>
      <c r="CE579" s="701">
        <f>[52]ACCOUNTALLOC!CE579</f>
        <v>0</v>
      </c>
      <c r="CF579" s="698"/>
      <c r="CG579" s="701">
        <f>[52]ACCOUNTALLOC!CG579</f>
        <v>0</v>
      </c>
      <c r="CH579" s="701">
        <f>[52]ACCOUNTALLOC!CH579</f>
        <v>0</v>
      </c>
      <c r="CI579" s="701">
        <f>[52]ACCOUNTALLOC!CI579</f>
        <v>0</v>
      </c>
      <c r="CJ579" s="701">
        <f>[52]ACCOUNTALLOC!CJ579</f>
        <v>0</v>
      </c>
      <c r="CK579" s="701">
        <f>[52]ACCOUNTALLOC!CK579</f>
        <v>0</v>
      </c>
      <c r="CL579" s="701">
        <f>[52]ACCOUNTALLOC!CL579</f>
        <v>0</v>
      </c>
      <c r="CM579" s="701">
        <f>[52]ACCOUNTALLOC!CM579</f>
        <v>0</v>
      </c>
      <c r="CN579" s="698">
        <f>[52]ACCOUNTALLOC!CN579</f>
        <v>0</v>
      </c>
      <c r="CO579" s="701">
        <f>[52]ACCOUNTALLOC!CO579</f>
        <v>0</v>
      </c>
      <c r="CP579" s="701">
        <f>[52]ACCOUNTALLOC!CP579</f>
        <v>0</v>
      </c>
      <c r="CQ579" s="701">
        <f>[52]ACCOUNTALLOC!CQ579</f>
        <v>0</v>
      </c>
      <c r="CR579" s="701">
        <f>[52]ACCOUNTALLOC!CR579</f>
        <v>0</v>
      </c>
      <c r="CS579" s="701">
        <f>[52]ACCOUNTALLOC!CS579</f>
        <v>0</v>
      </c>
      <c r="CT579" s="701">
        <f>[52]ACCOUNTALLOC!CT579</f>
        <v>0</v>
      </c>
      <c r="CU579" s="701">
        <f>[52]ACCOUNTALLOC!CU579</f>
        <v>0</v>
      </c>
      <c r="CW579" s="702"/>
      <c r="CX579" s="702"/>
      <c r="CY579" s="702"/>
      <c r="CZ579" s="702"/>
      <c r="DA579" s="702"/>
      <c r="DB579" s="702"/>
      <c r="DC579" s="702"/>
      <c r="DE579" s="702"/>
      <c r="DF579" s="702"/>
      <c r="DG579" s="702"/>
      <c r="DH579" s="702"/>
      <c r="DI579" s="702"/>
      <c r="DJ579" s="702"/>
      <c r="DK579" s="702"/>
      <c r="DM579" s="702"/>
      <c r="DN579" s="702"/>
      <c r="DO579" s="702"/>
      <c r="DP579" s="702"/>
      <c r="DQ579" s="702"/>
      <c r="DR579" s="702"/>
      <c r="DS579" s="702"/>
      <c r="DU579" s="702"/>
      <c r="DV579" s="702"/>
      <c r="DW579" s="702"/>
      <c r="DX579" s="702"/>
      <c r="DY579" s="702"/>
      <c r="DZ579" s="702"/>
      <c r="EA579" s="702"/>
      <c r="EC579" s="702"/>
      <c r="ED579" s="702"/>
      <c r="EE579" s="702"/>
      <c r="EF579" s="702"/>
      <c r="EG579" s="702"/>
      <c r="EH579" s="702"/>
      <c r="EI579" s="702"/>
      <c r="EK579" s="702"/>
      <c r="EL579" s="702"/>
      <c r="EM579" s="702"/>
      <c r="EN579" s="702"/>
      <c r="EO579" s="702"/>
      <c r="EP579" s="702"/>
      <c r="EQ579" s="702"/>
      <c r="ES579" s="702"/>
      <c r="ET579" s="702"/>
      <c r="EU579" s="702"/>
      <c r="EV579" s="702"/>
      <c r="EW579" s="702"/>
      <c r="EX579" s="702"/>
      <c r="EY579" s="702"/>
      <c r="FA579" s="702"/>
      <c r="FB579" s="702"/>
      <c r="FC579" s="702"/>
      <c r="FD579" s="702"/>
      <c r="FE579" s="702"/>
      <c r="FF579" s="702"/>
      <c r="FG579" s="702"/>
    </row>
    <row r="580" spans="1:163">
      <c r="A580" s="699" t="str">
        <f>[52]ACCOUNTALLOC!A580</f>
        <v>~</v>
      </c>
      <c r="B580" s="698" t="str">
        <f>[52]ACCOUNTALLOC!B580</f>
        <v>~</v>
      </c>
      <c r="C580" s="695">
        <f>[52]ACCOUNTALLOC!C580</f>
        <v>0</v>
      </c>
      <c r="D580" s="700"/>
      <c r="E580" s="701">
        <f>[52]ACCOUNTALLOC!E580</f>
        <v>0</v>
      </c>
      <c r="F580" s="701">
        <f>[52]ACCOUNTALLOC!F580</f>
        <v>0</v>
      </c>
      <c r="G580" s="701">
        <f>[52]ACCOUNTALLOC!G580</f>
        <v>0</v>
      </c>
      <c r="H580" s="701">
        <f>[52]ACCOUNTALLOC!H580</f>
        <v>0</v>
      </c>
      <c r="I580" s="701">
        <f>[52]ACCOUNTALLOC!I580</f>
        <v>0</v>
      </c>
      <c r="J580" s="701">
        <f>[52]ACCOUNTALLOC!J580</f>
        <v>0</v>
      </c>
      <c r="K580" s="701">
        <f>[52]ACCOUNTALLOC!K580</f>
        <v>0</v>
      </c>
      <c r="L580" s="698"/>
      <c r="M580" s="701">
        <f>[52]ACCOUNTALLOC!M580</f>
        <v>0</v>
      </c>
      <c r="N580" s="701">
        <f>[52]ACCOUNTALLOC!N580</f>
        <v>0</v>
      </c>
      <c r="O580" s="701">
        <f>[52]ACCOUNTALLOC!O580</f>
        <v>0</v>
      </c>
      <c r="P580" s="701">
        <f>[52]ACCOUNTALLOC!P580</f>
        <v>0</v>
      </c>
      <c r="Q580" s="701">
        <f>[52]ACCOUNTALLOC!Q580</f>
        <v>0</v>
      </c>
      <c r="R580" s="701">
        <f>[52]ACCOUNTALLOC!R580</f>
        <v>0</v>
      </c>
      <c r="S580" s="701">
        <f>[52]ACCOUNTALLOC!S580</f>
        <v>0</v>
      </c>
      <c r="T580" s="698"/>
      <c r="U580" s="701">
        <f>[52]ACCOUNTALLOC!U580</f>
        <v>0</v>
      </c>
      <c r="V580" s="701">
        <f>[52]ACCOUNTALLOC!V580</f>
        <v>0</v>
      </c>
      <c r="W580" s="701">
        <f>[52]ACCOUNTALLOC!W580</f>
        <v>0</v>
      </c>
      <c r="X580" s="701">
        <f>[52]ACCOUNTALLOC!X580</f>
        <v>0</v>
      </c>
      <c r="Y580" s="701">
        <f>[52]ACCOUNTALLOC!Y580</f>
        <v>0</v>
      </c>
      <c r="Z580" s="701">
        <f>[52]ACCOUNTALLOC!Z580</f>
        <v>0</v>
      </c>
      <c r="AA580" s="701">
        <f>[52]ACCOUNTALLOC!AA580</f>
        <v>0</v>
      </c>
      <c r="AB580" s="698"/>
      <c r="AC580" s="701">
        <f>[52]ACCOUNTALLOC!AC580</f>
        <v>0</v>
      </c>
      <c r="AD580" s="701">
        <f>[52]ACCOUNTALLOC!AD580</f>
        <v>0</v>
      </c>
      <c r="AE580" s="701">
        <f>[52]ACCOUNTALLOC!AE580</f>
        <v>0</v>
      </c>
      <c r="AF580" s="701">
        <f>[52]ACCOUNTALLOC!AF580</f>
        <v>0</v>
      </c>
      <c r="AG580" s="701">
        <f>[52]ACCOUNTALLOC!AG580</f>
        <v>0</v>
      </c>
      <c r="AH580" s="701">
        <f>[52]ACCOUNTALLOC!AH580</f>
        <v>0</v>
      </c>
      <c r="AI580" s="701">
        <f>[52]ACCOUNTALLOC!AI580</f>
        <v>0</v>
      </c>
      <c r="AJ580" s="698"/>
      <c r="AK580" s="701">
        <f>[52]ACCOUNTALLOC!AK580</f>
        <v>0</v>
      </c>
      <c r="AL580" s="701">
        <f>[52]ACCOUNTALLOC!AL580</f>
        <v>0</v>
      </c>
      <c r="AM580" s="701">
        <f>[52]ACCOUNTALLOC!AM580</f>
        <v>0</v>
      </c>
      <c r="AN580" s="701">
        <f>[52]ACCOUNTALLOC!AN580</f>
        <v>0</v>
      </c>
      <c r="AO580" s="701">
        <f>[52]ACCOUNTALLOC!AO580</f>
        <v>0</v>
      </c>
      <c r="AP580" s="701">
        <f>[52]ACCOUNTALLOC!AP580</f>
        <v>0</v>
      </c>
      <c r="AQ580" s="701">
        <f>[52]ACCOUNTALLOC!AQ580</f>
        <v>0</v>
      </c>
      <c r="AR580" s="698"/>
      <c r="AS580" s="701">
        <f>[52]ACCOUNTALLOC!AS580</f>
        <v>0</v>
      </c>
      <c r="AT580" s="701">
        <f>[52]ACCOUNTALLOC!AT580</f>
        <v>0</v>
      </c>
      <c r="AU580" s="701">
        <f>[52]ACCOUNTALLOC!AU580</f>
        <v>0</v>
      </c>
      <c r="AV580" s="701">
        <f>[52]ACCOUNTALLOC!AV580</f>
        <v>0</v>
      </c>
      <c r="AW580" s="701">
        <f>[52]ACCOUNTALLOC!AW580</f>
        <v>0</v>
      </c>
      <c r="AX580" s="701">
        <f>[52]ACCOUNTALLOC!AX580</f>
        <v>0</v>
      </c>
      <c r="AY580" s="701">
        <f>[52]ACCOUNTALLOC!AY580</f>
        <v>0</v>
      </c>
      <c r="AZ580" s="698"/>
      <c r="BA580" s="701">
        <f>[52]ACCOUNTALLOC!BA580</f>
        <v>0</v>
      </c>
      <c r="BB580" s="701">
        <f>[52]ACCOUNTALLOC!BB580</f>
        <v>0</v>
      </c>
      <c r="BC580" s="701">
        <f>[52]ACCOUNTALLOC!BC580</f>
        <v>0</v>
      </c>
      <c r="BD580" s="701">
        <f>[52]ACCOUNTALLOC!BD580</f>
        <v>0</v>
      </c>
      <c r="BE580" s="701">
        <f>[52]ACCOUNTALLOC!BE580</f>
        <v>0</v>
      </c>
      <c r="BF580" s="701">
        <f>[52]ACCOUNTALLOC!BF580</f>
        <v>0</v>
      </c>
      <c r="BG580" s="701">
        <f>[52]ACCOUNTALLOC!BG580</f>
        <v>0</v>
      </c>
      <c r="BH580" s="698"/>
      <c r="BI580" s="701">
        <f>[52]ACCOUNTALLOC!BI580</f>
        <v>0</v>
      </c>
      <c r="BJ580" s="701">
        <f>[52]ACCOUNTALLOC!BJ580</f>
        <v>0</v>
      </c>
      <c r="BK580" s="701">
        <f>[52]ACCOUNTALLOC!BK580</f>
        <v>0</v>
      </c>
      <c r="BL580" s="701">
        <f>[52]ACCOUNTALLOC!BL580</f>
        <v>0</v>
      </c>
      <c r="BM580" s="701">
        <f>[52]ACCOUNTALLOC!BM580</f>
        <v>0</v>
      </c>
      <c r="BN580" s="701">
        <f>[52]ACCOUNTALLOC!BN580</f>
        <v>0</v>
      </c>
      <c r="BO580" s="701">
        <f>[52]ACCOUNTALLOC!BO580</f>
        <v>0</v>
      </c>
      <c r="BP580" s="698"/>
      <c r="BQ580" s="701">
        <f>[52]ACCOUNTALLOC!BQ580</f>
        <v>0</v>
      </c>
      <c r="BR580" s="701">
        <f>[52]ACCOUNTALLOC!BR580</f>
        <v>0</v>
      </c>
      <c r="BS580" s="701">
        <f>[52]ACCOUNTALLOC!BS580</f>
        <v>0</v>
      </c>
      <c r="BT580" s="701">
        <f>[52]ACCOUNTALLOC!BT580</f>
        <v>0</v>
      </c>
      <c r="BU580" s="701">
        <f>[52]ACCOUNTALLOC!BU580</f>
        <v>0</v>
      </c>
      <c r="BV580" s="701">
        <f>[52]ACCOUNTALLOC!BV580</f>
        <v>0</v>
      </c>
      <c r="BW580" s="701">
        <f>[52]ACCOUNTALLOC!BW580</f>
        <v>0</v>
      </c>
      <c r="BX580" s="698"/>
      <c r="BY580" s="701">
        <f>[52]ACCOUNTALLOC!BY580</f>
        <v>0</v>
      </c>
      <c r="BZ580" s="701">
        <f>[52]ACCOUNTALLOC!BZ580</f>
        <v>0</v>
      </c>
      <c r="CA580" s="701">
        <f>[52]ACCOUNTALLOC!CA580</f>
        <v>0</v>
      </c>
      <c r="CB580" s="701">
        <f>[52]ACCOUNTALLOC!CB580</f>
        <v>0</v>
      </c>
      <c r="CC580" s="701">
        <f>[52]ACCOUNTALLOC!CC580</f>
        <v>0</v>
      </c>
      <c r="CD580" s="701">
        <f>[52]ACCOUNTALLOC!CD580</f>
        <v>0</v>
      </c>
      <c r="CE580" s="701">
        <f>[52]ACCOUNTALLOC!CE580</f>
        <v>0</v>
      </c>
      <c r="CF580" s="698"/>
      <c r="CG580" s="701">
        <f>[52]ACCOUNTALLOC!CG580</f>
        <v>0</v>
      </c>
      <c r="CH580" s="701">
        <f>[52]ACCOUNTALLOC!CH580</f>
        <v>0</v>
      </c>
      <c r="CI580" s="701">
        <f>[52]ACCOUNTALLOC!CI580</f>
        <v>0</v>
      </c>
      <c r="CJ580" s="701">
        <f>[52]ACCOUNTALLOC!CJ580</f>
        <v>0</v>
      </c>
      <c r="CK580" s="701">
        <f>[52]ACCOUNTALLOC!CK580</f>
        <v>0</v>
      </c>
      <c r="CL580" s="701">
        <f>[52]ACCOUNTALLOC!CL580</f>
        <v>0</v>
      </c>
      <c r="CM580" s="701">
        <f>[52]ACCOUNTALLOC!CM580</f>
        <v>0</v>
      </c>
      <c r="CN580" s="698">
        <f>[52]ACCOUNTALLOC!CN580</f>
        <v>0</v>
      </c>
      <c r="CO580" s="701">
        <f>[52]ACCOUNTALLOC!CO580</f>
        <v>0</v>
      </c>
      <c r="CP580" s="701">
        <f>[52]ACCOUNTALLOC!CP580</f>
        <v>0</v>
      </c>
      <c r="CQ580" s="701">
        <f>[52]ACCOUNTALLOC!CQ580</f>
        <v>0</v>
      </c>
      <c r="CR580" s="701">
        <f>[52]ACCOUNTALLOC!CR580</f>
        <v>0</v>
      </c>
      <c r="CS580" s="701">
        <f>[52]ACCOUNTALLOC!CS580</f>
        <v>0</v>
      </c>
      <c r="CT580" s="701">
        <f>[52]ACCOUNTALLOC!CT580</f>
        <v>0</v>
      </c>
      <c r="CU580" s="701">
        <f>[52]ACCOUNTALLOC!CU580</f>
        <v>0</v>
      </c>
      <c r="CW580" s="702"/>
      <c r="CX580" s="702"/>
      <c r="CY580" s="702"/>
      <c r="CZ580" s="702"/>
      <c r="DA580" s="702"/>
      <c r="DB580" s="702"/>
      <c r="DC580" s="702"/>
      <c r="DE580" s="702"/>
      <c r="DF580" s="702"/>
      <c r="DG580" s="702"/>
      <c r="DH580" s="702"/>
      <c r="DI580" s="702"/>
      <c r="DJ580" s="702"/>
      <c r="DK580" s="702"/>
      <c r="DM580" s="702"/>
      <c r="DN580" s="702"/>
      <c r="DO580" s="702"/>
      <c r="DP580" s="702"/>
      <c r="DQ580" s="702"/>
      <c r="DR580" s="702"/>
      <c r="DS580" s="702"/>
      <c r="DU580" s="702"/>
      <c r="DV580" s="702"/>
      <c r="DW580" s="702"/>
      <c r="DX580" s="702"/>
      <c r="DY580" s="702"/>
      <c r="DZ580" s="702"/>
      <c r="EA580" s="702"/>
      <c r="EC580" s="702"/>
      <c r="ED580" s="702"/>
      <c r="EE580" s="702"/>
      <c r="EF580" s="702"/>
      <c r="EG580" s="702"/>
      <c r="EH580" s="702"/>
      <c r="EI580" s="702"/>
      <c r="EK580" s="702"/>
      <c r="EL580" s="702"/>
      <c r="EM580" s="702"/>
      <c r="EN580" s="702"/>
      <c r="EO580" s="702"/>
      <c r="EP580" s="702"/>
      <c r="EQ580" s="702"/>
      <c r="ES580" s="702"/>
      <c r="ET580" s="702"/>
      <c r="EU580" s="702"/>
      <c r="EV580" s="702"/>
      <c r="EW580" s="702"/>
      <c r="EX580" s="702"/>
      <c r="EY580" s="702"/>
      <c r="FA580" s="702"/>
      <c r="FB580" s="702"/>
      <c r="FC580" s="702"/>
      <c r="FD580" s="702"/>
      <c r="FE580" s="702"/>
      <c r="FF580" s="702"/>
      <c r="FG580" s="702"/>
    </row>
    <row r="581" spans="1:163">
      <c r="A581" s="699" t="str">
        <f>[52]ACCOUNTALLOC!A581</f>
        <v>~</v>
      </c>
      <c r="B581" s="698" t="str">
        <f>[52]ACCOUNTALLOC!B581</f>
        <v>~</v>
      </c>
      <c r="C581" s="695">
        <f>[52]ACCOUNTALLOC!C581</f>
        <v>0</v>
      </c>
      <c r="D581" s="700"/>
      <c r="E581" s="701">
        <f>[52]ACCOUNTALLOC!E581</f>
        <v>0</v>
      </c>
      <c r="F581" s="701">
        <f>[52]ACCOUNTALLOC!F581</f>
        <v>0</v>
      </c>
      <c r="G581" s="701">
        <f>[52]ACCOUNTALLOC!G581</f>
        <v>0</v>
      </c>
      <c r="H581" s="701">
        <f>[52]ACCOUNTALLOC!H581</f>
        <v>0</v>
      </c>
      <c r="I581" s="701">
        <f>[52]ACCOUNTALLOC!I581</f>
        <v>0</v>
      </c>
      <c r="J581" s="701">
        <f>[52]ACCOUNTALLOC!J581</f>
        <v>0</v>
      </c>
      <c r="K581" s="701">
        <f>[52]ACCOUNTALLOC!K581</f>
        <v>0</v>
      </c>
      <c r="L581" s="698"/>
      <c r="M581" s="701">
        <f>[52]ACCOUNTALLOC!M581</f>
        <v>0</v>
      </c>
      <c r="N581" s="701">
        <f>[52]ACCOUNTALLOC!N581</f>
        <v>0</v>
      </c>
      <c r="O581" s="701">
        <f>[52]ACCOUNTALLOC!O581</f>
        <v>0</v>
      </c>
      <c r="P581" s="701">
        <f>[52]ACCOUNTALLOC!P581</f>
        <v>0</v>
      </c>
      <c r="Q581" s="701">
        <f>[52]ACCOUNTALLOC!Q581</f>
        <v>0</v>
      </c>
      <c r="R581" s="701">
        <f>[52]ACCOUNTALLOC!R581</f>
        <v>0</v>
      </c>
      <c r="S581" s="701">
        <f>[52]ACCOUNTALLOC!S581</f>
        <v>0</v>
      </c>
      <c r="T581" s="698"/>
      <c r="U581" s="701">
        <f>[52]ACCOUNTALLOC!U581</f>
        <v>0</v>
      </c>
      <c r="V581" s="701">
        <f>[52]ACCOUNTALLOC!V581</f>
        <v>0</v>
      </c>
      <c r="W581" s="701">
        <f>[52]ACCOUNTALLOC!W581</f>
        <v>0</v>
      </c>
      <c r="X581" s="701">
        <f>[52]ACCOUNTALLOC!X581</f>
        <v>0</v>
      </c>
      <c r="Y581" s="701">
        <f>[52]ACCOUNTALLOC!Y581</f>
        <v>0</v>
      </c>
      <c r="Z581" s="701">
        <f>[52]ACCOUNTALLOC!Z581</f>
        <v>0</v>
      </c>
      <c r="AA581" s="701">
        <f>[52]ACCOUNTALLOC!AA581</f>
        <v>0</v>
      </c>
      <c r="AB581" s="698"/>
      <c r="AC581" s="701">
        <f>[52]ACCOUNTALLOC!AC581</f>
        <v>0</v>
      </c>
      <c r="AD581" s="701">
        <f>[52]ACCOUNTALLOC!AD581</f>
        <v>0</v>
      </c>
      <c r="AE581" s="701">
        <f>[52]ACCOUNTALLOC!AE581</f>
        <v>0</v>
      </c>
      <c r="AF581" s="701">
        <f>[52]ACCOUNTALLOC!AF581</f>
        <v>0</v>
      </c>
      <c r="AG581" s="701">
        <f>[52]ACCOUNTALLOC!AG581</f>
        <v>0</v>
      </c>
      <c r="AH581" s="701">
        <f>[52]ACCOUNTALLOC!AH581</f>
        <v>0</v>
      </c>
      <c r="AI581" s="701">
        <f>[52]ACCOUNTALLOC!AI581</f>
        <v>0</v>
      </c>
      <c r="AJ581" s="698"/>
      <c r="AK581" s="701">
        <f>[52]ACCOUNTALLOC!AK581</f>
        <v>0</v>
      </c>
      <c r="AL581" s="701">
        <f>[52]ACCOUNTALLOC!AL581</f>
        <v>0</v>
      </c>
      <c r="AM581" s="701">
        <f>[52]ACCOUNTALLOC!AM581</f>
        <v>0</v>
      </c>
      <c r="AN581" s="701">
        <f>[52]ACCOUNTALLOC!AN581</f>
        <v>0</v>
      </c>
      <c r="AO581" s="701">
        <f>[52]ACCOUNTALLOC!AO581</f>
        <v>0</v>
      </c>
      <c r="AP581" s="701">
        <f>[52]ACCOUNTALLOC!AP581</f>
        <v>0</v>
      </c>
      <c r="AQ581" s="701">
        <f>[52]ACCOUNTALLOC!AQ581</f>
        <v>0</v>
      </c>
      <c r="AR581" s="698"/>
      <c r="AS581" s="701">
        <f>[52]ACCOUNTALLOC!AS581</f>
        <v>0</v>
      </c>
      <c r="AT581" s="701">
        <f>[52]ACCOUNTALLOC!AT581</f>
        <v>0</v>
      </c>
      <c r="AU581" s="701">
        <f>[52]ACCOUNTALLOC!AU581</f>
        <v>0</v>
      </c>
      <c r="AV581" s="701">
        <f>[52]ACCOUNTALLOC!AV581</f>
        <v>0</v>
      </c>
      <c r="AW581" s="701">
        <f>[52]ACCOUNTALLOC!AW581</f>
        <v>0</v>
      </c>
      <c r="AX581" s="701">
        <f>[52]ACCOUNTALLOC!AX581</f>
        <v>0</v>
      </c>
      <c r="AY581" s="701">
        <f>[52]ACCOUNTALLOC!AY581</f>
        <v>0</v>
      </c>
      <c r="AZ581" s="698"/>
      <c r="BA581" s="701">
        <f>[52]ACCOUNTALLOC!BA581</f>
        <v>0</v>
      </c>
      <c r="BB581" s="701">
        <f>[52]ACCOUNTALLOC!BB581</f>
        <v>0</v>
      </c>
      <c r="BC581" s="701">
        <f>[52]ACCOUNTALLOC!BC581</f>
        <v>0</v>
      </c>
      <c r="BD581" s="701">
        <f>[52]ACCOUNTALLOC!BD581</f>
        <v>0</v>
      </c>
      <c r="BE581" s="701">
        <f>[52]ACCOUNTALLOC!BE581</f>
        <v>0</v>
      </c>
      <c r="BF581" s="701">
        <f>[52]ACCOUNTALLOC!BF581</f>
        <v>0</v>
      </c>
      <c r="BG581" s="701">
        <f>[52]ACCOUNTALLOC!BG581</f>
        <v>0</v>
      </c>
      <c r="BH581" s="698"/>
      <c r="BI581" s="701">
        <f>[52]ACCOUNTALLOC!BI581</f>
        <v>0</v>
      </c>
      <c r="BJ581" s="701">
        <f>[52]ACCOUNTALLOC!BJ581</f>
        <v>0</v>
      </c>
      <c r="BK581" s="701">
        <f>[52]ACCOUNTALLOC!BK581</f>
        <v>0</v>
      </c>
      <c r="BL581" s="701">
        <f>[52]ACCOUNTALLOC!BL581</f>
        <v>0</v>
      </c>
      <c r="BM581" s="701">
        <f>[52]ACCOUNTALLOC!BM581</f>
        <v>0</v>
      </c>
      <c r="BN581" s="701">
        <f>[52]ACCOUNTALLOC!BN581</f>
        <v>0</v>
      </c>
      <c r="BO581" s="701">
        <f>[52]ACCOUNTALLOC!BO581</f>
        <v>0</v>
      </c>
      <c r="BP581" s="698"/>
      <c r="BQ581" s="701">
        <f>[52]ACCOUNTALLOC!BQ581</f>
        <v>0</v>
      </c>
      <c r="BR581" s="701">
        <f>[52]ACCOUNTALLOC!BR581</f>
        <v>0</v>
      </c>
      <c r="BS581" s="701">
        <f>[52]ACCOUNTALLOC!BS581</f>
        <v>0</v>
      </c>
      <c r="BT581" s="701">
        <f>[52]ACCOUNTALLOC!BT581</f>
        <v>0</v>
      </c>
      <c r="BU581" s="701">
        <f>[52]ACCOUNTALLOC!BU581</f>
        <v>0</v>
      </c>
      <c r="BV581" s="701">
        <f>[52]ACCOUNTALLOC!BV581</f>
        <v>0</v>
      </c>
      <c r="BW581" s="701">
        <f>[52]ACCOUNTALLOC!BW581</f>
        <v>0</v>
      </c>
      <c r="BX581" s="698"/>
      <c r="BY581" s="701">
        <f>[52]ACCOUNTALLOC!BY581</f>
        <v>0</v>
      </c>
      <c r="BZ581" s="701">
        <f>[52]ACCOUNTALLOC!BZ581</f>
        <v>0</v>
      </c>
      <c r="CA581" s="701">
        <f>[52]ACCOUNTALLOC!CA581</f>
        <v>0</v>
      </c>
      <c r="CB581" s="701">
        <f>[52]ACCOUNTALLOC!CB581</f>
        <v>0</v>
      </c>
      <c r="CC581" s="701">
        <f>[52]ACCOUNTALLOC!CC581</f>
        <v>0</v>
      </c>
      <c r="CD581" s="701">
        <f>[52]ACCOUNTALLOC!CD581</f>
        <v>0</v>
      </c>
      <c r="CE581" s="701">
        <f>[52]ACCOUNTALLOC!CE581</f>
        <v>0</v>
      </c>
      <c r="CF581" s="698"/>
      <c r="CG581" s="701">
        <f>[52]ACCOUNTALLOC!CG581</f>
        <v>0</v>
      </c>
      <c r="CH581" s="701">
        <f>[52]ACCOUNTALLOC!CH581</f>
        <v>0</v>
      </c>
      <c r="CI581" s="701">
        <f>[52]ACCOUNTALLOC!CI581</f>
        <v>0</v>
      </c>
      <c r="CJ581" s="701">
        <f>[52]ACCOUNTALLOC!CJ581</f>
        <v>0</v>
      </c>
      <c r="CK581" s="701">
        <f>[52]ACCOUNTALLOC!CK581</f>
        <v>0</v>
      </c>
      <c r="CL581" s="701">
        <f>[52]ACCOUNTALLOC!CL581</f>
        <v>0</v>
      </c>
      <c r="CM581" s="701">
        <f>[52]ACCOUNTALLOC!CM581</f>
        <v>0</v>
      </c>
      <c r="CN581" s="698">
        <f>[52]ACCOUNTALLOC!CN581</f>
        <v>0</v>
      </c>
      <c r="CO581" s="701">
        <f>[52]ACCOUNTALLOC!CO581</f>
        <v>0</v>
      </c>
      <c r="CP581" s="701">
        <f>[52]ACCOUNTALLOC!CP581</f>
        <v>0</v>
      </c>
      <c r="CQ581" s="701">
        <f>[52]ACCOUNTALLOC!CQ581</f>
        <v>0</v>
      </c>
      <c r="CR581" s="701">
        <f>[52]ACCOUNTALLOC!CR581</f>
        <v>0</v>
      </c>
      <c r="CS581" s="701">
        <f>[52]ACCOUNTALLOC!CS581</f>
        <v>0</v>
      </c>
      <c r="CT581" s="701">
        <f>[52]ACCOUNTALLOC!CT581</f>
        <v>0</v>
      </c>
      <c r="CU581" s="701">
        <f>[52]ACCOUNTALLOC!CU581</f>
        <v>0</v>
      </c>
      <c r="CW581" s="702"/>
      <c r="CX581" s="702"/>
      <c r="CY581" s="702"/>
      <c r="CZ581" s="702"/>
      <c r="DA581" s="702"/>
      <c r="DB581" s="702"/>
      <c r="DC581" s="702"/>
      <c r="DE581" s="702"/>
      <c r="DF581" s="702"/>
      <c r="DG581" s="702"/>
      <c r="DH581" s="702"/>
      <c r="DI581" s="702"/>
      <c r="DJ581" s="702"/>
      <c r="DK581" s="702"/>
      <c r="DM581" s="702"/>
      <c r="DN581" s="702"/>
      <c r="DO581" s="702"/>
      <c r="DP581" s="702"/>
      <c r="DQ581" s="702"/>
      <c r="DR581" s="702"/>
      <c r="DS581" s="702"/>
      <c r="DU581" s="702"/>
      <c r="DV581" s="702"/>
      <c r="DW581" s="702"/>
      <c r="DX581" s="702"/>
      <c r="DY581" s="702"/>
      <c r="DZ581" s="702"/>
      <c r="EA581" s="702"/>
      <c r="EC581" s="702"/>
      <c r="ED581" s="702"/>
      <c r="EE581" s="702"/>
      <c r="EF581" s="702"/>
      <c r="EG581" s="702"/>
      <c r="EH581" s="702"/>
      <c r="EI581" s="702"/>
      <c r="EK581" s="702"/>
      <c r="EL581" s="702"/>
      <c r="EM581" s="702"/>
      <c r="EN581" s="702"/>
      <c r="EO581" s="702"/>
      <c r="EP581" s="702"/>
      <c r="EQ581" s="702"/>
      <c r="ES581" s="702"/>
      <c r="ET581" s="702"/>
      <c r="EU581" s="702"/>
      <c r="EV581" s="702"/>
      <c r="EW581" s="702"/>
      <c r="EX581" s="702"/>
      <c r="EY581" s="702"/>
      <c r="FA581" s="702"/>
      <c r="FB581" s="702"/>
      <c r="FC581" s="702"/>
      <c r="FD581" s="702"/>
      <c r="FE581" s="702"/>
      <c r="FF581" s="702"/>
      <c r="FG581" s="702"/>
    </row>
    <row r="582" spans="1:163">
      <c r="A582" s="699" t="str">
        <f>[52]ACCOUNTALLOC!A582</f>
        <v>~</v>
      </c>
      <c r="B582" s="698" t="str">
        <f>[52]ACCOUNTALLOC!B582</f>
        <v>~</v>
      </c>
      <c r="C582" s="695">
        <f>[52]ACCOUNTALLOC!C582</f>
        <v>0</v>
      </c>
      <c r="D582" s="700"/>
      <c r="E582" s="701">
        <f>[52]ACCOUNTALLOC!E582</f>
        <v>0</v>
      </c>
      <c r="F582" s="701">
        <f>[52]ACCOUNTALLOC!F582</f>
        <v>0</v>
      </c>
      <c r="G582" s="701">
        <f>[52]ACCOUNTALLOC!G582</f>
        <v>0</v>
      </c>
      <c r="H582" s="701">
        <f>[52]ACCOUNTALLOC!H582</f>
        <v>0</v>
      </c>
      <c r="I582" s="701">
        <f>[52]ACCOUNTALLOC!I582</f>
        <v>0</v>
      </c>
      <c r="J582" s="701">
        <f>[52]ACCOUNTALLOC!J582</f>
        <v>0</v>
      </c>
      <c r="K582" s="701">
        <f>[52]ACCOUNTALLOC!K582</f>
        <v>0</v>
      </c>
      <c r="L582" s="698"/>
      <c r="M582" s="701">
        <f>[52]ACCOUNTALLOC!M582</f>
        <v>0</v>
      </c>
      <c r="N582" s="701">
        <f>[52]ACCOUNTALLOC!N582</f>
        <v>0</v>
      </c>
      <c r="O582" s="701">
        <f>[52]ACCOUNTALLOC!O582</f>
        <v>0</v>
      </c>
      <c r="P582" s="701">
        <f>[52]ACCOUNTALLOC!P582</f>
        <v>0</v>
      </c>
      <c r="Q582" s="701">
        <f>[52]ACCOUNTALLOC!Q582</f>
        <v>0</v>
      </c>
      <c r="R582" s="701">
        <f>[52]ACCOUNTALLOC!R582</f>
        <v>0</v>
      </c>
      <c r="S582" s="701">
        <f>[52]ACCOUNTALLOC!S582</f>
        <v>0</v>
      </c>
      <c r="T582" s="698"/>
      <c r="U582" s="701">
        <f>[52]ACCOUNTALLOC!U582</f>
        <v>0</v>
      </c>
      <c r="V582" s="701">
        <f>[52]ACCOUNTALLOC!V582</f>
        <v>0</v>
      </c>
      <c r="W582" s="701">
        <f>[52]ACCOUNTALLOC!W582</f>
        <v>0</v>
      </c>
      <c r="X582" s="701">
        <f>[52]ACCOUNTALLOC!X582</f>
        <v>0</v>
      </c>
      <c r="Y582" s="701">
        <f>[52]ACCOUNTALLOC!Y582</f>
        <v>0</v>
      </c>
      <c r="Z582" s="701">
        <f>[52]ACCOUNTALLOC!Z582</f>
        <v>0</v>
      </c>
      <c r="AA582" s="701">
        <f>[52]ACCOUNTALLOC!AA582</f>
        <v>0</v>
      </c>
      <c r="AB582" s="698"/>
      <c r="AC582" s="701">
        <f>[52]ACCOUNTALLOC!AC582</f>
        <v>0</v>
      </c>
      <c r="AD582" s="701">
        <f>[52]ACCOUNTALLOC!AD582</f>
        <v>0</v>
      </c>
      <c r="AE582" s="701">
        <f>[52]ACCOUNTALLOC!AE582</f>
        <v>0</v>
      </c>
      <c r="AF582" s="701">
        <f>[52]ACCOUNTALLOC!AF582</f>
        <v>0</v>
      </c>
      <c r="AG582" s="701">
        <f>[52]ACCOUNTALLOC!AG582</f>
        <v>0</v>
      </c>
      <c r="AH582" s="701">
        <f>[52]ACCOUNTALLOC!AH582</f>
        <v>0</v>
      </c>
      <c r="AI582" s="701">
        <f>[52]ACCOUNTALLOC!AI582</f>
        <v>0</v>
      </c>
      <c r="AJ582" s="698"/>
      <c r="AK582" s="701">
        <f>[52]ACCOUNTALLOC!AK582</f>
        <v>0</v>
      </c>
      <c r="AL582" s="701">
        <f>[52]ACCOUNTALLOC!AL582</f>
        <v>0</v>
      </c>
      <c r="AM582" s="701">
        <f>[52]ACCOUNTALLOC!AM582</f>
        <v>0</v>
      </c>
      <c r="AN582" s="701">
        <f>[52]ACCOUNTALLOC!AN582</f>
        <v>0</v>
      </c>
      <c r="AO582" s="701">
        <f>[52]ACCOUNTALLOC!AO582</f>
        <v>0</v>
      </c>
      <c r="AP582" s="701">
        <f>[52]ACCOUNTALLOC!AP582</f>
        <v>0</v>
      </c>
      <c r="AQ582" s="701">
        <f>[52]ACCOUNTALLOC!AQ582</f>
        <v>0</v>
      </c>
      <c r="AR582" s="698"/>
      <c r="AS582" s="701">
        <f>[52]ACCOUNTALLOC!AS582</f>
        <v>0</v>
      </c>
      <c r="AT582" s="701">
        <f>[52]ACCOUNTALLOC!AT582</f>
        <v>0</v>
      </c>
      <c r="AU582" s="701">
        <f>[52]ACCOUNTALLOC!AU582</f>
        <v>0</v>
      </c>
      <c r="AV582" s="701">
        <f>[52]ACCOUNTALLOC!AV582</f>
        <v>0</v>
      </c>
      <c r="AW582" s="701">
        <f>[52]ACCOUNTALLOC!AW582</f>
        <v>0</v>
      </c>
      <c r="AX582" s="701">
        <f>[52]ACCOUNTALLOC!AX582</f>
        <v>0</v>
      </c>
      <c r="AY582" s="701">
        <f>[52]ACCOUNTALLOC!AY582</f>
        <v>0</v>
      </c>
      <c r="AZ582" s="698"/>
      <c r="BA582" s="701">
        <f>[52]ACCOUNTALLOC!BA582</f>
        <v>0</v>
      </c>
      <c r="BB582" s="701">
        <f>[52]ACCOUNTALLOC!BB582</f>
        <v>0</v>
      </c>
      <c r="BC582" s="701">
        <f>[52]ACCOUNTALLOC!BC582</f>
        <v>0</v>
      </c>
      <c r="BD582" s="701">
        <f>[52]ACCOUNTALLOC!BD582</f>
        <v>0</v>
      </c>
      <c r="BE582" s="701">
        <f>[52]ACCOUNTALLOC!BE582</f>
        <v>0</v>
      </c>
      <c r="BF582" s="701">
        <f>[52]ACCOUNTALLOC!BF582</f>
        <v>0</v>
      </c>
      <c r="BG582" s="701">
        <f>[52]ACCOUNTALLOC!BG582</f>
        <v>0</v>
      </c>
      <c r="BH582" s="698"/>
      <c r="BI582" s="701">
        <f>[52]ACCOUNTALLOC!BI582</f>
        <v>0</v>
      </c>
      <c r="BJ582" s="701">
        <f>[52]ACCOUNTALLOC!BJ582</f>
        <v>0</v>
      </c>
      <c r="BK582" s="701">
        <f>[52]ACCOUNTALLOC!BK582</f>
        <v>0</v>
      </c>
      <c r="BL582" s="701">
        <f>[52]ACCOUNTALLOC!BL582</f>
        <v>0</v>
      </c>
      <c r="BM582" s="701">
        <f>[52]ACCOUNTALLOC!BM582</f>
        <v>0</v>
      </c>
      <c r="BN582" s="701">
        <f>[52]ACCOUNTALLOC!BN582</f>
        <v>0</v>
      </c>
      <c r="BO582" s="701">
        <f>[52]ACCOUNTALLOC!BO582</f>
        <v>0</v>
      </c>
      <c r="BP582" s="698"/>
      <c r="BQ582" s="701">
        <f>[52]ACCOUNTALLOC!BQ582</f>
        <v>0</v>
      </c>
      <c r="BR582" s="701">
        <f>[52]ACCOUNTALLOC!BR582</f>
        <v>0</v>
      </c>
      <c r="BS582" s="701">
        <f>[52]ACCOUNTALLOC!BS582</f>
        <v>0</v>
      </c>
      <c r="BT582" s="701">
        <f>[52]ACCOUNTALLOC!BT582</f>
        <v>0</v>
      </c>
      <c r="BU582" s="701">
        <f>[52]ACCOUNTALLOC!BU582</f>
        <v>0</v>
      </c>
      <c r="BV582" s="701">
        <f>[52]ACCOUNTALLOC!BV582</f>
        <v>0</v>
      </c>
      <c r="BW582" s="701">
        <f>[52]ACCOUNTALLOC!BW582</f>
        <v>0</v>
      </c>
      <c r="BX582" s="698"/>
      <c r="BY582" s="701">
        <f>[52]ACCOUNTALLOC!BY582</f>
        <v>0</v>
      </c>
      <c r="BZ582" s="701">
        <f>[52]ACCOUNTALLOC!BZ582</f>
        <v>0</v>
      </c>
      <c r="CA582" s="701">
        <f>[52]ACCOUNTALLOC!CA582</f>
        <v>0</v>
      </c>
      <c r="CB582" s="701">
        <f>[52]ACCOUNTALLOC!CB582</f>
        <v>0</v>
      </c>
      <c r="CC582" s="701">
        <f>[52]ACCOUNTALLOC!CC582</f>
        <v>0</v>
      </c>
      <c r="CD582" s="701">
        <f>[52]ACCOUNTALLOC!CD582</f>
        <v>0</v>
      </c>
      <c r="CE582" s="701">
        <f>[52]ACCOUNTALLOC!CE582</f>
        <v>0</v>
      </c>
      <c r="CF582" s="698"/>
      <c r="CG582" s="701">
        <f>[52]ACCOUNTALLOC!CG582</f>
        <v>0</v>
      </c>
      <c r="CH582" s="701">
        <f>[52]ACCOUNTALLOC!CH582</f>
        <v>0</v>
      </c>
      <c r="CI582" s="701">
        <f>[52]ACCOUNTALLOC!CI582</f>
        <v>0</v>
      </c>
      <c r="CJ582" s="701">
        <f>[52]ACCOUNTALLOC!CJ582</f>
        <v>0</v>
      </c>
      <c r="CK582" s="701">
        <f>[52]ACCOUNTALLOC!CK582</f>
        <v>0</v>
      </c>
      <c r="CL582" s="701">
        <f>[52]ACCOUNTALLOC!CL582</f>
        <v>0</v>
      </c>
      <c r="CM582" s="701">
        <f>[52]ACCOUNTALLOC!CM582</f>
        <v>0</v>
      </c>
      <c r="CN582" s="698">
        <f>[52]ACCOUNTALLOC!CN582</f>
        <v>0</v>
      </c>
      <c r="CO582" s="701">
        <f>[52]ACCOUNTALLOC!CO582</f>
        <v>0</v>
      </c>
      <c r="CP582" s="701">
        <f>[52]ACCOUNTALLOC!CP582</f>
        <v>0</v>
      </c>
      <c r="CQ582" s="701">
        <f>[52]ACCOUNTALLOC!CQ582</f>
        <v>0</v>
      </c>
      <c r="CR582" s="701">
        <f>[52]ACCOUNTALLOC!CR582</f>
        <v>0</v>
      </c>
      <c r="CS582" s="701">
        <f>[52]ACCOUNTALLOC!CS582</f>
        <v>0</v>
      </c>
      <c r="CT582" s="701">
        <f>[52]ACCOUNTALLOC!CT582</f>
        <v>0</v>
      </c>
      <c r="CU582" s="701">
        <f>[52]ACCOUNTALLOC!CU582</f>
        <v>0</v>
      </c>
      <c r="CW582" s="702"/>
      <c r="CX582" s="702"/>
      <c r="CY582" s="702"/>
      <c r="CZ582" s="702"/>
      <c r="DA582" s="702"/>
      <c r="DB582" s="702"/>
      <c r="DC582" s="702"/>
      <c r="DE582" s="702"/>
      <c r="DF582" s="702"/>
      <c r="DG582" s="702"/>
      <c r="DH582" s="702"/>
      <c r="DI582" s="702"/>
      <c r="DJ582" s="702"/>
      <c r="DK582" s="702"/>
      <c r="DM582" s="702"/>
      <c r="DN582" s="702"/>
      <c r="DO582" s="702"/>
      <c r="DP582" s="702"/>
      <c r="DQ582" s="702"/>
      <c r="DR582" s="702"/>
      <c r="DS582" s="702"/>
      <c r="DU582" s="702"/>
      <c r="DV582" s="702"/>
      <c r="DW582" s="702"/>
      <c r="DX582" s="702"/>
      <c r="DY582" s="702"/>
      <c r="DZ582" s="702"/>
      <c r="EA582" s="702"/>
      <c r="EC582" s="702"/>
      <c r="ED582" s="702"/>
      <c r="EE582" s="702"/>
      <c r="EF582" s="702"/>
      <c r="EG582" s="702"/>
      <c r="EH582" s="702"/>
      <c r="EI582" s="702"/>
      <c r="EK582" s="702"/>
      <c r="EL582" s="702"/>
      <c r="EM582" s="702"/>
      <c r="EN582" s="702"/>
      <c r="EO582" s="702"/>
      <c r="EP582" s="702"/>
      <c r="EQ582" s="702"/>
      <c r="ES582" s="702"/>
      <c r="ET582" s="702"/>
      <c r="EU582" s="702"/>
      <c r="EV582" s="702"/>
      <c r="EW582" s="702"/>
      <c r="EX582" s="702"/>
      <c r="EY582" s="702"/>
      <c r="FA582" s="702"/>
      <c r="FB582" s="702"/>
      <c r="FC582" s="702"/>
      <c r="FD582" s="702"/>
      <c r="FE582" s="702"/>
      <c r="FF582" s="702"/>
      <c r="FG582" s="702"/>
    </row>
    <row r="583" spans="1:163">
      <c r="A583" s="699" t="str">
        <f>[52]ACCOUNTALLOC!A583</f>
        <v>~</v>
      </c>
      <c r="B583" s="698" t="str">
        <f>[52]ACCOUNTALLOC!B583</f>
        <v>~</v>
      </c>
      <c r="C583" s="695">
        <f>[52]ACCOUNTALLOC!C583</f>
        <v>0</v>
      </c>
      <c r="D583" s="700"/>
      <c r="E583" s="701">
        <f>[52]ACCOUNTALLOC!E583</f>
        <v>0</v>
      </c>
      <c r="F583" s="701">
        <f>[52]ACCOUNTALLOC!F583</f>
        <v>0</v>
      </c>
      <c r="G583" s="701">
        <f>[52]ACCOUNTALLOC!G583</f>
        <v>0</v>
      </c>
      <c r="H583" s="701">
        <f>[52]ACCOUNTALLOC!H583</f>
        <v>0</v>
      </c>
      <c r="I583" s="701">
        <f>[52]ACCOUNTALLOC!I583</f>
        <v>0</v>
      </c>
      <c r="J583" s="701">
        <f>[52]ACCOUNTALLOC!J583</f>
        <v>0</v>
      </c>
      <c r="K583" s="701">
        <f>[52]ACCOUNTALLOC!K583</f>
        <v>0</v>
      </c>
      <c r="L583" s="698"/>
      <c r="M583" s="701">
        <f>[52]ACCOUNTALLOC!M583</f>
        <v>0</v>
      </c>
      <c r="N583" s="701">
        <f>[52]ACCOUNTALLOC!N583</f>
        <v>0</v>
      </c>
      <c r="O583" s="701">
        <f>[52]ACCOUNTALLOC!O583</f>
        <v>0</v>
      </c>
      <c r="P583" s="701">
        <f>[52]ACCOUNTALLOC!P583</f>
        <v>0</v>
      </c>
      <c r="Q583" s="701">
        <f>[52]ACCOUNTALLOC!Q583</f>
        <v>0</v>
      </c>
      <c r="R583" s="701">
        <f>[52]ACCOUNTALLOC!R583</f>
        <v>0</v>
      </c>
      <c r="S583" s="701">
        <f>[52]ACCOUNTALLOC!S583</f>
        <v>0</v>
      </c>
      <c r="T583" s="698"/>
      <c r="U583" s="701">
        <f>[52]ACCOUNTALLOC!U583</f>
        <v>0</v>
      </c>
      <c r="V583" s="701">
        <f>[52]ACCOUNTALLOC!V583</f>
        <v>0</v>
      </c>
      <c r="W583" s="701">
        <f>[52]ACCOUNTALLOC!W583</f>
        <v>0</v>
      </c>
      <c r="X583" s="701">
        <f>[52]ACCOUNTALLOC!X583</f>
        <v>0</v>
      </c>
      <c r="Y583" s="701">
        <f>[52]ACCOUNTALLOC!Y583</f>
        <v>0</v>
      </c>
      <c r="Z583" s="701">
        <f>[52]ACCOUNTALLOC!Z583</f>
        <v>0</v>
      </c>
      <c r="AA583" s="701">
        <f>[52]ACCOUNTALLOC!AA583</f>
        <v>0</v>
      </c>
      <c r="AB583" s="698"/>
      <c r="AC583" s="701">
        <f>[52]ACCOUNTALLOC!AC583</f>
        <v>0</v>
      </c>
      <c r="AD583" s="701">
        <f>[52]ACCOUNTALLOC!AD583</f>
        <v>0</v>
      </c>
      <c r="AE583" s="701">
        <f>[52]ACCOUNTALLOC!AE583</f>
        <v>0</v>
      </c>
      <c r="AF583" s="701">
        <f>[52]ACCOUNTALLOC!AF583</f>
        <v>0</v>
      </c>
      <c r="AG583" s="701">
        <f>[52]ACCOUNTALLOC!AG583</f>
        <v>0</v>
      </c>
      <c r="AH583" s="701">
        <f>[52]ACCOUNTALLOC!AH583</f>
        <v>0</v>
      </c>
      <c r="AI583" s="701">
        <f>[52]ACCOUNTALLOC!AI583</f>
        <v>0</v>
      </c>
      <c r="AJ583" s="698"/>
      <c r="AK583" s="701">
        <f>[52]ACCOUNTALLOC!AK583</f>
        <v>0</v>
      </c>
      <c r="AL583" s="701">
        <f>[52]ACCOUNTALLOC!AL583</f>
        <v>0</v>
      </c>
      <c r="AM583" s="701">
        <f>[52]ACCOUNTALLOC!AM583</f>
        <v>0</v>
      </c>
      <c r="AN583" s="701">
        <f>[52]ACCOUNTALLOC!AN583</f>
        <v>0</v>
      </c>
      <c r="AO583" s="701">
        <f>[52]ACCOUNTALLOC!AO583</f>
        <v>0</v>
      </c>
      <c r="AP583" s="701">
        <f>[52]ACCOUNTALLOC!AP583</f>
        <v>0</v>
      </c>
      <c r="AQ583" s="701">
        <f>[52]ACCOUNTALLOC!AQ583</f>
        <v>0</v>
      </c>
      <c r="AR583" s="698"/>
      <c r="AS583" s="701">
        <f>[52]ACCOUNTALLOC!AS583</f>
        <v>0</v>
      </c>
      <c r="AT583" s="701">
        <f>[52]ACCOUNTALLOC!AT583</f>
        <v>0</v>
      </c>
      <c r="AU583" s="701">
        <f>[52]ACCOUNTALLOC!AU583</f>
        <v>0</v>
      </c>
      <c r="AV583" s="701">
        <f>[52]ACCOUNTALLOC!AV583</f>
        <v>0</v>
      </c>
      <c r="AW583" s="701">
        <f>[52]ACCOUNTALLOC!AW583</f>
        <v>0</v>
      </c>
      <c r="AX583" s="701">
        <f>[52]ACCOUNTALLOC!AX583</f>
        <v>0</v>
      </c>
      <c r="AY583" s="701">
        <f>[52]ACCOUNTALLOC!AY583</f>
        <v>0</v>
      </c>
      <c r="AZ583" s="698"/>
      <c r="BA583" s="701">
        <f>[52]ACCOUNTALLOC!BA583</f>
        <v>0</v>
      </c>
      <c r="BB583" s="701">
        <f>[52]ACCOUNTALLOC!BB583</f>
        <v>0</v>
      </c>
      <c r="BC583" s="701">
        <f>[52]ACCOUNTALLOC!BC583</f>
        <v>0</v>
      </c>
      <c r="BD583" s="701">
        <f>[52]ACCOUNTALLOC!BD583</f>
        <v>0</v>
      </c>
      <c r="BE583" s="701">
        <f>[52]ACCOUNTALLOC!BE583</f>
        <v>0</v>
      </c>
      <c r="BF583" s="701">
        <f>[52]ACCOUNTALLOC!BF583</f>
        <v>0</v>
      </c>
      <c r="BG583" s="701">
        <f>[52]ACCOUNTALLOC!BG583</f>
        <v>0</v>
      </c>
      <c r="BH583" s="698"/>
      <c r="BI583" s="701">
        <f>[52]ACCOUNTALLOC!BI583</f>
        <v>0</v>
      </c>
      <c r="BJ583" s="701">
        <f>[52]ACCOUNTALLOC!BJ583</f>
        <v>0</v>
      </c>
      <c r="BK583" s="701">
        <f>[52]ACCOUNTALLOC!BK583</f>
        <v>0</v>
      </c>
      <c r="BL583" s="701">
        <f>[52]ACCOUNTALLOC!BL583</f>
        <v>0</v>
      </c>
      <c r="BM583" s="701">
        <f>[52]ACCOUNTALLOC!BM583</f>
        <v>0</v>
      </c>
      <c r="BN583" s="701">
        <f>[52]ACCOUNTALLOC!BN583</f>
        <v>0</v>
      </c>
      <c r="BO583" s="701">
        <f>[52]ACCOUNTALLOC!BO583</f>
        <v>0</v>
      </c>
      <c r="BP583" s="698"/>
      <c r="BQ583" s="701">
        <f>[52]ACCOUNTALLOC!BQ583</f>
        <v>0</v>
      </c>
      <c r="BR583" s="701">
        <f>[52]ACCOUNTALLOC!BR583</f>
        <v>0</v>
      </c>
      <c r="BS583" s="701">
        <f>[52]ACCOUNTALLOC!BS583</f>
        <v>0</v>
      </c>
      <c r="BT583" s="701">
        <f>[52]ACCOUNTALLOC!BT583</f>
        <v>0</v>
      </c>
      <c r="BU583" s="701">
        <f>[52]ACCOUNTALLOC!BU583</f>
        <v>0</v>
      </c>
      <c r="BV583" s="701">
        <f>[52]ACCOUNTALLOC!BV583</f>
        <v>0</v>
      </c>
      <c r="BW583" s="701">
        <f>[52]ACCOUNTALLOC!BW583</f>
        <v>0</v>
      </c>
      <c r="BX583" s="698"/>
      <c r="BY583" s="701">
        <f>[52]ACCOUNTALLOC!BY583</f>
        <v>0</v>
      </c>
      <c r="BZ583" s="701">
        <f>[52]ACCOUNTALLOC!BZ583</f>
        <v>0</v>
      </c>
      <c r="CA583" s="701">
        <f>[52]ACCOUNTALLOC!CA583</f>
        <v>0</v>
      </c>
      <c r="CB583" s="701">
        <f>[52]ACCOUNTALLOC!CB583</f>
        <v>0</v>
      </c>
      <c r="CC583" s="701">
        <f>[52]ACCOUNTALLOC!CC583</f>
        <v>0</v>
      </c>
      <c r="CD583" s="701">
        <f>[52]ACCOUNTALLOC!CD583</f>
        <v>0</v>
      </c>
      <c r="CE583" s="701">
        <f>[52]ACCOUNTALLOC!CE583</f>
        <v>0</v>
      </c>
      <c r="CF583" s="698"/>
      <c r="CG583" s="701">
        <f>[52]ACCOUNTALLOC!CG583</f>
        <v>0</v>
      </c>
      <c r="CH583" s="701">
        <f>[52]ACCOUNTALLOC!CH583</f>
        <v>0</v>
      </c>
      <c r="CI583" s="701">
        <f>[52]ACCOUNTALLOC!CI583</f>
        <v>0</v>
      </c>
      <c r="CJ583" s="701">
        <f>[52]ACCOUNTALLOC!CJ583</f>
        <v>0</v>
      </c>
      <c r="CK583" s="701">
        <f>[52]ACCOUNTALLOC!CK583</f>
        <v>0</v>
      </c>
      <c r="CL583" s="701">
        <f>[52]ACCOUNTALLOC!CL583</f>
        <v>0</v>
      </c>
      <c r="CM583" s="701">
        <f>[52]ACCOUNTALLOC!CM583</f>
        <v>0</v>
      </c>
      <c r="CN583" s="698">
        <f>[52]ACCOUNTALLOC!CN583</f>
        <v>0</v>
      </c>
      <c r="CO583" s="701">
        <f>[52]ACCOUNTALLOC!CO583</f>
        <v>0</v>
      </c>
      <c r="CP583" s="701">
        <f>[52]ACCOUNTALLOC!CP583</f>
        <v>0</v>
      </c>
      <c r="CQ583" s="701">
        <f>[52]ACCOUNTALLOC!CQ583</f>
        <v>0</v>
      </c>
      <c r="CR583" s="701">
        <f>[52]ACCOUNTALLOC!CR583</f>
        <v>0</v>
      </c>
      <c r="CS583" s="701">
        <f>[52]ACCOUNTALLOC!CS583</f>
        <v>0</v>
      </c>
      <c r="CT583" s="701">
        <f>[52]ACCOUNTALLOC!CT583</f>
        <v>0</v>
      </c>
      <c r="CU583" s="701">
        <f>[52]ACCOUNTALLOC!CU583</f>
        <v>0</v>
      </c>
      <c r="CW583" s="702"/>
      <c r="CX583" s="702"/>
      <c r="CY583" s="702"/>
      <c r="CZ583" s="702"/>
      <c r="DA583" s="702"/>
      <c r="DB583" s="702"/>
      <c r="DC583" s="702"/>
      <c r="DE583" s="702"/>
      <c r="DF583" s="702"/>
      <c r="DG583" s="702"/>
      <c r="DH583" s="702"/>
      <c r="DI583" s="702"/>
      <c r="DJ583" s="702"/>
      <c r="DK583" s="702"/>
      <c r="DM583" s="702"/>
      <c r="DN583" s="702"/>
      <c r="DO583" s="702"/>
      <c r="DP583" s="702"/>
      <c r="DQ583" s="702"/>
      <c r="DR583" s="702"/>
      <c r="DS583" s="702"/>
      <c r="DU583" s="702"/>
      <c r="DV583" s="702"/>
      <c r="DW583" s="702"/>
      <c r="DX583" s="702"/>
      <c r="DY583" s="702"/>
      <c r="DZ583" s="702"/>
      <c r="EA583" s="702"/>
      <c r="EC583" s="702"/>
      <c r="ED583" s="702"/>
      <c r="EE583" s="702"/>
      <c r="EF583" s="702"/>
      <c r="EG583" s="702"/>
      <c r="EH583" s="702"/>
      <c r="EI583" s="702"/>
      <c r="EK583" s="702"/>
      <c r="EL583" s="702"/>
      <c r="EM583" s="702"/>
      <c r="EN583" s="702"/>
      <c r="EO583" s="702"/>
      <c r="EP583" s="702"/>
      <c r="EQ583" s="702"/>
      <c r="ES583" s="702"/>
      <c r="ET583" s="702"/>
      <c r="EU583" s="702"/>
      <c r="EV583" s="702"/>
      <c r="EW583" s="702"/>
      <c r="EX583" s="702"/>
      <c r="EY583" s="702"/>
      <c r="FA583" s="702"/>
      <c r="FB583" s="702"/>
      <c r="FC583" s="702"/>
      <c r="FD583" s="702"/>
      <c r="FE583" s="702"/>
      <c r="FF583" s="702"/>
      <c r="FG583" s="702"/>
    </row>
    <row r="584" spans="1:163">
      <c r="A584" s="698"/>
      <c r="B584" s="694" t="str">
        <f>[52]ACCOUNTALLOC!B584</f>
        <v>TOTAL DEPRECIATION EXPENSES</v>
      </c>
      <c r="C584" s="696">
        <f>[52]ACCOUNTALLOC!C584</f>
        <v>501066983.85999936</v>
      </c>
      <c r="D584" s="700"/>
      <c r="E584" s="696">
        <f>[52]ACCOUNTALLOC!E584</f>
        <v>132573649.49257256</v>
      </c>
      <c r="F584" s="696">
        <f>[52]ACCOUNTALLOC!F584</f>
        <v>131033253.71915494</v>
      </c>
      <c r="G584" s="696">
        <f>[52]ACCOUNTALLOC!G584</f>
        <v>31276582.946933385</v>
      </c>
      <c r="H584" s="696">
        <f>[52]ACCOUNTALLOC!H584</f>
        <v>0</v>
      </c>
      <c r="I584" s="696">
        <f>[52]ACCOUNTALLOC!I584</f>
        <v>0</v>
      </c>
      <c r="J584" s="696">
        <f>[52]ACCOUNTALLOC!J584</f>
        <v>0</v>
      </c>
      <c r="K584" s="696">
        <f>[52]ACCOUNTALLOC!K584</f>
        <v>294883486.15866089</v>
      </c>
      <c r="L584" s="696"/>
      <c r="M584" s="696">
        <f>[52]ACCOUNTALLOC!M584</f>
        <v>24889387.227370612</v>
      </c>
      <c r="N584" s="696">
        <f>[52]ACCOUNTALLOC!N584</f>
        <v>33294012.243843861</v>
      </c>
      <c r="O584" s="696">
        <f>[52]ACCOUNTALLOC!O584</f>
        <v>4784629.7360489517</v>
      </c>
      <c r="P584" s="696">
        <f>[52]ACCOUNTALLOC!P584</f>
        <v>0</v>
      </c>
      <c r="Q584" s="696">
        <f>[52]ACCOUNTALLOC!Q584</f>
        <v>0</v>
      </c>
      <c r="R584" s="696">
        <f>[52]ACCOUNTALLOC!R584</f>
        <v>0</v>
      </c>
      <c r="S584" s="696">
        <f>[52]ACCOUNTALLOC!S584</f>
        <v>62968029.207263425</v>
      </c>
      <c r="T584" s="696"/>
      <c r="U584" s="696">
        <f>[52]ACCOUNTALLOC!U584</f>
        <v>21398377.3880652</v>
      </c>
      <c r="V584" s="696">
        <f>[52]ACCOUNTALLOC!V584</f>
        <v>37025491.265020557</v>
      </c>
      <c r="W584" s="696">
        <f>[52]ACCOUNTALLOC!W584</f>
        <v>1128654.8942531862</v>
      </c>
      <c r="X584" s="696">
        <f>[52]ACCOUNTALLOC!X584</f>
        <v>0</v>
      </c>
      <c r="Y584" s="696">
        <f>[52]ACCOUNTALLOC!Y584</f>
        <v>0</v>
      </c>
      <c r="Z584" s="696">
        <f>[52]ACCOUNTALLOC!Z584</f>
        <v>0</v>
      </c>
      <c r="AA584" s="696">
        <f>[52]ACCOUNTALLOC!AA584</f>
        <v>59552523.54733894</v>
      </c>
      <c r="AB584" s="696"/>
      <c r="AC584" s="696">
        <f>[52]ACCOUNTALLOC!AC584</f>
        <v>9553791.3868307881</v>
      </c>
      <c r="AD584" s="696">
        <f>[52]ACCOUNTALLOC!AD584</f>
        <v>23894986.459330026</v>
      </c>
      <c r="AE584" s="696">
        <f>[52]ACCOUNTALLOC!AE584</f>
        <v>217699.26017638404</v>
      </c>
      <c r="AF584" s="696">
        <f>[52]ACCOUNTALLOC!AF584</f>
        <v>0</v>
      </c>
      <c r="AG584" s="696">
        <f>[52]ACCOUNTALLOC!AG584</f>
        <v>0</v>
      </c>
      <c r="AH584" s="696">
        <f>[52]ACCOUNTALLOC!AH584</f>
        <v>0</v>
      </c>
      <c r="AI584" s="696">
        <f>[52]ACCOUNTALLOC!AI584</f>
        <v>33666477.106337197</v>
      </c>
      <c r="AJ584" s="696"/>
      <c r="AK584" s="696">
        <f>[52]ACCOUNTALLOC!AK584</f>
        <v>7358672.3996351948</v>
      </c>
      <c r="AL584" s="696">
        <f>[52]ACCOUNTALLOC!AL584</f>
        <v>16624764.525241263</v>
      </c>
      <c r="AM584" s="696">
        <f>[52]ACCOUNTALLOC!AM584</f>
        <v>1474817.8782609666</v>
      </c>
      <c r="AN584" s="696">
        <f>[52]ACCOUNTALLOC!AN584</f>
        <v>0</v>
      </c>
      <c r="AO584" s="696">
        <f>[52]ACCOUNTALLOC!AO584</f>
        <v>0</v>
      </c>
      <c r="AP584" s="696">
        <f>[52]ACCOUNTALLOC!AP584</f>
        <v>0</v>
      </c>
      <c r="AQ584" s="696">
        <f>[52]ACCOUNTALLOC!AQ584</f>
        <v>25458254.803137425</v>
      </c>
      <c r="AR584" s="696"/>
      <c r="AS584" s="696">
        <f>[52]ACCOUNTALLOC!AS584</f>
        <v>76223.012983571782</v>
      </c>
      <c r="AT584" s="696">
        <f>[52]ACCOUNTALLOC!AT584</f>
        <v>52494.495502264232</v>
      </c>
      <c r="AU584" s="696">
        <f>[52]ACCOUNTALLOC!AU584</f>
        <v>4431.7511304559466</v>
      </c>
      <c r="AV584" s="696">
        <f>[52]ACCOUNTALLOC!AV584</f>
        <v>0</v>
      </c>
      <c r="AW584" s="696">
        <f>[52]ACCOUNTALLOC!AW584</f>
        <v>0</v>
      </c>
      <c r="AX584" s="696">
        <f>[52]ACCOUNTALLOC!AX584</f>
        <v>0</v>
      </c>
      <c r="AY584" s="696">
        <f>[52]ACCOUNTALLOC!AY584</f>
        <v>133149.25961629197</v>
      </c>
      <c r="AZ584" s="696"/>
      <c r="BA584" s="696">
        <f>[52]ACCOUNTALLOC!BA584</f>
        <v>1424879.0858890347</v>
      </c>
      <c r="BB584" s="696">
        <f>[52]ACCOUNTALLOC!BB584</f>
        <v>1448822.6038085548</v>
      </c>
      <c r="BC584" s="696">
        <f>[52]ACCOUNTALLOC!BC584</f>
        <v>443862.15266289865</v>
      </c>
      <c r="BD584" s="696">
        <f>[52]ACCOUNTALLOC!BD584</f>
        <v>0</v>
      </c>
      <c r="BE584" s="696">
        <f>[52]ACCOUNTALLOC!BE584</f>
        <v>0</v>
      </c>
      <c r="BF584" s="696">
        <f>[52]ACCOUNTALLOC!BF584</f>
        <v>0</v>
      </c>
      <c r="BG584" s="696">
        <f>[52]ACCOUNTALLOC!BG584</f>
        <v>3317563.8423604881</v>
      </c>
      <c r="BH584" s="696"/>
      <c r="BI584" s="696">
        <f>[52]ACCOUNTALLOC!BI584</f>
        <v>1358917.5023181401</v>
      </c>
      <c r="BJ584" s="696">
        <f>[52]ACCOUNTALLOC!BJ584</f>
        <v>603334.50990201894</v>
      </c>
      <c r="BK584" s="696">
        <f>[52]ACCOUNTALLOC!BK584</f>
        <v>101821.1768258715</v>
      </c>
      <c r="BL584" s="696">
        <f>[52]ACCOUNTALLOC!BL584</f>
        <v>0</v>
      </c>
      <c r="BM584" s="696">
        <f>[52]ACCOUNTALLOC!BM584</f>
        <v>0</v>
      </c>
      <c r="BN584" s="696">
        <f>[52]ACCOUNTALLOC!BN584</f>
        <v>0</v>
      </c>
      <c r="BO584" s="696">
        <f>[52]ACCOUNTALLOC!BO584</f>
        <v>2064073.1890460306</v>
      </c>
      <c r="BP584" s="696"/>
      <c r="BQ584" s="696">
        <f>[52]ACCOUNTALLOC!BQ584</f>
        <v>1104233.4437844027</v>
      </c>
      <c r="BR584" s="696">
        <f>[52]ACCOUNTALLOC!BR584</f>
        <v>7195874.026491412</v>
      </c>
      <c r="BS584" s="696">
        <f>[52]ACCOUNTALLOC!BS584</f>
        <v>75473.870140254294</v>
      </c>
      <c r="BT584" s="696">
        <f>[52]ACCOUNTALLOC!BT584</f>
        <v>0</v>
      </c>
      <c r="BU584" s="696">
        <f>[52]ACCOUNTALLOC!BU584</f>
        <v>0</v>
      </c>
      <c r="BV584" s="696">
        <f>[52]ACCOUNTALLOC!BV584</f>
        <v>0</v>
      </c>
      <c r="BW584" s="696">
        <f>[52]ACCOUNTALLOC!BW584</f>
        <v>8375581.3404160691</v>
      </c>
      <c r="BX584" s="696"/>
      <c r="BY584" s="696">
        <f>[52]ACCOUNTALLOC!BY584</f>
        <v>528533.56128940149</v>
      </c>
      <c r="BZ584" s="696">
        <f>[52]ACCOUNTALLOC!BZ584</f>
        <v>3560830.4946117206</v>
      </c>
      <c r="CA584" s="696">
        <f>[52]ACCOUNTALLOC!CA584</f>
        <v>125015.06169329541</v>
      </c>
      <c r="CB584" s="696">
        <f>[52]ACCOUNTALLOC!CB584</f>
        <v>0</v>
      </c>
      <c r="CC584" s="696">
        <f>[52]ACCOUNTALLOC!CC584</f>
        <v>0</v>
      </c>
      <c r="CD584" s="696">
        <f>[52]ACCOUNTALLOC!CD584</f>
        <v>0</v>
      </c>
      <c r="CE584" s="696">
        <f>[52]ACCOUNTALLOC!CE584</f>
        <v>4214379.1175944181</v>
      </c>
      <c r="CF584" s="696"/>
      <c r="CG584" s="696">
        <f>[52]ACCOUNTALLOC!CG584</f>
        <v>1297076.2694169339</v>
      </c>
      <c r="CH584" s="696">
        <f>[52]ACCOUNTALLOC!CH584</f>
        <v>866472.44231045048</v>
      </c>
      <c r="CI584" s="696">
        <f>[52]ACCOUNTALLOC!CI584</f>
        <v>4113155.6727955556</v>
      </c>
      <c r="CJ584" s="696">
        <f>[52]ACCOUNTALLOC!CJ584</f>
        <v>0</v>
      </c>
      <c r="CK584" s="696">
        <f>[52]ACCOUNTALLOC!CK584</f>
        <v>0</v>
      </c>
      <c r="CL584" s="696">
        <f>[52]ACCOUNTALLOC!CL584</f>
        <v>0</v>
      </c>
      <c r="CM584" s="696">
        <f>[52]ACCOUNTALLOC!CM584</f>
        <v>6276704.38452294</v>
      </c>
      <c r="CN584" s="696">
        <f>[52]ACCOUNTALLOC!CN584</f>
        <v>0</v>
      </c>
      <c r="CO584" s="696">
        <f>[52]ACCOUNTALLOC!CO584</f>
        <v>70938.93133304143</v>
      </c>
      <c r="CP584" s="696">
        <f>[52]ACCOUNTALLOC!CP584</f>
        <v>84800.58170463024</v>
      </c>
      <c r="CQ584" s="696">
        <f>[52]ACCOUNTALLOC!CQ584</f>
        <v>1022.3906677407697</v>
      </c>
      <c r="CR584" s="696">
        <f>[52]ACCOUNTALLOC!CR584</f>
        <v>0</v>
      </c>
      <c r="CS584" s="696">
        <f>[52]ACCOUNTALLOC!CS584</f>
        <v>0</v>
      </c>
      <c r="CT584" s="696">
        <f>[52]ACCOUNTALLOC!CT584</f>
        <v>0</v>
      </c>
      <c r="CU584" s="696">
        <f>[52]ACCOUNTALLOC!CU584</f>
        <v>156761.90370541246</v>
      </c>
      <c r="CV584" s="66"/>
      <c r="CW584" s="66">
        <f>[52]ACCOUNTALLOC!CW570</f>
        <v>0</v>
      </c>
      <c r="CX584" s="66">
        <f>[52]ACCOUNTALLOC!CX570</f>
        <v>0</v>
      </c>
      <c r="CY584" s="66">
        <f>[52]ACCOUNTALLOC!CY570</f>
        <v>0</v>
      </c>
      <c r="CZ584" s="66">
        <f>[52]ACCOUNTALLOC!CZ570</f>
        <v>0</v>
      </c>
      <c r="DA584" s="66">
        <f>[52]ACCOUNTALLOC!DA570</f>
        <v>0</v>
      </c>
      <c r="DB584" s="66">
        <f>[52]ACCOUNTALLOC!DB570</f>
        <v>0</v>
      </c>
      <c r="DC584" s="66">
        <f>[52]ACCOUNTALLOC!DC570</f>
        <v>0</v>
      </c>
      <c r="DD584" s="66"/>
      <c r="DE584" s="66">
        <v>0</v>
      </c>
      <c r="DF584" s="66">
        <v>0</v>
      </c>
      <c r="DG584" s="66">
        <v>0</v>
      </c>
      <c r="DH584" s="66">
        <v>0</v>
      </c>
      <c r="DI584" s="66">
        <v>0</v>
      </c>
      <c r="DJ584" s="66">
        <v>0</v>
      </c>
      <c r="DK584" s="66">
        <v>0</v>
      </c>
      <c r="DL584" s="66"/>
      <c r="DM584" s="66">
        <v>0</v>
      </c>
      <c r="DN584" s="66">
        <v>0</v>
      </c>
      <c r="DO584" s="66">
        <v>0</v>
      </c>
      <c r="DP584" s="66">
        <v>0</v>
      </c>
      <c r="DQ584" s="66">
        <v>0</v>
      </c>
      <c r="DR584" s="66">
        <v>0</v>
      </c>
      <c r="DS584" s="66">
        <v>0</v>
      </c>
      <c r="DT584" s="66"/>
      <c r="DU584" s="66">
        <v>0</v>
      </c>
      <c r="DV584" s="66">
        <v>0</v>
      </c>
      <c r="DW584" s="66">
        <v>0</v>
      </c>
      <c r="DX584" s="66">
        <v>0</v>
      </c>
      <c r="DY584" s="66">
        <v>0</v>
      </c>
      <c r="DZ584" s="66">
        <v>0</v>
      </c>
      <c r="EA584" s="66">
        <v>0</v>
      </c>
      <c r="EB584" s="66"/>
      <c r="EC584" s="66">
        <v>0</v>
      </c>
      <c r="ED584" s="66">
        <v>0</v>
      </c>
      <c r="EE584" s="66">
        <v>0</v>
      </c>
      <c r="EF584" s="66">
        <v>0</v>
      </c>
      <c r="EG584" s="66">
        <v>0</v>
      </c>
      <c r="EH584" s="66">
        <v>0</v>
      </c>
      <c r="EI584" s="66">
        <v>0</v>
      </c>
      <c r="EJ584" s="66"/>
      <c r="EK584" s="66">
        <v>0</v>
      </c>
      <c r="EL584" s="66">
        <v>0</v>
      </c>
      <c r="EM584" s="66">
        <v>0</v>
      </c>
      <c r="EN584" s="66">
        <v>0</v>
      </c>
      <c r="EO584" s="66">
        <v>0</v>
      </c>
      <c r="EP584" s="66">
        <v>0</v>
      </c>
      <c r="EQ584" s="66">
        <v>0</v>
      </c>
      <c r="ER584" s="66"/>
      <c r="ES584" s="66">
        <v>0</v>
      </c>
      <c r="ET584" s="66">
        <v>0</v>
      </c>
      <c r="EU584" s="66">
        <v>0</v>
      </c>
      <c r="EV584" s="66">
        <v>0</v>
      </c>
      <c r="EW584" s="66">
        <v>0</v>
      </c>
      <c r="EX584" s="66">
        <v>0</v>
      </c>
      <c r="EY584" s="66">
        <v>0</v>
      </c>
      <c r="EZ584" s="66"/>
      <c r="FA584" s="66">
        <v>0</v>
      </c>
      <c r="FB584" s="66">
        <v>0</v>
      </c>
      <c r="FC584" s="66">
        <v>0</v>
      </c>
      <c r="FD584" s="66">
        <v>0</v>
      </c>
      <c r="FE584" s="66">
        <v>0</v>
      </c>
      <c r="FF584" s="66">
        <v>0</v>
      </c>
      <c r="FG584" s="66">
        <v>0</v>
      </c>
    </row>
    <row r="585" spans="1:163">
      <c r="D585" s="64"/>
      <c r="CW585" s="14">
        <f>[52]ACCOUNTALLOC!CW571</f>
        <v>0</v>
      </c>
      <c r="CX585" s="14">
        <f>[52]ACCOUNTALLOC!CX571</f>
        <v>0</v>
      </c>
      <c r="CY585" s="14">
        <f>[52]ACCOUNTALLOC!CY571</f>
        <v>0</v>
      </c>
      <c r="CZ585" s="14">
        <f>[52]ACCOUNTALLOC!CZ571</f>
        <v>0</v>
      </c>
      <c r="DA585" s="14">
        <f>[52]ACCOUNTALLOC!DA571</f>
        <v>0</v>
      </c>
      <c r="DB585" s="14">
        <f>[52]ACCOUNTALLOC!DB571</f>
        <v>0</v>
      </c>
      <c r="DC585" s="14">
        <f>[52]ACCOUNTALLOC!DC571</f>
        <v>0</v>
      </c>
    </row>
    <row r="586" spans="1:163">
      <c r="B586" s="12" t="s">
        <v>83</v>
      </c>
      <c r="D586" s="64"/>
      <c r="CW586" s="14">
        <f>[52]ACCOUNTALLOC!CW572</f>
        <v>0</v>
      </c>
      <c r="CX586" s="14">
        <f>[52]ACCOUNTALLOC!CX572</f>
        <v>0</v>
      </c>
      <c r="CY586" s="14">
        <f>[52]ACCOUNTALLOC!CY572</f>
        <v>0</v>
      </c>
      <c r="CZ586" s="14">
        <f>[52]ACCOUNTALLOC!CZ572</f>
        <v>0</v>
      </c>
      <c r="DA586" s="14">
        <f>[52]ACCOUNTALLOC!DA572</f>
        <v>0</v>
      </c>
      <c r="DB586" s="14">
        <f>[52]ACCOUNTALLOC!DB572</f>
        <v>0</v>
      </c>
      <c r="DC586" s="14">
        <f>[52]ACCOUNTALLOC!DC572</f>
        <v>0</v>
      </c>
    </row>
    <row r="587" spans="1:163">
      <c r="A587" s="699">
        <f>[52]ACCOUNTALLOC!A587</f>
        <v>236</v>
      </c>
      <c r="B587" s="698" t="str">
        <f>[52]ACCOUNTALLOC!B587</f>
        <v>Property Taxes</v>
      </c>
      <c r="C587" s="695">
        <f>[52]ACCOUNTALLOC!C587</f>
        <v>1.6871670037508011</v>
      </c>
      <c r="D587" s="700"/>
      <c r="E587" s="697">
        <f>[52]ACCOUNTALLOC!E587</f>
        <v>0.47303596594063302</v>
      </c>
      <c r="F587" s="697">
        <f>[52]ACCOUNTALLOC!F587</f>
        <v>0.44264152901289139</v>
      </c>
      <c r="G587" s="697">
        <f>[52]ACCOUNTALLOC!G587</f>
        <v>6.2762468871423505E-2</v>
      </c>
      <c r="H587" s="697">
        <f>[52]ACCOUNTALLOC!H587</f>
        <v>0</v>
      </c>
      <c r="I587" s="697">
        <f>[52]ACCOUNTALLOC!I587</f>
        <v>0</v>
      </c>
      <c r="J587" s="697">
        <f>[52]ACCOUNTALLOC!J587</f>
        <v>0</v>
      </c>
      <c r="K587" s="697">
        <f>[52]ACCOUNTALLOC!K587</f>
        <v>0.97843996382494791</v>
      </c>
      <c r="L587" s="698"/>
      <c r="M587" s="697">
        <f>[52]ACCOUNTALLOC!M587</f>
        <v>8.9850673507091611E-2</v>
      </c>
      <c r="N587" s="697">
        <f>[52]ACCOUNTALLOC!N587</f>
        <v>0.11247001862729918</v>
      </c>
      <c r="O587" s="697">
        <f>[52]ACCOUNTALLOC!O587</f>
        <v>8.2546529032754886E-3</v>
      </c>
      <c r="P587" s="697">
        <f>[52]ACCOUNTALLOC!P587</f>
        <v>0</v>
      </c>
      <c r="Q587" s="697">
        <f>[52]ACCOUNTALLOC!Q587</f>
        <v>0</v>
      </c>
      <c r="R587" s="697">
        <f>[52]ACCOUNTALLOC!R587</f>
        <v>0</v>
      </c>
      <c r="S587" s="697">
        <f>[52]ACCOUNTALLOC!S587</f>
        <v>0.21057534503766628</v>
      </c>
      <c r="T587" s="698"/>
      <c r="U587" s="697">
        <f>[52]ACCOUNTALLOC!U587</f>
        <v>7.9127045678971372E-2</v>
      </c>
      <c r="V587" s="697">
        <f>[52]ACCOUNTALLOC!V587</f>
        <v>0.12507527364869475</v>
      </c>
      <c r="W587" s="697">
        <f>[52]ACCOUNTALLOC!W587</f>
        <v>2.0246939508913437E-3</v>
      </c>
      <c r="X587" s="697">
        <f>[52]ACCOUNTALLOC!X587</f>
        <v>0</v>
      </c>
      <c r="Y587" s="697">
        <f>[52]ACCOUNTALLOC!Y587</f>
        <v>0</v>
      </c>
      <c r="Z587" s="697">
        <f>[52]ACCOUNTALLOC!Z587</f>
        <v>0</v>
      </c>
      <c r="AA587" s="697">
        <f>[52]ACCOUNTALLOC!AA587</f>
        <v>0.20622701327855747</v>
      </c>
      <c r="AB587" s="698"/>
      <c r="AC587" s="697">
        <f>[52]ACCOUNTALLOC!AC587</f>
        <v>3.5802657600790343E-2</v>
      </c>
      <c r="AD587" s="697">
        <f>[52]ACCOUNTALLOC!AD587</f>
        <v>8.0719306297390714E-2</v>
      </c>
      <c r="AE587" s="697">
        <f>[52]ACCOUNTALLOC!AE587</f>
        <v>2.983035205134606E-4</v>
      </c>
      <c r="AF587" s="697">
        <f>[52]ACCOUNTALLOC!AF587</f>
        <v>0</v>
      </c>
      <c r="AG587" s="697">
        <f>[52]ACCOUNTALLOC!AG587</f>
        <v>0</v>
      </c>
      <c r="AH587" s="697">
        <f>[52]ACCOUNTALLOC!AH587</f>
        <v>0</v>
      </c>
      <c r="AI587" s="697">
        <f>[52]ACCOUNTALLOC!AI587</f>
        <v>0.11682026741869453</v>
      </c>
      <c r="AJ587" s="698"/>
      <c r="AK587" s="697">
        <f>[52]ACCOUNTALLOC!AK587</f>
        <v>2.7795296733093715E-2</v>
      </c>
      <c r="AL587" s="697">
        <f>[52]ACCOUNTALLOC!AL587</f>
        <v>5.6159875299321295E-2</v>
      </c>
      <c r="AM587" s="697">
        <f>[52]ACCOUNTALLOC!AM587</f>
        <v>2.6526541963929244E-3</v>
      </c>
      <c r="AN587" s="697">
        <f>[52]ACCOUNTALLOC!AN587</f>
        <v>0</v>
      </c>
      <c r="AO587" s="697">
        <f>[52]ACCOUNTALLOC!AO587</f>
        <v>0</v>
      </c>
      <c r="AP587" s="697">
        <f>[52]ACCOUNTALLOC!AP587</f>
        <v>0</v>
      </c>
      <c r="AQ587" s="697">
        <f>[52]ACCOUNTALLOC!AQ587</f>
        <v>8.660782622880793E-2</v>
      </c>
      <c r="AR587" s="698"/>
      <c r="AS587" s="697">
        <f>[52]ACCOUNTALLOC!AS587</f>
        <v>2.7444832766572506E-4</v>
      </c>
      <c r="AT587" s="697">
        <f>[52]ACCOUNTALLOC!AT587</f>
        <v>1.7733089192522911E-4</v>
      </c>
      <c r="AU587" s="697">
        <f>[52]ACCOUNTALLOC!AU587</f>
        <v>8.3185093117633373E-6</v>
      </c>
      <c r="AV587" s="697">
        <f>[52]ACCOUNTALLOC!AV587</f>
        <v>0</v>
      </c>
      <c r="AW587" s="697">
        <f>[52]ACCOUNTALLOC!AW587</f>
        <v>0</v>
      </c>
      <c r="AX587" s="697">
        <f>[52]ACCOUNTALLOC!AX587</f>
        <v>0</v>
      </c>
      <c r="AY587" s="697">
        <f>[52]ACCOUNTALLOC!AY587</f>
        <v>4.600977289027175E-4</v>
      </c>
      <c r="AZ587" s="698"/>
      <c r="BA587" s="697">
        <f>[52]ACCOUNTALLOC!BA587</f>
        <v>5.3014654185196269E-3</v>
      </c>
      <c r="BB587" s="697">
        <f>[52]ACCOUNTALLOC!BB587</f>
        <v>4.8942465703613091E-3</v>
      </c>
      <c r="BC587" s="697">
        <f>[52]ACCOUNTALLOC!BC587</f>
        <v>8.3086826224934248E-4</v>
      </c>
      <c r="BD587" s="697">
        <f>[52]ACCOUNTALLOC!BD587</f>
        <v>0</v>
      </c>
      <c r="BE587" s="697">
        <f>[52]ACCOUNTALLOC!BE587</f>
        <v>0</v>
      </c>
      <c r="BF587" s="697">
        <f>[52]ACCOUNTALLOC!BF587</f>
        <v>0</v>
      </c>
      <c r="BG587" s="697">
        <f>[52]ACCOUNTALLOC!BG587</f>
        <v>1.1026580251130277E-2</v>
      </c>
      <c r="BH587" s="698"/>
      <c r="BI587" s="697">
        <f>[52]ACCOUNTALLOC!BI587</f>
        <v>8.5612418029764985E-3</v>
      </c>
      <c r="BJ587" s="697">
        <f>[52]ACCOUNTALLOC!BJ587</f>
        <v>2.6811392980192598E-3</v>
      </c>
      <c r="BK587" s="697">
        <f>[52]ACCOUNTALLOC!BK587</f>
        <v>1.7775863326858465E-4</v>
      </c>
      <c r="BL587" s="697">
        <f>[52]ACCOUNTALLOC!BL587</f>
        <v>0</v>
      </c>
      <c r="BM587" s="697">
        <f>[52]ACCOUNTALLOC!BM587</f>
        <v>0</v>
      </c>
      <c r="BN587" s="697">
        <f>[52]ACCOUNTALLOC!BN587</f>
        <v>0</v>
      </c>
      <c r="BO587" s="697">
        <f>[52]ACCOUNTALLOC!BO587</f>
        <v>1.1420139734264343E-2</v>
      </c>
      <c r="BP587" s="698"/>
      <c r="BQ587" s="697">
        <f>[52]ACCOUNTALLOC!BQ587</f>
        <v>5.0061817193212269E-3</v>
      </c>
      <c r="BR587" s="697">
        <f>[52]ACCOUNTALLOC!BR587</f>
        <v>2.4308277412519799E-2</v>
      </c>
      <c r="BS587" s="697">
        <f>[52]ACCOUNTALLOC!BS587</f>
        <v>1.202582104969682E-4</v>
      </c>
      <c r="BT587" s="697">
        <f>[52]ACCOUNTALLOC!BT587</f>
        <v>0</v>
      </c>
      <c r="BU587" s="697">
        <f>[52]ACCOUNTALLOC!BU587</f>
        <v>0</v>
      </c>
      <c r="BV587" s="697">
        <f>[52]ACCOUNTALLOC!BV587</f>
        <v>0</v>
      </c>
      <c r="BW587" s="697">
        <f>[52]ACCOUNTALLOC!BW587</f>
        <v>2.9434717342337994E-2</v>
      </c>
      <c r="BX587" s="698"/>
      <c r="BY587" s="697">
        <f>[52]ACCOUNTALLOC!BY587</f>
        <v>2.4058649910324685E-3</v>
      </c>
      <c r="BZ587" s="697">
        <f>[52]ACCOUNTALLOC!BZ587</f>
        <v>1.5823862908553466E-2</v>
      </c>
      <c r="CA587" s="697">
        <f>[52]ACCOUNTALLOC!CA587</f>
        <v>1.9643864912936046E-4</v>
      </c>
      <c r="CB587" s="697">
        <f>[52]ACCOUNTALLOC!CB587</f>
        <v>0</v>
      </c>
      <c r="CC587" s="697">
        <f>[52]ACCOUNTALLOC!CC587</f>
        <v>0</v>
      </c>
      <c r="CD587" s="697">
        <f>[52]ACCOUNTALLOC!CD587</f>
        <v>0</v>
      </c>
      <c r="CE587" s="697">
        <f>[52]ACCOUNTALLOC!CE587</f>
        <v>1.8426166548715296E-2</v>
      </c>
      <c r="CF587" s="698"/>
      <c r="CG587" s="697">
        <f>[52]ACCOUNTALLOC!CG587</f>
        <v>4.0130828069407523E-3</v>
      </c>
      <c r="CH587" s="697">
        <f>[52]ACCOUNTALLOC!CH587</f>
        <v>2.9270179578526736E-3</v>
      </c>
      <c r="CI587" s="697">
        <f>[52]ACCOUNTALLOC!CI587</f>
        <v>1.0248084802900103E-2</v>
      </c>
      <c r="CJ587" s="697">
        <f>[52]ACCOUNTALLOC!CJ587</f>
        <v>0</v>
      </c>
      <c r="CK587" s="697">
        <f>[52]ACCOUNTALLOC!CK587</f>
        <v>0</v>
      </c>
      <c r="CL587" s="697">
        <f>[52]ACCOUNTALLOC!CL587</f>
        <v>0</v>
      </c>
      <c r="CM587" s="697">
        <f>[52]ACCOUNTALLOC!CM587</f>
        <v>1.7188185567693529E-2</v>
      </c>
      <c r="CN587" s="698">
        <f>[52]ACCOUNTALLOC!CN587</f>
        <v>0</v>
      </c>
      <c r="CO587" s="697">
        <f>[52]ACCOUNTALLOC!CO587</f>
        <v>2.5234642532971814E-4</v>
      </c>
      <c r="CP587" s="697">
        <f>[52]ACCOUNTALLOC!CP587</f>
        <v>2.8646361195740471E-4</v>
      </c>
      <c r="CQ587" s="697">
        <f>[52]ACCOUNTALLOC!CQ587</f>
        <v>1.8907517961122721E-6</v>
      </c>
      <c r="CR587" s="697">
        <f>[52]ACCOUNTALLOC!CR587</f>
        <v>0</v>
      </c>
      <c r="CS587" s="697">
        <f>[52]ACCOUNTALLOC!CS587</f>
        <v>0</v>
      </c>
      <c r="CT587" s="697">
        <f>[52]ACCOUNTALLOC!CT587</f>
        <v>0</v>
      </c>
      <c r="CU587" s="697">
        <f>[52]ACCOUNTALLOC!CU587</f>
        <v>5.4070078908323514E-4</v>
      </c>
      <c r="CW587" s="65">
        <f>[52]ACCOUNTALLOC!CW573</f>
        <v>0</v>
      </c>
      <c r="CX587" s="65">
        <f>[52]ACCOUNTALLOC!CX573</f>
        <v>0</v>
      </c>
      <c r="CY587" s="65">
        <f>[52]ACCOUNTALLOC!CY573</f>
        <v>0</v>
      </c>
      <c r="CZ587" s="65">
        <f>[52]ACCOUNTALLOC!CZ573</f>
        <v>0</v>
      </c>
      <c r="DA587" s="65">
        <f>[52]ACCOUNTALLOC!DA573</f>
        <v>0</v>
      </c>
      <c r="DB587" s="65">
        <f>[52]ACCOUNTALLOC!DB573</f>
        <v>0</v>
      </c>
      <c r="DC587" s="65">
        <f>[52]ACCOUNTALLOC!DC573</f>
        <v>0</v>
      </c>
      <c r="DE587" s="65">
        <v>0</v>
      </c>
      <c r="DF587" s="65">
        <v>0</v>
      </c>
      <c r="DG587" s="65">
        <v>0</v>
      </c>
      <c r="DH587" s="65">
        <v>0</v>
      </c>
      <c r="DI587" s="65">
        <v>0</v>
      </c>
      <c r="DJ587" s="65">
        <v>0</v>
      </c>
      <c r="DK587" s="65">
        <v>0</v>
      </c>
      <c r="DM587" s="65">
        <v>0</v>
      </c>
      <c r="DN587" s="65">
        <v>0</v>
      </c>
      <c r="DO587" s="65">
        <v>0</v>
      </c>
      <c r="DP587" s="65">
        <v>0</v>
      </c>
      <c r="DQ587" s="65">
        <v>0</v>
      </c>
      <c r="DR587" s="65">
        <v>0</v>
      </c>
      <c r="DS587" s="65">
        <v>0</v>
      </c>
      <c r="DU587" s="65">
        <v>0</v>
      </c>
      <c r="DV587" s="65">
        <v>0</v>
      </c>
      <c r="DW587" s="65">
        <v>0</v>
      </c>
      <c r="DX587" s="65">
        <v>0</v>
      </c>
      <c r="DY587" s="65">
        <v>0</v>
      </c>
      <c r="DZ587" s="65">
        <v>0</v>
      </c>
      <c r="EA587" s="65">
        <v>0</v>
      </c>
      <c r="EC587" s="65">
        <v>0</v>
      </c>
      <c r="ED587" s="65">
        <v>0</v>
      </c>
      <c r="EE587" s="65">
        <v>0</v>
      </c>
      <c r="EF587" s="65">
        <v>0</v>
      </c>
      <c r="EG587" s="65">
        <v>0</v>
      </c>
      <c r="EH587" s="65">
        <v>0</v>
      </c>
      <c r="EI587" s="65">
        <v>0</v>
      </c>
      <c r="EK587" s="65">
        <v>0</v>
      </c>
      <c r="EL587" s="65">
        <v>0</v>
      </c>
      <c r="EM587" s="65">
        <v>0</v>
      </c>
      <c r="EN587" s="65">
        <v>0</v>
      </c>
      <c r="EO587" s="65">
        <v>0</v>
      </c>
      <c r="EP587" s="65">
        <v>0</v>
      </c>
      <c r="EQ587" s="65">
        <v>0</v>
      </c>
      <c r="ES587" s="65">
        <v>0</v>
      </c>
      <c r="ET587" s="65">
        <v>0</v>
      </c>
      <c r="EU587" s="65">
        <v>0</v>
      </c>
      <c r="EV587" s="65">
        <v>0</v>
      </c>
      <c r="EW587" s="65">
        <v>0</v>
      </c>
      <c r="EX587" s="65">
        <v>0</v>
      </c>
      <c r="EY587" s="65">
        <v>0</v>
      </c>
      <c r="FA587" s="65">
        <v>0</v>
      </c>
      <c r="FB587" s="65">
        <v>0</v>
      </c>
      <c r="FC587" s="65">
        <v>0</v>
      </c>
      <c r="FD587" s="65">
        <v>0</v>
      </c>
      <c r="FE587" s="65">
        <v>0</v>
      </c>
      <c r="FF587" s="65">
        <v>0</v>
      </c>
      <c r="FG587" s="65">
        <v>0</v>
      </c>
    </row>
    <row r="588" spans="1:163">
      <c r="A588" s="699">
        <f>[52]ACCOUNTALLOC!A588</f>
        <v>236.01</v>
      </c>
      <c r="B588" s="698" t="str">
        <f>[52]ACCOUNTALLOC!B588</f>
        <v>Payroll Taxes</v>
      </c>
      <c r="C588" s="695">
        <f>[52]ACCOUNTALLOC!C588</f>
        <v>7271650.778474519</v>
      </c>
      <c r="D588" s="700"/>
      <c r="E588" s="697">
        <f>[52]ACCOUNTALLOC!E588</f>
        <v>1827817.343716271</v>
      </c>
      <c r="F588" s="697">
        <f>[52]ACCOUNTALLOC!F588</f>
        <v>1675464.3193245078</v>
      </c>
      <c r="G588" s="697">
        <f>[52]ACCOUNTALLOC!G588</f>
        <v>934876.95387031918</v>
      </c>
      <c r="H588" s="697">
        <f>[52]ACCOUNTALLOC!H588</f>
        <v>0</v>
      </c>
      <c r="I588" s="697">
        <f>[52]ACCOUNTALLOC!I588</f>
        <v>0</v>
      </c>
      <c r="J588" s="697">
        <f>[52]ACCOUNTALLOC!J588</f>
        <v>0</v>
      </c>
      <c r="K588" s="697">
        <f>[52]ACCOUNTALLOC!K588</f>
        <v>4438158.6169110974</v>
      </c>
      <c r="L588" s="698"/>
      <c r="M588" s="697">
        <f>[52]ACCOUNTALLOC!M588</f>
        <v>346956.05268002709</v>
      </c>
      <c r="N588" s="697">
        <f>[52]ACCOUNTALLOC!N588</f>
        <v>425715.82387226587</v>
      </c>
      <c r="O588" s="697">
        <f>[52]ACCOUNTALLOC!O588</f>
        <v>105650.61300255502</v>
      </c>
      <c r="P588" s="697">
        <f>[52]ACCOUNTALLOC!P588</f>
        <v>0</v>
      </c>
      <c r="Q588" s="697">
        <f>[52]ACCOUNTALLOC!Q588</f>
        <v>0</v>
      </c>
      <c r="R588" s="697">
        <f>[52]ACCOUNTALLOC!R588</f>
        <v>0</v>
      </c>
      <c r="S588" s="697">
        <f>[52]ACCOUNTALLOC!S588</f>
        <v>878322.48955484794</v>
      </c>
      <c r="T588" s="698"/>
      <c r="U588" s="697">
        <f>[52]ACCOUNTALLOC!U588</f>
        <v>305301.32474653405</v>
      </c>
      <c r="V588" s="697">
        <f>[52]ACCOUNTALLOC!V588</f>
        <v>473428.59739225643</v>
      </c>
      <c r="W588" s="697">
        <f>[52]ACCOUNTALLOC!W588</f>
        <v>14945.740997038674</v>
      </c>
      <c r="X588" s="697">
        <f>[52]ACCOUNTALLOC!X588</f>
        <v>0</v>
      </c>
      <c r="Y588" s="697">
        <f>[52]ACCOUNTALLOC!Y588</f>
        <v>0</v>
      </c>
      <c r="Z588" s="697">
        <f>[52]ACCOUNTALLOC!Z588</f>
        <v>0</v>
      </c>
      <c r="AA588" s="697">
        <f>[52]ACCOUNTALLOC!AA588</f>
        <v>793675.66313582915</v>
      </c>
      <c r="AB588" s="698"/>
      <c r="AC588" s="697">
        <f>[52]ACCOUNTALLOC!AC588</f>
        <v>138038.71662929395</v>
      </c>
      <c r="AD588" s="697">
        <f>[52]ACCOUNTALLOC!AD588</f>
        <v>305534.63404913689</v>
      </c>
      <c r="AE588" s="697">
        <f>[52]ACCOUNTALLOC!AE588</f>
        <v>8087.6393431251363</v>
      </c>
      <c r="AF588" s="697">
        <f>[52]ACCOUNTALLOC!AF588</f>
        <v>0</v>
      </c>
      <c r="AG588" s="697">
        <f>[52]ACCOUNTALLOC!AG588</f>
        <v>0</v>
      </c>
      <c r="AH588" s="697">
        <f>[52]ACCOUNTALLOC!AH588</f>
        <v>0</v>
      </c>
      <c r="AI588" s="697">
        <f>[52]ACCOUNTALLOC!AI588</f>
        <v>451660.99002155603</v>
      </c>
      <c r="AJ588" s="698"/>
      <c r="AK588" s="697">
        <f>[52]ACCOUNTALLOC!AK588</f>
        <v>107216.92476149143</v>
      </c>
      <c r="AL588" s="697">
        <f>[52]ACCOUNTALLOC!AL588</f>
        <v>212573.51846664667</v>
      </c>
      <c r="AM588" s="697">
        <f>[52]ACCOUNTALLOC!AM588</f>
        <v>17740.832343982271</v>
      </c>
      <c r="AN588" s="697">
        <f>[52]ACCOUNTALLOC!AN588</f>
        <v>0</v>
      </c>
      <c r="AO588" s="697">
        <f>[52]ACCOUNTALLOC!AO588</f>
        <v>0</v>
      </c>
      <c r="AP588" s="697">
        <f>[52]ACCOUNTALLOC!AP588</f>
        <v>0</v>
      </c>
      <c r="AQ588" s="697">
        <f>[52]ACCOUNTALLOC!AQ588</f>
        <v>337531.27557212033</v>
      </c>
      <c r="AR588" s="698"/>
      <c r="AS588" s="697">
        <f>[52]ACCOUNTALLOC!AS588</f>
        <v>1063.7142488776215</v>
      </c>
      <c r="AT588" s="697">
        <f>[52]ACCOUNTALLOC!AT588</f>
        <v>671.22391971960428</v>
      </c>
      <c r="AU588" s="697">
        <f>[52]ACCOUNTALLOC!AU588</f>
        <v>33.021734103034618</v>
      </c>
      <c r="AV588" s="697">
        <f>[52]ACCOUNTALLOC!AV588</f>
        <v>0</v>
      </c>
      <c r="AW588" s="697">
        <f>[52]ACCOUNTALLOC!AW588</f>
        <v>0</v>
      </c>
      <c r="AX588" s="697">
        <f>[52]ACCOUNTALLOC!AX588</f>
        <v>0</v>
      </c>
      <c r="AY588" s="697">
        <f>[52]ACCOUNTALLOC!AY588</f>
        <v>1767.9599027002603</v>
      </c>
      <c r="AZ588" s="698"/>
      <c r="BA588" s="697">
        <f>[52]ACCOUNTALLOC!BA588</f>
        <v>20547.902729449263</v>
      </c>
      <c r="BB588" s="697">
        <f>[52]ACCOUNTALLOC!BB588</f>
        <v>18525.454484361995</v>
      </c>
      <c r="BC588" s="697">
        <f>[52]ACCOUNTALLOC!BC588</f>
        <v>3439.9870468176064</v>
      </c>
      <c r="BD588" s="697">
        <f>[52]ACCOUNTALLOC!BD588</f>
        <v>0</v>
      </c>
      <c r="BE588" s="697">
        <f>[52]ACCOUNTALLOC!BE588</f>
        <v>0</v>
      </c>
      <c r="BF588" s="697">
        <f>[52]ACCOUNTALLOC!BF588</f>
        <v>0</v>
      </c>
      <c r="BG588" s="697">
        <f>[52]ACCOUNTALLOC!BG588</f>
        <v>42513.344260628866</v>
      </c>
      <c r="BH588" s="698"/>
      <c r="BI588" s="697">
        <f>[52]ACCOUNTALLOC!BI588</f>
        <v>33079.055842737274</v>
      </c>
      <c r="BJ588" s="697">
        <f>[52]ACCOUNTALLOC!BJ588</f>
        <v>9442.792120789456</v>
      </c>
      <c r="BK588" s="697">
        <f>[52]ACCOUNTALLOC!BK588</f>
        <v>1539.012411136393</v>
      </c>
      <c r="BL588" s="697">
        <f>[52]ACCOUNTALLOC!BL588</f>
        <v>0</v>
      </c>
      <c r="BM588" s="697">
        <f>[52]ACCOUNTALLOC!BM588</f>
        <v>0</v>
      </c>
      <c r="BN588" s="697">
        <f>[52]ACCOUNTALLOC!BN588</f>
        <v>0</v>
      </c>
      <c r="BO588" s="697">
        <f>[52]ACCOUNTALLOC!BO588</f>
        <v>44060.86037466312</v>
      </c>
      <c r="BP588" s="698"/>
      <c r="BQ588" s="697">
        <f>[52]ACCOUNTALLOC!BQ588</f>
        <v>19228.620958890231</v>
      </c>
      <c r="BR588" s="697">
        <f>[52]ACCOUNTALLOC!BR588</f>
        <v>92010.461738064027</v>
      </c>
      <c r="BS588" s="697">
        <f>[52]ACCOUNTALLOC!BS588</f>
        <v>1812.5525754107941</v>
      </c>
      <c r="BT588" s="697">
        <f>[52]ACCOUNTALLOC!BT588</f>
        <v>0</v>
      </c>
      <c r="BU588" s="697">
        <f>[52]ACCOUNTALLOC!BU588</f>
        <v>0</v>
      </c>
      <c r="BV588" s="697">
        <f>[52]ACCOUNTALLOC!BV588</f>
        <v>0</v>
      </c>
      <c r="BW588" s="697">
        <f>[52]ACCOUNTALLOC!BW588</f>
        <v>113051.63527236505</v>
      </c>
      <c r="BX588" s="698"/>
      <c r="BY588" s="697">
        <f>[52]ACCOUNTALLOC!BY588</f>
        <v>8807.2205108877788</v>
      </c>
      <c r="BZ588" s="697">
        <f>[52]ACCOUNTALLOC!BZ588</f>
        <v>55730.579945521298</v>
      </c>
      <c r="CA588" s="697">
        <f>[52]ACCOUNTALLOC!CA588</f>
        <v>3163.3338406540606</v>
      </c>
      <c r="CB588" s="697">
        <f>[52]ACCOUNTALLOC!CB588</f>
        <v>0</v>
      </c>
      <c r="CC588" s="697">
        <f>[52]ACCOUNTALLOC!CC588</f>
        <v>0</v>
      </c>
      <c r="CD588" s="697">
        <f>[52]ACCOUNTALLOC!CD588</f>
        <v>0</v>
      </c>
      <c r="CE588" s="697">
        <f>[52]ACCOUNTALLOC!CE588</f>
        <v>67701.134297063138</v>
      </c>
      <c r="CF588" s="698"/>
      <c r="CG588" s="697">
        <f>[52]ACCOUNTALLOC!CG588</f>
        <v>15534.025199725405</v>
      </c>
      <c r="CH588" s="697">
        <f>[52]ACCOUNTALLOC!CH588</f>
        <v>11079.200275989953</v>
      </c>
      <c r="CI588" s="697">
        <f>[52]ACCOUNTALLOC!CI588</f>
        <v>74525.526632123467</v>
      </c>
      <c r="CJ588" s="697">
        <f>[52]ACCOUNTALLOC!CJ588</f>
        <v>0</v>
      </c>
      <c r="CK588" s="697">
        <f>[52]ACCOUNTALLOC!CK588</f>
        <v>0</v>
      </c>
      <c r="CL588" s="697">
        <f>[52]ACCOUNTALLOC!CL588</f>
        <v>0</v>
      </c>
      <c r="CM588" s="697">
        <f>[52]ACCOUNTALLOC!CM588</f>
        <v>101138.75210783882</v>
      </c>
      <c r="CN588" s="698">
        <f>[52]ACCOUNTALLOC!CN588</f>
        <v>0</v>
      </c>
      <c r="CO588" s="697">
        <f>[52]ACCOUNTALLOC!CO588</f>
        <v>974.47875281550535</v>
      </c>
      <c r="CP588" s="697">
        <f>[52]ACCOUNTALLOC!CP588</f>
        <v>1084.3075698066161</v>
      </c>
      <c r="CQ588" s="697">
        <f>[52]ACCOUNTALLOC!CQ588</f>
        <v>9.2707411867837006</v>
      </c>
      <c r="CR588" s="697">
        <f>[52]ACCOUNTALLOC!CR588</f>
        <v>0</v>
      </c>
      <c r="CS588" s="697">
        <f>[52]ACCOUNTALLOC!CS588</f>
        <v>0</v>
      </c>
      <c r="CT588" s="697">
        <f>[52]ACCOUNTALLOC!CT588</f>
        <v>0</v>
      </c>
      <c r="CU588" s="697">
        <f>[52]ACCOUNTALLOC!CU588</f>
        <v>2068.0570638089052</v>
      </c>
      <c r="CW588" s="65">
        <f>[52]ACCOUNTALLOC!CW574</f>
        <v>0</v>
      </c>
      <c r="CX588" s="65">
        <f>[52]ACCOUNTALLOC!CX574</f>
        <v>0</v>
      </c>
      <c r="CY588" s="65">
        <f>[52]ACCOUNTALLOC!CY574</f>
        <v>0</v>
      </c>
      <c r="CZ588" s="65">
        <f>[52]ACCOUNTALLOC!CZ574</f>
        <v>0</v>
      </c>
      <c r="DA588" s="65">
        <f>[52]ACCOUNTALLOC!DA574</f>
        <v>0</v>
      </c>
      <c r="DB588" s="65">
        <f>[52]ACCOUNTALLOC!DB574</f>
        <v>0</v>
      </c>
      <c r="DC588" s="65">
        <f>[52]ACCOUNTALLOC!DC574</f>
        <v>0</v>
      </c>
      <c r="DE588" s="65">
        <v>0</v>
      </c>
      <c r="DF588" s="65">
        <v>0</v>
      </c>
      <c r="DG588" s="65">
        <v>0</v>
      </c>
      <c r="DH588" s="65">
        <v>0</v>
      </c>
      <c r="DI588" s="65">
        <v>0</v>
      </c>
      <c r="DJ588" s="65">
        <v>0</v>
      </c>
      <c r="DK588" s="65">
        <v>0</v>
      </c>
      <c r="DM588" s="65">
        <v>0</v>
      </c>
      <c r="DN588" s="65">
        <v>0</v>
      </c>
      <c r="DO588" s="65">
        <v>0</v>
      </c>
      <c r="DP588" s="65">
        <v>0</v>
      </c>
      <c r="DQ588" s="65">
        <v>0</v>
      </c>
      <c r="DR588" s="65">
        <v>0</v>
      </c>
      <c r="DS588" s="65">
        <v>0</v>
      </c>
      <c r="DU588" s="65">
        <v>0</v>
      </c>
      <c r="DV588" s="65">
        <v>0</v>
      </c>
      <c r="DW588" s="65">
        <v>0</v>
      </c>
      <c r="DX588" s="65">
        <v>0</v>
      </c>
      <c r="DY588" s="65">
        <v>0</v>
      </c>
      <c r="DZ588" s="65">
        <v>0</v>
      </c>
      <c r="EA588" s="65">
        <v>0</v>
      </c>
      <c r="EC588" s="65">
        <v>0</v>
      </c>
      <c r="ED588" s="65">
        <v>0</v>
      </c>
      <c r="EE588" s="65">
        <v>0</v>
      </c>
      <c r="EF588" s="65">
        <v>0</v>
      </c>
      <c r="EG588" s="65">
        <v>0</v>
      </c>
      <c r="EH588" s="65">
        <v>0</v>
      </c>
      <c r="EI588" s="65">
        <v>0</v>
      </c>
      <c r="EK588" s="65">
        <v>0</v>
      </c>
      <c r="EL588" s="65">
        <v>0</v>
      </c>
      <c r="EM588" s="65">
        <v>0</v>
      </c>
      <c r="EN588" s="65">
        <v>0</v>
      </c>
      <c r="EO588" s="65">
        <v>0</v>
      </c>
      <c r="EP588" s="65">
        <v>0</v>
      </c>
      <c r="EQ588" s="65">
        <v>0</v>
      </c>
      <c r="ES588" s="65">
        <v>0</v>
      </c>
      <c r="ET588" s="65">
        <v>0</v>
      </c>
      <c r="EU588" s="65">
        <v>0</v>
      </c>
      <c r="EV588" s="65">
        <v>0</v>
      </c>
      <c r="EW588" s="65">
        <v>0</v>
      </c>
      <c r="EX588" s="65">
        <v>0</v>
      </c>
      <c r="EY588" s="65">
        <v>0</v>
      </c>
      <c r="FA588" s="65">
        <v>0</v>
      </c>
      <c r="FB588" s="65">
        <v>0</v>
      </c>
      <c r="FC588" s="65">
        <v>0</v>
      </c>
      <c r="FD588" s="65">
        <v>0</v>
      </c>
      <c r="FE588" s="65">
        <v>0</v>
      </c>
      <c r="FF588" s="65">
        <v>0</v>
      </c>
      <c r="FG588" s="65">
        <v>0</v>
      </c>
    </row>
    <row r="589" spans="1:163">
      <c r="A589" s="699">
        <f>[52]ACCOUNTALLOC!A589</f>
        <v>236.02</v>
      </c>
      <c r="B589" s="698" t="str">
        <f>[52]ACCOUNTALLOC!B589</f>
        <v>Other Taxes - Wash Excise - Allocated</v>
      </c>
      <c r="C589" s="695">
        <f>[52]ACCOUNTALLOC!C589</f>
        <v>78476383.807139233</v>
      </c>
      <c r="D589" s="700"/>
      <c r="E589" s="697">
        <f>[52]ACCOUNTALLOC!E589</f>
        <v>14582916.9209041</v>
      </c>
      <c r="F589" s="697">
        <f>[52]ACCOUNTALLOC!F589</f>
        <v>25729777.818035129</v>
      </c>
      <c r="G589" s="697">
        <f>[52]ACCOUNTALLOC!G589</f>
        <v>4524033.2575248415</v>
      </c>
      <c r="H589" s="697">
        <f>[52]ACCOUNTALLOC!H589</f>
        <v>0</v>
      </c>
      <c r="I589" s="697">
        <f>[52]ACCOUNTALLOC!I589</f>
        <v>0</v>
      </c>
      <c r="J589" s="697">
        <f>[52]ACCOUNTALLOC!J589</f>
        <v>0</v>
      </c>
      <c r="K589" s="697">
        <f>[52]ACCOUNTALLOC!K589</f>
        <v>44836727.996464066</v>
      </c>
      <c r="L589" s="698"/>
      <c r="M589" s="697">
        <f>[52]ACCOUNTALLOC!M589</f>
        <v>2843809.4766385634</v>
      </c>
      <c r="N589" s="697">
        <f>[52]ACCOUNTALLOC!N589</f>
        <v>6537634.6338854283</v>
      </c>
      <c r="O589" s="697">
        <f>[52]ACCOUNTALLOC!O589</f>
        <v>527296.96945552866</v>
      </c>
      <c r="P589" s="697">
        <f>[52]ACCOUNTALLOC!P589</f>
        <v>0</v>
      </c>
      <c r="Q589" s="697">
        <f>[52]ACCOUNTALLOC!Q589</f>
        <v>0</v>
      </c>
      <c r="R589" s="697">
        <f>[52]ACCOUNTALLOC!R589</f>
        <v>0</v>
      </c>
      <c r="S589" s="697">
        <f>[52]ACCOUNTALLOC!S589</f>
        <v>9908741.0799795203</v>
      </c>
      <c r="T589" s="698"/>
      <c r="U589" s="697">
        <f>[52]ACCOUNTALLOC!U589</f>
        <v>2576698.7352885511</v>
      </c>
      <c r="V589" s="697">
        <f>[52]ACCOUNTALLOC!V589</f>
        <v>7270350.3638429176</v>
      </c>
      <c r="W589" s="697">
        <f>[52]ACCOUNTALLOC!W589</f>
        <v>116874.59675602478</v>
      </c>
      <c r="X589" s="697">
        <f>[52]ACCOUNTALLOC!X589</f>
        <v>0</v>
      </c>
      <c r="Y589" s="697">
        <f>[52]ACCOUNTALLOC!Y589</f>
        <v>0</v>
      </c>
      <c r="Z589" s="697">
        <f>[52]ACCOUNTALLOC!Z589</f>
        <v>0</v>
      </c>
      <c r="AA589" s="697">
        <f>[52]ACCOUNTALLOC!AA589</f>
        <v>9963923.695887493</v>
      </c>
      <c r="AB589" s="698"/>
      <c r="AC589" s="697">
        <f>[52]ACCOUNTALLOC!AC589</f>
        <v>1192685.8659246066</v>
      </c>
      <c r="AD589" s="697">
        <f>[52]ACCOUNTALLOC!AD589</f>
        <v>4692035.610145608</v>
      </c>
      <c r="AE589" s="697">
        <f>[52]ACCOUNTALLOC!AE589</f>
        <v>40609.506234805551</v>
      </c>
      <c r="AF589" s="697">
        <f>[52]ACCOUNTALLOC!AF589</f>
        <v>0</v>
      </c>
      <c r="AG589" s="697">
        <f>[52]ACCOUNTALLOC!AG589</f>
        <v>0</v>
      </c>
      <c r="AH589" s="697">
        <f>[52]ACCOUNTALLOC!AH589</f>
        <v>0</v>
      </c>
      <c r="AI589" s="697">
        <f>[52]ACCOUNTALLOC!AI589</f>
        <v>5925330.9823050192</v>
      </c>
      <c r="AJ589" s="698"/>
      <c r="AK589" s="697">
        <f>[52]ACCOUNTALLOC!AK589</f>
        <v>918053.09057256603</v>
      </c>
      <c r="AL589" s="697">
        <f>[52]ACCOUNTALLOC!AL589</f>
        <v>3264449.9420613847</v>
      </c>
      <c r="AM589" s="697">
        <f>[52]ACCOUNTALLOC!AM589</f>
        <v>161704.56389225318</v>
      </c>
      <c r="AN589" s="697">
        <f>[52]ACCOUNTALLOC!AN589</f>
        <v>0</v>
      </c>
      <c r="AO589" s="697">
        <f>[52]ACCOUNTALLOC!AO589</f>
        <v>0</v>
      </c>
      <c r="AP589" s="697">
        <f>[52]ACCOUNTALLOC!AP589</f>
        <v>0</v>
      </c>
      <c r="AQ589" s="697">
        <f>[52]ACCOUNTALLOC!AQ589</f>
        <v>4344207.5965262037</v>
      </c>
      <c r="AR589" s="698"/>
      <c r="AS589" s="697">
        <f>[52]ACCOUNTALLOC!AS589</f>
        <v>8237.3738044967886</v>
      </c>
      <c r="AT589" s="697">
        <f>[52]ACCOUNTALLOC!AT589</f>
        <v>10307.854438523011</v>
      </c>
      <c r="AU589" s="697">
        <f>[52]ACCOUNTALLOC!AU589</f>
        <v>419.02282400715598</v>
      </c>
      <c r="AV589" s="697">
        <f>[52]ACCOUNTALLOC!AV589</f>
        <v>0</v>
      </c>
      <c r="AW589" s="697">
        <f>[52]ACCOUNTALLOC!AW589</f>
        <v>0</v>
      </c>
      <c r="AX589" s="697">
        <f>[52]ACCOUNTALLOC!AX589</f>
        <v>0</v>
      </c>
      <c r="AY589" s="697">
        <f>[52]ACCOUNTALLOC!AY589</f>
        <v>18964.251067026955</v>
      </c>
      <c r="AZ589" s="698"/>
      <c r="BA589" s="697">
        <f>[52]ACCOUNTALLOC!BA589</f>
        <v>145324.2679450612</v>
      </c>
      <c r="BB589" s="697">
        <f>[52]ACCOUNTALLOC!BB589</f>
        <v>284491.78079359437</v>
      </c>
      <c r="BC589" s="697">
        <f>[52]ACCOUNTALLOC!BC589</f>
        <v>42412.406676451072</v>
      </c>
      <c r="BD589" s="697">
        <f>[52]ACCOUNTALLOC!BD589</f>
        <v>0</v>
      </c>
      <c r="BE589" s="697">
        <f>[52]ACCOUNTALLOC!BE589</f>
        <v>0</v>
      </c>
      <c r="BF589" s="697">
        <f>[52]ACCOUNTALLOC!BF589</f>
        <v>0</v>
      </c>
      <c r="BG589" s="697">
        <f>[52]ACCOUNTALLOC!BG589</f>
        <v>472228.45541510667</v>
      </c>
      <c r="BH589" s="698"/>
      <c r="BI589" s="697">
        <f>[52]ACCOUNTALLOC!BI589</f>
        <v>166411.61756187995</v>
      </c>
      <c r="BJ589" s="697">
        <f>[52]ACCOUNTALLOC!BJ589</f>
        <v>66498.873335788361</v>
      </c>
      <c r="BK589" s="697">
        <f>[52]ACCOUNTALLOC!BK589</f>
        <v>12212.168726926318</v>
      </c>
      <c r="BL589" s="697">
        <f>[52]ACCOUNTALLOC!BL589</f>
        <v>0</v>
      </c>
      <c r="BM589" s="697">
        <f>[52]ACCOUNTALLOC!BM589</f>
        <v>0</v>
      </c>
      <c r="BN589" s="697">
        <f>[52]ACCOUNTALLOC!BN589</f>
        <v>0</v>
      </c>
      <c r="BO589" s="697">
        <f>[52]ACCOUNTALLOC!BO589</f>
        <v>245122.65962459461</v>
      </c>
      <c r="BP589" s="698"/>
      <c r="BQ589" s="697">
        <f>[52]ACCOUNTALLOC!BQ589</f>
        <v>175142.19634520292</v>
      </c>
      <c r="BR589" s="697">
        <f>[52]ACCOUNTALLOC!BR589</f>
        <v>1412986.6629506447</v>
      </c>
      <c r="BS589" s="697">
        <f>[52]ACCOUNTALLOC!BS589</f>
        <v>11286.368836228035</v>
      </c>
      <c r="BT589" s="697">
        <f>[52]ACCOUNTALLOC!BT589</f>
        <v>0</v>
      </c>
      <c r="BU589" s="697">
        <f>[52]ACCOUNTALLOC!BU589</f>
        <v>0</v>
      </c>
      <c r="BV589" s="697">
        <f>[52]ACCOUNTALLOC!BV589</f>
        <v>0</v>
      </c>
      <c r="BW589" s="697">
        <f>[52]ACCOUNTALLOC!BW589</f>
        <v>1599415.2281320756</v>
      </c>
      <c r="BX589" s="698"/>
      <c r="BY589" s="697">
        <f>[52]ACCOUNTALLOC!BY589</f>
        <v>52263.529461180886</v>
      </c>
      <c r="BZ589" s="697">
        <f>[52]ACCOUNTALLOC!BZ589</f>
        <v>392470.86341845774</v>
      </c>
      <c r="CA589" s="697">
        <f>[52]ACCOUNTALLOC!CA589</f>
        <v>19231.846787281749</v>
      </c>
      <c r="CB589" s="697">
        <f>[52]ACCOUNTALLOC!CB589</f>
        <v>0</v>
      </c>
      <c r="CC589" s="697">
        <f>[52]ACCOUNTALLOC!CC589</f>
        <v>0</v>
      </c>
      <c r="CD589" s="697">
        <f>[52]ACCOUNTALLOC!CD589</f>
        <v>0</v>
      </c>
      <c r="CE589" s="697">
        <f>[52]ACCOUNTALLOC!CE589</f>
        <v>463966.23966692039</v>
      </c>
      <c r="CF589" s="698"/>
      <c r="CG589" s="697">
        <f>[52]ACCOUNTALLOC!CG589</f>
        <v>99933.78689836101</v>
      </c>
      <c r="CH589" s="697">
        <f>[52]ACCOUNTALLOC!CH589</f>
        <v>170141.11146077042</v>
      </c>
      <c r="CI589" s="697">
        <f>[52]ACCOUNTALLOC!CI589</f>
        <v>402281.72542384575</v>
      </c>
      <c r="CJ589" s="697">
        <f>[52]ACCOUNTALLOC!CJ589</f>
        <v>0</v>
      </c>
      <c r="CK589" s="697">
        <f>[52]ACCOUNTALLOC!CK589</f>
        <v>0</v>
      </c>
      <c r="CL589" s="697">
        <f>[52]ACCOUNTALLOC!CL589</f>
        <v>0</v>
      </c>
      <c r="CM589" s="697">
        <f>[52]ACCOUNTALLOC!CM589</f>
        <v>672356.62378297723</v>
      </c>
      <c r="CN589" s="698">
        <f>[52]ACCOUNTALLOC!CN589</f>
        <v>0</v>
      </c>
      <c r="CO589" s="697">
        <f>[52]ACCOUNTALLOC!CO589</f>
        <v>8646.1371879851431</v>
      </c>
      <c r="CP589" s="697">
        <f>[52]ACCOUNTALLOC!CP589</f>
        <v>16651.499250539578</v>
      </c>
      <c r="CQ589" s="697">
        <f>[52]ACCOUNTALLOC!CQ589</f>
        <v>101.36184969876983</v>
      </c>
      <c r="CR589" s="697">
        <f>[52]ACCOUNTALLOC!CR589</f>
        <v>0</v>
      </c>
      <c r="CS589" s="697">
        <f>[52]ACCOUNTALLOC!CS589</f>
        <v>0</v>
      </c>
      <c r="CT589" s="697">
        <f>[52]ACCOUNTALLOC!CT589</f>
        <v>0</v>
      </c>
      <c r="CU589" s="697">
        <f>[52]ACCOUNTALLOC!CU589</f>
        <v>25398.998288223491</v>
      </c>
      <c r="CW589" s="65">
        <f>[52]ACCOUNTALLOC!CW575</f>
        <v>0</v>
      </c>
      <c r="CX589" s="65">
        <f>[52]ACCOUNTALLOC!CX575</f>
        <v>0</v>
      </c>
      <c r="CY589" s="65">
        <f>[52]ACCOUNTALLOC!CY575</f>
        <v>0</v>
      </c>
      <c r="CZ589" s="65">
        <f>[52]ACCOUNTALLOC!CZ575</f>
        <v>0</v>
      </c>
      <c r="DA589" s="65">
        <f>[52]ACCOUNTALLOC!DA575</f>
        <v>0</v>
      </c>
      <c r="DB589" s="65">
        <f>[52]ACCOUNTALLOC!DB575</f>
        <v>0</v>
      </c>
      <c r="DC589" s="65">
        <f>[52]ACCOUNTALLOC!DC575</f>
        <v>0</v>
      </c>
      <c r="DE589" s="65">
        <v>0</v>
      </c>
      <c r="DF589" s="65">
        <v>0</v>
      </c>
      <c r="DG589" s="65">
        <v>0</v>
      </c>
      <c r="DH589" s="65">
        <v>0</v>
      </c>
      <c r="DI589" s="65">
        <v>0</v>
      </c>
      <c r="DJ589" s="65">
        <v>0</v>
      </c>
      <c r="DK589" s="65">
        <v>0</v>
      </c>
      <c r="DM589" s="65">
        <v>0</v>
      </c>
      <c r="DN589" s="65">
        <v>0</v>
      </c>
      <c r="DO589" s="65">
        <v>0</v>
      </c>
      <c r="DP589" s="65">
        <v>0</v>
      </c>
      <c r="DQ589" s="65">
        <v>0</v>
      </c>
      <c r="DR589" s="65">
        <v>0</v>
      </c>
      <c r="DS589" s="65">
        <v>0</v>
      </c>
      <c r="DU589" s="65">
        <v>0</v>
      </c>
      <c r="DV589" s="65">
        <v>0</v>
      </c>
      <c r="DW589" s="65">
        <v>0</v>
      </c>
      <c r="DX589" s="65">
        <v>0</v>
      </c>
      <c r="DY589" s="65">
        <v>0</v>
      </c>
      <c r="DZ589" s="65">
        <v>0</v>
      </c>
      <c r="EA589" s="65">
        <v>0</v>
      </c>
      <c r="EC589" s="65">
        <v>0</v>
      </c>
      <c r="ED589" s="65">
        <v>0</v>
      </c>
      <c r="EE589" s="65">
        <v>0</v>
      </c>
      <c r="EF589" s="65">
        <v>0</v>
      </c>
      <c r="EG589" s="65">
        <v>0</v>
      </c>
      <c r="EH589" s="65">
        <v>0</v>
      </c>
      <c r="EI589" s="65">
        <v>0</v>
      </c>
      <c r="EK589" s="65">
        <v>0</v>
      </c>
      <c r="EL589" s="65">
        <v>0</v>
      </c>
      <c r="EM589" s="65">
        <v>0</v>
      </c>
      <c r="EN589" s="65">
        <v>0</v>
      </c>
      <c r="EO589" s="65">
        <v>0</v>
      </c>
      <c r="EP589" s="65">
        <v>0</v>
      </c>
      <c r="EQ589" s="65">
        <v>0</v>
      </c>
      <c r="ES589" s="65">
        <v>0</v>
      </c>
      <c r="ET589" s="65">
        <v>0</v>
      </c>
      <c r="EU589" s="65">
        <v>0</v>
      </c>
      <c r="EV589" s="65">
        <v>0</v>
      </c>
      <c r="EW589" s="65">
        <v>0</v>
      </c>
      <c r="EX589" s="65">
        <v>0</v>
      </c>
      <c r="EY589" s="65">
        <v>0</v>
      </c>
      <c r="FA589" s="65">
        <v>0</v>
      </c>
      <c r="FB589" s="65">
        <v>0</v>
      </c>
      <c r="FC589" s="65">
        <v>0</v>
      </c>
      <c r="FD589" s="65">
        <v>0</v>
      </c>
      <c r="FE589" s="65">
        <v>0</v>
      </c>
      <c r="FF589" s="65">
        <v>0</v>
      </c>
      <c r="FG589" s="65">
        <v>0</v>
      </c>
    </row>
    <row r="590" spans="1:163">
      <c r="A590" s="699">
        <f>[52]ACCOUNTALLOC!A590</f>
        <v>236.03</v>
      </c>
      <c r="B590" s="698" t="str">
        <f>[52]ACCOUNTALLOC!B590</f>
        <v>Other Taxes - Muni</v>
      </c>
      <c r="C590" s="695">
        <f>[52]ACCOUNTALLOC!C590</f>
        <v>0</v>
      </c>
      <c r="D590" s="700"/>
      <c r="E590" s="697">
        <f>[52]ACCOUNTALLOC!E590</f>
        <v>0</v>
      </c>
      <c r="F590" s="697">
        <f>[52]ACCOUNTALLOC!F590</f>
        <v>0</v>
      </c>
      <c r="G590" s="697">
        <f>[52]ACCOUNTALLOC!G590</f>
        <v>0</v>
      </c>
      <c r="H590" s="697">
        <f>[52]ACCOUNTALLOC!H590</f>
        <v>0</v>
      </c>
      <c r="I590" s="697">
        <f>[52]ACCOUNTALLOC!I590</f>
        <v>0</v>
      </c>
      <c r="J590" s="697">
        <f>[52]ACCOUNTALLOC!J590</f>
        <v>0</v>
      </c>
      <c r="K590" s="697">
        <f>[52]ACCOUNTALLOC!K590</f>
        <v>0</v>
      </c>
      <c r="L590" s="698"/>
      <c r="M590" s="697">
        <f>[52]ACCOUNTALLOC!M590</f>
        <v>0</v>
      </c>
      <c r="N590" s="697">
        <f>[52]ACCOUNTALLOC!N590</f>
        <v>0</v>
      </c>
      <c r="O590" s="697">
        <f>[52]ACCOUNTALLOC!O590</f>
        <v>0</v>
      </c>
      <c r="P590" s="697">
        <f>[52]ACCOUNTALLOC!P590</f>
        <v>0</v>
      </c>
      <c r="Q590" s="697">
        <f>[52]ACCOUNTALLOC!Q590</f>
        <v>0</v>
      </c>
      <c r="R590" s="697">
        <f>[52]ACCOUNTALLOC!R590</f>
        <v>0</v>
      </c>
      <c r="S590" s="697">
        <f>[52]ACCOUNTALLOC!S590</f>
        <v>0</v>
      </c>
      <c r="T590" s="698"/>
      <c r="U590" s="697">
        <f>[52]ACCOUNTALLOC!U590</f>
        <v>0</v>
      </c>
      <c r="V590" s="697">
        <f>[52]ACCOUNTALLOC!V590</f>
        <v>0</v>
      </c>
      <c r="W590" s="697">
        <f>[52]ACCOUNTALLOC!W590</f>
        <v>0</v>
      </c>
      <c r="X590" s="697">
        <f>[52]ACCOUNTALLOC!X590</f>
        <v>0</v>
      </c>
      <c r="Y590" s="697">
        <f>[52]ACCOUNTALLOC!Y590</f>
        <v>0</v>
      </c>
      <c r="Z590" s="697">
        <f>[52]ACCOUNTALLOC!Z590</f>
        <v>0</v>
      </c>
      <c r="AA590" s="697">
        <f>[52]ACCOUNTALLOC!AA590</f>
        <v>0</v>
      </c>
      <c r="AB590" s="698"/>
      <c r="AC590" s="697">
        <f>[52]ACCOUNTALLOC!AC590</f>
        <v>0</v>
      </c>
      <c r="AD590" s="697">
        <f>[52]ACCOUNTALLOC!AD590</f>
        <v>0</v>
      </c>
      <c r="AE590" s="697">
        <f>[52]ACCOUNTALLOC!AE590</f>
        <v>0</v>
      </c>
      <c r="AF590" s="697">
        <f>[52]ACCOUNTALLOC!AF590</f>
        <v>0</v>
      </c>
      <c r="AG590" s="697">
        <f>[52]ACCOUNTALLOC!AG590</f>
        <v>0</v>
      </c>
      <c r="AH590" s="697">
        <f>[52]ACCOUNTALLOC!AH590</f>
        <v>0</v>
      </c>
      <c r="AI590" s="697">
        <f>[52]ACCOUNTALLOC!AI590</f>
        <v>0</v>
      </c>
      <c r="AJ590" s="698"/>
      <c r="AK590" s="697">
        <f>[52]ACCOUNTALLOC!AK590</f>
        <v>0</v>
      </c>
      <c r="AL590" s="697">
        <f>[52]ACCOUNTALLOC!AL590</f>
        <v>0</v>
      </c>
      <c r="AM590" s="697">
        <f>[52]ACCOUNTALLOC!AM590</f>
        <v>0</v>
      </c>
      <c r="AN590" s="697">
        <f>[52]ACCOUNTALLOC!AN590</f>
        <v>0</v>
      </c>
      <c r="AO590" s="697">
        <f>[52]ACCOUNTALLOC!AO590</f>
        <v>0</v>
      </c>
      <c r="AP590" s="697">
        <f>[52]ACCOUNTALLOC!AP590</f>
        <v>0</v>
      </c>
      <c r="AQ590" s="697">
        <f>[52]ACCOUNTALLOC!AQ590</f>
        <v>0</v>
      </c>
      <c r="AR590" s="698"/>
      <c r="AS590" s="697">
        <f>[52]ACCOUNTALLOC!AS590</f>
        <v>0</v>
      </c>
      <c r="AT590" s="697">
        <f>[52]ACCOUNTALLOC!AT590</f>
        <v>0</v>
      </c>
      <c r="AU590" s="697">
        <f>[52]ACCOUNTALLOC!AU590</f>
        <v>0</v>
      </c>
      <c r="AV590" s="697">
        <f>[52]ACCOUNTALLOC!AV590</f>
        <v>0</v>
      </c>
      <c r="AW590" s="697">
        <f>[52]ACCOUNTALLOC!AW590</f>
        <v>0</v>
      </c>
      <c r="AX590" s="697">
        <f>[52]ACCOUNTALLOC!AX590</f>
        <v>0</v>
      </c>
      <c r="AY590" s="697">
        <f>[52]ACCOUNTALLOC!AY590</f>
        <v>0</v>
      </c>
      <c r="AZ590" s="698"/>
      <c r="BA590" s="697">
        <f>[52]ACCOUNTALLOC!BA590</f>
        <v>0</v>
      </c>
      <c r="BB590" s="697">
        <f>[52]ACCOUNTALLOC!BB590</f>
        <v>0</v>
      </c>
      <c r="BC590" s="697">
        <f>[52]ACCOUNTALLOC!BC590</f>
        <v>0</v>
      </c>
      <c r="BD590" s="697">
        <f>[52]ACCOUNTALLOC!BD590</f>
        <v>0</v>
      </c>
      <c r="BE590" s="697">
        <f>[52]ACCOUNTALLOC!BE590</f>
        <v>0</v>
      </c>
      <c r="BF590" s="697">
        <f>[52]ACCOUNTALLOC!BF590</f>
        <v>0</v>
      </c>
      <c r="BG590" s="697">
        <f>[52]ACCOUNTALLOC!BG590</f>
        <v>0</v>
      </c>
      <c r="BH590" s="698"/>
      <c r="BI590" s="697">
        <f>[52]ACCOUNTALLOC!BI590</f>
        <v>0</v>
      </c>
      <c r="BJ590" s="697">
        <f>[52]ACCOUNTALLOC!BJ590</f>
        <v>0</v>
      </c>
      <c r="BK590" s="697">
        <f>[52]ACCOUNTALLOC!BK590</f>
        <v>0</v>
      </c>
      <c r="BL590" s="697">
        <f>[52]ACCOUNTALLOC!BL590</f>
        <v>0</v>
      </c>
      <c r="BM590" s="697">
        <f>[52]ACCOUNTALLOC!BM590</f>
        <v>0</v>
      </c>
      <c r="BN590" s="697">
        <f>[52]ACCOUNTALLOC!BN590</f>
        <v>0</v>
      </c>
      <c r="BO590" s="697">
        <f>[52]ACCOUNTALLOC!BO590</f>
        <v>0</v>
      </c>
      <c r="BP590" s="698"/>
      <c r="BQ590" s="697">
        <f>[52]ACCOUNTALLOC!BQ590</f>
        <v>0</v>
      </c>
      <c r="BR590" s="697">
        <f>[52]ACCOUNTALLOC!BR590</f>
        <v>0</v>
      </c>
      <c r="BS590" s="697">
        <f>[52]ACCOUNTALLOC!BS590</f>
        <v>0</v>
      </c>
      <c r="BT590" s="697">
        <f>[52]ACCOUNTALLOC!BT590</f>
        <v>0</v>
      </c>
      <c r="BU590" s="697">
        <f>[52]ACCOUNTALLOC!BU590</f>
        <v>0</v>
      </c>
      <c r="BV590" s="697">
        <f>[52]ACCOUNTALLOC!BV590</f>
        <v>0</v>
      </c>
      <c r="BW590" s="697">
        <f>[52]ACCOUNTALLOC!BW590</f>
        <v>0</v>
      </c>
      <c r="BX590" s="698"/>
      <c r="BY590" s="697">
        <f>[52]ACCOUNTALLOC!BY590</f>
        <v>0</v>
      </c>
      <c r="BZ590" s="697">
        <f>[52]ACCOUNTALLOC!BZ590</f>
        <v>0</v>
      </c>
      <c r="CA590" s="697">
        <f>[52]ACCOUNTALLOC!CA590</f>
        <v>0</v>
      </c>
      <c r="CB590" s="697">
        <f>[52]ACCOUNTALLOC!CB590</f>
        <v>0</v>
      </c>
      <c r="CC590" s="697">
        <f>[52]ACCOUNTALLOC!CC590</f>
        <v>0</v>
      </c>
      <c r="CD590" s="697">
        <f>[52]ACCOUNTALLOC!CD590</f>
        <v>0</v>
      </c>
      <c r="CE590" s="697">
        <f>[52]ACCOUNTALLOC!CE590</f>
        <v>0</v>
      </c>
      <c r="CF590" s="698"/>
      <c r="CG590" s="697">
        <f>[52]ACCOUNTALLOC!CG590</f>
        <v>0</v>
      </c>
      <c r="CH590" s="697">
        <f>[52]ACCOUNTALLOC!CH590</f>
        <v>0</v>
      </c>
      <c r="CI590" s="697">
        <f>[52]ACCOUNTALLOC!CI590</f>
        <v>0</v>
      </c>
      <c r="CJ590" s="697">
        <f>[52]ACCOUNTALLOC!CJ590</f>
        <v>0</v>
      </c>
      <c r="CK590" s="697">
        <f>[52]ACCOUNTALLOC!CK590</f>
        <v>0</v>
      </c>
      <c r="CL590" s="697">
        <f>[52]ACCOUNTALLOC!CL590</f>
        <v>0</v>
      </c>
      <c r="CM590" s="697">
        <f>[52]ACCOUNTALLOC!CM590</f>
        <v>0</v>
      </c>
      <c r="CN590" s="698">
        <f>[52]ACCOUNTALLOC!CN590</f>
        <v>0</v>
      </c>
      <c r="CO590" s="697">
        <f>[52]ACCOUNTALLOC!CO590</f>
        <v>0</v>
      </c>
      <c r="CP590" s="697">
        <f>[52]ACCOUNTALLOC!CP590</f>
        <v>0</v>
      </c>
      <c r="CQ590" s="697">
        <f>[52]ACCOUNTALLOC!CQ590</f>
        <v>0</v>
      </c>
      <c r="CR590" s="697">
        <f>[52]ACCOUNTALLOC!CR590</f>
        <v>0</v>
      </c>
      <c r="CS590" s="697">
        <f>[52]ACCOUNTALLOC!CS590</f>
        <v>0</v>
      </c>
      <c r="CT590" s="697">
        <f>[52]ACCOUNTALLOC!CT590</f>
        <v>0</v>
      </c>
      <c r="CU590" s="697">
        <f>[52]ACCOUNTALLOC!CU590</f>
        <v>0</v>
      </c>
      <c r="CW590" s="65">
        <f>[52]ACCOUNTALLOC!CW576</f>
        <v>0</v>
      </c>
      <c r="CX590" s="65">
        <f>[52]ACCOUNTALLOC!CX576</f>
        <v>0</v>
      </c>
      <c r="CY590" s="65">
        <f>[52]ACCOUNTALLOC!CY576</f>
        <v>0</v>
      </c>
      <c r="CZ590" s="65">
        <f>[52]ACCOUNTALLOC!CZ576</f>
        <v>0</v>
      </c>
      <c r="DA590" s="65">
        <f>[52]ACCOUNTALLOC!DA576</f>
        <v>0</v>
      </c>
      <c r="DB590" s="65">
        <f>[52]ACCOUNTALLOC!DB576</f>
        <v>0</v>
      </c>
      <c r="DC590" s="65">
        <f>[52]ACCOUNTALLOC!DC576</f>
        <v>0</v>
      </c>
      <c r="DE590" s="65">
        <v>0</v>
      </c>
      <c r="DF590" s="65">
        <v>0</v>
      </c>
      <c r="DG590" s="65">
        <v>0</v>
      </c>
      <c r="DH590" s="65">
        <v>0</v>
      </c>
      <c r="DI590" s="65">
        <v>0</v>
      </c>
      <c r="DJ590" s="65">
        <v>0</v>
      </c>
      <c r="DK590" s="65">
        <v>0</v>
      </c>
      <c r="DM590" s="65">
        <v>0</v>
      </c>
      <c r="DN590" s="65">
        <v>0</v>
      </c>
      <c r="DO590" s="65">
        <v>0</v>
      </c>
      <c r="DP590" s="65">
        <v>0</v>
      </c>
      <c r="DQ590" s="65">
        <v>0</v>
      </c>
      <c r="DR590" s="65">
        <v>0</v>
      </c>
      <c r="DS590" s="65">
        <v>0</v>
      </c>
      <c r="DU590" s="65">
        <v>0</v>
      </c>
      <c r="DV590" s="65">
        <v>0</v>
      </c>
      <c r="DW590" s="65">
        <v>0</v>
      </c>
      <c r="DX590" s="65">
        <v>0</v>
      </c>
      <c r="DY590" s="65">
        <v>0</v>
      </c>
      <c r="DZ590" s="65">
        <v>0</v>
      </c>
      <c r="EA590" s="65">
        <v>0</v>
      </c>
      <c r="EC590" s="65">
        <v>0</v>
      </c>
      <c r="ED590" s="65">
        <v>0</v>
      </c>
      <c r="EE590" s="65">
        <v>0</v>
      </c>
      <c r="EF590" s="65">
        <v>0</v>
      </c>
      <c r="EG590" s="65">
        <v>0</v>
      </c>
      <c r="EH590" s="65">
        <v>0</v>
      </c>
      <c r="EI590" s="65">
        <v>0</v>
      </c>
      <c r="EK590" s="65">
        <v>0</v>
      </c>
      <c r="EL590" s="65">
        <v>0</v>
      </c>
      <c r="EM590" s="65">
        <v>0</v>
      </c>
      <c r="EN590" s="65">
        <v>0</v>
      </c>
      <c r="EO590" s="65">
        <v>0</v>
      </c>
      <c r="EP590" s="65">
        <v>0</v>
      </c>
      <c r="EQ590" s="65">
        <v>0</v>
      </c>
      <c r="ES590" s="65">
        <v>0</v>
      </c>
      <c r="ET590" s="65">
        <v>0</v>
      </c>
      <c r="EU590" s="65">
        <v>0</v>
      </c>
      <c r="EV590" s="65">
        <v>0</v>
      </c>
      <c r="EW590" s="65">
        <v>0</v>
      </c>
      <c r="EX590" s="65">
        <v>0</v>
      </c>
      <c r="EY590" s="65">
        <v>0</v>
      </c>
      <c r="FA590" s="65">
        <v>0</v>
      </c>
      <c r="FB590" s="65">
        <v>0</v>
      </c>
      <c r="FC590" s="65">
        <v>0</v>
      </c>
      <c r="FD590" s="65">
        <v>0</v>
      </c>
      <c r="FE590" s="65">
        <v>0</v>
      </c>
      <c r="FF590" s="65">
        <v>0</v>
      </c>
      <c r="FG590" s="65">
        <v>0</v>
      </c>
    </row>
    <row r="591" spans="1:163">
      <c r="A591" s="699">
        <f>[52]ACCOUNTALLOC!A591</f>
        <v>236.04</v>
      </c>
      <c r="B591" s="698" t="str">
        <f>[52]ACCOUNTALLOC!B591</f>
        <v>Other Taxes - Montana</v>
      </c>
      <c r="C591" s="695">
        <f>[52]ACCOUNTALLOC!C591</f>
        <v>747526.2321675783</v>
      </c>
      <c r="D591" s="700"/>
      <c r="E591" s="697">
        <f>[52]ACCOUNTALLOC!E591</f>
        <v>0</v>
      </c>
      <c r="F591" s="697">
        <f>[52]ACCOUNTALLOC!F591</f>
        <v>389433.90493976098</v>
      </c>
      <c r="G591" s="697">
        <f>[52]ACCOUNTALLOC!G591</f>
        <v>0</v>
      </c>
      <c r="H591" s="697">
        <f>[52]ACCOUNTALLOC!H591</f>
        <v>0</v>
      </c>
      <c r="I591" s="697">
        <f>[52]ACCOUNTALLOC!I591</f>
        <v>0</v>
      </c>
      <c r="J591" s="697">
        <f>[52]ACCOUNTALLOC!J591</f>
        <v>0</v>
      </c>
      <c r="K591" s="697">
        <f>[52]ACCOUNTALLOC!K591</f>
        <v>389433.90493976098</v>
      </c>
      <c r="L591" s="698"/>
      <c r="M591" s="697">
        <f>[52]ACCOUNTALLOC!M591</f>
        <v>0</v>
      </c>
      <c r="N591" s="697">
        <f>[52]ACCOUNTALLOC!N591</f>
        <v>98950.585681266166</v>
      </c>
      <c r="O591" s="697">
        <f>[52]ACCOUNTALLOC!O591</f>
        <v>0</v>
      </c>
      <c r="P591" s="697">
        <f>[52]ACCOUNTALLOC!P591</f>
        <v>0</v>
      </c>
      <c r="Q591" s="697">
        <f>[52]ACCOUNTALLOC!Q591</f>
        <v>0</v>
      </c>
      <c r="R591" s="697">
        <f>[52]ACCOUNTALLOC!R591</f>
        <v>0</v>
      </c>
      <c r="S591" s="697">
        <f>[52]ACCOUNTALLOC!S591</f>
        <v>98950.585681266166</v>
      </c>
      <c r="T591" s="698"/>
      <c r="U591" s="697">
        <f>[52]ACCOUNTALLOC!U591</f>
        <v>0</v>
      </c>
      <c r="V591" s="697">
        <f>[52]ACCOUNTALLOC!V591</f>
        <v>110040.62889680151</v>
      </c>
      <c r="W591" s="697">
        <f>[52]ACCOUNTALLOC!W591</f>
        <v>0</v>
      </c>
      <c r="X591" s="697">
        <f>[52]ACCOUNTALLOC!X591</f>
        <v>0</v>
      </c>
      <c r="Y591" s="697">
        <f>[52]ACCOUNTALLOC!Y591</f>
        <v>0</v>
      </c>
      <c r="Z591" s="697">
        <f>[52]ACCOUNTALLOC!Z591</f>
        <v>0</v>
      </c>
      <c r="AA591" s="697">
        <f>[52]ACCOUNTALLOC!AA591</f>
        <v>110040.62889680151</v>
      </c>
      <c r="AB591" s="698"/>
      <c r="AC591" s="697">
        <f>[52]ACCOUNTALLOC!AC591</f>
        <v>0</v>
      </c>
      <c r="AD591" s="697">
        <f>[52]ACCOUNTALLOC!AD591</f>
        <v>71016.460487840945</v>
      </c>
      <c r="AE591" s="697">
        <f>[52]ACCOUNTALLOC!AE591</f>
        <v>0</v>
      </c>
      <c r="AF591" s="697">
        <f>[52]ACCOUNTALLOC!AF591</f>
        <v>0</v>
      </c>
      <c r="AG591" s="697">
        <f>[52]ACCOUNTALLOC!AG591</f>
        <v>0</v>
      </c>
      <c r="AH591" s="697">
        <f>[52]ACCOUNTALLOC!AH591</f>
        <v>0</v>
      </c>
      <c r="AI591" s="697">
        <f>[52]ACCOUNTALLOC!AI591</f>
        <v>71016.460487840945</v>
      </c>
      <c r="AJ591" s="698"/>
      <c r="AK591" s="697">
        <f>[52]ACCOUNTALLOC!AK591</f>
        <v>0</v>
      </c>
      <c r="AL591" s="697">
        <f>[52]ACCOUNTALLOC!AL591</f>
        <v>49409.190293366635</v>
      </c>
      <c r="AM591" s="697">
        <f>[52]ACCOUNTALLOC!AM591</f>
        <v>0</v>
      </c>
      <c r="AN591" s="697">
        <f>[52]ACCOUNTALLOC!AN591</f>
        <v>0</v>
      </c>
      <c r="AO591" s="697">
        <f>[52]ACCOUNTALLOC!AO591</f>
        <v>0</v>
      </c>
      <c r="AP591" s="697">
        <f>[52]ACCOUNTALLOC!AP591</f>
        <v>0</v>
      </c>
      <c r="AQ591" s="697">
        <f>[52]ACCOUNTALLOC!AQ591</f>
        <v>49409.190293366635</v>
      </c>
      <c r="AR591" s="698"/>
      <c r="AS591" s="697">
        <f>[52]ACCOUNTALLOC!AS591</f>
        <v>0</v>
      </c>
      <c r="AT591" s="697">
        <f>[52]ACCOUNTALLOC!AT591</f>
        <v>156.01487249263829</v>
      </c>
      <c r="AU591" s="697">
        <f>[52]ACCOUNTALLOC!AU591</f>
        <v>0</v>
      </c>
      <c r="AV591" s="697">
        <f>[52]ACCOUNTALLOC!AV591</f>
        <v>0</v>
      </c>
      <c r="AW591" s="697">
        <f>[52]ACCOUNTALLOC!AW591</f>
        <v>0</v>
      </c>
      <c r="AX591" s="697">
        <f>[52]ACCOUNTALLOC!AX591</f>
        <v>0</v>
      </c>
      <c r="AY591" s="697">
        <f>[52]ACCOUNTALLOC!AY591</f>
        <v>156.01487249263829</v>
      </c>
      <c r="AZ591" s="698"/>
      <c r="BA591" s="697">
        <f>[52]ACCOUNTALLOC!BA591</f>
        <v>0</v>
      </c>
      <c r="BB591" s="697">
        <f>[52]ACCOUNTALLOC!BB591</f>
        <v>4305.9347772547744</v>
      </c>
      <c r="BC591" s="697">
        <f>[52]ACCOUNTALLOC!BC591</f>
        <v>0</v>
      </c>
      <c r="BD591" s="697">
        <f>[52]ACCOUNTALLOC!BD591</f>
        <v>0</v>
      </c>
      <c r="BE591" s="697">
        <f>[52]ACCOUNTALLOC!BE591</f>
        <v>0</v>
      </c>
      <c r="BF591" s="697">
        <f>[52]ACCOUNTALLOC!BF591</f>
        <v>0</v>
      </c>
      <c r="BG591" s="697">
        <f>[52]ACCOUNTALLOC!BG591</f>
        <v>4305.9347772547744</v>
      </c>
      <c r="BH591" s="698"/>
      <c r="BI591" s="697">
        <f>[52]ACCOUNTALLOC!BI591</f>
        <v>0</v>
      </c>
      <c r="BJ591" s="697">
        <f>[52]ACCOUNTALLOC!BJ591</f>
        <v>0</v>
      </c>
      <c r="BK591" s="697">
        <f>[52]ACCOUNTALLOC!BK591</f>
        <v>0</v>
      </c>
      <c r="BL591" s="697">
        <f>[52]ACCOUNTALLOC!BL591</f>
        <v>0</v>
      </c>
      <c r="BM591" s="697">
        <f>[52]ACCOUNTALLOC!BM591</f>
        <v>0</v>
      </c>
      <c r="BN591" s="697">
        <f>[52]ACCOUNTALLOC!BN591</f>
        <v>0</v>
      </c>
      <c r="BO591" s="697">
        <f>[52]ACCOUNTALLOC!BO591</f>
        <v>0</v>
      </c>
      <c r="BP591" s="698"/>
      <c r="BQ591" s="697">
        <f>[52]ACCOUNTALLOC!BQ591</f>
        <v>0</v>
      </c>
      <c r="BR591" s="697">
        <f>[52]ACCOUNTALLOC!BR591</f>
        <v>21386.306468412899</v>
      </c>
      <c r="BS591" s="697">
        <f>[52]ACCOUNTALLOC!BS591</f>
        <v>0</v>
      </c>
      <c r="BT591" s="697">
        <f>[52]ACCOUNTALLOC!BT591</f>
        <v>0</v>
      </c>
      <c r="BU591" s="697">
        <f>[52]ACCOUNTALLOC!BU591</f>
        <v>0</v>
      </c>
      <c r="BV591" s="697">
        <f>[52]ACCOUNTALLOC!BV591</f>
        <v>0</v>
      </c>
      <c r="BW591" s="697">
        <f>[52]ACCOUNTALLOC!BW591</f>
        <v>21386.306468412899</v>
      </c>
      <c r="BX591" s="698"/>
      <c r="BY591" s="697">
        <f>[52]ACCOUNTALLOC!BY591</f>
        <v>0</v>
      </c>
      <c r="BZ591" s="697">
        <f>[52]ACCOUNTALLOC!BZ591</f>
        <v>0</v>
      </c>
      <c r="CA591" s="697">
        <f>[52]ACCOUNTALLOC!CA591</f>
        <v>0</v>
      </c>
      <c r="CB591" s="697">
        <f>[52]ACCOUNTALLOC!CB591</f>
        <v>0</v>
      </c>
      <c r="CC591" s="697">
        <f>[52]ACCOUNTALLOC!CC591</f>
        <v>0</v>
      </c>
      <c r="CD591" s="697">
        <f>[52]ACCOUNTALLOC!CD591</f>
        <v>0</v>
      </c>
      <c r="CE591" s="697">
        <f>[52]ACCOUNTALLOC!CE591</f>
        <v>0</v>
      </c>
      <c r="CF591" s="698"/>
      <c r="CG591" s="697">
        <f>[52]ACCOUNTALLOC!CG591</f>
        <v>0</v>
      </c>
      <c r="CH591" s="697">
        <f>[52]ACCOUNTALLOC!CH591</f>
        <v>2575.1764315864129</v>
      </c>
      <c r="CI591" s="697">
        <f>[52]ACCOUNTALLOC!CI591</f>
        <v>0</v>
      </c>
      <c r="CJ591" s="697">
        <f>[52]ACCOUNTALLOC!CJ591</f>
        <v>0</v>
      </c>
      <c r="CK591" s="697">
        <f>[52]ACCOUNTALLOC!CK591</f>
        <v>0</v>
      </c>
      <c r="CL591" s="697">
        <f>[52]ACCOUNTALLOC!CL591</f>
        <v>0</v>
      </c>
      <c r="CM591" s="697">
        <f>[52]ACCOUNTALLOC!CM591</f>
        <v>2575.1764315864129</v>
      </c>
      <c r="CN591" s="698">
        <f>[52]ACCOUNTALLOC!CN591</f>
        <v>0</v>
      </c>
      <c r="CO591" s="697">
        <f>[52]ACCOUNTALLOC!CO591</f>
        <v>0</v>
      </c>
      <c r="CP591" s="697">
        <f>[52]ACCOUNTALLOC!CP591</f>
        <v>252.02931879550664</v>
      </c>
      <c r="CQ591" s="697">
        <f>[52]ACCOUNTALLOC!CQ591</f>
        <v>0</v>
      </c>
      <c r="CR591" s="697">
        <f>[52]ACCOUNTALLOC!CR591</f>
        <v>0</v>
      </c>
      <c r="CS591" s="697">
        <f>[52]ACCOUNTALLOC!CS591</f>
        <v>0</v>
      </c>
      <c r="CT591" s="697">
        <f>[52]ACCOUNTALLOC!CT591</f>
        <v>0</v>
      </c>
      <c r="CU591" s="697">
        <f>[52]ACCOUNTALLOC!CU591</f>
        <v>252.02931879550664</v>
      </c>
      <c r="CW591" s="65">
        <f>[52]ACCOUNTALLOC!CW577</f>
        <v>0</v>
      </c>
      <c r="CX591" s="65">
        <f>[52]ACCOUNTALLOC!CX577</f>
        <v>0</v>
      </c>
      <c r="CY591" s="65">
        <f>[52]ACCOUNTALLOC!CY577</f>
        <v>0</v>
      </c>
      <c r="CZ591" s="65">
        <f>[52]ACCOUNTALLOC!CZ577</f>
        <v>0</v>
      </c>
      <c r="DA591" s="65">
        <f>[52]ACCOUNTALLOC!DA577</f>
        <v>0</v>
      </c>
      <c r="DB591" s="65">
        <f>[52]ACCOUNTALLOC!DB577</f>
        <v>0</v>
      </c>
      <c r="DC591" s="65">
        <f>[52]ACCOUNTALLOC!DC577</f>
        <v>0</v>
      </c>
      <c r="DE591" s="65">
        <v>0</v>
      </c>
      <c r="DF591" s="65">
        <v>0</v>
      </c>
      <c r="DG591" s="65">
        <v>0</v>
      </c>
      <c r="DH591" s="65">
        <v>0</v>
      </c>
      <c r="DI591" s="65">
        <v>0</v>
      </c>
      <c r="DJ591" s="65">
        <v>0</v>
      </c>
      <c r="DK591" s="65">
        <v>0</v>
      </c>
      <c r="DM591" s="65">
        <v>0</v>
      </c>
      <c r="DN591" s="65">
        <v>0</v>
      </c>
      <c r="DO591" s="65">
        <v>0</v>
      </c>
      <c r="DP591" s="65">
        <v>0</v>
      </c>
      <c r="DQ591" s="65">
        <v>0</v>
      </c>
      <c r="DR591" s="65">
        <v>0</v>
      </c>
      <c r="DS591" s="65">
        <v>0</v>
      </c>
      <c r="DU591" s="65">
        <v>0</v>
      </c>
      <c r="DV591" s="65">
        <v>0</v>
      </c>
      <c r="DW591" s="65">
        <v>0</v>
      </c>
      <c r="DX591" s="65">
        <v>0</v>
      </c>
      <c r="DY591" s="65">
        <v>0</v>
      </c>
      <c r="DZ591" s="65">
        <v>0</v>
      </c>
      <c r="EA591" s="65">
        <v>0</v>
      </c>
      <c r="EC591" s="65">
        <v>0</v>
      </c>
      <c r="ED591" s="65">
        <v>0</v>
      </c>
      <c r="EE591" s="65">
        <v>0</v>
      </c>
      <c r="EF591" s="65">
        <v>0</v>
      </c>
      <c r="EG591" s="65">
        <v>0</v>
      </c>
      <c r="EH591" s="65">
        <v>0</v>
      </c>
      <c r="EI591" s="65">
        <v>0</v>
      </c>
      <c r="EK591" s="65">
        <v>0</v>
      </c>
      <c r="EL591" s="65">
        <v>0</v>
      </c>
      <c r="EM591" s="65">
        <v>0</v>
      </c>
      <c r="EN591" s="65">
        <v>0</v>
      </c>
      <c r="EO591" s="65">
        <v>0</v>
      </c>
      <c r="EP591" s="65">
        <v>0</v>
      </c>
      <c r="EQ591" s="65">
        <v>0</v>
      </c>
      <c r="ES591" s="65">
        <v>0</v>
      </c>
      <c r="ET591" s="65">
        <v>0</v>
      </c>
      <c r="EU591" s="65">
        <v>0</v>
      </c>
      <c r="EV591" s="65">
        <v>0</v>
      </c>
      <c r="EW591" s="65">
        <v>0</v>
      </c>
      <c r="EX591" s="65">
        <v>0</v>
      </c>
      <c r="EY591" s="65">
        <v>0</v>
      </c>
      <c r="FA591" s="65">
        <v>0</v>
      </c>
      <c r="FB591" s="65">
        <v>0</v>
      </c>
      <c r="FC591" s="65">
        <v>0</v>
      </c>
      <c r="FD591" s="65">
        <v>0</v>
      </c>
      <c r="FE591" s="65">
        <v>0</v>
      </c>
      <c r="FF591" s="65">
        <v>0</v>
      </c>
      <c r="FG591" s="65">
        <v>0</v>
      </c>
    </row>
    <row r="592" spans="1:163">
      <c r="A592" s="699" t="str">
        <f>[52]ACCOUNTALLOC!A592</f>
        <v>~</v>
      </c>
      <c r="B592" s="698" t="str">
        <f>[52]ACCOUNTALLOC!B592</f>
        <v>~</v>
      </c>
      <c r="C592" s="695">
        <f>[52]ACCOUNTALLOC!C592</f>
        <v>0</v>
      </c>
      <c r="D592" s="700"/>
      <c r="E592" s="697">
        <f>[52]ACCOUNTALLOC!E592</f>
        <v>0</v>
      </c>
      <c r="F592" s="697">
        <f>[52]ACCOUNTALLOC!F592</f>
        <v>0</v>
      </c>
      <c r="G592" s="697">
        <f>[52]ACCOUNTALLOC!G592</f>
        <v>0</v>
      </c>
      <c r="H592" s="697">
        <f>[52]ACCOUNTALLOC!H592</f>
        <v>0</v>
      </c>
      <c r="I592" s="697">
        <f>[52]ACCOUNTALLOC!I592</f>
        <v>0</v>
      </c>
      <c r="J592" s="697">
        <f>[52]ACCOUNTALLOC!J592</f>
        <v>0</v>
      </c>
      <c r="K592" s="697">
        <f>[52]ACCOUNTALLOC!K592</f>
        <v>0</v>
      </c>
      <c r="L592" s="698"/>
      <c r="M592" s="697">
        <f>[52]ACCOUNTALLOC!M592</f>
        <v>0</v>
      </c>
      <c r="N592" s="697">
        <f>[52]ACCOUNTALLOC!N592</f>
        <v>0</v>
      </c>
      <c r="O592" s="697">
        <f>[52]ACCOUNTALLOC!O592</f>
        <v>0</v>
      </c>
      <c r="P592" s="697">
        <f>[52]ACCOUNTALLOC!P592</f>
        <v>0</v>
      </c>
      <c r="Q592" s="697">
        <f>[52]ACCOUNTALLOC!Q592</f>
        <v>0</v>
      </c>
      <c r="R592" s="697">
        <f>[52]ACCOUNTALLOC!R592</f>
        <v>0</v>
      </c>
      <c r="S592" s="697">
        <f>[52]ACCOUNTALLOC!S592</f>
        <v>0</v>
      </c>
      <c r="T592" s="698"/>
      <c r="U592" s="697">
        <f>[52]ACCOUNTALLOC!U592</f>
        <v>0</v>
      </c>
      <c r="V592" s="697">
        <f>[52]ACCOUNTALLOC!V592</f>
        <v>0</v>
      </c>
      <c r="W592" s="697">
        <f>[52]ACCOUNTALLOC!W592</f>
        <v>0</v>
      </c>
      <c r="X592" s="697">
        <f>[52]ACCOUNTALLOC!X592</f>
        <v>0</v>
      </c>
      <c r="Y592" s="697">
        <f>[52]ACCOUNTALLOC!Y592</f>
        <v>0</v>
      </c>
      <c r="Z592" s="697">
        <f>[52]ACCOUNTALLOC!Z592</f>
        <v>0</v>
      </c>
      <c r="AA592" s="697">
        <f>[52]ACCOUNTALLOC!AA592</f>
        <v>0</v>
      </c>
      <c r="AB592" s="698"/>
      <c r="AC592" s="697">
        <f>[52]ACCOUNTALLOC!AC592</f>
        <v>0</v>
      </c>
      <c r="AD592" s="697">
        <f>[52]ACCOUNTALLOC!AD592</f>
        <v>0</v>
      </c>
      <c r="AE592" s="697">
        <f>[52]ACCOUNTALLOC!AE592</f>
        <v>0</v>
      </c>
      <c r="AF592" s="697">
        <f>[52]ACCOUNTALLOC!AF592</f>
        <v>0</v>
      </c>
      <c r="AG592" s="697">
        <f>[52]ACCOUNTALLOC!AG592</f>
        <v>0</v>
      </c>
      <c r="AH592" s="697">
        <f>[52]ACCOUNTALLOC!AH592</f>
        <v>0</v>
      </c>
      <c r="AI592" s="697">
        <f>[52]ACCOUNTALLOC!AI592</f>
        <v>0</v>
      </c>
      <c r="AJ592" s="698"/>
      <c r="AK592" s="697">
        <f>[52]ACCOUNTALLOC!AK592</f>
        <v>0</v>
      </c>
      <c r="AL592" s="697">
        <f>[52]ACCOUNTALLOC!AL592</f>
        <v>0</v>
      </c>
      <c r="AM592" s="697">
        <f>[52]ACCOUNTALLOC!AM592</f>
        <v>0</v>
      </c>
      <c r="AN592" s="697">
        <f>[52]ACCOUNTALLOC!AN592</f>
        <v>0</v>
      </c>
      <c r="AO592" s="697">
        <f>[52]ACCOUNTALLOC!AO592</f>
        <v>0</v>
      </c>
      <c r="AP592" s="697">
        <f>[52]ACCOUNTALLOC!AP592</f>
        <v>0</v>
      </c>
      <c r="AQ592" s="697">
        <f>[52]ACCOUNTALLOC!AQ592</f>
        <v>0</v>
      </c>
      <c r="AR592" s="698"/>
      <c r="AS592" s="697">
        <f>[52]ACCOUNTALLOC!AS592</f>
        <v>0</v>
      </c>
      <c r="AT592" s="697">
        <f>[52]ACCOUNTALLOC!AT592</f>
        <v>0</v>
      </c>
      <c r="AU592" s="697">
        <f>[52]ACCOUNTALLOC!AU592</f>
        <v>0</v>
      </c>
      <c r="AV592" s="697">
        <f>[52]ACCOUNTALLOC!AV592</f>
        <v>0</v>
      </c>
      <c r="AW592" s="697">
        <f>[52]ACCOUNTALLOC!AW592</f>
        <v>0</v>
      </c>
      <c r="AX592" s="697">
        <f>[52]ACCOUNTALLOC!AX592</f>
        <v>0</v>
      </c>
      <c r="AY592" s="697">
        <f>[52]ACCOUNTALLOC!AY592</f>
        <v>0</v>
      </c>
      <c r="AZ592" s="698"/>
      <c r="BA592" s="697">
        <f>[52]ACCOUNTALLOC!BA592</f>
        <v>0</v>
      </c>
      <c r="BB592" s="697">
        <f>[52]ACCOUNTALLOC!BB592</f>
        <v>0</v>
      </c>
      <c r="BC592" s="697">
        <f>[52]ACCOUNTALLOC!BC592</f>
        <v>0</v>
      </c>
      <c r="BD592" s="697">
        <f>[52]ACCOUNTALLOC!BD592</f>
        <v>0</v>
      </c>
      <c r="BE592" s="697">
        <f>[52]ACCOUNTALLOC!BE592</f>
        <v>0</v>
      </c>
      <c r="BF592" s="697">
        <f>[52]ACCOUNTALLOC!BF592</f>
        <v>0</v>
      </c>
      <c r="BG592" s="697">
        <f>[52]ACCOUNTALLOC!BG592</f>
        <v>0</v>
      </c>
      <c r="BH592" s="698"/>
      <c r="BI592" s="697">
        <f>[52]ACCOUNTALLOC!BI592</f>
        <v>0</v>
      </c>
      <c r="BJ592" s="697">
        <f>[52]ACCOUNTALLOC!BJ592</f>
        <v>0</v>
      </c>
      <c r="BK592" s="697">
        <f>[52]ACCOUNTALLOC!BK592</f>
        <v>0</v>
      </c>
      <c r="BL592" s="697">
        <f>[52]ACCOUNTALLOC!BL592</f>
        <v>0</v>
      </c>
      <c r="BM592" s="697">
        <f>[52]ACCOUNTALLOC!BM592</f>
        <v>0</v>
      </c>
      <c r="BN592" s="697">
        <f>[52]ACCOUNTALLOC!BN592</f>
        <v>0</v>
      </c>
      <c r="BO592" s="697">
        <f>[52]ACCOUNTALLOC!BO592</f>
        <v>0</v>
      </c>
      <c r="BP592" s="698"/>
      <c r="BQ592" s="697">
        <f>[52]ACCOUNTALLOC!BQ592</f>
        <v>0</v>
      </c>
      <c r="BR592" s="697">
        <f>[52]ACCOUNTALLOC!BR592</f>
        <v>0</v>
      </c>
      <c r="BS592" s="697">
        <f>[52]ACCOUNTALLOC!BS592</f>
        <v>0</v>
      </c>
      <c r="BT592" s="697">
        <f>[52]ACCOUNTALLOC!BT592</f>
        <v>0</v>
      </c>
      <c r="BU592" s="697">
        <f>[52]ACCOUNTALLOC!BU592</f>
        <v>0</v>
      </c>
      <c r="BV592" s="697">
        <f>[52]ACCOUNTALLOC!BV592</f>
        <v>0</v>
      </c>
      <c r="BW592" s="697">
        <f>[52]ACCOUNTALLOC!BW592</f>
        <v>0</v>
      </c>
      <c r="BX592" s="698"/>
      <c r="BY592" s="697">
        <f>[52]ACCOUNTALLOC!BY592</f>
        <v>0</v>
      </c>
      <c r="BZ592" s="697">
        <f>[52]ACCOUNTALLOC!BZ592</f>
        <v>0</v>
      </c>
      <c r="CA592" s="697">
        <f>[52]ACCOUNTALLOC!CA592</f>
        <v>0</v>
      </c>
      <c r="CB592" s="697">
        <f>[52]ACCOUNTALLOC!CB592</f>
        <v>0</v>
      </c>
      <c r="CC592" s="697">
        <f>[52]ACCOUNTALLOC!CC592</f>
        <v>0</v>
      </c>
      <c r="CD592" s="697">
        <f>[52]ACCOUNTALLOC!CD592</f>
        <v>0</v>
      </c>
      <c r="CE592" s="697">
        <f>[52]ACCOUNTALLOC!CE592</f>
        <v>0</v>
      </c>
      <c r="CF592" s="698"/>
      <c r="CG592" s="697">
        <f>[52]ACCOUNTALLOC!CG592</f>
        <v>0</v>
      </c>
      <c r="CH592" s="697">
        <f>[52]ACCOUNTALLOC!CH592</f>
        <v>0</v>
      </c>
      <c r="CI592" s="697">
        <f>[52]ACCOUNTALLOC!CI592</f>
        <v>0</v>
      </c>
      <c r="CJ592" s="697">
        <f>[52]ACCOUNTALLOC!CJ592</f>
        <v>0</v>
      </c>
      <c r="CK592" s="697">
        <f>[52]ACCOUNTALLOC!CK592</f>
        <v>0</v>
      </c>
      <c r="CL592" s="697">
        <f>[52]ACCOUNTALLOC!CL592</f>
        <v>0</v>
      </c>
      <c r="CM592" s="697">
        <f>[52]ACCOUNTALLOC!CM592</f>
        <v>0</v>
      </c>
      <c r="CN592" s="698">
        <f>[52]ACCOUNTALLOC!CN592</f>
        <v>0</v>
      </c>
      <c r="CO592" s="697">
        <f>[52]ACCOUNTALLOC!CO592</f>
        <v>0</v>
      </c>
      <c r="CP592" s="697">
        <f>[52]ACCOUNTALLOC!CP592</f>
        <v>0</v>
      </c>
      <c r="CQ592" s="697">
        <f>[52]ACCOUNTALLOC!CQ592</f>
        <v>0</v>
      </c>
      <c r="CR592" s="697">
        <f>[52]ACCOUNTALLOC!CR592</f>
        <v>0</v>
      </c>
      <c r="CS592" s="697">
        <f>[52]ACCOUNTALLOC!CS592</f>
        <v>0</v>
      </c>
      <c r="CT592" s="697">
        <f>[52]ACCOUNTALLOC!CT592</f>
        <v>0</v>
      </c>
      <c r="CU592" s="697">
        <f>[52]ACCOUNTALLOC!CU592</f>
        <v>0</v>
      </c>
      <c r="CW592" s="65">
        <f>[52]ACCOUNTALLOC!CW578</f>
        <v>0</v>
      </c>
      <c r="CX592" s="65">
        <f>[52]ACCOUNTALLOC!CX578</f>
        <v>0</v>
      </c>
      <c r="CY592" s="65">
        <f>[52]ACCOUNTALLOC!CY578</f>
        <v>0</v>
      </c>
      <c r="CZ592" s="65">
        <f>[52]ACCOUNTALLOC!CZ578</f>
        <v>0</v>
      </c>
      <c r="DA592" s="65">
        <f>[52]ACCOUNTALLOC!DA578</f>
        <v>0</v>
      </c>
      <c r="DB592" s="65">
        <f>[52]ACCOUNTALLOC!DB578</f>
        <v>0</v>
      </c>
      <c r="DC592" s="65">
        <f>[52]ACCOUNTALLOC!DC578</f>
        <v>0</v>
      </c>
      <c r="DE592" s="65">
        <v>0</v>
      </c>
      <c r="DF592" s="65">
        <v>0</v>
      </c>
      <c r="DG592" s="65">
        <v>0</v>
      </c>
      <c r="DH592" s="65">
        <v>0</v>
      </c>
      <c r="DI592" s="65">
        <v>0</v>
      </c>
      <c r="DJ592" s="65">
        <v>0</v>
      </c>
      <c r="DK592" s="65">
        <v>0</v>
      </c>
      <c r="DM592" s="65">
        <v>0</v>
      </c>
      <c r="DN592" s="65">
        <v>0</v>
      </c>
      <c r="DO592" s="65">
        <v>0</v>
      </c>
      <c r="DP592" s="65">
        <v>0</v>
      </c>
      <c r="DQ592" s="65">
        <v>0</v>
      </c>
      <c r="DR592" s="65">
        <v>0</v>
      </c>
      <c r="DS592" s="65">
        <v>0</v>
      </c>
      <c r="DU592" s="65">
        <v>0</v>
      </c>
      <c r="DV592" s="65">
        <v>0</v>
      </c>
      <c r="DW592" s="65">
        <v>0</v>
      </c>
      <c r="DX592" s="65">
        <v>0</v>
      </c>
      <c r="DY592" s="65">
        <v>0</v>
      </c>
      <c r="DZ592" s="65">
        <v>0</v>
      </c>
      <c r="EA592" s="65">
        <v>0</v>
      </c>
      <c r="EC592" s="65">
        <v>0</v>
      </c>
      <c r="ED592" s="65">
        <v>0</v>
      </c>
      <c r="EE592" s="65">
        <v>0</v>
      </c>
      <c r="EF592" s="65">
        <v>0</v>
      </c>
      <c r="EG592" s="65">
        <v>0</v>
      </c>
      <c r="EH592" s="65">
        <v>0</v>
      </c>
      <c r="EI592" s="65">
        <v>0</v>
      </c>
      <c r="EK592" s="65">
        <v>0</v>
      </c>
      <c r="EL592" s="65">
        <v>0</v>
      </c>
      <c r="EM592" s="65">
        <v>0</v>
      </c>
      <c r="EN592" s="65">
        <v>0</v>
      </c>
      <c r="EO592" s="65">
        <v>0</v>
      </c>
      <c r="EP592" s="65">
        <v>0</v>
      </c>
      <c r="EQ592" s="65">
        <v>0</v>
      </c>
      <c r="ES592" s="65">
        <v>0</v>
      </c>
      <c r="ET592" s="65">
        <v>0</v>
      </c>
      <c r="EU592" s="65">
        <v>0</v>
      </c>
      <c r="EV592" s="65">
        <v>0</v>
      </c>
      <c r="EW592" s="65">
        <v>0</v>
      </c>
      <c r="EX592" s="65">
        <v>0</v>
      </c>
      <c r="EY592" s="65">
        <v>0</v>
      </c>
      <c r="FA592" s="65">
        <v>0</v>
      </c>
      <c r="FB592" s="65">
        <v>0</v>
      </c>
      <c r="FC592" s="65">
        <v>0</v>
      </c>
      <c r="FD592" s="65">
        <v>0</v>
      </c>
      <c r="FE592" s="65">
        <v>0</v>
      </c>
      <c r="FF592" s="65">
        <v>0</v>
      </c>
      <c r="FG592" s="65">
        <v>0</v>
      </c>
    </row>
    <row r="593" spans="1:163">
      <c r="A593" s="699" t="str">
        <f>[52]ACCOUNTALLOC!A593</f>
        <v>~</v>
      </c>
      <c r="B593" s="698" t="str">
        <f>[52]ACCOUNTALLOC!B593</f>
        <v>~</v>
      </c>
      <c r="C593" s="695">
        <f>[52]ACCOUNTALLOC!C593</f>
        <v>0</v>
      </c>
      <c r="D593" s="700"/>
      <c r="E593" s="697">
        <f>[52]ACCOUNTALLOC!E593</f>
        <v>0</v>
      </c>
      <c r="F593" s="697">
        <f>[52]ACCOUNTALLOC!F593</f>
        <v>0</v>
      </c>
      <c r="G593" s="697">
        <f>[52]ACCOUNTALLOC!G593</f>
        <v>0</v>
      </c>
      <c r="H593" s="697">
        <f>[52]ACCOUNTALLOC!H593</f>
        <v>0</v>
      </c>
      <c r="I593" s="697">
        <f>[52]ACCOUNTALLOC!I593</f>
        <v>0</v>
      </c>
      <c r="J593" s="697">
        <f>[52]ACCOUNTALLOC!J593</f>
        <v>0</v>
      </c>
      <c r="K593" s="697">
        <f>[52]ACCOUNTALLOC!K593</f>
        <v>0</v>
      </c>
      <c r="L593" s="698"/>
      <c r="M593" s="697">
        <f>[52]ACCOUNTALLOC!M593</f>
        <v>0</v>
      </c>
      <c r="N593" s="697">
        <f>[52]ACCOUNTALLOC!N593</f>
        <v>0</v>
      </c>
      <c r="O593" s="697">
        <f>[52]ACCOUNTALLOC!O593</f>
        <v>0</v>
      </c>
      <c r="P593" s="697">
        <f>[52]ACCOUNTALLOC!P593</f>
        <v>0</v>
      </c>
      <c r="Q593" s="697">
        <f>[52]ACCOUNTALLOC!Q593</f>
        <v>0</v>
      </c>
      <c r="R593" s="697">
        <f>[52]ACCOUNTALLOC!R593</f>
        <v>0</v>
      </c>
      <c r="S593" s="697">
        <f>[52]ACCOUNTALLOC!S593</f>
        <v>0</v>
      </c>
      <c r="T593" s="698"/>
      <c r="U593" s="697">
        <f>[52]ACCOUNTALLOC!U593</f>
        <v>0</v>
      </c>
      <c r="V593" s="697">
        <f>[52]ACCOUNTALLOC!V593</f>
        <v>0</v>
      </c>
      <c r="W593" s="697">
        <f>[52]ACCOUNTALLOC!W593</f>
        <v>0</v>
      </c>
      <c r="X593" s="697">
        <f>[52]ACCOUNTALLOC!X593</f>
        <v>0</v>
      </c>
      <c r="Y593" s="697">
        <f>[52]ACCOUNTALLOC!Y593</f>
        <v>0</v>
      </c>
      <c r="Z593" s="697">
        <f>[52]ACCOUNTALLOC!Z593</f>
        <v>0</v>
      </c>
      <c r="AA593" s="697">
        <f>[52]ACCOUNTALLOC!AA593</f>
        <v>0</v>
      </c>
      <c r="AB593" s="698"/>
      <c r="AC593" s="697">
        <f>[52]ACCOUNTALLOC!AC593</f>
        <v>0</v>
      </c>
      <c r="AD593" s="697">
        <f>[52]ACCOUNTALLOC!AD593</f>
        <v>0</v>
      </c>
      <c r="AE593" s="697">
        <f>[52]ACCOUNTALLOC!AE593</f>
        <v>0</v>
      </c>
      <c r="AF593" s="697">
        <f>[52]ACCOUNTALLOC!AF593</f>
        <v>0</v>
      </c>
      <c r="AG593" s="697">
        <f>[52]ACCOUNTALLOC!AG593</f>
        <v>0</v>
      </c>
      <c r="AH593" s="697">
        <f>[52]ACCOUNTALLOC!AH593</f>
        <v>0</v>
      </c>
      <c r="AI593" s="697">
        <f>[52]ACCOUNTALLOC!AI593</f>
        <v>0</v>
      </c>
      <c r="AJ593" s="698"/>
      <c r="AK593" s="697">
        <f>[52]ACCOUNTALLOC!AK593</f>
        <v>0</v>
      </c>
      <c r="AL593" s="697">
        <f>[52]ACCOUNTALLOC!AL593</f>
        <v>0</v>
      </c>
      <c r="AM593" s="697">
        <f>[52]ACCOUNTALLOC!AM593</f>
        <v>0</v>
      </c>
      <c r="AN593" s="697">
        <f>[52]ACCOUNTALLOC!AN593</f>
        <v>0</v>
      </c>
      <c r="AO593" s="697">
        <f>[52]ACCOUNTALLOC!AO593</f>
        <v>0</v>
      </c>
      <c r="AP593" s="697">
        <f>[52]ACCOUNTALLOC!AP593</f>
        <v>0</v>
      </c>
      <c r="AQ593" s="697">
        <f>[52]ACCOUNTALLOC!AQ593</f>
        <v>0</v>
      </c>
      <c r="AR593" s="698"/>
      <c r="AS593" s="697">
        <f>[52]ACCOUNTALLOC!AS593</f>
        <v>0</v>
      </c>
      <c r="AT593" s="697">
        <f>[52]ACCOUNTALLOC!AT593</f>
        <v>0</v>
      </c>
      <c r="AU593" s="697">
        <f>[52]ACCOUNTALLOC!AU593</f>
        <v>0</v>
      </c>
      <c r="AV593" s="697">
        <f>[52]ACCOUNTALLOC!AV593</f>
        <v>0</v>
      </c>
      <c r="AW593" s="697">
        <f>[52]ACCOUNTALLOC!AW593</f>
        <v>0</v>
      </c>
      <c r="AX593" s="697">
        <f>[52]ACCOUNTALLOC!AX593</f>
        <v>0</v>
      </c>
      <c r="AY593" s="697">
        <f>[52]ACCOUNTALLOC!AY593</f>
        <v>0</v>
      </c>
      <c r="AZ593" s="698"/>
      <c r="BA593" s="697">
        <f>[52]ACCOUNTALLOC!BA593</f>
        <v>0</v>
      </c>
      <c r="BB593" s="697">
        <f>[52]ACCOUNTALLOC!BB593</f>
        <v>0</v>
      </c>
      <c r="BC593" s="697">
        <f>[52]ACCOUNTALLOC!BC593</f>
        <v>0</v>
      </c>
      <c r="BD593" s="697">
        <f>[52]ACCOUNTALLOC!BD593</f>
        <v>0</v>
      </c>
      <c r="BE593" s="697">
        <f>[52]ACCOUNTALLOC!BE593</f>
        <v>0</v>
      </c>
      <c r="BF593" s="697">
        <f>[52]ACCOUNTALLOC!BF593</f>
        <v>0</v>
      </c>
      <c r="BG593" s="697">
        <f>[52]ACCOUNTALLOC!BG593</f>
        <v>0</v>
      </c>
      <c r="BH593" s="698"/>
      <c r="BI593" s="697">
        <f>[52]ACCOUNTALLOC!BI593</f>
        <v>0</v>
      </c>
      <c r="BJ593" s="697">
        <f>[52]ACCOUNTALLOC!BJ593</f>
        <v>0</v>
      </c>
      <c r="BK593" s="697">
        <f>[52]ACCOUNTALLOC!BK593</f>
        <v>0</v>
      </c>
      <c r="BL593" s="697">
        <f>[52]ACCOUNTALLOC!BL593</f>
        <v>0</v>
      </c>
      <c r="BM593" s="697">
        <f>[52]ACCOUNTALLOC!BM593</f>
        <v>0</v>
      </c>
      <c r="BN593" s="697">
        <f>[52]ACCOUNTALLOC!BN593</f>
        <v>0</v>
      </c>
      <c r="BO593" s="697">
        <f>[52]ACCOUNTALLOC!BO593</f>
        <v>0</v>
      </c>
      <c r="BP593" s="698"/>
      <c r="BQ593" s="697">
        <f>[52]ACCOUNTALLOC!BQ593</f>
        <v>0</v>
      </c>
      <c r="BR593" s="697">
        <f>[52]ACCOUNTALLOC!BR593</f>
        <v>0</v>
      </c>
      <c r="BS593" s="697">
        <f>[52]ACCOUNTALLOC!BS593</f>
        <v>0</v>
      </c>
      <c r="BT593" s="697">
        <f>[52]ACCOUNTALLOC!BT593</f>
        <v>0</v>
      </c>
      <c r="BU593" s="697">
        <f>[52]ACCOUNTALLOC!BU593</f>
        <v>0</v>
      </c>
      <c r="BV593" s="697">
        <f>[52]ACCOUNTALLOC!BV593</f>
        <v>0</v>
      </c>
      <c r="BW593" s="697">
        <f>[52]ACCOUNTALLOC!BW593</f>
        <v>0</v>
      </c>
      <c r="BX593" s="698"/>
      <c r="BY593" s="697">
        <f>[52]ACCOUNTALLOC!BY593</f>
        <v>0</v>
      </c>
      <c r="BZ593" s="697">
        <f>[52]ACCOUNTALLOC!BZ593</f>
        <v>0</v>
      </c>
      <c r="CA593" s="697">
        <f>[52]ACCOUNTALLOC!CA593</f>
        <v>0</v>
      </c>
      <c r="CB593" s="697">
        <f>[52]ACCOUNTALLOC!CB593</f>
        <v>0</v>
      </c>
      <c r="CC593" s="697">
        <f>[52]ACCOUNTALLOC!CC593</f>
        <v>0</v>
      </c>
      <c r="CD593" s="697">
        <f>[52]ACCOUNTALLOC!CD593</f>
        <v>0</v>
      </c>
      <c r="CE593" s="697">
        <f>[52]ACCOUNTALLOC!CE593</f>
        <v>0</v>
      </c>
      <c r="CF593" s="698"/>
      <c r="CG593" s="697">
        <f>[52]ACCOUNTALLOC!CG593</f>
        <v>0</v>
      </c>
      <c r="CH593" s="697">
        <f>[52]ACCOUNTALLOC!CH593</f>
        <v>0</v>
      </c>
      <c r="CI593" s="697">
        <f>[52]ACCOUNTALLOC!CI593</f>
        <v>0</v>
      </c>
      <c r="CJ593" s="697">
        <f>[52]ACCOUNTALLOC!CJ593</f>
        <v>0</v>
      </c>
      <c r="CK593" s="697">
        <f>[52]ACCOUNTALLOC!CK593</f>
        <v>0</v>
      </c>
      <c r="CL593" s="697">
        <f>[52]ACCOUNTALLOC!CL593</f>
        <v>0</v>
      </c>
      <c r="CM593" s="697">
        <f>[52]ACCOUNTALLOC!CM593</f>
        <v>0</v>
      </c>
      <c r="CN593" s="698">
        <f>[52]ACCOUNTALLOC!CN593</f>
        <v>0</v>
      </c>
      <c r="CO593" s="697">
        <f>[52]ACCOUNTALLOC!CO593</f>
        <v>0</v>
      </c>
      <c r="CP593" s="697">
        <f>[52]ACCOUNTALLOC!CP593</f>
        <v>0</v>
      </c>
      <c r="CQ593" s="697">
        <f>[52]ACCOUNTALLOC!CQ593</f>
        <v>0</v>
      </c>
      <c r="CR593" s="697">
        <f>[52]ACCOUNTALLOC!CR593</f>
        <v>0</v>
      </c>
      <c r="CS593" s="697">
        <f>[52]ACCOUNTALLOC!CS593</f>
        <v>0</v>
      </c>
      <c r="CT593" s="697">
        <f>[52]ACCOUNTALLOC!CT593</f>
        <v>0</v>
      </c>
      <c r="CU593" s="697">
        <f>[52]ACCOUNTALLOC!CU593</f>
        <v>0</v>
      </c>
      <c r="CW593" s="65">
        <f>[52]ACCOUNTALLOC!CW579</f>
        <v>0</v>
      </c>
      <c r="CX593" s="65">
        <f>[52]ACCOUNTALLOC!CX579</f>
        <v>0</v>
      </c>
      <c r="CY593" s="65">
        <f>[52]ACCOUNTALLOC!CY579</f>
        <v>0</v>
      </c>
      <c r="CZ593" s="65">
        <f>[52]ACCOUNTALLOC!CZ579</f>
        <v>0</v>
      </c>
      <c r="DA593" s="65">
        <f>[52]ACCOUNTALLOC!DA579</f>
        <v>0</v>
      </c>
      <c r="DB593" s="65">
        <f>[52]ACCOUNTALLOC!DB579</f>
        <v>0</v>
      </c>
      <c r="DC593" s="65">
        <f>[52]ACCOUNTALLOC!DC579</f>
        <v>0</v>
      </c>
      <c r="DE593" s="65">
        <v>0</v>
      </c>
      <c r="DF593" s="65">
        <v>0</v>
      </c>
      <c r="DG593" s="65">
        <v>0</v>
      </c>
      <c r="DH593" s="65">
        <v>0</v>
      </c>
      <c r="DI593" s="65">
        <v>0</v>
      </c>
      <c r="DJ593" s="65">
        <v>0</v>
      </c>
      <c r="DK593" s="65">
        <v>0</v>
      </c>
      <c r="DM593" s="65">
        <v>0</v>
      </c>
      <c r="DN593" s="65">
        <v>0</v>
      </c>
      <c r="DO593" s="65">
        <v>0</v>
      </c>
      <c r="DP593" s="65">
        <v>0</v>
      </c>
      <c r="DQ593" s="65">
        <v>0</v>
      </c>
      <c r="DR593" s="65">
        <v>0</v>
      </c>
      <c r="DS593" s="65">
        <v>0</v>
      </c>
      <c r="DU593" s="65">
        <v>0</v>
      </c>
      <c r="DV593" s="65">
        <v>0</v>
      </c>
      <c r="DW593" s="65">
        <v>0</v>
      </c>
      <c r="DX593" s="65">
        <v>0</v>
      </c>
      <c r="DY593" s="65">
        <v>0</v>
      </c>
      <c r="DZ593" s="65">
        <v>0</v>
      </c>
      <c r="EA593" s="65">
        <v>0</v>
      </c>
      <c r="EC593" s="65">
        <v>0</v>
      </c>
      <c r="ED593" s="65">
        <v>0</v>
      </c>
      <c r="EE593" s="65">
        <v>0</v>
      </c>
      <c r="EF593" s="65">
        <v>0</v>
      </c>
      <c r="EG593" s="65">
        <v>0</v>
      </c>
      <c r="EH593" s="65">
        <v>0</v>
      </c>
      <c r="EI593" s="65">
        <v>0</v>
      </c>
      <c r="EK593" s="65">
        <v>0</v>
      </c>
      <c r="EL593" s="65">
        <v>0</v>
      </c>
      <c r="EM593" s="65">
        <v>0</v>
      </c>
      <c r="EN593" s="65">
        <v>0</v>
      </c>
      <c r="EO593" s="65">
        <v>0</v>
      </c>
      <c r="EP593" s="65">
        <v>0</v>
      </c>
      <c r="EQ593" s="65">
        <v>0</v>
      </c>
      <c r="ES593" s="65">
        <v>0</v>
      </c>
      <c r="ET593" s="65">
        <v>0</v>
      </c>
      <c r="EU593" s="65">
        <v>0</v>
      </c>
      <c r="EV593" s="65">
        <v>0</v>
      </c>
      <c r="EW593" s="65">
        <v>0</v>
      </c>
      <c r="EX593" s="65">
        <v>0</v>
      </c>
      <c r="EY593" s="65">
        <v>0</v>
      </c>
      <c r="FA593" s="65">
        <v>0</v>
      </c>
      <c r="FB593" s="65">
        <v>0</v>
      </c>
      <c r="FC593" s="65">
        <v>0</v>
      </c>
      <c r="FD593" s="65">
        <v>0</v>
      </c>
      <c r="FE593" s="65">
        <v>0</v>
      </c>
      <c r="FF593" s="65">
        <v>0</v>
      </c>
      <c r="FG593" s="65">
        <v>0</v>
      </c>
    </row>
    <row r="594" spans="1:163">
      <c r="A594" s="699" t="str">
        <f>[52]ACCOUNTALLOC!A594</f>
        <v>~</v>
      </c>
      <c r="B594" s="698" t="str">
        <f>[52]ACCOUNTALLOC!B594</f>
        <v>~</v>
      </c>
      <c r="C594" s="695">
        <f>[52]ACCOUNTALLOC!C594</f>
        <v>0</v>
      </c>
      <c r="D594" s="700"/>
      <c r="E594" s="697">
        <f>[52]ACCOUNTALLOC!E594</f>
        <v>0</v>
      </c>
      <c r="F594" s="697">
        <f>[52]ACCOUNTALLOC!F594</f>
        <v>0</v>
      </c>
      <c r="G594" s="697">
        <f>[52]ACCOUNTALLOC!G594</f>
        <v>0</v>
      </c>
      <c r="H594" s="697">
        <f>[52]ACCOUNTALLOC!H594</f>
        <v>0</v>
      </c>
      <c r="I594" s="697">
        <f>[52]ACCOUNTALLOC!I594</f>
        <v>0</v>
      </c>
      <c r="J594" s="697">
        <f>[52]ACCOUNTALLOC!J594</f>
        <v>0</v>
      </c>
      <c r="K594" s="697">
        <f>[52]ACCOUNTALLOC!K594</f>
        <v>0</v>
      </c>
      <c r="L594" s="698"/>
      <c r="M594" s="697">
        <f>[52]ACCOUNTALLOC!M594</f>
        <v>0</v>
      </c>
      <c r="N594" s="697">
        <f>[52]ACCOUNTALLOC!N594</f>
        <v>0</v>
      </c>
      <c r="O594" s="697">
        <f>[52]ACCOUNTALLOC!O594</f>
        <v>0</v>
      </c>
      <c r="P594" s="697">
        <f>[52]ACCOUNTALLOC!P594</f>
        <v>0</v>
      </c>
      <c r="Q594" s="697">
        <f>[52]ACCOUNTALLOC!Q594</f>
        <v>0</v>
      </c>
      <c r="R594" s="697">
        <f>[52]ACCOUNTALLOC!R594</f>
        <v>0</v>
      </c>
      <c r="S594" s="697">
        <f>[52]ACCOUNTALLOC!S594</f>
        <v>0</v>
      </c>
      <c r="T594" s="698"/>
      <c r="U594" s="697">
        <f>[52]ACCOUNTALLOC!U594</f>
        <v>0</v>
      </c>
      <c r="V594" s="697">
        <f>[52]ACCOUNTALLOC!V594</f>
        <v>0</v>
      </c>
      <c r="W594" s="697">
        <f>[52]ACCOUNTALLOC!W594</f>
        <v>0</v>
      </c>
      <c r="X594" s="697">
        <f>[52]ACCOUNTALLOC!X594</f>
        <v>0</v>
      </c>
      <c r="Y594" s="697">
        <f>[52]ACCOUNTALLOC!Y594</f>
        <v>0</v>
      </c>
      <c r="Z594" s="697">
        <f>[52]ACCOUNTALLOC!Z594</f>
        <v>0</v>
      </c>
      <c r="AA594" s="697">
        <f>[52]ACCOUNTALLOC!AA594</f>
        <v>0</v>
      </c>
      <c r="AB594" s="698"/>
      <c r="AC594" s="697">
        <f>[52]ACCOUNTALLOC!AC594</f>
        <v>0</v>
      </c>
      <c r="AD594" s="697">
        <f>[52]ACCOUNTALLOC!AD594</f>
        <v>0</v>
      </c>
      <c r="AE594" s="697">
        <f>[52]ACCOUNTALLOC!AE594</f>
        <v>0</v>
      </c>
      <c r="AF594" s="697">
        <f>[52]ACCOUNTALLOC!AF594</f>
        <v>0</v>
      </c>
      <c r="AG594" s="697">
        <f>[52]ACCOUNTALLOC!AG594</f>
        <v>0</v>
      </c>
      <c r="AH594" s="697">
        <f>[52]ACCOUNTALLOC!AH594</f>
        <v>0</v>
      </c>
      <c r="AI594" s="697">
        <f>[52]ACCOUNTALLOC!AI594</f>
        <v>0</v>
      </c>
      <c r="AJ594" s="698"/>
      <c r="AK594" s="697">
        <f>[52]ACCOUNTALLOC!AK594</f>
        <v>0</v>
      </c>
      <c r="AL594" s="697">
        <f>[52]ACCOUNTALLOC!AL594</f>
        <v>0</v>
      </c>
      <c r="AM594" s="697">
        <f>[52]ACCOUNTALLOC!AM594</f>
        <v>0</v>
      </c>
      <c r="AN594" s="697">
        <f>[52]ACCOUNTALLOC!AN594</f>
        <v>0</v>
      </c>
      <c r="AO594" s="697">
        <f>[52]ACCOUNTALLOC!AO594</f>
        <v>0</v>
      </c>
      <c r="AP594" s="697">
        <f>[52]ACCOUNTALLOC!AP594</f>
        <v>0</v>
      </c>
      <c r="AQ594" s="697">
        <f>[52]ACCOUNTALLOC!AQ594</f>
        <v>0</v>
      </c>
      <c r="AR594" s="698"/>
      <c r="AS594" s="697">
        <f>[52]ACCOUNTALLOC!AS594</f>
        <v>0</v>
      </c>
      <c r="AT594" s="697">
        <f>[52]ACCOUNTALLOC!AT594</f>
        <v>0</v>
      </c>
      <c r="AU594" s="697">
        <f>[52]ACCOUNTALLOC!AU594</f>
        <v>0</v>
      </c>
      <c r="AV594" s="697">
        <f>[52]ACCOUNTALLOC!AV594</f>
        <v>0</v>
      </c>
      <c r="AW594" s="697">
        <f>[52]ACCOUNTALLOC!AW594</f>
        <v>0</v>
      </c>
      <c r="AX594" s="697">
        <f>[52]ACCOUNTALLOC!AX594</f>
        <v>0</v>
      </c>
      <c r="AY594" s="697">
        <f>[52]ACCOUNTALLOC!AY594</f>
        <v>0</v>
      </c>
      <c r="AZ594" s="698"/>
      <c r="BA594" s="697">
        <f>[52]ACCOUNTALLOC!BA594</f>
        <v>0</v>
      </c>
      <c r="BB594" s="697">
        <f>[52]ACCOUNTALLOC!BB594</f>
        <v>0</v>
      </c>
      <c r="BC594" s="697">
        <f>[52]ACCOUNTALLOC!BC594</f>
        <v>0</v>
      </c>
      <c r="BD594" s="697">
        <f>[52]ACCOUNTALLOC!BD594</f>
        <v>0</v>
      </c>
      <c r="BE594" s="697">
        <f>[52]ACCOUNTALLOC!BE594</f>
        <v>0</v>
      </c>
      <c r="BF594" s="697">
        <f>[52]ACCOUNTALLOC!BF594</f>
        <v>0</v>
      </c>
      <c r="BG594" s="697">
        <f>[52]ACCOUNTALLOC!BG594</f>
        <v>0</v>
      </c>
      <c r="BH594" s="698"/>
      <c r="BI594" s="697">
        <f>[52]ACCOUNTALLOC!BI594</f>
        <v>0</v>
      </c>
      <c r="BJ594" s="697">
        <f>[52]ACCOUNTALLOC!BJ594</f>
        <v>0</v>
      </c>
      <c r="BK594" s="697">
        <f>[52]ACCOUNTALLOC!BK594</f>
        <v>0</v>
      </c>
      <c r="BL594" s="697">
        <f>[52]ACCOUNTALLOC!BL594</f>
        <v>0</v>
      </c>
      <c r="BM594" s="697">
        <f>[52]ACCOUNTALLOC!BM594</f>
        <v>0</v>
      </c>
      <c r="BN594" s="697">
        <f>[52]ACCOUNTALLOC!BN594</f>
        <v>0</v>
      </c>
      <c r="BO594" s="697">
        <f>[52]ACCOUNTALLOC!BO594</f>
        <v>0</v>
      </c>
      <c r="BP594" s="698"/>
      <c r="BQ594" s="697">
        <f>[52]ACCOUNTALLOC!BQ594</f>
        <v>0</v>
      </c>
      <c r="BR594" s="697">
        <f>[52]ACCOUNTALLOC!BR594</f>
        <v>0</v>
      </c>
      <c r="BS594" s="697">
        <f>[52]ACCOUNTALLOC!BS594</f>
        <v>0</v>
      </c>
      <c r="BT594" s="697">
        <f>[52]ACCOUNTALLOC!BT594</f>
        <v>0</v>
      </c>
      <c r="BU594" s="697">
        <f>[52]ACCOUNTALLOC!BU594</f>
        <v>0</v>
      </c>
      <c r="BV594" s="697">
        <f>[52]ACCOUNTALLOC!BV594</f>
        <v>0</v>
      </c>
      <c r="BW594" s="697">
        <f>[52]ACCOUNTALLOC!BW594</f>
        <v>0</v>
      </c>
      <c r="BX594" s="698"/>
      <c r="BY594" s="697">
        <f>[52]ACCOUNTALLOC!BY594</f>
        <v>0</v>
      </c>
      <c r="BZ594" s="697">
        <f>[52]ACCOUNTALLOC!BZ594</f>
        <v>0</v>
      </c>
      <c r="CA594" s="697">
        <f>[52]ACCOUNTALLOC!CA594</f>
        <v>0</v>
      </c>
      <c r="CB594" s="697">
        <f>[52]ACCOUNTALLOC!CB594</f>
        <v>0</v>
      </c>
      <c r="CC594" s="697">
        <f>[52]ACCOUNTALLOC!CC594</f>
        <v>0</v>
      </c>
      <c r="CD594" s="697">
        <f>[52]ACCOUNTALLOC!CD594</f>
        <v>0</v>
      </c>
      <c r="CE594" s="697">
        <f>[52]ACCOUNTALLOC!CE594</f>
        <v>0</v>
      </c>
      <c r="CF594" s="698"/>
      <c r="CG594" s="697">
        <f>[52]ACCOUNTALLOC!CG594</f>
        <v>0</v>
      </c>
      <c r="CH594" s="697">
        <f>[52]ACCOUNTALLOC!CH594</f>
        <v>0</v>
      </c>
      <c r="CI594" s="697">
        <f>[52]ACCOUNTALLOC!CI594</f>
        <v>0</v>
      </c>
      <c r="CJ594" s="697">
        <f>[52]ACCOUNTALLOC!CJ594</f>
        <v>0</v>
      </c>
      <c r="CK594" s="697">
        <f>[52]ACCOUNTALLOC!CK594</f>
        <v>0</v>
      </c>
      <c r="CL594" s="697">
        <f>[52]ACCOUNTALLOC!CL594</f>
        <v>0</v>
      </c>
      <c r="CM594" s="697">
        <f>[52]ACCOUNTALLOC!CM594</f>
        <v>0</v>
      </c>
      <c r="CN594" s="698">
        <f>[52]ACCOUNTALLOC!CN594</f>
        <v>0</v>
      </c>
      <c r="CO594" s="697">
        <f>[52]ACCOUNTALLOC!CO594</f>
        <v>0</v>
      </c>
      <c r="CP594" s="697">
        <f>[52]ACCOUNTALLOC!CP594</f>
        <v>0</v>
      </c>
      <c r="CQ594" s="697">
        <f>[52]ACCOUNTALLOC!CQ594</f>
        <v>0</v>
      </c>
      <c r="CR594" s="697">
        <f>[52]ACCOUNTALLOC!CR594</f>
        <v>0</v>
      </c>
      <c r="CS594" s="697">
        <f>[52]ACCOUNTALLOC!CS594</f>
        <v>0</v>
      </c>
      <c r="CT594" s="697">
        <f>[52]ACCOUNTALLOC!CT594</f>
        <v>0</v>
      </c>
      <c r="CU594" s="697">
        <f>[52]ACCOUNTALLOC!CU594</f>
        <v>0</v>
      </c>
      <c r="CW594" s="65">
        <f>[52]ACCOUNTALLOC!CW580</f>
        <v>0</v>
      </c>
      <c r="CX594" s="65">
        <f>[52]ACCOUNTALLOC!CX580</f>
        <v>0</v>
      </c>
      <c r="CY594" s="65">
        <f>[52]ACCOUNTALLOC!CY580</f>
        <v>0</v>
      </c>
      <c r="CZ594" s="65">
        <f>[52]ACCOUNTALLOC!CZ580</f>
        <v>0</v>
      </c>
      <c r="DA594" s="65">
        <f>[52]ACCOUNTALLOC!DA580</f>
        <v>0</v>
      </c>
      <c r="DB594" s="65">
        <f>[52]ACCOUNTALLOC!DB580</f>
        <v>0</v>
      </c>
      <c r="DC594" s="65">
        <f>[52]ACCOUNTALLOC!DC580</f>
        <v>0</v>
      </c>
      <c r="DE594" s="65">
        <v>0</v>
      </c>
      <c r="DF594" s="65">
        <v>0</v>
      </c>
      <c r="DG594" s="65">
        <v>0</v>
      </c>
      <c r="DH594" s="65">
        <v>0</v>
      </c>
      <c r="DI594" s="65">
        <v>0</v>
      </c>
      <c r="DJ594" s="65">
        <v>0</v>
      </c>
      <c r="DK594" s="65">
        <v>0</v>
      </c>
      <c r="DM594" s="65">
        <v>0</v>
      </c>
      <c r="DN594" s="65">
        <v>0</v>
      </c>
      <c r="DO594" s="65">
        <v>0</v>
      </c>
      <c r="DP594" s="65">
        <v>0</v>
      </c>
      <c r="DQ594" s="65">
        <v>0</v>
      </c>
      <c r="DR594" s="65">
        <v>0</v>
      </c>
      <c r="DS594" s="65">
        <v>0</v>
      </c>
      <c r="DU594" s="65">
        <v>0</v>
      </c>
      <c r="DV594" s="65">
        <v>0</v>
      </c>
      <c r="DW594" s="65">
        <v>0</v>
      </c>
      <c r="DX594" s="65">
        <v>0</v>
      </c>
      <c r="DY594" s="65">
        <v>0</v>
      </c>
      <c r="DZ594" s="65">
        <v>0</v>
      </c>
      <c r="EA594" s="65">
        <v>0</v>
      </c>
      <c r="EC594" s="65">
        <v>0</v>
      </c>
      <c r="ED594" s="65">
        <v>0</v>
      </c>
      <c r="EE594" s="65">
        <v>0</v>
      </c>
      <c r="EF594" s="65">
        <v>0</v>
      </c>
      <c r="EG594" s="65">
        <v>0</v>
      </c>
      <c r="EH594" s="65">
        <v>0</v>
      </c>
      <c r="EI594" s="65">
        <v>0</v>
      </c>
      <c r="EK594" s="65">
        <v>0</v>
      </c>
      <c r="EL594" s="65">
        <v>0</v>
      </c>
      <c r="EM594" s="65">
        <v>0</v>
      </c>
      <c r="EN594" s="65">
        <v>0</v>
      </c>
      <c r="EO594" s="65">
        <v>0</v>
      </c>
      <c r="EP594" s="65">
        <v>0</v>
      </c>
      <c r="EQ594" s="65">
        <v>0</v>
      </c>
      <c r="ES594" s="65">
        <v>0</v>
      </c>
      <c r="ET594" s="65">
        <v>0</v>
      </c>
      <c r="EU594" s="65">
        <v>0</v>
      </c>
      <c r="EV594" s="65">
        <v>0</v>
      </c>
      <c r="EW594" s="65">
        <v>0</v>
      </c>
      <c r="EX594" s="65">
        <v>0</v>
      </c>
      <c r="EY594" s="65">
        <v>0</v>
      </c>
      <c r="FA594" s="65">
        <v>0</v>
      </c>
      <c r="FB594" s="65">
        <v>0</v>
      </c>
      <c r="FC594" s="65">
        <v>0</v>
      </c>
      <c r="FD594" s="65">
        <v>0</v>
      </c>
      <c r="FE594" s="65">
        <v>0</v>
      </c>
      <c r="FF594" s="65">
        <v>0</v>
      </c>
      <c r="FG594" s="65">
        <v>0</v>
      </c>
    </row>
    <row r="595" spans="1:163">
      <c r="A595" s="699" t="str">
        <f>[52]ACCOUNTALLOC!A595</f>
        <v>~</v>
      </c>
      <c r="B595" s="698" t="str">
        <f>[52]ACCOUNTALLOC!B595</f>
        <v>~</v>
      </c>
      <c r="C595" s="695">
        <f>[52]ACCOUNTALLOC!C595</f>
        <v>0</v>
      </c>
      <c r="D595" s="700"/>
      <c r="E595" s="697">
        <f>[52]ACCOUNTALLOC!E595</f>
        <v>0</v>
      </c>
      <c r="F595" s="697">
        <f>[52]ACCOUNTALLOC!F595</f>
        <v>0</v>
      </c>
      <c r="G595" s="697">
        <f>[52]ACCOUNTALLOC!G595</f>
        <v>0</v>
      </c>
      <c r="H595" s="697">
        <f>[52]ACCOUNTALLOC!H595</f>
        <v>0</v>
      </c>
      <c r="I595" s="697">
        <f>[52]ACCOUNTALLOC!I595</f>
        <v>0</v>
      </c>
      <c r="J595" s="697">
        <f>[52]ACCOUNTALLOC!J595</f>
        <v>0</v>
      </c>
      <c r="K595" s="697">
        <f>[52]ACCOUNTALLOC!K595</f>
        <v>0</v>
      </c>
      <c r="L595" s="698"/>
      <c r="M595" s="697">
        <f>[52]ACCOUNTALLOC!M595</f>
        <v>0</v>
      </c>
      <c r="N595" s="697">
        <f>[52]ACCOUNTALLOC!N595</f>
        <v>0</v>
      </c>
      <c r="O595" s="697">
        <f>[52]ACCOUNTALLOC!O595</f>
        <v>0</v>
      </c>
      <c r="P595" s="697">
        <f>[52]ACCOUNTALLOC!P595</f>
        <v>0</v>
      </c>
      <c r="Q595" s="697">
        <f>[52]ACCOUNTALLOC!Q595</f>
        <v>0</v>
      </c>
      <c r="R595" s="697">
        <f>[52]ACCOUNTALLOC!R595</f>
        <v>0</v>
      </c>
      <c r="S595" s="697">
        <f>[52]ACCOUNTALLOC!S595</f>
        <v>0</v>
      </c>
      <c r="T595" s="698"/>
      <c r="U595" s="697">
        <f>[52]ACCOUNTALLOC!U595</f>
        <v>0</v>
      </c>
      <c r="V595" s="697">
        <f>[52]ACCOUNTALLOC!V595</f>
        <v>0</v>
      </c>
      <c r="W595" s="697">
        <f>[52]ACCOUNTALLOC!W595</f>
        <v>0</v>
      </c>
      <c r="X595" s="697">
        <f>[52]ACCOUNTALLOC!X595</f>
        <v>0</v>
      </c>
      <c r="Y595" s="697">
        <f>[52]ACCOUNTALLOC!Y595</f>
        <v>0</v>
      </c>
      <c r="Z595" s="697">
        <f>[52]ACCOUNTALLOC!Z595</f>
        <v>0</v>
      </c>
      <c r="AA595" s="697">
        <f>[52]ACCOUNTALLOC!AA595</f>
        <v>0</v>
      </c>
      <c r="AB595" s="698"/>
      <c r="AC595" s="697">
        <f>[52]ACCOUNTALLOC!AC595</f>
        <v>0</v>
      </c>
      <c r="AD595" s="697">
        <f>[52]ACCOUNTALLOC!AD595</f>
        <v>0</v>
      </c>
      <c r="AE595" s="697">
        <f>[52]ACCOUNTALLOC!AE595</f>
        <v>0</v>
      </c>
      <c r="AF595" s="697">
        <f>[52]ACCOUNTALLOC!AF595</f>
        <v>0</v>
      </c>
      <c r="AG595" s="697">
        <f>[52]ACCOUNTALLOC!AG595</f>
        <v>0</v>
      </c>
      <c r="AH595" s="697">
        <f>[52]ACCOUNTALLOC!AH595</f>
        <v>0</v>
      </c>
      <c r="AI595" s="697">
        <f>[52]ACCOUNTALLOC!AI595</f>
        <v>0</v>
      </c>
      <c r="AJ595" s="698"/>
      <c r="AK595" s="697">
        <f>[52]ACCOUNTALLOC!AK595</f>
        <v>0</v>
      </c>
      <c r="AL595" s="697">
        <f>[52]ACCOUNTALLOC!AL595</f>
        <v>0</v>
      </c>
      <c r="AM595" s="697">
        <f>[52]ACCOUNTALLOC!AM595</f>
        <v>0</v>
      </c>
      <c r="AN595" s="697">
        <f>[52]ACCOUNTALLOC!AN595</f>
        <v>0</v>
      </c>
      <c r="AO595" s="697">
        <f>[52]ACCOUNTALLOC!AO595</f>
        <v>0</v>
      </c>
      <c r="AP595" s="697">
        <f>[52]ACCOUNTALLOC!AP595</f>
        <v>0</v>
      </c>
      <c r="AQ595" s="697">
        <f>[52]ACCOUNTALLOC!AQ595</f>
        <v>0</v>
      </c>
      <c r="AR595" s="698"/>
      <c r="AS595" s="697">
        <f>[52]ACCOUNTALLOC!AS595</f>
        <v>0</v>
      </c>
      <c r="AT595" s="697">
        <f>[52]ACCOUNTALLOC!AT595</f>
        <v>0</v>
      </c>
      <c r="AU595" s="697">
        <f>[52]ACCOUNTALLOC!AU595</f>
        <v>0</v>
      </c>
      <c r="AV595" s="697">
        <f>[52]ACCOUNTALLOC!AV595</f>
        <v>0</v>
      </c>
      <c r="AW595" s="697">
        <f>[52]ACCOUNTALLOC!AW595</f>
        <v>0</v>
      </c>
      <c r="AX595" s="697">
        <f>[52]ACCOUNTALLOC!AX595</f>
        <v>0</v>
      </c>
      <c r="AY595" s="697">
        <f>[52]ACCOUNTALLOC!AY595</f>
        <v>0</v>
      </c>
      <c r="AZ595" s="698"/>
      <c r="BA595" s="697">
        <f>[52]ACCOUNTALLOC!BA595</f>
        <v>0</v>
      </c>
      <c r="BB595" s="697">
        <f>[52]ACCOUNTALLOC!BB595</f>
        <v>0</v>
      </c>
      <c r="BC595" s="697">
        <f>[52]ACCOUNTALLOC!BC595</f>
        <v>0</v>
      </c>
      <c r="BD595" s="697">
        <f>[52]ACCOUNTALLOC!BD595</f>
        <v>0</v>
      </c>
      <c r="BE595" s="697">
        <f>[52]ACCOUNTALLOC!BE595</f>
        <v>0</v>
      </c>
      <c r="BF595" s="697">
        <f>[52]ACCOUNTALLOC!BF595</f>
        <v>0</v>
      </c>
      <c r="BG595" s="697">
        <f>[52]ACCOUNTALLOC!BG595</f>
        <v>0</v>
      </c>
      <c r="BH595" s="698"/>
      <c r="BI595" s="697">
        <f>[52]ACCOUNTALLOC!BI595</f>
        <v>0</v>
      </c>
      <c r="BJ595" s="697">
        <f>[52]ACCOUNTALLOC!BJ595</f>
        <v>0</v>
      </c>
      <c r="BK595" s="697">
        <f>[52]ACCOUNTALLOC!BK595</f>
        <v>0</v>
      </c>
      <c r="BL595" s="697">
        <f>[52]ACCOUNTALLOC!BL595</f>
        <v>0</v>
      </c>
      <c r="BM595" s="697">
        <f>[52]ACCOUNTALLOC!BM595</f>
        <v>0</v>
      </c>
      <c r="BN595" s="697">
        <f>[52]ACCOUNTALLOC!BN595</f>
        <v>0</v>
      </c>
      <c r="BO595" s="697">
        <f>[52]ACCOUNTALLOC!BO595</f>
        <v>0</v>
      </c>
      <c r="BP595" s="698"/>
      <c r="BQ595" s="697">
        <f>[52]ACCOUNTALLOC!BQ595</f>
        <v>0</v>
      </c>
      <c r="BR595" s="697">
        <f>[52]ACCOUNTALLOC!BR595</f>
        <v>0</v>
      </c>
      <c r="BS595" s="697">
        <f>[52]ACCOUNTALLOC!BS595</f>
        <v>0</v>
      </c>
      <c r="BT595" s="697">
        <f>[52]ACCOUNTALLOC!BT595</f>
        <v>0</v>
      </c>
      <c r="BU595" s="697">
        <f>[52]ACCOUNTALLOC!BU595</f>
        <v>0</v>
      </c>
      <c r="BV595" s="697">
        <f>[52]ACCOUNTALLOC!BV595</f>
        <v>0</v>
      </c>
      <c r="BW595" s="697">
        <f>[52]ACCOUNTALLOC!BW595</f>
        <v>0</v>
      </c>
      <c r="BX595" s="698"/>
      <c r="BY595" s="697">
        <f>[52]ACCOUNTALLOC!BY595</f>
        <v>0</v>
      </c>
      <c r="BZ595" s="697">
        <f>[52]ACCOUNTALLOC!BZ595</f>
        <v>0</v>
      </c>
      <c r="CA595" s="697">
        <f>[52]ACCOUNTALLOC!CA595</f>
        <v>0</v>
      </c>
      <c r="CB595" s="697">
        <f>[52]ACCOUNTALLOC!CB595</f>
        <v>0</v>
      </c>
      <c r="CC595" s="697">
        <f>[52]ACCOUNTALLOC!CC595</f>
        <v>0</v>
      </c>
      <c r="CD595" s="697">
        <f>[52]ACCOUNTALLOC!CD595</f>
        <v>0</v>
      </c>
      <c r="CE595" s="697">
        <f>[52]ACCOUNTALLOC!CE595</f>
        <v>0</v>
      </c>
      <c r="CF595" s="698"/>
      <c r="CG595" s="697">
        <f>[52]ACCOUNTALLOC!CG595</f>
        <v>0</v>
      </c>
      <c r="CH595" s="697">
        <f>[52]ACCOUNTALLOC!CH595</f>
        <v>0</v>
      </c>
      <c r="CI595" s="697">
        <f>[52]ACCOUNTALLOC!CI595</f>
        <v>0</v>
      </c>
      <c r="CJ595" s="697">
        <f>[52]ACCOUNTALLOC!CJ595</f>
        <v>0</v>
      </c>
      <c r="CK595" s="697">
        <f>[52]ACCOUNTALLOC!CK595</f>
        <v>0</v>
      </c>
      <c r="CL595" s="697">
        <f>[52]ACCOUNTALLOC!CL595</f>
        <v>0</v>
      </c>
      <c r="CM595" s="697">
        <f>[52]ACCOUNTALLOC!CM595</f>
        <v>0</v>
      </c>
      <c r="CN595" s="698">
        <f>[52]ACCOUNTALLOC!CN595</f>
        <v>0</v>
      </c>
      <c r="CO595" s="697">
        <f>[52]ACCOUNTALLOC!CO595</f>
        <v>0</v>
      </c>
      <c r="CP595" s="697">
        <f>[52]ACCOUNTALLOC!CP595</f>
        <v>0</v>
      </c>
      <c r="CQ595" s="697">
        <f>[52]ACCOUNTALLOC!CQ595</f>
        <v>0</v>
      </c>
      <c r="CR595" s="697">
        <f>[52]ACCOUNTALLOC!CR595</f>
        <v>0</v>
      </c>
      <c r="CS595" s="697">
        <f>[52]ACCOUNTALLOC!CS595</f>
        <v>0</v>
      </c>
      <c r="CT595" s="697">
        <f>[52]ACCOUNTALLOC!CT595</f>
        <v>0</v>
      </c>
      <c r="CU595" s="697">
        <f>[52]ACCOUNTALLOC!CU595</f>
        <v>0</v>
      </c>
      <c r="CW595" s="65">
        <f>[52]ACCOUNTALLOC!CW581</f>
        <v>0</v>
      </c>
      <c r="CX595" s="65">
        <f>[52]ACCOUNTALLOC!CX581</f>
        <v>0</v>
      </c>
      <c r="CY595" s="65">
        <f>[52]ACCOUNTALLOC!CY581</f>
        <v>0</v>
      </c>
      <c r="CZ595" s="65">
        <f>[52]ACCOUNTALLOC!CZ581</f>
        <v>0</v>
      </c>
      <c r="DA595" s="65">
        <f>[52]ACCOUNTALLOC!DA581</f>
        <v>0</v>
      </c>
      <c r="DB595" s="65">
        <f>[52]ACCOUNTALLOC!DB581</f>
        <v>0</v>
      </c>
      <c r="DC595" s="65">
        <f>[52]ACCOUNTALLOC!DC581</f>
        <v>0</v>
      </c>
      <c r="DE595" s="65">
        <v>0</v>
      </c>
      <c r="DF595" s="65">
        <v>0</v>
      </c>
      <c r="DG595" s="65">
        <v>0</v>
      </c>
      <c r="DH595" s="65">
        <v>0</v>
      </c>
      <c r="DI595" s="65">
        <v>0</v>
      </c>
      <c r="DJ595" s="65">
        <v>0</v>
      </c>
      <c r="DK595" s="65">
        <v>0</v>
      </c>
      <c r="DM595" s="65">
        <v>0</v>
      </c>
      <c r="DN595" s="65">
        <v>0</v>
      </c>
      <c r="DO595" s="65">
        <v>0</v>
      </c>
      <c r="DP595" s="65">
        <v>0</v>
      </c>
      <c r="DQ595" s="65">
        <v>0</v>
      </c>
      <c r="DR595" s="65">
        <v>0</v>
      </c>
      <c r="DS595" s="65">
        <v>0</v>
      </c>
      <c r="DU595" s="65">
        <v>0</v>
      </c>
      <c r="DV595" s="65">
        <v>0</v>
      </c>
      <c r="DW595" s="65">
        <v>0</v>
      </c>
      <c r="DX595" s="65">
        <v>0</v>
      </c>
      <c r="DY595" s="65">
        <v>0</v>
      </c>
      <c r="DZ595" s="65">
        <v>0</v>
      </c>
      <c r="EA595" s="65">
        <v>0</v>
      </c>
      <c r="EC595" s="65">
        <v>0</v>
      </c>
      <c r="ED595" s="65">
        <v>0</v>
      </c>
      <c r="EE595" s="65">
        <v>0</v>
      </c>
      <c r="EF595" s="65">
        <v>0</v>
      </c>
      <c r="EG595" s="65">
        <v>0</v>
      </c>
      <c r="EH595" s="65">
        <v>0</v>
      </c>
      <c r="EI595" s="65">
        <v>0</v>
      </c>
      <c r="EK595" s="65">
        <v>0</v>
      </c>
      <c r="EL595" s="65">
        <v>0</v>
      </c>
      <c r="EM595" s="65">
        <v>0</v>
      </c>
      <c r="EN595" s="65">
        <v>0</v>
      </c>
      <c r="EO595" s="65">
        <v>0</v>
      </c>
      <c r="EP595" s="65">
        <v>0</v>
      </c>
      <c r="EQ595" s="65">
        <v>0</v>
      </c>
      <c r="ES595" s="65">
        <v>0</v>
      </c>
      <c r="ET595" s="65">
        <v>0</v>
      </c>
      <c r="EU595" s="65">
        <v>0</v>
      </c>
      <c r="EV595" s="65">
        <v>0</v>
      </c>
      <c r="EW595" s="65">
        <v>0</v>
      </c>
      <c r="EX595" s="65">
        <v>0</v>
      </c>
      <c r="EY595" s="65">
        <v>0</v>
      </c>
      <c r="FA595" s="65">
        <v>0</v>
      </c>
      <c r="FB595" s="65">
        <v>0</v>
      </c>
      <c r="FC595" s="65">
        <v>0</v>
      </c>
      <c r="FD595" s="65">
        <v>0</v>
      </c>
      <c r="FE595" s="65">
        <v>0</v>
      </c>
      <c r="FF595" s="65">
        <v>0</v>
      </c>
      <c r="FG595" s="65">
        <v>0</v>
      </c>
    </row>
    <row r="596" spans="1:163">
      <c r="A596" s="699" t="str">
        <f>[52]ACCOUNTALLOC!A596</f>
        <v>~</v>
      </c>
      <c r="B596" s="698" t="str">
        <f>[52]ACCOUNTALLOC!B596</f>
        <v>~</v>
      </c>
      <c r="C596" s="695">
        <f>[52]ACCOUNTALLOC!C596</f>
        <v>0</v>
      </c>
      <c r="D596" s="700"/>
      <c r="E596" s="697">
        <f>[52]ACCOUNTALLOC!E596</f>
        <v>0</v>
      </c>
      <c r="F596" s="697">
        <f>[52]ACCOUNTALLOC!F596</f>
        <v>0</v>
      </c>
      <c r="G596" s="697">
        <f>[52]ACCOUNTALLOC!G596</f>
        <v>0</v>
      </c>
      <c r="H596" s="697">
        <f>[52]ACCOUNTALLOC!H596</f>
        <v>0</v>
      </c>
      <c r="I596" s="697">
        <f>[52]ACCOUNTALLOC!I596</f>
        <v>0</v>
      </c>
      <c r="J596" s="697">
        <f>[52]ACCOUNTALLOC!J596</f>
        <v>0</v>
      </c>
      <c r="K596" s="697">
        <f>[52]ACCOUNTALLOC!K596</f>
        <v>0</v>
      </c>
      <c r="L596" s="698"/>
      <c r="M596" s="697">
        <f>[52]ACCOUNTALLOC!M596</f>
        <v>0</v>
      </c>
      <c r="N596" s="697">
        <f>[52]ACCOUNTALLOC!N596</f>
        <v>0</v>
      </c>
      <c r="O596" s="697">
        <f>[52]ACCOUNTALLOC!O596</f>
        <v>0</v>
      </c>
      <c r="P596" s="697">
        <f>[52]ACCOUNTALLOC!P596</f>
        <v>0</v>
      </c>
      <c r="Q596" s="697">
        <f>[52]ACCOUNTALLOC!Q596</f>
        <v>0</v>
      </c>
      <c r="R596" s="697">
        <f>[52]ACCOUNTALLOC!R596</f>
        <v>0</v>
      </c>
      <c r="S596" s="697">
        <f>[52]ACCOUNTALLOC!S596</f>
        <v>0</v>
      </c>
      <c r="T596" s="698"/>
      <c r="U596" s="697">
        <f>[52]ACCOUNTALLOC!U596</f>
        <v>0</v>
      </c>
      <c r="V596" s="697">
        <f>[52]ACCOUNTALLOC!V596</f>
        <v>0</v>
      </c>
      <c r="W596" s="697">
        <f>[52]ACCOUNTALLOC!W596</f>
        <v>0</v>
      </c>
      <c r="X596" s="697">
        <f>[52]ACCOUNTALLOC!X596</f>
        <v>0</v>
      </c>
      <c r="Y596" s="697">
        <f>[52]ACCOUNTALLOC!Y596</f>
        <v>0</v>
      </c>
      <c r="Z596" s="697">
        <f>[52]ACCOUNTALLOC!Z596</f>
        <v>0</v>
      </c>
      <c r="AA596" s="697">
        <f>[52]ACCOUNTALLOC!AA596</f>
        <v>0</v>
      </c>
      <c r="AB596" s="698"/>
      <c r="AC596" s="697">
        <f>[52]ACCOUNTALLOC!AC596</f>
        <v>0</v>
      </c>
      <c r="AD596" s="697">
        <f>[52]ACCOUNTALLOC!AD596</f>
        <v>0</v>
      </c>
      <c r="AE596" s="697">
        <f>[52]ACCOUNTALLOC!AE596</f>
        <v>0</v>
      </c>
      <c r="AF596" s="697">
        <f>[52]ACCOUNTALLOC!AF596</f>
        <v>0</v>
      </c>
      <c r="AG596" s="697">
        <f>[52]ACCOUNTALLOC!AG596</f>
        <v>0</v>
      </c>
      <c r="AH596" s="697">
        <f>[52]ACCOUNTALLOC!AH596</f>
        <v>0</v>
      </c>
      <c r="AI596" s="697">
        <f>[52]ACCOUNTALLOC!AI596</f>
        <v>0</v>
      </c>
      <c r="AJ596" s="698"/>
      <c r="AK596" s="697">
        <f>[52]ACCOUNTALLOC!AK596</f>
        <v>0</v>
      </c>
      <c r="AL596" s="697">
        <f>[52]ACCOUNTALLOC!AL596</f>
        <v>0</v>
      </c>
      <c r="AM596" s="697">
        <f>[52]ACCOUNTALLOC!AM596</f>
        <v>0</v>
      </c>
      <c r="AN596" s="697">
        <f>[52]ACCOUNTALLOC!AN596</f>
        <v>0</v>
      </c>
      <c r="AO596" s="697">
        <f>[52]ACCOUNTALLOC!AO596</f>
        <v>0</v>
      </c>
      <c r="AP596" s="697">
        <f>[52]ACCOUNTALLOC!AP596</f>
        <v>0</v>
      </c>
      <c r="AQ596" s="697">
        <f>[52]ACCOUNTALLOC!AQ596</f>
        <v>0</v>
      </c>
      <c r="AR596" s="698"/>
      <c r="AS596" s="697">
        <f>[52]ACCOUNTALLOC!AS596</f>
        <v>0</v>
      </c>
      <c r="AT596" s="697">
        <f>[52]ACCOUNTALLOC!AT596</f>
        <v>0</v>
      </c>
      <c r="AU596" s="697">
        <f>[52]ACCOUNTALLOC!AU596</f>
        <v>0</v>
      </c>
      <c r="AV596" s="697">
        <f>[52]ACCOUNTALLOC!AV596</f>
        <v>0</v>
      </c>
      <c r="AW596" s="697">
        <f>[52]ACCOUNTALLOC!AW596</f>
        <v>0</v>
      </c>
      <c r="AX596" s="697">
        <f>[52]ACCOUNTALLOC!AX596</f>
        <v>0</v>
      </c>
      <c r="AY596" s="697">
        <f>[52]ACCOUNTALLOC!AY596</f>
        <v>0</v>
      </c>
      <c r="AZ596" s="698"/>
      <c r="BA596" s="697">
        <f>[52]ACCOUNTALLOC!BA596</f>
        <v>0</v>
      </c>
      <c r="BB596" s="697">
        <f>[52]ACCOUNTALLOC!BB596</f>
        <v>0</v>
      </c>
      <c r="BC596" s="697">
        <f>[52]ACCOUNTALLOC!BC596</f>
        <v>0</v>
      </c>
      <c r="BD596" s="697">
        <f>[52]ACCOUNTALLOC!BD596</f>
        <v>0</v>
      </c>
      <c r="BE596" s="697">
        <f>[52]ACCOUNTALLOC!BE596</f>
        <v>0</v>
      </c>
      <c r="BF596" s="697">
        <f>[52]ACCOUNTALLOC!BF596</f>
        <v>0</v>
      </c>
      <c r="BG596" s="697">
        <f>[52]ACCOUNTALLOC!BG596</f>
        <v>0</v>
      </c>
      <c r="BH596" s="698"/>
      <c r="BI596" s="697">
        <f>[52]ACCOUNTALLOC!BI596</f>
        <v>0</v>
      </c>
      <c r="BJ596" s="697">
        <f>[52]ACCOUNTALLOC!BJ596</f>
        <v>0</v>
      </c>
      <c r="BK596" s="697">
        <f>[52]ACCOUNTALLOC!BK596</f>
        <v>0</v>
      </c>
      <c r="BL596" s="697">
        <f>[52]ACCOUNTALLOC!BL596</f>
        <v>0</v>
      </c>
      <c r="BM596" s="697">
        <f>[52]ACCOUNTALLOC!BM596</f>
        <v>0</v>
      </c>
      <c r="BN596" s="697">
        <f>[52]ACCOUNTALLOC!BN596</f>
        <v>0</v>
      </c>
      <c r="BO596" s="697">
        <f>[52]ACCOUNTALLOC!BO596</f>
        <v>0</v>
      </c>
      <c r="BP596" s="698"/>
      <c r="BQ596" s="697">
        <f>[52]ACCOUNTALLOC!BQ596</f>
        <v>0</v>
      </c>
      <c r="BR596" s="697">
        <f>[52]ACCOUNTALLOC!BR596</f>
        <v>0</v>
      </c>
      <c r="BS596" s="697">
        <f>[52]ACCOUNTALLOC!BS596</f>
        <v>0</v>
      </c>
      <c r="BT596" s="697">
        <f>[52]ACCOUNTALLOC!BT596</f>
        <v>0</v>
      </c>
      <c r="BU596" s="697">
        <f>[52]ACCOUNTALLOC!BU596</f>
        <v>0</v>
      </c>
      <c r="BV596" s="697">
        <f>[52]ACCOUNTALLOC!BV596</f>
        <v>0</v>
      </c>
      <c r="BW596" s="697">
        <f>[52]ACCOUNTALLOC!BW596</f>
        <v>0</v>
      </c>
      <c r="BX596" s="698"/>
      <c r="BY596" s="697">
        <f>[52]ACCOUNTALLOC!BY596</f>
        <v>0</v>
      </c>
      <c r="BZ596" s="697">
        <f>[52]ACCOUNTALLOC!BZ596</f>
        <v>0</v>
      </c>
      <c r="CA596" s="697">
        <f>[52]ACCOUNTALLOC!CA596</f>
        <v>0</v>
      </c>
      <c r="CB596" s="697">
        <f>[52]ACCOUNTALLOC!CB596</f>
        <v>0</v>
      </c>
      <c r="CC596" s="697">
        <f>[52]ACCOUNTALLOC!CC596</f>
        <v>0</v>
      </c>
      <c r="CD596" s="697">
        <f>[52]ACCOUNTALLOC!CD596</f>
        <v>0</v>
      </c>
      <c r="CE596" s="697">
        <f>[52]ACCOUNTALLOC!CE596</f>
        <v>0</v>
      </c>
      <c r="CF596" s="698"/>
      <c r="CG596" s="697">
        <f>[52]ACCOUNTALLOC!CG596</f>
        <v>0</v>
      </c>
      <c r="CH596" s="697">
        <f>[52]ACCOUNTALLOC!CH596</f>
        <v>0</v>
      </c>
      <c r="CI596" s="697">
        <f>[52]ACCOUNTALLOC!CI596</f>
        <v>0</v>
      </c>
      <c r="CJ596" s="697">
        <f>[52]ACCOUNTALLOC!CJ596</f>
        <v>0</v>
      </c>
      <c r="CK596" s="697">
        <f>[52]ACCOUNTALLOC!CK596</f>
        <v>0</v>
      </c>
      <c r="CL596" s="697">
        <f>[52]ACCOUNTALLOC!CL596</f>
        <v>0</v>
      </c>
      <c r="CM596" s="697">
        <f>[52]ACCOUNTALLOC!CM596</f>
        <v>0</v>
      </c>
      <c r="CN596" s="698">
        <f>[52]ACCOUNTALLOC!CN596</f>
        <v>0</v>
      </c>
      <c r="CO596" s="697">
        <f>[52]ACCOUNTALLOC!CO596</f>
        <v>0</v>
      </c>
      <c r="CP596" s="697">
        <f>[52]ACCOUNTALLOC!CP596</f>
        <v>0</v>
      </c>
      <c r="CQ596" s="697">
        <f>[52]ACCOUNTALLOC!CQ596</f>
        <v>0</v>
      </c>
      <c r="CR596" s="697">
        <f>[52]ACCOUNTALLOC!CR596</f>
        <v>0</v>
      </c>
      <c r="CS596" s="697">
        <f>[52]ACCOUNTALLOC!CS596</f>
        <v>0</v>
      </c>
      <c r="CT596" s="697">
        <f>[52]ACCOUNTALLOC!CT596</f>
        <v>0</v>
      </c>
      <c r="CU596" s="697">
        <f>[52]ACCOUNTALLOC!CU596</f>
        <v>0</v>
      </c>
      <c r="CW596" s="65">
        <f>[52]ACCOUNTALLOC!CW582</f>
        <v>0</v>
      </c>
      <c r="CX596" s="65">
        <f>[52]ACCOUNTALLOC!CX582</f>
        <v>0</v>
      </c>
      <c r="CY596" s="65">
        <f>[52]ACCOUNTALLOC!CY582</f>
        <v>0</v>
      </c>
      <c r="CZ596" s="65">
        <f>[52]ACCOUNTALLOC!CZ582</f>
        <v>0</v>
      </c>
      <c r="DA596" s="65">
        <f>[52]ACCOUNTALLOC!DA582</f>
        <v>0</v>
      </c>
      <c r="DB596" s="65">
        <f>[52]ACCOUNTALLOC!DB582</f>
        <v>0</v>
      </c>
      <c r="DC596" s="65">
        <f>[52]ACCOUNTALLOC!DC582</f>
        <v>0</v>
      </c>
      <c r="DE596" s="65">
        <v>0</v>
      </c>
      <c r="DF596" s="65">
        <v>0</v>
      </c>
      <c r="DG596" s="65">
        <v>0</v>
      </c>
      <c r="DH596" s="65">
        <v>0</v>
      </c>
      <c r="DI596" s="65">
        <v>0</v>
      </c>
      <c r="DJ596" s="65">
        <v>0</v>
      </c>
      <c r="DK596" s="65">
        <v>0</v>
      </c>
      <c r="DM596" s="65">
        <v>0</v>
      </c>
      <c r="DN596" s="65">
        <v>0</v>
      </c>
      <c r="DO596" s="65">
        <v>0</v>
      </c>
      <c r="DP596" s="65">
        <v>0</v>
      </c>
      <c r="DQ596" s="65">
        <v>0</v>
      </c>
      <c r="DR596" s="65">
        <v>0</v>
      </c>
      <c r="DS596" s="65">
        <v>0</v>
      </c>
      <c r="DU596" s="65">
        <v>0</v>
      </c>
      <c r="DV596" s="65">
        <v>0</v>
      </c>
      <c r="DW596" s="65">
        <v>0</v>
      </c>
      <c r="DX596" s="65">
        <v>0</v>
      </c>
      <c r="DY596" s="65">
        <v>0</v>
      </c>
      <c r="DZ596" s="65">
        <v>0</v>
      </c>
      <c r="EA596" s="65">
        <v>0</v>
      </c>
      <c r="EC596" s="65">
        <v>0</v>
      </c>
      <c r="ED596" s="65">
        <v>0</v>
      </c>
      <c r="EE596" s="65">
        <v>0</v>
      </c>
      <c r="EF596" s="65">
        <v>0</v>
      </c>
      <c r="EG596" s="65">
        <v>0</v>
      </c>
      <c r="EH596" s="65">
        <v>0</v>
      </c>
      <c r="EI596" s="65">
        <v>0</v>
      </c>
      <c r="EK596" s="65">
        <v>0</v>
      </c>
      <c r="EL596" s="65">
        <v>0</v>
      </c>
      <c r="EM596" s="65">
        <v>0</v>
      </c>
      <c r="EN596" s="65">
        <v>0</v>
      </c>
      <c r="EO596" s="65">
        <v>0</v>
      </c>
      <c r="EP596" s="65">
        <v>0</v>
      </c>
      <c r="EQ596" s="65">
        <v>0</v>
      </c>
      <c r="ES596" s="65">
        <v>0</v>
      </c>
      <c r="ET596" s="65">
        <v>0</v>
      </c>
      <c r="EU596" s="65">
        <v>0</v>
      </c>
      <c r="EV596" s="65">
        <v>0</v>
      </c>
      <c r="EW596" s="65">
        <v>0</v>
      </c>
      <c r="EX596" s="65">
        <v>0</v>
      </c>
      <c r="EY596" s="65">
        <v>0</v>
      </c>
      <c r="FA596" s="65">
        <v>0</v>
      </c>
      <c r="FB596" s="65">
        <v>0</v>
      </c>
      <c r="FC596" s="65">
        <v>0</v>
      </c>
      <c r="FD596" s="65">
        <v>0</v>
      </c>
      <c r="FE596" s="65">
        <v>0</v>
      </c>
      <c r="FF596" s="65">
        <v>0</v>
      </c>
      <c r="FG596" s="65">
        <v>0</v>
      </c>
    </row>
    <row r="597" spans="1:163">
      <c r="A597" s="698"/>
      <c r="B597" s="694" t="str">
        <f>[52]ACCOUNTALLOC!B597</f>
        <v>TOTAL TAXES OTHER THAN INCOME</v>
      </c>
      <c r="C597" s="696">
        <f>[52]ACCOUNTALLOC!C597</f>
        <v>86495562.504948333</v>
      </c>
      <c r="D597" s="700"/>
      <c r="E597" s="696">
        <f>[52]ACCOUNTALLOC!E597</f>
        <v>16410734.737656334</v>
      </c>
      <c r="F597" s="696">
        <f>[52]ACCOUNTALLOC!F597</f>
        <v>27794676.484940927</v>
      </c>
      <c r="G597" s="696">
        <f>[52]ACCOUNTALLOC!G597</f>
        <v>5458910.2741576293</v>
      </c>
      <c r="H597" s="696">
        <f>[52]ACCOUNTALLOC!H597</f>
        <v>0</v>
      </c>
      <c r="I597" s="696">
        <f>[52]ACCOUNTALLOC!I597</f>
        <v>0</v>
      </c>
      <c r="J597" s="696">
        <f>[52]ACCOUNTALLOC!J597</f>
        <v>0</v>
      </c>
      <c r="K597" s="696">
        <f>[52]ACCOUNTALLOC!K597</f>
        <v>49664321.496754892</v>
      </c>
      <c r="L597" s="696"/>
      <c r="M597" s="696">
        <f>[52]ACCOUNTALLOC!M597</f>
        <v>3190765.6191692641</v>
      </c>
      <c r="N597" s="696">
        <f>[52]ACCOUNTALLOC!N597</f>
        <v>7062301.1559089795</v>
      </c>
      <c r="O597" s="696">
        <f>[52]ACCOUNTALLOC!O597</f>
        <v>632947.59071273671</v>
      </c>
      <c r="P597" s="696">
        <f>[52]ACCOUNTALLOC!P597</f>
        <v>0</v>
      </c>
      <c r="Q597" s="696">
        <f>[52]ACCOUNTALLOC!Q597</f>
        <v>0</v>
      </c>
      <c r="R597" s="696">
        <f>[52]ACCOUNTALLOC!R597</f>
        <v>0</v>
      </c>
      <c r="S597" s="696">
        <f>[52]ACCOUNTALLOC!S597</f>
        <v>10886014.365790982</v>
      </c>
      <c r="T597" s="696"/>
      <c r="U597" s="696">
        <f>[52]ACCOUNTALLOC!U597</f>
        <v>2882000.1391621311</v>
      </c>
      <c r="V597" s="696">
        <f>[52]ACCOUNTALLOC!V597</f>
        <v>7853819.7152072489</v>
      </c>
      <c r="W597" s="696">
        <f>[52]ACCOUNTALLOC!W597</f>
        <v>131820.33977775738</v>
      </c>
      <c r="X597" s="696">
        <f>[52]ACCOUNTALLOC!X597</f>
        <v>0</v>
      </c>
      <c r="Y597" s="696">
        <f>[52]ACCOUNTALLOC!Y597</f>
        <v>0</v>
      </c>
      <c r="Z597" s="696">
        <f>[52]ACCOUNTALLOC!Z597</f>
        <v>0</v>
      </c>
      <c r="AA597" s="696">
        <f>[52]ACCOUNTALLOC!AA597</f>
        <v>10867640.194147136</v>
      </c>
      <c r="AB597" s="696"/>
      <c r="AC597" s="696">
        <f>[52]ACCOUNTALLOC!AC597</f>
        <v>1330724.6183565583</v>
      </c>
      <c r="AD597" s="696">
        <f>[52]ACCOUNTALLOC!AD597</f>
        <v>5068586.7854018928</v>
      </c>
      <c r="AE597" s="696">
        <f>[52]ACCOUNTALLOC!AE597</f>
        <v>48697.145876234208</v>
      </c>
      <c r="AF597" s="696">
        <f>[52]ACCOUNTALLOC!AF597</f>
        <v>0</v>
      </c>
      <c r="AG597" s="696">
        <f>[52]ACCOUNTALLOC!AG597</f>
        <v>0</v>
      </c>
      <c r="AH597" s="696">
        <f>[52]ACCOUNTALLOC!AH597</f>
        <v>0</v>
      </c>
      <c r="AI597" s="696">
        <f>[52]ACCOUNTALLOC!AI597</f>
        <v>6448008.5496346857</v>
      </c>
      <c r="AJ597" s="696"/>
      <c r="AK597" s="696">
        <f>[52]ACCOUNTALLOC!AK597</f>
        <v>1025270.0431293541</v>
      </c>
      <c r="AL597" s="696">
        <f>[52]ACCOUNTALLOC!AL597</f>
        <v>3526432.7069812734</v>
      </c>
      <c r="AM597" s="696">
        <f>[52]ACCOUNTALLOC!AM597</f>
        <v>179445.39888888964</v>
      </c>
      <c r="AN597" s="696">
        <f>[52]ACCOUNTALLOC!AN597</f>
        <v>0</v>
      </c>
      <c r="AO597" s="696">
        <f>[52]ACCOUNTALLOC!AO597</f>
        <v>0</v>
      </c>
      <c r="AP597" s="696">
        <f>[52]ACCOUNTALLOC!AP597</f>
        <v>0</v>
      </c>
      <c r="AQ597" s="696">
        <f>[52]ACCOUNTALLOC!AQ597</f>
        <v>4731148.1489995169</v>
      </c>
      <c r="AR597" s="696"/>
      <c r="AS597" s="696">
        <f>[52]ACCOUNTALLOC!AS597</f>
        <v>9301.0883278227393</v>
      </c>
      <c r="AT597" s="696">
        <f>[52]ACCOUNTALLOC!AT597</f>
        <v>11135.093408066148</v>
      </c>
      <c r="AU597" s="696">
        <f>[52]ACCOUNTALLOC!AU597</f>
        <v>452.04456642869985</v>
      </c>
      <c r="AV597" s="696">
        <f>[52]ACCOUNTALLOC!AV597</f>
        <v>0</v>
      </c>
      <c r="AW597" s="696">
        <f>[52]ACCOUNTALLOC!AW597</f>
        <v>0</v>
      </c>
      <c r="AX597" s="696">
        <f>[52]ACCOUNTALLOC!AX597</f>
        <v>0</v>
      </c>
      <c r="AY597" s="696">
        <f>[52]ACCOUNTALLOC!AY597</f>
        <v>20888.226302317587</v>
      </c>
      <c r="AZ597" s="696"/>
      <c r="BA597" s="696">
        <f>[52]ACCOUNTALLOC!BA597</f>
        <v>165872.17597597587</v>
      </c>
      <c r="BB597" s="696">
        <f>[52]ACCOUNTALLOC!BB597</f>
        <v>307323.17494945769</v>
      </c>
      <c r="BC597" s="696">
        <f>[52]ACCOUNTALLOC!BC597</f>
        <v>45852.394554136939</v>
      </c>
      <c r="BD597" s="696">
        <f>[52]ACCOUNTALLOC!BD597</f>
        <v>0</v>
      </c>
      <c r="BE597" s="696">
        <f>[52]ACCOUNTALLOC!BE597</f>
        <v>0</v>
      </c>
      <c r="BF597" s="696">
        <f>[52]ACCOUNTALLOC!BF597</f>
        <v>0</v>
      </c>
      <c r="BG597" s="696">
        <f>[52]ACCOUNTALLOC!BG597</f>
        <v>519047.74547957053</v>
      </c>
      <c r="BH597" s="696"/>
      <c r="BI597" s="696">
        <f>[52]ACCOUNTALLOC!BI597</f>
        <v>199490.681965859</v>
      </c>
      <c r="BJ597" s="696">
        <f>[52]ACCOUNTALLOC!BJ597</f>
        <v>75941.668137717119</v>
      </c>
      <c r="BK597" s="696">
        <f>[52]ACCOUNTALLOC!BK597</f>
        <v>13751.181315821343</v>
      </c>
      <c r="BL597" s="696">
        <f>[52]ACCOUNTALLOC!BL597</f>
        <v>0</v>
      </c>
      <c r="BM597" s="696">
        <f>[52]ACCOUNTALLOC!BM597</f>
        <v>0</v>
      </c>
      <c r="BN597" s="696">
        <f>[52]ACCOUNTALLOC!BN597</f>
        <v>0</v>
      </c>
      <c r="BO597" s="696">
        <f>[52]ACCOUNTALLOC!BO597</f>
        <v>289183.53141939745</v>
      </c>
      <c r="BP597" s="696"/>
      <c r="BQ597" s="696">
        <f>[52]ACCOUNTALLOC!BQ597</f>
        <v>194370.82231027487</v>
      </c>
      <c r="BR597" s="696">
        <f>[52]ACCOUNTALLOC!BR597</f>
        <v>1526383.455465399</v>
      </c>
      <c r="BS597" s="696">
        <f>[52]ACCOUNTALLOC!BS597</f>
        <v>13098.921531897038</v>
      </c>
      <c r="BT597" s="696">
        <f>[52]ACCOUNTALLOC!BT597</f>
        <v>0</v>
      </c>
      <c r="BU597" s="696">
        <f>[52]ACCOUNTALLOC!BU597</f>
        <v>0</v>
      </c>
      <c r="BV597" s="696">
        <f>[52]ACCOUNTALLOC!BV597</f>
        <v>0</v>
      </c>
      <c r="BW597" s="696">
        <f>[52]ACCOUNTALLOC!BW597</f>
        <v>1733853.1993075709</v>
      </c>
      <c r="BX597" s="696"/>
      <c r="BY597" s="696">
        <f>[52]ACCOUNTALLOC!BY597</f>
        <v>61070.75237793367</v>
      </c>
      <c r="BZ597" s="696">
        <f>[52]ACCOUNTALLOC!BZ597</f>
        <v>448201.45918784197</v>
      </c>
      <c r="CA597" s="696">
        <f>[52]ACCOUNTALLOC!CA597</f>
        <v>22395.18082437446</v>
      </c>
      <c r="CB597" s="696">
        <f>[52]ACCOUNTALLOC!CB597</f>
        <v>0</v>
      </c>
      <c r="CC597" s="696">
        <f>[52]ACCOUNTALLOC!CC597</f>
        <v>0</v>
      </c>
      <c r="CD597" s="696">
        <f>[52]ACCOUNTALLOC!CD597</f>
        <v>0</v>
      </c>
      <c r="CE597" s="696">
        <f>[52]ACCOUNTALLOC!CE597</f>
        <v>531667.39239015011</v>
      </c>
      <c r="CF597" s="696"/>
      <c r="CG597" s="696">
        <f>[52]ACCOUNTALLOC!CG597</f>
        <v>115467.81611116922</v>
      </c>
      <c r="CH597" s="696">
        <f>[52]ACCOUNTALLOC!CH597</f>
        <v>183795.49109536479</v>
      </c>
      <c r="CI597" s="696">
        <f>[52]ACCOUNTALLOC!CI597</f>
        <v>476807.26230405399</v>
      </c>
      <c r="CJ597" s="696">
        <f>[52]ACCOUNTALLOC!CJ597</f>
        <v>0</v>
      </c>
      <c r="CK597" s="696">
        <f>[52]ACCOUNTALLOC!CK597</f>
        <v>0</v>
      </c>
      <c r="CL597" s="696">
        <f>[52]ACCOUNTALLOC!CL597</f>
        <v>0</v>
      </c>
      <c r="CM597" s="696">
        <f>[52]ACCOUNTALLOC!CM597</f>
        <v>776070.56951058796</v>
      </c>
      <c r="CN597" s="696">
        <f>[52]ACCOUNTALLOC!CN597</f>
        <v>0</v>
      </c>
      <c r="CO597" s="696">
        <f>[52]ACCOUNTALLOC!CO597</f>
        <v>9620.6161931470742</v>
      </c>
      <c r="CP597" s="696">
        <f>[52]ACCOUNTALLOC!CP597</f>
        <v>17987.836425605317</v>
      </c>
      <c r="CQ597" s="696">
        <f>[52]ACCOUNTALLOC!CQ597</f>
        <v>110.63259277630533</v>
      </c>
      <c r="CR597" s="696">
        <f>[52]ACCOUNTALLOC!CR597</f>
        <v>0</v>
      </c>
      <c r="CS597" s="696">
        <f>[52]ACCOUNTALLOC!CS597</f>
        <v>0</v>
      </c>
      <c r="CT597" s="696">
        <f>[52]ACCOUNTALLOC!CT597</f>
        <v>0</v>
      </c>
      <c r="CU597" s="696">
        <f>[52]ACCOUNTALLOC!CU597</f>
        <v>27719.085211528698</v>
      </c>
      <c r="CV597" s="66"/>
      <c r="CW597" s="66">
        <f>[52]ACCOUNTALLOC!CW583</f>
        <v>0</v>
      </c>
      <c r="CX597" s="66">
        <f>[52]ACCOUNTALLOC!CX583</f>
        <v>0</v>
      </c>
      <c r="CY597" s="66">
        <f>[52]ACCOUNTALLOC!CY583</f>
        <v>0</v>
      </c>
      <c r="CZ597" s="66">
        <f>[52]ACCOUNTALLOC!CZ583</f>
        <v>0</v>
      </c>
      <c r="DA597" s="66">
        <f>[52]ACCOUNTALLOC!DA583</f>
        <v>0</v>
      </c>
      <c r="DB597" s="66">
        <f>[52]ACCOUNTALLOC!DB583</f>
        <v>0</v>
      </c>
      <c r="DC597" s="66">
        <f>[52]ACCOUNTALLOC!DC583</f>
        <v>0</v>
      </c>
      <c r="DD597" s="66"/>
      <c r="DE597" s="66">
        <v>0</v>
      </c>
      <c r="DF597" s="66">
        <v>0</v>
      </c>
      <c r="DG597" s="66">
        <v>0</v>
      </c>
      <c r="DH597" s="66">
        <v>0</v>
      </c>
      <c r="DI597" s="66">
        <v>0</v>
      </c>
      <c r="DJ597" s="66">
        <v>0</v>
      </c>
      <c r="DK597" s="66">
        <v>0</v>
      </c>
      <c r="DL597" s="66"/>
      <c r="DM597" s="66">
        <v>0</v>
      </c>
      <c r="DN597" s="66">
        <v>0</v>
      </c>
      <c r="DO597" s="66">
        <v>0</v>
      </c>
      <c r="DP597" s="66">
        <v>0</v>
      </c>
      <c r="DQ597" s="66">
        <v>0</v>
      </c>
      <c r="DR597" s="66">
        <v>0</v>
      </c>
      <c r="DS597" s="66">
        <v>0</v>
      </c>
      <c r="DT597" s="66"/>
      <c r="DU597" s="66">
        <v>0</v>
      </c>
      <c r="DV597" s="66">
        <v>0</v>
      </c>
      <c r="DW597" s="66">
        <v>0</v>
      </c>
      <c r="DX597" s="66">
        <v>0</v>
      </c>
      <c r="DY597" s="66">
        <v>0</v>
      </c>
      <c r="DZ597" s="66">
        <v>0</v>
      </c>
      <c r="EA597" s="66">
        <v>0</v>
      </c>
      <c r="EB597" s="66"/>
      <c r="EC597" s="66">
        <v>0</v>
      </c>
      <c r="ED597" s="66">
        <v>0</v>
      </c>
      <c r="EE597" s="66">
        <v>0</v>
      </c>
      <c r="EF597" s="66">
        <v>0</v>
      </c>
      <c r="EG597" s="66">
        <v>0</v>
      </c>
      <c r="EH597" s="66">
        <v>0</v>
      </c>
      <c r="EI597" s="66">
        <v>0</v>
      </c>
      <c r="EJ597" s="66"/>
      <c r="EK597" s="66">
        <v>0</v>
      </c>
      <c r="EL597" s="66">
        <v>0</v>
      </c>
      <c r="EM597" s="66">
        <v>0</v>
      </c>
      <c r="EN597" s="66">
        <v>0</v>
      </c>
      <c r="EO597" s="66">
        <v>0</v>
      </c>
      <c r="EP597" s="66">
        <v>0</v>
      </c>
      <c r="EQ597" s="66">
        <v>0</v>
      </c>
      <c r="ER597" s="66"/>
      <c r="ES597" s="66">
        <v>0</v>
      </c>
      <c r="ET597" s="66">
        <v>0</v>
      </c>
      <c r="EU597" s="66">
        <v>0</v>
      </c>
      <c r="EV597" s="66">
        <v>0</v>
      </c>
      <c r="EW597" s="66">
        <v>0</v>
      </c>
      <c r="EX597" s="66">
        <v>0</v>
      </c>
      <c r="EY597" s="66">
        <v>0</v>
      </c>
      <c r="EZ597" s="66"/>
      <c r="FA597" s="66">
        <v>0</v>
      </c>
      <c r="FB597" s="66">
        <v>0</v>
      </c>
      <c r="FC597" s="66">
        <v>0</v>
      </c>
      <c r="FD597" s="66">
        <v>0</v>
      </c>
      <c r="FE597" s="66">
        <v>0</v>
      </c>
      <c r="FF597" s="66">
        <v>0</v>
      </c>
      <c r="FG597" s="66">
        <v>0</v>
      </c>
    </row>
    <row r="598" spans="1:163">
      <c r="D598" s="64"/>
      <c r="CW598" s="14">
        <f>[52]ACCOUNTALLOC!CW584</f>
        <v>0</v>
      </c>
      <c r="CX598" s="14">
        <f>[52]ACCOUNTALLOC!CX584</f>
        <v>0</v>
      </c>
      <c r="CY598" s="14">
        <f>[52]ACCOUNTALLOC!CY584</f>
        <v>0</v>
      </c>
      <c r="CZ598" s="14">
        <f>[52]ACCOUNTALLOC!CZ584</f>
        <v>0</v>
      </c>
      <c r="DA598" s="14">
        <f>[52]ACCOUNTALLOC!DA584</f>
        <v>0</v>
      </c>
      <c r="DB598" s="14">
        <f>[52]ACCOUNTALLOC!DB584</f>
        <v>0</v>
      </c>
      <c r="DC598" s="14">
        <f>[52]ACCOUNTALLOC!DC584</f>
        <v>0</v>
      </c>
    </row>
    <row r="599" spans="1:163">
      <c r="D599" s="64"/>
      <c r="CW599" s="2">
        <f>[52]ACCOUNTALLOC!CW585</f>
        <v>0</v>
      </c>
      <c r="CX599" s="2">
        <f>[52]ACCOUNTALLOC!CX585</f>
        <v>0</v>
      </c>
      <c r="CY599" s="2">
        <f>[52]ACCOUNTALLOC!CY585</f>
        <v>0</v>
      </c>
      <c r="CZ599" s="2">
        <f>[52]ACCOUNTALLOC!CZ585</f>
        <v>0</v>
      </c>
      <c r="DA599" s="2">
        <f>[52]ACCOUNTALLOC!DA585</f>
        <v>0</v>
      </c>
      <c r="DB599" s="2">
        <f>[52]ACCOUNTALLOC!DB585</f>
        <v>0</v>
      </c>
      <c r="DC599" s="2">
        <f>[52]ACCOUNTALLOC!DC585</f>
        <v>0</v>
      </c>
    </row>
    <row r="600" spans="1:163">
      <c r="D600" s="64"/>
      <c r="CW600" s="2">
        <f>[52]ACCOUNTALLOC!CW586</f>
        <v>0</v>
      </c>
      <c r="CX600" s="2">
        <f>[52]ACCOUNTALLOC!CX586</f>
        <v>0</v>
      </c>
      <c r="CY600" s="2">
        <f>[52]ACCOUNTALLOC!CY586</f>
        <v>0</v>
      </c>
      <c r="CZ600" s="2">
        <f>[52]ACCOUNTALLOC!CZ586</f>
        <v>0</v>
      </c>
      <c r="DA600" s="2">
        <f>[52]ACCOUNTALLOC!DA586</f>
        <v>0</v>
      </c>
      <c r="DB600" s="2">
        <f>[52]ACCOUNTALLOC!DB586</f>
        <v>0</v>
      </c>
      <c r="DC600" s="2">
        <f>[52]ACCOUNTALLOC!DC586</f>
        <v>0</v>
      </c>
    </row>
    <row r="601" spans="1:163">
      <c r="B601" s="12" t="s">
        <v>264</v>
      </c>
      <c r="D601" s="64"/>
      <c r="CW601" s="14">
        <f>[52]ACCOUNTALLOC!CW587</f>
        <v>0</v>
      </c>
      <c r="CX601" s="14">
        <f>[52]ACCOUNTALLOC!CX587</f>
        <v>0</v>
      </c>
      <c r="CY601" s="14">
        <f>[52]ACCOUNTALLOC!CY587</f>
        <v>0</v>
      </c>
      <c r="CZ601" s="14">
        <f>[52]ACCOUNTALLOC!CZ587</f>
        <v>0</v>
      </c>
      <c r="DA601" s="14">
        <f>[52]ACCOUNTALLOC!DA587</f>
        <v>0</v>
      </c>
      <c r="DB601" s="14">
        <f>[52]ACCOUNTALLOC!DB587</f>
        <v>0</v>
      </c>
      <c r="DC601" s="14">
        <f>[52]ACCOUNTALLOC!DC587</f>
        <v>0</v>
      </c>
    </row>
    <row r="602" spans="1:163">
      <c r="A602" s="699">
        <f>[52]ACCOUNTALLOC!A602</f>
        <v>450.01</v>
      </c>
      <c r="B602" s="698" t="str">
        <f>[52]ACCOUNTALLOC!B602</f>
        <v>Late Payment Revenue - Interest</v>
      </c>
      <c r="C602" s="695">
        <f>[52]ACCOUNTALLOC!C602</f>
        <v>2151272.19</v>
      </c>
      <c r="D602" s="700"/>
      <c r="E602" s="697">
        <f>[52]ACCOUNTALLOC!E602</f>
        <v>0</v>
      </c>
      <c r="F602" s="697">
        <f>[52]ACCOUNTALLOC!F602</f>
        <v>0</v>
      </c>
      <c r="G602" s="697">
        <f>[52]ACCOUNTALLOC!G602</f>
        <v>1682000.0314221452</v>
      </c>
      <c r="H602" s="697">
        <f>[52]ACCOUNTALLOC!H602</f>
        <v>0</v>
      </c>
      <c r="I602" s="697">
        <f>[52]ACCOUNTALLOC!I602</f>
        <v>0</v>
      </c>
      <c r="J602" s="697">
        <f>[52]ACCOUNTALLOC!J602</f>
        <v>0</v>
      </c>
      <c r="K602" s="697">
        <f>[52]ACCOUNTALLOC!K602</f>
        <v>1682000.0314221452</v>
      </c>
      <c r="L602" s="698"/>
      <c r="M602" s="697">
        <f>[52]ACCOUNTALLOC!M602</f>
        <v>0</v>
      </c>
      <c r="N602" s="697">
        <f>[52]ACCOUNTALLOC!N602</f>
        <v>0</v>
      </c>
      <c r="O602" s="697">
        <f>[52]ACCOUNTALLOC!O602</f>
        <v>246772.06005798699</v>
      </c>
      <c r="P602" s="697">
        <f>[52]ACCOUNTALLOC!P602</f>
        <v>0</v>
      </c>
      <c r="Q602" s="697">
        <f>[52]ACCOUNTALLOC!Q602</f>
        <v>0</v>
      </c>
      <c r="R602" s="697">
        <f>[52]ACCOUNTALLOC!R602</f>
        <v>0</v>
      </c>
      <c r="S602" s="697">
        <f>[52]ACCOUNTALLOC!S602</f>
        <v>246772.06005798699</v>
      </c>
      <c r="T602" s="698"/>
      <c r="U602" s="697">
        <f>[52]ACCOUNTALLOC!U602</f>
        <v>0</v>
      </c>
      <c r="V602" s="697">
        <f>[52]ACCOUNTALLOC!V602</f>
        <v>0</v>
      </c>
      <c r="W602" s="697">
        <f>[52]ACCOUNTALLOC!W602</f>
        <v>90978.809853960847</v>
      </c>
      <c r="X602" s="697">
        <f>[52]ACCOUNTALLOC!X602</f>
        <v>0</v>
      </c>
      <c r="Y602" s="697">
        <f>[52]ACCOUNTALLOC!Y602</f>
        <v>0</v>
      </c>
      <c r="Z602" s="697">
        <f>[52]ACCOUNTALLOC!Z602</f>
        <v>0</v>
      </c>
      <c r="AA602" s="697">
        <f>[52]ACCOUNTALLOC!AA602</f>
        <v>90978.809853960847</v>
      </c>
      <c r="AB602" s="698"/>
      <c r="AC602" s="697">
        <f>[52]ACCOUNTALLOC!AC602</f>
        <v>0</v>
      </c>
      <c r="AD602" s="697">
        <f>[52]ACCOUNTALLOC!AD602</f>
        <v>0</v>
      </c>
      <c r="AE602" s="697">
        <f>[52]ACCOUNTALLOC!AE602</f>
        <v>23981.165497099108</v>
      </c>
      <c r="AF602" s="697">
        <f>[52]ACCOUNTALLOC!AF602</f>
        <v>0</v>
      </c>
      <c r="AG602" s="697">
        <f>[52]ACCOUNTALLOC!AG602</f>
        <v>0</v>
      </c>
      <c r="AH602" s="697">
        <f>[52]ACCOUNTALLOC!AH602</f>
        <v>0</v>
      </c>
      <c r="AI602" s="697">
        <f>[52]ACCOUNTALLOC!AI602</f>
        <v>23981.165497099108</v>
      </c>
      <c r="AJ602" s="698"/>
      <c r="AK602" s="697">
        <f>[52]ACCOUNTALLOC!AK602</f>
        <v>0</v>
      </c>
      <c r="AL602" s="697">
        <f>[52]ACCOUNTALLOC!AL602</f>
        <v>0</v>
      </c>
      <c r="AM602" s="697">
        <f>[52]ACCOUNTALLOC!AM602</f>
        <v>20156.079805606169</v>
      </c>
      <c r="AN602" s="697">
        <f>[52]ACCOUNTALLOC!AN602</f>
        <v>0</v>
      </c>
      <c r="AO602" s="697">
        <f>[52]ACCOUNTALLOC!AO602</f>
        <v>0</v>
      </c>
      <c r="AP602" s="697">
        <f>[52]ACCOUNTALLOC!AP602</f>
        <v>0</v>
      </c>
      <c r="AQ602" s="697">
        <f>[52]ACCOUNTALLOC!AQ602</f>
        <v>20156.079805606169</v>
      </c>
      <c r="AR602" s="698"/>
      <c r="AS602" s="697">
        <f>[52]ACCOUNTALLOC!AS602</f>
        <v>0</v>
      </c>
      <c r="AT602" s="697">
        <f>[52]ACCOUNTALLOC!AT602</f>
        <v>0</v>
      </c>
      <c r="AU602" s="697">
        <f>[52]ACCOUNTALLOC!AU602</f>
        <v>0</v>
      </c>
      <c r="AV602" s="697">
        <f>[52]ACCOUNTALLOC!AV602</f>
        <v>0</v>
      </c>
      <c r="AW602" s="697">
        <f>[52]ACCOUNTALLOC!AW602</f>
        <v>0</v>
      </c>
      <c r="AX602" s="697">
        <f>[52]ACCOUNTALLOC!AX602</f>
        <v>0</v>
      </c>
      <c r="AY602" s="697">
        <f>[52]ACCOUNTALLOC!AY602</f>
        <v>0</v>
      </c>
      <c r="AZ602" s="698"/>
      <c r="BA602" s="697">
        <f>[52]ACCOUNTALLOC!BA602</f>
        <v>0</v>
      </c>
      <c r="BB602" s="697">
        <f>[52]ACCOUNTALLOC!BB602</f>
        <v>0</v>
      </c>
      <c r="BC602" s="697">
        <f>[52]ACCOUNTALLOC!BC602</f>
        <v>143.12822117685513</v>
      </c>
      <c r="BD602" s="697">
        <f>[52]ACCOUNTALLOC!BD602</f>
        <v>0</v>
      </c>
      <c r="BE602" s="697">
        <f>[52]ACCOUNTALLOC!BE602</f>
        <v>0</v>
      </c>
      <c r="BF602" s="697">
        <f>[52]ACCOUNTALLOC!BF602</f>
        <v>0</v>
      </c>
      <c r="BG602" s="697">
        <f>[52]ACCOUNTALLOC!BG602</f>
        <v>143.12822117685513</v>
      </c>
      <c r="BH602" s="698"/>
      <c r="BI602" s="697">
        <f>[52]ACCOUNTALLOC!BI602</f>
        <v>0</v>
      </c>
      <c r="BJ602" s="697">
        <f>[52]ACCOUNTALLOC!BJ602</f>
        <v>0</v>
      </c>
      <c r="BK602" s="697">
        <f>[52]ACCOUNTALLOC!BK602</f>
        <v>0</v>
      </c>
      <c r="BL602" s="697">
        <f>[52]ACCOUNTALLOC!BL602</f>
        <v>0</v>
      </c>
      <c r="BM602" s="697">
        <f>[52]ACCOUNTALLOC!BM602</f>
        <v>0</v>
      </c>
      <c r="BN602" s="697">
        <f>[52]ACCOUNTALLOC!BN602</f>
        <v>0</v>
      </c>
      <c r="BO602" s="697">
        <f>[52]ACCOUNTALLOC!BO602</f>
        <v>0</v>
      </c>
      <c r="BP602" s="698"/>
      <c r="BQ602" s="697">
        <f>[52]ACCOUNTALLOC!BQ602</f>
        <v>0</v>
      </c>
      <c r="BR602" s="697">
        <f>[52]ACCOUNTALLOC!BR602</f>
        <v>0</v>
      </c>
      <c r="BS602" s="697">
        <f>[52]ACCOUNTALLOC!BS602</f>
        <v>2769.0559110449281</v>
      </c>
      <c r="BT602" s="697">
        <f>[52]ACCOUNTALLOC!BT602</f>
        <v>0</v>
      </c>
      <c r="BU602" s="697">
        <f>[52]ACCOUNTALLOC!BU602</f>
        <v>0</v>
      </c>
      <c r="BV602" s="697">
        <f>[52]ACCOUNTALLOC!BV602</f>
        <v>0</v>
      </c>
      <c r="BW602" s="697">
        <f>[52]ACCOUNTALLOC!BW602</f>
        <v>2769.0559110449281</v>
      </c>
      <c r="BX602" s="698"/>
      <c r="BY602" s="697">
        <f>[52]ACCOUNTALLOC!BY602</f>
        <v>0</v>
      </c>
      <c r="BZ602" s="697">
        <f>[52]ACCOUNTALLOC!BZ602</f>
        <v>0</v>
      </c>
      <c r="CA602" s="697">
        <f>[52]ACCOUNTALLOC!CA602</f>
        <v>1992.4596373803079</v>
      </c>
      <c r="CB602" s="697">
        <f>[52]ACCOUNTALLOC!CB602</f>
        <v>0</v>
      </c>
      <c r="CC602" s="697">
        <f>[52]ACCOUNTALLOC!CC602</f>
        <v>0</v>
      </c>
      <c r="CD602" s="697">
        <f>[52]ACCOUNTALLOC!CD602</f>
        <v>0</v>
      </c>
      <c r="CE602" s="697">
        <f>[52]ACCOUNTALLOC!CE602</f>
        <v>1992.4596373803079</v>
      </c>
      <c r="CF602" s="698"/>
      <c r="CG602" s="697">
        <f>[52]ACCOUNTALLOC!CG602</f>
        <v>0</v>
      </c>
      <c r="CH602" s="697">
        <f>[52]ACCOUNTALLOC!CH602</f>
        <v>0</v>
      </c>
      <c r="CI602" s="697">
        <f>[52]ACCOUNTALLOC!CI602</f>
        <v>82443.94920878431</v>
      </c>
      <c r="CJ602" s="697">
        <f>[52]ACCOUNTALLOC!CJ602</f>
        <v>0</v>
      </c>
      <c r="CK602" s="697">
        <f>[52]ACCOUNTALLOC!CK602</f>
        <v>0</v>
      </c>
      <c r="CL602" s="697">
        <f>[52]ACCOUNTALLOC!CL602</f>
        <v>0</v>
      </c>
      <c r="CM602" s="697">
        <f>[52]ACCOUNTALLOC!CM602</f>
        <v>82443.94920878431</v>
      </c>
      <c r="CN602" s="698">
        <f>[52]ACCOUNTALLOC!CN602</f>
        <v>0</v>
      </c>
      <c r="CO602" s="697">
        <f>[52]ACCOUNTALLOC!CO602</f>
        <v>0</v>
      </c>
      <c r="CP602" s="697">
        <f>[52]ACCOUNTALLOC!CP602</f>
        <v>0</v>
      </c>
      <c r="CQ602" s="697">
        <f>[52]ACCOUNTALLOC!CQ602</f>
        <v>35.45038481510101</v>
      </c>
      <c r="CR602" s="697">
        <f>[52]ACCOUNTALLOC!CR602</f>
        <v>0</v>
      </c>
      <c r="CS602" s="697">
        <f>[52]ACCOUNTALLOC!CS602</f>
        <v>0</v>
      </c>
      <c r="CT602" s="697">
        <f>[52]ACCOUNTALLOC!CT602</f>
        <v>0</v>
      </c>
      <c r="CU602" s="697">
        <f>[52]ACCOUNTALLOC!CU602</f>
        <v>35.45038481510101</v>
      </c>
      <c r="CW602" s="65">
        <f>[52]ACCOUNTALLOC!CW588</f>
        <v>0</v>
      </c>
      <c r="CX602" s="65">
        <f>[52]ACCOUNTALLOC!CX588</f>
        <v>0</v>
      </c>
      <c r="CY602" s="65">
        <f>[52]ACCOUNTALLOC!CY588</f>
        <v>0</v>
      </c>
      <c r="CZ602" s="65">
        <f>[52]ACCOUNTALLOC!CZ588</f>
        <v>0</v>
      </c>
      <c r="DA602" s="65">
        <f>[52]ACCOUNTALLOC!DA588</f>
        <v>0</v>
      </c>
      <c r="DB602" s="65">
        <f>[52]ACCOUNTALLOC!DB588</f>
        <v>0</v>
      </c>
      <c r="DC602" s="65">
        <f>[52]ACCOUNTALLOC!DC588</f>
        <v>0</v>
      </c>
      <c r="DE602" s="65">
        <v>0</v>
      </c>
      <c r="DF602" s="65">
        <v>0</v>
      </c>
      <c r="DG602" s="65">
        <v>0</v>
      </c>
      <c r="DH602" s="65">
        <v>0</v>
      </c>
      <c r="DI602" s="65">
        <v>0</v>
      </c>
      <c r="DJ602" s="65">
        <v>0</v>
      </c>
      <c r="DK602" s="65">
        <v>0</v>
      </c>
      <c r="DM602" s="65">
        <v>0</v>
      </c>
      <c r="DN602" s="65">
        <v>0</v>
      </c>
      <c r="DO602" s="65">
        <v>0</v>
      </c>
      <c r="DP602" s="65">
        <v>0</v>
      </c>
      <c r="DQ602" s="65">
        <v>0</v>
      </c>
      <c r="DR602" s="65">
        <v>0</v>
      </c>
      <c r="DS602" s="65">
        <v>0</v>
      </c>
      <c r="DU602" s="65">
        <v>0</v>
      </c>
      <c r="DV602" s="65">
        <v>0</v>
      </c>
      <c r="DW602" s="65">
        <v>0</v>
      </c>
      <c r="DX602" s="65">
        <v>0</v>
      </c>
      <c r="DY602" s="65">
        <v>0</v>
      </c>
      <c r="DZ602" s="65">
        <v>0</v>
      </c>
      <c r="EA602" s="65">
        <v>0</v>
      </c>
      <c r="EC602" s="65">
        <v>0</v>
      </c>
      <c r="ED602" s="65">
        <v>0</v>
      </c>
      <c r="EE602" s="65">
        <v>0</v>
      </c>
      <c r="EF602" s="65">
        <v>0</v>
      </c>
      <c r="EG602" s="65">
        <v>0</v>
      </c>
      <c r="EH602" s="65">
        <v>0</v>
      </c>
      <c r="EI602" s="65">
        <v>0</v>
      </c>
      <c r="EK602" s="65">
        <v>0</v>
      </c>
      <c r="EL602" s="65">
        <v>0</v>
      </c>
      <c r="EM602" s="65">
        <v>0</v>
      </c>
      <c r="EN602" s="65">
        <v>0</v>
      </c>
      <c r="EO602" s="65">
        <v>0</v>
      </c>
      <c r="EP602" s="65">
        <v>0</v>
      </c>
      <c r="EQ602" s="65">
        <v>0</v>
      </c>
      <c r="ES602" s="65">
        <v>0</v>
      </c>
      <c r="ET602" s="65">
        <v>0</v>
      </c>
      <c r="EU602" s="65">
        <v>0</v>
      </c>
      <c r="EV602" s="65">
        <v>0</v>
      </c>
      <c r="EW602" s="65">
        <v>0</v>
      </c>
      <c r="EX602" s="65">
        <v>0</v>
      </c>
      <c r="EY602" s="65">
        <v>0</v>
      </c>
      <c r="FA602" s="65">
        <v>0</v>
      </c>
      <c r="FB602" s="65">
        <v>0</v>
      </c>
      <c r="FC602" s="65">
        <v>0</v>
      </c>
      <c r="FD602" s="65">
        <v>0</v>
      </c>
      <c r="FE602" s="65">
        <v>0</v>
      </c>
      <c r="FF602" s="65">
        <v>0</v>
      </c>
      <c r="FG602" s="65">
        <v>0</v>
      </c>
    </row>
    <row r="603" spans="1:163">
      <c r="A603" s="699">
        <f>[52]ACCOUNTALLOC!A603</f>
        <v>450.02</v>
      </c>
      <c r="B603" s="698" t="str">
        <f>[52]ACCOUNTALLOC!B603</f>
        <v>Late Payment Revenue - Field Call</v>
      </c>
      <c r="C603" s="695">
        <f>[52]ACCOUNTALLOC!C603</f>
        <v>300105</v>
      </c>
      <c r="D603" s="700"/>
      <c r="E603" s="697">
        <f>[52]ACCOUNTALLOC!E603</f>
        <v>0</v>
      </c>
      <c r="F603" s="697">
        <f>[52]ACCOUNTALLOC!F603</f>
        <v>0</v>
      </c>
      <c r="G603" s="697">
        <f>[52]ACCOUNTALLOC!G603</f>
        <v>282133.59501320246</v>
      </c>
      <c r="H603" s="697">
        <f>[52]ACCOUNTALLOC!H603</f>
        <v>0</v>
      </c>
      <c r="I603" s="697">
        <f>[52]ACCOUNTALLOC!I603</f>
        <v>0</v>
      </c>
      <c r="J603" s="697">
        <f>[52]ACCOUNTALLOC!J603</f>
        <v>0</v>
      </c>
      <c r="K603" s="697">
        <f>[52]ACCOUNTALLOC!K603</f>
        <v>282133.59501320246</v>
      </c>
      <c r="L603" s="698"/>
      <c r="M603" s="697">
        <f>[52]ACCOUNTALLOC!M603</f>
        <v>0</v>
      </c>
      <c r="N603" s="697">
        <f>[52]ACCOUNTALLOC!N603</f>
        <v>0</v>
      </c>
      <c r="O603" s="697">
        <f>[52]ACCOUNTALLOC!O603</f>
        <v>17480.221151217647</v>
      </c>
      <c r="P603" s="697">
        <f>[52]ACCOUNTALLOC!P603</f>
        <v>0</v>
      </c>
      <c r="Q603" s="697">
        <f>[52]ACCOUNTALLOC!Q603</f>
        <v>0</v>
      </c>
      <c r="R603" s="697">
        <f>[52]ACCOUNTALLOC!R603</f>
        <v>0</v>
      </c>
      <c r="S603" s="697">
        <f>[52]ACCOUNTALLOC!S603</f>
        <v>17480.221151217647</v>
      </c>
      <c r="T603" s="698"/>
      <c r="U603" s="697">
        <f>[52]ACCOUNTALLOC!U603</f>
        <v>0</v>
      </c>
      <c r="V603" s="697">
        <f>[52]ACCOUNTALLOC!V603</f>
        <v>0</v>
      </c>
      <c r="W603" s="697">
        <f>[52]ACCOUNTALLOC!W603</f>
        <v>375.26239800345462</v>
      </c>
      <c r="X603" s="697">
        <f>[52]ACCOUNTALLOC!X603</f>
        <v>0</v>
      </c>
      <c r="Y603" s="697">
        <f>[52]ACCOUNTALLOC!Y603</f>
        <v>0</v>
      </c>
      <c r="Z603" s="697">
        <f>[52]ACCOUNTALLOC!Z603</f>
        <v>0</v>
      </c>
      <c r="AA603" s="697">
        <f>[52]ACCOUNTALLOC!AA603</f>
        <v>375.26239800345462</v>
      </c>
      <c r="AB603" s="698"/>
      <c r="AC603" s="697">
        <f>[52]ACCOUNTALLOC!AC603</f>
        <v>0</v>
      </c>
      <c r="AD603" s="697">
        <f>[52]ACCOUNTALLOC!AD603</f>
        <v>0</v>
      </c>
      <c r="AE603" s="697">
        <f>[52]ACCOUNTALLOC!AE603</f>
        <v>25.521719781163704</v>
      </c>
      <c r="AF603" s="697">
        <f>[52]ACCOUNTALLOC!AF603</f>
        <v>0</v>
      </c>
      <c r="AG603" s="697">
        <f>[52]ACCOUNTALLOC!AG603</f>
        <v>0</v>
      </c>
      <c r="AH603" s="697">
        <f>[52]ACCOUNTALLOC!AH603</f>
        <v>0</v>
      </c>
      <c r="AI603" s="697">
        <f>[52]ACCOUNTALLOC!AI603</f>
        <v>25.521719781163704</v>
      </c>
      <c r="AJ603" s="698"/>
      <c r="AK603" s="697">
        <f>[52]ACCOUNTALLOC!AK603</f>
        <v>0</v>
      </c>
      <c r="AL603" s="697">
        <f>[52]ACCOUNTALLOC!AL603</f>
        <v>0</v>
      </c>
      <c r="AM603" s="697">
        <f>[52]ACCOUNTALLOC!AM603</f>
        <v>0</v>
      </c>
      <c r="AN603" s="697">
        <f>[52]ACCOUNTALLOC!AN603</f>
        <v>0</v>
      </c>
      <c r="AO603" s="697">
        <f>[52]ACCOUNTALLOC!AO603</f>
        <v>0</v>
      </c>
      <c r="AP603" s="697">
        <f>[52]ACCOUNTALLOC!AP603</f>
        <v>0</v>
      </c>
      <c r="AQ603" s="697">
        <f>[52]ACCOUNTALLOC!AQ603</f>
        <v>0</v>
      </c>
      <c r="AR603" s="698"/>
      <c r="AS603" s="697">
        <f>[52]ACCOUNTALLOC!AS603</f>
        <v>0</v>
      </c>
      <c r="AT603" s="697">
        <f>[52]ACCOUNTALLOC!AT603</f>
        <v>0</v>
      </c>
      <c r="AU603" s="697">
        <f>[52]ACCOUNTALLOC!AU603</f>
        <v>0</v>
      </c>
      <c r="AV603" s="697">
        <f>[52]ACCOUNTALLOC!AV603</f>
        <v>0</v>
      </c>
      <c r="AW603" s="697">
        <f>[52]ACCOUNTALLOC!AW603</f>
        <v>0</v>
      </c>
      <c r="AX603" s="697">
        <f>[52]ACCOUNTALLOC!AX603</f>
        <v>0</v>
      </c>
      <c r="AY603" s="697">
        <f>[52]ACCOUNTALLOC!AY603</f>
        <v>0</v>
      </c>
      <c r="AZ603" s="698"/>
      <c r="BA603" s="697">
        <f>[52]ACCOUNTALLOC!BA603</f>
        <v>0</v>
      </c>
      <c r="BB603" s="697">
        <f>[52]ACCOUNTALLOC!BB603</f>
        <v>0</v>
      </c>
      <c r="BC603" s="697">
        <f>[52]ACCOUNTALLOC!BC603</f>
        <v>0</v>
      </c>
      <c r="BD603" s="697">
        <f>[52]ACCOUNTALLOC!BD603</f>
        <v>0</v>
      </c>
      <c r="BE603" s="697">
        <f>[52]ACCOUNTALLOC!BE603</f>
        <v>0</v>
      </c>
      <c r="BF603" s="697">
        <f>[52]ACCOUNTALLOC!BF603</f>
        <v>0</v>
      </c>
      <c r="BG603" s="697">
        <f>[52]ACCOUNTALLOC!BG603</f>
        <v>0</v>
      </c>
      <c r="BH603" s="698"/>
      <c r="BI603" s="697">
        <f>[52]ACCOUNTALLOC!BI603</f>
        <v>0</v>
      </c>
      <c r="BJ603" s="697">
        <f>[52]ACCOUNTALLOC!BJ603</f>
        <v>0</v>
      </c>
      <c r="BK603" s="697">
        <f>[52]ACCOUNTALLOC!BK603</f>
        <v>0</v>
      </c>
      <c r="BL603" s="697">
        <f>[52]ACCOUNTALLOC!BL603</f>
        <v>0</v>
      </c>
      <c r="BM603" s="697">
        <f>[52]ACCOUNTALLOC!BM603</f>
        <v>0</v>
      </c>
      <c r="BN603" s="697">
        <f>[52]ACCOUNTALLOC!BN603</f>
        <v>0</v>
      </c>
      <c r="BO603" s="697">
        <f>[52]ACCOUNTALLOC!BO603</f>
        <v>0</v>
      </c>
      <c r="BP603" s="698"/>
      <c r="BQ603" s="697">
        <f>[52]ACCOUNTALLOC!BQ603</f>
        <v>0</v>
      </c>
      <c r="BR603" s="697">
        <f>[52]ACCOUNTALLOC!BR603</f>
        <v>0</v>
      </c>
      <c r="BS603" s="697">
        <f>[52]ACCOUNTALLOC!BS603</f>
        <v>0</v>
      </c>
      <c r="BT603" s="697">
        <f>[52]ACCOUNTALLOC!BT603</f>
        <v>0</v>
      </c>
      <c r="BU603" s="697">
        <f>[52]ACCOUNTALLOC!BU603</f>
        <v>0</v>
      </c>
      <c r="BV603" s="697">
        <f>[52]ACCOUNTALLOC!BV603</f>
        <v>0</v>
      </c>
      <c r="BW603" s="697">
        <f>[52]ACCOUNTALLOC!BW603</f>
        <v>0</v>
      </c>
      <c r="BX603" s="698"/>
      <c r="BY603" s="697">
        <f>[52]ACCOUNTALLOC!BY603</f>
        <v>0</v>
      </c>
      <c r="BZ603" s="697">
        <f>[52]ACCOUNTALLOC!BZ603</f>
        <v>0</v>
      </c>
      <c r="CA603" s="697">
        <f>[52]ACCOUNTALLOC!CA603</f>
        <v>0</v>
      </c>
      <c r="CB603" s="697">
        <f>[52]ACCOUNTALLOC!CB603</f>
        <v>0</v>
      </c>
      <c r="CC603" s="697">
        <f>[52]ACCOUNTALLOC!CC603</f>
        <v>0</v>
      </c>
      <c r="CD603" s="697">
        <f>[52]ACCOUNTALLOC!CD603</f>
        <v>0</v>
      </c>
      <c r="CE603" s="697">
        <f>[52]ACCOUNTALLOC!CE603</f>
        <v>0</v>
      </c>
      <c r="CF603" s="698"/>
      <c r="CG603" s="697">
        <f>[52]ACCOUNTALLOC!CG603</f>
        <v>0</v>
      </c>
      <c r="CH603" s="697">
        <f>[52]ACCOUNTALLOC!CH603</f>
        <v>0</v>
      </c>
      <c r="CI603" s="697">
        <f>[52]ACCOUNTALLOC!CI603</f>
        <v>90.399717795231368</v>
      </c>
      <c r="CJ603" s="697">
        <f>[52]ACCOUNTALLOC!CJ603</f>
        <v>0</v>
      </c>
      <c r="CK603" s="697">
        <f>[52]ACCOUNTALLOC!CK603</f>
        <v>0</v>
      </c>
      <c r="CL603" s="697">
        <f>[52]ACCOUNTALLOC!CL603</f>
        <v>0</v>
      </c>
      <c r="CM603" s="697">
        <f>[52]ACCOUNTALLOC!CM603</f>
        <v>90.399717795231368</v>
      </c>
      <c r="CN603" s="698">
        <f>[52]ACCOUNTALLOC!CN603</f>
        <v>0</v>
      </c>
      <c r="CO603" s="697">
        <f>[52]ACCOUNTALLOC!CO603</f>
        <v>0</v>
      </c>
      <c r="CP603" s="697">
        <f>[52]ACCOUNTALLOC!CP603</f>
        <v>0</v>
      </c>
      <c r="CQ603" s="697">
        <f>[52]ACCOUNTALLOC!CQ603</f>
        <v>0</v>
      </c>
      <c r="CR603" s="697">
        <f>[52]ACCOUNTALLOC!CR603</f>
        <v>0</v>
      </c>
      <c r="CS603" s="697">
        <f>[52]ACCOUNTALLOC!CS603</f>
        <v>0</v>
      </c>
      <c r="CT603" s="697">
        <f>[52]ACCOUNTALLOC!CT603</f>
        <v>0</v>
      </c>
      <c r="CU603" s="697">
        <f>[52]ACCOUNTALLOC!CU603</f>
        <v>0</v>
      </c>
      <c r="CW603" s="65">
        <f>[52]ACCOUNTALLOC!CW589</f>
        <v>0</v>
      </c>
      <c r="CX603" s="65">
        <f>[52]ACCOUNTALLOC!CX589</f>
        <v>0</v>
      </c>
      <c r="CY603" s="65">
        <f>[52]ACCOUNTALLOC!CY589</f>
        <v>0</v>
      </c>
      <c r="CZ603" s="65">
        <f>[52]ACCOUNTALLOC!CZ589</f>
        <v>0</v>
      </c>
      <c r="DA603" s="65">
        <f>[52]ACCOUNTALLOC!DA589</f>
        <v>0</v>
      </c>
      <c r="DB603" s="65">
        <f>[52]ACCOUNTALLOC!DB589</f>
        <v>0</v>
      </c>
      <c r="DC603" s="65">
        <f>[52]ACCOUNTALLOC!DC589</f>
        <v>0</v>
      </c>
      <c r="DE603" s="65">
        <v>0</v>
      </c>
      <c r="DF603" s="65">
        <v>0</v>
      </c>
      <c r="DG603" s="65">
        <v>0</v>
      </c>
      <c r="DH603" s="65">
        <v>0</v>
      </c>
      <c r="DI603" s="65">
        <v>0</v>
      </c>
      <c r="DJ603" s="65">
        <v>0</v>
      </c>
      <c r="DK603" s="65">
        <v>0</v>
      </c>
      <c r="DM603" s="65">
        <v>0</v>
      </c>
      <c r="DN603" s="65">
        <v>0</v>
      </c>
      <c r="DO603" s="65">
        <v>0</v>
      </c>
      <c r="DP603" s="65">
        <v>0</v>
      </c>
      <c r="DQ603" s="65">
        <v>0</v>
      </c>
      <c r="DR603" s="65">
        <v>0</v>
      </c>
      <c r="DS603" s="65">
        <v>0</v>
      </c>
      <c r="DU603" s="65">
        <v>0</v>
      </c>
      <c r="DV603" s="65">
        <v>0</v>
      </c>
      <c r="DW603" s="65">
        <v>0</v>
      </c>
      <c r="DX603" s="65">
        <v>0</v>
      </c>
      <c r="DY603" s="65">
        <v>0</v>
      </c>
      <c r="DZ603" s="65">
        <v>0</v>
      </c>
      <c r="EA603" s="65">
        <v>0</v>
      </c>
      <c r="EC603" s="65">
        <v>0</v>
      </c>
      <c r="ED603" s="65">
        <v>0</v>
      </c>
      <c r="EE603" s="65">
        <v>0</v>
      </c>
      <c r="EF603" s="65">
        <v>0</v>
      </c>
      <c r="EG603" s="65">
        <v>0</v>
      </c>
      <c r="EH603" s="65">
        <v>0</v>
      </c>
      <c r="EI603" s="65">
        <v>0</v>
      </c>
      <c r="EK603" s="65">
        <v>0</v>
      </c>
      <c r="EL603" s="65">
        <v>0</v>
      </c>
      <c r="EM603" s="65">
        <v>0</v>
      </c>
      <c r="EN603" s="65">
        <v>0</v>
      </c>
      <c r="EO603" s="65">
        <v>0</v>
      </c>
      <c r="EP603" s="65">
        <v>0</v>
      </c>
      <c r="EQ603" s="65">
        <v>0</v>
      </c>
      <c r="ES603" s="65">
        <v>0</v>
      </c>
      <c r="ET603" s="65">
        <v>0</v>
      </c>
      <c r="EU603" s="65">
        <v>0</v>
      </c>
      <c r="EV603" s="65">
        <v>0</v>
      </c>
      <c r="EW603" s="65">
        <v>0</v>
      </c>
      <c r="EX603" s="65">
        <v>0</v>
      </c>
      <c r="EY603" s="65">
        <v>0</v>
      </c>
      <c r="FA603" s="65">
        <v>0</v>
      </c>
      <c r="FB603" s="65">
        <v>0</v>
      </c>
      <c r="FC603" s="65">
        <v>0</v>
      </c>
      <c r="FD603" s="65">
        <v>0</v>
      </c>
      <c r="FE603" s="65">
        <v>0</v>
      </c>
      <c r="FF603" s="65">
        <v>0</v>
      </c>
      <c r="FG603" s="65">
        <v>0</v>
      </c>
    </row>
    <row r="604" spans="1:163">
      <c r="A604" s="699">
        <f>[52]ACCOUNTALLOC!A604</f>
        <v>451.01</v>
      </c>
      <c r="B604" s="698" t="str">
        <f>[52]ACCOUNTALLOC!B604</f>
        <v xml:space="preserve">Misc Service Revenue - Temporary Service </v>
      </c>
      <c r="C604" s="695">
        <f>[52]ACCOUNTALLOC!C604</f>
        <v>1314247.8600000001</v>
      </c>
      <c r="D604" s="700"/>
      <c r="E604" s="697">
        <f>[52]ACCOUNTALLOC!E604</f>
        <v>0</v>
      </c>
      <c r="F604" s="697">
        <f>[52]ACCOUNTALLOC!F604</f>
        <v>0</v>
      </c>
      <c r="G604" s="697">
        <f>[52]ACCOUNTALLOC!G604</f>
        <v>1163836.3305712002</v>
      </c>
      <c r="H604" s="697">
        <f>[52]ACCOUNTALLOC!H604</f>
        <v>0</v>
      </c>
      <c r="I604" s="697">
        <f>[52]ACCOUNTALLOC!I604</f>
        <v>0</v>
      </c>
      <c r="J604" s="697">
        <f>[52]ACCOUNTALLOC!J604</f>
        <v>0</v>
      </c>
      <c r="K604" s="697">
        <f>[52]ACCOUNTALLOC!K604</f>
        <v>1163836.3305712002</v>
      </c>
      <c r="L604" s="698"/>
      <c r="M604" s="697">
        <f>[52]ACCOUNTALLOC!M604</f>
        <v>0</v>
      </c>
      <c r="N604" s="697">
        <f>[52]ACCOUNTALLOC!N604</f>
        <v>0</v>
      </c>
      <c r="O604" s="697">
        <f>[52]ACCOUNTALLOC!O604</f>
        <v>140039.67072588278</v>
      </c>
      <c r="P604" s="697">
        <f>[52]ACCOUNTALLOC!P604</f>
        <v>0</v>
      </c>
      <c r="Q604" s="697">
        <f>[52]ACCOUNTALLOC!Q604</f>
        <v>0</v>
      </c>
      <c r="R604" s="697">
        <f>[52]ACCOUNTALLOC!R604</f>
        <v>0</v>
      </c>
      <c r="S604" s="697">
        <f>[52]ACCOUNTALLOC!S604</f>
        <v>140039.67072588278</v>
      </c>
      <c r="T604" s="698"/>
      <c r="U604" s="697">
        <f>[52]ACCOUNTALLOC!U604</f>
        <v>0</v>
      </c>
      <c r="V604" s="697">
        <f>[52]ACCOUNTALLOC!V604</f>
        <v>0</v>
      </c>
      <c r="W604" s="697">
        <f>[52]ACCOUNTALLOC!W604</f>
        <v>9402.1601655134709</v>
      </c>
      <c r="X604" s="697">
        <f>[52]ACCOUNTALLOC!X604</f>
        <v>0</v>
      </c>
      <c r="Y604" s="697">
        <f>[52]ACCOUNTALLOC!Y604</f>
        <v>0</v>
      </c>
      <c r="Z604" s="697">
        <f>[52]ACCOUNTALLOC!Z604</f>
        <v>0</v>
      </c>
      <c r="AA604" s="697">
        <f>[52]ACCOUNTALLOC!AA604</f>
        <v>9402.1601655134709</v>
      </c>
      <c r="AB604" s="698"/>
      <c r="AC604" s="697">
        <f>[52]ACCOUNTALLOC!AC604</f>
        <v>0</v>
      </c>
      <c r="AD604" s="697">
        <f>[52]ACCOUNTALLOC!AD604</f>
        <v>0</v>
      </c>
      <c r="AE604" s="697">
        <f>[52]ACCOUNTALLOC!AE604</f>
        <v>969.69853740352073</v>
      </c>
      <c r="AF604" s="697">
        <f>[52]ACCOUNTALLOC!AF604</f>
        <v>0</v>
      </c>
      <c r="AG604" s="697">
        <f>[52]ACCOUNTALLOC!AG604</f>
        <v>0</v>
      </c>
      <c r="AH604" s="697">
        <f>[52]ACCOUNTALLOC!AH604</f>
        <v>0</v>
      </c>
      <c r="AI604" s="697">
        <f>[52]ACCOUNTALLOC!AI604</f>
        <v>969.69853740352073</v>
      </c>
      <c r="AJ604" s="698"/>
      <c r="AK604" s="697">
        <f>[52]ACCOUNTALLOC!AK604</f>
        <v>0</v>
      </c>
      <c r="AL604" s="697">
        <f>[52]ACCOUNTALLOC!AL604</f>
        <v>0</v>
      </c>
      <c r="AM604" s="697">
        <f>[52]ACCOUNTALLOC!AM604</f>
        <v>0</v>
      </c>
      <c r="AN604" s="697">
        <f>[52]ACCOUNTALLOC!AN604</f>
        <v>0</v>
      </c>
      <c r="AO604" s="697">
        <f>[52]ACCOUNTALLOC!AO604</f>
        <v>0</v>
      </c>
      <c r="AP604" s="697">
        <f>[52]ACCOUNTALLOC!AP604</f>
        <v>0</v>
      </c>
      <c r="AQ604" s="697">
        <f>[52]ACCOUNTALLOC!AQ604</f>
        <v>0</v>
      </c>
      <c r="AR604" s="698"/>
      <c r="AS604" s="697">
        <f>[52]ACCOUNTALLOC!AS604</f>
        <v>0</v>
      </c>
      <c r="AT604" s="697">
        <f>[52]ACCOUNTALLOC!AT604</f>
        <v>0</v>
      </c>
      <c r="AU604" s="697">
        <f>[52]ACCOUNTALLOC!AU604</f>
        <v>0</v>
      </c>
      <c r="AV604" s="697">
        <f>[52]ACCOUNTALLOC!AV604</f>
        <v>0</v>
      </c>
      <c r="AW604" s="697">
        <f>[52]ACCOUNTALLOC!AW604</f>
        <v>0</v>
      </c>
      <c r="AX604" s="697">
        <f>[52]ACCOUNTALLOC!AX604</f>
        <v>0</v>
      </c>
      <c r="AY604" s="697">
        <f>[52]ACCOUNTALLOC!AY604</f>
        <v>0</v>
      </c>
      <c r="AZ604" s="698"/>
      <c r="BA604" s="697">
        <f>[52]ACCOUNTALLOC!BA604</f>
        <v>0</v>
      </c>
      <c r="BB604" s="697">
        <f>[52]ACCOUNTALLOC!BB604</f>
        <v>0</v>
      </c>
      <c r="BC604" s="697">
        <f>[52]ACCOUNTALLOC!BC604</f>
        <v>0</v>
      </c>
      <c r="BD604" s="697">
        <f>[52]ACCOUNTALLOC!BD604</f>
        <v>0</v>
      </c>
      <c r="BE604" s="697">
        <f>[52]ACCOUNTALLOC!BE604</f>
        <v>0</v>
      </c>
      <c r="BF604" s="697">
        <f>[52]ACCOUNTALLOC!BF604</f>
        <v>0</v>
      </c>
      <c r="BG604" s="697">
        <f>[52]ACCOUNTALLOC!BG604</f>
        <v>0</v>
      </c>
      <c r="BH604" s="698"/>
      <c r="BI604" s="697">
        <f>[52]ACCOUNTALLOC!BI604</f>
        <v>0</v>
      </c>
      <c r="BJ604" s="697">
        <f>[52]ACCOUNTALLOC!BJ604</f>
        <v>0</v>
      </c>
      <c r="BK604" s="697">
        <f>[52]ACCOUNTALLOC!BK604</f>
        <v>0</v>
      </c>
      <c r="BL604" s="697">
        <f>[52]ACCOUNTALLOC!BL604</f>
        <v>0</v>
      </c>
      <c r="BM604" s="697">
        <f>[52]ACCOUNTALLOC!BM604</f>
        <v>0</v>
      </c>
      <c r="BN604" s="697">
        <f>[52]ACCOUNTALLOC!BN604</f>
        <v>0</v>
      </c>
      <c r="BO604" s="697">
        <f>[52]ACCOUNTALLOC!BO604</f>
        <v>0</v>
      </c>
      <c r="BP604" s="698"/>
      <c r="BQ604" s="697">
        <f>[52]ACCOUNTALLOC!BQ604</f>
        <v>0</v>
      </c>
      <c r="BR604" s="697">
        <f>[52]ACCOUNTALLOC!BR604</f>
        <v>0</v>
      </c>
      <c r="BS604" s="697">
        <f>[52]ACCOUNTALLOC!BS604</f>
        <v>0</v>
      </c>
      <c r="BT604" s="697">
        <f>[52]ACCOUNTALLOC!BT604</f>
        <v>0</v>
      </c>
      <c r="BU604" s="697">
        <f>[52]ACCOUNTALLOC!BU604</f>
        <v>0</v>
      </c>
      <c r="BV604" s="697">
        <f>[52]ACCOUNTALLOC!BV604</f>
        <v>0</v>
      </c>
      <c r="BW604" s="697">
        <f>[52]ACCOUNTALLOC!BW604</f>
        <v>0</v>
      </c>
      <c r="BX604" s="698"/>
      <c r="BY604" s="697">
        <f>[52]ACCOUNTALLOC!BY604</f>
        <v>0</v>
      </c>
      <c r="BZ604" s="697">
        <f>[52]ACCOUNTALLOC!BZ604</f>
        <v>0</v>
      </c>
      <c r="CA604" s="697">
        <f>[52]ACCOUNTALLOC!CA604</f>
        <v>0</v>
      </c>
      <c r="CB604" s="697">
        <f>[52]ACCOUNTALLOC!CB604</f>
        <v>0</v>
      </c>
      <c r="CC604" s="697">
        <f>[52]ACCOUNTALLOC!CC604</f>
        <v>0</v>
      </c>
      <c r="CD604" s="697">
        <f>[52]ACCOUNTALLOC!CD604</f>
        <v>0</v>
      </c>
      <c r="CE604" s="697">
        <f>[52]ACCOUNTALLOC!CE604</f>
        <v>0</v>
      </c>
      <c r="CF604" s="698"/>
      <c r="CG604" s="697">
        <f>[52]ACCOUNTALLOC!CG604</f>
        <v>0</v>
      </c>
      <c r="CH604" s="697">
        <f>[52]ACCOUNTALLOC!CH604</f>
        <v>0</v>
      </c>
      <c r="CI604" s="697">
        <f>[52]ACCOUNTALLOC!CI604</f>
        <v>0</v>
      </c>
      <c r="CJ604" s="697">
        <f>[52]ACCOUNTALLOC!CJ604</f>
        <v>0</v>
      </c>
      <c r="CK604" s="697">
        <f>[52]ACCOUNTALLOC!CK604</f>
        <v>0</v>
      </c>
      <c r="CL604" s="697">
        <f>[52]ACCOUNTALLOC!CL604</f>
        <v>0</v>
      </c>
      <c r="CM604" s="697">
        <f>[52]ACCOUNTALLOC!CM604</f>
        <v>0</v>
      </c>
      <c r="CN604" s="698">
        <f>[52]ACCOUNTALLOC!CN604</f>
        <v>0</v>
      </c>
      <c r="CO604" s="697">
        <f>[52]ACCOUNTALLOC!CO604</f>
        <v>0</v>
      </c>
      <c r="CP604" s="697">
        <f>[52]ACCOUNTALLOC!CP604</f>
        <v>0</v>
      </c>
      <c r="CQ604" s="697">
        <f>[52]ACCOUNTALLOC!CQ604</f>
        <v>0</v>
      </c>
      <c r="CR604" s="697">
        <f>[52]ACCOUNTALLOC!CR604</f>
        <v>0</v>
      </c>
      <c r="CS604" s="697">
        <f>[52]ACCOUNTALLOC!CS604</f>
        <v>0</v>
      </c>
      <c r="CT604" s="697">
        <f>[52]ACCOUNTALLOC!CT604</f>
        <v>0</v>
      </c>
      <c r="CU604" s="697">
        <f>[52]ACCOUNTALLOC!CU604</f>
        <v>0</v>
      </c>
      <c r="CW604" s="65">
        <f>[52]ACCOUNTALLOC!CW590</f>
        <v>0</v>
      </c>
      <c r="CX604" s="65">
        <f>[52]ACCOUNTALLOC!CX590</f>
        <v>0</v>
      </c>
      <c r="CY604" s="65">
        <f>[52]ACCOUNTALLOC!CY590</f>
        <v>0</v>
      </c>
      <c r="CZ604" s="65">
        <f>[52]ACCOUNTALLOC!CZ590</f>
        <v>0</v>
      </c>
      <c r="DA604" s="65">
        <f>[52]ACCOUNTALLOC!DA590</f>
        <v>0</v>
      </c>
      <c r="DB604" s="65">
        <f>[52]ACCOUNTALLOC!DB590</f>
        <v>0</v>
      </c>
      <c r="DC604" s="65">
        <f>[52]ACCOUNTALLOC!DC590</f>
        <v>0</v>
      </c>
      <c r="DE604" s="65">
        <v>0</v>
      </c>
      <c r="DF604" s="65">
        <v>0</v>
      </c>
      <c r="DG604" s="65">
        <v>0</v>
      </c>
      <c r="DH604" s="65">
        <v>0</v>
      </c>
      <c r="DI604" s="65">
        <v>0</v>
      </c>
      <c r="DJ604" s="65">
        <v>0</v>
      </c>
      <c r="DK604" s="65">
        <v>0</v>
      </c>
      <c r="DM604" s="65">
        <v>0</v>
      </c>
      <c r="DN604" s="65">
        <v>0</v>
      </c>
      <c r="DO604" s="65">
        <v>0</v>
      </c>
      <c r="DP604" s="65">
        <v>0</v>
      </c>
      <c r="DQ604" s="65">
        <v>0</v>
      </c>
      <c r="DR604" s="65">
        <v>0</v>
      </c>
      <c r="DS604" s="65">
        <v>0</v>
      </c>
      <c r="DU604" s="65">
        <v>0</v>
      </c>
      <c r="DV604" s="65">
        <v>0</v>
      </c>
      <c r="DW604" s="65">
        <v>0</v>
      </c>
      <c r="DX604" s="65">
        <v>0</v>
      </c>
      <c r="DY604" s="65">
        <v>0</v>
      </c>
      <c r="DZ604" s="65">
        <v>0</v>
      </c>
      <c r="EA604" s="65">
        <v>0</v>
      </c>
      <c r="EC604" s="65">
        <v>0</v>
      </c>
      <c r="ED604" s="65">
        <v>0</v>
      </c>
      <c r="EE604" s="65">
        <v>0</v>
      </c>
      <c r="EF604" s="65">
        <v>0</v>
      </c>
      <c r="EG604" s="65">
        <v>0</v>
      </c>
      <c r="EH604" s="65">
        <v>0</v>
      </c>
      <c r="EI604" s="65">
        <v>0</v>
      </c>
      <c r="EK604" s="65">
        <v>0</v>
      </c>
      <c r="EL604" s="65">
        <v>0</v>
      </c>
      <c r="EM604" s="65">
        <v>0</v>
      </c>
      <c r="EN604" s="65">
        <v>0</v>
      </c>
      <c r="EO604" s="65">
        <v>0</v>
      </c>
      <c r="EP604" s="65">
        <v>0</v>
      </c>
      <c r="EQ604" s="65">
        <v>0</v>
      </c>
      <c r="ES604" s="65">
        <v>0</v>
      </c>
      <c r="ET604" s="65">
        <v>0</v>
      </c>
      <c r="EU604" s="65">
        <v>0</v>
      </c>
      <c r="EV604" s="65">
        <v>0</v>
      </c>
      <c r="EW604" s="65">
        <v>0</v>
      </c>
      <c r="EX604" s="65">
        <v>0</v>
      </c>
      <c r="EY604" s="65">
        <v>0</v>
      </c>
      <c r="FA604" s="65">
        <v>0</v>
      </c>
      <c r="FB604" s="65">
        <v>0</v>
      </c>
      <c r="FC604" s="65">
        <v>0</v>
      </c>
      <c r="FD604" s="65">
        <v>0</v>
      </c>
      <c r="FE604" s="65">
        <v>0</v>
      </c>
      <c r="FF604" s="65">
        <v>0</v>
      </c>
      <c r="FG604" s="65">
        <v>0</v>
      </c>
    </row>
    <row r="605" spans="1:163">
      <c r="A605" s="699">
        <f>[52]ACCOUNTALLOC!A605</f>
        <v>451.02</v>
      </c>
      <c r="B605" s="698" t="str">
        <f>[52]ACCOUNTALLOC!B605</f>
        <v>Rental Revenue - Personal Cell Site</v>
      </c>
      <c r="C605" s="695">
        <f>[52]ACCOUNTALLOC!C605</f>
        <v>1460925</v>
      </c>
      <c r="D605" s="700"/>
      <c r="E605" s="697">
        <f>[52]ACCOUNTALLOC!E605</f>
        <v>0</v>
      </c>
      <c r="F605" s="697">
        <f>[52]ACCOUNTALLOC!F605</f>
        <v>0</v>
      </c>
      <c r="G605" s="697">
        <f>[52]ACCOUNTALLOC!G605</f>
        <v>1427015.4038714194</v>
      </c>
      <c r="H605" s="697">
        <f>[52]ACCOUNTALLOC!H605</f>
        <v>0</v>
      </c>
      <c r="I605" s="697">
        <f>[52]ACCOUNTALLOC!I605</f>
        <v>0</v>
      </c>
      <c r="J605" s="697">
        <f>[52]ACCOUNTALLOC!J605</f>
        <v>0</v>
      </c>
      <c r="K605" s="697">
        <f>[52]ACCOUNTALLOC!K605</f>
        <v>1427015.4038714194</v>
      </c>
      <c r="L605" s="698"/>
      <c r="M605" s="697">
        <f>[52]ACCOUNTALLOC!M605</f>
        <v>0</v>
      </c>
      <c r="N605" s="697">
        <f>[52]ACCOUNTALLOC!N605</f>
        <v>0</v>
      </c>
      <c r="O605" s="697">
        <f>[52]ACCOUNTALLOC!O605</f>
        <v>33196.437261315725</v>
      </c>
      <c r="P605" s="697">
        <f>[52]ACCOUNTALLOC!P605</f>
        <v>0</v>
      </c>
      <c r="Q605" s="697">
        <f>[52]ACCOUNTALLOC!Q605</f>
        <v>0</v>
      </c>
      <c r="R605" s="697">
        <f>[52]ACCOUNTALLOC!R605</f>
        <v>0</v>
      </c>
      <c r="S605" s="697">
        <f>[52]ACCOUNTALLOC!S605</f>
        <v>33196.437261315725</v>
      </c>
      <c r="T605" s="698"/>
      <c r="U605" s="697">
        <f>[52]ACCOUNTALLOC!U605</f>
        <v>0</v>
      </c>
      <c r="V605" s="697">
        <f>[52]ACCOUNTALLOC!V605</f>
        <v>0</v>
      </c>
      <c r="W605" s="697">
        <f>[52]ACCOUNTALLOC!W605</f>
        <v>713.15886726491715</v>
      </c>
      <c r="X605" s="697">
        <f>[52]ACCOUNTALLOC!X605</f>
        <v>0</v>
      </c>
      <c r="Y605" s="697">
        <f>[52]ACCOUNTALLOC!Y605</f>
        <v>0</v>
      </c>
      <c r="Z605" s="697">
        <f>[52]ACCOUNTALLOC!Z605</f>
        <v>0</v>
      </c>
      <c r="AA605" s="697">
        <f>[52]ACCOUNTALLOC!AA605</f>
        <v>713.15886726491715</v>
      </c>
      <c r="AB605" s="698"/>
      <c r="AC605" s="697">
        <f>[52]ACCOUNTALLOC!AC605</f>
        <v>0</v>
      </c>
      <c r="AD605" s="697">
        <f>[52]ACCOUNTALLOC!AD605</f>
        <v>0</v>
      </c>
      <c r="AE605" s="697">
        <f>[52]ACCOUNTALLOC!AE605</f>
        <v>0</v>
      </c>
      <c r="AF605" s="697">
        <f>[52]ACCOUNTALLOC!AF605</f>
        <v>0</v>
      </c>
      <c r="AG605" s="697">
        <f>[52]ACCOUNTALLOC!AG605</f>
        <v>0</v>
      </c>
      <c r="AH605" s="697">
        <f>[52]ACCOUNTALLOC!AH605</f>
        <v>0</v>
      </c>
      <c r="AI605" s="697">
        <f>[52]ACCOUNTALLOC!AI605</f>
        <v>0</v>
      </c>
      <c r="AJ605" s="698"/>
      <c r="AK605" s="697">
        <f>[52]ACCOUNTALLOC!AK605</f>
        <v>0</v>
      </c>
      <c r="AL605" s="697">
        <f>[52]ACCOUNTALLOC!AL605</f>
        <v>0</v>
      </c>
      <c r="AM605" s="697">
        <f>[52]ACCOUNTALLOC!AM605</f>
        <v>0</v>
      </c>
      <c r="AN605" s="697">
        <f>[52]ACCOUNTALLOC!AN605</f>
        <v>0</v>
      </c>
      <c r="AO605" s="697">
        <f>[52]ACCOUNTALLOC!AO605</f>
        <v>0</v>
      </c>
      <c r="AP605" s="697">
        <f>[52]ACCOUNTALLOC!AP605</f>
        <v>0</v>
      </c>
      <c r="AQ605" s="697">
        <f>[52]ACCOUNTALLOC!AQ605</f>
        <v>0</v>
      </c>
      <c r="AR605" s="698"/>
      <c r="AS605" s="697">
        <f>[52]ACCOUNTALLOC!AS605</f>
        <v>0</v>
      </c>
      <c r="AT605" s="697">
        <f>[52]ACCOUNTALLOC!AT605</f>
        <v>0</v>
      </c>
      <c r="AU605" s="697">
        <f>[52]ACCOUNTALLOC!AU605</f>
        <v>0</v>
      </c>
      <c r="AV605" s="697">
        <f>[52]ACCOUNTALLOC!AV605</f>
        <v>0</v>
      </c>
      <c r="AW605" s="697">
        <f>[52]ACCOUNTALLOC!AW605</f>
        <v>0</v>
      </c>
      <c r="AX605" s="697">
        <f>[52]ACCOUNTALLOC!AX605</f>
        <v>0</v>
      </c>
      <c r="AY605" s="697">
        <f>[52]ACCOUNTALLOC!AY605</f>
        <v>0</v>
      </c>
      <c r="AZ605" s="698"/>
      <c r="BA605" s="697">
        <f>[52]ACCOUNTALLOC!BA605</f>
        <v>0</v>
      </c>
      <c r="BB605" s="697">
        <f>[52]ACCOUNTALLOC!BB605</f>
        <v>0</v>
      </c>
      <c r="BC605" s="697">
        <f>[52]ACCOUNTALLOC!BC605</f>
        <v>0</v>
      </c>
      <c r="BD605" s="697">
        <f>[52]ACCOUNTALLOC!BD605</f>
        <v>0</v>
      </c>
      <c r="BE605" s="697">
        <f>[52]ACCOUNTALLOC!BE605</f>
        <v>0</v>
      </c>
      <c r="BF605" s="697">
        <f>[52]ACCOUNTALLOC!BF605</f>
        <v>0</v>
      </c>
      <c r="BG605" s="697">
        <f>[52]ACCOUNTALLOC!BG605</f>
        <v>0</v>
      </c>
      <c r="BH605" s="698"/>
      <c r="BI605" s="697">
        <f>[52]ACCOUNTALLOC!BI605</f>
        <v>0</v>
      </c>
      <c r="BJ605" s="697">
        <f>[52]ACCOUNTALLOC!BJ605</f>
        <v>0</v>
      </c>
      <c r="BK605" s="697">
        <f>[52]ACCOUNTALLOC!BK605</f>
        <v>0</v>
      </c>
      <c r="BL605" s="697">
        <f>[52]ACCOUNTALLOC!BL605</f>
        <v>0</v>
      </c>
      <c r="BM605" s="697">
        <f>[52]ACCOUNTALLOC!BM605</f>
        <v>0</v>
      </c>
      <c r="BN605" s="697">
        <f>[52]ACCOUNTALLOC!BN605</f>
        <v>0</v>
      </c>
      <c r="BO605" s="697">
        <f>[52]ACCOUNTALLOC!BO605</f>
        <v>0</v>
      </c>
      <c r="BP605" s="698"/>
      <c r="BQ605" s="697">
        <f>[52]ACCOUNTALLOC!BQ605</f>
        <v>0</v>
      </c>
      <c r="BR605" s="697">
        <f>[52]ACCOUNTALLOC!BR605</f>
        <v>0</v>
      </c>
      <c r="BS605" s="697">
        <f>[52]ACCOUNTALLOC!BS605</f>
        <v>0</v>
      </c>
      <c r="BT605" s="697">
        <f>[52]ACCOUNTALLOC!BT605</f>
        <v>0</v>
      </c>
      <c r="BU605" s="697">
        <f>[52]ACCOUNTALLOC!BU605</f>
        <v>0</v>
      </c>
      <c r="BV605" s="697">
        <f>[52]ACCOUNTALLOC!BV605</f>
        <v>0</v>
      </c>
      <c r="BW605" s="697">
        <f>[52]ACCOUNTALLOC!BW605</f>
        <v>0</v>
      </c>
      <c r="BX605" s="698"/>
      <c r="BY605" s="697">
        <f>[52]ACCOUNTALLOC!BY605</f>
        <v>0</v>
      </c>
      <c r="BZ605" s="697">
        <f>[52]ACCOUNTALLOC!BZ605</f>
        <v>0</v>
      </c>
      <c r="CA605" s="697">
        <f>[52]ACCOUNTALLOC!CA605</f>
        <v>0</v>
      </c>
      <c r="CB605" s="697">
        <f>[52]ACCOUNTALLOC!CB605</f>
        <v>0</v>
      </c>
      <c r="CC605" s="697">
        <f>[52]ACCOUNTALLOC!CC605</f>
        <v>0</v>
      </c>
      <c r="CD605" s="697">
        <f>[52]ACCOUNTALLOC!CD605</f>
        <v>0</v>
      </c>
      <c r="CE605" s="697">
        <f>[52]ACCOUNTALLOC!CE605</f>
        <v>0</v>
      </c>
      <c r="CF605" s="698"/>
      <c r="CG605" s="697">
        <f>[52]ACCOUNTALLOC!CG605</f>
        <v>0</v>
      </c>
      <c r="CH605" s="697">
        <f>[52]ACCOUNTALLOC!CH605</f>
        <v>0</v>
      </c>
      <c r="CI605" s="697">
        <f>[52]ACCOUNTALLOC!CI605</f>
        <v>0</v>
      </c>
      <c r="CJ605" s="697">
        <f>[52]ACCOUNTALLOC!CJ605</f>
        <v>0</v>
      </c>
      <c r="CK605" s="697">
        <f>[52]ACCOUNTALLOC!CK605</f>
        <v>0</v>
      </c>
      <c r="CL605" s="697">
        <f>[52]ACCOUNTALLOC!CL605</f>
        <v>0</v>
      </c>
      <c r="CM605" s="697">
        <f>[52]ACCOUNTALLOC!CM605</f>
        <v>0</v>
      </c>
      <c r="CN605" s="698">
        <f>[52]ACCOUNTALLOC!CN605</f>
        <v>0</v>
      </c>
      <c r="CO605" s="697">
        <f>[52]ACCOUNTALLOC!CO605</f>
        <v>0</v>
      </c>
      <c r="CP605" s="697">
        <f>[52]ACCOUNTALLOC!CP605</f>
        <v>0</v>
      </c>
      <c r="CQ605" s="697">
        <f>[52]ACCOUNTALLOC!CQ605</f>
        <v>0</v>
      </c>
      <c r="CR605" s="697">
        <f>[52]ACCOUNTALLOC!CR605</f>
        <v>0</v>
      </c>
      <c r="CS605" s="697">
        <f>[52]ACCOUNTALLOC!CS605</f>
        <v>0</v>
      </c>
      <c r="CT605" s="697">
        <f>[52]ACCOUNTALLOC!CT605</f>
        <v>0</v>
      </c>
      <c r="CU605" s="697">
        <f>[52]ACCOUNTALLOC!CU605</f>
        <v>0</v>
      </c>
      <c r="CW605" s="65">
        <f>[52]ACCOUNTALLOC!CW591</f>
        <v>0</v>
      </c>
      <c r="CX605" s="65">
        <f>[52]ACCOUNTALLOC!CX591</f>
        <v>0</v>
      </c>
      <c r="CY605" s="65">
        <f>[52]ACCOUNTALLOC!CY591</f>
        <v>0</v>
      </c>
      <c r="CZ605" s="65">
        <f>[52]ACCOUNTALLOC!CZ591</f>
        <v>0</v>
      </c>
      <c r="DA605" s="65">
        <f>[52]ACCOUNTALLOC!DA591</f>
        <v>0</v>
      </c>
      <c r="DB605" s="65">
        <f>[52]ACCOUNTALLOC!DB591</f>
        <v>0</v>
      </c>
      <c r="DC605" s="65">
        <f>[52]ACCOUNTALLOC!DC591</f>
        <v>0</v>
      </c>
      <c r="DE605" s="65">
        <v>0</v>
      </c>
      <c r="DF605" s="65">
        <v>0</v>
      </c>
      <c r="DG605" s="65">
        <v>0</v>
      </c>
      <c r="DH605" s="65">
        <v>0</v>
      </c>
      <c r="DI605" s="65">
        <v>0</v>
      </c>
      <c r="DJ605" s="65">
        <v>0</v>
      </c>
      <c r="DK605" s="65">
        <v>0</v>
      </c>
      <c r="DM605" s="65">
        <v>0</v>
      </c>
      <c r="DN605" s="65">
        <v>0</v>
      </c>
      <c r="DO605" s="65">
        <v>0</v>
      </c>
      <c r="DP605" s="65">
        <v>0</v>
      </c>
      <c r="DQ605" s="65">
        <v>0</v>
      </c>
      <c r="DR605" s="65">
        <v>0</v>
      </c>
      <c r="DS605" s="65">
        <v>0</v>
      </c>
      <c r="DU605" s="65">
        <v>0</v>
      </c>
      <c r="DV605" s="65">
        <v>0</v>
      </c>
      <c r="DW605" s="65">
        <v>0</v>
      </c>
      <c r="DX605" s="65">
        <v>0</v>
      </c>
      <c r="DY605" s="65">
        <v>0</v>
      </c>
      <c r="DZ605" s="65">
        <v>0</v>
      </c>
      <c r="EA605" s="65">
        <v>0</v>
      </c>
      <c r="EC605" s="65">
        <v>0</v>
      </c>
      <c r="ED605" s="65">
        <v>0</v>
      </c>
      <c r="EE605" s="65">
        <v>0</v>
      </c>
      <c r="EF605" s="65">
        <v>0</v>
      </c>
      <c r="EG605" s="65">
        <v>0</v>
      </c>
      <c r="EH605" s="65">
        <v>0</v>
      </c>
      <c r="EI605" s="65">
        <v>0</v>
      </c>
      <c r="EK605" s="65">
        <v>0</v>
      </c>
      <c r="EL605" s="65">
        <v>0</v>
      </c>
      <c r="EM605" s="65">
        <v>0</v>
      </c>
      <c r="EN605" s="65">
        <v>0</v>
      </c>
      <c r="EO605" s="65">
        <v>0</v>
      </c>
      <c r="EP605" s="65">
        <v>0</v>
      </c>
      <c r="EQ605" s="65">
        <v>0</v>
      </c>
      <c r="ES605" s="65">
        <v>0</v>
      </c>
      <c r="ET605" s="65">
        <v>0</v>
      </c>
      <c r="EU605" s="65">
        <v>0</v>
      </c>
      <c r="EV605" s="65">
        <v>0</v>
      </c>
      <c r="EW605" s="65">
        <v>0</v>
      </c>
      <c r="EX605" s="65">
        <v>0</v>
      </c>
      <c r="EY605" s="65">
        <v>0</v>
      </c>
      <c r="FA605" s="65">
        <v>0</v>
      </c>
      <c r="FB605" s="65">
        <v>0</v>
      </c>
      <c r="FC605" s="65">
        <v>0</v>
      </c>
      <c r="FD605" s="65">
        <v>0</v>
      </c>
      <c r="FE605" s="65">
        <v>0</v>
      </c>
      <c r="FF605" s="65">
        <v>0</v>
      </c>
      <c r="FG605" s="65">
        <v>0</v>
      </c>
    </row>
    <row r="606" spans="1:163">
      <c r="A606" s="699">
        <f>[52]ACCOUNTALLOC!A606</f>
        <v>451.03</v>
      </c>
      <c r="B606" s="698" t="str">
        <f>[52]ACCOUNTALLOC!B606</f>
        <v>Misc Service Revenue - Modified Service Charge</v>
      </c>
      <c r="C606" s="695">
        <f>[52]ACCOUNTALLOC!C606</f>
        <v>1019248.82</v>
      </c>
      <c r="D606" s="700"/>
      <c r="E606" s="697">
        <f>[52]ACCOUNTALLOC!E606</f>
        <v>0</v>
      </c>
      <c r="F606" s="697">
        <f>[52]ACCOUNTALLOC!F606</f>
        <v>0</v>
      </c>
      <c r="G606" s="697">
        <f>[52]ACCOUNTALLOC!G606</f>
        <v>902599.00184111821</v>
      </c>
      <c r="H606" s="697">
        <f>[52]ACCOUNTALLOC!H606</f>
        <v>0</v>
      </c>
      <c r="I606" s="697">
        <f>[52]ACCOUNTALLOC!I606</f>
        <v>0</v>
      </c>
      <c r="J606" s="697">
        <f>[52]ACCOUNTALLOC!J606</f>
        <v>0</v>
      </c>
      <c r="K606" s="697">
        <f>[52]ACCOUNTALLOC!K606</f>
        <v>902599.00184111821</v>
      </c>
      <c r="L606" s="698"/>
      <c r="M606" s="697">
        <f>[52]ACCOUNTALLOC!M606</f>
        <v>0</v>
      </c>
      <c r="N606" s="697">
        <f>[52]ACCOUNTALLOC!N606</f>
        <v>0</v>
      </c>
      <c r="O606" s="697">
        <f>[52]ACCOUNTALLOC!O606</f>
        <v>108606.05026250113</v>
      </c>
      <c r="P606" s="697">
        <f>[52]ACCOUNTALLOC!P606</f>
        <v>0</v>
      </c>
      <c r="Q606" s="697">
        <f>[52]ACCOUNTALLOC!Q606</f>
        <v>0</v>
      </c>
      <c r="R606" s="697">
        <f>[52]ACCOUNTALLOC!R606</f>
        <v>0</v>
      </c>
      <c r="S606" s="697">
        <f>[52]ACCOUNTALLOC!S606</f>
        <v>108606.05026250113</v>
      </c>
      <c r="T606" s="698"/>
      <c r="U606" s="697">
        <f>[52]ACCOUNTALLOC!U606</f>
        <v>0</v>
      </c>
      <c r="V606" s="697">
        <f>[52]ACCOUNTALLOC!V606</f>
        <v>0</v>
      </c>
      <c r="W606" s="697">
        <f>[52]ACCOUNTALLOC!W606</f>
        <v>7291.7300806185904</v>
      </c>
      <c r="X606" s="697">
        <f>[52]ACCOUNTALLOC!X606</f>
        <v>0</v>
      </c>
      <c r="Y606" s="697">
        <f>[52]ACCOUNTALLOC!Y606</f>
        <v>0</v>
      </c>
      <c r="Z606" s="697">
        <f>[52]ACCOUNTALLOC!Z606</f>
        <v>0</v>
      </c>
      <c r="AA606" s="697">
        <f>[52]ACCOUNTALLOC!AA606</f>
        <v>7291.7300806185904</v>
      </c>
      <c r="AB606" s="698"/>
      <c r="AC606" s="697">
        <f>[52]ACCOUNTALLOC!AC606</f>
        <v>0</v>
      </c>
      <c r="AD606" s="697">
        <f>[52]ACCOUNTALLOC!AD606</f>
        <v>0</v>
      </c>
      <c r="AE606" s="697">
        <f>[52]ACCOUNTALLOC!AE606</f>
        <v>752.03781576198594</v>
      </c>
      <c r="AF606" s="697">
        <f>[52]ACCOUNTALLOC!AF606</f>
        <v>0</v>
      </c>
      <c r="AG606" s="697">
        <f>[52]ACCOUNTALLOC!AG606</f>
        <v>0</v>
      </c>
      <c r="AH606" s="697">
        <f>[52]ACCOUNTALLOC!AH606</f>
        <v>0</v>
      </c>
      <c r="AI606" s="697">
        <f>[52]ACCOUNTALLOC!AI606</f>
        <v>752.03781576198594</v>
      </c>
      <c r="AJ606" s="698"/>
      <c r="AK606" s="697">
        <f>[52]ACCOUNTALLOC!AK606</f>
        <v>0</v>
      </c>
      <c r="AL606" s="697">
        <f>[52]ACCOUNTALLOC!AL606</f>
        <v>0</v>
      </c>
      <c r="AM606" s="697">
        <f>[52]ACCOUNTALLOC!AM606</f>
        <v>0</v>
      </c>
      <c r="AN606" s="697">
        <f>[52]ACCOUNTALLOC!AN606</f>
        <v>0</v>
      </c>
      <c r="AO606" s="697">
        <f>[52]ACCOUNTALLOC!AO606</f>
        <v>0</v>
      </c>
      <c r="AP606" s="697">
        <f>[52]ACCOUNTALLOC!AP606</f>
        <v>0</v>
      </c>
      <c r="AQ606" s="697">
        <f>[52]ACCOUNTALLOC!AQ606</f>
        <v>0</v>
      </c>
      <c r="AR606" s="698"/>
      <c r="AS606" s="697">
        <f>[52]ACCOUNTALLOC!AS606</f>
        <v>0</v>
      </c>
      <c r="AT606" s="697">
        <f>[52]ACCOUNTALLOC!AT606</f>
        <v>0</v>
      </c>
      <c r="AU606" s="697">
        <f>[52]ACCOUNTALLOC!AU606</f>
        <v>0</v>
      </c>
      <c r="AV606" s="697">
        <f>[52]ACCOUNTALLOC!AV606</f>
        <v>0</v>
      </c>
      <c r="AW606" s="697">
        <f>[52]ACCOUNTALLOC!AW606</f>
        <v>0</v>
      </c>
      <c r="AX606" s="697">
        <f>[52]ACCOUNTALLOC!AX606</f>
        <v>0</v>
      </c>
      <c r="AY606" s="697">
        <f>[52]ACCOUNTALLOC!AY606</f>
        <v>0</v>
      </c>
      <c r="AZ606" s="698"/>
      <c r="BA606" s="697">
        <f>[52]ACCOUNTALLOC!BA606</f>
        <v>0</v>
      </c>
      <c r="BB606" s="697">
        <f>[52]ACCOUNTALLOC!BB606</f>
        <v>0</v>
      </c>
      <c r="BC606" s="697">
        <f>[52]ACCOUNTALLOC!BC606</f>
        <v>0</v>
      </c>
      <c r="BD606" s="697">
        <f>[52]ACCOUNTALLOC!BD606</f>
        <v>0</v>
      </c>
      <c r="BE606" s="697">
        <f>[52]ACCOUNTALLOC!BE606</f>
        <v>0</v>
      </c>
      <c r="BF606" s="697">
        <f>[52]ACCOUNTALLOC!BF606</f>
        <v>0</v>
      </c>
      <c r="BG606" s="697">
        <f>[52]ACCOUNTALLOC!BG606</f>
        <v>0</v>
      </c>
      <c r="BH606" s="698"/>
      <c r="BI606" s="697">
        <f>[52]ACCOUNTALLOC!BI606</f>
        <v>0</v>
      </c>
      <c r="BJ606" s="697">
        <f>[52]ACCOUNTALLOC!BJ606</f>
        <v>0</v>
      </c>
      <c r="BK606" s="697">
        <f>[52]ACCOUNTALLOC!BK606</f>
        <v>0</v>
      </c>
      <c r="BL606" s="697">
        <f>[52]ACCOUNTALLOC!BL606</f>
        <v>0</v>
      </c>
      <c r="BM606" s="697">
        <f>[52]ACCOUNTALLOC!BM606</f>
        <v>0</v>
      </c>
      <c r="BN606" s="697">
        <f>[52]ACCOUNTALLOC!BN606</f>
        <v>0</v>
      </c>
      <c r="BO606" s="697">
        <f>[52]ACCOUNTALLOC!BO606</f>
        <v>0</v>
      </c>
      <c r="BP606" s="698"/>
      <c r="BQ606" s="697">
        <f>[52]ACCOUNTALLOC!BQ606</f>
        <v>0</v>
      </c>
      <c r="BR606" s="697">
        <f>[52]ACCOUNTALLOC!BR606</f>
        <v>0</v>
      </c>
      <c r="BS606" s="697">
        <f>[52]ACCOUNTALLOC!BS606</f>
        <v>0</v>
      </c>
      <c r="BT606" s="697">
        <f>[52]ACCOUNTALLOC!BT606</f>
        <v>0</v>
      </c>
      <c r="BU606" s="697">
        <f>[52]ACCOUNTALLOC!BU606</f>
        <v>0</v>
      </c>
      <c r="BV606" s="697">
        <f>[52]ACCOUNTALLOC!BV606</f>
        <v>0</v>
      </c>
      <c r="BW606" s="697">
        <f>[52]ACCOUNTALLOC!BW606</f>
        <v>0</v>
      </c>
      <c r="BX606" s="698"/>
      <c r="BY606" s="697">
        <f>[52]ACCOUNTALLOC!BY606</f>
        <v>0</v>
      </c>
      <c r="BZ606" s="697">
        <f>[52]ACCOUNTALLOC!BZ606</f>
        <v>0</v>
      </c>
      <c r="CA606" s="697">
        <f>[52]ACCOUNTALLOC!CA606</f>
        <v>0</v>
      </c>
      <c r="CB606" s="697">
        <f>[52]ACCOUNTALLOC!CB606</f>
        <v>0</v>
      </c>
      <c r="CC606" s="697">
        <f>[52]ACCOUNTALLOC!CC606</f>
        <v>0</v>
      </c>
      <c r="CD606" s="697">
        <f>[52]ACCOUNTALLOC!CD606</f>
        <v>0</v>
      </c>
      <c r="CE606" s="697">
        <f>[52]ACCOUNTALLOC!CE606</f>
        <v>0</v>
      </c>
      <c r="CF606" s="698"/>
      <c r="CG606" s="697">
        <f>[52]ACCOUNTALLOC!CG606</f>
        <v>0</v>
      </c>
      <c r="CH606" s="697">
        <f>[52]ACCOUNTALLOC!CH606</f>
        <v>0</v>
      </c>
      <c r="CI606" s="697">
        <f>[52]ACCOUNTALLOC!CI606</f>
        <v>0</v>
      </c>
      <c r="CJ606" s="697">
        <f>[52]ACCOUNTALLOC!CJ606</f>
        <v>0</v>
      </c>
      <c r="CK606" s="697">
        <f>[52]ACCOUNTALLOC!CK606</f>
        <v>0</v>
      </c>
      <c r="CL606" s="697">
        <f>[52]ACCOUNTALLOC!CL606</f>
        <v>0</v>
      </c>
      <c r="CM606" s="697">
        <f>[52]ACCOUNTALLOC!CM606</f>
        <v>0</v>
      </c>
      <c r="CN606" s="698">
        <f>[52]ACCOUNTALLOC!CN606</f>
        <v>0</v>
      </c>
      <c r="CO606" s="697">
        <f>[52]ACCOUNTALLOC!CO606</f>
        <v>0</v>
      </c>
      <c r="CP606" s="697">
        <f>[52]ACCOUNTALLOC!CP606</f>
        <v>0</v>
      </c>
      <c r="CQ606" s="697">
        <f>[52]ACCOUNTALLOC!CQ606</f>
        <v>0</v>
      </c>
      <c r="CR606" s="697">
        <f>[52]ACCOUNTALLOC!CR606</f>
        <v>0</v>
      </c>
      <c r="CS606" s="697">
        <f>[52]ACCOUNTALLOC!CS606</f>
        <v>0</v>
      </c>
      <c r="CT606" s="697">
        <f>[52]ACCOUNTALLOC!CT606</f>
        <v>0</v>
      </c>
      <c r="CU606" s="697">
        <f>[52]ACCOUNTALLOC!CU606</f>
        <v>0</v>
      </c>
      <c r="CW606" s="65">
        <f>[52]ACCOUNTALLOC!CW592</f>
        <v>0</v>
      </c>
      <c r="CX606" s="65">
        <f>[52]ACCOUNTALLOC!CX592</f>
        <v>0</v>
      </c>
      <c r="CY606" s="65">
        <f>[52]ACCOUNTALLOC!CY592</f>
        <v>0</v>
      </c>
      <c r="CZ606" s="65">
        <f>[52]ACCOUNTALLOC!CZ592</f>
        <v>0</v>
      </c>
      <c r="DA606" s="65">
        <f>[52]ACCOUNTALLOC!DA592</f>
        <v>0</v>
      </c>
      <c r="DB606" s="65">
        <f>[52]ACCOUNTALLOC!DB592</f>
        <v>0</v>
      </c>
      <c r="DC606" s="65">
        <f>[52]ACCOUNTALLOC!DC592</f>
        <v>0</v>
      </c>
      <c r="DE606" s="65">
        <v>0</v>
      </c>
      <c r="DF606" s="65">
        <v>0</v>
      </c>
      <c r="DG606" s="65">
        <v>0</v>
      </c>
      <c r="DH606" s="65">
        <v>0</v>
      </c>
      <c r="DI606" s="65">
        <v>0</v>
      </c>
      <c r="DJ606" s="65">
        <v>0</v>
      </c>
      <c r="DK606" s="65">
        <v>0</v>
      </c>
      <c r="DM606" s="65">
        <v>0</v>
      </c>
      <c r="DN606" s="65">
        <v>0</v>
      </c>
      <c r="DO606" s="65">
        <v>0</v>
      </c>
      <c r="DP606" s="65">
        <v>0</v>
      </c>
      <c r="DQ606" s="65">
        <v>0</v>
      </c>
      <c r="DR606" s="65">
        <v>0</v>
      </c>
      <c r="DS606" s="65">
        <v>0</v>
      </c>
      <c r="DU606" s="65">
        <v>0</v>
      </c>
      <c r="DV606" s="65">
        <v>0</v>
      </c>
      <c r="DW606" s="65">
        <v>0</v>
      </c>
      <c r="DX606" s="65">
        <v>0</v>
      </c>
      <c r="DY606" s="65">
        <v>0</v>
      </c>
      <c r="DZ606" s="65">
        <v>0</v>
      </c>
      <c r="EA606" s="65">
        <v>0</v>
      </c>
      <c r="EC606" s="65">
        <v>0</v>
      </c>
      <c r="ED606" s="65">
        <v>0</v>
      </c>
      <c r="EE606" s="65">
        <v>0</v>
      </c>
      <c r="EF606" s="65">
        <v>0</v>
      </c>
      <c r="EG606" s="65">
        <v>0</v>
      </c>
      <c r="EH606" s="65">
        <v>0</v>
      </c>
      <c r="EI606" s="65">
        <v>0</v>
      </c>
      <c r="EK606" s="65">
        <v>0</v>
      </c>
      <c r="EL606" s="65">
        <v>0</v>
      </c>
      <c r="EM606" s="65">
        <v>0</v>
      </c>
      <c r="EN606" s="65">
        <v>0</v>
      </c>
      <c r="EO606" s="65">
        <v>0</v>
      </c>
      <c r="EP606" s="65">
        <v>0</v>
      </c>
      <c r="EQ606" s="65">
        <v>0</v>
      </c>
      <c r="ES606" s="65">
        <v>0</v>
      </c>
      <c r="ET606" s="65">
        <v>0</v>
      </c>
      <c r="EU606" s="65">
        <v>0</v>
      </c>
      <c r="EV606" s="65">
        <v>0</v>
      </c>
      <c r="EW606" s="65">
        <v>0</v>
      </c>
      <c r="EX606" s="65">
        <v>0</v>
      </c>
      <c r="EY606" s="65">
        <v>0</v>
      </c>
      <c r="FA606" s="65">
        <v>0</v>
      </c>
      <c r="FB606" s="65">
        <v>0</v>
      </c>
      <c r="FC606" s="65">
        <v>0</v>
      </c>
      <c r="FD606" s="65">
        <v>0</v>
      </c>
      <c r="FE606" s="65">
        <v>0</v>
      </c>
      <c r="FF606" s="65">
        <v>0</v>
      </c>
      <c r="FG606" s="65">
        <v>0</v>
      </c>
    </row>
    <row r="607" spans="1:163">
      <c r="A607" s="699">
        <f>[52]ACCOUNTALLOC!A607</f>
        <v>451.04</v>
      </c>
      <c r="B607" s="698" t="str">
        <f>[52]ACCOUNTALLOC!B607</f>
        <v>Misc Service Revenue - Line Extension/UG Conversions</v>
      </c>
      <c r="C607" s="695">
        <f>[52]ACCOUNTALLOC!C607</f>
        <v>1400595.91</v>
      </c>
      <c r="D607" s="700"/>
      <c r="E607" s="697">
        <f>[52]ACCOUNTALLOC!E607</f>
        <v>0</v>
      </c>
      <c r="F607" s="697">
        <f>[52]ACCOUNTALLOC!F607</f>
        <v>0</v>
      </c>
      <c r="G607" s="697">
        <f>[52]ACCOUNTALLOC!G607</f>
        <v>1240302.1181312259</v>
      </c>
      <c r="H607" s="697">
        <f>[52]ACCOUNTALLOC!H607</f>
        <v>0</v>
      </c>
      <c r="I607" s="697">
        <f>[52]ACCOUNTALLOC!I607</f>
        <v>0</v>
      </c>
      <c r="J607" s="697">
        <f>[52]ACCOUNTALLOC!J607</f>
        <v>0</v>
      </c>
      <c r="K607" s="697">
        <f>[52]ACCOUNTALLOC!K607</f>
        <v>1240302.1181312259</v>
      </c>
      <c r="L607" s="698"/>
      <c r="M607" s="697">
        <f>[52]ACCOUNTALLOC!M607</f>
        <v>0</v>
      </c>
      <c r="N607" s="697">
        <f>[52]ACCOUNTALLOC!N607</f>
        <v>0</v>
      </c>
      <c r="O607" s="697">
        <f>[52]ACCOUNTALLOC!O607</f>
        <v>149240.48653685319</v>
      </c>
      <c r="P607" s="697">
        <f>[52]ACCOUNTALLOC!P607</f>
        <v>0</v>
      </c>
      <c r="Q607" s="697">
        <f>[52]ACCOUNTALLOC!Q607</f>
        <v>0</v>
      </c>
      <c r="R607" s="697">
        <f>[52]ACCOUNTALLOC!R607</f>
        <v>0</v>
      </c>
      <c r="S607" s="697">
        <f>[52]ACCOUNTALLOC!S607</f>
        <v>149240.48653685319</v>
      </c>
      <c r="T607" s="698"/>
      <c r="U607" s="697">
        <f>[52]ACCOUNTALLOC!U607</f>
        <v>0</v>
      </c>
      <c r="V607" s="697">
        <f>[52]ACCOUNTALLOC!V607</f>
        <v>0</v>
      </c>
      <c r="W607" s="697">
        <f>[52]ACCOUNTALLOC!W607</f>
        <v>10019.896150322124</v>
      </c>
      <c r="X607" s="697">
        <f>[52]ACCOUNTALLOC!X607</f>
        <v>0</v>
      </c>
      <c r="Y607" s="697">
        <f>[52]ACCOUNTALLOC!Y607</f>
        <v>0</v>
      </c>
      <c r="Z607" s="697">
        <f>[52]ACCOUNTALLOC!Z607</f>
        <v>0</v>
      </c>
      <c r="AA607" s="697">
        <f>[52]ACCOUNTALLOC!AA607</f>
        <v>10019.896150322124</v>
      </c>
      <c r="AB607" s="698"/>
      <c r="AC607" s="697">
        <f>[52]ACCOUNTALLOC!AC607</f>
        <v>0</v>
      </c>
      <c r="AD607" s="697">
        <f>[52]ACCOUNTALLOC!AD607</f>
        <v>0</v>
      </c>
      <c r="AE607" s="697">
        <f>[52]ACCOUNTALLOC!AE607</f>
        <v>1033.4091815986317</v>
      </c>
      <c r="AF607" s="697">
        <f>[52]ACCOUNTALLOC!AF607</f>
        <v>0</v>
      </c>
      <c r="AG607" s="697">
        <f>[52]ACCOUNTALLOC!AG607</f>
        <v>0</v>
      </c>
      <c r="AH607" s="697">
        <f>[52]ACCOUNTALLOC!AH607</f>
        <v>0</v>
      </c>
      <c r="AI607" s="697">
        <f>[52]ACCOUNTALLOC!AI607</f>
        <v>1033.4091815986317</v>
      </c>
      <c r="AJ607" s="698"/>
      <c r="AK607" s="697">
        <f>[52]ACCOUNTALLOC!AK607</f>
        <v>0</v>
      </c>
      <c r="AL607" s="697">
        <f>[52]ACCOUNTALLOC!AL607</f>
        <v>0</v>
      </c>
      <c r="AM607" s="697">
        <f>[52]ACCOUNTALLOC!AM607</f>
        <v>0</v>
      </c>
      <c r="AN607" s="697">
        <f>[52]ACCOUNTALLOC!AN607</f>
        <v>0</v>
      </c>
      <c r="AO607" s="697">
        <f>[52]ACCOUNTALLOC!AO607</f>
        <v>0</v>
      </c>
      <c r="AP607" s="697">
        <f>[52]ACCOUNTALLOC!AP607</f>
        <v>0</v>
      </c>
      <c r="AQ607" s="697">
        <f>[52]ACCOUNTALLOC!AQ607</f>
        <v>0</v>
      </c>
      <c r="AR607" s="698"/>
      <c r="AS607" s="697">
        <f>[52]ACCOUNTALLOC!AS607</f>
        <v>0</v>
      </c>
      <c r="AT607" s="697">
        <f>[52]ACCOUNTALLOC!AT607</f>
        <v>0</v>
      </c>
      <c r="AU607" s="697">
        <f>[52]ACCOUNTALLOC!AU607</f>
        <v>0</v>
      </c>
      <c r="AV607" s="697">
        <f>[52]ACCOUNTALLOC!AV607</f>
        <v>0</v>
      </c>
      <c r="AW607" s="697">
        <f>[52]ACCOUNTALLOC!AW607</f>
        <v>0</v>
      </c>
      <c r="AX607" s="697">
        <f>[52]ACCOUNTALLOC!AX607</f>
        <v>0</v>
      </c>
      <c r="AY607" s="697">
        <f>[52]ACCOUNTALLOC!AY607</f>
        <v>0</v>
      </c>
      <c r="AZ607" s="698"/>
      <c r="BA607" s="697">
        <f>[52]ACCOUNTALLOC!BA607</f>
        <v>0</v>
      </c>
      <c r="BB607" s="697">
        <f>[52]ACCOUNTALLOC!BB607</f>
        <v>0</v>
      </c>
      <c r="BC607" s="697">
        <f>[52]ACCOUNTALLOC!BC607</f>
        <v>0</v>
      </c>
      <c r="BD607" s="697">
        <f>[52]ACCOUNTALLOC!BD607</f>
        <v>0</v>
      </c>
      <c r="BE607" s="697">
        <f>[52]ACCOUNTALLOC!BE607</f>
        <v>0</v>
      </c>
      <c r="BF607" s="697">
        <f>[52]ACCOUNTALLOC!BF607</f>
        <v>0</v>
      </c>
      <c r="BG607" s="697">
        <f>[52]ACCOUNTALLOC!BG607</f>
        <v>0</v>
      </c>
      <c r="BH607" s="698"/>
      <c r="BI607" s="697">
        <f>[52]ACCOUNTALLOC!BI607</f>
        <v>0</v>
      </c>
      <c r="BJ607" s="697">
        <f>[52]ACCOUNTALLOC!BJ607</f>
        <v>0</v>
      </c>
      <c r="BK607" s="697">
        <f>[52]ACCOUNTALLOC!BK607</f>
        <v>0</v>
      </c>
      <c r="BL607" s="697">
        <f>[52]ACCOUNTALLOC!BL607</f>
        <v>0</v>
      </c>
      <c r="BM607" s="697">
        <f>[52]ACCOUNTALLOC!BM607</f>
        <v>0</v>
      </c>
      <c r="BN607" s="697">
        <f>[52]ACCOUNTALLOC!BN607</f>
        <v>0</v>
      </c>
      <c r="BO607" s="697">
        <f>[52]ACCOUNTALLOC!BO607</f>
        <v>0</v>
      </c>
      <c r="BP607" s="698"/>
      <c r="BQ607" s="697">
        <f>[52]ACCOUNTALLOC!BQ607</f>
        <v>0</v>
      </c>
      <c r="BR607" s="697">
        <f>[52]ACCOUNTALLOC!BR607</f>
        <v>0</v>
      </c>
      <c r="BS607" s="697">
        <f>[52]ACCOUNTALLOC!BS607</f>
        <v>0</v>
      </c>
      <c r="BT607" s="697">
        <f>[52]ACCOUNTALLOC!BT607</f>
        <v>0</v>
      </c>
      <c r="BU607" s="697">
        <f>[52]ACCOUNTALLOC!BU607</f>
        <v>0</v>
      </c>
      <c r="BV607" s="697">
        <f>[52]ACCOUNTALLOC!BV607</f>
        <v>0</v>
      </c>
      <c r="BW607" s="697">
        <f>[52]ACCOUNTALLOC!BW607</f>
        <v>0</v>
      </c>
      <c r="BX607" s="698"/>
      <c r="BY607" s="697">
        <f>[52]ACCOUNTALLOC!BY607</f>
        <v>0</v>
      </c>
      <c r="BZ607" s="697">
        <f>[52]ACCOUNTALLOC!BZ607</f>
        <v>0</v>
      </c>
      <c r="CA607" s="697">
        <f>[52]ACCOUNTALLOC!CA607</f>
        <v>0</v>
      </c>
      <c r="CB607" s="697">
        <f>[52]ACCOUNTALLOC!CB607</f>
        <v>0</v>
      </c>
      <c r="CC607" s="697">
        <f>[52]ACCOUNTALLOC!CC607</f>
        <v>0</v>
      </c>
      <c r="CD607" s="697">
        <f>[52]ACCOUNTALLOC!CD607</f>
        <v>0</v>
      </c>
      <c r="CE607" s="697">
        <f>[52]ACCOUNTALLOC!CE607</f>
        <v>0</v>
      </c>
      <c r="CF607" s="698"/>
      <c r="CG607" s="697">
        <f>[52]ACCOUNTALLOC!CG607</f>
        <v>0</v>
      </c>
      <c r="CH607" s="697">
        <f>[52]ACCOUNTALLOC!CH607</f>
        <v>0</v>
      </c>
      <c r="CI607" s="697">
        <f>[52]ACCOUNTALLOC!CI607</f>
        <v>0</v>
      </c>
      <c r="CJ607" s="697">
        <f>[52]ACCOUNTALLOC!CJ607</f>
        <v>0</v>
      </c>
      <c r="CK607" s="697">
        <f>[52]ACCOUNTALLOC!CK607</f>
        <v>0</v>
      </c>
      <c r="CL607" s="697">
        <f>[52]ACCOUNTALLOC!CL607</f>
        <v>0</v>
      </c>
      <c r="CM607" s="697">
        <f>[52]ACCOUNTALLOC!CM607</f>
        <v>0</v>
      </c>
      <c r="CN607" s="698">
        <f>[52]ACCOUNTALLOC!CN607</f>
        <v>0</v>
      </c>
      <c r="CO607" s="697">
        <f>[52]ACCOUNTALLOC!CO607</f>
        <v>0</v>
      </c>
      <c r="CP607" s="697">
        <f>[52]ACCOUNTALLOC!CP607</f>
        <v>0</v>
      </c>
      <c r="CQ607" s="697">
        <f>[52]ACCOUNTALLOC!CQ607</f>
        <v>0</v>
      </c>
      <c r="CR607" s="697">
        <f>[52]ACCOUNTALLOC!CR607</f>
        <v>0</v>
      </c>
      <c r="CS607" s="697">
        <f>[52]ACCOUNTALLOC!CS607</f>
        <v>0</v>
      </c>
      <c r="CT607" s="697">
        <f>[52]ACCOUNTALLOC!CT607</f>
        <v>0</v>
      </c>
      <c r="CU607" s="697">
        <f>[52]ACCOUNTALLOC!CU607</f>
        <v>0</v>
      </c>
      <c r="CW607" s="65">
        <f>[52]ACCOUNTALLOC!CW593</f>
        <v>0</v>
      </c>
      <c r="CX607" s="65">
        <f>[52]ACCOUNTALLOC!CX593</f>
        <v>0</v>
      </c>
      <c r="CY607" s="65">
        <f>[52]ACCOUNTALLOC!CY593</f>
        <v>0</v>
      </c>
      <c r="CZ607" s="65">
        <f>[52]ACCOUNTALLOC!CZ593</f>
        <v>0</v>
      </c>
      <c r="DA607" s="65">
        <f>[52]ACCOUNTALLOC!DA593</f>
        <v>0</v>
      </c>
      <c r="DB607" s="65">
        <f>[52]ACCOUNTALLOC!DB593</f>
        <v>0</v>
      </c>
      <c r="DC607" s="65">
        <f>[52]ACCOUNTALLOC!DC593</f>
        <v>0</v>
      </c>
      <c r="DE607" s="65">
        <v>0</v>
      </c>
      <c r="DF607" s="65">
        <v>0</v>
      </c>
      <c r="DG607" s="65">
        <v>0</v>
      </c>
      <c r="DH607" s="65">
        <v>0</v>
      </c>
      <c r="DI607" s="65">
        <v>0</v>
      </c>
      <c r="DJ607" s="65">
        <v>0</v>
      </c>
      <c r="DK607" s="65">
        <v>0</v>
      </c>
      <c r="DM607" s="65">
        <v>0</v>
      </c>
      <c r="DN607" s="65">
        <v>0</v>
      </c>
      <c r="DO607" s="65">
        <v>0</v>
      </c>
      <c r="DP607" s="65">
        <v>0</v>
      </c>
      <c r="DQ607" s="65">
        <v>0</v>
      </c>
      <c r="DR607" s="65">
        <v>0</v>
      </c>
      <c r="DS607" s="65">
        <v>0</v>
      </c>
      <c r="DU607" s="65">
        <v>0</v>
      </c>
      <c r="DV607" s="65">
        <v>0</v>
      </c>
      <c r="DW607" s="65">
        <v>0</v>
      </c>
      <c r="DX607" s="65">
        <v>0</v>
      </c>
      <c r="DY607" s="65">
        <v>0</v>
      </c>
      <c r="DZ607" s="65">
        <v>0</v>
      </c>
      <c r="EA607" s="65">
        <v>0</v>
      </c>
      <c r="EC607" s="65">
        <v>0</v>
      </c>
      <c r="ED607" s="65">
        <v>0</v>
      </c>
      <c r="EE607" s="65">
        <v>0</v>
      </c>
      <c r="EF607" s="65">
        <v>0</v>
      </c>
      <c r="EG607" s="65">
        <v>0</v>
      </c>
      <c r="EH607" s="65">
        <v>0</v>
      </c>
      <c r="EI607" s="65">
        <v>0</v>
      </c>
      <c r="EK607" s="65">
        <v>0</v>
      </c>
      <c r="EL607" s="65">
        <v>0</v>
      </c>
      <c r="EM607" s="65">
        <v>0</v>
      </c>
      <c r="EN607" s="65">
        <v>0</v>
      </c>
      <c r="EO607" s="65">
        <v>0</v>
      </c>
      <c r="EP607" s="65">
        <v>0</v>
      </c>
      <c r="EQ607" s="65">
        <v>0</v>
      </c>
      <c r="ES607" s="65">
        <v>0</v>
      </c>
      <c r="ET607" s="65">
        <v>0</v>
      </c>
      <c r="EU607" s="65">
        <v>0</v>
      </c>
      <c r="EV607" s="65">
        <v>0</v>
      </c>
      <c r="EW607" s="65">
        <v>0</v>
      </c>
      <c r="EX607" s="65">
        <v>0</v>
      </c>
      <c r="EY607" s="65">
        <v>0</v>
      </c>
      <c r="FA607" s="65">
        <v>0</v>
      </c>
      <c r="FB607" s="65">
        <v>0</v>
      </c>
      <c r="FC607" s="65">
        <v>0</v>
      </c>
      <c r="FD607" s="65">
        <v>0</v>
      </c>
      <c r="FE607" s="65">
        <v>0</v>
      </c>
      <c r="FF607" s="65">
        <v>0</v>
      </c>
      <c r="FG607" s="65">
        <v>0</v>
      </c>
    </row>
    <row r="608" spans="1:163">
      <c r="A608" s="699">
        <f>[52]ACCOUNTALLOC!A608</f>
        <v>451.05</v>
      </c>
      <c r="B608" s="698" t="str">
        <f>[52]ACCOUNTALLOC!B608</f>
        <v>Misc Service Revenue - Billing Initiation Charge</v>
      </c>
      <c r="C608" s="695">
        <f>[52]ACCOUNTALLOC!C608</f>
        <v>1397401.6500000001</v>
      </c>
      <c r="D608" s="700"/>
      <c r="E608" s="697">
        <f>[52]ACCOUNTALLOC!E608</f>
        <v>0</v>
      </c>
      <c r="F608" s="697">
        <f>[52]ACCOUNTALLOC!F608</f>
        <v>0</v>
      </c>
      <c r="G608" s="697">
        <f>[52]ACCOUNTALLOC!G608</f>
        <v>1278832.2590385026</v>
      </c>
      <c r="H608" s="697">
        <f>[52]ACCOUNTALLOC!H608</f>
        <v>0</v>
      </c>
      <c r="I608" s="697">
        <f>[52]ACCOUNTALLOC!I608</f>
        <v>0</v>
      </c>
      <c r="J608" s="697">
        <f>[52]ACCOUNTALLOC!J608</f>
        <v>0</v>
      </c>
      <c r="K608" s="697">
        <f>[52]ACCOUNTALLOC!K608</f>
        <v>1278832.2590385026</v>
      </c>
      <c r="L608" s="698"/>
      <c r="M608" s="697">
        <f>[52]ACCOUNTALLOC!M608</f>
        <v>0</v>
      </c>
      <c r="N608" s="697">
        <f>[52]ACCOUNTALLOC!N608</f>
        <v>0</v>
      </c>
      <c r="O608" s="697">
        <f>[52]ACCOUNTALLOC!O608</f>
        <v>114731.54108620971</v>
      </c>
      <c r="P608" s="697">
        <f>[52]ACCOUNTALLOC!P608</f>
        <v>0</v>
      </c>
      <c r="Q608" s="697">
        <f>[52]ACCOUNTALLOC!Q608</f>
        <v>0</v>
      </c>
      <c r="R608" s="697">
        <f>[52]ACCOUNTALLOC!R608</f>
        <v>0</v>
      </c>
      <c r="S608" s="697">
        <f>[52]ACCOUNTALLOC!S608</f>
        <v>114731.54108620971</v>
      </c>
      <c r="T608" s="698"/>
      <c r="U608" s="697">
        <f>[52]ACCOUNTALLOC!U608</f>
        <v>0</v>
      </c>
      <c r="V608" s="697">
        <f>[52]ACCOUNTALLOC!V608</f>
        <v>0</v>
      </c>
      <c r="W608" s="697">
        <f>[52]ACCOUNTALLOC!W608</f>
        <v>3468.8857686581096</v>
      </c>
      <c r="X608" s="697">
        <f>[52]ACCOUNTALLOC!X608</f>
        <v>0</v>
      </c>
      <c r="Y608" s="697">
        <f>[52]ACCOUNTALLOC!Y608</f>
        <v>0</v>
      </c>
      <c r="Z608" s="697">
        <f>[52]ACCOUNTALLOC!Z608</f>
        <v>0</v>
      </c>
      <c r="AA608" s="697">
        <f>[52]ACCOUNTALLOC!AA608</f>
        <v>3468.8857686581096</v>
      </c>
      <c r="AB608" s="698"/>
      <c r="AC608" s="697">
        <f>[52]ACCOUNTALLOC!AC608</f>
        <v>0</v>
      </c>
      <c r="AD608" s="697">
        <f>[52]ACCOUNTALLOC!AD608</f>
        <v>0</v>
      </c>
      <c r="AE608" s="697">
        <f>[52]ACCOUNTALLOC!AE608</f>
        <v>250.97610780520577</v>
      </c>
      <c r="AF608" s="697">
        <f>[52]ACCOUNTALLOC!AF608</f>
        <v>0</v>
      </c>
      <c r="AG608" s="697">
        <f>[52]ACCOUNTALLOC!AG608</f>
        <v>0</v>
      </c>
      <c r="AH608" s="697">
        <f>[52]ACCOUNTALLOC!AH608</f>
        <v>0</v>
      </c>
      <c r="AI608" s="697">
        <f>[52]ACCOUNTALLOC!AI608</f>
        <v>250.97610780520577</v>
      </c>
      <c r="AJ608" s="698"/>
      <c r="AK608" s="697">
        <f>[52]ACCOUNTALLOC!AK608</f>
        <v>0</v>
      </c>
      <c r="AL608" s="697">
        <f>[52]ACCOUNTALLOC!AL608</f>
        <v>0</v>
      </c>
      <c r="AM608" s="697">
        <f>[52]ACCOUNTALLOC!AM608</f>
        <v>116.58173849707869</v>
      </c>
      <c r="AN608" s="697">
        <f>[52]ACCOUNTALLOC!AN608</f>
        <v>0</v>
      </c>
      <c r="AO608" s="697">
        <f>[52]ACCOUNTALLOC!AO608</f>
        <v>0</v>
      </c>
      <c r="AP608" s="697">
        <f>[52]ACCOUNTALLOC!AP608</f>
        <v>0</v>
      </c>
      <c r="AQ608" s="697">
        <f>[52]ACCOUNTALLOC!AQ608</f>
        <v>116.58173849707869</v>
      </c>
      <c r="AR608" s="698"/>
      <c r="AS608" s="697">
        <f>[52]ACCOUNTALLOC!AS608</f>
        <v>0</v>
      </c>
      <c r="AT608" s="697">
        <f>[52]ACCOUNTALLOC!AT608</f>
        <v>0</v>
      </c>
      <c r="AU608" s="697">
        <f>[52]ACCOUNTALLOC!AU608</f>
        <v>0</v>
      </c>
      <c r="AV608" s="697">
        <f>[52]ACCOUNTALLOC!AV608</f>
        <v>0</v>
      </c>
      <c r="AW608" s="697">
        <f>[52]ACCOUNTALLOC!AW608</f>
        <v>0</v>
      </c>
      <c r="AX608" s="697">
        <f>[52]ACCOUNTALLOC!AX608</f>
        <v>0</v>
      </c>
      <c r="AY608" s="697">
        <f>[52]ACCOUNTALLOC!AY608</f>
        <v>0</v>
      </c>
      <c r="AZ608" s="698"/>
      <c r="BA608" s="697">
        <f>[52]ACCOUNTALLOC!BA608</f>
        <v>0</v>
      </c>
      <c r="BB608" s="697">
        <f>[52]ACCOUNTALLOC!BB608</f>
        <v>0</v>
      </c>
      <c r="BC608" s="697">
        <f>[52]ACCOUNTALLOC!BC608</f>
        <v>0</v>
      </c>
      <c r="BD608" s="697">
        <f>[52]ACCOUNTALLOC!BD608</f>
        <v>0</v>
      </c>
      <c r="BE608" s="697">
        <f>[52]ACCOUNTALLOC!BE608</f>
        <v>0</v>
      </c>
      <c r="BF608" s="697">
        <f>[52]ACCOUNTALLOC!BF608</f>
        <v>0</v>
      </c>
      <c r="BG608" s="697">
        <f>[52]ACCOUNTALLOC!BG608</f>
        <v>0</v>
      </c>
      <c r="BH608" s="698"/>
      <c r="BI608" s="697">
        <f>[52]ACCOUNTALLOC!BI608</f>
        <v>0</v>
      </c>
      <c r="BJ608" s="697">
        <f>[52]ACCOUNTALLOC!BJ608</f>
        <v>0</v>
      </c>
      <c r="BK608" s="697">
        <f>[52]ACCOUNTALLOC!BK608</f>
        <v>0</v>
      </c>
      <c r="BL608" s="697">
        <f>[52]ACCOUNTALLOC!BL608</f>
        <v>0</v>
      </c>
      <c r="BM608" s="697">
        <f>[52]ACCOUNTALLOC!BM608</f>
        <v>0</v>
      </c>
      <c r="BN608" s="697">
        <f>[52]ACCOUNTALLOC!BN608</f>
        <v>0</v>
      </c>
      <c r="BO608" s="697">
        <f>[52]ACCOUNTALLOC!BO608</f>
        <v>0</v>
      </c>
      <c r="BP608" s="698"/>
      <c r="BQ608" s="697">
        <f>[52]ACCOUNTALLOC!BQ608</f>
        <v>0</v>
      </c>
      <c r="BR608" s="697">
        <f>[52]ACCOUNTALLOC!BR608</f>
        <v>0</v>
      </c>
      <c r="BS608" s="697">
        <f>[52]ACCOUNTALLOC!BS608</f>
        <v>1.4062603271880352</v>
      </c>
      <c r="BT608" s="697">
        <f>[52]ACCOUNTALLOC!BT608</f>
        <v>0</v>
      </c>
      <c r="BU608" s="697">
        <f>[52]ACCOUNTALLOC!BU608</f>
        <v>0</v>
      </c>
      <c r="BV608" s="697">
        <f>[52]ACCOUNTALLOC!BV608</f>
        <v>0</v>
      </c>
      <c r="BW608" s="697">
        <f>[52]ACCOUNTALLOC!BW608</f>
        <v>1.4062603271880352</v>
      </c>
      <c r="BX608" s="698"/>
      <c r="BY608" s="697">
        <f>[52]ACCOUNTALLOC!BY608</f>
        <v>0</v>
      </c>
      <c r="BZ608" s="697">
        <f>[52]ACCOUNTALLOC!BZ608</f>
        <v>0</v>
      </c>
      <c r="CA608" s="697">
        <f>[52]ACCOUNTALLOC!CA608</f>
        <v>0</v>
      </c>
      <c r="CB608" s="697">
        <f>[52]ACCOUNTALLOC!CB608</f>
        <v>0</v>
      </c>
      <c r="CC608" s="697">
        <f>[52]ACCOUNTALLOC!CC608</f>
        <v>0</v>
      </c>
      <c r="CD608" s="697">
        <f>[52]ACCOUNTALLOC!CD608</f>
        <v>0</v>
      </c>
      <c r="CE608" s="697">
        <f>[52]ACCOUNTALLOC!CE608</f>
        <v>0</v>
      </c>
      <c r="CF608" s="698"/>
      <c r="CG608" s="697">
        <f>[52]ACCOUNTALLOC!CG608</f>
        <v>0</v>
      </c>
      <c r="CH608" s="697">
        <f>[52]ACCOUNTALLOC!CH608</f>
        <v>0</v>
      </c>
      <c r="CI608" s="697">
        <f>[52]ACCOUNTALLOC!CI608</f>
        <v>0</v>
      </c>
      <c r="CJ608" s="697">
        <f>[52]ACCOUNTALLOC!CJ608</f>
        <v>0</v>
      </c>
      <c r="CK608" s="697">
        <f>[52]ACCOUNTALLOC!CK608</f>
        <v>0</v>
      </c>
      <c r="CL608" s="697">
        <f>[52]ACCOUNTALLOC!CL608</f>
        <v>0</v>
      </c>
      <c r="CM608" s="697">
        <f>[52]ACCOUNTALLOC!CM608</f>
        <v>0</v>
      </c>
      <c r="CN608" s="698">
        <f>[52]ACCOUNTALLOC!CN608</f>
        <v>0</v>
      </c>
      <c r="CO608" s="697">
        <f>[52]ACCOUNTALLOC!CO608</f>
        <v>0</v>
      </c>
      <c r="CP608" s="697">
        <f>[52]ACCOUNTALLOC!CP608</f>
        <v>0</v>
      </c>
      <c r="CQ608" s="697">
        <f>[52]ACCOUNTALLOC!CQ608</f>
        <v>0</v>
      </c>
      <c r="CR608" s="697">
        <f>[52]ACCOUNTALLOC!CR608</f>
        <v>0</v>
      </c>
      <c r="CS608" s="697">
        <f>[52]ACCOUNTALLOC!CS608</f>
        <v>0</v>
      </c>
      <c r="CT608" s="697">
        <f>[52]ACCOUNTALLOC!CT608</f>
        <v>0</v>
      </c>
      <c r="CU608" s="697">
        <f>[52]ACCOUNTALLOC!CU608</f>
        <v>0</v>
      </c>
      <c r="CW608" s="65">
        <f>[52]ACCOUNTALLOC!CW594</f>
        <v>0</v>
      </c>
      <c r="CX608" s="65">
        <f>[52]ACCOUNTALLOC!CX594</f>
        <v>0</v>
      </c>
      <c r="CY608" s="65">
        <f>[52]ACCOUNTALLOC!CY594</f>
        <v>0</v>
      </c>
      <c r="CZ608" s="65">
        <f>[52]ACCOUNTALLOC!CZ594</f>
        <v>0</v>
      </c>
      <c r="DA608" s="65">
        <f>[52]ACCOUNTALLOC!DA594</f>
        <v>0</v>
      </c>
      <c r="DB608" s="65">
        <f>[52]ACCOUNTALLOC!DB594</f>
        <v>0</v>
      </c>
      <c r="DC608" s="65">
        <f>[52]ACCOUNTALLOC!DC594</f>
        <v>0</v>
      </c>
      <c r="DE608" s="65">
        <v>0</v>
      </c>
      <c r="DF608" s="65">
        <v>0</v>
      </c>
      <c r="DG608" s="65">
        <v>0</v>
      </c>
      <c r="DH608" s="65">
        <v>0</v>
      </c>
      <c r="DI608" s="65">
        <v>0</v>
      </c>
      <c r="DJ608" s="65">
        <v>0</v>
      </c>
      <c r="DK608" s="65">
        <v>0</v>
      </c>
      <c r="DM608" s="65">
        <v>0</v>
      </c>
      <c r="DN608" s="65">
        <v>0</v>
      </c>
      <c r="DO608" s="65">
        <v>0</v>
      </c>
      <c r="DP608" s="65">
        <v>0</v>
      </c>
      <c r="DQ608" s="65">
        <v>0</v>
      </c>
      <c r="DR608" s="65">
        <v>0</v>
      </c>
      <c r="DS608" s="65">
        <v>0</v>
      </c>
      <c r="DU608" s="65">
        <v>0</v>
      </c>
      <c r="DV608" s="65">
        <v>0</v>
      </c>
      <c r="DW608" s="65">
        <v>0</v>
      </c>
      <c r="DX608" s="65">
        <v>0</v>
      </c>
      <c r="DY608" s="65">
        <v>0</v>
      </c>
      <c r="DZ608" s="65">
        <v>0</v>
      </c>
      <c r="EA608" s="65">
        <v>0</v>
      </c>
      <c r="EC608" s="65">
        <v>0</v>
      </c>
      <c r="ED608" s="65">
        <v>0</v>
      </c>
      <c r="EE608" s="65">
        <v>0</v>
      </c>
      <c r="EF608" s="65">
        <v>0</v>
      </c>
      <c r="EG608" s="65">
        <v>0</v>
      </c>
      <c r="EH608" s="65">
        <v>0</v>
      </c>
      <c r="EI608" s="65">
        <v>0</v>
      </c>
      <c r="EK608" s="65">
        <v>0</v>
      </c>
      <c r="EL608" s="65">
        <v>0</v>
      </c>
      <c r="EM608" s="65">
        <v>0</v>
      </c>
      <c r="EN608" s="65">
        <v>0</v>
      </c>
      <c r="EO608" s="65">
        <v>0</v>
      </c>
      <c r="EP608" s="65">
        <v>0</v>
      </c>
      <c r="EQ608" s="65">
        <v>0</v>
      </c>
      <c r="ES608" s="65">
        <v>0</v>
      </c>
      <c r="ET608" s="65">
        <v>0</v>
      </c>
      <c r="EU608" s="65">
        <v>0</v>
      </c>
      <c r="EV608" s="65">
        <v>0</v>
      </c>
      <c r="EW608" s="65">
        <v>0</v>
      </c>
      <c r="EX608" s="65">
        <v>0</v>
      </c>
      <c r="EY608" s="65">
        <v>0</v>
      </c>
      <c r="FA608" s="65">
        <v>0</v>
      </c>
      <c r="FB608" s="65">
        <v>0</v>
      </c>
      <c r="FC608" s="65">
        <v>0</v>
      </c>
      <c r="FD608" s="65">
        <v>0</v>
      </c>
      <c r="FE608" s="65">
        <v>0</v>
      </c>
      <c r="FF608" s="65">
        <v>0</v>
      </c>
      <c r="FG608" s="65">
        <v>0</v>
      </c>
    </row>
    <row r="609" spans="1:163">
      <c r="A609" s="699">
        <f>[52]ACCOUNTALLOC!A609</f>
        <v>451.06</v>
      </c>
      <c r="B609" s="698" t="str">
        <f>[52]ACCOUNTALLOC!B609</f>
        <v>Misc Service Revenue - NSF Handling Chg</v>
      </c>
      <c r="C609" s="695">
        <f>[52]ACCOUNTALLOC!C609</f>
        <v>181120</v>
      </c>
      <c r="D609" s="700"/>
      <c r="E609" s="697">
        <f>[52]ACCOUNTALLOC!E609</f>
        <v>0</v>
      </c>
      <c r="F609" s="697">
        <f>[52]ACCOUNTALLOC!F609</f>
        <v>0</v>
      </c>
      <c r="G609" s="697">
        <f>[52]ACCOUNTALLOC!G609</f>
        <v>118842.15861422563</v>
      </c>
      <c r="H609" s="697">
        <f>[52]ACCOUNTALLOC!H609</f>
        <v>0</v>
      </c>
      <c r="I609" s="697">
        <f>[52]ACCOUNTALLOC!I609</f>
        <v>0</v>
      </c>
      <c r="J609" s="697">
        <f>[52]ACCOUNTALLOC!J609</f>
        <v>0</v>
      </c>
      <c r="K609" s="697">
        <f>[52]ACCOUNTALLOC!K609</f>
        <v>118842.15861422563</v>
      </c>
      <c r="L609" s="698"/>
      <c r="M609" s="697">
        <f>[52]ACCOUNTALLOC!M609</f>
        <v>0</v>
      </c>
      <c r="N609" s="697">
        <f>[52]ACCOUNTALLOC!N609</f>
        <v>0</v>
      </c>
      <c r="O609" s="697">
        <f>[52]ACCOUNTALLOC!O609</f>
        <v>45107.426253109639</v>
      </c>
      <c r="P609" s="697">
        <f>[52]ACCOUNTALLOC!P609</f>
        <v>0</v>
      </c>
      <c r="Q609" s="697">
        <f>[52]ACCOUNTALLOC!Q609</f>
        <v>0</v>
      </c>
      <c r="R609" s="697">
        <f>[52]ACCOUNTALLOC!R609</f>
        <v>0</v>
      </c>
      <c r="S609" s="697">
        <f>[52]ACCOUNTALLOC!S609</f>
        <v>45107.426253109639</v>
      </c>
      <c r="T609" s="698"/>
      <c r="U609" s="697">
        <f>[52]ACCOUNTALLOC!U609</f>
        <v>0</v>
      </c>
      <c r="V609" s="697">
        <f>[52]ACCOUNTALLOC!V609</f>
        <v>0</v>
      </c>
      <c r="W609" s="697">
        <f>[52]ACCOUNTALLOC!W609</f>
        <v>16734.210831967026</v>
      </c>
      <c r="X609" s="697">
        <f>[52]ACCOUNTALLOC!X609</f>
        <v>0</v>
      </c>
      <c r="Y609" s="697">
        <f>[52]ACCOUNTALLOC!Y609</f>
        <v>0</v>
      </c>
      <c r="Z609" s="697">
        <f>[52]ACCOUNTALLOC!Z609</f>
        <v>0</v>
      </c>
      <c r="AA609" s="697">
        <f>[52]ACCOUNTALLOC!AA609</f>
        <v>16734.210831967026</v>
      </c>
      <c r="AB609" s="698"/>
      <c r="AC609" s="697">
        <f>[52]ACCOUNTALLOC!AC609</f>
        <v>0</v>
      </c>
      <c r="AD609" s="697">
        <f>[52]ACCOUNTALLOC!AD609</f>
        <v>0</v>
      </c>
      <c r="AE609" s="697">
        <f>[52]ACCOUNTALLOC!AE609</f>
        <v>0</v>
      </c>
      <c r="AF609" s="697">
        <f>[52]ACCOUNTALLOC!AF609</f>
        <v>0</v>
      </c>
      <c r="AG609" s="697">
        <f>[52]ACCOUNTALLOC!AG609</f>
        <v>0</v>
      </c>
      <c r="AH609" s="697">
        <f>[52]ACCOUNTALLOC!AH609</f>
        <v>0</v>
      </c>
      <c r="AI609" s="697">
        <f>[52]ACCOUNTALLOC!AI609</f>
        <v>0</v>
      </c>
      <c r="AJ609" s="698"/>
      <c r="AK609" s="697">
        <f>[52]ACCOUNTALLOC!AK609</f>
        <v>0</v>
      </c>
      <c r="AL609" s="697">
        <f>[52]ACCOUNTALLOC!AL609</f>
        <v>0</v>
      </c>
      <c r="AM609" s="697">
        <f>[52]ACCOUNTALLOC!AM609</f>
        <v>0</v>
      </c>
      <c r="AN609" s="697">
        <f>[52]ACCOUNTALLOC!AN609</f>
        <v>0</v>
      </c>
      <c r="AO609" s="697">
        <f>[52]ACCOUNTALLOC!AO609</f>
        <v>0</v>
      </c>
      <c r="AP609" s="697">
        <f>[52]ACCOUNTALLOC!AP609</f>
        <v>0</v>
      </c>
      <c r="AQ609" s="697">
        <f>[52]ACCOUNTALLOC!AQ609</f>
        <v>0</v>
      </c>
      <c r="AR609" s="698"/>
      <c r="AS609" s="697">
        <f>[52]ACCOUNTALLOC!AS609</f>
        <v>0</v>
      </c>
      <c r="AT609" s="697">
        <f>[52]ACCOUNTALLOC!AT609</f>
        <v>0</v>
      </c>
      <c r="AU609" s="697">
        <f>[52]ACCOUNTALLOC!AU609</f>
        <v>0</v>
      </c>
      <c r="AV609" s="697">
        <f>[52]ACCOUNTALLOC!AV609</f>
        <v>0</v>
      </c>
      <c r="AW609" s="697">
        <f>[52]ACCOUNTALLOC!AW609</f>
        <v>0</v>
      </c>
      <c r="AX609" s="697">
        <f>[52]ACCOUNTALLOC!AX609</f>
        <v>0</v>
      </c>
      <c r="AY609" s="697">
        <f>[52]ACCOUNTALLOC!AY609</f>
        <v>0</v>
      </c>
      <c r="AZ609" s="698"/>
      <c r="BA609" s="697">
        <f>[52]ACCOUNTALLOC!BA609</f>
        <v>0</v>
      </c>
      <c r="BB609" s="697">
        <f>[52]ACCOUNTALLOC!BB609</f>
        <v>0</v>
      </c>
      <c r="BC609" s="697">
        <f>[52]ACCOUNTALLOC!BC609</f>
        <v>0</v>
      </c>
      <c r="BD609" s="697">
        <f>[52]ACCOUNTALLOC!BD609</f>
        <v>0</v>
      </c>
      <c r="BE609" s="697">
        <f>[52]ACCOUNTALLOC!BE609</f>
        <v>0</v>
      </c>
      <c r="BF609" s="697">
        <f>[52]ACCOUNTALLOC!BF609</f>
        <v>0</v>
      </c>
      <c r="BG609" s="697">
        <f>[52]ACCOUNTALLOC!BG609</f>
        <v>0</v>
      </c>
      <c r="BH609" s="698"/>
      <c r="BI609" s="697">
        <f>[52]ACCOUNTALLOC!BI609</f>
        <v>0</v>
      </c>
      <c r="BJ609" s="697">
        <f>[52]ACCOUNTALLOC!BJ609</f>
        <v>0</v>
      </c>
      <c r="BK609" s="697">
        <f>[52]ACCOUNTALLOC!BK609</f>
        <v>0</v>
      </c>
      <c r="BL609" s="697">
        <f>[52]ACCOUNTALLOC!BL609</f>
        <v>0</v>
      </c>
      <c r="BM609" s="697">
        <f>[52]ACCOUNTALLOC!BM609</f>
        <v>0</v>
      </c>
      <c r="BN609" s="697">
        <f>[52]ACCOUNTALLOC!BN609</f>
        <v>0</v>
      </c>
      <c r="BO609" s="697">
        <f>[52]ACCOUNTALLOC!BO609</f>
        <v>0</v>
      </c>
      <c r="BP609" s="698"/>
      <c r="BQ609" s="697">
        <f>[52]ACCOUNTALLOC!BQ609</f>
        <v>0</v>
      </c>
      <c r="BR609" s="697">
        <f>[52]ACCOUNTALLOC!BR609</f>
        <v>0</v>
      </c>
      <c r="BS609" s="697">
        <f>[52]ACCOUNTALLOC!BS609</f>
        <v>0</v>
      </c>
      <c r="BT609" s="697">
        <f>[52]ACCOUNTALLOC!BT609</f>
        <v>0</v>
      </c>
      <c r="BU609" s="697">
        <f>[52]ACCOUNTALLOC!BU609</f>
        <v>0</v>
      </c>
      <c r="BV609" s="697">
        <f>[52]ACCOUNTALLOC!BV609</f>
        <v>0</v>
      </c>
      <c r="BW609" s="697">
        <f>[52]ACCOUNTALLOC!BW609</f>
        <v>0</v>
      </c>
      <c r="BX609" s="698"/>
      <c r="BY609" s="697">
        <f>[52]ACCOUNTALLOC!BY609</f>
        <v>0</v>
      </c>
      <c r="BZ609" s="697">
        <f>[52]ACCOUNTALLOC!BZ609</f>
        <v>0</v>
      </c>
      <c r="CA609" s="697">
        <f>[52]ACCOUNTALLOC!CA609</f>
        <v>0</v>
      </c>
      <c r="CB609" s="697">
        <f>[52]ACCOUNTALLOC!CB609</f>
        <v>0</v>
      </c>
      <c r="CC609" s="697">
        <f>[52]ACCOUNTALLOC!CC609</f>
        <v>0</v>
      </c>
      <c r="CD609" s="697">
        <f>[52]ACCOUNTALLOC!CD609</f>
        <v>0</v>
      </c>
      <c r="CE609" s="697">
        <f>[52]ACCOUNTALLOC!CE609</f>
        <v>0</v>
      </c>
      <c r="CF609" s="698"/>
      <c r="CG609" s="697">
        <f>[52]ACCOUNTALLOC!CG609</f>
        <v>0</v>
      </c>
      <c r="CH609" s="697">
        <f>[52]ACCOUNTALLOC!CH609</f>
        <v>0</v>
      </c>
      <c r="CI609" s="697">
        <f>[52]ACCOUNTALLOC!CI609</f>
        <v>436.20430069769515</v>
      </c>
      <c r="CJ609" s="697">
        <f>[52]ACCOUNTALLOC!CJ609</f>
        <v>0</v>
      </c>
      <c r="CK609" s="697">
        <f>[52]ACCOUNTALLOC!CK609</f>
        <v>0</v>
      </c>
      <c r="CL609" s="697">
        <f>[52]ACCOUNTALLOC!CL609</f>
        <v>0</v>
      </c>
      <c r="CM609" s="697">
        <f>[52]ACCOUNTALLOC!CM609</f>
        <v>436.20430069769515</v>
      </c>
      <c r="CN609" s="698">
        <f>[52]ACCOUNTALLOC!CN609</f>
        <v>0</v>
      </c>
      <c r="CO609" s="697">
        <f>[52]ACCOUNTALLOC!CO609</f>
        <v>0</v>
      </c>
      <c r="CP609" s="697">
        <f>[52]ACCOUNTALLOC!CP609</f>
        <v>0</v>
      </c>
      <c r="CQ609" s="697">
        <f>[52]ACCOUNTALLOC!CQ609</f>
        <v>0</v>
      </c>
      <c r="CR609" s="697">
        <f>[52]ACCOUNTALLOC!CR609</f>
        <v>0</v>
      </c>
      <c r="CS609" s="697">
        <f>[52]ACCOUNTALLOC!CS609</f>
        <v>0</v>
      </c>
      <c r="CT609" s="697">
        <f>[52]ACCOUNTALLOC!CT609</f>
        <v>0</v>
      </c>
      <c r="CU609" s="697">
        <f>[52]ACCOUNTALLOC!CU609</f>
        <v>0</v>
      </c>
      <c r="CW609" s="65">
        <f>[52]ACCOUNTALLOC!CW595</f>
        <v>0</v>
      </c>
      <c r="CX609" s="65">
        <f>[52]ACCOUNTALLOC!CX595</f>
        <v>0</v>
      </c>
      <c r="CY609" s="65">
        <f>[52]ACCOUNTALLOC!CY595</f>
        <v>0</v>
      </c>
      <c r="CZ609" s="65">
        <f>[52]ACCOUNTALLOC!CZ595</f>
        <v>0</v>
      </c>
      <c r="DA609" s="65">
        <f>[52]ACCOUNTALLOC!DA595</f>
        <v>0</v>
      </c>
      <c r="DB609" s="65">
        <f>[52]ACCOUNTALLOC!DB595</f>
        <v>0</v>
      </c>
      <c r="DC609" s="65">
        <f>[52]ACCOUNTALLOC!DC595</f>
        <v>0</v>
      </c>
      <c r="DE609" s="65">
        <v>0</v>
      </c>
      <c r="DF609" s="65">
        <v>0</v>
      </c>
      <c r="DG609" s="65">
        <v>0</v>
      </c>
      <c r="DH609" s="65">
        <v>0</v>
      </c>
      <c r="DI609" s="65">
        <v>0</v>
      </c>
      <c r="DJ609" s="65">
        <v>0</v>
      </c>
      <c r="DK609" s="65">
        <v>0</v>
      </c>
      <c r="DM609" s="65">
        <v>0</v>
      </c>
      <c r="DN609" s="65">
        <v>0</v>
      </c>
      <c r="DO609" s="65">
        <v>0</v>
      </c>
      <c r="DP609" s="65">
        <v>0</v>
      </c>
      <c r="DQ609" s="65">
        <v>0</v>
      </c>
      <c r="DR609" s="65">
        <v>0</v>
      </c>
      <c r="DS609" s="65">
        <v>0</v>
      </c>
      <c r="DU609" s="65">
        <v>0</v>
      </c>
      <c r="DV609" s="65">
        <v>0</v>
      </c>
      <c r="DW609" s="65">
        <v>0</v>
      </c>
      <c r="DX609" s="65">
        <v>0</v>
      </c>
      <c r="DY609" s="65">
        <v>0</v>
      </c>
      <c r="DZ609" s="65">
        <v>0</v>
      </c>
      <c r="EA609" s="65">
        <v>0</v>
      </c>
      <c r="EC609" s="65">
        <v>0</v>
      </c>
      <c r="ED609" s="65">
        <v>0</v>
      </c>
      <c r="EE609" s="65">
        <v>0</v>
      </c>
      <c r="EF609" s="65">
        <v>0</v>
      </c>
      <c r="EG609" s="65">
        <v>0</v>
      </c>
      <c r="EH609" s="65">
        <v>0</v>
      </c>
      <c r="EI609" s="65">
        <v>0</v>
      </c>
      <c r="EK609" s="65">
        <v>0</v>
      </c>
      <c r="EL609" s="65">
        <v>0</v>
      </c>
      <c r="EM609" s="65">
        <v>0</v>
      </c>
      <c r="EN609" s="65">
        <v>0</v>
      </c>
      <c r="EO609" s="65">
        <v>0</v>
      </c>
      <c r="EP609" s="65">
        <v>0</v>
      </c>
      <c r="EQ609" s="65">
        <v>0</v>
      </c>
      <c r="ES609" s="65">
        <v>0</v>
      </c>
      <c r="ET609" s="65">
        <v>0</v>
      </c>
      <c r="EU609" s="65">
        <v>0</v>
      </c>
      <c r="EV609" s="65">
        <v>0</v>
      </c>
      <c r="EW609" s="65">
        <v>0</v>
      </c>
      <c r="EX609" s="65">
        <v>0</v>
      </c>
      <c r="EY609" s="65">
        <v>0</v>
      </c>
      <c r="FA609" s="65">
        <v>0</v>
      </c>
      <c r="FB609" s="65">
        <v>0</v>
      </c>
      <c r="FC609" s="65">
        <v>0</v>
      </c>
      <c r="FD609" s="65">
        <v>0</v>
      </c>
      <c r="FE609" s="65">
        <v>0</v>
      </c>
      <c r="FF609" s="65">
        <v>0</v>
      </c>
      <c r="FG609" s="65">
        <v>0</v>
      </c>
    </row>
    <row r="610" spans="1:163">
      <c r="A610" s="699">
        <f>[52]ACCOUNTALLOC!A610</f>
        <v>451.07</v>
      </c>
      <c r="B610" s="698" t="str">
        <f>[52]ACCOUNTALLOC!B610</f>
        <v>Misc Service Revenue - Deferred FIT CIAC</v>
      </c>
      <c r="C610" s="695">
        <f>[52]ACCOUNTALLOC!C610</f>
        <v>4847787.22</v>
      </c>
      <c r="D610" s="700"/>
      <c r="E610" s="697">
        <f>[52]ACCOUNTALLOC!E610</f>
        <v>0</v>
      </c>
      <c r="F610" s="697">
        <f>[52]ACCOUNTALLOC!F610</f>
        <v>0</v>
      </c>
      <c r="G610" s="697">
        <f>[52]ACCOUNTALLOC!G610</f>
        <v>2078045.791041679</v>
      </c>
      <c r="H610" s="697">
        <f>[52]ACCOUNTALLOC!H610</f>
        <v>0</v>
      </c>
      <c r="I610" s="697">
        <f>[52]ACCOUNTALLOC!I610</f>
        <v>0</v>
      </c>
      <c r="J610" s="697">
        <f>[52]ACCOUNTALLOC!J610</f>
        <v>0</v>
      </c>
      <c r="K610" s="697">
        <f>[52]ACCOUNTALLOC!K610</f>
        <v>2078045.791041679</v>
      </c>
      <c r="L610" s="698"/>
      <c r="M610" s="697">
        <f>[52]ACCOUNTALLOC!M610</f>
        <v>0</v>
      </c>
      <c r="N610" s="697">
        <f>[52]ACCOUNTALLOC!N610</f>
        <v>0</v>
      </c>
      <c r="O610" s="697">
        <f>[52]ACCOUNTALLOC!O610</f>
        <v>2578749.6422657338</v>
      </c>
      <c r="P610" s="697">
        <f>[52]ACCOUNTALLOC!P610</f>
        <v>0</v>
      </c>
      <c r="Q610" s="697">
        <f>[52]ACCOUNTALLOC!Q610</f>
        <v>0</v>
      </c>
      <c r="R610" s="697">
        <f>[52]ACCOUNTALLOC!R610</f>
        <v>0</v>
      </c>
      <c r="S610" s="697">
        <f>[52]ACCOUNTALLOC!S610</f>
        <v>2578749.6422657338</v>
      </c>
      <c r="T610" s="698"/>
      <c r="U610" s="697">
        <f>[52]ACCOUNTALLOC!U610</f>
        <v>0</v>
      </c>
      <c r="V610" s="697">
        <f>[52]ACCOUNTALLOC!V610</f>
        <v>0</v>
      </c>
      <c r="W610" s="697">
        <f>[52]ACCOUNTALLOC!W610</f>
        <v>173135.3482742928</v>
      </c>
      <c r="X610" s="697">
        <f>[52]ACCOUNTALLOC!X610</f>
        <v>0</v>
      </c>
      <c r="Y610" s="697">
        <f>[52]ACCOUNTALLOC!Y610</f>
        <v>0</v>
      </c>
      <c r="Z610" s="697">
        <f>[52]ACCOUNTALLOC!Z610</f>
        <v>0</v>
      </c>
      <c r="AA610" s="697">
        <f>[52]ACCOUNTALLOC!AA610</f>
        <v>173135.3482742928</v>
      </c>
      <c r="AB610" s="698"/>
      <c r="AC610" s="697">
        <f>[52]ACCOUNTALLOC!AC610</f>
        <v>0</v>
      </c>
      <c r="AD610" s="697">
        <f>[52]ACCOUNTALLOC!AD610</f>
        <v>0</v>
      </c>
      <c r="AE610" s="697">
        <f>[52]ACCOUNTALLOC!AE610</f>
        <v>17856.438418294281</v>
      </c>
      <c r="AF610" s="697">
        <f>[52]ACCOUNTALLOC!AF610</f>
        <v>0</v>
      </c>
      <c r="AG610" s="697">
        <f>[52]ACCOUNTALLOC!AG610</f>
        <v>0</v>
      </c>
      <c r="AH610" s="697">
        <f>[52]ACCOUNTALLOC!AH610</f>
        <v>0</v>
      </c>
      <c r="AI610" s="697">
        <f>[52]ACCOUNTALLOC!AI610</f>
        <v>17856.438418294281</v>
      </c>
      <c r="AJ610" s="698"/>
      <c r="AK610" s="697">
        <f>[52]ACCOUNTALLOC!AK610</f>
        <v>0</v>
      </c>
      <c r="AL610" s="697">
        <f>[52]ACCOUNTALLOC!AL610</f>
        <v>0</v>
      </c>
      <c r="AM610" s="697">
        <f>[52]ACCOUNTALLOC!AM610</f>
        <v>0</v>
      </c>
      <c r="AN610" s="697">
        <f>[52]ACCOUNTALLOC!AN610</f>
        <v>0</v>
      </c>
      <c r="AO610" s="697">
        <f>[52]ACCOUNTALLOC!AO610</f>
        <v>0</v>
      </c>
      <c r="AP610" s="697">
        <f>[52]ACCOUNTALLOC!AP610</f>
        <v>0</v>
      </c>
      <c r="AQ610" s="697">
        <f>[52]ACCOUNTALLOC!AQ610</f>
        <v>0</v>
      </c>
      <c r="AR610" s="698"/>
      <c r="AS610" s="697">
        <f>[52]ACCOUNTALLOC!AS610</f>
        <v>0</v>
      </c>
      <c r="AT610" s="697">
        <f>[52]ACCOUNTALLOC!AT610</f>
        <v>0</v>
      </c>
      <c r="AU610" s="697">
        <f>[52]ACCOUNTALLOC!AU610</f>
        <v>0</v>
      </c>
      <c r="AV610" s="697">
        <f>[52]ACCOUNTALLOC!AV610</f>
        <v>0</v>
      </c>
      <c r="AW610" s="697">
        <f>[52]ACCOUNTALLOC!AW610</f>
        <v>0</v>
      </c>
      <c r="AX610" s="697">
        <f>[52]ACCOUNTALLOC!AX610</f>
        <v>0</v>
      </c>
      <c r="AY610" s="697">
        <f>[52]ACCOUNTALLOC!AY610</f>
        <v>0</v>
      </c>
      <c r="AZ610" s="698"/>
      <c r="BA610" s="697">
        <f>[52]ACCOUNTALLOC!BA610</f>
        <v>0</v>
      </c>
      <c r="BB610" s="697">
        <f>[52]ACCOUNTALLOC!BB610</f>
        <v>0</v>
      </c>
      <c r="BC610" s="697">
        <f>[52]ACCOUNTALLOC!BC610</f>
        <v>0</v>
      </c>
      <c r="BD610" s="697">
        <f>[52]ACCOUNTALLOC!BD610</f>
        <v>0</v>
      </c>
      <c r="BE610" s="697">
        <f>[52]ACCOUNTALLOC!BE610</f>
        <v>0</v>
      </c>
      <c r="BF610" s="697">
        <f>[52]ACCOUNTALLOC!BF610</f>
        <v>0</v>
      </c>
      <c r="BG610" s="697">
        <f>[52]ACCOUNTALLOC!BG610</f>
        <v>0</v>
      </c>
      <c r="BH610" s="698"/>
      <c r="BI610" s="697">
        <f>[52]ACCOUNTALLOC!BI610</f>
        <v>0</v>
      </c>
      <c r="BJ610" s="697">
        <f>[52]ACCOUNTALLOC!BJ610</f>
        <v>0</v>
      </c>
      <c r="BK610" s="697">
        <f>[52]ACCOUNTALLOC!BK610</f>
        <v>0</v>
      </c>
      <c r="BL610" s="697">
        <f>[52]ACCOUNTALLOC!BL610</f>
        <v>0</v>
      </c>
      <c r="BM610" s="697">
        <f>[52]ACCOUNTALLOC!BM610</f>
        <v>0</v>
      </c>
      <c r="BN610" s="697">
        <f>[52]ACCOUNTALLOC!BN610</f>
        <v>0</v>
      </c>
      <c r="BO610" s="697">
        <f>[52]ACCOUNTALLOC!BO610</f>
        <v>0</v>
      </c>
      <c r="BP610" s="698"/>
      <c r="BQ610" s="697">
        <f>[52]ACCOUNTALLOC!BQ610</f>
        <v>0</v>
      </c>
      <c r="BR610" s="697">
        <f>[52]ACCOUNTALLOC!BR610</f>
        <v>0</v>
      </c>
      <c r="BS610" s="697">
        <f>[52]ACCOUNTALLOC!BS610</f>
        <v>0</v>
      </c>
      <c r="BT610" s="697">
        <f>[52]ACCOUNTALLOC!BT610</f>
        <v>0</v>
      </c>
      <c r="BU610" s="697">
        <f>[52]ACCOUNTALLOC!BU610</f>
        <v>0</v>
      </c>
      <c r="BV610" s="697">
        <f>[52]ACCOUNTALLOC!BV610</f>
        <v>0</v>
      </c>
      <c r="BW610" s="697">
        <f>[52]ACCOUNTALLOC!BW610</f>
        <v>0</v>
      </c>
      <c r="BX610" s="698"/>
      <c r="BY610" s="697">
        <f>[52]ACCOUNTALLOC!BY610</f>
        <v>0</v>
      </c>
      <c r="BZ610" s="697">
        <f>[52]ACCOUNTALLOC!BZ610</f>
        <v>0</v>
      </c>
      <c r="CA610" s="697">
        <f>[52]ACCOUNTALLOC!CA610</f>
        <v>0</v>
      </c>
      <c r="CB610" s="697">
        <f>[52]ACCOUNTALLOC!CB610</f>
        <v>0</v>
      </c>
      <c r="CC610" s="697">
        <f>[52]ACCOUNTALLOC!CC610</f>
        <v>0</v>
      </c>
      <c r="CD610" s="697">
        <f>[52]ACCOUNTALLOC!CD610</f>
        <v>0</v>
      </c>
      <c r="CE610" s="697">
        <f>[52]ACCOUNTALLOC!CE610</f>
        <v>0</v>
      </c>
      <c r="CF610" s="698"/>
      <c r="CG610" s="697">
        <f>[52]ACCOUNTALLOC!CG610</f>
        <v>0</v>
      </c>
      <c r="CH610" s="697">
        <f>[52]ACCOUNTALLOC!CH610</f>
        <v>0</v>
      </c>
      <c r="CI610" s="697">
        <f>[52]ACCOUNTALLOC!CI610</f>
        <v>0</v>
      </c>
      <c r="CJ610" s="697">
        <f>[52]ACCOUNTALLOC!CJ610</f>
        <v>0</v>
      </c>
      <c r="CK610" s="697">
        <f>[52]ACCOUNTALLOC!CK610</f>
        <v>0</v>
      </c>
      <c r="CL610" s="697">
        <f>[52]ACCOUNTALLOC!CL610</f>
        <v>0</v>
      </c>
      <c r="CM610" s="697">
        <f>[52]ACCOUNTALLOC!CM610</f>
        <v>0</v>
      </c>
      <c r="CN610" s="698">
        <f>[52]ACCOUNTALLOC!CN610</f>
        <v>0</v>
      </c>
      <c r="CO610" s="697">
        <f>[52]ACCOUNTALLOC!CO610</f>
        <v>0</v>
      </c>
      <c r="CP610" s="697">
        <f>[52]ACCOUNTALLOC!CP610</f>
        <v>0</v>
      </c>
      <c r="CQ610" s="697">
        <f>[52]ACCOUNTALLOC!CQ610</f>
        <v>0</v>
      </c>
      <c r="CR610" s="697">
        <f>[52]ACCOUNTALLOC!CR610</f>
        <v>0</v>
      </c>
      <c r="CS610" s="697">
        <f>[52]ACCOUNTALLOC!CS610</f>
        <v>0</v>
      </c>
      <c r="CT610" s="697">
        <f>[52]ACCOUNTALLOC!CT610</f>
        <v>0</v>
      </c>
      <c r="CU610" s="697">
        <f>[52]ACCOUNTALLOC!CU610</f>
        <v>0</v>
      </c>
      <c r="CW610" s="65">
        <f>[52]ACCOUNTALLOC!CW596</f>
        <v>0</v>
      </c>
      <c r="CX610" s="65">
        <f>[52]ACCOUNTALLOC!CX596</f>
        <v>0</v>
      </c>
      <c r="CY610" s="65">
        <f>[52]ACCOUNTALLOC!CY596</f>
        <v>0</v>
      </c>
      <c r="CZ610" s="65">
        <f>[52]ACCOUNTALLOC!CZ596</f>
        <v>0</v>
      </c>
      <c r="DA610" s="65">
        <f>[52]ACCOUNTALLOC!DA596</f>
        <v>0</v>
      </c>
      <c r="DB610" s="65">
        <f>[52]ACCOUNTALLOC!DB596</f>
        <v>0</v>
      </c>
      <c r="DC610" s="65">
        <f>[52]ACCOUNTALLOC!DC596</f>
        <v>0</v>
      </c>
      <c r="DE610" s="65">
        <v>0</v>
      </c>
      <c r="DF610" s="65">
        <v>0</v>
      </c>
      <c r="DG610" s="65">
        <v>0</v>
      </c>
      <c r="DH610" s="65">
        <v>0</v>
      </c>
      <c r="DI610" s="65">
        <v>0</v>
      </c>
      <c r="DJ610" s="65">
        <v>0</v>
      </c>
      <c r="DK610" s="65">
        <v>0</v>
      </c>
      <c r="DM610" s="65">
        <v>0</v>
      </c>
      <c r="DN610" s="65">
        <v>0</v>
      </c>
      <c r="DO610" s="65">
        <v>0</v>
      </c>
      <c r="DP610" s="65">
        <v>0</v>
      </c>
      <c r="DQ610" s="65">
        <v>0</v>
      </c>
      <c r="DR610" s="65">
        <v>0</v>
      </c>
      <c r="DS610" s="65">
        <v>0</v>
      </c>
      <c r="DU610" s="65">
        <v>0</v>
      </c>
      <c r="DV610" s="65">
        <v>0</v>
      </c>
      <c r="DW610" s="65">
        <v>0</v>
      </c>
      <c r="DX610" s="65">
        <v>0</v>
      </c>
      <c r="DY610" s="65">
        <v>0</v>
      </c>
      <c r="DZ610" s="65">
        <v>0</v>
      </c>
      <c r="EA610" s="65">
        <v>0</v>
      </c>
      <c r="EC610" s="65">
        <v>0</v>
      </c>
      <c r="ED610" s="65">
        <v>0</v>
      </c>
      <c r="EE610" s="65">
        <v>0</v>
      </c>
      <c r="EF610" s="65">
        <v>0</v>
      </c>
      <c r="EG610" s="65">
        <v>0</v>
      </c>
      <c r="EH610" s="65">
        <v>0</v>
      </c>
      <c r="EI610" s="65">
        <v>0</v>
      </c>
      <c r="EK610" s="65">
        <v>0</v>
      </c>
      <c r="EL610" s="65">
        <v>0</v>
      </c>
      <c r="EM610" s="65">
        <v>0</v>
      </c>
      <c r="EN610" s="65">
        <v>0</v>
      </c>
      <c r="EO610" s="65">
        <v>0</v>
      </c>
      <c r="EP610" s="65">
        <v>0</v>
      </c>
      <c r="EQ610" s="65">
        <v>0</v>
      </c>
      <c r="ES610" s="65">
        <v>0</v>
      </c>
      <c r="ET610" s="65">
        <v>0</v>
      </c>
      <c r="EU610" s="65">
        <v>0</v>
      </c>
      <c r="EV610" s="65">
        <v>0</v>
      </c>
      <c r="EW610" s="65">
        <v>0</v>
      </c>
      <c r="EX610" s="65">
        <v>0</v>
      </c>
      <c r="EY610" s="65">
        <v>0</v>
      </c>
      <c r="FA610" s="65">
        <v>0</v>
      </c>
      <c r="FB610" s="65">
        <v>0</v>
      </c>
      <c r="FC610" s="65">
        <v>0</v>
      </c>
      <c r="FD610" s="65">
        <v>0</v>
      </c>
      <c r="FE610" s="65">
        <v>0</v>
      </c>
      <c r="FF610" s="65">
        <v>0</v>
      </c>
      <c r="FG610" s="65">
        <v>0</v>
      </c>
    </row>
    <row r="611" spans="1:163">
      <c r="A611" s="699">
        <f>[52]ACCOUNTALLOC!A611</f>
        <v>451.08</v>
      </c>
      <c r="B611" s="698" t="str">
        <f>[52]ACCOUNTALLOC!B611</f>
        <v>Misc Service Revenue - Energy Diversion</v>
      </c>
      <c r="C611" s="695">
        <f>[52]ACCOUNTALLOC!C611</f>
        <v>616489.76</v>
      </c>
      <c r="D611" s="700"/>
      <c r="E611" s="697">
        <f>[52]ACCOUNTALLOC!E611</f>
        <v>0</v>
      </c>
      <c r="F611" s="697">
        <f>[52]ACCOUNTALLOC!F611</f>
        <v>0</v>
      </c>
      <c r="G611" s="697">
        <f>[52]ACCOUNTALLOC!G611</f>
        <v>545934.44809803215</v>
      </c>
      <c r="H611" s="697">
        <f>[52]ACCOUNTALLOC!H611</f>
        <v>0</v>
      </c>
      <c r="I611" s="697">
        <f>[52]ACCOUNTALLOC!I611</f>
        <v>0</v>
      </c>
      <c r="J611" s="697">
        <f>[52]ACCOUNTALLOC!J611</f>
        <v>0</v>
      </c>
      <c r="K611" s="697">
        <f>[52]ACCOUNTALLOC!K611</f>
        <v>545934.44809803215</v>
      </c>
      <c r="L611" s="698"/>
      <c r="M611" s="697">
        <f>[52]ACCOUNTALLOC!M611</f>
        <v>0</v>
      </c>
      <c r="N611" s="697">
        <f>[52]ACCOUNTALLOC!N611</f>
        <v>0</v>
      </c>
      <c r="O611" s="697">
        <f>[52]ACCOUNTALLOC!O611</f>
        <v>65690.061687662543</v>
      </c>
      <c r="P611" s="697">
        <f>[52]ACCOUNTALLOC!P611</f>
        <v>0</v>
      </c>
      <c r="Q611" s="697">
        <f>[52]ACCOUNTALLOC!Q611</f>
        <v>0</v>
      </c>
      <c r="R611" s="697">
        <f>[52]ACCOUNTALLOC!R611</f>
        <v>0</v>
      </c>
      <c r="S611" s="697">
        <f>[52]ACCOUNTALLOC!S611</f>
        <v>65690.061687662543</v>
      </c>
      <c r="T611" s="698"/>
      <c r="U611" s="697">
        <f>[52]ACCOUNTALLOC!U611</f>
        <v>0</v>
      </c>
      <c r="V611" s="697">
        <f>[52]ACCOUNTALLOC!V611</f>
        <v>0</v>
      </c>
      <c r="W611" s="697">
        <f>[52]ACCOUNTALLOC!W611</f>
        <v>4410.382272883412</v>
      </c>
      <c r="X611" s="697">
        <f>[52]ACCOUNTALLOC!X611</f>
        <v>0</v>
      </c>
      <c r="Y611" s="697">
        <f>[52]ACCOUNTALLOC!Y611</f>
        <v>0</v>
      </c>
      <c r="Z611" s="697">
        <f>[52]ACCOUNTALLOC!Z611</f>
        <v>0</v>
      </c>
      <c r="AA611" s="697">
        <f>[52]ACCOUNTALLOC!AA611</f>
        <v>4410.382272883412</v>
      </c>
      <c r="AB611" s="698"/>
      <c r="AC611" s="697">
        <f>[52]ACCOUNTALLOC!AC611</f>
        <v>0</v>
      </c>
      <c r="AD611" s="697">
        <f>[52]ACCOUNTALLOC!AD611</f>
        <v>0</v>
      </c>
      <c r="AE611" s="697">
        <f>[52]ACCOUNTALLOC!AE611</f>
        <v>454.86794142183157</v>
      </c>
      <c r="AF611" s="697">
        <f>[52]ACCOUNTALLOC!AF611</f>
        <v>0</v>
      </c>
      <c r="AG611" s="697">
        <f>[52]ACCOUNTALLOC!AG611</f>
        <v>0</v>
      </c>
      <c r="AH611" s="697">
        <f>[52]ACCOUNTALLOC!AH611</f>
        <v>0</v>
      </c>
      <c r="AI611" s="697">
        <f>[52]ACCOUNTALLOC!AI611</f>
        <v>454.86794142183157</v>
      </c>
      <c r="AJ611" s="698"/>
      <c r="AK611" s="697">
        <f>[52]ACCOUNTALLOC!AK611</f>
        <v>0</v>
      </c>
      <c r="AL611" s="697">
        <f>[52]ACCOUNTALLOC!AL611</f>
        <v>0</v>
      </c>
      <c r="AM611" s="697">
        <f>[52]ACCOUNTALLOC!AM611</f>
        <v>0</v>
      </c>
      <c r="AN611" s="697">
        <f>[52]ACCOUNTALLOC!AN611</f>
        <v>0</v>
      </c>
      <c r="AO611" s="697">
        <f>[52]ACCOUNTALLOC!AO611</f>
        <v>0</v>
      </c>
      <c r="AP611" s="697">
        <f>[52]ACCOUNTALLOC!AP611</f>
        <v>0</v>
      </c>
      <c r="AQ611" s="697">
        <f>[52]ACCOUNTALLOC!AQ611</f>
        <v>0</v>
      </c>
      <c r="AR611" s="698"/>
      <c r="AS611" s="697">
        <f>[52]ACCOUNTALLOC!AS611</f>
        <v>0</v>
      </c>
      <c r="AT611" s="697">
        <f>[52]ACCOUNTALLOC!AT611</f>
        <v>0</v>
      </c>
      <c r="AU611" s="697">
        <f>[52]ACCOUNTALLOC!AU611</f>
        <v>0</v>
      </c>
      <c r="AV611" s="697">
        <f>[52]ACCOUNTALLOC!AV611</f>
        <v>0</v>
      </c>
      <c r="AW611" s="697">
        <f>[52]ACCOUNTALLOC!AW611</f>
        <v>0</v>
      </c>
      <c r="AX611" s="697">
        <f>[52]ACCOUNTALLOC!AX611</f>
        <v>0</v>
      </c>
      <c r="AY611" s="697">
        <f>[52]ACCOUNTALLOC!AY611</f>
        <v>0</v>
      </c>
      <c r="AZ611" s="698"/>
      <c r="BA611" s="697">
        <f>[52]ACCOUNTALLOC!BA611</f>
        <v>0</v>
      </c>
      <c r="BB611" s="697">
        <f>[52]ACCOUNTALLOC!BB611</f>
        <v>0</v>
      </c>
      <c r="BC611" s="697">
        <f>[52]ACCOUNTALLOC!BC611</f>
        <v>0</v>
      </c>
      <c r="BD611" s="697">
        <f>[52]ACCOUNTALLOC!BD611</f>
        <v>0</v>
      </c>
      <c r="BE611" s="697">
        <f>[52]ACCOUNTALLOC!BE611</f>
        <v>0</v>
      </c>
      <c r="BF611" s="697">
        <f>[52]ACCOUNTALLOC!BF611</f>
        <v>0</v>
      </c>
      <c r="BG611" s="697">
        <f>[52]ACCOUNTALLOC!BG611</f>
        <v>0</v>
      </c>
      <c r="BH611" s="698"/>
      <c r="BI611" s="697">
        <f>[52]ACCOUNTALLOC!BI611</f>
        <v>0</v>
      </c>
      <c r="BJ611" s="697">
        <f>[52]ACCOUNTALLOC!BJ611</f>
        <v>0</v>
      </c>
      <c r="BK611" s="697">
        <f>[52]ACCOUNTALLOC!BK611</f>
        <v>0</v>
      </c>
      <c r="BL611" s="697">
        <f>[52]ACCOUNTALLOC!BL611</f>
        <v>0</v>
      </c>
      <c r="BM611" s="697">
        <f>[52]ACCOUNTALLOC!BM611</f>
        <v>0</v>
      </c>
      <c r="BN611" s="697">
        <f>[52]ACCOUNTALLOC!BN611</f>
        <v>0</v>
      </c>
      <c r="BO611" s="697">
        <f>[52]ACCOUNTALLOC!BO611</f>
        <v>0</v>
      </c>
      <c r="BP611" s="698"/>
      <c r="BQ611" s="697">
        <f>[52]ACCOUNTALLOC!BQ611</f>
        <v>0</v>
      </c>
      <c r="BR611" s="697">
        <f>[52]ACCOUNTALLOC!BR611</f>
        <v>0</v>
      </c>
      <c r="BS611" s="697">
        <f>[52]ACCOUNTALLOC!BS611</f>
        <v>0</v>
      </c>
      <c r="BT611" s="697">
        <f>[52]ACCOUNTALLOC!BT611</f>
        <v>0</v>
      </c>
      <c r="BU611" s="697">
        <f>[52]ACCOUNTALLOC!BU611</f>
        <v>0</v>
      </c>
      <c r="BV611" s="697">
        <f>[52]ACCOUNTALLOC!BV611</f>
        <v>0</v>
      </c>
      <c r="BW611" s="697">
        <f>[52]ACCOUNTALLOC!BW611</f>
        <v>0</v>
      </c>
      <c r="BX611" s="698"/>
      <c r="BY611" s="697">
        <f>[52]ACCOUNTALLOC!BY611</f>
        <v>0</v>
      </c>
      <c r="BZ611" s="697">
        <f>[52]ACCOUNTALLOC!BZ611</f>
        <v>0</v>
      </c>
      <c r="CA611" s="697">
        <f>[52]ACCOUNTALLOC!CA611</f>
        <v>0</v>
      </c>
      <c r="CB611" s="697">
        <f>[52]ACCOUNTALLOC!CB611</f>
        <v>0</v>
      </c>
      <c r="CC611" s="697">
        <f>[52]ACCOUNTALLOC!CC611</f>
        <v>0</v>
      </c>
      <c r="CD611" s="697">
        <f>[52]ACCOUNTALLOC!CD611</f>
        <v>0</v>
      </c>
      <c r="CE611" s="697">
        <f>[52]ACCOUNTALLOC!CE611</f>
        <v>0</v>
      </c>
      <c r="CF611" s="698"/>
      <c r="CG611" s="697">
        <f>[52]ACCOUNTALLOC!CG611</f>
        <v>0</v>
      </c>
      <c r="CH611" s="697">
        <f>[52]ACCOUNTALLOC!CH611</f>
        <v>0</v>
      </c>
      <c r="CI611" s="697">
        <f>[52]ACCOUNTALLOC!CI611</f>
        <v>0</v>
      </c>
      <c r="CJ611" s="697">
        <f>[52]ACCOUNTALLOC!CJ611</f>
        <v>0</v>
      </c>
      <c r="CK611" s="697">
        <f>[52]ACCOUNTALLOC!CK611</f>
        <v>0</v>
      </c>
      <c r="CL611" s="697">
        <f>[52]ACCOUNTALLOC!CL611</f>
        <v>0</v>
      </c>
      <c r="CM611" s="697">
        <f>[52]ACCOUNTALLOC!CM611</f>
        <v>0</v>
      </c>
      <c r="CN611" s="698">
        <f>[52]ACCOUNTALLOC!CN611</f>
        <v>0</v>
      </c>
      <c r="CO611" s="697">
        <f>[52]ACCOUNTALLOC!CO611</f>
        <v>0</v>
      </c>
      <c r="CP611" s="697">
        <f>[52]ACCOUNTALLOC!CP611</f>
        <v>0</v>
      </c>
      <c r="CQ611" s="697">
        <f>[52]ACCOUNTALLOC!CQ611</f>
        <v>0</v>
      </c>
      <c r="CR611" s="697">
        <f>[52]ACCOUNTALLOC!CR611</f>
        <v>0</v>
      </c>
      <c r="CS611" s="697">
        <f>[52]ACCOUNTALLOC!CS611</f>
        <v>0</v>
      </c>
      <c r="CT611" s="697">
        <f>[52]ACCOUNTALLOC!CT611</f>
        <v>0</v>
      </c>
      <c r="CU611" s="697">
        <f>[52]ACCOUNTALLOC!CU611</f>
        <v>0</v>
      </c>
      <c r="CW611" s="65">
        <f>[52]ACCOUNTALLOC!CW597</f>
        <v>0</v>
      </c>
      <c r="CX611" s="65">
        <f>[52]ACCOUNTALLOC!CX597</f>
        <v>0</v>
      </c>
      <c r="CY611" s="65">
        <f>[52]ACCOUNTALLOC!CY597</f>
        <v>0</v>
      </c>
      <c r="CZ611" s="65">
        <f>[52]ACCOUNTALLOC!CZ597</f>
        <v>0</v>
      </c>
      <c r="DA611" s="65">
        <f>[52]ACCOUNTALLOC!DA597</f>
        <v>0</v>
      </c>
      <c r="DB611" s="65">
        <f>[52]ACCOUNTALLOC!DB597</f>
        <v>0</v>
      </c>
      <c r="DC611" s="65">
        <f>[52]ACCOUNTALLOC!DC597</f>
        <v>0</v>
      </c>
      <c r="DE611" s="65">
        <v>0</v>
      </c>
      <c r="DF611" s="65">
        <v>0</v>
      </c>
      <c r="DG611" s="65">
        <v>0</v>
      </c>
      <c r="DH611" s="65">
        <v>0</v>
      </c>
      <c r="DI611" s="65">
        <v>0</v>
      </c>
      <c r="DJ611" s="65">
        <v>0</v>
      </c>
      <c r="DK611" s="65">
        <v>0</v>
      </c>
      <c r="DM611" s="65">
        <v>0</v>
      </c>
      <c r="DN611" s="65">
        <v>0</v>
      </c>
      <c r="DO611" s="65">
        <v>0</v>
      </c>
      <c r="DP611" s="65">
        <v>0</v>
      </c>
      <c r="DQ611" s="65">
        <v>0</v>
      </c>
      <c r="DR611" s="65">
        <v>0</v>
      </c>
      <c r="DS611" s="65">
        <v>0</v>
      </c>
      <c r="DU611" s="65">
        <v>0</v>
      </c>
      <c r="DV611" s="65">
        <v>0</v>
      </c>
      <c r="DW611" s="65">
        <v>0</v>
      </c>
      <c r="DX611" s="65">
        <v>0</v>
      </c>
      <c r="DY611" s="65">
        <v>0</v>
      </c>
      <c r="DZ611" s="65">
        <v>0</v>
      </c>
      <c r="EA611" s="65">
        <v>0</v>
      </c>
      <c r="EC611" s="65">
        <v>0</v>
      </c>
      <c r="ED611" s="65">
        <v>0</v>
      </c>
      <c r="EE611" s="65">
        <v>0</v>
      </c>
      <c r="EF611" s="65">
        <v>0</v>
      </c>
      <c r="EG611" s="65">
        <v>0</v>
      </c>
      <c r="EH611" s="65">
        <v>0</v>
      </c>
      <c r="EI611" s="65">
        <v>0</v>
      </c>
      <c r="EK611" s="65">
        <v>0</v>
      </c>
      <c r="EL611" s="65">
        <v>0</v>
      </c>
      <c r="EM611" s="65">
        <v>0</v>
      </c>
      <c r="EN611" s="65">
        <v>0</v>
      </c>
      <c r="EO611" s="65">
        <v>0</v>
      </c>
      <c r="EP611" s="65">
        <v>0</v>
      </c>
      <c r="EQ611" s="65">
        <v>0</v>
      </c>
      <c r="ES611" s="65">
        <v>0</v>
      </c>
      <c r="ET611" s="65">
        <v>0</v>
      </c>
      <c r="EU611" s="65">
        <v>0</v>
      </c>
      <c r="EV611" s="65">
        <v>0</v>
      </c>
      <c r="EW611" s="65">
        <v>0</v>
      </c>
      <c r="EX611" s="65">
        <v>0</v>
      </c>
      <c r="EY611" s="65">
        <v>0</v>
      </c>
      <c r="FA611" s="65">
        <v>0</v>
      </c>
      <c r="FB611" s="65">
        <v>0</v>
      </c>
      <c r="FC611" s="65">
        <v>0</v>
      </c>
      <c r="FD611" s="65">
        <v>0</v>
      </c>
      <c r="FE611" s="65">
        <v>0</v>
      </c>
      <c r="FF611" s="65">
        <v>0</v>
      </c>
      <c r="FG611" s="65">
        <v>0</v>
      </c>
    </row>
    <row r="612" spans="1:163">
      <c r="A612" s="699">
        <f>[52]ACCOUNTALLOC!A612</f>
        <v>454.01</v>
      </c>
      <c r="B612" s="698" t="str">
        <f>[52]ACCOUNTALLOC!B612</f>
        <v>Rental Revenue - Steam Plant</v>
      </c>
      <c r="C612" s="695">
        <f>[52]ACCOUNTALLOC!C612</f>
        <v>63960.97</v>
      </c>
      <c r="D612" s="700"/>
      <c r="E612" s="697">
        <f>[52]ACCOUNTALLOC!E612</f>
        <v>4057.6691865932958</v>
      </c>
      <c r="F612" s="697">
        <f>[52]ACCOUNTALLOC!F612</f>
        <v>29655.986134909796</v>
      </c>
      <c r="G612" s="697">
        <f>[52]ACCOUNTALLOC!G612</f>
        <v>0</v>
      </c>
      <c r="H612" s="697">
        <f>[52]ACCOUNTALLOC!H612</f>
        <v>0</v>
      </c>
      <c r="I612" s="697">
        <f>[52]ACCOUNTALLOC!I612</f>
        <v>0</v>
      </c>
      <c r="J612" s="697">
        <f>[52]ACCOUNTALLOC!J612</f>
        <v>0</v>
      </c>
      <c r="K612" s="697">
        <f>[52]ACCOUNTALLOC!K612</f>
        <v>33713.655321503094</v>
      </c>
      <c r="L612" s="698"/>
      <c r="M612" s="697">
        <f>[52]ACCOUNTALLOC!M612</f>
        <v>935.50777343758523</v>
      </c>
      <c r="N612" s="697">
        <f>[52]ACCOUNTALLOC!N612</f>
        <v>7535.2380976144041</v>
      </c>
      <c r="O612" s="697">
        <f>[52]ACCOUNTALLOC!O612</f>
        <v>0</v>
      </c>
      <c r="P612" s="697">
        <f>[52]ACCOUNTALLOC!P612</f>
        <v>0</v>
      </c>
      <c r="Q612" s="697">
        <f>[52]ACCOUNTALLOC!Q612</f>
        <v>0</v>
      </c>
      <c r="R612" s="697">
        <f>[52]ACCOUNTALLOC!R612</f>
        <v>0</v>
      </c>
      <c r="S612" s="697">
        <f>[52]ACCOUNTALLOC!S612</f>
        <v>8470.7458710519895</v>
      </c>
      <c r="T612" s="698"/>
      <c r="U612" s="697">
        <f>[52]ACCOUNTALLOC!U612</f>
        <v>1001.3095268902405</v>
      </c>
      <c r="V612" s="697">
        <f>[52]ACCOUNTALLOC!V612</f>
        <v>8379.7618118152532</v>
      </c>
      <c r="W612" s="697">
        <f>[52]ACCOUNTALLOC!W612</f>
        <v>0</v>
      </c>
      <c r="X612" s="697">
        <f>[52]ACCOUNTALLOC!X612</f>
        <v>0</v>
      </c>
      <c r="Y612" s="697">
        <f>[52]ACCOUNTALLOC!Y612</f>
        <v>0</v>
      </c>
      <c r="Z612" s="697">
        <f>[52]ACCOUNTALLOC!Z612</f>
        <v>0</v>
      </c>
      <c r="AA612" s="697">
        <f>[52]ACCOUNTALLOC!AA612</f>
        <v>9381.071338705493</v>
      </c>
      <c r="AB612" s="698"/>
      <c r="AC612" s="697">
        <f>[52]ACCOUNTALLOC!AC612</f>
        <v>526.10590138180532</v>
      </c>
      <c r="AD612" s="697">
        <f>[52]ACCOUNTALLOC!AD612</f>
        <v>5408.0118368316025</v>
      </c>
      <c r="AE612" s="697">
        <f>[52]ACCOUNTALLOC!AE612</f>
        <v>0</v>
      </c>
      <c r="AF612" s="697">
        <f>[52]ACCOUNTALLOC!AF612</f>
        <v>0</v>
      </c>
      <c r="AG612" s="697">
        <f>[52]ACCOUNTALLOC!AG612</f>
        <v>0</v>
      </c>
      <c r="AH612" s="697">
        <f>[52]ACCOUNTALLOC!AH612</f>
        <v>0</v>
      </c>
      <c r="AI612" s="697">
        <f>[52]ACCOUNTALLOC!AI612</f>
        <v>5934.1177382134083</v>
      </c>
      <c r="AJ612" s="698"/>
      <c r="AK612" s="697">
        <f>[52]ACCOUNTALLOC!AK612</f>
        <v>371.65311223647382</v>
      </c>
      <c r="AL612" s="697">
        <f>[52]ACCOUNTALLOC!AL612</f>
        <v>3762.5852389607808</v>
      </c>
      <c r="AM612" s="697">
        <f>[52]ACCOUNTALLOC!AM612</f>
        <v>0</v>
      </c>
      <c r="AN612" s="697">
        <f>[52]ACCOUNTALLOC!AN612</f>
        <v>0</v>
      </c>
      <c r="AO612" s="697">
        <f>[52]ACCOUNTALLOC!AO612</f>
        <v>0</v>
      </c>
      <c r="AP612" s="697">
        <f>[52]ACCOUNTALLOC!AP612</f>
        <v>0</v>
      </c>
      <c r="AQ612" s="697">
        <f>[52]ACCOUNTALLOC!AQ612</f>
        <v>4134.2383511972548</v>
      </c>
      <c r="AR612" s="698"/>
      <c r="AS612" s="697">
        <f>[52]ACCOUNTALLOC!AS612</f>
        <v>1.2700986694153482E-2</v>
      </c>
      <c r="AT612" s="697">
        <f>[52]ACCOUNTALLOC!AT612</f>
        <v>11.880770618051571</v>
      </c>
      <c r="AU612" s="697">
        <f>[52]ACCOUNTALLOC!AU612</f>
        <v>0</v>
      </c>
      <c r="AV612" s="697">
        <f>[52]ACCOUNTALLOC!AV612</f>
        <v>0</v>
      </c>
      <c r="AW612" s="697">
        <f>[52]ACCOUNTALLOC!AW612</f>
        <v>0</v>
      </c>
      <c r="AX612" s="697">
        <f>[52]ACCOUNTALLOC!AX612</f>
        <v>0</v>
      </c>
      <c r="AY612" s="697">
        <f>[52]ACCOUNTALLOC!AY612</f>
        <v>11.893471604745724</v>
      </c>
      <c r="AZ612" s="698"/>
      <c r="BA612" s="697">
        <f>[52]ACCOUNTALLOC!BA612</f>
        <v>0</v>
      </c>
      <c r="BB612" s="697">
        <f>[52]ACCOUNTALLOC!BB612</f>
        <v>327.90350411797374</v>
      </c>
      <c r="BC612" s="697">
        <f>[52]ACCOUNTALLOC!BC612</f>
        <v>0</v>
      </c>
      <c r="BD612" s="697">
        <f>[52]ACCOUNTALLOC!BD612</f>
        <v>0</v>
      </c>
      <c r="BE612" s="697">
        <f>[52]ACCOUNTALLOC!BE612</f>
        <v>0</v>
      </c>
      <c r="BF612" s="697">
        <f>[52]ACCOUNTALLOC!BF612</f>
        <v>0</v>
      </c>
      <c r="BG612" s="697">
        <f>[52]ACCOUNTALLOC!BG612</f>
        <v>327.90350411797374</v>
      </c>
      <c r="BH612" s="698"/>
      <c r="BI612" s="697">
        <f>[52]ACCOUNTALLOC!BI612</f>
        <v>0</v>
      </c>
      <c r="BJ612" s="697">
        <f>[52]ACCOUNTALLOC!BJ612</f>
        <v>0</v>
      </c>
      <c r="BK612" s="697">
        <f>[52]ACCOUNTALLOC!BK612</f>
        <v>0</v>
      </c>
      <c r="BL612" s="697">
        <f>[52]ACCOUNTALLOC!BL612</f>
        <v>0</v>
      </c>
      <c r="BM612" s="697">
        <f>[52]ACCOUNTALLOC!BM612</f>
        <v>0</v>
      </c>
      <c r="BN612" s="697">
        <f>[52]ACCOUNTALLOC!BN612</f>
        <v>0</v>
      </c>
      <c r="BO612" s="697">
        <f>[52]ACCOUNTALLOC!BO612</f>
        <v>0</v>
      </c>
      <c r="BP612" s="698"/>
      <c r="BQ612" s="697">
        <f>[52]ACCOUNTALLOC!BQ612</f>
        <v>126.23484542982233</v>
      </c>
      <c r="BR612" s="697">
        <f>[52]ACCOUNTALLOC!BR612</f>
        <v>1628.5998729419564</v>
      </c>
      <c r="BS612" s="697">
        <f>[52]ACCOUNTALLOC!BS612</f>
        <v>0</v>
      </c>
      <c r="BT612" s="697">
        <f>[52]ACCOUNTALLOC!BT612</f>
        <v>0</v>
      </c>
      <c r="BU612" s="697">
        <f>[52]ACCOUNTALLOC!BU612</f>
        <v>0</v>
      </c>
      <c r="BV612" s="697">
        <f>[52]ACCOUNTALLOC!BV612</f>
        <v>0</v>
      </c>
      <c r="BW612" s="697">
        <f>[52]ACCOUNTALLOC!BW612</f>
        <v>1754.8347183717788</v>
      </c>
      <c r="BX612" s="698"/>
      <c r="BY612" s="697">
        <f>[52]ACCOUNTALLOC!BY612</f>
        <v>0</v>
      </c>
      <c r="BZ612" s="697">
        <f>[52]ACCOUNTALLOC!BZ612</f>
        <v>0</v>
      </c>
      <c r="CA612" s="697">
        <f>[52]ACCOUNTALLOC!CA612</f>
        <v>0</v>
      </c>
      <c r="CB612" s="697">
        <f>[52]ACCOUNTALLOC!CB612</f>
        <v>0</v>
      </c>
      <c r="CC612" s="697">
        <f>[52]ACCOUNTALLOC!CC612</f>
        <v>0</v>
      </c>
      <c r="CD612" s="697">
        <f>[52]ACCOUNTALLOC!CD612</f>
        <v>0</v>
      </c>
      <c r="CE612" s="697">
        <f>[52]ACCOUNTALLOC!CE612</f>
        <v>0</v>
      </c>
      <c r="CF612" s="698"/>
      <c r="CG612" s="697">
        <f>[52]ACCOUNTALLOC!CG612</f>
        <v>14.622059758359944</v>
      </c>
      <c r="CH612" s="697">
        <f>[52]ACCOUNTALLOC!CH612</f>
        <v>196.10361496872298</v>
      </c>
      <c r="CI612" s="697">
        <f>[52]ACCOUNTALLOC!CI612</f>
        <v>0</v>
      </c>
      <c r="CJ612" s="697">
        <f>[52]ACCOUNTALLOC!CJ612</f>
        <v>0</v>
      </c>
      <c r="CK612" s="697">
        <f>[52]ACCOUNTALLOC!CK612</f>
        <v>0</v>
      </c>
      <c r="CL612" s="697">
        <f>[52]ACCOUNTALLOC!CL612</f>
        <v>0</v>
      </c>
      <c r="CM612" s="697">
        <f>[52]ACCOUNTALLOC!CM612</f>
        <v>210.72567472708292</v>
      </c>
      <c r="CN612" s="698">
        <f>[52]ACCOUNTALLOC!CN612</f>
        <v>0</v>
      </c>
      <c r="CO612" s="697">
        <f>[52]ACCOUNTALLOC!CO612</f>
        <v>2.5915932857231385</v>
      </c>
      <c r="CP612" s="697">
        <f>[52]ACCOUNTALLOC!CP612</f>
        <v>19.192417221470325</v>
      </c>
      <c r="CQ612" s="697">
        <f>[52]ACCOUNTALLOC!CQ612</f>
        <v>0</v>
      </c>
      <c r="CR612" s="697">
        <f>[52]ACCOUNTALLOC!CR612</f>
        <v>0</v>
      </c>
      <c r="CS612" s="697">
        <f>[52]ACCOUNTALLOC!CS612</f>
        <v>0</v>
      </c>
      <c r="CT612" s="697">
        <f>[52]ACCOUNTALLOC!CT612</f>
        <v>0</v>
      </c>
      <c r="CU612" s="697">
        <f>[52]ACCOUNTALLOC!CU612</f>
        <v>21.784010507193464</v>
      </c>
      <c r="CW612" s="65">
        <f>[52]ACCOUNTALLOC!CW598</f>
        <v>0</v>
      </c>
      <c r="CX612" s="65">
        <f>[52]ACCOUNTALLOC!CX598</f>
        <v>0</v>
      </c>
      <c r="CY612" s="65">
        <f>[52]ACCOUNTALLOC!CY598</f>
        <v>0</v>
      </c>
      <c r="CZ612" s="65">
        <f>[52]ACCOUNTALLOC!CZ598</f>
        <v>0</v>
      </c>
      <c r="DA612" s="65">
        <f>[52]ACCOUNTALLOC!DA598</f>
        <v>0</v>
      </c>
      <c r="DB612" s="65">
        <f>[52]ACCOUNTALLOC!DB598</f>
        <v>0</v>
      </c>
      <c r="DC612" s="65">
        <f>[52]ACCOUNTALLOC!DC598</f>
        <v>0</v>
      </c>
      <c r="DE612" s="65">
        <v>0</v>
      </c>
      <c r="DF612" s="65">
        <v>0</v>
      </c>
      <c r="DG612" s="65">
        <v>0</v>
      </c>
      <c r="DH612" s="65">
        <v>0</v>
      </c>
      <c r="DI612" s="65">
        <v>0</v>
      </c>
      <c r="DJ612" s="65">
        <v>0</v>
      </c>
      <c r="DK612" s="65">
        <v>0</v>
      </c>
      <c r="DM612" s="65">
        <v>0</v>
      </c>
      <c r="DN612" s="65">
        <v>0</v>
      </c>
      <c r="DO612" s="65">
        <v>0</v>
      </c>
      <c r="DP612" s="65">
        <v>0</v>
      </c>
      <c r="DQ612" s="65">
        <v>0</v>
      </c>
      <c r="DR612" s="65">
        <v>0</v>
      </c>
      <c r="DS612" s="65">
        <v>0</v>
      </c>
      <c r="DU612" s="65">
        <v>0</v>
      </c>
      <c r="DV612" s="65">
        <v>0</v>
      </c>
      <c r="DW612" s="65">
        <v>0</v>
      </c>
      <c r="DX612" s="65">
        <v>0</v>
      </c>
      <c r="DY612" s="65">
        <v>0</v>
      </c>
      <c r="DZ612" s="65">
        <v>0</v>
      </c>
      <c r="EA612" s="65">
        <v>0</v>
      </c>
      <c r="EC612" s="65">
        <v>0</v>
      </c>
      <c r="ED612" s="65">
        <v>0</v>
      </c>
      <c r="EE612" s="65">
        <v>0</v>
      </c>
      <c r="EF612" s="65">
        <v>0</v>
      </c>
      <c r="EG612" s="65">
        <v>0</v>
      </c>
      <c r="EH612" s="65">
        <v>0</v>
      </c>
      <c r="EI612" s="65">
        <v>0</v>
      </c>
      <c r="EK612" s="65">
        <v>0</v>
      </c>
      <c r="EL612" s="65">
        <v>0</v>
      </c>
      <c r="EM612" s="65">
        <v>0</v>
      </c>
      <c r="EN612" s="65">
        <v>0</v>
      </c>
      <c r="EO612" s="65">
        <v>0</v>
      </c>
      <c r="EP612" s="65">
        <v>0</v>
      </c>
      <c r="EQ612" s="65">
        <v>0</v>
      </c>
      <c r="ES612" s="65">
        <v>0</v>
      </c>
      <c r="ET612" s="65">
        <v>0</v>
      </c>
      <c r="EU612" s="65">
        <v>0</v>
      </c>
      <c r="EV612" s="65">
        <v>0</v>
      </c>
      <c r="EW612" s="65">
        <v>0</v>
      </c>
      <c r="EX612" s="65">
        <v>0</v>
      </c>
      <c r="EY612" s="65">
        <v>0</v>
      </c>
      <c r="FA612" s="65">
        <v>0</v>
      </c>
      <c r="FB612" s="65">
        <v>0</v>
      </c>
      <c r="FC612" s="65">
        <v>0</v>
      </c>
      <c r="FD612" s="65">
        <v>0</v>
      </c>
      <c r="FE612" s="65">
        <v>0</v>
      </c>
      <c r="FF612" s="65">
        <v>0</v>
      </c>
      <c r="FG612" s="65">
        <v>0</v>
      </c>
    </row>
    <row r="613" spans="1:163">
      <c r="A613" s="699">
        <f>[52]ACCOUNTALLOC!A613</f>
        <v>454.02</v>
      </c>
      <c r="B613" s="698" t="str">
        <f>[52]ACCOUNTALLOC!B613</f>
        <v>Rental Revenue - Pole &amp; Personal Cell Site Contacts - Transmission</v>
      </c>
      <c r="C613" s="695">
        <f>[52]ACCOUNTALLOC!C613</f>
        <v>5198339.0243848944</v>
      </c>
      <c r="D613" s="700"/>
      <c r="E613" s="697">
        <f>[52]ACCOUNTALLOC!E613</f>
        <v>329781.42890440911</v>
      </c>
      <c r="F613" s="697">
        <f>[52]ACCOUNTALLOC!F613</f>
        <v>2410249.0945918886</v>
      </c>
      <c r="G613" s="697">
        <f>[52]ACCOUNTALLOC!G613</f>
        <v>0</v>
      </c>
      <c r="H613" s="697">
        <f>[52]ACCOUNTALLOC!H613</f>
        <v>0</v>
      </c>
      <c r="I613" s="697">
        <f>[52]ACCOUNTALLOC!I613</f>
        <v>0</v>
      </c>
      <c r="J613" s="697">
        <f>[52]ACCOUNTALLOC!J613</f>
        <v>0</v>
      </c>
      <c r="K613" s="697">
        <f>[52]ACCOUNTALLOC!K613</f>
        <v>2740030.5234962977</v>
      </c>
      <c r="L613" s="698"/>
      <c r="M613" s="697">
        <f>[52]ACCOUNTALLOC!M613</f>
        <v>76032.095296178624</v>
      </c>
      <c r="N613" s="697">
        <f>[52]ACCOUNTALLOC!N613</f>
        <v>612416.0134041236</v>
      </c>
      <c r="O613" s="697">
        <f>[52]ACCOUNTALLOC!O613</f>
        <v>0</v>
      </c>
      <c r="P613" s="697">
        <f>[52]ACCOUNTALLOC!P613</f>
        <v>0</v>
      </c>
      <c r="Q613" s="697">
        <f>[52]ACCOUNTALLOC!Q613</f>
        <v>0</v>
      </c>
      <c r="R613" s="697">
        <f>[52]ACCOUNTALLOC!R613</f>
        <v>0</v>
      </c>
      <c r="S613" s="697">
        <f>[52]ACCOUNTALLOC!S613</f>
        <v>688448.1087003022</v>
      </c>
      <c r="T613" s="698"/>
      <c r="U613" s="697">
        <f>[52]ACCOUNTALLOC!U613</f>
        <v>81380.041439676628</v>
      </c>
      <c r="V613" s="697">
        <f>[52]ACCOUNTALLOC!V613</f>
        <v>681053.50562084175</v>
      </c>
      <c r="W613" s="697">
        <f>[52]ACCOUNTALLOC!W613</f>
        <v>0</v>
      </c>
      <c r="X613" s="697">
        <f>[52]ACCOUNTALLOC!X613</f>
        <v>0</v>
      </c>
      <c r="Y613" s="697">
        <f>[52]ACCOUNTALLOC!Y613</f>
        <v>0</v>
      </c>
      <c r="Z613" s="697">
        <f>[52]ACCOUNTALLOC!Z613</f>
        <v>0</v>
      </c>
      <c r="AA613" s="697">
        <f>[52]ACCOUNTALLOC!AA613</f>
        <v>762433.54706051841</v>
      </c>
      <c r="AB613" s="698"/>
      <c r="AC613" s="697">
        <f>[52]ACCOUNTALLOC!AC613</f>
        <v>42758.526615719391</v>
      </c>
      <c r="AD613" s="697">
        <f>[52]ACCOUNTALLOC!AD613</f>
        <v>439528.65279774764</v>
      </c>
      <c r="AE613" s="697">
        <f>[52]ACCOUNTALLOC!AE613</f>
        <v>0</v>
      </c>
      <c r="AF613" s="697">
        <f>[52]ACCOUNTALLOC!AF613</f>
        <v>0</v>
      </c>
      <c r="AG613" s="697">
        <f>[52]ACCOUNTALLOC!AG613</f>
        <v>0</v>
      </c>
      <c r="AH613" s="697">
        <f>[52]ACCOUNTALLOC!AH613</f>
        <v>0</v>
      </c>
      <c r="AI613" s="697">
        <f>[52]ACCOUNTALLOC!AI613</f>
        <v>482287.17941346701</v>
      </c>
      <c r="AJ613" s="698"/>
      <c r="AK613" s="697">
        <f>[52]ACCOUNTALLOC!AK613</f>
        <v>30205.590641807979</v>
      </c>
      <c r="AL613" s="697">
        <f>[52]ACCOUNTALLOC!AL613</f>
        <v>305798.89079644025</v>
      </c>
      <c r="AM613" s="697">
        <f>[52]ACCOUNTALLOC!AM613</f>
        <v>0</v>
      </c>
      <c r="AN613" s="697">
        <f>[52]ACCOUNTALLOC!AN613</f>
        <v>0</v>
      </c>
      <c r="AO613" s="697">
        <f>[52]ACCOUNTALLOC!AO613</f>
        <v>0</v>
      </c>
      <c r="AP613" s="697">
        <f>[52]ACCOUNTALLOC!AP613</f>
        <v>0</v>
      </c>
      <c r="AQ613" s="697">
        <f>[52]ACCOUNTALLOC!AQ613</f>
        <v>336004.48143824824</v>
      </c>
      <c r="AR613" s="698"/>
      <c r="AS613" s="697">
        <f>[52]ACCOUNTALLOC!AS613</f>
        <v>1.0322550577392955</v>
      </c>
      <c r="AT613" s="697">
        <f>[52]ACCOUNTALLOC!AT613</f>
        <v>965.59313505694058</v>
      </c>
      <c r="AU613" s="697">
        <f>[52]ACCOUNTALLOC!AU613</f>
        <v>0</v>
      </c>
      <c r="AV613" s="697">
        <f>[52]ACCOUNTALLOC!AV613</f>
        <v>0</v>
      </c>
      <c r="AW613" s="697">
        <f>[52]ACCOUNTALLOC!AW613</f>
        <v>0</v>
      </c>
      <c r="AX613" s="697">
        <f>[52]ACCOUNTALLOC!AX613</f>
        <v>0</v>
      </c>
      <c r="AY613" s="697">
        <f>[52]ACCOUNTALLOC!AY613</f>
        <v>966.62539011467993</v>
      </c>
      <c r="AZ613" s="698"/>
      <c r="BA613" s="697">
        <f>[52]ACCOUNTALLOC!BA613</f>
        <v>0</v>
      </c>
      <c r="BB613" s="697">
        <f>[52]ACCOUNTALLOC!BB613</f>
        <v>26649.90199005762</v>
      </c>
      <c r="BC613" s="697">
        <f>[52]ACCOUNTALLOC!BC613</f>
        <v>0</v>
      </c>
      <c r="BD613" s="697">
        <f>[52]ACCOUNTALLOC!BD613</f>
        <v>0</v>
      </c>
      <c r="BE613" s="697">
        <f>[52]ACCOUNTALLOC!BE613</f>
        <v>0</v>
      </c>
      <c r="BF613" s="697">
        <f>[52]ACCOUNTALLOC!BF613</f>
        <v>0</v>
      </c>
      <c r="BG613" s="697">
        <f>[52]ACCOUNTALLOC!BG613</f>
        <v>26649.90199005762</v>
      </c>
      <c r="BH613" s="698"/>
      <c r="BI613" s="697">
        <f>[52]ACCOUNTALLOC!BI613</f>
        <v>0</v>
      </c>
      <c r="BJ613" s="697">
        <f>[52]ACCOUNTALLOC!BJ613</f>
        <v>0</v>
      </c>
      <c r="BK613" s="697">
        <f>[52]ACCOUNTALLOC!BK613</f>
        <v>0</v>
      </c>
      <c r="BL613" s="697">
        <f>[52]ACCOUNTALLOC!BL613</f>
        <v>0</v>
      </c>
      <c r="BM613" s="697">
        <f>[52]ACCOUNTALLOC!BM613</f>
        <v>0</v>
      </c>
      <c r="BN613" s="697">
        <f>[52]ACCOUNTALLOC!BN613</f>
        <v>0</v>
      </c>
      <c r="BO613" s="697">
        <f>[52]ACCOUNTALLOC!BO613</f>
        <v>0</v>
      </c>
      <c r="BP613" s="698"/>
      <c r="BQ613" s="697">
        <f>[52]ACCOUNTALLOC!BQ613</f>
        <v>10259.561780176889</v>
      </c>
      <c r="BR613" s="697">
        <f>[52]ACCOUNTALLOC!BR613</f>
        <v>132362.19329729446</v>
      </c>
      <c r="BS613" s="697">
        <f>[52]ACCOUNTALLOC!BS613</f>
        <v>0</v>
      </c>
      <c r="BT613" s="697">
        <f>[52]ACCOUNTALLOC!BT613</f>
        <v>0</v>
      </c>
      <c r="BU613" s="697">
        <f>[52]ACCOUNTALLOC!BU613</f>
        <v>0</v>
      </c>
      <c r="BV613" s="697">
        <f>[52]ACCOUNTALLOC!BV613</f>
        <v>0</v>
      </c>
      <c r="BW613" s="697">
        <f>[52]ACCOUNTALLOC!BW613</f>
        <v>142621.75507747135</v>
      </c>
      <c r="BX613" s="698"/>
      <c r="BY613" s="697">
        <f>[52]ACCOUNTALLOC!BY613</f>
        <v>0</v>
      </c>
      <c r="BZ613" s="697">
        <f>[52]ACCOUNTALLOC!BZ613</f>
        <v>0</v>
      </c>
      <c r="CA613" s="697">
        <f>[52]ACCOUNTALLOC!CA613</f>
        <v>0</v>
      </c>
      <c r="CB613" s="697">
        <f>[52]ACCOUNTALLOC!CB613</f>
        <v>0</v>
      </c>
      <c r="CC613" s="697">
        <f>[52]ACCOUNTALLOC!CC613</f>
        <v>0</v>
      </c>
      <c r="CD613" s="697">
        <f>[52]ACCOUNTALLOC!CD613</f>
        <v>0</v>
      </c>
      <c r="CE613" s="697">
        <f>[52]ACCOUNTALLOC!CE613</f>
        <v>0</v>
      </c>
      <c r="CF613" s="698"/>
      <c r="CG613" s="697">
        <f>[52]ACCOUNTALLOC!CG613</f>
        <v>1188.3876035458884</v>
      </c>
      <c r="CH613" s="697">
        <f>[52]ACCOUNTALLOC!CH613</f>
        <v>15938.049008869979</v>
      </c>
      <c r="CI613" s="697">
        <f>[52]ACCOUNTALLOC!CI613</f>
        <v>0</v>
      </c>
      <c r="CJ613" s="697">
        <f>[52]ACCOUNTALLOC!CJ613</f>
        <v>0</v>
      </c>
      <c r="CK613" s="697">
        <f>[52]ACCOUNTALLOC!CK613</f>
        <v>0</v>
      </c>
      <c r="CL613" s="697">
        <f>[52]ACCOUNTALLOC!CL613</f>
        <v>0</v>
      </c>
      <c r="CM613" s="697">
        <f>[52]ACCOUNTALLOC!CM613</f>
        <v>17126.436612415866</v>
      </c>
      <c r="CN613" s="698">
        <f>[52]ACCOUNTALLOC!CN613</f>
        <v>0</v>
      </c>
      <c r="CO613" s="697">
        <f>[52]ACCOUNTALLOC!CO613</f>
        <v>210.62814576621435</v>
      </c>
      <c r="CP613" s="697">
        <f>[52]ACCOUNTALLOC!CP613</f>
        <v>1559.8370602360455</v>
      </c>
      <c r="CQ613" s="697">
        <f>[52]ACCOUNTALLOC!CQ613</f>
        <v>0</v>
      </c>
      <c r="CR613" s="697">
        <f>[52]ACCOUNTALLOC!CR613</f>
        <v>0</v>
      </c>
      <c r="CS613" s="697">
        <f>[52]ACCOUNTALLOC!CS613</f>
        <v>0</v>
      </c>
      <c r="CT613" s="697">
        <f>[52]ACCOUNTALLOC!CT613</f>
        <v>0</v>
      </c>
      <c r="CU613" s="697">
        <f>[52]ACCOUNTALLOC!CU613</f>
        <v>1770.4652060022599</v>
      </c>
      <c r="CW613" s="65">
        <f>[52]ACCOUNTALLOC!CW599</f>
        <v>0</v>
      </c>
      <c r="CX613" s="65">
        <f>[52]ACCOUNTALLOC!CX599</f>
        <v>0</v>
      </c>
      <c r="CY613" s="65">
        <f>[52]ACCOUNTALLOC!CY599</f>
        <v>0</v>
      </c>
      <c r="CZ613" s="65">
        <f>[52]ACCOUNTALLOC!CZ599</f>
        <v>0</v>
      </c>
      <c r="DA613" s="65">
        <f>[52]ACCOUNTALLOC!DA599</f>
        <v>0</v>
      </c>
      <c r="DB613" s="65">
        <f>[52]ACCOUNTALLOC!DB599</f>
        <v>0</v>
      </c>
      <c r="DC613" s="65">
        <f>[52]ACCOUNTALLOC!DC599</f>
        <v>0</v>
      </c>
      <c r="DE613" s="65">
        <v>0</v>
      </c>
      <c r="DF613" s="65">
        <v>0</v>
      </c>
      <c r="DG613" s="65">
        <v>0</v>
      </c>
      <c r="DH613" s="65">
        <v>0</v>
      </c>
      <c r="DI613" s="65">
        <v>0</v>
      </c>
      <c r="DJ613" s="65">
        <v>0</v>
      </c>
      <c r="DK613" s="65">
        <v>0</v>
      </c>
      <c r="DM613" s="65">
        <v>0</v>
      </c>
      <c r="DN613" s="65">
        <v>0</v>
      </c>
      <c r="DO613" s="65">
        <v>0</v>
      </c>
      <c r="DP613" s="65">
        <v>0</v>
      </c>
      <c r="DQ613" s="65">
        <v>0</v>
      </c>
      <c r="DR613" s="65">
        <v>0</v>
      </c>
      <c r="DS613" s="65">
        <v>0</v>
      </c>
      <c r="DU613" s="65">
        <v>0</v>
      </c>
      <c r="DV613" s="65">
        <v>0</v>
      </c>
      <c r="DW613" s="65">
        <v>0</v>
      </c>
      <c r="DX613" s="65">
        <v>0</v>
      </c>
      <c r="DY613" s="65">
        <v>0</v>
      </c>
      <c r="DZ613" s="65">
        <v>0</v>
      </c>
      <c r="EA613" s="65">
        <v>0</v>
      </c>
      <c r="EC613" s="65">
        <v>0</v>
      </c>
      <c r="ED613" s="65">
        <v>0</v>
      </c>
      <c r="EE613" s="65">
        <v>0</v>
      </c>
      <c r="EF613" s="65">
        <v>0</v>
      </c>
      <c r="EG613" s="65">
        <v>0</v>
      </c>
      <c r="EH613" s="65">
        <v>0</v>
      </c>
      <c r="EI613" s="65">
        <v>0</v>
      </c>
      <c r="EK613" s="65">
        <v>0</v>
      </c>
      <c r="EL613" s="65">
        <v>0</v>
      </c>
      <c r="EM613" s="65">
        <v>0</v>
      </c>
      <c r="EN613" s="65">
        <v>0</v>
      </c>
      <c r="EO613" s="65">
        <v>0</v>
      </c>
      <c r="EP613" s="65">
        <v>0</v>
      </c>
      <c r="EQ613" s="65">
        <v>0</v>
      </c>
      <c r="ES613" s="65">
        <v>0</v>
      </c>
      <c r="ET613" s="65">
        <v>0</v>
      </c>
      <c r="EU613" s="65">
        <v>0</v>
      </c>
      <c r="EV613" s="65">
        <v>0</v>
      </c>
      <c r="EW613" s="65">
        <v>0</v>
      </c>
      <c r="EX613" s="65">
        <v>0</v>
      </c>
      <c r="EY613" s="65">
        <v>0</v>
      </c>
      <c r="FA613" s="65">
        <v>0</v>
      </c>
      <c r="FB613" s="65">
        <v>0</v>
      </c>
      <c r="FC613" s="65">
        <v>0</v>
      </c>
      <c r="FD613" s="65">
        <v>0</v>
      </c>
      <c r="FE613" s="65">
        <v>0</v>
      </c>
      <c r="FF613" s="65">
        <v>0</v>
      </c>
      <c r="FG613" s="65">
        <v>0</v>
      </c>
    </row>
    <row r="614" spans="1:163">
      <c r="A614" s="699">
        <f>[52]ACCOUNTALLOC!A614</f>
        <v>454.03</v>
      </c>
      <c r="B614" s="698" t="str">
        <f>[52]ACCOUNTALLOC!B614</f>
        <v>Rental Revenue - Pole &amp; Personal Cell Site Contacts - Distribution</v>
      </c>
      <c r="C614" s="695">
        <f>[52]ACCOUNTALLOC!C614</f>
        <v>7250767.7256151056</v>
      </c>
      <c r="D614" s="700"/>
      <c r="E614" s="697">
        <f>[52]ACCOUNTALLOC!E614</f>
        <v>4996898.8833602183</v>
      </c>
      <c r="F614" s="697">
        <f>[52]ACCOUNTALLOC!F614</f>
        <v>0</v>
      </c>
      <c r="G614" s="697">
        <f>[52]ACCOUNTALLOC!G614</f>
        <v>0</v>
      </c>
      <c r="H614" s="697">
        <f>[52]ACCOUNTALLOC!H614</f>
        <v>0</v>
      </c>
      <c r="I614" s="697">
        <f>[52]ACCOUNTALLOC!I614</f>
        <v>0</v>
      </c>
      <c r="J614" s="697">
        <f>[52]ACCOUNTALLOC!J614</f>
        <v>0</v>
      </c>
      <c r="K614" s="697">
        <f>[52]ACCOUNTALLOC!K614</f>
        <v>4996898.8833602183</v>
      </c>
      <c r="L614" s="698"/>
      <c r="M614" s="697">
        <f>[52]ACCOUNTALLOC!M614</f>
        <v>913019.55681884452</v>
      </c>
      <c r="N614" s="697">
        <f>[52]ACCOUNTALLOC!N614</f>
        <v>0</v>
      </c>
      <c r="O614" s="697">
        <f>[52]ACCOUNTALLOC!O614</f>
        <v>0</v>
      </c>
      <c r="P614" s="697">
        <f>[52]ACCOUNTALLOC!P614</f>
        <v>0</v>
      </c>
      <c r="Q614" s="697">
        <f>[52]ACCOUNTALLOC!Q614</f>
        <v>0</v>
      </c>
      <c r="R614" s="697">
        <f>[52]ACCOUNTALLOC!R614</f>
        <v>0</v>
      </c>
      <c r="S614" s="697">
        <f>[52]ACCOUNTALLOC!S614</f>
        <v>913019.55681884452</v>
      </c>
      <c r="T614" s="698"/>
      <c r="U614" s="697">
        <f>[52]ACCOUNTALLOC!U614</f>
        <v>709808.33032390254</v>
      </c>
      <c r="V614" s="697">
        <f>[52]ACCOUNTALLOC!V614</f>
        <v>0</v>
      </c>
      <c r="W614" s="697">
        <f>[52]ACCOUNTALLOC!W614</f>
        <v>0</v>
      </c>
      <c r="X614" s="697">
        <f>[52]ACCOUNTALLOC!X614</f>
        <v>0</v>
      </c>
      <c r="Y614" s="697">
        <f>[52]ACCOUNTALLOC!Y614</f>
        <v>0</v>
      </c>
      <c r="Z614" s="697">
        <f>[52]ACCOUNTALLOC!Z614</f>
        <v>0</v>
      </c>
      <c r="AA614" s="697">
        <f>[52]ACCOUNTALLOC!AA614</f>
        <v>709808.33032390254</v>
      </c>
      <c r="AB614" s="698"/>
      <c r="AC614" s="697">
        <f>[52]ACCOUNTALLOC!AC614</f>
        <v>280789.0511088327</v>
      </c>
      <c r="AD614" s="697">
        <f>[52]ACCOUNTALLOC!AD614</f>
        <v>0</v>
      </c>
      <c r="AE614" s="697">
        <f>[52]ACCOUNTALLOC!AE614</f>
        <v>0</v>
      </c>
      <c r="AF614" s="697">
        <f>[52]ACCOUNTALLOC!AF614</f>
        <v>0</v>
      </c>
      <c r="AG614" s="697">
        <f>[52]ACCOUNTALLOC!AG614</f>
        <v>0</v>
      </c>
      <c r="AH614" s="697">
        <f>[52]ACCOUNTALLOC!AH614</f>
        <v>0</v>
      </c>
      <c r="AI614" s="697">
        <f>[52]ACCOUNTALLOC!AI614</f>
        <v>280789.0511088327</v>
      </c>
      <c r="AJ614" s="698"/>
      <c r="AK614" s="697">
        <f>[52]ACCOUNTALLOC!AK614</f>
        <v>262831.01905233646</v>
      </c>
      <c r="AL614" s="697">
        <f>[52]ACCOUNTALLOC!AL614</f>
        <v>0</v>
      </c>
      <c r="AM614" s="697">
        <f>[52]ACCOUNTALLOC!AM614</f>
        <v>0</v>
      </c>
      <c r="AN614" s="697">
        <f>[52]ACCOUNTALLOC!AN614</f>
        <v>0</v>
      </c>
      <c r="AO614" s="697">
        <f>[52]ACCOUNTALLOC!AO614</f>
        <v>0</v>
      </c>
      <c r="AP614" s="697">
        <f>[52]ACCOUNTALLOC!AP614</f>
        <v>0</v>
      </c>
      <c r="AQ614" s="697">
        <f>[52]ACCOUNTALLOC!AQ614</f>
        <v>262831.01905233646</v>
      </c>
      <c r="AR614" s="698"/>
      <c r="AS614" s="697">
        <f>[52]ACCOUNTALLOC!AS614</f>
        <v>6583.1553037601734</v>
      </c>
      <c r="AT614" s="697">
        <f>[52]ACCOUNTALLOC!AT614</f>
        <v>0</v>
      </c>
      <c r="AU614" s="697">
        <f>[52]ACCOUNTALLOC!AU614</f>
        <v>0</v>
      </c>
      <c r="AV614" s="697">
        <f>[52]ACCOUNTALLOC!AV614</f>
        <v>0</v>
      </c>
      <c r="AW614" s="697">
        <f>[52]ACCOUNTALLOC!AW614</f>
        <v>0</v>
      </c>
      <c r="AX614" s="697">
        <f>[52]ACCOUNTALLOC!AX614</f>
        <v>0</v>
      </c>
      <c r="AY614" s="697">
        <f>[52]ACCOUNTALLOC!AY614</f>
        <v>6583.1553037601734</v>
      </c>
      <c r="AZ614" s="698"/>
      <c r="BA614" s="697">
        <f>[52]ACCOUNTALLOC!BA614</f>
        <v>70827.177526959567</v>
      </c>
      <c r="BB614" s="697">
        <f>[52]ACCOUNTALLOC!BB614</f>
        <v>0</v>
      </c>
      <c r="BC614" s="697">
        <f>[52]ACCOUNTALLOC!BC614</f>
        <v>0</v>
      </c>
      <c r="BD614" s="697">
        <f>[52]ACCOUNTALLOC!BD614</f>
        <v>0</v>
      </c>
      <c r="BE614" s="697">
        <f>[52]ACCOUNTALLOC!BE614</f>
        <v>0</v>
      </c>
      <c r="BF614" s="697">
        <f>[52]ACCOUNTALLOC!BF614</f>
        <v>0</v>
      </c>
      <c r="BG614" s="697">
        <f>[52]ACCOUNTALLOC!BG614</f>
        <v>70827.177526959567</v>
      </c>
      <c r="BH614" s="698"/>
      <c r="BI614" s="697">
        <f>[52]ACCOUNTALLOC!BI614</f>
        <v>616.4477597962067</v>
      </c>
      <c r="BJ614" s="697">
        <f>[52]ACCOUNTALLOC!BJ614</f>
        <v>0</v>
      </c>
      <c r="BK614" s="697">
        <f>[52]ACCOUNTALLOC!BK614</f>
        <v>0</v>
      </c>
      <c r="BL614" s="697">
        <f>[52]ACCOUNTALLOC!BL614</f>
        <v>0</v>
      </c>
      <c r="BM614" s="697">
        <f>[52]ACCOUNTALLOC!BM614</f>
        <v>0</v>
      </c>
      <c r="BN614" s="697">
        <f>[52]ACCOUNTALLOC!BN614</f>
        <v>0</v>
      </c>
      <c r="BO614" s="697">
        <f>[52]ACCOUNTALLOC!BO614</f>
        <v>616.4477597962067</v>
      </c>
      <c r="BP614" s="698"/>
      <c r="BQ614" s="697">
        <f>[52]ACCOUNTALLOC!BQ614</f>
        <v>0</v>
      </c>
      <c r="BR614" s="697">
        <f>[52]ACCOUNTALLOC!BR614</f>
        <v>0</v>
      </c>
      <c r="BS614" s="697">
        <f>[52]ACCOUNTALLOC!BS614</f>
        <v>0</v>
      </c>
      <c r="BT614" s="697">
        <f>[52]ACCOUNTALLOC!BT614</f>
        <v>0</v>
      </c>
      <c r="BU614" s="697">
        <f>[52]ACCOUNTALLOC!BU614</f>
        <v>0</v>
      </c>
      <c r="BV614" s="697">
        <f>[52]ACCOUNTALLOC!BV614</f>
        <v>0</v>
      </c>
      <c r="BW614" s="697">
        <f>[52]ACCOUNTALLOC!BW614</f>
        <v>0</v>
      </c>
      <c r="BX614" s="698"/>
      <c r="BY614" s="697">
        <f>[52]ACCOUNTALLOC!BY614</f>
        <v>0</v>
      </c>
      <c r="BZ614" s="697">
        <f>[52]ACCOUNTALLOC!BZ614</f>
        <v>0</v>
      </c>
      <c r="CA614" s="697">
        <f>[52]ACCOUNTALLOC!CA614</f>
        <v>0</v>
      </c>
      <c r="CB614" s="697">
        <f>[52]ACCOUNTALLOC!CB614</f>
        <v>0</v>
      </c>
      <c r="CC614" s="697">
        <f>[52]ACCOUNTALLOC!CC614</f>
        <v>0</v>
      </c>
      <c r="CD614" s="697">
        <f>[52]ACCOUNTALLOC!CD614</f>
        <v>0</v>
      </c>
      <c r="CE614" s="697">
        <f>[52]ACCOUNTALLOC!CE614</f>
        <v>0</v>
      </c>
      <c r="CF614" s="698"/>
      <c r="CG614" s="697">
        <f>[52]ACCOUNTALLOC!CG614</f>
        <v>4391.1976196541864</v>
      </c>
      <c r="CH614" s="697">
        <f>[52]ACCOUNTALLOC!CH614</f>
        <v>0</v>
      </c>
      <c r="CI614" s="697">
        <f>[52]ACCOUNTALLOC!CI614</f>
        <v>0</v>
      </c>
      <c r="CJ614" s="697">
        <f>[52]ACCOUNTALLOC!CJ614</f>
        <v>0</v>
      </c>
      <c r="CK614" s="697">
        <f>[52]ACCOUNTALLOC!CK614</f>
        <v>0</v>
      </c>
      <c r="CL614" s="697">
        <f>[52]ACCOUNTALLOC!CL614</f>
        <v>0</v>
      </c>
      <c r="CM614" s="697">
        <f>[52]ACCOUNTALLOC!CM614</f>
        <v>4391.1976196541864</v>
      </c>
      <c r="CN614" s="698">
        <f>[52]ACCOUNTALLOC!CN614</f>
        <v>0</v>
      </c>
      <c r="CO614" s="697">
        <f>[52]ACCOUNTALLOC!CO614</f>
        <v>5002.9067408000437</v>
      </c>
      <c r="CP614" s="697">
        <f>[52]ACCOUNTALLOC!CP614</f>
        <v>0</v>
      </c>
      <c r="CQ614" s="697">
        <f>[52]ACCOUNTALLOC!CQ614</f>
        <v>0</v>
      </c>
      <c r="CR614" s="697">
        <f>[52]ACCOUNTALLOC!CR614</f>
        <v>0</v>
      </c>
      <c r="CS614" s="697">
        <f>[52]ACCOUNTALLOC!CS614</f>
        <v>0</v>
      </c>
      <c r="CT614" s="697">
        <f>[52]ACCOUNTALLOC!CT614</f>
        <v>0</v>
      </c>
      <c r="CU614" s="697">
        <f>[52]ACCOUNTALLOC!CU614</f>
        <v>5002.9067408000437</v>
      </c>
      <c r="CW614" s="65">
        <f>[52]ACCOUNTALLOC!CW600</f>
        <v>0</v>
      </c>
      <c r="CX614" s="65">
        <f>[52]ACCOUNTALLOC!CX600</f>
        <v>0</v>
      </c>
      <c r="CY614" s="65">
        <f>[52]ACCOUNTALLOC!CY600</f>
        <v>0</v>
      </c>
      <c r="CZ614" s="65">
        <f>[52]ACCOUNTALLOC!CZ600</f>
        <v>0</v>
      </c>
      <c r="DA614" s="65">
        <f>[52]ACCOUNTALLOC!DA600</f>
        <v>0</v>
      </c>
      <c r="DB614" s="65">
        <f>[52]ACCOUNTALLOC!DB600</f>
        <v>0</v>
      </c>
      <c r="DC614" s="65">
        <f>[52]ACCOUNTALLOC!DC600</f>
        <v>0</v>
      </c>
      <c r="DE614" s="65">
        <v>0</v>
      </c>
      <c r="DF614" s="65">
        <v>0</v>
      </c>
      <c r="DG614" s="65">
        <v>0</v>
      </c>
      <c r="DH614" s="65">
        <v>0</v>
      </c>
      <c r="DI614" s="65">
        <v>0</v>
      </c>
      <c r="DJ614" s="65">
        <v>0</v>
      </c>
      <c r="DK614" s="65">
        <v>0</v>
      </c>
      <c r="DM614" s="65">
        <v>0</v>
      </c>
      <c r="DN614" s="65">
        <v>0</v>
      </c>
      <c r="DO614" s="65">
        <v>0</v>
      </c>
      <c r="DP614" s="65">
        <v>0</v>
      </c>
      <c r="DQ614" s="65">
        <v>0</v>
      </c>
      <c r="DR614" s="65">
        <v>0</v>
      </c>
      <c r="DS614" s="65">
        <v>0</v>
      </c>
      <c r="DU614" s="65">
        <v>0</v>
      </c>
      <c r="DV614" s="65">
        <v>0</v>
      </c>
      <c r="DW614" s="65">
        <v>0</v>
      </c>
      <c r="DX614" s="65">
        <v>0</v>
      </c>
      <c r="DY614" s="65">
        <v>0</v>
      </c>
      <c r="DZ614" s="65">
        <v>0</v>
      </c>
      <c r="EA614" s="65">
        <v>0</v>
      </c>
      <c r="EC614" s="65">
        <v>0</v>
      </c>
      <c r="ED614" s="65">
        <v>0</v>
      </c>
      <c r="EE614" s="65">
        <v>0</v>
      </c>
      <c r="EF614" s="65">
        <v>0</v>
      </c>
      <c r="EG614" s="65">
        <v>0</v>
      </c>
      <c r="EH614" s="65">
        <v>0</v>
      </c>
      <c r="EI614" s="65">
        <v>0</v>
      </c>
      <c r="EK614" s="65">
        <v>0</v>
      </c>
      <c r="EL614" s="65">
        <v>0</v>
      </c>
      <c r="EM614" s="65">
        <v>0</v>
      </c>
      <c r="EN614" s="65">
        <v>0</v>
      </c>
      <c r="EO614" s="65">
        <v>0</v>
      </c>
      <c r="EP614" s="65">
        <v>0</v>
      </c>
      <c r="EQ614" s="65">
        <v>0</v>
      </c>
      <c r="ES614" s="65">
        <v>0</v>
      </c>
      <c r="ET614" s="65">
        <v>0</v>
      </c>
      <c r="EU614" s="65">
        <v>0</v>
      </c>
      <c r="EV614" s="65">
        <v>0</v>
      </c>
      <c r="EW614" s="65">
        <v>0</v>
      </c>
      <c r="EX614" s="65">
        <v>0</v>
      </c>
      <c r="EY614" s="65">
        <v>0</v>
      </c>
      <c r="FA614" s="65">
        <v>0</v>
      </c>
      <c r="FB614" s="65">
        <v>0</v>
      </c>
      <c r="FC614" s="65">
        <v>0</v>
      </c>
      <c r="FD614" s="65">
        <v>0</v>
      </c>
      <c r="FE614" s="65">
        <v>0</v>
      </c>
      <c r="FF614" s="65">
        <v>0</v>
      </c>
      <c r="FG614" s="65">
        <v>0</v>
      </c>
    </row>
    <row r="615" spans="1:163">
      <c r="A615" s="699">
        <f>[52]ACCOUNTALLOC!A615</f>
        <v>454.04</v>
      </c>
      <c r="B615" s="698" t="str">
        <f>[52]ACCOUNTALLOC!B615</f>
        <v>Rental Revenue - Land &amp; Bldg</v>
      </c>
      <c r="C615" s="695">
        <f>[52]ACCOUNTALLOC!C615</f>
        <v>1222583.4099999999</v>
      </c>
      <c r="D615" s="700"/>
      <c r="E615" s="697">
        <f>[52]ACCOUNTALLOC!E615</f>
        <v>344615.46656388073</v>
      </c>
      <c r="F615" s="697">
        <f>[52]ACCOUNTALLOC!F615</f>
        <v>322807.31045883894</v>
      </c>
      <c r="G615" s="697">
        <f>[52]ACCOUNTALLOC!G615</f>
        <v>39641.8260126518</v>
      </c>
      <c r="H615" s="697">
        <f>[52]ACCOUNTALLOC!H615</f>
        <v>0</v>
      </c>
      <c r="I615" s="697">
        <f>[52]ACCOUNTALLOC!I615</f>
        <v>0</v>
      </c>
      <c r="J615" s="697">
        <f>[52]ACCOUNTALLOC!J615</f>
        <v>0</v>
      </c>
      <c r="K615" s="697">
        <f>[52]ACCOUNTALLOC!K615</f>
        <v>707064.6030353714</v>
      </c>
      <c r="L615" s="698"/>
      <c r="M615" s="697">
        <f>[52]ACCOUNTALLOC!M615</f>
        <v>65460.068521531663</v>
      </c>
      <c r="N615" s="697">
        <f>[52]ACCOUNTALLOC!N615</f>
        <v>82021.549810968121</v>
      </c>
      <c r="O615" s="697">
        <f>[52]ACCOUNTALLOC!O615</f>
        <v>5365.7834324832211</v>
      </c>
      <c r="P615" s="697">
        <f>[52]ACCOUNTALLOC!P615</f>
        <v>0</v>
      </c>
      <c r="Q615" s="697">
        <f>[52]ACCOUNTALLOC!Q615</f>
        <v>0</v>
      </c>
      <c r="R615" s="697">
        <f>[52]ACCOUNTALLOC!R615</f>
        <v>0</v>
      </c>
      <c r="S615" s="697">
        <f>[52]ACCOUNTALLOC!S615</f>
        <v>152847.40176498299</v>
      </c>
      <c r="T615" s="698"/>
      <c r="U615" s="697">
        <f>[52]ACCOUNTALLOC!U615</f>
        <v>57649.802102105896</v>
      </c>
      <c r="V615" s="697">
        <f>[52]ACCOUNTALLOC!V615</f>
        <v>91214.244586306246</v>
      </c>
      <c r="W615" s="697">
        <f>[52]ACCOUNTALLOC!W615</f>
        <v>1412.4506952928393</v>
      </c>
      <c r="X615" s="697">
        <f>[52]ACCOUNTALLOC!X615</f>
        <v>0</v>
      </c>
      <c r="Y615" s="697">
        <f>[52]ACCOUNTALLOC!Y615</f>
        <v>0</v>
      </c>
      <c r="Z615" s="697">
        <f>[52]ACCOUNTALLOC!Z615</f>
        <v>0</v>
      </c>
      <c r="AA615" s="697">
        <f>[52]ACCOUNTALLOC!AA615</f>
        <v>150276.49738370499</v>
      </c>
      <c r="AB615" s="698"/>
      <c r="AC615" s="697">
        <f>[52]ACCOUNTALLOC!AC615</f>
        <v>26085.807348211158</v>
      </c>
      <c r="AD615" s="697">
        <f>[52]ACCOUNTALLOC!AD615</f>
        <v>58866.555576182836</v>
      </c>
      <c r="AE615" s="697">
        <f>[52]ACCOUNTALLOC!AE615</f>
        <v>156.40496383173243</v>
      </c>
      <c r="AF615" s="697">
        <f>[52]ACCOUNTALLOC!AF615</f>
        <v>0</v>
      </c>
      <c r="AG615" s="697">
        <f>[52]ACCOUNTALLOC!AG615</f>
        <v>0</v>
      </c>
      <c r="AH615" s="697">
        <f>[52]ACCOUNTALLOC!AH615</f>
        <v>0</v>
      </c>
      <c r="AI615" s="697">
        <f>[52]ACCOUNTALLOC!AI615</f>
        <v>85108.767888225731</v>
      </c>
      <c r="AJ615" s="698"/>
      <c r="AK615" s="697">
        <f>[52]ACCOUNTALLOC!AK615</f>
        <v>20251.157748490081</v>
      </c>
      <c r="AL615" s="697">
        <f>[52]ACCOUNTALLOC!AL615</f>
        <v>40955.981562565285</v>
      </c>
      <c r="AM615" s="697">
        <f>[52]ACCOUNTALLOC!AM615</f>
        <v>1866.6874565967512</v>
      </c>
      <c r="AN615" s="697">
        <f>[52]ACCOUNTALLOC!AN615</f>
        <v>0</v>
      </c>
      <c r="AO615" s="697">
        <f>[52]ACCOUNTALLOC!AO615</f>
        <v>0</v>
      </c>
      <c r="AP615" s="697">
        <f>[52]ACCOUNTALLOC!AP615</f>
        <v>0</v>
      </c>
      <c r="AQ615" s="697">
        <f>[52]ACCOUNTALLOC!AQ615</f>
        <v>63073.826767652114</v>
      </c>
      <c r="AR615" s="698"/>
      <c r="AS615" s="697">
        <f>[52]ACCOUNTALLOC!AS615</f>
        <v>199.90960110029408</v>
      </c>
      <c r="AT615" s="697">
        <f>[52]ACCOUNTALLOC!AT615</f>
        <v>129.32294990780926</v>
      </c>
      <c r="AU615" s="697">
        <f>[52]ACCOUNTALLOC!AU615</f>
        <v>6.0523888929235001</v>
      </c>
      <c r="AV615" s="697">
        <f>[52]ACCOUNTALLOC!AV615</f>
        <v>0</v>
      </c>
      <c r="AW615" s="697">
        <f>[52]ACCOUNTALLOC!AW615</f>
        <v>0</v>
      </c>
      <c r="AX615" s="697">
        <f>[52]ACCOUNTALLOC!AX615</f>
        <v>0</v>
      </c>
      <c r="AY615" s="697">
        <f>[52]ACCOUNTALLOC!AY615</f>
        <v>335.2849399010268</v>
      </c>
      <c r="AZ615" s="698"/>
      <c r="BA615" s="697">
        <f>[52]ACCOUNTALLOC!BA615</f>
        <v>3861.6119544152043</v>
      </c>
      <c r="BB615" s="697">
        <f>[52]ACCOUNTALLOC!BB615</f>
        <v>3569.2506657113017</v>
      </c>
      <c r="BC615" s="697">
        <f>[52]ACCOUNTALLOC!BC615</f>
        <v>603.27920279763521</v>
      </c>
      <c r="BD615" s="697">
        <f>[52]ACCOUNTALLOC!BD615</f>
        <v>0</v>
      </c>
      <c r="BE615" s="697">
        <f>[52]ACCOUNTALLOC!BE615</f>
        <v>0</v>
      </c>
      <c r="BF615" s="697">
        <f>[52]ACCOUNTALLOC!BF615</f>
        <v>0</v>
      </c>
      <c r="BG615" s="697">
        <f>[52]ACCOUNTALLOC!BG615</f>
        <v>8034.1418229241408</v>
      </c>
      <c r="BH615" s="698"/>
      <c r="BI615" s="697">
        <f>[52]ACCOUNTALLOC!BI615</f>
        <v>6237.0395746067397</v>
      </c>
      <c r="BJ615" s="697">
        <f>[52]ACCOUNTALLOC!BJ615</f>
        <v>1962.0548060016381</v>
      </c>
      <c r="BK615" s="697">
        <f>[52]ACCOUNTALLOC!BK615</f>
        <v>122.01409557336821</v>
      </c>
      <c r="BL615" s="697">
        <f>[52]ACCOUNTALLOC!BL615</f>
        <v>0</v>
      </c>
      <c r="BM615" s="697">
        <f>[52]ACCOUNTALLOC!BM615</f>
        <v>0</v>
      </c>
      <c r="BN615" s="697">
        <f>[52]ACCOUNTALLOC!BN615</f>
        <v>0</v>
      </c>
      <c r="BO615" s="697">
        <f>[52]ACCOUNTALLOC!BO615</f>
        <v>8321.1084761817456</v>
      </c>
      <c r="BP615" s="698"/>
      <c r="BQ615" s="697">
        <f>[52]ACCOUNTALLOC!BQ615</f>
        <v>3648.2021270640471</v>
      </c>
      <c r="BR615" s="697">
        <f>[52]ACCOUNTALLOC!BR615</f>
        <v>17727.414033928864</v>
      </c>
      <c r="BS615" s="697">
        <f>[52]ACCOUNTALLOC!BS615</f>
        <v>75.770462693218889</v>
      </c>
      <c r="BT615" s="697">
        <f>[52]ACCOUNTALLOC!BT615</f>
        <v>0</v>
      </c>
      <c r="BU615" s="697">
        <f>[52]ACCOUNTALLOC!BU615</f>
        <v>0</v>
      </c>
      <c r="BV615" s="697">
        <f>[52]ACCOUNTALLOC!BV615</f>
        <v>0</v>
      </c>
      <c r="BW615" s="697">
        <f>[52]ACCOUNTALLOC!BW615</f>
        <v>21451.386623686129</v>
      </c>
      <c r="BX615" s="698"/>
      <c r="BY615" s="697">
        <f>[52]ACCOUNTALLOC!BY615</f>
        <v>1757.4071933697526</v>
      </c>
      <c r="BZ615" s="697">
        <f>[52]ACCOUNTALLOC!BZ615</f>
        <v>11579.88557035255</v>
      </c>
      <c r="CA615" s="697">
        <f>[52]ACCOUNTALLOC!CA615</f>
        <v>121.98979185302829</v>
      </c>
      <c r="CB615" s="697">
        <f>[52]ACCOUNTALLOC!CB615</f>
        <v>0</v>
      </c>
      <c r="CC615" s="697">
        <f>[52]ACCOUNTALLOC!CC615</f>
        <v>0</v>
      </c>
      <c r="CD615" s="697">
        <f>[52]ACCOUNTALLOC!CD615</f>
        <v>0</v>
      </c>
      <c r="CE615" s="697">
        <f>[52]ACCOUNTALLOC!CE615</f>
        <v>13459.28255557533</v>
      </c>
      <c r="CF615" s="698"/>
      <c r="CG615" s="697">
        <f>[52]ACCOUNTALLOC!CG615</f>
        <v>2923.3422518010393</v>
      </c>
      <c r="CH615" s="697">
        <f>[52]ACCOUNTALLOC!CH615</f>
        <v>2134.6004220305022</v>
      </c>
      <c r="CI615" s="697">
        <f>[52]ACCOUNTALLOC!CI615</f>
        <v>7159.050487711791</v>
      </c>
      <c r="CJ615" s="697">
        <f>[52]ACCOUNTALLOC!CJ615</f>
        <v>0</v>
      </c>
      <c r="CK615" s="697">
        <f>[52]ACCOUNTALLOC!CK615</f>
        <v>0</v>
      </c>
      <c r="CL615" s="697">
        <f>[52]ACCOUNTALLOC!CL615</f>
        <v>0</v>
      </c>
      <c r="CM615" s="697">
        <f>[52]ACCOUNTALLOC!CM615</f>
        <v>12216.993161543332</v>
      </c>
      <c r="CN615" s="698">
        <f>[52]ACCOUNTALLOC!CN615</f>
        <v>0</v>
      </c>
      <c r="CO615" s="697">
        <f>[52]ACCOUNTALLOC!CO615</f>
        <v>183.84471646341603</v>
      </c>
      <c r="CP615" s="697">
        <f>[52]ACCOUNTALLOC!CP615</f>
        <v>208.91069196898866</v>
      </c>
      <c r="CQ615" s="697">
        <f>[52]ACCOUNTALLOC!CQ615</f>
        <v>1.3601718189459833</v>
      </c>
      <c r="CR615" s="697">
        <f>[52]ACCOUNTALLOC!CR615</f>
        <v>0</v>
      </c>
      <c r="CS615" s="697">
        <f>[52]ACCOUNTALLOC!CS615</f>
        <v>0</v>
      </c>
      <c r="CT615" s="697">
        <f>[52]ACCOUNTALLOC!CT615</f>
        <v>0</v>
      </c>
      <c r="CU615" s="697">
        <f>[52]ACCOUNTALLOC!CU615</f>
        <v>394.11558025135065</v>
      </c>
      <c r="CW615" s="65">
        <f>[52]ACCOUNTALLOC!CW601</f>
        <v>0</v>
      </c>
      <c r="CX615" s="65">
        <f>[52]ACCOUNTALLOC!CX601</f>
        <v>0</v>
      </c>
      <c r="CY615" s="65">
        <f>[52]ACCOUNTALLOC!CY601</f>
        <v>0</v>
      </c>
      <c r="CZ615" s="65">
        <f>[52]ACCOUNTALLOC!CZ601</f>
        <v>0</v>
      </c>
      <c r="DA615" s="65">
        <f>[52]ACCOUNTALLOC!DA601</f>
        <v>0</v>
      </c>
      <c r="DB615" s="65">
        <f>[52]ACCOUNTALLOC!DB601</f>
        <v>0</v>
      </c>
      <c r="DC615" s="65">
        <f>[52]ACCOUNTALLOC!DC601</f>
        <v>0</v>
      </c>
      <c r="DE615" s="65">
        <v>0</v>
      </c>
      <c r="DF615" s="65">
        <v>0</v>
      </c>
      <c r="DG615" s="65">
        <v>0</v>
      </c>
      <c r="DH615" s="65">
        <v>0</v>
      </c>
      <c r="DI615" s="65">
        <v>0</v>
      </c>
      <c r="DJ615" s="65">
        <v>0</v>
      </c>
      <c r="DK615" s="65">
        <v>0</v>
      </c>
      <c r="DM615" s="65">
        <v>0</v>
      </c>
      <c r="DN615" s="65">
        <v>0</v>
      </c>
      <c r="DO615" s="65">
        <v>0</v>
      </c>
      <c r="DP615" s="65">
        <v>0</v>
      </c>
      <c r="DQ615" s="65">
        <v>0</v>
      </c>
      <c r="DR615" s="65">
        <v>0</v>
      </c>
      <c r="DS615" s="65">
        <v>0</v>
      </c>
      <c r="DU615" s="65">
        <v>0</v>
      </c>
      <c r="DV615" s="65">
        <v>0</v>
      </c>
      <c r="DW615" s="65">
        <v>0</v>
      </c>
      <c r="DX615" s="65">
        <v>0</v>
      </c>
      <c r="DY615" s="65">
        <v>0</v>
      </c>
      <c r="DZ615" s="65">
        <v>0</v>
      </c>
      <c r="EA615" s="65">
        <v>0</v>
      </c>
      <c r="EC615" s="65">
        <v>0</v>
      </c>
      <c r="ED615" s="65">
        <v>0</v>
      </c>
      <c r="EE615" s="65">
        <v>0</v>
      </c>
      <c r="EF615" s="65">
        <v>0</v>
      </c>
      <c r="EG615" s="65">
        <v>0</v>
      </c>
      <c r="EH615" s="65">
        <v>0</v>
      </c>
      <c r="EI615" s="65">
        <v>0</v>
      </c>
      <c r="EK615" s="65">
        <v>0</v>
      </c>
      <c r="EL615" s="65">
        <v>0</v>
      </c>
      <c r="EM615" s="65">
        <v>0</v>
      </c>
      <c r="EN615" s="65">
        <v>0</v>
      </c>
      <c r="EO615" s="65">
        <v>0</v>
      </c>
      <c r="EP615" s="65">
        <v>0</v>
      </c>
      <c r="EQ615" s="65">
        <v>0</v>
      </c>
      <c r="ES615" s="65">
        <v>0</v>
      </c>
      <c r="ET615" s="65">
        <v>0</v>
      </c>
      <c r="EU615" s="65">
        <v>0</v>
      </c>
      <c r="EV615" s="65">
        <v>0</v>
      </c>
      <c r="EW615" s="65">
        <v>0</v>
      </c>
      <c r="EX615" s="65">
        <v>0</v>
      </c>
      <c r="EY615" s="65">
        <v>0</v>
      </c>
      <c r="FA615" s="65">
        <v>0</v>
      </c>
      <c r="FB615" s="65">
        <v>0</v>
      </c>
      <c r="FC615" s="65">
        <v>0</v>
      </c>
      <c r="FD615" s="65">
        <v>0</v>
      </c>
      <c r="FE615" s="65">
        <v>0</v>
      </c>
      <c r="FF615" s="65">
        <v>0</v>
      </c>
      <c r="FG615" s="65">
        <v>0</v>
      </c>
    </row>
    <row r="616" spans="1:163">
      <c r="A616" s="699">
        <f>[52]ACCOUNTALLOC!A616</f>
        <v>454.05</v>
      </c>
      <c r="B616" s="698" t="str">
        <f>[52]ACCOUNTALLOC!B616</f>
        <v>Rental Revenue - Transf &amp; Equip</v>
      </c>
      <c r="C616" s="695">
        <f>[52]ACCOUNTALLOC!C616</f>
        <v>4617136.54</v>
      </c>
      <c r="D616" s="700"/>
      <c r="E616" s="697">
        <f>[52]ACCOUNTALLOC!E616</f>
        <v>0</v>
      </c>
      <c r="F616" s="697">
        <f>[52]ACCOUNTALLOC!F616</f>
        <v>0</v>
      </c>
      <c r="G616" s="697">
        <f>[52]ACCOUNTALLOC!G616</f>
        <v>0</v>
      </c>
      <c r="H616" s="697">
        <f>[52]ACCOUNTALLOC!H616</f>
        <v>0</v>
      </c>
      <c r="I616" s="697">
        <f>[52]ACCOUNTALLOC!I616</f>
        <v>0</v>
      </c>
      <c r="J616" s="697">
        <f>[52]ACCOUNTALLOC!J616</f>
        <v>0</v>
      </c>
      <c r="K616" s="697">
        <f>[52]ACCOUNTALLOC!K616</f>
        <v>0</v>
      </c>
      <c r="L616" s="698"/>
      <c r="M616" s="697">
        <f>[52]ACCOUNTALLOC!M616</f>
        <v>0</v>
      </c>
      <c r="N616" s="697">
        <f>[52]ACCOUNTALLOC!N616</f>
        <v>0</v>
      </c>
      <c r="O616" s="697">
        <f>[52]ACCOUNTALLOC!O616</f>
        <v>0</v>
      </c>
      <c r="P616" s="697">
        <f>[52]ACCOUNTALLOC!P616</f>
        <v>0</v>
      </c>
      <c r="Q616" s="697">
        <f>[52]ACCOUNTALLOC!Q616</f>
        <v>0</v>
      </c>
      <c r="R616" s="697">
        <f>[52]ACCOUNTALLOC!R616</f>
        <v>0</v>
      </c>
      <c r="S616" s="697">
        <f>[52]ACCOUNTALLOC!S616</f>
        <v>0</v>
      </c>
      <c r="T616" s="698"/>
      <c r="U616" s="697">
        <f>[52]ACCOUNTALLOC!U616</f>
        <v>0</v>
      </c>
      <c r="V616" s="697">
        <f>[52]ACCOUNTALLOC!V616</f>
        <v>0</v>
      </c>
      <c r="W616" s="697">
        <f>[52]ACCOUNTALLOC!W616</f>
        <v>0</v>
      </c>
      <c r="X616" s="697">
        <f>[52]ACCOUNTALLOC!X616</f>
        <v>0</v>
      </c>
      <c r="Y616" s="697">
        <f>[52]ACCOUNTALLOC!Y616</f>
        <v>0</v>
      </c>
      <c r="Z616" s="697">
        <f>[52]ACCOUNTALLOC!Z616</f>
        <v>0</v>
      </c>
      <c r="AA616" s="697">
        <f>[52]ACCOUNTALLOC!AA616</f>
        <v>0</v>
      </c>
      <c r="AB616" s="698"/>
      <c r="AC616" s="697">
        <f>[52]ACCOUNTALLOC!AC616</f>
        <v>0</v>
      </c>
      <c r="AD616" s="697">
        <f>[52]ACCOUNTALLOC!AD616</f>
        <v>0</v>
      </c>
      <c r="AE616" s="697">
        <f>[52]ACCOUNTALLOC!AE616</f>
        <v>0</v>
      </c>
      <c r="AF616" s="697">
        <f>[52]ACCOUNTALLOC!AF616</f>
        <v>0</v>
      </c>
      <c r="AG616" s="697">
        <f>[52]ACCOUNTALLOC!AG616</f>
        <v>0</v>
      </c>
      <c r="AH616" s="697">
        <f>[52]ACCOUNTALLOC!AH616</f>
        <v>0</v>
      </c>
      <c r="AI616" s="697">
        <f>[52]ACCOUNTALLOC!AI616</f>
        <v>0</v>
      </c>
      <c r="AJ616" s="698"/>
      <c r="AK616" s="697">
        <f>[52]ACCOUNTALLOC!AK616</f>
        <v>468375.93387140846</v>
      </c>
      <c r="AL616" s="697">
        <f>[52]ACCOUNTALLOC!AL616</f>
        <v>0</v>
      </c>
      <c r="AM616" s="697">
        <f>[52]ACCOUNTALLOC!AM616</f>
        <v>0</v>
      </c>
      <c r="AN616" s="697">
        <f>[52]ACCOUNTALLOC!AN616</f>
        <v>0</v>
      </c>
      <c r="AO616" s="697">
        <f>[52]ACCOUNTALLOC!AO616</f>
        <v>0</v>
      </c>
      <c r="AP616" s="697">
        <f>[52]ACCOUNTALLOC!AP616</f>
        <v>0</v>
      </c>
      <c r="AQ616" s="697">
        <f>[52]ACCOUNTALLOC!AQ616</f>
        <v>468375.93387140846</v>
      </c>
      <c r="AR616" s="698"/>
      <c r="AS616" s="697">
        <f>[52]ACCOUNTALLOC!AS616</f>
        <v>0</v>
      </c>
      <c r="AT616" s="697">
        <f>[52]ACCOUNTALLOC!AT616</f>
        <v>0</v>
      </c>
      <c r="AU616" s="697">
        <f>[52]ACCOUNTALLOC!AU616</f>
        <v>0</v>
      </c>
      <c r="AV616" s="697">
        <f>[52]ACCOUNTALLOC!AV616</f>
        <v>0</v>
      </c>
      <c r="AW616" s="697">
        <f>[52]ACCOUNTALLOC!AW616</f>
        <v>0</v>
      </c>
      <c r="AX616" s="697">
        <f>[52]ACCOUNTALLOC!AX616</f>
        <v>0</v>
      </c>
      <c r="AY616" s="697">
        <f>[52]ACCOUNTALLOC!AY616</f>
        <v>0</v>
      </c>
      <c r="AZ616" s="698"/>
      <c r="BA616" s="697">
        <f>[52]ACCOUNTALLOC!BA616</f>
        <v>12923.534641993068</v>
      </c>
      <c r="BB616" s="697">
        <f>[52]ACCOUNTALLOC!BB616</f>
        <v>0</v>
      </c>
      <c r="BC616" s="697">
        <f>[52]ACCOUNTALLOC!BC616</f>
        <v>0</v>
      </c>
      <c r="BD616" s="697">
        <f>[52]ACCOUNTALLOC!BD616</f>
        <v>0</v>
      </c>
      <c r="BE616" s="697">
        <f>[52]ACCOUNTALLOC!BE616</f>
        <v>0</v>
      </c>
      <c r="BF616" s="697">
        <f>[52]ACCOUNTALLOC!BF616</f>
        <v>0</v>
      </c>
      <c r="BG616" s="697">
        <f>[52]ACCOUNTALLOC!BG616</f>
        <v>12923.534641993068</v>
      </c>
      <c r="BH616" s="698"/>
      <c r="BI616" s="697">
        <f>[52]ACCOUNTALLOC!BI616</f>
        <v>81219.139100116154</v>
      </c>
      <c r="BJ616" s="697">
        <f>[52]ACCOUNTALLOC!BJ616</f>
        <v>0</v>
      </c>
      <c r="BK616" s="697">
        <f>[52]ACCOUNTALLOC!BK616</f>
        <v>0</v>
      </c>
      <c r="BL616" s="697">
        <f>[52]ACCOUNTALLOC!BL616</f>
        <v>0</v>
      </c>
      <c r="BM616" s="697">
        <f>[52]ACCOUNTALLOC!BM616</f>
        <v>0</v>
      </c>
      <c r="BN616" s="697">
        <f>[52]ACCOUNTALLOC!BN616</f>
        <v>0</v>
      </c>
      <c r="BO616" s="697">
        <f>[52]ACCOUNTALLOC!BO616</f>
        <v>81219.139100116154</v>
      </c>
      <c r="BP616" s="698"/>
      <c r="BQ616" s="697">
        <f>[52]ACCOUNTALLOC!BQ616</f>
        <v>2993777.697343145</v>
      </c>
      <c r="BR616" s="697">
        <f>[52]ACCOUNTALLOC!BR616</f>
        <v>0</v>
      </c>
      <c r="BS616" s="697">
        <f>[52]ACCOUNTALLOC!BS616</f>
        <v>0</v>
      </c>
      <c r="BT616" s="697">
        <f>[52]ACCOUNTALLOC!BT616</f>
        <v>0</v>
      </c>
      <c r="BU616" s="697">
        <f>[52]ACCOUNTALLOC!BU616</f>
        <v>0</v>
      </c>
      <c r="BV616" s="697">
        <f>[52]ACCOUNTALLOC!BV616</f>
        <v>0</v>
      </c>
      <c r="BW616" s="697">
        <f>[52]ACCOUNTALLOC!BW616</f>
        <v>2993777.697343145</v>
      </c>
      <c r="BX616" s="698"/>
      <c r="BY616" s="697">
        <f>[52]ACCOUNTALLOC!BY616</f>
        <v>1057271.7356903262</v>
      </c>
      <c r="BZ616" s="697">
        <f>[52]ACCOUNTALLOC!BZ616</f>
        <v>0</v>
      </c>
      <c r="CA616" s="697">
        <f>[52]ACCOUNTALLOC!CA616</f>
        <v>0</v>
      </c>
      <c r="CB616" s="697">
        <f>[52]ACCOUNTALLOC!CB616</f>
        <v>0</v>
      </c>
      <c r="CC616" s="697">
        <f>[52]ACCOUNTALLOC!CC616</f>
        <v>0</v>
      </c>
      <c r="CD616" s="697">
        <f>[52]ACCOUNTALLOC!CD616</f>
        <v>0</v>
      </c>
      <c r="CE616" s="697">
        <f>[52]ACCOUNTALLOC!CE616</f>
        <v>1057271.7356903262</v>
      </c>
      <c r="CF616" s="698"/>
      <c r="CG616" s="697">
        <f>[52]ACCOUNTALLOC!CG616</f>
        <v>0</v>
      </c>
      <c r="CH616" s="697">
        <f>[52]ACCOUNTALLOC!CH616</f>
        <v>0</v>
      </c>
      <c r="CI616" s="697">
        <f>[52]ACCOUNTALLOC!CI616</f>
        <v>0</v>
      </c>
      <c r="CJ616" s="697">
        <f>[52]ACCOUNTALLOC!CJ616</f>
        <v>0</v>
      </c>
      <c r="CK616" s="697">
        <f>[52]ACCOUNTALLOC!CK616</f>
        <v>0</v>
      </c>
      <c r="CL616" s="697">
        <f>[52]ACCOUNTALLOC!CL616</f>
        <v>0</v>
      </c>
      <c r="CM616" s="697">
        <f>[52]ACCOUNTALLOC!CM616</f>
        <v>0</v>
      </c>
      <c r="CN616" s="698">
        <f>[52]ACCOUNTALLOC!CN616</f>
        <v>0</v>
      </c>
      <c r="CO616" s="697">
        <f>[52]ACCOUNTALLOC!CO616</f>
        <v>3568.4993530114925</v>
      </c>
      <c r="CP616" s="697">
        <f>[52]ACCOUNTALLOC!CP616</f>
        <v>0</v>
      </c>
      <c r="CQ616" s="697">
        <f>[52]ACCOUNTALLOC!CQ616</f>
        <v>0</v>
      </c>
      <c r="CR616" s="697">
        <f>[52]ACCOUNTALLOC!CR616</f>
        <v>0</v>
      </c>
      <c r="CS616" s="697">
        <f>[52]ACCOUNTALLOC!CS616</f>
        <v>0</v>
      </c>
      <c r="CT616" s="697">
        <f>[52]ACCOUNTALLOC!CT616</f>
        <v>0</v>
      </c>
      <c r="CU616" s="697">
        <f>[52]ACCOUNTALLOC!CU616</f>
        <v>3568.4993530114925</v>
      </c>
      <c r="CW616" s="65">
        <f>[52]ACCOUNTALLOC!CW602</f>
        <v>0</v>
      </c>
      <c r="CX616" s="65">
        <f>[52]ACCOUNTALLOC!CX602</f>
        <v>0</v>
      </c>
      <c r="CY616" s="65">
        <f>[52]ACCOUNTALLOC!CY602</f>
        <v>0</v>
      </c>
      <c r="CZ616" s="65">
        <f>[52]ACCOUNTALLOC!CZ602</f>
        <v>0</v>
      </c>
      <c r="DA616" s="65">
        <f>[52]ACCOUNTALLOC!DA602</f>
        <v>0</v>
      </c>
      <c r="DB616" s="65">
        <f>[52]ACCOUNTALLOC!DB602</f>
        <v>0</v>
      </c>
      <c r="DC616" s="65">
        <f>[52]ACCOUNTALLOC!DC602</f>
        <v>0</v>
      </c>
      <c r="DE616" s="65">
        <v>0</v>
      </c>
      <c r="DF616" s="65">
        <v>0</v>
      </c>
      <c r="DG616" s="65">
        <v>0</v>
      </c>
      <c r="DH616" s="65">
        <v>0</v>
      </c>
      <c r="DI616" s="65">
        <v>0</v>
      </c>
      <c r="DJ616" s="65">
        <v>0</v>
      </c>
      <c r="DK616" s="65">
        <v>0</v>
      </c>
      <c r="DM616" s="65">
        <v>0</v>
      </c>
      <c r="DN616" s="65">
        <v>0</v>
      </c>
      <c r="DO616" s="65">
        <v>0</v>
      </c>
      <c r="DP616" s="65">
        <v>0</v>
      </c>
      <c r="DQ616" s="65">
        <v>0</v>
      </c>
      <c r="DR616" s="65">
        <v>0</v>
      </c>
      <c r="DS616" s="65">
        <v>0</v>
      </c>
      <c r="DU616" s="65">
        <v>0</v>
      </c>
      <c r="DV616" s="65">
        <v>0</v>
      </c>
      <c r="DW616" s="65">
        <v>0</v>
      </c>
      <c r="DX616" s="65">
        <v>0</v>
      </c>
      <c r="DY616" s="65">
        <v>0</v>
      </c>
      <c r="DZ616" s="65">
        <v>0</v>
      </c>
      <c r="EA616" s="65">
        <v>0</v>
      </c>
      <c r="EC616" s="65">
        <v>0</v>
      </c>
      <c r="ED616" s="65">
        <v>0</v>
      </c>
      <c r="EE616" s="65">
        <v>0</v>
      </c>
      <c r="EF616" s="65">
        <v>0</v>
      </c>
      <c r="EG616" s="65">
        <v>0</v>
      </c>
      <c r="EH616" s="65">
        <v>0</v>
      </c>
      <c r="EI616" s="65">
        <v>0</v>
      </c>
      <c r="EK616" s="65">
        <v>0</v>
      </c>
      <c r="EL616" s="65">
        <v>0</v>
      </c>
      <c r="EM616" s="65">
        <v>0</v>
      </c>
      <c r="EN616" s="65">
        <v>0</v>
      </c>
      <c r="EO616" s="65">
        <v>0</v>
      </c>
      <c r="EP616" s="65">
        <v>0</v>
      </c>
      <c r="EQ616" s="65">
        <v>0</v>
      </c>
      <c r="ES616" s="65">
        <v>0</v>
      </c>
      <c r="ET616" s="65">
        <v>0</v>
      </c>
      <c r="EU616" s="65">
        <v>0</v>
      </c>
      <c r="EV616" s="65">
        <v>0</v>
      </c>
      <c r="EW616" s="65">
        <v>0</v>
      </c>
      <c r="EX616" s="65">
        <v>0</v>
      </c>
      <c r="EY616" s="65">
        <v>0</v>
      </c>
      <c r="FA616" s="65">
        <v>0</v>
      </c>
      <c r="FB616" s="65">
        <v>0</v>
      </c>
      <c r="FC616" s="65">
        <v>0</v>
      </c>
      <c r="FD616" s="65">
        <v>0</v>
      </c>
      <c r="FE616" s="65">
        <v>0</v>
      </c>
      <c r="FF616" s="65">
        <v>0</v>
      </c>
      <c r="FG616" s="65">
        <v>0</v>
      </c>
    </row>
    <row r="617" spans="1:163">
      <c r="A617" s="699">
        <f>[52]ACCOUNTALLOC!A617</f>
        <v>456.01</v>
      </c>
      <c r="B617" s="698" t="str">
        <f>[52]ACCOUNTALLOC!B617</f>
        <v>Other Elect Revenue -  Wheeling</v>
      </c>
      <c r="C617" s="695">
        <f>[52]ACCOUNTALLOC!C617</f>
        <v>20178764.97850965</v>
      </c>
      <c r="D617" s="700"/>
      <c r="E617" s="697">
        <f>[52]ACCOUNTALLOC!E617</f>
        <v>1280136.1967588444</v>
      </c>
      <c r="F617" s="697">
        <f>[52]ACCOUNTALLOC!F617</f>
        <v>9356036.5707756728</v>
      </c>
      <c r="G617" s="697">
        <f>[52]ACCOUNTALLOC!G617</f>
        <v>0</v>
      </c>
      <c r="H617" s="697">
        <f>[52]ACCOUNTALLOC!H617</f>
        <v>0</v>
      </c>
      <c r="I617" s="697">
        <f>[52]ACCOUNTALLOC!I617</f>
        <v>0</v>
      </c>
      <c r="J617" s="697">
        <f>[52]ACCOUNTALLOC!J617</f>
        <v>0</v>
      </c>
      <c r="K617" s="697">
        <f>[52]ACCOUNTALLOC!K617</f>
        <v>10636172.767534517</v>
      </c>
      <c r="L617" s="698"/>
      <c r="M617" s="697">
        <f>[52]ACCOUNTALLOC!M617</f>
        <v>295139.23093670851</v>
      </c>
      <c r="N617" s="697">
        <f>[52]ACCOUNTALLOC!N617</f>
        <v>2377259.110186622</v>
      </c>
      <c r="O617" s="697">
        <f>[52]ACCOUNTALLOC!O617</f>
        <v>0</v>
      </c>
      <c r="P617" s="697">
        <f>[52]ACCOUNTALLOC!P617</f>
        <v>0</v>
      </c>
      <c r="Q617" s="697">
        <f>[52]ACCOUNTALLOC!Q617</f>
        <v>0</v>
      </c>
      <c r="R617" s="697">
        <f>[52]ACCOUNTALLOC!R617</f>
        <v>0</v>
      </c>
      <c r="S617" s="697">
        <f>[52]ACCOUNTALLOC!S617</f>
        <v>2672398.3411233304</v>
      </c>
      <c r="T617" s="698"/>
      <c r="U617" s="697">
        <f>[52]ACCOUNTALLOC!U617</f>
        <v>315898.73658671614</v>
      </c>
      <c r="V617" s="697">
        <f>[52]ACCOUNTALLOC!V617</f>
        <v>2643694.1806309409</v>
      </c>
      <c r="W617" s="697">
        <f>[52]ACCOUNTALLOC!W617</f>
        <v>0</v>
      </c>
      <c r="X617" s="697">
        <f>[52]ACCOUNTALLOC!X617</f>
        <v>0</v>
      </c>
      <c r="Y617" s="697">
        <f>[52]ACCOUNTALLOC!Y617</f>
        <v>0</v>
      </c>
      <c r="Z617" s="697">
        <f>[52]ACCOUNTALLOC!Z617</f>
        <v>0</v>
      </c>
      <c r="AA617" s="697">
        <f>[52]ACCOUNTALLOC!AA617</f>
        <v>2959592.917217657</v>
      </c>
      <c r="AB617" s="698"/>
      <c r="AC617" s="697">
        <f>[52]ACCOUNTALLOC!AC617</f>
        <v>165978.83580862556</v>
      </c>
      <c r="AD617" s="697">
        <f>[52]ACCOUNTALLOC!AD617</f>
        <v>1706149.8575838234</v>
      </c>
      <c r="AE617" s="697">
        <f>[52]ACCOUNTALLOC!AE617</f>
        <v>0</v>
      </c>
      <c r="AF617" s="697">
        <f>[52]ACCOUNTALLOC!AF617</f>
        <v>0</v>
      </c>
      <c r="AG617" s="697">
        <f>[52]ACCOUNTALLOC!AG617</f>
        <v>0</v>
      </c>
      <c r="AH617" s="697">
        <f>[52]ACCOUNTALLOC!AH617</f>
        <v>0</v>
      </c>
      <c r="AI617" s="697">
        <f>[52]ACCOUNTALLOC!AI617</f>
        <v>1872128.6933924491</v>
      </c>
      <c r="AJ617" s="698"/>
      <c r="AK617" s="697">
        <f>[52]ACCOUNTALLOC!AK617</f>
        <v>117251.20499816489</v>
      </c>
      <c r="AL617" s="697">
        <f>[52]ACCOUNTALLOC!AL617</f>
        <v>1187041.4605750847</v>
      </c>
      <c r="AM617" s="697">
        <f>[52]ACCOUNTALLOC!AM617</f>
        <v>0</v>
      </c>
      <c r="AN617" s="697">
        <f>[52]ACCOUNTALLOC!AN617</f>
        <v>0</v>
      </c>
      <c r="AO617" s="697">
        <f>[52]ACCOUNTALLOC!AO617</f>
        <v>0</v>
      </c>
      <c r="AP617" s="697">
        <f>[52]ACCOUNTALLOC!AP617</f>
        <v>0</v>
      </c>
      <c r="AQ617" s="697">
        <f>[52]ACCOUNTALLOC!AQ617</f>
        <v>1304292.6655732496</v>
      </c>
      <c r="AR617" s="698"/>
      <c r="AS617" s="697">
        <f>[52]ACCOUNTALLOC!AS617</f>
        <v>4.0069784041189704</v>
      </c>
      <c r="AT617" s="697">
        <f>[52]ACCOUNTALLOC!AT617</f>
        <v>3748.2120434578387</v>
      </c>
      <c r="AU617" s="697">
        <f>[52]ACCOUNTALLOC!AU617</f>
        <v>0</v>
      </c>
      <c r="AV617" s="697">
        <f>[52]ACCOUNTALLOC!AV617</f>
        <v>0</v>
      </c>
      <c r="AW617" s="697">
        <f>[52]ACCOUNTALLOC!AW617</f>
        <v>0</v>
      </c>
      <c r="AX617" s="697">
        <f>[52]ACCOUNTALLOC!AX617</f>
        <v>0</v>
      </c>
      <c r="AY617" s="697">
        <f>[52]ACCOUNTALLOC!AY617</f>
        <v>3752.2190218619576</v>
      </c>
      <c r="AZ617" s="698"/>
      <c r="BA617" s="697">
        <f>[52]ACCOUNTALLOC!BA617</f>
        <v>0</v>
      </c>
      <c r="BB617" s="697">
        <f>[52]ACCOUNTALLOC!BB617</f>
        <v>103448.83364380439</v>
      </c>
      <c r="BC617" s="697">
        <f>[52]ACCOUNTALLOC!BC617</f>
        <v>0</v>
      </c>
      <c r="BD617" s="697">
        <f>[52]ACCOUNTALLOC!BD617</f>
        <v>0</v>
      </c>
      <c r="BE617" s="697">
        <f>[52]ACCOUNTALLOC!BE617</f>
        <v>0</v>
      </c>
      <c r="BF617" s="697">
        <f>[52]ACCOUNTALLOC!BF617</f>
        <v>0</v>
      </c>
      <c r="BG617" s="697">
        <f>[52]ACCOUNTALLOC!BG617</f>
        <v>103448.83364380439</v>
      </c>
      <c r="BH617" s="698"/>
      <c r="BI617" s="697">
        <f>[52]ACCOUNTALLOC!BI617</f>
        <v>0</v>
      </c>
      <c r="BJ617" s="697">
        <f>[52]ACCOUNTALLOC!BJ617</f>
        <v>0</v>
      </c>
      <c r="BK617" s="697">
        <f>[52]ACCOUNTALLOC!BK617</f>
        <v>0</v>
      </c>
      <c r="BL617" s="697">
        <f>[52]ACCOUNTALLOC!BL617</f>
        <v>0</v>
      </c>
      <c r="BM617" s="697">
        <f>[52]ACCOUNTALLOC!BM617</f>
        <v>0</v>
      </c>
      <c r="BN617" s="697">
        <f>[52]ACCOUNTALLOC!BN617</f>
        <v>0</v>
      </c>
      <c r="BO617" s="697">
        <f>[52]ACCOUNTALLOC!BO617</f>
        <v>0</v>
      </c>
      <c r="BP617" s="698"/>
      <c r="BQ617" s="697">
        <f>[52]ACCOUNTALLOC!BQ617</f>
        <v>39825.27591477862</v>
      </c>
      <c r="BR617" s="697">
        <f>[52]ACCOUNTALLOC!BR617</f>
        <v>513799.80760339339</v>
      </c>
      <c r="BS617" s="697">
        <f>[52]ACCOUNTALLOC!BS617</f>
        <v>0</v>
      </c>
      <c r="BT617" s="697">
        <f>[52]ACCOUNTALLOC!BT617</f>
        <v>0</v>
      </c>
      <c r="BU617" s="697">
        <f>[52]ACCOUNTALLOC!BU617</f>
        <v>0</v>
      </c>
      <c r="BV617" s="697">
        <f>[52]ACCOUNTALLOC!BV617</f>
        <v>0</v>
      </c>
      <c r="BW617" s="697">
        <f>[52]ACCOUNTALLOC!BW617</f>
        <v>553625.08351817203</v>
      </c>
      <c r="BX617" s="698"/>
      <c r="BY617" s="697">
        <f>[52]ACCOUNTALLOC!BY617</f>
        <v>0</v>
      </c>
      <c r="BZ617" s="697">
        <f>[52]ACCOUNTALLOC!BZ617</f>
        <v>0</v>
      </c>
      <c r="CA617" s="697">
        <f>[52]ACCOUNTALLOC!CA617</f>
        <v>0</v>
      </c>
      <c r="CB617" s="697">
        <f>[52]ACCOUNTALLOC!CB617</f>
        <v>0</v>
      </c>
      <c r="CC617" s="697">
        <f>[52]ACCOUNTALLOC!CC617</f>
        <v>0</v>
      </c>
      <c r="CD617" s="697">
        <f>[52]ACCOUNTALLOC!CD617</f>
        <v>0</v>
      </c>
      <c r="CE617" s="697">
        <f>[52]ACCOUNTALLOC!CE617</f>
        <v>0</v>
      </c>
      <c r="CF617" s="698"/>
      <c r="CG617" s="697">
        <f>[52]ACCOUNTALLOC!CG617</f>
        <v>4613.0492918676646</v>
      </c>
      <c r="CH617" s="697">
        <f>[52]ACCOUNTALLOC!CH617</f>
        <v>61867.866573787243</v>
      </c>
      <c r="CI617" s="697">
        <f>[52]ACCOUNTALLOC!CI617</f>
        <v>0</v>
      </c>
      <c r="CJ617" s="697">
        <f>[52]ACCOUNTALLOC!CJ617</f>
        <v>0</v>
      </c>
      <c r="CK617" s="697">
        <f>[52]ACCOUNTALLOC!CK617</f>
        <v>0</v>
      </c>
      <c r="CL617" s="697">
        <f>[52]ACCOUNTALLOC!CL617</f>
        <v>0</v>
      </c>
      <c r="CM617" s="697">
        <f>[52]ACCOUNTALLOC!CM617</f>
        <v>66480.915865654912</v>
      </c>
      <c r="CN617" s="698">
        <f>[52]ACCOUNTALLOC!CN617</f>
        <v>0</v>
      </c>
      <c r="CO617" s="697">
        <f>[52]ACCOUNTALLOC!CO617</f>
        <v>817.61036195184067</v>
      </c>
      <c r="CP617" s="697">
        <f>[52]ACCOUNTALLOC!CP617</f>
        <v>6054.9312570079992</v>
      </c>
      <c r="CQ617" s="697">
        <f>[52]ACCOUNTALLOC!CQ617</f>
        <v>0</v>
      </c>
      <c r="CR617" s="697">
        <f>[52]ACCOUNTALLOC!CR617</f>
        <v>0</v>
      </c>
      <c r="CS617" s="697">
        <f>[52]ACCOUNTALLOC!CS617</f>
        <v>0</v>
      </c>
      <c r="CT617" s="697">
        <f>[52]ACCOUNTALLOC!CT617</f>
        <v>0</v>
      </c>
      <c r="CU617" s="697">
        <f>[52]ACCOUNTALLOC!CU617</f>
        <v>6872.54161895984</v>
      </c>
      <c r="CW617" s="65">
        <f>[52]ACCOUNTALLOC!CW603</f>
        <v>0</v>
      </c>
      <c r="CX617" s="65">
        <f>[52]ACCOUNTALLOC!CX603</f>
        <v>0</v>
      </c>
      <c r="CY617" s="65">
        <f>[52]ACCOUNTALLOC!CY603</f>
        <v>0</v>
      </c>
      <c r="CZ617" s="65">
        <f>[52]ACCOUNTALLOC!CZ603</f>
        <v>0</v>
      </c>
      <c r="DA617" s="65">
        <f>[52]ACCOUNTALLOC!DA603</f>
        <v>0</v>
      </c>
      <c r="DB617" s="65">
        <f>[52]ACCOUNTALLOC!DB603</f>
        <v>0</v>
      </c>
      <c r="DC617" s="65">
        <f>[52]ACCOUNTALLOC!DC603</f>
        <v>0</v>
      </c>
      <c r="DE617" s="65">
        <v>0</v>
      </c>
      <c r="DF617" s="65">
        <v>0</v>
      </c>
      <c r="DG617" s="65">
        <v>0</v>
      </c>
      <c r="DH617" s="65">
        <v>0</v>
      </c>
      <c r="DI617" s="65">
        <v>0</v>
      </c>
      <c r="DJ617" s="65">
        <v>0</v>
      </c>
      <c r="DK617" s="65">
        <v>0</v>
      </c>
      <c r="DM617" s="65">
        <v>0</v>
      </c>
      <c r="DN617" s="65">
        <v>0</v>
      </c>
      <c r="DO617" s="65">
        <v>0</v>
      </c>
      <c r="DP617" s="65">
        <v>0</v>
      </c>
      <c r="DQ617" s="65">
        <v>0</v>
      </c>
      <c r="DR617" s="65">
        <v>0</v>
      </c>
      <c r="DS617" s="65">
        <v>0</v>
      </c>
      <c r="DU617" s="65">
        <v>0</v>
      </c>
      <c r="DV617" s="65">
        <v>0</v>
      </c>
      <c r="DW617" s="65">
        <v>0</v>
      </c>
      <c r="DX617" s="65">
        <v>0</v>
      </c>
      <c r="DY617" s="65">
        <v>0</v>
      </c>
      <c r="DZ617" s="65">
        <v>0</v>
      </c>
      <c r="EA617" s="65">
        <v>0</v>
      </c>
      <c r="EC617" s="65">
        <v>0</v>
      </c>
      <c r="ED617" s="65">
        <v>0</v>
      </c>
      <c r="EE617" s="65">
        <v>0</v>
      </c>
      <c r="EF617" s="65">
        <v>0</v>
      </c>
      <c r="EG617" s="65">
        <v>0</v>
      </c>
      <c r="EH617" s="65">
        <v>0</v>
      </c>
      <c r="EI617" s="65">
        <v>0</v>
      </c>
      <c r="EK617" s="65">
        <v>0</v>
      </c>
      <c r="EL617" s="65">
        <v>0</v>
      </c>
      <c r="EM617" s="65">
        <v>0</v>
      </c>
      <c r="EN617" s="65">
        <v>0</v>
      </c>
      <c r="EO617" s="65">
        <v>0</v>
      </c>
      <c r="EP617" s="65">
        <v>0</v>
      </c>
      <c r="EQ617" s="65">
        <v>0</v>
      </c>
      <c r="ES617" s="65">
        <v>0</v>
      </c>
      <c r="ET617" s="65">
        <v>0</v>
      </c>
      <c r="EU617" s="65">
        <v>0</v>
      </c>
      <c r="EV617" s="65">
        <v>0</v>
      </c>
      <c r="EW617" s="65">
        <v>0</v>
      </c>
      <c r="EX617" s="65">
        <v>0</v>
      </c>
      <c r="EY617" s="65">
        <v>0</v>
      </c>
      <c r="FA617" s="65">
        <v>0</v>
      </c>
      <c r="FB617" s="65">
        <v>0</v>
      </c>
      <c r="FC617" s="65">
        <v>0</v>
      </c>
      <c r="FD617" s="65">
        <v>0</v>
      </c>
      <c r="FE617" s="65">
        <v>0</v>
      </c>
      <c r="FF617" s="65">
        <v>0</v>
      </c>
      <c r="FG617" s="65">
        <v>0</v>
      </c>
    </row>
    <row r="618" spans="1:163">
      <c r="A618" s="699">
        <f>[52]ACCOUNTALLOC!A618</f>
        <v>456.02</v>
      </c>
      <c r="B618" s="698" t="str">
        <f>[52]ACCOUNTALLOC!B618</f>
        <v>Other Elect Revenue - Dist O&amp;M</v>
      </c>
      <c r="C618" s="695">
        <f>[52]ACCOUNTALLOC!C618</f>
        <v>402045.72</v>
      </c>
      <c r="D618" s="700"/>
      <c r="E618" s="697">
        <f>[52]ACCOUNTALLOC!E618</f>
        <v>269685.81888924731</v>
      </c>
      <c r="F618" s="697">
        <f>[52]ACCOUNTALLOC!F618</f>
        <v>0</v>
      </c>
      <c r="G618" s="697">
        <f>[52]ACCOUNTALLOC!G618</f>
        <v>0</v>
      </c>
      <c r="H618" s="697">
        <f>[52]ACCOUNTALLOC!H618</f>
        <v>0</v>
      </c>
      <c r="I618" s="697">
        <f>[52]ACCOUNTALLOC!I618</f>
        <v>0</v>
      </c>
      <c r="J618" s="697">
        <f>[52]ACCOUNTALLOC!J618</f>
        <v>0</v>
      </c>
      <c r="K618" s="697">
        <f>[52]ACCOUNTALLOC!K618</f>
        <v>269685.81888924731</v>
      </c>
      <c r="L618" s="698"/>
      <c r="M618" s="697">
        <f>[52]ACCOUNTALLOC!M618</f>
        <v>48465.821084218143</v>
      </c>
      <c r="N618" s="697">
        <f>[52]ACCOUNTALLOC!N618</f>
        <v>0</v>
      </c>
      <c r="O618" s="697">
        <f>[52]ACCOUNTALLOC!O618</f>
        <v>0</v>
      </c>
      <c r="P618" s="697">
        <f>[52]ACCOUNTALLOC!P618</f>
        <v>0</v>
      </c>
      <c r="Q618" s="697">
        <f>[52]ACCOUNTALLOC!Q618</f>
        <v>0</v>
      </c>
      <c r="R618" s="697">
        <f>[52]ACCOUNTALLOC!R618</f>
        <v>0</v>
      </c>
      <c r="S618" s="697">
        <f>[52]ACCOUNTALLOC!S618</f>
        <v>48465.821084218143</v>
      </c>
      <c r="T618" s="698"/>
      <c r="U618" s="697">
        <f>[52]ACCOUNTALLOC!U618</f>
        <v>42644.346547962065</v>
      </c>
      <c r="V618" s="697">
        <f>[52]ACCOUNTALLOC!V618</f>
        <v>0</v>
      </c>
      <c r="W618" s="697">
        <f>[52]ACCOUNTALLOC!W618</f>
        <v>0</v>
      </c>
      <c r="X618" s="697">
        <f>[52]ACCOUNTALLOC!X618</f>
        <v>0</v>
      </c>
      <c r="Y618" s="697">
        <f>[52]ACCOUNTALLOC!Y618</f>
        <v>0</v>
      </c>
      <c r="Z618" s="697">
        <f>[52]ACCOUNTALLOC!Z618</f>
        <v>0</v>
      </c>
      <c r="AA618" s="697">
        <f>[52]ACCOUNTALLOC!AA618</f>
        <v>42644.346547962065</v>
      </c>
      <c r="AB618" s="698"/>
      <c r="AC618" s="697">
        <f>[52]ACCOUNTALLOC!AC618</f>
        <v>18017.485049120827</v>
      </c>
      <c r="AD618" s="697">
        <f>[52]ACCOUNTALLOC!AD618</f>
        <v>0</v>
      </c>
      <c r="AE618" s="697">
        <f>[52]ACCOUNTALLOC!AE618</f>
        <v>0</v>
      </c>
      <c r="AF618" s="697">
        <f>[52]ACCOUNTALLOC!AF618</f>
        <v>0</v>
      </c>
      <c r="AG618" s="697">
        <f>[52]ACCOUNTALLOC!AG618</f>
        <v>0</v>
      </c>
      <c r="AH618" s="697">
        <f>[52]ACCOUNTALLOC!AH618</f>
        <v>0</v>
      </c>
      <c r="AI618" s="697">
        <f>[52]ACCOUNTALLOC!AI618</f>
        <v>18017.485049120827</v>
      </c>
      <c r="AJ618" s="698"/>
      <c r="AK618" s="697">
        <f>[52]ACCOUNTALLOC!AK618</f>
        <v>13987.651871784623</v>
      </c>
      <c r="AL618" s="697">
        <f>[52]ACCOUNTALLOC!AL618</f>
        <v>0</v>
      </c>
      <c r="AM618" s="697">
        <f>[52]ACCOUNTALLOC!AM618</f>
        <v>0</v>
      </c>
      <c r="AN618" s="697">
        <f>[52]ACCOUNTALLOC!AN618</f>
        <v>0</v>
      </c>
      <c r="AO618" s="697">
        <f>[52]ACCOUNTALLOC!AO618</f>
        <v>0</v>
      </c>
      <c r="AP618" s="697">
        <f>[52]ACCOUNTALLOC!AP618</f>
        <v>0</v>
      </c>
      <c r="AQ618" s="697">
        <f>[52]ACCOUNTALLOC!AQ618</f>
        <v>13987.651871784623</v>
      </c>
      <c r="AR618" s="698"/>
      <c r="AS618" s="697">
        <f>[52]ACCOUNTALLOC!AS618</f>
        <v>228.99461800217341</v>
      </c>
      <c r="AT618" s="697">
        <f>[52]ACCOUNTALLOC!AT618</f>
        <v>0</v>
      </c>
      <c r="AU618" s="697">
        <f>[52]ACCOUNTALLOC!AU618</f>
        <v>0</v>
      </c>
      <c r="AV618" s="697">
        <f>[52]ACCOUNTALLOC!AV618</f>
        <v>0</v>
      </c>
      <c r="AW618" s="697">
        <f>[52]ACCOUNTALLOC!AW618</f>
        <v>0</v>
      </c>
      <c r="AX618" s="697">
        <f>[52]ACCOUNTALLOC!AX618</f>
        <v>0</v>
      </c>
      <c r="AY618" s="697">
        <f>[52]ACCOUNTALLOC!AY618</f>
        <v>228.99461800217341</v>
      </c>
      <c r="AZ618" s="698"/>
      <c r="BA618" s="697">
        <f>[52]ACCOUNTALLOC!BA618</f>
        <v>4155.3882843911306</v>
      </c>
      <c r="BB618" s="697">
        <f>[52]ACCOUNTALLOC!BB618</f>
        <v>0</v>
      </c>
      <c r="BC618" s="697">
        <f>[52]ACCOUNTALLOC!BC618</f>
        <v>0</v>
      </c>
      <c r="BD618" s="697">
        <f>[52]ACCOUNTALLOC!BD618</f>
        <v>0</v>
      </c>
      <c r="BE618" s="697">
        <f>[52]ACCOUNTALLOC!BE618</f>
        <v>0</v>
      </c>
      <c r="BF618" s="697">
        <f>[52]ACCOUNTALLOC!BF618</f>
        <v>0</v>
      </c>
      <c r="BG618" s="697">
        <f>[52]ACCOUNTALLOC!BG618</f>
        <v>4155.3882843911306</v>
      </c>
      <c r="BH618" s="698"/>
      <c r="BI618" s="697">
        <f>[52]ACCOUNTALLOC!BI618</f>
        <v>3614.2776513847393</v>
      </c>
      <c r="BJ618" s="697">
        <f>[52]ACCOUNTALLOC!BJ618</f>
        <v>0</v>
      </c>
      <c r="BK618" s="697">
        <f>[52]ACCOUNTALLOC!BK618</f>
        <v>0</v>
      </c>
      <c r="BL618" s="697">
        <f>[52]ACCOUNTALLOC!BL618</f>
        <v>0</v>
      </c>
      <c r="BM618" s="697">
        <f>[52]ACCOUNTALLOC!BM618</f>
        <v>0</v>
      </c>
      <c r="BN618" s="697">
        <f>[52]ACCOUNTALLOC!BN618</f>
        <v>0</v>
      </c>
      <c r="BO618" s="697">
        <f>[52]ACCOUNTALLOC!BO618</f>
        <v>3614.2776513847393</v>
      </c>
      <c r="BP618" s="698"/>
      <c r="BQ618" s="697">
        <f>[52]ACCOUNTALLOC!BQ618</f>
        <v>874.67400555202096</v>
      </c>
      <c r="BR618" s="697">
        <f>[52]ACCOUNTALLOC!BR618</f>
        <v>0</v>
      </c>
      <c r="BS618" s="697">
        <f>[52]ACCOUNTALLOC!BS618</f>
        <v>0</v>
      </c>
      <c r="BT618" s="697">
        <f>[52]ACCOUNTALLOC!BT618</f>
        <v>0</v>
      </c>
      <c r="BU618" s="697">
        <f>[52]ACCOUNTALLOC!BU618</f>
        <v>0</v>
      </c>
      <c r="BV618" s="697">
        <f>[52]ACCOUNTALLOC!BV618</f>
        <v>0</v>
      </c>
      <c r="BW618" s="697">
        <f>[52]ACCOUNTALLOC!BW618</f>
        <v>874.67400555202096</v>
      </c>
      <c r="BX618" s="698"/>
      <c r="BY618" s="697">
        <f>[52]ACCOUNTALLOC!BY618</f>
        <v>5.2562923991996229</v>
      </c>
      <c r="BZ618" s="697">
        <f>[52]ACCOUNTALLOC!BZ618</f>
        <v>0</v>
      </c>
      <c r="CA618" s="697">
        <f>[52]ACCOUNTALLOC!CA618</f>
        <v>0</v>
      </c>
      <c r="CB618" s="697">
        <f>[52]ACCOUNTALLOC!CB618</f>
        <v>0</v>
      </c>
      <c r="CC618" s="697">
        <f>[52]ACCOUNTALLOC!CC618</f>
        <v>0</v>
      </c>
      <c r="CD618" s="697">
        <f>[52]ACCOUNTALLOC!CD618</f>
        <v>0</v>
      </c>
      <c r="CE618" s="697">
        <f>[52]ACCOUNTALLOC!CE618</f>
        <v>5.2562923991996229</v>
      </c>
      <c r="CF618" s="698"/>
      <c r="CG618" s="697">
        <f>[52]ACCOUNTALLOC!CG618</f>
        <v>202.3633321183928</v>
      </c>
      <c r="CH618" s="697">
        <f>[52]ACCOUNTALLOC!CH618</f>
        <v>0</v>
      </c>
      <c r="CI618" s="697">
        <f>[52]ACCOUNTALLOC!CI618</f>
        <v>0</v>
      </c>
      <c r="CJ618" s="697">
        <f>[52]ACCOUNTALLOC!CJ618</f>
        <v>0</v>
      </c>
      <c r="CK618" s="697">
        <f>[52]ACCOUNTALLOC!CK618</f>
        <v>0</v>
      </c>
      <c r="CL618" s="697">
        <f>[52]ACCOUNTALLOC!CL618</f>
        <v>0</v>
      </c>
      <c r="CM618" s="697">
        <f>[52]ACCOUNTALLOC!CM618</f>
        <v>202.3633321183928</v>
      </c>
      <c r="CN618" s="698">
        <f>[52]ACCOUNTALLOC!CN618</f>
        <v>0</v>
      </c>
      <c r="CO618" s="697">
        <f>[52]ACCOUNTALLOC!CO618</f>
        <v>163.64237381930863</v>
      </c>
      <c r="CP618" s="697">
        <f>[52]ACCOUNTALLOC!CP618</f>
        <v>0</v>
      </c>
      <c r="CQ618" s="697">
        <f>[52]ACCOUNTALLOC!CQ618</f>
        <v>0</v>
      </c>
      <c r="CR618" s="697">
        <f>[52]ACCOUNTALLOC!CR618</f>
        <v>0</v>
      </c>
      <c r="CS618" s="697">
        <f>[52]ACCOUNTALLOC!CS618</f>
        <v>0</v>
      </c>
      <c r="CT618" s="697">
        <f>[52]ACCOUNTALLOC!CT618</f>
        <v>0</v>
      </c>
      <c r="CU618" s="697">
        <f>[52]ACCOUNTALLOC!CU618</f>
        <v>163.64237381930863</v>
      </c>
      <c r="CW618" s="65">
        <f>[52]ACCOUNTALLOC!CW604</f>
        <v>0</v>
      </c>
      <c r="CX618" s="65">
        <f>[52]ACCOUNTALLOC!CX604</f>
        <v>0</v>
      </c>
      <c r="CY618" s="65">
        <f>[52]ACCOUNTALLOC!CY604</f>
        <v>0</v>
      </c>
      <c r="CZ618" s="65">
        <f>[52]ACCOUNTALLOC!CZ604</f>
        <v>0</v>
      </c>
      <c r="DA618" s="65">
        <f>[52]ACCOUNTALLOC!DA604</f>
        <v>0</v>
      </c>
      <c r="DB618" s="65">
        <f>[52]ACCOUNTALLOC!DB604</f>
        <v>0</v>
      </c>
      <c r="DC618" s="65">
        <f>[52]ACCOUNTALLOC!DC604</f>
        <v>0</v>
      </c>
      <c r="DE618" s="65">
        <v>0</v>
      </c>
      <c r="DF618" s="65">
        <v>0</v>
      </c>
      <c r="DG618" s="65">
        <v>0</v>
      </c>
      <c r="DH618" s="65">
        <v>0</v>
      </c>
      <c r="DI618" s="65">
        <v>0</v>
      </c>
      <c r="DJ618" s="65">
        <v>0</v>
      </c>
      <c r="DK618" s="65">
        <v>0</v>
      </c>
      <c r="DM618" s="65">
        <v>0</v>
      </c>
      <c r="DN618" s="65">
        <v>0</v>
      </c>
      <c r="DO618" s="65">
        <v>0</v>
      </c>
      <c r="DP618" s="65">
        <v>0</v>
      </c>
      <c r="DQ618" s="65">
        <v>0</v>
      </c>
      <c r="DR618" s="65">
        <v>0</v>
      </c>
      <c r="DS618" s="65">
        <v>0</v>
      </c>
      <c r="DU618" s="65">
        <v>0</v>
      </c>
      <c r="DV618" s="65">
        <v>0</v>
      </c>
      <c r="DW618" s="65">
        <v>0</v>
      </c>
      <c r="DX618" s="65">
        <v>0</v>
      </c>
      <c r="DY618" s="65">
        <v>0</v>
      </c>
      <c r="DZ618" s="65">
        <v>0</v>
      </c>
      <c r="EA618" s="65">
        <v>0</v>
      </c>
      <c r="EC618" s="65">
        <v>0</v>
      </c>
      <c r="ED618" s="65">
        <v>0</v>
      </c>
      <c r="EE618" s="65">
        <v>0</v>
      </c>
      <c r="EF618" s="65">
        <v>0</v>
      </c>
      <c r="EG618" s="65">
        <v>0</v>
      </c>
      <c r="EH618" s="65">
        <v>0</v>
      </c>
      <c r="EI618" s="65">
        <v>0</v>
      </c>
      <c r="EK618" s="65">
        <v>0</v>
      </c>
      <c r="EL618" s="65">
        <v>0</v>
      </c>
      <c r="EM618" s="65">
        <v>0</v>
      </c>
      <c r="EN618" s="65">
        <v>0</v>
      </c>
      <c r="EO618" s="65">
        <v>0</v>
      </c>
      <c r="EP618" s="65">
        <v>0</v>
      </c>
      <c r="EQ618" s="65">
        <v>0</v>
      </c>
      <c r="ES618" s="65">
        <v>0</v>
      </c>
      <c r="ET618" s="65">
        <v>0</v>
      </c>
      <c r="EU618" s="65">
        <v>0</v>
      </c>
      <c r="EV618" s="65">
        <v>0</v>
      </c>
      <c r="EW618" s="65">
        <v>0</v>
      </c>
      <c r="EX618" s="65">
        <v>0</v>
      </c>
      <c r="EY618" s="65">
        <v>0</v>
      </c>
      <c r="FA618" s="65">
        <v>0</v>
      </c>
      <c r="FB618" s="65">
        <v>0</v>
      </c>
      <c r="FC618" s="65">
        <v>0</v>
      </c>
      <c r="FD618" s="65">
        <v>0</v>
      </c>
      <c r="FE618" s="65">
        <v>0</v>
      </c>
      <c r="FF618" s="65">
        <v>0</v>
      </c>
      <c r="FG618" s="65">
        <v>0</v>
      </c>
    </row>
    <row r="619" spans="1:163">
      <c r="A619" s="699">
        <f>[52]ACCOUNTALLOC!A619</f>
        <v>456.03</v>
      </c>
      <c r="B619" s="698" t="str">
        <f>[52]ACCOUNTALLOC!B619</f>
        <v>Other Elect Revenue - Summit Buyout</v>
      </c>
      <c r="C619" s="695">
        <f>[52]ACCOUNTALLOC!C619</f>
        <v>403943.36</v>
      </c>
      <c r="D619" s="700"/>
      <c r="E619" s="697">
        <f>[52]ACCOUNTALLOC!E619</f>
        <v>102266.78562523102</v>
      </c>
      <c r="F619" s="697">
        <f>[52]ACCOUNTALLOC!F619</f>
        <v>93692.49966353226</v>
      </c>
      <c r="G619" s="697">
        <f>[52]ACCOUNTALLOC!G619</f>
        <v>49963.48780031105</v>
      </c>
      <c r="H619" s="697">
        <f>[52]ACCOUNTALLOC!H619</f>
        <v>0</v>
      </c>
      <c r="I619" s="697">
        <f>[52]ACCOUNTALLOC!I619</f>
        <v>0</v>
      </c>
      <c r="J619" s="697">
        <f>[52]ACCOUNTALLOC!J619</f>
        <v>0</v>
      </c>
      <c r="K619" s="697">
        <f>[52]ACCOUNTALLOC!K619</f>
        <v>245922.77308907436</v>
      </c>
      <c r="L619" s="698"/>
      <c r="M619" s="697">
        <f>[52]ACCOUNTALLOC!M619</f>
        <v>19411.940617184162</v>
      </c>
      <c r="N619" s="697">
        <f>[52]ACCOUNTALLOC!N619</f>
        <v>23806.16478958711</v>
      </c>
      <c r="O619" s="697">
        <f>[52]ACCOUNTALLOC!O619</f>
        <v>5661.6657256271646</v>
      </c>
      <c r="P619" s="697">
        <f>[52]ACCOUNTALLOC!P619</f>
        <v>0</v>
      </c>
      <c r="Q619" s="697">
        <f>[52]ACCOUNTALLOC!Q619</f>
        <v>0</v>
      </c>
      <c r="R619" s="697">
        <f>[52]ACCOUNTALLOC!R619</f>
        <v>0</v>
      </c>
      <c r="S619" s="697">
        <f>[52]ACCOUNTALLOC!S619</f>
        <v>48879.771132398433</v>
      </c>
      <c r="T619" s="698"/>
      <c r="U619" s="697">
        <f>[52]ACCOUNTALLOC!U619</f>
        <v>17081.035784983938</v>
      </c>
      <c r="V619" s="697">
        <f>[52]ACCOUNTALLOC!V619</f>
        <v>26474.278318122408</v>
      </c>
      <c r="W619" s="697">
        <f>[52]ACCOUNTALLOC!W619</f>
        <v>812.1933375531263</v>
      </c>
      <c r="X619" s="697">
        <f>[52]ACCOUNTALLOC!X619</f>
        <v>0</v>
      </c>
      <c r="Y619" s="697">
        <f>[52]ACCOUNTALLOC!Y619</f>
        <v>0</v>
      </c>
      <c r="Z619" s="697">
        <f>[52]ACCOUNTALLOC!Z619</f>
        <v>0</v>
      </c>
      <c r="AA619" s="697">
        <f>[52]ACCOUNTALLOC!AA619</f>
        <v>44367.507440659472</v>
      </c>
      <c r="AB619" s="698"/>
      <c r="AC619" s="697">
        <f>[52]ACCOUNTALLOC!AC619</f>
        <v>7722.8615996027083</v>
      </c>
      <c r="AD619" s="697">
        <f>[52]ACCOUNTALLOC!AD619</f>
        <v>17085.594284327937</v>
      </c>
      <c r="AE619" s="697">
        <f>[52]ACCOUNTALLOC!AE619</f>
        <v>429.01695082065373</v>
      </c>
      <c r="AF619" s="697">
        <f>[52]ACCOUNTALLOC!AF619</f>
        <v>0</v>
      </c>
      <c r="AG619" s="697">
        <f>[52]ACCOUNTALLOC!AG619</f>
        <v>0</v>
      </c>
      <c r="AH619" s="697">
        <f>[52]ACCOUNTALLOC!AH619</f>
        <v>0</v>
      </c>
      <c r="AI619" s="697">
        <f>[52]ACCOUNTALLOC!AI619</f>
        <v>25237.472834751297</v>
      </c>
      <c r="AJ619" s="698"/>
      <c r="AK619" s="697">
        <f>[52]ACCOUNTALLOC!AK619</f>
        <v>5998.5459523714208</v>
      </c>
      <c r="AL619" s="697">
        <f>[52]ACCOUNTALLOC!AL619</f>
        <v>11887.17902118134</v>
      </c>
      <c r="AM619" s="697">
        <f>[52]ACCOUNTALLOC!AM619</f>
        <v>967.36582476273543</v>
      </c>
      <c r="AN619" s="697">
        <f>[52]ACCOUNTALLOC!AN619</f>
        <v>0</v>
      </c>
      <c r="AO619" s="697">
        <f>[52]ACCOUNTALLOC!AO619</f>
        <v>0</v>
      </c>
      <c r="AP619" s="697">
        <f>[52]ACCOUNTALLOC!AP619</f>
        <v>0</v>
      </c>
      <c r="AQ619" s="697">
        <f>[52]ACCOUNTALLOC!AQ619</f>
        <v>18853.090798315498</v>
      </c>
      <c r="AR619" s="698"/>
      <c r="AS619" s="697">
        <f>[52]ACCOUNTALLOC!AS619</f>
        <v>59.519701265065592</v>
      </c>
      <c r="AT619" s="697">
        <f>[52]ACCOUNTALLOC!AT619</f>
        <v>37.535055892947014</v>
      </c>
      <c r="AU619" s="697">
        <f>[52]ACCOUNTALLOC!AU619</f>
        <v>1.8450710954978815</v>
      </c>
      <c r="AV619" s="697">
        <f>[52]ACCOUNTALLOC!AV619</f>
        <v>0</v>
      </c>
      <c r="AW619" s="697">
        <f>[52]ACCOUNTALLOC!AW619</f>
        <v>0</v>
      </c>
      <c r="AX619" s="697">
        <f>[52]ACCOUNTALLOC!AX619</f>
        <v>0</v>
      </c>
      <c r="AY619" s="697">
        <f>[52]ACCOUNTALLOC!AY619</f>
        <v>98.899828253510492</v>
      </c>
      <c r="AZ619" s="698"/>
      <c r="BA619" s="697">
        <f>[52]ACCOUNTALLOC!BA619</f>
        <v>1149.7500860014702</v>
      </c>
      <c r="BB619" s="697">
        <f>[52]ACCOUNTALLOC!BB619</f>
        <v>1035.9493294029944</v>
      </c>
      <c r="BC619" s="697">
        <f>[52]ACCOUNTALLOC!BC619</f>
        <v>191.73778353344778</v>
      </c>
      <c r="BD619" s="697">
        <f>[52]ACCOUNTALLOC!BD619</f>
        <v>0</v>
      </c>
      <c r="BE619" s="697">
        <f>[52]ACCOUNTALLOC!BE619</f>
        <v>0</v>
      </c>
      <c r="BF619" s="697">
        <f>[52]ACCOUNTALLOC!BF619</f>
        <v>0</v>
      </c>
      <c r="BG619" s="697">
        <f>[52]ACCOUNTALLOC!BG619</f>
        <v>2377.4371989379124</v>
      </c>
      <c r="BH619" s="698"/>
      <c r="BI619" s="697">
        <f>[52]ACCOUNTALLOC!BI619</f>
        <v>1850.7780716742332</v>
      </c>
      <c r="BJ619" s="697">
        <f>[52]ACCOUNTALLOC!BJ619</f>
        <v>527.01000165785001</v>
      </c>
      <c r="BK619" s="697">
        <f>[52]ACCOUNTALLOC!BK619</f>
        <v>83.230004759133664</v>
      </c>
      <c r="BL619" s="697">
        <f>[52]ACCOUNTALLOC!BL619</f>
        <v>0</v>
      </c>
      <c r="BM619" s="697">
        <f>[52]ACCOUNTALLOC!BM619</f>
        <v>0</v>
      </c>
      <c r="BN619" s="697">
        <f>[52]ACCOUNTALLOC!BN619</f>
        <v>0</v>
      </c>
      <c r="BO619" s="697">
        <f>[52]ACCOUNTALLOC!BO619</f>
        <v>2461.0180780912169</v>
      </c>
      <c r="BP619" s="698"/>
      <c r="BQ619" s="697">
        <f>[52]ACCOUNTALLOC!BQ619</f>
        <v>1075.6800811671831</v>
      </c>
      <c r="BR619" s="697">
        <f>[52]ACCOUNTALLOC!BR619</f>
        <v>5145.2543966502317</v>
      </c>
      <c r="BS619" s="697">
        <f>[52]ACCOUNTALLOC!BS619</f>
        <v>96.851147555986486</v>
      </c>
      <c r="BT619" s="697">
        <f>[52]ACCOUNTALLOC!BT619</f>
        <v>0</v>
      </c>
      <c r="BU619" s="697">
        <f>[52]ACCOUNTALLOC!BU619</f>
        <v>0</v>
      </c>
      <c r="BV619" s="697">
        <f>[52]ACCOUNTALLOC!BV619</f>
        <v>0</v>
      </c>
      <c r="BW619" s="697">
        <f>[52]ACCOUNTALLOC!BW619</f>
        <v>6317.7856253734008</v>
      </c>
      <c r="BX619" s="698"/>
      <c r="BY619" s="697">
        <f>[52]ACCOUNTALLOC!BY619</f>
        <v>492.06402407081589</v>
      </c>
      <c r="BZ619" s="697">
        <f>[52]ACCOUNTALLOC!BZ619</f>
        <v>3110.3695447048158</v>
      </c>
      <c r="CA619" s="697">
        <f>[52]ACCOUNTALLOC!CA619</f>
        <v>168.85141278575551</v>
      </c>
      <c r="CB619" s="697">
        <f>[52]ACCOUNTALLOC!CB619</f>
        <v>0</v>
      </c>
      <c r="CC619" s="697">
        <f>[52]ACCOUNTALLOC!CC619</f>
        <v>0</v>
      </c>
      <c r="CD619" s="697">
        <f>[52]ACCOUNTALLOC!CD619</f>
        <v>0</v>
      </c>
      <c r="CE619" s="697">
        <f>[52]ACCOUNTALLOC!CE619</f>
        <v>3771.2849815613872</v>
      </c>
      <c r="CF619" s="698"/>
      <c r="CG619" s="697">
        <f>[52]ACCOUNTALLOC!CG619</f>
        <v>869.17150579620056</v>
      </c>
      <c r="CH619" s="697">
        <f>[52]ACCOUNTALLOC!CH619</f>
        <v>619.552416698971</v>
      </c>
      <c r="CI619" s="697">
        <f>[52]ACCOUNTALLOC!CI619</f>
        <v>4051.9266421238995</v>
      </c>
      <c r="CJ619" s="697">
        <f>[52]ACCOUNTALLOC!CJ619</f>
        <v>0</v>
      </c>
      <c r="CK619" s="697">
        <f>[52]ACCOUNTALLOC!CK619</f>
        <v>0</v>
      </c>
      <c r="CL619" s="697">
        <f>[52]ACCOUNTALLOC!CL619</f>
        <v>0</v>
      </c>
      <c r="CM619" s="697">
        <f>[52]ACCOUNTALLOC!CM619</f>
        <v>5540.6505646190708</v>
      </c>
      <c r="CN619" s="698">
        <f>[52]ACCOUNTALLOC!CN619</f>
        <v>0</v>
      </c>
      <c r="CO619" s="697">
        <f>[52]ACCOUNTALLOC!CO619</f>
        <v>54.521453736622618</v>
      </c>
      <c r="CP619" s="697">
        <f>[52]ACCOUNTALLOC!CP619</f>
        <v>60.634825491377939</v>
      </c>
      <c r="CQ619" s="697">
        <f>[52]ACCOUNTALLOC!CQ619</f>
        <v>0.51214873656060089</v>
      </c>
      <c r="CR619" s="697">
        <f>[52]ACCOUNTALLOC!CR619</f>
        <v>0</v>
      </c>
      <c r="CS619" s="697">
        <f>[52]ACCOUNTALLOC!CS619</f>
        <v>0</v>
      </c>
      <c r="CT619" s="697">
        <f>[52]ACCOUNTALLOC!CT619</f>
        <v>0</v>
      </c>
      <c r="CU619" s="697">
        <f>[52]ACCOUNTALLOC!CU619</f>
        <v>115.66842796456116</v>
      </c>
      <c r="CW619" s="65">
        <f>[52]ACCOUNTALLOC!CW605</f>
        <v>0</v>
      </c>
      <c r="CX619" s="65">
        <f>[52]ACCOUNTALLOC!CX605</f>
        <v>0</v>
      </c>
      <c r="CY619" s="65">
        <f>[52]ACCOUNTALLOC!CY605</f>
        <v>0</v>
      </c>
      <c r="CZ619" s="65">
        <f>[52]ACCOUNTALLOC!CZ605</f>
        <v>0</v>
      </c>
      <c r="DA619" s="65">
        <f>[52]ACCOUNTALLOC!DA605</f>
        <v>0</v>
      </c>
      <c r="DB619" s="65">
        <f>[52]ACCOUNTALLOC!DB605</f>
        <v>0</v>
      </c>
      <c r="DC619" s="65">
        <f>[52]ACCOUNTALLOC!DC605</f>
        <v>0</v>
      </c>
      <c r="DE619" s="65">
        <v>0</v>
      </c>
      <c r="DF619" s="65">
        <v>0</v>
      </c>
      <c r="DG619" s="65">
        <v>0</v>
      </c>
      <c r="DH619" s="65">
        <v>0</v>
      </c>
      <c r="DI619" s="65">
        <v>0</v>
      </c>
      <c r="DJ619" s="65">
        <v>0</v>
      </c>
      <c r="DK619" s="65">
        <v>0</v>
      </c>
      <c r="DM619" s="65">
        <v>0</v>
      </c>
      <c r="DN619" s="65">
        <v>0</v>
      </c>
      <c r="DO619" s="65">
        <v>0</v>
      </c>
      <c r="DP619" s="65">
        <v>0</v>
      </c>
      <c r="DQ619" s="65">
        <v>0</v>
      </c>
      <c r="DR619" s="65">
        <v>0</v>
      </c>
      <c r="DS619" s="65">
        <v>0</v>
      </c>
      <c r="DU619" s="65">
        <v>0</v>
      </c>
      <c r="DV619" s="65">
        <v>0</v>
      </c>
      <c r="DW619" s="65">
        <v>0</v>
      </c>
      <c r="DX619" s="65">
        <v>0</v>
      </c>
      <c r="DY619" s="65">
        <v>0</v>
      </c>
      <c r="DZ619" s="65">
        <v>0</v>
      </c>
      <c r="EA619" s="65">
        <v>0</v>
      </c>
      <c r="EC619" s="65">
        <v>0</v>
      </c>
      <c r="ED619" s="65">
        <v>0</v>
      </c>
      <c r="EE619" s="65">
        <v>0</v>
      </c>
      <c r="EF619" s="65">
        <v>0</v>
      </c>
      <c r="EG619" s="65">
        <v>0</v>
      </c>
      <c r="EH619" s="65">
        <v>0</v>
      </c>
      <c r="EI619" s="65">
        <v>0</v>
      </c>
      <c r="EK619" s="65">
        <v>0</v>
      </c>
      <c r="EL619" s="65">
        <v>0</v>
      </c>
      <c r="EM619" s="65">
        <v>0</v>
      </c>
      <c r="EN619" s="65">
        <v>0</v>
      </c>
      <c r="EO619" s="65">
        <v>0</v>
      </c>
      <c r="EP619" s="65">
        <v>0</v>
      </c>
      <c r="EQ619" s="65">
        <v>0</v>
      </c>
      <c r="ES619" s="65">
        <v>0</v>
      </c>
      <c r="ET619" s="65">
        <v>0</v>
      </c>
      <c r="EU619" s="65">
        <v>0</v>
      </c>
      <c r="EV619" s="65">
        <v>0</v>
      </c>
      <c r="EW619" s="65">
        <v>0</v>
      </c>
      <c r="EX619" s="65">
        <v>0</v>
      </c>
      <c r="EY619" s="65">
        <v>0</v>
      </c>
      <c r="FA619" s="65">
        <v>0</v>
      </c>
      <c r="FB619" s="65">
        <v>0</v>
      </c>
      <c r="FC619" s="65">
        <v>0</v>
      </c>
      <c r="FD619" s="65">
        <v>0</v>
      </c>
      <c r="FE619" s="65">
        <v>0</v>
      </c>
      <c r="FF619" s="65">
        <v>0</v>
      </c>
      <c r="FG619" s="65">
        <v>0</v>
      </c>
    </row>
    <row r="620" spans="1:163">
      <c r="A620" s="699">
        <f>[52]ACCOUNTALLOC!A620</f>
        <v>456.04</v>
      </c>
      <c r="B620" s="698" t="str">
        <f>[52]ACCOUNTALLOC!B620</f>
        <v>Other Elect Revenue - PCS</v>
      </c>
      <c r="C620" s="695">
        <f>[52]ACCOUNTALLOC!C620</f>
        <v>35693.46</v>
      </c>
      <c r="D620" s="700"/>
      <c r="E620" s="697">
        <f>[52]ACCOUNTALLOC!E620</f>
        <v>24598.306988537828</v>
      </c>
      <c r="F620" s="697">
        <f>[52]ACCOUNTALLOC!F620</f>
        <v>0</v>
      </c>
      <c r="G620" s="697">
        <f>[52]ACCOUNTALLOC!G620</f>
        <v>0</v>
      </c>
      <c r="H620" s="697">
        <f>[52]ACCOUNTALLOC!H620</f>
        <v>0</v>
      </c>
      <c r="I620" s="697">
        <f>[52]ACCOUNTALLOC!I620</f>
        <v>0</v>
      </c>
      <c r="J620" s="697">
        <f>[52]ACCOUNTALLOC!J620</f>
        <v>0</v>
      </c>
      <c r="K620" s="697">
        <f>[52]ACCOUNTALLOC!K620</f>
        <v>24598.306988537828</v>
      </c>
      <c r="L620" s="698"/>
      <c r="M620" s="697">
        <f>[52]ACCOUNTALLOC!M620</f>
        <v>4494.5346842932468</v>
      </c>
      <c r="N620" s="697">
        <f>[52]ACCOUNTALLOC!N620</f>
        <v>0</v>
      </c>
      <c r="O620" s="697">
        <f>[52]ACCOUNTALLOC!O620</f>
        <v>0</v>
      </c>
      <c r="P620" s="697">
        <f>[52]ACCOUNTALLOC!P620</f>
        <v>0</v>
      </c>
      <c r="Q620" s="697">
        <f>[52]ACCOUNTALLOC!Q620</f>
        <v>0</v>
      </c>
      <c r="R620" s="697">
        <f>[52]ACCOUNTALLOC!R620</f>
        <v>0</v>
      </c>
      <c r="S620" s="697">
        <f>[52]ACCOUNTALLOC!S620</f>
        <v>4494.5346842932468</v>
      </c>
      <c r="T620" s="698"/>
      <c r="U620" s="697">
        <f>[52]ACCOUNTALLOC!U620</f>
        <v>3494.1838167810988</v>
      </c>
      <c r="V620" s="697">
        <f>[52]ACCOUNTALLOC!V620</f>
        <v>0</v>
      </c>
      <c r="W620" s="697">
        <f>[52]ACCOUNTALLOC!W620</f>
        <v>0</v>
      </c>
      <c r="X620" s="697">
        <f>[52]ACCOUNTALLOC!X620</f>
        <v>0</v>
      </c>
      <c r="Y620" s="697">
        <f>[52]ACCOUNTALLOC!Y620</f>
        <v>0</v>
      </c>
      <c r="Z620" s="697">
        <f>[52]ACCOUNTALLOC!Z620</f>
        <v>0</v>
      </c>
      <c r="AA620" s="697">
        <f>[52]ACCOUNTALLOC!AA620</f>
        <v>3494.1838167810988</v>
      </c>
      <c r="AB620" s="698"/>
      <c r="AC620" s="697">
        <f>[52]ACCOUNTALLOC!AC620</f>
        <v>1382.2443558334851</v>
      </c>
      <c r="AD620" s="697">
        <f>[52]ACCOUNTALLOC!AD620</f>
        <v>0</v>
      </c>
      <c r="AE620" s="697">
        <f>[52]ACCOUNTALLOC!AE620</f>
        <v>0</v>
      </c>
      <c r="AF620" s="697">
        <f>[52]ACCOUNTALLOC!AF620</f>
        <v>0</v>
      </c>
      <c r="AG620" s="697">
        <f>[52]ACCOUNTALLOC!AG620</f>
        <v>0</v>
      </c>
      <c r="AH620" s="697">
        <f>[52]ACCOUNTALLOC!AH620</f>
        <v>0</v>
      </c>
      <c r="AI620" s="697">
        <f>[52]ACCOUNTALLOC!AI620</f>
        <v>1382.2443558334851</v>
      </c>
      <c r="AJ620" s="698"/>
      <c r="AK620" s="697">
        <f>[52]ACCOUNTALLOC!AK620</f>
        <v>1293.8420895985823</v>
      </c>
      <c r="AL620" s="697">
        <f>[52]ACCOUNTALLOC!AL620</f>
        <v>0</v>
      </c>
      <c r="AM620" s="697">
        <f>[52]ACCOUNTALLOC!AM620</f>
        <v>0</v>
      </c>
      <c r="AN620" s="697">
        <f>[52]ACCOUNTALLOC!AN620</f>
        <v>0</v>
      </c>
      <c r="AO620" s="697">
        <f>[52]ACCOUNTALLOC!AO620</f>
        <v>0</v>
      </c>
      <c r="AP620" s="697">
        <f>[52]ACCOUNTALLOC!AP620</f>
        <v>0</v>
      </c>
      <c r="AQ620" s="697">
        <f>[52]ACCOUNTALLOC!AQ620</f>
        <v>1293.8420895985823</v>
      </c>
      <c r="AR620" s="698"/>
      <c r="AS620" s="697">
        <f>[52]ACCOUNTALLOC!AS620</f>
        <v>32.406994597060802</v>
      </c>
      <c r="AT620" s="697">
        <f>[52]ACCOUNTALLOC!AT620</f>
        <v>0</v>
      </c>
      <c r="AU620" s="697">
        <f>[52]ACCOUNTALLOC!AU620</f>
        <v>0</v>
      </c>
      <c r="AV620" s="697">
        <f>[52]ACCOUNTALLOC!AV620</f>
        <v>0</v>
      </c>
      <c r="AW620" s="697">
        <f>[52]ACCOUNTALLOC!AW620</f>
        <v>0</v>
      </c>
      <c r="AX620" s="697">
        <f>[52]ACCOUNTALLOC!AX620</f>
        <v>0</v>
      </c>
      <c r="AY620" s="697">
        <f>[52]ACCOUNTALLOC!AY620</f>
        <v>32.406994597060802</v>
      </c>
      <c r="AZ620" s="698"/>
      <c r="BA620" s="697">
        <f>[52]ACCOUNTALLOC!BA620</f>
        <v>348.66197948120953</v>
      </c>
      <c r="BB620" s="697">
        <f>[52]ACCOUNTALLOC!BB620</f>
        <v>0</v>
      </c>
      <c r="BC620" s="697">
        <f>[52]ACCOUNTALLOC!BC620</f>
        <v>0</v>
      </c>
      <c r="BD620" s="697">
        <f>[52]ACCOUNTALLOC!BD620</f>
        <v>0</v>
      </c>
      <c r="BE620" s="697">
        <f>[52]ACCOUNTALLOC!BE620</f>
        <v>0</v>
      </c>
      <c r="BF620" s="697">
        <f>[52]ACCOUNTALLOC!BF620</f>
        <v>0</v>
      </c>
      <c r="BG620" s="697">
        <f>[52]ACCOUNTALLOC!BG620</f>
        <v>348.66197948120953</v>
      </c>
      <c r="BH620" s="698"/>
      <c r="BI620" s="697">
        <f>[52]ACCOUNTALLOC!BI620</f>
        <v>3.0345963750354334</v>
      </c>
      <c r="BJ620" s="697">
        <f>[52]ACCOUNTALLOC!BJ620</f>
        <v>0</v>
      </c>
      <c r="BK620" s="697">
        <f>[52]ACCOUNTALLOC!BK620</f>
        <v>0</v>
      </c>
      <c r="BL620" s="697">
        <f>[52]ACCOUNTALLOC!BL620</f>
        <v>0</v>
      </c>
      <c r="BM620" s="697">
        <f>[52]ACCOUNTALLOC!BM620</f>
        <v>0</v>
      </c>
      <c r="BN620" s="697">
        <f>[52]ACCOUNTALLOC!BN620</f>
        <v>0</v>
      </c>
      <c r="BO620" s="697">
        <f>[52]ACCOUNTALLOC!BO620</f>
        <v>3.0345963750354334</v>
      </c>
      <c r="BP620" s="698"/>
      <c r="BQ620" s="697">
        <f>[52]ACCOUNTALLOC!BQ620</f>
        <v>0</v>
      </c>
      <c r="BR620" s="697">
        <f>[52]ACCOUNTALLOC!BR620</f>
        <v>0</v>
      </c>
      <c r="BS620" s="697">
        <f>[52]ACCOUNTALLOC!BS620</f>
        <v>0</v>
      </c>
      <c r="BT620" s="697">
        <f>[52]ACCOUNTALLOC!BT620</f>
        <v>0</v>
      </c>
      <c r="BU620" s="697">
        <f>[52]ACCOUNTALLOC!BU620</f>
        <v>0</v>
      </c>
      <c r="BV620" s="697">
        <f>[52]ACCOUNTALLOC!BV620</f>
        <v>0</v>
      </c>
      <c r="BW620" s="697">
        <f>[52]ACCOUNTALLOC!BW620</f>
        <v>0</v>
      </c>
      <c r="BX620" s="698"/>
      <c r="BY620" s="697">
        <f>[52]ACCOUNTALLOC!BY620</f>
        <v>0</v>
      </c>
      <c r="BZ620" s="697">
        <f>[52]ACCOUNTALLOC!BZ620</f>
        <v>0</v>
      </c>
      <c r="CA620" s="697">
        <f>[52]ACCOUNTALLOC!CA620</f>
        <v>0</v>
      </c>
      <c r="CB620" s="697">
        <f>[52]ACCOUNTALLOC!CB620</f>
        <v>0</v>
      </c>
      <c r="CC620" s="697">
        <f>[52]ACCOUNTALLOC!CC620</f>
        <v>0</v>
      </c>
      <c r="CD620" s="697">
        <f>[52]ACCOUNTALLOC!CD620</f>
        <v>0</v>
      </c>
      <c r="CE620" s="697">
        <f>[52]ACCOUNTALLOC!CE620</f>
        <v>0</v>
      </c>
      <c r="CF620" s="698"/>
      <c r="CG620" s="697">
        <f>[52]ACCOUNTALLOC!CG620</f>
        <v>21.616612546490781</v>
      </c>
      <c r="CH620" s="697">
        <f>[52]ACCOUNTALLOC!CH620</f>
        <v>0</v>
      </c>
      <c r="CI620" s="697">
        <f>[52]ACCOUNTALLOC!CI620</f>
        <v>0</v>
      </c>
      <c r="CJ620" s="697">
        <f>[52]ACCOUNTALLOC!CJ620</f>
        <v>0</v>
      </c>
      <c r="CK620" s="697">
        <f>[52]ACCOUNTALLOC!CK620</f>
        <v>0</v>
      </c>
      <c r="CL620" s="697">
        <f>[52]ACCOUNTALLOC!CL620</f>
        <v>0</v>
      </c>
      <c r="CM620" s="697">
        <f>[52]ACCOUNTALLOC!CM620</f>
        <v>21.616612546490781</v>
      </c>
      <c r="CN620" s="698">
        <f>[52]ACCOUNTALLOC!CN620</f>
        <v>0</v>
      </c>
      <c r="CO620" s="697">
        <f>[52]ACCOUNTALLOC!CO620</f>
        <v>24.62788195595218</v>
      </c>
      <c r="CP620" s="697">
        <f>[52]ACCOUNTALLOC!CP620</f>
        <v>0</v>
      </c>
      <c r="CQ620" s="697">
        <f>[52]ACCOUNTALLOC!CQ620</f>
        <v>0</v>
      </c>
      <c r="CR620" s="697">
        <f>[52]ACCOUNTALLOC!CR620</f>
        <v>0</v>
      </c>
      <c r="CS620" s="697">
        <f>[52]ACCOUNTALLOC!CS620</f>
        <v>0</v>
      </c>
      <c r="CT620" s="697">
        <f>[52]ACCOUNTALLOC!CT620</f>
        <v>0</v>
      </c>
      <c r="CU620" s="697">
        <f>[52]ACCOUNTALLOC!CU620</f>
        <v>24.62788195595218</v>
      </c>
      <c r="CW620" s="65">
        <f>[52]ACCOUNTALLOC!CW606</f>
        <v>0</v>
      </c>
      <c r="CX620" s="65">
        <f>[52]ACCOUNTALLOC!CX606</f>
        <v>0</v>
      </c>
      <c r="CY620" s="65">
        <f>[52]ACCOUNTALLOC!CY606</f>
        <v>0</v>
      </c>
      <c r="CZ620" s="65">
        <f>[52]ACCOUNTALLOC!CZ606</f>
        <v>0</v>
      </c>
      <c r="DA620" s="65">
        <f>[52]ACCOUNTALLOC!DA606</f>
        <v>0</v>
      </c>
      <c r="DB620" s="65">
        <f>[52]ACCOUNTALLOC!DB606</f>
        <v>0</v>
      </c>
      <c r="DC620" s="65">
        <f>[52]ACCOUNTALLOC!DC606</f>
        <v>0</v>
      </c>
      <c r="DE620" s="65">
        <v>0</v>
      </c>
      <c r="DF620" s="65">
        <v>0</v>
      </c>
      <c r="DG620" s="65">
        <v>0</v>
      </c>
      <c r="DH620" s="65">
        <v>0</v>
      </c>
      <c r="DI620" s="65">
        <v>0</v>
      </c>
      <c r="DJ620" s="65">
        <v>0</v>
      </c>
      <c r="DK620" s="65">
        <v>0</v>
      </c>
      <c r="DM620" s="65">
        <v>0</v>
      </c>
      <c r="DN620" s="65">
        <v>0</v>
      </c>
      <c r="DO620" s="65">
        <v>0</v>
      </c>
      <c r="DP620" s="65">
        <v>0</v>
      </c>
      <c r="DQ620" s="65">
        <v>0</v>
      </c>
      <c r="DR620" s="65">
        <v>0</v>
      </c>
      <c r="DS620" s="65">
        <v>0</v>
      </c>
      <c r="DU620" s="65">
        <v>0</v>
      </c>
      <c r="DV620" s="65">
        <v>0</v>
      </c>
      <c r="DW620" s="65">
        <v>0</v>
      </c>
      <c r="DX620" s="65">
        <v>0</v>
      </c>
      <c r="DY620" s="65">
        <v>0</v>
      </c>
      <c r="DZ620" s="65">
        <v>0</v>
      </c>
      <c r="EA620" s="65">
        <v>0</v>
      </c>
      <c r="EC620" s="65">
        <v>0</v>
      </c>
      <c r="ED620" s="65">
        <v>0</v>
      </c>
      <c r="EE620" s="65">
        <v>0</v>
      </c>
      <c r="EF620" s="65">
        <v>0</v>
      </c>
      <c r="EG620" s="65">
        <v>0</v>
      </c>
      <c r="EH620" s="65">
        <v>0</v>
      </c>
      <c r="EI620" s="65">
        <v>0</v>
      </c>
      <c r="EK620" s="65">
        <v>0</v>
      </c>
      <c r="EL620" s="65">
        <v>0</v>
      </c>
      <c r="EM620" s="65">
        <v>0</v>
      </c>
      <c r="EN620" s="65">
        <v>0</v>
      </c>
      <c r="EO620" s="65">
        <v>0</v>
      </c>
      <c r="EP620" s="65">
        <v>0</v>
      </c>
      <c r="EQ620" s="65">
        <v>0</v>
      </c>
      <c r="ES620" s="65">
        <v>0</v>
      </c>
      <c r="ET620" s="65">
        <v>0</v>
      </c>
      <c r="EU620" s="65">
        <v>0</v>
      </c>
      <c r="EV620" s="65">
        <v>0</v>
      </c>
      <c r="EW620" s="65">
        <v>0</v>
      </c>
      <c r="EX620" s="65">
        <v>0</v>
      </c>
      <c r="EY620" s="65">
        <v>0</v>
      </c>
      <c r="FA620" s="65">
        <v>0</v>
      </c>
      <c r="FB620" s="65">
        <v>0</v>
      </c>
      <c r="FC620" s="65">
        <v>0</v>
      </c>
      <c r="FD620" s="65">
        <v>0</v>
      </c>
      <c r="FE620" s="65">
        <v>0</v>
      </c>
      <c r="FF620" s="65">
        <v>0</v>
      </c>
      <c r="FG620" s="65">
        <v>0</v>
      </c>
    </row>
    <row r="621" spans="1:163">
      <c r="A621" s="699">
        <f>[52]ACCOUNTALLOC!A621</f>
        <v>456.05</v>
      </c>
      <c r="B621" s="698" t="str">
        <f>[52]ACCOUNTALLOC!B621</f>
        <v>Other Elect Revenue - Non-Core Gas Sales</v>
      </c>
      <c r="C621" s="695">
        <f>[52]ACCOUNTALLOC!C621</f>
        <v>21415123.754653767</v>
      </c>
      <c r="D621" s="700"/>
      <c r="E621" s="697">
        <f>[52]ACCOUNTALLOC!E621</f>
        <v>1358570.5123974937</v>
      </c>
      <c r="F621" s="697">
        <f>[52]ACCOUNTALLOC!F621</f>
        <v>9929283.6419677418</v>
      </c>
      <c r="G621" s="697">
        <f>[52]ACCOUNTALLOC!G621</f>
        <v>0</v>
      </c>
      <c r="H621" s="697">
        <f>[52]ACCOUNTALLOC!H621</f>
        <v>0</v>
      </c>
      <c r="I621" s="697">
        <f>[52]ACCOUNTALLOC!I621</f>
        <v>0</v>
      </c>
      <c r="J621" s="697">
        <f>[52]ACCOUNTALLOC!J621</f>
        <v>0</v>
      </c>
      <c r="K621" s="697">
        <f>[52]ACCOUNTALLOC!K621</f>
        <v>11287854.154365236</v>
      </c>
      <c r="L621" s="698"/>
      <c r="M621" s="697">
        <f>[52]ACCOUNTALLOC!M621</f>
        <v>313222.49711982929</v>
      </c>
      <c r="N621" s="697">
        <f>[52]ACCOUNTALLOC!N621</f>
        <v>2522914.4645741661</v>
      </c>
      <c r="O621" s="697">
        <f>[52]ACCOUNTALLOC!O621</f>
        <v>0</v>
      </c>
      <c r="P621" s="697">
        <f>[52]ACCOUNTALLOC!P621</f>
        <v>0</v>
      </c>
      <c r="Q621" s="697">
        <f>[52]ACCOUNTALLOC!Q621</f>
        <v>0</v>
      </c>
      <c r="R621" s="697">
        <f>[52]ACCOUNTALLOC!R621</f>
        <v>0</v>
      </c>
      <c r="S621" s="697">
        <f>[52]ACCOUNTALLOC!S621</f>
        <v>2836136.9616939956</v>
      </c>
      <c r="T621" s="698"/>
      <c r="U621" s="697">
        <f>[52]ACCOUNTALLOC!U621</f>
        <v>335253.94369516778</v>
      </c>
      <c r="V621" s="697">
        <f>[52]ACCOUNTALLOC!V621</f>
        <v>2805674.088972467</v>
      </c>
      <c r="W621" s="697">
        <f>[52]ACCOUNTALLOC!W621</f>
        <v>0</v>
      </c>
      <c r="X621" s="697">
        <f>[52]ACCOUNTALLOC!X621</f>
        <v>0</v>
      </c>
      <c r="Y621" s="697">
        <f>[52]ACCOUNTALLOC!Y621</f>
        <v>0</v>
      </c>
      <c r="Z621" s="697">
        <f>[52]ACCOUNTALLOC!Z621</f>
        <v>0</v>
      </c>
      <c r="AA621" s="697">
        <f>[52]ACCOUNTALLOC!AA621</f>
        <v>3140928.032667635</v>
      </c>
      <c r="AB621" s="698"/>
      <c r="AC621" s="697">
        <f>[52]ACCOUNTALLOC!AC621</f>
        <v>176148.40716369735</v>
      </c>
      <c r="AD621" s="697">
        <f>[52]ACCOUNTALLOC!AD621</f>
        <v>1810686.1536399652</v>
      </c>
      <c r="AE621" s="697">
        <f>[52]ACCOUNTALLOC!AE621</f>
        <v>0</v>
      </c>
      <c r="AF621" s="697">
        <f>[52]ACCOUNTALLOC!AF621</f>
        <v>0</v>
      </c>
      <c r="AG621" s="697">
        <f>[52]ACCOUNTALLOC!AG621</f>
        <v>0</v>
      </c>
      <c r="AH621" s="697">
        <f>[52]ACCOUNTALLOC!AH621</f>
        <v>0</v>
      </c>
      <c r="AI621" s="697">
        <f>[52]ACCOUNTALLOC!AI621</f>
        <v>1986834.5608036625</v>
      </c>
      <c r="AJ621" s="698"/>
      <c r="AK621" s="697">
        <f>[52]ACCOUNTALLOC!AK621</f>
        <v>124435.220296789</v>
      </c>
      <c r="AL621" s="697">
        <f>[52]ACCOUNTALLOC!AL621</f>
        <v>1259771.8347576442</v>
      </c>
      <c r="AM621" s="697">
        <f>[52]ACCOUNTALLOC!AM621</f>
        <v>0</v>
      </c>
      <c r="AN621" s="697">
        <f>[52]ACCOUNTALLOC!AN621</f>
        <v>0</v>
      </c>
      <c r="AO621" s="697">
        <f>[52]ACCOUNTALLOC!AO621</f>
        <v>0</v>
      </c>
      <c r="AP621" s="697">
        <f>[52]ACCOUNTALLOC!AP621</f>
        <v>0</v>
      </c>
      <c r="AQ621" s="697">
        <f>[52]ACCOUNTALLOC!AQ621</f>
        <v>1384207.0550544332</v>
      </c>
      <c r="AR621" s="698"/>
      <c r="AS621" s="697">
        <f>[52]ACCOUNTALLOC!AS621</f>
        <v>4.2524871317853314</v>
      </c>
      <c r="AT621" s="697">
        <f>[52]ACCOUNTALLOC!AT621</f>
        <v>3977.866081240305</v>
      </c>
      <c r="AU621" s="697">
        <f>[52]ACCOUNTALLOC!AU621</f>
        <v>0</v>
      </c>
      <c r="AV621" s="697">
        <f>[52]ACCOUNTALLOC!AV621</f>
        <v>0</v>
      </c>
      <c r="AW621" s="697">
        <f>[52]ACCOUNTALLOC!AW621</f>
        <v>0</v>
      </c>
      <c r="AX621" s="697">
        <f>[52]ACCOUNTALLOC!AX621</f>
        <v>0</v>
      </c>
      <c r="AY621" s="697">
        <f>[52]ACCOUNTALLOC!AY621</f>
        <v>3982.1185683720905</v>
      </c>
      <c r="AZ621" s="698"/>
      <c r="BA621" s="697">
        <f>[52]ACCOUNTALLOC!BA621</f>
        <v>0</v>
      </c>
      <c r="BB621" s="697">
        <f>[52]ACCOUNTALLOC!BB621</f>
        <v>109787.17365091598</v>
      </c>
      <c r="BC621" s="697">
        <f>[52]ACCOUNTALLOC!BC621</f>
        <v>0</v>
      </c>
      <c r="BD621" s="697">
        <f>[52]ACCOUNTALLOC!BD621</f>
        <v>0</v>
      </c>
      <c r="BE621" s="697">
        <f>[52]ACCOUNTALLOC!BE621</f>
        <v>0</v>
      </c>
      <c r="BF621" s="697">
        <f>[52]ACCOUNTALLOC!BF621</f>
        <v>0</v>
      </c>
      <c r="BG621" s="697">
        <f>[52]ACCOUNTALLOC!BG621</f>
        <v>109787.17365091598</v>
      </c>
      <c r="BH621" s="698"/>
      <c r="BI621" s="697">
        <f>[52]ACCOUNTALLOC!BI621</f>
        <v>0</v>
      </c>
      <c r="BJ621" s="697">
        <f>[52]ACCOUNTALLOC!BJ621</f>
        <v>0</v>
      </c>
      <c r="BK621" s="697">
        <f>[52]ACCOUNTALLOC!BK621</f>
        <v>0</v>
      </c>
      <c r="BL621" s="697">
        <f>[52]ACCOUNTALLOC!BL621</f>
        <v>0</v>
      </c>
      <c r="BM621" s="697">
        <f>[52]ACCOUNTALLOC!BM621</f>
        <v>0</v>
      </c>
      <c r="BN621" s="697">
        <f>[52]ACCOUNTALLOC!BN621</f>
        <v>0</v>
      </c>
      <c r="BO621" s="697">
        <f>[52]ACCOUNTALLOC!BO621</f>
        <v>0</v>
      </c>
      <c r="BP621" s="698"/>
      <c r="BQ621" s="697">
        <f>[52]ACCOUNTALLOC!BQ621</f>
        <v>42265.382107701538</v>
      </c>
      <c r="BR621" s="697">
        <f>[52]ACCOUNTALLOC!BR621</f>
        <v>545280.47066617967</v>
      </c>
      <c r="BS621" s="697">
        <f>[52]ACCOUNTALLOC!BS621</f>
        <v>0</v>
      </c>
      <c r="BT621" s="697">
        <f>[52]ACCOUNTALLOC!BT621</f>
        <v>0</v>
      </c>
      <c r="BU621" s="697">
        <f>[52]ACCOUNTALLOC!BU621</f>
        <v>0</v>
      </c>
      <c r="BV621" s="697">
        <f>[52]ACCOUNTALLOC!BV621</f>
        <v>0</v>
      </c>
      <c r="BW621" s="697">
        <f>[52]ACCOUNTALLOC!BW621</f>
        <v>587545.85277388117</v>
      </c>
      <c r="BX621" s="698"/>
      <c r="BY621" s="697">
        <f>[52]ACCOUNTALLOC!BY621</f>
        <v>0</v>
      </c>
      <c r="BZ621" s="697">
        <f>[52]ACCOUNTALLOC!BZ621</f>
        <v>0</v>
      </c>
      <c r="CA621" s="697">
        <f>[52]ACCOUNTALLOC!CA621</f>
        <v>0</v>
      </c>
      <c r="CB621" s="697">
        <f>[52]ACCOUNTALLOC!CB621</f>
        <v>0</v>
      </c>
      <c r="CC621" s="697">
        <f>[52]ACCOUNTALLOC!CC621</f>
        <v>0</v>
      </c>
      <c r="CD621" s="697">
        <f>[52]ACCOUNTALLOC!CD621</f>
        <v>0</v>
      </c>
      <c r="CE621" s="697">
        <f>[52]ACCOUNTALLOC!CE621</f>
        <v>0</v>
      </c>
      <c r="CF621" s="698"/>
      <c r="CG621" s="697">
        <f>[52]ACCOUNTALLOC!CG621</f>
        <v>4895.6921584088068</v>
      </c>
      <c r="CH621" s="697">
        <f>[52]ACCOUNTALLOC!CH621</f>
        <v>65658.528682260061</v>
      </c>
      <c r="CI621" s="697">
        <f>[52]ACCOUNTALLOC!CI621</f>
        <v>0</v>
      </c>
      <c r="CJ621" s="697">
        <f>[52]ACCOUNTALLOC!CJ621</f>
        <v>0</v>
      </c>
      <c r="CK621" s="697">
        <f>[52]ACCOUNTALLOC!CK621</f>
        <v>0</v>
      </c>
      <c r="CL621" s="697">
        <f>[52]ACCOUNTALLOC!CL621</f>
        <v>0</v>
      </c>
      <c r="CM621" s="697">
        <f>[52]ACCOUNTALLOC!CM621</f>
        <v>70554.220840668873</v>
      </c>
      <c r="CN621" s="698">
        <f>[52]ACCOUNTALLOC!CN621</f>
        <v>0</v>
      </c>
      <c r="CO621" s="697">
        <f>[52]ACCOUNTALLOC!CO621</f>
        <v>867.70558569532</v>
      </c>
      <c r="CP621" s="697">
        <f>[52]ACCOUNTALLOC!CP621</f>
        <v>6425.918649275256</v>
      </c>
      <c r="CQ621" s="697">
        <f>[52]ACCOUNTALLOC!CQ621</f>
        <v>0</v>
      </c>
      <c r="CR621" s="697">
        <f>[52]ACCOUNTALLOC!CR621</f>
        <v>0</v>
      </c>
      <c r="CS621" s="697">
        <f>[52]ACCOUNTALLOC!CS621</f>
        <v>0</v>
      </c>
      <c r="CT621" s="697">
        <f>[52]ACCOUNTALLOC!CT621</f>
        <v>0</v>
      </c>
      <c r="CU621" s="697">
        <f>[52]ACCOUNTALLOC!CU621</f>
        <v>7293.6242349705763</v>
      </c>
      <c r="CW621" s="65">
        <f>[52]ACCOUNTALLOC!CW607</f>
        <v>0</v>
      </c>
      <c r="CX621" s="65">
        <f>[52]ACCOUNTALLOC!CX607</f>
        <v>0</v>
      </c>
      <c r="CY621" s="65">
        <f>[52]ACCOUNTALLOC!CY607</f>
        <v>0</v>
      </c>
      <c r="CZ621" s="65">
        <f>[52]ACCOUNTALLOC!CZ607</f>
        <v>0</v>
      </c>
      <c r="DA621" s="65">
        <f>[52]ACCOUNTALLOC!DA607</f>
        <v>0</v>
      </c>
      <c r="DB621" s="65">
        <f>[52]ACCOUNTALLOC!DB607</f>
        <v>0</v>
      </c>
      <c r="DC621" s="65">
        <f>[52]ACCOUNTALLOC!DC607</f>
        <v>0</v>
      </c>
      <c r="DE621" s="65">
        <v>0</v>
      </c>
      <c r="DF621" s="65">
        <v>0</v>
      </c>
      <c r="DG621" s="65">
        <v>0</v>
      </c>
      <c r="DH621" s="65">
        <v>0</v>
      </c>
      <c r="DI621" s="65">
        <v>0</v>
      </c>
      <c r="DJ621" s="65">
        <v>0</v>
      </c>
      <c r="DK621" s="65">
        <v>0</v>
      </c>
      <c r="DM621" s="65">
        <v>0</v>
      </c>
      <c r="DN621" s="65">
        <v>0</v>
      </c>
      <c r="DO621" s="65">
        <v>0</v>
      </c>
      <c r="DP621" s="65">
        <v>0</v>
      </c>
      <c r="DQ621" s="65">
        <v>0</v>
      </c>
      <c r="DR621" s="65">
        <v>0</v>
      </c>
      <c r="DS621" s="65">
        <v>0</v>
      </c>
      <c r="DU621" s="65">
        <v>0</v>
      </c>
      <c r="DV621" s="65">
        <v>0</v>
      </c>
      <c r="DW621" s="65">
        <v>0</v>
      </c>
      <c r="DX621" s="65">
        <v>0</v>
      </c>
      <c r="DY621" s="65">
        <v>0</v>
      </c>
      <c r="DZ621" s="65">
        <v>0</v>
      </c>
      <c r="EA621" s="65">
        <v>0</v>
      </c>
      <c r="EC621" s="65">
        <v>0</v>
      </c>
      <c r="ED621" s="65">
        <v>0</v>
      </c>
      <c r="EE621" s="65">
        <v>0</v>
      </c>
      <c r="EF621" s="65">
        <v>0</v>
      </c>
      <c r="EG621" s="65">
        <v>0</v>
      </c>
      <c r="EH621" s="65">
        <v>0</v>
      </c>
      <c r="EI621" s="65">
        <v>0</v>
      </c>
      <c r="EK621" s="65">
        <v>0</v>
      </c>
      <c r="EL621" s="65">
        <v>0</v>
      </c>
      <c r="EM621" s="65">
        <v>0</v>
      </c>
      <c r="EN621" s="65">
        <v>0</v>
      </c>
      <c r="EO621" s="65">
        <v>0</v>
      </c>
      <c r="EP621" s="65">
        <v>0</v>
      </c>
      <c r="EQ621" s="65">
        <v>0</v>
      </c>
      <c r="ES621" s="65">
        <v>0</v>
      </c>
      <c r="ET621" s="65">
        <v>0</v>
      </c>
      <c r="EU621" s="65">
        <v>0</v>
      </c>
      <c r="EV621" s="65">
        <v>0</v>
      </c>
      <c r="EW621" s="65">
        <v>0</v>
      </c>
      <c r="EX621" s="65">
        <v>0</v>
      </c>
      <c r="EY621" s="65">
        <v>0</v>
      </c>
      <c r="FA621" s="65">
        <v>0</v>
      </c>
      <c r="FB621" s="65">
        <v>0</v>
      </c>
      <c r="FC621" s="65">
        <v>0</v>
      </c>
      <c r="FD621" s="65">
        <v>0</v>
      </c>
      <c r="FE621" s="65">
        <v>0</v>
      </c>
      <c r="FF621" s="65">
        <v>0</v>
      </c>
      <c r="FG621" s="65">
        <v>0</v>
      </c>
    </row>
    <row r="622" spans="1:163">
      <c r="A622" s="699">
        <f>[52]ACCOUNTALLOC!A622</f>
        <v>456.06</v>
      </c>
      <c r="B622" s="698" t="str">
        <f>[52]ACCOUNTALLOC!B622</f>
        <v>Other Elect Revenue -Green Energy Option</v>
      </c>
      <c r="C622" s="695">
        <f>[52]ACCOUNTALLOC!C622</f>
        <v>0</v>
      </c>
      <c r="D622" s="700"/>
      <c r="E622" s="697">
        <f>[52]ACCOUNTALLOC!E622</f>
        <v>0</v>
      </c>
      <c r="F622" s="697">
        <f>[52]ACCOUNTALLOC!F622</f>
        <v>0</v>
      </c>
      <c r="G622" s="697">
        <f>[52]ACCOUNTALLOC!G622</f>
        <v>0</v>
      </c>
      <c r="H622" s="697">
        <f>[52]ACCOUNTALLOC!H622</f>
        <v>0</v>
      </c>
      <c r="I622" s="697">
        <f>[52]ACCOUNTALLOC!I622</f>
        <v>0</v>
      </c>
      <c r="J622" s="697">
        <f>[52]ACCOUNTALLOC!J622</f>
        <v>0</v>
      </c>
      <c r="K622" s="697">
        <f>[52]ACCOUNTALLOC!K622</f>
        <v>0</v>
      </c>
      <c r="L622" s="698"/>
      <c r="M622" s="697">
        <f>[52]ACCOUNTALLOC!M622</f>
        <v>0</v>
      </c>
      <c r="N622" s="697">
        <f>[52]ACCOUNTALLOC!N622</f>
        <v>0</v>
      </c>
      <c r="O622" s="697">
        <f>[52]ACCOUNTALLOC!O622</f>
        <v>0</v>
      </c>
      <c r="P622" s="697">
        <f>[52]ACCOUNTALLOC!P622</f>
        <v>0</v>
      </c>
      <c r="Q622" s="697">
        <f>[52]ACCOUNTALLOC!Q622</f>
        <v>0</v>
      </c>
      <c r="R622" s="697">
        <f>[52]ACCOUNTALLOC!R622</f>
        <v>0</v>
      </c>
      <c r="S622" s="697">
        <f>[52]ACCOUNTALLOC!S622</f>
        <v>0</v>
      </c>
      <c r="T622" s="698"/>
      <c r="U622" s="697">
        <f>[52]ACCOUNTALLOC!U622</f>
        <v>0</v>
      </c>
      <c r="V622" s="697">
        <f>[52]ACCOUNTALLOC!V622</f>
        <v>0</v>
      </c>
      <c r="W622" s="697">
        <f>[52]ACCOUNTALLOC!W622</f>
        <v>0</v>
      </c>
      <c r="X622" s="697">
        <f>[52]ACCOUNTALLOC!X622</f>
        <v>0</v>
      </c>
      <c r="Y622" s="697">
        <f>[52]ACCOUNTALLOC!Y622</f>
        <v>0</v>
      </c>
      <c r="Z622" s="697">
        <f>[52]ACCOUNTALLOC!Z622</f>
        <v>0</v>
      </c>
      <c r="AA622" s="697">
        <f>[52]ACCOUNTALLOC!AA622</f>
        <v>0</v>
      </c>
      <c r="AB622" s="698"/>
      <c r="AC622" s="697">
        <f>[52]ACCOUNTALLOC!AC622</f>
        <v>0</v>
      </c>
      <c r="AD622" s="697">
        <f>[52]ACCOUNTALLOC!AD622</f>
        <v>0</v>
      </c>
      <c r="AE622" s="697">
        <f>[52]ACCOUNTALLOC!AE622</f>
        <v>0</v>
      </c>
      <c r="AF622" s="697">
        <f>[52]ACCOUNTALLOC!AF622</f>
        <v>0</v>
      </c>
      <c r="AG622" s="697">
        <f>[52]ACCOUNTALLOC!AG622</f>
        <v>0</v>
      </c>
      <c r="AH622" s="697">
        <f>[52]ACCOUNTALLOC!AH622</f>
        <v>0</v>
      </c>
      <c r="AI622" s="697">
        <f>[52]ACCOUNTALLOC!AI622</f>
        <v>0</v>
      </c>
      <c r="AJ622" s="698"/>
      <c r="AK622" s="697">
        <f>[52]ACCOUNTALLOC!AK622</f>
        <v>0</v>
      </c>
      <c r="AL622" s="697">
        <f>[52]ACCOUNTALLOC!AL622</f>
        <v>0</v>
      </c>
      <c r="AM622" s="697">
        <f>[52]ACCOUNTALLOC!AM622</f>
        <v>0</v>
      </c>
      <c r="AN622" s="697">
        <f>[52]ACCOUNTALLOC!AN622</f>
        <v>0</v>
      </c>
      <c r="AO622" s="697">
        <f>[52]ACCOUNTALLOC!AO622</f>
        <v>0</v>
      </c>
      <c r="AP622" s="697">
        <f>[52]ACCOUNTALLOC!AP622</f>
        <v>0</v>
      </c>
      <c r="AQ622" s="697">
        <f>[52]ACCOUNTALLOC!AQ622</f>
        <v>0</v>
      </c>
      <c r="AR622" s="698"/>
      <c r="AS622" s="697">
        <f>[52]ACCOUNTALLOC!AS622</f>
        <v>0</v>
      </c>
      <c r="AT622" s="697">
        <f>[52]ACCOUNTALLOC!AT622</f>
        <v>0</v>
      </c>
      <c r="AU622" s="697">
        <f>[52]ACCOUNTALLOC!AU622</f>
        <v>0</v>
      </c>
      <c r="AV622" s="697">
        <f>[52]ACCOUNTALLOC!AV622</f>
        <v>0</v>
      </c>
      <c r="AW622" s="697">
        <f>[52]ACCOUNTALLOC!AW622</f>
        <v>0</v>
      </c>
      <c r="AX622" s="697">
        <f>[52]ACCOUNTALLOC!AX622</f>
        <v>0</v>
      </c>
      <c r="AY622" s="697">
        <f>[52]ACCOUNTALLOC!AY622</f>
        <v>0</v>
      </c>
      <c r="AZ622" s="698"/>
      <c r="BA622" s="697">
        <f>[52]ACCOUNTALLOC!BA622</f>
        <v>0</v>
      </c>
      <c r="BB622" s="697">
        <f>[52]ACCOUNTALLOC!BB622</f>
        <v>0</v>
      </c>
      <c r="BC622" s="697">
        <f>[52]ACCOUNTALLOC!BC622</f>
        <v>0</v>
      </c>
      <c r="BD622" s="697">
        <f>[52]ACCOUNTALLOC!BD622</f>
        <v>0</v>
      </c>
      <c r="BE622" s="697">
        <f>[52]ACCOUNTALLOC!BE622</f>
        <v>0</v>
      </c>
      <c r="BF622" s="697">
        <f>[52]ACCOUNTALLOC!BF622</f>
        <v>0</v>
      </c>
      <c r="BG622" s="697">
        <f>[52]ACCOUNTALLOC!BG622</f>
        <v>0</v>
      </c>
      <c r="BH622" s="698"/>
      <c r="BI622" s="697">
        <f>[52]ACCOUNTALLOC!BI622</f>
        <v>0</v>
      </c>
      <c r="BJ622" s="697">
        <f>[52]ACCOUNTALLOC!BJ622</f>
        <v>0</v>
      </c>
      <c r="BK622" s="697">
        <f>[52]ACCOUNTALLOC!BK622</f>
        <v>0</v>
      </c>
      <c r="BL622" s="697">
        <f>[52]ACCOUNTALLOC!BL622</f>
        <v>0</v>
      </c>
      <c r="BM622" s="697">
        <f>[52]ACCOUNTALLOC!BM622</f>
        <v>0</v>
      </c>
      <c r="BN622" s="697">
        <f>[52]ACCOUNTALLOC!BN622</f>
        <v>0</v>
      </c>
      <c r="BO622" s="697">
        <f>[52]ACCOUNTALLOC!BO622</f>
        <v>0</v>
      </c>
      <c r="BP622" s="698"/>
      <c r="BQ622" s="697">
        <f>[52]ACCOUNTALLOC!BQ622</f>
        <v>0</v>
      </c>
      <c r="BR622" s="697">
        <f>[52]ACCOUNTALLOC!BR622</f>
        <v>0</v>
      </c>
      <c r="BS622" s="697">
        <f>[52]ACCOUNTALLOC!BS622</f>
        <v>0</v>
      </c>
      <c r="BT622" s="697">
        <f>[52]ACCOUNTALLOC!BT622</f>
        <v>0</v>
      </c>
      <c r="BU622" s="697">
        <f>[52]ACCOUNTALLOC!BU622</f>
        <v>0</v>
      </c>
      <c r="BV622" s="697">
        <f>[52]ACCOUNTALLOC!BV622</f>
        <v>0</v>
      </c>
      <c r="BW622" s="697">
        <f>[52]ACCOUNTALLOC!BW622</f>
        <v>0</v>
      </c>
      <c r="BX622" s="698"/>
      <c r="BY622" s="697">
        <f>[52]ACCOUNTALLOC!BY622</f>
        <v>0</v>
      </c>
      <c r="BZ622" s="697">
        <f>[52]ACCOUNTALLOC!BZ622</f>
        <v>0</v>
      </c>
      <c r="CA622" s="697">
        <f>[52]ACCOUNTALLOC!CA622</f>
        <v>0</v>
      </c>
      <c r="CB622" s="697">
        <f>[52]ACCOUNTALLOC!CB622</f>
        <v>0</v>
      </c>
      <c r="CC622" s="697">
        <f>[52]ACCOUNTALLOC!CC622</f>
        <v>0</v>
      </c>
      <c r="CD622" s="697">
        <f>[52]ACCOUNTALLOC!CD622</f>
        <v>0</v>
      </c>
      <c r="CE622" s="697">
        <f>[52]ACCOUNTALLOC!CE622</f>
        <v>0</v>
      </c>
      <c r="CF622" s="698"/>
      <c r="CG622" s="697">
        <f>[52]ACCOUNTALLOC!CG622</f>
        <v>0</v>
      </c>
      <c r="CH622" s="697">
        <f>[52]ACCOUNTALLOC!CH622</f>
        <v>0</v>
      </c>
      <c r="CI622" s="697">
        <f>[52]ACCOUNTALLOC!CI622</f>
        <v>0</v>
      </c>
      <c r="CJ622" s="697">
        <f>[52]ACCOUNTALLOC!CJ622</f>
        <v>0</v>
      </c>
      <c r="CK622" s="697">
        <f>[52]ACCOUNTALLOC!CK622</f>
        <v>0</v>
      </c>
      <c r="CL622" s="697">
        <f>[52]ACCOUNTALLOC!CL622</f>
        <v>0</v>
      </c>
      <c r="CM622" s="697">
        <f>[52]ACCOUNTALLOC!CM622</f>
        <v>0</v>
      </c>
      <c r="CN622" s="698">
        <f>[52]ACCOUNTALLOC!CN622</f>
        <v>0</v>
      </c>
      <c r="CO622" s="697">
        <f>[52]ACCOUNTALLOC!CO622</f>
        <v>0</v>
      </c>
      <c r="CP622" s="697">
        <f>[52]ACCOUNTALLOC!CP622</f>
        <v>0</v>
      </c>
      <c r="CQ622" s="697">
        <f>[52]ACCOUNTALLOC!CQ622</f>
        <v>0</v>
      </c>
      <c r="CR622" s="697">
        <f>[52]ACCOUNTALLOC!CR622</f>
        <v>0</v>
      </c>
      <c r="CS622" s="697">
        <f>[52]ACCOUNTALLOC!CS622</f>
        <v>0</v>
      </c>
      <c r="CT622" s="697">
        <f>[52]ACCOUNTALLOC!CT622</f>
        <v>0</v>
      </c>
      <c r="CU622" s="697">
        <f>[52]ACCOUNTALLOC!CU622</f>
        <v>0</v>
      </c>
      <c r="CW622" s="65">
        <f>[52]ACCOUNTALLOC!CW608</f>
        <v>0</v>
      </c>
      <c r="CX622" s="65">
        <f>[52]ACCOUNTALLOC!CX608</f>
        <v>0</v>
      </c>
      <c r="CY622" s="65">
        <f>[52]ACCOUNTALLOC!CY608</f>
        <v>0</v>
      </c>
      <c r="CZ622" s="65">
        <f>[52]ACCOUNTALLOC!CZ608</f>
        <v>0</v>
      </c>
      <c r="DA622" s="65">
        <f>[52]ACCOUNTALLOC!DA608</f>
        <v>0</v>
      </c>
      <c r="DB622" s="65">
        <f>[52]ACCOUNTALLOC!DB608</f>
        <v>0</v>
      </c>
      <c r="DC622" s="65">
        <f>[52]ACCOUNTALLOC!DC608</f>
        <v>0</v>
      </c>
      <c r="DE622" s="65">
        <v>0</v>
      </c>
      <c r="DF622" s="65">
        <v>0</v>
      </c>
      <c r="DG622" s="65">
        <v>0</v>
      </c>
      <c r="DH622" s="65">
        <v>0</v>
      </c>
      <c r="DI622" s="65">
        <v>0</v>
      </c>
      <c r="DJ622" s="65">
        <v>0</v>
      </c>
      <c r="DK622" s="65">
        <v>0</v>
      </c>
      <c r="DM622" s="65">
        <v>0</v>
      </c>
      <c r="DN622" s="65">
        <v>0</v>
      </c>
      <c r="DO622" s="65">
        <v>0</v>
      </c>
      <c r="DP622" s="65">
        <v>0</v>
      </c>
      <c r="DQ622" s="65">
        <v>0</v>
      </c>
      <c r="DR622" s="65">
        <v>0</v>
      </c>
      <c r="DS622" s="65">
        <v>0</v>
      </c>
      <c r="DU622" s="65">
        <v>0</v>
      </c>
      <c r="DV622" s="65">
        <v>0</v>
      </c>
      <c r="DW622" s="65">
        <v>0</v>
      </c>
      <c r="DX622" s="65">
        <v>0</v>
      </c>
      <c r="DY622" s="65">
        <v>0</v>
      </c>
      <c r="DZ622" s="65">
        <v>0</v>
      </c>
      <c r="EA622" s="65">
        <v>0</v>
      </c>
      <c r="EC622" s="65">
        <v>0</v>
      </c>
      <c r="ED622" s="65">
        <v>0</v>
      </c>
      <c r="EE622" s="65">
        <v>0</v>
      </c>
      <c r="EF622" s="65">
        <v>0</v>
      </c>
      <c r="EG622" s="65">
        <v>0</v>
      </c>
      <c r="EH622" s="65">
        <v>0</v>
      </c>
      <c r="EI622" s="65">
        <v>0</v>
      </c>
      <c r="EK622" s="65">
        <v>0</v>
      </c>
      <c r="EL622" s="65">
        <v>0</v>
      </c>
      <c r="EM622" s="65">
        <v>0</v>
      </c>
      <c r="EN622" s="65">
        <v>0</v>
      </c>
      <c r="EO622" s="65">
        <v>0</v>
      </c>
      <c r="EP622" s="65">
        <v>0</v>
      </c>
      <c r="EQ622" s="65">
        <v>0</v>
      </c>
      <c r="ES622" s="65">
        <v>0</v>
      </c>
      <c r="ET622" s="65">
        <v>0</v>
      </c>
      <c r="EU622" s="65">
        <v>0</v>
      </c>
      <c r="EV622" s="65">
        <v>0</v>
      </c>
      <c r="EW622" s="65">
        <v>0</v>
      </c>
      <c r="EX622" s="65">
        <v>0</v>
      </c>
      <c r="EY622" s="65">
        <v>0</v>
      </c>
      <c r="FA622" s="65">
        <v>0</v>
      </c>
      <c r="FB622" s="65">
        <v>0</v>
      </c>
      <c r="FC622" s="65">
        <v>0</v>
      </c>
      <c r="FD622" s="65">
        <v>0</v>
      </c>
      <c r="FE622" s="65">
        <v>0</v>
      </c>
      <c r="FF622" s="65">
        <v>0</v>
      </c>
      <c r="FG622" s="65">
        <v>0</v>
      </c>
    </row>
    <row r="623" spans="1:163">
      <c r="A623" s="699">
        <f>[52]ACCOUNTALLOC!A623</f>
        <v>456.07</v>
      </c>
      <c r="B623" s="698" t="str">
        <f>[52]ACCOUNTALLOC!B623</f>
        <v>Other Elect Revenue - Sumas Water Sale</v>
      </c>
      <c r="C623" s="695">
        <f>[52]ACCOUNTALLOC!C623</f>
        <v>16227.01</v>
      </c>
      <c r="D623" s="700"/>
      <c r="E623" s="697">
        <f>[52]ACCOUNTALLOC!E623</f>
        <v>1029.4377722467511</v>
      </c>
      <c r="F623" s="697">
        <f>[52]ACCOUNTALLOC!F623</f>
        <v>7523.7755708057994</v>
      </c>
      <c r="G623" s="697">
        <f>[52]ACCOUNTALLOC!G623</f>
        <v>0</v>
      </c>
      <c r="H623" s="697">
        <f>[52]ACCOUNTALLOC!H623</f>
        <v>0</v>
      </c>
      <c r="I623" s="697">
        <f>[52]ACCOUNTALLOC!I623</f>
        <v>0</v>
      </c>
      <c r="J623" s="697">
        <f>[52]ACCOUNTALLOC!J623</f>
        <v>0</v>
      </c>
      <c r="K623" s="697">
        <f>[52]ACCOUNTALLOC!K623</f>
        <v>8553.21334305255</v>
      </c>
      <c r="L623" s="698"/>
      <c r="M623" s="697">
        <f>[52]ACCOUNTALLOC!M623</f>
        <v>237.33995895699252</v>
      </c>
      <c r="N623" s="697">
        <f>[52]ACCOUNTALLOC!N623</f>
        <v>1911.7030895930739</v>
      </c>
      <c r="O623" s="697">
        <f>[52]ACCOUNTALLOC!O623</f>
        <v>0</v>
      </c>
      <c r="P623" s="697">
        <f>[52]ACCOUNTALLOC!P623</f>
        <v>0</v>
      </c>
      <c r="Q623" s="697">
        <f>[52]ACCOUNTALLOC!Q623</f>
        <v>0</v>
      </c>
      <c r="R623" s="697">
        <f>[52]ACCOUNTALLOC!R623</f>
        <v>0</v>
      </c>
      <c r="S623" s="697">
        <f>[52]ACCOUNTALLOC!S623</f>
        <v>2149.0430485500665</v>
      </c>
      <c r="T623" s="698"/>
      <c r="U623" s="697">
        <f>[52]ACCOUNTALLOC!U623</f>
        <v>254.03397893970654</v>
      </c>
      <c r="V623" s="697">
        <f>[52]ACCOUNTALLOC!V623</f>
        <v>2125.9602335290447</v>
      </c>
      <c r="W623" s="697">
        <f>[52]ACCOUNTALLOC!W623</f>
        <v>0</v>
      </c>
      <c r="X623" s="697">
        <f>[52]ACCOUNTALLOC!X623</f>
        <v>0</v>
      </c>
      <c r="Y623" s="697">
        <f>[52]ACCOUNTALLOC!Y623</f>
        <v>0</v>
      </c>
      <c r="Z623" s="697">
        <f>[52]ACCOUNTALLOC!Z623</f>
        <v>0</v>
      </c>
      <c r="AA623" s="697">
        <f>[52]ACCOUNTALLOC!AA623</f>
        <v>2379.9942124687514</v>
      </c>
      <c r="AB623" s="698"/>
      <c r="AC623" s="697">
        <f>[52]ACCOUNTALLOC!AC623</f>
        <v>133.47398769564577</v>
      </c>
      <c r="AD623" s="697">
        <f>[52]ACCOUNTALLOC!AD623</f>
        <v>1372.0220652748822</v>
      </c>
      <c r="AE623" s="697">
        <f>[52]ACCOUNTALLOC!AE623</f>
        <v>0</v>
      </c>
      <c r="AF623" s="697">
        <f>[52]ACCOUNTALLOC!AF623</f>
        <v>0</v>
      </c>
      <c r="AG623" s="697">
        <f>[52]ACCOUNTALLOC!AG623</f>
        <v>0</v>
      </c>
      <c r="AH623" s="697">
        <f>[52]ACCOUNTALLOC!AH623</f>
        <v>0</v>
      </c>
      <c r="AI623" s="697">
        <f>[52]ACCOUNTALLOC!AI623</f>
        <v>1505.4960529705279</v>
      </c>
      <c r="AJ623" s="698"/>
      <c r="AK623" s="697">
        <f>[52]ACCOUNTALLOC!AK623</f>
        <v>94.289044847074436</v>
      </c>
      <c r="AL623" s="697">
        <f>[52]ACCOUNTALLOC!AL623</f>
        <v>954.57445843096161</v>
      </c>
      <c r="AM623" s="697">
        <f>[52]ACCOUNTALLOC!AM623</f>
        <v>0</v>
      </c>
      <c r="AN623" s="697">
        <f>[52]ACCOUNTALLOC!AN623</f>
        <v>0</v>
      </c>
      <c r="AO623" s="697">
        <f>[52]ACCOUNTALLOC!AO623</f>
        <v>0</v>
      </c>
      <c r="AP623" s="697">
        <f>[52]ACCOUNTALLOC!AP623</f>
        <v>0</v>
      </c>
      <c r="AQ623" s="697">
        <f>[52]ACCOUNTALLOC!AQ623</f>
        <v>1048.863503278036</v>
      </c>
      <c r="AR623" s="698"/>
      <c r="AS623" s="697">
        <f>[52]ACCOUNTALLOC!AS623</f>
        <v>3.2222625469234675E-3</v>
      </c>
      <c r="AT623" s="697">
        <f>[52]ACCOUNTALLOC!AT623</f>
        <v>3.0141722933036981</v>
      </c>
      <c r="AU623" s="697">
        <f>[52]ACCOUNTALLOC!AU623</f>
        <v>0</v>
      </c>
      <c r="AV623" s="697">
        <f>[52]ACCOUNTALLOC!AV623</f>
        <v>0</v>
      </c>
      <c r="AW623" s="697">
        <f>[52]ACCOUNTALLOC!AW623</f>
        <v>0</v>
      </c>
      <c r="AX623" s="697">
        <f>[52]ACCOUNTALLOC!AX623</f>
        <v>0</v>
      </c>
      <c r="AY623" s="697">
        <f>[52]ACCOUNTALLOC!AY623</f>
        <v>3.0173945558506214</v>
      </c>
      <c r="AZ623" s="698"/>
      <c r="BA623" s="697">
        <f>[52]ACCOUNTALLOC!BA623</f>
        <v>0</v>
      </c>
      <c r="BB623" s="697">
        <f>[52]ACCOUNTALLOC!BB623</f>
        <v>83.18969271975395</v>
      </c>
      <c r="BC623" s="697">
        <f>[52]ACCOUNTALLOC!BC623</f>
        <v>0</v>
      </c>
      <c r="BD623" s="697">
        <f>[52]ACCOUNTALLOC!BD623</f>
        <v>0</v>
      </c>
      <c r="BE623" s="697">
        <f>[52]ACCOUNTALLOC!BE623</f>
        <v>0</v>
      </c>
      <c r="BF623" s="697">
        <f>[52]ACCOUNTALLOC!BF623</f>
        <v>0</v>
      </c>
      <c r="BG623" s="697">
        <f>[52]ACCOUNTALLOC!BG623</f>
        <v>83.18969271975395</v>
      </c>
      <c r="BH623" s="698"/>
      <c r="BI623" s="697">
        <f>[52]ACCOUNTALLOC!BI623</f>
        <v>0</v>
      </c>
      <c r="BJ623" s="697">
        <f>[52]ACCOUNTALLOC!BJ623</f>
        <v>0</v>
      </c>
      <c r="BK623" s="697">
        <f>[52]ACCOUNTALLOC!BK623</f>
        <v>0</v>
      </c>
      <c r="BL623" s="697">
        <f>[52]ACCOUNTALLOC!BL623</f>
        <v>0</v>
      </c>
      <c r="BM623" s="697">
        <f>[52]ACCOUNTALLOC!BM623</f>
        <v>0</v>
      </c>
      <c r="BN623" s="697">
        <f>[52]ACCOUNTALLOC!BN623</f>
        <v>0</v>
      </c>
      <c r="BO623" s="697">
        <f>[52]ACCOUNTALLOC!BO623</f>
        <v>0</v>
      </c>
      <c r="BP623" s="698"/>
      <c r="BQ623" s="697">
        <f>[52]ACCOUNTALLOC!BQ623</f>
        <v>32.026001155676362</v>
      </c>
      <c r="BR623" s="697">
        <f>[52]ACCOUNTALLOC!BR623</f>
        <v>413.17863728814393</v>
      </c>
      <c r="BS623" s="697">
        <f>[52]ACCOUNTALLOC!BS623</f>
        <v>0</v>
      </c>
      <c r="BT623" s="697">
        <f>[52]ACCOUNTALLOC!BT623</f>
        <v>0</v>
      </c>
      <c r="BU623" s="697">
        <f>[52]ACCOUNTALLOC!BU623</f>
        <v>0</v>
      </c>
      <c r="BV623" s="697">
        <f>[52]ACCOUNTALLOC!BV623</f>
        <v>0</v>
      </c>
      <c r="BW623" s="697">
        <f>[52]ACCOUNTALLOC!BW623</f>
        <v>445.20463844382027</v>
      </c>
      <c r="BX623" s="698"/>
      <c r="BY623" s="697">
        <f>[52]ACCOUNTALLOC!BY623</f>
        <v>0</v>
      </c>
      <c r="BZ623" s="697">
        <f>[52]ACCOUNTALLOC!BZ623</f>
        <v>0</v>
      </c>
      <c r="CA623" s="697">
        <f>[52]ACCOUNTALLOC!CA623</f>
        <v>0</v>
      </c>
      <c r="CB623" s="697">
        <f>[52]ACCOUNTALLOC!CB623</f>
        <v>0</v>
      </c>
      <c r="CC623" s="697">
        <f>[52]ACCOUNTALLOC!CC623</f>
        <v>0</v>
      </c>
      <c r="CD623" s="697">
        <f>[52]ACCOUNTALLOC!CD623</f>
        <v>0</v>
      </c>
      <c r="CE623" s="697">
        <f>[52]ACCOUNTALLOC!CE623</f>
        <v>0</v>
      </c>
      <c r="CF623" s="698"/>
      <c r="CG623" s="697">
        <f>[52]ACCOUNTALLOC!CG623</f>
        <v>3.7096421445688583</v>
      </c>
      <c r="CH623" s="697">
        <f>[52]ACCOUNTALLOC!CH623</f>
        <v>49.751830235432912</v>
      </c>
      <c r="CI623" s="697">
        <f>[52]ACCOUNTALLOC!CI623</f>
        <v>0</v>
      </c>
      <c r="CJ623" s="697">
        <f>[52]ACCOUNTALLOC!CJ623</f>
        <v>0</v>
      </c>
      <c r="CK623" s="697">
        <f>[52]ACCOUNTALLOC!CK623</f>
        <v>0</v>
      </c>
      <c r="CL623" s="697">
        <f>[52]ACCOUNTALLOC!CL623</f>
        <v>0</v>
      </c>
      <c r="CM623" s="697">
        <f>[52]ACCOUNTALLOC!CM623</f>
        <v>53.461472380001773</v>
      </c>
      <c r="CN623" s="698">
        <f>[52]ACCOUNTALLOC!CN623</f>
        <v>0</v>
      </c>
      <c r="CO623" s="697">
        <f>[52]ACCOUNTALLOC!CO623</f>
        <v>0.65749175103758162</v>
      </c>
      <c r="CP623" s="697">
        <f>[52]ACCOUNTALLOC!CP623</f>
        <v>4.8691498296065738</v>
      </c>
      <c r="CQ623" s="697">
        <f>[52]ACCOUNTALLOC!CQ623</f>
        <v>0</v>
      </c>
      <c r="CR623" s="697">
        <f>[52]ACCOUNTALLOC!CR623</f>
        <v>0</v>
      </c>
      <c r="CS623" s="697">
        <f>[52]ACCOUNTALLOC!CS623</f>
        <v>0</v>
      </c>
      <c r="CT623" s="697">
        <f>[52]ACCOUNTALLOC!CT623</f>
        <v>0</v>
      </c>
      <c r="CU623" s="697">
        <f>[52]ACCOUNTALLOC!CU623</f>
        <v>5.5266415806441556</v>
      </c>
      <c r="CW623" s="65">
        <f>[52]ACCOUNTALLOC!CW609</f>
        <v>0</v>
      </c>
      <c r="CX623" s="65">
        <f>[52]ACCOUNTALLOC!CX609</f>
        <v>0</v>
      </c>
      <c r="CY623" s="65">
        <f>[52]ACCOUNTALLOC!CY609</f>
        <v>0</v>
      </c>
      <c r="CZ623" s="65">
        <f>[52]ACCOUNTALLOC!CZ609</f>
        <v>0</v>
      </c>
      <c r="DA623" s="65">
        <f>[52]ACCOUNTALLOC!DA609</f>
        <v>0</v>
      </c>
      <c r="DB623" s="65">
        <f>[52]ACCOUNTALLOC!DB609</f>
        <v>0</v>
      </c>
      <c r="DC623" s="65">
        <f>[52]ACCOUNTALLOC!DC609</f>
        <v>0</v>
      </c>
      <c r="DE623" s="65">
        <v>0</v>
      </c>
      <c r="DF623" s="65">
        <v>0</v>
      </c>
      <c r="DG623" s="65">
        <v>0</v>
      </c>
      <c r="DH623" s="65">
        <v>0</v>
      </c>
      <c r="DI623" s="65">
        <v>0</v>
      </c>
      <c r="DJ623" s="65">
        <v>0</v>
      </c>
      <c r="DK623" s="65">
        <v>0</v>
      </c>
      <c r="DM623" s="65">
        <v>0</v>
      </c>
      <c r="DN623" s="65">
        <v>0</v>
      </c>
      <c r="DO623" s="65">
        <v>0</v>
      </c>
      <c r="DP623" s="65">
        <v>0</v>
      </c>
      <c r="DQ623" s="65">
        <v>0</v>
      </c>
      <c r="DR623" s="65">
        <v>0</v>
      </c>
      <c r="DS623" s="65">
        <v>0</v>
      </c>
      <c r="DU623" s="65">
        <v>0</v>
      </c>
      <c r="DV623" s="65">
        <v>0</v>
      </c>
      <c r="DW623" s="65">
        <v>0</v>
      </c>
      <c r="DX623" s="65">
        <v>0</v>
      </c>
      <c r="DY623" s="65">
        <v>0</v>
      </c>
      <c r="DZ623" s="65">
        <v>0</v>
      </c>
      <c r="EA623" s="65">
        <v>0</v>
      </c>
      <c r="EC623" s="65">
        <v>0</v>
      </c>
      <c r="ED623" s="65">
        <v>0</v>
      </c>
      <c r="EE623" s="65">
        <v>0</v>
      </c>
      <c r="EF623" s="65">
        <v>0</v>
      </c>
      <c r="EG623" s="65">
        <v>0</v>
      </c>
      <c r="EH623" s="65">
        <v>0</v>
      </c>
      <c r="EI623" s="65">
        <v>0</v>
      </c>
      <c r="EK623" s="65">
        <v>0</v>
      </c>
      <c r="EL623" s="65">
        <v>0</v>
      </c>
      <c r="EM623" s="65">
        <v>0</v>
      </c>
      <c r="EN623" s="65">
        <v>0</v>
      </c>
      <c r="EO623" s="65">
        <v>0</v>
      </c>
      <c r="EP623" s="65">
        <v>0</v>
      </c>
      <c r="EQ623" s="65">
        <v>0</v>
      </c>
      <c r="ES623" s="65">
        <v>0</v>
      </c>
      <c r="ET623" s="65">
        <v>0</v>
      </c>
      <c r="EU623" s="65">
        <v>0</v>
      </c>
      <c r="EV623" s="65">
        <v>0</v>
      </c>
      <c r="EW623" s="65">
        <v>0</v>
      </c>
      <c r="EX623" s="65">
        <v>0</v>
      </c>
      <c r="EY623" s="65">
        <v>0</v>
      </c>
      <c r="FA623" s="65">
        <v>0</v>
      </c>
      <c r="FB623" s="65">
        <v>0</v>
      </c>
      <c r="FC623" s="65">
        <v>0</v>
      </c>
      <c r="FD623" s="65">
        <v>0</v>
      </c>
      <c r="FE623" s="65">
        <v>0</v>
      </c>
      <c r="FF623" s="65">
        <v>0</v>
      </c>
      <c r="FG623" s="65">
        <v>0</v>
      </c>
    </row>
    <row r="624" spans="1:163">
      <c r="A624" s="699">
        <f>[52]ACCOUNTALLOC!A624</f>
        <v>456.08</v>
      </c>
      <c r="B624" s="698" t="str">
        <f>[52]ACCOUNTALLOC!B624</f>
        <v>Other Elect Revenue - Intolight</v>
      </c>
      <c r="C624" s="695">
        <f>[52]ACCOUNTALLOC!C624</f>
        <v>1720.49</v>
      </c>
      <c r="D624" s="700"/>
      <c r="E624" s="697">
        <f>[52]ACCOUNTALLOC!E624</f>
        <v>0</v>
      </c>
      <c r="F624" s="697">
        <f>[52]ACCOUNTALLOC!F624</f>
        <v>0</v>
      </c>
      <c r="G624" s="697">
        <f>[52]ACCOUNTALLOC!G624</f>
        <v>0</v>
      </c>
      <c r="H624" s="697">
        <f>[52]ACCOUNTALLOC!H624</f>
        <v>0</v>
      </c>
      <c r="I624" s="697">
        <f>[52]ACCOUNTALLOC!I624</f>
        <v>0</v>
      </c>
      <c r="J624" s="697">
        <f>[52]ACCOUNTALLOC!J624</f>
        <v>0</v>
      </c>
      <c r="K624" s="697">
        <f>[52]ACCOUNTALLOC!K624</f>
        <v>0</v>
      </c>
      <c r="L624" s="698"/>
      <c r="M624" s="697">
        <f>[52]ACCOUNTALLOC!M624</f>
        <v>0</v>
      </c>
      <c r="N624" s="697">
        <f>[52]ACCOUNTALLOC!N624</f>
        <v>0</v>
      </c>
      <c r="O624" s="697">
        <f>[52]ACCOUNTALLOC!O624</f>
        <v>0</v>
      </c>
      <c r="P624" s="697">
        <f>[52]ACCOUNTALLOC!P624</f>
        <v>0</v>
      </c>
      <c r="Q624" s="697">
        <f>[52]ACCOUNTALLOC!Q624</f>
        <v>0</v>
      </c>
      <c r="R624" s="697">
        <f>[52]ACCOUNTALLOC!R624</f>
        <v>0</v>
      </c>
      <c r="S624" s="697">
        <f>[52]ACCOUNTALLOC!S624</f>
        <v>0</v>
      </c>
      <c r="T624" s="698"/>
      <c r="U624" s="697">
        <f>[52]ACCOUNTALLOC!U624</f>
        <v>0</v>
      </c>
      <c r="V624" s="697">
        <f>[52]ACCOUNTALLOC!V624</f>
        <v>0</v>
      </c>
      <c r="W624" s="697">
        <f>[52]ACCOUNTALLOC!W624</f>
        <v>0</v>
      </c>
      <c r="X624" s="697">
        <f>[52]ACCOUNTALLOC!X624</f>
        <v>0</v>
      </c>
      <c r="Y624" s="697">
        <f>[52]ACCOUNTALLOC!Y624</f>
        <v>0</v>
      </c>
      <c r="Z624" s="697">
        <f>[52]ACCOUNTALLOC!Z624</f>
        <v>0</v>
      </c>
      <c r="AA624" s="697">
        <f>[52]ACCOUNTALLOC!AA624</f>
        <v>0</v>
      </c>
      <c r="AB624" s="698"/>
      <c r="AC624" s="697">
        <f>[52]ACCOUNTALLOC!AC624</f>
        <v>0</v>
      </c>
      <c r="AD624" s="697">
        <f>[52]ACCOUNTALLOC!AD624</f>
        <v>0</v>
      </c>
      <c r="AE624" s="697">
        <f>[52]ACCOUNTALLOC!AE624</f>
        <v>0</v>
      </c>
      <c r="AF624" s="697">
        <f>[52]ACCOUNTALLOC!AF624</f>
        <v>0</v>
      </c>
      <c r="AG624" s="697">
        <f>[52]ACCOUNTALLOC!AG624</f>
        <v>0</v>
      </c>
      <c r="AH624" s="697">
        <f>[52]ACCOUNTALLOC!AH624</f>
        <v>0</v>
      </c>
      <c r="AI624" s="697">
        <f>[52]ACCOUNTALLOC!AI624</f>
        <v>0</v>
      </c>
      <c r="AJ624" s="698"/>
      <c r="AK624" s="697">
        <f>[52]ACCOUNTALLOC!AK624</f>
        <v>0</v>
      </c>
      <c r="AL624" s="697">
        <f>[52]ACCOUNTALLOC!AL624</f>
        <v>0</v>
      </c>
      <c r="AM624" s="697">
        <f>[52]ACCOUNTALLOC!AM624</f>
        <v>0</v>
      </c>
      <c r="AN624" s="697">
        <f>[52]ACCOUNTALLOC!AN624</f>
        <v>0</v>
      </c>
      <c r="AO624" s="697">
        <f>[52]ACCOUNTALLOC!AO624</f>
        <v>0</v>
      </c>
      <c r="AP624" s="697">
        <f>[52]ACCOUNTALLOC!AP624</f>
        <v>0</v>
      </c>
      <c r="AQ624" s="697">
        <f>[52]ACCOUNTALLOC!AQ624</f>
        <v>0</v>
      </c>
      <c r="AR624" s="698"/>
      <c r="AS624" s="697">
        <f>[52]ACCOUNTALLOC!AS624</f>
        <v>0</v>
      </c>
      <c r="AT624" s="697">
        <f>[52]ACCOUNTALLOC!AT624</f>
        <v>0</v>
      </c>
      <c r="AU624" s="697">
        <f>[52]ACCOUNTALLOC!AU624</f>
        <v>0</v>
      </c>
      <c r="AV624" s="697">
        <f>[52]ACCOUNTALLOC!AV624</f>
        <v>0</v>
      </c>
      <c r="AW624" s="697">
        <f>[52]ACCOUNTALLOC!AW624</f>
        <v>0</v>
      </c>
      <c r="AX624" s="697">
        <f>[52]ACCOUNTALLOC!AX624</f>
        <v>0</v>
      </c>
      <c r="AY624" s="697">
        <f>[52]ACCOUNTALLOC!AY624</f>
        <v>0</v>
      </c>
      <c r="AZ624" s="698"/>
      <c r="BA624" s="697">
        <f>[52]ACCOUNTALLOC!BA624</f>
        <v>0</v>
      </c>
      <c r="BB624" s="697">
        <f>[52]ACCOUNTALLOC!BB624</f>
        <v>0</v>
      </c>
      <c r="BC624" s="697">
        <f>[52]ACCOUNTALLOC!BC624</f>
        <v>0</v>
      </c>
      <c r="BD624" s="697">
        <f>[52]ACCOUNTALLOC!BD624</f>
        <v>0</v>
      </c>
      <c r="BE624" s="697">
        <f>[52]ACCOUNTALLOC!BE624</f>
        <v>0</v>
      </c>
      <c r="BF624" s="697">
        <f>[52]ACCOUNTALLOC!BF624</f>
        <v>0</v>
      </c>
      <c r="BG624" s="697">
        <f>[52]ACCOUNTALLOC!BG624</f>
        <v>0</v>
      </c>
      <c r="BH624" s="698"/>
      <c r="BI624" s="697">
        <f>[52]ACCOUNTALLOC!BI624</f>
        <v>0</v>
      </c>
      <c r="BJ624" s="697">
        <f>[52]ACCOUNTALLOC!BJ624</f>
        <v>0</v>
      </c>
      <c r="BK624" s="697">
        <f>[52]ACCOUNTALLOC!BK624</f>
        <v>0</v>
      </c>
      <c r="BL624" s="697">
        <f>[52]ACCOUNTALLOC!BL624</f>
        <v>0</v>
      </c>
      <c r="BM624" s="697">
        <f>[52]ACCOUNTALLOC!BM624</f>
        <v>0</v>
      </c>
      <c r="BN624" s="697">
        <f>[52]ACCOUNTALLOC!BN624</f>
        <v>0</v>
      </c>
      <c r="BO624" s="697">
        <f>[52]ACCOUNTALLOC!BO624</f>
        <v>0</v>
      </c>
      <c r="BP624" s="698"/>
      <c r="BQ624" s="697">
        <f>[52]ACCOUNTALLOC!BQ624</f>
        <v>0</v>
      </c>
      <c r="BR624" s="697">
        <f>[52]ACCOUNTALLOC!BR624</f>
        <v>0</v>
      </c>
      <c r="BS624" s="697">
        <f>[52]ACCOUNTALLOC!BS624</f>
        <v>0</v>
      </c>
      <c r="BT624" s="697">
        <f>[52]ACCOUNTALLOC!BT624</f>
        <v>0</v>
      </c>
      <c r="BU624" s="697">
        <f>[52]ACCOUNTALLOC!BU624</f>
        <v>0</v>
      </c>
      <c r="BV624" s="697">
        <f>[52]ACCOUNTALLOC!BV624</f>
        <v>0</v>
      </c>
      <c r="BW624" s="697">
        <f>[52]ACCOUNTALLOC!BW624</f>
        <v>0</v>
      </c>
      <c r="BX624" s="698"/>
      <c r="BY624" s="697">
        <f>[52]ACCOUNTALLOC!BY624</f>
        <v>0</v>
      </c>
      <c r="BZ624" s="697">
        <f>[52]ACCOUNTALLOC!BZ624</f>
        <v>0</v>
      </c>
      <c r="CA624" s="697">
        <f>[52]ACCOUNTALLOC!CA624</f>
        <v>0</v>
      </c>
      <c r="CB624" s="697">
        <f>[52]ACCOUNTALLOC!CB624</f>
        <v>0</v>
      </c>
      <c r="CC624" s="697">
        <f>[52]ACCOUNTALLOC!CC624</f>
        <v>0</v>
      </c>
      <c r="CD624" s="697">
        <f>[52]ACCOUNTALLOC!CD624</f>
        <v>0</v>
      </c>
      <c r="CE624" s="697">
        <f>[52]ACCOUNTALLOC!CE624</f>
        <v>0</v>
      </c>
      <c r="CF624" s="698"/>
      <c r="CG624" s="697">
        <f>[52]ACCOUNTALLOC!CG624</f>
        <v>0</v>
      </c>
      <c r="CH624" s="697">
        <f>[52]ACCOUNTALLOC!CH624</f>
        <v>0</v>
      </c>
      <c r="CI624" s="697">
        <f>[52]ACCOUNTALLOC!CI624</f>
        <v>1720.49</v>
      </c>
      <c r="CJ624" s="697">
        <f>[52]ACCOUNTALLOC!CJ624</f>
        <v>0</v>
      </c>
      <c r="CK624" s="697">
        <f>[52]ACCOUNTALLOC!CK624</f>
        <v>0</v>
      </c>
      <c r="CL624" s="697">
        <f>[52]ACCOUNTALLOC!CL624</f>
        <v>0</v>
      </c>
      <c r="CM624" s="697">
        <f>[52]ACCOUNTALLOC!CM624</f>
        <v>1720.49</v>
      </c>
      <c r="CN624" s="698">
        <f>[52]ACCOUNTALLOC!CN624</f>
        <v>0</v>
      </c>
      <c r="CO624" s="697">
        <f>[52]ACCOUNTALLOC!CO624</f>
        <v>0</v>
      </c>
      <c r="CP624" s="697">
        <f>[52]ACCOUNTALLOC!CP624</f>
        <v>0</v>
      </c>
      <c r="CQ624" s="697">
        <f>[52]ACCOUNTALLOC!CQ624</f>
        <v>0</v>
      </c>
      <c r="CR624" s="697">
        <f>[52]ACCOUNTALLOC!CR624</f>
        <v>0</v>
      </c>
      <c r="CS624" s="697">
        <f>[52]ACCOUNTALLOC!CS624</f>
        <v>0</v>
      </c>
      <c r="CT624" s="697">
        <f>[52]ACCOUNTALLOC!CT624</f>
        <v>0</v>
      </c>
      <c r="CU624" s="697">
        <f>[52]ACCOUNTALLOC!CU624</f>
        <v>0</v>
      </c>
      <c r="CW624" s="65">
        <f>[52]ACCOUNTALLOC!CW610</f>
        <v>0</v>
      </c>
      <c r="CX624" s="65">
        <f>[52]ACCOUNTALLOC!CX610</f>
        <v>0</v>
      </c>
      <c r="CY624" s="65">
        <f>[52]ACCOUNTALLOC!CY610</f>
        <v>0</v>
      </c>
      <c r="CZ624" s="65">
        <f>[52]ACCOUNTALLOC!CZ610</f>
        <v>0</v>
      </c>
      <c r="DA624" s="65">
        <f>[52]ACCOUNTALLOC!DA610</f>
        <v>0</v>
      </c>
      <c r="DB624" s="65">
        <f>[52]ACCOUNTALLOC!DB610</f>
        <v>0</v>
      </c>
      <c r="DC624" s="65">
        <f>[52]ACCOUNTALLOC!DC610</f>
        <v>0</v>
      </c>
      <c r="DE624" s="65">
        <v>0</v>
      </c>
      <c r="DF624" s="65">
        <v>0</v>
      </c>
      <c r="DG624" s="65">
        <v>0</v>
      </c>
      <c r="DH624" s="65">
        <v>0</v>
      </c>
      <c r="DI624" s="65">
        <v>0</v>
      </c>
      <c r="DJ624" s="65">
        <v>0</v>
      </c>
      <c r="DK624" s="65">
        <v>0</v>
      </c>
      <c r="DM624" s="65">
        <v>0</v>
      </c>
      <c r="DN624" s="65">
        <v>0</v>
      </c>
      <c r="DO624" s="65">
        <v>0</v>
      </c>
      <c r="DP624" s="65">
        <v>0</v>
      </c>
      <c r="DQ624" s="65">
        <v>0</v>
      </c>
      <c r="DR624" s="65">
        <v>0</v>
      </c>
      <c r="DS624" s="65">
        <v>0</v>
      </c>
      <c r="DU624" s="65">
        <v>0</v>
      </c>
      <c r="DV624" s="65">
        <v>0</v>
      </c>
      <c r="DW624" s="65">
        <v>0</v>
      </c>
      <c r="DX624" s="65">
        <v>0</v>
      </c>
      <c r="DY624" s="65">
        <v>0</v>
      </c>
      <c r="DZ624" s="65">
        <v>0</v>
      </c>
      <c r="EA624" s="65">
        <v>0</v>
      </c>
      <c r="EC624" s="65">
        <v>0</v>
      </c>
      <c r="ED624" s="65">
        <v>0</v>
      </c>
      <c r="EE624" s="65">
        <v>0</v>
      </c>
      <c r="EF624" s="65">
        <v>0</v>
      </c>
      <c r="EG624" s="65">
        <v>0</v>
      </c>
      <c r="EH624" s="65">
        <v>0</v>
      </c>
      <c r="EI624" s="65">
        <v>0</v>
      </c>
      <c r="EK624" s="65">
        <v>0</v>
      </c>
      <c r="EL624" s="65">
        <v>0</v>
      </c>
      <c r="EM624" s="65">
        <v>0</v>
      </c>
      <c r="EN624" s="65">
        <v>0</v>
      </c>
      <c r="EO624" s="65">
        <v>0</v>
      </c>
      <c r="EP624" s="65">
        <v>0</v>
      </c>
      <c r="EQ624" s="65">
        <v>0</v>
      </c>
      <c r="ES624" s="65">
        <v>0</v>
      </c>
      <c r="ET624" s="65">
        <v>0</v>
      </c>
      <c r="EU624" s="65">
        <v>0</v>
      </c>
      <c r="EV624" s="65">
        <v>0</v>
      </c>
      <c r="EW624" s="65">
        <v>0</v>
      </c>
      <c r="EX624" s="65">
        <v>0</v>
      </c>
      <c r="EY624" s="65">
        <v>0</v>
      </c>
      <c r="FA624" s="65">
        <v>0</v>
      </c>
      <c r="FB624" s="65">
        <v>0</v>
      </c>
      <c r="FC624" s="65">
        <v>0</v>
      </c>
      <c r="FD624" s="65">
        <v>0</v>
      </c>
      <c r="FE624" s="65">
        <v>0</v>
      </c>
      <c r="FF624" s="65">
        <v>0</v>
      </c>
      <c r="FG624" s="65">
        <v>0</v>
      </c>
    </row>
    <row r="625" spans="1:163">
      <c r="A625" s="699">
        <f>[52]ACCOUNTALLOC!A625</f>
        <v>456.09</v>
      </c>
      <c r="B625" s="698" t="str">
        <f>[52]ACCOUNTALLOC!B625</f>
        <v>Other Elect Revenue - REC Revenue</v>
      </c>
      <c r="C625" s="695">
        <f>[52]ACCOUNTALLOC!C625</f>
        <v>0</v>
      </c>
      <c r="D625" s="700"/>
      <c r="E625" s="697">
        <f>[52]ACCOUNTALLOC!E625</f>
        <v>0</v>
      </c>
      <c r="F625" s="697">
        <f>[52]ACCOUNTALLOC!F625</f>
        <v>0</v>
      </c>
      <c r="G625" s="697">
        <f>[52]ACCOUNTALLOC!G625</f>
        <v>0</v>
      </c>
      <c r="H625" s="697">
        <f>[52]ACCOUNTALLOC!H625</f>
        <v>0</v>
      </c>
      <c r="I625" s="697">
        <f>[52]ACCOUNTALLOC!I625</f>
        <v>0</v>
      </c>
      <c r="J625" s="697">
        <f>[52]ACCOUNTALLOC!J625</f>
        <v>0</v>
      </c>
      <c r="K625" s="697">
        <f>[52]ACCOUNTALLOC!K625</f>
        <v>0</v>
      </c>
      <c r="L625" s="698"/>
      <c r="M625" s="697">
        <f>[52]ACCOUNTALLOC!M625</f>
        <v>0</v>
      </c>
      <c r="N625" s="697">
        <f>[52]ACCOUNTALLOC!N625</f>
        <v>0</v>
      </c>
      <c r="O625" s="697">
        <f>[52]ACCOUNTALLOC!O625</f>
        <v>0</v>
      </c>
      <c r="P625" s="697">
        <f>[52]ACCOUNTALLOC!P625</f>
        <v>0</v>
      </c>
      <c r="Q625" s="697">
        <f>[52]ACCOUNTALLOC!Q625</f>
        <v>0</v>
      </c>
      <c r="R625" s="697">
        <f>[52]ACCOUNTALLOC!R625</f>
        <v>0</v>
      </c>
      <c r="S625" s="697">
        <f>[52]ACCOUNTALLOC!S625</f>
        <v>0</v>
      </c>
      <c r="T625" s="698"/>
      <c r="U625" s="697">
        <f>[52]ACCOUNTALLOC!U625</f>
        <v>0</v>
      </c>
      <c r="V625" s="697">
        <f>[52]ACCOUNTALLOC!V625</f>
        <v>0</v>
      </c>
      <c r="W625" s="697">
        <f>[52]ACCOUNTALLOC!W625</f>
        <v>0</v>
      </c>
      <c r="X625" s="697">
        <f>[52]ACCOUNTALLOC!X625</f>
        <v>0</v>
      </c>
      <c r="Y625" s="697">
        <f>[52]ACCOUNTALLOC!Y625</f>
        <v>0</v>
      </c>
      <c r="Z625" s="697">
        <f>[52]ACCOUNTALLOC!Z625</f>
        <v>0</v>
      </c>
      <c r="AA625" s="697">
        <f>[52]ACCOUNTALLOC!AA625</f>
        <v>0</v>
      </c>
      <c r="AB625" s="698"/>
      <c r="AC625" s="697">
        <f>[52]ACCOUNTALLOC!AC625</f>
        <v>0</v>
      </c>
      <c r="AD625" s="697">
        <f>[52]ACCOUNTALLOC!AD625</f>
        <v>0</v>
      </c>
      <c r="AE625" s="697">
        <f>[52]ACCOUNTALLOC!AE625</f>
        <v>0</v>
      </c>
      <c r="AF625" s="697">
        <f>[52]ACCOUNTALLOC!AF625</f>
        <v>0</v>
      </c>
      <c r="AG625" s="697">
        <f>[52]ACCOUNTALLOC!AG625</f>
        <v>0</v>
      </c>
      <c r="AH625" s="697">
        <f>[52]ACCOUNTALLOC!AH625</f>
        <v>0</v>
      </c>
      <c r="AI625" s="697">
        <f>[52]ACCOUNTALLOC!AI625</f>
        <v>0</v>
      </c>
      <c r="AJ625" s="698"/>
      <c r="AK625" s="697">
        <f>[52]ACCOUNTALLOC!AK625</f>
        <v>0</v>
      </c>
      <c r="AL625" s="697">
        <f>[52]ACCOUNTALLOC!AL625</f>
        <v>0</v>
      </c>
      <c r="AM625" s="697">
        <f>[52]ACCOUNTALLOC!AM625</f>
        <v>0</v>
      </c>
      <c r="AN625" s="697">
        <f>[52]ACCOUNTALLOC!AN625</f>
        <v>0</v>
      </c>
      <c r="AO625" s="697">
        <f>[52]ACCOUNTALLOC!AO625</f>
        <v>0</v>
      </c>
      <c r="AP625" s="697">
        <f>[52]ACCOUNTALLOC!AP625</f>
        <v>0</v>
      </c>
      <c r="AQ625" s="697">
        <f>[52]ACCOUNTALLOC!AQ625</f>
        <v>0</v>
      </c>
      <c r="AR625" s="698"/>
      <c r="AS625" s="697">
        <f>[52]ACCOUNTALLOC!AS625</f>
        <v>0</v>
      </c>
      <c r="AT625" s="697">
        <f>[52]ACCOUNTALLOC!AT625</f>
        <v>0</v>
      </c>
      <c r="AU625" s="697">
        <f>[52]ACCOUNTALLOC!AU625</f>
        <v>0</v>
      </c>
      <c r="AV625" s="697">
        <f>[52]ACCOUNTALLOC!AV625</f>
        <v>0</v>
      </c>
      <c r="AW625" s="697">
        <f>[52]ACCOUNTALLOC!AW625</f>
        <v>0</v>
      </c>
      <c r="AX625" s="697">
        <f>[52]ACCOUNTALLOC!AX625</f>
        <v>0</v>
      </c>
      <c r="AY625" s="697">
        <f>[52]ACCOUNTALLOC!AY625</f>
        <v>0</v>
      </c>
      <c r="AZ625" s="698"/>
      <c r="BA625" s="697">
        <f>[52]ACCOUNTALLOC!BA625</f>
        <v>0</v>
      </c>
      <c r="BB625" s="697">
        <f>[52]ACCOUNTALLOC!BB625</f>
        <v>0</v>
      </c>
      <c r="BC625" s="697">
        <f>[52]ACCOUNTALLOC!BC625</f>
        <v>0</v>
      </c>
      <c r="BD625" s="697">
        <f>[52]ACCOUNTALLOC!BD625</f>
        <v>0</v>
      </c>
      <c r="BE625" s="697">
        <f>[52]ACCOUNTALLOC!BE625</f>
        <v>0</v>
      </c>
      <c r="BF625" s="697">
        <f>[52]ACCOUNTALLOC!BF625</f>
        <v>0</v>
      </c>
      <c r="BG625" s="697">
        <f>[52]ACCOUNTALLOC!BG625</f>
        <v>0</v>
      </c>
      <c r="BH625" s="698"/>
      <c r="BI625" s="697">
        <f>[52]ACCOUNTALLOC!BI625</f>
        <v>0</v>
      </c>
      <c r="BJ625" s="697">
        <f>[52]ACCOUNTALLOC!BJ625</f>
        <v>0</v>
      </c>
      <c r="BK625" s="697">
        <f>[52]ACCOUNTALLOC!BK625</f>
        <v>0</v>
      </c>
      <c r="BL625" s="697">
        <f>[52]ACCOUNTALLOC!BL625</f>
        <v>0</v>
      </c>
      <c r="BM625" s="697">
        <f>[52]ACCOUNTALLOC!BM625</f>
        <v>0</v>
      </c>
      <c r="BN625" s="697">
        <f>[52]ACCOUNTALLOC!BN625</f>
        <v>0</v>
      </c>
      <c r="BO625" s="697">
        <f>[52]ACCOUNTALLOC!BO625</f>
        <v>0</v>
      </c>
      <c r="BP625" s="698"/>
      <c r="BQ625" s="697">
        <f>[52]ACCOUNTALLOC!BQ625</f>
        <v>0</v>
      </c>
      <c r="BR625" s="697">
        <f>[52]ACCOUNTALLOC!BR625</f>
        <v>0</v>
      </c>
      <c r="BS625" s="697">
        <f>[52]ACCOUNTALLOC!BS625</f>
        <v>0</v>
      </c>
      <c r="BT625" s="697">
        <f>[52]ACCOUNTALLOC!BT625</f>
        <v>0</v>
      </c>
      <c r="BU625" s="697">
        <f>[52]ACCOUNTALLOC!BU625</f>
        <v>0</v>
      </c>
      <c r="BV625" s="697">
        <f>[52]ACCOUNTALLOC!BV625</f>
        <v>0</v>
      </c>
      <c r="BW625" s="697">
        <f>[52]ACCOUNTALLOC!BW625</f>
        <v>0</v>
      </c>
      <c r="BX625" s="698"/>
      <c r="BY625" s="697">
        <f>[52]ACCOUNTALLOC!BY625</f>
        <v>0</v>
      </c>
      <c r="BZ625" s="697">
        <f>[52]ACCOUNTALLOC!BZ625</f>
        <v>0</v>
      </c>
      <c r="CA625" s="697">
        <f>[52]ACCOUNTALLOC!CA625</f>
        <v>0</v>
      </c>
      <c r="CB625" s="697">
        <f>[52]ACCOUNTALLOC!CB625</f>
        <v>0</v>
      </c>
      <c r="CC625" s="697">
        <f>[52]ACCOUNTALLOC!CC625</f>
        <v>0</v>
      </c>
      <c r="CD625" s="697">
        <f>[52]ACCOUNTALLOC!CD625</f>
        <v>0</v>
      </c>
      <c r="CE625" s="697">
        <f>[52]ACCOUNTALLOC!CE625</f>
        <v>0</v>
      </c>
      <c r="CF625" s="698"/>
      <c r="CG625" s="697">
        <f>[52]ACCOUNTALLOC!CG625</f>
        <v>0</v>
      </c>
      <c r="CH625" s="697">
        <f>[52]ACCOUNTALLOC!CH625</f>
        <v>0</v>
      </c>
      <c r="CI625" s="697">
        <f>[52]ACCOUNTALLOC!CI625</f>
        <v>0</v>
      </c>
      <c r="CJ625" s="697">
        <f>[52]ACCOUNTALLOC!CJ625</f>
        <v>0</v>
      </c>
      <c r="CK625" s="697">
        <f>[52]ACCOUNTALLOC!CK625</f>
        <v>0</v>
      </c>
      <c r="CL625" s="697">
        <f>[52]ACCOUNTALLOC!CL625</f>
        <v>0</v>
      </c>
      <c r="CM625" s="697">
        <f>[52]ACCOUNTALLOC!CM625</f>
        <v>0</v>
      </c>
      <c r="CN625" s="698">
        <f>[52]ACCOUNTALLOC!CN625</f>
        <v>0</v>
      </c>
      <c r="CO625" s="697">
        <f>[52]ACCOUNTALLOC!CO625</f>
        <v>0</v>
      </c>
      <c r="CP625" s="697">
        <f>[52]ACCOUNTALLOC!CP625</f>
        <v>0</v>
      </c>
      <c r="CQ625" s="697">
        <f>[52]ACCOUNTALLOC!CQ625</f>
        <v>0</v>
      </c>
      <c r="CR625" s="697">
        <f>[52]ACCOUNTALLOC!CR625</f>
        <v>0</v>
      </c>
      <c r="CS625" s="697">
        <f>[52]ACCOUNTALLOC!CS625</f>
        <v>0</v>
      </c>
      <c r="CT625" s="697">
        <f>[52]ACCOUNTALLOC!CT625</f>
        <v>0</v>
      </c>
      <c r="CU625" s="697">
        <f>[52]ACCOUNTALLOC!CU625</f>
        <v>0</v>
      </c>
      <c r="CW625" s="65">
        <f>[52]ACCOUNTALLOC!CW611</f>
        <v>0</v>
      </c>
      <c r="CX625" s="65">
        <f>[52]ACCOUNTALLOC!CX611</f>
        <v>0</v>
      </c>
      <c r="CY625" s="65">
        <f>[52]ACCOUNTALLOC!CY611</f>
        <v>0</v>
      </c>
      <c r="CZ625" s="65">
        <f>[52]ACCOUNTALLOC!CZ611</f>
        <v>0</v>
      </c>
      <c r="DA625" s="65">
        <f>[52]ACCOUNTALLOC!DA611</f>
        <v>0</v>
      </c>
      <c r="DB625" s="65">
        <f>[52]ACCOUNTALLOC!DB611</f>
        <v>0</v>
      </c>
      <c r="DC625" s="65">
        <f>[52]ACCOUNTALLOC!DC611</f>
        <v>0</v>
      </c>
      <c r="DE625" s="65">
        <v>0</v>
      </c>
      <c r="DF625" s="65">
        <v>0</v>
      </c>
      <c r="DG625" s="65">
        <v>0</v>
      </c>
      <c r="DH625" s="65">
        <v>0</v>
      </c>
      <c r="DI625" s="65">
        <v>0</v>
      </c>
      <c r="DJ625" s="65">
        <v>0</v>
      </c>
      <c r="DK625" s="65">
        <v>0</v>
      </c>
      <c r="DM625" s="65">
        <v>0</v>
      </c>
      <c r="DN625" s="65">
        <v>0</v>
      </c>
      <c r="DO625" s="65">
        <v>0</v>
      </c>
      <c r="DP625" s="65">
        <v>0</v>
      </c>
      <c r="DQ625" s="65">
        <v>0</v>
      </c>
      <c r="DR625" s="65">
        <v>0</v>
      </c>
      <c r="DS625" s="65">
        <v>0</v>
      </c>
      <c r="DU625" s="65">
        <v>0</v>
      </c>
      <c r="DV625" s="65">
        <v>0</v>
      </c>
      <c r="DW625" s="65">
        <v>0</v>
      </c>
      <c r="DX625" s="65">
        <v>0</v>
      </c>
      <c r="DY625" s="65">
        <v>0</v>
      </c>
      <c r="DZ625" s="65">
        <v>0</v>
      </c>
      <c r="EA625" s="65">
        <v>0</v>
      </c>
      <c r="EC625" s="65">
        <v>0</v>
      </c>
      <c r="ED625" s="65">
        <v>0</v>
      </c>
      <c r="EE625" s="65">
        <v>0</v>
      </c>
      <c r="EF625" s="65">
        <v>0</v>
      </c>
      <c r="EG625" s="65">
        <v>0</v>
      </c>
      <c r="EH625" s="65">
        <v>0</v>
      </c>
      <c r="EI625" s="65">
        <v>0</v>
      </c>
      <c r="EK625" s="65">
        <v>0</v>
      </c>
      <c r="EL625" s="65">
        <v>0</v>
      </c>
      <c r="EM625" s="65">
        <v>0</v>
      </c>
      <c r="EN625" s="65">
        <v>0</v>
      </c>
      <c r="EO625" s="65">
        <v>0</v>
      </c>
      <c r="EP625" s="65">
        <v>0</v>
      </c>
      <c r="EQ625" s="65">
        <v>0</v>
      </c>
      <c r="ES625" s="65">
        <v>0</v>
      </c>
      <c r="ET625" s="65">
        <v>0</v>
      </c>
      <c r="EU625" s="65">
        <v>0</v>
      </c>
      <c r="EV625" s="65">
        <v>0</v>
      </c>
      <c r="EW625" s="65">
        <v>0</v>
      </c>
      <c r="EX625" s="65">
        <v>0</v>
      </c>
      <c r="EY625" s="65">
        <v>0</v>
      </c>
      <c r="FA625" s="65">
        <v>0</v>
      </c>
      <c r="FB625" s="65">
        <v>0</v>
      </c>
      <c r="FC625" s="65">
        <v>0</v>
      </c>
      <c r="FD625" s="65">
        <v>0</v>
      </c>
      <c r="FE625" s="65">
        <v>0</v>
      </c>
      <c r="FF625" s="65">
        <v>0</v>
      </c>
      <c r="FG625" s="65">
        <v>0</v>
      </c>
    </row>
    <row r="626" spans="1:163">
      <c r="A626" s="699">
        <f>[52]ACCOUNTALLOC!A626</f>
        <v>456.1</v>
      </c>
      <c r="B626" s="698" t="str">
        <f>[52]ACCOUNTALLOC!B626</f>
        <v>Other Elect Revenue - Cedar Hills Facility Fee</v>
      </c>
      <c r="C626" s="695">
        <f>[52]ACCOUNTALLOC!C626</f>
        <v>81157.8</v>
      </c>
      <c r="D626" s="700"/>
      <c r="E626" s="697">
        <f>[52]ACCOUNTALLOC!E626</f>
        <v>5148.6321159873187</v>
      </c>
      <c r="F626" s="697">
        <f>[52]ACCOUNTALLOC!F626</f>
        <v>37629.426063109779</v>
      </c>
      <c r="G626" s="697">
        <f>[52]ACCOUNTALLOC!G626</f>
        <v>0</v>
      </c>
      <c r="H626" s="697">
        <f>[52]ACCOUNTALLOC!H626</f>
        <v>0</v>
      </c>
      <c r="I626" s="697">
        <f>[52]ACCOUNTALLOC!I626</f>
        <v>0</v>
      </c>
      <c r="J626" s="697">
        <f>[52]ACCOUNTALLOC!J626</f>
        <v>0</v>
      </c>
      <c r="K626" s="697">
        <f>[52]ACCOUNTALLOC!K626</f>
        <v>42778.058179097097</v>
      </c>
      <c r="L626" s="698"/>
      <c r="M626" s="697">
        <f>[52]ACCOUNTALLOC!M626</f>
        <v>1187.0325414872987</v>
      </c>
      <c r="N626" s="697">
        <f>[52]ACCOUNTALLOC!N626</f>
        <v>9561.1956241215612</v>
      </c>
      <c r="O626" s="697">
        <f>[52]ACCOUNTALLOC!O626</f>
        <v>0</v>
      </c>
      <c r="P626" s="697">
        <f>[52]ACCOUNTALLOC!P626</f>
        <v>0</v>
      </c>
      <c r="Q626" s="697">
        <f>[52]ACCOUNTALLOC!Q626</f>
        <v>0</v>
      </c>
      <c r="R626" s="697">
        <f>[52]ACCOUNTALLOC!R626</f>
        <v>0</v>
      </c>
      <c r="S626" s="697">
        <f>[52]ACCOUNTALLOC!S626</f>
        <v>10748.22816560886</v>
      </c>
      <c r="T626" s="698"/>
      <c r="U626" s="697">
        <f>[52]ACCOUNTALLOC!U626</f>
        <v>1270.5260461411508</v>
      </c>
      <c r="V626" s="697">
        <f>[52]ACCOUNTALLOC!V626</f>
        <v>10632.781728778347</v>
      </c>
      <c r="W626" s="697">
        <f>[52]ACCOUNTALLOC!W626</f>
        <v>0</v>
      </c>
      <c r="X626" s="697">
        <f>[52]ACCOUNTALLOC!X626</f>
        <v>0</v>
      </c>
      <c r="Y626" s="697">
        <f>[52]ACCOUNTALLOC!Y626</f>
        <v>0</v>
      </c>
      <c r="Z626" s="697">
        <f>[52]ACCOUNTALLOC!Z626</f>
        <v>0</v>
      </c>
      <c r="AA626" s="697">
        <f>[52]ACCOUNTALLOC!AA626</f>
        <v>11903.307774919498</v>
      </c>
      <c r="AB626" s="698"/>
      <c r="AC626" s="697">
        <f>[52]ACCOUNTALLOC!AC626</f>
        <v>667.55706680440085</v>
      </c>
      <c r="AD626" s="697">
        <f>[52]ACCOUNTALLOC!AD626</f>
        <v>6862.033878648368</v>
      </c>
      <c r="AE626" s="697">
        <f>[52]ACCOUNTALLOC!AE626</f>
        <v>0</v>
      </c>
      <c r="AF626" s="697">
        <f>[52]ACCOUNTALLOC!AF626</f>
        <v>0</v>
      </c>
      <c r="AG626" s="697">
        <f>[52]ACCOUNTALLOC!AG626</f>
        <v>0</v>
      </c>
      <c r="AH626" s="697">
        <f>[52]ACCOUNTALLOC!AH626</f>
        <v>0</v>
      </c>
      <c r="AI626" s="697">
        <f>[52]ACCOUNTALLOC!AI626</f>
        <v>7529.5909454527691</v>
      </c>
      <c r="AJ626" s="698"/>
      <c r="AK626" s="697">
        <f>[52]ACCOUNTALLOC!AK626</f>
        <v>471.57741591888453</v>
      </c>
      <c r="AL626" s="697">
        <f>[52]ACCOUNTALLOC!AL626</f>
        <v>4774.2105897789124</v>
      </c>
      <c r="AM626" s="697">
        <f>[52]ACCOUNTALLOC!AM626</f>
        <v>0</v>
      </c>
      <c r="AN626" s="697">
        <f>[52]ACCOUNTALLOC!AN626</f>
        <v>0</v>
      </c>
      <c r="AO626" s="697">
        <f>[52]ACCOUNTALLOC!AO626</f>
        <v>0</v>
      </c>
      <c r="AP626" s="697">
        <f>[52]ACCOUNTALLOC!AP626</f>
        <v>0</v>
      </c>
      <c r="AQ626" s="697">
        <f>[52]ACCOUNTALLOC!AQ626</f>
        <v>5245.7880056977974</v>
      </c>
      <c r="AR626" s="698"/>
      <c r="AS626" s="697">
        <f>[52]ACCOUNTALLOC!AS626</f>
        <v>1.6115830293486316E-2</v>
      </c>
      <c r="AT626" s="697">
        <f>[52]ACCOUNTALLOC!AT626</f>
        <v>15.075087286288904</v>
      </c>
      <c r="AU626" s="697">
        <f>[52]ACCOUNTALLOC!AU626</f>
        <v>0</v>
      </c>
      <c r="AV626" s="697">
        <f>[52]ACCOUNTALLOC!AV626</f>
        <v>0</v>
      </c>
      <c r="AW626" s="697">
        <f>[52]ACCOUNTALLOC!AW626</f>
        <v>0</v>
      </c>
      <c r="AX626" s="697">
        <f>[52]ACCOUNTALLOC!AX626</f>
        <v>0</v>
      </c>
      <c r="AY626" s="697">
        <f>[52]ACCOUNTALLOC!AY626</f>
        <v>15.09120311658239</v>
      </c>
      <c r="AZ626" s="698"/>
      <c r="BA626" s="697">
        <f>[52]ACCOUNTALLOC!BA626</f>
        <v>0</v>
      </c>
      <c r="BB626" s="697">
        <f>[52]ACCOUNTALLOC!BB626</f>
        <v>416.06509417392658</v>
      </c>
      <c r="BC626" s="697">
        <f>[52]ACCOUNTALLOC!BC626</f>
        <v>0</v>
      </c>
      <c r="BD626" s="697">
        <f>[52]ACCOUNTALLOC!BD626</f>
        <v>0</v>
      </c>
      <c r="BE626" s="697">
        <f>[52]ACCOUNTALLOC!BE626</f>
        <v>0</v>
      </c>
      <c r="BF626" s="697">
        <f>[52]ACCOUNTALLOC!BF626</f>
        <v>0</v>
      </c>
      <c r="BG626" s="697">
        <f>[52]ACCOUNTALLOC!BG626</f>
        <v>416.06509417392658</v>
      </c>
      <c r="BH626" s="698"/>
      <c r="BI626" s="697">
        <f>[52]ACCOUNTALLOC!BI626</f>
        <v>0</v>
      </c>
      <c r="BJ626" s="697">
        <f>[52]ACCOUNTALLOC!BJ626</f>
        <v>0</v>
      </c>
      <c r="BK626" s="697">
        <f>[52]ACCOUNTALLOC!BK626</f>
        <v>0</v>
      </c>
      <c r="BL626" s="697">
        <f>[52]ACCOUNTALLOC!BL626</f>
        <v>0</v>
      </c>
      <c r="BM626" s="697">
        <f>[52]ACCOUNTALLOC!BM626</f>
        <v>0</v>
      </c>
      <c r="BN626" s="697">
        <f>[52]ACCOUNTALLOC!BN626</f>
        <v>0</v>
      </c>
      <c r="BO626" s="697">
        <f>[52]ACCOUNTALLOC!BO626</f>
        <v>0</v>
      </c>
      <c r="BP626" s="698"/>
      <c r="BQ626" s="697">
        <f>[52]ACCOUNTALLOC!BQ626</f>
        <v>160.17490570303164</v>
      </c>
      <c r="BR626" s="697">
        <f>[52]ACCOUNTALLOC!BR626</f>
        <v>2066.4724560657651</v>
      </c>
      <c r="BS626" s="697">
        <f>[52]ACCOUNTALLOC!BS626</f>
        <v>0</v>
      </c>
      <c r="BT626" s="697">
        <f>[52]ACCOUNTALLOC!BT626</f>
        <v>0</v>
      </c>
      <c r="BU626" s="697">
        <f>[52]ACCOUNTALLOC!BU626</f>
        <v>0</v>
      </c>
      <c r="BV626" s="697">
        <f>[52]ACCOUNTALLOC!BV626</f>
        <v>0</v>
      </c>
      <c r="BW626" s="697">
        <f>[52]ACCOUNTALLOC!BW626</f>
        <v>2226.6473617687966</v>
      </c>
      <c r="BX626" s="698"/>
      <c r="BY626" s="697">
        <f>[52]ACCOUNTALLOC!BY626</f>
        <v>0</v>
      </c>
      <c r="BZ626" s="697">
        <f>[52]ACCOUNTALLOC!BZ626</f>
        <v>0</v>
      </c>
      <c r="CA626" s="697">
        <f>[52]ACCOUNTALLOC!CA626</f>
        <v>0</v>
      </c>
      <c r="CB626" s="697">
        <f>[52]ACCOUNTALLOC!CB626</f>
        <v>0</v>
      </c>
      <c r="CC626" s="697">
        <f>[52]ACCOUNTALLOC!CC626</f>
        <v>0</v>
      </c>
      <c r="CD626" s="697">
        <f>[52]ACCOUNTALLOC!CD626</f>
        <v>0</v>
      </c>
      <c r="CE626" s="697">
        <f>[52]ACCOUNTALLOC!CE626</f>
        <v>0</v>
      </c>
      <c r="CF626" s="698"/>
      <c r="CG626" s="697">
        <f>[52]ACCOUNTALLOC!CG626</f>
        <v>18.553411579859166</v>
      </c>
      <c r="CH626" s="697">
        <f>[52]ACCOUNTALLOC!CH626</f>
        <v>248.82890242140837</v>
      </c>
      <c r="CI626" s="697">
        <f>[52]ACCOUNTALLOC!CI626</f>
        <v>0</v>
      </c>
      <c r="CJ626" s="697">
        <f>[52]ACCOUNTALLOC!CJ626</f>
        <v>0</v>
      </c>
      <c r="CK626" s="697">
        <f>[52]ACCOUNTALLOC!CK626</f>
        <v>0</v>
      </c>
      <c r="CL626" s="697">
        <f>[52]ACCOUNTALLOC!CL626</f>
        <v>0</v>
      </c>
      <c r="CM626" s="697">
        <f>[52]ACCOUNTALLOC!CM626</f>
        <v>267.38231400126756</v>
      </c>
      <c r="CN626" s="698">
        <f>[52]ACCOUNTALLOC!CN626</f>
        <v>0</v>
      </c>
      <c r="CO626" s="697">
        <f>[52]ACCOUNTALLOC!CO626</f>
        <v>3.2883805477631332</v>
      </c>
      <c r="CP626" s="697">
        <f>[52]ACCOUNTALLOC!CP626</f>
        <v>24.352575615670691</v>
      </c>
      <c r="CQ626" s="697">
        <f>[52]ACCOUNTALLOC!CQ626</f>
        <v>0</v>
      </c>
      <c r="CR626" s="697">
        <f>[52]ACCOUNTALLOC!CR626</f>
        <v>0</v>
      </c>
      <c r="CS626" s="697">
        <f>[52]ACCOUNTALLOC!CS626</f>
        <v>0</v>
      </c>
      <c r="CT626" s="697">
        <f>[52]ACCOUNTALLOC!CT626</f>
        <v>0</v>
      </c>
      <c r="CU626" s="697">
        <f>[52]ACCOUNTALLOC!CU626</f>
        <v>27.640956163433824</v>
      </c>
      <c r="CW626" s="65">
        <f>[52]ACCOUNTALLOC!CW612</f>
        <v>0</v>
      </c>
      <c r="CX626" s="65">
        <f>[52]ACCOUNTALLOC!CX612</f>
        <v>0</v>
      </c>
      <c r="CY626" s="65">
        <f>[52]ACCOUNTALLOC!CY612</f>
        <v>0</v>
      </c>
      <c r="CZ626" s="65">
        <f>[52]ACCOUNTALLOC!CZ612</f>
        <v>0</v>
      </c>
      <c r="DA626" s="65">
        <f>[52]ACCOUNTALLOC!DA612</f>
        <v>0</v>
      </c>
      <c r="DB626" s="65">
        <f>[52]ACCOUNTALLOC!DB612</f>
        <v>0</v>
      </c>
      <c r="DC626" s="65">
        <f>[52]ACCOUNTALLOC!DC612</f>
        <v>0</v>
      </c>
      <c r="DE626" s="65">
        <v>0</v>
      </c>
      <c r="DF626" s="65">
        <v>0</v>
      </c>
      <c r="DG626" s="65">
        <v>0</v>
      </c>
      <c r="DH626" s="65">
        <v>0</v>
      </c>
      <c r="DI626" s="65">
        <v>0</v>
      </c>
      <c r="DJ626" s="65">
        <v>0</v>
      </c>
      <c r="DK626" s="65">
        <v>0</v>
      </c>
      <c r="DM626" s="65">
        <v>0</v>
      </c>
      <c r="DN626" s="65">
        <v>0</v>
      </c>
      <c r="DO626" s="65">
        <v>0</v>
      </c>
      <c r="DP626" s="65">
        <v>0</v>
      </c>
      <c r="DQ626" s="65">
        <v>0</v>
      </c>
      <c r="DR626" s="65">
        <v>0</v>
      </c>
      <c r="DS626" s="65">
        <v>0</v>
      </c>
      <c r="DU626" s="65">
        <v>0</v>
      </c>
      <c r="DV626" s="65">
        <v>0</v>
      </c>
      <c r="DW626" s="65">
        <v>0</v>
      </c>
      <c r="DX626" s="65">
        <v>0</v>
      </c>
      <c r="DY626" s="65">
        <v>0</v>
      </c>
      <c r="DZ626" s="65">
        <v>0</v>
      </c>
      <c r="EA626" s="65">
        <v>0</v>
      </c>
      <c r="EC626" s="65">
        <v>0</v>
      </c>
      <c r="ED626" s="65">
        <v>0</v>
      </c>
      <c r="EE626" s="65">
        <v>0</v>
      </c>
      <c r="EF626" s="65">
        <v>0</v>
      </c>
      <c r="EG626" s="65">
        <v>0</v>
      </c>
      <c r="EH626" s="65">
        <v>0</v>
      </c>
      <c r="EI626" s="65">
        <v>0</v>
      </c>
      <c r="EK626" s="65">
        <v>0</v>
      </c>
      <c r="EL626" s="65">
        <v>0</v>
      </c>
      <c r="EM626" s="65">
        <v>0</v>
      </c>
      <c r="EN626" s="65">
        <v>0</v>
      </c>
      <c r="EO626" s="65">
        <v>0</v>
      </c>
      <c r="EP626" s="65">
        <v>0</v>
      </c>
      <c r="EQ626" s="65">
        <v>0</v>
      </c>
      <c r="ES626" s="65">
        <v>0</v>
      </c>
      <c r="ET626" s="65">
        <v>0</v>
      </c>
      <c r="EU626" s="65">
        <v>0</v>
      </c>
      <c r="EV626" s="65">
        <v>0</v>
      </c>
      <c r="EW626" s="65">
        <v>0</v>
      </c>
      <c r="EX626" s="65">
        <v>0</v>
      </c>
      <c r="EY626" s="65">
        <v>0</v>
      </c>
      <c r="FA626" s="65">
        <v>0</v>
      </c>
      <c r="FB626" s="65">
        <v>0</v>
      </c>
      <c r="FC626" s="65">
        <v>0</v>
      </c>
      <c r="FD626" s="65">
        <v>0</v>
      </c>
      <c r="FE626" s="65">
        <v>0</v>
      </c>
      <c r="FF626" s="65">
        <v>0</v>
      </c>
      <c r="FG626" s="65">
        <v>0</v>
      </c>
    </row>
    <row r="627" spans="1:163">
      <c r="A627" s="699">
        <f>[52]ACCOUNTALLOC!A627</f>
        <v>456.11</v>
      </c>
      <c r="B627" s="698" t="str">
        <f>[52]ACCOUNTALLOC!B627</f>
        <v>Other Elect Revenue -  Biogas Amortization</v>
      </c>
      <c r="C627" s="695">
        <f>[52]ACCOUNTALLOC!C627</f>
        <v>-117872.25000000012</v>
      </c>
      <c r="D627" s="700"/>
      <c r="E627" s="697">
        <f>[52]ACCOUNTALLOC!E627</f>
        <v>-7477.7883571719149</v>
      </c>
      <c r="F627" s="697">
        <f>[52]ACCOUNTALLOC!F627</f>
        <v>-54652.357706436051</v>
      </c>
      <c r="G627" s="697">
        <f>[52]ACCOUNTALLOC!G627</f>
        <v>0</v>
      </c>
      <c r="H627" s="697">
        <f>[52]ACCOUNTALLOC!H627</f>
        <v>0</v>
      </c>
      <c r="I627" s="697">
        <f>[52]ACCOUNTALLOC!I627</f>
        <v>0</v>
      </c>
      <c r="J627" s="697">
        <f>[52]ACCOUNTALLOC!J627</f>
        <v>0</v>
      </c>
      <c r="K627" s="697">
        <f>[52]ACCOUNTALLOC!K627</f>
        <v>-62130.146063607965</v>
      </c>
      <c r="L627" s="698"/>
      <c r="M627" s="697">
        <f>[52]ACCOUNTALLOC!M627</f>
        <v>-1724.0264828313036</v>
      </c>
      <c r="N627" s="697">
        <f>[52]ACCOUNTALLOC!N627</f>
        <v>-13886.522809950044</v>
      </c>
      <c r="O627" s="697">
        <f>[52]ACCOUNTALLOC!O627</f>
        <v>0</v>
      </c>
      <c r="P627" s="697">
        <f>[52]ACCOUNTALLOC!P627</f>
        <v>0</v>
      </c>
      <c r="Q627" s="697">
        <f>[52]ACCOUNTALLOC!Q627</f>
        <v>0</v>
      </c>
      <c r="R627" s="697">
        <f>[52]ACCOUNTALLOC!R627</f>
        <v>0</v>
      </c>
      <c r="S627" s="697">
        <f>[52]ACCOUNTALLOC!S627</f>
        <v>-15610.549292781347</v>
      </c>
      <c r="T627" s="698"/>
      <c r="U627" s="697">
        <f>[52]ACCOUNTALLOC!U627</f>
        <v>-1845.2910717424747</v>
      </c>
      <c r="V627" s="697">
        <f>[52]ACCOUNTALLOC!V627</f>
        <v>-15442.876792249108</v>
      </c>
      <c r="W627" s="697">
        <f>[52]ACCOUNTALLOC!W627</f>
        <v>0</v>
      </c>
      <c r="X627" s="697">
        <f>[52]ACCOUNTALLOC!X627</f>
        <v>0</v>
      </c>
      <c r="Y627" s="697">
        <f>[52]ACCOUNTALLOC!Y627</f>
        <v>0</v>
      </c>
      <c r="Z627" s="697">
        <f>[52]ACCOUNTALLOC!Z627</f>
        <v>0</v>
      </c>
      <c r="AA627" s="697">
        <f>[52]ACCOUNTALLOC!AA627</f>
        <v>-17288.167863991584</v>
      </c>
      <c r="AB627" s="698"/>
      <c r="AC627" s="697">
        <f>[52]ACCOUNTALLOC!AC627</f>
        <v>-969.54887229120448</v>
      </c>
      <c r="AD627" s="697">
        <f>[52]ACCOUNTALLOC!AD627</f>
        <v>-9966.304814232406</v>
      </c>
      <c r="AE627" s="697">
        <f>[52]ACCOUNTALLOC!AE627</f>
        <v>0</v>
      </c>
      <c r="AF627" s="697">
        <f>[52]ACCOUNTALLOC!AF627</f>
        <v>0</v>
      </c>
      <c r="AG627" s="697">
        <f>[52]ACCOUNTALLOC!AG627</f>
        <v>0</v>
      </c>
      <c r="AH627" s="697">
        <f>[52]ACCOUNTALLOC!AH627</f>
        <v>0</v>
      </c>
      <c r="AI627" s="697">
        <f>[52]ACCOUNTALLOC!AI627</f>
        <v>-10935.853686523611</v>
      </c>
      <c r="AJ627" s="698"/>
      <c r="AK627" s="697">
        <f>[52]ACCOUNTALLOC!AK627</f>
        <v>-684.91126008276206</v>
      </c>
      <c r="AL627" s="697">
        <f>[52]ACCOUNTALLOC!AL627</f>
        <v>-6933.9847086918062</v>
      </c>
      <c r="AM627" s="697">
        <f>[52]ACCOUNTALLOC!AM627</f>
        <v>0</v>
      </c>
      <c r="AN627" s="697">
        <f>[52]ACCOUNTALLOC!AN627</f>
        <v>0</v>
      </c>
      <c r="AO627" s="697">
        <f>[52]ACCOUNTALLOC!AO627</f>
        <v>0</v>
      </c>
      <c r="AP627" s="697">
        <f>[52]ACCOUNTALLOC!AP627</f>
        <v>0</v>
      </c>
      <c r="AQ627" s="697">
        <f>[52]ACCOUNTALLOC!AQ627</f>
        <v>-7618.8959687745682</v>
      </c>
      <c r="AR627" s="698"/>
      <c r="AS627" s="697">
        <f>[52]ACCOUNTALLOC!AS627</f>
        <v>-2.3406366083252559E-2</v>
      </c>
      <c r="AT627" s="697">
        <f>[52]ACCOUNTALLOC!AT627</f>
        <v>-21.894808106938196</v>
      </c>
      <c r="AU627" s="697">
        <f>[52]ACCOUNTALLOC!AU627</f>
        <v>0</v>
      </c>
      <c r="AV627" s="697">
        <f>[52]ACCOUNTALLOC!AV627</f>
        <v>0</v>
      </c>
      <c r="AW627" s="697">
        <f>[52]ACCOUNTALLOC!AW627</f>
        <v>0</v>
      </c>
      <c r="AX627" s="697">
        <f>[52]ACCOUNTALLOC!AX627</f>
        <v>0</v>
      </c>
      <c r="AY627" s="697">
        <f>[52]ACCOUNTALLOC!AY627</f>
        <v>-21.91821447302145</v>
      </c>
      <c r="AZ627" s="698"/>
      <c r="BA627" s="697">
        <f>[52]ACCOUNTALLOC!BA627</f>
        <v>0</v>
      </c>
      <c r="BB627" s="697">
        <f>[52]ACCOUNTALLOC!BB627</f>
        <v>-604.28607967124117</v>
      </c>
      <c r="BC627" s="697">
        <f>[52]ACCOUNTALLOC!BC627</f>
        <v>0</v>
      </c>
      <c r="BD627" s="697">
        <f>[52]ACCOUNTALLOC!BD627</f>
        <v>0</v>
      </c>
      <c r="BE627" s="697">
        <f>[52]ACCOUNTALLOC!BE627</f>
        <v>0</v>
      </c>
      <c r="BF627" s="697">
        <f>[52]ACCOUNTALLOC!BF627</f>
        <v>0</v>
      </c>
      <c r="BG627" s="697">
        <f>[52]ACCOUNTALLOC!BG627</f>
        <v>-604.28607967124117</v>
      </c>
      <c r="BH627" s="698"/>
      <c r="BI627" s="697">
        <f>[52]ACCOUNTALLOC!BI627</f>
        <v>0</v>
      </c>
      <c r="BJ627" s="697">
        <f>[52]ACCOUNTALLOC!BJ627</f>
        <v>0</v>
      </c>
      <c r="BK627" s="697">
        <f>[52]ACCOUNTALLOC!BK627</f>
        <v>0</v>
      </c>
      <c r="BL627" s="697">
        <f>[52]ACCOUNTALLOC!BL627</f>
        <v>0</v>
      </c>
      <c r="BM627" s="697">
        <f>[52]ACCOUNTALLOC!BM627</f>
        <v>0</v>
      </c>
      <c r="BN627" s="697">
        <f>[52]ACCOUNTALLOC!BN627</f>
        <v>0</v>
      </c>
      <c r="BO627" s="697">
        <f>[52]ACCOUNTALLOC!BO627</f>
        <v>0</v>
      </c>
      <c r="BP627" s="698"/>
      <c r="BQ627" s="697">
        <f>[52]ACCOUNTALLOC!BQ627</f>
        <v>-232.63539091441845</v>
      </c>
      <c r="BR627" s="697">
        <f>[52]ACCOUNTALLOC!BR627</f>
        <v>-3001.310508164318</v>
      </c>
      <c r="BS627" s="697">
        <f>[52]ACCOUNTALLOC!BS627</f>
        <v>0</v>
      </c>
      <c r="BT627" s="697">
        <f>[52]ACCOUNTALLOC!BT627</f>
        <v>0</v>
      </c>
      <c r="BU627" s="697">
        <f>[52]ACCOUNTALLOC!BU627</f>
        <v>0</v>
      </c>
      <c r="BV627" s="697">
        <f>[52]ACCOUNTALLOC!BV627</f>
        <v>0</v>
      </c>
      <c r="BW627" s="697">
        <f>[52]ACCOUNTALLOC!BW627</f>
        <v>-3233.9458990787366</v>
      </c>
      <c r="BX627" s="698"/>
      <c r="BY627" s="697">
        <f>[52]ACCOUNTALLOC!BY627</f>
        <v>0</v>
      </c>
      <c r="BZ627" s="697">
        <f>[52]ACCOUNTALLOC!BZ627</f>
        <v>0</v>
      </c>
      <c r="CA627" s="697">
        <f>[52]ACCOUNTALLOC!CA627</f>
        <v>0</v>
      </c>
      <c r="CB627" s="697">
        <f>[52]ACCOUNTALLOC!CB627</f>
        <v>0</v>
      </c>
      <c r="CC627" s="697">
        <f>[52]ACCOUNTALLOC!CC627</f>
        <v>0</v>
      </c>
      <c r="CD627" s="697">
        <f>[52]ACCOUNTALLOC!CD627</f>
        <v>0</v>
      </c>
      <c r="CE627" s="697">
        <f>[52]ACCOUNTALLOC!CE627</f>
        <v>0</v>
      </c>
      <c r="CF627" s="698"/>
      <c r="CG627" s="697">
        <f>[52]ACCOUNTALLOC!CG627</f>
        <v>-26.946668935013722</v>
      </c>
      <c r="CH627" s="697">
        <f>[52]ACCOUNTALLOC!CH627</f>
        <v>-361.39499337638381</v>
      </c>
      <c r="CI627" s="697">
        <f>[52]ACCOUNTALLOC!CI627</f>
        <v>0</v>
      </c>
      <c r="CJ627" s="697">
        <f>[52]ACCOUNTALLOC!CJ627</f>
        <v>0</v>
      </c>
      <c r="CK627" s="697">
        <f>[52]ACCOUNTALLOC!CK627</f>
        <v>0</v>
      </c>
      <c r="CL627" s="697">
        <f>[52]ACCOUNTALLOC!CL627</f>
        <v>0</v>
      </c>
      <c r="CM627" s="697">
        <f>[52]ACCOUNTALLOC!CM627</f>
        <v>-388.34166231139756</v>
      </c>
      <c r="CN627" s="698">
        <f>[52]ACCOUNTALLOC!CN627</f>
        <v>0</v>
      </c>
      <c r="CO627" s="697">
        <f>[52]ACCOUNTALLOC!CO627</f>
        <v>-4.7759896648390336</v>
      </c>
      <c r="CP627" s="697">
        <f>[52]ACCOUNTALLOC!CP627</f>
        <v>-35.369279121837238</v>
      </c>
      <c r="CQ627" s="697">
        <f>[52]ACCOUNTALLOC!CQ627</f>
        <v>0</v>
      </c>
      <c r="CR627" s="697">
        <f>[52]ACCOUNTALLOC!CR627</f>
        <v>0</v>
      </c>
      <c r="CS627" s="697">
        <f>[52]ACCOUNTALLOC!CS627</f>
        <v>0</v>
      </c>
      <c r="CT627" s="697">
        <f>[52]ACCOUNTALLOC!CT627</f>
        <v>0</v>
      </c>
      <c r="CU627" s="697">
        <f>[52]ACCOUNTALLOC!CU627</f>
        <v>-40.145268786676269</v>
      </c>
      <c r="CW627" s="65">
        <f>[52]ACCOUNTALLOC!CW613</f>
        <v>0</v>
      </c>
      <c r="CX627" s="65">
        <f>[52]ACCOUNTALLOC!CX613</f>
        <v>0</v>
      </c>
      <c r="CY627" s="65">
        <f>[52]ACCOUNTALLOC!CY613</f>
        <v>0</v>
      </c>
      <c r="CZ627" s="65">
        <f>[52]ACCOUNTALLOC!CZ613</f>
        <v>0</v>
      </c>
      <c r="DA627" s="65">
        <f>[52]ACCOUNTALLOC!DA613</f>
        <v>0</v>
      </c>
      <c r="DB627" s="65">
        <f>[52]ACCOUNTALLOC!DB613</f>
        <v>0</v>
      </c>
      <c r="DC627" s="65">
        <f>[52]ACCOUNTALLOC!DC613</f>
        <v>0</v>
      </c>
      <c r="DE627" s="65">
        <v>0</v>
      </c>
      <c r="DF627" s="65">
        <v>0</v>
      </c>
      <c r="DG627" s="65">
        <v>0</v>
      </c>
      <c r="DH627" s="65">
        <v>0</v>
      </c>
      <c r="DI627" s="65">
        <v>0</v>
      </c>
      <c r="DJ627" s="65">
        <v>0</v>
      </c>
      <c r="DK627" s="65">
        <v>0</v>
      </c>
      <c r="DM627" s="65">
        <v>0</v>
      </c>
      <c r="DN627" s="65">
        <v>0</v>
      </c>
      <c r="DO627" s="65">
        <v>0</v>
      </c>
      <c r="DP627" s="65">
        <v>0</v>
      </c>
      <c r="DQ627" s="65">
        <v>0</v>
      </c>
      <c r="DR627" s="65">
        <v>0</v>
      </c>
      <c r="DS627" s="65">
        <v>0</v>
      </c>
      <c r="DU627" s="65">
        <v>0</v>
      </c>
      <c r="DV627" s="65">
        <v>0</v>
      </c>
      <c r="DW627" s="65">
        <v>0</v>
      </c>
      <c r="DX627" s="65">
        <v>0</v>
      </c>
      <c r="DY627" s="65">
        <v>0</v>
      </c>
      <c r="DZ627" s="65">
        <v>0</v>
      </c>
      <c r="EA627" s="65">
        <v>0</v>
      </c>
      <c r="EC627" s="65">
        <v>0</v>
      </c>
      <c r="ED627" s="65">
        <v>0</v>
      </c>
      <c r="EE627" s="65">
        <v>0</v>
      </c>
      <c r="EF627" s="65">
        <v>0</v>
      </c>
      <c r="EG627" s="65">
        <v>0</v>
      </c>
      <c r="EH627" s="65">
        <v>0</v>
      </c>
      <c r="EI627" s="65">
        <v>0</v>
      </c>
      <c r="EK627" s="65">
        <v>0</v>
      </c>
      <c r="EL627" s="65">
        <v>0</v>
      </c>
      <c r="EM627" s="65">
        <v>0</v>
      </c>
      <c r="EN627" s="65">
        <v>0</v>
      </c>
      <c r="EO627" s="65">
        <v>0</v>
      </c>
      <c r="EP627" s="65">
        <v>0</v>
      </c>
      <c r="EQ627" s="65">
        <v>0</v>
      </c>
      <c r="ES627" s="65">
        <v>0</v>
      </c>
      <c r="ET627" s="65">
        <v>0</v>
      </c>
      <c r="EU627" s="65">
        <v>0</v>
      </c>
      <c r="EV627" s="65">
        <v>0</v>
      </c>
      <c r="EW627" s="65">
        <v>0</v>
      </c>
      <c r="EX627" s="65">
        <v>0</v>
      </c>
      <c r="EY627" s="65">
        <v>0</v>
      </c>
      <c r="FA627" s="65">
        <v>0</v>
      </c>
      <c r="FB627" s="65">
        <v>0</v>
      </c>
      <c r="FC627" s="65">
        <v>0</v>
      </c>
      <c r="FD627" s="65">
        <v>0</v>
      </c>
      <c r="FE627" s="65">
        <v>0</v>
      </c>
      <c r="FF627" s="65">
        <v>0</v>
      </c>
      <c r="FG627" s="65">
        <v>0</v>
      </c>
    </row>
    <row r="628" spans="1:163">
      <c r="A628" s="699">
        <f>[52]ACCOUNTALLOC!A628</f>
        <v>456.12</v>
      </c>
      <c r="B628" s="698" t="str">
        <f>[52]ACCOUNTALLOC!B628</f>
        <v>Other Elect Revenue -  Ferndale Plant</v>
      </c>
      <c r="C628" s="695">
        <f>[52]ACCOUNTALLOC!C628</f>
        <v>305.69</v>
      </c>
      <c r="D628" s="700"/>
      <c r="E628" s="697">
        <f>[52]ACCOUNTALLOC!E628</f>
        <v>19.392903104028985</v>
      </c>
      <c r="F628" s="697">
        <f>[52]ACCOUNTALLOC!F628</f>
        <v>141.73547401767948</v>
      </c>
      <c r="G628" s="697">
        <f>[52]ACCOUNTALLOC!G628</f>
        <v>0</v>
      </c>
      <c r="H628" s="697">
        <f>[52]ACCOUNTALLOC!H628</f>
        <v>0</v>
      </c>
      <c r="I628" s="697">
        <f>[52]ACCOUNTALLOC!I628</f>
        <v>0</v>
      </c>
      <c r="J628" s="697">
        <f>[52]ACCOUNTALLOC!J628</f>
        <v>0</v>
      </c>
      <c r="K628" s="697">
        <f>[52]ACCOUNTALLOC!K628</f>
        <v>161.12837712170847</v>
      </c>
      <c r="L628" s="698"/>
      <c r="M628" s="697">
        <f>[52]ACCOUNTALLOC!M628</f>
        <v>4.4710918433872324</v>
      </c>
      <c r="N628" s="697">
        <f>[52]ACCOUNTALLOC!N628</f>
        <v>36.013320843316592</v>
      </c>
      <c r="O628" s="697">
        <f>[52]ACCOUNTALLOC!O628</f>
        <v>0</v>
      </c>
      <c r="P628" s="697">
        <f>[52]ACCOUNTALLOC!P628</f>
        <v>0</v>
      </c>
      <c r="Q628" s="697">
        <f>[52]ACCOUNTALLOC!Q628</f>
        <v>0</v>
      </c>
      <c r="R628" s="697">
        <f>[52]ACCOUNTALLOC!R628</f>
        <v>0</v>
      </c>
      <c r="S628" s="697">
        <f>[52]ACCOUNTALLOC!S628</f>
        <v>40.484412686703827</v>
      </c>
      <c r="T628" s="698"/>
      <c r="U628" s="697">
        <f>[52]ACCOUNTALLOC!U628</f>
        <v>4.7855795381945843</v>
      </c>
      <c r="V628" s="697">
        <f>[52]ACCOUNTALLOC!V628</f>
        <v>40.049570671830097</v>
      </c>
      <c r="W628" s="697">
        <f>[52]ACCOUNTALLOC!W628</f>
        <v>0</v>
      </c>
      <c r="X628" s="697">
        <f>[52]ACCOUNTALLOC!X628</f>
        <v>0</v>
      </c>
      <c r="Y628" s="697">
        <f>[52]ACCOUNTALLOC!Y628</f>
        <v>0</v>
      </c>
      <c r="Z628" s="697">
        <f>[52]ACCOUNTALLOC!Z628</f>
        <v>0</v>
      </c>
      <c r="AA628" s="697">
        <f>[52]ACCOUNTALLOC!AA628</f>
        <v>44.835150210024679</v>
      </c>
      <c r="AB628" s="698"/>
      <c r="AC628" s="697">
        <f>[52]ACCOUNTALLOC!AC628</f>
        <v>2.5144289242862339</v>
      </c>
      <c r="AD628" s="697">
        <f>[52]ACCOUNTALLOC!AD628</f>
        <v>25.846623939584603</v>
      </c>
      <c r="AE628" s="697">
        <f>[52]ACCOUNTALLOC!AE628</f>
        <v>0</v>
      </c>
      <c r="AF628" s="697">
        <f>[52]ACCOUNTALLOC!AF628</f>
        <v>0</v>
      </c>
      <c r="AG628" s="697">
        <f>[52]ACCOUNTALLOC!AG628</f>
        <v>0</v>
      </c>
      <c r="AH628" s="697">
        <f>[52]ACCOUNTALLOC!AH628</f>
        <v>0</v>
      </c>
      <c r="AI628" s="697">
        <f>[52]ACCOUNTALLOC!AI628</f>
        <v>28.361052863870839</v>
      </c>
      <c r="AJ628" s="698"/>
      <c r="AK628" s="697">
        <f>[52]ACCOUNTALLOC!AK628</f>
        <v>1.7762494827637494</v>
      </c>
      <c r="AL628" s="697">
        <f>[52]ACCOUNTALLOC!AL628</f>
        <v>17.982602229108174</v>
      </c>
      <c r="AM628" s="697">
        <f>[52]ACCOUNTALLOC!AM628</f>
        <v>0</v>
      </c>
      <c r="AN628" s="697">
        <f>[52]ACCOUNTALLOC!AN628</f>
        <v>0</v>
      </c>
      <c r="AO628" s="697">
        <f>[52]ACCOUNTALLOC!AO628</f>
        <v>0</v>
      </c>
      <c r="AP628" s="697">
        <f>[52]ACCOUNTALLOC!AP628</f>
        <v>0</v>
      </c>
      <c r="AQ628" s="697">
        <f>[52]ACCOUNTALLOC!AQ628</f>
        <v>19.758851711871923</v>
      </c>
      <c r="AR628" s="698"/>
      <c r="AS628" s="697">
        <f>[52]ACCOUNTALLOC!AS628</f>
        <v>6.0702091017940759E-5</v>
      </c>
      <c r="AT628" s="697">
        <f>[52]ACCOUNTALLOC!AT628</f>
        <v>5.678201519195511E-2</v>
      </c>
      <c r="AU628" s="697">
        <f>[52]ACCOUNTALLOC!AU628</f>
        <v>0</v>
      </c>
      <c r="AV628" s="697">
        <f>[52]ACCOUNTALLOC!AV628</f>
        <v>0</v>
      </c>
      <c r="AW628" s="697">
        <f>[52]ACCOUNTALLOC!AW628</f>
        <v>0</v>
      </c>
      <c r="AX628" s="697">
        <f>[52]ACCOUNTALLOC!AX628</f>
        <v>0</v>
      </c>
      <c r="AY628" s="697">
        <f>[52]ACCOUNTALLOC!AY628</f>
        <v>5.6842717282973049E-2</v>
      </c>
      <c r="AZ628" s="698"/>
      <c r="BA628" s="697">
        <f>[52]ACCOUNTALLOC!BA628</f>
        <v>0</v>
      </c>
      <c r="BB628" s="697">
        <f>[52]ACCOUNTALLOC!BB628</f>
        <v>1.5671560667986022</v>
      </c>
      <c r="BC628" s="697">
        <f>[52]ACCOUNTALLOC!BC628</f>
        <v>0</v>
      </c>
      <c r="BD628" s="697">
        <f>[52]ACCOUNTALLOC!BD628</f>
        <v>0</v>
      </c>
      <c r="BE628" s="697">
        <f>[52]ACCOUNTALLOC!BE628</f>
        <v>0</v>
      </c>
      <c r="BF628" s="697">
        <f>[52]ACCOUNTALLOC!BF628</f>
        <v>0</v>
      </c>
      <c r="BG628" s="697">
        <f>[52]ACCOUNTALLOC!BG628</f>
        <v>1.5671560667986022</v>
      </c>
      <c r="BH628" s="698"/>
      <c r="BI628" s="697">
        <f>[52]ACCOUNTALLOC!BI628</f>
        <v>0</v>
      </c>
      <c r="BJ628" s="697">
        <f>[52]ACCOUNTALLOC!BJ628</f>
        <v>0</v>
      </c>
      <c r="BK628" s="697">
        <f>[52]ACCOUNTALLOC!BK628</f>
        <v>0</v>
      </c>
      <c r="BL628" s="697">
        <f>[52]ACCOUNTALLOC!BL628</f>
        <v>0</v>
      </c>
      <c r="BM628" s="697">
        <f>[52]ACCOUNTALLOC!BM628</f>
        <v>0</v>
      </c>
      <c r="BN628" s="697">
        <f>[52]ACCOUNTALLOC!BN628</f>
        <v>0</v>
      </c>
      <c r="BO628" s="697">
        <f>[52]ACCOUNTALLOC!BO628</f>
        <v>0</v>
      </c>
      <c r="BP628" s="698"/>
      <c r="BQ628" s="697">
        <f>[52]ACCOUNTALLOC!BQ628</f>
        <v>0.60331683367907629</v>
      </c>
      <c r="BR628" s="697">
        <f>[52]ACCOUNTALLOC!BR628</f>
        <v>7.7836013925308922</v>
      </c>
      <c r="BS628" s="697">
        <f>[52]ACCOUNTALLOC!BS628</f>
        <v>0</v>
      </c>
      <c r="BT628" s="697">
        <f>[52]ACCOUNTALLOC!BT628</f>
        <v>0</v>
      </c>
      <c r="BU628" s="697">
        <f>[52]ACCOUNTALLOC!BU628</f>
        <v>0</v>
      </c>
      <c r="BV628" s="697">
        <f>[52]ACCOUNTALLOC!BV628</f>
        <v>0</v>
      </c>
      <c r="BW628" s="697">
        <f>[52]ACCOUNTALLOC!BW628</f>
        <v>8.3869182262099677</v>
      </c>
      <c r="BX628" s="698"/>
      <c r="BY628" s="697">
        <f>[52]ACCOUNTALLOC!BY628</f>
        <v>0</v>
      </c>
      <c r="BZ628" s="697">
        <f>[52]ACCOUNTALLOC!BZ628</f>
        <v>0</v>
      </c>
      <c r="CA628" s="697">
        <f>[52]ACCOUNTALLOC!CA628</f>
        <v>0</v>
      </c>
      <c r="CB628" s="697">
        <f>[52]ACCOUNTALLOC!CB628</f>
        <v>0</v>
      </c>
      <c r="CC628" s="697">
        <f>[52]ACCOUNTALLOC!CC628</f>
        <v>0</v>
      </c>
      <c r="CD628" s="697">
        <f>[52]ACCOUNTALLOC!CD628</f>
        <v>0</v>
      </c>
      <c r="CE628" s="697">
        <f>[52]ACCOUNTALLOC!CE628</f>
        <v>0</v>
      </c>
      <c r="CF628" s="698"/>
      <c r="CG628" s="697">
        <f>[52]ACCOUNTALLOC!CG628</f>
        <v>6.9883515642946814E-2</v>
      </c>
      <c r="CH628" s="697">
        <f>[52]ACCOUNTALLOC!CH628</f>
        <v>0.93724210342321157</v>
      </c>
      <c r="CI628" s="697">
        <f>[52]ACCOUNTALLOC!CI628</f>
        <v>0</v>
      </c>
      <c r="CJ628" s="697">
        <f>[52]ACCOUNTALLOC!CJ628</f>
        <v>0</v>
      </c>
      <c r="CK628" s="697">
        <f>[52]ACCOUNTALLOC!CK628</f>
        <v>0</v>
      </c>
      <c r="CL628" s="697">
        <f>[52]ACCOUNTALLOC!CL628</f>
        <v>0</v>
      </c>
      <c r="CM628" s="697">
        <f>[52]ACCOUNTALLOC!CM628</f>
        <v>1.0071256190661584</v>
      </c>
      <c r="CN628" s="698">
        <f>[52]ACCOUNTALLOC!CN628</f>
        <v>0</v>
      </c>
      <c r="CO628" s="697">
        <f>[52]ACCOUNTALLOC!CO628</f>
        <v>1.2386055926179767E-2</v>
      </c>
      <c r="CP628" s="697">
        <f>[52]ACCOUNTALLOC!CP628</f>
        <v>9.1726720536465661E-2</v>
      </c>
      <c r="CQ628" s="697">
        <f>[52]ACCOUNTALLOC!CQ628</f>
        <v>0</v>
      </c>
      <c r="CR628" s="697">
        <f>[52]ACCOUNTALLOC!CR628</f>
        <v>0</v>
      </c>
      <c r="CS628" s="697">
        <f>[52]ACCOUNTALLOC!CS628</f>
        <v>0</v>
      </c>
      <c r="CT628" s="697">
        <f>[52]ACCOUNTALLOC!CT628</f>
        <v>0</v>
      </c>
      <c r="CU628" s="697">
        <f>[52]ACCOUNTALLOC!CU628</f>
        <v>0.10411277646264543</v>
      </c>
      <c r="CW628" s="65">
        <f>[52]ACCOUNTALLOC!CW614</f>
        <v>0</v>
      </c>
      <c r="CX628" s="65">
        <f>[52]ACCOUNTALLOC!CX614</f>
        <v>0</v>
      </c>
      <c r="CY628" s="65">
        <f>[52]ACCOUNTALLOC!CY614</f>
        <v>0</v>
      </c>
      <c r="CZ628" s="65">
        <f>[52]ACCOUNTALLOC!CZ614</f>
        <v>0</v>
      </c>
      <c r="DA628" s="65">
        <f>[52]ACCOUNTALLOC!DA614</f>
        <v>0</v>
      </c>
      <c r="DB628" s="65">
        <f>[52]ACCOUNTALLOC!DB614</f>
        <v>0</v>
      </c>
      <c r="DC628" s="65">
        <f>[52]ACCOUNTALLOC!DC614</f>
        <v>0</v>
      </c>
      <c r="DE628" s="65">
        <v>0</v>
      </c>
      <c r="DF628" s="65">
        <v>0</v>
      </c>
      <c r="DG628" s="65">
        <v>0</v>
      </c>
      <c r="DH628" s="65">
        <v>0</v>
      </c>
      <c r="DI628" s="65">
        <v>0</v>
      </c>
      <c r="DJ628" s="65">
        <v>0</v>
      </c>
      <c r="DK628" s="65">
        <v>0</v>
      </c>
      <c r="DM628" s="65">
        <v>0</v>
      </c>
      <c r="DN628" s="65">
        <v>0</v>
      </c>
      <c r="DO628" s="65">
        <v>0</v>
      </c>
      <c r="DP628" s="65">
        <v>0</v>
      </c>
      <c r="DQ628" s="65">
        <v>0</v>
      </c>
      <c r="DR628" s="65">
        <v>0</v>
      </c>
      <c r="DS628" s="65">
        <v>0</v>
      </c>
      <c r="DU628" s="65">
        <v>0</v>
      </c>
      <c r="DV628" s="65">
        <v>0</v>
      </c>
      <c r="DW628" s="65">
        <v>0</v>
      </c>
      <c r="DX628" s="65">
        <v>0</v>
      </c>
      <c r="DY628" s="65">
        <v>0</v>
      </c>
      <c r="DZ628" s="65">
        <v>0</v>
      </c>
      <c r="EA628" s="65">
        <v>0</v>
      </c>
      <c r="EC628" s="65">
        <v>0</v>
      </c>
      <c r="ED628" s="65">
        <v>0</v>
      </c>
      <c r="EE628" s="65">
        <v>0</v>
      </c>
      <c r="EF628" s="65">
        <v>0</v>
      </c>
      <c r="EG628" s="65">
        <v>0</v>
      </c>
      <c r="EH628" s="65">
        <v>0</v>
      </c>
      <c r="EI628" s="65">
        <v>0</v>
      </c>
      <c r="EK628" s="65">
        <v>0</v>
      </c>
      <c r="EL628" s="65">
        <v>0</v>
      </c>
      <c r="EM628" s="65">
        <v>0</v>
      </c>
      <c r="EN628" s="65">
        <v>0</v>
      </c>
      <c r="EO628" s="65">
        <v>0</v>
      </c>
      <c r="EP628" s="65">
        <v>0</v>
      </c>
      <c r="EQ628" s="65">
        <v>0</v>
      </c>
      <c r="ES628" s="65">
        <v>0</v>
      </c>
      <c r="ET628" s="65">
        <v>0</v>
      </c>
      <c r="EU628" s="65">
        <v>0</v>
      </c>
      <c r="EV628" s="65">
        <v>0</v>
      </c>
      <c r="EW628" s="65">
        <v>0</v>
      </c>
      <c r="EX628" s="65">
        <v>0</v>
      </c>
      <c r="EY628" s="65">
        <v>0</v>
      </c>
      <c r="FA628" s="65">
        <v>0</v>
      </c>
      <c r="FB628" s="65">
        <v>0</v>
      </c>
      <c r="FC628" s="65">
        <v>0</v>
      </c>
      <c r="FD628" s="65">
        <v>0</v>
      </c>
      <c r="FE628" s="65">
        <v>0</v>
      </c>
      <c r="FF628" s="65">
        <v>0</v>
      </c>
      <c r="FG628" s="65">
        <v>0</v>
      </c>
    </row>
    <row r="629" spans="1:163">
      <c r="A629" s="699">
        <f>[52]ACCOUNTALLOC!A629</f>
        <v>456.13</v>
      </c>
      <c r="B629" s="698" t="str">
        <f>[52]ACCOUNTALLOC!B629</f>
        <v>Other Elect Revenue - Misc</v>
      </c>
      <c r="C629" s="695">
        <f>[52]ACCOUNTALLOC!C629</f>
        <v>223368.24</v>
      </c>
      <c r="D629" s="700"/>
      <c r="E629" s="697">
        <f>[52]ACCOUNTALLOC!E629</f>
        <v>131195.41127204456</v>
      </c>
      <c r="F629" s="697">
        <f>[52]ACCOUNTALLOC!F629</f>
        <v>0</v>
      </c>
      <c r="G629" s="697">
        <f>[52]ACCOUNTALLOC!G629</f>
        <v>17324.911697301974</v>
      </c>
      <c r="H629" s="697">
        <f>[52]ACCOUNTALLOC!H629</f>
        <v>0</v>
      </c>
      <c r="I629" s="697">
        <f>[52]ACCOUNTALLOC!I629</f>
        <v>0</v>
      </c>
      <c r="J629" s="697">
        <f>[52]ACCOUNTALLOC!J629</f>
        <v>0</v>
      </c>
      <c r="K629" s="697">
        <f>[52]ACCOUNTALLOC!K629</f>
        <v>148520.32296934654</v>
      </c>
      <c r="L629" s="698"/>
      <c r="M629" s="697">
        <f>[52]ACCOUNTALLOC!M629</f>
        <v>24132.459030192091</v>
      </c>
      <c r="N629" s="697">
        <f>[52]ACCOUNTALLOC!N629</f>
        <v>0</v>
      </c>
      <c r="O629" s="697">
        <f>[52]ACCOUNTALLOC!O629</f>
        <v>2345.0414248059292</v>
      </c>
      <c r="P629" s="697">
        <f>[52]ACCOUNTALLOC!P629</f>
        <v>0</v>
      </c>
      <c r="Q629" s="697">
        <f>[52]ACCOUNTALLOC!Q629</f>
        <v>0</v>
      </c>
      <c r="R629" s="697">
        <f>[52]ACCOUNTALLOC!R629</f>
        <v>0</v>
      </c>
      <c r="S629" s="697">
        <f>[52]ACCOUNTALLOC!S629</f>
        <v>26477.500454998019</v>
      </c>
      <c r="T629" s="698"/>
      <c r="U629" s="697">
        <f>[52]ACCOUNTALLOC!U629</f>
        <v>20404.260130521052</v>
      </c>
      <c r="V629" s="697">
        <f>[52]ACCOUNTALLOC!V629</f>
        <v>0</v>
      </c>
      <c r="W629" s="697">
        <f>[52]ACCOUNTALLOC!W629</f>
        <v>617.29203808450632</v>
      </c>
      <c r="X629" s="697">
        <f>[52]ACCOUNTALLOC!X629</f>
        <v>0</v>
      </c>
      <c r="Y629" s="697">
        <f>[52]ACCOUNTALLOC!Y629</f>
        <v>0</v>
      </c>
      <c r="Z629" s="697">
        <f>[52]ACCOUNTALLOC!Z629</f>
        <v>0</v>
      </c>
      <c r="AA629" s="697">
        <f>[52]ACCOUNTALLOC!AA629</f>
        <v>21021.552168605558</v>
      </c>
      <c r="AB629" s="698"/>
      <c r="AC629" s="697">
        <f>[52]ACCOUNTALLOC!AC629</f>
        <v>8883.2754984219537</v>
      </c>
      <c r="AD629" s="697">
        <f>[52]ACCOUNTALLOC!AD629</f>
        <v>0</v>
      </c>
      <c r="AE629" s="697">
        <f>[52]ACCOUNTALLOC!AE629</f>
        <v>68.354625907990837</v>
      </c>
      <c r="AF629" s="697">
        <f>[52]ACCOUNTALLOC!AF629</f>
        <v>0</v>
      </c>
      <c r="AG629" s="697">
        <f>[52]ACCOUNTALLOC!AG629</f>
        <v>0</v>
      </c>
      <c r="AH629" s="697">
        <f>[52]ACCOUNTALLOC!AH629</f>
        <v>0</v>
      </c>
      <c r="AI629" s="697">
        <f>[52]ACCOUNTALLOC!AI629</f>
        <v>8951.630124329944</v>
      </c>
      <c r="AJ629" s="698"/>
      <c r="AK629" s="697">
        <f>[52]ACCOUNTALLOC!AK629</f>
        <v>7072.3055157683948</v>
      </c>
      <c r="AL629" s="697">
        <f>[52]ACCOUNTALLOC!AL629</f>
        <v>0</v>
      </c>
      <c r="AM629" s="697">
        <f>[52]ACCOUNTALLOC!AM629</f>
        <v>815.80993119939706</v>
      </c>
      <c r="AN629" s="697">
        <f>[52]ACCOUNTALLOC!AN629</f>
        <v>0</v>
      </c>
      <c r="AO629" s="697">
        <f>[52]ACCOUNTALLOC!AO629</f>
        <v>0</v>
      </c>
      <c r="AP629" s="697">
        <f>[52]ACCOUNTALLOC!AP629</f>
        <v>0</v>
      </c>
      <c r="AQ629" s="697">
        <f>[52]ACCOUNTALLOC!AQ629</f>
        <v>7888.1154469677922</v>
      </c>
      <c r="AR629" s="698"/>
      <c r="AS629" s="697">
        <f>[52]ACCOUNTALLOC!AS629</f>
        <v>87.306957668436198</v>
      </c>
      <c r="AT629" s="697">
        <f>[52]ACCOUNTALLOC!AT629</f>
        <v>0</v>
      </c>
      <c r="AU629" s="697">
        <f>[52]ACCOUNTALLOC!AU629</f>
        <v>2.6451128435447315</v>
      </c>
      <c r="AV629" s="697">
        <f>[52]ACCOUNTALLOC!AV629</f>
        <v>0</v>
      </c>
      <c r="AW629" s="697">
        <f>[52]ACCOUNTALLOC!AW629</f>
        <v>0</v>
      </c>
      <c r="AX629" s="697">
        <f>[52]ACCOUNTALLOC!AX629</f>
        <v>0</v>
      </c>
      <c r="AY629" s="697">
        <f>[52]ACCOUNTALLOC!AY629</f>
        <v>89.952070511980935</v>
      </c>
      <c r="AZ629" s="698"/>
      <c r="BA629" s="697">
        <f>[52]ACCOUNTALLOC!BA629</f>
        <v>1687.6640873742072</v>
      </c>
      <c r="BB629" s="697">
        <f>[52]ACCOUNTALLOC!BB629</f>
        <v>0</v>
      </c>
      <c r="BC629" s="697">
        <f>[52]ACCOUNTALLOC!BC629</f>
        <v>263.65483048011089</v>
      </c>
      <c r="BD629" s="697">
        <f>[52]ACCOUNTALLOC!BD629</f>
        <v>0</v>
      </c>
      <c r="BE629" s="697">
        <f>[52]ACCOUNTALLOC!BE629</f>
        <v>0</v>
      </c>
      <c r="BF629" s="697">
        <f>[52]ACCOUNTALLOC!BF629</f>
        <v>0</v>
      </c>
      <c r="BG629" s="697">
        <f>[52]ACCOUNTALLOC!BG629</f>
        <v>1951.318917854318</v>
      </c>
      <c r="BH629" s="698"/>
      <c r="BI629" s="697">
        <f>[52]ACCOUNTALLOC!BI629</f>
        <v>2632.3971455397264</v>
      </c>
      <c r="BJ629" s="697">
        <f>[52]ACCOUNTALLOC!BJ629</f>
        <v>0</v>
      </c>
      <c r="BK629" s="697">
        <f>[52]ACCOUNTALLOC!BK629</f>
        <v>53.324572661211832</v>
      </c>
      <c r="BL629" s="697">
        <f>[52]ACCOUNTALLOC!BL629</f>
        <v>0</v>
      </c>
      <c r="BM629" s="697">
        <f>[52]ACCOUNTALLOC!BM629</f>
        <v>0</v>
      </c>
      <c r="BN629" s="697">
        <f>[52]ACCOUNTALLOC!BN629</f>
        <v>0</v>
      </c>
      <c r="BO629" s="697">
        <f>[52]ACCOUNTALLOC!BO629</f>
        <v>2685.7217182009381</v>
      </c>
      <c r="BP629" s="698"/>
      <c r="BQ629" s="697">
        <f>[52]ACCOUNTALLOC!BQ629</f>
        <v>990.42275902712186</v>
      </c>
      <c r="BR629" s="697">
        <f>[52]ACCOUNTALLOC!BR629</f>
        <v>0</v>
      </c>
      <c r="BS629" s="697">
        <f>[52]ACCOUNTALLOC!BS629</f>
        <v>33.114432594623011</v>
      </c>
      <c r="BT629" s="697">
        <f>[52]ACCOUNTALLOC!BT629</f>
        <v>0</v>
      </c>
      <c r="BU629" s="697">
        <f>[52]ACCOUNTALLOC!BU629</f>
        <v>0</v>
      </c>
      <c r="BV629" s="697">
        <f>[52]ACCOUNTALLOC!BV629</f>
        <v>0</v>
      </c>
      <c r="BW629" s="697">
        <f>[52]ACCOUNTALLOC!BW629</f>
        <v>1023.5371916217449</v>
      </c>
      <c r="BX629" s="698"/>
      <c r="BY629" s="697">
        <f>[52]ACCOUNTALLOC!BY629</f>
        <v>300.3225920471661</v>
      </c>
      <c r="BZ629" s="697">
        <f>[52]ACCOUNTALLOC!BZ629</f>
        <v>0</v>
      </c>
      <c r="CA629" s="697">
        <f>[52]ACCOUNTALLOC!CA629</f>
        <v>53.31395105642828</v>
      </c>
      <c r="CB629" s="697">
        <f>[52]ACCOUNTALLOC!CB629</f>
        <v>0</v>
      </c>
      <c r="CC629" s="697">
        <f>[52]ACCOUNTALLOC!CC629</f>
        <v>0</v>
      </c>
      <c r="CD629" s="697">
        <f>[52]ACCOUNTALLOC!CD629</f>
        <v>0</v>
      </c>
      <c r="CE629" s="697">
        <f>[52]ACCOUNTALLOC!CE629</f>
        <v>353.63654310359436</v>
      </c>
      <c r="CF629" s="698"/>
      <c r="CG629" s="697">
        <f>[52]ACCOUNTALLOC!CG629</f>
        <v>1207.6467123117184</v>
      </c>
      <c r="CH629" s="697">
        <f>[52]ACCOUNTALLOC!CH629</f>
        <v>0</v>
      </c>
      <c r="CI629" s="697">
        <f>[52]ACCOUNTALLOC!CI629</f>
        <v>3128.7639852046404</v>
      </c>
      <c r="CJ629" s="697">
        <f>[52]ACCOUNTALLOC!CJ629</f>
        <v>0</v>
      </c>
      <c r="CK629" s="697">
        <f>[52]ACCOUNTALLOC!CK629</f>
        <v>0</v>
      </c>
      <c r="CL629" s="697">
        <f>[52]ACCOUNTALLOC!CL629</f>
        <v>0</v>
      </c>
      <c r="CM629" s="697">
        <f>[52]ACCOUNTALLOC!CM629</f>
        <v>4336.4106975163586</v>
      </c>
      <c r="CN629" s="698">
        <f>[52]ACCOUNTALLOC!CN629</f>
        <v>0</v>
      </c>
      <c r="CO629" s="697">
        <f>[52]ACCOUNTALLOC!CO629</f>
        <v>67.947252664812325</v>
      </c>
      <c r="CP629" s="697">
        <f>[52]ACCOUNTALLOC!CP629</f>
        <v>0</v>
      </c>
      <c r="CQ629" s="697">
        <f>[52]ACCOUNTALLOC!CQ629</f>
        <v>0.59444427834572966</v>
      </c>
      <c r="CR629" s="697">
        <f>[52]ACCOUNTALLOC!CR629</f>
        <v>0</v>
      </c>
      <c r="CS629" s="697">
        <f>[52]ACCOUNTALLOC!CS629</f>
        <v>0</v>
      </c>
      <c r="CT629" s="697">
        <f>[52]ACCOUNTALLOC!CT629</f>
        <v>0</v>
      </c>
      <c r="CU629" s="697">
        <f>[52]ACCOUNTALLOC!CU629</f>
        <v>68.541696943158058</v>
      </c>
      <c r="CW629" s="65">
        <f>[52]ACCOUNTALLOC!CW615</f>
        <v>0</v>
      </c>
      <c r="CX629" s="65">
        <f>[52]ACCOUNTALLOC!CX615</f>
        <v>0</v>
      </c>
      <c r="CY629" s="65">
        <f>[52]ACCOUNTALLOC!CY615</f>
        <v>0</v>
      </c>
      <c r="CZ629" s="65">
        <f>[52]ACCOUNTALLOC!CZ615</f>
        <v>0</v>
      </c>
      <c r="DA629" s="65">
        <f>[52]ACCOUNTALLOC!DA615</f>
        <v>0</v>
      </c>
      <c r="DB629" s="65">
        <f>[52]ACCOUNTALLOC!DB615</f>
        <v>0</v>
      </c>
      <c r="DC629" s="65">
        <f>[52]ACCOUNTALLOC!DC615</f>
        <v>0</v>
      </c>
      <c r="DE629" s="65">
        <v>0</v>
      </c>
      <c r="DF629" s="65">
        <v>0</v>
      </c>
      <c r="DG629" s="65">
        <v>0</v>
      </c>
      <c r="DH629" s="65">
        <v>0</v>
      </c>
      <c r="DI629" s="65">
        <v>0</v>
      </c>
      <c r="DJ629" s="65">
        <v>0</v>
      </c>
      <c r="DK629" s="65">
        <v>0</v>
      </c>
      <c r="DM629" s="65">
        <v>0</v>
      </c>
      <c r="DN629" s="65">
        <v>0</v>
      </c>
      <c r="DO629" s="65">
        <v>0</v>
      </c>
      <c r="DP629" s="65">
        <v>0</v>
      </c>
      <c r="DQ629" s="65">
        <v>0</v>
      </c>
      <c r="DR629" s="65">
        <v>0</v>
      </c>
      <c r="DS629" s="65">
        <v>0</v>
      </c>
      <c r="DU629" s="65">
        <v>0</v>
      </c>
      <c r="DV629" s="65">
        <v>0</v>
      </c>
      <c r="DW629" s="65">
        <v>0</v>
      </c>
      <c r="DX629" s="65">
        <v>0</v>
      </c>
      <c r="DY629" s="65">
        <v>0</v>
      </c>
      <c r="DZ629" s="65">
        <v>0</v>
      </c>
      <c r="EA629" s="65">
        <v>0</v>
      </c>
      <c r="EC629" s="65">
        <v>0</v>
      </c>
      <c r="ED629" s="65">
        <v>0</v>
      </c>
      <c r="EE629" s="65">
        <v>0</v>
      </c>
      <c r="EF629" s="65">
        <v>0</v>
      </c>
      <c r="EG629" s="65">
        <v>0</v>
      </c>
      <c r="EH629" s="65">
        <v>0</v>
      </c>
      <c r="EI629" s="65">
        <v>0</v>
      </c>
      <c r="EK629" s="65">
        <v>0</v>
      </c>
      <c r="EL629" s="65">
        <v>0</v>
      </c>
      <c r="EM629" s="65">
        <v>0</v>
      </c>
      <c r="EN629" s="65">
        <v>0</v>
      </c>
      <c r="EO629" s="65">
        <v>0</v>
      </c>
      <c r="EP629" s="65">
        <v>0</v>
      </c>
      <c r="EQ629" s="65">
        <v>0</v>
      </c>
      <c r="ES629" s="65">
        <v>0</v>
      </c>
      <c r="ET629" s="65">
        <v>0</v>
      </c>
      <c r="EU629" s="65">
        <v>0</v>
      </c>
      <c r="EV629" s="65">
        <v>0</v>
      </c>
      <c r="EW629" s="65">
        <v>0</v>
      </c>
      <c r="EX629" s="65">
        <v>0</v>
      </c>
      <c r="EY629" s="65">
        <v>0</v>
      </c>
      <c r="FA629" s="65">
        <v>0</v>
      </c>
      <c r="FB629" s="65">
        <v>0</v>
      </c>
      <c r="FC629" s="65">
        <v>0</v>
      </c>
      <c r="FD629" s="65">
        <v>0</v>
      </c>
      <c r="FE629" s="65">
        <v>0</v>
      </c>
      <c r="FF629" s="65">
        <v>0</v>
      </c>
      <c r="FG629" s="65">
        <v>0</v>
      </c>
    </row>
    <row r="630" spans="1:163">
      <c r="A630" s="699">
        <f>[52]ACCOUNTALLOC!A630</f>
        <v>456.14</v>
      </c>
      <c r="B630" s="698" t="str">
        <f>[52]ACCOUNTALLOC!B630</f>
        <v>Other Elect Revenue -  Decoupling Amortization</v>
      </c>
      <c r="C630" s="695">
        <f>[52]ACCOUNTALLOC!C630</f>
        <v>138492.68999999575</v>
      </c>
      <c r="D630" s="700"/>
      <c r="E630" s="697">
        <f>[52]ACCOUNTALLOC!E630</f>
        <v>81343.728287966165</v>
      </c>
      <c r="F630" s="697">
        <f>[52]ACCOUNTALLOC!F630</f>
        <v>0</v>
      </c>
      <c r="G630" s="697">
        <f>[52]ACCOUNTALLOC!G630</f>
        <v>10741.785067437262</v>
      </c>
      <c r="H630" s="697">
        <f>[52]ACCOUNTALLOC!H630</f>
        <v>0</v>
      </c>
      <c r="I630" s="697">
        <f>[52]ACCOUNTALLOC!I630</f>
        <v>0</v>
      </c>
      <c r="J630" s="697">
        <f>[52]ACCOUNTALLOC!J630</f>
        <v>0</v>
      </c>
      <c r="K630" s="697">
        <f>[52]ACCOUNTALLOC!K630</f>
        <v>92085.513355403426</v>
      </c>
      <c r="L630" s="698"/>
      <c r="M630" s="697">
        <f>[52]ACCOUNTALLOC!M630</f>
        <v>14962.597938749002</v>
      </c>
      <c r="N630" s="697">
        <f>[52]ACCOUNTALLOC!N630</f>
        <v>0</v>
      </c>
      <c r="O630" s="697">
        <f>[52]ACCOUNTALLOC!O630</f>
        <v>1453.9716796031335</v>
      </c>
      <c r="P630" s="697">
        <f>[52]ACCOUNTALLOC!P630</f>
        <v>0</v>
      </c>
      <c r="Q630" s="697">
        <f>[52]ACCOUNTALLOC!Q630</f>
        <v>0</v>
      </c>
      <c r="R630" s="697">
        <f>[52]ACCOUNTALLOC!R630</f>
        <v>0</v>
      </c>
      <c r="S630" s="697">
        <f>[52]ACCOUNTALLOC!S630</f>
        <v>16416.569618352136</v>
      </c>
      <c r="T630" s="698"/>
      <c r="U630" s="697">
        <f>[52]ACCOUNTALLOC!U630</f>
        <v>12651.041495136125</v>
      </c>
      <c r="V630" s="697">
        <f>[52]ACCOUNTALLOC!V630</f>
        <v>0</v>
      </c>
      <c r="W630" s="697">
        <f>[52]ACCOUNTALLOC!W630</f>
        <v>382.73317133135441</v>
      </c>
      <c r="X630" s="697">
        <f>[52]ACCOUNTALLOC!X630</f>
        <v>0</v>
      </c>
      <c r="Y630" s="697">
        <f>[52]ACCOUNTALLOC!Y630</f>
        <v>0</v>
      </c>
      <c r="Z630" s="697">
        <f>[52]ACCOUNTALLOC!Z630</f>
        <v>0</v>
      </c>
      <c r="AA630" s="697">
        <f>[52]ACCOUNTALLOC!AA630</f>
        <v>13033.77466646748</v>
      </c>
      <c r="AB630" s="698"/>
      <c r="AC630" s="697">
        <f>[52]ACCOUNTALLOC!AC630</f>
        <v>5507.8050477879469</v>
      </c>
      <c r="AD630" s="697">
        <f>[52]ACCOUNTALLOC!AD630</f>
        <v>0</v>
      </c>
      <c r="AE630" s="697">
        <f>[52]ACCOUNTALLOC!AE630</f>
        <v>42.381208787520791</v>
      </c>
      <c r="AF630" s="697">
        <f>[52]ACCOUNTALLOC!AF630</f>
        <v>0</v>
      </c>
      <c r="AG630" s="697">
        <f>[52]ACCOUNTALLOC!AG630</f>
        <v>0</v>
      </c>
      <c r="AH630" s="697">
        <f>[52]ACCOUNTALLOC!AH630</f>
        <v>0</v>
      </c>
      <c r="AI630" s="697">
        <f>[52]ACCOUNTALLOC!AI630</f>
        <v>5550.1862565754673</v>
      </c>
      <c r="AJ630" s="698"/>
      <c r="AK630" s="697">
        <f>[52]ACCOUNTALLOC!AK630</f>
        <v>4384.9681377288562</v>
      </c>
      <c r="AL630" s="697">
        <f>[52]ACCOUNTALLOC!AL630</f>
        <v>0</v>
      </c>
      <c r="AM630" s="697">
        <f>[52]ACCOUNTALLOC!AM630</f>
        <v>505.81815884172232</v>
      </c>
      <c r="AN630" s="697">
        <f>[52]ACCOUNTALLOC!AN630</f>
        <v>0</v>
      </c>
      <c r="AO630" s="697">
        <f>[52]ACCOUNTALLOC!AO630</f>
        <v>0</v>
      </c>
      <c r="AP630" s="697">
        <f>[52]ACCOUNTALLOC!AP630</f>
        <v>0</v>
      </c>
      <c r="AQ630" s="697">
        <f>[52]ACCOUNTALLOC!AQ630</f>
        <v>4890.7862965705781</v>
      </c>
      <c r="AR630" s="698"/>
      <c r="AS630" s="697">
        <f>[52]ACCOUNTALLOC!AS630</f>
        <v>54.132026214727247</v>
      </c>
      <c r="AT630" s="697">
        <f>[52]ACCOUNTALLOC!AT630</f>
        <v>0</v>
      </c>
      <c r="AU630" s="697">
        <f>[52]ACCOUNTALLOC!AU630</f>
        <v>1.6400218448963371</v>
      </c>
      <c r="AV630" s="697">
        <f>[52]ACCOUNTALLOC!AV630</f>
        <v>0</v>
      </c>
      <c r="AW630" s="697">
        <f>[52]ACCOUNTALLOC!AW630</f>
        <v>0</v>
      </c>
      <c r="AX630" s="697">
        <f>[52]ACCOUNTALLOC!AX630</f>
        <v>0</v>
      </c>
      <c r="AY630" s="697">
        <f>[52]ACCOUNTALLOC!AY630</f>
        <v>55.772048059623586</v>
      </c>
      <c r="AZ630" s="698"/>
      <c r="BA630" s="697">
        <f>[52]ACCOUNTALLOC!BA630</f>
        <v>1046.3848364335138</v>
      </c>
      <c r="BB630" s="697">
        <f>[52]ACCOUNTALLOC!BB630</f>
        <v>0</v>
      </c>
      <c r="BC630" s="697">
        <f>[52]ACCOUNTALLOC!BC630</f>
        <v>163.47116628883063</v>
      </c>
      <c r="BD630" s="697">
        <f>[52]ACCOUNTALLOC!BD630</f>
        <v>0</v>
      </c>
      <c r="BE630" s="697">
        <f>[52]ACCOUNTALLOC!BE630</f>
        <v>0</v>
      </c>
      <c r="BF630" s="697">
        <f>[52]ACCOUNTALLOC!BF630</f>
        <v>0</v>
      </c>
      <c r="BG630" s="697">
        <f>[52]ACCOUNTALLOC!BG630</f>
        <v>1209.8560027223443</v>
      </c>
      <c r="BH630" s="698"/>
      <c r="BI630" s="697">
        <f>[52]ACCOUNTALLOC!BI630</f>
        <v>1632.137862724383</v>
      </c>
      <c r="BJ630" s="697">
        <f>[52]ACCOUNTALLOC!BJ630</f>
        <v>0</v>
      </c>
      <c r="BK630" s="697">
        <f>[52]ACCOUNTALLOC!BK630</f>
        <v>33.062280971329933</v>
      </c>
      <c r="BL630" s="697">
        <f>[52]ACCOUNTALLOC!BL630</f>
        <v>0</v>
      </c>
      <c r="BM630" s="697">
        <f>[52]ACCOUNTALLOC!BM630</f>
        <v>0</v>
      </c>
      <c r="BN630" s="697">
        <f>[52]ACCOUNTALLOC!BN630</f>
        <v>0</v>
      </c>
      <c r="BO630" s="697">
        <f>[52]ACCOUNTALLOC!BO630</f>
        <v>1665.200143695713</v>
      </c>
      <c r="BP630" s="698"/>
      <c r="BQ630" s="697">
        <f>[52]ACCOUNTALLOC!BQ630</f>
        <v>614.08153699417471</v>
      </c>
      <c r="BR630" s="697">
        <f>[52]ACCOUNTALLOC!BR630</f>
        <v>0</v>
      </c>
      <c r="BS630" s="697">
        <f>[52]ACCOUNTALLOC!BS630</f>
        <v>20.531597723350821</v>
      </c>
      <c r="BT630" s="697">
        <f>[52]ACCOUNTALLOC!BT630</f>
        <v>0</v>
      </c>
      <c r="BU630" s="697">
        <f>[52]ACCOUNTALLOC!BU630</f>
        <v>0</v>
      </c>
      <c r="BV630" s="697">
        <f>[52]ACCOUNTALLOC!BV630</f>
        <v>0</v>
      </c>
      <c r="BW630" s="697">
        <f>[52]ACCOUNTALLOC!BW630</f>
        <v>634.61313471752555</v>
      </c>
      <c r="BX630" s="698"/>
      <c r="BY630" s="697">
        <f>[52]ACCOUNTALLOC!BY630</f>
        <v>186.20589767096413</v>
      </c>
      <c r="BZ630" s="697">
        <f>[52]ACCOUNTALLOC!BZ630</f>
        <v>0</v>
      </c>
      <c r="CA630" s="697">
        <f>[52]ACCOUNTALLOC!CA630</f>
        <v>33.055695368029347</v>
      </c>
      <c r="CB630" s="697">
        <f>[52]ACCOUNTALLOC!CB630</f>
        <v>0</v>
      </c>
      <c r="CC630" s="697">
        <f>[52]ACCOUNTALLOC!CC630</f>
        <v>0</v>
      </c>
      <c r="CD630" s="697">
        <f>[52]ACCOUNTALLOC!CD630</f>
        <v>0</v>
      </c>
      <c r="CE630" s="697">
        <f>[52]ACCOUNTALLOC!CE630</f>
        <v>219.26159303899348</v>
      </c>
      <c r="CF630" s="698"/>
      <c r="CG630" s="697">
        <f>[52]ACCOUNTALLOC!CG630</f>
        <v>748.76464871505857</v>
      </c>
      <c r="CH630" s="697">
        <f>[52]ACCOUNTALLOC!CH630</f>
        <v>0</v>
      </c>
      <c r="CI630" s="697">
        <f>[52]ACCOUNTALLOC!CI630</f>
        <v>1939.8950391787912</v>
      </c>
      <c r="CJ630" s="697">
        <f>[52]ACCOUNTALLOC!CJ630</f>
        <v>0</v>
      </c>
      <c r="CK630" s="697">
        <f>[52]ACCOUNTALLOC!CK630</f>
        <v>0</v>
      </c>
      <c r="CL630" s="697">
        <f>[52]ACCOUNTALLOC!CL630</f>
        <v>0</v>
      </c>
      <c r="CM630" s="697">
        <f>[52]ACCOUNTALLOC!CM630</f>
        <v>2688.6596878938499</v>
      </c>
      <c r="CN630" s="698">
        <f>[52]ACCOUNTALLOC!CN630</f>
        <v>0</v>
      </c>
      <c r="CO630" s="697">
        <f>[52]ACCOUNTALLOC!CO630</f>
        <v>42.128629386430404</v>
      </c>
      <c r="CP630" s="697">
        <f>[52]ACCOUNTALLOC!CP630</f>
        <v>0</v>
      </c>
      <c r="CQ630" s="697">
        <f>[52]ACCOUNTALLOC!CQ630</f>
        <v>0.36856711215169319</v>
      </c>
      <c r="CR630" s="697">
        <f>[52]ACCOUNTALLOC!CR630</f>
        <v>0</v>
      </c>
      <c r="CS630" s="697">
        <f>[52]ACCOUNTALLOC!CS630</f>
        <v>0</v>
      </c>
      <c r="CT630" s="697">
        <f>[52]ACCOUNTALLOC!CT630</f>
        <v>0</v>
      </c>
      <c r="CU630" s="697">
        <f>[52]ACCOUNTALLOC!CU630</f>
        <v>42.497196498582099</v>
      </c>
      <c r="CW630" s="65">
        <f>[52]ACCOUNTALLOC!CW616</f>
        <v>0</v>
      </c>
      <c r="CX630" s="65">
        <f>[52]ACCOUNTALLOC!CX616</f>
        <v>0</v>
      </c>
      <c r="CY630" s="65">
        <f>[52]ACCOUNTALLOC!CY616</f>
        <v>0</v>
      </c>
      <c r="CZ630" s="65">
        <f>[52]ACCOUNTALLOC!CZ616</f>
        <v>0</v>
      </c>
      <c r="DA630" s="65">
        <f>[52]ACCOUNTALLOC!DA616</f>
        <v>0</v>
      </c>
      <c r="DB630" s="65">
        <f>[52]ACCOUNTALLOC!DB616</f>
        <v>0</v>
      </c>
      <c r="DC630" s="65">
        <f>[52]ACCOUNTALLOC!DC616</f>
        <v>0</v>
      </c>
      <c r="DE630" s="65">
        <v>0</v>
      </c>
      <c r="DF630" s="65">
        <v>0</v>
      </c>
      <c r="DG630" s="65">
        <v>0</v>
      </c>
      <c r="DH630" s="65">
        <v>0</v>
      </c>
      <c r="DI630" s="65">
        <v>0</v>
      </c>
      <c r="DJ630" s="65">
        <v>0</v>
      </c>
      <c r="DK630" s="65">
        <v>0</v>
      </c>
      <c r="DM630" s="65">
        <v>0</v>
      </c>
      <c r="DN630" s="65">
        <v>0</v>
      </c>
      <c r="DO630" s="65">
        <v>0</v>
      </c>
      <c r="DP630" s="65">
        <v>0</v>
      </c>
      <c r="DQ630" s="65">
        <v>0</v>
      </c>
      <c r="DR630" s="65">
        <v>0</v>
      </c>
      <c r="DS630" s="65">
        <v>0</v>
      </c>
      <c r="DU630" s="65">
        <v>0</v>
      </c>
      <c r="DV630" s="65">
        <v>0</v>
      </c>
      <c r="DW630" s="65">
        <v>0</v>
      </c>
      <c r="DX630" s="65">
        <v>0</v>
      </c>
      <c r="DY630" s="65">
        <v>0</v>
      </c>
      <c r="DZ630" s="65">
        <v>0</v>
      </c>
      <c r="EA630" s="65">
        <v>0</v>
      </c>
      <c r="EC630" s="65">
        <v>0</v>
      </c>
      <c r="ED630" s="65">
        <v>0</v>
      </c>
      <c r="EE630" s="65">
        <v>0</v>
      </c>
      <c r="EF630" s="65">
        <v>0</v>
      </c>
      <c r="EG630" s="65">
        <v>0</v>
      </c>
      <c r="EH630" s="65">
        <v>0</v>
      </c>
      <c r="EI630" s="65">
        <v>0</v>
      </c>
      <c r="EK630" s="65">
        <v>0</v>
      </c>
      <c r="EL630" s="65">
        <v>0</v>
      </c>
      <c r="EM630" s="65">
        <v>0</v>
      </c>
      <c r="EN630" s="65">
        <v>0</v>
      </c>
      <c r="EO630" s="65">
        <v>0</v>
      </c>
      <c r="EP630" s="65">
        <v>0</v>
      </c>
      <c r="EQ630" s="65">
        <v>0</v>
      </c>
      <c r="ES630" s="65">
        <v>0</v>
      </c>
      <c r="ET630" s="65">
        <v>0</v>
      </c>
      <c r="EU630" s="65">
        <v>0</v>
      </c>
      <c r="EV630" s="65">
        <v>0</v>
      </c>
      <c r="EW630" s="65">
        <v>0</v>
      </c>
      <c r="EX630" s="65">
        <v>0</v>
      </c>
      <c r="EY630" s="65">
        <v>0</v>
      </c>
      <c r="FA630" s="65">
        <v>0</v>
      </c>
      <c r="FB630" s="65">
        <v>0</v>
      </c>
      <c r="FC630" s="65">
        <v>0</v>
      </c>
      <c r="FD630" s="65">
        <v>0</v>
      </c>
      <c r="FE630" s="65">
        <v>0</v>
      </c>
      <c r="FF630" s="65">
        <v>0</v>
      </c>
      <c r="FG630" s="65">
        <v>0</v>
      </c>
    </row>
    <row r="631" spans="1:163">
      <c r="A631" s="699">
        <f>[52]ACCOUNTALLOC!A631</f>
        <v>456.15</v>
      </c>
      <c r="B631" s="698" t="str">
        <f>[52]ACCOUNTALLOC!B631</f>
        <v>Other Elect Revenue - Transmission Transportation</v>
      </c>
      <c r="C631" s="695">
        <f>[52]ACCOUNTALLOC!C631</f>
        <v>0</v>
      </c>
      <c r="D631" s="700"/>
      <c r="E631" s="697">
        <f>[52]ACCOUNTALLOC!E631</f>
        <v>0</v>
      </c>
      <c r="F631" s="697">
        <f>[52]ACCOUNTALLOC!F631</f>
        <v>0</v>
      </c>
      <c r="G631" s="697">
        <f>[52]ACCOUNTALLOC!G631</f>
        <v>0</v>
      </c>
      <c r="H631" s="697">
        <f>[52]ACCOUNTALLOC!H631</f>
        <v>0</v>
      </c>
      <c r="I631" s="697">
        <f>[52]ACCOUNTALLOC!I631</f>
        <v>0</v>
      </c>
      <c r="J631" s="697">
        <f>[52]ACCOUNTALLOC!J631</f>
        <v>0</v>
      </c>
      <c r="K631" s="697">
        <f>[52]ACCOUNTALLOC!K631</f>
        <v>0</v>
      </c>
      <c r="L631" s="698"/>
      <c r="M631" s="697">
        <f>[52]ACCOUNTALLOC!M631</f>
        <v>0</v>
      </c>
      <c r="N631" s="697">
        <f>[52]ACCOUNTALLOC!N631</f>
        <v>0</v>
      </c>
      <c r="O631" s="697">
        <f>[52]ACCOUNTALLOC!O631</f>
        <v>0</v>
      </c>
      <c r="P631" s="697">
        <f>[52]ACCOUNTALLOC!P631</f>
        <v>0</v>
      </c>
      <c r="Q631" s="697">
        <f>[52]ACCOUNTALLOC!Q631</f>
        <v>0</v>
      </c>
      <c r="R631" s="697">
        <f>[52]ACCOUNTALLOC!R631</f>
        <v>0</v>
      </c>
      <c r="S631" s="697">
        <f>[52]ACCOUNTALLOC!S631</f>
        <v>0</v>
      </c>
      <c r="T631" s="698"/>
      <c r="U631" s="697">
        <f>[52]ACCOUNTALLOC!U631</f>
        <v>0</v>
      </c>
      <c r="V631" s="697">
        <f>[52]ACCOUNTALLOC!V631</f>
        <v>0</v>
      </c>
      <c r="W631" s="697">
        <f>[52]ACCOUNTALLOC!W631</f>
        <v>0</v>
      </c>
      <c r="X631" s="697">
        <f>[52]ACCOUNTALLOC!X631</f>
        <v>0</v>
      </c>
      <c r="Y631" s="697">
        <f>[52]ACCOUNTALLOC!Y631</f>
        <v>0</v>
      </c>
      <c r="Z631" s="697">
        <f>[52]ACCOUNTALLOC!Z631</f>
        <v>0</v>
      </c>
      <c r="AA631" s="697">
        <f>[52]ACCOUNTALLOC!AA631</f>
        <v>0</v>
      </c>
      <c r="AB631" s="698"/>
      <c r="AC631" s="697">
        <f>[52]ACCOUNTALLOC!AC631</f>
        <v>0</v>
      </c>
      <c r="AD631" s="697">
        <f>[52]ACCOUNTALLOC!AD631</f>
        <v>0</v>
      </c>
      <c r="AE631" s="697">
        <f>[52]ACCOUNTALLOC!AE631</f>
        <v>0</v>
      </c>
      <c r="AF631" s="697">
        <f>[52]ACCOUNTALLOC!AF631</f>
        <v>0</v>
      </c>
      <c r="AG631" s="697">
        <f>[52]ACCOUNTALLOC!AG631</f>
        <v>0</v>
      </c>
      <c r="AH631" s="697">
        <f>[52]ACCOUNTALLOC!AH631</f>
        <v>0</v>
      </c>
      <c r="AI631" s="697">
        <f>[52]ACCOUNTALLOC!AI631</f>
        <v>0</v>
      </c>
      <c r="AJ631" s="698"/>
      <c r="AK631" s="697">
        <f>[52]ACCOUNTALLOC!AK631</f>
        <v>0</v>
      </c>
      <c r="AL631" s="697">
        <f>[52]ACCOUNTALLOC!AL631</f>
        <v>0</v>
      </c>
      <c r="AM631" s="697">
        <f>[52]ACCOUNTALLOC!AM631</f>
        <v>0</v>
      </c>
      <c r="AN631" s="697">
        <f>[52]ACCOUNTALLOC!AN631</f>
        <v>0</v>
      </c>
      <c r="AO631" s="697">
        <f>[52]ACCOUNTALLOC!AO631</f>
        <v>0</v>
      </c>
      <c r="AP631" s="697">
        <f>[52]ACCOUNTALLOC!AP631</f>
        <v>0</v>
      </c>
      <c r="AQ631" s="697">
        <f>[52]ACCOUNTALLOC!AQ631</f>
        <v>0</v>
      </c>
      <c r="AR631" s="698"/>
      <c r="AS631" s="697">
        <f>[52]ACCOUNTALLOC!AS631</f>
        <v>0</v>
      </c>
      <c r="AT631" s="697">
        <f>[52]ACCOUNTALLOC!AT631</f>
        <v>0</v>
      </c>
      <c r="AU631" s="697">
        <f>[52]ACCOUNTALLOC!AU631</f>
        <v>0</v>
      </c>
      <c r="AV631" s="697">
        <f>[52]ACCOUNTALLOC!AV631</f>
        <v>0</v>
      </c>
      <c r="AW631" s="697">
        <f>[52]ACCOUNTALLOC!AW631</f>
        <v>0</v>
      </c>
      <c r="AX631" s="697">
        <f>[52]ACCOUNTALLOC!AX631</f>
        <v>0</v>
      </c>
      <c r="AY631" s="697">
        <f>[52]ACCOUNTALLOC!AY631</f>
        <v>0</v>
      </c>
      <c r="AZ631" s="698"/>
      <c r="BA631" s="697">
        <f>[52]ACCOUNTALLOC!BA631</f>
        <v>0</v>
      </c>
      <c r="BB631" s="697">
        <f>[52]ACCOUNTALLOC!BB631</f>
        <v>0</v>
      </c>
      <c r="BC631" s="697">
        <f>[52]ACCOUNTALLOC!BC631</f>
        <v>0</v>
      </c>
      <c r="BD631" s="697">
        <f>[52]ACCOUNTALLOC!BD631</f>
        <v>0</v>
      </c>
      <c r="BE631" s="697">
        <f>[52]ACCOUNTALLOC!BE631</f>
        <v>0</v>
      </c>
      <c r="BF631" s="697">
        <f>[52]ACCOUNTALLOC!BF631</f>
        <v>0</v>
      </c>
      <c r="BG631" s="697">
        <f>[52]ACCOUNTALLOC!BG631</f>
        <v>0</v>
      </c>
      <c r="BH631" s="698"/>
      <c r="BI631" s="697">
        <f>[52]ACCOUNTALLOC!BI631</f>
        <v>0</v>
      </c>
      <c r="BJ631" s="697">
        <f>[52]ACCOUNTALLOC!BJ631</f>
        <v>0</v>
      </c>
      <c r="BK631" s="697">
        <f>[52]ACCOUNTALLOC!BK631</f>
        <v>0</v>
      </c>
      <c r="BL631" s="697">
        <f>[52]ACCOUNTALLOC!BL631</f>
        <v>0</v>
      </c>
      <c r="BM631" s="697">
        <f>[52]ACCOUNTALLOC!BM631</f>
        <v>0</v>
      </c>
      <c r="BN631" s="697">
        <f>[52]ACCOUNTALLOC!BN631</f>
        <v>0</v>
      </c>
      <c r="BO631" s="697">
        <f>[52]ACCOUNTALLOC!BO631</f>
        <v>0</v>
      </c>
      <c r="BP631" s="698"/>
      <c r="BQ631" s="697">
        <f>[52]ACCOUNTALLOC!BQ631</f>
        <v>0</v>
      </c>
      <c r="BR631" s="697">
        <f>[52]ACCOUNTALLOC!BR631</f>
        <v>0</v>
      </c>
      <c r="BS631" s="697">
        <f>[52]ACCOUNTALLOC!BS631</f>
        <v>0</v>
      </c>
      <c r="BT631" s="697">
        <f>[52]ACCOUNTALLOC!BT631</f>
        <v>0</v>
      </c>
      <c r="BU631" s="697">
        <f>[52]ACCOUNTALLOC!BU631</f>
        <v>0</v>
      </c>
      <c r="BV631" s="697">
        <f>[52]ACCOUNTALLOC!BV631</f>
        <v>0</v>
      </c>
      <c r="BW631" s="697">
        <f>[52]ACCOUNTALLOC!BW631</f>
        <v>0</v>
      </c>
      <c r="BX631" s="698"/>
      <c r="BY631" s="697">
        <f>[52]ACCOUNTALLOC!BY631</f>
        <v>0</v>
      </c>
      <c r="BZ631" s="697">
        <f>[52]ACCOUNTALLOC!BZ631</f>
        <v>0</v>
      </c>
      <c r="CA631" s="697">
        <f>[52]ACCOUNTALLOC!CA631</f>
        <v>0</v>
      </c>
      <c r="CB631" s="697">
        <f>[52]ACCOUNTALLOC!CB631</f>
        <v>0</v>
      </c>
      <c r="CC631" s="697">
        <f>[52]ACCOUNTALLOC!CC631</f>
        <v>0</v>
      </c>
      <c r="CD631" s="697">
        <f>[52]ACCOUNTALLOC!CD631</f>
        <v>0</v>
      </c>
      <c r="CE631" s="697">
        <f>[52]ACCOUNTALLOC!CE631</f>
        <v>0</v>
      </c>
      <c r="CF631" s="698"/>
      <c r="CG631" s="697">
        <f>[52]ACCOUNTALLOC!CG631</f>
        <v>0</v>
      </c>
      <c r="CH631" s="697">
        <f>[52]ACCOUNTALLOC!CH631</f>
        <v>0</v>
      </c>
      <c r="CI631" s="697">
        <f>[52]ACCOUNTALLOC!CI631</f>
        <v>0</v>
      </c>
      <c r="CJ631" s="697">
        <f>[52]ACCOUNTALLOC!CJ631</f>
        <v>0</v>
      </c>
      <c r="CK631" s="697">
        <f>[52]ACCOUNTALLOC!CK631</f>
        <v>0</v>
      </c>
      <c r="CL631" s="697">
        <f>[52]ACCOUNTALLOC!CL631</f>
        <v>0</v>
      </c>
      <c r="CM631" s="697">
        <f>[52]ACCOUNTALLOC!CM631</f>
        <v>0</v>
      </c>
      <c r="CN631" s="698">
        <f>[52]ACCOUNTALLOC!CN631</f>
        <v>0</v>
      </c>
      <c r="CO631" s="697">
        <f>[52]ACCOUNTALLOC!CO631</f>
        <v>0</v>
      </c>
      <c r="CP631" s="697">
        <f>[52]ACCOUNTALLOC!CP631</f>
        <v>0</v>
      </c>
      <c r="CQ631" s="697">
        <f>[52]ACCOUNTALLOC!CQ631</f>
        <v>0</v>
      </c>
      <c r="CR631" s="697">
        <f>[52]ACCOUNTALLOC!CR631</f>
        <v>0</v>
      </c>
      <c r="CS631" s="697">
        <f>[52]ACCOUNTALLOC!CS631</f>
        <v>0</v>
      </c>
      <c r="CT631" s="697">
        <f>[52]ACCOUNTALLOC!CT631</f>
        <v>0</v>
      </c>
      <c r="CU631" s="697">
        <f>[52]ACCOUNTALLOC!CU631</f>
        <v>0</v>
      </c>
      <c r="CW631" s="65">
        <f>[52]ACCOUNTALLOC!CW617</f>
        <v>0</v>
      </c>
      <c r="CX631" s="65">
        <f>[52]ACCOUNTALLOC!CX617</f>
        <v>0</v>
      </c>
      <c r="CY631" s="65">
        <f>[52]ACCOUNTALLOC!CY617</f>
        <v>0</v>
      </c>
      <c r="CZ631" s="65">
        <f>[52]ACCOUNTALLOC!CZ617</f>
        <v>0</v>
      </c>
      <c r="DA631" s="65">
        <f>[52]ACCOUNTALLOC!DA617</f>
        <v>0</v>
      </c>
      <c r="DB631" s="65">
        <f>[52]ACCOUNTALLOC!DB617</f>
        <v>0</v>
      </c>
      <c r="DC631" s="65">
        <f>[52]ACCOUNTALLOC!DC617</f>
        <v>0</v>
      </c>
      <c r="DE631" s="65">
        <v>0</v>
      </c>
      <c r="DF631" s="65">
        <v>0</v>
      </c>
      <c r="DG631" s="65">
        <v>0</v>
      </c>
      <c r="DH631" s="65">
        <v>0</v>
      </c>
      <c r="DI631" s="65">
        <v>0</v>
      </c>
      <c r="DJ631" s="65">
        <v>0</v>
      </c>
      <c r="DK631" s="65">
        <v>0</v>
      </c>
      <c r="DM631" s="65">
        <v>0</v>
      </c>
      <c r="DN631" s="65">
        <v>0</v>
      </c>
      <c r="DO631" s="65">
        <v>0</v>
      </c>
      <c r="DP631" s="65">
        <v>0</v>
      </c>
      <c r="DQ631" s="65">
        <v>0</v>
      </c>
      <c r="DR631" s="65">
        <v>0</v>
      </c>
      <c r="DS631" s="65">
        <v>0</v>
      </c>
      <c r="DU631" s="65">
        <v>0</v>
      </c>
      <c r="DV631" s="65">
        <v>0</v>
      </c>
      <c r="DW631" s="65">
        <v>0</v>
      </c>
      <c r="DX631" s="65">
        <v>0</v>
      </c>
      <c r="DY631" s="65">
        <v>0</v>
      </c>
      <c r="DZ631" s="65">
        <v>0</v>
      </c>
      <c r="EA631" s="65">
        <v>0</v>
      </c>
      <c r="EC631" s="65">
        <v>0</v>
      </c>
      <c r="ED631" s="65">
        <v>0</v>
      </c>
      <c r="EE631" s="65">
        <v>0</v>
      </c>
      <c r="EF631" s="65">
        <v>0</v>
      </c>
      <c r="EG631" s="65">
        <v>0</v>
      </c>
      <c r="EH631" s="65">
        <v>0</v>
      </c>
      <c r="EI631" s="65">
        <v>0</v>
      </c>
      <c r="EK631" s="65">
        <v>0</v>
      </c>
      <c r="EL631" s="65">
        <v>0</v>
      </c>
      <c r="EM631" s="65">
        <v>0</v>
      </c>
      <c r="EN631" s="65">
        <v>0</v>
      </c>
      <c r="EO631" s="65">
        <v>0</v>
      </c>
      <c r="EP631" s="65">
        <v>0</v>
      </c>
      <c r="EQ631" s="65">
        <v>0</v>
      </c>
      <c r="ES631" s="65">
        <v>0</v>
      </c>
      <c r="ET631" s="65">
        <v>0</v>
      </c>
      <c r="EU631" s="65">
        <v>0</v>
      </c>
      <c r="EV631" s="65">
        <v>0</v>
      </c>
      <c r="EW631" s="65">
        <v>0</v>
      </c>
      <c r="EX631" s="65">
        <v>0</v>
      </c>
      <c r="EY631" s="65">
        <v>0</v>
      </c>
      <c r="FA631" s="65">
        <v>0</v>
      </c>
      <c r="FB631" s="65">
        <v>0</v>
      </c>
      <c r="FC631" s="65">
        <v>0</v>
      </c>
      <c r="FD631" s="65">
        <v>0</v>
      </c>
      <c r="FE631" s="65">
        <v>0</v>
      </c>
      <c r="FF631" s="65">
        <v>0</v>
      </c>
      <c r="FG631" s="65">
        <v>0</v>
      </c>
    </row>
    <row r="632" spans="1:163">
      <c r="A632" s="699">
        <f>[52]ACCOUNTALLOC!A632</f>
        <v>456.16</v>
      </c>
      <c r="B632" s="698" t="str">
        <f>[52]ACCOUNTALLOC!B632</f>
        <v>Other Elect Revenue - Special Contract Wheeling</v>
      </c>
      <c r="C632" s="695">
        <f>[52]ACCOUNTALLOC!C632</f>
        <v>1010226.96</v>
      </c>
      <c r="D632" s="700"/>
      <c r="E632" s="697">
        <f>[52]ACCOUNTALLOC!E632</f>
        <v>0</v>
      </c>
      <c r="F632" s="697">
        <f>[52]ACCOUNTALLOC!F632</f>
        <v>0</v>
      </c>
      <c r="G632" s="697">
        <f>[52]ACCOUNTALLOC!G632</f>
        <v>0</v>
      </c>
      <c r="H632" s="697">
        <f>[52]ACCOUNTALLOC!H632</f>
        <v>0</v>
      </c>
      <c r="I632" s="697">
        <f>[52]ACCOUNTALLOC!I632</f>
        <v>0</v>
      </c>
      <c r="J632" s="697">
        <f>[52]ACCOUNTALLOC!J632</f>
        <v>0</v>
      </c>
      <c r="K632" s="697">
        <f>[52]ACCOUNTALLOC!K632</f>
        <v>0</v>
      </c>
      <c r="L632" s="698"/>
      <c r="M632" s="697">
        <f>[52]ACCOUNTALLOC!M632</f>
        <v>0</v>
      </c>
      <c r="N632" s="697">
        <f>[52]ACCOUNTALLOC!N632</f>
        <v>0</v>
      </c>
      <c r="O632" s="697">
        <f>[52]ACCOUNTALLOC!O632</f>
        <v>0</v>
      </c>
      <c r="P632" s="697">
        <f>[52]ACCOUNTALLOC!P632</f>
        <v>0</v>
      </c>
      <c r="Q632" s="697">
        <f>[52]ACCOUNTALLOC!Q632</f>
        <v>0</v>
      </c>
      <c r="R632" s="697">
        <f>[52]ACCOUNTALLOC!R632</f>
        <v>0</v>
      </c>
      <c r="S632" s="697">
        <f>[52]ACCOUNTALLOC!S632</f>
        <v>0</v>
      </c>
      <c r="T632" s="698"/>
      <c r="U632" s="697">
        <f>[52]ACCOUNTALLOC!U632</f>
        <v>0</v>
      </c>
      <c r="V632" s="697">
        <f>[52]ACCOUNTALLOC!V632</f>
        <v>0</v>
      </c>
      <c r="W632" s="697">
        <f>[52]ACCOUNTALLOC!W632</f>
        <v>0</v>
      </c>
      <c r="X632" s="697">
        <f>[52]ACCOUNTALLOC!X632</f>
        <v>0</v>
      </c>
      <c r="Y632" s="697">
        <f>[52]ACCOUNTALLOC!Y632</f>
        <v>0</v>
      </c>
      <c r="Z632" s="697">
        <f>[52]ACCOUNTALLOC!Z632</f>
        <v>0</v>
      </c>
      <c r="AA632" s="697">
        <f>[52]ACCOUNTALLOC!AA632</f>
        <v>0</v>
      </c>
      <c r="AB632" s="698"/>
      <c r="AC632" s="697">
        <f>[52]ACCOUNTALLOC!AC632</f>
        <v>0</v>
      </c>
      <c r="AD632" s="697">
        <f>[52]ACCOUNTALLOC!AD632</f>
        <v>0</v>
      </c>
      <c r="AE632" s="697">
        <f>[52]ACCOUNTALLOC!AE632</f>
        <v>0</v>
      </c>
      <c r="AF632" s="697">
        <f>[52]ACCOUNTALLOC!AF632</f>
        <v>0</v>
      </c>
      <c r="AG632" s="697">
        <f>[52]ACCOUNTALLOC!AG632</f>
        <v>0</v>
      </c>
      <c r="AH632" s="697">
        <f>[52]ACCOUNTALLOC!AH632</f>
        <v>0</v>
      </c>
      <c r="AI632" s="697">
        <f>[52]ACCOUNTALLOC!AI632</f>
        <v>0</v>
      </c>
      <c r="AJ632" s="698"/>
      <c r="AK632" s="697">
        <f>[52]ACCOUNTALLOC!AK632</f>
        <v>0</v>
      </c>
      <c r="AL632" s="697">
        <f>[52]ACCOUNTALLOC!AL632</f>
        <v>0</v>
      </c>
      <c r="AM632" s="697">
        <f>[52]ACCOUNTALLOC!AM632</f>
        <v>0</v>
      </c>
      <c r="AN632" s="697">
        <f>[52]ACCOUNTALLOC!AN632</f>
        <v>0</v>
      </c>
      <c r="AO632" s="697">
        <f>[52]ACCOUNTALLOC!AO632</f>
        <v>0</v>
      </c>
      <c r="AP632" s="697">
        <f>[52]ACCOUNTALLOC!AP632</f>
        <v>0</v>
      </c>
      <c r="AQ632" s="697">
        <f>[52]ACCOUNTALLOC!AQ632</f>
        <v>0</v>
      </c>
      <c r="AR632" s="698"/>
      <c r="AS632" s="697">
        <f>[52]ACCOUNTALLOC!AS632</f>
        <v>0</v>
      </c>
      <c r="AT632" s="697">
        <f>[52]ACCOUNTALLOC!AT632</f>
        <v>0</v>
      </c>
      <c r="AU632" s="697">
        <f>[52]ACCOUNTALLOC!AU632</f>
        <v>0</v>
      </c>
      <c r="AV632" s="697">
        <f>[52]ACCOUNTALLOC!AV632</f>
        <v>0</v>
      </c>
      <c r="AW632" s="697">
        <f>[52]ACCOUNTALLOC!AW632</f>
        <v>0</v>
      </c>
      <c r="AX632" s="697">
        <f>[52]ACCOUNTALLOC!AX632</f>
        <v>0</v>
      </c>
      <c r="AY632" s="697">
        <f>[52]ACCOUNTALLOC!AY632</f>
        <v>0</v>
      </c>
      <c r="AZ632" s="698"/>
      <c r="BA632" s="697">
        <f>[52]ACCOUNTALLOC!BA632</f>
        <v>0</v>
      </c>
      <c r="BB632" s="697">
        <f>[52]ACCOUNTALLOC!BB632</f>
        <v>0</v>
      </c>
      <c r="BC632" s="697">
        <f>[52]ACCOUNTALLOC!BC632</f>
        <v>0</v>
      </c>
      <c r="BD632" s="697">
        <f>[52]ACCOUNTALLOC!BD632</f>
        <v>0</v>
      </c>
      <c r="BE632" s="697">
        <f>[52]ACCOUNTALLOC!BE632</f>
        <v>0</v>
      </c>
      <c r="BF632" s="697">
        <f>[52]ACCOUNTALLOC!BF632</f>
        <v>0</v>
      </c>
      <c r="BG632" s="697">
        <f>[52]ACCOUNTALLOC!BG632</f>
        <v>0</v>
      </c>
      <c r="BH632" s="698"/>
      <c r="BI632" s="697">
        <f>[52]ACCOUNTALLOC!BI632</f>
        <v>0</v>
      </c>
      <c r="BJ632" s="697">
        <f>[52]ACCOUNTALLOC!BJ632</f>
        <v>0</v>
      </c>
      <c r="BK632" s="697">
        <f>[52]ACCOUNTALLOC!BK632</f>
        <v>1010226.96</v>
      </c>
      <c r="BL632" s="697">
        <f>[52]ACCOUNTALLOC!BL632</f>
        <v>0</v>
      </c>
      <c r="BM632" s="697">
        <f>[52]ACCOUNTALLOC!BM632</f>
        <v>0</v>
      </c>
      <c r="BN632" s="697">
        <f>[52]ACCOUNTALLOC!BN632</f>
        <v>0</v>
      </c>
      <c r="BO632" s="697">
        <f>[52]ACCOUNTALLOC!BO632</f>
        <v>1010226.96</v>
      </c>
      <c r="BP632" s="698"/>
      <c r="BQ632" s="697">
        <f>[52]ACCOUNTALLOC!BQ632</f>
        <v>0</v>
      </c>
      <c r="BR632" s="697">
        <f>[52]ACCOUNTALLOC!BR632</f>
        <v>0</v>
      </c>
      <c r="BS632" s="697">
        <f>[52]ACCOUNTALLOC!BS632</f>
        <v>0</v>
      </c>
      <c r="BT632" s="697">
        <f>[52]ACCOUNTALLOC!BT632</f>
        <v>0</v>
      </c>
      <c r="BU632" s="697">
        <f>[52]ACCOUNTALLOC!BU632</f>
        <v>0</v>
      </c>
      <c r="BV632" s="697">
        <f>[52]ACCOUNTALLOC!BV632</f>
        <v>0</v>
      </c>
      <c r="BW632" s="697">
        <f>[52]ACCOUNTALLOC!BW632</f>
        <v>0</v>
      </c>
      <c r="BX632" s="698"/>
      <c r="BY632" s="697">
        <f>[52]ACCOUNTALLOC!BY632</f>
        <v>0</v>
      </c>
      <c r="BZ632" s="697">
        <f>[52]ACCOUNTALLOC!BZ632</f>
        <v>0</v>
      </c>
      <c r="CA632" s="697">
        <f>[52]ACCOUNTALLOC!CA632</f>
        <v>0</v>
      </c>
      <c r="CB632" s="697">
        <f>[52]ACCOUNTALLOC!CB632</f>
        <v>0</v>
      </c>
      <c r="CC632" s="697">
        <f>[52]ACCOUNTALLOC!CC632</f>
        <v>0</v>
      </c>
      <c r="CD632" s="697">
        <f>[52]ACCOUNTALLOC!CD632</f>
        <v>0</v>
      </c>
      <c r="CE632" s="697">
        <f>[52]ACCOUNTALLOC!CE632</f>
        <v>0</v>
      </c>
      <c r="CF632" s="698"/>
      <c r="CG632" s="697">
        <f>[52]ACCOUNTALLOC!CG632</f>
        <v>0</v>
      </c>
      <c r="CH632" s="697">
        <f>[52]ACCOUNTALLOC!CH632</f>
        <v>0</v>
      </c>
      <c r="CI632" s="697">
        <f>[52]ACCOUNTALLOC!CI632</f>
        <v>0</v>
      </c>
      <c r="CJ632" s="697">
        <f>[52]ACCOUNTALLOC!CJ632</f>
        <v>0</v>
      </c>
      <c r="CK632" s="697">
        <f>[52]ACCOUNTALLOC!CK632</f>
        <v>0</v>
      </c>
      <c r="CL632" s="697">
        <f>[52]ACCOUNTALLOC!CL632</f>
        <v>0</v>
      </c>
      <c r="CM632" s="697">
        <f>[52]ACCOUNTALLOC!CM632</f>
        <v>0</v>
      </c>
      <c r="CN632" s="698">
        <f>[52]ACCOUNTALLOC!CN632</f>
        <v>0</v>
      </c>
      <c r="CO632" s="697">
        <f>[52]ACCOUNTALLOC!CO632</f>
        <v>0</v>
      </c>
      <c r="CP632" s="697">
        <f>[52]ACCOUNTALLOC!CP632</f>
        <v>0</v>
      </c>
      <c r="CQ632" s="697">
        <f>[52]ACCOUNTALLOC!CQ632</f>
        <v>0</v>
      </c>
      <c r="CR632" s="697">
        <f>[52]ACCOUNTALLOC!CR632</f>
        <v>0</v>
      </c>
      <c r="CS632" s="697">
        <f>[52]ACCOUNTALLOC!CS632</f>
        <v>0</v>
      </c>
      <c r="CT632" s="697">
        <f>[52]ACCOUNTALLOC!CT632</f>
        <v>0</v>
      </c>
      <c r="CU632" s="697">
        <f>[52]ACCOUNTALLOC!CU632</f>
        <v>0</v>
      </c>
      <c r="CW632" s="65">
        <f>[52]ACCOUNTALLOC!CW618</f>
        <v>0</v>
      </c>
      <c r="CX632" s="65">
        <f>[52]ACCOUNTALLOC!CX618</f>
        <v>0</v>
      </c>
      <c r="CY632" s="65">
        <f>[52]ACCOUNTALLOC!CY618</f>
        <v>0</v>
      </c>
      <c r="CZ632" s="65">
        <f>[52]ACCOUNTALLOC!CZ618</f>
        <v>0</v>
      </c>
      <c r="DA632" s="65">
        <f>[52]ACCOUNTALLOC!DA618</f>
        <v>0</v>
      </c>
      <c r="DB632" s="65">
        <f>[52]ACCOUNTALLOC!DB618</f>
        <v>0</v>
      </c>
      <c r="DC632" s="65">
        <f>[52]ACCOUNTALLOC!DC618</f>
        <v>0</v>
      </c>
      <c r="DE632" s="65">
        <v>0</v>
      </c>
      <c r="DF632" s="65">
        <v>0</v>
      </c>
      <c r="DG632" s="65">
        <v>0</v>
      </c>
      <c r="DH632" s="65">
        <v>0</v>
      </c>
      <c r="DI632" s="65">
        <v>0</v>
      </c>
      <c r="DJ632" s="65">
        <v>0</v>
      </c>
      <c r="DK632" s="65">
        <v>0</v>
      </c>
      <c r="DM632" s="65">
        <v>0</v>
      </c>
      <c r="DN632" s="65">
        <v>0</v>
      </c>
      <c r="DO632" s="65">
        <v>0</v>
      </c>
      <c r="DP632" s="65">
        <v>0</v>
      </c>
      <c r="DQ632" s="65">
        <v>0</v>
      </c>
      <c r="DR632" s="65">
        <v>0</v>
      </c>
      <c r="DS632" s="65">
        <v>0</v>
      </c>
      <c r="DU632" s="65">
        <v>0</v>
      </c>
      <c r="DV632" s="65">
        <v>0</v>
      </c>
      <c r="DW632" s="65">
        <v>0</v>
      </c>
      <c r="DX632" s="65">
        <v>0</v>
      </c>
      <c r="DY632" s="65">
        <v>0</v>
      </c>
      <c r="DZ632" s="65">
        <v>0</v>
      </c>
      <c r="EA632" s="65">
        <v>0</v>
      </c>
      <c r="EC632" s="65">
        <v>0</v>
      </c>
      <c r="ED632" s="65">
        <v>0</v>
      </c>
      <c r="EE632" s="65">
        <v>0</v>
      </c>
      <c r="EF632" s="65">
        <v>0</v>
      </c>
      <c r="EG632" s="65">
        <v>0</v>
      </c>
      <c r="EH632" s="65">
        <v>0</v>
      </c>
      <c r="EI632" s="65">
        <v>0</v>
      </c>
      <c r="EK632" s="65">
        <v>0</v>
      </c>
      <c r="EL632" s="65">
        <v>0</v>
      </c>
      <c r="EM632" s="65">
        <v>0</v>
      </c>
      <c r="EN632" s="65">
        <v>0</v>
      </c>
      <c r="EO632" s="65">
        <v>0</v>
      </c>
      <c r="EP632" s="65">
        <v>0</v>
      </c>
      <c r="EQ632" s="65">
        <v>0</v>
      </c>
      <c r="ES632" s="65">
        <v>0</v>
      </c>
      <c r="ET632" s="65">
        <v>0</v>
      </c>
      <c r="EU632" s="65">
        <v>0</v>
      </c>
      <c r="EV632" s="65">
        <v>0</v>
      </c>
      <c r="EW632" s="65">
        <v>0</v>
      </c>
      <c r="EX632" s="65">
        <v>0</v>
      </c>
      <c r="EY632" s="65">
        <v>0</v>
      </c>
      <c r="FA632" s="65">
        <v>0</v>
      </c>
      <c r="FB632" s="65">
        <v>0</v>
      </c>
      <c r="FC632" s="65">
        <v>0</v>
      </c>
      <c r="FD632" s="65">
        <v>0</v>
      </c>
      <c r="FE632" s="65">
        <v>0</v>
      </c>
      <c r="FF632" s="65">
        <v>0</v>
      </c>
      <c r="FG632" s="65">
        <v>0</v>
      </c>
    </row>
    <row r="633" spans="1:163">
      <c r="A633" s="699" t="str">
        <f>[52]ACCOUNTALLOC!A633</f>
        <v>~</v>
      </c>
      <c r="B633" s="698" t="str">
        <f>[52]ACCOUNTALLOC!B633</f>
        <v>~</v>
      </c>
      <c r="C633" s="695">
        <f>[52]ACCOUNTALLOC!C633</f>
        <v>0</v>
      </c>
      <c r="D633" s="700"/>
      <c r="E633" s="697">
        <f>[52]ACCOUNTALLOC!E633</f>
        <v>0</v>
      </c>
      <c r="F633" s="697">
        <f>[52]ACCOUNTALLOC!F633</f>
        <v>0</v>
      </c>
      <c r="G633" s="697">
        <f>[52]ACCOUNTALLOC!G633</f>
        <v>0</v>
      </c>
      <c r="H633" s="697">
        <f>[52]ACCOUNTALLOC!H633</f>
        <v>0</v>
      </c>
      <c r="I633" s="697">
        <f>[52]ACCOUNTALLOC!I633</f>
        <v>0</v>
      </c>
      <c r="J633" s="697">
        <f>[52]ACCOUNTALLOC!J633</f>
        <v>0</v>
      </c>
      <c r="K633" s="697">
        <f>[52]ACCOUNTALLOC!K633</f>
        <v>0</v>
      </c>
      <c r="L633" s="698"/>
      <c r="M633" s="697">
        <f>[52]ACCOUNTALLOC!M633</f>
        <v>0</v>
      </c>
      <c r="N633" s="697">
        <f>[52]ACCOUNTALLOC!N633</f>
        <v>0</v>
      </c>
      <c r="O633" s="697">
        <f>[52]ACCOUNTALLOC!O633</f>
        <v>0</v>
      </c>
      <c r="P633" s="697">
        <f>[52]ACCOUNTALLOC!P633</f>
        <v>0</v>
      </c>
      <c r="Q633" s="697">
        <f>[52]ACCOUNTALLOC!Q633</f>
        <v>0</v>
      </c>
      <c r="R633" s="697">
        <f>[52]ACCOUNTALLOC!R633</f>
        <v>0</v>
      </c>
      <c r="S633" s="697">
        <f>[52]ACCOUNTALLOC!S633</f>
        <v>0</v>
      </c>
      <c r="T633" s="698"/>
      <c r="U633" s="697">
        <f>[52]ACCOUNTALLOC!U633</f>
        <v>0</v>
      </c>
      <c r="V633" s="697">
        <f>[52]ACCOUNTALLOC!V633</f>
        <v>0</v>
      </c>
      <c r="W633" s="697">
        <f>[52]ACCOUNTALLOC!W633</f>
        <v>0</v>
      </c>
      <c r="X633" s="697">
        <f>[52]ACCOUNTALLOC!X633</f>
        <v>0</v>
      </c>
      <c r="Y633" s="697">
        <f>[52]ACCOUNTALLOC!Y633</f>
        <v>0</v>
      </c>
      <c r="Z633" s="697">
        <f>[52]ACCOUNTALLOC!Z633</f>
        <v>0</v>
      </c>
      <c r="AA633" s="697">
        <f>[52]ACCOUNTALLOC!AA633</f>
        <v>0</v>
      </c>
      <c r="AB633" s="698"/>
      <c r="AC633" s="697">
        <f>[52]ACCOUNTALLOC!AC633</f>
        <v>0</v>
      </c>
      <c r="AD633" s="697">
        <f>[52]ACCOUNTALLOC!AD633</f>
        <v>0</v>
      </c>
      <c r="AE633" s="697">
        <f>[52]ACCOUNTALLOC!AE633</f>
        <v>0</v>
      </c>
      <c r="AF633" s="697">
        <f>[52]ACCOUNTALLOC!AF633</f>
        <v>0</v>
      </c>
      <c r="AG633" s="697">
        <f>[52]ACCOUNTALLOC!AG633</f>
        <v>0</v>
      </c>
      <c r="AH633" s="697">
        <f>[52]ACCOUNTALLOC!AH633</f>
        <v>0</v>
      </c>
      <c r="AI633" s="697">
        <f>[52]ACCOUNTALLOC!AI633</f>
        <v>0</v>
      </c>
      <c r="AJ633" s="698"/>
      <c r="AK633" s="697">
        <f>[52]ACCOUNTALLOC!AK633</f>
        <v>0</v>
      </c>
      <c r="AL633" s="697">
        <f>[52]ACCOUNTALLOC!AL633</f>
        <v>0</v>
      </c>
      <c r="AM633" s="697">
        <f>[52]ACCOUNTALLOC!AM633</f>
        <v>0</v>
      </c>
      <c r="AN633" s="697">
        <f>[52]ACCOUNTALLOC!AN633</f>
        <v>0</v>
      </c>
      <c r="AO633" s="697">
        <f>[52]ACCOUNTALLOC!AO633</f>
        <v>0</v>
      </c>
      <c r="AP633" s="697">
        <f>[52]ACCOUNTALLOC!AP633</f>
        <v>0</v>
      </c>
      <c r="AQ633" s="697">
        <f>[52]ACCOUNTALLOC!AQ633</f>
        <v>0</v>
      </c>
      <c r="AR633" s="698"/>
      <c r="AS633" s="697">
        <f>[52]ACCOUNTALLOC!AS633</f>
        <v>0</v>
      </c>
      <c r="AT633" s="697">
        <f>[52]ACCOUNTALLOC!AT633</f>
        <v>0</v>
      </c>
      <c r="AU633" s="697">
        <f>[52]ACCOUNTALLOC!AU633</f>
        <v>0</v>
      </c>
      <c r="AV633" s="697">
        <f>[52]ACCOUNTALLOC!AV633</f>
        <v>0</v>
      </c>
      <c r="AW633" s="697">
        <f>[52]ACCOUNTALLOC!AW633</f>
        <v>0</v>
      </c>
      <c r="AX633" s="697">
        <f>[52]ACCOUNTALLOC!AX633</f>
        <v>0</v>
      </c>
      <c r="AY633" s="697">
        <f>[52]ACCOUNTALLOC!AY633</f>
        <v>0</v>
      </c>
      <c r="AZ633" s="698"/>
      <c r="BA633" s="697">
        <f>[52]ACCOUNTALLOC!BA633</f>
        <v>0</v>
      </c>
      <c r="BB633" s="697">
        <f>[52]ACCOUNTALLOC!BB633</f>
        <v>0</v>
      </c>
      <c r="BC633" s="697">
        <f>[52]ACCOUNTALLOC!BC633</f>
        <v>0</v>
      </c>
      <c r="BD633" s="697">
        <f>[52]ACCOUNTALLOC!BD633</f>
        <v>0</v>
      </c>
      <c r="BE633" s="697">
        <f>[52]ACCOUNTALLOC!BE633</f>
        <v>0</v>
      </c>
      <c r="BF633" s="697">
        <f>[52]ACCOUNTALLOC!BF633</f>
        <v>0</v>
      </c>
      <c r="BG633" s="697">
        <f>[52]ACCOUNTALLOC!BG633</f>
        <v>0</v>
      </c>
      <c r="BH633" s="698"/>
      <c r="BI633" s="697">
        <f>[52]ACCOUNTALLOC!BI633</f>
        <v>0</v>
      </c>
      <c r="BJ633" s="697">
        <f>[52]ACCOUNTALLOC!BJ633</f>
        <v>0</v>
      </c>
      <c r="BK633" s="697">
        <f>[52]ACCOUNTALLOC!BK633</f>
        <v>0</v>
      </c>
      <c r="BL633" s="697">
        <f>[52]ACCOUNTALLOC!BL633</f>
        <v>0</v>
      </c>
      <c r="BM633" s="697">
        <f>[52]ACCOUNTALLOC!BM633</f>
        <v>0</v>
      </c>
      <c r="BN633" s="697">
        <f>[52]ACCOUNTALLOC!BN633</f>
        <v>0</v>
      </c>
      <c r="BO633" s="697">
        <f>[52]ACCOUNTALLOC!BO633</f>
        <v>0</v>
      </c>
      <c r="BP633" s="698"/>
      <c r="BQ633" s="697">
        <f>[52]ACCOUNTALLOC!BQ633</f>
        <v>0</v>
      </c>
      <c r="BR633" s="697">
        <f>[52]ACCOUNTALLOC!BR633</f>
        <v>0</v>
      </c>
      <c r="BS633" s="697">
        <f>[52]ACCOUNTALLOC!BS633</f>
        <v>0</v>
      </c>
      <c r="BT633" s="697">
        <f>[52]ACCOUNTALLOC!BT633</f>
        <v>0</v>
      </c>
      <c r="BU633" s="697">
        <f>[52]ACCOUNTALLOC!BU633</f>
        <v>0</v>
      </c>
      <c r="BV633" s="697">
        <f>[52]ACCOUNTALLOC!BV633</f>
        <v>0</v>
      </c>
      <c r="BW633" s="697">
        <f>[52]ACCOUNTALLOC!BW633</f>
        <v>0</v>
      </c>
      <c r="BX633" s="698"/>
      <c r="BY633" s="697">
        <f>[52]ACCOUNTALLOC!BY633</f>
        <v>0</v>
      </c>
      <c r="BZ633" s="697">
        <f>[52]ACCOUNTALLOC!BZ633</f>
        <v>0</v>
      </c>
      <c r="CA633" s="697">
        <f>[52]ACCOUNTALLOC!CA633</f>
        <v>0</v>
      </c>
      <c r="CB633" s="697">
        <f>[52]ACCOUNTALLOC!CB633</f>
        <v>0</v>
      </c>
      <c r="CC633" s="697">
        <f>[52]ACCOUNTALLOC!CC633</f>
        <v>0</v>
      </c>
      <c r="CD633" s="697">
        <f>[52]ACCOUNTALLOC!CD633</f>
        <v>0</v>
      </c>
      <c r="CE633" s="697">
        <f>[52]ACCOUNTALLOC!CE633</f>
        <v>0</v>
      </c>
      <c r="CF633" s="698"/>
      <c r="CG633" s="697">
        <f>[52]ACCOUNTALLOC!CG633</f>
        <v>0</v>
      </c>
      <c r="CH633" s="697">
        <f>[52]ACCOUNTALLOC!CH633</f>
        <v>0</v>
      </c>
      <c r="CI633" s="697">
        <f>[52]ACCOUNTALLOC!CI633</f>
        <v>0</v>
      </c>
      <c r="CJ633" s="697">
        <f>[52]ACCOUNTALLOC!CJ633</f>
        <v>0</v>
      </c>
      <c r="CK633" s="697">
        <f>[52]ACCOUNTALLOC!CK633</f>
        <v>0</v>
      </c>
      <c r="CL633" s="697">
        <f>[52]ACCOUNTALLOC!CL633</f>
        <v>0</v>
      </c>
      <c r="CM633" s="697">
        <f>[52]ACCOUNTALLOC!CM633</f>
        <v>0</v>
      </c>
      <c r="CN633" s="698">
        <f>[52]ACCOUNTALLOC!CN633</f>
        <v>0</v>
      </c>
      <c r="CO633" s="697">
        <f>[52]ACCOUNTALLOC!CO633</f>
        <v>0</v>
      </c>
      <c r="CP633" s="697">
        <f>[52]ACCOUNTALLOC!CP633</f>
        <v>0</v>
      </c>
      <c r="CQ633" s="697">
        <f>[52]ACCOUNTALLOC!CQ633</f>
        <v>0</v>
      </c>
      <c r="CR633" s="697">
        <f>[52]ACCOUNTALLOC!CR633</f>
        <v>0</v>
      </c>
      <c r="CS633" s="697">
        <f>[52]ACCOUNTALLOC!CS633</f>
        <v>0</v>
      </c>
      <c r="CT633" s="697">
        <f>[52]ACCOUNTALLOC!CT633</f>
        <v>0</v>
      </c>
      <c r="CU633" s="697">
        <f>[52]ACCOUNTALLOC!CU633</f>
        <v>0</v>
      </c>
      <c r="CW633" s="65">
        <f>[52]ACCOUNTALLOC!CW619</f>
        <v>0</v>
      </c>
      <c r="CX633" s="65">
        <f>[52]ACCOUNTALLOC!CX619</f>
        <v>0</v>
      </c>
      <c r="CY633" s="65">
        <f>[52]ACCOUNTALLOC!CY619</f>
        <v>0</v>
      </c>
      <c r="CZ633" s="65">
        <f>[52]ACCOUNTALLOC!CZ619</f>
        <v>0</v>
      </c>
      <c r="DA633" s="65">
        <f>[52]ACCOUNTALLOC!DA619</f>
        <v>0</v>
      </c>
      <c r="DB633" s="65">
        <f>[52]ACCOUNTALLOC!DB619</f>
        <v>0</v>
      </c>
      <c r="DC633" s="65">
        <f>[52]ACCOUNTALLOC!DC619</f>
        <v>0</v>
      </c>
      <c r="DE633" s="65">
        <v>0</v>
      </c>
      <c r="DF633" s="65">
        <v>0</v>
      </c>
      <c r="DG633" s="65">
        <v>0</v>
      </c>
      <c r="DH633" s="65">
        <v>0</v>
      </c>
      <c r="DI633" s="65">
        <v>0</v>
      </c>
      <c r="DJ633" s="65">
        <v>0</v>
      </c>
      <c r="DK633" s="65">
        <v>0</v>
      </c>
      <c r="DM633" s="65">
        <v>0</v>
      </c>
      <c r="DN633" s="65">
        <v>0</v>
      </c>
      <c r="DO633" s="65">
        <v>0</v>
      </c>
      <c r="DP633" s="65">
        <v>0</v>
      </c>
      <c r="DQ633" s="65">
        <v>0</v>
      </c>
      <c r="DR633" s="65">
        <v>0</v>
      </c>
      <c r="DS633" s="65">
        <v>0</v>
      </c>
      <c r="DU633" s="65">
        <v>0</v>
      </c>
      <c r="DV633" s="65">
        <v>0</v>
      </c>
      <c r="DW633" s="65">
        <v>0</v>
      </c>
      <c r="DX633" s="65">
        <v>0</v>
      </c>
      <c r="DY633" s="65">
        <v>0</v>
      </c>
      <c r="DZ633" s="65">
        <v>0</v>
      </c>
      <c r="EA633" s="65">
        <v>0</v>
      </c>
      <c r="EC633" s="65">
        <v>0</v>
      </c>
      <c r="ED633" s="65">
        <v>0</v>
      </c>
      <c r="EE633" s="65">
        <v>0</v>
      </c>
      <c r="EF633" s="65">
        <v>0</v>
      </c>
      <c r="EG633" s="65">
        <v>0</v>
      </c>
      <c r="EH633" s="65">
        <v>0</v>
      </c>
      <c r="EI633" s="65">
        <v>0</v>
      </c>
      <c r="EK633" s="65">
        <v>0</v>
      </c>
      <c r="EL633" s="65">
        <v>0</v>
      </c>
      <c r="EM633" s="65">
        <v>0</v>
      </c>
      <c r="EN633" s="65">
        <v>0</v>
      </c>
      <c r="EO633" s="65">
        <v>0</v>
      </c>
      <c r="EP633" s="65">
        <v>0</v>
      </c>
      <c r="EQ633" s="65">
        <v>0</v>
      </c>
      <c r="ES633" s="65">
        <v>0</v>
      </c>
      <c r="ET633" s="65">
        <v>0</v>
      </c>
      <c r="EU633" s="65">
        <v>0</v>
      </c>
      <c r="EV633" s="65">
        <v>0</v>
      </c>
      <c r="EW633" s="65">
        <v>0</v>
      </c>
      <c r="EX633" s="65">
        <v>0</v>
      </c>
      <c r="EY633" s="65">
        <v>0</v>
      </c>
      <c r="FA633" s="65">
        <v>0</v>
      </c>
      <c r="FB633" s="65">
        <v>0</v>
      </c>
      <c r="FC633" s="65">
        <v>0</v>
      </c>
      <c r="FD633" s="65">
        <v>0</v>
      </c>
      <c r="FE633" s="65">
        <v>0</v>
      </c>
      <c r="FF633" s="65">
        <v>0</v>
      </c>
      <c r="FG633" s="65">
        <v>0</v>
      </c>
    </row>
    <row r="634" spans="1:163">
      <c r="A634" s="699" t="str">
        <f>[52]ACCOUNTALLOC!A634</f>
        <v>~</v>
      </c>
      <c r="B634" s="698" t="str">
        <f>[52]ACCOUNTALLOC!B634</f>
        <v>~</v>
      </c>
      <c r="C634" s="695">
        <f>[52]ACCOUNTALLOC!C634</f>
        <v>0</v>
      </c>
      <c r="D634" s="700"/>
      <c r="E634" s="697">
        <f>[52]ACCOUNTALLOC!E634</f>
        <v>0</v>
      </c>
      <c r="F634" s="697">
        <f>[52]ACCOUNTALLOC!F634</f>
        <v>0</v>
      </c>
      <c r="G634" s="697">
        <f>[52]ACCOUNTALLOC!G634</f>
        <v>0</v>
      </c>
      <c r="H634" s="697">
        <f>[52]ACCOUNTALLOC!H634</f>
        <v>0</v>
      </c>
      <c r="I634" s="697">
        <f>[52]ACCOUNTALLOC!I634</f>
        <v>0</v>
      </c>
      <c r="J634" s="697">
        <f>[52]ACCOUNTALLOC!J634</f>
        <v>0</v>
      </c>
      <c r="K634" s="697">
        <f>[52]ACCOUNTALLOC!K634</f>
        <v>0</v>
      </c>
      <c r="L634" s="698"/>
      <c r="M634" s="697">
        <f>[52]ACCOUNTALLOC!M634</f>
        <v>0</v>
      </c>
      <c r="N634" s="697">
        <f>[52]ACCOUNTALLOC!N634</f>
        <v>0</v>
      </c>
      <c r="O634" s="697">
        <f>[52]ACCOUNTALLOC!O634</f>
        <v>0</v>
      </c>
      <c r="P634" s="697">
        <f>[52]ACCOUNTALLOC!P634</f>
        <v>0</v>
      </c>
      <c r="Q634" s="697">
        <f>[52]ACCOUNTALLOC!Q634</f>
        <v>0</v>
      </c>
      <c r="R634" s="697">
        <f>[52]ACCOUNTALLOC!R634</f>
        <v>0</v>
      </c>
      <c r="S634" s="697">
        <f>[52]ACCOUNTALLOC!S634</f>
        <v>0</v>
      </c>
      <c r="T634" s="698"/>
      <c r="U634" s="697">
        <f>[52]ACCOUNTALLOC!U634</f>
        <v>0</v>
      </c>
      <c r="V634" s="697">
        <f>[52]ACCOUNTALLOC!V634</f>
        <v>0</v>
      </c>
      <c r="W634" s="697">
        <f>[52]ACCOUNTALLOC!W634</f>
        <v>0</v>
      </c>
      <c r="X634" s="697">
        <f>[52]ACCOUNTALLOC!X634</f>
        <v>0</v>
      </c>
      <c r="Y634" s="697">
        <f>[52]ACCOUNTALLOC!Y634</f>
        <v>0</v>
      </c>
      <c r="Z634" s="697">
        <f>[52]ACCOUNTALLOC!Z634</f>
        <v>0</v>
      </c>
      <c r="AA634" s="697">
        <f>[52]ACCOUNTALLOC!AA634</f>
        <v>0</v>
      </c>
      <c r="AB634" s="698"/>
      <c r="AC634" s="697">
        <f>[52]ACCOUNTALLOC!AC634</f>
        <v>0</v>
      </c>
      <c r="AD634" s="697">
        <f>[52]ACCOUNTALLOC!AD634</f>
        <v>0</v>
      </c>
      <c r="AE634" s="697">
        <f>[52]ACCOUNTALLOC!AE634</f>
        <v>0</v>
      </c>
      <c r="AF634" s="697">
        <f>[52]ACCOUNTALLOC!AF634</f>
        <v>0</v>
      </c>
      <c r="AG634" s="697">
        <f>[52]ACCOUNTALLOC!AG634</f>
        <v>0</v>
      </c>
      <c r="AH634" s="697">
        <f>[52]ACCOUNTALLOC!AH634</f>
        <v>0</v>
      </c>
      <c r="AI634" s="697">
        <f>[52]ACCOUNTALLOC!AI634</f>
        <v>0</v>
      </c>
      <c r="AJ634" s="698"/>
      <c r="AK634" s="697">
        <f>[52]ACCOUNTALLOC!AK634</f>
        <v>0</v>
      </c>
      <c r="AL634" s="697">
        <f>[52]ACCOUNTALLOC!AL634</f>
        <v>0</v>
      </c>
      <c r="AM634" s="697">
        <f>[52]ACCOUNTALLOC!AM634</f>
        <v>0</v>
      </c>
      <c r="AN634" s="697">
        <f>[52]ACCOUNTALLOC!AN634</f>
        <v>0</v>
      </c>
      <c r="AO634" s="697">
        <f>[52]ACCOUNTALLOC!AO634</f>
        <v>0</v>
      </c>
      <c r="AP634" s="697">
        <f>[52]ACCOUNTALLOC!AP634</f>
        <v>0</v>
      </c>
      <c r="AQ634" s="697">
        <f>[52]ACCOUNTALLOC!AQ634</f>
        <v>0</v>
      </c>
      <c r="AR634" s="698"/>
      <c r="AS634" s="697">
        <f>[52]ACCOUNTALLOC!AS634</f>
        <v>0</v>
      </c>
      <c r="AT634" s="697">
        <f>[52]ACCOUNTALLOC!AT634</f>
        <v>0</v>
      </c>
      <c r="AU634" s="697">
        <f>[52]ACCOUNTALLOC!AU634</f>
        <v>0</v>
      </c>
      <c r="AV634" s="697">
        <f>[52]ACCOUNTALLOC!AV634</f>
        <v>0</v>
      </c>
      <c r="AW634" s="697">
        <f>[52]ACCOUNTALLOC!AW634</f>
        <v>0</v>
      </c>
      <c r="AX634" s="697">
        <f>[52]ACCOUNTALLOC!AX634</f>
        <v>0</v>
      </c>
      <c r="AY634" s="697">
        <f>[52]ACCOUNTALLOC!AY634</f>
        <v>0</v>
      </c>
      <c r="AZ634" s="698"/>
      <c r="BA634" s="697">
        <f>[52]ACCOUNTALLOC!BA634</f>
        <v>0</v>
      </c>
      <c r="BB634" s="697">
        <f>[52]ACCOUNTALLOC!BB634</f>
        <v>0</v>
      </c>
      <c r="BC634" s="697">
        <f>[52]ACCOUNTALLOC!BC634</f>
        <v>0</v>
      </c>
      <c r="BD634" s="697">
        <f>[52]ACCOUNTALLOC!BD634</f>
        <v>0</v>
      </c>
      <c r="BE634" s="697">
        <f>[52]ACCOUNTALLOC!BE634</f>
        <v>0</v>
      </c>
      <c r="BF634" s="697">
        <f>[52]ACCOUNTALLOC!BF634</f>
        <v>0</v>
      </c>
      <c r="BG634" s="697">
        <f>[52]ACCOUNTALLOC!BG634</f>
        <v>0</v>
      </c>
      <c r="BH634" s="698"/>
      <c r="BI634" s="697">
        <f>[52]ACCOUNTALLOC!BI634</f>
        <v>0</v>
      </c>
      <c r="BJ634" s="697">
        <f>[52]ACCOUNTALLOC!BJ634</f>
        <v>0</v>
      </c>
      <c r="BK634" s="697">
        <f>[52]ACCOUNTALLOC!BK634</f>
        <v>0</v>
      </c>
      <c r="BL634" s="697">
        <f>[52]ACCOUNTALLOC!BL634</f>
        <v>0</v>
      </c>
      <c r="BM634" s="697">
        <f>[52]ACCOUNTALLOC!BM634</f>
        <v>0</v>
      </c>
      <c r="BN634" s="697">
        <f>[52]ACCOUNTALLOC!BN634</f>
        <v>0</v>
      </c>
      <c r="BO634" s="697">
        <f>[52]ACCOUNTALLOC!BO634</f>
        <v>0</v>
      </c>
      <c r="BP634" s="698"/>
      <c r="BQ634" s="697">
        <f>[52]ACCOUNTALLOC!BQ634</f>
        <v>0</v>
      </c>
      <c r="BR634" s="697">
        <f>[52]ACCOUNTALLOC!BR634</f>
        <v>0</v>
      </c>
      <c r="BS634" s="697">
        <f>[52]ACCOUNTALLOC!BS634</f>
        <v>0</v>
      </c>
      <c r="BT634" s="697">
        <f>[52]ACCOUNTALLOC!BT634</f>
        <v>0</v>
      </c>
      <c r="BU634" s="697">
        <f>[52]ACCOUNTALLOC!BU634</f>
        <v>0</v>
      </c>
      <c r="BV634" s="697">
        <f>[52]ACCOUNTALLOC!BV634</f>
        <v>0</v>
      </c>
      <c r="BW634" s="697">
        <f>[52]ACCOUNTALLOC!BW634</f>
        <v>0</v>
      </c>
      <c r="BX634" s="698"/>
      <c r="BY634" s="697">
        <f>[52]ACCOUNTALLOC!BY634</f>
        <v>0</v>
      </c>
      <c r="BZ634" s="697">
        <f>[52]ACCOUNTALLOC!BZ634</f>
        <v>0</v>
      </c>
      <c r="CA634" s="697">
        <f>[52]ACCOUNTALLOC!CA634</f>
        <v>0</v>
      </c>
      <c r="CB634" s="697">
        <f>[52]ACCOUNTALLOC!CB634</f>
        <v>0</v>
      </c>
      <c r="CC634" s="697">
        <f>[52]ACCOUNTALLOC!CC634</f>
        <v>0</v>
      </c>
      <c r="CD634" s="697">
        <f>[52]ACCOUNTALLOC!CD634</f>
        <v>0</v>
      </c>
      <c r="CE634" s="697">
        <f>[52]ACCOUNTALLOC!CE634</f>
        <v>0</v>
      </c>
      <c r="CF634" s="698"/>
      <c r="CG634" s="697">
        <f>[52]ACCOUNTALLOC!CG634</f>
        <v>0</v>
      </c>
      <c r="CH634" s="697">
        <f>[52]ACCOUNTALLOC!CH634</f>
        <v>0</v>
      </c>
      <c r="CI634" s="697">
        <f>[52]ACCOUNTALLOC!CI634</f>
        <v>0</v>
      </c>
      <c r="CJ634" s="697">
        <f>[52]ACCOUNTALLOC!CJ634</f>
        <v>0</v>
      </c>
      <c r="CK634" s="697">
        <f>[52]ACCOUNTALLOC!CK634</f>
        <v>0</v>
      </c>
      <c r="CL634" s="697">
        <f>[52]ACCOUNTALLOC!CL634</f>
        <v>0</v>
      </c>
      <c r="CM634" s="697">
        <f>[52]ACCOUNTALLOC!CM634</f>
        <v>0</v>
      </c>
      <c r="CN634" s="698">
        <f>[52]ACCOUNTALLOC!CN634</f>
        <v>0</v>
      </c>
      <c r="CO634" s="697">
        <f>[52]ACCOUNTALLOC!CO634</f>
        <v>0</v>
      </c>
      <c r="CP634" s="697">
        <f>[52]ACCOUNTALLOC!CP634</f>
        <v>0</v>
      </c>
      <c r="CQ634" s="697">
        <f>[52]ACCOUNTALLOC!CQ634</f>
        <v>0</v>
      </c>
      <c r="CR634" s="697">
        <f>[52]ACCOUNTALLOC!CR634</f>
        <v>0</v>
      </c>
      <c r="CS634" s="697">
        <f>[52]ACCOUNTALLOC!CS634</f>
        <v>0</v>
      </c>
      <c r="CT634" s="697">
        <f>[52]ACCOUNTALLOC!CT634</f>
        <v>0</v>
      </c>
      <c r="CU634" s="697">
        <f>[52]ACCOUNTALLOC!CU634</f>
        <v>0</v>
      </c>
      <c r="CW634" s="65">
        <f>[52]ACCOUNTALLOC!CW620</f>
        <v>0</v>
      </c>
      <c r="CX634" s="65">
        <f>[52]ACCOUNTALLOC!CX620</f>
        <v>0</v>
      </c>
      <c r="CY634" s="65">
        <f>[52]ACCOUNTALLOC!CY620</f>
        <v>0</v>
      </c>
      <c r="CZ634" s="65">
        <f>[52]ACCOUNTALLOC!CZ620</f>
        <v>0</v>
      </c>
      <c r="DA634" s="65">
        <f>[52]ACCOUNTALLOC!DA620</f>
        <v>0</v>
      </c>
      <c r="DB634" s="65">
        <f>[52]ACCOUNTALLOC!DB620</f>
        <v>0</v>
      </c>
      <c r="DC634" s="65">
        <f>[52]ACCOUNTALLOC!DC620</f>
        <v>0</v>
      </c>
      <c r="DE634" s="65">
        <v>0</v>
      </c>
      <c r="DF634" s="65">
        <v>0</v>
      </c>
      <c r="DG634" s="65">
        <v>0</v>
      </c>
      <c r="DH634" s="65">
        <v>0</v>
      </c>
      <c r="DI634" s="65">
        <v>0</v>
      </c>
      <c r="DJ634" s="65">
        <v>0</v>
      </c>
      <c r="DK634" s="65">
        <v>0</v>
      </c>
      <c r="DM634" s="65">
        <v>0</v>
      </c>
      <c r="DN634" s="65">
        <v>0</v>
      </c>
      <c r="DO634" s="65">
        <v>0</v>
      </c>
      <c r="DP634" s="65">
        <v>0</v>
      </c>
      <c r="DQ634" s="65">
        <v>0</v>
      </c>
      <c r="DR634" s="65">
        <v>0</v>
      </c>
      <c r="DS634" s="65">
        <v>0</v>
      </c>
      <c r="DU634" s="65">
        <v>0</v>
      </c>
      <c r="DV634" s="65">
        <v>0</v>
      </c>
      <c r="DW634" s="65">
        <v>0</v>
      </c>
      <c r="DX634" s="65">
        <v>0</v>
      </c>
      <c r="DY634" s="65">
        <v>0</v>
      </c>
      <c r="DZ634" s="65">
        <v>0</v>
      </c>
      <c r="EA634" s="65">
        <v>0</v>
      </c>
      <c r="EC634" s="65">
        <v>0</v>
      </c>
      <c r="ED634" s="65">
        <v>0</v>
      </c>
      <c r="EE634" s="65">
        <v>0</v>
      </c>
      <c r="EF634" s="65">
        <v>0</v>
      </c>
      <c r="EG634" s="65">
        <v>0</v>
      </c>
      <c r="EH634" s="65">
        <v>0</v>
      </c>
      <c r="EI634" s="65">
        <v>0</v>
      </c>
      <c r="EK634" s="65">
        <v>0</v>
      </c>
      <c r="EL634" s="65">
        <v>0</v>
      </c>
      <c r="EM634" s="65">
        <v>0</v>
      </c>
      <c r="EN634" s="65">
        <v>0</v>
      </c>
      <c r="EO634" s="65">
        <v>0</v>
      </c>
      <c r="EP634" s="65">
        <v>0</v>
      </c>
      <c r="EQ634" s="65">
        <v>0</v>
      </c>
      <c r="ES634" s="65">
        <v>0</v>
      </c>
      <c r="ET634" s="65">
        <v>0</v>
      </c>
      <c r="EU634" s="65">
        <v>0</v>
      </c>
      <c r="EV634" s="65">
        <v>0</v>
      </c>
      <c r="EW634" s="65">
        <v>0</v>
      </c>
      <c r="EX634" s="65">
        <v>0</v>
      </c>
      <c r="EY634" s="65">
        <v>0</v>
      </c>
      <c r="FA634" s="65">
        <v>0</v>
      </c>
      <c r="FB634" s="65">
        <v>0</v>
      </c>
      <c r="FC634" s="65">
        <v>0</v>
      </c>
      <c r="FD634" s="65">
        <v>0</v>
      </c>
      <c r="FE634" s="65">
        <v>0</v>
      </c>
      <c r="FF634" s="65">
        <v>0</v>
      </c>
      <c r="FG634" s="65">
        <v>0</v>
      </c>
    </row>
    <row r="635" spans="1:163">
      <c r="A635" s="699" t="str">
        <f>[52]ACCOUNTALLOC!A635</f>
        <v>~</v>
      </c>
      <c r="B635" s="698" t="str">
        <f>[52]ACCOUNTALLOC!B635</f>
        <v>~</v>
      </c>
      <c r="C635" s="695">
        <f>[52]ACCOUNTALLOC!C635</f>
        <v>0</v>
      </c>
      <c r="D635" s="700"/>
      <c r="E635" s="697">
        <f>[52]ACCOUNTALLOC!E635</f>
        <v>0</v>
      </c>
      <c r="F635" s="697">
        <f>[52]ACCOUNTALLOC!F635</f>
        <v>0</v>
      </c>
      <c r="G635" s="697">
        <f>[52]ACCOUNTALLOC!G635</f>
        <v>0</v>
      </c>
      <c r="H635" s="697">
        <f>[52]ACCOUNTALLOC!H635</f>
        <v>0</v>
      </c>
      <c r="I635" s="697">
        <f>[52]ACCOUNTALLOC!I635</f>
        <v>0</v>
      </c>
      <c r="J635" s="697">
        <f>[52]ACCOUNTALLOC!J635</f>
        <v>0</v>
      </c>
      <c r="K635" s="697">
        <f>[52]ACCOUNTALLOC!K635</f>
        <v>0</v>
      </c>
      <c r="L635" s="698"/>
      <c r="M635" s="697">
        <f>[52]ACCOUNTALLOC!M635</f>
        <v>0</v>
      </c>
      <c r="N635" s="697">
        <f>[52]ACCOUNTALLOC!N635</f>
        <v>0</v>
      </c>
      <c r="O635" s="697">
        <f>[52]ACCOUNTALLOC!O635</f>
        <v>0</v>
      </c>
      <c r="P635" s="697">
        <f>[52]ACCOUNTALLOC!P635</f>
        <v>0</v>
      </c>
      <c r="Q635" s="697">
        <f>[52]ACCOUNTALLOC!Q635</f>
        <v>0</v>
      </c>
      <c r="R635" s="697">
        <f>[52]ACCOUNTALLOC!R635</f>
        <v>0</v>
      </c>
      <c r="S635" s="697">
        <f>[52]ACCOUNTALLOC!S635</f>
        <v>0</v>
      </c>
      <c r="T635" s="698"/>
      <c r="U635" s="697">
        <f>[52]ACCOUNTALLOC!U635</f>
        <v>0</v>
      </c>
      <c r="V635" s="697">
        <f>[52]ACCOUNTALLOC!V635</f>
        <v>0</v>
      </c>
      <c r="W635" s="697">
        <f>[52]ACCOUNTALLOC!W635</f>
        <v>0</v>
      </c>
      <c r="X635" s="697">
        <f>[52]ACCOUNTALLOC!X635</f>
        <v>0</v>
      </c>
      <c r="Y635" s="697">
        <f>[52]ACCOUNTALLOC!Y635</f>
        <v>0</v>
      </c>
      <c r="Z635" s="697">
        <f>[52]ACCOUNTALLOC!Z635</f>
        <v>0</v>
      </c>
      <c r="AA635" s="697">
        <f>[52]ACCOUNTALLOC!AA635</f>
        <v>0</v>
      </c>
      <c r="AB635" s="698"/>
      <c r="AC635" s="697">
        <f>[52]ACCOUNTALLOC!AC635</f>
        <v>0</v>
      </c>
      <c r="AD635" s="697">
        <f>[52]ACCOUNTALLOC!AD635</f>
        <v>0</v>
      </c>
      <c r="AE635" s="697">
        <f>[52]ACCOUNTALLOC!AE635</f>
        <v>0</v>
      </c>
      <c r="AF635" s="697">
        <f>[52]ACCOUNTALLOC!AF635</f>
        <v>0</v>
      </c>
      <c r="AG635" s="697">
        <f>[52]ACCOUNTALLOC!AG635</f>
        <v>0</v>
      </c>
      <c r="AH635" s="697">
        <f>[52]ACCOUNTALLOC!AH635</f>
        <v>0</v>
      </c>
      <c r="AI635" s="697">
        <f>[52]ACCOUNTALLOC!AI635</f>
        <v>0</v>
      </c>
      <c r="AJ635" s="698"/>
      <c r="AK635" s="697">
        <f>[52]ACCOUNTALLOC!AK635</f>
        <v>0</v>
      </c>
      <c r="AL635" s="697">
        <f>[52]ACCOUNTALLOC!AL635</f>
        <v>0</v>
      </c>
      <c r="AM635" s="697">
        <f>[52]ACCOUNTALLOC!AM635</f>
        <v>0</v>
      </c>
      <c r="AN635" s="697">
        <f>[52]ACCOUNTALLOC!AN635</f>
        <v>0</v>
      </c>
      <c r="AO635" s="697">
        <f>[52]ACCOUNTALLOC!AO635</f>
        <v>0</v>
      </c>
      <c r="AP635" s="697">
        <f>[52]ACCOUNTALLOC!AP635</f>
        <v>0</v>
      </c>
      <c r="AQ635" s="697">
        <f>[52]ACCOUNTALLOC!AQ635</f>
        <v>0</v>
      </c>
      <c r="AR635" s="698"/>
      <c r="AS635" s="697">
        <f>[52]ACCOUNTALLOC!AS635</f>
        <v>0</v>
      </c>
      <c r="AT635" s="697">
        <f>[52]ACCOUNTALLOC!AT635</f>
        <v>0</v>
      </c>
      <c r="AU635" s="697">
        <f>[52]ACCOUNTALLOC!AU635</f>
        <v>0</v>
      </c>
      <c r="AV635" s="697">
        <f>[52]ACCOUNTALLOC!AV635</f>
        <v>0</v>
      </c>
      <c r="AW635" s="697">
        <f>[52]ACCOUNTALLOC!AW635</f>
        <v>0</v>
      </c>
      <c r="AX635" s="697">
        <f>[52]ACCOUNTALLOC!AX635</f>
        <v>0</v>
      </c>
      <c r="AY635" s="697">
        <f>[52]ACCOUNTALLOC!AY635</f>
        <v>0</v>
      </c>
      <c r="AZ635" s="698"/>
      <c r="BA635" s="697">
        <f>[52]ACCOUNTALLOC!BA635</f>
        <v>0</v>
      </c>
      <c r="BB635" s="697">
        <f>[52]ACCOUNTALLOC!BB635</f>
        <v>0</v>
      </c>
      <c r="BC635" s="697">
        <f>[52]ACCOUNTALLOC!BC635</f>
        <v>0</v>
      </c>
      <c r="BD635" s="697">
        <f>[52]ACCOUNTALLOC!BD635</f>
        <v>0</v>
      </c>
      <c r="BE635" s="697">
        <f>[52]ACCOUNTALLOC!BE635</f>
        <v>0</v>
      </c>
      <c r="BF635" s="697">
        <f>[52]ACCOUNTALLOC!BF635</f>
        <v>0</v>
      </c>
      <c r="BG635" s="697">
        <f>[52]ACCOUNTALLOC!BG635</f>
        <v>0</v>
      </c>
      <c r="BH635" s="698"/>
      <c r="BI635" s="697">
        <f>[52]ACCOUNTALLOC!BI635</f>
        <v>0</v>
      </c>
      <c r="BJ635" s="697">
        <f>[52]ACCOUNTALLOC!BJ635</f>
        <v>0</v>
      </c>
      <c r="BK635" s="697">
        <f>[52]ACCOUNTALLOC!BK635</f>
        <v>0</v>
      </c>
      <c r="BL635" s="697">
        <f>[52]ACCOUNTALLOC!BL635</f>
        <v>0</v>
      </c>
      <c r="BM635" s="697">
        <f>[52]ACCOUNTALLOC!BM635</f>
        <v>0</v>
      </c>
      <c r="BN635" s="697">
        <f>[52]ACCOUNTALLOC!BN635</f>
        <v>0</v>
      </c>
      <c r="BO635" s="697">
        <f>[52]ACCOUNTALLOC!BO635</f>
        <v>0</v>
      </c>
      <c r="BP635" s="698"/>
      <c r="BQ635" s="697">
        <f>[52]ACCOUNTALLOC!BQ635</f>
        <v>0</v>
      </c>
      <c r="BR635" s="697">
        <f>[52]ACCOUNTALLOC!BR635</f>
        <v>0</v>
      </c>
      <c r="BS635" s="697">
        <f>[52]ACCOUNTALLOC!BS635</f>
        <v>0</v>
      </c>
      <c r="BT635" s="697">
        <f>[52]ACCOUNTALLOC!BT635</f>
        <v>0</v>
      </c>
      <c r="BU635" s="697">
        <f>[52]ACCOUNTALLOC!BU635</f>
        <v>0</v>
      </c>
      <c r="BV635" s="697">
        <f>[52]ACCOUNTALLOC!BV635</f>
        <v>0</v>
      </c>
      <c r="BW635" s="697">
        <f>[52]ACCOUNTALLOC!BW635</f>
        <v>0</v>
      </c>
      <c r="BX635" s="698"/>
      <c r="BY635" s="697">
        <f>[52]ACCOUNTALLOC!BY635</f>
        <v>0</v>
      </c>
      <c r="BZ635" s="697">
        <f>[52]ACCOUNTALLOC!BZ635</f>
        <v>0</v>
      </c>
      <c r="CA635" s="697">
        <f>[52]ACCOUNTALLOC!CA635</f>
        <v>0</v>
      </c>
      <c r="CB635" s="697">
        <f>[52]ACCOUNTALLOC!CB635</f>
        <v>0</v>
      </c>
      <c r="CC635" s="697">
        <f>[52]ACCOUNTALLOC!CC635</f>
        <v>0</v>
      </c>
      <c r="CD635" s="697">
        <f>[52]ACCOUNTALLOC!CD635</f>
        <v>0</v>
      </c>
      <c r="CE635" s="697">
        <f>[52]ACCOUNTALLOC!CE635</f>
        <v>0</v>
      </c>
      <c r="CF635" s="698"/>
      <c r="CG635" s="697">
        <f>[52]ACCOUNTALLOC!CG635</f>
        <v>0</v>
      </c>
      <c r="CH635" s="697">
        <f>[52]ACCOUNTALLOC!CH635</f>
        <v>0</v>
      </c>
      <c r="CI635" s="697">
        <f>[52]ACCOUNTALLOC!CI635</f>
        <v>0</v>
      </c>
      <c r="CJ635" s="697">
        <f>[52]ACCOUNTALLOC!CJ635</f>
        <v>0</v>
      </c>
      <c r="CK635" s="697">
        <f>[52]ACCOUNTALLOC!CK635</f>
        <v>0</v>
      </c>
      <c r="CL635" s="697">
        <f>[52]ACCOUNTALLOC!CL635</f>
        <v>0</v>
      </c>
      <c r="CM635" s="697">
        <f>[52]ACCOUNTALLOC!CM635</f>
        <v>0</v>
      </c>
      <c r="CN635" s="698">
        <f>[52]ACCOUNTALLOC!CN635</f>
        <v>0</v>
      </c>
      <c r="CO635" s="697">
        <f>[52]ACCOUNTALLOC!CO635</f>
        <v>0</v>
      </c>
      <c r="CP635" s="697">
        <f>[52]ACCOUNTALLOC!CP635</f>
        <v>0</v>
      </c>
      <c r="CQ635" s="697">
        <f>[52]ACCOUNTALLOC!CQ635</f>
        <v>0</v>
      </c>
      <c r="CR635" s="697">
        <f>[52]ACCOUNTALLOC!CR635</f>
        <v>0</v>
      </c>
      <c r="CS635" s="697">
        <f>[52]ACCOUNTALLOC!CS635</f>
        <v>0</v>
      </c>
      <c r="CT635" s="697">
        <f>[52]ACCOUNTALLOC!CT635</f>
        <v>0</v>
      </c>
      <c r="CU635" s="697">
        <f>[52]ACCOUNTALLOC!CU635</f>
        <v>0</v>
      </c>
      <c r="CW635" s="65">
        <f>[52]ACCOUNTALLOC!CW621</f>
        <v>0</v>
      </c>
      <c r="CX635" s="65">
        <f>[52]ACCOUNTALLOC!CX621</f>
        <v>0</v>
      </c>
      <c r="CY635" s="65">
        <f>[52]ACCOUNTALLOC!CY621</f>
        <v>0</v>
      </c>
      <c r="CZ635" s="65">
        <f>[52]ACCOUNTALLOC!CZ621</f>
        <v>0</v>
      </c>
      <c r="DA635" s="65">
        <f>[52]ACCOUNTALLOC!DA621</f>
        <v>0</v>
      </c>
      <c r="DB635" s="65">
        <f>[52]ACCOUNTALLOC!DB621</f>
        <v>0</v>
      </c>
      <c r="DC635" s="65">
        <f>[52]ACCOUNTALLOC!DC621</f>
        <v>0</v>
      </c>
      <c r="DE635" s="65">
        <v>0</v>
      </c>
      <c r="DF635" s="65">
        <v>0</v>
      </c>
      <c r="DG635" s="65">
        <v>0</v>
      </c>
      <c r="DH635" s="65">
        <v>0</v>
      </c>
      <c r="DI635" s="65">
        <v>0</v>
      </c>
      <c r="DJ635" s="65">
        <v>0</v>
      </c>
      <c r="DK635" s="65">
        <v>0</v>
      </c>
      <c r="DM635" s="65">
        <v>0</v>
      </c>
      <c r="DN635" s="65">
        <v>0</v>
      </c>
      <c r="DO635" s="65">
        <v>0</v>
      </c>
      <c r="DP635" s="65">
        <v>0</v>
      </c>
      <c r="DQ635" s="65">
        <v>0</v>
      </c>
      <c r="DR635" s="65">
        <v>0</v>
      </c>
      <c r="DS635" s="65">
        <v>0</v>
      </c>
      <c r="DU635" s="65">
        <v>0</v>
      </c>
      <c r="DV635" s="65">
        <v>0</v>
      </c>
      <c r="DW635" s="65">
        <v>0</v>
      </c>
      <c r="DX635" s="65">
        <v>0</v>
      </c>
      <c r="DY635" s="65">
        <v>0</v>
      </c>
      <c r="DZ635" s="65">
        <v>0</v>
      </c>
      <c r="EA635" s="65">
        <v>0</v>
      </c>
      <c r="EC635" s="65">
        <v>0</v>
      </c>
      <c r="ED635" s="65">
        <v>0</v>
      </c>
      <c r="EE635" s="65">
        <v>0</v>
      </c>
      <c r="EF635" s="65">
        <v>0</v>
      </c>
      <c r="EG635" s="65">
        <v>0</v>
      </c>
      <c r="EH635" s="65">
        <v>0</v>
      </c>
      <c r="EI635" s="65">
        <v>0</v>
      </c>
      <c r="EK635" s="65">
        <v>0</v>
      </c>
      <c r="EL635" s="65">
        <v>0</v>
      </c>
      <c r="EM635" s="65">
        <v>0</v>
      </c>
      <c r="EN635" s="65">
        <v>0</v>
      </c>
      <c r="EO635" s="65">
        <v>0</v>
      </c>
      <c r="EP635" s="65">
        <v>0</v>
      </c>
      <c r="EQ635" s="65">
        <v>0</v>
      </c>
      <c r="ES635" s="65">
        <v>0</v>
      </c>
      <c r="ET635" s="65">
        <v>0</v>
      </c>
      <c r="EU635" s="65">
        <v>0</v>
      </c>
      <c r="EV635" s="65">
        <v>0</v>
      </c>
      <c r="EW635" s="65">
        <v>0</v>
      </c>
      <c r="EX635" s="65">
        <v>0</v>
      </c>
      <c r="EY635" s="65">
        <v>0</v>
      </c>
      <c r="FA635" s="65">
        <v>0</v>
      </c>
      <c r="FB635" s="65">
        <v>0</v>
      </c>
      <c r="FC635" s="65">
        <v>0</v>
      </c>
      <c r="FD635" s="65">
        <v>0</v>
      </c>
      <c r="FE635" s="65">
        <v>0</v>
      </c>
      <c r="FF635" s="65">
        <v>0</v>
      </c>
      <c r="FG635" s="65">
        <v>0</v>
      </c>
    </row>
    <row r="636" spans="1:163">
      <c r="A636" s="699" t="str">
        <f>[52]ACCOUNTALLOC!A636</f>
        <v>~</v>
      </c>
      <c r="B636" s="698" t="str">
        <f>[52]ACCOUNTALLOC!B636</f>
        <v>~</v>
      </c>
      <c r="C636" s="695">
        <f>[52]ACCOUNTALLOC!C636</f>
        <v>0</v>
      </c>
      <c r="D636" s="700"/>
      <c r="E636" s="697">
        <f>[52]ACCOUNTALLOC!E636</f>
        <v>0</v>
      </c>
      <c r="F636" s="697">
        <f>[52]ACCOUNTALLOC!F636</f>
        <v>0</v>
      </c>
      <c r="G636" s="697">
        <f>[52]ACCOUNTALLOC!G636</f>
        <v>0</v>
      </c>
      <c r="H636" s="697">
        <f>[52]ACCOUNTALLOC!H636</f>
        <v>0</v>
      </c>
      <c r="I636" s="697">
        <f>[52]ACCOUNTALLOC!I636</f>
        <v>0</v>
      </c>
      <c r="J636" s="697">
        <f>[52]ACCOUNTALLOC!J636</f>
        <v>0</v>
      </c>
      <c r="K636" s="697">
        <f>[52]ACCOUNTALLOC!K636</f>
        <v>0</v>
      </c>
      <c r="L636" s="698"/>
      <c r="M636" s="697">
        <f>[52]ACCOUNTALLOC!M636</f>
        <v>0</v>
      </c>
      <c r="N636" s="697">
        <f>[52]ACCOUNTALLOC!N636</f>
        <v>0</v>
      </c>
      <c r="O636" s="697">
        <f>[52]ACCOUNTALLOC!O636</f>
        <v>0</v>
      </c>
      <c r="P636" s="697">
        <f>[52]ACCOUNTALLOC!P636</f>
        <v>0</v>
      </c>
      <c r="Q636" s="697">
        <f>[52]ACCOUNTALLOC!Q636</f>
        <v>0</v>
      </c>
      <c r="R636" s="697">
        <f>[52]ACCOUNTALLOC!R636</f>
        <v>0</v>
      </c>
      <c r="S636" s="697">
        <f>[52]ACCOUNTALLOC!S636</f>
        <v>0</v>
      </c>
      <c r="T636" s="698"/>
      <c r="U636" s="697">
        <f>[52]ACCOUNTALLOC!U636</f>
        <v>0</v>
      </c>
      <c r="V636" s="697">
        <f>[52]ACCOUNTALLOC!V636</f>
        <v>0</v>
      </c>
      <c r="W636" s="697">
        <f>[52]ACCOUNTALLOC!W636</f>
        <v>0</v>
      </c>
      <c r="X636" s="697">
        <f>[52]ACCOUNTALLOC!X636</f>
        <v>0</v>
      </c>
      <c r="Y636" s="697">
        <f>[52]ACCOUNTALLOC!Y636</f>
        <v>0</v>
      </c>
      <c r="Z636" s="697">
        <f>[52]ACCOUNTALLOC!Z636</f>
        <v>0</v>
      </c>
      <c r="AA636" s="697">
        <f>[52]ACCOUNTALLOC!AA636</f>
        <v>0</v>
      </c>
      <c r="AB636" s="698"/>
      <c r="AC636" s="697">
        <f>[52]ACCOUNTALLOC!AC636</f>
        <v>0</v>
      </c>
      <c r="AD636" s="697">
        <f>[52]ACCOUNTALLOC!AD636</f>
        <v>0</v>
      </c>
      <c r="AE636" s="697">
        <f>[52]ACCOUNTALLOC!AE636</f>
        <v>0</v>
      </c>
      <c r="AF636" s="697">
        <f>[52]ACCOUNTALLOC!AF636</f>
        <v>0</v>
      </c>
      <c r="AG636" s="697">
        <f>[52]ACCOUNTALLOC!AG636</f>
        <v>0</v>
      </c>
      <c r="AH636" s="697">
        <f>[52]ACCOUNTALLOC!AH636</f>
        <v>0</v>
      </c>
      <c r="AI636" s="697">
        <f>[52]ACCOUNTALLOC!AI636</f>
        <v>0</v>
      </c>
      <c r="AJ636" s="698"/>
      <c r="AK636" s="697">
        <f>[52]ACCOUNTALLOC!AK636</f>
        <v>0</v>
      </c>
      <c r="AL636" s="697">
        <f>[52]ACCOUNTALLOC!AL636</f>
        <v>0</v>
      </c>
      <c r="AM636" s="697">
        <f>[52]ACCOUNTALLOC!AM636</f>
        <v>0</v>
      </c>
      <c r="AN636" s="697">
        <f>[52]ACCOUNTALLOC!AN636</f>
        <v>0</v>
      </c>
      <c r="AO636" s="697">
        <f>[52]ACCOUNTALLOC!AO636</f>
        <v>0</v>
      </c>
      <c r="AP636" s="697">
        <f>[52]ACCOUNTALLOC!AP636</f>
        <v>0</v>
      </c>
      <c r="AQ636" s="697">
        <f>[52]ACCOUNTALLOC!AQ636</f>
        <v>0</v>
      </c>
      <c r="AR636" s="698"/>
      <c r="AS636" s="697">
        <f>[52]ACCOUNTALLOC!AS636</f>
        <v>0</v>
      </c>
      <c r="AT636" s="697">
        <f>[52]ACCOUNTALLOC!AT636</f>
        <v>0</v>
      </c>
      <c r="AU636" s="697">
        <f>[52]ACCOUNTALLOC!AU636</f>
        <v>0</v>
      </c>
      <c r="AV636" s="697">
        <f>[52]ACCOUNTALLOC!AV636</f>
        <v>0</v>
      </c>
      <c r="AW636" s="697">
        <f>[52]ACCOUNTALLOC!AW636</f>
        <v>0</v>
      </c>
      <c r="AX636" s="697">
        <f>[52]ACCOUNTALLOC!AX636</f>
        <v>0</v>
      </c>
      <c r="AY636" s="697">
        <f>[52]ACCOUNTALLOC!AY636</f>
        <v>0</v>
      </c>
      <c r="AZ636" s="698"/>
      <c r="BA636" s="697">
        <f>[52]ACCOUNTALLOC!BA636</f>
        <v>0</v>
      </c>
      <c r="BB636" s="697">
        <f>[52]ACCOUNTALLOC!BB636</f>
        <v>0</v>
      </c>
      <c r="BC636" s="697">
        <f>[52]ACCOUNTALLOC!BC636</f>
        <v>0</v>
      </c>
      <c r="BD636" s="697">
        <f>[52]ACCOUNTALLOC!BD636</f>
        <v>0</v>
      </c>
      <c r="BE636" s="697">
        <f>[52]ACCOUNTALLOC!BE636</f>
        <v>0</v>
      </c>
      <c r="BF636" s="697">
        <f>[52]ACCOUNTALLOC!BF636</f>
        <v>0</v>
      </c>
      <c r="BG636" s="697">
        <f>[52]ACCOUNTALLOC!BG636</f>
        <v>0</v>
      </c>
      <c r="BH636" s="698"/>
      <c r="BI636" s="697">
        <f>[52]ACCOUNTALLOC!BI636</f>
        <v>0</v>
      </c>
      <c r="BJ636" s="697">
        <f>[52]ACCOUNTALLOC!BJ636</f>
        <v>0</v>
      </c>
      <c r="BK636" s="697">
        <f>[52]ACCOUNTALLOC!BK636</f>
        <v>0</v>
      </c>
      <c r="BL636" s="697">
        <f>[52]ACCOUNTALLOC!BL636</f>
        <v>0</v>
      </c>
      <c r="BM636" s="697">
        <f>[52]ACCOUNTALLOC!BM636</f>
        <v>0</v>
      </c>
      <c r="BN636" s="697">
        <f>[52]ACCOUNTALLOC!BN636</f>
        <v>0</v>
      </c>
      <c r="BO636" s="697">
        <f>[52]ACCOUNTALLOC!BO636</f>
        <v>0</v>
      </c>
      <c r="BP636" s="698"/>
      <c r="BQ636" s="697">
        <f>[52]ACCOUNTALLOC!BQ636</f>
        <v>0</v>
      </c>
      <c r="BR636" s="697">
        <f>[52]ACCOUNTALLOC!BR636</f>
        <v>0</v>
      </c>
      <c r="BS636" s="697">
        <f>[52]ACCOUNTALLOC!BS636</f>
        <v>0</v>
      </c>
      <c r="BT636" s="697">
        <f>[52]ACCOUNTALLOC!BT636</f>
        <v>0</v>
      </c>
      <c r="BU636" s="697">
        <f>[52]ACCOUNTALLOC!BU636</f>
        <v>0</v>
      </c>
      <c r="BV636" s="697">
        <f>[52]ACCOUNTALLOC!BV636</f>
        <v>0</v>
      </c>
      <c r="BW636" s="697">
        <f>[52]ACCOUNTALLOC!BW636</f>
        <v>0</v>
      </c>
      <c r="BX636" s="698"/>
      <c r="BY636" s="697">
        <f>[52]ACCOUNTALLOC!BY636</f>
        <v>0</v>
      </c>
      <c r="BZ636" s="697">
        <f>[52]ACCOUNTALLOC!BZ636</f>
        <v>0</v>
      </c>
      <c r="CA636" s="697">
        <f>[52]ACCOUNTALLOC!CA636</f>
        <v>0</v>
      </c>
      <c r="CB636" s="697">
        <f>[52]ACCOUNTALLOC!CB636</f>
        <v>0</v>
      </c>
      <c r="CC636" s="697">
        <f>[52]ACCOUNTALLOC!CC636</f>
        <v>0</v>
      </c>
      <c r="CD636" s="697">
        <f>[52]ACCOUNTALLOC!CD636</f>
        <v>0</v>
      </c>
      <c r="CE636" s="697">
        <f>[52]ACCOUNTALLOC!CE636</f>
        <v>0</v>
      </c>
      <c r="CF636" s="698"/>
      <c r="CG636" s="697">
        <f>[52]ACCOUNTALLOC!CG636</f>
        <v>0</v>
      </c>
      <c r="CH636" s="697">
        <f>[52]ACCOUNTALLOC!CH636</f>
        <v>0</v>
      </c>
      <c r="CI636" s="697">
        <f>[52]ACCOUNTALLOC!CI636</f>
        <v>0</v>
      </c>
      <c r="CJ636" s="697">
        <f>[52]ACCOUNTALLOC!CJ636</f>
        <v>0</v>
      </c>
      <c r="CK636" s="697">
        <f>[52]ACCOUNTALLOC!CK636</f>
        <v>0</v>
      </c>
      <c r="CL636" s="697">
        <f>[52]ACCOUNTALLOC!CL636</f>
        <v>0</v>
      </c>
      <c r="CM636" s="697">
        <f>[52]ACCOUNTALLOC!CM636</f>
        <v>0</v>
      </c>
      <c r="CN636" s="698">
        <f>[52]ACCOUNTALLOC!CN636</f>
        <v>0</v>
      </c>
      <c r="CO636" s="697">
        <f>[52]ACCOUNTALLOC!CO636</f>
        <v>0</v>
      </c>
      <c r="CP636" s="697">
        <f>[52]ACCOUNTALLOC!CP636</f>
        <v>0</v>
      </c>
      <c r="CQ636" s="697">
        <f>[52]ACCOUNTALLOC!CQ636</f>
        <v>0</v>
      </c>
      <c r="CR636" s="697">
        <f>[52]ACCOUNTALLOC!CR636</f>
        <v>0</v>
      </c>
      <c r="CS636" s="697">
        <f>[52]ACCOUNTALLOC!CS636</f>
        <v>0</v>
      </c>
      <c r="CT636" s="697">
        <f>[52]ACCOUNTALLOC!CT636</f>
        <v>0</v>
      </c>
      <c r="CU636" s="697">
        <f>[52]ACCOUNTALLOC!CU636</f>
        <v>0</v>
      </c>
      <c r="CW636" s="65">
        <f>[52]ACCOUNTALLOC!CW622</f>
        <v>0</v>
      </c>
      <c r="CX636" s="65">
        <f>[52]ACCOUNTALLOC!CX622</f>
        <v>0</v>
      </c>
      <c r="CY636" s="65">
        <f>[52]ACCOUNTALLOC!CY622</f>
        <v>0</v>
      </c>
      <c r="CZ636" s="65">
        <f>[52]ACCOUNTALLOC!CZ622</f>
        <v>0</v>
      </c>
      <c r="DA636" s="65">
        <f>[52]ACCOUNTALLOC!DA622</f>
        <v>0</v>
      </c>
      <c r="DB636" s="65">
        <f>[52]ACCOUNTALLOC!DB622</f>
        <v>0</v>
      </c>
      <c r="DC636" s="65">
        <f>[52]ACCOUNTALLOC!DC622</f>
        <v>0</v>
      </c>
      <c r="DE636" s="65">
        <v>0</v>
      </c>
      <c r="DF636" s="65">
        <v>0</v>
      </c>
      <c r="DG636" s="65">
        <v>0</v>
      </c>
      <c r="DH636" s="65">
        <v>0</v>
      </c>
      <c r="DI636" s="65">
        <v>0</v>
      </c>
      <c r="DJ636" s="65">
        <v>0</v>
      </c>
      <c r="DK636" s="65">
        <v>0</v>
      </c>
      <c r="DM636" s="65">
        <v>0</v>
      </c>
      <c r="DN636" s="65">
        <v>0</v>
      </c>
      <c r="DO636" s="65">
        <v>0</v>
      </c>
      <c r="DP636" s="65">
        <v>0</v>
      </c>
      <c r="DQ636" s="65">
        <v>0</v>
      </c>
      <c r="DR636" s="65">
        <v>0</v>
      </c>
      <c r="DS636" s="65">
        <v>0</v>
      </c>
      <c r="DU636" s="65">
        <v>0</v>
      </c>
      <c r="DV636" s="65">
        <v>0</v>
      </c>
      <c r="DW636" s="65">
        <v>0</v>
      </c>
      <c r="DX636" s="65">
        <v>0</v>
      </c>
      <c r="DY636" s="65">
        <v>0</v>
      </c>
      <c r="DZ636" s="65">
        <v>0</v>
      </c>
      <c r="EA636" s="65">
        <v>0</v>
      </c>
      <c r="EC636" s="65">
        <v>0</v>
      </c>
      <c r="ED636" s="65">
        <v>0</v>
      </c>
      <c r="EE636" s="65">
        <v>0</v>
      </c>
      <c r="EF636" s="65">
        <v>0</v>
      </c>
      <c r="EG636" s="65">
        <v>0</v>
      </c>
      <c r="EH636" s="65">
        <v>0</v>
      </c>
      <c r="EI636" s="65">
        <v>0</v>
      </c>
      <c r="EK636" s="65">
        <v>0</v>
      </c>
      <c r="EL636" s="65">
        <v>0</v>
      </c>
      <c r="EM636" s="65">
        <v>0</v>
      </c>
      <c r="EN636" s="65">
        <v>0</v>
      </c>
      <c r="EO636" s="65">
        <v>0</v>
      </c>
      <c r="EP636" s="65">
        <v>0</v>
      </c>
      <c r="EQ636" s="65">
        <v>0</v>
      </c>
      <c r="ES636" s="65">
        <v>0</v>
      </c>
      <c r="ET636" s="65">
        <v>0</v>
      </c>
      <c r="EU636" s="65">
        <v>0</v>
      </c>
      <c r="EV636" s="65">
        <v>0</v>
      </c>
      <c r="EW636" s="65">
        <v>0</v>
      </c>
      <c r="EX636" s="65">
        <v>0</v>
      </c>
      <c r="EY636" s="65">
        <v>0</v>
      </c>
      <c r="FA636" s="65">
        <v>0</v>
      </c>
      <c r="FB636" s="65">
        <v>0</v>
      </c>
      <c r="FC636" s="65">
        <v>0</v>
      </c>
      <c r="FD636" s="65">
        <v>0</v>
      </c>
      <c r="FE636" s="65">
        <v>0</v>
      </c>
      <c r="FF636" s="65">
        <v>0</v>
      </c>
      <c r="FG636" s="65">
        <v>0</v>
      </c>
    </row>
    <row r="637" spans="1:163">
      <c r="A637" s="699" t="str">
        <f>[52]ACCOUNTALLOC!A637</f>
        <v>~</v>
      </c>
      <c r="B637" s="698" t="str">
        <f>[52]ACCOUNTALLOC!B637</f>
        <v>~</v>
      </c>
      <c r="C637" s="695">
        <f>[52]ACCOUNTALLOC!C637</f>
        <v>0</v>
      </c>
      <c r="D637" s="700"/>
      <c r="E637" s="697">
        <f>[52]ACCOUNTALLOC!E637</f>
        <v>0</v>
      </c>
      <c r="F637" s="697">
        <f>[52]ACCOUNTALLOC!F637</f>
        <v>0</v>
      </c>
      <c r="G637" s="697">
        <f>[52]ACCOUNTALLOC!G637</f>
        <v>0</v>
      </c>
      <c r="H637" s="697">
        <f>[52]ACCOUNTALLOC!H637</f>
        <v>0</v>
      </c>
      <c r="I637" s="697">
        <f>[52]ACCOUNTALLOC!I637</f>
        <v>0</v>
      </c>
      <c r="J637" s="697">
        <f>[52]ACCOUNTALLOC!J637</f>
        <v>0</v>
      </c>
      <c r="K637" s="697">
        <f>[52]ACCOUNTALLOC!K637</f>
        <v>0</v>
      </c>
      <c r="L637" s="698"/>
      <c r="M637" s="697">
        <f>[52]ACCOUNTALLOC!M637</f>
        <v>0</v>
      </c>
      <c r="N637" s="697">
        <f>[52]ACCOUNTALLOC!N637</f>
        <v>0</v>
      </c>
      <c r="O637" s="697">
        <f>[52]ACCOUNTALLOC!O637</f>
        <v>0</v>
      </c>
      <c r="P637" s="697">
        <f>[52]ACCOUNTALLOC!P637</f>
        <v>0</v>
      </c>
      <c r="Q637" s="697">
        <f>[52]ACCOUNTALLOC!Q637</f>
        <v>0</v>
      </c>
      <c r="R637" s="697">
        <f>[52]ACCOUNTALLOC!R637</f>
        <v>0</v>
      </c>
      <c r="S637" s="697">
        <f>[52]ACCOUNTALLOC!S637</f>
        <v>0</v>
      </c>
      <c r="T637" s="698"/>
      <c r="U637" s="697">
        <f>[52]ACCOUNTALLOC!U637</f>
        <v>0</v>
      </c>
      <c r="V637" s="697">
        <f>[52]ACCOUNTALLOC!V637</f>
        <v>0</v>
      </c>
      <c r="W637" s="697">
        <f>[52]ACCOUNTALLOC!W637</f>
        <v>0</v>
      </c>
      <c r="X637" s="697">
        <f>[52]ACCOUNTALLOC!X637</f>
        <v>0</v>
      </c>
      <c r="Y637" s="697">
        <f>[52]ACCOUNTALLOC!Y637</f>
        <v>0</v>
      </c>
      <c r="Z637" s="697">
        <f>[52]ACCOUNTALLOC!Z637</f>
        <v>0</v>
      </c>
      <c r="AA637" s="697">
        <f>[52]ACCOUNTALLOC!AA637</f>
        <v>0</v>
      </c>
      <c r="AB637" s="698"/>
      <c r="AC637" s="697">
        <f>[52]ACCOUNTALLOC!AC637</f>
        <v>0</v>
      </c>
      <c r="AD637" s="697">
        <f>[52]ACCOUNTALLOC!AD637</f>
        <v>0</v>
      </c>
      <c r="AE637" s="697">
        <f>[52]ACCOUNTALLOC!AE637</f>
        <v>0</v>
      </c>
      <c r="AF637" s="697">
        <f>[52]ACCOUNTALLOC!AF637</f>
        <v>0</v>
      </c>
      <c r="AG637" s="697">
        <f>[52]ACCOUNTALLOC!AG637</f>
        <v>0</v>
      </c>
      <c r="AH637" s="697">
        <f>[52]ACCOUNTALLOC!AH637</f>
        <v>0</v>
      </c>
      <c r="AI637" s="697">
        <f>[52]ACCOUNTALLOC!AI637</f>
        <v>0</v>
      </c>
      <c r="AJ637" s="698"/>
      <c r="AK637" s="697">
        <f>[52]ACCOUNTALLOC!AK637</f>
        <v>0</v>
      </c>
      <c r="AL637" s="697">
        <f>[52]ACCOUNTALLOC!AL637</f>
        <v>0</v>
      </c>
      <c r="AM637" s="697">
        <f>[52]ACCOUNTALLOC!AM637</f>
        <v>0</v>
      </c>
      <c r="AN637" s="697">
        <f>[52]ACCOUNTALLOC!AN637</f>
        <v>0</v>
      </c>
      <c r="AO637" s="697">
        <f>[52]ACCOUNTALLOC!AO637</f>
        <v>0</v>
      </c>
      <c r="AP637" s="697">
        <f>[52]ACCOUNTALLOC!AP637</f>
        <v>0</v>
      </c>
      <c r="AQ637" s="697">
        <f>[52]ACCOUNTALLOC!AQ637</f>
        <v>0</v>
      </c>
      <c r="AR637" s="698"/>
      <c r="AS637" s="697">
        <f>[52]ACCOUNTALLOC!AS637</f>
        <v>0</v>
      </c>
      <c r="AT637" s="697">
        <f>[52]ACCOUNTALLOC!AT637</f>
        <v>0</v>
      </c>
      <c r="AU637" s="697">
        <f>[52]ACCOUNTALLOC!AU637</f>
        <v>0</v>
      </c>
      <c r="AV637" s="697">
        <f>[52]ACCOUNTALLOC!AV637</f>
        <v>0</v>
      </c>
      <c r="AW637" s="697">
        <f>[52]ACCOUNTALLOC!AW637</f>
        <v>0</v>
      </c>
      <c r="AX637" s="697">
        <f>[52]ACCOUNTALLOC!AX637</f>
        <v>0</v>
      </c>
      <c r="AY637" s="697">
        <f>[52]ACCOUNTALLOC!AY637</f>
        <v>0</v>
      </c>
      <c r="AZ637" s="698"/>
      <c r="BA637" s="697">
        <f>[52]ACCOUNTALLOC!BA637</f>
        <v>0</v>
      </c>
      <c r="BB637" s="697">
        <f>[52]ACCOUNTALLOC!BB637</f>
        <v>0</v>
      </c>
      <c r="BC637" s="697">
        <f>[52]ACCOUNTALLOC!BC637</f>
        <v>0</v>
      </c>
      <c r="BD637" s="697">
        <f>[52]ACCOUNTALLOC!BD637</f>
        <v>0</v>
      </c>
      <c r="BE637" s="697">
        <f>[52]ACCOUNTALLOC!BE637</f>
        <v>0</v>
      </c>
      <c r="BF637" s="697">
        <f>[52]ACCOUNTALLOC!BF637</f>
        <v>0</v>
      </c>
      <c r="BG637" s="697">
        <f>[52]ACCOUNTALLOC!BG637</f>
        <v>0</v>
      </c>
      <c r="BH637" s="698"/>
      <c r="BI637" s="697">
        <f>[52]ACCOUNTALLOC!BI637</f>
        <v>0</v>
      </c>
      <c r="BJ637" s="697">
        <f>[52]ACCOUNTALLOC!BJ637</f>
        <v>0</v>
      </c>
      <c r="BK637" s="697">
        <f>[52]ACCOUNTALLOC!BK637</f>
        <v>0</v>
      </c>
      <c r="BL637" s="697">
        <f>[52]ACCOUNTALLOC!BL637</f>
        <v>0</v>
      </c>
      <c r="BM637" s="697">
        <f>[52]ACCOUNTALLOC!BM637</f>
        <v>0</v>
      </c>
      <c r="BN637" s="697">
        <f>[52]ACCOUNTALLOC!BN637</f>
        <v>0</v>
      </c>
      <c r="BO637" s="697">
        <f>[52]ACCOUNTALLOC!BO637</f>
        <v>0</v>
      </c>
      <c r="BP637" s="698"/>
      <c r="BQ637" s="697">
        <f>[52]ACCOUNTALLOC!BQ637</f>
        <v>0</v>
      </c>
      <c r="BR637" s="697">
        <f>[52]ACCOUNTALLOC!BR637</f>
        <v>0</v>
      </c>
      <c r="BS637" s="697">
        <f>[52]ACCOUNTALLOC!BS637</f>
        <v>0</v>
      </c>
      <c r="BT637" s="697">
        <f>[52]ACCOUNTALLOC!BT637</f>
        <v>0</v>
      </c>
      <c r="BU637" s="697">
        <f>[52]ACCOUNTALLOC!BU637</f>
        <v>0</v>
      </c>
      <c r="BV637" s="697">
        <f>[52]ACCOUNTALLOC!BV637</f>
        <v>0</v>
      </c>
      <c r="BW637" s="697">
        <f>[52]ACCOUNTALLOC!BW637</f>
        <v>0</v>
      </c>
      <c r="BX637" s="698"/>
      <c r="BY637" s="697">
        <f>[52]ACCOUNTALLOC!BY637</f>
        <v>0</v>
      </c>
      <c r="BZ637" s="697">
        <f>[52]ACCOUNTALLOC!BZ637</f>
        <v>0</v>
      </c>
      <c r="CA637" s="697">
        <f>[52]ACCOUNTALLOC!CA637</f>
        <v>0</v>
      </c>
      <c r="CB637" s="697">
        <f>[52]ACCOUNTALLOC!CB637</f>
        <v>0</v>
      </c>
      <c r="CC637" s="697">
        <f>[52]ACCOUNTALLOC!CC637</f>
        <v>0</v>
      </c>
      <c r="CD637" s="697">
        <f>[52]ACCOUNTALLOC!CD637</f>
        <v>0</v>
      </c>
      <c r="CE637" s="697">
        <f>[52]ACCOUNTALLOC!CE637</f>
        <v>0</v>
      </c>
      <c r="CF637" s="698"/>
      <c r="CG637" s="697">
        <f>[52]ACCOUNTALLOC!CG637</f>
        <v>0</v>
      </c>
      <c r="CH637" s="697">
        <f>[52]ACCOUNTALLOC!CH637</f>
        <v>0</v>
      </c>
      <c r="CI637" s="697">
        <f>[52]ACCOUNTALLOC!CI637</f>
        <v>0</v>
      </c>
      <c r="CJ637" s="697">
        <f>[52]ACCOUNTALLOC!CJ637</f>
        <v>0</v>
      </c>
      <c r="CK637" s="697">
        <f>[52]ACCOUNTALLOC!CK637</f>
        <v>0</v>
      </c>
      <c r="CL637" s="697">
        <f>[52]ACCOUNTALLOC!CL637</f>
        <v>0</v>
      </c>
      <c r="CM637" s="697">
        <f>[52]ACCOUNTALLOC!CM637</f>
        <v>0</v>
      </c>
      <c r="CN637" s="698">
        <f>[52]ACCOUNTALLOC!CN637</f>
        <v>0</v>
      </c>
      <c r="CO637" s="697">
        <f>[52]ACCOUNTALLOC!CO637</f>
        <v>0</v>
      </c>
      <c r="CP637" s="697">
        <f>[52]ACCOUNTALLOC!CP637</f>
        <v>0</v>
      </c>
      <c r="CQ637" s="697">
        <f>[52]ACCOUNTALLOC!CQ637</f>
        <v>0</v>
      </c>
      <c r="CR637" s="697">
        <f>[52]ACCOUNTALLOC!CR637</f>
        <v>0</v>
      </c>
      <c r="CS637" s="697">
        <f>[52]ACCOUNTALLOC!CS637</f>
        <v>0</v>
      </c>
      <c r="CT637" s="697">
        <f>[52]ACCOUNTALLOC!CT637</f>
        <v>0</v>
      </c>
      <c r="CU637" s="697">
        <f>[52]ACCOUNTALLOC!CU637</f>
        <v>0</v>
      </c>
      <c r="CW637" s="65">
        <f>[52]ACCOUNTALLOC!CW623</f>
        <v>0</v>
      </c>
      <c r="CX637" s="65">
        <f>[52]ACCOUNTALLOC!CX623</f>
        <v>0</v>
      </c>
      <c r="CY637" s="65">
        <f>[52]ACCOUNTALLOC!CY623</f>
        <v>0</v>
      </c>
      <c r="CZ637" s="65">
        <f>[52]ACCOUNTALLOC!CZ623</f>
        <v>0</v>
      </c>
      <c r="DA637" s="65">
        <f>[52]ACCOUNTALLOC!DA623</f>
        <v>0</v>
      </c>
      <c r="DB637" s="65">
        <f>[52]ACCOUNTALLOC!DB623</f>
        <v>0</v>
      </c>
      <c r="DC637" s="65">
        <f>[52]ACCOUNTALLOC!DC623</f>
        <v>0</v>
      </c>
      <c r="DE637" s="65">
        <v>0</v>
      </c>
      <c r="DF637" s="65">
        <v>0</v>
      </c>
      <c r="DG637" s="65">
        <v>0</v>
      </c>
      <c r="DH637" s="65">
        <v>0</v>
      </c>
      <c r="DI637" s="65">
        <v>0</v>
      </c>
      <c r="DJ637" s="65">
        <v>0</v>
      </c>
      <c r="DK637" s="65">
        <v>0</v>
      </c>
      <c r="DM637" s="65">
        <v>0</v>
      </c>
      <c r="DN637" s="65">
        <v>0</v>
      </c>
      <c r="DO637" s="65">
        <v>0</v>
      </c>
      <c r="DP637" s="65">
        <v>0</v>
      </c>
      <c r="DQ637" s="65">
        <v>0</v>
      </c>
      <c r="DR637" s="65">
        <v>0</v>
      </c>
      <c r="DS637" s="65">
        <v>0</v>
      </c>
      <c r="DU637" s="65">
        <v>0</v>
      </c>
      <c r="DV637" s="65">
        <v>0</v>
      </c>
      <c r="DW637" s="65">
        <v>0</v>
      </c>
      <c r="DX637" s="65">
        <v>0</v>
      </c>
      <c r="DY637" s="65">
        <v>0</v>
      </c>
      <c r="DZ637" s="65">
        <v>0</v>
      </c>
      <c r="EA637" s="65">
        <v>0</v>
      </c>
      <c r="EC637" s="65">
        <v>0</v>
      </c>
      <c r="ED637" s="65">
        <v>0</v>
      </c>
      <c r="EE637" s="65">
        <v>0</v>
      </c>
      <c r="EF637" s="65">
        <v>0</v>
      </c>
      <c r="EG637" s="65">
        <v>0</v>
      </c>
      <c r="EH637" s="65">
        <v>0</v>
      </c>
      <c r="EI637" s="65">
        <v>0</v>
      </c>
      <c r="EK637" s="65">
        <v>0</v>
      </c>
      <c r="EL637" s="65">
        <v>0</v>
      </c>
      <c r="EM637" s="65">
        <v>0</v>
      </c>
      <c r="EN637" s="65">
        <v>0</v>
      </c>
      <c r="EO637" s="65">
        <v>0</v>
      </c>
      <c r="EP637" s="65">
        <v>0</v>
      </c>
      <c r="EQ637" s="65">
        <v>0</v>
      </c>
      <c r="ES637" s="65">
        <v>0</v>
      </c>
      <c r="ET637" s="65">
        <v>0</v>
      </c>
      <c r="EU637" s="65">
        <v>0</v>
      </c>
      <c r="EV637" s="65">
        <v>0</v>
      </c>
      <c r="EW637" s="65">
        <v>0</v>
      </c>
      <c r="EX637" s="65">
        <v>0</v>
      </c>
      <c r="EY637" s="65">
        <v>0</v>
      </c>
      <c r="FA637" s="65">
        <v>0</v>
      </c>
      <c r="FB637" s="65">
        <v>0</v>
      </c>
      <c r="FC637" s="65">
        <v>0</v>
      </c>
      <c r="FD637" s="65">
        <v>0</v>
      </c>
      <c r="FE637" s="65">
        <v>0</v>
      </c>
      <c r="FF637" s="65">
        <v>0</v>
      </c>
      <c r="FG637" s="65">
        <v>0</v>
      </c>
    </row>
    <row r="638" spans="1:163">
      <c r="A638" s="699" t="str">
        <f>[52]ACCOUNTALLOC!A638</f>
        <v>~</v>
      </c>
      <c r="B638" s="698" t="str">
        <f>[52]ACCOUNTALLOC!B638</f>
        <v>~</v>
      </c>
      <c r="C638" s="695">
        <f>[52]ACCOUNTALLOC!C638</f>
        <v>0</v>
      </c>
      <c r="D638" s="700"/>
      <c r="E638" s="697">
        <f>[52]ACCOUNTALLOC!E638</f>
        <v>0</v>
      </c>
      <c r="F638" s="697">
        <f>[52]ACCOUNTALLOC!F638</f>
        <v>0</v>
      </c>
      <c r="G638" s="697">
        <f>[52]ACCOUNTALLOC!G638</f>
        <v>0</v>
      </c>
      <c r="H638" s="697">
        <f>[52]ACCOUNTALLOC!H638</f>
        <v>0</v>
      </c>
      <c r="I638" s="697">
        <f>[52]ACCOUNTALLOC!I638</f>
        <v>0</v>
      </c>
      <c r="J638" s="697">
        <f>[52]ACCOUNTALLOC!J638</f>
        <v>0</v>
      </c>
      <c r="K638" s="697">
        <f>[52]ACCOUNTALLOC!K638</f>
        <v>0</v>
      </c>
      <c r="L638" s="698"/>
      <c r="M638" s="697">
        <f>[52]ACCOUNTALLOC!M638</f>
        <v>0</v>
      </c>
      <c r="N638" s="697">
        <f>[52]ACCOUNTALLOC!N638</f>
        <v>0</v>
      </c>
      <c r="O638" s="697">
        <f>[52]ACCOUNTALLOC!O638</f>
        <v>0</v>
      </c>
      <c r="P638" s="697">
        <f>[52]ACCOUNTALLOC!P638</f>
        <v>0</v>
      </c>
      <c r="Q638" s="697">
        <f>[52]ACCOUNTALLOC!Q638</f>
        <v>0</v>
      </c>
      <c r="R638" s="697">
        <f>[52]ACCOUNTALLOC!R638</f>
        <v>0</v>
      </c>
      <c r="S638" s="697">
        <f>[52]ACCOUNTALLOC!S638</f>
        <v>0</v>
      </c>
      <c r="T638" s="698"/>
      <c r="U638" s="697">
        <f>[52]ACCOUNTALLOC!U638</f>
        <v>0</v>
      </c>
      <c r="V638" s="697">
        <f>[52]ACCOUNTALLOC!V638</f>
        <v>0</v>
      </c>
      <c r="W638" s="697">
        <f>[52]ACCOUNTALLOC!W638</f>
        <v>0</v>
      </c>
      <c r="X638" s="697">
        <f>[52]ACCOUNTALLOC!X638</f>
        <v>0</v>
      </c>
      <c r="Y638" s="697">
        <f>[52]ACCOUNTALLOC!Y638</f>
        <v>0</v>
      </c>
      <c r="Z638" s="697">
        <f>[52]ACCOUNTALLOC!Z638</f>
        <v>0</v>
      </c>
      <c r="AA638" s="697">
        <f>[52]ACCOUNTALLOC!AA638</f>
        <v>0</v>
      </c>
      <c r="AB638" s="698"/>
      <c r="AC638" s="697">
        <f>[52]ACCOUNTALLOC!AC638</f>
        <v>0</v>
      </c>
      <c r="AD638" s="697">
        <f>[52]ACCOUNTALLOC!AD638</f>
        <v>0</v>
      </c>
      <c r="AE638" s="697">
        <f>[52]ACCOUNTALLOC!AE638</f>
        <v>0</v>
      </c>
      <c r="AF638" s="697">
        <f>[52]ACCOUNTALLOC!AF638</f>
        <v>0</v>
      </c>
      <c r="AG638" s="697">
        <f>[52]ACCOUNTALLOC!AG638</f>
        <v>0</v>
      </c>
      <c r="AH638" s="697">
        <f>[52]ACCOUNTALLOC!AH638</f>
        <v>0</v>
      </c>
      <c r="AI638" s="697">
        <f>[52]ACCOUNTALLOC!AI638</f>
        <v>0</v>
      </c>
      <c r="AJ638" s="698"/>
      <c r="AK638" s="697">
        <f>[52]ACCOUNTALLOC!AK638</f>
        <v>0</v>
      </c>
      <c r="AL638" s="697">
        <f>[52]ACCOUNTALLOC!AL638</f>
        <v>0</v>
      </c>
      <c r="AM638" s="697">
        <f>[52]ACCOUNTALLOC!AM638</f>
        <v>0</v>
      </c>
      <c r="AN638" s="697">
        <f>[52]ACCOUNTALLOC!AN638</f>
        <v>0</v>
      </c>
      <c r="AO638" s="697">
        <f>[52]ACCOUNTALLOC!AO638</f>
        <v>0</v>
      </c>
      <c r="AP638" s="697">
        <f>[52]ACCOUNTALLOC!AP638</f>
        <v>0</v>
      </c>
      <c r="AQ638" s="697">
        <f>[52]ACCOUNTALLOC!AQ638</f>
        <v>0</v>
      </c>
      <c r="AR638" s="698"/>
      <c r="AS638" s="697">
        <f>[52]ACCOUNTALLOC!AS638</f>
        <v>0</v>
      </c>
      <c r="AT638" s="697">
        <f>[52]ACCOUNTALLOC!AT638</f>
        <v>0</v>
      </c>
      <c r="AU638" s="697">
        <f>[52]ACCOUNTALLOC!AU638</f>
        <v>0</v>
      </c>
      <c r="AV638" s="697">
        <f>[52]ACCOUNTALLOC!AV638</f>
        <v>0</v>
      </c>
      <c r="AW638" s="697">
        <f>[52]ACCOUNTALLOC!AW638</f>
        <v>0</v>
      </c>
      <c r="AX638" s="697">
        <f>[52]ACCOUNTALLOC!AX638</f>
        <v>0</v>
      </c>
      <c r="AY638" s="697">
        <f>[52]ACCOUNTALLOC!AY638</f>
        <v>0</v>
      </c>
      <c r="AZ638" s="698"/>
      <c r="BA638" s="697">
        <f>[52]ACCOUNTALLOC!BA638</f>
        <v>0</v>
      </c>
      <c r="BB638" s="697">
        <f>[52]ACCOUNTALLOC!BB638</f>
        <v>0</v>
      </c>
      <c r="BC638" s="697">
        <f>[52]ACCOUNTALLOC!BC638</f>
        <v>0</v>
      </c>
      <c r="BD638" s="697">
        <f>[52]ACCOUNTALLOC!BD638</f>
        <v>0</v>
      </c>
      <c r="BE638" s="697">
        <f>[52]ACCOUNTALLOC!BE638</f>
        <v>0</v>
      </c>
      <c r="BF638" s="697">
        <f>[52]ACCOUNTALLOC!BF638</f>
        <v>0</v>
      </c>
      <c r="BG638" s="697">
        <f>[52]ACCOUNTALLOC!BG638</f>
        <v>0</v>
      </c>
      <c r="BH638" s="698"/>
      <c r="BI638" s="697">
        <f>[52]ACCOUNTALLOC!BI638</f>
        <v>0</v>
      </c>
      <c r="BJ638" s="697">
        <f>[52]ACCOUNTALLOC!BJ638</f>
        <v>0</v>
      </c>
      <c r="BK638" s="697">
        <f>[52]ACCOUNTALLOC!BK638</f>
        <v>0</v>
      </c>
      <c r="BL638" s="697">
        <f>[52]ACCOUNTALLOC!BL638</f>
        <v>0</v>
      </c>
      <c r="BM638" s="697">
        <f>[52]ACCOUNTALLOC!BM638</f>
        <v>0</v>
      </c>
      <c r="BN638" s="697">
        <f>[52]ACCOUNTALLOC!BN638</f>
        <v>0</v>
      </c>
      <c r="BO638" s="697">
        <f>[52]ACCOUNTALLOC!BO638</f>
        <v>0</v>
      </c>
      <c r="BP638" s="698"/>
      <c r="BQ638" s="697">
        <f>[52]ACCOUNTALLOC!BQ638</f>
        <v>0</v>
      </c>
      <c r="BR638" s="697">
        <f>[52]ACCOUNTALLOC!BR638</f>
        <v>0</v>
      </c>
      <c r="BS638" s="697">
        <f>[52]ACCOUNTALLOC!BS638</f>
        <v>0</v>
      </c>
      <c r="BT638" s="697">
        <f>[52]ACCOUNTALLOC!BT638</f>
        <v>0</v>
      </c>
      <c r="BU638" s="697">
        <f>[52]ACCOUNTALLOC!BU638</f>
        <v>0</v>
      </c>
      <c r="BV638" s="697">
        <f>[52]ACCOUNTALLOC!BV638</f>
        <v>0</v>
      </c>
      <c r="BW638" s="697">
        <f>[52]ACCOUNTALLOC!BW638</f>
        <v>0</v>
      </c>
      <c r="BX638" s="698"/>
      <c r="BY638" s="697">
        <f>[52]ACCOUNTALLOC!BY638</f>
        <v>0</v>
      </c>
      <c r="BZ638" s="697">
        <f>[52]ACCOUNTALLOC!BZ638</f>
        <v>0</v>
      </c>
      <c r="CA638" s="697">
        <f>[52]ACCOUNTALLOC!CA638</f>
        <v>0</v>
      </c>
      <c r="CB638" s="697">
        <f>[52]ACCOUNTALLOC!CB638</f>
        <v>0</v>
      </c>
      <c r="CC638" s="697">
        <f>[52]ACCOUNTALLOC!CC638</f>
        <v>0</v>
      </c>
      <c r="CD638" s="697">
        <f>[52]ACCOUNTALLOC!CD638</f>
        <v>0</v>
      </c>
      <c r="CE638" s="697">
        <f>[52]ACCOUNTALLOC!CE638</f>
        <v>0</v>
      </c>
      <c r="CF638" s="698"/>
      <c r="CG638" s="697">
        <f>[52]ACCOUNTALLOC!CG638</f>
        <v>0</v>
      </c>
      <c r="CH638" s="697">
        <f>[52]ACCOUNTALLOC!CH638</f>
        <v>0</v>
      </c>
      <c r="CI638" s="697">
        <f>[52]ACCOUNTALLOC!CI638</f>
        <v>0</v>
      </c>
      <c r="CJ638" s="697">
        <f>[52]ACCOUNTALLOC!CJ638</f>
        <v>0</v>
      </c>
      <c r="CK638" s="697">
        <f>[52]ACCOUNTALLOC!CK638</f>
        <v>0</v>
      </c>
      <c r="CL638" s="697">
        <f>[52]ACCOUNTALLOC!CL638</f>
        <v>0</v>
      </c>
      <c r="CM638" s="697">
        <f>[52]ACCOUNTALLOC!CM638</f>
        <v>0</v>
      </c>
      <c r="CN638" s="698">
        <f>[52]ACCOUNTALLOC!CN638</f>
        <v>0</v>
      </c>
      <c r="CO638" s="697">
        <f>[52]ACCOUNTALLOC!CO638</f>
        <v>0</v>
      </c>
      <c r="CP638" s="697">
        <f>[52]ACCOUNTALLOC!CP638</f>
        <v>0</v>
      </c>
      <c r="CQ638" s="697">
        <f>[52]ACCOUNTALLOC!CQ638</f>
        <v>0</v>
      </c>
      <c r="CR638" s="697">
        <f>[52]ACCOUNTALLOC!CR638</f>
        <v>0</v>
      </c>
      <c r="CS638" s="697">
        <f>[52]ACCOUNTALLOC!CS638</f>
        <v>0</v>
      </c>
      <c r="CT638" s="697">
        <f>[52]ACCOUNTALLOC!CT638</f>
        <v>0</v>
      </c>
      <c r="CU638" s="697">
        <f>[52]ACCOUNTALLOC!CU638</f>
        <v>0</v>
      </c>
      <c r="CW638" s="65">
        <f>[52]ACCOUNTALLOC!CW624</f>
        <v>0</v>
      </c>
      <c r="CX638" s="65">
        <f>[52]ACCOUNTALLOC!CX624</f>
        <v>0</v>
      </c>
      <c r="CY638" s="65">
        <f>[52]ACCOUNTALLOC!CY624</f>
        <v>0</v>
      </c>
      <c r="CZ638" s="65">
        <f>[52]ACCOUNTALLOC!CZ624</f>
        <v>0</v>
      </c>
      <c r="DA638" s="65">
        <f>[52]ACCOUNTALLOC!DA624</f>
        <v>0</v>
      </c>
      <c r="DB638" s="65">
        <f>[52]ACCOUNTALLOC!DB624</f>
        <v>0</v>
      </c>
      <c r="DC638" s="65">
        <f>[52]ACCOUNTALLOC!DC624</f>
        <v>0</v>
      </c>
      <c r="DE638" s="65">
        <v>0</v>
      </c>
      <c r="DF638" s="65">
        <v>0</v>
      </c>
      <c r="DG638" s="65">
        <v>0</v>
      </c>
      <c r="DH638" s="65">
        <v>0</v>
      </c>
      <c r="DI638" s="65">
        <v>0</v>
      </c>
      <c r="DJ638" s="65">
        <v>0</v>
      </c>
      <c r="DK638" s="65">
        <v>0</v>
      </c>
      <c r="DM638" s="65">
        <v>0</v>
      </c>
      <c r="DN638" s="65">
        <v>0</v>
      </c>
      <c r="DO638" s="65">
        <v>0</v>
      </c>
      <c r="DP638" s="65">
        <v>0</v>
      </c>
      <c r="DQ638" s="65">
        <v>0</v>
      </c>
      <c r="DR638" s="65">
        <v>0</v>
      </c>
      <c r="DS638" s="65">
        <v>0</v>
      </c>
      <c r="DU638" s="65">
        <v>0</v>
      </c>
      <c r="DV638" s="65">
        <v>0</v>
      </c>
      <c r="DW638" s="65">
        <v>0</v>
      </c>
      <c r="DX638" s="65">
        <v>0</v>
      </c>
      <c r="DY638" s="65">
        <v>0</v>
      </c>
      <c r="DZ638" s="65">
        <v>0</v>
      </c>
      <c r="EA638" s="65">
        <v>0</v>
      </c>
      <c r="EC638" s="65">
        <v>0</v>
      </c>
      <c r="ED638" s="65">
        <v>0</v>
      </c>
      <c r="EE638" s="65">
        <v>0</v>
      </c>
      <c r="EF638" s="65">
        <v>0</v>
      </c>
      <c r="EG638" s="65">
        <v>0</v>
      </c>
      <c r="EH638" s="65">
        <v>0</v>
      </c>
      <c r="EI638" s="65">
        <v>0</v>
      </c>
      <c r="EK638" s="65">
        <v>0</v>
      </c>
      <c r="EL638" s="65">
        <v>0</v>
      </c>
      <c r="EM638" s="65">
        <v>0</v>
      </c>
      <c r="EN638" s="65">
        <v>0</v>
      </c>
      <c r="EO638" s="65">
        <v>0</v>
      </c>
      <c r="EP638" s="65">
        <v>0</v>
      </c>
      <c r="EQ638" s="65">
        <v>0</v>
      </c>
      <c r="ES638" s="65">
        <v>0</v>
      </c>
      <c r="ET638" s="65">
        <v>0</v>
      </c>
      <c r="EU638" s="65">
        <v>0</v>
      </c>
      <c r="EV638" s="65">
        <v>0</v>
      </c>
      <c r="EW638" s="65">
        <v>0</v>
      </c>
      <c r="EX638" s="65">
        <v>0</v>
      </c>
      <c r="EY638" s="65">
        <v>0</v>
      </c>
      <c r="FA638" s="65">
        <v>0</v>
      </c>
      <c r="FB638" s="65">
        <v>0</v>
      </c>
      <c r="FC638" s="65">
        <v>0</v>
      </c>
      <c r="FD638" s="65">
        <v>0</v>
      </c>
      <c r="FE638" s="65">
        <v>0</v>
      </c>
      <c r="FF638" s="65">
        <v>0</v>
      </c>
      <c r="FG638" s="65">
        <v>0</v>
      </c>
    </row>
    <row r="639" spans="1:163">
      <c r="A639" s="699" t="str">
        <f>[52]ACCOUNTALLOC!A639</f>
        <v>~</v>
      </c>
      <c r="B639" s="698" t="str">
        <f>[52]ACCOUNTALLOC!B639</f>
        <v>~</v>
      </c>
      <c r="C639" s="695">
        <f>[52]ACCOUNTALLOC!C639</f>
        <v>0</v>
      </c>
      <c r="D639" s="700"/>
      <c r="E639" s="697">
        <f>[52]ACCOUNTALLOC!E639</f>
        <v>0</v>
      </c>
      <c r="F639" s="697">
        <f>[52]ACCOUNTALLOC!F639</f>
        <v>0</v>
      </c>
      <c r="G639" s="697">
        <f>[52]ACCOUNTALLOC!G639</f>
        <v>0</v>
      </c>
      <c r="H639" s="697">
        <f>[52]ACCOUNTALLOC!H639</f>
        <v>0</v>
      </c>
      <c r="I639" s="697">
        <f>[52]ACCOUNTALLOC!I639</f>
        <v>0</v>
      </c>
      <c r="J639" s="697">
        <f>[52]ACCOUNTALLOC!J639</f>
        <v>0</v>
      </c>
      <c r="K639" s="697">
        <f>[52]ACCOUNTALLOC!K639</f>
        <v>0</v>
      </c>
      <c r="L639" s="698"/>
      <c r="M639" s="697">
        <f>[52]ACCOUNTALLOC!M639</f>
        <v>0</v>
      </c>
      <c r="N639" s="697">
        <f>[52]ACCOUNTALLOC!N639</f>
        <v>0</v>
      </c>
      <c r="O639" s="697">
        <f>[52]ACCOUNTALLOC!O639</f>
        <v>0</v>
      </c>
      <c r="P639" s="697">
        <f>[52]ACCOUNTALLOC!P639</f>
        <v>0</v>
      </c>
      <c r="Q639" s="697">
        <f>[52]ACCOUNTALLOC!Q639</f>
        <v>0</v>
      </c>
      <c r="R639" s="697">
        <f>[52]ACCOUNTALLOC!R639</f>
        <v>0</v>
      </c>
      <c r="S639" s="697">
        <f>[52]ACCOUNTALLOC!S639</f>
        <v>0</v>
      </c>
      <c r="T639" s="698"/>
      <c r="U639" s="697">
        <f>[52]ACCOUNTALLOC!U639</f>
        <v>0</v>
      </c>
      <c r="V639" s="697">
        <f>[52]ACCOUNTALLOC!V639</f>
        <v>0</v>
      </c>
      <c r="W639" s="697">
        <f>[52]ACCOUNTALLOC!W639</f>
        <v>0</v>
      </c>
      <c r="X639" s="697">
        <f>[52]ACCOUNTALLOC!X639</f>
        <v>0</v>
      </c>
      <c r="Y639" s="697">
        <f>[52]ACCOUNTALLOC!Y639</f>
        <v>0</v>
      </c>
      <c r="Z639" s="697">
        <f>[52]ACCOUNTALLOC!Z639</f>
        <v>0</v>
      </c>
      <c r="AA639" s="697">
        <f>[52]ACCOUNTALLOC!AA639</f>
        <v>0</v>
      </c>
      <c r="AB639" s="698"/>
      <c r="AC639" s="697">
        <f>[52]ACCOUNTALLOC!AC639</f>
        <v>0</v>
      </c>
      <c r="AD639" s="697">
        <f>[52]ACCOUNTALLOC!AD639</f>
        <v>0</v>
      </c>
      <c r="AE639" s="697">
        <f>[52]ACCOUNTALLOC!AE639</f>
        <v>0</v>
      </c>
      <c r="AF639" s="697">
        <f>[52]ACCOUNTALLOC!AF639</f>
        <v>0</v>
      </c>
      <c r="AG639" s="697">
        <f>[52]ACCOUNTALLOC!AG639</f>
        <v>0</v>
      </c>
      <c r="AH639" s="697">
        <f>[52]ACCOUNTALLOC!AH639</f>
        <v>0</v>
      </c>
      <c r="AI639" s="697">
        <f>[52]ACCOUNTALLOC!AI639</f>
        <v>0</v>
      </c>
      <c r="AJ639" s="698"/>
      <c r="AK639" s="697">
        <f>[52]ACCOUNTALLOC!AK639</f>
        <v>0</v>
      </c>
      <c r="AL639" s="697">
        <f>[52]ACCOUNTALLOC!AL639</f>
        <v>0</v>
      </c>
      <c r="AM639" s="697">
        <f>[52]ACCOUNTALLOC!AM639</f>
        <v>0</v>
      </c>
      <c r="AN639" s="697">
        <f>[52]ACCOUNTALLOC!AN639</f>
        <v>0</v>
      </c>
      <c r="AO639" s="697">
        <f>[52]ACCOUNTALLOC!AO639</f>
        <v>0</v>
      </c>
      <c r="AP639" s="697">
        <f>[52]ACCOUNTALLOC!AP639</f>
        <v>0</v>
      </c>
      <c r="AQ639" s="697">
        <f>[52]ACCOUNTALLOC!AQ639</f>
        <v>0</v>
      </c>
      <c r="AR639" s="698"/>
      <c r="AS639" s="697">
        <f>[52]ACCOUNTALLOC!AS639</f>
        <v>0</v>
      </c>
      <c r="AT639" s="697">
        <f>[52]ACCOUNTALLOC!AT639</f>
        <v>0</v>
      </c>
      <c r="AU639" s="697">
        <f>[52]ACCOUNTALLOC!AU639</f>
        <v>0</v>
      </c>
      <c r="AV639" s="697">
        <f>[52]ACCOUNTALLOC!AV639</f>
        <v>0</v>
      </c>
      <c r="AW639" s="697">
        <f>[52]ACCOUNTALLOC!AW639</f>
        <v>0</v>
      </c>
      <c r="AX639" s="697">
        <f>[52]ACCOUNTALLOC!AX639</f>
        <v>0</v>
      </c>
      <c r="AY639" s="697">
        <f>[52]ACCOUNTALLOC!AY639</f>
        <v>0</v>
      </c>
      <c r="AZ639" s="698"/>
      <c r="BA639" s="697">
        <f>[52]ACCOUNTALLOC!BA639</f>
        <v>0</v>
      </c>
      <c r="BB639" s="697">
        <f>[52]ACCOUNTALLOC!BB639</f>
        <v>0</v>
      </c>
      <c r="BC639" s="697">
        <f>[52]ACCOUNTALLOC!BC639</f>
        <v>0</v>
      </c>
      <c r="BD639" s="697">
        <f>[52]ACCOUNTALLOC!BD639</f>
        <v>0</v>
      </c>
      <c r="BE639" s="697">
        <f>[52]ACCOUNTALLOC!BE639</f>
        <v>0</v>
      </c>
      <c r="BF639" s="697">
        <f>[52]ACCOUNTALLOC!BF639</f>
        <v>0</v>
      </c>
      <c r="BG639" s="697">
        <f>[52]ACCOUNTALLOC!BG639</f>
        <v>0</v>
      </c>
      <c r="BH639" s="698"/>
      <c r="BI639" s="697">
        <f>[52]ACCOUNTALLOC!BI639</f>
        <v>0</v>
      </c>
      <c r="BJ639" s="697">
        <f>[52]ACCOUNTALLOC!BJ639</f>
        <v>0</v>
      </c>
      <c r="BK639" s="697">
        <f>[52]ACCOUNTALLOC!BK639</f>
        <v>0</v>
      </c>
      <c r="BL639" s="697">
        <f>[52]ACCOUNTALLOC!BL639</f>
        <v>0</v>
      </c>
      <c r="BM639" s="697">
        <f>[52]ACCOUNTALLOC!BM639</f>
        <v>0</v>
      </c>
      <c r="BN639" s="697">
        <f>[52]ACCOUNTALLOC!BN639</f>
        <v>0</v>
      </c>
      <c r="BO639" s="697">
        <f>[52]ACCOUNTALLOC!BO639</f>
        <v>0</v>
      </c>
      <c r="BP639" s="698"/>
      <c r="BQ639" s="697">
        <f>[52]ACCOUNTALLOC!BQ639</f>
        <v>0</v>
      </c>
      <c r="BR639" s="697">
        <f>[52]ACCOUNTALLOC!BR639</f>
        <v>0</v>
      </c>
      <c r="BS639" s="697">
        <f>[52]ACCOUNTALLOC!BS639</f>
        <v>0</v>
      </c>
      <c r="BT639" s="697">
        <f>[52]ACCOUNTALLOC!BT639</f>
        <v>0</v>
      </c>
      <c r="BU639" s="697">
        <f>[52]ACCOUNTALLOC!BU639</f>
        <v>0</v>
      </c>
      <c r="BV639" s="697">
        <f>[52]ACCOUNTALLOC!BV639</f>
        <v>0</v>
      </c>
      <c r="BW639" s="697">
        <f>[52]ACCOUNTALLOC!BW639</f>
        <v>0</v>
      </c>
      <c r="BX639" s="698"/>
      <c r="BY639" s="697">
        <f>[52]ACCOUNTALLOC!BY639</f>
        <v>0</v>
      </c>
      <c r="BZ639" s="697">
        <f>[52]ACCOUNTALLOC!BZ639</f>
        <v>0</v>
      </c>
      <c r="CA639" s="697">
        <f>[52]ACCOUNTALLOC!CA639</f>
        <v>0</v>
      </c>
      <c r="CB639" s="697">
        <f>[52]ACCOUNTALLOC!CB639</f>
        <v>0</v>
      </c>
      <c r="CC639" s="697">
        <f>[52]ACCOUNTALLOC!CC639</f>
        <v>0</v>
      </c>
      <c r="CD639" s="697">
        <f>[52]ACCOUNTALLOC!CD639</f>
        <v>0</v>
      </c>
      <c r="CE639" s="697">
        <f>[52]ACCOUNTALLOC!CE639</f>
        <v>0</v>
      </c>
      <c r="CF639" s="698"/>
      <c r="CG639" s="697">
        <f>[52]ACCOUNTALLOC!CG639</f>
        <v>0</v>
      </c>
      <c r="CH639" s="697">
        <f>[52]ACCOUNTALLOC!CH639</f>
        <v>0</v>
      </c>
      <c r="CI639" s="697">
        <f>[52]ACCOUNTALLOC!CI639</f>
        <v>0</v>
      </c>
      <c r="CJ639" s="697">
        <f>[52]ACCOUNTALLOC!CJ639</f>
        <v>0</v>
      </c>
      <c r="CK639" s="697">
        <f>[52]ACCOUNTALLOC!CK639</f>
        <v>0</v>
      </c>
      <c r="CL639" s="697">
        <f>[52]ACCOUNTALLOC!CL639</f>
        <v>0</v>
      </c>
      <c r="CM639" s="697">
        <f>[52]ACCOUNTALLOC!CM639</f>
        <v>0</v>
      </c>
      <c r="CN639" s="698">
        <f>[52]ACCOUNTALLOC!CN639</f>
        <v>0</v>
      </c>
      <c r="CO639" s="697">
        <f>[52]ACCOUNTALLOC!CO639</f>
        <v>0</v>
      </c>
      <c r="CP639" s="697">
        <f>[52]ACCOUNTALLOC!CP639</f>
        <v>0</v>
      </c>
      <c r="CQ639" s="697">
        <f>[52]ACCOUNTALLOC!CQ639</f>
        <v>0</v>
      </c>
      <c r="CR639" s="697">
        <f>[52]ACCOUNTALLOC!CR639</f>
        <v>0</v>
      </c>
      <c r="CS639" s="697">
        <f>[52]ACCOUNTALLOC!CS639</f>
        <v>0</v>
      </c>
      <c r="CT639" s="697">
        <f>[52]ACCOUNTALLOC!CT639</f>
        <v>0</v>
      </c>
      <c r="CU639" s="697">
        <f>[52]ACCOUNTALLOC!CU639</f>
        <v>0</v>
      </c>
      <c r="CW639" s="65">
        <f>[52]ACCOUNTALLOC!CW625</f>
        <v>0</v>
      </c>
      <c r="CX639" s="65">
        <f>[52]ACCOUNTALLOC!CX625</f>
        <v>0</v>
      </c>
      <c r="CY639" s="65">
        <f>[52]ACCOUNTALLOC!CY625</f>
        <v>0</v>
      </c>
      <c r="CZ639" s="65">
        <f>[52]ACCOUNTALLOC!CZ625</f>
        <v>0</v>
      </c>
      <c r="DA639" s="65">
        <f>[52]ACCOUNTALLOC!DA625</f>
        <v>0</v>
      </c>
      <c r="DB639" s="65">
        <f>[52]ACCOUNTALLOC!DB625</f>
        <v>0</v>
      </c>
      <c r="DC639" s="65">
        <f>[52]ACCOUNTALLOC!DC625</f>
        <v>0</v>
      </c>
      <c r="DE639" s="65">
        <v>0</v>
      </c>
      <c r="DF639" s="65">
        <v>0</v>
      </c>
      <c r="DG639" s="65">
        <v>0</v>
      </c>
      <c r="DH639" s="65">
        <v>0</v>
      </c>
      <c r="DI639" s="65">
        <v>0</v>
      </c>
      <c r="DJ639" s="65">
        <v>0</v>
      </c>
      <c r="DK639" s="65">
        <v>0</v>
      </c>
      <c r="DM639" s="65">
        <v>0</v>
      </c>
      <c r="DN639" s="65">
        <v>0</v>
      </c>
      <c r="DO639" s="65">
        <v>0</v>
      </c>
      <c r="DP639" s="65">
        <v>0</v>
      </c>
      <c r="DQ639" s="65">
        <v>0</v>
      </c>
      <c r="DR639" s="65">
        <v>0</v>
      </c>
      <c r="DS639" s="65">
        <v>0</v>
      </c>
      <c r="DU639" s="65">
        <v>0</v>
      </c>
      <c r="DV639" s="65">
        <v>0</v>
      </c>
      <c r="DW639" s="65">
        <v>0</v>
      </c>
      <c r="DX639" s="65">
        <v>0</v>
      </c>
      <c r="DY639" s="65">
        <v>0</v>
      </c>
      <c r="DZ639" s="65">
        <v>0</v>
      </c>
      <c r="EA639" s="65">
        <v>0</v>
      </c>
      <c r="EC639" s="65">
        <v>0</v>
      </c>
      <c r="ED639" s="65">
        <v>0</v>
      </c>
      <c r="EE639" s="65">
        <v>0</v>
      </c>
      <c r="EF639" s="65">
        <v>0</v>
      </c>
      <c r="EG639" s="65">
        <v>0</v>
      </c>
      <c r="EH639" s="65">
        <v>0</v>
      </c>
      <c r="EI639" s="65">
        <v>0</v>
      </c>
      <c r="EK639" s="65">
        <v>0</v>
      </c>
      <c r="EL639" s="65">
        <v>0</v>
      </c>
      <c r="EM639" s="65">
        <v>0</v>
      </c>
      <c r="EN639" s="65">
        <v>0</v>
      </c>
      <c r="EO639" s="65">
        <v>0</v>
      </c>
      <c r="EP639" s="65">
        <v>0</v>
      </c>
      <c r="EQ639" s="65">
        <v>0</v>
      </c>
      <c r="ES639" s="65">
        <v>0</v>
      </c>
      <c r="ET639" s="65">
        <v>0</v>
      </c>
      <c r="EU639" s="65">
        <v>0</v>
      </c>
      <c r="EV639" s="65">
        <v>0</v>
      </c>
      <c r="EW639" s="65">
        <v>0</v>
      </c>
      <c r="EX639" s="65">
        <v>0</v>
      </c>
      <c r="EY639" s="65">
        <v>0</v>
      </c>
      <c r="FA639" s="65">
        <v>0</v>
      </c>
      <c r="FB639" s="65">
        <v>0</v>
      </c>
      <c r="FC639" s="65">
        <v>0</v>
      </c>
      <c r="FD639" s="65">
        <v>0</v>
      </c>
      <c r="FE639" s="65">
        <v>0</v>
      </c>
      <c r="FF639" s="65">
        <v>0</v>
      </c>
      <c r="FG639" s="65">
        <v>0</v>
      </c>
    </row>
    <row r="640" spans="1:163">
      <c r="A640" s="699" t="str">
        <f>[52]ACCOUNTALLOC!A640</f>
        <v>~</v>
      </c>
      <c r="B640" s="698" t="str">
        <f>[52]ACCOUNTALLOC!B640</f>
        <v>~</v>
      </c>
      <c r="C640" s="695">
        <f>[52]ACCOUNTALLOC!C640</f>
        <v>0</v>
      </c>
      <c r="D640" s="700"/>
      <c r="E640" s="697">
        <f>[52]ACCOUNTALLOC!E640</f>
        <v>0</v>
      </c>
      <c r="F640" s="697">
        <f>[52]ACCOUNTALLOC!F640</f>
        <v>0</v>
      </c>
      <c r="G640" s="697">
        <f>[52]ACCOUNTALLOC!G640</f>
        <v>0</v>
      </c>
      <c r="H640" s="697">
        <f>[52]ACCOUNTALLOC!H640</f>
        <v>0</v>
      </c>
      <c r="I640" s="697">
        <f>[52]ACCOUNTALLOC!I640</f>
        <v>0</v>
      </c>
      <c r="J640" s="697">
        <f>[52]ACCOUNTALLOC!J640</f>
        <v>0</v>
      </c>
      <c r="K640" s="697">
        <f>[52]ACCOUNTALLOC!K640</f>
        <v>0</v>
      </c>
      <c r="L640" s="698"/>
      <c r="M640" s="697">
        <f>[52]ACCOUNTALLOC!M640</f>
        <v>0</v>
      </c>
      <c r="N640" s="697">
        <f>[52]ACCOUNTALLOC!N640</f>
        <v>0</v>
      </c>
      <c r="O640" s="697">
        <f>[52]ACCOUNTALLOC!O640</f>
        <v>0</v>
      </c>
      <c r="P640" s="697">
        <f>[52]ACCOUNTALLOC!P640</f>
        <v>0</v>
      </c>
      <c r="Q640" s="697">
        <f>[52]ACCOUNTALLOC!Q640</f>
        <v>0</v>
      </c>
      <c r="R640" s="697">
        <f>[52]ACCOUNTALLOC!R640</f>
        <v>0</v>
      </c>
      <c r="S640" s="697">
        <f>[52]ACCOUNTALLOC!S640</f>
        <v>0</v>
      </c>
      <c r="T640" s="698"/>
      <c r="U640" s="697">
        <f>[52]ACCOUNTALLOC!U640</f>
        <v>0</v>
      </c>
      <c r="V640" s="697">
        <f>[52]ACCOUNTALLOC!V640</f>
        <v>0</v>
      </c>
      <c r="W640" s="697">
        <f>[52]ACCOUNTALLOC!W640</f>
        <v>0</v>
      </c>
      <c r="X640" s="697">
        <f>[52]ACCOUNTALLOC!X640</f>
        <v>0</v>
      </c>
      <c r="Y640" s="697">
        <f>[52]ACCOUNTALLOC!Y640</f>
        <v>0</v>
      </c>
      <c r="Z640" s="697">
        <f>[52]ACCOUNTALLOC!Z640</f>
        <v>0</v>
      </c>
      <c r="AA640" s="697">
        <f>[52]ACCOUNTALLOC!AA640</f>
        <v>0</v>
      </c>
      <c r="AB640" s="698"/>
      <c r="AC640" s="697">
        <f>[52]ACCOUNTALLOC!AC640</f>
        <v>0</v>
      </c>
      <c r="AD640" s="697">
        <f>[52]ACCOUNTALLOC!AD640</f>
        <v>0</v>
      </c>
      <c r="AE640" s="697">
        <f>[52]ACCOUNTALLOC!AE640</f>
        <v>0</v>
      </c>
      <c r="AF640" s="697">
        <f>[52]ACCOUNTALLOC!AF640</f>
        <v>0</v>
      </c>
      <c r="AG640" s="697">
        <f>[52]ACCOUNTALLOC!AG640</f>
        <v>0</v>
      </c>
      <c r="AH640" s="697">
        <f>[52]ACCOUNTALLOC!AH640</f>
        <v>0</v>
      </c>
      <c r="AI640" s="697">
        <f>[52]ACCOUNTALLOC!AI640</f>
        <v>0</v>
      </c>
      <c r="AJ640" s="698"/>
      <c r="AK640" s="697">
        <f>[52]ACCOUNTALLOC!AK640</f>
        <v>0</v>
      </c>
      <c r="AL640" s="697">
        <f>[52]ACCOUNTALLOC!AL640</f>
        <v>0</v>
      </c>
      <c r="AM640" s="697">
        <f>[52]ACCOUNTALLOC!AM640</f>
        <v>0</v>
      </c>
      <c r="AN640" s="697">
        <f>[52]ACCOUNTALLOC!AN640</f>
        <v>0</v>
      </c>
      <c r="AO640" s="697">
        <f>[52]ACCOUNTALLOC!AO640</f>
        <v>0</v>
      </c>
      <c r="AP640" s="697">
        <f>[52]ACCOUNTALLOC!AP640</f>
        <v>0</v>
      </c>
      <c r="AQ640" s="697">
        <f>[52]ACCOUNTALLOC!AQ640</f>
        <v>0</v>
      </c>
      <c r="AR640" s="698"/>
      <c r="AS640" s="697">
        <f>[52]ACCOUNTALLOC!AS640</f>
        <v>0</v>
      </c>
      <c r="AT640" s="697">
        <f>[52]ACCOUNTALLOC!AT640</f>
        <v>0</v>
      </c>
      <c r="AU640" s="697">
        <f>[52]ACCOUNTALLOC!AU640</f>
        <v>0</v>
      </c>
      <c r="AV640" s="697">
        <f>[52]ACCOUNTALLOC!AV640</f>
        <v>0</v>
      </c>
      <c r="AW640" s="697">
        <f>[52]ACCOUNTALLOC!AW640</f>
        <v>0</v>
      </c>
      <c r="AX640" s="697">
        <f>[52]ACCOUNTALLOC!AX640</f>
        <v>0</v>
      </c>
      <c r="AY640" s="697">
        <f>[52]ACCOUNTALLOC!AY640</f>
        <v>0</v>
      </c>
      <c r="AZ640" s="698"/>
      <c r="BA640" s="697">
        <f>[52]ACCOUNTALLOC!BA640</f>
        <v>0</v>
      </c>
      <c r="BB640" s="697">
        <f>[52]ACCOUNTALLOC!BB640</f>
        <v>0</v>
      </c>
      <c r="BC640" s="697">
        <f>[52]ACCOUNTALLOC!BC640</f>
        <v>0</v>
      </c>
      <c r="BD640" s="697">
        <f>[52]ACCOUNTALLOC!BD640</f>
        <v>0</v>
      </c>
      <c r="BE640" s="697">
        <f>[52]ACCOUNTALLOC!BE640</f>
        <v>0</v>
      </c>
      <c r="BF640" s="697">
        <f>[52]ACCOUNTALLOC!BF640</f>
        <v>0</v>
      </c>
      <c r="BG640" s="697">
        <f>[52]ACCOUNTALLOC!BG640</f>
        <v>0</v>
      </c>
      <c r="BH640" s="698"/>
      <c r="BI640" s="697">
        <f>[52]ACCOUNTALLOC!BI640</f>
        <v>0</v>
      </c>
      <c r="BJ640" s="697">
        <f>[52]ACCOUNTALLOC!BJ640</f>
        <v>0</v>
      </c>
      <c r="BK640" s="697">
        <f>[52]ACCOUNTALLOC!BK640</f>
        <v>0</v>
      </c>
      <c r="BL640" s="697">
        <f>[52]ACCOUNTALLOC!BL640</f>
        <v>0</v>
      </c>
      <c r="BM640" s="697">
        <f>[52]ACCOUNTALLOC!BM640</f>
        <v>0</v>
      </c>
      <c r="BN640" s="697">
        <f>[52]ACCOUNTALLOC!BN640</f>
        <v>0</v>
      </c>
      <c r="BO640" s="697">
        <f>[52]ACCOUNTALLOC!BO640</f>
        <v>0</v>
      </c>
      <c r="BP640" s="698"/>
      <c r="BQ640" s="697">
        <f>[52]ACCOUNTALLOC!BQ640</f>
        <v>0</v>
      </c>
      <c r="BR640" s="697">
        <f>[52]ACCOUNTALLOC!BR640</f>
        <v>0</v>
      </c>
      <c r="BS640" s="697">
        <f>[52]ACCOUNTALLOC!BS640</f>
        <v>0</v>
      </c>
      <c r="BT640" s="697">
        <f>[52]ACCOUNTALLOC!BT640</f>
        <v>0</v>
      </c>
      <c r="BU640" s="697">
        <f>[52]ACCOUNTALLOC!BU640</f>
        <v>0</v>
      </c>
      <c r="BV640" s="697">
        <f>[52]ACCOUNTALLOC!BV640</f>
        <v>0</v>
      </c>
      <c r="BW640" s="697">
        <f>[52]ACCOUNTALLOC!BW640</f>
        <v>0</v>
      </c>
      <c r="BX640" s="698"/>
      <c r="BY640" s="697">
        <f>[52]ACCOUNTALLOC!BY640</f>
        <v>0</v>
      </c>
      <c r="BZ640" s="697">
        <f>[52]ACCOUNTALLOC!BZ640</f>
        <v>0</v>
      </c>
      <c r="CA640" s="697">
        <f>[52]ACCOUNTALLOC!CA640</f>
        <v>0</v>
      </c>
      <c r="CB640" s="697">
        <f>[52]ACCOUNTALLOC!CB640</f>
        <v>0</v>
      </c>
      <c r="CC640" s="697">
        <f>[52]ACCOUNTALLOC!CC640</f>
        <v>0</v>
      </c>
      <c r="CD640" s="697">
        <f>[52]ACCOUNTALLOC!CD640</f>
        <v>0</v>
      </c>
      <c r="CE640" s="697">
        <f>[52]ACCOUNTALLOC!CE640</f>
        <v>0</v>
      </c>
      <c r="CF640" s="698"/>
      <c r="CG640" s="697">
        <f>[52]ACCOUNTALLOC!CG640</f>
        <v>0</v>
      </c>
      <c r="CH640" s="697">
        <f>[52]ACCOUNTALLOC!CH640</f>
        <v>0</v>
      </c>
      <c r="CI640" s="697">
        <f>[52]ACCOUNTALLOC!CI640</f>
        <v>0</v>
      </c>
      <c r="CJ640" s="697">
        <f>[52]ACCOUNTALLOC!CJ640</f>
        <v>0</v>
      </c>
      <c r="CK640" s="697">
        <f>[52]ACCOUNTALLOC!CK640</f>
        <v>0</v>
      </c>
      <c r="CL640" s="697">
        <f>[52]ACCOUNTALLOC!CL640</f>
        <v>0</v>
      </c>
      <c r="CM640" s="697">
        <f>[52]ACCOUNTALLOC!CM640</f>
        <v>0</v>
      </c>
      <c r="CN640" s="698">
        <f>[52]ACCOUNTALLOC!CN640</f>
        <v>0</v>
      </c>
      <c r="CO640" s="697">
        <f>[52]ACCOUNTALLOC!CO640</f>
        <v>0</v>
      </c>
      <c r="CP640" s="697">
        <f>[52]ACCOUNTALLOC!CP640</f>
        <v>0</v>
      </c>
      <c r="CQ640" s="697">
        <f>[52]ACCOUNTALLOC!CQ640</f>
        <v>0</v>
      </c>
      <c r="CR640" s="697">
        <f>[52]ACCOUNTALLOC!CR640</f>
        <v>0</v>
      </c>
      <c r="CS640" s="697">
        <f>[52]ACCOUNTALLOC!CS640</f>
        <v>0</v>
      </c>
      <c r="CT640" s="697">
        <f>[52]ACCOUNTALLOC!CT640</f>
        <v>0</v>
      </c>
      <c r="CU640" s="697">
        <f>[52]ACCOUNTALLOC!CU640</f>
        <v>0</v>
      </c>
      <c r="CW640" s="65">
        <f>[52]ACCOUNTALLOC!CW626</f>
        <v>0</v>
      </c>
      <c r="CX640" s="65">
        <f>[52]ACCOUNTALLOC!CX626</f>
        <v>0</v>
      </c>
      <c r="CY640" s="65">
        <f>[52]ACCOUNTALLOC!CY626</f>
        <v>0</v>
      </c>
      <c r="CZ640" s="65">
        <f>[52]ACCOUNTALLOC!CZ626</f>
        <v>0</v>
      </c>
      <c r="DA640" s="65">
        <f>[52]ACCOUNTALLOC!DA626</f>
        <v>0</v>
      </c>
      <c r="DB640" s="65">
        <f>[52]ACCOUNTALLOC!DB626</f>
        <v>0</v>
      </c>
      <c r="DC640" s="65">
        <f>[52]ACCOUNTALLOC!DC626</f>
        <v>0</v>
      </c>
      <c r="DE640" s="65">
        <v>0</v>
      </c>
      <c r="DF640" s="65">
        <v>0</v>
      </c>
      <c r="DG640" s="65">
        <v>0</v>
      </c>
      <c r="DH640" s="65">
        <v>0</v>
      </c>
      <c r="DI640" s="65">
        <v>0</v>
      </c>
      <c r="DJ640" s="65">
        <v>0</v>
      </c>
      <c r="DK640" s="65">
        <v>0</v>
      </c>
      <c r="DM640" s="65">
        <v>0</v>
      </c>
      <c r="DN640" s="65">
        <v>0</v>
      </c>
      <c r="DO640" s="65">
        <v>0</v>
      </c>
      <c r="DP640" s="65">
        <v>0</v>
      </c>
      <c r="DQ640" s="65">
        <v>0</v>
      </c>
      <c r="DR640" s="65">
        <v>0</v>
      </c>
      <c r="DS640" s="65">
        <v>0</v>
      </c>
      <c r="DU640" s="65">
        <v>0</v>
      </c>
      <c r="DV640" s="65">
        <v>0</v>
      </c>
      <c r="DW640" s="65">
        <v>0</v>
      </c>
      <c r="DX640" s="65">
        <v>0</v>
      </c>
      <c r="DY640" s="65">
        <v>0</v>
      </c>
      <c r="DZ640" s="65">
        <v>0</v>
      </c>
      <c r="EA640" s="65">
        <v>0</v>
      </c>
      <c r="EC640" s="65">
        <v>0</v>
      </c>
      <c r="ED640" s="65">
        <v>0</v>
      </c>
      <c r="EE640" s="65">
        <v>0</v>
      </c>
      <c r="EF640" s="65">
        <v>0</v>
      </c>
      <c r="EG640" s="65">
        <v>0</v>
      </c>
      <c r="EH640" s="65">
        <v>0</v>
      </c>
      <c r="EI640" s="65">
        <v>0</v>
      </c>
      <c r="EK640" s="65">
        <v>0</v>
      </c>
      <c r="EL640" s="65">
        <v>0</v>
      </c>
      <c r="EM640" s="65">
        <v>0</v>
      </c>
      <c r="EN640" s="65">
        <v>0</v>
      </c>
      <c r="EO640" s="65">
        <v>0</v>
      </c>
      <c r="EP640" s="65">
        <v>0</v>
      </c>
      <c r="EQ640" s="65">
        <v>0</v>
      </c>
      <c r="ES640" s="65">
        <v>0</v>
      </c>
      <c r="ET640" s="65">
        <v>0</v>
      </c>
      <c r="EU640" s="65">
        <v>0</v>
      </c>
      <c r="EV640" s="65">
        <v>0</v>
      </c>
      <c r="EW640" s="65">
        <v>0</v>
      </c>
      <c r="EX640" s="65">
        <v>0</v>
      </c>
      <c r="EY640" s="65">
        <v>0</v>
      </c>
      <c r="FA640" s="65">
        <v>0</v>
      </c>
      <c r="FB640" s="65">
        <v>0</v>
      </c>
      <c r="FC640" s="65">
        <v>0</v>
      </c>
      <c r="FD640" s="65">
        <v>0</v>
      </c>
      <c r="FE640" s="65">
        <v>0</v>
      </c>
      <c r="FF640" s="65">
        <v>0</v>
      </c>
      <c r="FG640" s="65">
        <v>0</v>
      </c>
    </row>
    <row r="641" spans="1:163">
      <c r="A641" s="699" t="str">
        <f>[52]ACCOUNTALLOC!A641</f>
        <v>~</v>
      </c>
      <c r="B641" s="698" t="str">
        <f>[52]ACCOUNTALLOC!B641</f>
        <v>~</v>
      </c>
      <c r="C641" s="695">
        <f>[52]ACCOUNTALLOC!C641</f>
        <v>0</v>
      </c>
      <c r="D641" s="700"/>
      <c r="E641" s="697">
        <f>[52]ACCOUNTALLOC!E641</f>
        <v>0</v>
      </c>
      <c r="F641" s="697">
        <f>[52]ACCOUNTALLOC!F641</f>
        <v>0</v>
      </c>
      <c r="G641" s="697">
        <f>[52]ACCOUNTALLOC!G641</f>
        <v>0</v>
      </c>
      <c r="H641" s="697">
        <f>[52]ACCOUNTALLOC!H641</f>
        <v>0</v>
      </c>
      <c r="I641" s="697">
        <f>[52]ACCOUNTALLOC!I641</f>
        <v>0</v>
      </c>
      <c r="J641" s="697">
        <f>[52]ACCOUNTALLOC!J641</f>
        <v>0</v>
      </c>
      <c r="K641" s="697">
        <f>[52]ACCOUNTALLOC!K641</f>
        <v>0</v>
      </c>
      <c r="L641" s="698"/>
      <c r="M641" s="697">
        <f>[52]ACCOUNTALLOC!M641</f>
        <v>0</v>
      </c>
      <c r="N641" s="697">
        <f>[52]ACCOUNTALLOC!N641</f>
        <v>0</v>
      </c>
      <c r="O641" s="697">
        <f>[52]ACCOUNTALLOC!O641</f>
        <v>0</v>
      </c>
      <c r="P641" s="697">
        <f>[52]ACCOUNTALLOC!P641</f>
        <v>0</v>
      </c>
      <c r="Q641" s="697">
        <f>[52]ACCOUNTALLOC!Q641</f>
        <v>0</v>
      </c>
      <c r="R641" s="697">
        <f>[52]ACCOUNTALLOC!R641</f>
        <v>0</v>
      </c>
      <c r="S641" s="697">
        <f>[52]ACCOUNTALLOC!S641</f>
        <v>0</v>
      </c>
      <c r="T641" s="698"/>
      <c r="U641" s="697">
        <f>[52]ACCOUNTALLOC!U641</f>
        <v>0</v>
      </c>
      <c r="V641" s="697">
        <f>[52]ACCOUNTALLOC!V641</f>
        <v>0</v>
      </c>
      <c r="W641" s="697">
        <f>[52]ACCOUNTALLOC!W641</f>
        <v>0</v>
      </c>
      <c r="X641" s="697">
        <f>[52]ACCOUNTALLOC!X641</f>
        <v>0</v>
      </c>
      <c r="Y641" s="697">
        <f>[52]ACCOUNTALLOC!Y641</f>
        <v>0</v>
      </c>
      <c r="Z641" s="697">
        <f>[52]ACCOUNTALLOC!Z641</f>
        <v>0</v>
      </c>
      <c r="AA641" s="697">
        <f>[52]ACCOUNTALLOC!AA641</f>
        <v>0</v>
      </c>
      <c r="AB641" s="698"/>
      <c r="AC641" s="697">
        <f>[52]ACCOUNTALLOC!AC641</f>
        <v>0</v>
      </c>
      <c r="AD641" s="697">
        <f>[52]ACCOUNTALLOC!AD641</f>
        <v>0</v>
      </c>
      <c r="AE641" s="697">
        <f>[52]ACCOUNTALLOC!AE641</f>
        <v>0</v>
      </c>
      <c r="AF641" s="697">
        <f>[52]ACCOUNTALLOC!AF641</f>
        <v>0</v>
      </c>
      <c r="AG641" s="697">
        <f>[52]ACCOUNTALLOC!AG641</f>
        <v>0</v>
      </c>
      <c r="AH641" s="697">
        <f>[52]ACCOUNTALLOC!AH641</f>
        <v>0</v>
      </c>
      <c r="AI641" s="697">
        <f>[52]ACCOUNTALLOC!AI641</f>
        <v>0</v>
      </c>
      <c r="AJ641" s="698"/>
      <c r="AK641" s="697">
        <f>[52]ACCOUNTALLOC!AK641</f>
        <v>0</v>
      </c>
      <c r="AL641" s="697">
        <f>[52]ACCOUNTALLOC!AL641</f>
        <v>0</v>
      </c>
      <c r="AM641" s="697">
        <f>[52]ACCOUNTALLOC!AM641</f>
        <v>0</v>
      </c>
      <c r="AN641" s="697">
        <f>[52]ACCOUNTALLOC!AN641</f>
        <v>0</v>
      </c>
      <c r="AO641" s="697">
        <f>[52]ACCOUNTALLOC!AO641</f>
        <v>0</v>
      </c>
      <c r="AP641" s="697">
        <f>[52]ACCOUNTALLOC!AP641</f>
        <v>0</v>
      </c>
      <c r="AQ641" s="697">
        <f>[52]ACCOUNTALLOC!AQ641</f>
        <v>0</v>
      </c>
      <c r="AR641" s="698"/>
      <c r="AS641" s="697">
        <f>[52]ACCOUNTALLOC!AS641</f>
        <v>0</v>
      </c>
      <c r="AT641" s="697">
        <f>[52]ACCOUNTALLOC!AT641</f>
        <v>0</v>
      </c>
      <c r="AU641" s="697">
        <f>[52]ACCOUNTALLOC!AU641</f>
        <v>0</v>
      </c>
      <c r="AV641" s="697">
        <f>[52]ACCOUNTALLOC!AV641</f>
        <v>0</v>
      </c>
      <c r="AW641" s="697">
        <f>[52]ACCOUNTALLOC!AW641</f>
        <v>0</v>
      </c>
      <c r="AX641" s="697">
        <f>[52]ACCOUNTALLOC!AX641</f>
        <v>0</v>
      </c>
      <c r="AY641" s="697">
        <f>[52]ACCOUNTALLOC!AY641</f>
        <v>0</v>
      </c>
      <c r="AZ641" s="698"/>
      <c r="BA641" s="697">
        <f>[52]ACCOUNTALLOC!BA641</f>
        <v>0</v>
      </c>
      <c r="BB641" s="697">
        <f>[52]ACCOUNTALLOC!BB641</f>
        <v>0</v>
      </c>
      <c r="BC641" s="697">
        <f>[52]ACCOUNTALLOC!BC641</f>
        <v>0</v>
      </c>
      <c r="BD641" s="697">
        <f>[52]ACCOUNTALLOC!BD641</f>
        <v>0</v>
      </c>
      <c r="BE641" s="697">
        <f>[52]ACCOUNTALLOC!BE641</f>
        <v>0</v>
      </c>
      <c r="BF641" s="697">
        <f>[52]ACCOUNTALLOC!BF641</f>
        <v>0</v>
      </c>
      <c r="BG641" s="697">
        <f>[52]ACCOUNTALLOC!BG641</f>
        <v>0</v>
      </c>
      <c r="BH641" s="698"/>
      <c r="BI641" s="697">
        <f>[52]ACCOUNTALLOC!BI641</f>
        <v>0</v>
      </c>
      <c r="BJ641" s="697">
        <f>[52]ACCOUNTALLOC!BJ641</f>
        <v>0</v>
      </c>
      <c r="BK641" s="697">
        <f>[52]ACCOUNTALLOC!BK641</f>
        <v>0</v>
      </c>
      <c r="BL641" s="697">
        <f>[52]ACCOUNTALLOC!BL641</f>
        <v>0</v>
      </c>
      <c r="BM641" s="697">
        <f>[52]ACCOUNTALLOC!BM641</f>
        <v>0</v>
      </c>
      <c r="BN641" s="697">
        <f>[52]ACCOUNTALLOC!BN641</f>
        <v>0</v>
      </c>
      <c r="BO641" s="697">
        <f>[52]ACCOUNTALLOC!BO641</f>
        <v>0</v>
      </c>
      <c r="BP641" s="698"/>
      <c r="BQ641" s="697">
        <f>[52]ACCOUNTALLOC!BQ641</f>
        <v>0</v>
      </c>
      <c r="BR641" s="697">
        <f>[52]ACCOUNTALLOC!BR641</f>
        <v>0</v>
      </c>
      <c r="BS641" s="697">
        <f>[52]ACCOUNTALLOC!BS641</f>
        <v>0</v>
      </c>
      <c r="BT641" s="697">
        <f>[52]ACCOUNTALLOC!BT641</f>
        <v>0</v>
      </c>
      <c r="BU641" s="697">
        <f>[52]ACCOUNTALLOC!BU641</f>
        <v>0</v>
      </c>
      <c r="BV641" s="697">
        <f>[52]ACCOUNTALLOC!BV641</f>
        <v>0</v>
      </c>
      <c r="BW641" s="697">
        <f>[52]ACCOUNTALLOC!BW641</f>
        <v>0</v>
      </c>
      <c r="BX641" s="698"/>
      <c r="BY641" s="697">
        <f>[52]ACCOUNTALLOC!BY641</f>
        <v>0</v>
      </c>
      <c r="BZ641" s="697">
        <f>[52]ACCOUNTALLOC!BZ641</f>
        <v>0</v>
      </c>
      <c r="CA641" s="697">
        <f>[52]ACCOUNTALLOC!CA641</f>
        <v>0</v>
      </c>
      <c r="CB641" s="697">
        <f>[52]ACCOUNTALLOC!CB641</f>
        <v>0</v>
      </c>
      <c r="CC641" s="697">
        <f>[52]ACCOUNTALLOC!CC641</f>
        <v>0</v>
      </c>
      <c r="CD641" s="697">
        <f>[52]ACCOUNTALLOC!CD641</f>
        <v>0</v>
      </c>
      <c r="CE641" s="697">
        <f>[52]ACCOUNTALLOC!CE641</f>
        <v>0</v>
      </c>
      <c r="CF641" s="698"/>
      <c r="CG641" s="697">
        <f>[52]ACCOUNTALLOC!CG641</f>
        <v>0</v>
      </c>
      <c r="CH641" s="697">
        <f>[52]ACCOUNTALLOC!CH641</f>
        <v>0</v>
      </c>
      <c r="CI641" s="697">
        <f>[52]ACCOUNTALLOC!CI641</f>
        <v>0</v>
      </c>
      <c r="CJ641" s="697">
        <f>[52]ACCOUNTALLOC!CJ641</f>
        <v>0</v>
      </c>
      <c r="CK641" s="697">
        <f>[52]ACCOUNTALLOC!CK641</f>
        <v>0</v>
      </c>
      <c r="CL641" s="697">
        <f>[52]ACCOUNTALLOC!CL641</f>
        <v>0</v>
      </c>
      <c r="CM641" s="697">
        <f>[52]ACCOUNTALLOC!CM641</f>
        <v>0</v>
      </c>
      <c r="CN641" s="698">
        <f>[52]ACCOUNTALLOC!CN641</f>
        <v>0</v>
      </c>
      <c r="CO641" s="697">
        <f>[52]ACCOUNTALLOC!CO641</f>
        <v>0</v>
      </c>
      <c r="CP641" s="697">
        <f>[52]ACCOUNTALLOC!CP641</f>
        <v>0</v>
      </c>
      <c r="CQ641" s="697">
        <f>[52]ACCOUNTALLOC!CQ641</f>
        <v>0</v>
      </c>
      <c r="CR641" s="697">
        <f>[52]ACCOUNTALLOC!CR641</f>
        <v>0</v>
      </c>
      <c r="CS641" s="697">
        <f>[52]ACCOUNTALLOC!CS641</f>
        <v>0</v>
      </c>
      <c r="CT641" s="697">
        <f>[52]ACCOUNTALLOC!CT641</f>
        <v>0</v>
      </c>
      <c r="CU641" s="697">
        <f>[52]ACCOUNTALLOC!CU641</f>
        <v>0</v>
      </c>
      <c r="CW641" s="65">
        <f>[52]ACCOUNTALLOC!CW627</f>
        <v>0</v>
      </c>
      <c r="CX641" s="65">
        <f>[52]ACCOUNTALLOC!CX627</f>
        <v>0</v>
      </c>
      <c r="CY641" s="65">
        <f>[52]ACCOUNTALLOC!CY627</f>
        <v>0</v>
      </c>
      <c r="CZ641" s="65">
        <f>[52]ACCOUNTALLOC!CZ627</f>
        <v>0</v>
      </c>
      <c r="DA641" s="65">
        <f>[52]ACCOUNTALLOC!DA627</f>
        <v>0</v>
      </c>
      <c r="DB641" s="65">
        <f>[52]ACCOUNTALLOC!DB627</f>
        <v>0</v>
      </c>
      <c r="DC641" s="65">
        <f>[52]ACCOUNTALLOC!DC627</f>
        <v>0</v>
      </c>
      <c r="DE641" s="65">
        <v>0</v>
      </c>
      <c r="DF641" s="65">
        <v>0</v>
      </c>
      <c r="DG641" s="65">
        <v>0</v>
      </c>
      <c r="DH641" s="65">
        <v>0</v>
      </c>
      <c r="DI641" s="65">
        <v>0</v>
      </c>
      <c r="DJ641" s="65">
        <v>0</v>
      </c>
      <c r="DK641" s="65">
        <v>0</v>
      </c>
      <c r="DM641" s="65">
        <v>0</v>
      </c>
      <c r="DN641" s="65">
        <v>0</v>
      </c>
      <c r="DO641" s="65">
        <v>0</v>
      </c>
      <c r="DP641" s="65">
        <v>0</v>
      </c>
      <c r="DQ641" s="65">
        <v>0</v>
      </c>
      <c r="DR641" s="65">
        <v>0</v>
      </c>
      <c r="DS641" s="65">
        <v>0</v>
      </c>
      <c r="DU641" s="65">
        <v>0</v>
      </c>
      <c r="DV641" s="65">
        <v>0</v>
      </c>
      <c r="DW641" s="65">
        <v>0</v>
      </c>
      <c r="DX641" s="65">
        <v>0</v>
      </c>
      <c r="DY641" s="65">
        <v>0</v>
      </c>
      <c r="DZ641" s="65">
        <v>0</v>
      </c>
      <c r="EA641" s="65">
        <v>0</v>
      </c>
      <c r="EC641" s="65">
        <v>0</v>
      </c>
      <c r="ED641" s="65">
        <v>0</v>
      </c>
      <c r="EE641" s="65">
        <v>0</v>
      </c>
      <c r="EF641" s="65">
        <v>0</v>
      </c>
      <c r="EG641" s="65">
        <v>0</v>
      </c>
      <c r="EH641" s="65">
        <v>0</v>
      </c>
      <c r="EI641" s="65">
        <v>0</v>
      </c>
      <c r="EK641" s="65">
        <v>0</v>
      </c>
      <c r="EL641" s="65">
        <v>0</v>
      </c>
      <c r="EM641" s="65">
        <v>0</v>
      </c>
      <c r="EN641" s="65">
        <v>0</v>
      </c>
      <c r="EO641" s="65">
        <v>0</v>
      </c>
      <c r="EP641" s="65">
        <v>0</v>
      </c>
      <c r="EQ641" s="65">
        <v>0</v>
      </c>
      <c r="ES641" s="65">
        <v>0</v>
      </c>
      <c r="ET641" s="65">
        <v>0</v>
      </c>
      <c r="EU641" s="65">
        <v>0</v>
      </c>
      <c r="EV641" s="65">
        <v>0</v>
      </c>
      <c r="EW641" s="65">
        <v>0</v>
      </c>
      <c r="EX641" s="65">
        <v>0</v>
      </c>
      <c r="EY641" s="65">
        <v>0</v>
      </c>
      <c r="FA641" s="65">
        <v>0</v>
      </c>
      <c r="FB641" s="65">
        <v>0</v>
      </c>
      <c r="FC641" s="65">
        <v>0</v>
      </c>
      <c r="FD641" s="65">
        <v>0</v>
      </c>
      <c r="FE641" s="65">
        <v>0</v>
      </c>
      <c r="FF641" s="65">
        <v>0</v>
      </c>
      <c r="FG641" s="65">
        <v>0</v>
      </c>
    </row>
    <row r="642" spans="1:163">
      <c r="A642" s="698"/>
      <c r="B642" s="694" t="str">
        <f>[52]ACCOUNTALLOC!B642</f>
        <v>TOTAL OTHER OPERATING INCOME</v>
      </c>
      <c r="C642" s="696">
        <f>[52]ACCOUNTALLOC!C642</f>
        <v>76831178.983163401</v>
      </c>
      <c r="D642" s="700"/>
      <c r="E642" s="696">
        <f>[52]ACCOUNTALLOC!E642</f>
        <v>8921869.882668633</v>
      </c>
      <c r="F642" s="696">
        <f>[52]ACCOUNTALLOC!F642</f>
        <v>22132367.682994083</v>
      </c>
      <c r="G642" s="696">
        <f>[52]ACCOUNTALLOC!G642</f>
        <v>10837213.148220452</v>
      </c>
      <c r="H642" s="696">
        <f>[52]ACCOUNTALLOC!H642</f>
        <v>0</v>
      </c>
      <c r="I642" s="696">
        <f>[52]ACCOUNTALLOC!I642</f>
        <v>0</v>
      </c>
      <c r="J642" s="696">
        <f>[52]ACCOUNTALLOC!J642</f>
        <v>0</v>
      </c>
      <c r="K642" s="696">
        <f>[52]ACCOUNTALLOC!K642</f>
        <v>41891450.713883169</v>
      </c>
      <c r="L642" s="696"/>
      <c r="M642" s="696">
        <f>[52]ACCOUNTALLOC!M642</f>
        <v>1774981.1269306233</v>
      </c>
      <c r="N642" s="696">
        <f>[52]ACCOUNTALLOC!N642</f>
        <v>5623574.9300876893</v>
      </c>
      <c r="O642" s="696">
        <f>[52]ACCOUNTALLOC!O642</f>
        <v>3514440.0595509927</v>
      </c>
      <c r="P642" s="696">
        <f>[52]ACCOUNTALLOC!P642</f>
        <v>0</v>
      </c>
      <c r="Q642" s="696">
        <f>[52]ACCOUNTALLOC!Q642</f>
        <v>0</v>
      </c>
      <c r="R642" s="696">
        <f>[52]ACCOUNTALLOC!R642</f>
        <v>0</v>
      </c>
      <c r="S642" s="696">
        <f>[52]ACCOUNTALLOC!S642</f>
        <v>10912996.116569305</v>
      </c>
      <c r="T642" s="696"/>
      <c r="U642" s="696">
        <f>[52]ACCOUNTALLOC!U642</f>
        <v>1596951.0859827197</v>
      </c>
      <c r="V642" s="696">
        <f>[52]ACCOUNTALLOC!V642</f>
        <v>6253845.9746812247</v>
      </c>
      <c r="W642" s="696">
        <f>[52]ACCOUNTALLOC!W642</f>
        <v>319754.51390574657</v>
      </c>
      <c r="X642" s="696">
        <f>[52]ACCOUNTALLOC!X642</f>
        <v>0</v>
      </c>
      <c r="Y642" s="696">
        <f>[52]ACCOUNTALLOC!Y642</f>
        <v>0</v>
      </c>
      <c r="Z642" s="696">
        <f>[52]ACCOUNTALLOC!Z642</f>
        <v>0</v>
      </c>
      <c r="AA642" s="696">
        <f>[52]ACCOUNTALLOC!AA642</f>
        <v>8170551.574569691</v>
      </c>
      <c r="AB642" s="696"/>
      <c r="AC642" s="696">
        <f>[52]ACCOUNTALLOC!AC642</f>
        <v>733634.402108368</v>
      </c>
      <c r="AD642" s="696">
        <f>[52]ACCOUNTALLOC!AD642</f>
        <v>4036018.4234725097</v>
      </c>
      <c r="AE642" s="696">
        <f>[52]ACCOUNTALLOC!AE642</f>
        <v>46020.272968513622</v>
      </c>
      <c r="AF642" s="696">
        <f>[52]ACCOUNTALLOC!AF642</f>
        <v>0</v>
      </c>
      <c r="AG642" s="696">
        <f>[52]ACCOUNTALLOC!AG642</f>
        <v>0</v>
      </c>
      <c r="AH642" s="696">
        <f>[52]ACCOUNTALLOC!AH642</f>
        <v>0</v>
      </c>
      <c r="AI642" s="696">
        <f>[52]ACCOUNTALLOC!AI642</f>
        <v>4815673.0985493921</v>
      </c>
      <c r="AJ642" s="696"/>
      <c r="AK642" s="696">
        <f>[52]ACCOUNTALLOC!AK642</f>
        <v>1056341.824738651</v>
      </c>
      <c r="AL642" s="696">
        <f>[52]ACCOUNTALLOC!AL642</f>
        <v>2808030.7148936242</v>
      </c>
      <c r="AM642" s="696">
        <f>[52]ACCOUNTALLOC!AM642</f>
        <v>24428.342915503854</v>
      </c>
      <c r="AN642" s="696">
        <f>[52]ACCOUNTALLOC!AN642</f>
        <v>0</v>
      </c>
      <c r="AO642" s="696">
        <f>[52]ACCOUNTALLOC!AO642</f>
        <v>0</v>
      </c>
      <c r="AP642" s="696">
        <f>[52]ACCOUNTALLOC!AP642</f>
        <v>0</v>
      </c>
      <c r="AQ642" s="696">
        <f>[52]ACCOUNTALLOC!AQ642</f>
        <v>3888800.882547779</v>
      </c>
      <c r="AR642" s="696"/>
      <c r="AS642" s="696">
        <f>[52]ACCOUNTALLOC!AS642</f>
        <v>7254.7256166171155</v>
      </c>
      <c r="AT642" s="696">
        <f>[52]ACCOUNTALLOC!AT642</f>
        <v>8866.6612696617412</v>
      </c>
      <c r="AU642" s="696">
        <f>[52]ACCOUNTALLOC!AU642</f>
        <v>12.182594676862452</v>
      </c>
      <c r="AV642" s="696">
        <f>[52]ACCOUNTALLOC!AV642</f>
        <v>0</v>
      </c>
      <c r="AW642" s="696">
        <f>[52]ACCOUNTALLOC!AW642</f>
        <v>0</v>
      </c>
      <c r="AX642" s="696">
        <f>[52]ACCOUNTALLOC!AX642</f>
        <v>0</v>
      </c>
      <c r="AY642" s="696">
        <f>[52]ACCOUNTALLOC!AY642</f>
        <v>16133.569480955719</v>
      </c>
      <c r="AZ642" s="696"/>
      <c r="BA642" s="696">
        <f>[52]ACCOUNTALLOC!BA642</f>
        <v>96000.173397049381</v>
      </c>
      <c r="BB642" s="696">
        <f>[52]ACCOUNTALLOC!BB642</f>
        <v>244715.54864729955</v>
      </c>
      <c r="BC642" s="696">
        <f>[52]ACCOUNTALLOC!BC642</f>
        <v>1365.2712042768794</v>
      </c>
      <c r="BD642" s="696">
        <f>[52]ACCOUNTALLOC!BD642</f>
        <v>0</v>
      </c>
      <c r="BE642" s="696">
        <f>[52]ACCOUNTALLOC!BE642</f>
        <v>0</v>
      </c>
      <c r="BF642" s="696">
        <f>[52]ACCOUNTALLOC!BF642</f>
        <v>0</v>
      </c>
      <c r="BG642" s="696">
        <f>[52]ACCOUNTALLOC!BG642</f>
        <v>342080.99324862583</v>
      </c>
      <c r="BH642" s="696"/>
      <c r="BI642" s="696">
        <f>[52]ACCOUNTALLOC!BI642</f>
        <v>97805.251762217216</v>
      </c>
      <c r="BJ642" s="696">
        <f>[52]ACCOUNTALLOC!BJ642</f>
        <v>2489.064807659488</v>
      </c>
      <c r="BK642" s="696">
        <f>[52]ACCOUNTALLOC!BK642</f>
        <v>1010518.590953965</v>
      </c>
      <c r="BL642" s="696">
        <f>[52]ACCOUNTALLOC!BL642</f>
        <v>0</v>
      </c>
      <c r="BM642" s="696">
        <f>[52]ACCOUNTALLOC!BM642</f>
        <v>0</v>
      </c>
      <c r="BN642" s="696">
        <f>[52]ACCOUNTALLOC!BN642</f>
        <v>0</v>
      </c>
      <c r="BO642" s="696">
        <f>[52]ACCOUNTALLOC!BO642</f>
        <v>1110812.9075238416</v>
      </c>
      <c r="BP642" s="696"/>
      <c r="BQ642" s="696">
        <f>[52]ACCOUNTALLOC!BQ642</f>
        <v>3093417.3813338145</v>
      </c>
      <c r="BR642" s="696">
        <f>[52]ACCOUNTALLOC!BR642</f>
        <v>1215429.8640569709</v>
      </c>
      <c r="BS642" s="696">
        <f>[52]ACCOUNTALLOC!BS642</f>
        <v>2996.7298119392954</v>
      </c>
      <c r="BT642" s="696">
        <f>[52]ACCOUNTALLOC!BT642</f>
        <v>0</v>
      </c>
      <c r="BU642" s="696">
        <f>[52]ACCOUNTALLOC!BU642</f>
        <v>0</v>
      </c>
      <c r="BV642" s="696">
        <f>[52]ACCOUNTALLOC!BV642</f>
        <v>0</v>
      </c>
      <c r="BW642" s="696">
        <f>[52]ACCOUNTALLOC!BW642</f>
        <v>4311843.9752027253</v>
      </c>
      <c r="BX642" s="696"/>
      <c r="BY642" s="696">
        <f>[52]ACCOUNTALLOC!BY642</f>
        <v>1060012.9916898841</v>
      </c>
      <c r="BZ642" s="696">
        <f>[52]ACCOUNTALLOC!BZ642</f>
        <v>14690.255115057365</v>
      </c>
      <c r="CA642" s="696">
        <f>[52]ACCOUNTALLOC!CA642</f>
        <v>2369.6704884435494</v>
      </c>
      <c r="CB642" s="696">
        <f>[52]ACCOUNTALLOC!CB642</f>
        <v>0</v>
      </c>
      <c r="CC642" s="696">
        <f>[52]ACCOUNTALLOC!CC642</f>
        <v>0</v>
      </c>
      <c r="CD642" s="696">
        <f>[52]ACCOUNTALLOC!CD642</f>
        <v>0</v>
      </c>
      <c r="CE642" s="696">
        <f>[52]ACCOUNTALLOC!CE642</f>
        <v>1077072.9172933849</v>
      </c>
      <c r="CF642" s="696"/>
      <c r="CG642" s="696">
        <f>[52]ACCOUNTALLOC!CG642</f>
        <v>21071.240064828868</v>
      </c>
      <c r="CH642" s="696">
        <f>[52]ACCOUNTALLOC!CH642</f>
        <v>146352.82369999937</v>
      </c>
      <c r="CI642" s="696">
        <f>[52]ACCOUNTALLOC!CI642</f>
        <v>100970.67938149635</v>
      </c>
      <c r="CJ642" s="696">
        <f>[52]ACCOUNTALLOC!CJ642</f>
        <v>0</v>
      </c>
      <c r="CK642" s="696">
        <f>[52]ACCOUNTALLOC!CK642</f>
        <v>0</v>
      </c>
      <c r="CL642" s="696">
        <f>[52]ACCOUNTALLOC!CL642</f>
        <v>0</v>
      </c>
      <c r="CM642" s="696">
        <f>[52]ACCOUNTALLOC!CM642</f>
        <v>268394.74314632459</v>
      </c>
      <c r="CN642" s="696">
        <f>[52]ACCOUNTALLOC!CN642</f>
        <v>0</v>
      </c>
      <c r="CO642" s="696">
        <f>[52]ACCOUNTALLOC!CO642</f>
        <v>11005.836357227065</v>
      </c>
      <c r="CP642" s="696">
        <f>[52]ACCOUNTALLOC!CP642</f>
        <v>14323.369074245118</v>
      </c>
      <c r="CQ642" s="696">
        <f>[52]ACCOUNTALLOC!CQ642</f>
        <v>38.285716761105014</v>
      </c>
      <c r="CR642" s="696">
        <f>[52]ACCOUNTALLOC!CR642</f>
        <v>0</v>
      </c>
      <c r="CS642" s="696">
        <f>[52]ACCOUNTALLOC!CS642</f>
        <v>0</v>
      </c>
      <c r="CT642" s="696">
        <f>[52]ACCOUNTALLOC!CT642</f>
        <v>0</v>
      </c>
      <c r="CU642" s="696">
        <f>[52]ACCOUNTALLOC!CU642</f>
        <v>25367.491148233286</v>
      </c>
      <c r="CV642" s="66"/>
      <c r="CW642" s="66">
        <f>[52]ACCOUNTALLOC!CW628</f>
        <v>0</v>
      </c>
      <c r="CX642" s="66">
        <f>[52]ACCOUNTALLOC!CX628</f>
        <v>0</v>
      </c>
      <c r="CY642" s="66">
        <f>[52]ACCOUNTALLOC!CY628</f>
        <v>0</v>
      </c>
      <c r="CZ642" s="66">
        <f>[52]ACCOUNTALLOC!CZ628</f>
        <v>0</v>
      </c>
      <c r="DA642" s="66">
        <f>[52]ACCOUNTALLOC!DA628</f>
        <v>0</v>
      </c>
      <c r="DB642" s="66">
        <f>[52]ACCOUNTALLOC!DB628</f>
        <v>0</v>
      </c>
      <c r="DC642" s="66">
        <f>[52]ACCOUNTALLOC!DC628</f>
        <v>0</v>
      </c>
      <c r="DD642" s="66"/>
      <c r="DE642" s="66">
        <v>0</v>
      </c>
      <c r="DF642" s="66">
        <v>0</v>
      </c>
      <c r="DG642" s="66">
        <v>0</v>
      </c>
      <c r="DH642" s="66">
        <v>0</v>
      </c>
      <c r="DI642" s="66">
        <v>0</v>
      </c>
      <c r="DJ642" s="66">
        <v>0</v>
      </c>
      <c r="DK642" s="66">
        <v>0</v>
      </c>
      <c r="DL642" s="66"/>
      <c r="DM642" s="66">
        <v>0</v>
      </c>
      <c r="DN642" s="66">
        <v>0</v>
      </c>
      <c r="DO642" s="66">
        <v>0</v>
      </c>
      <c r="DP642" s="66">
        <v>0</v>
      </c>
      <c r="DQ642" s="66">
        <v>0</v>
      </c>
      <c r="DR642" s="66">
        <v>0</v>
      </c>
      <c r="DS642" s="66">
        <v>0</v>
      </c>
      <c r="DT642" s="66"/>
      <c r="DU642" s="66">
        <v>0</v>
      </c>
      <c r="DV642" s="66">
        <v>0</v>
      </c>
      <c r="DW642" s="66">
        <v>0</v>
      </c>
      <c r="DX642" s="66">
        <v>0</v>
      </c>
      <c r="DY642" s="66">
        <v>0</v>
      </c>
      <c r="DZ642" s="66">
        <v>0</v>
      </c>
      <c r="EA642" s="66">
        <v>0</v>
      </c>
      <c r="EB642" s="66"/>
      <c r="EC642" s="66">
        <v>0</v>
      </c>
      <c r="ED642" s="66">
        <v>0</v>
      </c>
      <c r="EE642" s="66">
        <v>0</v>
      </c>
      <c r="EF642" s="66">
        <v>0</v>
      </c>
      <c r="EG642" s="66">
        <v>0</v>
      </c>
      <c r="EH642" s="66">
        <v>0</v>
      </c>
      <c r="EI642" s="66">
        <v>0</v>
      </c>
      <c r="EJ642" s="66"/>
      <c r="EK642" s="66">
        <v>0</v>
      </c>
      <c r="EL642" s="66">
        <v>0</v>
      </c>
      <c r="EM642" s="66">
        <v>0</v>
      </c>
      <c r="EN642" s="66">
        <v>0</v>
      </c>
      <c r="EO642" s="66">
        <v>0</v>
      </c>
      <c r="EP642" s="66">
        <v>0</v>
      </c>
      <c r="EQ642" s="66">
        <v>0</v>
      </c>
      <c r="ER642" s="66"/>
      <c r="ES642" s="66">
        <v>0</v>
      </c>
      <c r="ET642" s="66">
        <v>0</v>
      </c>
      <c r="EU642" s="66">
        <v>0</v>
      </c>
      <c r="EV642" s="66">
        <v>0</v>
      </c>
      <c r="EW642" s="66">
        <v>0</v>
      </c>
      <c r="EX642" s="66">
        <v>0</v>
      </c>
      <c r="EY642" s="66">
        <v>0</v>
      </c>
      <c r="EZ642" s="66"/>
      <c r="FA642" s="66">
        <v>0</v>
      </c>
      <c r="FB642" s="66">
        <v>0</v>
      </c>
      <c r="FC642" s="66">
        <v>0</v>
      </c>
      <c r="FD642" s="66">
        <v>0</v>
      </c>
      <c r="FE642" s="66">
        <v>0</v>
      </c>
      <c r="FF642" s="66">
        <v>0</v>
      </c>
      <c r="FG642" s="66">
        <v>0</v>
      </c>
    </row>
    <row r="643" spans="1:163">
      <c r="D643" s="64"/>
      <c r="CW643" s="14">
        <f>[52]ACCOUNTALLOC!CW629</f>
        <v>0</v>
      </c>
      <c r="CX643" s="14">
        <f>[52]ACCOUNTALLOC!CX629</f>
        <v>0</v>
      </c>
      <c r="CY643" s="14">
        <f>[52]ACCOUNTALLOC!CY629</f>
        <v>0</v>
      </c>
      <c r="CZ643" s="14">
        <f>[52]ACCOUNTALLOC!CZ629</f>
        <v>0</v>
      </c>
      <c r="DA643" s="14">
        <f>[52]ACCOUNTALLOC!DA629</f>
        <v>0</v>
      </c>
      <c r="DB643" s="14">
        <f>[52]ACCOUNTALLOC!DB629</f>
        <v>0</v>
      </c>
      <c r="DC643" s="14">
        <f>[52]ACCOUNTALLOC!DC629</f>
        <v>0</v>
      </c>
    </row>
    <row r="644" spans="1:163">
      <c r="B644" s="12" t="s">
        <v>265</v>
      </c>
      <c r="D644" s="64"/>
      <c r="CW644" s="14">
        <f>[52]ACCOUNTALLOC!CW630</f>
        <v>0</v>
      </c>
      <c r="CX644" s="14">
        <f>[52]ACCOUNTALLOC!CX630</f>
        <v>0</v>
      </c>
      <c r="CY644" s="14">
        <f>[52]ACCOUNTALLOC!CY630</f>
        <v>0</v>
      </c>
      <c r="CZ644" s="14">
        <f>[52]ACCOUNTALLOC!CZ630</f>
        <v>0</v>
      </c>
      <c r="DA644" s="14">
        <f>[52]ACCOUNTALLOC!DA630</f>
        <v>0</v>
      </c>
      <c r="DB644" s="14">
        <f>[52]ACCOUNTALLOC!DB630</f>
        <v>0</v>
      </c>
      <c r="DC644" s="14">
        <f>[52]ACCOUNTALLOC!DC630</f>
        <v>0</v>
      </c>
    </row>
    <row r="645" spans="1:163" s="698" customFormat="1">
      <c r="A645" s="699">
        <f>[52]ACCOUNTALLOC!A645</f>
        <v>447.07</v>
      </c>
      <c r="B645" s="698" t="str">
        <f>[52]ACCOUNTALLOC!B645</f>
        <v>Sales of Electricity - Non Firm Revenue</v>
      </c>
      <c r="C645" s="695">
        <f>[52]ACCOUNTALLOC!C645</f>
        <v>5469488.0226491988</v>
      </c>
      <c r="D645" s="700"/>
      <c r="E645" s="697">
        <f>[52]ACCOUNTALLOC!E645</f>
        <v>346983.05882391636</v>
      </c>
      <c r="F645" s="697">
        <f>[52]ACCOUNTALLOC!F645</f>
        <v>2535969.37264616</v>
      </c>
      <c r="G645" s="697">
        <f>[52]ACCOUNTALLOC!G645</f>
        <v>0</v>
      </c>
      <c r="H645" s="697">
        <f>[52]ACCOUNTALLOC!H645</f>
        <v>0</v>
      </c>
      <c r="I645" s="697">
        <f>[52]ACCOUNTALLOC!I645</f>
        <v>0</v>
      </c>
      <c r="J645" s="697">
        <f>[52]ACCOUNTALLOC!J645</f>
        <v>0</v>
      </c>
      <c r="K645" s="697">
        <f>[52]ACCOUNTALLOC!K645</f>
        <v>2882952.4314700766</v>
      </c>
      <c r="M645" s="697">
        <f>[52]ACCOUNTALLOC!M645</f>
        <v>79997.982549546912</v>
      </c>
      <c r="N645" s="697">
        <f>[52]ACCOUNTALLOC!N645</f>
        <v>644360.06087324698</v>
      </c>
      <c r="O645" s="697">
        <f>[52]ACCOUNTALLOC!O645</f>
        <v>0</v>
      </c>
      <c r="P645" s="697">
        <f>[52]ACCOUNTALLOC!P645</f>
        <v>0</v>
      </c>
      <c r="Q645" s="697">
        <f>[52]ACCOUNTALLOC!Q645</f>
        <v>0</v>
      </c>
      <c r="R645" s="697">
        <f>[52]ACCOUNTALLOC!R645</f>
        <v>0</v>
      </c>
      <c r="S645" s="697">
        <f>[52]ACCOUNTALLOC!S645</f>
        <v>724358.04342279385</v>
      </c>
      <c r="U645" s="697">
        <f>[52]ACCOUNTALLOC!U645</f>
        <v>85624.881303249582</v>
      </c>
      <c r="V645" s="697">
        <f>[52]ACCOUNTALLOC!V645</f>
        <v>716577.73267629743</v>
      </c>
      <c r="W645" s="697">
        <f>[52]ACCOUNTALLOC!W645</f>
        <v>0</v>
      </c>
      <c r="X645" s="697">
        <f>[52]ACCOUNTALLOC!X645</f>
        <v>0</v>
      </c>
      <c r="Y645" s="697">
        <f>[52]ACCOUNTALLOC!Y645</f>
        <v>0</v>
      </c>
      <c r="Z645" s="697">
        <f>[52]ACCOUNTALLOC!Z645</f>
        <v>0</v>
      </c>
      <c r="AA645" s="697">
        <f>[52]ACCOUNTALLOC!AA645</f>
        <v>802202.61397954705</v>
      </c>
      <c r="AC645" s="697">
        <f>[52]ACCOUNTALLOC!AC645</f>
        <v>44988.84126136369</v>
      </c>
      <c r="AD645" s="697">
        <f>[52]ACCOUNTALLOC!AD645</f>
        <v>462454.77465234732</v>
      </c>
      <c r="AE645" s="697">
        <f>[52]ACCOUNTALLOC!AE645</f>
        <v>0</v>
      </c>
      <c r="AF645" s="697">
        <f>[52]ACCOUNTALLOC!AF645</f>
        <v>0</v>
      </c>
      <c r="AG645" s="697">
        <f>[52]ACCOUNTALLOC!AG645</f>
        <v>0</v>
      </c>
      <c r="AH645" s="697">
        <f>[52]ACCOUNTALLOC!AH645</f>
        <v>0</v>
      </c>
      <c r="AI645" s="697">
        <f>[52]ACCOUNTALLOC!AI645</f>
        <v>507443.61591371102</v>
      </c>
      <c r="AK645" s="697">
        <f>[52]ACCOUNTALLOC!AK645</f>
        <v>31781.135369862153</v>
      </c>
      <c r="AL645" s="697">
        <f>[52]ACCOUNTALLOC!AL645</f>
        <v>321749.57475930505</v>
      </c>
      <c r="AM645" s="697">
        <f>[52]ACCOUNTALLOC!AM645</f>
        <v>0</v>
      </c>
      <c r="AN645" s="697">
        <f>[52]ACCOUNTALLOC!AN645</f>
        <v>0</v>
      </c>
      <c r="AO645" s="697">
        <f>[52]ACCOUNTALLOC!AO645</f>
        <v>0</v>
      </c>
      <c r="AP645" s="697">
        <f>[52]ACCOUNTALLOC!AP645</f>
        <v>0</v>
      </c>
      <c r="AQ645" s="697">
        <f>[52]ACCOUNTALLOC!AQ645</f>
        <v>353530.71012916719</v>
      </c>
      <c r="AS645" s="697">
        <f>[52]ACCOUNTALLOC!AS645</f>
        <v>1.0860982033183568</v>
      </c>
      <c r="AT645" s="697">
        <f>[52]ACCOUNTALLOC!AT645</f>
        <v>1015.9591481379284</v>
      </c>
      <c r="AU645" s="697">
        <f>[52]ACCOUNTALLOC!AU645</f>
        <v>0</v>
      </c>
      <c r="AV645" s="697">
        <f>[52]ACCOUNTALLOC!AV645</f>
        <v>0</v>
      </c>
      <c r="AW645" s="697">
        <f>[52]ACCOUNTALLOC!AW645</f>
        <v>0</v>
      </c>
      <c r="AX645" s="697">
        <f>[52]ACCOUNTALLOC!AX645</f>
        <v>0</v>
      </c>
      <c r="AY645" s="697">
        <f>[52]ACCOUNTALLOC!AY645</f>
        <v>1017.0452463412468</v>
      </c>
      <c r="BA645" s="697">
        <f>[52]ACCOUNTALLOC!BA645</f>
        <v>0</v>
      </c>
      <c r="BB645" s="697">
        <f>[52]ACCOUNTALLOC!BB645</f>
        <v>28039.979511848549</v>
      </c>
      <c r="BC645" s="697">
        <f>[52]ACCOUNTALLOC!BC645</f>
        <v>0</v>
      </c>
      <c r="BD645" s="697">
        <f>[52]ACCOUNTALLOC!BD645</f>
        <v>0</v>
      </c>
      <c r="BE645" s="697">
        <f>[52]ACCOUNTALLOC!BE645</f>
        <v>0</v>
      </c>
      <c r="BF645" s="697">
        <f>[52]ACCOUNTALLOC!BF645</f>
        <v>0</v>
      </c>
      <c r="BG645" s="697">
        <f>[52]ACCOUNTALLOC!BG645</f>
        <v>28039.979511848549</v>
      </c>
      <c r="BI645" s="697">
        <f>[52]ACCOUNTALLOC!BI645</f>
        <v>0</v>
      </c>
      <c r="BJ645" s="697">
        <f>[52]ACCOUNTALLOC!BJ645</f>
        <v>0</v>
      </c>
      <c r="BK645" s="697">
        <f>[52]ACCOUNTALLOC!BK645</f>
        <v>0</v>
      </c>
      <c r="BL645" s="697">
        <f>[52]ACCOUNTALLOC!BL645</f>
        <v>0</v>
      </c>
      <c r="BM645" s="697">
        <f>[52]ACCOUNTALLOC!BM645</f>
        <v>0</v>
      </c>
      <c r="BN645" s="697">
        <f>[52]ACCOUNTALLOC!BN645</f>
        <v>0</v>
      </c>
      <c r="BO645" s="697">
        <f>[52]ACCOUNTALLOC!BO645</f>
        <v>0</v>
      </c>
      <c r="BQ645" s="697">
        <f>[52]ACCOUNTALLOC!BQ645</f>
        <v>10794.707696262052</v>
      </c>
      <c r="BR645" s="697">
        <f>[52]ACCOUNTALLOC!BR645</f>
        <v>139266.29784920457</v>
      </c>
      <c r="BS645" s="697">
        <f>[52]ACCOUNTALLOC!BS645</f>
        <v>0</v>
      </c>
      <c r="BT645" s="697">
        <f>[52]ACCOUNTALLOC!BT645</f>
        <v>0</v>
      </c>
      <c r="BU645" s="697">
        <f>[52]ACCOUNTALLOC!BU645</f>
        <v>0</v>
      </c>
      <c r="BV645" s="697">
        <f>[52]ACCOUNTALLOC!BV645</f>
        <v>0</v>
      </c>
      <c r="BW645" s="697">
        <f>[52]ACCOUNTALLOC!BW645</f>
        <v>150061.00554546661</v>
      </c>
      <c r="BY645" s="697">
        <f>[52]ACCOUNTALLOC!BY645</f>
        <v>0</v>
      </c>
      <c r="BZ645" s="697">
        <f>[52]ACCOUNTALLOC!BZ645</f>
        <v>0</v>
      </c>
      <c r="CA645" s="697">
        <f>[52]ACCOUNTALLOC!CA645</f>
        <v>0</v>
      </c>
      <c r="CB645" s="697">
        <f>[52]ACCOUNTALLOC!CB645</f>
        <v>0</v>
      </c>
      <c r="CC645" s="697">
        <f>[52]ACCOUNTALLOC!CC645</f>
        <v>0</v>
      </c>
      <c r="CD645" s="697">
        <f>[52]ACCOUNTALLOC!CD645</f>
        <v>0</v>
      </c>
      <c r="CE645" s="697">
        <f>[52]ACCOUNTALLOC!CE645</f>
        <v>0</v>
      </c>
      <c r="CG645" s="697">
        <f>[52]ACCOUNTALLOC!CG645</f>
        <v>1250.3747318843125</v>
      </c>
      <c r="CH645" s="697">
        <f>[52]ACCOUNTALLOC!CH645</f>
        <v>16769.388789282599</v>
      </c>
      <c r="CI645" s="697">
        <f>[52]ACCOUNTALLOC!CI645</f>
        <v>0</v>
      </c>
      <c r="CJ645" s="697">
        <f>[52]ACCOUNTALLOC!CJ645</f>
        <v>0</v>
      </c>
      <c r="CK645" s="697">
        <f>[52]ACCOUNTALLOC!CK645</f>
        <v>0</v>
      </c>
      <c r="CL645" s="697">
        <f>[52]ACCOUNTALLOC!CL645</f>
        <v>0</v>
      </c>
      <c r="CM645" s="697">
        <f>[52]ACCOUNTALLOC!CM645</f>
        <v>18019.763521166911</v>
      </c>
      <c r="CN645" s="698">
        <f>[52]ACCOUNTALLOC!CN645</f>
        <v>0</v>
      </c>
      <c r="CO645" s="697">
        <f>[52]ACCOUNTALLOC!CO645</f>
        <v>221.61465712356755</v>
      </c>
      <c r="CP645" s="697">
        <f>[52]ACCOUNTALLOC!CP645</f>
        <v>1641.1992519581577</v>
      </c>
      <c r="CQ645" s="697">
        <f>[52]ACCOUNTALLOC!CQ645</f>
        <v>0</v>
      </c>
      <c r="CR645" s="697">
        <f>[52]ACCOUNTALLOC!CR645</f>
        <v>0</v>
      </c>
      <c r="CS645" s="697">
        <f>[52]ACCOUNTALLOC!CS645</f>
        <v>0</v>
      </c>
      <c r="CT645" s="697">
        <f>[52]ACCOUNTALLOC!CT645</f>
        <v>0</v>
      </c>
      <c r="CU645" s="697">
        <f>[52]ACCOUNTALLOC!CU645</f>
        <v>1862.8139090817253</v>
      </c>
      <c r="CW645" s="697">
        <f>[52]ACCOUNTALLOC!CW631</f>
        <v>0</v>
      </c>
      <c r="CX645" s="697">
        <f>[52]ACCOUNTALLOC!CX631</f>
        <v>0</v>
      </c>
      <c r="CY645" s="697">
        <f>[52]ACCOUNTALLOC!CY631</f>
        <v>0</v>
      </c>
      <c r="CZ645" s="697">
        <f>[52]ACCOUNTALLOC!CZ631</f>
        <v>0</v>
      </c>
      <c r="DA645" s="697">
        <f>[52]ACCOUNTALLOC!DA631</f>
        <v>0</v>
      </c>
      <c r="DB645" s="697">
        <f>[52]ACCOUNTALLOC!DB631</f>
        <v>0</v>
      </c>
      <c r="DC645" s="697">
        <f>[52]ACCOUNTALLOC!DC631</f>
        <v>0</v>
      </c>
      <c r="DE645" s="697">
        <v>0</v>
      </c>
      <c r="DF645" s="697">
        <v>0</v>
      </c>
      <c r="DG645" s="697">
        <v>0</v>
      </c>
      <c r="DH645" s="697">
        <v>0</v>
      </c>
      <c r="DI645" s="697">
        <v>0</v>
      </c>
      <c r="DJ645" s="697">
        <v>0</v>
      </c>
      <c r="DK645" s="697">
        <v>0</v>
      </c>
      <c r="DM645" s="697">
        <v>0</v>
      </c>
      <c r="DN645" s="697">
        <v>0</v>
      </c>
      <c r="DO645" s="697">
        <v>0</v>
      </c>
      <c r="DP645" s="697">
        <v>0</v>
      </c>
      <c r="DQ645" s="697">
        <v>0</v>
      </c>
      <c r="DR645" s="697">
        <v>0</v>
      </c>
      <c r="DS645" s="697">
        <v>0</v>
      </c>
      <c r="DU645" s="697">
        <v>0</v>
      </c>
      <c r="DV645" s="697">
        <v>0</v>
      </c>
      <c r="DW645" s="697">
        <v>0</v>
      </c>
      <c r="DX645" s="697">
        <v>0</v>
      </c>
      <c r="DY645" s="697">
        <v>0</v>
      </c>
      <c r="DZ645" s="697">
        <v>0</v>
      </c>
      <c r="EA645" s="697">
        <v>0</v>
      </c>
      <c r="EC645" s="697">
        <v>0</v>
      </c>
      <c r="ED645" s="697">
        <v>0</v>
      </c>
      <c r="EE645" s="697">
        <v>0</v>
      </c>
      <c r="EF645" s="697">
        <v>0</v>
      </c>
      <c r="EG645" s="697">
        <v>0</v>
      </c>
      <c r="EH645" s="697">
        <v>0</v>
      </c>
      <c r="EI645" s="697">
        <v>0</v>
      </c>
      <c r="EK645" s="697">
        <v>0</v>
      </c>
      <c r="EL645" s="697">
        <v>0</v>
      </c>
      <c r="EM645" s="697">
        <v>0</v>
      </c>
      <c r="EN645" s="697">
        <v>0</v>
      </c>
      <c r="EO645" s="697">
        <v>0</v>
      </c>
      <c r="EP645" s="697">
        <v>0</v>
      </c>
      <c r="EQ645" s="697">
        <v>0</v>
      </c>
      <c r="ES645" s="697">
        <v>0</v>
      </c>
      <c r="ET645" s="697">
        <v>0</v>
      </c>
      <c r="EU645" s="697">
        <v>0</v>
      </c>
      <c r="EV645" s="697">
        <v>0</v>
      </c>
      <c r="EW645" s="697">
        <v>0</v>
      </c>
      <c r="EX645" s="697">
        <v>0</v>
      </c>
      <c r="EY645" s="697">
        <v>0</v>
      </c>
      <c r="FA645" s="697">
        <v>0</v>
      </c>
      <c r="FB645" s="697">
        <v>0</v>
      </c>
      <c r="FC645" s="697">
        <v>0</v>
      </c>
      <c r="FD645" s="697">
        <v>0</v>
      </c>
      <c r="FE645" s="697">
        <v>0</v>
      </c>
      <c r="FF645" s="697">
        <v>0</v>
      </c>
      <c r="FG645" s="697">
        <v>0</v>
      </c>
    </row>
    <row r="646" spans="1:163" s="698" customFormat="1">
      <c r="A646" s="699">
        <f>[52]ACCOUNTALLOC!A646</f>
        <v>449.01</v>
      </c>
      <c r="B646" s="698" t="str">
        <f>[52]ACCOUNTALLOC!B646</f>
        <v>Provision for Rate Refund</v>
      </c>
      <c r="C646" s="695">
        <f>[52]ACCOUNTALLOC!C646</f>
        <v>0</v>
      </c>
      <c r="D646" s="700"/>
      <c r="E646" s="697">
        <f>[52]ACCOUNTALLOC!E646</f>
        <v>0</v>
      </c>
      <c r="F646" s="697">
        <f>[52]ACCOUNTALLOC!F646</f>
        <v>0</v>
      </c>
      <c r="G646" s="697">
        <f>[52]ACCOUNTALLOC!G646</f>
        <v>0</v>
      </c>
      <c r="H646" s="697">
        <f>[52]ACCOUNTALLOC!H646</f>
        <v>0</v>
      </c>
      <c r="I646" s="697">
        <f>[52]ACCOUNTALLOC!I646</f>
        <v>0</v>
      </c>
      <c r="J646" s="697">
        <f>[52]ACCOUNTALLOC!J646</f>
        <v>0</v>
      </c>
      <c r="K646" s="697">
        <f>[52]ACCOUNTALLOC!K646</f>
        <v>0</v>
      </c>
      <c r="M646" s="697">
        <f>[52]ACCOUNTALLOC!M646</f>
        <v>0</v>
      </c>
      <c r="N646" s="697">
        <f>[52]ACCOUNTALLOC!N646</f>
        <v>0</v>
      </c>
      <c r="O646" s="697">
        <f>[52]ACCOUNTALLOC!O646</f>
        <v>0</v>
      </c>
      <c r="P646" s="697">
        <f>[52]ACCOUNTALLOC!P646</f>
        <v>0</v>
      </c>
      <c r="Q646" s="697">
        <f>[52]ACCOUNTALLOC!Q646</f>
        <v>0</v>
      </c>
      <c r="R646" s="697">
        <f>[52]ACCOUNTALLOC!R646</f>
        <v>0</v>
      </c>
      <c r="S646" s="697">
        <f>[52]ACCOUNTALLOC!S646</f>
        <v>0</v>
      </c>
      <c r="U646" s="697">
        <f>[52]ACCOUNTALLOC!U646</f>
        <v>0</v>
      </c>
      <c r="V646" s="697">
        <f>[52]ACCOUNTALLOC!V646</f>
        <v>0</v>
      </c>
      <c r="W646" s="697">
        <f>[52]ACCOUNTALLOC!W646</f>
        <v>0</v>
      </c>
      <c r="X646" s="697">
        <f>[52]ACCOUNTALLOC!X646</f>
        <v>0</v>
      </c>
      <c r="Y646" s="697">
        <f>[52]ACCOUNTALLOC!Y646</f>
        <v>0</v>
      </c>
      <c r="Z646" s="697">
        <f>[52]ACCOUNTALLOC!Z646</f>
        <v>0</v>
      </c>
      <c r="AA646" s="697">
        <f>[52]ACCOUNTALLOC!AA646</f>
        <v>0</v>
      </c>
      <c r="AC646" s="697">
        <f>[52]ACCOUNTALLOC!AC646</f>
        <v>0</v>
      </c>
      <c r="AD646" s="697">
        <f>[52]ACCOUNTALLOC!AD646</f>
        <v>0</v>
      </c>
      <c r="AE646" s="697">
        <f>[52]ACCOUNTALLOC!AE646</f>
        <v>0</v>
      </c>
      <c r="AF646" s="697">
        <f>[52]ACCOUNTALLOC!AF646</f>
        <v>0</v>
      </c>
      <c r="AG646" s="697">
        <f>[52]ACCOUNTALLOC!AG646</f>
        <v>0</v>
      </c>
      <c r="AH646" s="697">
        <f>[52]ACCOUNTALLOC!AH646</f>
        <v>0</v>
      </c>
      <c r="AI646" s="697">
        <f>[52]ACCOUNTALLOC!AI646</f>
        <v>0</v>
      </c>
      <c r="AK646" s="697">
        <f>[52]ACCOUNTALLOC!AK646</f>
        <v>0</v>
      </c>
      <c r="AL646" s="697">
        <f>[52]ACCOUNTALLOC!AL646</f>
        <v>0</v>
      </c>
      <c r="AM646" s="697">
        <f>[52]ACCOUNTALLOC!AM646</f>
        <v>0</v>
      </c>
      <c r="AN646" s="697">
        <f>[52]ACCOUNTALLOC!AN646</f>
        <v>0</v>
      </c>
      <c r="AO646" s="697">
        <f>[52]ACCOUNTALLOC!AO646</f>
        <v>0</v>
      </c>
      <c r="AP646" s="697">
        <f>[52]ACCOUNTALLOC!AP646</f>
        <v>0</v>
      </c>
      <c r="AQ646" s="697">
        <f>[52]ACCOUNTALLOC!AQ646</f>
        <v>0</v>
      </c>
      <c r="AS646" s="697">
        <f>[52]ACCOUNTALLOC!AS646</f>
        <v>0</v>
      </c>
      <c r="AT646" s="697">
        <f>[52]ACCOUNTALLOC!AT646</f>
        <v>0</v>
      </c>
      <c r="AU646" s="697">
        <f>[52]ACCOUNTALLOC!AU646</f>
        <v>0</v>
      </c>
      <c r="AV646" s="697">
        <f>[52]ACCOUNTALLOC!AV646</f>
        <v>0</v>
      </c>
      <c r="AW646" s="697">
        <f>[52]ACCOUNTALLOC!AW646</f>
        <v>0</v>
      </c>
      <c r="AX646" s="697">
        <f>[52]ACCOUNTALLOC!AX646</f>
        <v>0</v>
      </c>
      <c r="AY646" s="697">
        <f>[52]ACCOUNTALLOC!AY646</f>
        <v>0</v>
      </c>
      <c r="BA646" s="697">
        <f>[52]ACCOUNTALLOC!BA646</f>
        <v>0</v>
      </c>
      <c r="BB646" s="697">
        <f>[52]ACCOUNTALLOC!BB646</f>
        <v>0</v>
      </c>
      <c r="BC646" s="697">
        <f>[52]ACCOUNTALLOC!BC646</f>
        <v>0</v>
      </c>
      <c r="BD646" s="697">
        <f>[52]ACCOUNTALLOC!BD646</f>
        <v>0</v>
      </c>
      <c r="BE646" s="697">
        <f>[52]ACCOUNTALLOC!BE646</f>
        <v>0</v>
      </c>
      <c r="BF646" s="697">
        <f>[52]ACCOUNTALLOC!BF646</f>
        <v>0</v>
      </c>
      <c r="BG646" s="697">
        <f>[52]ACCOUNTALLOC!BG646</f>
        <v>0</v>
      </c>
      <c r="BI646" s="697">
        <f>[52]ACCOUNTALLOC!BI646</f>
        <v>0</v>
      </c>
      <c r="BJ646" s="697">
        <f>[52]ACCOUNTALLOC!BJ646</f>
        <v>0</v>
      </c>
      <c r="BK646" s="697">
        <f>[52]ACCOUNTALLOC!BK646</f>
        <v>0</v>
      </c>
      <c r="BL646" s="697">
        <f>[52]ACCOUNTALLOC!BL646</f>
        <v>0</v>
      </c>
      <c r="BM646" s="697">
        <f>[52]ACCOUNTALLOC!BM646</f>
        <v>0</v>
      </c>
      <c r="BN646" s="697">
        <f>[52]ACCOUNTALLOC!BN646</f>
        <v>0</v>
      </c>
      <c r="BO646" s="697">
        <f>[52]ACCOUNTALLOC!BO646</f>
        <v>0</v>
      </c>
      <c r="BQ646" s="697">
        <f>[52]ACCOUNTALLOC!BQ646</f>
        <v>0</v>
      </c>
      <c r="BR646" s="697">
        <f>[52]ACCOUNTALLOC!BR646</f>
        <v>0</v>
      </c>
      <c r="BS646" s="697">
        <f>[52]ACCOUNTALLOC!BS646</f>
        <v>0</v>
      </c>
      <c r="BT646" s="697">
        <f>[52]ACCOUNTALLOC!BT646</f>
        <v>0</v>
      </c>
      <c r="BU646" s="697">
        <f>[52]ACCOUNTALLOC!BU646</f>
        <v>0</v>
      </c>
      <c r="BV646" s="697">
        <f>[52]ACCOUNTALLOC!BV646</f>
        <v>0</v>
      </c>
      <c r="BW646" s="697">
        <f>[52]ACCOUNTALLOC!BW646</f>
        <v>0</v>
      </c>
      <c r="BY646" s="697">
        <f>[52]ACCOUNTALLOC!BY646</f>
        <v>0</v>
      </c>
      <c r="BZ646" s="697">
        <f>[52]ACCOUNTALLOC!BZ646</f>
        <v>0</v>
      </c>
      <c r="CA646" s="697">
        <f>[52]ACCOUNTALLOC!CA646</f>
        <v>0</v>
      </c>
      <c r="CB646" s="697">
        <f>[52]ACCOUNTALLOC!CB646</f>
        <v>0</v>
      </c>
      <c r="CC646" s="697">
        <f>[52]ACCOUNTALLOC!CC646</f>
        <v>0</v>
      </c>
      <c r="CD646" s="697">
        <f>[52]ACCOUNTALLOC!CD646</f>
        <v>0</v>
      </c>
      <c r="CE646" s="697">
        <f>[52]ACCOUNTALLOC!CE646</f>
        <v>0</v>
      </c>
      <c r="CG646" s="697">
        <f>[52]ACCOUNTALLOC!CG646</f>
        <v>0</v>
      </c>
      <c r="CH646" s="697">
        <f>[52]ACCOUNTALLOC!CH646</f>
        <v>0</v>
      </c>
      <c r="CI646" s="697">
        <f>[52]ACCOUNTALLOC!CI646</f>
        <v>0</v>
      </c>
      <c r="CJ646" s="697">
        <f>[52]ACCOUNTALLOC!CJ646</f>
        <v>0</v>
      </c>
      <c r="CK646" s="697">
        <f>[52]ACCOUNTALLOC!CK646</f>
        <v>0</v>
      </c>
      <c r="CL646" s="697">
        <f>[52]ACCOUNTALLOC!CL646</f>
        <v>0</v>
      </c>
      <c r="CM646" s="697">
        <f>[52]ACCOUNTALLOC!CM646</f>
        <v>0</v>
      </c>
      <c r="CN646" s="698">
        <f>[52]ACCOUNTALLOC!CN646</f>
        <v>0</v>
      </c>
      <c r="CO646" s="697">
        <f>[52]ACCOUNTALLOC!CO646</f>
        <v>0</v>
      </c>
      <c r="CP646" s="697">
        <f>[52]ACCOUNTALLOC!CP646</f>
        <v>0</v>
      </c>
      <c r="CQ646" s="697">
        <f>[52]ACCOUNTALLOC!CQ646</f>
        <v>0</v>
      </c>
      <c r="CR646" s="697">
        <f>[52]ACCOUNTALLOC!CR646</f>
        <v>0</v>
      </c>
      <c r="CS646" s="697">
        <f>[52]ACCOUNTALLOC!CS646</f>
        <v>0</v>
      </c>
      <c r="CT646" s="697">
        <f>[52]ACCOUNTALLOC!CT646</f>
        <v>0</v>
      </c>
      <c r="CU646" s="697">
        <f>[52]ACCOUNTALLOC!CU646</f>
        <v>0</v>
      </c>
      <c r="CW646" s="697">
        <f>[52]ACCOUNTALLOC!CW632</f>
        <v>0</v>
      </c>
      <c r="CX646" s="697">
        <f>[52]ACCOUNTALLOC!CX632</f>
        <v>0</v>
      </c>
      <c r="CY646" s="697">
        <f>[52]ACCOUNTALLOC!CY632</f>
        <v>0</v>
      </c>
      <c r="CZ646" s="697">
        <f>[52]ACCOUNTALLOC!CZ632</f>
        <v>0</v>
      </c>
      <c r="DA646" s="697">
        <f>[52]ACCOUNTALLOC!DA632</f>
        <v>0</v>
      </c>
      <c r="DB646" s="697">
        <f>[52]ACCOUNTALLOC!DB632</f>
        <v>0</v>
      </c>
      <c r="DC646" s="697">
        <f>[52]ACCOUNTALLOC!DC632</f>
        <v>0</v>
      </c>
      <c r="DE646" s="697">
        <v>0</v>
      </c>
      <c r="DF646" s="697">
        <v>0</v>
      </c>
      <c r="DG646" s="697">
        <v>0</v>
      </c>
      <c r="DH646" s="697">
        <v>0</v>
      </c>
      <c r="DI646" s="697">
        <v>0</v>
      </c>
      <c r="DJ646" s="697">
        <v>0</v>
      </c>
      <c r="DK646" s="697">
        <v>0</v>
      </c>
      <c r="DM646" s="697">
        <v>0</v>
      </c>
      <c r="DN646" s="697">
        <v>0</v>
      </c>
      <c r="DO646" s="697">
        <v>0</v>
      </c>
      <c r="DP646" s="697">
        <v>0</v>
      </c>
      <c r="DQ646" s="697">
        <v>0</v>
      </c>
      <c r="DR646" s="697">
        <v>0</v>
      </c>
      <c r="DS646" s="697">
        <v>0</v>
      </c>
      <c r="DU646" s="697">
        <v>0</v>
      </c>
      <c r="DV646" s="697">
        <v>0</v>
      </c>
      <c r="DW646" s="697">
        <v>0</v>
      </c>
      <c r="DX646" s="697">
        <v>0</v>
      </c>
      <c r="DY646" s="697">
        <v>0</v>
      </c>
      <c r="DZ646" s="697">
        <v>0</v>
      </c>
      <c r="EA646" s="697">
        <v>0</v>
      </c>
      <c r="EC646" s="697">
        <v>0</v>
      </c>
      <c r="ED646" s="697">
        <v>0</v>
      </c>
      <c r="EE646" s="697">
        <v>0</v>
      </c>
      <c r="EF646" s="697">
        <v>0</v>
      </c>
      <c r="EG646" s="697">
        <v>0</v>
      </c>
      <c r="EH646" s="697">
        <v>0</v>
      </c>
      <c r="EI646" s="697">
        <v>0</v>
      </c>
      <c r="EK646" s="697">
        <v>0</v>
      </c>
      <c r="EL646" s="697">
        <v>0</v>
      </c>
      <c r="EM646" s="697">
        <v>0</v>
      </c>
      <c r="EN646" s="697">
        <v>0</v>
      </c>
      <c r="EO646" s="697">
        <v>0</v>
      </c>
      <c r="EP646" s="697">
        <v>0</v>
      </c>
      <c r="EQ646" s="697">
        <v>0</v>
      </c>
      <c r="ES646" s="697">
        <v>0</v>
      </c>
      <c r="ET646" s="697">
        <v>0</v>
      </c>
      <c r="EU646" s="697">
        <v>0</v>
      </c>
      <c r="EV646" s="697">
        <v>0</v>
      </c>
      <c r="EW646" s="697">
        <v>0</v>
      </c>
      <c r="EX646" s="697">
        <v>0</v>
      </c>
      <c r="EY646" s="697">
        <v>0</v>
      </c>
      <c r="FA646" s="697">
        <v>0</v>
      </c>
      <c r="FB646" s="697">
        <v>0</v>
      </c>
      <c r="FC646" s="697">
        <v>0</v>
      </c>
      <c r="FD646" s="697">
        <v>0</v>
      </c>
      <c r="FE646" s="697">
        <v>0</v>
      </c>
      <c r="FF646" s="697">
        <v>0</v>
      </c>
      <c r="FG646" s="697">
        <v>0</v>
      </c>
    </row>
    <row r="647" spans="1:163" s="698" customFormat="1">
      <c r="B647" s="694" t="str">
        <f>[52]ACCOUNTALLOC!B647</f>
        <v>TOTAL NON FIRM REVENUE</v>
      </c>
      <c r="C647" s="696">
        <f>[52]ACCOUNTALLOC!C647</f>
        <v>5469488.0226491988</v>
      </c>
      <c r="D647" s="700"/>
      <c r="E647" s="696">
        <f>[52]ACCOUNTALLOC!E647</f>
        <v>346983.05882391636</v>
      </c>
      <c r="F647" s="696">
        <f>[52]ACCOUNTALLOC!F647</f>
        <v>2535969.37264616</v>
      </c>
      <c r="G647" s="696">
        <f>[52]ACCOUNTALLOC!G647</f>
        <v>0</v>
      </c>
      <c r="H647" s="696">
        <f>[52]ACCOUNTALLOC!H647</f>
        <v>0</v>
      </c>
      <c r="I647" s="696">
        <f>[52]ACCOUNTALLOC!I647</f>
        <v>0</v>
      </c>
      <c r="J647" s="696">
        <f>[52]ACCOUNTALLOC!J647</f>
        <v>0</v>
      </c>
      <c r="K647" s="696">
        <f>[52]ACCOUNTALLOC!K647</f>
        <v>2882952.4314700766</v>
      </c>
      <c r="L647" s="696"/>
      <c r="M647" s="696">
        <f>[52]ACCOUNTALLOC!M647</f>
        <v>79997.982549546912</v>
      </c>
      <c r="N647" s="696">
        <f>[52]ACCOUNTALLOC!N647</f>
        <v>644360.06087324698</v>
      </c>
      <c r="O647" s="696">
        <f>[52]ACCOUNTALLOC!O647</f>
        <v>0</v>
      </c>
      <c r="P647" s="696">
        <f>[52]ACCOUNTALLOC!P647</f>
        <v>0</v>
      </c>
      <c r="Q647" s="696">
        <f>[52]ACCOUNTALLOC!Q647</f>
        <v>0</v>
      </c>
      <c r="R647" s="696">
        <f>[52]ACCOUNTALLOC!R647</f>
        <v>0</v>
      </c>
      <c r="S647" s="696">
        <f>[52]ACCOUNTALLOC!S647</f>
        <v>724358.04342279385</v>
      </c>
      <c r="T647" s="696"/>
      <c r="U647" s="696">
        <f>[52]ACCOUNTALLOC!U647</f>
        <v>85624.881303249582</v>
      </c>
      <c r="V647" s="696">
        <f>[52]ACCOUNTALLOC!V647</f>
        <v>716577.73267629743</v>
      </c>
      <c r="W647" s="696">
        <f>[52]ACCOUNTALLOC!W647</f>
        <v>0</v>
      </c>
      <c r="X647" s="696">
        <f>[52]ACCOUNTALLOC!X647</f>
        <v>0</v>
      </c>
      <c r="Y647" s="696">
        <f>[52]ACCOUNTALLOC!Y647</f>
        <v>0</v>
      </c>
      <c r="Z647" s="696">
        <f>[52]ACCOUNTALLOC!Z647</f>
        <v>0</v>
      </c>
      <c r="AA647" s="696">
        <f>[52]ACCOUNTALLOC!AA647</f>
        <v>802202.61397954705</v>
      </c>
      <c r="AB647" s="696"/>
      <c r="AC647" s="696">
        <f>[52]ACCOUNTALLOC!AC647</f>
        <v>44988.84126136369</v>
      </c>
      <c r="AD647" s="696">
        <f>[52]ACCOUNTALLOC!AD647</f>
        <v>462454.77465234732</v>
      </c>
      <c r="AE647" s="696">
        <f>[52]ACCOUNTALLOC!AE647</f>
        <v>0</v>
      </c>
      <c r="AF647" s="696">
        <f>[52]ACCOUNTALLOC!AF647</f>
        <v>0</v>
      </c>
      <c r="AG647" s="696">
        <f>[52]ACCOUNTALLOC!AG647</f>
        <v>0</v>
      </c>
      <c r="AH647" s="696">
        <f>[52]ACCOUNTALLOC!AH647</f>
        <v>0</v>
      </c>
      <c r="AI647" s="696">
        <f>[52]ACCOUNTALLOC!AI647</f>
        <v>507443.61591371102</v>
      </c>
      <c r="AJ647" s="696"/>
      <c r="AK647" s="696">
        <f>[52]ACCOUNTALLOC!AK647</f>
        <v>31781.135369862153</v>
      </c>
      <c r="AL647" s="696">
        <f>[52]ACCOUNTALLOC!AL647</f>
        <v>321749.57475930505</v>
      </c>
      <c r="AM647" s="696">
        <f>[52]ACCOUNTALLOC!AM647</f>
        <v>0</v>
      </c>
      <c r="AN647" s="696">
        <f>[52]ACCOUNTALLOC!AN647</f>
        <v>0</v>
      </c>
      <c r="AO647" s="696">
        <f>[52]ACCOUNTALLOC!AO647</f>
        <v>0</v>
      </c>
      <c r="AP647" s="696">
        <f>[52]ACCOUNTALLOC!AP647</f>
        <v>0</v>
      </c>
      <c r="AQ647" s="696">
        <f>[52]ACCOUNTALLOC!AQ647</f>
        <v>353530.71012916719</v>
      </c>
      <c r="AR647" s="696"/>
      <c r="AS647" s="696">
        <f>[52]ACCOUNTALLOC!AS647</f>
        <v>1.0860982033183568</v>
      </c>
      <c r="AT647" s="696">
        <f>[52]ACCOUNTALLOC!AT647</f>
        <v>1015.9591481379284</v>
      </c>
      <c r="AU647" s="696">
        <f>[52]ACCOUNTALLOC!AU647</f>
        <v>0</v>
      </c>
      <c r="AV647" s="696">
        <f>[52]ACCOUNTALLOC!AV647</f>
        <v>0</v>
      </c>
      <c r="AW647" s="696">
        <f>[52]ACCOUNTALLOC!AW647</f>
        <v>0</v>
      </c>
      <c r="AX647" s="696">
        <f>[52]ACCOUNTALLOC!AX647</f>
        <v>0</v>
      </c>
      <c r="AY647" s="696">
        <f>[52]ACCOUNTALLOC!AY647</f>
        <v>1017.0452463412468</v>
      </c>
      <c r="AZ647" s="696"/>
      <c r="BA647" s="696">
        <f>[52]ACCOUNTALLOC!BA647</f>
        <v>0</v>
      </c>
      <c r="BB647" s="696">
        <f>[52]ACCOUNTALLOC!BB647</f>
        <v>28039.979511848549</v>
      </c>
      <c r="BC647" s="696">
        <f>[52]ACCOUNTALLOC!BC647</f>
        <v>0</v>
      </c>
      <c r="BD647" s="696">
        <f>[52]ACCOUNTALLOC!BD647</f>
        <v>0</v>
      </c>
      <c r="BE647" s="696">
        <f>[52]ACCOUNTALLOC!BE647</f>
        <v>0</v>
      </c>
      <c r="BF647" s="696">
        <f>[52]ACCOUNTALLOC!BF647</f>
        <v>0</v>
      </c>
      <c r="BG647" s="696">
        <f>[52]ACCOUNTALLOC!BG647</f>
        <v>28039.979511848549</v>
      </c>
      <c r="BH647" s="696"/>
      <c r="BI647" s="696">
        <f>[52]ACCOUNTALLOC!BI647</f>
        <v>0</v>
      </c>
      <c r="BJ647" s="696">
        <f>[52]ACCOUNTALLOC!BJ647</f>
        <v>0</v>
      </c>
      <c r="BK647" s="696">
        <f>[52]ACCOUNTALLOC!BK647</f>
        <v>0</v>
      </c>
      <c r="BL647" s="696">
        <f>[52]ACCOUNTALLOC!BL647</f>
        <v>0</v>
      </c>
      <c r="BM647" s="696">
        <f>[52]ACCOUNTALLOC!BM647</f>
        <v>0</v>
      </c>
      <c r="BN647" s="696">
        <f>[52]ACCOUNTALLOC!BN647</f>
        <v>0</v>
      </c>
      <c r="BO647" s="696">
        <f>[52]ACCOUNTALLOC!BO647</f>
        <v>0</v>
      </c>
      <c r="BP647" s="696"/>
      <c r="BQ647" s="696">
        <f>[52]ACCOUNTALLOC!BQ647</f>
        <v>10794.707696262052</v>
      </c>
      <c r="BR647" s="696">
        <f>[52]ACCOUNTALLOC!BR647</f>
        <v>139266.29784920457</v>
      </c>
      <c r="BS647" s="696">
        <f>[52]ACCOUNTALLOC!BS647</f>
        <v>0</v>
      </c>
      <c r="BT647" s="696">
        <f>[52]ACCOUNTALLOC!BT647</f>
        <v>0</v>
      </c>
      <c r="BU647" s="696">
        <f>[52]ACCOUNTALLOC!BU647</f>
        <v>0</v>
      </c>
      <c r="BV647" s="696">
        <f>[52]ACCOUNTALLOC!BV647</f>
        <v>0</v>
      </c>
      <c r="BW647" s="696">
        <f>[52]ACCOUNTALLOC!BW647</f>
        <v>150061.00554546661</v>
      </c>
      <c r="BX647" s="696"/>
      <c r="BY647" s="696">
        <f>[52]ACCOUNTALLOC!BY647</f>
        <v>0</v>
      </c>
      <c r="BZ647" s="696">
        <f>[52]ACCOUNTALLOC!BZ647</f>
        <v>0</v>
      </c>
      <c r="CA647" s="696">
        <f>[52]ACCOUNTALLOC!CA647</f>
        <v>0</v>
      </c>
      <c r="CB647" s="696">
        <f>[52]ACCOUNTALLOC!CB647</f>
        <v>0</v>
      </c>
      <c r="CC647" s="696">
        <f>[52]ACCOUNTALLOC!CC647</f>
        <v>0</v>
      </c>
      <c r="CD647" s="696">
        <f>[52]ACCOUNTALLOC!CD647</f>
        <v>0</v>
      </c>
      <c r="CE647" s="696">
        <f>[52]ACCOUNTALLOC!CE647</f>
        <v>0</v>
      </c>
      <c r="CF647" s="696"/>
      <c r="CG647" s="696">
        <f>[52]ACCOUNTALLOC!CG647</f>
        <v>1250.3747318843125</v>
      </c>
      <c r="CH647" s="696">
        <f>[52]ACCOUNTALLOC!CH647</f>
        <v>16769.388789282599</v>
      </c>
      <c r="CI647" s="696">
        <f>[52]ACCOUNTALLOC!CI647</f>
        <v>0</v>
      </c>
      <c r="CJ647" s="696">
        <f>[52]ACCOUNTALLOC!CJ647</f>
        <v>0</v>
      </c>
      <c r="CK647" s="696">
        <f>[52]ACCOUNTALLOC!CK647</f>
        <v>0</v>
      </c>
      <c r="CL647" s="696">
        <f>[52]ACCOUNTALLOC!CL647</f>
        <v>0</v>
      </c>
      <c r="CM647" s="696">
        <f>[52]ACCOUNTALLOC!CM647</f>
        <v>18019.763521166911</v>
      </c>
      <c r="CN647" s="696">
        <f>[52]ACCOUNTALLOC!CN647</f>
        <v>0</v>
      </c>
      <c r="CO647" s="696">
        <f>[52]ACCOUNTALLOC!CO647</f>
        <v>221.61465712356755</v>
      </c>
      <c r="CP647" s="696">
        <f>[52]ACCOUNTALLOC!CP647</f>
        <v>1641.1992519581577</v>
      </c>
      <c r="CQ647" s="696">
        <f>[52]ACCOUNTALLOC!CQ647</f>
        <v>0</v>
      </c>
      <c r="CR647" s="696">
        <f>[52]ACCOUNTALLOC!CR647</f>
        <v>0</v>
      </c>
      <c r="CS647" s="696">
        <f>[52]ACCOUNTALLOC!CS647</f>
        <v>0</v>
      </c>
      <c r="CT647" s="696">
        <f>[52]ACCOUNTALLOC!CT647</f>
        <v>0</v>
      </c>
      <c r="CU647" s="696">
        <f>[52]ACCOUNTALLOC!CU647</f>
        <v>1862.8139090817253</v>
      </c>
      <c r="CV647" s="696"/>
      <c r="CW647" s="696">
        <f>[52]ACCOUNTALLOC!CW633</f>
        <v>0</v>
      </c>
      <c r="CX647" s="696">
        <f>[52]ACCOUNTALLOC!CX633</f>
        <v>0</v>
      </c>
      <c r="CY647" s="696">
        <f>[52]ACCOUNTALLOC!CY633</f>
        <v>0</v>
      </c>
      <c r="CZ647" s="696">
        <f>[52]ACCOUNTALLOC!CZ633</f>
        <v>0</v>
      </c>
      <c r="DA647" s="696">
        <f>[52]ACCOUNTALLOC!DA633</f>
        <v>0</v>
      </c>
      <c r="DB647" s="696">
        <f>[52]ACCOUNTALLOC!DB633</f>
        <v>0</v>
      </c>
      <c r="DC647" s="696">
        <f>[52]ACCOUNTALLOC!DC633</f>
        <v>0</v>
      </c>
      <c r="DD647" s="696"/>
      <c r="DE647" s="696">
        <v>0</v>
      </c>
      <c r="DF647" s="696">
        <v>0</v>
      </c>
      <c r="DG647" s="696">
        <v>0</v>
      </c>
      <c r="DH647" s="696">
        <v>0</v>
      </c>
      <c r="DI647" s="696">
        <v>0</v>
      </c>
      <c r="DJ647" s="696">
        <v>0</v>
      </c>
      <c r="DK647" s="696">
        <v>0</v>
      </c>
      <c r="DL647" s="696"/>
      <c r="DM647" s="696">
        <v>0</v>
      </c>
      <c r="DN647" s="696">
        <v>0</v>
      </c>
      <c r="DO647" s="696">
        <v>0</v>
      </c>
      <c r="DP647" s="696">
        <v>0</v>
      </c>
      <c r="DQ647" s="696">
        <v>0</v>
      </c>
      <c r="DR647" s="696">
        <v>0</v>
      </c>
      <c r="DS647" s="696">
        <v>0</v>
      </c>
      <c r="DT647" s="696"/>
      <c r="DU647" s="696">
        <v>0</v>
      </c>
      <c r="DV647" s="696">
        <v>0</v>
      </c>
      <c r="DW647" s="696">
        <v>0</v>
      </c>
      <c r="DX647" s="696">
        <v>0</v>
      </c>
      <c r="DY647" s="696">
        <v>0</v>
      </c>
      <c r="DZ647" s="696">
        <v>0</v>
      </c>
      <c r="EA647" s="696">
        <v>0</v>
      </c>
      <c r="EB647" s="696"/>
      <c r="EC647" s="696">
        <v>0</v>
      </c>
      <c r="ED647" s="696">
        <v>0</v>
      </c>
      <c r="EE647" s="696">
        <v>0</v>
      </c>
      <c r="EF647" s="696">
        <v>0</v>
      </c>
      <c r="EG647" s="696">
        <v>0</v>
      </c>
      <c r="EH647" s="696">
        <v>0</v>
      </c>
      <c r="EI647" s="696">
        <v>0</v>
      </c>
      <c r="EJ647" s="696"/>
      <c r="EK647" s="696">
        <v>0</v>
      </c>
      <c r="EL647" s="696">
        <v>0</v>
      </c>
      <c r="EM647" s="696">
        <v>0</v>
      </c>
      <c r="EN647" s="696">
        <v>0</v>
      </c>
      <c r="EO647" s="696">
        <v>0</v>
      </c>
      <c r="EP647" s="696">
        <v>0</v>
      </c>
      <c r="EQ647" s="696">
        <v>0</v>
      </c>
      <c r="ER647" s="696"/>
      <c r="ES647" s="696">
        <v>0</v>
      </c>
      <c r="ET647" s="696">
        <v>0</v>
      </c>
      <c r="EU647" s="696">
        <v>0</v>
      </c>
      <c r="EV647" s="696">
        <v>0</v>
      </c>
      <c r="EW647" s="696">
        <v>0</v>
      </c>
      <c r="EX647" s="696">
        <v>0</v>
      </c>
      <c r="EY647" s="696">
        <v>0</v>
      </c>
      <c r="EZ647" s="696"/>
      <c r="FA647" s="696">
        <v>0</v>
      </c>
      <c r="FB647" s="696">
        <v>0</v>
      </c>
      <c r="FC647" s="696">
        <v>0</v>
      </c>
      <c r="FD647" s="696">
        <v>0</v>
      </c>
      <c r="FE647" s="696">
        <v>0</v>
      </c>
      <c r="FF647" s="696">
        <v>0</v>
      </c>
      <c r="FG647" s="696">
        <v>0</v>
      </c>
    </row>
    <row r="648" spans="1:163" s="698" customFormat="1">
      <c r="B648" s="694"/>
      <c r="C648" s="703"/>
      <c r="D648" s="700"/>
      <c r="E648" s="703"/>
      <c r="F648" s="703"/>
      <c r="G648" s="703"/>
      <c r="H648" s="703"/>
      <c r="I648" s="703"/>
      <c r="J648" s="703"/>
      <c r="K648" s="703"/>
      <c r="L648" s="703"/>
      <c r="M648" s="703"/>
      <c r="N648" s="703"/>
      <c r="O648" s="703"/>
      <c r="P648" s="703"/>
      <c r="Q648" s="703"/>
      <c r="R648" s="703"/>
      <c r="S648" s="703"/>
      <c r="T648" s="703"/>
      <c r="U648" s="703"/>
      <c r="V648" s="703"/>
      <c r="W648" s="703"/>
      <c r="X648" s="703"/>
      <c r="Y648" s="703"/>
      <c r="Z648" s="703"/>
      <c r="AA648" s="703"/>
      <c r="AB648" s="703"/>
      <c r="AC648" s="703"/>
      <c r="AD648" s="703"/>
      <c r="AE648" s="703"/>
      <c r="AF648" s="703"/>
      <c r="AG648" s="703"/>
      <c r="AH648" s="703"/>
      <c r="AI648" s="703"/>
      <c r="AJ648" s="703"/>
      <c r="AK648" s="703"/>
      <c r="AL648" s="703"/>
      <c r="AM648" s="703"/>
      <c r="AN648" s="703"/>
      <c r="AO648" s="703"/>
      <c r="AP648" s="703"/>
      <c r="AQ648" s="703"/>
      <c r="AR648" s="703"/>
      <c r="AS648" s="703"/>
      <c r="AT648" s="703"/>
      <c r="AU648" s="703"/>
      <c r="AV648" s="703"/>
      <c r="AW648" s="703"/>
      <c r="AX648" s="703"/>
      <c r="AY648" s="703"/>
      <c r="AZ648" s="703"/>
      <c r="BA648" s="703"/>
      <c r="BB648" s="703"/>
      <c r="BC648" s="703"/>
      <c r="BD648" s="703"/>
      <c r="BE648" s="703"/>
      <c r="BF648" s="703"/>
      <c r="BG648" s="703"/>
      <c r="BH648" s="703"/>
      <c r="BI648" s="703"/>
      <c r="BJ648" s="703"/>
      <c r="BK648" s="703"/>
      <c r="BL648" s="703"/>
      <c r="BM648" s="703"/>
      <c r="BN648" s="703"/>
      <c r="BO648" s="703"/>
      <c r="BP648" s="703"/>
      <c r="BQ648" s="703"/>
      <c r="BR648" s="703"/>
      <c r="BS648" s="703"/>
      <c r="BT648" s="703"/>
      <c r="BU648" s="703"/>
      <c r="BV648" s="703"/>
      <c r="BW648" s="703"/>
      <c r="BX648" s="703"/>
      <c r="BY648" s="703"/>
      <c r="BZ648" s="703"/>
      <c r="CA648" s="703"/>
      <c r="CB648" s="703"/>
      <c r="CC648" s="703"/>
      <c r="CD648" s="703"/>
      <c r="CE648" s="703"/>
      <c r="CF648" s="703"/>
      <c r="CG648" s="703"/>
      <c r="CH648" s="703"/>
      <c r="CI648" s="703"/>
      <c r="CJ648" s="703"/>
      <c r="CK648" s="703"/>
      <c r="CL648" s="703"/>
      <c r="CM648" s="703"/>
      <c r="CN648" s="703"/>
      <c r="CO648" s="703"/>
      <c r="CP648" s="703"/>
      <c r="CQ648" s="703"/>
      <c r="CR648" s="703"/>
      <c r="CS648" s="703"/>
      <c r="CT648" s="703"/>
      <c r="CU648" s="703"/>
      <c r="CV648" s="703"/>
      <c r="CW648" s="703"/>
      <c r="CX648" s="703"/>
      <c r="CY648" s="703"/>
      <c r="CZ648" s="703"/>
      <c r="DA648" s="703"/>
      <c r="DB648" s="703"/>
      <c r="DC648" s="703"/>
      <c r="DD648" s="703"/>
      <c r="DE648" s="703"/>
      <c r="DF648" s="703"/>
      <c r="DG648" s="703"/>
      <c r="DH648" s="703"/>
      <c r="DI648" s="703"/>
      <c r="DJ648" s="703"/>
      <c r="DK648" s="703"/>
      <c r="DL648" s="703"/>
      <c r="DM648" s="703"/>
      <c r="DN648" s="703"/>
      <c r="DO648" s="703"/>
      <c r="DP648" s="703"/>
      <c r="DQ648" s="703"/>
      <c r="DR648" s="703"/>
      <c r="DS648" s="703"/>
      <c r="DT648" s="703"/>
      <c r="DU648" s="703"/>
      <c r="DV648" s="703"/>
      <c r="DW648" s="703"/>
      <c r="DX648" s="703"/>
      <c r="DY648" s="703"/>
      <c r="DZ648" s="703"/>
      <c r="EA648" s="703"/>
      <c r="EB648" s="703"/>
      <c r="EC648" s="703"/>
      <c r="ED648" s="703"/>
      <c r="EE648" s="703"/>
      <c r="EF648" s="703"/>
      <c r="EG648" s="703"/>
      <c r="EH648" s="703"/>
      <c r="EI648" s="703"/>
      <c r="EJ648" s="703"/>
      <c r="EK648" s="703"/>
      <c r="EL648" s="703"/>
      <c r="EM648" s="703"/>
      <c r="EN648" s="703"/>
      <c r="EO648" s="703"/>
      <c r="EP648" s="703"/>
      <c r="EQ648" s="703"/>
      <c r="ER648" s="703"/>
      <c r="ES648" s="703"/>
      <c r="ET648" s="703"/>
      <c r="EU648" s="703"/>
      <c r="EV648" s="703"/>
      <c r="EW648" s="703"/>
      <c r="EX648" s="703"/>
      <c r="EY648" s="703"/>
      <c r="EZ648" s="703"/>
      <c r="FA648" s="703"/>
      <c r="FB648" s="703"/>
      <c r="FC648" s="703"/>
      <c r="FD648" s="703"/>
      <c r="FE648" s="703"/>
      <c r="FF648" s="703"/>
      <c r="FG648" s="703"/>
    </row>
    <row r="649" spans="1:163" s="698" customFormat="1">
      <c r="B649" s="704" t="str">
        <f>[52]ACCOUNTALLOC!B649</f>
        <v>TOTAL OTHER OPERATING AND NON FIRM REVENUE</v>
      </c>
      <c r="C649" s="696">
        <f>[52]ACCOUNTALLOC!C649</f>
        <v>82300667.0058126</v>
      </c>
      <c r="D649" s="700"/>
      <c r="E649" s="696">
        <f>[52]ACCOUNTALLOC!E649</f>
        <v>9268852.9414925501</v>
      </c>
      <c r="F649" s="696">
        <f>[52]ACCOUNTALLOC!F649</f>
        <v>24668337.055640243</v>
      </c>
      <c r="G649" s="696">
        <f>[52]ACCOUNTALLOC!G649</f>
        <v>10837213.148220452</v>
      </c>
      <c r="H649" s="696">
        <f>[52]ACCOUNTALLOC!H649</f>
        <v>0</v>
      </c>
      <c r="I649" s="696">
        <f>[52]ACCOUNTALLOC!I649</f>
        <v>0</v>
      </c>
      <c r="J649" s="696">
        <f>[52]ACCOUNTALLOC!J649</f>
        <v>0</v>
      </c>
      <c r="K649" s="696">
        <f>[52]ACCOUNTALLOC!K649</f>
        <v>44774403.145353243</v>
      </c>
      <c r="L649" s="703"/>
      <c r="M649" s="696">
        <f>[52]ACCOUNTALLOC!M649</f>
        <v>1854979.1094801703</v>
      </c>
      <c r="N649" s="696">
        <f>[52]ACCOUNTALLOC!N649</f>
        <v>6267934.9909609361</v>
      </c>
      <c r="O649" s="696">
        <f>[52]ACCOUNTALLOC!O649</f>
        <v>3514440.0595509927</v>
      </c>
      <c r="P649" s="696">
        <f>[52]ACCOUNTALLOC!P649</f>
        <v>0</v>
      </c>
      <c r="Q649" s="696">
        <f>[52]ACCOUNTALLOC!Q649</f>
        <v>0</v>
      </c>
      <c r="R649" s="696">
        <f>[52]ACCOUNTALLOC!R649</f>
        <v>0</v>
      </c>
      <c r="S649" s="696">
        <f>[52]ACCOUNTALLOC!S649</f>
        <v>11637354.159992099</v>
      </c>
      <c r="T649" s="703"/>
      <c r="U649" s="696">
        <f>[52]ACCOUNTALLOC!U649</f>
        <v>1682575.9672859693</v>
      </c>
      <c r="V649" s="696">
        <f>[52]ACCOUNTALLOC!V649</f>
        <v>6970423.7073575221</v>
      </c>
      <c r="W649" s="696">
        <f>[52]ACCOUNTALLOC!W649</f>
        <v>319754.51390574657</v>
      </c>
      <c r="X649" s="696">
        <f>[52]ACCOUNTALLOC!X649</f>
        <v>0</v>
      </c>
      <c r="Y649" s="696">
        <f>[52]ACCOUNTALLOC!Y649</f>
        <v>0</v>
      </c>
      <c r="Z649" s="696">
        <f>[52]ACCOUNTALLOC!Z649</f>
        <v>0</v>
      </c>
      <c r="AA649" s="696">
        <f>[52]ACCOUNTALLOC!AA649</f>
        <v>8972754.1885492373</v>
      </c>
      <c r="AB649" s="703"/>
      <c r="AC649" s="696">
        <f>[52]ACCOUNTALLOC!AC649</f>
        <v>778623.2433697317</v>
      </c>
      <c r="AD649" s="696">
        <f>[52]ACCOUNTALLOC!AD649</f>
        <v>4498473.1981248567</v>
      </c>
      <c r="AE649" s="696">
        <f>[52]ACCOUNTALLOC!AE649</f>
        <v>46020.272968513622</v>
      </c>
      <c r="AF649" s="696">
        <f>[52]ACCOUNTALLOC!AF649</f>
        <v>0</v>
      </c>
      <c r="AG649" s="696">
        <f>[52]ACCOUNTALLOC!AG649</f>
        <v>0</v>
      </c>
      <c r="AH649" s="696">
        <f>[52]ACCOUNTALLOC!AH649</f>
        <v>0</v>
      </c>
      <c r="AI649" s="696">
        <f>[52]ACCOUNTALLOC!AI649</f>
        <v>5323116.7144631036</v>
      </c>
      <c r="AJ649" s="696"/>
      <c r="AK649" s="696">
        <f>[52]ACCOUNTALLOC!AK649</f>
        <v>1088122.9601085132</v>
      </c>
      <c r="AL649" s="696">
        <f>[52]ACCOUNTALLOC!AL649</f>
        <v>3129780.2896529292</v>
      </c>
      <c r="AM649" s="696">
        <f>[52]ACCOUNTALLOC!AM649</f>
        <v>24428.342915503854</v>
      </c>
      <c r="AN649" s="696">
        <f>[52]ACCOUNTALLOC!AN649</f>
        <v>0</v>
      </c>
      <c r="AO649" s="696">
        <f>[52]ACCOUNTALLOC!AO649</f>
        <v>0</v>
      </c>
      <c r="AP649" s="696">
        <f>[52]ACCOUNTALLOC!AP649</f>
        <v>0</v>
      </c>
      <c r="AQ649" s="696">
        <f>[52]ACCOUNTALLOC!AQ649</f>
        <v>4242331.592676946</v>
      </c>
      <c r="AR649" s="696"/>
      <c r="AS649" s="696">
        <f>[52]ACCOUNTALLOC!AS649</f>
        <v>7255.8117148204337</v>
      </c>
      <c r="AT649" s="696">
        <f>[52]ACCOUNTALLOC!AT649</f>
        <v>9882.6204177996697</v>
      </c>
      <c r="AU649" s="696">
        <f>[52]ACCOUNTALLOC!AU649</f>
        <v>12.182594676862452</v>
      </c>
      <c r="AV649" s="696">
        <f>[52]ACCOUNTALLOC!AV649</f>
        <v>0</v>
      </c>
      <c r="AW649" s="696">
        <f>[52]ACCOUNTALLOC!AW649</f>
        <v>0</v>
      </c>
      <c r="AX649" s="696">
        <f>[52]ACCOUNTALLOC!AX649</f>
        <v>0</v>
      </c>
      <c r="AY649" s="696">
        <f>[52]ACCOUNTALLOC!AY649</f>
        <v>17150.614727296965</v>
      </c>
      <c r="AZ649" s="696"/>
      <c r="BA649" s="696">
        <f>[52]ACCOUNTALLOC!BA649</f>
        <v>96000.173397049381</v>
      </c>
      <c r="BB649" s="696">
        <f>[52]ACCOUNTALLOC!BB649</f>
        <v>272755.52815914812</v>
      </c>
      <c r="BC649" s="696">
        <f>[52]ACCOUNTALLOC!BC649</f>
        <v>1365.2712042768794</v>
      </c>
      <c r="BD649" s="696">
        <f>[52]ACCOUNTALLOC!BD649</f>
        <v>0</v>
      </c>
      <c r="BE649" s="696">
        <f>[52]ACCOUNTALLOC!BE649</f>
        <v>0</v>
      </c>
      <c r="BF649" s="696">
        <f>[52]ACCOUNTALLOC!BF649</f>
        <v>0</v>
      </c>
      <c r="BG649" s="696">
        <f>[52]ACCOUNTALLOC!BG649</f>
        <v>370120.97276047437</v>
      </c>
      <c r="BH649" s="696"/>
      <c r="BI649" s="696">
        <f>[52]ACCOUNTALLOC!BI649</f>
        <v>97805.251762217216</v>
      </c>
      <c r="BJ649" s="696">
        <f>[52]ACCOUNTALLOC!BJ649</f>
        <v>2489.064807659488</v>
      </c>
      <c r="BK649" s="696">
        <f>[52]ACCOUNTALLOC!BK649</f>
        <v>1010518.590953965</v>
      </c>
      <c r="BL649" s="696">
        <f>[52]ACCOUNTALLOC!BL649</f>
        <v>0</v>
      </c>
      <c r="BM649" s="696">
        <f>[52]ACCOUNTALLOC!BM649</f>
        <v>0</v>
      </c>
      <c r="BN649" s="696">
        <f>[52]ACCOUNTALLOC!BN649</f>
        <v>0</v>
      </c>
      <c r="BO649" s="696">
        <f>[52]ACCOUNTALLOC!BO649</f>
        <v>1110812.9075238416</v>
      </c>
      <c r="BP649" s="696"/>
      <c r="BQ649" s="696">
        <f>[52]ACCOUNTALLOC!BQ649</f>
        <v>3104212.0890300767</v>
      </c>
      <c r="BR649" s="696">
        <f>[52]ACCOUNTALLOC!BR649</f>
        <v>1354696.1619061755</v>
      </c>
      <c r="BS649" s="696">
        <f>[52]ACCOUNTALLOC!BS649</f>
        <v>2996.7298119392954</v>
      </c>
      <c r="BT649" s="696">
        <f>[52]ACCOUNTALLOC!BT649</f>
        <v>0</v>
      </c>
      <c r="BU649" s="696">
        <f>[52]ACCOUNTALLOC!BU649</f>
        <v>0</v>
      </c>
      <c r="BV649" s="696">
        <f>[52]ACCOUNTALLOC!BV649</f>
        <v>0</v>
      </c>
      <c r="BW649" s="696">
        <f>[52]ACCOUNTALLOC!BW649</f>
        <v>4461904.9807481915</v>
      </c>
      <c r="BX649" s="696"/>
      <c r="BY649" s="696">
        <f>[52]ACCOUNTALLOC!BY649</f>
        <v>1060012.9916898841</v>
      </c>
      <c r="BZ649" s="696">
        <f>[52]ACCOUNTALLOC!BZ649</f>
        <v>14690.255115057365</v>
      </c>
      <c r="CA649" s="696">
        <f>[52]ACCOUNTALLOC!CA649</f>
        <v>2369.6704884435494</v>
      </c>
      <c r="CB649" s="696">
        <f>[52]ACCOUNTALLOC!CB649</f>
        <v>0</v>
      </c>
      <c r="CC649" s="696">
        <f>[52]ACCOUNTALLOC!CC649</f>
        <v>0</v>
      </c>
      <c r="CD649" s="696">
        <f>[52]ACCOUNTALLOC!CD649</f>
        <v>0</v>
      </c>
      <c r="CE649" s="696">
        <f>[52]ACCOUNTALLOC!CE649</f>
        <v>1077072.9172933849</v>
      </c>
      <c r="CF649" s="696"/>
      <c r="CG649" s="696">
        <f>[52]ACCOUNTALLOC!CG649</f>
        <v>22321.61479671318</v>
      </c>
      <c r="CH649" s="696">
        <f>[52]ACCOUNTALLOC!CH649</f>
        <v>163122.21248928196</v>
      </c>
      <c r="CI649" s="696">
        <f>[52]ACCOUNTALLOC!CI649</f>
        <v>100970.67938149635</v>
      </c>
      <c r="CJ649" s="696">
        <f>[52]ACCOUNTALLOC!CJ649</f>
        <v>0</v>
      </c>
      <c r="CK649" s="696">
        <f>[52]ACCOUNTALLOC!CK649</f>
        <v>0</v>
      </c>
      <c r="CL649" s="696">
        <f>[52]ACCOUNTALLOC!CL649</f>
        <v>0</v>
      </c>
      <c r="CM649" s="696">
        <f>[52]ACCOUNTALLOC!CM649</f>
        <v>286414.50666749151</v>
      </c>
      <c r="CN649" s="703">
        <f>[52]ACCOUNTALLOC!CN649</f>
        <v>0</v>
      </c>
      <c r="CO649" s="696">
        <f>[52]ACCOUNTALLOC!CO649</f>
        <v>11227.451014350632</v>
      </c>
      <c r="CP649" s="696">
        <f>[52]ACCOUNTALLOC!CP649</f>
        <v>15964.568326203276</v>
      </c>
      <c r="CQ649" s="696">
        <f>[52]ACCOUNTALLOC!CQ649</f>
        <v>38.285716761105014</v>
      </c>
      <c r="CR649" s="696">
        <f>[52]ACCOUNTALLOC!CR649</f>
        <v>0</v>
      </c>
      <c r="CS649" s="696">
        <f>[52]ACCOUNTALLOC!CS649</f>
        <v>0</v>
      </c>
      <c r="CT649" s="696">
        <f>[52]ACCOUNTALLOC!CT649</f>
        <v>0</v>
      </c>
      <c r="CU649" s="696">
        <f>[52]ACCOUNTALLOC!CU649</f>
        <v>27230.30505731501</v>
      </c>
      <c r="CV649" s="703"/>
      <c r="CW649" s="696">
        <f>[52]ACCOUNTALLOC!CW635</f>
        <v>0</v>
      </c>
      <c r="CX649" s="696">
        <f>[52]ACCOUNTALLOC!CX635</f>
        <v>0</v>
      </c>
      <c r="CY649" s="696">
        <f>[52]ACCOUNTALLOC!CY635</f>
        <v>0</v>
      </c>
      <c r="CZ649" s="696">
        <f>[52]ACCOUNTALLOC!CZ635</f>
        <v>0</v>
      </c>
      <c r="DA649" s="696">
        <f>[52]ACCOUNTALLOC!DA635</f>
        <v>0</v>
      </c>
      <c r="DB649" s="696">
        <f>[52]ACCOUNTALLOC!DB635</f>
        <v>0</v>
      </c>
      <c r="DC649" s="696">
        <f>[52]ACCOUNTALLOC!DC635</f>
        <v>0</v>
      </c>
      <c r="DD649" s="703"/>
      <c r="DE649" s="696">
        <v>0</v>
      </c>
      <c r="DF649" s="696">
        <v>0</v>
      </c>
      <c r="DG649" s="696">
        <v>0</v>
      </c>
      <c r="DH649" s="696">
        <v>0</v>
      </c>
      <c r="DI649" s="696">
        <v>0</v>
      </c>
      <c r="DJ649" s="696">
        <v>0</v>
      </c>
      <c r="DK649" s="696">
        <v>0</v>
      </c>
      <c r="DL649" s="703"/>
      <c r="DM649" s="696">
        <v>0</v>
      </c>
      <c r="DN649" s="696">
        <v>0</v>
      </c>
      <c r="DO649" s="696">
        <v>0</v>
      </c>
      <c r="DP649" s="696">
        <v>0</v>
      </c>
      <c r="DQ649" s="696">
        <v>0</v>
      </c>
      <c r="DR649" s="696">
        <v>0</v>
      </c>
      <c r="DS649" s="696">
        <v>0</v>
      </c>
      <c r="DT649" s="703"/>
      <c r="DU649" s="696">
        <v>0</v>
      </c>
      <c r="DV649" s="696">
        <v>0</v>
      </c>
      <c r="DW649" s="696">
        <v>0</v>
      </c>
      <c r="DX649" s="696">
        <v>0</v>
      </c>
      <c r="DY649" s="696">
        <v>0</v>
      </c>
      <c r="DZ649" s="696">
        <v>0</v>
      </c>
      <c r="EA649" s="696">
        <v>0</v>
      </c>
      <c r="EB649" s="703"/>
      <c r="EC649" s="696">
        <v>0</v>
      </c>
      <c r="ED649" s="696">
        <v>0</v>
      </c>
      <c r="EE649" s="696">
        <v>0</v>
      </c>
      <c r="EF649" s="696">
        <v>0</v>
      </c>
      <c r="EG649" s="696">
        <v>0</v>
      </c>
      <c r="EH649" s="696">
        <v>0</v>
      </c>
      <c r="EI649" s="696">
        <v>0</v>
      </c>
      <c r="EJ649" s="703"/>
      <c r="EK649" s="696">
        <v>0</v>
      </c>
      <c r="EL649" s="696">
        <v>0</v>
      </c>
      <c r="EM649" s="696">
        <v>0</v>
      </c>
      <c r="EN649" s="696">
        <v>0</v>
      </c>
      <c r="EO649" s="696">
        <v>0</v>
      </c>
      <c r="EP649" s="696">
        <v>0</v>
      </c>
      <c r="EQ649" s="696">
        <v>0</v>
      </c>
      <c r="ER649" s="703"/>
      <c r="ES649" s="696">
        <v>0</v>
      </c>
      <c r="ET649" s="696">
        <v>0</v>
      </c>
      <c r="EU649" s="696">
        <v>0</v>
      </c>
      <c r="EV649" s="696">
        <v>0</v>
      </c>
      <c r="EW649" s="696">
        <v>0</v>
      </c>
      <c r="EX649" s="696">
        <v>0</v>
      </c>
      <c r="EY649" s="696">
        <v>0</v>
      </c>
      <c r="EZ649" s="703"/>
      <c r="FA649" s="696">
        <v>0</v>
      </c>
      <c r="FB649" s="696">
        <v>0</v>
      </c>
      <c r="FC649" s="696">
        <v>0</v>
      </c>
      <c r="FD649" s="696">
        <v>0</v>
      </c>
      <c r="FE649" s="696">
        <v>0</v>
      </c>
      <c r="FF649" s="696">
        <v>0</v>
      </c>
      <c r="FG649" s="696">
        <v>0</v>
      </c>
    </row>
    <row r="650" spans="1:163">
      <c r="D650" s="64"/>
    </row>
    <row r="651" spans="1:163">
      <c r="B651" s="12" t="str">
        <f>[52]ACCOUNTALLOC!B651</f>
        <v>INCOME TAXES</v>
      </c>
      <c r="D651" s="64"/>
      <c r="CW651" s="14">
        <f>[52]ACCOUNTALLOC!CW637</f>
        <v>0</v>
      </c>
      <c r="CX651" s="14">
        <f>[52]ACCOUNTALLOC!CX637</f>
        <v>0</v>
      </c>
      <c r="CY651" s="14">
        <f>[52]ACCOUNTALLOC!CY637</f>
        <v>0</v>
      </c>
      <c r="CZ651" s="14">
        <f>[52]ACCOUNTALLOC!CZ637</f>
        <v>0</v>
      </c>
      <c r="DA651" s="14">
        <f>[52]ACCOUNTALLOC!DA637</f>
        <v>0</v>
      </c>
      <c r="DB651" s="14">
        <f>[52]ACCOUNTALLOC!DB637</f>
        <v>0</v>
      </c>
      <c r="DC651" s="14">
        <f>[52]ACCOUNTALLOC!DC637</f>
        <v>0</v>
      </c>
    </row>
    <row r="652" spans="1:163" s="698" customFormat="1">
      <c r="A652" s="699" t="str">
        <f>[52]ACCOUNTALLOC!A652</f>
        <v>409.10</v>
      </c>
      <c r="B652" s="698" t="str">
        <f>[52]ACCOUNTALLOC!B652</f>
        <v>Current Federal Income Tax @ Rate</v>
      </c>
      <c r="C652" s="695">
        <f>[52]ACCOUNTALLOC!C652</f>
        <v>74218132.81078124</v>
      </c>
      <c r="D652" s="700"/>
      <c r="E652" s="697">
        <f>[52]ACCOUNTALLOC!E652</f>
        <v>21302633.935765482</v>
      </c>
      <c r="F652" s="697">
        <f>[52]ACCOUNTALLOC!F652</f>
        <v>19535551.385888342</v>
      </c>
      <c r="G652" s="697">
        <f>[52]ACCOUNTALLOC!G652</f>
        <v>1988394.763348198</v>
      </c>
      <c r="H652" s="697">
        <f>[52]ACCOUNTALLOC!H652</f>
        <v>0</v>
      </c>
      <c r="I652" s="697">
        <f>[52]ACCOUNTALLOC!I652</f>
        <v>0</v>
      </c>
      <c r="J652" s="697">
        <f>[52]ACCOUNTALLOC!J652</f>
        <v>0</v>
      </c>
      <c r="K652" s="697">
        <f>[52]ACCOUNTALLOC!K652</f>
        <v>42826580.085002027</v>
      </c>
      <c r="M652" s="697">
        <f>[52]ACCOUNTALLOC!M652</f>
        <v>4080608.7159476429</v>
      </c>
      <c r="N652" s="697">
        <f>[52]ACCOUNTALLOC!N652</f>
        <v>4963754.3796787141</v>
      </c>
      <c r="O652" s="697">
        <f>[52]ACCOUNTALLOC!O652</f>
        <v>-132909.49174880821</v>
      </c>
      <c r="P652" s="697">
        <f>[52]ACCOUNTALLOC!P652</f>
        <v>0</v>
      </c>
      <c r="Q652" s="697">
        <f>[52]ACCOUNTALLOC!Q652</f>
        <v>0</v>
      </c>
      <c r="R652" s="697">
        <f>[52]ACCOUNTALLOC!R652</f>
        <v>0</v>
      </c>
      <c r="S652" s="697">
        <f>[52]ACCOUNTALLOC!S652</f>
        <v>8911453.60387755</v>
      </c>
      <c r="U652" s="697">
        <f>[52]ACCOUNTALLOC!U652</f>
        <v>3633399.407409641</v>
      </c>
      <c r="V652" s="697">
        <f>[52]ACCOUNTALLOC!V652</f>
        <v>5520074.9936795048</v>
      </c>
      <c r="W652" s="697">
        <f>[52]ACCOUNTALLOC!W652</f>
        <v>72966.927702858302</v>
      </c>
      <c r="X652" s="697">
        <f>[52]ACCOUNTALLOC!X652</f>
        <v>0</v>
      </c>
      <c r="Y652" s="697">
        <f>[52]ACCOUNTALLOC!Y652</f>
        <v>0</v>
      </c>
      <c r="Z652" s="697">
        <f>[52]ACCOUNTALLOC!Z652</f>
        <v>0</v>
      </c>
      <c r="AA652" s="697">
        <f>[52]ACCOUNTALLOC!AA652</f>
        <v>9226441.3287920058</v>
      </c>
      <c r="AC652" s="697">
        <f>[52]ACCOUNTALLOC!AC652</f>
        <v>1655909.8422648518</v>
      </c>
      <c r="AD652" s="697">
        <f>[52]ACCOUNTALLOC!AD652</f>
        <v>3562467.7140495139</v>
      </c>
      <c r="AE652" s="697">
        <f>[52]ACCOUNTALLOC!AE652</f>
        <v>13843.934384455555</v>
      </c>
      <c r="AF652" s="697">
        <f>[52]ACCOUNTALLOC!AF652</f>
        <v>0</v>
      </c>
      <c r="AG652" s="697">
        <f>[52]ACCOUNTALLOC!AG652</f>
        <v>0</v>
      </c>
      <c r="AH652" s="697">
        <f>[52]ACCOUNTALLOC!AH652</f>
        <v>0</v>
      </c>
      <c r="AI652" s="697">
        <f>[52]ACCOUNTALLOC!AI652</f>
        <v>5232221.4906988218</v>
      </c>
      <c r="AK652" s="697">
        <f>[52]ACCOUNTALLOC!AK652</f>
        <v>1298824.0181509624</v>
      </c>
      <c r="AL652" s="697">
        <f>[52]ACCOUNTALLOC!AL652</f>
        <v>2478561.2235290748</v>
      </c>
      <c r="AM652" s="697">
        <f>[52]ACCOUNTALLOC!AM652</f>
        <v>158550.52930355709</v>
      </c>
      <c r="AN652" s="697">
        <f>[52]ACCOUNTALLOC!AN652</f>
        <v>0</v>
      </c>
      <c r="AO652" s="697">
        <f>[52]ACCOUNTALLOC!AO652</f>
        <v>0</v>
      </c>
      <c r="AP652" s="697">
        <f>[52]ACCOUNTALLOC!AP652</f>
        <v>0</v>
      </c>
      <c r="AQ652" s="697">
        <f>[52]ACCOUNTALLOC!AQ652</f>
        <v>3935935.7709835945</v>
      </c>
      <c r="AS652" s="697">
        <f>[52]ACCOUNTALLOC!AS652</f>
        <v>12684.387109602332</v>
      </c>
      <c r="AT652" s="697">
        <f>[52]ACCOUNTALLOC!AT652</f>
        <v>7826.3256482873612</v>
      </c>
      <c r="AU652" s="697">
        <f>[52]ACCOUNTALLOC!AU652</f>
        <v>491.23603157722556</v>
      </c>
      <c r="AV652" s="697">
        <f>[52]ACCOUNTALLOC!AV652</f>
        <v>0</v>
      </c>
      <c r="AW652" s="697">
        <f>[52]ACCOUNTALLOC!AW652</f>
        <v>0</v>
      </c>
      <c r="AX652" s="697">
        <f>[52]ACCOUNTALLOC!AX652</f>
        <v>0</v>
      </c>
      <c r="AY652" s="697">
        <f>[52]ACCOUNTALLOC!AY652</f>
        <v>21001.948789466918</v>
      </c>
      <c r="BA652" s="697">
        <f>[52]ACCOUNTALLOC!BA652</f>
        <v>243328.02631634803</v>
      </c>
      <c r="BB652" s="697">
        <f>[52]ACCOUNTALLOC!BB652</f>
        <v>216002.79030239067</v>
      </c>
      <c r="BC652" s="697">
        <f>[52]ACCOUNTALLOC!BC652</f>
        <v>49118.434215174871</v>
      </c>
      <c r="BD652" s="697">
        <f>[52]ACCOUNTALLOC!BD652</f>
        <v>0</v>
      </c>
      <c r="BE652" s="697">
        <f>[52]ACCOUNTALLOC!BE652</f>
        <v>0</v>
      </c>
      <c r="BF652" s="697">
        <f>[52]ACCOUNTALLOC!BF652</f>
        <v>0</v>
      </c>
      <c r="BG652" s="697">
        <f>[52]ACCOUNTALLOC!BG652</f>
        <v>508449.25083391357</v>
      </c>
      <c r="BI652" s="697">
        <f>[52]ACCOUNTALLOC!BI652</f>
        <v>374241.95681569923</v>
      </c>
      <c r="BJ652" s="697">
        <f>[52]ACCOUNTALLOC!BJ652</f>
        <v>136805.12869490363</v>
      </c>
      <c r="BK652" s="697">
        <f>[52]ACCOUNTALLOC!BK652</f>
        <v>10808.102199185612</v>
      </c>
      <c r="BL652" s="697">
        <f>[52]ACCOUNTALLOC!BL652</f>
        <v>0</v>
      </c>
      <c r="BM652" s="697">
        <f>[52]ACCOUNTALLOC!BM652</f>
        <v>0</v>
      </c>
      <c r="BN652" s="697">
        <f>[52]ACCOUNTALLOC!BN652</f>
        <v>0</v>
      </c>
      <c r="BO652" s="697">
        <f>[52]ACCOUNTALLOC!BO652</f>
        <v>521855.1877097885</v>
      </c>
      <c r="BQ652" s="697">
        <f>[52]ACCOUNTALLOC!BQ652</f>
        <v>226550.39116653815</v>
      </c>
      <c r="BR652" s="697">
        <f>[52]ACCOUNTALLOC!BR652</f>
        <v>1072822.0724198685</v>
      </c>
      <c r="BS652" s="697">
        <f>[52]ACCOUNTALLOC!BS652</f>
        <v>7599.6840661839487</v>
      </c>
      <c r="BT652" s="697">
        <f>[52]ACCOUNTALLOC!BT652</f>
        <v>0</v>
      </c>
      <c r="BU652" s="697">
        <f>[52]ACCOUNTALLOC!BU652</f>
        <v>0</v>
      </c>
      <c r="BV652" s="697">
        <f>[52]ACCOUNTALLOC!BV652</f>
        <v>0</v>
      </c>
      <c r="BW652" s="697">
        <f>[52]ACCOUNTALLOC!BW652</f>
        <v>1306972.1476525906</v>
      </c>
      <c r="BY652" s="697">
        <f>[52]ACCOUNTALLOC!BY652</f>
        <v>94495.20027461971</v>
      </c>
      <c r="BZ652" s="697">
        <f>[52]ACCOUNTALLOC!BZ652</f>
        <v>807412.58138077485</v>
      </c>
      <c r="CA652" s="697">
        <f>[52]ACCOUNTALLOC!CA652</f>
        <v>12489.448757705959</v>
      </c>
      <c r="CB652" s="697">
        <f>[52]ACCOUNTALLOC!CB652</f>
        <v>0</v>
      </c>
      <c r="CC652" s="697">
        <f>[52]ACCOUNTALLOC!CC652</f>
        <v>0</v>
      </c>
      <c r="CD652" s="697">
        <f>[52]ACCOUNTALLOC!CD652</f>
        <v>0</v>
      </c>
      <c r="CE652" s="697">
        <f>[52]ACCOUNTALLOC!CE652</f>
        <v>914397.23041310057</v>
      </c>
      <c r="CG652" s="697">
        <f>[52]ACCOUNTALLOC!CG652</f>
        <v>165890.59348854452</v>
      </c>
      <c r="CH652" s="697">
        <f>[52]ACCOUNTALLOC!CH652</f>
        <v>129181.07763310103</v>
      </c>
      <c r="CI652" s="697">
        <f>[52]ACCOUNTALLOC!CI652</f>
        <v>493194.15455099277</v>
      </c>
      <c r="CJ652" s="697">
        <f>[52]ACCOUNTALLOC!CJ652</f>
        <v>0</v>
      </c>
      <c r="CK652" s="697">
        <f>[52]ACCOUNTALLOC!CK652</f>
        <v>0</v>
      </c>
      <c r="CL652" s="697">
        <f>[52]ACCOUNTALLOC!CL652</f>
        <v>0</v>
      </c>
      <c r="CM652" s="697">
        <f>[52]ACCOUNTALLOC!CM652</f>
        <v>788265.82567263837</v>
      </c>
      <c r="CN652" s="698">
        <f>[52]ACCOUNTALLOC!CN652</f>
        <v>0</v>
      </c>
      <c r="CO652" s="697">
        <f>[52]ACCOUNTALLOC!CO652</f>
        <v>11803.835076304358</v>
      </c>
      <c r="CP652" s="697">
        <f>[52]ACCOUNTALLOC!CP652</f>
        <v>12642.791615284872</v>
      </c>
      <c r="CQ652" s="697">
        <f>[52]ACCOUNTALLOC!CQ652</f>
        <v>112.31366415352029</v>
      </c>
      <c r="CR652" s="697">
        <f>[52]ACCOUNTALLOC!CR652</f>
        <v>0</v>
      </c>
      <c r="CS652" s="697">
        <f>[52]ACCOUNTALLOC!CS652</f>
        <v>0</v>
      </c>
      <c r="CT652" s="697">
        <f>[52]ACCOUNTALLOC!CT652</f>
        <v>0</v>
      </c>
      <c r="CU652" s="697">
        <f>[52]ACCOUNTALLOC!CU652</f>
        <v>24558.94035574275</v>
      </c>
      <c r="CW652" s="697">
        <f>[52]ACCOUNTALLOC!CW638</f>
        <v>0</v>
      </c>
      <c r="CX652" s="697">
        <f>[52]ACCOUNTALLOC!CX638</f>
        <v>0</v>
      </c>
      <c r="CY652" s="697">
        <f>[52]ACCOUNTALLOC!CY638</f>
        <v>0</v>
      </c>
      <c r="CZ652" s="697">
        <f>[52]ACCOUNTALLOC!CZ638</f>
        <v>0</v>
      </c>
      <c r="DA652" s="697">
        <f>[52]ACCOUNTALLOC!DA638</f>
        <v>0</v>
      </c>
      <c r="DB652" s="697">
        <f>[52]ACCOUNTALLOC!DB638</f>
        <v>0</v>
      </c>
      <c r="DC652" s="697">
        <f>[52]ACCOUNTALLOC!DC638</f>
        <v>0</v>
      </c>
      <c r="DE652" s="697">
        <v>0</v>
      </c>
      <c r="DF652" s="697">
        <v>0</v>
      </c>
      <c r="DG652" s="697">
        <v>0</v>
      </c>
      <c r="DH652" s="697">
        <v>0</v>
      </c>
      <c r="DI652" s="697">
        <v>0</v>
      </c>
      <c r="DJ652" s="697">
        <v>0</v>
      </c>
      <c r="DK652" s="697">
        <v>0</v>
      </c>
      <c r="DM652" s="697">
        <v>0</v>
      </c>
      <c r="DN652" s="697">
        <v>0</v>
      </c>
      <c r="DO652" s="697">
        <v>0</v>
      </c>
      <c r="DP652" s="697">
        <v>0</v>
      </c>
      <c r="DQ652" s="697">
        <v>0</v>
      </c>
      <c r="DR652" s="697">
        <v>0</v>
      </c>
      <c r="DS652" s="697">
        <v>0</v>
      </c>
      <c r="DU652" s="697">
        <v>0</v>
      </c>
      <c r="DV652" s="697">
        <v>0</v>
      </c>
      <c r="DW652" s="697">
        <v>0</v>
      </c>
      <c r="DX652" s="697">
        <v>0</v>
      </c>
      <c r="DY652" s="697">
        <v>0</v>
      </c>
      <c r="DZ652" s="697">
        <v>0</v>
      </c>
      <c r="EA652" s="697">
        <v>0</v>
      </c>
      <c r="EC652" s="697">
        <v>0</v>
      </c>
      <c r="ED652" s="697">
        <v>0</v>
      </c>
      <c r="EE652" s="697">
        <v>0</v>
      </c>
      <c r="EF652" s="697">
        <v>0</v>
      </c>
      <c r="EG652" s="697">
        <v>0</v>
      </c>
      <c r="EH652" s="697">
        <v>0</v>
      </c>
      <c r="EI652" s="697">
        <v>0</v>
      </c>
      <c r="EK652" s="697">
        <v>0</v>
      </c>
      <c r="EL652" s="697">
        <v>0</v>
      </c>
      <c r="EM652" s="697">
        <v>0</v>
      </c>
      <c r="EN652" s="697">
        <v>0</v>
      </c>
      <c r="EO652" s="697">
        <v>0</v>
      </c>
      <c r="EP652" s="697">
        <v>0</v>
      </c>
      <c r="EQ652" s="697">
        <v>0</v>
      </c>
      <c r="ES652" s="697">
        <v>0</v>
      </c>
      <c r="ET652" s="697">
        <v>0</v>
      </c>
      <c r="EU652" s="697">
        <v>0</v>
      </c>
      <c r="EV652" s="697">
        <v>0</v>
      </c>
      <c r="EW652" s="697">
        <v>0</v>
      </c>
      <c r="EX652" s="697">
        <v>0</v>
      </c>
      <c r="EY652" s="697">
        <v>0</v>
      </c>
      <c r="FA652" s="697">
        <v>0</v>
      </c>
      <c r="FB652" s="697">
        <v>0</v>
      </c>
      <c r="FC652" s="697">
        <v>0</v>
      </c>
      <c r="FD652" s="697">
        <v>0</v>
      </c>
      <c r="FE652" s="697">
        <v>0</v>
      </c>
      <c r="FF652" s="697">
        <v>0</v>
      </c>
      <c r="FG652" s="697">
        <v>0</v>
      </c>
    </row>
    <row r="653" spans="1:163" s="698" customFormat="1">
      <c r="A653" s="699" t="str">
        <f>[52]ACCOUNTALLOC!A653</f>
        <v>410.10</v>
      </c>
      <c r="B653" s="698" t="str">
        <f>[52]ACCOUNTALLOC!B653</f>
        <v>Provision for Def Inc Tax</v>
      </c>
      <c r="C653" s="695">
        <f>[52]ACCOUNTALLOC!C653</f>
        <v>-60815173.145295307</v>
      </c>
      <c r="D653" s="700"/>
      <c r="E653" s="697">
        <f>[52]ACCOUNTALLOC!E653</f>
        <v>-17455617.949286755</v>
      </c>
      <c r="F653" s="697">
        <f>[52]ACCOUNTALLOC!F653</f>
        <v>-16007650.624282898</v>
      </c>
      <c r="G653" s="697">
        <f>[52]ACCOUNTALLOC!G653</f>
        <v>-1629313.042979884</v>
      </c>
      <c r="H653" s="697">
        <f>[52]ACCOUNTALLOC!H653</f>
        <v>0</v>
      </c>
      <c r="I653" s="697">
        <f>[52]ACCOUNTALLOC!I653</f>
        <v>0</v>
      </c>
      <c r="J653" s="697">
        <f>[52]ACCOUNTALLOC!J653</f>
        <v>0</v>
      </c>
      <c r="K653" s="697">
        <f>[52]ACCOUNTALLOC!K653</f>
        <v>-35092581.616549537</v>
      </c>
      <c r="M653" s="697">
        <f>[52]ACCOUNTALLOC!M653</f>
        <v>-3343696.6978305313</v>
      </c>
      <c r="N653" s="697">
        <f>[52]ACCOUNTALLOC!N653</f>
        <v>-4067356.1920575257</v>
      </c>
      <c r="O653" s="697">
        <f>[52]ACCOUNTALLOC!O653</f>
        <v>108907.53306829094</v>
      </c>
      <c r="P653" s="697">
        <f>[52]ACCOUNTALLOC!P653</f>
        <v>0</v>
      </c>
      <c r="Q653" s="697">
        <f>[52]ACCOUNTALLOC!Q653</f>
        <v>0</v>
      </c>
      <c r="R653" s="697">
        <f>[52]ACCOUNTALLOC!R653</f>
        <v>0</v>
      </c>
      <c r="S653" s="697">
        <f>[52]ACCOUNTALLOC!S653</f>
        <v>-7302145.3568197666</v>
      </c>
      <c r="U653" s="697">
        <f>[52]ACCOUNTALLOC!U653</f>
        <v>-2977248.3583086347</v>
      </c>
      <c r="V653" s="697">
        <f>[52]ACCOUNTALLOC!V653</f>
        <v>-4523211.563022078</v>
      </c>
      <c r="W653" s="697">
        <f>[52]ACCOUNTALLOC!W653</f>
        <v>-59789.921601004797</v>
      </c>
      <c r="X653" s="697">
        <f>[52]ACCOUNTALLOC!X653</f>
        <v>0</v>
      </c>
      <c r="Y653" s="697">
        <f>[52]ACCOUNTALLOC!Y653</f>
        <v>0</v>
      </c>
      <c r="Z653" s="697">
        <f>[52]ACCOUNTALLOC!Z653</f>
        <v>0</v>
      </c>
      <c r="AA653" s="697">
        <f>[52]ACCOUNTALLOC!AA653</f>
        <v>-7560249.8429317176</v>
      </c>
      <c r="AC653" s="697">
        <f>[52]ACCOUNTALLOC!AC653</f>
        <v>-1356871.1574445164</v>
      </c>
      <c r="AD653" s="697">
        <f>[52]ACCOUNTALLOC!AD653</f>
        <v>-2919126.1306290063</v>
      </c>
      <c r="AE653" s="697">
        <f>[52]ACCOUNTALLOC!AE653</f>
        <v>-11343.875609876173</v>
      </c>
      <c r="AF653" s="697">
        <f>[52]ACCOUNTALLOC!AF653</f>
        <v>0</v>
      </c>
      <c r="AG653" s="697">
        <f>[52]ACCOUNTALLOC!AG653</f>
        <v>0</v>
      </c>
      <c r="AH653" s="697">
        <f>[52]ACCOUNTALLOC!AH653</f>
        <v>0</v>
      </c>
      <c r="AI653" s="697">
        <f>[52]ACCOUNTALLOC!AI653</f>
        <v>-4287341.1636833996</v>
      </c>
      <c r="AK653" s="697">
        <f>[52]ACCOUNTALLOC!AK653</f>
        <v>-1064271.0151506909</v>
      </c>
      <c r="AL653" s="697">
        <f>[52]ACCOUNTALLOC!AL653</f>
        <v>-2030960.9559220735</v>
      </c>
      <c r="AM653" s="697">
        <f>[52]ACCOUNTALLOC!AM653</f>
        <v>-129918.08775972555</v>
      </c>
      <c r="AN653" s="697">
        <f>[52]ACCOUNTALLOC!AN653</f>
        <v>0</v>
      </c>
      <c r="AO653" s="697">
        <f>[52]ACCOUNTALLOC!AO653</f>
        <v>0</v>
      </c>
      <c r="AP653" s="697">
        <f>[52]ACCOUNTALLOC!AP653</f>
        <v>0</v>
      </c>
      <c r="AQ653" s="697">
        <f>[52]ACCOUNTALLOC!AQ653</f>
        <v>-3225150.0588324899</v>
      </c>
      <c r="AS653" s="697">
        <f>[52]ACCOUNTALLOC!AS653</f>
        <v>-10393.7295253588</v>
      </c>
      <c r="AT653" s="697">
        <f>[52]ACCOUNTALLOC!AT653</f>
        <v>-6412.9792998904641</v>
      </c>
      <c r="AU653" s="697">
        <f>[52]ACCOUNTALLOC!AU653</f>
        <v>-402.52433177943027</v>
      </c>
      <c r="AV653" s="697">
        <f>[52]ACCOUNTALLOC!AV653</f>
        <v>0</v>
      </c>
      <c r="AW653" s="697">
        <f>[52]ACCOUNTALLOC!AW653</f>
        <v>0</v>
      </c>
      <c r="AX653" s="697">
        <f>[52]ACCOUNTALLOC!AX653</f>
        <v>0</v>
      </c>
      <c r="AY653" s="697">
        <f>[52]ACCOUNTALLOC!AY653</f>
        <v>-17209.233157028695</v>
      </c>
      <c r="BA653" s="697">
        <f>[52]ACCOUNTALLOC!BA653</f>
        <v>-199385.72274863342</v>
      </c>
      <c r="BB653" s="697">
        <f>[52]ACCOUNTALLOC!BB653</f>
        <v>-176995.11688872043</v>
      </c>
      <c r="BC653" s="697">
        <f>[52]ACCOUNTALLOC!BC653</f>
        <v>-40248.197688257271</v>
      </c>
      <c r="BD653" s="697">
        <f>[52]ACCOUNTALLOC!BD653</f>
        <v>0</v>
      </c>
      <c r="BE653" s="697">
        <f>[52]ACCOUNTALLOC!BE653</f>
        <v>0</v>
      </c>
      <c r="BF653" s="697">
        <f>[52]ACCOUNTALLOC!BF653</f>
        <v>0</v>
      </c>
      <c r="BG653" s="697">
        <f>[52]ACCOUNTALLOC!BG653</f>
        <v>-416629.03732561111</v>
      </c>
      <c r="BI653" s="697">
        <f>[52]ACCOUNTALLOC!BI653</f>
        <v>-306658.07047458773</v>
      </c>
      <c r="BJ653" s="697">
        <f>[52]ACCOUNTALLOC!BJ653</f>
        <v>-112099.6618165581</v>
      </c>
      <c r="BK653" s="697">
        <f>[52]ACCOUNTALLOC!BK653</f>
        <v>-8856.280557357788</v>
      </c>
      <c r="BL653" s="697">
        <f>[52]ACCOUNTALLOC!BL653</f>
        <v>0</v>
      </c>
      <c r="BM653" s="697">
        <f>[52]ACCOUNTALLOC!BM653</f>
        <v>0</v>
      </c>
      <c r="BN653" s="697">
        <f>[52]ACCOUNTALLOC!BN653</f>
        <v>0</v>
      </c>
      <c r="BO653" s="697">
        <f>[52]ACCOUNTALLOC!BO653</f>
        <v>-427614.0128485036</v>
      </c>
      <c r="BQ653" s="697">
        <f>[52]ACCOUNTALLOC!BQ653</f>
        <v>-185637.93972092474</v>
      </c>
      <c r="BR653" s="697">
        <f>[52]ACCOUNTALLOC!BR653</f>
        <v>-879082.47779080819</v>
      </c>
      <c r="BS653" s="697">
        <f>[52]ACCOUNTALLOC!BS653</f>
        <v>-6227.266637289762</v>
      </c>
      <c r="BT653" s="697">
        <f>[52]ACCOUNTALLOC!BT653</f>
        <v>0</v>
      </c>
      <c r="BU653" s="697">
        <f>[52]ACCOUNTALLOC!BU653</f>
        <v>0</v>
      </c>
      <c r="BV653" s="697">
        <f>[52]ACCOUNTALLOC!BV653</f>
        <v>0</v>
      </c>
      <c r="BW653" s="697">
        <f>[52]ACCOUNTALLOC!BW653</f>
        <v>-1070947.6841490227</v>
      </c>
      <c r="BY653" s="697">
        <f>[52]ACCOUNTALLOC!BY653</f>
        <v>-77430.430387566375</v>
      </c>
      <c r="BZ653" s="697">
        <f>[52]ACCOUNTALLOC!BZ653</f>
        <v>-661602.95438244659</v>
      </c>
      <c r="CA653" s="697">
        <f>[52]ACCOUNTALLOC!CA653</f>
        <v>-10233.994846322061</v>
      </c>
      <c r="CB653" s="697">
        <f>[52]ACCOUNTALLOC!CB653</f>
        <v>0</v>
      </c>
      <c r="CC653" s="697">
        <f>[52]ACCOUNTALLOC!CC653</f>
        <v>0</v>
      </c>
      <c r="CD653" s="697">
        <f>[52]ACCOUNTALLOC!CD653</f>
        <v>0</v>
      </c>
      <c r="CE653" s="697">
        <f>[52]ACCOUNTALLOC!CE653</f>
        <v>-749267.37961633503</v>
      </c>
      <c r="CG653" s="697">
        <f>[52]ACCOUNTALLOC!CG653</f>
        <v>-135932.618945058</v>
      </c>
      <c r="CH653" s="697">
        <f>[52]ACCOUNTALLOC!CH653</f>
        <v>-105852.42858887516</v>
      </c>
      <c r="CI653" s="697">
        <f>[52]ACCOUNTALLOC!CI653</f>
        <v>-404128.83977740194</v>
      </c>
      <c r="CJ653" s="697">
        <f>[52]ACCOUNTALLOC!CJ653</f>
        <v>0</v>
      </c>
      <c r="CK653" s="697">
        <f>[52]ACCOUNTALLOC!CK653</f>
        <v>0</v>
      </c>
      <c r="CL653" s="697">
        <f>[52]ACCOUNTALLOC!CL653</f>
        <v>0</v>
      </c>
      <c r="CM653" s="697">
        <f>[52]ACCOUNTALLOC!CM653</f>
        <v>-645913.88731133507</v>
      </c>
      <c r="CN653" s="698">
        <f>[52]ACCOUNTALLOC!CN653</f>
        <v>0</v>
      </c>
      <c r="CO653" s="697">
        <f>[52]ACCOUNTALLOC!CO653</f>
        <v>-9672.1952810928378</v>
      </c>
      <c r="CP653" s="697">
        <f>[52]ACCOUNTALLOC!CP653</f>
        <v>-10359.645709272643</v>
      </c>
      <c r="CQ653" s="697">
        <f>[52]ACCOUNTALLOC!CQ653</f>
        <v>-92.031080187545143</v>
      </c>
      <c r="CR653" s="697">
        <f>[52]ACCOUNTALLOC!CR653</f>
        <v>0</v>
      </c>
      <c r="CS653" s="697">
        <f>[52]ACCOUNTALLOC!CS653</f>
        <v>0</v>
      </c>
      <c r="CT653" s="697">
        <f>[52]ACCOUNTALLOC!CT653</f>
        <v>0</v>
      </c>
      <c r="CU653" s="697">
        <f>[52]ACCOUNTALLOC!CU653</f>
        <v>-20123.872070553029</v>
      </c>
      <c r="CW653" s="697">
        <f>[52]ACCOUNTALLOC!CW639</f>
        <v>0</v>
      </c>
      <c r="CX653" s="697">
        <f>[52]ACCOUNTALLOC!CX639</f>
        <v>0</v>
      </c>
      <c r="CY653" s="697">
        <f>[52]ACCOUNTALLOC!CY639</f>
        <v>0</v>
      </c>
      <c r="CZ653" s="697">
        <f>[52]ACCOUNTALLOC!CZ639</f>
        <v>0</v>
      </c>
      <c r="DA653" s="697">
        <f>[52]ACCOUNTALLOC!DA639</f>
        <v>0</v>
      </c>
      <c r="DB653" s="697">
        <f>[52]ACCOUNTALLOC!DB639</f>
        <v>0</v>
      </c>
      <c r="DC653" s="697">
        <f>[52]ACCOUNTALLOC!DC639</f>
        <v>0</v>
      </c>
      <c r="DE653" s="697">
        <v>0</v>
      </c>
      <c r="DF653" s="697">
        <v>0</v>
      </c>
      <c r="DG653" s="697">
        <v>0</v>
      </c>
      <c r="DH653" s="697">
        <v>0</v>
      </c>
      <c r="DI653" s="697">
        <v>0</v>
      </c>
      <c r="DJ653" s="697">
        <v>0</v>
      </c>
      <c r="DK653" s="697">
        <v>0</v>
      </c>
      <c r="DM653" s="697">
        <v>0</v>
      </c>
      <c r="DN653" s="697">
        <v>0</v>
      </c>
      <c r="DO653" s="697">
        <v>0</v>
      </c>
      <c r="DP653" s="697">
        <v>0</v>
      </c>
      <c r="DQ653" s="697">
        <v>0</v>
      </c>
      <c r="DR653" s="697">
        <v>0</v>
      </c>
      <c r="DS653" s="697">
        <v>0</v>
      </c>
      <c r="DU653" s="697">
        <v>0</v>
      </c>
      <c r="DV653" s="697">
        <v>0</v>
      </c>
      <c r="DW653" s="697">
        <v>0</v>
      </c>
      <c r="DX653" s="697">
        <v>0</v>
      </c>
      <c r="DY653" s="697">
        <v>0</v>
      </c>
      <c r="DZ653" s="697">
        <v>0</v>
      </c>
      <c r="EA653" s="697">
        <v>0</v>
      </c>
      <c r="EC653" s="697">
        <v>0</v>
      </c>
      <c r="ED653" s="697">
        <v>0</v>
      </c>
      <c r="EE653" s="697">
        <v>0</v>
      </c>
      <c r="EF653" s="697">
        <v>0</v>
      </c>
      <c r="EG653" s="697">
        <v>0</v>
      </c>
      <c r="EH653" s="697">
        <v>0</v>
      </c>
      <c r="EI653" s="697">
        <v>0</v>
      </c>
      <c r="EK653" s="697">
        <v>0</v>
      </c>
      <c r="EL653" s="697">
        <v>0</v>
      </c>
      <c r="EM653" s="697">
        <v>0</v>
      </c>
      <c r="EN653" s="697">
        <v>0</v>
      </c>
      <c r="EO653" s="697">
        <v>0</v>
      </c>
      <c r="EP653" s="697">
        <v>0</v>
      </c>
      <c r="EQ653" s="697">
        <v>0</v>
      </c>
      <c r="ES653" s="697">
        <v>0</v>
      </c>
      <c r="ET653" s="697">
        <v>0</v>
      </c>
      <c r="EU653" s="697">
        <v>0</v>
      </c>
      <c r="EV653" s="697">
        <v>0</v>
      </c>
      <c r="EW653" s="697">
        <v>0</v>
      </c>
      <c r="EX653" s="697">
        <v>0</v>
      </c>
      <c r="EY653" s="697">
        <v>0</v>
      </c>
      <c r="FA653" s="697">
        <v>0</v>
      </c>
      <c r="FB653" s="697">
        <v>0</v>
      </c>
      <c r="FC653" s="697">
        <v>0</v>
      </c>
      <c r="FD653" s="697">
        <v>0</v>
      </c>
      <c r="FE653" s="697">
        <v>0</v>
      </c>
      <c r="FF653" s="697">
        <v>0</v>
      </c>
      <c r="FG653" s="697">
        <v>0</v>
      </c>
    </row>
    <row r="654" spans="1:163" s="698" customFormat="1">
      <c r="A654" s="699" t="str">
        <f>[52]ACCOUNTALLOC!A654</f>
        <v>~</v>
      </c>
      <c r="B654" s="698" t="str">
        <f>[52]ACCOUNTALLOC!B654</f>
        <v>~</v>
      </c>
      <c r="C654" s="695">
        <f>[52]ACCOUNTALLOC!C654</f>
        <v>0</v>
      </c>
      <c r="D654" s="700"/>
      <c r="E654" s="697">
        <f>[52]ACCOUNTALLOC!E654</f>
        <v>0</v>
      </c>
      <c r="F654" s="697">
        <f>[52]ACCOUNTALLOC!F654</f>
        <v>0</v>
      </c>
      <c r="G654" s="697">
        <f>[52]ACCOUNTALLOC!G654</f>
        <v>0</v>
      </c>
      <c r="H654" s="697">
        <f>[52]ACCOUNTALLOC!H654</f>
        <v>0</v>
      </c>
      <c r="I654" s="697">
        <f>[52]ACCOUNTALLOC!I654</f>
        <v>0</v>
      </c>
      <c r="J654" s="697">
        <f>[52]ACCOUNTALLOC!J654</f>
        <v>0</v>
      </c>
      <c r="K654" s="697">
        <f>[52]ACCOUNTALLOC!K654</f>
        <v>0</v>
      </c>
      <c r="M654" s="697">
        <f>[52]ACCOUNTALLOC!M654</f>
        <v>0</v>
      </c>
      <c r="N654" s="697">
        <f>[52]ACCOUNTALLOC!N654</f>
        <v>0</v>
      </c>
      <c r="O654" s="697">
        <f>[52]ACCOUNTALLOC!O654</f>
        <v>0</v>
      </c>
      <c r="P654" s="697">
        <f>[52]ACCOUNTALLOC!P654</f>
        <v>0</v>
      </c>
      <c r="Q654" s="697">
        <f>[52]ACCOUNTALLOC!Q654</f>
        <v>0</v>
      </c>
      <c r="R654" s="697">
        <f>[52]ACCOUNTALLOC!R654</f>
        <v>0</v>
      </c>
      <c r="S654" s="697">
        <f>[52]ACCOUNTALLOC!S654</f>
        <v>0</v>
      </c>
      <c r="U654" s="697">
        <f>[52]ACCOUNTALLOC!U654</f>
        <v>0</v>
      </c>
      <c r="V654" s="697">
        <f>[52]ACCOUNTALLOC!V654</f>
        <v>0</v>
      </c>
      <c r="W654" s="697">
        <f>[52]ACCOUNTALLOC!W654</f>
        <v>0</v>
      </c>
      <c r="X654" s="697">
        <f>[52]ACCOUNTALLOC!X654</f>
        <v>0</v>
      </c>
      <c r="Y654" s="697">
        <f>[52]ACCOUNTALLOC!Y654</f>
        <v>0</v>
      </c>
      <c r="Z654" s="697">
        <f>[52]ACCOUNTALLOC!Z654</f>
        <v>0</v>
      </c>
      <c r="AA654" s="697">
        <f>[52]ACCOUNTALLOC!AA654</f>
        <v>0</v>
      </c>
      <c r="AC654" s="697">
        <f>[52]ACCOUNTALLOC!AC654</f>
        <v>0</v>
      </c>
      <c r="AD654" s="697">
        <f>[52]ACCOUNTALLOC!AD654</f>
        <v>0</v>
      </c>
      <c r="AE654" s="697">
        <f>[52]ACCOUNTALLOC!AE654</f>
        <v>0</v>
      </c>
      <c r="AF654" s="697">
        <f>[52]ACCOUNTALLOC!AF654</f>
        <v>0</v>
      </c>
      <c r="AG654" s="697">
        <f>[52]ACCOUNTALLOC!AG654</f>
        <v>0</v>
      </c>
      <c r="AH654" s="697">
        <f>[52]ACCOUNTALLOC!AH654</f>
        <v>0</v>
      </c>
      <c r="AI654" s="697">
        <f>[52]ACCOUNTALLOC!AI654</f>
        <v>0</v>
      </c>
      <c r="AK654" s="697">
        <f>[52]ACCOUNTALLOC!AK654</f>
        <v>0</v>
      </c>
      <c r="AL654" s="697">
        <f>[52]ACCOUNTALLOC!AL654</f>
        <v>0</v>
      </c>
      <c r="AM654" s="697">
        <f>[52]ACCOUNTALLOC!AM654</f>
        <v>0</v>
      </c>
      <c r="AN654" s="697">
        <f>[52]ACCOUNTALLOC!AN654</f>
        <v>0</v>
      </c>
      <c r="AO654" s="697">
        <f>[52]ACCOUNTALLOC!AO654</f>
        <v>0</v>
      </c>
      <c r="AP654" s="697">
        <f>[52]ACCOUNTALLOC!AP654</f>
        <v>0</v>
      </c>
      <c r="AQ654" s="697">
        <f>[52]ACCOUNTALLOC!AQ654</f>
        <v>0</v>
      </c>
      <c r="AS654" s="697">
        <f>[52]ACCOUNTALLOC!AS654</f>
        <v>0</v>
      </c>
      <c r="AT654" s="697">
        <f>[52]ACCOUNTALLOC!AT654</f>
        <v>0</v>
      </c>
      <c r="AU654" s="697">
        <f>[52]ACCOUNTALLOC!AU654</f>
        <v>0</v>
      </c>
      <c r="AV654" s="697">
        <f>[52]ACCOUNTALLOC!AV654</f>
        <v>0</v>
      </c>
      <c r="AW654" s="697">
        <f>[52]ACCOUNTALLOC!AW654</f>
        <v>0</v>
      </c>
      <c r="AX654" s="697">
        <f>[52]ACCOUNTALLOC!AX654</f>
        <v>0</v>
      </c>
      <c r="AY654" s="697">
        <f>[52]ACCOUNTALLOC!AY654</f>
        <v>0</v>
      </c>
      <c r="BA654" s="697">
        <f>[52]ACCOUNTALLOC!BA654</f>
        <v>0</v>
      </c>
      <c r="BB654" s="697">
        <f>[52]ACCOUNTALLOC!BB654</f>
        <v>0</v>
      </c>
      <c r="BC654" s="697">
        <f>[52]ACCOUNTALLOC!BC654</f>
        <v>0</v>
      </c>
      <c r="BD654" s="697">
        <f>[52]ACCOUNTALLOC!BD654</f>
        <v>0</v>
      </c>
      <c r="BE654" s="697">
        <f>[52]ACCOUNTALLOC!BE654</f>
        <v>0</v>
      </c>
      <c r="BF654" s="697">
        <f>[52]ACCOUNTALLOC!BF654</f>
        <v>0</v>
      </c>
      <c r="BG654" s="697">
        <f>[52]ACCOUNTALLOC!BG654</f>
        <v>0</v>
      </c>
      <c r="BI654" s="697">
        <f>[52]ACCOUNTALLOC!BI654</f>
        <v>0</v>
      </c>
      <c r="BJ654" s="697">
        <f>[52]ACCOUNTALLOC!BJ654</f>
        <v>0</v>
      </c>
      <c r="BK654" s="697">
        <f>[52]ACCOUNTALLOC!BK654</f>
        <v>0</v>
      </c>
      <c r="BL654" s="697">
        <f>[52]ACCOUNTALLOC!BL654</f>
        <v>0</v>
      </c>
      <c r="BM654" s="697">
        <f>[52]ACCOUNTALLOC!BM654</f>
        <v>0</v>
      </c>
      <c r="BN654" s="697">
        <f>[52]ACCOUNTALLOC!BN654</f>
        <v>0</v>
      </c>
      <c r="BO654" s="697">
        <f>[52]ACCOUNTALLOC!BO654</f>
        <v>0</v>
      </c>
      <c r="BQ654" s="697">
        <f>[52]ACCOUNTALLOC!BQ654</f>
        <v>0</v>
      </c>
      <c r="BR654" s="697">
        <f>[52]ACCOUNTALLOC!BR654</f>
        <v>0</v>
      </c>
      <c r="BS654" s="697">
        <f>[52]ACCOUNTALLOC!BS654</f>
        <v>0</v>
      </c>
      <c r="BT654" s="697">
        <f>[52]ACCOUNTALLOC!BT654</f>
        <v>0</v>
      </c>
      <c r="BU654" s="697">
        <f>[52]ACCOUNTALLOC!BU654</f>
        <v>0</v>
      </c>
      <c r="BV654" s="697">
        <f>[52]ACCOUNTALLOC!BV654</f>
        <v>0</v>
      </c>
      <c r="BW654" s="697">
        <f>[52]ACCOUNTALLOC!BW654</f>
        <v>0</v>
      </c>
      <c r="BY654" s="697">
        <f>[52]ACCOUNTALLOC!BY654</f>
        <v>0</v>
      </c>
      <c r="BZ654" s="697">
        <f>[52]ACCOUNTALLOC!BZ654</f>
        <v>0</v>
      </c>
      <c r="CA654" s="697">
        <f>[52]ACCOUNTALLOC!CA654</f>
        <v>0</v>
      </c>
      <c r="CB654" s="697">
        <f>[52]ACCOUNTALLOC!CB654</f>
        <v>0</v>
      </c>
      <c r="CC654" s="697">
        <f>[52]ACCOUNTALLOC!CC654</f>
        <v>0</v>
      </c>
      <c r="CD654" s="697">
        <f>[52]ACCOUNTALLOC!CD654</f>
        <v>0</v>
      </c>
      <c r="CE654" s="697">
        <f>[52]ACCOUNTALLOC!CE654</f>
        <v>0</v>
      </c>
      <c r="CG654" s="697">
        <f>[52]ACCOUNTALLOC!CG654</f>
        <v>0</v>
      </c>
      <c r="CH654" s="697">
        <f>[52]ACCOUNTALLOC!CH654</f>
        <v>0</v>
      </c>
      <c r="CI654" s="697">
        <f>[52]ACCOUNTALLOC!CI654</f>
        <v>0</v>
      </c>
      <c r="CJ654" s="697">
        <f>[52]ACCOUNTALLOC!CJ654</f>
        <v>0</v>
      </c>
      <c r="CK654" s="697">
        <f>[52]ACCOUNTALLOC!CK654</f>
        <v>0</v>
      </c>
      <c r="CL654" s="697">
        <f>[52]ACCOUNTALLOC!CL654</f>
        <v>0</v>
      </c>
      <c r="CM654" s="697">
        <f>[52]ACCOUNTALLOC!CM654</f>
        <v>0</v>
      </c>
      <c r="CN654" s="698">
        <f>[52]ACCOUNTALLOC!CN654</f>
        <v>0</v>
      </c>
      <c r="CO654" s="697">
        <f>[52]ACCOUNTALLOC!CO654</f>
        <v>0</v>
      </c>
      <c r="CP654" s="697">
        <f>[52]ACCOUNTALLOC!CP654</f>
        <v>0</v>
      </c>
      <c r="CQ654" s="697">
        <f>[52]ACCOUNTALLOC!CQ654</f>
        <v>0</v>
      </c>
      <c r="CR654" s="697">
        <f>[52]ACCOUNTALLOC!CR654</f>
        <v>0</v>
      </c>
      <c r="CS654" s="697">
        <f>[52]ACCOUNTALLOC!CS654</f>
        <v>0</v>
      </c>
      <c r="CT654" s="697">
        <f>[52]ACCOUNTALLOC!CT654</f>
        <v>0</v>
      </c>
      <c r="CU654" s="697">
        <f>[52]ACCOUNTALLOC!CU654</f>
        <v>0</v>
      </c>
      <c r="CW654" s="697">
        <f>[52]ACCOUNTALLOC!CW640</f>
        <v>0</v>
      </c>
      <c r="CX654" s="697">
        <f>[52]ACCOUNTALLOC!CX640</f>
        <v>0</v>
      </c>
      <c r="CY654" s="697">
        <f>[52]ACCOUNTALLOC!CY640</f>
        <v>0</v>
      </c>
      <c r="CZ654" s="697">
        <f>[52]ACCOUNTALLOC!CZ640</f>
        <v>0</v>
      </c>
      <c r="DA654" s="697">
        <f>[52]ACCOUNTALLOC!DA640</f>
        <v>0</v>
      </c>
      <c r="DB654" s="697">
        <f>[52]ACCOUNTALLOC!DB640</f>
        <v>0</v>
      </c>
      <c r="DC654" s="697">
        <f>[52]ACCOUNTALLOC!DC640</f>
        <v>0</v>
      </c>
      <c r="DE654" s="697">
        <v>0</v>
      </c>
      <c r="DF654" s="697">
        <v>0</v>
      </c>
      <c r="DG654" s="697">
        <v>0</v>
      </c>
      <c r="DH654" s="697">
        <v>0</v>
      </c>
      <c r="DI654" s="697">
        <v>0</v>
      </c>
      <c r="DJ654" s="697">
        <v>0</v>
      </c>
      <c r="DK654" s="697">
        <v>0</v>
      </c>
      <c r="DM654" s="697">
        <v>0</v>
      </c>
      <c r="DN654" s="697">
        <v>0</v>
      </c>
      <c r="DO654" s="697">
        <v>0</v>
      </c>
      <c r="DP654" s="697">
        <v>0</v>
      </c>
      <c r="DQ654" s="697">
        <v>0</v>
      </c>
      <c r="DR654" s="697">
        <v>0</v>
      </c>
      <c r="DS654" s="697">
        <v>0</v>
      </c>
      <c r="DU654" s="697">
        <v>0</v>
      </c>
      <c r="DV654" s="697">
        <v>0</v>
      </c>
      <c r="DW654" s="697">
        <v>0</v>
      </c>
      <c r="DX654" s="697">
        <v>0</v>
      </c>
      <c r="DY654" s="697">
        <v>0</v>
      </c>
      <c r="DZ654" s="697">
        <v>0</v>
      </c>
      <c r="EA654" s="697">
        <v>0</v>
      </c>
      <c r="EC654" s="697">
        <v>0</v>
      </c>
      <c r="ED654" s="697">
        <v>0</v>
      </c>
      <c r="EE654" s="697">
        <v>0</v>
      </c>
      <c r="EF654" s="697">
        <v>0</v>
      </c>
      <c r="EG654" s="697">
        <v>0</v>
      </c>
      <c r="EH654" s="697">
        <v>0</v>
      </c>
      <c r="EI654" s="697">
        <v>0</v>
      </c>
      <c r="EK654" s="697">
        <v>0</v>
      </c>
      <c r="EL654" s="697">
        <v>0</v>
      </c>
      <c r="EM654" s="697">
        <v>0</v>
      </c>
      <c r="EN654" s="697">
        <v>0</v>
      </c>
      <c r="EO654" s="697">
        <v>0</v>
      </c>
      <c r="EP654" s="697">
        <v>0</v>
      </c>
      <c r="EQ654" s="697">
        <v>0</v>
      </c>
      <c r="ES654" s="697">
        <v>0</v>
      </c>
      <c r="ET654" s="697">
        <v>0</v>
      </c>
      <c r="EU654" s="697">
        <v>0</v>
      </c>
      <c r="EV654" s="697">
        <v>0</v>
      </c>
      <c r="EW654" s="697">
        <v>0</v>
      </c>
      <c r="EX654" s="697">
        <v>0</v>
      </c>
      <c r="EY654" s="697">
        <v>0</v>
      </c>
      <c r="FA654" s="697">
        <v>0</v>
      </c>
      <c r="FB654" s="697">
        <v>0</v>
      </c>
      <c r="FC654" s="697">
        <v>0</v>
      </c>
      <c r="FD654" s="697">
        <v>0</v>
      </c>
      <c r="FE654" s="697">
        <v>0</v>
      </c>
      <c r="FF654" s="697">
        <v>0</v>
      </c>
      <c r="FG654" s="697">
        <v>0</v>
      </c>
    </row>
    <row r="655" spans="1:163" s="698" customFormat="1">
      <c r="A655" s="699" t="str">
        <f>[52]ACCOUNTALLOC!A655</f>
        <v>~</v>
      </c>
      <c r="B655" s="698" t="str">
        <f>[52]ACCOUNTALLOC!B655</f>
        <v>~</v>
      </c>
      <c r="C655" s="695">
        <f>[52]ACCOUNTALLOC!C655</f>
        <v>0</v>
      </c>
      <c r="D655" s="700"/>
      <c r="E655" s="697">
        <f>[52]ACCOUNTALLOC!E655</f>
        <v>0</v>
      </c>
      <c r="F655" s="697">
        <f>[52]ACCOUNTALLOC!F655</f>
        <v>0</v>
      </c>
      <c r="G655" s="697">
        <f>[52]ACCOUNTALLOC!G655</f>
        <v>0</v>
      </c>
      <c r="H655" s="697">
        <f>[52]ACCOUNTALLOC!H655</f>
        <v>0</v>
      </c>
      <c r="I655" s="697">
        <f>[52]ACCOUNTALLOC!I655</f>
        <v>0</v>
      </c>
      <c r="J655" s="697">
        <f>[52]ACCOUNTALLOC!J655</f>
        <v>0</v>
      </c>
      <c r="K655" s="697">
        <f>[52]ACCOUNTALLOC!K655</f>
        <v>0</v>
      </c>
      <c r="M655" s="697">
        <f>[52]ACCOUNTALLOC!M655</f>
        <v>0</v>
      </c>
      <c r="N655" s="697">
        <f>[52]ACCOUNTALLOC!N655</f>
        <v>0</v>
      </c>
      <c r="O655" s="697">
        <f>[52]ACCOUNTALLOC!O655</f>
        <v>0</v>
      </c>
      <c r="P655" s="697">
        <f>[52]ACCOUNTALLOC!P655</f>
        <v>0</v>
      </c>
      <c r="Q655" s="697">
        <f>[52]ACCOUNTALLOC!Q655</f>
        <v>0</v>
      </c>
      <c r="R655" s="697">
        <f>[52]ACCOUNTALLOC!R655</f>
        <v>0</v>
      </c>
      <c r="S655" s="697">
        <f>[52]ACCOUNTALLOC!S655</f>
        <v>0</v>
      </c>
      <c r="U655" s="697">
        <f>[52]ACCOUNTALLOC!U655</f>
        <v>0</v>
      </c>
      <c r="V655" s="697">
        <f>[52]ACCOUNTALLOC!V655</f>
        <v>0</v>
      </c>
      <c r="W655" s="697">
        <f>[52]ACCOUNTALLOC!W655</f>
        <v>0</v>
      </c>
      <c r="X655" s="697">
        <f>[52]ACCOUNTALLOC!X655</f>
        <v>0</v>
      </c>
      <c r="Y655" s="697">
        <f>[52]ACCOUNTALLOC!Y655</f>
        <v>0</v>
      </c>
      <c r="Z655" s="697">
        <f>[52]ACCOUNTALLOC!Z655</f>
        <v>0</v>
      </c>
      <c r="AA655" s="697">
        <f>[52]ACCOUNTALLOC!AA655</f>
        <v>0</v>
      </c>
      <c r="AC655" s="697">
        <f>[52]ACCOUNTALLOC!AC655</f>
        <v>0</v>
      </c>
      <c r="AD655" s="697">
        <f>[52]ACCOUNTALLOC!AD655</f>
        <v>0</v>
      </c>
      <c r="AE655" s="697">
        <f>[52]ACCOUNTALLOC!AE655</f>
        <v>0</v>
      </c>
      <c r="AF655" s="697">
        <f>[52]ACCOUNTALLOC!AF655</f>
        <v>0</v>
      </c>
      <c r="AG655" s="697">
        <f>[52]ACCOUNTALLOC!AG655</f>
        <v>0</v>
      </c>
      <c r="AH655" s="697">
        <f>[52]ACCOUNTALLOC!AH655</f>
        <v>0</v>
      </c>
      <c r="AI655" s="697">
        <f>[52]ACCOUNTALLOC!AI655</f>
        <v>0</v>
      </c>
      <c r="AK655" s="697">
        <f>[52]ACCOUNTALLOC!AK655</f>
        <v>0</v>
      </c>
      <c r="AL655" s="697">
        <f>[52]ACCOUNTALLOC!AL655</f>
        <v>0</v>
      </c>
      <c r="AM655" s="697">
        <f>[52]ACCOUNTALLOC!AM655</f>
        <v>0</v>
      </c>
      <c r="AN655" s="697">
        <f>[52]ACCOUNTALLOC!AN655</f>
        <v>0</v>
      </c>
      <c r="AO655" s="697">
        <f>[52]ACCOUNTALLOC!AO655</f>
        <v>0</v>
      </c>
      <c r="AP655" s="697">
        <f>[52]ACCOUNTALLOC!AP655</f>
        <v>0</v>
      </c>
      <c r="AQ655" s="697">
        <f>[52]ACCOUNTALLOC!AQ655</f>
        <v>0</v>
      </c>
      <c r="AS655" s="697">
        <f>[52]ACCOUNTALLOC!AS655</f>
        <v>0</v>
      </c>
      <c r="AT655" s="697">
        <f>[52]ACCOUNTALLOC!AT655</f>
        <v>0</v>
      </c>
      <c r="AU655" s="697">
        <f>[52]ACCOUNTALLOC!AU655</f>
        <v>0</v>
      </c>
      <c r="AV655" s="697">
        <f>[52]ACCOUNTALLOC!AV655</f>
        <v>0</v>
      </c>
      <c r="AW655" s="697">
        <f>[52]ACCOUNTALLOC!AW655</f>
        <v>0</v>
      </c>
      <c r="AX655" s="697">
        <f>[52]ACCOUNTALLOC!AX655</f>
        <v>0</v>
      </c>
      <c r="AY655" s="697">
        <f>[52]ACCOUNTALLOC!AY655</f>
        <v>0</v>
      </c>
      <c r="BA655" s="697">
        <f>[52]ACCOUNTALLOC!BA655</f>
        <v>0</v>
      </c>
      <c r="BB655" s="697">
        <f>[52]ACCOUNTALLOC!BB655</f>
        <v>0</v>
      </c>
      <c r="BC655" s="697">
        <f>[52]ACCOUNTALLOC!BC655</f>
        <v>0</v>
      </c>
      <c r="BD655" s="697">
        <f>[52]ACCOUNTALLOC!BD655</f>
        <v>0</v>
      </c>
      <c r="BE655" s="697">
        <f>[52]ACCOUNTALLOC!BE655</f>
        <v>0</v>
      </c>
      <c r="BF655" s="697">
        <f>[52]ACCOUNTALLOC!BF655</f>
        <v>0</v>
      </c>
      <c r="BG655" s="697">
        <f>[52]ACCOUNTALLOC!BG655</f>
        <v>0</v>
      </c>
      <c r="BI655" s="697">
        <f>[52]ACCOUNTALLOC!BI655</f>
        <v>0</v>
      </c>
      <c r="BJ655" s="697">
        <f>[52]ACCOUNTALLOC!BJ655</f>
        <v>0</v>
      </c>
      <c r="BK655" s="697">
        <f>[52]ACCOUNTALLOC!BK655</f>
        <v>0</v>
      </c>
      <c r="BL655" s="697">
        <f>[52]ACCOUNTALLOC!BL655</f>
        <v>0</v>
      </c>
      <c r="BM655" s="697">
        <f>[52]ACCOUNTALLOC!BM655</f>
        <v>0</v>
      </c>
      <c r="BN655" s="697">
        <f>[52]ACCOUNTALLOC!BN655</f>
        <v>0</v>
      </c>
      <c r="BO655" s="697">
        <f>[52]ACCOUNTALLOC!BO655</f>
        <v>0</v>
      </c>
      <c r="BQ655" s="697">
        <f>[52]ACCOUNTALLOC!BQ655</f>
        <v>0</v>
      </c>
      <c r="BR655" s="697">
        <f>[52]ACCOUNTALLOC!BR655</f>
        <v>0</v>
      </c>
      <c r="BS655" s="697">
        <f>[52]ACCOUNTALLOC!BS655</f>
        <v>0</v>
      </c>
      <c r="BT655" s="697">
        <f>[52]ACCOUNTALLOC!BT655</f>
        <v>0</v>
      </c>
      <c r="BU655" s="697">
        <f>[52]ACCOUNTALLOC!BU655</f>
        <v>0</v>
      </c>
      <c r="BV655" s="697">
        <f>[52]ACCOUNTALLOC!BV655</f>
        <v>0</v>
      </c>
      <c r="BW655" s="697">
        <f>[52]ACCOUNTALLOC!BW655</f>
        <v>0</v>
      </c>
      <c r="BY655" s="697">
        <f>[52]ACCOUNTALLOC!BY655</f>
        <v>0</v>
      </c>
      <c r="BZ655" s="697">
        <f>[52]ACCOUNTALLOC!BZ655</f>
        <v>0</v>
      </c>
      <c r="CA655" s="697">
        <f>[52]ACCOUNTALLOC!CA655</f>
        <v>0</v>
      </c>
      <c r="CB655" s="697">
        <f>[52]ACCOUNTALLOC!CB655</f>
        <v>0</v>
      </c>
      <c r="CC655" s="697">
        <f>[52]ACCOUNTALLOC!CC655</f>
        <v>0</v>
      </c>
      <c r="CD655" s="697">
        <f>[52]ACCOUNTALLOC!CD655</f>
        <v>0</v>
      </c>
      <c r="CE655" s="697">
        <f>[52]ACCOUNTALLOC!CE655</f>
        <v>0</v>
      </c>
      <c r="CG655" s="697">
        <f>[52]ACCOUNTALLOC!CG655</f>
        <v>0</v>
      </c>
      <c r="CH655" s="697">
        <f>[52]ACCOUNTALLOC!CH655</f>
        <v>0</v>
      </c>
      <c r="CI655" s="697">
        <f>[52]ACCOUNTALLOC!CI655</f>
        <v>0</v>
      </c>
      <c r="CJ655" s="697">
        <f>[52]ACCOUNTALLOC!CJ655</f>
        <v>0</v>
      </c>
      <c r="CK655" s="697">
        <f>[52]ACCOUNTALLOC!CK655</f>
        <v>0</v>
      </c>
      <c r="CL655" s="697">
        <f>[52]ACCOUNTALLOC!CL655</f>
        <v>0</v>
      </c>
      <c r="CM655" s="697">
        <f>[52]ACCOUNTALLOC!CM655</f>
        <v>0</v>
      </c>
      <c r="CN655" s="698">
        <f>[52]ACCOUNTALLOC!CN655</f>
        <v>0</v>
      </c>
      <c r="CO655" s="697">
        <f>[52]ACCOUNTALLOC!CO655</f>
        <v>0</v>
      </c>
      <c r="CP655" s="697">
        <f>[52]ACCOUNTALLOC!CP655</f>
        <v>0</v>
      </c>
      <c r="CQ655" s="697">
        <f>[52]ACCOUNTALLOC!CQ655</f>
        <v>0</v>
      </c>
      <c r="CR655" s="697">
        <f>[52]ACCOUNTALLOC!CR655</f>
        <v>0</v>
      </c>
      <c r="CS655" s="697">
        <f>[52]ACCOUNTALLOC!CS655</f>
        <v>0</v>
      </c>
      <c r="CT655" s="697">
        <f>[52]ACCOUNTALLOC!CT655</f>
        <v>0</v>
      </c>
      <c r="CU655" s="697">
        <f>[52]ACCOUNTALLOC!CU655</f>
        <v>0</v>
      </c>
      <c r="CW655" s="697">
        <f>[52]ACCOUNTALLOC!CW641</f>
        <v>0</v>
      </c>
      <c r="CX655" s="697">
        <f>[52]ACCOUNTALLOC!CX641</f>
        <v>0</v>
      </c>
      <c r="CY655" s="697">
        <f>[52]ACCOUNTALLOC!CY641</f>
        <v>0</v>
      </c>
      <c r="CZ655" s="697">
        <f>[52]ACCOUNTALLOC!CZ641</f>
        <v>0</v>
      </c>
      <c r="DA655" s="697">
        <f>[52]ACCOUNTALLOC!DA641</f>
        <v>0</v>
      </c>
      <c r="DB655" s="697">
        <f>[52]ACCOUNTALLOC!DB641</f>
        <v>0</v>
      </c>
      <c r="DC655" s="697">
        <f>[52]ACCOUNTALLOC!DC641</f>
        <v>0</v>
      </c>
      <c r="DE655" s="697">
        <v>0</v>
      </c>
      <c r="DF655" s="697">
        <v>0</v>
      </c>
      <c r="DG655" s="697">
        <v>0</v>
      </c>
      <c r="DH655" s="697">
        <v>0</v>
      </c>
      <c r="DI655" s="697">
        <v>0</v>
      </c>
      <c r="DJ655" s="697">
        <v>0</v>
      </c>
      <c r="DK655" s="697">
        <v>0</v>
      </c>
      <c r="DM655" s="697">
        <v>0</v>
      </c>
      <c r="DN655" s="697">
        <v>0</v>
      </c>
      <c r="DO655" s="697">
        <v>0</v>
      </c>
      <c r="DP655" s="697">
        <v>0</v>
      </c>
      <c r="DQ655" s="697">
        <v>0</v>
      </c>
      <c r="DR655" s="697">
        <v>0</v>
      </c>
      <c r="DS655" s="697">
        <v>0</v>
      </c>
      <c r="DU655" s="697">
        <v>0</v>
      </c>
      <c r="DV655" s="697">
        <v>0</v>
      </c>
      <c r="DW655" s="697">
        <v>0</v>
      </c>
      <c r="DX655" s="697">
        <v>0</v>
      </c>
      <c r="DY655" s="697">
        <v>0</v>
      </c>
      <c r="DZ655" s="697">
        <v>0</v>
      </c>
      <c r="EA655" s="697">
        <v>0</v>
      </c>
      <c r="EC655" s="697">
        <v>0</v>
      </c>
      <c r="ED655" s="697">
        <v>0</v>
      </c>
      <c r="EE655" s="697">
        <v>0</v>
      </c>
      <c r="EF655" s="697">
        <v>0</v>
      </c>
      <c r="EG655" s="697">
        <v>0</v>
      </c>
      <c r="EH655" s="697">
        <v>0</v>
      </c>
      <c r="EI655" s="697">
        <v>0</v>
      </c>
      <c r="EK655" s="697">
        <v>0</v>
      </c>
      <c r="EL655" s="697">
        <v>0</v>
      </c>
      <c r="EM655" s="697">
        <v>0</v>
      </c>
      <c r="EN655" s="697">
        <v>0</v>
      </c>
      <c r="EO655" s="697">
        <v>0</v>
      </c>
      <c r="EP655" s="697">
        <v>0</v>
      </c>
      <c r="EQ655" s="697">
        <v>0</v>
      </c>
      <c r="ES655" s="697">
        <v>0</v>
      </c>
      <c r="ET655" s="697">
        <v>0</v>
      </c>
      <c r="EU655" s="697">
        <v>0</v>
      </c>
      <c r="EV655" s="697">
        <v>0</v>
      </c>
      <c r="EW655" s="697">
        <v>0</v>
      </c>
      <c r="EX655" s="697">
        <v>0</v>
      </c>
      <c r="EY655" s="697">
        <v>0</v>
      </c>
      <c r="FA655" s="697">
        <v>0</v>
      </c>
      <c r="FB655" s="697">
        <v>0</v>
      </c>
      <c r="FC655" s="697">
        <v>0</v>
      </c>
      <c r="FD655" s="697">
        <v>0</v>
      </c>
      <c r="FE655" s="697">
        <v>0</v>
      </c>
      <c r="FF655" s="697">
        <v>0</v>
      </c>
      <c r="FG655" s="697">
        <v>0</v>
      </c>
    </row>
    <row r="656" spans="1:163" s="698" customFormat="1">
      <c r="A656" s="699" t="str">
        <f>[52]ACCOUNTALLOC!A656</f>
        <v>~</v>
      </c>
      <c r="B656" s="698" t="str">
        <f>[52]ACCOUNTALLOC!B656</f>
        <v>~</v>
      </c>
      <c r="C656" s="695">
        <f>[52]ACCOUNTALLOC!C656</f>
        <v>0</v>
      </c>
      <c r="D656" s="700"/>
      <c r="E656" s="697">
        <f>[52]ACCOUNTALLOC!E656</f>
        <v>0</v>
      </c>
      <c r="F656" s="697">
        <f>[52]ACCOUNTALLOC!F656</f>
        <v>0</v>
      </c>
      <c r="G656" s="697">
        <f>[52]ACCOUNTALLOC!G656</f>
        <v>0</v>
      </c>
      <c r="H656" s="697">
        <f>[52]ACCOUNTALLOC!H656</f>
        <v>0</v>
      </c>
      <c r="I656" s="697">
        <f>[52]ACCOUNTALLOC!I656</f>
        <v>0</v>
      </c>
      <c r="J656" s="697">
        <f>[52]ACCOUNTALLOC!J656</f>
        <v>0</v>
      </c>
      <c r="K656" s="697">
        <f>[52]ACCOUNTALLOC!K656</f>
        <v>0</v>
      </c>
      <c r="M656" s="697">
        <f>[52]ACCOUNTALLOC!M656</f>
        <v>0</v>
      </c>
      <c r="N656" s="697">
        <f>[52]ACCOUNTALLOC!N656</f>
        <v>0</v>
      </c>
      <c r="O656" s="697">
        <f>[52]ACCOUNTALLOC!O656</f>
        <v>0</v>
      </c>
      <c r="P656" s="697">
        <f>[52]ACCOUNTALLOC!P656</f>
        <v>0</v>
      </c>
      <c r="Q656" s="697">
        <f>[52]ACCOUNTALLOC!Q656</f>
        <v>0</v>
      </c>
      <c r="R656" s="697">
        <f>[52]ACCOUNTALLOC!R656</f>
        <v>0</v>
      </c>
      <c r="S656" s="697">
        <f>[52]ACCOUNTALLOC!S656</f>
        <v>0</v>
      </c>
      <c r="U656" s="697">
        <f>[52]ACCOUNTALLOC!U656</f>
        <v>0</v>
      </c>
      <c r="V656" s="697">
        <f>[52]ACCOUNTALLOC!V656</f>
        <v>0</v>
      </c>
      <c r="W656" s="697">
        <f>[52]ACCOUNTALLOC!W656</f>
        <v>0</v>
      </c>
      <c r="X656" s="697">
        <f>[52]ACCOUNTALLOC!X656</f>
        <v>0</v>
      </c>
      <c r="Y656" s="697">
        <f>[52]ACCOUNTALLOC!Y656</f>
        <v>0</v>
      </c>
      <c r="Z656" s="697">
        <f>[52]ACCOUNTALLOC!Z656</f>
        <v>0</v>
      </c>
      <c r="AA656" s="697">
        <f>[52]ACCOUNTALLOC!AA656</f>
        <v>0</v>
      </c>
      <c r="AC656" s="697">
        <f>[52]ACCOUNTALLOC!AC656</f>
        <v>0</v>
      </c>
      <c r="AD656" s="697">
        <f>[52]ACCOUNTALLOC!AD656</f>
        <v>0</v>
      </c>
      <c r="AE656" s="697">
        <f>[52]ACCOUNTALLOC!AE656</f>
        <v>0</v>
      </c>
      <c r="AF656" s="697">
        <f>[52]ACCOUNTALLOC!AF656</f>
        <v>0</v>
      </c>
      <c r="AG656" s="697">
        <f>[52]ACCOUNTALLOC!AG656</f>
        <v>0</v>
      </c>
      <c r="AH656" s="697">
        <f>[52]ACCOUNTALLOC!AH656</f>
        <v>0</v>
      </c>
      <c r="AI656" s="697">
        <f>[52]ACCOUNTALLOC!AI656</f>
        <v>0</v>
      </c>
      <c r="AK656" s="697">
        <f>[52]ACCOUNTALLOC!AK656</f>
        <v>0</v>
      </c>
      <c r="AL656" s="697">
        <f>[52]ACCOUNTALLOC!AL656</f>
        <v>0</v>
      </c>
      <c r="AM656" s="697">
        <f>[52]ACCOUNTALLOC!AM656</f>
        <v>0</v>
      </c>
      <c r="AN656" s="697">
        <f>[52]ACCOUNTALLOC!AN656</f>
        <v>0</v>
      </c>
      <c r="AO656" s="697">
        <f>[52]ACCOUNTALLOC!AO656</f>
        <v>0</v>
      </c>
      <c r="AP656" s="697">
        <f>[52]ACCOUNTALLOC!AP656</f>
        <v>0</v>
      </c>
      <c r="AQ656" s="697">
        <f>[52]ACCOUNTALLOC!AQ656</f>
        <v>0</v>
      </c>
      <c r="AS656" s="697">
        <f>[52]ACCOUNTALLOC!AS656</f>
        <v>0</v>
      </c>
      <c r="AT656" s="697">
        <f>[52]ACCOUNTALLOC!AT656</f>
        <v>0</v>
      </c>
      <c r="AU656" s="697">
        <f>[52]ACCOUNTALLOC!AU656</f>
        <v>0</v>
      </c>
      <c r="AV656" s="697">
        <f>[52]ACCOUNTALLOC!AV656</f>
        <v>0</v>
      </c>
      <c r="AW656" s="697">
        <f>[52]ACCOUNTALLOC!AW656</f>
        <v>0</v>
      </c>
      <c r="AX656" s="697">
        <f>[52]ACCOUNTALLOC!AX656</f>
        <v>0</v>
      </c>
      <c r="AY656" s="697">
        <f>[52]ACCOUNTALLOC!AY656</f>
        <v>0</v>
      </c>
      <c r="BA656" s="697">
        <f>[52]ACCOUNTALLOC!BA656</f>
        <v>0</v>
      </c>
      <c r="BB656" s="697">
        <f>[52]ACCOUNTALLOC!BB656</f>
        <v>0</v>
      </c>
      <c r="BC656" s="697">
        <f>[52]ACCOUNTALLOC!BC656</f>
        <v>0</v>
      </c>
      <c r="BD656" s="697">
        <f>[52]ACCOUNTALLOC!BD656</f>
        <v>0</v>
      </c>
      <c r="BE656" s="697">
        <f>[52]ACCOUNTALLOC!BE656</f>
        <v>0</v>
      </c>
      <c r="BF656" s="697">
        <f>[52]ACCOUNTALLOC!BF656</f>
        <v>0</v>
      </c>
      <c r="BG656" s="697">
        <f>[52]ACCOUNTALLOC!BG656</f>
        <v>0</v>
      </c>
      <c r="BI656" s="697">
        <f>[52]ACCOUNTALLOC!BI656</f>
        <v>0</v>
      </c>
      <c r="BJ656" s="697">
        <f>[52]ACCOUNTALLOC!BJ656</f>
        <v>0</v>
      </c>
      <c r="BK656" s="697">
        <f>[52]ACCOUNTALLOC!BK656</f>
        <v>0</v>
      </c>
      <c r="BL656" s="697">
        <f>[52]ACCOUNTALLOC!BL656</f>
        <v>0</v>
      </c>
      <c r="BM656" s="697">
        <f>[52]ACCOUNTALLOC!BM656</f>
        <v>0</v>
      </c>
      <c r="BN656" s="697">
        <f>[52]ACCOUNTALLOC!BN656</f>
        <v>0</v>
      </c>
      <c r="BO656" s="697">
        <f>[52]ACCOUNTALLOC!BO656</f>
        <v>0</v>
      </c>
      <c r="BQ656" s="697">
        <f>[52]ACCOUNTALLOC!BQ656</f>
        <v>0</v>
      </c>
      <c r="BR656" s="697">
        <f>[52]ACCOUNTALLOC!BR656</f>
        <v>0</v>
      </c>
      <c r="BS656" s="697">
        <f>[52]ACCOUNTALLOC!BS656</f>
        <v>0</v>
      </c>
      <c r="BT656" s="697">
        <f>[52]ACCOUNTALLOC!BT656</f>
        <v>0</v>
      </c>
      <c r="BU656" s="697">
        <f>[52]ACCOUNTALLOC!BU656</f>
        <v>0</v>
      </c>
      <c r="BV656" s="697">
        <f>[52]ACCOUNTALLOC!BV656</f>
        <v>0</v>
      </c>
      <c r="BW656" s="697">
        <f>[52]ACCOUNTALLOC!BW656</f>
        <v>0</v>
      </c>
      <c r="BY656" s="697">
        <f>[52]ACCOUNTALLOC!BY656</f>
        <v>0</v>
      </c>
      <c r="BZ656" s="697">
        <f>[52]ACCOUNTALLOC!BZ656</f>
        <v>0</v>
      </c>
      <c r="CA656" s="697">
        <f>[52]ACCOUNTALLOC!CA656</f>
        <v>0</v>
      </c>
      <c r="CB656" s="697">
        <f>[52]ACCOUNTALLOC!CB656</f>
        <v>0</v>
      </c>
      <c r="CC656" s="697">
        <f>[52]ACCOUNTALLOC!CC656</f>
        <v>0</v>
      </c>
      <c r="CD656" s="697">
        <f>[52]ACCOUNTALLOC!CD656</f>
        <v>0</v>
      </c>
      <c r="CE656" s="697">
        <f>[52]ACCOUNTALLOC!CE656</f>
        <v>0</v>
      </c>
      <c r="CG656" s="697">
        <f>[52]ACCOUNTALLOC!CG656</f>
        <v>0</v>
      </c>
      <c r="CH656" s="697">
        <f>[52]ACCOUNTALLOC!CH656</f>
        <v>0</v>
      </c>
      <c r="CI656" s="697">
        <f>[52]ACCOUNTALLOC!CI656</f>
        <v>0</v>
      </c>
      <c r="CJ656" s="697">
        <f>[52]ACCOUNTALLOC!CJ656</f>
        <v>0</v>
      </c>
      <c r="CK656" s="697">
        <f>[52]ACCOUNTALLOC!CK656</f>
        <v>0</v>
      </c>
      <c r="CL656" s="697">
        <f>[52]ACCOUNTALLOC!CL656</f>
        <v>0</v>
      </c>
      <c r="CM656" s="697">
        <f>[52]ACCOUNTALLOC!CM656</f>
        <v>0</v>
      </c>
      <c r="CN656" s="698">
        <f>[52]ACCOUNTALLOC!CN656</f>
        <v>0</v>
      </c>
      <c r="CO656" s="697">
        <f>[52]ACCOUNTALLOC!CO656</f>
        <v>0</v>
      </c>
      <c r="CP656" s="697">
        <f>[52]ACCOUNTALLOC!CP656</f>
        <v>0</v>
      </c>
      <c r="CQ656" s="697">
        <f>[52]ACCOUNTALLOC!CQ656</f>
        <v>0</v>
      </c>
      <c r="CR656" s="697">
        <f>[52]ACCOUNTALLOC!CR656</f>
        <v>0</v>
      </c>
      <c r="CS656" s="697">
        <f>[52]ACCOUNTALLOC!CS656</f>
        <v>0</v>
      </c>
      <c r="CT656" s="697">
        <f>[52]ACCOUNTALLOC!CT656</f>
        <v>0</v>
      </c>
      <c r="CU656" s="697">
        <f>[52]ACCOUNTALLOC!CU656</f>
        <v>0</v>
      </c>
      <c r="CW656" s="697">
        <f>[52]ACCOUNTALLOC!CW642</f>
        <v>0</v>
      </c>
      <c r="CX656" s="697">
        <f>[52]ACCOUNTALLOC!CX642</f>
        <v>0</v>
      </c>
      <c r="CY656" s="697">
        <f>[52]ACCOUNTALLOC!CY642</f>
        <v>0</v>
      </c>
      <c r="CZ656" s="697">
        <f>[52]ACCOUNTALLOC!CZ642</f>
        <v>0</v>
      </c>
      <c r="DA656" s="697">
        <f>[52]ACCOUNTALLOC!DA642</f>
        <v>0</v>
      </c>
      <c r="DB656" s="697">
        <f>[52]ACCOUNTALLOC!DB642</f>
        <v>0</v>
      </c>
      <c r="DC656" s="697">
        <f>[52]ACCOUNTALLOC!DC642</f>
        <v>0</v>
      </c>
      <c r="DE656" s="697">
        <v>0</v>
      </c>
      <c r="DF656" s="697">
        <v>0</v>
      </c>
      <c r="DG656" s="697">
        <v>0</v>
      </c>
      <c r="DH656" s="697">
        <v>0</v>
      </c>
      <c r="DI656" s="697">
        <v>0</v>
      </c>
      <c r="DJ656" s="697">
        <v>0</v>
      </c>
      <c r="DK656" s="697">
        <v>0</v>
      </c>
      <c r="DM656" s="697">
        <v>0</v>
      </c>
      <c r="DN656" s="697">
        <v>0</v>
      </c>
      <c r="DO656" s="697">
        <v>0</v>
      </c>
      <c r="DP656" s="697">
        <v>0</v>
      </c>
      <c r="DQ656" s="697">
        <v>0</v>
      </c>
      <c r="DR656" s="697">
        <v>0</v>
      </c>
      <c r="DS656" s="697">
        <v>0</v>
      </c>
      <c r="DU656" s="697">
        <v>0</v>
      </c>
      <c r="DV656" s="697">
        <v>0</v>
      </c>
      <c r="DW656" s="697">
        <v>0</v>
      </c>
      <c r="DX656" s="697">
        <v>0</v>
      </c>
      <c r="DY656" s="697">
        <v>0</v>
      </c>
      <c r="DZ656" s="697">
        <v>0</v>
      </c>
      <c r="EA656" s="697">
        <v>0</v>
      </c>
      <c r="EC656" s="697">
        <v>0</v>
      </c>
      <c r="ED656" s="697">
        <v>0</v>
      </c>
      <c r="EE656" s="697">
        <v>0</v>
      </c>
      <c r="EF656" s="697">
        <v>0</v>
      </c>
      <c r="EG656" s="697">
        <v>0</v>
      </c>
      <c r="EH656" s="697">
        <v>0</v>
      </c>
      <c r="EI656" s="697">
        <v>0</v>
      </c>
      <c r="EK656" s="697">
        <v>0</v>
      </c>
      <c r="EL656" s="697">
        <v>0</v>
      </c>
      <c r="EM656" s="697">
        <v>0</v>
      </c>
      <c r="EN656" s="697">
        <v>0</v>
      </c>
      <c r="EO656" s="697">
        <v>0</v>
      </c>
      <c r="EP656" s="697">
        <v>0</v>
      </c>
      <c r="EQ656" s="697">
        <v>0</v>
      </c>
      <c r="ES656" s="697">
        <v>0</v>
      </c>
      <c r="ET656" s="697">
        <v>0</v>
      </c>
      <c r="EU656" s="697">
        <v>0</v>
      </c>
      <c r="EV656" s="697">
        <v>0</v>
      </c>
      <c r="EW656" s="697">
        <v>0</v>
      </c>
      <c r="EX656" s="697">
        <v>0</v>
      </c>
      <c r="EY656" s="697">
        <v>0</v>
      </c>
      <c r="FA656" s="697">
        <v>0</v>
      </c>
      <c r="FB656" s="697">
        <v>0</v>
      </c>
      <c r="FC656" s="697">
        <v>0</v>
      </c>
      <c r="FD656" s="697">
        <v>0</v>
      </c>
      <c r="FE656" s="697">
        <v>0</v>
      </c>
      <c r="FF656" s="697">
        <v>0</v>
      </c>
      <c r="FG656" s="697">
        <v>0</v>
      </c>
    </row>
    <row r="657" spans="1:163" s="698" customFormat="1">
      <c r="A657" s="699" t="str">
        <f>[52]ACCOUNTALLOC!A657</f>
        <v>~</v>
      </c>
      <c r="B657" s="698" t="str">
        <f>[52]ACCOUNTALLOC!B657</f>
        <v>~</v>
      </c>
      <c r="C657" s="695">
        <f>[52]ACCOUNTALLOC!C657</f>
        <v>0</v>
      </c>
      <c r="D657" s="700"/>
      <c r="E657" s="697">
        <f>[52]ACCOUNTALLOC!E657</f>
        <v>0</v>
      </c>
      <c r="F657" s="697">
        <f>[52]ACCOUNTALLOC!F657</f>
        <v>0</v>
      </c>
      <c r="G657" s="697">
        <f>[52]ACCOUNTALLOC!G657</f>
        <v>0</v>
      </c>
      <c r="H657" s="697">
        <f>[52]ACCOUNTALLOC!H657</f>
        <v>0</v>
      </c>
      <c r="I657" s="697">
        <f>[52]ACCOUNTALLOC!I657</f>
        <v>0</v>
      </c>
      <c r="J657" s="697">
        <f>[52]ACCOUNTALLOC!J657</f>
        <v>0</v>
      </c>
      <c r="K657" s="697">
        <f>[52]ACCOUNTALLOC!K657</f>
        <v>0</v>
      </c>
      <c r="M657" s="697">
        <f>[52]ACCOUNTALLOC!M657</f>
        <v>0</v>
      </c>
      <c r="N657" s="697">
        <f>[52]ACCOUNTALLOC!N657</f>
        <v>0</v>
      </c>
      <c r="O657" s="697">
        <f>[52]ACCOUNTALLOC!O657</f>
        <v>0</v>
      </c>
      <c r="P657" s="697">
        <f>[52]ACCOUNTALLOC!P657</f>
        <v>0</v>
      </c>
      <c r="Q657" s="697">
        <f>[52]ACCOUNTALLOC!Q657</f>
        <v>0</v>
      </c>
      <c r="R657" s="697">
        <f>[52]ACCOUNTALLOC!R657</f>
        <v>0</v>
      </c>
      <c r="S657" s="697">
        <f>[52]ACCOUNTALLOC!S657</f>
        <v>0</v>
      </c>
      <c r="U657" s="697">
        <f>[52]ACCOUNTALLOC!U657</f>
        <v>0</v>
      </c>
      <c r="V657" s="697">
        <f>[52]ACCOUNTALLOC!V657</f>
        <v>0</v>
      </c>
      <c r="W657" s="697">
        <f>[52]ACCOUNTALLOC!W657</f>
        <v>0</v>
      </c>
      <c r="X657" s="697">
        <f>[52]ACCOUNTALLOC!X657</f>
        <v>0</v>
      </c>
      <c r="Y657" s="697">
        <f>[52]ACCOUNTALLOC!Y657</f>
        <v>0</v>
      </c>
      <c r="Z657" s="697">
        <f>[52]ACCOUNTALLOC!Z657</f>
        <v>0</v>
      </c>
      <c r="AA657" s="697">
        <f>[52]ACCOUNTALLOC!AA657</f>
        <v>0</v>
      </c>
      <c r="AC657" s="697">
        <f>[52]ACCOUNTALLOC!AC657</f>
        <v>0</v>
      </c>
      <c r="AD657" s="697">
        <f>[52]ACCOUNTALLOC!AD657</f>
        <v>0</v>
      </c>
      <c r="AE657" s="697">
        <f>[52]ACCOUNTALLOC!AE657</f>
        <v>0</v>
      </c>
      <c r="AF657" s="697">
        <f>[52]ACCOUNTALLOC!AF657</f>
        <v>0</v>
      </c>
      <c r="AG657" s="697">
        <f>[52]ACCOUNTALLOC!AG657</f>
        <v>0</v>
      </c>
      <c r="AH657" s="697">
        <f>[52]ACCOUNTALLOC!AH657</f>
        <v>0</v>
      </c>
      <c r="AI657" s="697">
        <f>[52]ACCOUNTALLOC!AI657</f>
        <v>0</v>
      </c>
      <c r="AK657" s="697">
        <f>[52]ACCOUNTALLOC!AK657</f>
        <v>0</v>
      </c>
      <c r="AL657" s="697">
        <f>[52]ACCOUNTALLOC!AL657</f>
        <v>0</v>
      </c>
      <c r="AM657" s="697">
        <f>[52]ACCOUNTALLOC!AM657</f>
        <v>0</v>
      </c>
      <c r="AN657" s="697">
        <f>[52]ACCOUNTALLOC!AN657</f>
        <v>0</v>
      </c>
      <c r="AO657" s="697">
        <f>[52]ACCOUNTALLOC!AO657</f>
        <v>0</v>
      </c>
      <c r="AP657" s="697">
        <f>[52]ACCOUNTALLOC!AP657</f>
        <v>0</v>
      </c>
      <c r="AQ657" s="697">
        <f>[52]ACCOUNTALLOC!AQ657</f>
        <v>0</v>
      </c>
      <c r="AS657" s="697">
        <f>[52]ACCOUNTALLOC!AS657</f>
        <v>0</v>
      </c>
      <c r="AT657" s="697">
        <f>[52]ACCOUNTALLOC!AT657</f>
        <v>0</v>
      </c>
      <c r="AU657" s="697">
        <f>[52]ACCOUNTALLOC!AU657</f>
        <v>0</v>
      </c>
      <c r="AV657" s="697">
        <f>[52]ACCOUNTALLOC!AV657</f>
        <v>0</v>
      </c>
      <c r="AW657" s="697">
        <f>[52]ACCOUNTALLOC!AW657</f>
        <v>0</v>
      </c>
      <c r="AX657" s="697">
        <f>[52]ACCOUNTALLOC!AX657</f>
        <v>0</v>
      </c>
      <c r="AY657" s="697">
        <f>[52]ACCOUNTALLOC!AY657</f>
        <v>0</v>
      </c>
      <c r="BA657" s="697">
        <f>[52]ACCOUNTALLOC!BA657</f>
        <v>0</v>
      </c>
      <c r="BB657" s="697">
        <f>[52]ACCOUNTALLOC!BB657</f>
        <v>0</v>
      </c>
      <c r="BC657" s="697">
        <f>[52]ACCOUNTALLOC!BC657</f>
        <v>0</v>
      </c>
      <c r="BD657" s="697">
        <f>[52]ACCOUNTALLOC!BD657</f>
        <v>0</v>
      </c>
      <c r="BE657" s="697">
        <f>[52]ACCOUNTALLOC!BE657</f>
        <v>0</v>
      </c>
      <c r="BF657" s="697">
        <f>[52]ACCOUNTALLOC!BF657</f>
        <v>0</v>
      </c>
      <c r="BG657" s="697">
        <f>[52]ACCOUNTALLOC!BG657</f>
        <v>0</v>
      </c>
      <c r="BI657" s="697">
        <f>[52]ACCOUNTALLOC!BI657</f>
        <v>0</v>
      </c>
      <c r="BJ657" s="697">
        <f>[52]ACCOUNTALLOC!BJ657</f>
        <v>0</v>
      </c>
      <c r="BK657" s="697">
        <f>[52]ACCOUNTALLOC!BK657</f>
        <v>0</v>
      </c>
      <c r="BL657" s="697">
        <f>[52]ACCOUNTALLOC!BL657</f>
        <v>0</v>
      </c>
      <c r="BM657" s="697">
        <f>[52]ACCOUNTALLOC!BM657</f>
        <v>0</v>
      </c>
      <c r="BN657" s="697">
        <f>[52]ACCOUNTALLOC!BN657</f>
        <v>0</v>
      </c>
      <c r="BO657" s="697">
        <f>[52]ACCOUNTALLOC!BO657</f>
        <v>0</v>
      </c>
      <c r="BQ657" s="697">
        <f>[52]ACCOUNTALLOC!BQ657</f>
        <v>0</v>
      </c>
      <c r="BR657" s="697">
        <f>[52]ACCOUNTALLOC!BR657</f>
        <v>0</v>
      </c>
      <c r="BS657" s="697">
        <f>[52]ACCOUNTALLOC!BS657</f>
        <v>0</v>
      </c>
      <c r="BT657" s="697">
        <f>[52]ACCOUNTALLOC!BT657</f>
        <v>0</v>
      </c>
      <c r="BU657" s="697">
        <f>[52]ACCOUNTALLOC!BU657</f>
        <v>0</v>
      </c>
      <c r="BV657" s="697">
        <f>[52]ACCOUNTALLOC!BV657</f>
        <v>0</v>
      </c>
      <c r="BW657" s="697">
        <f>[52]ACCOUNTALLOC!BW657</f>
        <v>0</v>
      </c>
      <c r="BY657" s="697">
        <f>[52]ACCOUNTALLOC!BY657</f>
        <v>0</v>
      </c>
      <c r="BZ657" s="697">
        <f>[52]ACCOUNTALLOC!BZ657</f>
        <v>0</v>
      </c>
      <c r="CA657" s="697">
        <f>[52]ACCOUNTALLOC!CA657</f>
        <v>0</v>
      </c>
      <c r="CB657" s="697">
        <f>[52]ACCOUNTALLOC!CB657</f>
        <v>0</v>
      </c>
      <c r="CC657" s="697">
        <f>[52]ACCOUNTALLOC!CC657</f>
        <v>0</v>
      </c>
      <c r="CD657" s="697">
        <f>[52]ACCOUNTALLOC!CD657</f>
        <v>0</v>
      </c>
      <c r="CE657" s="697">
        <f>[52]ACCOUNTALLOC!CE657</f>
        <v>0</v>
      </c>
      <c r="CG657" s="697">
        <f>[52]ACCOUNTALLOC!CG657</f>
        <v>0</v>
      </c>
      <c r="CH657" s="697">
        <f>[52]ACCOUNTALLOC!CH657</f>
        <v>0</v>
      </c>
      <c r="CI657" s="697">
        <f>[52]ACCOUNTALLOC!CI657</f>
        <v>0</v>
      </c>
      <c r="CJ657" s="697">
        <f>[52]ACCOUNTALLOC!CJ657</f>
        <v>0</v>
      </c>
      <c r="CK657" s="697">
        <f>[52]ACCOUNTALLOC!CK657</f>
        <v>0</v>
      </c>
      <c r="CL657" s="697">
        <f>[52]ACCOUNTALLOC!CL657</f>
        <v>0</v>
      </c>
      <c r="CM657" s="697">
        <f>[52]ACCOUNTALLOC!CM657</f>
        <v>0</v>
      </c>
      <c r="CN657" s="698">
        <f>[52]ACCOUNTALLOC!CN657</f>
        <v>0</v>
      </c>
      <c r="CO657" s="697">
        <f>[52]ACCOUNTALLOC!CO657</f>
        <v>0</v>
      </c>
      <c r="CP657" s="697">
        <f>[52]ACCOUNTALLOC!CP657</f>
        <v>0</v>
      </c>
      <c r="CQ657" s="697">
        <f>[52]ACCOUNTALLOC!CQ657</f>
        <v>0</v>
      </c>
      <c r="CR657" s="697">
        <f>[52]ACCOUNTALLOC!CR657</f>
        <v>0</v>
      </c>
      <c r="CS657" s="697">
        <f>[52]ACCOUNTALLOC!CS657</f>
        <v>0</v>
      </c>
      <c r="CT657" s="697">
        <f>[52]ACCOUNTALLOC!CT657</f>
        <v>0</v>
      </c>
      <c r="CU657" s="697">
        <f>[52]ACCOUNTALLOC!CU657</f>
        <v>0</v>
      </c>
      <c r="CW657" s="697">
        <f>[52]ACCOUNTALLOC!CW643</f>
        <v>0</v>
      </c>
      <c r="CX657" s="697">
        <f>[52]ACCOUNTALLOC!CX643</f>
        <v>0</v>
      </c>
      <c r="CY657" s="697">
        <f>[52]ACCOUNTALLOC!CY643</f>
        <v>0</v>
      </c>
      <c r="CZ657" s="697">
        <f>[52]ACCOUNTALLOC!CZ643</f>
        <v>0</v>
      </c>
      <c r="DA657" s="697">
        <f>[52]ACCOUNTALLOC!DA643</f>
        <v>0</v>
      </c>
      <c r="DB657" s="697">
        <f>[52]ACCOUNTALLOC!DB643</f>
        <v>0</v>
      </c>
      <c r="DC657" s="697">
        <f>[52]ACCOUNTALLOC!DC643</f>
        <v>0</v>
      </c>
      <c r="DE657" s="697">
        <v>0</v>
      </c>
      <c r="DF657" s="697">
        <v>0</v>
      </c>
      <c r="DG657" s="697">
        <v>0</v>
      </c>
      <c r="DH657" s="697">
        <v>0</v>
      </c>
      <c r="DI657" s="697">
        <v>0</v>
      </c>
      <c r="DJ657" s="697">
        <v>0</v>
      </c>
      <c r="DK657" s="697">
        <v>0</v>
      </c>
      <c r="DM657" s="697">
        <v>0</v>
      </c>
      <c r="DN657" s="697">
        <v>0</v>
      </c>
      <c r="DO657" s="697">
        <v>0</v>
      </c>
      <c r="DP657" s="697">
        <v>0</v>
      </c>
      <c r="DQ657" s="697">
        <v>0</v>
      </c>
      <c r="DR657" s="697">
        <v>0</v>
      </c>
      <c r="DS657" s="697">
        <v>0</v>
      </c>
      <c r="DU657" s="697">
        <v>0</v>
      </c>
      <c r="DV657" s="697">
        <v>0</v>
      </c>
      <c r="DW657" s="697">
        <v>0</v>
      </c>
      <c r="DX657" s="697">
        <v>0</v>
      </c>
      <c r="DY657" s="697">
        <v>0</v>
      </c>
      <c r="DZ657" s="697">
        <v>0</v>
      </c>
      <c r="EA657" s="697">
        <v>0</v>
      </c>
      <c r="EC657" s="697">
        <v>0</v>
      </c>
      <c r="ED657" s="697">
        <v>0</v>
      </c>
      <c r="EE657" s="697">
        <v>0</v>
      </c>
      <c r="EF657" s="697">
        <v>0</v>
      </c>
      <c r="EG657" s="697">
        <v>0</v>
      </c>
      <c r="EH657" s="697">
        <v>0</v>
      </c>
      <c r="EI657" s="697">
        <v>0</v>
      </c>
      <c r="EK657" s="697">
        <v>0</v>
      </c>
      <c r="EL657" s="697">
        <v>0</v>
      </c>
      <c r="EM657" s="697">
        <v>0</v>
      </c>
      <c r="EN657" s="697">
        <v>0</v>
      </c>
      <c r="EO657" s="697">
        <v>0</v>
      </c>
      <c r="EP657" s="697">
        <v>0</v>
      </c>
      <c r="EQ657" s="697">
        <v>0</v>
      </c>
      <c r="ES657" s="697">
        <v>0</v>
      </c>
      <c r="ET657" s="697">
        <v>0</v>
      </c>
      <c r="EU657" s="697">
        <v>0</v>
      </c>
      <c r="EV657" s="697">
        <v>0</v>
      </c>
      <c r="EW657" s="697">
        <v>0</v>
      </c>
      <c r="EX657" s="697">
        <v>0</v>
      </c>
      <c r="EY657" s="697">
        <v>0</v>
      </c>
      <c r="FA657" s="697">
        <v>0</v>
      </c>
      <c r="FB657" s="697">
        <v>0</v>
      </c>
      <c r="FC657" s="697">
        <v>0</v>
      </c>
      <c r="FD657" s="697">
        <v>0</v>
      </c>
      <c r="FE657" s="697">
        <v>0</v>
      </c>
      <c r="FF657" s="697">
        <v>0</v>
      </c>
      <c r="FG657" s="697">
        <v>0</v>
      </c>
    </row>
    <row r="658" spans="1:163" s="698" customFormat="1">
      <c r="B658" s="694" t="str">
        <f>[52]ACCOUNTALLOC!B658</f>
        <v>TOTAL FIT</v>
      </c>
      <c r="C658" s="696">
        <f>[52]ACCOUNTALLOC!C658</f>
        <v>13402959.665485933</v>
      </c>
      <c r="D658" s="700"/>
      <c r="E658" s="696">
        <f>[52]ACCOUNTALLOC!E658</f>
        <v>3847015.9864787241</v>
      </c>
      <c r="F658" s="696">
        <f>[52]ACCOUNTALLOC!F658</f>
        <v>3527900.7616054462</v>
      </c>
      <c r="G658" s="696">
        <f>[52]ACCOUNTALLOC!G658</f>
        <v>359081.72036831395</v>
      </c>
      <c r="H658" s="696">
        <f>[52]ACCOUNTALLOC!H658</f>
        <v>0</v>
      </c>
      <c r="I658" s="696">
        <f>[52]ACCOUNTALLOC!I658</f>
        <v>0</v>
      </c>
      <c r="J658" s="696">
        <f>[52]ACCOUNTALLOC!J658</f>
        <v>0</v>
      </c>
      <c r="K658" s="696">
        <f>[52]ACCOUNTALLOC!K658</f>
        <v>7733998.4684524843</v>
      </c>
      <c r="L658" s="696"/>
      <c r="M658" s="696">
        <f>[52]ACCOUNTALLOC!M658</f>
        <v>736912.01811711118</v>
      </c>
      <c r="N658" s="696">
        <f>[52]ACCOUNTALLOC!N658</f>
        <v>896398.18762118835</v>
      </c>
      <c r="O658" s="696">
        <f>[52]ACCOUNTALLOC!O658</f>
        <v>-24001.958680517255</v>
      </c>
      <c r="P658" s="696">
        <f>[52]ACCOUNTALLOC!P658</f>
        <v>0</v>
      </c>
      <c r="Q658" s="696">
        <f>[52]ACCOUNTALLOC!Q658</f>
        <v>0</v>
      </c>
      <c r="R658" s="696">
        <f>[52]ACCOUNTALLOC!R658</f>
        <v>0</v>
      </c>
      <c r="S658" s="696">
        <f>[52]ACCOUNTALLOC!S658</f>
        <v>1609308.2470577823</v>
      </c>
      <c r="T658" s="696"/>
      <c r="U658" s="696">
        <f>[52]ACCOUNTALLOC!U658</f>
        <v>656151.04910100577</v>
      </c>
      <c r="V658" s="696">
        <f>[52]ACCOUNTALLOC!V658</f>
        <v>996863.43065742683</v>
      </c>
      <c r="W658" s="696">
        <f>[52]ACCOUNTALLOC!W658</f>
        <v>13177.006101853498</v>
      </c>
      <c r="X658" s="696">
        <f>[52]ACCOUNTALLOC!X658</f>
        <v>0</v>
      </c>
      <c r="Y658" s="696">
        <f>[52]ACCOUNTALLOC!Y658</f>
        <v>0</v>
      </c>
      <c r="Z658" s="696">
        <f>[52]ACCOUNTALLOC!Z658</f>
        <v>0</v>
      </c>
      <c r="AA658" s="696">
        <f>[52]ACCOUNTALLOC!AA658</f>
        <v>1666191.485860286</v>
      </c>
      <c r="AB658" s="696"/>
      <c r="AC658" s="696">
        <f>[52]ACCOUNTALLOC!AC658</f>
        <v>299038.68482033501</v>
      </c>
      <c r="AD658" s="696">
        <f>[52]ACCOUNTALLOC!AD658</f>
        <v>643341.58342050726</v>
      </c>
      <c r="AE658" s="696">
        <f>[52]ACCOUNTALLOC!AE658</f>
        <v>2500.0587745793819</v>
      </c>
      <c r="AF658" s="696">
        <f>[52]ACCOUNTALLOC!AF658</f>
        <v>0</v>
      </c>
      <c r="AG658" s="696">
        <f>[52]ACCOUNTALLOC!AG658</f>
        <v>0</v>
      </c>
      <c r="AH658" s="696">
        <f>[52]ACCOUNTALLOC!AH658</f>
        <v>0</v>
      </c>
      <c r="AI658" s="696">
        <f>[52]ACCOUNTALLOC!AI658</f>
        <v>944880.3270154217</v>
      </c>
      <c r="AJ658" s="696"/>
      <c r="AK658" s="696">
        <f>[52]ACCOUNTALLOC!AK658</f>
        <v>234553.00300027145</v>
      </c>
      <c r="AL658" s="696">
        <f>[52]ACCOUNTALLOC!AL658</f>
        <v>447600.26760700141</v>
      </c>
      <c r="AM658" s="696">
        <f>[52]ACCOUNTALLOC!AM658</f>
        <v>28632.441543831555</v>
      </c>
      <c r="AN658" s="696">
        <f>[52]ACCOUNTALLOC!AN658</f>
        <v>0</v>
      </c>
      <c r="AO658" s="696">
        <f>[52]ACCOUNTALLOC!AO658</f>
        <v>0</v>
      </c>
      <c r="AP658" s="696">
        <f>[52]ACCOUNTALLOC!AP658</f>
        <v>0</v>
      </c>
      <c r="AQ658" s="696">
        <f>[52]ACCOUNTALLOC!AQ658</f>
        <v>710785.71215110447</v>
      </c>
      <c r="AR658" s="696"/>
      <c r="AS658" s="696">
        <f>[52]ACCOUNTALLOC!AS658</f>
        <v>2290.6575842435313</v>
      </c>
      <c r="AT658" s="696">
        <f>[52]ACCOUNTALLOC!AT658</f>
        <v>1413.3463483968962</v>
      </c>
      <c r="AU658" s="696">
        <f>[52]ACCOUNTALLOC!AU658</f>
        <v>88.711699797795319</v>
      </c>
      <c r="AV658" s="696">
        <f>[52]ACCOUNTALLOC!AV658</f>
        <v>0</v>
      </c>
      <c r="AW658" s="696">
        <f>[52]ACCOUNTALLOC!AW658</f>
        <v>0</v>
      </c>
      <c r="AX658" s="696">
        <f>[52]ACCOUNTALLOC!AX658</f>
        <v>0</v>
      </c>
      <c r="AY658" s="696">
        <f>[52]ACCOUNTALLOC!AY658</f>
        <v>3792.7156324382231</v>
      </c>
      <c r="AZ658" s="696"/>
      <c r="BA658" s="696">
        <f>[52]ACCOUNTALLOC!BA658</f>
        <v>43942.303567714647</v>
      </c>
      <c r="BB658" s="696">
        <f>[52]ACCOUNTALLOC!BB658</f>
        <v>39007.673413670243</v>
      </c>
      <c r="BC658" s="696">
        <f>[52]ACCOUNTALLOC!BC658</f>
        <v>8870.2365269175934</v>
      </c>
      <c r="BD658" s="696">
        <f>[52]ACCOUNTALLOC!BD658</f>
        <v>0</v>
      </c>
      <c r="BE658" s="696">
        <f>[52]ACCOUNTALLOC!BE658</f>
        <v>0</v>
      </c>
      <c r="BF658" s="696">
        <f>[52]ACCOUNTALLOC!BF658</f>
        <v>0</v>
      </c>
      <c r="BG658" s="696">
        <f>[52]ACCOUNTALLOC!BG658</f>
        <v>91820.213508302477</v>
      </c>
      <c r="BH658" s="696"/>
      <c r="BI658" s="696">
        <f>[52]ACCOUNTALLOC!BI658</f>
        <v>67583.886341111356</v>
      </c>
      <c r="BJ658" s="696">
        <f>[52]ACCOUNTALLOC!BJ658</f>
        <v>24705.466878345524</v>
      </c>
      <c r="BK658" s="696">
        <f>[52]ACCOUNTALLOC!BK658</f>
        <v>1951.8216418278244</v>
      </c>
      <c r="BL658" s="696">
        <f>[52]ACCOUNTALLOC!BL658</f>
        <v>0</v>
      </c>
      <c r="BM658" s="696">
        <f>[52]ACCOUNTALLOC!BM658</f>
        <v>0</v>
      </c>
      <c r="BN658" s="696">
        <f>[52]ACCOUNTALLOC!BN658</f>
        <v>0</v>
      </c>
      <c r="BO658" s="696">
        <f>[52]ACCOUNTALLOC!BO658</f>
        <v>94241.1748612847</v>
      </c>
      <c r="BP658" s="696"/>
      <c r="BQ658" s="696">
        <f>[52]ACCOUNTALLOC!BQ658</f>
        <v>40912.451445613391</v>
      </c>
      <c r="BR658" s="696">
        <f>[52]ACCOUNTALLOC!BR658</f>
        <v>193739.59462906045</v>
      </c>
      <c r="BS658" s="696">
        <f>[52]ACCOUNTALLOC!BS658</f>
        <v>1372.4174288941854</v>
      </c>
      <c r="BT658" s="696">
        <f>[52]ACCOUNTALLOC!BT658</f>
        <v>0</v>
      </c>
      <c r="BU658" s="696">
        <f>[52]ACCOUNTALLOC!BU658</f>
        <v>0</v>
      </c>
      <c r="BV658" s="696">
        <f>[52]ACCOUNTALLOC!BV658</f>
        <v>0</v>
      </c>
      <c r="BW658" s="696">
        <f>[52]ACCOUNTALLOC!BW658</f>
        <v>236024.463503568</v>
      </c>
      <c r="BX658" s="696"/>
      <c r="BY658" s="696">
        <f>[52]ACCOUNTALLOC!BY658</f>
        <v>17064.76988705332</v>
      </c>
      <c r="BZ658" s="696">
        <f>[52]ACCOUNTALLOC!BZ658</f>
        <v>145809.62699832828</v>
      </c>
      <c r="CA658" s="696">
        <f>[52]ACCOUNTALLOC!CA658</f>
        <v>2255.453911383901</v>
      </c>
      <c r="CB658" s="696">
        <f>[52]ACCOUNTALLOC!CB658</f>
        <v>0</v>
      </c>
      <c r="CC658" s="696">
        <f>[52]ACCOUNTALLOC!CC658</f>
        <v>0</v>
      </c>
      <c r="CD658" s="696">
        <f>[52]ACCOUNTALLOC!CD658</f>
        <v>0</v>
      </c>
      <c r="CE658" s="696">
        <f>[52]ACCOUNTALLOC!CE658</f>
        <v>165129.8507967655</v>
      </c>
      <c r="CF658" s="696"/>
      <c r="CG658" s="696">
        <f>[52]ACCOUNTALLOC!CG658</f>
        <v>29957.974543486511</v>
      </c>
      <c r="CH658" s="696">
        <f>[52]ACCOUNTALLOC!CH658</f>
        <v>23328.649044225869</v>
      </c>
      <c r="CI658" s="696">
        <f>[52]ACCOUNTALLOC!CI658</f>
        <v>89065.314773590682</v>
      </c>
      <c r="CJ658" s="696">
        <f>[52]ACCOUNTALLOC!CJ658</f>
        <v>0</v>
      </c>
      <c r="CK658" s="696">
        <f>[52]ACCOUNTALLOC!CK658</f>
        <v>0</v>
      </c>
      <c r="CL658" s="696">
        <f>[52]ACCOUNTALLOC!CL658</f>
        <v>0</v>
      </c>
      <c r="CM658" s="696">
        <f>[52]ACCOUNTALLOC!CM658</f>
        <v>142351.93836130307</v>
      </c>
      <c r="CN658" s="696">
        <f>[52]ACCOUNTALLOC!CN658</f>
        <v>0</v>
      </c>
      <c r="CO658" s="696">
        <f>[52]ACCOUNTALLOC!CO658</f>
        <v>2131.6397952115231</v>
      </c>
      <c r="CP658" s="696">
        <f>[52]ACCOUNTALLOC!CP658</f>
        <v>2283.1459060122261</v>
      </c>
      <c r="CQ658" s="696">
        <f>[52]ACCOUNTALLOC!CQ658</f>
        <v>20.282583965975146</v>
      </c>
      <c r="CR658" s="696">
        <f>[52]ACCOUNTALLOC!CR658</f>
        <v>0</v>
      </c>
      <c r="CS658" s="696">
        <f>[52]ACCOUNTALLOC!CS658</f>
        <v>0</v>
      </c>
      <c r="CT658" s="696">
        <f>[52]ACCOUNTALLOC!CT658</f>
        <v>0</v>
      </c>
      <c r="CU658" s="696">
        <f>[52]ACCOUNTALLOC!CU658</f>
        <v>4435.0682851897245</v>
      </c>
      <c r="CV658" s="696"/>
      <c r="CW658" s="696">
        <f>[52]ACCOUNTALLOC!CW644</f>
        <v>0</v>
      </c>
      <c r="CX658" s="696">
        <f>[52]ACCOUNTALLOC!CX644</f>
        <v>0</v>
      </c>
      <c r="CY658" s="696">
        <f>[52]ACCOUNTALLOC!CY644</f>
        <v>0</v>
      </c>
      <c r="CZ658" s="696">
        <f>[52]ACCOUNTALLOC!CZ644</f>
        <v>0</v>
      </c>
      <c r="DA658" s="696">
        <f>[52]ACCOUNTALLOC!DA644</f>
        <v>0</v>
      </c>
      <c r="DB658" s="696">
        <f>[52]ACCOUNTALLOC!DB644</f>
        <v>0</v>
      </c>
      <c r="DC658" s="696">
        <f>[52]ACCOUNTALLOC!DC644</f>
        <v>0</v>
      </c>
      <c r="DD658" s="696"/>
      <c r="DE658" s="696">
        <v>0</v>
      </c>
      <c r="DF658" s="696">
        <v>0</v>
      </c>
      <c r="DG658" s="696">
        <v>0</v>
      </c>
      <c r="DH658" s="696">
        <v>0</v>
      </c>
      <c r="DI658" s="696">
        <v>0</v>
      </c>
      <c r="DJ658" s="696">
        <v>0</v>
      </c>
      <c r="DK658" s="696">
        <v>0</v>
      </c>
      <c r="DL658" s="696"/>
      <c r="DM658" s="696">
        <v>0</v>
      </c>
      <c r="DN658" s="696">
        <v>0</v>
      </c>
      <c r="DO658" s="696">
        <v>0</v>
      </c>
      <c r="DP658" s="696">
        <v>0</v>
      </c>
      <c r="DQ658" s="696">
        <v>0</v>
      </c>
      <c r="DR658" s="696">
        <v>0</v>
      </c>
      <c r="DS658" s="696">
        <v>0</v>
      </c>
      <c r="DT658" s="696"/>
      <c r="DU658" s="696">
        <v>0</v>
      </c>
      <c r="DV658" s="696">
        <v>0</v>
      </c>
      <c r="DW658" s="696">
        <v>0</v>
      </c>
      <c r="DX658" s="696">
        <v>0</v>
      </c>
      <c r="DY658" s="696">
        <v>0</v>
      </c>
      <c r="DZ658" s="696">
        <v>0</v>
      </c>
      <c r="EA658" s="696">
        <v>0</v>
      </c>
      <c r="EB658" s="696"/>
      <c r="EC658" s="696">
        <v>0</v>
      </c>
      <c r="ED658" s="696">
        <v>0</v>
      </c>
      <c r="EE658" s="696">
        <v>0</v>
      </c>
      <c r="EF658" s="696">
        <v>0</v>
      </c>
      <c r="EG658" s="696">
        <v>0</v>
      </c>
      <c r="EH658" s="696">
        <v>0</v>
      </c>
      <c r="EI658" s="696">
        <v>0</v>
      </c>
      <c r="EJ658" s="696"/>
      <c r="EK658" s="696">
        <v>0</v>
      </c>
      <c r="EL658" s="696">
        <v>0</v>
      </c>
      <c r="EM658" s="696">
        <v>0</v>
      </c>
      <c r="EN658" s="696">
        <v>0</v>
      </c>
      <c r="EO658" s="696">
        <v>0</v>
      </c>
      <c r="EP658" s="696">
        <v>0</v>
      </c>
      <c r="EQ658" s="696">
        <v>0</v>
      </c>
      <c r="ER658" s="696"/>
      <c r="ES658" s="696">
        <v>0</v>
      </c>
      <c r="ET658" s="696">
        <v>0</v>
      </c>
      <c r="EU658" s="696">
        <v>0</v>
      </c>
      <c r="EV658" s="696">
        <v>0</v>
      </c>
      <c r="EW658" s="696">
        <v>0</v>
      </c>
      <c r="EX658" s="696">
        <v>0</v>
      </c>
      <c r="EY658" s="696">
        <v>0</v>
      </c>
      <c r="EZ658" s="696"/>
      <c r="FA658" s="696">
        <v>0</v>
      </c>
      <c r="FB658" s="696">
        <v>0</v>
      </c>
      <c r="FC658" s="696">
        <v>0</v>
      </c>
      <c r="FD658" s="696">
        <v>0</v>
      </c>
      <c r="FE658" s="696">
        <v>0</v>
      </c>
      <c r="FF658" s="696">
        <v>0</v>
      </c>
      <c r="FG658" s="696">
        <v>0</v>
      </c>
    </row>
    <row r="659" spans="1:163">
      <c r="D659" s="64"/>
    </row>
  </sheetData>
  <pageMargins left="0.5" right="0.25" top="1.21" bottom="0.5" header="0.5" footer="0.5"/>
  <pageSetup fitToHeight="20" orientation="portrait" r:id="rId1"/>
  <headerFooter alignWithMargins="0">
    <oddHeader>&amp;C&amp;"Arial,Bold"&amp;12Puget Sound Energy
Electric Cost of Service
Test Year Twelve Months ended December 2010
&amp;A</oddHeader>
    <oddFooter>&amp;R&amp;F&amp;A</oddFooter>
  </headerFooter>
  <colBreaks count="6" manualBreakCount="6">
    <brk id="20" max="1048575" man="1"/>
    <brk id="36" max="1048575" man="1"/>
    <brk id="52" max="1048575" man="1"/>
    <brk id="68" max="1048575" man="1"/>
    <brk id="84" max="1048575" man="1"/>
    <brk id="100" max="1048575" man="1"/>
  </colBreaks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698"/>
  <sheetViews>
    <sheetView workbookViewId="0">
      <pane ySplit="3" topLeftCell="A4" activePane="bottomLeft" state="frozen"/>
      <selection activeCell="F30" sqref="F30"/>
      <selection pane="bottomLeft" activeCell="F30" sqref="F30"/>
    </sheetView>
  </sheetViews>
  <sheetFormatPr defaultColWidth="9.140625" defaultRowHeight="11.25" outlineLevelRow="1"/>
  <cols>
    <col min="1" max="1" width="12.85546875" style="6" customWidth="1"/>
    <col min="2" max="2" width="41.28515625" style="2" bestFit="1" customWidth="1"/>
    <col min="3" max="3" width="11.28515625" style="2" bestFit="1" customWidth="1"/>
    <col min="4" max="4" width="14" style="2" customWidth="1"/>
    <col min="5" max="5" width="12" style="2" bestFit="1" customWidth="1"/>
    <col min="6" max="6" width="10.42578125" style="2" bestFit="1" customWidth="1"/>
    <col min="7" max="7" width="14" style="2" customWidth="1"/>
    <col min="8" max="8" width="1.42578125" style="2" customWidth="1"/>
    <col min="9" max="9" width="15.28515625" style="2" bestFit="1" customWidth="1"/>
    <col min="10" max="10" width="7.28515625" style="2" bestFit="1" customWidth="1"/>
    <col min="11" max="11" width="8.28515625" style="2" bestFit="1" customWidth="1"/>
    <col min="12" max="12" width="8.42578125" style="2" bestFit="1" customWidth="1"/>
    <col min="13" max="13" width="8.5703125" style="2" bestFit="1" customWidth="1"/>
    <col min="14" max="16" width="1.7109375" style="2" hidden="1" customWidth="1"/>
    <col min="17" max="17" width="6.7109375" style="2" hidden="1" customWidth="1"/>
    <col min="18" max="18" width="9.42578125" style="2" bestFit="1" customWidth="1"/>
    <col min="19" max="100" width="9.140625" style="2"/>
    <col min="101" max="101" width="11.85546875" style="2" customWidth="1"/>
    <col min="102" max="102" width="53.42578125" style="2" bestFit="1" customWidth="1"/>
    <col min="103" max="103" width="14.7109375" style="2" bestFit="1" customWidth="1"/>
    <col min="104" max="104" width="23.5703125" style="2" bestFit="1" customWidth="1"/>
    <col min="105" max="106" width="13.28515625" style="2" bestFit="1" customWidth="1"/>
    <col min="107" max="107" width="20.140625" style="2" bestFit="1" customWidth="1"/>
    <col min="108" max="108" width="5.140625" style="2" customWidth="1"/>
    <col min="109" max="109" width="19.28515625" style="2" bestFit="1" customWidth="1"/>
    <col min="110" max="110" width="9" style="2" bestFit="1" customWidth="1"/>
    <col min="111" max="111" width="10.7109375" style="2" bestFit="1" customWidth="1"/>
    <col min="112" max="112" width="10.5703125" style="2" bestFit="1" customWidth="1"/>
    <col min="113" max="113" width="11" style="2" bestFit="1" customWidth="1"/>
    <col min="114" max="116" width="2.140625" style="2" bestFit="1" customWidth="1"/>
    <col min="117" max="117" width="3.140625" style="2" customWidth="1"/>
    <col min="118" max="118" width="12.28515625" style="2" bestFit="1" customWidth="1"/>
    <col min="119" max="119" width="3" style="2" customWidth="1"/>
    <col min="120" max="120" width="14" style="2" bestFit="1" customWidth="1"/>
    <col min="121" max="356" width="9.140625" style="2"/>
    <col min="357" max="357" width="11.85546875" style="2" customWidth="1"/>
    <col min="358" max="358" width="53.42578125" style="2" bestFit="1" customWidth="1"/>
    <col min="359" max="359" width="14.7109375" style="2" bestFit="1" customWidth="1"/>
    <col min="360" max="360" width="23.5703125" style="2" bestFit="1" customWidth="1"/>
    <col min="361" max="362" width="13.28515625" style="2" bestFit="1" customWidth="1"/>
    <col min="363" max="363" width="20.140625" style="2" bestFit="1" customWidth="1"/>
    <col min="364" max="364" width="5.140625" style="2" customWidth="1"/>
    <col min="365" max="365" width="19.28515625" style="2" bestFit="1" customWidth="1"/>
    <col min="366" max="366" width="9" style="2" bestFit="1" customWidth="1"/>
    <col min="367" max="367" width="10.7109375" style="2" bestFit="1" customWidth="1"/>
    <col min="368" max="368" width="10.5703125" style="2" bestFit="1" customWidth="1"/>
    <col min="369" max="369" width="11" style="2" bestFit="1" customWidth="1"/>
    <col min="370" max="372" width="2.140625" style="2" bestFit="1" customWidth="1"/>
    <col min="373" max="373" width="3.140625" style="2" customWidth="1"/>
    <col min="374" max="374" width="12.28515625" style="2" bestFit="1" customWidth="1"/>
    <col min="375" max="375" width="3" style="2" customWidth="1"/>
    <col min="376" max="376" width="14" style="2" bestFit="1" customWidth="1"/>
    <col min="377" max="612" width="9.140625" style="2"/>
    <col min="613" max="613" width="11.85546875" style="2" customWidth="1"/>
    <col min="614" max="614" width="53.42578125" style="2" bestFit="1" customWidth="1"/>
    <col min="615" max="615" width="14.7109375" style="2" bestFit="1" customWidth="1"/>
    <col min="616" max="616" width="23.5703125" style="2" bestFit="1" customWidth="1"/>
    <col min="617" max="618" width="13.28515625" style="2" bestFit="1" customWidth="1"/>
    <col min="619" max="619" width="20.140625" style="2" bestFit="1" customWidth="1"/>
    <col min="620" max="620" width="5.140625" style="2" customWidth="1"/>
    <col min="621" max="621" width="19.28515625" style="2" bestFit="1" customWidth="1"/>
    <col min="622" max="622" width="9" style="2" bestFit="1" customWidth="1"/>
    <col min="623" max="623" width="10.7109375" style="2" bestFit="1" customWidth="1"/>
    <col min="624" max="624" width="10.5703125" style="2" bestFit="1" customWidth="1"/>
    <col min="625" max="625" width="11" style="2" bestFit="1" customWidth="1"/>
    <col min="626" max="628" width="2.140625" style="2" bestFit="1" customWidth="1"/>
    <col min="629" max="629" width="3.140625" style="2" customWidth="1"/>
    <col min="630" max="630" width="12.28515625" style="2" bestFit="1" customWidth="1"/>
    <col min="631" max="631" width="3" style="2" customWidth="1"/>
    <col min="632" max="632" width="14" style="2" bestFit="1" customWidth="1"/>
    <col min="633" max="868" width="9.140625" style="2"/>
    <col min="869" max="869" width="11.85546875" style="2" customWidth="1"/>
    <col min="870" max="870" width="53.42578125" style="2" bestFit="1" customWidth="1"/>
    <col min="871" max="871" width="14.7109375" style="2" bestFit="1" customWidth="1"/>
    <col min="872" max="872" width="23.5703125" style="2" bestFit="1" customWidth="1"/>
    <col min="873" max="874" width="13.28515625" style="2" bestFit="1" customWidth="1"/>
    <col min="875" max="875" width="20.140625" style="2" bestFit="1" customWidth="1"/>
    <col min="876" max="876" width="5.140625" style="2" customWidth="1"/>
    <col min="877" max="877" width="19.28515625" style="2" bestFit="1" customWidth="1"/>
    <col min="878" max="878" width="9" style="2" bestFit="1" customWidth="1"/>
    <col min="879" max="879" width="10.7109375" style="2" bestFit="1" customWidth="1"/>
    <col min="880" max="880" width="10.5703125" style="2" bestFit="1" customWidth="1"/>
    <col min="881" max="881" width="11" style="2" bestFit="1" customWidth="1"/>
    <col min="882" max="884" width="2.140625" style="2" bestFit="1" customWidth="1"/>
    <col min="885" max="885" width="3.140625" style="2" customWidth="1"/>
    <col min="886" max="886" width="12.28515625" style="2" bestFit="1" customWidth="1"/>
    <col min="887" max="887" width="3" style="2" customWidth="1"/>
    <col min="888" max="888" width="14" style="2" bestFit="1" customWidth="1"/>
    <col min="889" max="1124" width="9.140625" style="2"/>
    <col min="1125" max="1125" width="11.85546875" style="2" customWidth="1"/>
    <col min="1126" max="1126" width="53.42578125" style="2" bestFit="1" customWidth="1"/>
    <col min="1127" max="1127" width="14.7109375" style="2" bestFit="1" customWidth="1"/>
    <col min="1128" max="1128" width="23.5703125" style="2" bestFit="1" customWidth="1"/>
    <col min="1129" max="1130" width="13.28515625" style="2" bestFit="1" customWidth="1"/>
    <col min="1131" max="1131" width="20.140625" style="2" bestFit="1" customWidth="1"/>
    <col min="1132" max="1132" width="5.140625" style="2" customWidth="1"/>
    <col min="1133" max="1133" width="19.28515625" style="2" bestFit="1" customWidth="1"/>
    <col min="1134" max="1134" width="9" style="2" bestFit="1" customWidth="1"/>
    <col min="1135" max="1135" width="10.7109375" style="2" bestFit="1" customWidth="1"/>
    <col min="1136" max="1136" width="10.5703125" style="2" bestFit="1" customWidth="1"/>
    <col min="1137" max="1137" width="11" style="2" bestFit="1" customWidth="1"/>
    <col min="1138" max="1140" width="2.140625" style="2" bestFit="1" customWidth="1"/>
    <col min="1141" max="1141" width="3.140625" style="2" customWidth="1"/>
    <col min="1142" max="1142" width="12.28515625" style="2" bestFit="1" customWidth="1"/>
    <col min="1143" max="1143" width="3" style="2" customWidth="1"/>
    <col min="1144" max="1144" width="14" style="2" bestFit="1" customWidth="1"/>
    <col min="1145" max="1380" width="9.140625" style="2"/>
    <col min="1381" max="1381" width="11.85546875" style="2" customWidth="1"/>
    <col min="1382" max="1382" width="53.42578125" style="2" bestFit="1" customWidth="1"/>
    <col min="1383" max="1383" width="14.7109375" style="2" bestFit="1" customWidth="1"/>
    <col min="1384" max="1384" width="23.5703125" style="2" bestFit="1" customWidth="1"/>
    <col min="1385" max="1386" width="13.28515625" style="2" bestFit="1" customWidth="1"/>
    <col min="1387" max="1387" width="20.140625" style="2" bestFit="1" customWidth="1"/>
    <col min="1388" max="1388" width="5.140625" style="2" customWidth="1"/>
    <col min="1389" max="1389" width="19.28515625" style="2" bestFit="1" customWidth="1"/>
    <col min="1390" max="1390" width="9" style="2" bestFit="1" customWidth="1"/>
    <col min="1391" max="1391" width="10.7109375" style="2" bestFit="1" customWidth="1"/>
    <col min="1392" max="1392" width="10.5703125" style="2" bestFit="1" customWidth="1"/>
    <col min="1393" max="1393" width="11" style="2" bestFit="1" customWidth="1"/>
    <col min="1394" max="1396" width="2.140625" style="2" bestFit="1" customWidth="1"/>
    <col min="1397" max="1397" width="3.140625" style="2" customWidth="1"/>
    <col min="1398" max="1398" width="12.28515625" style="2" bestFit="1" customWidth="1"/>
    <col min="1399" max="1399" width="3" style="2" customWidth="1"/>
    <col min="1400" max="1400" width="14" style="2" bestFit="1" customWidth="1"/>
    <col min="1401" max="1636" width="9.140625" style="2"/>
    <col min="1637" max="1637" width="11.85546875" style="2" customWidth="1"/>
    <col min="1638" max="1638" width="53.42578125" style="2" bestFit="1" customWidth="1"/>
    <col min="1639" max="1639" width="14.7109375" style="2" bestFit="1" customWidth="1"/>
    <col min="1640" max="1640" width="23.5703125" style="2" bestFit="1" customWidth="1"/>
    <col min="1641" max="1642" width="13.28515625" style="2" bestFit="1" customWidth="1"/>
    <col min="1643" max="1643" width="20.140625" style="2" bestFit="1" customWidth="1"/>
    <col min="1644" max="1644" width="5.140625" style="2" customWidth="1"/>
    <col min="1645" max="1645" width="19.28515625" style="2" bestFit="1" customWidth="1"/>
    <col min="1646" max="1646" width="9" style="2" bestFit="1" customWidth="1"/>
    <col min="1647" max="1647" width="10.7109375" style="2" bestFit="1" customWidth="1"/>
    <col min="1648" max="1648" width="10.5703125" style="2" bestFit="1" customWidth="1"/>
    <col min="1649" max="1649" width="11" style="2" bestFit="1" customWidth="1"/>
    <col min="1650" max="1652" width="2.140625" style="2" bestFit="1" customWidth="1"/>
    <col min="1653" max="1653" width="3.140625" style="2" customWidth="1"/>
    <col min="1654" max="1654" width="12.28515625" style="2" bestFit="1" customWidth="1"/>
    <col min="1655" max="1655" width="3" style="2" customWidth="1"/>
    <col min="1656" max="1656" width="14" style="2" bestFit="1" customWidth="1"/>
    <col min="1657" max="1892" width="9.140625" style="2"/>
    <col min="1893" max="1893" width="11.85546875" style="2" customWidth="1"/>
    <col min="1894" max="1894" width="53.42578125" style="2" bestFit="1" customWidth="1"/>
    <col min="1895" max="1895" width="14.7109375" style="2" bestFit="1" customWidth="1"/>
    <col min="1896" max="1896" width="23.5703125" style="2" bestFit="1" customWidth="1"/>
    <col min="1897" max="1898" width="13.28515625" style="2" bestFit="1" customWidth="1"/>
    <col min="1899" max="1899" width="20.140625" style="2" bestFit="1" customWidth="1"/>
    <col min="1900" max="1900" width="5.140625" style="2" customWidth="1"/>
    <col min="1901" max="1901" width="19.28515625" style="2" bestFit="1" customWidth="1"/>
    <col min="1902" max="1902" width="9" style="2" bestFit="1" customWidth="1"/>
    <col min="1903" max="1903" width="10.7109375" style="2" bestFit="1" customWidth="1"/>
    <col min="1904" max="1904" width="10.5703125" style="2" bestFit="1" customWidth="1"/>
    <col min="1905" max="1905" width="11" style="2" bestFit="1" customWidth="1"/>
    <col min="1906" max="1908" width="2.140625" style="2" bestFit="1" customWidth="1"/>
    <col min="1909" max="1909" width="3.140625" style="2" customWidth="1"/>
    <col min="1910" max="1910" width="12.28515625" style="2" bestFit="1" customWidth="1"/>
    <col min="1911" max="1911" width="3" style="2" customWidth="1"/>
    <col min="1912" max="1912" width="14" style="2" bestFit="1" customWidth="1"/>
    <col min="1913" max="2148" width="9.140625" style="2"/>
    <col min="2149" max="2149" width="11.85546875" style="2" customWidth="1"/>
    <col min="2150" max="2150" width="53.42578125" style="2" bestFit="1" customWidth="1"/>
    <col min="2151" max="2151" width="14.7109375" style="2" bestFit="1" customWidth="1"/>
    <col min="2152" max="2152" width="23.5703125" style="2" bestFit="1" customWidth="1"/>
    <col min="2153" max="2154" width="13.28515625" style="2" bestFit="1" customWidth="1"/>
    <col min="2155" max="2155" width="20.140625" style="2" bestFit="1" customWidth="1"/>
    <col min="2156" max="2156" width="5.140625" style="2" customWidth="1"/>
    <col min="2157" max="2157" width="19.28515625" style="2" bestFit="1" customWidth="1"/>
    <col min="2158" max="2158" width="9" style="2" bestFit="1" customWidth="1"/>
    <col min="2159" max="2159" width="10.7109375" style="2" bestFit="1" customWidth="1"/>
    <col min="2160" max="2160" width="10.5703125" style="2" bestFit="1" customWidth="1"/>
    <col min="2161" max="2161" width="11" style="2" bestFit="1" customWidth="1"/>
    <col min="2162" max="2164" width="2.140625" style="2" bestFit="1" customWidth="1"/>
    <col min="2165" max="2165" width="3.140625" style="2" customWidth="1"/>
    <col min="2166" max="2166" width="12.28515625" style="2" bestFit="1" customWidth="1"/>
    <col min="2167" max="2167" width="3" style="2" customWidth="1"/>
    <col min="2168" max="2168" width="14" style="2" bestFit="1" customWidth="1"/>
    <col min="2169" max="2404" width="9.140625" style="2"/>
    <col min="2405" max="2405" width="11.85546875" style="2" customWidth="1"/>
    <col min="2406" max="2406" width="53.42578125" style="2" bestFit="1" customWidth="1"/>
    <col min="2407" max="2407" width="14.7109375" style="2" bestFit="1" customWidth="1"/>
    <col min="2408" max="2408" width="23.5703125" style="2" bestFit="1" customWidth="1"/>
    <col min="2409" max="2410" width="13.28515625" style="2" bestFit="1" customWidth="1"/>
    <col min="2411" max="2411" width="20.140625" style="2" bestFit="1" customWidth="1"/>
    <col min="2412" max="2412" width="5.140625" style="2" customWidth="1"/>
    <col min="2413" max="2413" width="19.28515625" style="2" bestFit="1" customWidth="1"/>
    <col min="2414" max="2414" width="9" style="2" bestFit="1" customWidth="1"/>
    <col min="2415" max="2415" width="10.7109375" style="2" bestFit="1" customWidth="1"/>
    <col min="2416" max="2416" width="10.5703125" style="2" bestFit="1" customWidth="1"/>
    <col min="2417" max="2417" width="11" style="2" bestFit="1" customWidth="1"/>
    <col min="2418" max="2420" width="2.140625" style="2" bestFit="1" customWidth="1"/>
    <col min="2421" max="2421" width="3.140625" style="2" customWidth="1"/>
    <col min="2422" max="2422" width="12.28515625" style="2" bestFit="1" customWidth="1"/>
    <col min="2423" max="2423" width="3" style="2" customWidth="1"/>
    <col min="2424" max="2424" width="14" style="2" bestFit="1" customWidth="1"/>
    <col min="2425" max="2660" width="9.140625" style="2"/>
    <col min="2661" max="2661" width="11.85546875" style="2" customWidth="1"/>
    <col min="2662" max="2662" width="53.42578125" style="2" bestFit="1" customWidth="1"/>
    <col min="2663" max="2663" width="14.7109375" style="2" bestFit="1" customWidth="1"/>
    <col min="2664" max="2664" width="23.5703125" style="2" bestFit="1" customWidth="1"/>
    <col min="2665" max="2666" width="13.28515625" style="2" bestFit="1" customWidth="1"/>
    <col min="2667" max="2667" width="20.140625" style="2" bestFit="1" customWidth="1"/>
    <col min="2668" max="2668" width="5.140625" style="2" customWidth="1"/>
    <col min="2669" max="2669" width="19.28515625" style="2" bestFit="1" customWidth="1"/>
    <col min="2670" max="2670" width="9" style="2" bestFit="1" customWidth="1"/>
    <col min="2671" max="2671" width="10.7109375" style="2" bestFit="1" customWidth="1"/>
    <col min="2672" max="2672" width="10.5703125" style="2" bestFit="1" customWidth="1"/>
    <col min="2673" max="2673" width="11" style="2" bestFit="1" customWidth="1"/>
    <col min="2674" max="2676" width="2.140625" style="2" bestFit="1" customWidth="1"/>
    <col min="2677" max="2677" width="3.140625" style="2" customWidth="1"/>
    <col min="2678" max="2678" width="12.28515625" style="2" bestFit="1" customWidth="1"/>
    <col min="2679" max="2679" width="3" style="2" customWidth="1"/>
    <col min="2680" max="2680" width="14" style="2" bestFit="1" customWidth="1"/>
    <col min="2681" max="2916" width="9.140625" style="2"/>
    <col min="2917" max="2917" width="11.85546875" style="2" customWidth="1"/>
    <col min="2918" max="2918" width="53.42578125" style="2" bestFit="1" customWidth="1"/>
    <col min="2919" max="2919" width="14.7109375" style="2" bestFit="1" customWidth="1"/>
    <col min="2920" max="2920" width="23.5703125" style="2" bestFit="1" customWidth="1"/>
    <col min="2921" max="2922" width="13.28515625" style="2" bestFit="1" customWidth="1"/>
    <col min="2923" max="2923" width="20.140625" style="2" bestFit="1" customWidth="1"/>
    <col min="2924" max="2924" width="5.140625" style="2" customWidth="1"/>
    <col min="2925" max="2925" width="19.28515625" style="2" bestFit="1" customWidth="1"/>
    <col min="2926" max="2926" width="9" style="2" bestFit="1" customWidth="1"/>
    <col min="2927" max="2927" width="10.7109375" style="2" bestFit="1" customWidth="1"/>
    <col min="2928" max="2928" width="10.5703125" style="2" bestFit="1" customWidth="1"/>
    <col min="2929" max="2929" width="11" style="2" bestFit="1" customWidth="1"/>
    <col min="2930" max="2932" width="2.140625" style="2" bestFit="1" customWidth="1"/>
    <col min="2933" max="2933" width="3.140625" style="2" customWidth="1"/>
    <col min="2934" max="2934" width="12.28515625" style="2" bestFit="1" customWidth="1"/>
    <col min="2935" max="2935" width="3" style="2" customWidth="1"/>
    <col min="2936" max="2936" width="14" style="2" bestFit="1" customWidth="1"/>
    <col min="2937" max="3172" width="9.140625" style="2"/>
    <col min="3173" max="3173" width="9.140625" style="2" customWidth="1"/>
    <col min="3174" max="16384" width="9.140625" style="2"/>
  </cols>
  <sheetData>
    <row r="1" spans="1:18">
      <c r="A1" s="732" t="str">
        <f>[52]ACCOUNTS!$A$1</f>
        <v>Account Inputs</v>
      </c>
    </row>
    <row r="2" spans="1:18" s="4" customFormat="1">
      <c r="A2" s="3"/>
    </row>
    <row r="3" spans="1:18" s="4" customFormat="1" ht="67.5">
      <c r="A3" s="733" t="str">
        <f>[52]ACCOUNTS!A3</f>
        <v xml:space="preserve">No. </v>
      </c>
      <c r="B3" s="733" t="str">
        <f>[52]ACCOUNTS!B3</f>
        <v>Account Description</v>
      </c>
      <c r="C3" s="733"/>
      <c r="D3" s="733" t="str">
        <f>[52]ACCOUNTS!D3</f>
        <v>Historic Test Year Twelve Months ended December 2018</v>
      </c>
      <c r="E3" s="733" t="str">
        <f>[52]ACCOUNTS!E3</f>
        <v>Restating &amp; Pro Forma Adjustments</v>
      </c>
      <c r="F3" s="733" t="str">
        <f>[52]ACCOUNTS!F3</f>
        <v>Rate Increase Related Adjustments</v>
      </c>
      <c r="G3" s="733" t="str">
        <f>[52]ACCOUNTS!G3</f>
        <v>Adjusted Test Year Twelve Months ended December 2018 @ Proforma Rev Requirement</v>
      </c>
      <c r="H3" s="733"/>
      <c r="I3" s="733" t="str">
        <f>[52]ACCOUNTS!I3</f>
        <v>Function</v>
      </c>
      <c r="J3" s="733" t="str">
        <f>[52]ACCOUNTS!J3</f>
        <v>Classifier</v>
      </c>
      <c r="K3" s="733" t="str">
        <f>[52]ACCOUNTS!K3</f>
        <v>DEM</v>
      </c>
      <c r="L3" s="733" t="str">
        <f>[52]ACCOUNTS!L3</f>
        <v>NRG</v>
      </c>
      <c r="M3" s="733" t="str">
        <f>[52]ACCOUNTS!M3</f>
        <v>CUS</v>
      </c>
      <c r="N3" s="733" t="str">
        <f>[52]ACCOUNTS!N3</f>
        <v>~</v>
      </c>
      <c r="O3" s="733" t="str">
        <f>[52]ACCOUNTS!O3</f>
        <v>~</v>
      </c>
      <c r="P3" s="733" t="str">
        <f>[52]ACCOUNTS!P3</f>
        <v>~</v>
      </c>
      <c r="Q3" s="733"/>
      <c r="R3" s="733" t="str">
        <f>[52]ACCOUNTS!R3</f>
        <v>Internal</v>
      </c>
    </row>
    <row r="4" spans="1:18"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>
      <c r="A5" s="1" t="s">
        <v>88</v>
      </c>
    </row>
    <row r="7" spans="1:18">
      <c r="A7" s="1" t="s">
        <v>89</v>
      </c>
    </row>
    <row r="8" spans="1:18" outlineLevel="1">
      <c r="A8" s="7"/>
    </row>
    <row r="9" spans="1:18" outlineLevel="1">
      <c r="A9" s="8"/>
      <c r="B9" s="9" t="s">
        <v>90</v>
      </c>
    </row>
    <row r="10" spans="1:18" outlineLevel="1">
      <c r="A10" s="734">
        <f>[52]ACCOUNTS!A10</f>
        <v>300</v>
      </c>
      <c r="B10" s="735" t="str">
        <f>[52]ACCOUNTS!B10</f>
        <v>Generation/Transmission</v>
      </c>
      <c r="C10" s="736">
        <f>[52]ACCOUNTS!C10</f>
        <v>77723700.535854891</v>
      </c>
      <c r="D10" s="737">
        <f>[52]ACCOUNTS!D10</f>
        <v>77723700.535854891</v>
      </c>
      <c r="E10" s="738">
        <f>[52]ACCOUNTS!E10</f>
        <v>0</v>
      </c>
      <c r="F10" s="738">
        <f>[52]ACCOUNTS!F10</f>
        <v>0</v>
      </c>
      <c r="G10" s="738">
        <f>[52]ACCOUNTS!G10</f>
        <v>77723700.535854891</v>
      </c>
      <c r="H10" s="698"/>
      <c r="I10" s="739" t="str">
        <f>[52]ACCOUNTS!I10</f>
        <v>F_PRODU</v>
      </c>
      <c r="J10" s="739" t="str">
        <f>[52]ACCOUNTS!J10</f>
        <v>PC4</v>
      </c>
      <c r="K10" s="739" t="str">
        <f>[52]ACCOUNTS!K10</f>
        <v>DEM_2B</v>
      </c>
      <c r="L10" s="739" t="str">
        <f>[52]ACCOUNTS!L10</f>
        <v>ENERGY_2</v>
      </c>
      <c r="M10" s="739">
        <f>[52]ACCOUNTS!M10</f>
        <v>0</v>
      </c>
      <c r="N10" s="739">
        <f>[52]ACCOUNTS!N10</f>
        <v>0</v>
      </c>
      <c r="O10" s="739">
        <f>[52]ACCOUNTS!O10</f>
        <v>0</v>
      </c>
      <c r="P10" s="739">
        <f>[52]ACCOUNTS!P10</f>
        <v>0</v>
      </c>
      <c r="Q10" s="739">
        <f>[52]ACCOUNTS!Q10</f>
        <v>0</v>
      </c>
      <c r="R10" s="739">
        <f>[52]ACCOUNTS!R10</f>
        <v>0</v>
      </c>
    </row>
    <row r="11" spans="1:18" outlineLevel="1">
      <c r="A11" s="734">
        <f>[52]ACCOUNTS!A11</f>
        <v>300.01</v>
      </c>
      <c r="B11" s="735" t="str">
        <f>[52]ACCOUNTS!B11</f>
        <v>Distribution</v>
      </c>
      <c r="C11" s="736">
        <f>[52]ACCOUNTS!C11</f>
        <v>48660476.437339872</v>
      </c>
      <c r="D11" s="737">
        <f>[52]ACCOUNTS!D11</f>
        <v>48660476.437339872</v>
      </c>
      <c r="E11" s="738">
        <f>[52]ACCOUNTS!E11</f>
        <v>0</v>
      </c>
      <c r="F11" s="738">
        <f>[52]ACCOUNTS!F11</f>
        <v>0</v>
      </c>
      <c r="G11" s="738">
        <f>[52]ACCOUNTS!G11</f>
        <v>48660476.437339872</v>
      </c>
      <c r="H11" s="698"/>
      <c r="I11" s="739">
        <f>[52]ACCOUNTS!I11</f>
        <v>0</v>
      </c>
      <c r="J11" s="739">
        <f>[52]ACCOUNTS!J11</f>
        <v>0</v>
      </c>
      <c r="K11" s="739">
        <f>[52]ACCOUNTS!K11</f>
        <v>0</v>
      </c>
      <c r="L11" s="739">
        <f>[52]ACCOUNTS!L11</f>
        <v>0</v>
      </c>
      <c r="M11" s="739">
        <f>[52]ACCOUNTS!M11</f>
        <v>0</v>
      </c>
      <c r="N11" s="739">
        <f>[52]ACCOUNTS!N11</f>
        <v>0</v>
      </c>
      <c r="O11" s="739">
        <f>[52]ACCOUNTS!O11</f>
        <v>0</v>
      </c>
      <c r="P11" s="739">
        <f>[52]ACCOUNTS!P11</f>
        <v>0</v>
      </c>
      <c r="Q11" s="739">
        <f>[52]ACCOUNTS!Q11</f>
        <v>0</v>
      </c>
      <c r="R11" s="739" t="str">
        <f>[52]ACCOUNTS!R11</f>
        <v>DP.T</v>
      </c>
    </row>
    <row r="12" spans="1:18" outlineLevel="1">
      <c r="A12" s="734">
        <f>[52]ACCOUNTS!A12</f>
        <v>300.02</v>
      </c>
      <c r="B12" s="735" t="str">
        <f>[52]ACCOUNTS!B12</f>
        <v>Other</v>
      </c>
      <c r="C12" s="736">
        <f>[52]ACCOUNTS!C12</f>
        <v>306106347.0642063</v>
      </c>
      <c r="D12" s="737">
        <f>[52]ACCOUNTS!D12</f>
        <v>255525499.29850531</v>
      </c>
      <c r="E12" s="738">
        <f>[52]ACCOUNTS!E12</f>
        <v>50580847.765701011</v>
      </c>
      <c r="F12" s="738">
        <f>[52]ACCOUNTS!F12</f>
        <v>0</v>
      </c>
      <c r="G12" s="738">
        <f>[52]ACCOUNTS!G12</f>
        <v>306106347.0642063</v>
      </c>
      <c r="H12" s="698"/>
      <c r="I12" s="739">
        <f>[52]ACCOUNTS!I12</f>
        <v>0</v>
      </c>
      <c r="J12" s="739">
        <f>[52]ACCOUNTS!J12</f>
        <v>0</v>
      </c>
      <c r="K12" s="739">
        <f>[52]ACCOUNTS!K12</f>
        <v>0</v>
      </c>
      <c r="L12" s="739">
        <f>[52]ACCOUNTS!L12</f>
        <v>0</v>
      </c>
      <c r="M12" s="739">
        <f>[52]ACCOUNTS!M12</f>
        <v>0</v>
      </c>
      <c r="N12" s="739">
        <f>[52]ACCOUNTS!N12</f>
        <v>0</v>
      </c>
      <c r="O12" s="739">
        <f>[52]ACCOUNTS!O12</f>
        <v>0</v>
      </c>
      <c r="P12" s="739">
        <f>[52]ACCOUNTS!P12</f>
        <v>0</v>
      </c>
      <c r="Q12" s="739">
        <f>[52]ACCOUNTS!Q12</f>
        <v>0</v>
      </c>
      <c r="R12" s="739" t="str">
        <f>[52]ACCOUNTS!R12</f>
        <v>GP.T</v>
      </c>
    </row>
    <row r="13" spans="1:18" s="4" customFormat="1" outlineLevel="1">
      <c r="A13" s="698"/>
      <c r="B13" s="693" t="str">
        <f>[52]ACCOUNTS!B13</f>
        <v>Sub-total</v>
      </c>
      <c r="C13" s="740">
        <f>[52]ACCOUNTS!C13</f>
        <v>432490524.03740108</v>
      </c>
      <c r="D13" s="740">
        <f>[52]ACCOUNTS!D13</f>
        <v>381909676.27170008</v>
      </c>
      <c r="E13" s="740">
        <f>[52]ACCOUNTS!E13</f>
        <v>50580847.765701011</v>
      </c>
      <c r="F13" s="740">
        <f>[52]ACCOUNTS!F13</f>
        <v>0</v>
      </c>
      <c r="G13" s="740">
        <f>[52]ACCOUNTS!G13</f>
        <v>432490524.03740108</v>
      </c>
      <c r="H13" s="698"/>
      <c r="I13" s="741"/>
      <c r="J13" s="741"/>
      <c r="K13" s="741"/>
      <c r="L13" s="741"/>
      <c r="M13" s="741"/>
      <c r="N13" s="741"/>
      <c r="O13" s="741"/>
      <c r="P13" s="741"/>
      <c r="Q13" s="698"/>
      <c r="R13" s="741"/>
    </row>
    <row r="14" spans="1:18" outlineLevel="1">
      <c r="A14" s="2"/>
    </row>
    <row r="15" spans="1:18" outlineLevel="1">
      <c r="A15" s="2"/>
      <c r="B15" s="12" t="s">
        <v>91</v>
      </c>
    </row>
    <row r="16" spans="1:18" outlineLevel="1">
      <c r="A16" s="734">
        <f>[52]ACCOUNTS!A16</f>
        <v>310</v>
      </c>
      <c r="B16" s="735" t="str">
        <f>[52]ACCOUNTS!B16</f>
        <v>Thermal Baseload Generation</v>
      </c>
      <c r="C16" s="736">
        <f>[52]ACCOUNTS!C16</f>
        <v>1396510000</v>
      </c>
      <c r="D16" s="737">
        <f>[52]ACCOUNTS!D16</f>
        <v>1400303421</v>
      </c>
      <c r="E16" s="738">
        <f>[52]ACCOUNTS!E16</f>
        <v>-3793421</v>
      </c>
      <c r="F16" s="738">
        <f>[52]ACCOUNTS!F16</f>
        <v>0</v>
      </c>
      <c r="G16" s="738">
        <f>[52]ACCOUNTS!G16</f>
        <v>1396510000</v>
      </c>
      <c r="H16" s="698"/>
      <c r="I16" s="739" t="str">
        <f>[52]ACCOUNTS!I16</f>
        <v>F_PRODU</v>
      </c>
      <c r="J16" s="739" t="str">
        <f>[52]ACCOUNTS!J16</f>
        <v>PC4</v>
      </c>
      <c r="K16" s="739" t="str">
        <f>[52]ACCOUNTS!K16</f>
        <v>DEM_2B</v>
      </c>
      <c r="L16" s="739" t="str">
        <f>[52]ACCOUNTS!L16</f>
        <v>ENERGY_2</v>
      </c>
      <c r="M16" s="739">
        <f>[52]ACCOUNTS!M16</f>
        <v>0</v>
      </c>
      <c r="N16" s="739">
        <f>[52]ACCOUNTS!N16</f>
        <v>0</v>
      </c>
      <c r="O16" s="739">
        <f>[52]ACCOUNTS!O16</f>
        <v>0</v>
      </c>
      <c r="P16" s="739">
        <f>[52]ACCOUNTS!P16</f>
        <v>0</v>
      </c>
      <c r="Q16" s="739">
        <f>[52]ACCOUNTS!Q16</f>
        <v>0</v>
      </c>
      <c r="R16" s="739">
        <f>[52]ACCOUNTS!R16</f>
        <v>0</v>
      </c>
    </row>
    <row r="17" spans="1:18" outlineLevel="1">
      <c r="A17" s="734">
        <f>[52]ACCOUNTS!A17</f>
        <v>330</v>
      </c>
      <c r="B17" s="735" t="str">
        <f>[52]ACCOUNTS!B17</f>
        <v>Hydro Baseload Generation</v>
      </c>
      <c r="C17" s="736">
        <f>[52]ACCOUNTS!C17</f>
        <v>729618000</v>
      </c>
      <c r="D17" s="737">
        <f>[52]ACCOUNTS!D17</f>
        <v>721052179</v>
      </c>
      <c r="E17" s="738">
        <f>[52]ACCOUNTS!E17</f>
        <v>8565821</v>
      </c>
      <c r="F17" s="738">
        <f>[52]ACCOUNTS!F17</f>
        <v>0</v>
      </c>
      <c r="G17" s="738">
        <f>[52]ACCOUNTS!G17</f>
        <v>729618000</v>
      </c>
      <c r="H17" s="698"/>
      <c r="I17" s="739" t="str">
        <f>[52]ACCOUNTS!I17</f>
        <v>F_PRODU</v>
      </c>
      <c r="J17" s="739" t="str">
        <f>[52]ACCOUNTS!J17</f>
        <v>PC4</v>
      </c>
      <c r="K17" s="739" t="str">
        <f>[52]ACCOUNTS!K17</f>
        <v>DEM_2B</v>
      </c>
      <c r="L17" s="739" t="str">
        <f>[52]ACCOUNTS!L17</f>
        <v>ENERGY_2</v>
      </c>
      <c r="M17" s="739">
        <f>[52]ACCOUNTS!M17</f>
        <v>0</v>
      </c>
      <c r="N17" s="739">
        <f>[52]ACCOUNTS!N17</f>
        <v>0</v>
      </c>
      <c r="O17" s="739">
        <f>[52]ACCOUNTS!O17</f>
        <v>0</v>
      </c>
      <c r="P17" s="739">
        <f>[52]ACCOUNTS!P17</f>
        <v>0</v>
      </c>
      <c r="Q17" s="739">
        <f>[52]ACCOUNTS!Q17</f>
        <v>0</v>
      </c>
      <c r="R17" s="739">
        <f>[52]ACCOUNTS!R17</f>
        <v>0</v>
      </c>
    </row>
    <row r="18" spans="1:18" outlineLevel="1">
      <c r="A18" s="734">
        <f>[52]ACCOUNTS!A18</f>
        <v>340</v>
      </c>
      <c r="B18" s="735" t="str">
        <f>[52]ACCOUNTS!B18</f>
        <v>Other Production Generation</v>
      </c>
      <c r="C18" s="736">
        <f>[52]ACCOUNTS!C18</f>
        <v>1971707000</v>
      </c>
      <c r="D18" s="737">
        <f>[52]ACCOUNTS!D18</f>
        <v>1966002966</v>
      </c>
      <c r="E18" s="738">
        <f>[52]ACCOUNTS!E18</f>
        <v>5704034</v>
      </c>
      <c r="F18" s="738">
        <f>[52]ACCOUNTS!F18</f>
        <v>0</v>
      </c>
      <c r="G18" s="738">
        <f>[52]ACCOUNTS!G18</f>
        <v>1971707000</v>
      </c>
      <c r="H18" s="698"/>
      <c r="I18" s="739" t="str">
        <f>[52]ACCOUNTS!I18</f>
        <v>F_PRODU</v>
      </c>
      <c r="J18" s="739" t="str">
        <f>[52]ACCOUNTS!J18</f>
        <v>PC4</v>
      </c>
      <c r="K18" s="739" t="str">
        <f>[52]ACCOUNTS!K18</f>
        <v>DEM_2B</v>
      </c>
      <c r="L18" s="739" t="str">
        <f>[52]ACCOUNTS!L18</f>
        <v>ENERGY_2</v>
      </c>
      <c r="M18" s="739">
        <f>[52]ACCOUNTS!M18</f>
        <v>0</v>
      </c>
      <c r="N18" s="739">
        <f>[52]ACCOUNTS!N18</f>
        <v>0</v>
      </c>
      <c r="O18" s="739">
        <f>[52]ACCOUNTS!O18</f>
        <v>0</v>
      </c>
      <c r="P18" s="739">
        <f>[52]ACCOUNTS!P18</f>
        <v>0</v>
      </c>
      <c r="Q18" s="739">
        <f>[52]ACCOUNTS!Q18</f>
        <v>0</v>
      </c>
      <c r="R18" s="739">
        <f>[52]ACCOUNTS!R18</f>
        <v>0</v>
      </c>
    </row>
    <row r="19" spans="1:18" outlineLevel="1">
      <c r="A19" s="734" t="str">
        <f>[52]ACCOUNTS!A19</f>
        <v>~</v>
      </c>
      <c r="B19" s="735" t="str">
        <f>[52]ACCOUNTS!B19</f>
        <v>~</v>
      </c>
      <c r="C19" s="736">
        <f>[52]ACCOUNTS!C19</f>
        <v>0</v>
      </c>
      <c r="D19" s="737">
        <f>[52]ACCOUNTS!D19</f>
        <v>0</v>
      </c>
      <c r="E19" s="738">
        <f>[52]ACCOUNTS!E19</f>
        <v>0</v>
      </c>
      <c r="F19" s="738">
        <f>[52]ACCOUNTS!F19</f>
        <v>0</v>
      </c>
      <c r="G19" s="738">
        <f>[52]ACCOUNTS!G19</f>
        <v>0</v>
      </c>
      <c r="H19" s="698"/>
      <c r="I19" s="739">
        <f>[52]ACCOUNTS!I19</f>
        <v>0</v>
      </c>
      <c r="J19" s="739">
        <f>[52]ACCOUNTS!J19</f>
        <v>0</v>
      </c>
      <c r="K19" s="739">
        <f>[52]ACCOUNTS!K19</f>
        <v>0</v>
      </c>
      <c r="L19" s="739">
        <f>[52]ACCOUNTS!L19</f>
        <v>0</v>
      </c>
      <c r="M19" s="739">
        <f>[52]ACCOUNTS!M19</f>
        <v>0</v>
      </c>
      <c r="N19" s="739">
        <f>[52]ACCOUNTS!N19</f>
        <v>0</v>
      </c>
      <c r="O19" s="739">
        <f>[52]ACCOUNTS!O19</f>
        <v>0</v>
      </c>
      <c r="P19" s="739">
        <f>[52]ACCOUNTS!P19</f>
        <v>0</v>
      </c>
      <c r="Q19" s="739">
        <f>[52]ACCOUNTS!Q19</f>
        <v>0</v>
      </c>
      <c r="R19" s="739">
        <f>[52]ACCOUNTS!R19</f>
        <v>0</v>
      </c>
    </row>
    <row r="20" spans="1:18" outlineLevel="1">
      <c r="A20" s="734" t="str">
        <f>[52]ACCOUNTS!A20</f>
        <v>~</v>
      </c>
      <c r="B20" s="735" t="str">
        <f>[52]ACCOUNTS!B20</f>
        <v>~</v>
      </c>
      <c r="C20" s="736">
        <f>[52]ACCOUNTS!C20</f>
        <v>0</v>
      </c>
      <c r="D20" s="737">
        <f>[52]ACCOUNTS!D20</f>
        <v>0</v>
      </c>
      <c r="E20" s="738">
        <f>[52]ACCOUNTS!E20</f>
        <v>0</v>
      </c>
      <c r="F20" s="738">
        <f>[52]ACCOUNTS!F20</f>
        <v>0</v>
      </c>
      <c r="G20" s="738">
        <f>[52]ACCOUNTS!G20</f>
        <v>0</v>
      </c>
      <c r="H20" s="698"/>
      <c r="I20" s="739">
        <f>[52]ACCOUNTS!I20</f>
        <v>0</v>
      </c>
      <c r="J20" s="739">
        <f>[52]ACCOUNTS!J20</f>
        <v>0</v>
      </c>
      <c r="K20" s="739">
        <f>[52]ACCOUNTS!K20</f>
        <v>0</v>
      </c>
      <c r="L20" s="739">
        <f>[52]ACCOUNTS!L20</f>
        <v>0</v>
      </c>
      <c r="M20" s="739">
        <f>[52]ACCOUNTS!M20</f>
        <v>0</v>
      </c>
      <c r="N20" s="739">
        <f>[52]ACCOUNTS!N20</f>
        <v>0</v>
      </c>
      <c r="O20" s="739">
        <f>[52]ACCOUNTS!O20</f>
        <v>0</v>
      </c>
      <c r="P20" s="739">
        <f>[52]ACCOUNTS!P20</f>
        <v>0</v>
      </c>
      <c r="Q20" s="739">
        <f>[52]ACCOUNTS!Q20</f>
        <v>0</v>
      </c>
      <c r="R20" s="739">
        <f>[52]ACCOUNTS!R20</f>
        <v>0</v>
      </c>
    </row>
    <row r="21" spans="1:18" outlineLevel="1">
      <c r="A21" s="734" t="str">
        <f>[52]ACCOUNTS!A21</f>
        <v>~</v>
      </c>
      <c r="B21" s="735" t="str">
        <f>[52]ACCOUNTS!B21</f>
        <v>~</v>
      </c>
      <c r="C21" s="736">
        <f>[52]ACCOUNTS!C21</f>
        <v>0</v>
      </c>
      <c r="D21" s="737">
        <f>[52]ACCOUNTS!D21</f>
        <v>0</v>
      </c>
      <c r="E21" s="738">
        <f>[52]ACCOUNTS!E21</f>
        <v>0</v>
      </c>
      <c r="F21" s="738">
        <f>[52]ACCOUNTS!F21</f>
        <v>0</v>
      </c>
      <c r="G21" s="738">
        <f>[52]ACCOUNTS!G21</f>
        <v>0</v>
      </c>
      <c r="H21" s="698"/>
      <c r="I21" s="739">
        <f>[52]ACCOUNTS!I21</f>
        <v>0</v>
      </c>
      <c r="J21" s="739">
        <f>[52]ACCOUNTS!J21</f>
        <v>0</v>
      </c>
      <c r="K21" s="739">
        <f>[52]ACCOUNTS!K21</f>
        <v>0</v>
      </c>
      <c r="L21" s="739">
        <f>[52]ACCOUNTS!L21</f>
        <v>0</v>
      </c>
      <c r="M21" s="739">
        <f>[52]ACCOUNTS!M21</f>
        <v>0</v>
      </c>
      <c r="N21" s="739">
        <f>[52]ACCOUNTS!N21</f>
        <v>0</v>
      </c>
      <c r="O21" s="739">
        <f>[52]ACCOUNTS!O21</f>
        <v>0</v>
      </c>
      <c r="P21" s="739">
        <f>[52]ACCOUNTS!P21</f>
        <v>0</v>
      </c>
      <c r="Q21" s="739">
        <f>[52]ACCOUNTS!Q21</f>
        <v>0</v>
      </c>
      <c r="R21" s="739">
        <f>[52]ACCOUNTS!R21</f>
        <v>0</v>
      </c>
    </row>
    <row r="22" spans="1:18" outlineLevel="1">
      <c r="A22" s="734" t="str">
        <f>[52]ACCOUNTS!A22</f>
        <v>~</v>
      </c>
      <c r="B22" s="735" t="str">
        <f>[52]ACCOUNTS!B22</f>
        <v>~</v>
      </c>
      <c r="C22" s="736">
        <f>[52]ACCOUNTS!C22</f>
        <v>0</v>
      </c>
      <c r="D22" s="737">
        <f>[52]ACCOUNTS!D22</f>
        <v>0</v>
      </c>
      <c r="E22" s="738">
        <f>[52]ACCOUNTS!E22</f>
        <v>0</v>
      </c>
      <c r="F22" s="738">
        <f>[52]ACCOUNTS!F22</f>
        <v>0</v>
      </c>
      <c r="G22" s="738">
        <f>[52]ACCOUNTS!G22</f>
        <v>0</v>
      </c>
      <c r="H22" s="698"/>
      <c r="I22" s="739">
        <f>[52]ACCOUNTS!I22</f>
        <v>0</v>
      </c>
      <c r="J22" s="739">
        <f>[52]ACCOUNTS!J22</f>
        <v>0</v>
      </c>
      <c r="K22" s="739">
        <f>[52]ACCOUNTS!K22</f>
        <v>0</v>
      </c>
      <c r="L22" s="739">
        <f>[52]ACCOUNTS!L22</f>
        <v>0</v>
      </c>
      <c r="M22" s="739">
        <f>[52]ACCOUNTS!M22</f>
        <v>0</v>
      </c>
      <c r="N22" s="739">
        <f>[52]ACCOUNTS!N22</f>
        <v>0</v>
      </c>
      <c r="O22" s="739">
        <f>[52]ACCOUNTS!O22</f>
        <v>0</v>
      </c>
      <c r="P22" s="739">
        <f>[52]ACCOUNTS!P22</f>
        <v>0</v>
      </c>
      <c r="Q22" s="739">
        <f>[52]ACCOUNTS!Q22</f>
        <v>0</v>
      </c>
      <c r="R22" s="739">
        <f>[52]ACCOUNTS!R22</f>
        <v>0</v>
      </c>
    </row>
    <row r="23" spans="1:18" outlineLevel="1">
      <c r="A23" s="734" t="str">
        <f>[52]ACCOUNTS!A23</f>
        <v>~</v>
      </c>
      <c r="B23" s="735" t="str">
        <f>[52]ACCOUNTS!B23</f>
        <v>~</v>
      </c>
      <c r="C23" s="736">
        <f>[52]ACCOUNTS!C23</f>
        <v>0</v>
      </c>
      <c r="D23" s="737">
        <f>[52]ACCOUNTS!D23</f>
        <v>0</v>
      </c>
      <c r="E23" s="738">
        <f>[52]ACCOUNTS!E23</f>
        <v>0</v>
      </c>
      <c r="F23" s="738">
        <f>[52]ACCOUNTS!F23</f>
        <v>0</v>
      </c>
      <c r="G23" s="738">
        <f>[52]ACCOUNTS!G23</f>
        <v>0</v>
      </c>
      <c r="H23" s="698"/>
      <c r="I23" s="739">
        <f>[52]ACCOUNTS!I23</f>
        <v>0</v>
      </c>
      <c r="J23" s="739">
        <f>[52]ACCOUNTS!J23</f>
        <v>0</v>
      </c>
      <c r="K23" s="739">
        <f>[52]ACCOUNTS!K23</f>
        <v>0</v>
      </c>
      <c r="L23" s="739">
        <f>[52]ACCOUNTS!L23</f>
        <v>0</v>
      </c>
      <c r="M23" s="739">
        <f>[52]ACCOUNTS!M23</f>
        <v>0</v>
      </c>
      <c r="N23" s="739">
        <f>[52]ACCOUNTS!N23</f>
        <v>0</v>
      </c>
      <c r="O23" s="739">
        <f>[52]ACCOUNTS!O23</f>
        <v>0</v>
      </c>
      <c r="P23" s="739">
        <f>[52]ACCOUNTS!P23</f>
        <v>0</v>
      </c>
      <c r="Q23" s="739">
        <f>[52]ACCOUNTS!Q23</f>
        <v>0</v>
      </c>
      <c r="R23" s="739">
        <f>[52]ACCOUNTS!R23</f>
        <v>0</v>
      </c>
    </row>
    <row r="24" spans="1:18" outlineLevel="1">
      <c r="A24" s="734" t="str">
        <f>[52]ACCOUNTS!A24</f>
        <v>~</v>
      </c>
      <c r="B24" s="735" t="str">
        <f>[52]ACCOUNTS!B24</f>
        <v>~</v>
      </c>
      <c r="C24" s="736">
        <f>[52]ACCOUNTS!C24</f>
        <v>0</v>
      </c>
      <c r="D24" s="737">
        <f>[52]ACCOUNTS!D24</f>
        <v>0</v>
      </c>
      <c r="E24" s="738">
        <f>[52]ACCOUNTS!E24</f>
        <v>0</v>
      </c>
      <c r="F24" s="738">
        <f>[52]ACCOUNTS!F24</f>
        <v>0</v>
      </c>
      <c r="G24" s="738">
        <f>[52]ACCOUNTS!G24</f>
        <v>0</v>
      </c>
      <c r="H24" s="698"/>
      <c r="I24" s="739">
        <f>[52]ACCOUNTS!I24</f>
        <v>0</v>
      </c>
      <c r="J24" s="739">
        <f>[52]ACCOUNTS!J24</f>
        <v>0</v>
      </c>
      <c r="K24" s="739">
        <f>[52]ACCOUNTS!K24</f>
        <v>0</v>
      </c>
      <c r="L24" s="739">
        <f>[52]ACCOUNTS!L24</f>
        <v>0</v>
      </c>
      <c r="M24" s="739">
        <f>[52]ACCOUNTS!M24</f>
        <v>0</v>
      </c>
      <c r="N24" s="739">
        <f>[52]ACCOUNTS!N24</f>
        <v>0</v>
      </c>
      <c r="O24" s="739">
        <f>[52]ACCOUNTS!O24</f>
        <v>0</v>
      </c>
      <c r="P24" s="739">
        <f>[52]ACCOUNTS!P24</f>
        <v>0</v>
      </c>
      <c r="Q24" s="739">
        <f>[52]ACCOUNTS!Q24</f>
        <v>0</v>
      </c>
      <c r="R24" s="739">
        <f>[52]ACCOUNTS!R24</f>
        <v>0</v>
      </c>
    </row>
    <row r="25" spans="1:18" ht="13.5" customHeight="1" outlineLevel="1">
      <c r="A25" s="734" t="str">
        <f>[52]ACCOUNTS!A25</f>
        <v>~</v>
      </c>
      <c r="B25" s="735" t="str">
        <f>[52]ACCOUNTS!B25</f>
        <v>~</v>
      </c>
      <c r="C25" s="736">
        <f>[52]ACCOUNTS!C25</f>
        <v>0</v>
      </c>
      <c r="D25" s="737">
        <f>[52]ACCOUNTS!D25</f>
        <v>0</v>
      </c>
      <c r="E25" s="738">
        <f>[52]ACCOUNTS!E25</f>
        <v>0</v>
      </c>
      <c r="F25" s="738">
        <f>[52]ACCOUNTS!F25</f>
        <v>0</v>
      </c>
      <c r="G25" s="738">
        <f>[52]ACCOUNTS!G25</f>
        <v>0</v>
      </c>
      <c r="H25" s="698"/>
      <c r="I25" s="739">
        <f>[52]ACCOUNTS!I25</f>
        <v>0</v>
      </c>
      <c r="J25" s="739">
        <f>[52]ACCOUNTS!J25</f>
        <v>0</v>
      </c>
      <c r="K25" s="739">
        <f>[52]ACCOUNTS!K25</f>
        <v>0</v>
      </c>
      <c r="L25" s="739">
        <f>[52]ACCOUNTS!L25</f>
        <v>0</v>
      </c>
      <c r="M25" s="739">
        <f>[52]ACCOUNTS!M25</f>
        <v>0</v>
      </c>
      <c r="N25" s="739">
        <f>[52]ACCOUNTS!N25</f>
        <v>0</v>
      </c>
      <c r="O25" s="739">
        <f>[52]ACCOUNTS!O25</f>
        <v>0</v>
      </c>
      <c r="P25" s="739">
        <f>[52]ACCOUNTS!P25</f>
        <v>0</v>
      </c>
      <c r="Q25" s="739">
        <f>[52]ACCOUNTS!Q25</f>
        <v>0</v>
      </c>
      <c r="R25" s="739">
        <f>[52]ACCOUNTS!R25</f>
        <v>0</v>
      </c>
    </row>
    <row r="26" spans="1:18" outlineLevel="1">
      <c r="A26" s="734" t="str">
        <f>[52]ACCOUNTS!A26</f>
        <v>~</v>
      </c>
      <c r="B26" s="735" t="str">
        <f>[52]ACCOUNTS!B26</f>
        <v>~</v>
      </c>
      <c r="C26" s="736">
        <f>[52]ACCOUNTS!C26</f>
        <v>0</v>
      </c>
      <c r="D26" s="737">
        <f>[52]ACCOUNTS!D26</f>
        <v>0</v>
      </c>
      <c r="E26" s="738">
        <f>[52]ACCOUNTS!E26</f>
        <v>0</v>
      </c>
      <c r="F26" s="738">
        <f>[52]ACCOUNTS!F26</f>
        <v>0</v>
      </c>
      <c r="G26" s="738">
        <f>[52]ACCOUNTS!G26</f>
        <v>0</v>
      </c>
      <c r="H26" s="698"/>
      <c r="I26" s="739">
        <f>[52]ACCOUNTS!I26</f>
        <v>0</v>
      </c>
      <c r="J26" s="739">
        <f>[52]ACCOUNTS!J26</f>
        <v>0</v>
      </c>
      <c r="K26" s="739">
        <f>[52]ACCOUNTS!K26</f>
        <v>0</v>
      </c>
      <c r="L26" s="739">
        <f>[52]ACCOUNTS!L26</f>
        <v>0</v>
      </c>
      <c r="M26" s="739">
        <f>[52]ACCOUNTS!M26</f>
        <v>0</v>
      </c>
      <c r="N26" s="739">
        <f>[52]ACCOUNTS!N26</f>
        <v>0</v>
      </c>
      <c r="O26" s="739">
        <f>[52]ACCOUNTS!O26</f>
        <v>0</v>
      </c>
      <c r="P26" s="739">
        <f>[52]ACCOUNTS!P26</f>
        <v>0</v>
      </c>
      <c r="Q26" s="739">
        <f>[52]ACCOUNTS!Q26</f>
        <v>0</v>
      </c>
      <c r="R26" s="739">
        <f>[52]ACCOUNTS!R26</f>
        <v>0</v>
      </c>
    </row>
    <row r="27" spans="1:18" outlineLevel="1">
      <c r="A27" s="734" t="str">
        <f>[52]ACCOUNTS!A27</f>
        <v>~</v>
      </c>
      <c r="B27" s="735" t="str">
        <f>[52]ACCOUNTS!B27</f>
        <v>~</v>
      </c>
      <c r="C27" s="736">
        <f>[52]ACCOUNTS!C27</f>
        <v>0</v>
      </c>
      <c r="D27" s="737">
        <f>[52]ACCOUNTS!D27</f>
        <v>0</v>
      </c>
      <c r="E27" s="738">
        <f>[52]ACCOUNTS!E27</f>
        <v>0</v>
      </c>
      <c r="F27" s="738">
        <f>[52]ACCOUNTS!F27</f>
        <v>0</v>
      </c>
      <c r="G27" s="738">
        <f>[52]ACCOUNTS!G27</f>
        <v>0</v>
      </c>
      <c r="H27" s="698"/>
      <c r="I27" s="739">
        <f>[52]ACCOUNTS!I27</f>
        <v>0</v>
      </c>
      <c r="J27" s="739">
        <f>[52]ACCOUNTS!J27</f>
        <v>0</v>
      </c>
      <c r="K27" s="739">
        <f>[52]ACCOUNTS!K27</f>
        <v>0</v>
      </c>
      <c r="L27" s="739">
        <f>[52]ACCOUNTS!L27</f>
        <v>0</v>
      </c>
      <c r="M27" s="739">
        <f>[52]ACCOUNTS!M27</f>
        <v>0</v>
      </c>
      <c r="N27" s="739">
        <f>[52]ACCOUNTS!N27</f>
        <v>0</v>
      </c>
      <c r="O27" s="739">
        <f>[52]ACCOUNTS!O27</f>
        <v>0</v>
      </c>
      <c r="P27" s="739">
        <f>[52]ACCOUNTS!P27</f>
        <v>0</v>
      </c>
      <c r="Q27" s="739">
        <f>[52]ACCOUNTS!Q27</f>
        <v>0</v>
      </c>
      <c r="R27" s="739">
        <f>[52]ACCOUNTS!R27</f>
        <v>0</v>
      </c>
    </row>
    <row r="28" spans="1:18" s="4" customFormat="1" outlineLevel="1">
      <c r="A28" s="698"/>
      <c r="B28" s="693" t="str">
        <f>[52]ACCOUNTS!B28</f>
        <v>Sub-total</v>
      </c>
      <c r="C28" s="740">
        <f>[52]ACCOUNTS!C28</f>
        <v>4097835000</v>
      </c>
      <c r="D28" s="740">
        <f>[52]ACCOUNTS!D28</f>
        <v>4087358566</v>
      </c>
      <c r="E28" s="740">
        <f>[52]ACCOUNTS!E28</f>
        <v>10476434</v>
      </c>
      <c r="F28" s="740">
        <f>[52]ACCOUNTS!F28</f>
        <v>0</v>
      </c>
      <c r="G28" s="740">
        <f>[52]ACCOUNTS!G28</f>
        <v>4097835000</v>
      </c>
      <c r="H28" s="698"/>
      <c r="I28" s="741"/>
      <c r="J28" s="741"/>
      <c r="K28" s="741"/>
      <c r="L28" s="741"/>
      <c r="M28" s="741"/>
      <c r="N28" s="741"/>
      <c r="O28" s="741"/>
      <c r="P28" s="741"/>
      <c r="Q28" s="698"/>
      <c r="R28" s="741"/>
    </row>
    <row r="29" spans="1:18" outlineLevel="1">
      <c r="A29" s="2"/>
    </row>
    <row r="30" spans="1:18" outlineLevel="1">
      <c r="A30" s="2"/>
      <c r="B30" s="9" t="s">
        <v>93</v>
      </c>
    </row>
    <row r="31" spans="1:18" outlineLevel="1">
      <c r="A31" s="734">
        <f>[52]ACCOUNTS!A31</f>
        <v>350</v>
      </c>
      <c r="B31" s="735" t="str">
        <f>[52]ACCOUNTS!B31</f>
        <v>Washington Transmission Plant</v>
      </c>
      <c r="C31" s="736">
        <f>[52]ACCOUNTS!C31</f>
        <v>1231639678.3700972</v>
      </c>
      <c r="D31" s="737">
        <f>[52]ACCOUNTS!D31</f>
        <v>1202261348</v>
      </c>
      <c r="E31" s="738">
        <f>[52]ACCOUNTS!E31</f>
        <v>29378330.370097201</v>
      </c>
      <c r="F31" s="738">
        <f>[52]ACCOUNTS!F31</f>
        <v>0</v>
      </c>
      <c r="G31" s="738">
        <f>[52]ACCOUNTS!G31</f>
        <v>1231639678.3700972</v>
      </c>
      <c r="H31" s="698"/>
      <c r="I31" s="739" t="str">
        <f>[52]ACCOUNTS!I31</f>
        <v>F_TRANS</v>
      </c>
      <c r="J31" s="739" t="str">
        <f>[52]ACCOUNTS!J31</f>
        <v>PC3</v>
      </c>
      <c r="K31" s="739" t="str">
        <f>[52]ACCOUNTS!K31</f>
        <v>DEM_2A</v>
      </c>
      <c r="L31" s="739" t="str">
        <f>[52]ACCOUNTS!L31</f>
        <v>ENERGY_1</v>
      </c>
      <c r="M31" s="739">
        <f>[52]ACCOUNTS!M31</f>
        <v>0</v>
      </c>
      <c r="N31" s="739">
        <f>[52]ACCOUNTS!N31</f>
        <v>0</v>
      </c>
      <c r="O31" s="739">
        <f>[52]ACCOUNTS!O31</f>
        <v>0</v>
      </c>
      <c r="P31" s="739">
        <f>[52]ACCOUNTS!P31</f>
        <v>0</v>
      </c>
      <c r="Q31" s="739">
        <f>[52]ACCOUNTS!Q31</f>
        <v>0</v>
      </c>
      <c r="R31" s="739">
        <f>[52]ACCOUNTS!R31</f>
        <v>0</v>
      </c>
    </row>
    <row r="32" spans="1:18" outlineLevel="1">
      <c r="A32" s="734">
        <f>[52]ACCOUNTS!A32</f>
        <v>350.01</v>
      </c>
      <c r="B32" s="742" t="str">
        <f>[52]ACCOUNTS!B32</f>
        <v>Washington Integrated Generation (GIF) Transmission Plant</v>
      </c>
      <c r="C32" s="736">
        <f>[52]ACCOUNTS!C32</f>
        <v>176912910.8499999</v>
      </c>
      <c r="D32" s="737">
        <f>[52]ACCOUNTS!D32</f>
        <v>176754568</v>
      </c>
      <c r="E32" s="738">
        <f>[52]ACCOUNTS!E32</f>
        <v>158342.84999990463</v>
      </c>
      <c r="F32" s="738">
        <f>[52]ACCOUNTS!F32</f>
        <v>0</v>
      </c>
      <c r="G32" s="738">
        <f>[52]ACCOUNTS!G32</f>
        <v>176912910.8499999</v>
      </c>
      <c r="H32" s="698"/>
      <c r="I32" s="739" t="str">
        <f>[52]ACCOUNTS!I32</f>
        <v>F_TRANS</v>
      </c>
      <c r="J32" s="739" t="str">
        <f>[52]ACCOUNTS!J32</f>
        <v>PC4</v>
      </c>
      <c r="K32" s="739" t="str">
        <f>[52]ACCOUNTS!K32</f>
        <v>DEM_2B</v>
      </c>
      <c r="L32" s="739" t="str">
        <f>[52]ACCOUNTS!L32</f>
        <v>ENERGY_2</v>
      </c>
      <c r="M32" s="739">
        <f>[52]ACCOUNTS!M32</f>
        <v>0</v>
      </c>
      <c r="N32" s="739">
        <f>[52]ACCOUNTS!N32</f>
        <v>0</v>
      </c>
      <c r="O32" s="739">
        <f>[52]ACCOUNTS!O32</f>
        <v>0</v>
      </c>
      <c r="P32" s="739">
        <f>[52]ACCOUNTS!P32</f>
        <v>0</v>
      </c>
      <c r="Q32" s="739">
        <f>[52]ACCOUNTS!Q32</f>
        <v>0</v>
      </c>
      <c r="R32" s="739">
        <f>[52]ACCOUNTS!R32</f>
        <v>0</v>
      </c>
    </row>
    <row r="33" spans="1:18" outlineLevel="1">
      <c r="A33" s="734">
        <f>[52]ACCOUNTS!A33</f>
        <v>350.02</v>
      </c>
      <c r="B33" s="742" t="str">
        <f>[52]ACCOUNTS!B33</f>
        <v>Washington Integrated Lease Facilities (LIF) Transmission Plant</v>
      </c>
      <c r="C33" s="736">
        <f>[52]ACCOUNTS!C33</f>
        <v>405246.36</v>
      </c>
      <c r="D33" s="737">
        <f>[52]ACCOUNTS!D33</f>
        <v>405246</v>
      </c>
      <c r="E33" s="738">
        <f>[52]ACCOUNTS!E33</f>
        <v>0.35999999998603016</v>
      </c>
      <c r="F33" s="738">
        <f>[52]ACCOUNTS!F33</f>
        <v>0</v>
      </c>
      <c r="G33" s="738">
        <f>[52]ACCOUNTS!G33</f>
        <v>405246.36</v>
      </c>
      <c r="H33" s="698"/>
      <c r="I33" s="739" t="str">
        <f>[52]ACCOUNTS!I33</f>
        <v>F_TRANS</v>
      </c>
      <c r="J33" s="739" t="str">
        <f>[52]ACCOUNTS!J33</f>
        <v>DEM</v>
      </c>
      <c r="K33" s="738" t="str">
        <f>[52]ACCOUNTS!K33</f>
        <v>DIR_449</v>
      </c>
      <c r="L33" s="739">
        <f>[52]ACCOUNTS!L33</f>
        <v>0</v>
      </c>
      <c r="M33" s="738">
        <f>[52]ACCOUNTS!M33</f>
        <v>0</v>
      </c>
      <c r="N33" s="739">
        <f>[52]ACCOUNTS!N33</f>
        <v>0</v>
      </c>
      <c r="O33" s="739">
        <f>[52]ACCOUNTS!O33</f>
        <v>0</v>
      </c>
      <c r="P33" s="739">
        <f>[52]ACCOUNTS!P33</f>
        <v>0</v>
      </c>
      <c r="Q33" s="739">
        <f>[52]ACCOUNTS!Q33</f>
        <v>0</v>
      </c>
      <c r="R33" s="739">
        <f>[52]ACCOUNTS!R33</f>
        <v>0</v>
      </c>
    </row>
    <row r="34" spans="1:18" outlineLevel="1">
      <c r="A34" s="734">
        <f>[52]ACCOUNTS!A34</f>
        <v>350.03</v>
      </c>
      <c r="B34" s="735" t="str">
        <f>[52]ACCOUNTS!B34</f>
        <v>Non-Washington Transmission Plant</v>
      </c>
      <c r="C34" s="736">
        <f>[52]ACCOUNTS!C34</f>
        <v>185779290.94</v>
      </c>
      <c r="D34" s="737">
        <f>[52]ACCOUNTS!D34</f>
        <v>185680043</v>
      </c>
      <c r="E34" s="738">
        <f>[52]ACCOUNTS!E34</f>
        <v>99247.939999997616</v>
      </c>
      <c r="F34" s="738">
        <f>[52]ACCOUNTS!F34</f>
        <v>0</v>
      </c>
      <c r="G34" s="738">
        <f>[52]ACCOUNTS!G34</f>
        <v>185779290.94</v>
      </c>
      <c r="H34" s="698"/>
      <c r="I34" s="739" t="str">
        <f>[52]ACCOUNTS!I34</f>
        <v>F_TRANS</v>
      </c>
      <c r="J34" s="739" t="str">
        <f>[52]ACCOUNTS!J34</f>
        <v>PC4</v>
      </c>
      <c r="K34" s="739" t="str">
        <f>[52]ACCOUNTS!K34</f>
        <v>DEM_2B</v>
      </c>
      <c r="L34" s="739" t="str">
        <f>[52]ACCOUNTS!L34</f>
        <v>ENERGY_2</v>
      </c>
      <c r="M34" s="739">
        <f>[52]ACCOUNTS!M34</f>
        <v>0</v>
      </c>
      <c r="N34" s="739">
        <f>[52]ACCOUNTS!N34</f>
        <v>0</v>
      </c>
      <c r="O34" s="739">
        <f>[52]ACCOUNTS!O34</f>
        <v>0</v>
      </c>
      <c r="P34" s="739">
        <f>[52]ACCOUNTS!P34</f>
        <v>0</v>
      </c>
      <c r="Q34" s="739">
        <f>[52]ACCOUNTS!Q34</f>
        <v>0</v>
      </c>
      <c r="R34" s="739">
        <f>[52]ACCOUNTS!R34</f>
        <v>0</v>
      </c>
    </row>
    <row r="35" spans="1:18" outlineLevel="1">
      <c r="A35" s="734" t="str">
        <f>[52]ACCOUNTS!A35</f>
        <v>~</v>
      </c>
      <c r="B35" s="735" t="str">
        <f>[52]ACCOUNTS!B35</f>
        <v>~</v>
      </c>
      <c r="C35" s="736">
        <f>[52]ACCOUNTS!C35</f>
        <v>0</v>
      </c>
      <c r="D35" s="737">
        <f>[52]ACCOUNTS!D35</f>
        <v>0</v>
      </c>
      <c r="E35" s="738">
        <f>[52]ACCOUNTS!E35</f>
        <v>0</v>
      </c>
      <c r="F35" s="738">
        <f>[52]ACCOUNTS!F35</f>
        <v>0</v>
      </c>
      <c r="G35" s="738">
        <f>[52]ACCOUNTS!G35</f>
        <v>0</v>
      </c>
      <c r="H35" s="698"/>
      <c r="I35" s="739">
        <f>[52]ACCOUNTS!I35</f>
        <v>0</v>
      </c>
      <c r="J35" s="739">
        <f>[52]ACCOUNTS!J35</f>
        <v>0</v>
      </c>
      <c r="K35" s="739">
        <f>[52]ACCOUNTS!K35</f>
        <v>0</v>
      </c>
      <c r="L35" s="739">
        <f>[52]ACCOUNTS!L35</f>
        <v>0</v>
      </c>
      <c r="M35" s="739">
        <f>[52]ACCOUNTS!M35</f>
        <v>0</v>
      </c>
      <c r="N35" s="739">
        <f>[52]ACCOUNTS!N35</f>
        <v>0</v>
      </c>
      <c r="O35" s="739">
        <f>[52]ACCOUNTS!O35</f>
        <v>0</v>
      </c>
      <c r="P35" s="739">
        <f>[52]ACCOUNTS!P35</f>
        <v>0</v>
      </c>
      <c r="Q35" s="739">
        <f>[52]ACCOUNTS!Q35</f>
        <v>0</v>
      </c>
      <c r="R35" s="739">
        <f>[52]ACCOUNTS!R35</f>
        <v>0</v>
      </c>
    </row>
    <row r="36" spans="1:18" outlineLevel="1">
      <c r="A36" s="734" t="str">
        <f>[52]ACCOUNTS!A36</f>
        <v>~</v>
      </c>
      <c r="B36" s="735" t="str">
        <f>[52]ACCOUNTS!B36</f>
        <v>~</v>
      </c>
      <c r="C36" s="736">
        <f>[52]ACCOUNTS!C36</f>
        <v>0</v>
      </c>
      <c r="D36" s="737">
        <f>[52]ACCOUNTS!D36</f>
        <v>0</v>
      </c>
      <c r="E36" s="738">
        <f>[52]ACCOUNTS!E36</f>
        <v>0</v>
      </c>
      <c r="F36" s="738">
        <f>[52]ACCOUNTS!F36</f>
        <v>0</v>
      </c>
      <c r="G36" s="738">
        <f>[52]ACCOUNTS!G36</f>
        <v>0</v>
      </c>
      <c r="H36" s="698"/>
      <c r="I36" s="739">
        <f>[52]ACCOUNTS!I36</f>
        <v>0</v>
      </c>
      <c r="J36" s="739">
        <f>[52]ACCOUNTS!J36</f>
        <v>0</v>
      </c>
      <c r="K36" s="739">
        <f>[52]ACCOUNTS!K36</f>
        <v>0</v>
      </c>
      <c r="L36" s="739">
        <f>[52]ACCOUNTS!L36</f>
        <v>0</v>
      </c>
      <c r="M36" s="739">
        <f>[52]ACCOUNTS!M36</f>
        <v>0</v>
      </c>
      <c r="N36" s="739">
        <f>[52]ACCOUNTS!N36</f>
        <v>0</v>
      </c>
      <c r="O36" s="739">
        <f>[52]ACCOUNTS!O36</f>
        <v>0</v>
      </c>
      <c r="P36" s="739">
        <f>[52]ACCOUNTS!P36</f>
        <v>0</v>
      </c>
      <c r="Q36" s="739">
        <f>[52]ACCOUNTS!Q36</f>
        <v>0</v>
      </c>
      <c r="R36" s="739">
        <f>[52]ACCOUNTS!R36</f>
        <v>0</v>
      </c>
    </row>
    <row r="37" spans="1:18" outlineLevel="1">
      <c r="A37" s="734" t="str">
        <f>[52]ACCOUNTS!A37</f>
        <v>~</v>
      </c>
      <c r="B37" s="735" t="str">
        <f>[52]ACCOUNTS!B37</f>
        <v>~</v>
      </c>
      <c r="C37" s="736">
        <f>[52]ACCOUNTS!C37</f>
        <v>0</v>
      </c>
      <c r="D37" s="737">
        <f>[52]ACCOUNTS!D37</f>
        <v>0</v>
      </c>
      <c r="E37" s="738">
        <f>[52]ACCOUNTS!E37</f>
        <v>0</v>
      </c>
      <c r="F37" s="738">
        <f>[52]ACCOUNTS!F37</f>
        <v>0</v>
      </c>
      <c r="G37" s="738">
        <f>[52]ACCOUNTS!G37</f>
        <v>0</v>
      </c>
      <c r="H37" s="698"/>
      <c r="I37" s="739">
        <f>[52]ACCOUNTS!I37</f>
        <v>0</v>
      </c>
      <c r="J37" s="739">
        <f>[52]ACCOUNTS!J37</f>
        <v>0</v>
      </c>
      <c r="K37" s="739">
        <f>[52]ACCOUNTS!K37</f>
        <v>0</v>
      </c>
      <c r="L37" s="739">
        <f>[52]ACCOUNTS!L37</f>
        <v>0</v>
      </c>
      <c r="M37" s="739">
        <f>[52]ACCOUNTS!M37</f>
        <v>0</v>
      </c>
      <c r="N37" s="739">
        <f>[52]ACCOUNTS!N37</f>
        <v>0</v>
      </c>
      <c r="O37" s="739">
        <f>[52]ACCOUNTS!O37</f>
        <v>0</v>
      </c>
      <c r="P37" s="739">
        <f>[52]ACCOUNTS!P37</f>
        <v>0</v>
      </c>
      <c r="Q37" s="739">
        <f>[52]ACCOUNTS!Q37</f>
        <v>0</v>
      </c>
      <c r="R37" s="739">
        <f>[52]ACCOUNTS!R37</f>
        <v>0</v>
      </c>
    </row>
    <row r="38" spans="1:18" outlineLevel="1">
      <c r="A38" s="734" t="str">
        <f>[52]ACCOUNTS!A38</f>
        <v>~</v>
      </c>
      <c r="B38" s="735" t="str">
        <f>[52]ACCOUNTS!B38</f>
        <v>~</v>
      </c>
      <c r="C38" s="736">
        <f>[52]ACCOUNTS!C38</f>
        <v>0</v>
      </c>
      <c r="D38" s="737">
        <f>[52]ACCOUNTS!D38</f>
        <v>0</v>
      </c>
      <c r="E38" s="738">
        <f>[52]ACCOUNTS!E38</f>
        <v>0</v>
      </c>
      <c r="F38" s="738">
        <f>[52]ACCOUNTS!F38</f>
        <v>0</v>
      </c>
      <c r="G38" s="738">
        <f>[52]ACCOUNTS!G38</f>
        <v>0</v>
      </c>
      <c r="H38" s="698"/>
      <c r="I38" s="739">
        <f>[52]ACCOUNTS!I38</f>
        <v>0</v>
      </c>
      <c r="J38" s="739">
        <f>[52]ACCOUNTS!J38</f>
        <v>0</v>
      </c>
      <c r="K38" s="739">
        <f>[52]ACCOUNTS!K38</f>
        <v>0</v>
      </c>
      <c r="L38" s="739">
        <f>[52]ACCOUNTS!L38</f>
        <v>0</v>
      </c>
      <c r="M38" s="739">
        <f>[52]ACCOUNTS!M38</f>
        <v>0</v>
      </c>
      <c r="N38" s="739">
        <f>[52]ACCOUNTS!N38</f>
        <v>0</v>
      </c>
      <c r="O38" s="739">
        <f>[52]ACCOUNTS!O38</f>
        <v>0</v>
      </c>
      <c r="P38" s="739">
        <f>[52]ACCOUNTS!P38</f>
        <v>0</v>
      </c>
      <c r="Q38" s="739">
        <f>[52]ACCOUNTS!Q38</f>
        <v>0</v>
      </c>
      <c r="R38" s="739">
        <f>[52]ACCOUNTS!R38</f>
        <v>0</v>
      </c>
    </row>
    <row r="39" spans="1:18" s="4" customFormat="1" outlineLevel="1">
      <c r="A39" s="698"/>
      <c r="B39" s="693" t="str">
        <f>[52]ACCOUNTS!B39</f>
        <v>Sub-total</v>
      </c>
      <c r="C39" s="740">
        <f>[52]ACCOUNTS!C39</f>
        <v>1594737126.520097</v>
      </c>
      <c r="D39" s="740">
        <f>[52]ACCOUNTS!D39</f>
        <v>1565101205</v>
      </c>
      <c r="E39" s="740">
        <f>[52]ACCOUNTS!E39</f>
        <v>29635921.520097103</v>
      </c>
      <c r="F39" s="740">
        <f>[52]ACCOUNTS!F39</f>
        <v>0</v>
      </c>
      <c r="G39" s="740">
        <f>[52]ACCOUNTS!G39</f>
        <v>1594737126.520097</v>
      </c>
      <c r="H39" s="698"/>
      <c r="I39" s="741"/>
      <c r="J39" s="741"/>
      <c r="K39" s="741"/>
      <c r="L39" s="741"/>
      <c r="M39" s="741"/>
      <c r="N39" s="741"/>
      <c r="O39" s="741"/>
      <c r="P39" s="741"/>
      <c r="Q39" s="698"/>
      <c r="R39" s="741"/>
    </row>
    <row r="40" spans="1:18" outlineLevel="1">
      <c r="A40" s="2"/>
    </row>
    <row r="41" spans="1:18" outlineLevel="1">
      <c r="A41" s="2"/>
      <c r="B41" s="9" t="s">
        <v>94</v>
      </c>
      <c r="K41" s="13"/>
    </row>
    <row r="42" spans="1:18" outlineLevel="1">
      <c r="A42" s="734">
        <f>[52]ACCOUNTS!A42</f>
        <v>360.01</v>
      </c>
      <c r="B42" s="735" t="str">
        <f>[52]ACCOUNTS!B42</f>
        <v>Land &amp; Land Rights - Assigned</v>
      </c>
      <c r="C42" s="736">
        <f>[52]ACCOUNTS!C42</f>
        <v>4397948.3721314128</v>
      </c>
      <c r="D42" s="737">
        <f>[52]ACCOUNTS!D42</f>
        <v>4397948.3721314128</v>
      </c>
      <c r="E42" s="738">
        <f>[52]ACCOUNTS!E42</f>
        <v>0</v>
      </c>
      <c r="F42" s="738">
        <f>[52]ACCOUNTS!F42</f>
        <v>0</v>
      </c>
      <c r="G42" s="738">
        <f>[52]ACCOUNTS!G42</f>
        <v>4397948.3721314128</v>
      </c>
      <c r="H42" s="698"/>
      <c r="I42" s="739" t="str">
        <f>[52]ACCOUNTS!I42</f>
        <v>F_DISTR</v>
      </c>
      <c r="J42" s="739" t="str">
        <f>[52]ACCOUNTS!J42</f>
        <v>DEM</v>
      </c>
      <c r="K42" s="739" t="str">
        <f>[52]ACCOUNTS!K42</f>
        <v>DIR360.01</v>
      </c>
      <c r="L42" s="739">
        <f>[52]ACCOUNTS!L42</f>
        <v>0</v>
      </c>
      <c r="M42" s="739">
        <f>[52]ACCOUNTS!M42</f>
        <v>0</v>
      </c>
      <c r="N42" s="739">
        <f>[52]ACCOUNTS!N42</f>
        <v>0</v>
      </c>
      <c r="O42" s="739">
        <f>[52]ACCOUNTS!O42</f>
        <v>0</v>
      </c>
      <c r="P42" s="739">
        <f>[52]ACCOUNTS!P42</f>
        <v>0</v>
      </c>
      <c r="Q42" s="739">
        <f>[52]ACCOUNTS!Q42</f>
        <v>0</v>
      </c>
      <c r="R42" s="739">
        <f>[52]ACCOUNTS!R42</f>
        <v>0</v>
      </c>
    </row>
    <row r="43" spans="1:18" outlineLevel="1">
      <c r="A43" s="734">
        <f>[52]ACCOUNTS!A43</f>
        <v>360.02</v>
      </c>
      <c r="B43" s="735" t="str">
        <f>[52]ACCOUNTS!B43</f>
        <v>Land &amp; Land Rights - Allocated</v>
      </c>
      <c r="C43" s="736">
        <f>[52]ACCOUNTS!C43</f>
        <v>47090051.627868585</v>
      </c>
      <c r="D43" s="737">
        <f>[52]ACCOUNTS!D43</f>
        <v>45073109.627868585</v>
      </c>
      <c r="E43" s="738">
        <f>[52]ACCOUNTS!E43</f>
        <v>2016942</v>
      </c>
      <c r="F43" s="738">
        <f>[52]ACCOUNTS!F43</f>
        <v>0</v>
      </c>
      <c r="G43" s="738">
        <f>[52]ACCOUNTS!G43</f>
        <v>47090051.627868585</v>
      </c>
      <c r="H43" s="698"/>
      <c r="I43" s="739" t="str">
        <f>[52]ACCOUNTS!I43</f>
        <v>F_DISTR</v>
      </c>
      <c r="J43" s="739" t="str">
        <f>[52]ACCOUNTS!J43</f>
        <v>DEM</v>
      </c>
      <c r="K43" s="739" t="str">
        <f>[52]ACCOUNTS!K43</f>
        <v>NCP_360</v>
      </c>
      <c r="L43" s="739">
        <f>[52]ACCOUNTS!L43</f>
        <v>0</v>
      </c>
      <c r="M43" s="739">
        <f>[52]ACCOUNTS!M43</f>
        <v>0</v>
      </c>
      <c r="N43" s="739">
        <f>[52]ACCOUNTS!N43</f>
        <v>0</v>
      </c>
      <c r="O43" s="739">
        <f>[52]ACCOUNTS!O43</f>
        <v>0</v>
      </c>
      <c r="P43" s="739">
        <f>[52]ACCOUNTS!P43</f>
        <v>0</v>
      </c>
      <c r="Q43" s="739">
        <f>[52]ACCOUNTS!Q43</f>
        <v>0</v>
      </c>
      <c r="R43" s="739">
        <f>[52]ACCOUNTS!R43</f>
        <v>0</v>
      </c>
    </row>
    <row r="44" spans="1:18" outlineLevel="1">
      <c r="A44" s="734">
        <f>[52]ACCOUNTS!A44</f>
        <v>361.01</v>
      </c>
      <c r="B44" s="735" t="str">
        <f>[52]ACCOUNTS!B44</f>
        <v>Structures &amp; Improve - Assigned</v>
      </c>
      <c r="C44" s="736">
        <f>[52]ACCOUNTS!C44</f>
        <v>652394.54478603089</v>
      </c>
      <c r="D44" s="737">
        <f>[52]ACCOUNTS!D44</f>
        <v>652394.54478603089</v>
      </c>
      <c r="E44" s="738">
        <f>[52]ACCOUNTS!E44</f>
        <v>0</v>
      </c>
      <c r="F44" s="738">
        <f>[52]ACCOUNTS!F44</f>
        <v>0</v>
      </c>
      <c r="G44" s="738">
        <f>[52]ACCOUNTS!G44</f>
        <v>652394.54478603089</v>
      </c>
      <c r="H44" s="698"/>
      <c r="I44" s="739" t="str">
        <f>[52]ACCOUNTS!I44</f>
        <v>F_DISTR</v>
      </c>
      <c r="J44" s="739" t="str">
        <f>[52]ACCOUNTS!J44</f>
        <v>DEM</v>
      </c>
      <c r="K44" s="739" t="str">
        <f>[52]ACCOUNTS!K44</f>
        <v>DIR361.01</v>
      </c>
      <c r="L44" s="739">
        <f>[52]ACCOUNTS!L44</f>
        <v>0</v>
      </c>
      <c r="M44" s="739">
        <f>[52]ACCOUNTS!M44</f>
        <v>0</v>
      </c>
      <c r="N44" s="739">
        <f>[52]ACCOUNTS!N44</f>
        <v>0</v>
      </c>
      <c r="O44" s="739">
        <f>[52]ACCOUNTS!O44</f>
        <v>0</v>
      </c>
      <c r="P44" s="739">
        <f>[52]ACCOUNTS!P44</f>
        <v>0</v>
      </c>
      <c r="Q44" s="739">
        <f>[52]ACCOUNTS!Q44</f>
        <v>0</v>
      </c>
      <c r="R44" s="739">
        <f>[52]ACCOUNTS!R44</f>
        <v>0</v>
      </c>
    </row>
    <row r="45" spans="1:18" outlineLevel="1">
      <c r="A45" s="734">
        <f>[52]ACCOUNTS!A45</f>
        <v>361.02</v>
      </c>
      <c r="B45" s="735" t="str">
        <f>[52]ACCOUNTS!B45</f>
        <v>Structures &amp; Improve - Allocated</v>
      </c>
      <c r="C45" s="736">
        <f>[52]ACCOUNTS!C45</f>
        <v>7450605.4552139696</v>
      </c>
      <c r="D45" s="737">
        <f>[52]ACCOUNTS!D45</f>
        <v>7432764.4552139696</v>
      </c>
      <c r="E45" s="738">
        <f>[52]ACCOUNTS!E45</f>
        <v>17841</v>
      </c>
      <c r="F45" s="738">
        <f>[52]ACCOUNTS!F45</f>
        <v>0</v>
      </c>
      <c r="G45" s="738">
        <f>[52]ACCOUNTS!G45</f>
        <v>7450605.4552139696</v>
      </c>
      <c r="H45" s="698"/>
      <c r="I45" s="739" t="str">
        <f>[52]ACCOUNTS!I45</f>
        <v>F_DISTR</v>
      </c>
      <c r="J45" s="739" t="str">
        <f>[52]ACCOUNTS!J45</f>
        <v>DEM</v>
      </c>
      <c r="K45" s="739" t="str">
        <f>[52]ACCOUNTS!K45</f>
        <v>NCP_361</v>
      </c>
      <c r="L45" s="739">
        <f>[52]ACCOUNTS!L45</f>
        <v>0</v>
      </c>
      <c r="M45" s="739">
        <f>[52]ACCOUNTS!M45</f>
        <v>0</v>
      </c>
      <c r="N45" s="739">
        <f>[52]ACCOUNTS!N45</f>
        <v>0</v>
      </c>
      <c r="O45" s="739">
        <f>[52]ACCOUNTS!O45</f>
        <v>0</v>
      </c>
      <c r="P45" s="739">
        <f>[52]ACCOUNTS!P45</f>
        <v>0</v>
      </c>
      <c r="Q45" s="739">
        <f>[52]ACCOUNTS!Q45</f>
        <v>0</v>
      </c>
      <c r="R45" s="739">
        <f>[52]ACCOUNTS!R45</f>
        <v>0</v>
      </c>
    </row>
    <row r="46" spans="1:18" outlineLevel="1">
      <c r="A46" s="734">
        <f>[52]ACCOUNTS!A46</f>
        <v>362.01</v>
      </c>
      <c r="B46" s="735" t="str">
        <f>[52]ACCOUNTS!B46</f>
        <v>Station Equipment - Assigned</v>
      </c>
      <c r="C46" s="736">
        <f>[52]ACCOUNTS!C46</f>
        <v>33433473.231653392</v>
      </c>
      <c r="D46" s="737">
        <f>[52]ACCOUNTS!D46</f>
        <v>33433473.231653392</v>
      </c>
      <c r="E46" s="738">
        <f>[52]ACCOUNTS!E46</f>
        <v>0</v>
      </c>
      <c r="F46" s="738">
        <f>[52]ACCOUNTS!F46</f>
        <v>0</v>
      </c>
      <c r="G46" s="738">
        <f>[52]ACCOUNTS!G46</f>
        <v>33433473.231653392</v>
      </c>
      <c r="H46" s="698"/>
      <c r="I46" s="739" t="str">
        <f>[52]ACCOUNTS!I46</f>
        <v>F_DISTR</v>
      </c>
      <c r="J46" s="739" t="str">
        <f>[52]ACCOUNTS!J46</f>
        <v>DEM</v>
      </c>
      <c r="K46" s="739" t="str">
        <f>[52]ACCOUNTS!K46</f>
        <v>DIR362.01</v>
      </c>
      <c r="L46" s="739">
        <f>[52]ACCOUNTS!L46</f>
        <v>0</v>
      </c>
      <c r="M46" s="739">
        <f>[52]ACCOUNTS!M46</f>
        <v>0</v>
      </c>
      <c r="N46" s="739">
        <f>[52]ACCOUNTS!N46</f>
        <v>0</v>
      </c>
      <c r="O46" s="739">
        <f>[52]ACCOUNTS!O46</f>
        <v>0</v>
      </c>
      <c r="P46" s="739">
        <f>[52]ACCOUNTS!P46</f>
        <v>0</v>
      </c>
      <c r="Q46" s="739">
        <f>[52]ACCOUNTS!Q46</f>
        <v>0</v>
      </c>
      <c r="R46" s="739">
        <f>[52]ACCOUNTS!R46</f>
        <v>0</v>
      </c>
    </row>
    <row r="47" spans="1:18" outlineLevel="1">
      <c r="A47" s="734">
        <f>[52]ACCOUNTS!A47</f>
        <v>362.02</v>
      </c>
      <c r="B47" s="735" t="str">
        <f>[52]ACCOUNTS!B47</f>
        <v>Station Equipment - Allocated</v>
      </c>
      <c r="C47" s="736">
        <f>[52]ACCOUNTS!C47</f>
        <v>437752526.76834661</v>
      </c>
      <c r="D47" s="737">
        <f>[52]ACCOUNTS!D47</f>
        <v>424031849.76834661</v>
      </c>
      <c r="E47" s="738">
        <f>[52]ACCOUNTS!E47</f>
        <v>13720677</v>
      </c>
      <c r="F47" s="738">
        <f>[52]ACCOUNTS!F47</f>
        <v>0</v>
      </c>
      <c r="G47" s="738">
        <f>[52]ACCOUNTS!G47</f>
        <v>437752526.76834661</v>
      </c>
      <c r="H47" s="698"/>
      <c r="I47" s="739" t="str">
        <f>[52]ACCOUNTS!I47</f>
        <v>F_DISTR</v>
      </c>
      <c r="J47" s="739" t="str">
        <f>[52]ACCOUNTS!J47</f>
        <v>DEM</v>
      </c>
      <c r="K47" s="739" t="str">
        <f>[52]ACCOUNTS!K47</f>
        <v>NCP_362</v>
      </c>
      <c r="L47" s="739">
        <f>[52]ACCOUNTS!L47</f>
        <v>0</v>
      </c>
      <c r="M47" s="739">
        <f>[52]ACCOUNTS!M47</f>
        <v>0</v>
      </c>
      <c r="N47" s="739">
        <f>[52]ACCOUNTS!N47</f>
        <v>0</v>
      </c>
      <c r="O47" s="739">
        <f>[52]ACCOUNTS!O47</f>
        <v>0</v>
      </c>
      <c r="P47" s="739">
        <f>[52]ACCOUNTS!P47</f>
        <v>0</v>
      </c>
      <c r="Q47" s="739">
        <f>[52]ACCOUNTS!Q47</f>
        <v>0</v>
      </c>
      <c r="R47" s="739">
        <f>[52]ACCOUNTS!R47</f>
        <v>0</v>
      </c>
    </row>
    <row r="48" spans="1:18" outlineLevel="1">
      <c r="A48" s="734">
        <f>[52]ACCOUNTS!A48</f>
        <v>363.01</v>
      </c>
      <c r="B48" s="735" t="str">
        <f>[52]ACCOUNTS!B48</f>
        <v>Battery Storage</v>
      </c>
      <c r="C48" s="736">
        <f>[52]ACCOUNTS!C48</f>
        <v>1101000</v>
      </c>
      <c r="D48" s="737">
        <f>[52]ACCOUNTS!D48</f>
        <v>1090190</v>
      </c>
      <c r="E48" s="738">
        <f>[52]ACCOUNTS!E48</f>
        <v>10810</v>
      </c>
      <c r="F48" s="738">
        <f>[52]ACCOUNTS!F48</f>
        <v>0</v>
      </c>
      <c r="G48" s="738">
        <f>[52]ACCOUNTS!G48</f>
        <v>1101000</v>
      </c>
      <c r="H48" s="698"/>
      <c r="I48" s="739" t="str">
        <f>[52]ACCOUNTS!I48</f>
        <v>F_DISTR</v>
      </c>
      <c r="J48" s="739" t="str">
        <f>[52]ACCOUNTS!J48</f>
        <v>DEM</v>
      </c>
      <c r="K48" s="739" t="str">
        <f>[52]ACCOUNTS!K48</f>
        <v>NCP_362</v>
      </c>
      <c r="L48" s="739">
        <f>[52]ACCOUNTS!L48</f>
        <v>0</v>
      </c>
      <c r="M48" s="739">
        <f>[52]ACCOUNTS!M48</f>
        <v>0</v>
      </c>
      <c r="N48" s="739">
        <f>[52]ACCOUNTS!N48</f>
        <v>0</v>
      </c>
      <c r="O48" s="739">
        <f>[52]ACCOUNTS!O48</f>
        <v>0</v>
      </c>
      <c r="P48" s="739">
        <f>[52]ACCOUNTS!P48</f>
        <v>0</v>
      </c>
      <c r="Q48" s="739">
        <f>[52]ACCOUNTS!Q48</f>
        <v>0</v>
      </c>
      <c r="R48" s="739">
        <f>[52]ACCOUNTS!R48</f>
        <v>0</v>
      </c>
    </row>
    <row r="49" spans="1:18" outlineLevel="1">
      <c r="A49" s="734">
        <f>[52]ACCOUNTS!A49</f>
        <v>364.01</v>
      </c>
      <c r="B49" s="735" t="str">
        <f>[52]ACCOUNTS!B49</f>
        <v xml:space="preserve">Poles Towers &amp; Fixtures </v>
      </c>
      <c r="C49" s="736">
        <f>[52]ACCOUNTS!C49</f>
        <v>372360470.93214625</v>
      </c>
      <c r="D49" s="737">
        <f>[52]ACCOUNTS!D49</f>
        <v>372845123</v>
      </c>
      <c r="E49" s="738">
        <f>[52]ACCOUNTS!E49</f>
        <v>-484652.06785372645</v>
      </c>
      <c r="F49" s="738">
        <f>[52]ACCOUNTS!F49</f>
        <v>0</v>
      </c>
      <c r="G49" s="738">
        <f>[52]ACCOUNTS!G49</f>
        <v>372360470.93214625</v>
      </c>
      <c r="H49" s="698"/>
      <c r="I49" s="739" t="str">
        <f>[52]ACCOUNTS!I49</f>
        <v>F_DISTR</v>
      </c>
      <c r="J49" s="739" t="str">
        <f>[52]ACCOUNTS!J49</f>
        <v>DEM</v>
      </c>
      <c r="K49" s="739" t="str">
        <f>[52]ACCOUNTS!K49</f>
        <v>OH_NCP</v>
      </c>
      <c r="L49" s="739">
        <f>[52]ACCOUNTS!L49</f>
        <v>0</v>
      </c>
      <c r="M49" s="739">
        <f>[52]ACCOUNTS!M49</f>
        <v>0</v>
      </c>
      <c r="N49" s="739">
        <f>[52]ACCOUNTS!N49</f>
        <v>0</v>
      </c>
      <c r="O49" s="739">
        <f>[52]ACCOUNTS!O49</f>
        <v>0</v>
      </c>
      <c r="P49" s="739">
        <f>[52]ACCOUNTS!P49</f>
        <v>0</v>
      </c>
      <c r="Q49" s="739">
        <f>[52]ACCOUNTS!Q49</f>
        <v>0</v>
      </c>
      <c r="R49" s="739">
        <f>[52]ACCOUNTS!R49</f>
        <v>0</v>
      </c>
    </row>
    <row r="50" spans="1:18" outlineLevel="1">
      <c r="A50" s="734">
        <f>[52]ACCOUNTS!A50</f>
        <v>365.01</v>
      </c>
      <c r="B50" s="735" t="str">
        <f>[52]ACCOUNTS!B50</f>
        <v>OH Lines Direct Assignment</v>
      </c>
      <c r="C50" s="736">
        <f>[52]ACCOUNTS!C50</f>
        <v>71791.370995891833</v>
      </c>
      <c r="D50" s="737">
        <f>[52]ACCOUNTS!D50</f>
        <v>71791.370995891833</v>
      </c>
      <c r="E50" s="738">
        <f>[52]ACCOUNTS!E50</f>
        <v>0</v>
      </c>
      <c r="F50" s="738">
        <f>[52]ACCOUNTS!F50</f>
        <v>0</v>
      </c>
      <c r="G50" s="738">
        <f>[52]ACCOUNTS!G50</f>
        <v>71791.370995891833</v>
      </c>
      <c r="H50" s="698"/>
      <c r="I50" s="739" t="str">
        <f>[52]ACCOUNTS!I50</f>
        <v>F_DISTR</v>
      </c>
      <c r="J50" s="739" t="str">
        <f>[52]ACCOUNTS!J50</f>
        <v>DEM</v>
      </c>
      <c r="K50" s="739" t="str">
        <f>[52]ACCOUNTS!K50</f>
        <v>DIR364.01</v>
      </c>
      <c r="L50" s="739">
        <f>[52]ACCOUNTS!L50</f>
        <v>0</v>
      </c>
      <c r="M50" s="739">
        <f>[52]ACCOUNTS!M50</f>
        <v>0</v>
      </c>
      <c r="N50" s="739">
        <f>[52]ACCOUNTS!N50</f>
        <v>0</v>
      </c>
      <c r="O50" s="739">
        <f>[52]ACCOUNTS!O50</f>
        <v>0</v>
      </c>
      <c r="P50" s="739">
        <f>[52]ACCOUNTS!P50</f>
        <v>0</v>
      </c>
      <c r="Q50" s="739">
        <f>[52]ACCOUNTS!Q50</f>
        <v>0</v>
      </c>
      <c r="R50" s="739">
        <f>[52]ACCOUNTS!R50</f>
        <v>0</v>
      </c>
    </row>
    <row r="51" spans="1:18" outlineLevel="1">
      <c r="A51" s="734">
        <f>[52]ACCOUNTS!A51</f>
        <v>365.02</v>
      </c>
      <c r="B51" s="735" t="str">
        <f>[52]ACCOUNTS!B51</f>
        <v xml:space="preserve">OVHD Cond &amp; Devices </v>
      </c>
      <c r="C51" s="736">
        <f>[52]ACCOUNTS!C51</f>
        <v>471990557.83454573</v>
      </c>
      <c r="D51" s="737">
        <f>[52]ACCOUNTS!D51</f>
        <v>454011520.62900412</v>
      </c>
      <c r="E51" s="738">
        <f>[52]ACCOUNTS!E51</f>
        <v>17979037.205541611</v>
      </c>
      <c r="F51" s="738">
        <f>[52]ACCOUNTS!F51</f>
        <v>0</v>
      </c>
      <c r="G51" s="738">
        <f>[52]ACCOUNTS!G51</f>
        <v>471990557.83454573</v>
      </c>
      <c r="H51" s="698"/>
      <c r="I51" s="739" t="str">
        <f>[52]ACCOUNTS!I51</f>
        <v>F_DISTR</v>
      </c>
      <c r="J51" s="739" t="str">
        <f>[52]ACCOUNTS!J51</f>
        <v>DEM</v>
      </c>
      <c r="K51" s="739" t="str">
        <f>[52]ACCOUNTS!K51</f>
        <v>OH_NCP</v>
      </c>
      <c r="L51" s="739">
        <f>[52]ACCOUNTS!L51</f>
        <v>0</v>
      </c>
      <c r="M51" s="739">
        <f>[52]ACCOUNTS!M51</f>
        <v>0</v>
      </c>
      <c r="N51" s="739">
        <f>[52]ACCOUNTS!N51</f>
        <v>0</v>
      </c>
      <c r="O51" s="739">
        <f>[52]ACCOUNTS!O51</f>
        <v>0</v>
      </c>
      <c r="P51" s="739">
        <f>[52]ACCOUNTS!P51</f>
        <v>0</v>
      </c>
      <c r="Q51" s="739">
        <f>[52]ACCOUNTS!Q51</f>
        <v>0</v>
      </c>
      <c r="R51" s="739">
        <f>[52]ACCOUNTS!R51</f>
        <v>0</v>
      </c>
    </row>
    <row r="52" spans="1:18" outlineLevel="1">
      <c r="A52" s="734">
        <f>[52]ACCOUNTS!A52</f>
        <v>366.01</v>
      </c>
      <c r="B52" s="735" t="str">
        <f>[52]ACCOUNTS!B52</f>
        <v>UG Conduit Direct Assignment</v>
      </c>
      <c r="C52" s="736">
        <f>[52]ACCOUNTS!C52</f>
        <v>28743419.414837807</v>
      </c>
      <c r="D52" s="737">
        <f>[52]ACCOUNTS!D52</f>
        <v>28743419.414837807</v>
      </c>
      <c r="E52" s="738">
        <f>[52]ACCOUNTS!E52</f>
        <v>0</v>
      </c>
      <c r="F52" s="738">
        <f>[52]ACCOUNTS!F52</f>
        <v>0</v>
      </c>
      <c r="G52" s="738">
        <f>[52]ACCOUNTS!G52</f>
        <v>28743419.414837807</v>
      </c>
      <c r="H52" s="698"/>
      <c r="I52" s="739" t="str">
        <f>[52]ACCOUNTS!I52</f>
        <v>F_DISTR</v>
      </c>
      <c r="J52" s="739" t="str">
        <f>[52]ACCOUNTS!J52</f>
        <v>DEM</v>
      </c>
      <c r="K52" s="739" t="str">
        <f>[52]ACCOUNTS!K52</f>
        <v>DIR366.01</v>
      </c>
      <c r="L52" s="739">
        <f>[52]ACCOUNTS!L52</f>
        <v>0</v>
      </c>
      <c r="M52" s="739">
        <f>[52]ACCOUNTS!M52</f>
        <v>0</v>
      </c>
      <c r="N52" s="739">
        <f>[52]ACCOUNTS!N52</f>
        <v>0</v>
      </c>
      <c r="O52" s="739">
        <f>[52]ACCOUNTS!O52</f>
        <v>0</v>
      </c>
      <c r="P52" s="739">
        <f>[52]ACCOUNTS!P52</f>
        <v>0</v>
      </c>
      <c r="Q52" s="739">
        <f>[52]ACCOUNTS!Q52</f>
        <v>0</v>
      </c>
      <c r="R52" s="739">
        <f>[52]ACCOUNTS!R52</f>
        <v>0</v>
      </c>
    </row>
    <row r="53" spans="1:18" outlineLevel="1">
      <c r="A53" s="734">
        <f>[52]ACCOUNTS!A53</f>
        <v>366.02</v>
      </c>
      <c r="B53" s="735" t="str">
        <f>[52]ACCOUNTS!B53</f>
        <v xml:space="preserve">UG Conduit </v>
      </c>
      <c r="C53" s="736">
        <f>[52]ACCOUNTS!C53</f>
        <v>718024871.41305971</v>
      </c>
      <c r="D53" s="737">
        <f>[52]ACCOUNTS!D53</f>
        <v>691676520.58516216</v>
      </c>
      <c r="E53" s="738">
        <f>[52]ACCOUNTS!E53</f>
        <v>26348350.827897608</v>
      </c>
      <c r="F53" s="738">
        <f>[52]ACCOUNTS!F53</f>
        <v>0</v>
      </c>
      <c r="G53" s="738">
        <f>[52]ACCOUNTS!G53</f>
        <v>718024871.41305971</v>
      </c>
      <c r="H53" s="698"/>
      <c r="I53" s="739" t="str">
        <f>[52]ACCOUNTS!I53</f>
        <v>F_DISTR</v>
      </c>
      <c r="J53" s="739" t="str">
        <f>[52]ACCOUNTS!J53</f>
        <v>DEM</v>
      </c>
      <c r="K53" s="739" t="str">
        <f>[52]ACCOUNTS!K53</f>
        <v>UG_NCP</v>
      </c>
      <c r="L53" s="739">
        <f>[52]ACCOUNTS!L53</f>
        <v>0</v>
      </c>
      <c r="M53" s="739">
        <f>[52]ACCOUNTS!M53</f>
        <v>0</v>
      </c>
      <c r="N53" s="739">
        <f>[52]ACCOUNTS!N53</f>
        <v>0</v>
      </c>
      <c r="O53" s="739">
        <f>[52]ACCOUNTS!O53</f>
        <v>0</v>
      </c>
      <c r="P53" s="739">
        <f>[52]ACCOUNTS!P53</f>
        <v>0</v>
      </c>
      <c r="Q53" s="739">
        <f>[52]ACCOUNTS!Q53</f>
        <v>0</v>
      </c>
      <c r="R53" s="739">
        <f>[52]ACCOUNTS!R53</f>
        <v>0</v>
      </c>
    </row>
    <row r="54" spans="1:18" outlineLevel="1">
      <c r="A54" s="734">
        <f>[52]ACCOUNTS!A54</f>
        <v>367.01</v>
      </c>
      <c r="B54" s="735" t="str">
        <f>[52]ACCOUNTS!B54</f>
        <v xml:space="preserve">UG Conductor &amp; Devices </v>
      </c>
      <c r="C54" s="736">
        <f>[52]ACCOUNTS!C54</f>
        <v>986578386.56156349</v>
      </c>
      <c r="D54" s="737">
        <f>[52]ACCOUNTS!D54</f>
        <v>946066160</v>
      </c>
      <c r="E54" s="738">
        <f>[52]ACCOUNTS!E54</f>
        <v>40512226.561563432</v>
      </c>
      <c r="F54" s="738">
        <f>[52]ACCOUNTS!F54</f>
        <v>0</v>
      </c>
      <c r="G54" s="738">
        <f>[52]ACCOUNTS!G54</f>
        <v>986578386.56156349</v>
      </c>
      <c r="H54" s="698"/>
      <c r="I54" s="739" t="str">
        <f>[52]ACCOUNTS!I54</f>
        <v>F_DISTR</v>
      </c>
      <c r="J54" s="739" t="str">
        <f>[52]ACCOUNTS!J54</f>
        <v>DEM</v>
      </c>
      <c r="K54" s="739" t="str">
        <f>[52]ACCOUNTS!K54</f>
        <v>UG_NCP</v>
      </c>
      <c r="L54" s="739">
        <f>[52]ACCOUNTS!L54</f>
        <v>0</v>
      </c>
      <c r="M54" s="739">
        <f>[52]ACCOUNTS!M54</f>
        <v>0</v>
      </c>
      <c r="N54" s="739">
        <f>[52]ACCOUNTS!N54</f>
        <v>0</v>
      </c>
      <c r="O54" s="739">
        <f>[52]ACCOUNTS!O54</f>
        <v>0</v>
      </c>
      <c r="P54" s="739">
        <f>[52]ACCOUNTS!P54</f>
        <v>0</v>
      </c>
      <c r="Q54" s="739">
        <f>[52]ACCOUNTS!Q54</f>
        <v>0</v>
      </c>
      <c r="R54" s="739">
        <f>[52]ACCOUNTS!R54</f>
        <v>0</v>
      </c>
    </row>
    <row r="55" spans="1:18" outlineLevel="1">
      <c r="A55" s="743" t="str">
        <f>[52]ACCOUNTS!A55</f>
        <v>368.01</v>
      </c>
      <c r="B55" s="735" t="str">
        <f>[52]ACCOUNTS!B55</f>
        <v>Line Transf  OVHD</v>
      </c>
      <c r="C55" s="736">
        <f>[52]ACCOUNTS!C55</f>
        <v>173605063.30048591</v>
      </c>
      <c r="D55" s="737">
        <f>[52]ACCOUNTS!D55</f>
        <v>173605063.30048591</v>
      </c>
      <c r="E55" s="738">
        <f>[52]ACCOUNTS!E55</f>
        <v>0</v>
      </c>
      <c r="F55" s="738">
        <f>[52]ACCOUNTS!F55</f>
        <v>0</v>
      </c>
      <c r="G55" s="738">
        <f>[52]ACCOUNTS!G55</f>
        <v>173605063.30048591</v>
      </c>
      <c r="H55" s="698"/>
      <c r="I55" s="739" t="str">
        <f>[52]ACCOUNTS!I55</f>
        <v>F_DISTR</v>
      </c>
      <c r="J55" s="739" t="str">
        <f>[52]ACCOUNTS!J55</f>
        <v>TFR</v>
      </c>
      <c r="K55" s="739" t="str">
        <f>[52]ACCOUNTS!K55</f>
        <v>OH_TFMR</v>
      </c>
      <c r="L55" s="739">
        <f>[52]ACCOUNTS!L55</f>
        <v>0</v>
      </c>
      <c r="M55" s="739" t="str">
        <f>[52]ACCOUNTS!M55</f>
        <v>OH_TFMRC</v>
      </c>
      <c r="N55" s="739">
        <f>[52]ACCOUNTS!N55</f>
        <v>0</v>
      </c>
      <c r="O55" s="739">
        <f>[52]ACCOUNTS!O55</f>
        <v>0</v>
      </c>
      <c r="P55" s="739">
        <f>[52]ACCOUNTS!P55</f>
        <v>0</v>
      </c>
      <c r="Q55" s="739">
        <f>[52]ACCOUNTS!Q55</f>
        <v>0</v>
      </c>
      <c r="R55" s="739">
        <f>[52]ACCOUNTS!R55</f>
        <v>0</v>
      </c>
    </row>
    <row r="56" spans="1:18" outlineLevel="1">
      <c r="A56" s="743" t="str">
        <f>[52]ACCOUNTS!A56</f>
        <v>368.02</v>
      </c>
      <c r="B56" s="735" t="str">
        <f>[52]ACCOUNTS!B56</f>
        <v>Line Transf  UNGD</v>
      </c>
      <c r="C56" s="736">
        <f>[52]ACCOUNTS!C56</f>
        <v>318350548.27234882</v>
      </c>
      <c r="D56" s="737">
        <f>[52]ACCOUNTS!D56</f>
        <v>315443638.68051398</v>
      </c>
      <c r="E56" s="738">
        <f>[52]ACCOUNTS!E56</f>
        <v>2906909.5918348441</v>
      </c>
      <c r="F56" s="738">
        <f>[52]ACCOUNTS!F56</f>
        <v>0</v>
      </c>
      <c r="G56" s="738">
        <f>[52]ACCOUNTS!G56</f>
        <v>318350548.27234882</v>
      </c>
      <c r="H56" s="698"/>
      <c r="I56" s="739" t="str">
        <f>[52]ACCOUNTS!I56</f>
        <v>F_DISTR</v>
      </c>
      <c r="J56" s="739" t="str">
        <f>[52]ACCOUNTS!J56</f>
        <v>TFR</v>
      </c>
      <c r="K56" s="739" t="str">
        <f>[52]ACCOUNTS!K56</f>
        <v>UG_TFMR</v>
      </c>
      <c r="L56" s="739">
        <f>[52]ACCOUNTS!L56</f>
        <v>0</v>
      </c>
      <c r="M56" s="739" t="str">
        <f>[52]ACCOUNTS!M56</f>
        <v>UG_TFMRC</v>
      </c>
      <c r="N56" s="739">
        <f>[52]ACCOUNTS!N56</f>
        <v>0</v>
      </c>
      <c r="O56" s="739">
        <f>[52]ACCOUNTS!O56</f>
        <v>0</v>
      </c>
      <c r="P56" s="739">
        <f>[52]ACCOUNTS!P56</f>
        <v>0</v>
      </c>
      <c r="Q56" s="739">
        <f>[52]ACCOUNTS!Q56</f>
        <v>0</v>
      </c>
      <c r="R56" s="739">
        <f>[52]ACCOUNTS!R56</f>
        <v>0</v>
      </c>
    </row>
    <row r="57" spans="1:18" outlineLevel="1">
      <c r="A57" s="734">
        <f>[52]ACCOUNTS!A57</f>
        <v>368.03</v>
      </c>
      <c r="B57" s="735" t="str">
        <f>[52]ACCOUNTS!B57</f>
        <v>Line Transf  Assigned</v>
      </c>
      <c r="C57" s="736">
        <f>[52]ACCOUNTS!C57</f>
        <v>7577844.9767851122</v>
      </c>
      <c r="D57" s="737">
        <f>[52]ACCOUNTS!D57</f>
        <v>2295936.0190000972</v>
      </c>
      <c r="E57" s="738">
        <f>[52]ACCOUNTS!E57</f>
        <v>5281908.957785015</v>
      </c>
      <c r="F57" s="738">
        <f>[52]ACCOUNTS!F57</f>
        <v>0</v>
      </c>
      <c r="G57" s="738">
        <f>[52]ACCOUNTS!G57</f>
        <v>7577844.9767851122</v>
      </c>
      <c r="H57" s="698"/>
      <c r="I57" s="739" t="str">
        <f>[52]ACCOUNTS!I57</f>
        <v>F_DISTR</v>
      </c>
      <c r="J57" s="739" t="str">
        <f>[52]ACCOUNTS!J57</f>
        <v>TFR</v>
      </c>
      <c r="K57" s="739" t="str">
        <f>[52]ACCOUNTS!K57</f>
        <v>DIR368.03</v>
      </c>
      <c r="L57" s="739">
        <f>[52]ACCOUNTS!L57</f>
        <v>0</v>
      </c>
      <c r="M57" s="739" t="str">
        <f>[52]ACCOUNTS!M57</f>
        <v>DIR368.03C</v>
      </c>
      <c r="N57" s="739">
        <f>[52]ACCOUNTS!N57</f>
        <v>0</v>
      </c>
      <c r="O57" s="739">
        <f>[52]ACCOUNTS!O57</f>
        <v>0</v>
      </c>
      <c r="P57" s="739">
        <f>[52]ACCOUNTS!P57</f>
        <v>0</v>
      </c>
      <c r="Q57" s="739">
        <f>[52]ACCOUNTS!Q57</f>
        <v>0</v>
      </c>
      <c r="R57" s="739">
        <f>[52]ACCOUNTS!R57</f>
        <v>0</v>
      </c>
    </row>
    <row r="58" spans="1:18" outlineLevel="1">
      <c r="A58" s="743" t="str">
        <f>[52]ACCOUNTS!A58</f>
        <v>369.01</v>
      </c>
      <c r="B58" s="735" t="str">
        <f>[52]ACCOUNTS!B58</f>
        <v>Services - OVHD</v>
      </c>
      <c r="C58" s="736">
        <f>[52]ACCOUNTS!C58</f>
        <v>40889975.452172115</v>
      </c>
      <c r="D58" s="737">
        <f>[52]ACCOUNTS!D58</f>
        <v>40462861.667563096</v>
      </c>
      <c r="E58" s="738">
        <f>[52]ACCOUNTS!E58</f>
        <v>427113.78460901917</v>
      </c>
      <c r="F58" s="738">
        <f>[52]ACCOUNTS!F58</f>
        <v>0</v>
      </c>
      <c r="G58" s="738">
        <f>[52]ACCOUNTS!G58</f>
        <v>40889975.452172115</v>
      </c>
      <c r="H58" s="698"/>
      <c r="I58" s="739" t="str">
        <f>[52]ACCOUNTS!I58</f>
        <v>F_DISTR</v>
      </c>
      <c r="J58" s="739" t="str">
        <f>[52]ACCOUNTS!J58</f>
        <v>CUS</v>
      </c>
      <c r="K58" s="739">
        <f>[52]ACCOUNTS!K58</f>
        <v>0</v>
      </c>
      <c r="L58" s="739">
        <f>[52]ACCOUNTS!L58</f>
        <v>0</v>
      </c>
      <c r="M58" s="739" t="str">
        <f>[52]ACCOUNTS!M58</f>
        <v>OH_SVC</v>
      </c>
      <c r="N58" s="739">
        <f>[52]ACCOUNTS!N58</f>
        <v>0</v>
      </c>
      <c r="O58" s="739">
        <f>[52]ACCOUNTS!O58</f>
        <v>0</v>
      </c>
      <c r="P58" s="739">
        <f>[52]ACCOUNTS!P58</f>
        <v>0</v>
      </c>
      <c r="Q58" s="739">
        <f>[52]ACCOUNTS!Q58</f>
        <v>0</v>
      </c>
      <c r="R58" s="739">
        <f>[52]ACCOUNTS!R58</f>
        <v>0</v>
      </c>
    </row>
    <row r="59" spans="1:18" outlineLevel="1">
      <c r="A59" s="743" t="str">
        <f>[52]ACCOUNTS!A59</f>
        <v>369.02</v>
      </c>
      <c r="B59" s="735" t="str">
        <f>[52]ACCOUNTS!B59</f>
        <v>Services - UNGD</v>
      </c>
      <c r="C59" s="736">
        <f>[52]ACCOUNTS!C59</f>
        <v>148141818.81021541</v>
      </c>
      <c r="D59" s="737">
        <f>[52]ACCOUNTS!D59</f>
        <v>146594412.33243692</v>
      </c>
      <c r="E59" s="738">
        <f>[52]ACCOUNTS!E59</f>
        <v>1547406.4777784927</v>
      </c>
      <c r="F59" s="738">
        <f>[52]ACCOUNTS!F59</f>
        <v>0</v>
      </c>
      <c r="G59" s="738">
        <f>[52]ACCOUNTS!G59</f>
        <v>148141818.81021541</v>
      </c>
      <c r="H59" s="698"/>
      <c r="I59" s="739" t="str">
        <f>[52]ACCOUNTS!I59</f>
        <v>F_DISTR</v>
      </c>
      <c r="J59" s="739" t="str">
        <f>[52]ACCOUNTS!J59</f>
        <v>CUS</v>
      </c>
      <c r="K59" s="739">
        <f>[52]ACCOUNTS!K59</f>
        <v>0</v>
      </c>
      <c r="L59" s="739">
        <f>[52]ACCOUNTS!L59</f>
        <v>0</v>
      </c>
      <c r="M59" s="739" t="str">
        <f>[52]ACCOUNTS!M59</f>
        <v>RESID</v>
      </c>
      <c r="N59" s="739">
        <f>[52]ACCOUNTS!N59</f>
        <v>0</v>
      </c>
      <c r="O59" s="739">
        <f>[52]ACCOUNTS!O59</f>
        <v>0</v>
      </c>
      <c r="P59" s="739">
        <f>[52]ACCOUNTS!P59</f>
        <v>0</v>
      </c>
      <c r="Q59" s="739">
        <f>[52]ACCOUNTS!Q59</f>
        <v>0</v>
      </c>
      <c r="R59" s="739">
        <f>[52]ACCOUNTS!R59</f>
        <v>0</v>
      </c>
    </row>
    <row r="60" spans="1:18" outlineLevel="1">
      <c r="A60" s="734">
        <f>[52]ACCOUNTS!A60</f>
        <v>370.01</v>
      </c>
      <c r="B60" s="735" t="str">
        <f>[52]ACCOUNTS!B60</f>
        <v>Meters</v>
      </c>
      <c r="C60" s="736">
        <f>[52]ACCOUNTS!C60</f>
        <v>206004867.61000001</v>
      </c>
      <c r="D60" s="737">
        <f>[52]ACCOUNTS!D60</f>
        <v>169585859</v>
      </c>
      <c r="E60" s="738">
        <f>[52]ACCOUNTS!E60</f>
        <v>36419008.609999999</v>
      </c>
      <c r="F60" s="738">
        <f>[52]ACCOUNTS!F60</f>
        <v>0</v>
      </c>
      <c r="G60" s="738">
        <f>[52]ACCOUNTS!G60</f>
        <v>206004867.61000001</v>
      </c>
      <c r="H60" s="698"/>
      <c r="I60" s="739" t="str">
        <f>[52]ACCOUNTS!I60</f>
        <v>F_DISTR</v>
      </c>
      <c r="J60" s="739" t="str">
        <f>[52]ACCOUNTS!J60</f>
        <v>CUS</v>
      </c>
      <c r="K60" s="739">
        <f>[52]ACCOUNTS!K60</f>
        <v>0</v>
      </c>
      <c r="L60" s="739">
        <f>[52]ACCOUNTS!L60</f>
        <v>0</v>
      </c>
      <c r="M60" s="739" t="str">
        <f>[52]ACCOUNTS!M60</f>
        <v>METER</v>
      </c>
      <c r="N60" s="739">
        <f>[52]ACCOUNTS!N60</f>
        <v>0</v>
      </c>
      <c r="O60" s="739">
        <f>[52]ACCOUNTS!O60</f>
        <v>0</v>
      </c>
      <c r="P60" s="739">
        <f>[52]ACCOUNTS!P60</f>
        <v>0</v>
      </c>
      <c r="Q60" s="739">
        <f>[52]ACCOUNTS!Q60</f>
        <v>0</v>
      </c>
      <c r="R60" s="739">
        <f>[52]ACCOUNTS!R60</f>
        <v>0</v>
      </c>
    </row>
    <row r="61" spans="1:18" outlineLevel="1">
      <c r="A61" s="734">
        <f>[52]ACCOUNTS!A61</f>
        <v>373</v>
      </c>
      <c r="B61" s="735" t="str">
        <f>[52]ACCOUNTS!B61</f>
        <v xml:space="preserve">Str &amp; Area Lighting Sys </v>
      </c>
      <c r="C61" s="736">
        <f>[52]ACCOUNTS!C61</f>
        <v>57279322.090746596</v>
      </c>
      <c r="D61" s="737">
        <f>[52]ACCOUNTS!D61</f>
        <v>55388796</v>
      </c>
      <c r="E61" s="738">
        <f>[52]ACCOUNTS!E61</f>
        <v>1890526.0907465967</v>
      </c>
      <c r="F61" s="738">
        <f>[52]ACCOUNTS!F61</f>
        <v>0</v>
      </c>
      <c r="G61" s="738">
        <f>[52]ACCOUNTS!G61</f>
        <v>57279322.090746596</v>
      </c>
      <c r="H61" s="698"/>
      <c r="I61" s="739" t="str">
        <f>[52]ACCOUNTS!I61</f>
        <v>F_DISTR</v>
      </c>
      <c r="J61" s="739" t="str">
        <f>[52]ACCOUNTS!J61</f>
        <v>CUS</v>
      </c>
      <c r="K61" s="739">
        <f>[52]ACCOUNTS!K61</f>
        <v>0</v>
      </c>
      <c r="L61" s="739">
        <f>[52]ACCOUNTS!L61</f>
        <v>0</v>
      </c>
      <c r="M61" s="739" t="str">
        <f>[52]ACCOUNTS!M61</f>
        <v>DIR373.00</v>
      </c>
      <c r="N61" s="739">
        <f>[52]ACCOUNTS!N61</f>
        <v>0</v>
      </c>
      <c r="O61" s="739">
        <f>[52]ACCOUNTS!O61</f>
        <v>0</v>
      </c>
      <c r="P61" s="739">
        <f>[52]ACCOUNTS!P61</f>
        <v>0</v>
      </c>
      <c r="Q61" s="739">
        <f>[52]ACCOUNTS!Q61</f>
        <v>0</v>
      </c>
      <c r="R61" s="739">
        <f>[52]ACCOUNTS!R61</f>
        <v>0</v>
      </c>
    </row>
    <row r="62" spans="1:18" ht="14.25" customHeight="1" outlineLevel="1">
      <c r="A62" s="734">
        <f>[52]ACCOUNTS!A62</f>
        <v>374</v>
      </c>
      <c r="B62" s="735" t="str">
        <f>[52]ACCOUNTS!B62</f>
        <v>Asset Retirement Obligation</v>
      </c>
      <c r="C62" s="736">
        <f>[52]ACCOUNTS!C62</f>
        <v>27779665.853999924</v>
      </c>
      <c r="D62" s="737">
        <f>[52]ACCOUNTS!D62</f>
        <v>3367727</v>
      </c>
      <c r="E62" s="738">
        <f>[52]ACCOUNTS!E62</f>
        <v>24411938.853999924</v>
      </c>
      <c r="F62" s="738">
        <f>[52]ACCOUNTS!F62</f>
        <v>0</v>
      </c>
      <c r="G62" s="738">
        <f>[52]ACCOUNTS!G62</f>
        <v>27779665.853999924</v>
      </c>
      <c r="H62" s="698"/>
      <c r="I62" s="739">
        <f>[52]ACCOUNTS!I62</f>
        <v>0</v>
      </c>
      <c r="J62" s="739">
        <f>[52]ACCOUNTS!J62</f>
        <v>0</v>
      </c>
      <c r="K62" s="739">
        <f>[52]ACCOUNTS!K62</f>
        <v>0</v>
      </c>
      <c r="L62" s="739">
        <f>[52]ACCOUNTS!L62</f>
        <v>0</v>
      </c>
      <c r="M62" s="739">
        <f>[52]ACCOUNTS!M62</f>
        <v>0</v>
      </c>
      <c r="N62" s="739">
        <f>[52]ACCOUNTS!N62</f>
        <v>0</v>
      </c>
      <c r="O62" s="739">
        <f>[52]ACCOUNTS!O62</f>
        <v>0</v>
      </c>
      <c r="P62" s="739">
        <f>[52]ACCOUNTS!P62</f>
        <v>0</v>
      </c>
      <c r="Q62" s="739">
        <f>[52]ACCOUNTS!Q62</f>
        <v>0</v>
      </c>
      <c r="R62" s="739" t="str">
        <f>[52]ACCOUNTS!R62</f>
        <v>LINE.T</v>
      </c>
    </row>
    <row r="63" spans="1:18" outlineLevel="1">
      <c r="A63" s="734" t="str">
        <f>[52]ACCOUNTS!A63</f>
        <v>~</v>
      </c>
      <c r="B63" s="735" t="str">
        <f>[52]ACCOUNTS!B63</f>
        <v>~</v>
      </c>
      <c r="C63" s="736">
        <f>[52]ACCOUNTS!C63</f>
        <v>0</v>
      </c>
      <c r="D63" s="737">
        <f>[52]ACCOUNTS!D63</f>
        <v>0</v>
      </c>
      <c r="E63" s="738">
        <f>[52]ACCOUNTS!E63</f>
        <v>0</v>
      </c>
      <c r="F63" s="738">
        <f>[52]ACCOUNTS!F63</f>
        <v>0</v>
      </c>
      <c r="G63" s="738">
        <f>[52]ACCOUNTS!G63</f>
        <v>0</v>
      </c>
      <c r="H63" s="698"/>
      <c r="I63" s="739">
        <f>[52]ACCOUNTS!I63</f>
        <v>0</v>
      </c>
      <c r="J63" s="739">
        <f>[52]ACCOUNTS!J63</f>
        <v>0</v>
      </c>
      <c r="K63" s="739">
        <f>[52]ACCOUNTS!K63</f>
        <v>0</v>
      </c>
      <c r="L63" s="739">
        <f>[52]ACCOUNTS!L63</f>
        <v>0</v>
      </c>
      <c r="M63" s="739">
        <f>[52]ACCOUNTS!M63</f>
        <v>0</v>
      </c>
      <c r="N63" s="739">
        <f>[52]ACCOUNTS!N63</f>
        <v>0</v>
      </c>
      <c r="O63" s="739">
        <f>[52]ACCOUNTS!O63</f>
        <v>0</v>
      </c>
      <c r="P63" s="739">
        <f>[52]ACCOUNTS!P63</f>
        <v>0</v>
      </c>
      <c r="Q63" s="739">
        <f>[52]ACCOUNTS!Q63</f>
        <v>0</v>
      </c>
      <c r="R63" s="739">
        <f>[52]ACCOUNTS!R63</f>
        <v>0</v>
      </c>
    </row>
    <row r="64" spans="1:18" outlineLevel="1">
      <c r="A64" s="734" t="str">
        <f>[52]ACCOUNTS!A64</f>
        <v>~</v>
      </c>
      <c r="B64" s="735" t="str">
        <f>[52]ACCOUNTS!B64</f>
        <v>~</v>
      </c>
      <c r="C64" s="736">
        <f>[52]ACCOUNTS!C64</f>
        <v>0</v>
      </c>
      <c r="D64" s="737">
        <f>[52]ACCOUNTS!D64</f>
        <v>0</v>
      </c>
      <c r="E64" s="738">
        <f>[52]ACCOUNTS!E64</f>
        <v>0</v>
      </c>
      <c r="F64" s="738">
        <f>[52]ACCOUNTS!F64</f>
        <v>0</v>
      </c>
      <c r="G64" s="738">
        <f>[52]ACCOUNTS!G64</f>
        <v>0</v>
      </c>
      <c r="H64" s="698"/>
      <c r="I64" s="739">
        <f>[52]ACCOUNTS!I64</f>
        <v>0</v>
      </c>
      <c r="J64" s="739">
        <f>[52]ACCOUNTS!J64</f>
        <v>0</v>
      </c>
      <c r="K64" s="739">
        <f>[52]ACCOUNTS!K64</f>
        <v>0</v>
      </c>
      <c r="L64" s="739">
        <f>[52]ACCOUNTS!L64</f>
        <v>0</v>
      </c>
      <c r="M64" s="739">
        <f>[52]ACCOUNTS!M64</f>
        <v>0</v>
      </c>
      <c r="N64" s="739">
        <f>[52]ACCOUNTS!N64</f>
        <v>0</v>
      </c>
      <c r="O64" s="739">
        <f>[52]ACCOUNTS!O64</f>
        <v>0</v>
      </c>
      <c r="P64" s="739">
        <f>[52]ACCOUNTS!P64</f>
        <v>0</v>
      </c>
      <c r="Q64" s="739">
        <f>[52]ACCOUNTS!Q64</f>
        <v>0</v>
      </c>
      <c r="R64" s="739">
        <f>[52]ACCOUNTS!R64</f>
        <v>0</v>
      </c>
    </row>
    <row r="65" spans="1:18" outlineLevel="1">
      <c r="A65" s="734" t="str">
        <f>[52]ACCOUNTS!A65</f>
        <v>~</v>
      </c>
      <c r="B65" s="735" t="str">
        <f>[52]ACCOUNTS!B65</f>
        <v>~</v>
      </c>
      <c r="C65" s="736">
        <f>[52]ACCOUNTS!C65</f>
        <v>0</v>
      </c>
      <c r="D65" s="737">
        <f>[52]ACCOUNTS!D65</f>
        <v>0</v>
      </c>
      <c r="E65" s="738">
        <f>[52]ACCOUNTS!E65</f>
        <v>0</v>
      </c>
      <c r="F65" s="738">
        <f>[52]ACCOUNTS!F65</f>
        <v>0</v>
      </c>
      <c r="G65" s="738">
        <f>[52]ACCOUNTS!G65</f>
        <v>0</v>
      </c>
      <c r="H65" s="698"/>
      <c r="I65" s="739">
        <f>[52]ACCOUNTS!I65</f>
        <v>0</v>
      </c>
      <c r="J65" s="739">
        <f>[52]ACCOUNTS!J65</f>
        <v>0</v>
      </c>
      <c r="K65" s="739">
        <f>[52]ACCOUNTS!K65</f>
        <v>0</v>
      </c>
      <c r="L65" s="739">
        <f>[52]ACCOUNTS!L65</f>
        <v>0</v>
      </c>
      <c r="M65" s="739">
        <f>[52]ACCOUNTS!M65</f>
        <v>0</v>
      </c>
      <c r="N65" s="739">
        <f>[52]ACCOUNTS!N65</f>
        <v>0</v>
      </c>
      <c r="O65" s="739">
        <f>[52]ACCOUNTS!O65</f>
        <v>0</v>
      </c>
      <c r="P65" s="739">
        <f>[52]ACCOUNTS!P65</f>
        <v>0</v>
      </c>
      <c r="Q65" s="739">
        <f>[52]ACCOUNTS!Q65</f>
        <v>0</v>
      </c>
      <c r="R65" s="739">
        <f>[52]ACCOUNTS!R65</f>
        <v>0</v>
      </c>
    </row>
    <row r="66" spans="1:18" outlineLevel="1">
      <c r="A66" s="734" t="str">
        <f>[52]ACCOUNTS!A66</f>
        <v>~</v>
      </c>
      <c r="B66" s="735" t="str">
        <f>[52]ACCOUNTS!B66</f>
        <v>~</v>
      </c>
      <c r="C66" s="736">
        <f>[52]ACCOUNTS!C66</f>
        <v>0</v>
      </c>
      <c r="D66" s="737">
        <f>[52]ACCOUNTS!D66</f>
        <v>0</v>
      </c>
      <c r="E66" s="738">
        <f>[52]ACCOUNTS!E66</f>
        <v>0</v>
      </c>
      <c r="F66" s="738">
        <f>[52]ACCOUNTS!F66</f>
        <v>0</v>
      </c>
      <c r="G66" s="738">
        <f>[52]ACCOUNTS!G66</f>
        <v>0</v>
      </c>
      <c r="H66" s="698"/>
      <c r="I66" s="739">
        <f>[52]ACCOUNTS!I66</f>
        <v>0</v>
      </c>
      <c r="J66" s="739">
        <f>[52]ACCOUNTS!J66</f>
        <v>0</v>
      </c>
      <c r="K66" s="739">
        <f>[52]ACCOUNTS!K66</f>
        <v>0</v>
      </c>
      <c r="L66" s="739">
        <f>[52]ACCOUNTS!L66</f>
        <v>0</v>
      </c>
      <c r="M66" s="739">
        <f>[52]ACCOUNTS!M66</f>
        <v>0</v>
      </c>
      <c r="N66" s="739">
        <f>[52]ACCOUNTS!N66</f>
        <v>0</v>
      </c>
      <c r="O66" s="739">
        <f>[52]ACCOUNTS!O66</f>
        <v>0</v>
      </c>
      <c r="P66" s="739">
        <f>[52]ACCOUNTS!P66</f>
        <v>0</v>
      </c>
      <c r="Q66" s="739">
        <f>[52]ACCOUNTS!Q66</f>
        <v>0</v>
      </c>
      <c r="R66" s="739">
        <f>[52]ACCOUNTS!R66</f>
        <v>0</v>
      </c>
    </row>
    <row r="67" spans="1:18" outlineLevel="1">
      <c r="A67" s="734" t="str">
        <f>[52]ACCOUNTS!A67</f>
        <v>~</v>
      </c>
      <c r="B67" s="735" t="str">
        <f>[52]ACCOUNTS!B67</f>
        <v>~</v>
      </c>
      <c r="C67" s="736">
        <f>[52]ACCOUNTS!C67</f>
        <v>0</v>
      </c>
      <c r="D67" s="737">
        <f>[52]ACCOUNTS!D67</f>
        <v>0</v>
      </c>
      <c r="E67" s="738">
        <f>[52]ACCOUNTS!E67</f>
        <v>0</v>
      </c>
      <c r="F67" s="738">
        <f>[52]ACCOUNTS!F67</f>
        <v>0</v>
      </c>
      <c r="G67" s="738">
        <f>[52]ACCOUNTS!G67</f>
        <v>0</v>
      </c>
      <c r="H67" s="698"/>
      <c r="I67" s="739">
        <f>[52]ACCOUNTS!I67</f>
        <v>0</v>
      </c>
      <c r="J67" s="739">
        <f>[52]ACCOUNTS!J67</f>
        <v>0</v>
      </c>
      <c r="K67" s="739">
        <f>[52]ACCOUNTS!K67</f>
        <v>0</v>
      </c>
      <c r="L67" s="739">
        <f>[52]ACCOUNTS!L67</f>
        <v>0</v>
      </c>
      <c r="M67" s="739">
        <f>[52]ACCOUNTS!M67</f>
        <v>0</v>
      </c>
      <c r="N67" s="739">
        <f>[52]ACCOUNTS!N67</f>
        <v>0</v>
      </c>
      <c r="O67" s="739">
        <f>[52]ACCOUNTS!O67</f>
        <v>0</v>
      </c>
      <c r="P67" s="739">
        <f>[52]ACCOUNTS!P67</f>
        <v>0</v>
      </c>
      <c r="Q67" s="739">
        <f>[52]ACCOUNTS!Q67</f>
        <v>0</v>
      </c>
      <c r="R67" s="739">
        <f>[52]ACCOUNTS!R67</f>
        <v>0</v>
      </c>
    </row>
    <row r="68" spans="1:18" outlineLevel="1">
      <c r="A68" s="734" t="str">
        <f>[52]ACCOUNTS!A68</f>
        <v>~</v>
      </c>
      <c r="B68" s="735" t="str">
        <f>[52]ACCOUNTS!B68</f>
        <v>~</v>
      </c>
      <c r="C68" s="736">
        <f>[52]ACCOUNTS!C68</f>
        <v>0</v>
      </c>
      <c r="D68" s="737">
        <f>[52]ACCOUNTS!D68</f>
        <v>0</v>
      </c>
      <c r="E68" s="738">
        <f>[52]ACCOUNTS!E68</f>
        <v>0</v>
      </c>
      <c r="F68" s="738">
        <f>[52]ACCOUNTS!F68</f>
        <v>0</v>
      </c>
      <c r="G68" s="738">
        <f>[52]ACCOUNTS!G68</f>
        <v>0</v>
      </c>
      <c r="H68" s="698"/>
      <c r="I68" s="739">
        <f>[52]ACCOUNTS!I68</f>
        <v>0</v>
      </c>
      <c r="J68" s="739">
        <f>[52]ACCOUNTS!J68</f>
        <v>0</v>
      </c>
      <c r="K68" s="739">
        <f>[52]ACCOUNTS!K68</f>
        <v>0</v>
      </c>
      <c r="L68" s="739">
        <f>[52]ACCOUNTS!L68</f>
        <v>0</v>
      </c>
      <c r="M68" s="739">
        <f>[52]ACCOUNTS!M68</f>
        <v>0</v>
      </c>
      <c r="N68" s="739">
        <f>[52]ACCOUNTS!N68</f>
        <v>0</v>
      </c>
      <c r="O68" s="739">
        <f>[52]ACCOUNTS!O68</f>
        <v>0</v>
      </c>
      <c r="P68" s="739">
        <f>[52]ACCOUNTS!P68</f>
        <v>0</v>
      </c>
      <c r="Q68" s="739">
        <f>[52]ACCOUNTS!Q68</f>
        <v>0</v>
      </c>
      <c r="R68" s="739">
        <f>[52]ACCOUNTS!R68</f>
        <v>0</v>
      </c>
    </row>
    <row r="69" spans="1:18" outlineLevel="1">
      <c r="A69" s="734" t="str">
        <f>[52]ACCOUNTS!A69</f>
        <v>~</v>
      </c>
      <c r="B69" s="735" t="str">
        <f>[52]ACCOUNTS!B69</f>
        <v>~</v>
      </c>
      <c r="C69" s="736">
        <f>[52]ACCOUNTS!C69</f>
        <v>0</v>
      </c>
      <c r="D69" s="737">
        <f>[52]ACCOUNTS!D69</f>
        <v>0</v>
      </c>
      <c r="E69" s="738">
        <f>[52]ACCOUNTS!E69</f>
        <v>0</v>
      </c>
      <c r="F69" s="738">
        <f>[52]ACCOUNTS!F69</f>
        <v>0</v>
      </c>
      <c r="G69" s="738">
        <f>[52]ACCOUNTS!G69</f>
        <v>0</v>
      </c>
      <c r="H69" s="698"/>
      <c r="I69" s="739">
        <f>[52]ACCOUNTS!I69</f>
        <v>0</v>
      </c>
      <c r="J69" s="739">
        <f>[52]ACCOUNTS!J69</f>
        <v>0</v>
      </c>
      <c r="K69" s="739">
        <f>[52]ACCOUNTS!K69</f>
        <v>0</v>
      </c>
      <c r="L69" s="739">
        <f>[52]ACCOUNTS!L69</f>
        <v>0</v>
      </c>
      <c r="M69" s="739">
        <f>[52]ACCOUNTS!M69</f>
        <v>0</v>
      </c>
      <c r="N69" s="739">
        <f>[52]ACCOUNTS!N69</f>
        <v>0</v>
      </c>
      <c r="O69" s="739">
        <f>[52]ACCOUNTS!O69</f>
        <v>0</v>
      </c>
      <c r="P69" s="739">
        <f>[52]ACCOUNTS!P69</f>
        <v>0</v>
      </c>
      <c r="Q69" s="739">
        <f>[52]ACCOUNTS!Q69</f>
        <v>0</v>
      </c>
      <c r="R69" s="739">
        <f>[52]ACCOUNTS!R69</f>
        <v>0</v>
      </c>
    </row>
    <row r="70" spans="1:18" outlineLevel="1">
      <c r="A70" s="734" t="str">
        <f>[52]ACCOUNTS!A70</f>
        <v>~</v>
      </c>
      <c r="B70" s="735" t="str">
        <f>[52]ACCOUNTS!B70</f>
        <v>~</v>
      </c>
      <c r="C70" s="736">
        <f>[52]ACCOUNTS!C70</f>
        <v>0</v>
      </c>
      <c r="D70" s="737">
        <f>[52]ACCOUNTS!D70</f>
        <v>0</v>
      </c>
      <c r="E70" s="738">
        <f>[52]ACCOUNTS!E70</f>
        <v>0</v>
      </c>
      <c r="F70" s="738">
        <f>[52]ACCOUNTS!F70</f>
        <v>0</v>
      </c>
      <c r="G70" s="738">
        <f>[52]ACCOUNTS!G70</f>
        <v>0</v>
      </c>
      <c r="H70" s="698"/>
      <c r="I70" s="739">
        <f>[52]ACCOUNTS!I70</f>
        <v>0</v>
      </c>
      <c r="J70" s="739">
        <f>[52]ACCOUNTS!J70</f>
        <v>0</v>
      </c>
      <c r="K70" s="739">
        <f>[52]ACCOUNTS!K70</f>
        <v>0</v>
      </c>
      <c r="L70" s="739">
        <f>[52]ACCOUNTS!L70</f>
        <v>0</v>
      </c>
      <c r="M70" s="739">
        <f>[52]ACCOUNTS!M70</f>
        <v>0</v>
      </c>
      <c r="N70" s="739">
        <f>[52]ACCOUNTS!N70</f>
        <v>0</v>
      </c>
      <c r="O70" s="739">
        <f>[52]ACCOUNTS!O70</f>
        <v>0</v>
      </c>
      <c r="P70" s="739">
        <f>[52]ACCOUNTS!P70</f>
        <v>0</v>
      </c>
      <c r="Q70" s="739">
        <f>[52]ACCOUNTS!Q70</f>
        <v>0</v>
      </c>
      <c r="R70" s="739">
        <f>[52]ACCOUNTS!R70</f>
        <v>0</v>
      </c>
    </row>
    <row r="71" spans="1:18" outlineLevel="1">
      <c r="A71" s="734" t="str">
        <f>[52]ACCOUNTS!A71</f>
        <v>~</v>
      </c>
      <c r="B71" s="735" t="str">
        <f>[52]ACCOUNTS!B71</f>
        <v>~</v>
      </c>
      <c r="C71" s="736">
        <f>[52]ACCOUNTS!C71</f>
        <v>0</v>
      </c>
      <c r="D71" s="737">
        <f>[52]ACCOUNTS!D71</f>
        <v>0</v>
      </c>
      <c r="E71" s="738">
        <f>[52]ACCOUNTS!E71</f>
        <v>0</v>
      </c>
      <c r="F71" s="738">
        <f>[52]ACCOUNTS!F71</f>
        <v>0</v>
      </c>
      <c r="G71" s="738">
        <f>[52]ACCOUNTS!G71</f>
        <v>0</v>
      </c>
      <c r="H71" s="698"/>
      <c r="I71" s="739">
        <f>[52]ACCOUNTS!I71</f>
        <v>0</v>
      </c>
      <c r="J71" s="739">
        <f>[52]ACCOUNTS!J71</f>
        <v>0</v>
      </c>
      <c r="K71" s="739">
        <f>[52]ACCOUNTS!K71</f>
        <v>0</v>
      </c>
      <c r="L71" s="739">
        <f>[52]ACCOUNTS!L71</f>
        <v>0</v>
      </c>
      <c r="M71" s="739">
        <f>[52]ACCOUNTS!M71</f>
        <v>0</v>
      </c>
      <c r="N71" s="739">
        <f>[52]ACCOUNTS!N71</f>
        <v>0</v>
      </c>
      <c r="O71" s="739">
        <f>[52]ACCOUNTS!O71</f>
        <v>0</v>
      </c>
      <c r="P71" s="739">
        <f>[52]ACCOUNTS!P71</f>
        <v>0</v>
      </c>
      <c r="Q71" s="739">
        <f>[52]ACCOUNTS!Q71</f>
        <v>0</v>
      </c>
      <c r="R71" s="739">
        <f>[52]ACCOUNTS!R71</f>
        <v>0</v>
      </c>
    </row>
    <row r="72" spans="1:18" s="4" customFormat="1" outlineLevel="1">
      <c r="A72" s="698"/>
      <c r="B72" s="693" t="str">
        <f>[52]ACCOUNTS!B72</f>
        <v>Sub-total</v>
      </c>
      <c r="C72" s="740">
        <f>[52]ACCOUNTS!C72</f>
        <v>4089276603.8939037</v>
      </c>
      <c r="D72" s="740">
        <f>[52]ACCOUNTS!D72</f>
        <v>3916270559</v>
      </c>
      <c r="E72" s="740">
        <f>[52]ACCOUNTS!E72</f>
        <v>173006044.89390281</v>
      </c>
      <c r="F72" s="740">
        <f>[52]ACCOUNTS!F72</f>
        <v>0</v>
      </c>
      <c r="G72" s="740">
        <f>[52]ACCOUNTS!G72</f>
        <v>4089276603.8939037</v>
      </c>
      <c r="H72" s="698"/>
      <c r="I72" s="741"/>
      <c r="J72" s="741"/>
      <c r="K72" s="741"/>
      <c r="L72" s="741"/>
      <c r="M72" s="741"/>
      <c r="N72" s="741"/>
      <c r="O72" s="741"/>
      <c r="P72" s="741"/>
      <c r="Q72" s="698"/>
      <c r="R72" s="741"/>
    </row>
    <row r="73" spans="1:18" outlineLevel="1">
      <c r="A73" s="2"/>
      <c r="E73" s="14"/>
      <c r="F73" s="14"/>
    </row>
    <row r="74" spans="1:18" outlineLevel="1">
      <c r="A74" s="2"/>
      <c r="B74" s="9" t="s">
        <v>92</v>
      </c>
      <c r="K74" s="15"/>
    </row>
    <row r="75" spans="1:18" outlineLevel="1">
      <c r="A75" s="734">
        <f>[52]ACCOUNTS!A75</f>
        <v>389</v>
      </c>
      <c r="B75" s="735" t="str">
        <f>[52]ACCOUNTS!B75</f>
        <v>Land &amp; Land Rights</v>
      </c>
      <c r="C75" s="736">
        <f>[52]ACCOUNTS!C75</f>
        <v>36039223.299999997</v>
      </c>
      <c r="D75" s="737">
        <f>[52]ACCOUNTS!D75</f>
        <v>35990819.462099999</v>
      </c>
      <c r="E75" s="738">
        <f>[52]ACCOUNTS!E75</f>
        <v>48403.83789999783</v>
      </c>
      <c r="F75" s="738">
        <f>[52]ACCOUNTS!F75</f>
        <v>0</v>
      </c>
      <c r="G75" s="738">
        <f>[52]ACCOUNTS!G75</f>
        <v>36039223.299999997</v>
      </c>
      <c r="H75" s="698"/>
      <c r="I75" s="739">
        <f>[52]ACCOUNTS!I75</f>
        <v>0</v>
      </c>
      <c r="J75" s="739">
        <f>[52]ACCOUNTS!J75</f>
        <v>0</v>
      </c>
      <c r="K75" s="739">
        <f>[52]ACCOUNTS!K75</f>
        <v>0</v>
      </c>
      <c r="L75" s="739">
        <f>[52]ACCOUNTS!L75</f>
        <v>0</v>
      </c>
      <c r="M75" s="739">
        <f>[52]ACCOUNTS!M75</f>
        <v>0</v>
      </c>
      <c r="N75" s="739">
        <f>[52]ACCOUNTS!N75</f>
        <v>0</v>
      </c>
      <c r="O75" s="739">
        <f>[52]ACCOUNTS!O75</f>
        <v>0</v>
      </c>
      <c r="P75" s="739">
        <f>[52]ACCOUNTS!P75</f>
        <v>0</v>
      </c>
      <c r="Q75" s="739">
        <f>[52]ACCOUNTS!Q75</f>
        <v>0</v>
      </c>
      <c r="R75" s="739" t="str">
        <f>[52]ACCOUNTS!R75</f>
        <v>SW.T</v>
      </c>
    </row>
    <row r="76" spans="1:18" outlineLevel="1">
      <c r="A76" s="734">
        <f>[52]ACCOUNTS!A76</f>
        <v>390</v>
      </c>
      <c r="B76" s="735" t="str">
        <f>[52]ACCOUNTS!B76</f>
        <v>Structures &amp; Improvements</v>
      </c>
      <c r="C76" s="736">
        <f>[52]ACCOUNTS!C76</f>
        <v>202454183.79999998</v>
      </c>
      <c r="D76" s="737">
        <f>[52]ACCOUNTS!D76</f>
        <v>196470547.49300003</v>
      </c>
      <c r="E76" s="738">
        <f>[52]ACCOUNTS!E76</f>
        <v>5983636.3069999628</v>
      </c>
      <c r="F76" s="738">
        <f>[52]ACCOUNTS!F76</f>
        <v>0</v>
      </c>
      <c r="G76" s="738">
        <f>[52]ACCOUNTS!G76</f>
        <v>202454183.79999998</v>
      </c>
      <c r="H76" s="698"/>
      <c r="I76" s="739">
        <f>[52]ACCOUNTS!I76</f>
        <v>0</v>
      </c>
      <c r="J76" s="739">
        <f>[52]ACCOUNTS!J76</f>
        <v>0</v>
      </c>
      <c r="K76" s="739">
        <f>[52]ACCOUNTS!K76</f>
        <v>0</v>
      </c>
      <c r="L76" s="739">
        <f>[52]ACCOUNTS!L76</f>
        <v>0</v>
      </c>
      <c r="M76" s="739">
        <f>[52]ACCOUNTS!M76</f>
        <v>0</v>
      </c>
      <c r="N76" s="739">
        <f>[52]ACCOUNTS!N76</f>
        <v>0</v>
      </c>
      <c r="O76" s="739">
        <f>[52]ACCOUNTS!O76</f>
        <v>0</v>
      </c>
      <c r="P76" s="739">
        <f>[52]ACCOUNTS!P76</f>
        <v>0</v>
      </c>
      <c r="Q76" s="739">
        <f>[52]ACCOUNTS!Q76</f>
        <v>0</v>
      </c>
      <c r="R76" s="739" t="str">
        <f>[52]ACCOUNTS!R76</f>
        <v>SW.T</v>
      </c>
    </row>
    <row r="77" spans="1:18" outlineLevel="1">
      <c r="A77" s="734">
        <f>[52]ACCOUNTS!A77</f>
        <v>391</v>
      </c>
      <c r="B77" s="735" t="str">
        <f>[52]ACCOUNTS!B77</f>
        <v>Office Furniture &amp; Equip</v>
      </c>
      <c r="C77" s="736">
        <f>[52]ACCOUNTS!C77</f>
        <v>109384337.50000001</v>
      </c>
      <c r="D77" s="737">
        <f>[52]ACCOUNTS!D77</f>
        <v>99533226.724900007</v>
      </c>
      <c r="E77" s="738">
        <f>[52]ACCOUNTS!E77</f>
        <v>9851110.7751000077</v>
      </c>
      <c r="F77" s="738">
        <f>[52]ACCOUNTS!F77</f>
        <v>0</v>
      </c>
      <c r="G77" s="738">
        <f>[52]ACCOUNTS!G77</f>
        <v>109384337.50000001</v>
      </c>
      <c r="H77" s="698"/>
      <c r="I77" s="739">
        <f>[52]ACCOUNTS!I77</f>
        <v>0</v>
      </c>
      <c r="J77" s="739">
        <f>[52]ACCOUNTS!J77</f>
        <v>0</v>
      </c>
      <c r="K77" s="739">
        <f>[52]ACCOUNTS!K77</f>
        <v>0</v>
      </c>
      <c r="L77" s="739">
        <f>[52]ACCOUNTS!L77</f>
        <v>0</v>
      </c>
      <c r="M77" s="739">
        <f>[52]ACCOUNTS!M77</f>
        <v>0</v>
      </c>
      <c r="N77" s="739">
        <f>[52]ACCOUNTS!N77</f>
        <v>0</v>
      </c>
      <c r="O77" s="739">
        <f>[52]ACCOUNTS!O77</f>
        <v>0</v>
      </c>
      <c r="P77" s="739">
        <f>[52]ACCOUNTS!P77</f>
        <v>0</v>
      </c>
      <c r="Q77" s="739">
        <f>[52]ACCOUNTS!Q77</f>
        <v>0</v>
      </c>
      <c r="R77" s="739" t="str">
        <f>[52]ACCOUNTS!R77</f>
        <v>SW.T</v>
      </c>
    </row>
    <row r="78" spans="1:18" outlineLevel="1">
      <c r="A78" s="734">
        <f>[52]ACCOUNTS!A78</f>
        <v>392</v>
      </c>
      <c r="B78" s="735" t="str">
        <f>[52]ACCOUNTS!B78</f>
        <v>Transportation Equip</v>
      </c>
      <c r="C78" s="736">
        <f>[52]ACCOUNTS!C78</f>
        <v>15439498.100000001</v>
      </c>
      <c r="D78" s="737">
        <f>[52]ACCOUNTS!D78</f>
        <v>14870408.705</v>
      </c>
      <c r="E78" s="738">
        <f>[52]ACCOUNTS!E78</f>
        <v>569089.39500000142</v>
      </c>
      <c r="F78" s="738">
        <f>[52]ACCOUNTS!F78</f>
        <v>0</v>
      </c>
      <c r="G78" s="738">
        <f>[52]ACCOUNTS!G78</f>
        <v>15439498.100000001</v>
      </c>
      <c r="H78" s="698"/>
      <c r="I78" s="739">
        <f>[52]ACCOUNTS!I78</f>
        <v>0</v>
      </c>
      <c r="J78" s="739">
        <f>[52]ACCOUNTS!J78</f>
        <v>0</v>
      </c>
      <c r="K78" s="739">
        <f>[52]ACCOUNTS!K78</f>
        <v>0</v>
      </c>
      <c r="L78" s="739">
        <f>[52]ACCOUNTS!L78</f>
        <v>0</v>
      </c>
      <c r="M78" s="739">
        <f>[52]ACCOUNTS!M78</f>
        <v>0</v>
      </c>
      <c r="N78" s="739">
        <f>[52]ACCOUNTS!N78</f>
        <v>0</v>
      </c>
      <c r="O78" s="739">
        <f>[52]ACCOUNTS!O78</f>
        <v>0</v>
      </c>
      <c r="P78" s="739">
        <f>[52]ACCOUNTS!P78</f>
        <v>0</v>
      </c>
      <c r="Q78" s="739">
        <f>[52]ACCOUNTS!Q78</f>
        <v>0</v>
      </c>
      <c r="R78" s="739" t="str">
        <f>[52]ACCOUNTS!R78</f>
        <v>SW.T</v>
      </c>
    </row>
    <row r="79" spans="1:18" outlineLevel="1">
      <c r="A79" s="734">
        <f>[52]ACCOUNTS!A79</f>
        <v>393</v>
      </c>
      <c r="B79" s="735" t="str">
        <f>[52]ACCOUNTS!B79</f>
        <v>Stores Equip</v>
      </c>
      <c r="C79" s="736">
        <f>[52]ACCOUNTS!C79</f>
        <v>232556.7</v>
      </c>
      <c r="D79" s="737">
        <f>[52]ACCOUNTS!D79</f>
        <v>231872.05439999999</v>
      </c>
      <c r="E79" s="738">
        <f>[52]ACCOUNTS!E79</f>
        <v>684.64560000001802</v>
      </c>
      <c r="F79" s="738">
        <f>[52]ACCOUNTS!F79</f>
        <v>0</v>
      </c>
      <c r="G79" s="738">
        <f>[52]ACCOUNTS!G79</f>
        <v>232556.7</v>
      </c>
      <c r="H79" s="698"/>
      <c r="I79" s="739">
        <f>[52]ACCOUNTS!I79</f>
        <v>0</v>
      </c>
      <c r="J79" s="739">
        <f>[52]ACCOUNTS!J79</f>
        <v>0</v>
      </c>
      <c r="K79" s="739">
        <f>[52]ACCOUNTS!K79</f>
        <v>0</v>
      </c>
      <c r="L79" s="739">
        <f>[52]ACCOUNTS!L79</f>
        <v>0</v>
      </c>
      <c r="M79" s="739">
        <f>[52]ACCOUNTS!M79</f>
        <v>0</v>
      </c>
      <c r="N79" s="739">
        <f>[52]ACCOUNTS!N79</f>
        <v>0</v>
      </c>
      <c r="O79" s="739">
        <f>[52]ACCOUNTS!O79</f>
        <v>0</v>
      </c>
      <c r="P79" s="739">
        <f>[52]ACCOUNTS!P79</f>
        <v>0</v>
      </c>
      <c r="Q79" s="739">
        <f>[52]ACCOUNTS!Q79</f>
        <v>0</v>
      </c>
      <c r="R79" s="739" t="str">
        <f>[52]ACCOUNTS!R79</f>
        <v>PTDP.T</v>
      </c>
    </row>
    <row r="80" spans="1:18" outlineLevel="1">
      <c r="A80" s="734">
        <f>[52]ACCOUNTS!A80</f>
        <v>394</v>
      </c>
      <c r="B80" s="735" t="str">
        <f>[52]ACCOUNTS!B80</f>
        <v>Tools &amp; Shop &amp; Garage Equip</v>
      </c>
      <c r="C80" s="736">
        <f>[52]ACCOUNTS!C80</f>
        <v>14232778.5</v>
      </c>
      <c r="D80" s="737">
        <f>[52]ACCOUNTS!D80</f>
        <v>12300958.8664</v>
      </c>
      <c r="E80" s="738">
        <f>[52]ACCOUNTS!E80</f>
        <v>1931819.6336000003</v>
      </c>
      <c r="F80" s="738">
        <f>[52]ACCOUNTS!F80</f>
        <v>0</v>
      </c>
      <c r="G80" s="738">
        <f>[52]ACCOUNTS!G80</f>
        <v>14232778.5</v>
      </c>
      <c r="H80" s="698"/>
      <c r="I80" s="739">
        <f>[52]ACCOUNTS!I80</f>
        <v>0</v>
      </c>
      <c r="J80" s="739">
        <f>[52]ACCOUNTS!J80</f>
        <v>0</v>
      </c>
      <c r="K80" s="739">
        <f>[52]ACCOUNTS!K80</f>
        <v>0</v>
      </c>
      <c r="L80" s="739">
        <f>[52]ACCOUNTS!L80</f>
        <v>0</v>
      </c>
      <c r="M80" s="739">
        <f>[52]ACCOUNTS!M80</f>
        <v>0</v>
      </c>
      <c r="N80" s="739">
        <f>[52]ACCOUNTS!N80</f>
        <v>0</v>
      </c>
      <c r="O80" s="739">
        <f>[52]ACCOUNTS!O80</f>
        <v>0</v>
      </c>
      <c r="P80" s="739">
        <f>[52]ACCOUNTS!P80</f>
        <v>0</v>
      </c>
      <c r="Q80" s="739">
        <f>[52]ACCOUNTS!Q80</f>
        <v>0</v>
      </c>
      <c r="R80" s="739" t="str">
        <f>[52]ACCOUNTS!R80</f>
        <v>SWPTD.T</v>
      </c>
    </row>
    <row r="81" spans="1:18" outlineLevel="1">
      <c r="A81" s="734">
        <f>[52]ACCOUNTS!A81</f>
        <v>395</v>
      </c>
      <c r="B81" s="735" t="str">
        <f>[52]ACCOUNTS!B81</f>
        <v>Lab Equip</v>
      </c>
      <c r="C81" s="736">
        <f>[52]ACCOUNTS!C81</f>
        <v>7820000</v>
      </c>
      <c r="D81" s="737">
        <f>[52]ACCOUNTS!D81</f>
        <v>7953818</v>
      </c>
      <c r="E81" s="738">
        <f>[52]ACCOUNTS!E81</f>
        <v>-133818</v>
      </c>
      <c r="F81" s="738">
        <f>[52]ACCOUNTS!F81</f>
        <v>0</v>
      </c>
      <c r="G81" s="738">
        <f>[52]ACCOUNTS!G81</f>
        <v>7820000</v>
      </c>
      <c r="H81" s="698"/>
      <c r="I81" s="739">
        <f>[52]ACCOUNTS!I81</f>
        <v>0</v>
      </c>
      <c r="J81" s="739">
        <f>[52]ACCOUNTS!J81</f>
        <v>0</v>
      </c>
      <c r="K81" s="739">
        <f>[52]ACCOUNTS!K81</f>
        <v>0</v>
      </c>
      <c r="L81" s="739">
        <f>[52]ACCOUNTS!L81</f>
        <v>0</v>
      </c>
      <c r="M81" s="739">
        <f>[52]ACCOUNTS!M81</f>
        <v>0</v>
      </c>
      <c r="N81" s="739">
        <f>[52]ACCOUNTS!N81</f>
        <v>0</v>
      </c>
      <c r="O81" s="739">
        <f>[52]ACCOUNTS!O81</f>
        <v>0</v>
      </c>
      <c r="P81" s="739">
        <f>[52]ACCOUNTS!P81</f>
        <v>0</v>
      </c>
      <c r="Q81" s="739">
        <f>[52]ACCOUNTS!Q81</f>
        <v>0</v>
      </c>
      <c r="R81" s="739" t="str">
        <f>[52]ACCOUNTS!R81</f>
        <v>SWPTD.T</v>
      </c>
    </row>
    <row r="82" spans="1:18" outlineLevel="1">
      <c r="A82" s="734">
        <f>[52]ACCOUNTS!A82</f>
        <v>396</v>
      </c>
      <c r="B82" s="735" t="str">
        <f>[52]ACCOUNTS!B82</f>
        <v>Power Operated Equip</v>
      </c>
      <c r="C82" s="736">
        <f>[52]ACCOUNTS!C82</f>
        <v>5307201.3</v>
      </c>
      <c r="D82" s="737">
        <f>[52]ACCOUNTS!D82</f>
        <v>5465886.7916000001</v>
      </c>
      <c r="E82" s="738">
        <f>[52]ACCOUNTS!E82</f>
        <v>-158685.4916000003</v>
      </c>
      <c r="F82" s="738">
        <f>[52]ACCOUNTS!F82</f>
        <v>0</v>
      </c>
      <c r="G82" s="738">
        <f>[52]ACCOUNTS!G82</f>
        <v>5307201.3</v>
      </c>
      <c r="H82" s="698"/>
      <c r="I82" s="739">
        <f>[52]ACCOUNTS!I82</f>
        <v>0</v>
      </c>
      <c r="J82" s="739">
        <f>[52]ACCOUNTS!J82</f>
        <v>0</v>
      </c>
      <c r="K82" s="739">
        <f>[52]ACCOUNTS!K82</f>
        <v>0</v>
      </c>
      <c r="L82" s="739">
        <f>[52]ACCOUNTS!L82</f>
        <v>0</v>
      </c>
      <c r="M82" s="739">
        <f>[52]ACCOUNTS!M82</f>
        <v>0</v>
      </c>
      <c r="N82" s="739">
        <f>[52]ACCOUNTS!N82</f>
        <v>0</v>
      </c>
      <c r="O82" s="739">
        <f>[52]ACCOUNTS!O82</f>
        <v>0</v>
      </c>
      <c r="P82" s="739">
        <f>[52]ACCOUNTS!P82</f>
        <v>0</v>
      </c>
      <c r="Q82" s="739">
        <f>[52]ACCOUNTS!Q82</f>
        <v>0</v>
      </c>
      <c r="R82" s="739" t="str">
        <f>[52]ACCOUNTS!R82</f>
        <v>SWPTD.T</v>
      </c>
    </row>
    <row r="83" spans="1:18" outlineLevel="1">
      <c r="A83" s="734">
        <f>[52]ACCOUNTS!A83</f>
        <v>397</v>
      </c>
      <c r="B83" s="735" t="str">
        <f>[52]ACCOUNTS!B83</f>
        <v>Communication Equip</v>
      </c>
      <c r="C83" s="736">
        <f>[52]ACCOUNTS!C83</f>
        <v>146940395.59999999</v>
      </c>
      <c r="D83" s="737">
        <f>[52]ACCOUNTS!D83</f>
        <v>144770570.80239999</v>
      </c>
      <c r="E83" s="738">
        <f>[52]ACCOUNTS!E83</f>
        <v>2169824.7976000011</v>
      </c>
      <c r="F83" s="738">
        <f>[52]ACCOUNTS!F83</f>
        <v>0</v>
      </c>
      <c r="G83" s="738">
        <f>[52]ACCOUNTS!G83</f>
        <v>146940395.59999999</v>
      </c>
      <c r="H83" s="698"/>
      <c r="I83" s="739">
        <f>[52]ACCOUNTS!I83</f>
        <v>0</v>
      </c>
      <c r="J83" s="739">
        <f>[52]ACCOUNTS!J83</f>
        <v>0</v>
      </c>
      <c r="K83" s="739">
        <f>[52]ACCOUNTS!K83</f>
        <v>0</v>
      </c>
      <c r="L83" s="739">
        <f>[52]ACCOUNTS!L83</f>
        <v>0</v>
      </c>
      <c r="M83" s="739">
        <f>[52]ACCOUNTS!M83</f>
        <v>0</v>
      </c>
      <c r="N83" s="739">
        <f>[52]ACCOUNTS!N83</f>
        <v>0</v>
      </c>
      <c r="O83" s="739">
        <f>[52]ACCOUNTS!O83</f>
        <v>0</v>
      </c>
      <c r="P83" s="739">
        <f>[52]ACCOUNTS!P83</f>
        <v>0</v>
      </c>
      <c r="Q83" s="739">
        <f>[52]ACCOUNTS!Q83</f>
        <v>0</v>
      </c>
      <c r="R83" s="739" t="str">
        <f>[52]ACCOUNTS!R83</f>
        <v>SW.T</v>
      </c>
    </row>
    <row r="84" spans="1:18" outlineLevel="1">
      <c r="A84" s="734">
        <f>[52]ACCOUNTS!A84</f>
        <v>398</v>
      </c>
      <c r="B84" s="735" t="str">
        <f>[52]ACCOUNTS!B84</f>
        <v>Miscellaneous Equip</v>
      </c>
      <c r="C84" s="736">
        <f>[52]ACCOUNTS!C84</f>
        <v>977290.20000000007</v>
      </c>
      <c r="D84" s="737">
        <f>[52]ACCOUNTS!D84</f>
        <v>977655.72400000005</v>
      </c>
      <c r="E84" s="738">
        <f>[52]ACCOUNTS!E84</f>
        <v>-365.52399999997579</v>
      </c>
      <c r="F84" s="738">
        <f>[52]ACCOUNTS!F84</f>
        <v>0</v>
      </c>
      <c r="G84" s="738">
        <f>[52]ACCOUNTS!G84</f>
        <v>977290.20000000007</v>
      </c>
      <c r="H84" s="698"/>
      <c r="I84" s="739">
        <f>[52]ACCOUNTS!I84</f>
        <v>0</v>
      </c>
      <c r="J84" s="739">
        <f>[52]ACCOUNTS!J84</f>
        <v>0</v>
      </c>
      <c r="K84" s="739">
        <f>[52]ACCOUNTS!K84</f>
        <v>0</v>
      </c>
      <c r="L84" s="739">
        <f>[52]ACCOUNTS!L84</f>
        <v>0</v>
      </c>
      <c r="M84" s="739">
        <f>[52]ACCOUNTS!M84</f>
        <v>0</v>
      </c>
      <c r="N84" s="739">
        <f>[52]ACCOUNTS!N84</f>
        <v>0</v>
      </c>
      <c r="O84" s="739">
        <f>[52]ACCOUNTS!O84</f>
        <v>0</v>
      </c>
      <c r="P84" s="739">
        <f>[52]ACCOUNTS!P84</f>
        <v>0</v>
      </c>
      <c r="Q84" s="739">
        <f>[52]ACCOUNTS!Q84</f>
        <v>0</v>
      </c>
      <c r="R84" s="739" t="str">
        <f>[52]ACCOUNTS!R84</f>
        <v>SW.T</v>
      </c>
    </row>
    <row r="85" spans="1:18" outlineLevel="1">
      <c r="A85" s="734">
        <f>[52]ACCOUNTS!A85</f>
        <v>399</v>
      </c>
      <c r="B85" s="735" t="str">
        <f>[52]ACCOUNTS!B85</f>
        <v>Other Tangible Property</v>
      </c>
      <c r="C85" s="736">
        <f>[52]ACCOUNTS!C85</f>
        <v>1250391.3638000034</v>
      </c>
      <c r="D85" s="737">
        <f>[52]ACCOUNTS!D85</f>
        <v>932601.25960000348</v>
      </c>
      <c r="E85" s="738">
        <f>[52]ACCOUNTS!E85</f>
        <v>317790.1042</v>
      </c>
      <c r="F85" s="738">
        <f>[52]ACCOUNTS!F85</f>
        <v>0</v>
      </c>
      <c r="G85" s="738">
        <f>[52]ACCOUNTS!G85</f>
        <v>1250391.3638000034</v>
      </c>
      <c r="H85" s="698"/>
      <c r="I85" s="739">
        <f>[52]ACCOUNTS!I85</f>
        <v>0</v>
      </c>
      <c r="J85" s="739">
        <f>[52]ACCOUNTS!J85</f>
        <v>0</v>
      </c>
      <c r="K85" s="739">
        <f>[52]ACCOUNTS!K85</f>
        <v>0</v>
      </c>
      <c r="L85" s="739">
        <f>[52]ACCOUNTS!L85</f>
        <v>0</v>
      </c>
      <c r="M85" s="739">
        <f>[52]ACCOUNTS!M85</f>
        <v>0</v>
      </c>
      <c r="N85" s="739">
        <f>[52]ACCOUNTS!N85</f>
        <v>0</v>
      </c>
      <c r="O85" s="739">
        <f>[52]ACCOUNTS!O85</f>
        <v>0</v>
      </c>
      <c r="P85" s="739">
        <f>[52]ACCOUNTS!P85</f>
        <v>0</v>
      </c>
      <c r="Q85" s="739">
        <f>[52]ACCOUNTS!Q85</f>
        <v>0</v>
      </c>
      <c r="R85" s="739" t="str">
        <f>[52]ACCOUNTS!R85</f>
        <v>SW.T</v>
      </c>
    </row>
    <row r="86" spans="1:18" outlineLevel="1">
      <c r="A86" s="734" t="str">
        <f>[52]ACCOUNTS!A86</f>
        <v>~</v>
      </c>
      <c r="B86" s="735" t="str">
        <f>[52]ACCOUNTS!B86</f>
        <v>~</v>
      </c>
      <c r="C86" s="736">
        <f>[52]ACCOUNTS!C86</f>
        <v>0</v>
      </c>
      <c r="D86" s="737">
        <f>[52]ACCOUNTS!D86</f>
        <v>0</v>
      </c>
      <c r="E86" s="738">
        <f>[52]ACCOUNTS!E86</f>
        <v>0</v>
      </c>
      <c r="F86" s="738">
        <f>[52]ACCOUNTS!F86</f>
        <v>0</v>
      </c>
      <c r="G86" s="738">
        <f>[52]ACCOUNTS!G86</f>
        <v>0</v>
      </c>
      <c r="H86" s="698"/>
      <c r="I86" s="739">
        <f>[52]ACCOUNTS!I86</f>
        <v>0</v>
      </c>
      <c r="J86" s="739">
        <f>[52]ACCOUNTS!J86</f>
        <v>0</v>
      </c>
      <c r="K86" s="739">
        <f>[52]ACCOUNTS!K86</f>
        <v>0</v>
      </c>
      <c r="L86" s="739">
        <f>[52]ACCOUNTS!L86</f>
        <v>0</v>
      </c>
      <c r="M86" s="739">
        <f>[52]ACCOUNTS!M86</f>
        <v>0</v>
      </c>
      <c r="N86" s="739">
        <f>[52]ACCOUNTS!N86</f>
        <v>0</v>
      </c>
      <c r="O86" s="739">
        <f>[52]ACCOUNTS!O86</f>
        <v>0</v>
      </c>
      <c r="P86" s="739">
        <f>[52]ACCOUNTS!P86</f>
        <v>0</v>
      </c>
      <c r="Q86" s="739">
        <f>[52]ACCOUNTS!Q86</f>
        <v>0</v>
      </c>
      <c r="R86" s="739">
        <f>[52]ACCOUNTS!R86</f>
        <v>0</v>
      </c>
    </row>
    <row r="87" spans="1:18" outlineLevel="1">
      <c r="A87" s="734" t="str">
        <f>[52]ACCOUNTS!A87</f>
        <v>~</v>
      </c>
      <c r="B87" s="735" t="str">
        <f>[52]ACCOUNTS!B87</f>
        <v>~</v>
      </c>
      <c r="C87" s="736">
        <f>[52]ACCOUNTS!C87</f>
        <v>0</v>
      </c>
      <c r="D87" s="737">
        <f>[52]ACCOUNTS!D87</f>
        <v>0</v>
      </c>
      <c r="E87" s="738">
        <f>[52]ACCOUNTS!E87</f>
        <v>0</v>
      </c>
      <c r="F87" s="738">
        <f>[52]ACCOUNTS!F87</f>
        <v>0</v>
      </c>
      <c r="G87" s="738">
        <f>[52]ACCOUNTS!G87</f>
        <v>0</v>
      </c>
      <c r="H87" s="698"/>
      <c r="I87" s="739">
        <f>[52]ACCOUNTS!I87</f>
        <v>0</v>
      </c>
      <c r="J87" s="739">
        <f>[52]ACCOUNTS!J87</f>
        <v>0</v>
      </c>
      <c r="K87" s="739">
        <f>[52]ACCOUNTS!K87</f>
        <v>0</v>
      </c>
      <c r="L87" s="739">
        <f>[52]ACCOUNTS!L87</f>
        <v>0</v>
      </c>
      <c r="M87" s="739">
        <f>[52]ACCOUNTS!M87</f>
        <v>0</v>
      </c>
      <c r="N87" s="739">
        <f>[52]ACCOUNTS!N87</f>
        <v>0</v>
      </c>
      <c r="O87" s="739">
        <f>[52]ACCOUNTS!O87</f>
        <v>0</v>
      </c>
      <c r="P87" s="739">
        <f>[52]ACCOUNTS!P87</f>
        <v>0</v>
      </c>
      <c r="Q87" s="739">
        <f>[52]ACCOUNTS!Q87</f>
        <v>0</v>
      </c>
      <c r="R87" s="739">
        <f>[52]ACCOUNTS!R87</f>
        <v>0</v>
      </c>
    </row>
    <row r="88" spans="1:18" s="4" customFormat="1" outlineLevel="1">
      <c r="A88" s="744"/>
      <c r="B88" s="693" t="str">
        <f>[52]ACCOUNTS!B88</f>
        <v>Sub-total</v>
      </c>
      <c r="C88" s="740">
        <f>[52]ACCOUNTS!C88</f>
        <v>540077856.36380005</v>
      </c>
      <c r="D88" s="740">
        <f>[52]ACCOUNTS!D88</f>
        <v>519498365.88340002</v>
      </c>
      <c r="E88" s="740">
        <f>[52]ACCOUNTS!E88</f>
        <v>20579490.480399974</v>
      </c>
      <c r="F88" s="740">
        <f>[52]ACCOUNTS!F88</f>
        <v>0</v>
      </c>
      <c r="G88" s="740">
        <f>[52]ACCOUNTS!G88</f>
        <v>540077856.36380005</v>
      </c>
      <c r="H88" s="698"/>
      <c r="I88" s="741"/>
      <c r="J88" s="741"/>
      <c r="K88" s="741"/>
      <c r="L88" s="741"/>
      <c r="M88" s="741"/>
      <c r="N88" s="741"/>
      <c r="O88" s="741"/>
      <c r="P88" s="741"/>
      <c r="Q88" s="698"/>
      <c r="R88" s="741"/>
    </row>
    <row r="89" spans="1:18" s="4" customFormat="1" outlineLevel="1">
      <c r="A89" s="8"/>
      <c r="B89" s="11"/>
      <c r="C89" s="11"/>
      <c r="D89" s="11"/>
      <c r="E89" s="11"/>
      <c r="F89" s="11"/>
      <c r="G89" s="11"/>
      <c r="H89" s="2"/>
      <c r="I89" s="11"/>
      <c r="J89" s="11"/>
      <c r="K89" s="11"/>
      <c r="L89" s="11"/>
      <c r="M89" s="11"/>
      <c r="N89" s="11"/>
      <c r="O89" s="11"/>
      <c r="P89" s="11"/>
      <c r="Q89" s="2"/>
      <c r="R89" s="11"/>
    </row>
    <row r="90" spans="1:18" s="18" customFormat="1">
      <c r="A90" s="16"/>
      <c r="B90" s="9" t="s">
        <v>95</v>
      </c>
      <c r="C90" s="10">
        <v>9609442662.6340485</v>
      </c>
      <c r="D90" s="10">
        <v>9568193110.7886734</v>
      </c>
      <c r="E90" s="10">
        <v>41249551.845374987</v>
      </c>
      <c r="F90" s="10">
        <v>0</v>
      </c>
      <c r="G90" s="10">
        <v>9609442662.6340485</v>
      </c>
      <c r="H90" s="2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2" spans="1:18">
      <c r="A92" s="1" t="s">
        <v>96</v>
      </c>
    </row>
    <row r="93" spans="1:18" outlineLevel="1">
      <c r="A93" s="1"/>
    </row>
    <row r="94" spans="1:18" outlineLevel="1">
      <c r="A94" s="8"/>
      <c r="B94" s="9" t="s">
        <v>90</v>
      </c>
    </row>
    <row r="95" spans="1:18" outlineLevel="1">
      <c r="A95" s="734">
        <f>[52]ACCOUNTS!A95</f>
        <v>111</v>
      </c>
      <c r="B95" s="735" t="str">
        <f>[52]ACCOUNTS!B95</f>
        <v>Accum Amortization - Generation/Transmission</v>
      </c>
      <c r="C95" s="736">
        <f>[52]ACCOUNTS!C95</f>
        <v>-11848339.393578827</v>
      </c>
      <c r="D95" s="737">
        <f>[52]ACCOUNTS!D95</f>
        <v>-11848339.393578827</v>
      </c>
      <c r="E95" s="738">
        <f>[52]ACCOUNTS!E95</f>
        <v>0</v>
      </c>
      <c r="F95" s="738">
        <f>[52]ACCOUNTS!F95</f>
        <v>0</v>
      </c>
      <c r="G95" s="738">
        <f>[52]ACCOUNTS!G95</f>
        <v>-11848339.393578827</v>
      </c>
      <c r="H95" s="698"/>
      <c r="I95" s="739" t="str">
        <f>[52]ACCOUNTS!I95</f>
        <v>F_PRODU</v>
      </c>
      <c r="J95" s="739" t="str">
        <f>[52]ACCOUNTS!J95</f>
        <v>PC4</v>
      </c>
      <c r="K95" s="739" t="str">
        <f>[52]ACCOUNTS!K95</f>
        <v>DEM_2B</v>
      </c>
      <c r="L95" s="739" t="str">
        <f>[52]ACCOUNTS!L95</f>
        <v>ENERGY_2</v>
      </c>
      <c r="M95" s="739">
        <f>[52]ACCOUNTS!M95</f>
        <v>0</v>
      </c>
      <c r="N95" s="739">
        <f>[52]ACCOUNTS!N95</f>
        <v>0</v>
      </c>
      <c r="O95" s="739">
        <f>[52]ACCOUNTS!O95</f>
        <v>0</v>
      </c>
      <c r="P95" s="739">
        <f>[52]ACCOUNTS!P95</f>
        <v>0</v>
      </c>
      <c r="Q95" s="739">
        <f>[52]ACCOUNTS!Q95</f>
        <v>0</v>
      </c>
      <c r="R95" s="739">
        <f>[52]ACCOUNTS!R95</f>
        <v>0</v>
      </c>
    </row>
    <row r="96" spans="1:18" outlineLevel="1">
      <c r="A96" s="734">
        <f>[52]ACCOUNTS!A96</f>
        <v>111.01</v>
      </c>
      <c r="B96" s="742" t="str">
        <f>[52]ACCOUNTS!B96</f>
        <v>Accum Amortization - Distribution</v>
      </c>
      <c r="C96" s="736">
        <f>[52]ACCOUNTS!C96</f>
        <v>-15836820.280835493</v>
      </c>
      <c r="D96" s="737">
        <f>[52]ACCOUNTS!D96</f>
        <v>-15836820.280835493</v>
      </c>
      <c r="E96" s="738">
        <f>[52]ACCOUNTS!E96</f>
        <v>0</v>
      </c>
      <c r="F96" s="738">
        <f>[52]ACCOUNTS!F96</f>
        <v>0</v>
      </c>
      <c r="G96" s="738">
        <f>[52]ACCOUNTS!G96</f>
        <v>-15836820.280835493</v>
      </c>
      <c r="H96" s="698"/>
      <c r="I96" s="739">
        <f>[52]ACCOUNTS!I96</f>
        <v>0</v>
      </c>
      <c r="J96" s="739">
        <f>[52]ACCOUNTS!J96</f>
        <v>0</v>
      </c>
      <c r="K96" s="739">
        <f>[52]ACCOUNTS!K96</f>
        <v>0</v>
      </c>
      <c r="L96" s="739">
        <f>[52]ACCOUNTS!L96</f>
        <v>0</v>
      </c>
      <c r="M96" s="739">
        <f>[52]ACCOUNTS!M96</f>
        <v>0</v>
      </c>
      <c r="N96" s="739">
        <f>[52]ACCOUNTS!N96</f>
        <v>0</v>
      </c>
      <c r="O96" s="739">
        <f>[52]ACCOUNTS!O96</f>
        <v>0</v>
      </c>
      <c r="P96" s="739">
        <f>[52]ACCOUNTS!P96</f>
        <v>0</v>
      </c>
      <c r="Q96" s="739">
        <f>[52]ACCOUNTS!Q96</f>
        <v>0</v>
      </c>
      <c r="R96" s="739" t="str">
        <f>[52]ACCOUNTS!R96</f>
        <v>DP.T</v>
      </c>
    </row>
    <row r="97" spans="1:18" outlineLevel="1">
      <c r="A97" s="734">
        <f>[52]ACCOUNTS!A97</f>
        <v>111.02</v>
      </c>
      <c r="B97" s="735" t="str">
        <f>[52]ACCOUNTS!B97</f>
        <v>Accum Amortization - Other</v>
      </c>
      <c r="C97" s="736">
        <f>[52]ACCOUNTS!C97</f>
        <v>-157655053.77670544</v>
      </c>
      <c r="D97" s="737">
        <f>[52]ACCOUNTS!D97</f>
        <v>-100806762.26535235</v>
      </c>
      <c r="E97" s="738">
        <f>[52]ACCOUNTS!E97</f>
        <v>-56848291.511353083</v>
      </c>
      <c r="F97" s="738">
        <f>[52]ACCOUNTS!F97</f>
        <v>0</v>
      </c>
      <c r="G97" s="738">
        <f>[52]ACCOUNTS!G97</f>
        <v>-157655053.77670544</v>
      </c>
      <c r="H97" s="698"/>
      <c r="I97" s="739">
        <f>[52]ACCOUNTS!I97</f>
        <v>0</v>
      </c>
      <c r="J97" s="739">
        <f>[52]ACCOUNTS!J97</f>
        <v>0</v>
      </c>
      <c r="K97" s="739">
        <f>[52]ACCOUNTS!K97</f>
        <v>0</v>
      </c>
      <c r="L97" s="739">
        <f>[52]ACCOUNTS!L97</f>
        <v>0</v>
      </c>
      <c r="M97" s="739">
        <f>[52]ACCOUNTS!M97</f>
        <v>0</v>
      </c>
      <c r="N97" s="739">
        <f>[52]ACCOUNTS!N97</f>
        <v>0</v>
      </c>
      <c r="O97" s="739">
        <f>[52]ACCOUNTS!O97</f>
        <v>0</v>
      </c>
      <c r="P97" s="739">
        <f>[52]ACCOUNTS!P97</f>
        <v>0</v>
      </c>
      <c r="Q97" s="739">
        <f>[52]ACCOUNTS!Q97</f>
        <v>0</v>
      </c>
      <c r="R97" s="739" t="str">
        <f>[52]ACCOUNTS!R97</f>
        <v>GP.T</v>
      </c>
    </row>
    <row r="98" spans="1:18" s="4" customFormat="1" outlineLevel="1">
      <c r="A98" s="698">
        <f>[52]ACCOUNTS!A98</f>
        <v>0</v>
      </c>
      <c r="B98" s="693" t="str">
        <f>[52]ACCOUNTS!B98</f>
        <v>Sub-total</v>
      </c>
      <c r="C98" s="740">
        <f>[52]ACCOUNTS!C98</f>
        <v>-185340213.45111978</v>
      </c>
      <c r="D98" s="740">
        <f>[52]ACCOUNTS!D98</f>
        <v>-128491921.93976668</v>
      </c>
      <c r="E98" s="740">
        <f>[52]ACCOUNTS!E98</f>
        <v>-56848291.511353083</v>
      </c>
      <c r="F98" s="740">
        <f>[52]ACCOUNTS!F98</f>
        <v>0</v>
      </c>
      <c r="G98" s="740">
        <f>[52]ACCOUNTS!G98</f>
        <v>-185340213.45111978</v>
      </c>
      <c r="H98" s="698"/>
      <c r="I98" s="741">
        <f>[52]ACCOUNTS!I98</f>
        <v>0</v>
      </c>
      <c r="J98" s="741">
        <f>[52]ACCOUNTS!J98</f>
        <v>0</v>
      </c>
      <c r="K98" s="741">
        <f>[52]ACCOUNTS!K98</f>
        <v>0</v>
      </c>
      <c r="L98" s="741">
        <f>[52]ACCOUNTS!L98</f>
        <v>0</v>
      </c>
      <c r="M98" s="741">
        <f>[52]ACCOUNTS!M98</f>
        <v>0</v>
      </c>
      <c r="N98" s="741">
        <f>[52]ACCOUNTS!N98</f>
        <v>0</v>
      </c>
      <c r="O98" s="741">
        <f>[52]ACCOUNTS!O98</f>
        <v>0</v>
      </c>
      <c r="P98" s="741">
        <f>[52]ACCOUNTS!P98</f>
        <v>0</v>
      </c>
      <c r="Q98" s="698">
        <f>[52]ACCOUNTS!Q98</f>
        <v>0</v>
      </c>
      <c r="R98" s="741">
        <f>[52]ACCOUNTS!R98</f>
        <v>0</v>
      </c>
    </row>
    <row r="99" spans="1:18" outlineLevel="1">
      <c r="A99" s="2"/>
    </row>
    <row r="100" spans="1:18" outlineLevel="1">
      <c r="A100" s="2"/>
      <c r="B100" s="2" t="s">
        <v>91</v>
      </c>
    </row>
    <row r="101" spans="1:18" outlineLevel="1">
      <c r="A101" s="734">
        <f>[52]ACCOUNTS!A101</f>
        <v>108.01</v>
      </c>
      <c r="B101" s="735" t="str">
        <f>[52]ACCOUNTS!B101</f>
        <v>Accum Depreciation Thermal Baseload Generation</v>
      </c>
      <c r="C101" s="736">
        <f>[52]ACCOUNTS!C101</f>
        <v>-945433620.17765331</v>
      </c>
      <c r="D101" s="737">
        <f>[52]ACCOUNTS!D101</f>
        <v>-911232337.6341666</v>
      </c>
      <c r="E101" s="738">
        <f>[52]ACCOUNTS!E101</f>
        <v>-34201282.543486744</v>
      </c>
      <c r="F101" s="738">
        <f>[52]ACCOUNTS!F101</f>
        <v>0</v>
      </c>
      <c r="G101" s="738">
        <f>[52]ACCOUNTS!G101</f>
        <v>-945433620.17765331</v>
      </c>
      <c r="H101" s="698"/>
      <c r="I101" s="739">
        <f>[52]ACCOUNTS!I101</f>
        <v>0</v>
      </c>
      <c r="J101" s="739">
        <f>[52]ACCOUNTS!J101</f>
        <v>0</v>
      </c>
      <c r="K101" s="739">
        <f>[52]ACCOUNTS!K101</f>
        <v>0</v>
      </c>
      <c r="L101" s="739">
        <f>[52]ACCOUNTS!L101</f>
        <v>0</v>
      </c>
      <c r="M101" s="739">
        <f>[52]ACCOUNTS!M101</f>
        <v>0</v>
      </c>
      <c r="N101" s="739">
        <f>[52]ACCOUNTS!N101</f>
        <v>0</v>
      </c>
      <c r="O101" s="739">
        <f>[52]ACCOUNTS!O101</f>
        <v>0</v>
      </c>
      <c r="P101" s="739">
        <f>[52]ACCOUNTS!P101</f>
        <v>0</v>
      </c>
      <c r="Q101" s="739">
        <f>[52]ACCOUNTS!Q101</f>
        <v>0</v>
      </c>
      <c r="R101" s="739" t="str">
        <f>[52]ACCOUNTS!R101</f>
        <v>PP.T</v>
      </c>
    </row>
    <row r="102" spans="1:18" outlineLevel="1">
      <c r="A102" s="734">
        <f>[52]ACCOUNTS!A102</f>
        <v>108.02</v>
      </c>
      <c r="B102" s="735" t="str">
        <f>[52]ACCOUNTS!B102</f>
        <v>Accum Depreciation Hydro Baseload Generation</v>
      </c>
      <c r="C102" s="736">
        <f>[52]ACCOUNTS!C102</f>
        <v>-183522621.94999999</v>
      </c>
      <c r="D102" s="737">
        <f>[52]ACCOUNTS!D102</f>
        <v>-174124890</v>
      </c>
      <c r="E102" s="738">
        <f>[52]ACCOUNTS!E102</f>
        <v>-9397731.9499999993</v>
      </c>
      <c r="F102" s="738">
        <f>[52]ACCOUNTS!F102</f>
        <v>0</v>
      </c>
      <c r="G102" s="738">
        <f>[52]ACCOUNTS!G102</f>
        <v>-183522621.94999999</v>
      </c>
      <c r="H102" s="698"/>
      <c r="I102" s="739">
        <f>[52]ACCOUNTS!I102</f>
        <v>0</v>
      </c>
      <c r="J102" s="739">
        <f>[52]ACCOUNTS!J102</f>
        <v>0</v>
      </c>
      <c r="K102" s="739">
        <f>[52]ACCOUNTS!K102</f>
        <v>0</v>
      </c>
      <c r="L102" s="739">
        <f>[52]ACCOUNTS!L102</f>
        <v>0</v>
      </c>
      <c r="M102" s="739">
        <f>[52]ACCOUNTS!M102</f>
        <v>0</v>
      </c>
      <c r="N102" s="739">
        <f>[52]ACCOUNTS!N102</f>
        <v>0</v>
      </c>
      <c r="O102" s="739">
        <f>[52]ACCOUNTS!O102</f>
        <v>0</v>
      </c>
      <c r="P102" s="739">
        <f>[52]ACCOUNTS!P102</f>
        <v>0</v>
      </c>
      <c r="Q102" s="739">
        <f>[52]ACCOUNTS!Q102</f>
        <v>0</v>
      </c>
      <c r="R102" s="739" t="str">
        <f>[52]ACCOUNTS!R102</f>
        <v>PP.T</v>
      </c>
    </row>
    <row r="103" spans="1:18" outlineLevel="1">
      <c r="A103" s="734">
        <f>[52]ACCOUNTS!A103</f>
        <v>108.03</v>
      </c>
      <c r="B103" s="735" t="str">
        <f>[52]ACCOUNTS!B103</f>
        <v>Accum Depreciation Other Production Generation</v>
      </c>
      <c r="C103" s="736">
        <f>[52]ACCOUNTS!C103</f>
        <v>-789161667.84000003</v>
      </c>
      <c r="D103" s="737">
        <f>[52]ACCOUNTS!D103</f>
        <v>-757162517</v>
      </c>
      <c r="E103" s="738">
        <f>[52]ACCOUNTS!E103</f>
        <v>-31999150.840000004</v>
      </c>
      <c r="F103" s="738">
        <f>[52]ACCOUNTS!F103</f>
        <v>0</v>
      </c>
      <c r="G103" s="738">
        <f>[52]ACCOUNTS!G103</f>
        <v>-789161667.84000003</v>
      </c>
      <c r="H103" s="698"/>
      <c r="I103" s="739">
        <f>[52]ACCOUNTS!I103</f>
        <v>0</v>
      </c>
      <c r="J103" s="739">
        <f>[52]ACCOUNTS!J103</f>
        <v>0</v>
      </c>
      <c r="K103" s="739">
        <f>[52]ACCOUNTS!K103</f>
        <v>0</v>
      </c>
      <c r="L103" s="739">
        <f>[52]ACCOUNTS!L103</f>
        <v>0</v>
      </c>
      <c r="M103" s="739">
        <f>[52]ACCOUNTS!M103</f>
        <v>0</v>
      </c>
      <c r="N103" s="739">
        <f>[52]ACCOUNTS!N103</f>
        <v>0</v>
      </c>
      <c r="O103" s="739">
        <f>[52]ACCOUNTS!O103</f>
        <v>0</v>
      </c>
      <c r="P103" s="739">
        <f>[52]ACCOUNTS!P103</f>
        <v>0</v>
      </c>
      <c r="Q103" s="739">
        <f>[52]ACCOUNTS!Q103</f>
        <v>0</v>
      </c>
      <c r="R103" s="739" t="str">
        <f>[52]ACCOUNTS!R103</f>
        <v>PP.T</v>
      </c>
    </row>
    <row r="104" spans="1:18" outlineLevel="1">
      <c r="A104" s="734" t="str">
        <f>[52]ACCOUNTS!A104</f>
        <v>~</v>
      </c>
      <c r="B104" s="735" t="str">
        <f>[52]ACCOUNTS!B104</f>
        <v>~</v>
      </c>
      <c r="C104" s="736">
        <f>[52]ACCOUNTS!C104</f>
        <v>0</v>
      </c>
      <c r="D104" s="738">
        <f>[52]ACCOUNTS!D104</f>
        <v>0</v>
      </c>
      <c r="E104" s="738">
        <f>[52]ACCOUNTS!E104</f>
        <v>0</v>
      </c>
      <c r="F104" s="738">
        <f>[52]ACCOUNTS!F104</f>
        <v>0</v>
      </c>
      <c r="G104" s="738">
        <f>[52]ACCOUNTS!G104</f>
        <v>0</v>
      </c>
      <c r="H104" s="698"/>
      <c r="I104" s="739">
        <f>[52]ACCOUNTS!I104</f>
        <v>0</v>
      </c>
      <c r="J104" s="739">
        <f>[52]ACCOUNTS!J104</f>
        <v>0</v>
      </c>
      <c r="K104" s="739">
        <f>[52]ACCOUNTS!K104</f>
        <v>0</v>
      </c>
      <c r="L104" s="739">
        <f>[52]ACCOUNTS!L104</f>
        <v>0</v>
      </c>
      <c r="M104" s="739">
        <f>[52]ACCOUNTS!M104</f>
        <v>0</v>
      </c>
      <c r="N104" s="739">
        <f>[52]ACCOUNTS!N104</f>
        <v>0</v>
      </c>
      <c r="O104" s="739">
        <f>[52]ACCOUNTS!O104</f>
        <v>0</v>
      </c>
      <c r="P104" s="739">
        <f>[52]ACCOUNTS!P104</f>
        <v>0</v>
      </c>
      <c r="Q104" s="739">
        <f>[52]ACCOUNTS!Q104</f>
        <v>0</v>
      </c>
      <c r="R104" s="739">
        <f>[52]ACCOUNTS!R104</f>
        <v>0</v>
      </c>
    </row>
    <row r="105" spans="1:18" outlineLevel="1">
      <c r="A105" s="734" t="str">
        <f>[52]ACCOUNTS!A105</f>
        <v>~</v>
      </c>
      <c r="B105" s="735" t="str">
        <f>[52]ACCOUNTS!B105</f>
        <v>~</v>
      </c>
      <c r="C105" s="736">
        <f>[52]ACCOUNTS!C105</f>
        <v>0</v>
      </c>
      <c r="D105" s="738">
        <f>[52]ACCOUNTS!D105</f>
        <v>0</v>
      </c>
      <c r="E105" s="738">
        <f>[52]ACCOUNTS!E105</f>
        <v>0</v>
      </c>
      <c r="F105" s="738">
        <f>[52]ACCOUNTS!F105</f>
        <v>0</v>
      </c>
      <c r="G105" s="738">
        <f>[52]ACCOUNTS!G105</f>
        <v>0</v>
      </c>
      <c r="H105" s="698"/>
      <c r="I105" s="739">
        <f>[52]ACCOUNTS!I105</f>
        <v>0</v>
      </c>
      <c r="J105" s="739">
        <f>[52]ACCOUNTS!J105</f>
        <v>0</v>
      </c>
      <c r="K105" s="739">
        <f>[52]ACCOUNTS!K105</f>
        <v>0</v>
      </c>
      <c r="L105" s="739">
        <f>[52]ACCOUNTS!L105</f>
        <v>0</v>
      </c>
      <c r="M105" s="739">
        <f>[52]ACCOUNTS!M105</f>
        <v>0</v>
      </c>
      <c r="N105" s="739">
        <f>[52]ACCOUNTS!N105</f>
        <v>0</v>
      </c>
      <c r="O105" s="739">
        <f>[52]ACCOUNTS!O105</f>
        <v>0</v>
      </c>
      <c r="P105" s="739">
        <f>[52]ACCOUNTS!P105</f>
        <v>0</v>
      </c>
      <c r="Q105" s="739">
        <f>[52]ACCOUNTS!Q105</f>
        <v>0</v>
      </c>
      <c r="R105" s="739">
        <f>[52]ACCOUNTS!R105</f>
        <v>0</v>
      </c>
    </row>
    <row r="106" spans="1:18" outlineLevel="1">
      <c r="A106" s="734" t="str">
        <f>[52]ACCOUNTS!A106</f>
        <v>~</v>
      </c>
      <c r="B106" s="735" t="str">
        <f>[52]ACCOUNTS!B106</f>
        <v>~</v>
      </c>
      <c r="C106" s="736">
        <f>[52]ACCOUNTS!C106</f>
        <v>0</v>
      </c>
      <c r="D106" s="737">
        <f>[52]ACCOUNTS!D106</f>
        <v>0</v>
      </c>
      <c r="E106" s="738">
        <f>[52]ACCOUNTS!E106</f>
        <v>0</v>
      </c>
      <c r="F106" s="738">
        <f>[52]ACCOUNTS!F106</f>
        <v>0</v>
      </c>
      <c r="G106" s="738">
        <f>[52]ACCOUNTS!G106</f>
        <v>0</v>
      </c>
      <c r="H106" s="698"/>
      <c r="I106" s="739">
        <f>[52]ACCOUNTS!I106</f>
        <v>0</v>
      </c>
      <c r="J106" s="739">
        <f>[52]ACCOUNTS!J106</f>
        <v>0</v>
      </c>
      <c r="K106" s="739">
        <f>[52]ACCOUNTS!K106</f>
        <v>0</v>
      </c>
      <c r="L106" s="739">
        <f>[52]ACCOUNTS!L106</f>
        <v>0</v>
      </c>
      <c r="M106" s="739">
        <f>[52]ACCOUNTS!M106</f>
        <v>0</v>
      </c>
      <c r="N106" s="739">
        <f>[52]ACCOUNTS!N106</f>
        <v>0</v>
      </c>
      <c r="O106" s="739">
        <f>[52]ACCOUNTS!O106</f>
        <v>0</v>
      </c>
      <c r="P106" s="739">
        <f>[52]ACCOUNTS!P106</f>
        <v>0</v>
      </c>
      <c r="Q106" s="739">
        <f>[52]ACCOUNTS!Q106</f>
        <v>0</v>
      </c>
      <c r="R106" s="739">
        <f>[52]ACCOUNTS!R106</f>
        <v>0</v>
      </c>
    </row>
    <row r="107" spans="1:18" outlineLevel="1">
      <c r="A107" s="734" t="str">
        <f>[52]ACCOUNTS!A107</f>
        <v>~</v>
      </c>
      <c r="B107" s="735" t="str">
        <f>[52]ACCOUNTS!B107</f>
        <v>~</v>
      </c>
      <c r="C107" s="736">
        <f>[52]ACCOUNTS!C107</f>
        <v>0</v>
      </c>
      <c r="D107" s="737">
        <f>[52]ACCOUNTS!D107</f>
        <v>0</v>
      </c>
      <c r="E107" s="738">
        <f>[52]ACCOUNTS!E107</f>
        <v>0</v>
      </c>
      <c r="F107" s="738">
        <f>[52]ACCOUNTS!F107</f>
        <v>0</v>
      </c>
      <c r="G107" s="738">
        <f>[52]ACCOUNTS!G107</f>
        <v>0</v>
      </c>
      <c r="H107" s="698"/>
      <c r="I107" s="739">
        <f>[52]ACCOUNTS!I107</f>
        <v>0</v>
      </c>
      <c r="J107" s="739">
        <f>[52]ACCOUNTS!J107</f>
        <v>0</v>
      </c>
      <c r="K107" s="739">
        <f>[52]ACCOUNTS!K107</f>
        <v>0</v>
      </c>
      <c r="L107" s="739">
        <f>[52]ACCOUNTS!L107</f>
        <v>0</v>
      </c>
      <c r="M107" s="739">
        <f>[52]ACCOUNTS!M107</f>
        <v>0</v>
      </c>
      <c r="N107" s="739">
        <f>[52]ACCOUNTS!N107</f>
        <v>0</v>
      </c>
      <c r="O107" s="739">
        <f>[52]ACCOUNTS!O107</f>
        <v>0</v>
      </c>
      <c r="P107" s="739">
        <f>[52]ACCOUNTS!P107</f>
        <v>0</v>
      </c>
      <c r="Q107" s="739">
        <f>[52]ACCOUNTS!Q107</f>
        <v>0</v>
      </c>
      <c r="R107" s="739">
        <f>[52]ACCOUNTS!R107</f>
        <v>0</v>
      </c>
    </row>
    <row r="108" spans="1:18" outlineLevel="1">
      <c r="A108" s="734" t="str">
        <f>[52]ACCOUNTS!A108</f>
        <v>~</v>
      </c>
      <c r="B108" s="735" t="str">
        <f>[52]ACCOUNTS!B108</f>
        <v>~</v>
      </c>
      <c r="C108" s="736">
        <f>[52]ACCOUNTS!C108</f>
        <v>0</v>
      </c>
      <c r="D108" s="737">
        <f>[52]ACCOUNTS!D108</f>
        <v>0</v>
      </c>
      <c r="E108" s="738">
        <f>[52]ACCOUNTS!E108</f>
        <v>0</v>
      </c>
      <c r="F108" s="738">
        <f>[52]ACCOUNTS!F108</f>
        <v>0</v>
      </c>
      <c r="G108" s="738">
        <f>[52]ACCOUNTS!G108</f>
        <v>0</v>
      </c>
      <c r="H108" s="698"/>
      <c r="I108" s="739">
        <f>[52]ACCOUNTS!I108</f>
        <v>0</v>
      </c>
      <c r="J108" s="739">
        <f>[52]ACCOUNTS!J108</f>
        <v>0</v>
      </c>
      <c r="K108" s="739">
        <f>[52]ACCOUNTS!K108</f>
        <v>0</v>
      </c>
      <c r="L108" s="739">
        <f>[52]ACCOUNTS!L108</f>
        <v>0</v>
      </c>
      <c r="M108" s="739">
        <f>[52]ACCOUNTS!M108</f>
        <v>0</v>
      </c>
      <c r="N108" s="739">
        <f>[52]ACCOUNTS!N108</f>
        <v>0</v>
      </c>
      <c r="O108" s="739">
        <f>[52]ACCOUNTS!O108</f>
        <v>0</v>
      </c>
      <c r="P108" s="739">
        <f>[52]ACCOUNTS!P108</f>
        <v>0</v>
      </c>
      <c r="Q108" s="739">
        <f>[52]ACCOUNTS!Q108</f>
        <v>0</v>
      </c>
      <c r="R108" s="739">
        <f>[52]ACCOUNTS!R108</f>
        <v>0</v>
      </c>
    </row>
    <row r="109" spans="1:18" outlineLevel="1">
      <c r="A109" s="734" t="str">
        <f>[52]ACCOUNTS!A109</f>
        <v>~</v>
      </c>
      <c r="B109" s="735" t="str">
        <f>[52]ACCOUNTS!B109</f>
        <v>~</v>
      </c>
      <c r="C109" s="736">
        <f>[52]ACCOUNTS!C109</f>
        <v>0</v>
      </c>
      <c r="D109" s="737">
        <f>[52]ACCOUNTS!D109</f>
        <v>0</v>
      </c>
      <c r="E109" s="738">
        <f>[52]ACCOUNTS!E109</f>
        <v>0</v>
      </c>
      <c r="F109" s="738">
        <f>[52]ACCOUNTS!F109</f>
        <v>0</v>
      </c>
      <c r="G109" s="738">
        <f>[52]ACCOUNTS!G109</f>
        <v>0</v>
      </c>
      <c r="H109" s="698"/>
      <c r="I109" s="739">
        <f>[52]ACCOUNTS!I109</f>
        <v>0</v>
      </c>
      <c r="J109" s="739">
        <f>[52]ACCOUNTS!J109</f>
        <v>0</v>
      </c>
      <c r="K109" s="739">
        <f>[52]ACCOUNTS!K109</f>
        <v>0</v>
      </c>
      <c r="L109" s="739">
        <f>[52]ACCOUNTS!L109</f>
        <v>0</v>
      </c>
      <c r="M109" s="739">
        <f>[52]ACCOUNTS!M109</f>
        <v>0</v>
      </c>
      <c r="N109" s="739">
        <f>[52]ACCOUNTS!N109</f>
        <v>0</v>
      </c>
      <c r="O109" s="739">
        <f>[52]ACCOUNTS!O109</f>
        <v>0</v>
      </c>
      <c r="P109" s="739">
        <f>[52]ACCOUNTS!P109</f>
        <v>0</v>
      </c>
      <c r="Q109" s="739">
        <f>[52]ACCOUNTS!Q109</f>
        <v>0</v>
      </c>
      <c r="R109" s="739">
        <f>[52]ACCOUNTS!R109</f>
        <v>0</v>
      </c>
    </row>
    <row r="110" spans="1:18" ht="13.5" customHeight="1" outlineLevel="1">
      <c r="A110" s="734" t="str">
        <f>[52]ACCOUNTS!A110</f>
        <v>~</v>
      </c>
      <c r="B110" s="735" t="str">
        <f>[52]ACCOUNTS!B110</f>
        <v>~</v>
      </c>
      <c r="C110" s="736">
        <f>[52]ACCOUNTS!C110</f>
        <v>0</v>
      </c>
      <c r="D110" s="737">
        <f>[52]ACCOUNTS!D110</f>
        <v>0</v>
      </c>
      <c r="E110" s="738">
        <f>[52]ACCOUNTS!E110</f>
        <v>0</v>
      </c>
      <c r="F110" s="738">
        <f>[52]ACCOUNTS!F110</f>
        <v>0</v>
      </c>
      <c r="G110" s="738">
        <f>[52]ACCOUNTS!G110</f>
        <v>0</v>
      </c>
      <c r="H110" s="698"/>
      <c r="I110" s="739">
        <f>[52]ACCOUNTS!I110</f>
        <v>0</v>
      </c>
      <c r="J110" s="739">
        <f>[52]ACCOUNTS!J110</f>
        <v>0</v>
      </c>
      <c r="K110" s="739">
        <f>[52]ACCOUNTS!K110</f>
        <v>0</v>
      </c>
      <c r="L110" s="739">
        <f>[52]ACCOUNTS!L110</f>
        <v>0</v>
      </c>
      <c r="M110" s="739">
        <f>[52]ACCOUNTS!M110</f>
        <v>0</v>
      </c>
      <c r="N110" s="739">
        <f>[52]ACCOUNTS!N110</f>
        <v>0</v>
      </c>
      <c r="O110" s="739">
        <f>[52]ACCOUNTS!O110</f>
        <v>0</v>
      </c>
      <c r="P110" s="739">
        <f>[52]ACCOUNTS!P110</f>
        <v>0</v>
      </c>
      <c r="Q110" s="739">
        <f>[52]ACCOUNTS!Q110</f>
        <v>0</v>
      </c>
      <c r="R110" s="739">
        <f>[52]ACCOUNTS!R110</f>
        <v>0</v>
      </c>
    </row>
    <row r="111" spans="1:18" outlineLevel="1">
      <c r="A111" s="734" t="str">
        <f>[52]ACCOUNTS!A111</f>
        <v>~</v>
      </c>
      <c r="B111" s="735" t="str">
        <f>[52]ACCOUNTS!B111</f>
        <v>~</v>
      </c>
      <c r="C111" s="736">
        <f>[52]ACCOUNTS!C111</f>
        <v>0</v>
      </c>
      <c r="D111" s="737">
        <f>[52]ACCOUNTS!D111</f>
        <v>0</v>
      </c>
      <c r="E111" s="738">
        <f>[52]ACCOUNTS!E111</f>
        <v>0</v>
      </c>
      <c r="F111" s="738">
        <f>[52]ACCOUNTS!F111</f>
        <v>0</v>
      </c>
      <c r="G111" s="738">
        <f>[52]ACCOUNTS!G111</f>
        <v>0</v>
      </c>
      <c r="H111" s="698"/>
      <c r="I111" s="739">
        <f>[52]ACCOUNTS!I111</f>
        <v>0</v>
      </c>
      <c r="J111" s="739">
        <f>[52]ACCOUNTS!J111</f>
        <v>0</v>
      </c>
      <c r="K111" s="739">
        <f>[52]ACCOUNTS!K111</f>
        <v>0</v>
      </c>
      <c r="L111" s="739">
        <f>[52]ACCOUNTS!L111</f>
        <v>0</v>
      </c>
      <c r="M111" s="739">
        <f>[52]ACCOUNTS!M111</f>
        <v>0</v>
      </c>
      <c r="N111" s="739">
        <f>[52]ACCOUNTS!N111</f>
        <v>0</v>
      </c>
      <c r="O111" s="739">
        <f>[52]ACCOUNTS!O111</f>
        <v>0</v>
      </c>
      <c r="P111" s="739">
        <f>[52]ACCOUNTS!P111</f>
        <v>0</v>
      </c>
      <c r="Q111" s="739">
        <f>[52]ACCOUNTS!Q111</f>
        <v>0</v>
      </c>
      <c r="R111" s="739">
        <f>[52]ACCOUNTS!R111</f>
        <v>0</v>
      </c>
    </row>
    <row r="112" spans="1:18" outlineLevel="1">
      <c r="A112" s="734" t="str">
        <f>[52]ACCOUNTS!A112</f>
        <v>~</v>
      </c>
      <c r="B112" s="735" t="str">
        <f>[52]ACCOUNTS!B112</f>
        <v>~</v>
      </c>
      <c r="C112" s="736">
        <f>[52]ACCOUNTS!C112</f>
        <v>0</v>
      </c>
      <c r="D112" s="737">
        <f>[52]ACCOUNTS!D112</f>
        <v>0</v>
      </c>
      <c r="E112" s="738">
        <f>[52]ACCOUNTS!E112</f>
        <v>0</v>
      </c>
      <c r="F112" s="738">
        <f>[52]ACCOUNTS!F112</f>
        <v>0</v>
      </c>
      <c r="G112" s="738">
        <f>[52]ACCOUNTS!G112</f>
        <v>0</v>
      </c>
      <c r="H112" s="698"/>
      <c r="I112" s="739">
        <f>[52]ACCOUNTS!I112</f>
        <v>0</v>
      </c>
      <c r="J112" s="739">
        <f>[52]ACCOUNTS!J112</f>
        <v>0</v>
      </c>
      <c r="K112" s="739">
        <f>[52]ACCOUNTS!K112</f>
        <v>0</v>
      </c>
      <c r="L112" s="739">
        <f>[52]ACCOUNTS!L112</f>
        <v>0</v>
      </c>
      <c r="M112" s="739">
        <f>[52]ACCOUNTS!M112</f>
        <v>0</v>
      </c>
      <c r="N112" s="739">
        <f>[52]ACCOUNTS!N112</f>
        <v>0</v>
      </c>
      <c r="O112" s="739">
        <f>[52]ACCOUNTS!O112</f>
        <v>0</v>
      </c>
      <c r="P112" s="739">
        <f>[52]ACCOUNTS!P112</f>
        <v>0</v>
      </c>
      <c r="Q112" s="739">
        <f>[52]ACCOUNTS!Q112</f>
        <v>0</v>
      </c>
      <c r="R112" s="739">
        <f>[52]ACCOUNTS!R112</f>
        <v>0</v>
      </c>
    </row>
    <row r="113" spans="1:18" s="4" customFormat="1" outlineLevel="1">
      <c r="A113" s="698"/>
      <c r="B113" s="693" t="str">
        <f>[52]ACCOUNTS!B113</f>
        <v>Sub-total</v>
      </c>
      <c r="C113" s="740">
        <f>[52]ACCOUNTS!C113</f>
        <v>-1918117909.9676533</v>
      </c>
      <c r="D113" s="740">
        <f>[52]ACCOUNTS!D113</f>
        <v>-1842519744.6341667</v>
      </c>
      <c r="E113" s="740">
        <f>[52]ACCOUNTS!E113</f>
        <v>-75598165.333486751</v>
      </c>
      <c r="F113" s="740">
        <f>[52]ACCOUNTS!F113</f>
        <v>0</v>
      </c>
      <c r="G113" s="740">
        <f>[52]ACCOUNTS!G113</f>
        <v>-1918117909.9676533</v>
      </c>
      <c r="H113" s="698"/>
      <c r="I113" s="741"/>
      <c r="J113" s="741"/>
      <c r="K113" s="741"/>
      <c r="L113" s="741"/>
      <c r="M113" s="741"/>
      <c r="N113" s="741"/>
      <c r="O113" s="741"/>
      <c r="P113" s="741"/>
      <c r="Q113" s="698"/>
      <c r="R113" s="741"/>
    </row>
    <row r="114" spans="1:18" outlineLevel="1">
      <c r="A114" s="2"/>
    </row>
    <row r="115" spans="1:18" outlineLevel="1">
      <c r="A115" s="2"/>
      <c r="B115" s="12" t="s">
        <v>97</v>
      </c>
    </row>
    <row r="116" spans="1:18" outlineLevel="1">
      <c r="A116" s="734" t="str">
        <f>[52]ACCOUNTS!A116</f>
        <v>108.04a</v>
      </c>
      <c r="B116" s="735" t="str">
        <f>[52]ACCOUNTS!B116</f>
        <v>Accum Depreciation Washington Transmisson Plant</v>
      </c>
      <c r="C116" s="736">
        <f>[52]ACCOUNTS!C116</f>
        <v>-348915488.81225431</v>
      </c>
      <c r="D116" s="737">
        <f>[52]ACCOUNTS!D116</f>
        <v>-334966799</v>
      </c>
      <c r="E116" s="738">
        <f>[52]ACCOUNTS!E116</f>
        <v>-13948689.812254339</v>
      </c>
      <c r="F116" s="738">
        <f>[52]ACCOUNTS!F116</f>
        <v>0</v>
      </c>
      <c r="G116" s="738">
        <f>[52]ACCOUNTS!G116</f>
        <v>-348915488.81225431</v>
      </c>
      <c r="H116" s="698"/>
      <c r="I116" s="739" t="str">
        <f>[52]ACCOUNTS!I116</f>
        <v>F_TRANS</v>
      </c>
      <c r="J116" s="739" t="str">
        <f>[52]ACCOUNTS!J116</f>
        <v>PC3</v>
      </c>
      <c r="K116" s="739" t="str">
        <f>[52]ACCOUNTS!K116</f>
        <v>DEM_2A</v>
      </c>
      <c r="L116" s="739" t="str">
        <f>[52]ACCOUNTS!L116</f>
        <v>ENERGY_1</v>
      </c>
      <c r="M116" s="739">
        <f>[52]ACCOUNTS!M116</f>
        <v>0</v>
      </c>
      <c r="N116" s="739">
        <f>[52]ACCOUNTS!N116</f>
        <v>0</v>
      </c>
      <c r="O116" s="739">
        <f>[52]ACCOUNTS!O116</f>
        <v>0</v>
      </c>
      <c r="P116" s="739">
        <f>[52]ACCOUNTS!P116</f>
        <v>0</v>
      </c>
      <c r="Q116" s="739">
        <f>[52]ACCOUNTS!Q116</f>
        <v>0</v>
      </c>
      <c r="R116" s="739">
        <f>[52]ACCOUNTS!R116</f>
        <v>0</v>
      </c>
    </row>
    <row r="117" spans="1:18" outlineLevel="1">
      <c r="A117" s="734" t="str">
        <f>[52]ACCOUNTS!A117</f>
        <v>108.04b</v>
      </c>
      <c r="B117" s="735" t="str">
        <f>[52]ACCOUNTS!B117</f>
        <v>Accum Depreciation Washington GIF Transmisson Plant</v>
      </c>
      <c r="C117" s="736">
        <f>[52]ACCOUNTS!C117</f>
        <v>-54709537.547322765</v>
      </c>
      <c r="D117" s="737">
        <f>[52]ACCOUNTS!D117</f>
        <v>-54629068</v>
      </c>
      <c r="E117" s="738">
        <f>[52]ACCOUNTS!E117</f>
        <v>-80469.547322763363</v>
      </c>
      <c r="F117" s="738">
        <f>[52]ACCOUNTS!F117</f>
        <v>0</v>
      </c>
      <c r="G117" s="738">
        <f>[52]ACCOUNTS!G117</f>
        <v>-54709537.547322765</v>
      </c>
      <c r="H117" s="698"/>
      <c r="I117" s="739" t="str">
        <f>[52]ACCOUNTS!I117</f>
        <v>F_TRANS</v>
      </c>
      <c r="J117" s="739" t="str">
        <f>[52]ACCOUNTS!J117</f>
        <v>PC4</v>
      </c>
      <c r="K117" s="739" t="str">
        <f>[52]ACCOUNTS!K117</f>
        <v>DEM_2B</v>
      </c>
      <c r="L117" s="739" t="str">
        <f>[52]ACCOUNTS!L117</f>
        <v>ENERGY_2</v>
      </c>
      <c r="M117" s="739">
        <f>[52]ACCOUNTS!M117</f>
        <v>0</v>
      </c>
      <c r="N117" s="739">
        <f>[52]ACCOUNTS!N117</f>
        <v>0</v>
      </c>
      <c r="O117" s="739">
        <f>[52]ACCOUNTS!O117</f>
        <v>0</v>
      </c>
      <c r="P117" s="739">
        <f>[52]ACCOUNTS!P117</f>
        <v>0</v>
      </c>
      <c r="Q117" s="739">
        <f>[52]ACCOUNTS!Q117</f>
        <v>0</v>
      </c>
      <c r="R117" s="739">
        <f>[52]ACCOUNTS!R117</f>
        <v>0</v>
      </c>
    </row>
    <row r="118" spans="1:18" outlineLevel="1">
      <c r="A118" s="743" t="str">
        <f>[52]ACCOUNTS!A118</f>
        <v>108.04c</v>
      </c>
      <c r="B118" s="742" t="str">
        <f>[52]ACCOUNTS!B118</f>
        <v>Accum Depreciation Washington LIF Transmisson Plant</v>
      </c>
      <c r="C118" s="736">
        <f>[52]ACCOUNTS!C118</f>
        <v>-290302.21785940375</v>
      </c>
      <c r="D118" s="737">
        <f>[52]ACCOUNTS!D118</f>
        <v>-209007</v>
      </c>
      <c r="E118" s="738">
        <f>[52]ACCOUNTS!E118</f>
        <v>-81295.21785940374</v>
      </c>
      <c r="F118" s="738">
        <f>[52]ACCOUNTS!F118</f>
        <v>0</v>
      </c>
      <c r="G118" s="738">
        <f>[52]ACCOUNTS!G118</f>
        <v>-290302.21785940375</v>
      </c>
      <c r="H118" s="698"/>
      <c r="I118" s="739" t="str">
        <f>[52]ACCOUNTS!I118</f>
        <v>F_TRANS</v>
      </c>
      <c r="J118" s="739" t="str">
        <f>[52]ACCOUNTS!J118</f>
        <v>DEM</v>
      </c>
      <c r="K118" s="738" t="str">
        <f>[52]ACCOUNTS!K118</f>
        <v>DIR_449</v>
      </c>
      <c r="L118" s="739">
        <f>[52]ACCOUNTS!L118</f>
        <v>0</v>
      </c>
      <c r="M118" s="738">
        <f>[52]ACCOUNTS!M118</f>
        <v>0</v>
      </c>
      <c r="N118" s="739">
        <f>[52]ACCOUNTS!N118</f>
        <v>0</v>
      </c>
      <c r="O118" s="739">
        <f>[52]ACCOUNTS!O118</f>
        <v>0</v>
      </c>
      <c r="P118" s="739">
        <f>[52]ACCOUNTS!P118</f>
        <v>0</v>
      </c>
      <c r="Q118" s="739">
        <f>[52]ACCOUNTS!Q118</f>
        <v>0</v>
      </c>
      <c r="R118" s="739">
        <f>[52]ACCOUNTS!R118</f>
        <v>0</v>
      </c>
    </row>
    <row r="119" spans="1:18" outlineLevel="1">
      <c r="A119" s="734" t="str">
        <f>[52]ACCOUNTS!A119</f>
        <v>108.04d</v>
      </c>
      <c r="B119" s="735" t="str">
        <f>[52]ACCOUNTS!B119</f>
        <v>Accum Depreciation Non-Washington Transmisson Plant</v>
      </c>
      <c r="C119" s="736">
        <f>[52]ACCOUNTS!C119</f>
        <v>-115786862.48999999</v>
      </c>
      <c r="D119" s="737">
        <f>[52]ACCOUNTS!D119</f>
        <v>-114353996</v>
      </c>
      <c r="E119" s="738">
        <f>[52]ACCOUNTS!E119</f>
        <v>-1432866.4899999946</v>
      </c>
      <c r="F119" s="738">
        <f>[52]ACCOUNTS!F119</f>
        <v>0</v>
      </c>
      <c r="G119" s="738">
        <f>[52]ACCOUNTS!G119</f>
        <v>-115786862.48999999</v>
      </c>
      <c r="H119" s="698"/>
      <c r="I119" s="739" t="str">
        <f>[52]ACCOUNTS!I119</f>
        <v>F_TRANS</v>
      </c>
      <c r="J119" s="739" t="str">
        <f>[52]ACCOUNTS!J119</f>
        <v>PC4</v>
      </c>
      <c r="K119" s="739" t="str">
        <f>[52]ACCOUNTS!K119</f>
        <v>DEM_2B</v>
      </c>
      <c r="L119" s="739" t="str">
        <f>[52]ACCOUNTS!L119</f>
        <v>ENERGY_2</v>
      </c>
      <c r="M119" s="739">
        <f>[52]ACCOUNTS!M119</f>
        <v>0</v>
      </c>
      <c r="N119" s="739">
        <f>[52]ACCOUNTS!N119</f>
        <v>0</v>
      </c>
      <c r="O119" s="739">
        <f>[52]ACCOUNTS!O119</f>
        <v>0</v>
      </c>
      <c r="P119" s="739">
        <f>[52]ACCOUNTS!P119</f>
        <v>0</v>
      </c>
      <c r="Q119" s="739">
        <f>[52]ACCOUNTS!Q119</f>
        <v>0</v>
      </c>
      <c r="R119" s="739">
        <f>[52]ACCOUNTS!R119</f>
        <v>0</v>
      </c>
    </row>
    <row r="120" spans="1:18" outlineLevel="1">
      <c r="A120" s="734" t="str">
        <f>[52]ACCOUNTS!A120</f>
        <v>~</v>
      </c>
      <c r="B120" s="735" t="str">
        <f>[52]ACCOUNTS!B120</f>
        <v>~</v>
      </c>
      <c r="C120" s="736">
        <f>[52]ACCOUNTS!C120</f>
        <v>0</v>
      </c>
      <c r="D120" s="737">
        <f>[52]ACCOUNTS!D120</f>
        <v>0</v>
      </c>
      <c r="E120" s="738">
        <f>[52]ACCOUNTS!E120</f>
        <v>0</v>
      </c>
      <c r="F120" s="738">
        <f>[52]ACCOUNTS!F120</f>
        <v>0</v>
      </c>
      <c r="G120" s="738">
        <f>[52]ACCOUNTS!G120</f>
        <v>0</v>
      </c>
      <c r="H120" s="698"/>
      <c r="I120" s="739">
        <f>[52]ACCOUNTS!I120</f>
        <v>0</v>
      </c>
      <c r="J120" s="739">
        <f>[52]ACCOUNTS!J120</f>
        <v>0</v>
      </c>
      <c r="K120" s="739">
        <f>[52]ACCOUNTS!K120</f>
        <v>0</v>
      </c>
      <c r="L120" s="739">
        <f>[52]ACCOUNTS!L120</f>
        <v>0</v>
      </c>
      <c r="M120" s="739">
        <f>[52]ACCOUNTS!M120</f>
        <v>0</v>
      </c>
      <c r="N120" s="739">
        <f>[52]ACCOUNTS!N120</f>
        <v>0</v>
      </c>
      <c r="O120" s="739">
        <f>[52]ACCOUNTS!O120</f>
        <v>0</v>
      </c>
      <c r="P120" s="739">
        <f>[52]ACCOUNTS!P120</f>
        <v>0</v>
      </c>
      <c r="Q120" s="739">
        <f>[52]ACCOUNTS!Q120</f>
        <v>0</v>
      </c>
      <c r="R120" s="739">
        <f>[52]ACCOUNTS!R120</f>
        <v>0</v>
      </c>
    </row>
    <row r="121" spans="1:18" outlineLevel="1">
      <c r="A121" s="734" t="str">
        <f>[52]ACCOUNTS!A121</f>
        <v>~</v>
      </c>
      <c r="B121" s="735" t="str">
        <f>[52]ACCOUNTS!B121</f>
        <v>~</v>
      </c>
      <c r="C121" s="736">
        <f>[52]ACCOUNTS!C121</f>
        <v>0</v>
      </c>
      <c r="D121" s="737">
        <f>[52]ACCOUNTS!D121</f>
        <v>0</v>
      </c>
      <c r="E121" s="738">
        <f>[52]ACCOUNTS!E121</f>
        <v>0</v>
      </c>
      <c r="F121" s="738">
        <f>[52]ACCOUNTS!F121</f>
        <v>0</v>
      </c>
      <c r="G121" s="738">
        <f>[52]ACCOUNTS!G121</f>
        <v>0</v>
      </c>
      <c r="H121" s="698"/>
      <c r="I121" s="739">
        <f>[52]ACCOUNTS!I121</f>
        <v>0</v>
      </c>
      <c r="J121" s="739">
        <f>[52]ACCOUNTS!J121</f>
        <v>0</v>
      </c>
      <c r="K121" s="739">
        <f>[52]ACCOUNTS!K121</f>
        <v>0</v>
      </c>
      <c r="L121" s="739">
        <f>[52]ACCOUNTS!L121</f>
        <v>0</v>
      </c>
      <c r="M121" s="739">
        <f>[52]ACCOUNTS!M121</f>
        <v>0</v>
      </c>
      <c r="N121" s="739">
        <f>[52]ACCOUNTS!N121</f>
        <v>0</v>
      </c>
      <c r="O121" s="739">
        <f>[52]ACCOUNTS!O121</f>
        <v>0</v>
      </c>
      <c r="P121" s="739">
        <f>[52]ACCOUNTS!P121</f>
        <v>0</v>
      </c>
      <c r="Q121" s="739">
        <f>[52]ACCOUNTS!Q121</f>
        <v>0</v>
      </c>
      <c r="R121" s="739">
        <f>[52]ACCOUNTS!R121</f>
        <v>0</v>
      </c>
    </row>
    <row r="122" spans="1:18" outlineLevel="1">
      <c r="A122" s="734" t="str">
        <f>[52]ACCOUNTS!A122</f>
        <v>~</v>
      </c>
      <c r="B122" s="735" t="str">
        <f>[52]ACCOUNTS!B122</f>
        <v>~</v>
      </c>
      <c r="C122" s="736">
        <f>[52]ACCOUNTS!C122</f>
        <v>0</v>
      </c>
      <c r="D122" s="737">
        <f>[52]ACCOUNTS!D122</f>
        <v>0</v>
      </c>
      <c r="E122" s="738">
        <f>[52]ACCOUNTS!E122</f>
        <v>0</v>
      </c>
      <c r="F122" s="738">
        <f>[52]ACCOUNTS!F122</f>
        <v>0</v>
      </c>
      <c r="G122" s="738">
        <f>[52]ACCOUNTS!G122</f>
        <v>0</v>
      </c>
      <c r="H122" s="698"/>
      <c r="I122" s="739">
        <f>[52]ACCOUNTS!I122</f>
        <v>0</v>
      </c>
      <c r="J122" s="739">
        <f>[52]ACCOUNTS!J122</f>
        <v>0</v>
      </c>
      <c r="K122" s="739">
        <f>[52]ACCOUNTS!K122</f>
        <v>0</v>
      </c>
      <c r="L122" s="739">
        <f>[52]ACCOUNTS!L122</f>
        <v>0</v>
      </c>
      <c r="M122" s="739">
        <f>[52]ACCOUNTS!M122</f>
        <v>0</v>
      </c>
      <c r="N122" s="739">
        <f>[52]ACCOUNTS!N122</f>
        <v>0</v>
      </c>
      <c r="O122" s="739">
        <f>[52]ACCOUNTS!O122</f>
        <v>0</v>
      </c>
      <c r="P122" s="739">
        <f>[52]ACCOUNTS!P122</f>
        <v>0</v>
      </c>
      <c r="Q122" s="739">
        <f>[52]ACCOUNTS!Q122</f>
        <v>0</v>
      </c>
      <c r="R122" s="739">
        <f>[52]ACCOUNTS!R122</f>
        <v>0</v>
      </c>
    </row>
    <row r="123" spans="1:18" outlineLevel="1">
      <c r="A123" s="734" t="str">
        <f>[52]ACCOUNTS!A123</f>
        <v>~</v>
      </c>
      <c r="B123" s="735" t="str">
        <f>[52]ACCOUNTS!B123</f>
        <v>~</v>
      </c>
      <c r="C123" s="736">
        <f>[52]ACCOUNTS!C123</f>
        <v>0</v>
      </c>
      <c r="D123" s="737">
        <f>[52]ACCOUNTS!D123</f>
        <v>0</v>
      </c>
      <c r="E123" s="738">
        <f>[52]ACCOUNTS!E123</f>
        <v>0</v>
      </c>
      <c r="F123" s="738">
        <f>[52]ACCOUNTS!F123</f>
        <v>0</v>
      </c>
      <c r="G123" s="738">
        <f>[52]ACCOUNTS!G123</f>
        <v>0</v>
      </c>
      <c r="H123" s="698"/>
      <c r="I123" s="739">
        <f>[52]ACCOUNTS!I123</f>
        <v>0</v>
      </c>
      <c r="J123" s="739">
        <f>[52]ACCOUNTS!J123</f>
        <v>0</v>
      </c>
      <c r="K123" s="739">
        <f>[52]ACCOUNTS!K123</f>
        <v>0</v>
      </c>
      <c r="L123" s="739">
        <f>[52]ACCOUNTS!L123</f>
        <v>0</v>
      </c>
      <c r="M123" s="739">
        <f>[52]ACCOUNTS!M123</f>
        <v>0</v>
      </c>
      <c r="N123" s="739">
        <f>[52]ACCOUNTS!N123</f>
        <v>0</v>
      </c>
      <c r="O123" s="739">
        <f>[52]ACCOUNTS!O123</f>
        <v>0</v>
      </c>
      <c r="P123" s="739">
        <f>[52]ACCOUNTS!P123</f>
        <v>0</v>
      </c>
      <c r="Q123" s="739">
        <f>[52]ACCOUNTS!Q123</f>
        <v>0</v>
      </c>
      <c r="R123" s="739">
        <f>[52]ACCOUNTS!R123</f>
        <v>0</v>
      </c>
    </row>
    <row r="124" spans="1:18" s="4" customFormat="1" outlineLevel="1">
      <c r="A124" s="698"/>
      <c r="B124" s="693" t="str">
        <f>[52]ACCOUNTS!B124</f>
        <v>Sub-total</v>
      </c>
      <c r="C124" s="740">
        <f>[52]ACCOUNTS!C124</f>
        <v>-519702191.06743646</v>
      </c>
      <c r="D124" s="740">
        <f>[52]ACCOUNTS!D124</f>
        <v>-504158870</v>
      </c>
      <c r="E124" s="740">
        <f>[52]ACCOUNTS!E124</f>
        <v>-15543321.067436501</v>
      </c>
      <c r="F124" s="740">
        <f>[52]ACCOUNTS!F124</f>
        <v>0</v>
      </c>
      <c r="G124" s="740">
        <f>[52]ACCOUNTS!G124</f>
        <v>-519702191.06743646</v>
      </c>
      <c r="H124" s="698"/>
      <c r="I124" s="741"/>
      <c r="J124" s="741"/>
      <c r="K124" s="741"/>
      <c r="L124" s="741"/>
      <c r="M124" s="741"/>
      <c r="N124" s="741"/>
      <c r="O124" s="741"/>
      <c r="P124" s="741"/>
      <c r="Q124" s="698"/>
      <c r="R124" s="741"/>
    </row>
    <row r="125" spans="1:18" outlineLevel="1">
      <c r="A125" s="2"/>
    </row>
    <row r="126" spans="1:18" outlineLevel="1">
      <c r="A126" s="2"/>
      <c r="B126" s="9" t="s">
        <v>94</v>
      </c>
      <c r="K126" s="13"/>
    </row>
    <row r="127" spans="1:18" outlineLevel="1">
      <c r="A127" s="734" t="str">
        <f>[52]ACCOUNTS!A127</f>
        <v>108.05_360a</v>
      </c>
      <c r="B127" s="742" t="str">
        <f>[52]ACCOUNTS!B127</f>
        <v>Land Rights - Assigned</v>
      </c>
      <c r="C127" s="736">
        <f>[52]ACCOUNTS!C127</f>
        <v>-12148.752</v>
      </c>
      <c r="D127" s="737">
        <f>[52]ACCOUNTS!D127</f>
        <v>-12148.752</v>
      </c>
      <c r="E127" s="738">
        <f>[52]ACCOUNTS!E127</f>
        <v>0</v>
      </c>
      <c r="F127" s="738">
        <f>[52]ACCOUNTS!F127</f>
        <v>0</v>
      </c>
      <c r="G127" s="738">
        <f>[52]ACCOUNTS!G127</f>
        <v>-12148.752</v>
      </c>
      <c r="H127" s="698"/>
      <c r="I127" s="739" t="str">
        <f>[52]ACCOUNTS!I127</f>
        <v>F_DISTR</v>
      </c>
      <c r="J127" s="739" t="str">
        <f>[52]ACCOUNTS!J127</f>
        <v>DEM</v>
      </c>
      <c r="K127" s="739" t="str">
        <f>[52]ACCOUNTS!K127</f>
        <v>DIR108.360</v>
      </c>
      <c r="L127" s="739">
        <f>[52]ACCOUNTS!L127</f>
        <v>0</v>
      </c>
      <c r="M127" s="739">
        <f>[52]ACCOUNTS!M127</f>
        <v>0</v>
      </c>
      <c r="N127" s="739">
        <f>[52]ACCOUNTS!N127</f>
        <v>0</v>
      </c>
      <c r="O127" s="739">
        <f>[52]ACCOUNTS!O127</f>
        <v>0</v>
      </c>
      <c r="P127" s="739">
        <f>[52]ACCOUNTS!P127</f>
        <v>0</v>
      </c>
      <c r="Q127" s="739">
        <f>[52]ACCOUNTS!Q127</f>
        <v>0</v>
      </c>
      <c r="R127" s="739">
        <f>[52]ACCOUNTS!R127</f>
        <v>0</v>
      </c>
    </row>
    <row r="128" spans="1:18" outlineLevel="1">
      <c r="A128" s="734" t="str">
        <f>[52]ACCOUNTS!A128</f>
        <v>108.05_360b</v>
      </c>
      <c r="B128" s="742" t="str">
        <f>[52]ACCOUNTS!B128</f>
        <v>Land Rights</v>
      </c>
      <c r="C128" s="736">
        <f>[52]ACCOUNTS!C128</f>
        <v>-3385851.2480000001</v>
      </c>
      <c r="D128" s="737">
        <f>[52]ACCOUNTS!D128</f>
        <v>-3350070.2480000001</v>
      </c>
      <c r="E128" s="738">
        <f>[52]ACCOUNTS!E128</f>
        <v>-35781</v>
      </c>
      <c r="F128" s="738">
        <f>[52]ACCOUNTS!F128</f>
        <v>0</v>
      </c>
      <c r="G128" s="738">
        <f>[52]ACCOUNTS!G128</f>
        <v>-3385851.2480000001</v>
      </c>
      <c r="H128" s="698"/>
      <c r="I128" s="739" t="str">
        <f>[52]ACCOUNTS!I128</f>
        <v>F_DISTR</v>
      </c>
      <c r="J128" s="739" t="str">
        <f>[52]ACCOUNTS!J128</f>
        <v>DEM</v>
      </c>
      <c r="K128" s="739" t="str">
        <f>[52]ACCOUNTS!K128</f>
        <v>NCP_360</v>
      </c>
      <c r="L128" s="739">
        <f>[52]ACCOUNTS!L128</f>
        <v>0</v>
      </c>
      <c r="M128" s="739">
        <f>[52]ACCOUNTS!M128</f>
        <v>0</v>
      </c>
      <c r="N128" s="739">
        <f>[52]ACCOUNTS!N128</f>
        <v>0</v>
      </c>
      <c r="O128" s="739">
        <f>[52]ACCOUNTS!O128</f>
        <v>0</v>
      </c>
      <c r="P128" s="739">
        <f>[52]ACCOUNTS!P128</f>
        <v>0</v>
      </c>
      <c r="Q128" s="739">
        <f>[52]ACCOUNTS!Q128</f>
        <v>0</v>
      </c>
      <c r="R128" s="739">
        <f>[52]ACCOUNTS!R128</f>
        <v>0</v>
      </c>
    </row>
    <row r="129" spans="1:18" outlineLevel="1">
      <c r="A129" s="734" t="str">
        <f>[52]ACCOUNTS!A129</f>
        <v>108.05_361a</v>
      </c>
      <c r="B129" s="735" t="str">
        <f>[52]ACCOUNTS!B129</f>
        <v>Structures &amp; Improve - Assigned</v>
      </c>
      <c r="C129" s="736">
        <f>[52]ACCOUNTS!C129</f>
        <v>-233909.65067088912</v>
      </c>
      <c r="D129" s="737">
        <f>[52]ACCOUNTS!D129</f>
        <v>-233909.65067088912</v>
      </c>
      <c r="E129" s="738">
        <f>[52]ACCOUNTS!E129</f>
        <v>0</v>
      </c>
      <c r="F129" s="738">
        <f>[52]ACCOUNTS!F129</f>
        <v>0</v>
      </c>
      <c r="G129" s="738">
        <f>[52]ACCOUNTS!G129</f>
        <v>-233909.65067088912</v>
      </c>
      <c r="H129" s="698"/>
      <c r="I129" s="739" t="str">
        <f>[52]ACCOUNTS!I129</f>
        <v>F_DISTR</v>
      </c>
      <c r="J129" s="739" t="str">
        <f>[52]ACCOUNTS!J129</f>
        <v>DEM</v>
      </c>
      <c r="K129" s="739" t="str">
        <f>[52]ACCOUNTS!K129</f>
        <v>DIR108.361</v>
      </c>
      <c r="L129" s="739">
        <f>[52]ACCOUNTS!L129</f>
        <v>0</v>
      </c>
      <c r="M129" s="739">
        <f>[52]ACCOUNTS!M129</f>
        <v>0</v>
      </c>
      <c r="N129" s="739">
        <f>[52]ACCOUNTS!N129</f>
        <v>0</v>
      </c>
      <c r="O129" s="739">
        <f>[52]ACCOUNTS!O129</f>
        <v>0</v>
      </c>
      <c r="P129" s="739">
        <f>[52]ACCOUNTS!P129</f>
        <v>0</v>
      </c>
      <c r="Q129" s="739">
        <f>[52]ACCOUNTS!Q129</f>
        <v>0</v>
      </c>
      <c r="R129" s="739">
        <f>[52]ACCOUNTS!R129</f>
        <v>0</v>
      </c>
    </row>
    <row r="130" spans="1:18" outlineLevel="1">
      <c r="A130" s="734" t="str">
        <f>[52]ACCOUNTS!A130</f>
        <v>108.05_361b</v>
      </c>
      <c r="B130" s="735" t="str">
        <f>[52]ACCOUNTS!B130</f>
        <v>Structures &amp; Improve - Allocated</v>
      </c>
      <c r="C130" s="736">
        <f>[52]ACCOUNTS!C130</f>
        <v>-2350398.6893291106</v>
      </c>
      <c r="D130" s="737">
        <f>[52]ACCOUNTS!D130</f>
        <v>-2279206.3493291107</v>
      </c>
      <c r="E130" s="738">
        <f>[52]ACCOUNTS!E130</f>
        <v>-71192.34</v>
      </c>
      <c r="F130" s="738">
        <f>[52]ACCOUNTS!F130</f>
        <v>0</v>
      </c>
      <c r="G130" s="738">
        <f>[52]ACCOUNTS!G130</f>
        <v>-2350398.6893291106</v>
      </c>
      <c r="H130" s="698"/>
      <c r="I130" s="739" t="str">
        <f>[52]ACCOUNTS!I130</f>
        <v>F_DISTR</v>
      </c>
      <c r="J130" s="739" t="str">
        <f>[52]ACCOUNTS!J130</f>
        <v>DEM</v>
      </c>
      <c r="K130" s="739" t="str">
        <f>[52]ACCOUNTS!K130</f>
        <v>NCP_361</v>
      </c>
      <c r="L130" s="739">
        <f>[52]ACCOUNTS!L130</f>
        <v>0</v>
      </c>
      <c r="M130" s="739">
        <f>[52]ACCOUNTS!M130</f>
        <v>0</v>
      </c>
      <c r="N130" s="739">
        <f>[52]ACCOUNTS!N130</f>
        <v>0</v>
      </c>
      <c r="O130" s="739">
        <f>[52]ACCOUNTS!O130</f>
        <v>0</v>
      </c>
      <c r="P130" s="739">
        <f>[52]ACCOUNTS!P130</f>
        <v>0</v>
      </c>
      <c r="Q130" s="739">
        <f>[52]ACCOUNTS!Q130</f>
        <v>0</v>
      </c>
      <c r="R130" s="739">
        <f>[52]ACCOUNTS!R130</f>
        <v>0</v>
      </c>
    </row>
    <row r="131" spans="1:18" outlineLevel="1">
      <c r="A131" s="734" t="str">
        <f>[52]ACCOUNTS!A131</f>
        <v>108.05_362a</v>
      </c>
      <c r="B131" s="735" t="str">
        <f>[52]ACCOUNTS!B131</f>
        <v>Station Equipment - Assigned</v>
      </c>
      <c r="C131" s="736">
        <f>[52]ACCOUNTS!C131</f>
        <v>-11586662.121254718</v>
      </c>
      <c r="D131" s="737">
        <f>[52]ACCOUNTS!D131</f>
        <v>-11586662.121254718</v>
      </c>
      <c r="E131" s="738">
        <f>[52]ACCOUNTS!E131</f>
        <v>0</v>
      </c>
      <c r="F131" s="738">
        <f>[52]ACCOUNTS!F131</f>
        <v>0</v>
      </c>
      <c r="G131" s="738">
        <f>[52]ACCOUNTS!G131</f>
        <v>-11586662.121254718</v>
      </c>
      <c r="H131" s="698"/>
      <c r="I131" s="739" t="str">
        <f>[52]ACCOUNTS!I131</f>
        <v>F_DISTR</v>
      </c>
      <c r="J131" s="739" t="str">
        <f>[52]ACCOUNTS!J131</f>
        <v>DEM</v>
      </c>
      <c r="K131" s="739" t="str">
        <f>[52]ACCOUNTS!K131</f>
        <v>DIR108.362</v>
      </c>
      <c r="L131" s="739">
        <f>[52]ACCOUNTS!L131</f>
        <v>0</v>
      </c>
      <c r="M131" s="739">
        <f>[52]ACCOUNTS!M131</f>
        <v>0</v>
      </c>
      <c r="N131" s="739">
        <f>[52]ACCOUNTS!N131</f>
        <v>0</v>
      </c>
      <c r="O131" s="739">
        <f>[52]ACCOUNTS!O131</f>
        <v>0</v>
      </c>
      <c r="P131" s="739">
        <f>[52]ACCOUNTS!P131</f>
        <v>0</v>
      </c>
      <c r="Q131" s="739">
        <f>[52]ACCOUNTS!Q131</f>
        <v>0</v>
      </c>
      <c r="R131" s="739">
        <f>[52]ACCOUNTS!R131</f>
        <v>0</v>
      </c>
    </row>
    <row r="132" spans="1:18" outlineLevel="1">
      <c r="A132" s="734" t="str">
        <f>[52]ACCOUNTS!A132</f>
        <v>108.05_362b</v>
      </c>
      <c r="B132" s="735" t="str">
        <f>[52]ACCOUNTS!B132</f>
        <v>Station Equipment - Allocated</v>
      </c>
      <c r="C132" s="736">
        <f>[52]ACCOUNTS!C132</f>
        <v>-125501319.31874529</v>
      </c>
      <c r="D132" s="737">
        <f>[52]ACCOUNTS!D132</f>
        <v>-123221485.87874529</v>
      </c>
      <c r="E132" s="738">
        <f>[52]ACCOUNTS!E132</f>
        <v>-2279833.44</v>
      </c>
      <c r="F132" s="738">
        <f>[52]ACCOUNTS!F132</f>
        <v>0</v>
      </c>
      <c r="G132" s="738">
        <f>[52]ACCOUNTS!G132</f>
        <v>-125501319.31874529</v>
      </c>
      <c r="H132" s="698"/>
      <c r="I132" s="739" t="str">
        <f>[52]ACCOUNTS!I132</f>
        <v>F_DISTR</v>
      </c>
      <c r="J132" s="739" t="str">
        <f>[52]ACCOUNTS!J132</f>
        <v>DEM</v>
      </c>
      <c r="K132" s="739" t="str">
        <f>[52]ACCOUNTS!K132</f>
        <v>NCP_362</v>
      </c>
      <c r="L132" s="739">
        <f>[52]ACCOUNTS!L132</f>
        <v>0</v>
      </c>
      <c r="M132" s="739">
        <f>[52]ACCOUNTS!M132</f>
        <v>0</v>
      </c>
      <c r="N132" s="739">
        <f>[52]ACCOUNTS!N132</f>
        <v>0</v>
      </c>
      <c r="O132" s="739">
        <f>[52]ACCOUNTS!O132</f>
        <v>0</v>
      </c>
      <c r="P132" s="739">
        <f>[52]ACCOUNTS!P132</f>
        <v>0</v>
      </c>
      <c r="Q132" s="739">
        <f>[52]ACCOUNTS!Q132</f>
        <v>0</v>
      </c>
      <c r="R132" s="739">
        <f>[52]ACCOUNTS!R132</f>
        <v>0</v>
      </c>
    </row>
    <row r="133" spans="1:18" outlineLevel="1">
      <c r="A133" s="743" t="str">
        <f>[52]ACCOUNTS!A133</f>
        <v>108.10_363</v>
      </c>
      <c r="B133" s="735" t="str">
        <f>[52]ACCOUNTS!B133</f>
        <v>Battery Storage</v>
      </c>
      <c r="C133" s="736">
        <f>[52]ACCOUNTS!C133</f>
        <v>-124550.5</v>
      </c>
      <c r="D133" s="737">
        <f>[52]ACCOUNTS!D133</f>
        <v>-96168</v>
      </c>
      <c r="E133" s="738">
        <f>[52]ACCOUNTS!E133</f>
        <v>-28382.5</v>
      </c>
      <c r="F133" s="738">
        <f>[52]ACCOUNTS!F133</f>
        <v>0</v>
      </c>
      <c r="G133" s="738">
        <f>[52]ACCOUNTS!G133</f>
        <v>-124550.5</v>
      </c>
      <c r="H133" s="698"/>
      <c r="I133" s="739" t="str">
        <f>[52]ACCOUNTS!I133</f>
        <v>F_DISTR</v>
      </c>
      <c r="J133" s="739" t="str">
        <f>[52]ACCOUNTS!J133</f>
        <v>DEM</v>
      </c>
      <c r="K133" s="739" t="str">
        <f>[52]ACCOUNTS!K133</f>
        <v>NCP_362</v>
      </c>
      <c r="L133" s="739">
        <f>[52]ACCOUNTS!L133</f>
        <v>0</v>
      </c>
      <c r="M133" s="739">
        <f>[52]ACCOUNTS!M133</f>
        <v>0</v>
      </c>
      <c r="N133" s="739">
        <f>[52]ACCOUNTS!N133</f>
        <v>0</v>
      </c>
      <c r="O133" s="739">
        <f>[52]ACCOUNTS!O133</f>
        <v>0</v>
      </c>
      <c r="P133" s="739">
        <f>[52]ACCOUNTS!P133</f>
        <v>0</v>
      </c>
      <c r="Q133" s="739">
        <f>[52]ACCOUNTS!Q133</f>
        <v>0</v>
      </c>
      <c r="R133" s="739">
        <f>[52]ACCOUNTS!R133</f>
        <v>0</v>
      </c>
    </row>
    <row r="134" spans="1:18" outlineLevel="1">
      <c r="A134" s="734" t="str">
        <f>[52]ACCOUNTS!A134</f>
        <v>108.10_364a</v>
      </c>
      <c r="B134" s="735" t="str">
        <f>[52]ACCOUNTS!B134</f>
        <v xml:space="preserve">Poles Towers &amp; Fixtures </v>
      </c>
      <c r="C134" s="736">
        <f>[52]ACCOUNTS!C134</f>
        <v>-149346565.32902548</v>
      </c>
      <c r="D134" s="737">
        <f>[52]ACCOUNTS!D134</f>
        <v>-158022186</v>
      </c>
      <c r="E134" s="738">
        <f>[52]ACCOUNTS!E134</f>
        <v>8675620.6709745191</v>
      </c>
      <c r="F134" s="738">
        <f>[52]ACCOUNTS!F134</f>
        <v>0</v>
      </c>
      <c r="G134" s="738">
        <f>[52]ACCOUNTS!G134</f>
        <v>-149346565.32902548</v>
      </c>
      <c r="H134" s="698"/>
      <c r="I134" s="739" t="str">
        <f>[52]ACCOUNTS!I134</f>
        <v>F_DISTR</v>
      </c>
      <c r="J134" s="739" t="str">
        <f>[52]ACCOUNTS!J134</f>
        <v>DEM</v>
      </c>
      <c r="K134" s="739" t="str">
        <f>[52]ACCOUNTS!K134</f>
        <v>OH_NCP</v>
      </c>
      <c r="L134" s="739">
        <f>[52]ACCOUNTS!L134</f>
        <v>0</v>
      </c>
      <c r="M134" s="739">
        <f>[52]ACCOUNTS!M134</f>
        <v>0</v>
      </c>
      <c r="N134" s="739">
        <f>[52]ACCOUNTS!N134</f>
        <v>0</v>
      </c>
      <c r="O134" s="739">
        <f>[52]ACCOUNTS!O134</f>
        <v>0</v>
      </c>
      <c r="P134" s="739">
        <f>[52]ACCOUNTS!P134</f>
        <v>0</v>
      </c>
      <c r="Q134" s="739">
        <f>[52]ACCOUNTS!Q134</f>
        <v>0</v>
      </c>
      <c r="R134" s="739">
        <f>[52]ACCOUNTS!R134</f>
        <v>0</v>
      </c>
    </row>
    <row r="135" spans="1:18" outlineLevel="1">
      <c r="A135" s="743" t="str">
        <f>[52]ACCOUNTS!A135</f>
        <v>108.10_364b</v>
      </c>
      <c r="B135" s="735" t="str">
        <f>[52]ACCOUNTS!B135</f>
        <v>Poles &amp; OH Conductor - Assigned</v>
      </c>
      <c r="C135" s="736">
        <f>[52]ACCOUNTS!C135</f>
        <v>-55883.055832029437</v>
      </c>
      <c r="D135" s="737">
        <f>[52]ACCOUNTS!D135</f>
        <v>-55883.055832029437</v>
      </c>
      <c r="E135" s="738">
        <f>[52]ACCOUNTS!E135</f>
        <v>0</v>
      </c>
      <c r="F135" s="738">
        <f>[52]ACCOUNTS!F135</f>
        <v>0</v>
      </c>
      <c r="G135" s="738">
        <f>[52]ACCOUNTS!G135</f>
        <v>-55883.055832029437</v>
      </c>
      <c r="H135" s="698"/>
      <c r="I135" s="739" t="str">
        <f>[52]ACCOUNTS!I135</f>
        <v>F_DISTR</v>
      </c>
      <c r="J135" s="739" t="str">
        <f>[52]ACCOUNTS!J135</f>
        <v>DEM</v>
      </c>
      <c r="K135" s="739" t="str">
        <f>[52]ACCOUNTS!K135</f>
        <v>DIR108.364</v>
      </c>
      <c r="L135" s="739">
        <f>[52]ACCOUNTS!L135</f>
        <v>0</v>
      </c>
      <c r="M135" s="739">
        <f>[52]ACCOUNTS!M135</f>
        <v>0</v>
      </c>
      <c r="N135" s="739">
        <f>[52]ACCOUNTS!N135</f>
        <v>0</v>
      </c>
      <c r="O135" s="739">
        <f>[52]ACCOUNTS!O135</f>
        <v>0</v>
      </c>
      <c r="P135" s="739">
        <f>[52]ACCOUNTS!P135</f>
        <v>0</v>
      </c>
      <c r="Q135" s="739">
        <f>[52]ACCOUNTS!Q135</f>
        <v>0</v>
      </c>
      <c r="R135" s="739">
        <f>[52]ACCOUNTS!R135</f>
        <v>0</v>
      </c>
    </row>
    <row r="136" spans="1:18" outlineLevel="1">
      <c r="A136" s="734" t="str">
        <f>[52]ACCOUNTS!A136</f>
        <v>108.10_365a</v>
      </c>
      <c r="B136" s="735" t="str">
        <f>[52]ACCOUNTS!B136</f>
        <v xml:space="preserve">OVHD Cond &amp; Devices </v>
      </c>
      <c r="C136" s="736">
        <f>[52]ACCOUNTS!C136</f>
        <v>-132596941.81008512</v>
      </c>
      <c r="D136" s="737">
        <f>[52]ACCOUNTS!D136</f>
        <v>-127682962.94416797</v>
      </c>
      <c r="E136" s="738">
        <f>[52]ACCOUNTS!E136</f>
        <v>-4913978.8659171518</v>
      </c>
      <c r="F136" s="738">
        <f>[52]ACCOUNTS!F136</f>
        <v>0</v>
      </c>
      <c r="G136" s="738">
        <f>[52]ACCOUNTS!G136</f>
        <v>-132596941.81008512</v>
      </c>
      <c r="H136" s="698"/>
      <c r="I136" s="739" t="str">
        <f>[52]ACCOUNTS!I136</f>
        <v>F_DISTR</v>
      </c>
      <c r="J136" s="739" t="str">
        <f>[52]ACCOUNTS!J136</f>
        <v>DEM</v>
      </c>
      <c r="K136" s="739" t="str">
        <f>[52]ACCOUNTS!K136</f>
        <v>OH_NCP</v>
      </c>
      <c r="L136" s="739">
        <f>[52]ACCOUNTS!L136</f>
        <v>0</v>
      </c>
      <c r="M136" s="739">
        <f>[52]ACCOUNTS!M136</f>
        <v>0</v>
      </c>
      <c r="N136" s="739">
        <f>[52]ACCOUNTS!N136</f>
        <v>0</v>
      </c>
      <c r="O136" s="739">
        <f>[52]ACCOUNTS!O136</f>
        <v>0</v>
      </c>
      <c r="P136" s="739">
        <f>[52]ACCOUNTS!P136</f>
        <v>0</v>
      </c>
      <c r="Q136" s="739">
        <f>[52]ACCOUNTS!Q136</f>
        <v>0</v>
      </c>
      <c r="R136" s="739">
        <f>[52]ACCOUNTS!R136</f>
        <v>0</v>
      </c>
    </row>
    <row r="137" spans="1:18" outlineLevel="1">
      <c r="A137" s="734" t="str">
        <f>[52]ACCOUNTS!A137</f>
        <v>108.10_366a</v>
      </c>
      <c r="B137" s="735" t="str">
        <f>[52]ACCOUNTS!B137</f>
        <v>UG Conduit &amp; Conductor - Assigned</v>
      </c>
      <c r="C137" s="736">
        <f>[52]ACCOUNTS!C137</f>
        <v>-16526870.952044467</v>
      </c>
      <c r="D137" s="737">
        <f>[52]ACCOUNTS!D137</f>
        <v>-16526870.952044467</v>
      </c>
      <c r="E137" s="738">
        <f>[52]ACCOUNTS!E137</f>
        <v>0</v>
      </c>
      <c r="F137" s="738">
        <f>[52]ACCOUNTS!F137</f>
        <v>0</v>
      </c>
      <c r="G137" s="738">
        <f>[52]ACCOUNTS!G137</f>
        <v>-16526870.952044467</v>
      </c>
      <c r="H137" s="698"/>
      <c r="I137" s="739" t="str">
        <f>[52]ACCOUNTS!I137</f>
        <v>F_DISTR</v>
      </c>
      <c r="J137" s="739" t="str">
        <f>[52]ACCOUNTS!J137</f>
        <v>DEM</v>
      </c>
      <c r="K137" s="739" t="str">
        <f>[52]ACCOUNTS!K137</f>
        <v>DIR108.366</v>
      </c>
      <c r="L137" s="739">
        <f>[52]ACCOUNTS!L137</f>
        <v>0</v>
      </c>
      <c r="M137" s="739">
        <f>[52]ACCOUNTS!M137</f>
        <v>0</v>
      </c>
      <c r="N137" s="739">
        <f>[52]ACCOUNTS!N137</f>
        <v>0</v>
      </c>
      <c r="O137" s="739">
        <f>[52]ACCOUNTS!O137</f>
        <v>0</v>
      </c>
      <c r="P137" s="739">
        <f>[52]ACCOUNTS!P137</f>
        <v>0</v>
      </c>
      <c r="Q137" s="739">
        <f>[52]ACCOUNTS!Q137</f>
        <v>0</v>
      </c>
      <c r="R137" s="739">
        <f>[52]ACCOUNTS!R137</f>
        <v>0</v>
      </c>
    </row>
    <row r="138" spans="1:18" outlineLevel="1">
      <c r="A138" s="743" t="str">
        <f>[52]ACCOUNTS!A138</f>
        <v>108.10_366b</v>
      </c>
      <c r="B138" s="742" t="str">
        <f>[52]ACCOUNTS!B138</f>
        <v>UG Conduit &amp; Conductor</v>
      </c>
      <c r="C138" s="736">
        <f>[52]ACCOUNTS!C138</f>
        <v>-274285943.71102428</v>
      </c>
      <c r="D138" s="737">
        <f>[52]ACCOUNTS!D138</f>
        <v>-268003063.04795554</v>
      </c>
      <c r="E138" s="738">
        <f>[52]ACCOUNTS!E138</f>
        <v>-6282880.6630687676</v>
      </c>
      <c r="F138" s="738">
        <f>[52]ACCOUNTS!F138</f>
        <v>0</v>
      </c>
      <c r="G138" s="738">
        <f>[52]ACCOUNTS!G138</f>
        <v>-274285943.71102428</v>
      </c>
      <c r="H138" s="698"/>
      <c r="I138" s="739" t="str">
        <f>[52]ACCOUNTS!I138</f>
        <v>F_DISTR</v>
      </c>
      <c r="J138" s="739" t="str">
        <f>[52]ACCOUNTS!J138</f>
        <v>DEM</v>
      </c>
      <c r="K138" s="739" t="str">
        <f>[52]ACCOUNTS!K138</f>
        <v>UG_NCP</v>
      </c>
      <c r="L138" s="739">
        <f>[52]ACCOUNTS!L138</f>
        <v>0</v>
      </c>
      <c r="M138" s="739">
        <f>[52]ACCOUNTS!M138</f>
        <v>0</v>
      </c>
      <c r="N138" s="739">
        <f>[52]ACCOUNTS!N138</f>
        <v>0</v>
      </c>
      <c r="O138" s="739">
        <f>[52]ACCOUNTS!O138</f>
        <v>0</v>
      </c>
      <c r="P138" s="739">
        <f>[52]ACCOUNTS!P138</f>
        <v>0</v>
      </c>
      <c r="Q138" s="739">
        <f>[52]ACCOUNTS!Q138</f>
        <v>0</v>
      </c>
      <c r="R138" s="739">
        <f>[52]ACCOUNTS!R138</f>
        <v>0</v>
      </c>
    </row>
    <row r="139" spans="1:18" outlineLevel="1">
      <c r="A139" s="734" t="str">
        <f>[52]ACCOUNTS!A139</f>
        <v>108.10_367a</v>
      </c>
      <c r="B139" s="735" t="str">
        <f>[52]ACCOUNTS!B139</f>
        <v xml:space="preserve">UNGDCond &amp; Devices </v>
      </c>
      <c r="C139" s="736">
        <f>[52]ACCOUNTS!C139</f>
        <v>-387170816.60218024</v>
      </c>
      <c r="D139" s="737">
        <f>[52]ACCOUNTS!D139</f>
        <v>-374757888</v>
      </c>
      <c r="E139" s="738">
        <f>[52]ACCOUNTS!E139</f>
        <v>-12412928.602180244</v>
      </c>
      <c r="F139" s="738">
        <f>[52]ACCOUNTS!F139</f>
        <v>0</v>
      </c>
      <c r="G139" s="738">
        <f>[52]ACCOUNTS!G139</f>
        <v>-387170816.60218024</v>
      </c>
      <c r="H139" s="698"/>
      <c r="I139" s="739" t="str">
        <f>[52]ACCOUNTS!I139</f>
        <v>F_DISTR</v>
      </c>
      <c r="J139" s="739" t="str">
        <f>[52]ACCOUNTS!J139</f>
        <v>DEM</v>
      </c>
      <c r="K139" s="739" t="str">
        <f>[52]ACCOUNTS!K139</f>
        <v>UG_NCP</v>
      </c>
      <c r="L139" s="739">
        <f>[52]ACCOUNTS!L139</f>
        <v>0</v>
      </c>
      <c r="M139" s="739">
        <f>[52]ACCOUNTS!M139</f>
        <v>0</v>
      </c>
      <c r="N139" s="739">
        <f>[52]ACCOUNTS!N139</f>
        <v>0</v>
      </c>
      <c r="O139" s="739">
        <f>[52]ACCOUNTS!O139</f>
        <v>0</v>
      </c>
      <c r="P139" s="739">
        <f>[52]ACCOUNTS!P139</f>
        <v>0</v>
      </c>
      <c r="Q139" s="739">
        <f>[52]ACCOUNTS!Q139</f>
        <v>0</v>
      </c>
      <c r="R139" s="739">
        <f>[52]ACCOUNTS!R139</f>
        <v>0</v>
      </c>
    </row>
    <row r="140" spans="1:18" outlineLevel="1">
      <c r="A140" s="743" t="str">
        <f>[52]ACCOUNTS!A140</f>
        <v>108.10_368a</v>
      </c>
      <c r="B140" s="742" t="str">
        <f>[52]ACCOUNTS!B140</f>
        <v>Line Transformers - Assigned</v>
      </c>
      <c r="C140" s="736">
        <f>[52]ACCOUNTS!C140</f>
        <v>-1245672</v>
      </c>
      <c r="D140" s="737">
        <f>[52]ACCOUNTS!D140</f>
        <v>-1245672</v>
      </c>
      <c r="E140" s="738">
        <f>[52]ACCOUNTS!E140</f>
        <v>0</v>
      </c>
      <c r="F140" s="738">
        <f>[52]ACCOUNTS!F140</f>
        <v>0</v>
      </c>
      <c r="G140" s="738">
        <f>[52]ACCOUNTS!G140</f>
        <v>-1245672</v>
      </c>
      <c r="H140" s="698"/>
      <c r="I140" s="739" t="str">
        <f>[52]ACCOUNTS!I140</f>
        <v>F_DISTR</v>
      </c>
      <c r="J140" s="739" t="str">
        <f>[52]ACCOUNTS!J140</f>
        <v>TFR</v>
      </c>
      <c r="K140" s="739" t="str">
        <f>[52]ACCOUNTS!K140</f>
        <v>DIR368.03</v>
      </c>
      <c r="L140" s="739">
        <f>[52]ACCOUNTS!L140</f>
        <v>0</v>
      </c>
      <c r="M140" s="739" t="str">
        <f>[52]ACCOUNTS!M140</f>
        <v>DIR368.03C</v>
      </c>
      <c r="N140" s="739">
        <f>[52]ACCOUNTS!N140</f>
        <v>0</v>
      </c>
      <c r="O140" s="739">
        <f>[52]ACCOUNTS!O140</f>
        <v>0</v>
      </c>
      <c r="P140" s="739">
        <f>[52]ACCOUNTS!P140</f>
        <v>0</v>
      </c>
      <c r="Q140" s="739">
        <f>[52]ACCOUNTS!Q140</f>
        <v>0</v>
      </c>
      <c r="R140" s="739">
        <f>[52]ACCOUNTS!R140</f>
        <v>0</v>
      </c>
    </row>
    <row r="141" spans="1:18" outlineLevel="1">
      <c r="A141" s="743" t="str">
        <f>[52]ACCOUNTS!A141</f>
        <v>108.10_368b</v>
      </c>
      <c r="B141" s="742" t="str">
        <f>[52]ACCOUNTS!B141</f>
        <v>Line Transformers - OH</v>
      </c>
      <c r="C141" s="736">
        <f>[52]ACCOUNTS!C141</f>
        <v>-72954566.067123711</v>
      </c>
      <c r="D141" s="737">
        <f>[52]ACCOUNTS!D141</f>
        <v>-69960592.431605667</v>
      </c>
      <c r="E141" s="738">
        <f>[52]ACCOUNTS!E141</f>
        <v>-2993973.6355180512</v>
      </c>
      <c r="F141" s="738">
        <f>[52]ACCOUNTS!F141</f>
        <v>0</v>
      </c>
      <c r="G141" s="738">
        <f>[52]ACCOUNTS!G141</f>
        <v>-72954566.067123711</v>
      </c>
      <c r="H141" s="698"/>
      <c r="I141" s="739" t="str">
        <f>[52]ACCOUNTS!I141</f>
        <v>F_DISTR</v>
      </c>
      <c r="J141" s="739" t="str">
        <f>[52]ACCOUNTS!J141</f>
        <v>TFR</v>
      </c>
      <c r="K141" s="739" t="str">
        <f>[52]ACCOUNTS!K141</f>
        <v>OH_TFMR</v>
      </c>
      <c r="L141" s="739">
        <f>[52]ACCOUNTS!L141</f>
        <v>0</v>
      </c>
      <c r="M141" s="739" t="str">
        <f>[52]ACCOUNTS!M141</f>
        <v>OH_TFMRC</v>
      </c>
      <c r="N141" s="739">
        <f>[52]ACCOUNTS!N141</f>
        <v>0</v>
      </c>
      <c r="O141" s="739">
        <f>[52]ACCOUNTS!O141</f>
        <v>0</v>
      </c>
      <c r="P141" s="739">
        <f>[52]ACCOUNTS!P141</f>
        <v>0</v>
      </c>
      <c r="Q141" s="739">
        <f>[52]ACCOUNTS!Q141</f>
        <v>0</v>
      </c>
      <c r="R141" s="739">
        <f>[52]ACCOUNTS!R141</f>
        <v>0</v>
      </c>
    </row>
    <row r="142" spans="1:18" outlineLevel="1">
      <c r="A142" s="743" t="str">
        <f>[52]ACCOUNTS!A142</f>
        <v>108.10_368c</v>
      </c>
      <c r="B142" s="742" t="str">
        <f>[52]ACCOUNTS!B142</f>
        <v>Line Transformers - UG</v>
      </c>
      <c r="C142" s="736">
        <f>[52]ACCOUNTS!C142</f>
        <v>-134960859.27036494</v>
      </c>
      <c r="D142" s="737">
        <f>[52]ACCOUNTS!D142</f>
        <v>-129520743.56839433</v>
      </c>
      <c r="E142" s="738">
        <f>[52]ACCOUNTS!E142</f>
        <v>-5440115.7019706136</v>
      </c>
      <c r="F142" s="738">
        <f>[52]ACCOUNTS!F142</f>
        <v>0</v>
      </c>
      <c r="G142" s="738">
        <f>[52]ACCOUNTS!G142</f>
        <v>-134960859.27036494</v>
      </c>
      <c r="H142" s="698"/>
      <c r="I142" s="739" t="str">
        <f>[52]ACCOUNTS!I142</f>
        <v>F_DISTR</v>
      </c>
      <c r="J142" s="739" t="str">
        <f>[52]ACCOUNTS!J142</f>
        <v>TFR</v>
      </c>
      <c r="K142" s="739" t="str">
        <f>[52]ACCOUNTS!K142</f>
        <v>UG_TFMR</v>
      </c>
      <c r="L142" s="739">
        <f>[52]ACCOUNTS!L142</f>
        <v>0</v>
      </c>
      <c r="M142" s="739" t="str">
        <f>[52]ACCOUNTS!M142</f>
        <v>UG_TFMRC</v>
      </c>
      <c r="N142" s="739">
        <f>[52]ACCOUNTS!N142</f>
        <v>0</v>
      </c>
      <c r="O142" s="739">
        <f>[52]ACCOUNTS!O142</f>
        <v>0</v>
      </c>
      <c r="P142" s="739">
        <f>[52]ACCOUNTS!P142</f>
        <v>0</v>
      </c>
      <c r="Q142" s="739">
        <f>[52]ACCOUNTS!Q142</f>
        <v>0</v>
      </c>
      <c r="R142" s="739">
        <f>[52]ACCOUNTS!R142</f>
        <v>0</v>
      </c>
    </row>
    <row r="143" spans="1:18" outlineLevel="1">
      <c r="A143" s="743" t="str">
        <f>[52]ACCOUNTS!A143</f>
        <v>108.10_369a</v>
      </c>
      <c r="B143" s="742" t="str">
        <f>[52]ACCOUNTS!B143</f>
        <v>Services - OH</v>
      </c>
      <c r="C143" s="736">
        <f>[52]ACCOUNTS!C143</f>
        <v>-33106913.110664558</v>
      </c>
      <c r="D143" s="737">
        <f>[52]ACCOUNTS!D143</f>
        <v>-32514442.426331937</v>
      </c>
      <c r="E143" s="738">
        <f>[52]ACCOUNTS!E143</f>
        <v>-592470.68433262047</v>
      </c>
      <c r="F143" s="738">
        <f>[52]ACCOUNTS!F143</f>
        <v>0</v>
      </c>
      <c r="G143" s="738">
        <f>[52]ACCOUNTS!G143</f>
        <v>-33106913.110664558</v>
      </c>
      <c r="H143" s="698"/>
      <c r="I143" s="739" t="str">
        <f>[52]ACCOUNTS!I143</f>
        <v>F_DISTR</v>
      </c>
      <c r="J143" s="739" t="str">
        <f>[52]ACCOUNTS!J143</f>
        <v>CUS</v>
      </c>
      <c r="K143" s="739">
        <f>[52]ACCOUNTS!K143</f>
        <v>0</v>
      </c>
      <c r="L143" s="739">
        <f>[52]ACCOUNTS!L143</f>
        <v>0</v>
      </c>
      <c r="M143" s="739" t="str">
        <f>[52]ACCOUNTS!M143</f>
        <v>OH_SVC</v>
      </c>
      <c r="N143" s="739">
        <f>[52]ACCOUNTS!N143</f>
        <v>0</v>
      </c>
      <c r="O143" s="739">
        <f>[52]ACCOUNTS!O143</f>
        <v>0</v>
      </c>
      <c r="P143" s="739">
        <f>[52]ACCOUNTS!P143</f>
        <v>0</v>
      </c>
      <c r="Q143" s="739">
        <f>[52]ACCOUNTS!Q143</f>
        <v>0</v>
      </c>
      <c r="R143" s="739">
        <f>[52]ACCOUNTS!R143</f>
        <v>0</v>
      </c>
    </row>
    <row r="144" spans="1:18" outlineLevel="1">
      <c r="A144" s="743" t="str">
        <f>[52]ACCOUNTS!A144</f>
        <v>108.10_369b</v>
      </c>
      <c r="B144" s="742" t="str">
        <f>[52]ACCOUNTS!B144</f>
        <v>Services - UG</v>
      </c>
      <c r="C144" s="736">
        <f>[52]ACCOUNTS!C144</f>
        <v>-93641215.226628304</v>
      </c>
      <c r="D144" s="737">
        <f>[52]ACCOUNTS!D144</f>
        <v>-91494791.573668063</v>
      </c>
      <c r="E144" s="738">
        <f>[52]ACCOUNTS!E144</f>
        <v>-2146423.6529602334</v>
      </c>
      <c r="F144" s="738">
        <f>[52]ACCOUNTS!F144</f>
        <v>0</v>
      </c>
      <c r="G144" s="738">
        <f>[52]ACCOUNTS!G144</f>
        <v>-93641215.226628304</v>
      </c>
      <c r="H144" s="698"/>
      <c r="I144" s="739" t="str">
        <f>[52]ACCOUNTS!I144</f>
        <v>F_DISTR</v>
      </c>
      <c r="J144" s="739" t="str">
        <f>[52]ACCOUNTS!J144</f>
        <v>CUS</v>
      </c>
      <c r="K144" s="739">
        <f>[52]ACCOUNTS!K144</f>
        <v>0</v>
      </c>
      <c r="L144" s="739">
        <f>[52]ACCOUNTS!L144</f>
        <v>0</v>
      </c>
      <c r="M144" s="739" t="str">
        <f>[52]ACCOUNTS!M144</f>
        <v>RESID</v>
      </c>
      <c r="N144" s="739">
        <f>[52]ACCOUNTS!N144</f>
        <v>0</v>
      </c>
      <c r="O144" s="739">
        <f>[52]ACCOUNTS!O144</f>
        <v>0</v>
      </c>
      <c r="P144" s="739">
        <f>[52]ACCOUNTS!P144</f>
        <v>0</v>
      </c>
      <c r="Q144" s="739">
        <f>[52]ACCOUNTS!Q144</f>
        <v>0</v>
      </c>
      <c r="R144" s="739">
        <f>[52]ACCOUNTS!R144</f>
        <v>0</v>
      </c>
    </row>
    <row r="145" spans="1:18" outlineLevel="1">
      <c r="A145" s="734" t="str">
        <f>[52]ACCOUNTS!A145</f>
        <v>108.10_370</v>
      </c>
      <c r="B145" s="735" t="str">
        <f>[52]ACCOUNTS!B145</f>
        <v>Meters</v>
      </c>
      <c r="C145" s="736">
        <f>[52]ACCOUNTS!C145</f>
        <v>-39213863.239287503</v>
      </c>
      <c r="D145" s="737">
        <f>[52]ACCOUNTS!D145</f>
        <v>-35946497</v>
      </c>
      <c r="E145" s="738">
        <f>[52]ACCOUNTS!E145</f>
        <v>-3267366.2392874998</v>
      </c>
      <c r="F145" s="738">
        <f>[52]ACCOUNTS!F145</f>
        <v>0</v>
      </c>
      <c r="G145" s="738">
        <f>[52]ACCOUNTS!G145</f>
        <v>-39213863.239287503</v>
      </c>
      <c r="H145" s="698"/>
      <c r="I145" s="739">
        <f>[52]ACCOUNTS!I145</f>
        <v>0</v>
      </c>
      <c r="J145" s="739">
        <f>[52]ACCOUNTS!J145</f>
        <v>0</v>
      </c>
      <c r="K145" s="739">
        <f>[52]ACCOUNTS!K145</f>
        <v>0</v>
      </c>
      <c r="L145" s="739">
        <f>[52]ACCOUNTS!L145</f>
        <v>0</v>
      </c>
      <c r="M145" s="739">
        <f>[52]ACCOUNTS!M145</f>
        <v>0</v>
      </c>
      <c r="N145" s="739">
        <f>[52]ACCOUNTS!N145</f>
        <v>0</v>
      </c>
      <c r="O145" s="739">
        <f>[52]ACCOUNTS!O145</f>
        <v>0</v>
      </c>
      <c r="P145" s="739">
        <f>[52]ACCOUNTS!P145</f>
        <v>0</v>
      </c>
      <c r="Q145" s="739">
        <f>[52]ACCOUNTS!Q145</f>
        <v>0</v>
      </c>
      <c r="R145" s="739" t="str">
        <f>[52]ACCOUNTS!R145</f>
        <v>D370.T</v>
      </c>
    </row>
    <row r="146" spans="1:18" outlineLevel="1">
      <c r="A146" s="734" t="str">
        <f>[52]ACCOUNTS!A146</f>
        <v>108.10_373</v>
      </c>
      <c r="B146" s="735" t="str">
        <f>[52]ACCOUNTS!B146</f>
        <v xml:space="preserve">Str &amp; Area Lighting Sys </v>
      </c>
      <c r="C146" s="736">
        <f>[52]ACCOUNTS!C146</f>
        <v>-20006963.143007282</v>
      </c>
      <c r="D146" s="737">
        <f>[52]ACCOUNTS!D146</f>
        <v>-18852826</v>
      </c>
      <c r="E146" s="738">
        <f>[52]ACCOUNTS!E146</f>
        <v>-1154137.1430072831</v>
      </c>
      <c r="F146" s="738">
        <f>[52]ACCOUNTS!F146</f>
        <v>0</v>
      </c>
      <c r="G146" s="738">
        <f>[52]ACCOUNTS!G146</f>
        <v>-20006963.143007282</v>
      </c>
      <c r="H146" s="698"/>
      <c r="I146" s="739" t="str">
        <f>[52]ACCOUNTS!I146</f>
        <v>F_DISTR</v>
      </c>
      <c r="J146" s="739" t="str">
        <f>[52]ACCOUNTS!J146</f>
        <v>CUS</v>
      </c>
      <c r="K146" s="739">
        <f>[52]ACCOUNTS!K146</f>
        <v>0</v>
      </c>
      <c r="L146" s="739">
        <f>[52]ACCOUNTS!L146</f>
        <v>0</v>
      </c>
      <c r="M146" s="739" t="str">
        <f>[52]ACCOUNTS!M146</f>
        <v>DIR373.00</v>
      </c>
      <c r="N146" s="739">
        <f>[52]ACCOUNTS!N146</f>
        <v>0</v>
      </c>
      <c r="O146" s="739">
        <f>[52]ACCOUNTS!O146</f>
        <v>0</v>
      </c>
      <c r="P146" s="739">
        <f>[52]ACCOUNTS!P146</f>
        <v>0</v>
      </c>
      <c r="Q146" s="739">
        <f>[52]ACCOUNTS!Q146</f>
        <v>0</v>
      </c>
      <c r="R146" s="739">
        <f>[52]ACCOUNTS!R146</f>
        <v>0</v>
      </c>
    </row>
    <row r="147" spans="1:18" outlineLevel="1">
      <c r="A147" s="734" t="str">
        <f>[52]ACCOUNTS!A147</f>
        <v>108.10_374</v>
      </c>
      <c r="B147" s="735" t="str">
        <f>[52]ACCOUNTS!B147</f>
        <v>Asset Retirement Obligation</v>
      </c>
      <c r="C147" s="736">
        <f>[52]ACCOUNTS!C147</f>
        <v>-444030</v>
      </c>
      <c r="D147" s="737">
        <f>[52]ACCOUNTS!D147</f>
        <v>-423722</v>
      </c>
      <c r="E147" s="738">
        <f>[52]ACCOUNTS!E147</f>
        <v>-20308</v>
      </c>
      <c r="F147" s="738">
        <f>[52]ACCOUNTS!F147</f>
        <v>0</v>
      </c>
      <c r="G147" s="738">
        <f>[52]ACCOUNTS!G147</f>
        <v>-444030</v>
      </c>
      <c r="H147" s="698"/>
      <c r="I147" s="739">
        <f>[52]ACCOUNTS!I147</f>
        <v>0</v>
      </c>
      <c r="J147" s="739">
        <f>[52]ACCOUNTS!J147</f>
        <v>0</v>
      </c>
      <c r="K147" s="739">
        <f>[52]ACCOUNTS!K147</f>
        <v>0</v>
      </c>
      <c r="L147" s="739">
        <f>[52]ACCOUNTS!L147</f>
        <v>0</v>
      </c>
      <c r="M147" s="739">
        <f>[52]ACCOUNTS!M147</f>
        <v>0</v>
      </c>
      <c r="N147" s="739">
        <f>[52]ACCOUNTS!N147</f>
        <v>0</v>
      </c>
      <c r="O147" s="739">
        <f>[52]ACCOUNTS!O147</f>
        <v>0</v>
      </c>
      <c r="P147" s="739">
        <f>[52]ACCOUNTS!P147</f>
        <v>0</v>
      </c>
      <c r="Q147" s="739">
        <f>[52]ACCOUNTS!Q147</f>
        <v>0</v>
      </c>
      <c r="R147" s="739" t="str">
        <f>[52]ACCOUNTS!R147</f>
        <v>LINE.T</v>
      </c>
    </row>
    <row r="148" spans="1:18" outlineLevel="1">
      <c r="A148" s="734" t="str">
        <f>[52]ACCOUNTS!A148</f>
        <v>~</v>
      </c>
      <c r="B148" s="735" t="str">
        <f>[52]ACCOUNTS!B148</f>
        <v>~</v>
      </c>
      <c r="C148" s="736">
        <f>[52]ACCOUNTS!C148</f>
        <v>0</v>
      </c>
      <c r="D148" s="737">
        <f>[52]ACCOUNTS!D148</f>
        <v>0</v>
      </c>
      <c r="E148" s="738">
        <f>[52]ACCOUNTS!E148</f>
        <v>0</v>
      </c>
      <c r="F148" s="738">
        <f>[52]ACCOUNTS!F148</f>
        <v>0</v>
      </c>
      <c r="G148" s="738">
        <f>[52]ACCOUNTS!G148</f>
        <v>0</v>
      </c>
      <c r="H148" s="698"/>
      <c r="I148" s="739">
        <f>[52]ACCOUNTS!I148</f>
        <v>0</v>
      </c>
      <c r="J148" s="739">
        <f>[52]ACCOUNTS!J148</f>
        <v>0</v>
      </c>
      <c r="K148" s="739">
        <f>[52]ACCOUNTS!K148</f>
        <v>0</v>
      </c>
      <c r="L148" s="739">
        <f>[52]ACCOUNTS!L148</f>
        <v>0</v>
      </c>
      <c r="M148" s="739">
        <f>[52]ACCOUNTS!M148</f>
        <v>0</v>
      </c>
      <c r="N148" s="739">
        <f>[52]ACCOUNTS!N148</f>
        <v>0</v>
      </c>
      <c r="O148" s="739">
        <f>[52]ACCOUNTS!O148</f>
        <v>0</v>
      </c>
      <c r="P148" s="739">
        <f>[52]ACCOUNTS!P148</f>
        <v>0</v>
      </c>
      <c r="Q148" s="739">
        <f>[52]ACCOUNTS!Q148</f>
        <v>0</v>
      </c>
      <c r="R148" s="739">
        <f>[52]ACCOUNTS!R148</f>
        <v>0</v>
      </c>
    </row>
    <row r="149" spans="1:18" outlineLevel="1">
      <c r="A149" s="734" t="str">
        <f>[52]ACCOUNTS!A149</f>
        <v>~</v>
      </c>
      <c r="B149" s="735" t="str">
        <f>[52]ACCOUNTS!B149</f>
        <v>~</v>
      </c>
      <c r="C149" s="736">
        <f>[52]ACCOUNTS!C149</f>
        <v>0</v>
      </c>
      <c r="D149" s="737">
        <f>[52]ACCOUNTS!D149</f>
        <v>0</v>
      </c>
      <c r="E149" s="738">
        <f>[52]ACCOUNTS!E149</f>
        <v>0</v>
      </c>
      <c r="F149" s="738">
        <f>[52]ACCOUNTS!F149</f>
        <v>0</v>
      </c>
      <c r="G149" s="738">
        <f>[52]ACCOUNTS!G149</f>
        <v>0</v>
      </c>
      <c r="H149" s="698"/>
      <c r="I149" s="739">
        <f>[52]ACCOUNTS!I149</f>
        <v>0</v>
      </c>
      <c r="J149" s="739">
        <f>[52]ACCOUNTS!J149</f>
        <v>0</v>
      </c>
      <c r="K149" s="739">
        <f>[52]ACCOUNTS!K149</f>
        <v>0</v>
      </c>
      <c r="L149" s="739">
        <f>[52]ACCOUNTS!L149</f>
        <v>0</v>
      </c>
      <c r="M149" s="739">
        <f>[52]ACCOUNTS!M149</f>
        <v>0</v>
      </c>
      <c r="N149" s="739">
        <f>[52]ACCOUNTS!N149</f>
        <v>0</v>
      </c>
      <c r="O149" s="739">
        <f>[52]ACCOUNTS!O149</f>
        <v>0</v>
      </c>
      <c r="P149" s="739">
        <f>[52]ACCOUNTS!P149</f>
        <v>0</v>
      </c>
      <c r="Q149" s="739">
        <f>[52]ACCOUNTS!Q149</f>
        <v>0</v>
      </c>
      <c r="R149" s="739">
        <f>[52]ACCOUNTS!R149</f>
        <v>0</v>
      </c>
    </row>
    <row r="150" spans="1:18" outlineLevel="1">
      <c r="A150" s="734" t="str">
        <f>[52]ACCOUNTS!A150</f>
        <v>~</v>
      </c>
      <c r="B150" s="735" t="str">
        <f>[52]ACCOUNTS!B150</f>
        <v>~</v>
      </c>
      <c r="C150" s="736">
        <f>[52]ACCOUNTS!C150</f>
        <v>0</v>
      </c>
      <c r="D150" s="737">
        <f>[52]ACCOUNTS!D150</f>
        <v>0</v>
      </c>
      <c r="E150" s="738">
        <f>[52]ACCOUNTS!E150</f>
        <v>0</v>
      </c>
      <c r="F150" s="738">
        <f>[52]ACCOUNTS!F150</f>
        <v>0</v>
      </c>
      <c r="G150" s="738">
        <f>[52]ACCOUNTS!G150</f>
        <v>0</v>
      </c>
      <c r="H150" s="698"/>
      <c r="I150" s="739">
        <f>[52]ACCOUNTS!I150</f>
        <v>0</v>
      </c>
      <c r="J150" s="739">
        <f>[52]ACCOUNTS!J150</f>
        <v>0</v>
      </c>
      <c r="K150" s="739">
        <f>[52]ACCOUNTS!K150</f>
        <v>0</v>
      </c>
      <c r="L150" s="739">
        <f>[52]ACCOUNTS!L150</f>
        <v>0</v>
      </c>
      <c r="M150" s="739">
        <f>[52]ACCOUNTS!M150</f>
        <v>0</v>
      </c>
      <c r="N150" s="739">
        <f>[52]ACCOUNTS!N150</f>
        <v>0</v>
      </c>
      <c r="O150" s="739">
        <f>[52]ACCOUNTS!O150</f>
        <v>0</v>
      </c>
      <c r="P150" s="739">
        <f>[52]ACCOUNTS!P150</f>
        <v>0</v>
      </c>
      <c r="Q150" s="739">
        <f>[52]ACCOUNTS!Q150</f>
        <v>0</v>
      </c>
      <c r="R150" s="739">
        <f>[52]ACCOUNTS!R150</f>
        <v>0</v>
      </c>
    </row>
    <row r="151" spans="1:18" outlineLevel="1">
      <c r="A151" s="734" t="str">
        <f>[52]ACCOUNTS!A151</f>
        <v>~</v>
      </c>
      <c r="B151" s="735" t="str">
        <f>[52]ACCOUNTS!B151</f>
        <v>~</v>
      </c>
      <c r="C151" s="736">
        <f>[52]ACCOUNTS!C151</f>
        <v>0</v>
      </c>
      <c r="D151" s="737">
        <f>[52]ACCOUNTS!D151</f>
        <v>0</v>
      </c>
      <c r="E151" s="738">
        <f>[52]ACCOUNTS!E151</f>
        <v>0</v>
      </c>
      <c r="F151" s="738">
        <f>[52]ACCOUNTS!F151</f>
        <v>0</v>
      </c>
      <c r="G151" s="738">
        <f>[52]ACCOUNTS!G151</f>
        <v>0</v>
      </c>
      <c r="H151" s="698"/>
      <c r="I151" s="739">
        <f>[52]ACCOUNTS!I151</f>
        <v>0</v>
      </c>
      <c r="J151" s="739">
        <f>[52]ACCOUNTS!J151</f>
        <v>0</v>
      </c>
      <c r="K151" s="739">
        <f>[52]ACCOUNTS!K151</f>
        <v>0</v>
      </c>
      <c r="L151" s="739">
        <f>[52]ACCOUNTS!L151</f>
        <v>0</v>
      </c>
      <c r="M151" s="739">
        <f>[52]ACCOUNTS!M151</f>
        <v>0</v>
      </c>
      <c r="N151" s="739">
        <f>[52]ACCOUNTS!N151</f>
        <v>0</v>
      </c>
      <c r="O151" s="739">
        <f>[52]ACCOUNTS!O151</f>
        <v>0</v>
      </c>
      <c r="P151" s="739">
        <f>[52]ACCOUNTS!P151</f>
        <v>0</v>
      </c>
      <c r="Q151" s="739">
        <f>[52]ACCOUNTS!Q151</f>
        <v>0</v>
      </c>
      <c r="R151" s="739">
        <f>[52]ACCOUNTS!R151</f>
        <v>0</v>
      </c>
    </row>
    <row r="152" spans="1:18" outlineLevel="1">
      <c r="A152" s="734" t="str">
        <f>[52]ACCOUNTS!A152</f>
        <v>~</v>
      </c>
      <c r="B152" s="735" t="str">
        <f>[52]ACCOUNTS!B152</f>
        <v>~</v>
      </c>
      <c r="C152" s="736">
        <f>[52]ACCOUNTS!C152</f>
        <v>0</v>
      </c>
      <c r="D152" s="737">
        <f>[52]ACCOUNTS!D152</f>
        <v>0</v>
      </c>
      <c r="E152" s="738">
        <f>[52]ACCOUNTS!E152</f>
        <v>0</v>
      </c>
      <c r="F152" s="738">
        <f>[52]ACCOUNTS!F152</f>
        <v>0</v>
      </c>
      <c r="G152" s="738">
        <f>[52]ACCOUNTS!G152</f>
        <v>0</v>
      </c>
      <c r="H152" s="698"/>
      <c r="I152" s="739">
        <f>[52]ACCOUNTS!I152</f>
        <v>0</v>
      </c>
      <c r="J152" s="739">
        <f>[52]ACCOUNTS!J152</f>
        <v>0</v>
      </c>
      <c r="K152" s="739">
        <f>[52]ACCOUNTS!K152</f>
        <v>0</v>
      </c>
      <c r="L152" s="739">
        <f>[52]ACCOUNTS!L152</f>
        <v>0</v>
      </c>
      <c r="M152" s="739">
        <f>[52]ACCOUNTS!M152</f>
        <v>0</v>
      </c>
      <c r="N152" s="739">
        <f>[52]ACCOUNTS!N152</f>
        <v>0</v>
      </c>
      <c r="O152" s="739">
        <f>[52]ACCOUNTS!O152</f>
        <v>0</v>
      </c>
      <c r="P152" s="739">
        <f>[52]ACCOUNTS!P152</f>
        <v>0</v>
      </c>
      <c r="Q152" s="739">
        <f>[52]ACCOUNTS!Q152</f>
        <v>0</v>
      </c>
      <c r="R152" s="739">
        <f>[52]ACCOUNTS!R152</f>
        <v>0</v>
      </c>
    </row>
    <row r="153" spans="1:18" outlineLevel="1">
      <c r="A153" s="734" t="str">
        <f>[52]ACCOUNTS!A153</f>
        <v>~</v>
      </c>
      <c r="B153" s="735" t="str">
        <f>[52]ACCOUNTS!B153</f>
        <v>~</v>
      </c>
      <c r="C153" s="736">
        <f>[52]ACCOUNTS!C153</f>
        <v>0</v>
      </c>
      <c r="D153" s="737">
        <f>[52]ACCOUNTS!D153</f>
        <v>0</v>
      </c>
      <c r="E153" s="738">
        <f>[52]ACCOUNTS!E153</f>
        <v>0</v>
      </c>
      <c r="F153" s="738">
        <f>[52]ACCOUNTS!F153</f>
        <v>0</v>
      </c>
      <c r="G153" s="738">
        <f>[52]ACCOUNTS!G153</f>
        <v>0</v>
      </c>
      <c r="H153" s="698"/>
      <c r="I153" s="739">
        <f>[52]ACCOUNTS!I153</f>
        <v>0</v>
      </c>
      <c r="J153" s="739">
        <f>[52]ACCOUNTS!J153</f>
        <v>0</v>
      </c>
      <c r="K153" s="739">
        <f>[52]ACCOUNTS!K153</f>
        <v>0</v>
      </c>
      <c r="L153" s="739">
        <f>[52]ACCOUNTS!L153</f>
        <v>0</v>
      </c>
      <c r="M153" s="739">
        <f>[52]ACCOUNTS!M153</f>
        <v>0</v>
      </c>
      <c r="N153" s="739">
        <f>[52]ACCOUNTS!N153</f>
        <v>0</v>
      </c>
      <c r="O153" s="739">
        <f>[52]ACCOUNTS!O153</f>
        <v>0</v>
      </c>
      <c r="P153" s="739">
        <f>[52]ACCOUNTS!P153</f>
        <v>0</v>
      </c>
      <c r="Q153" s="739">
        <f>[52]ACCOUNTS!Q153</f>
        <v>0</v>
      </c>
      <c r="R153" s="739">
        <f>[52]ACCOUNTS!R153</f>
        <v>0</v>
      </c>
    </row>
    <row r="154" spans="1:18" outlineLevel="1">
      <c r="A154" s="734" t="str">
        <f>[52]ACCOUNTS!A154</f>
        <v>~</v>
      </c>
      <c r="B154" s="735" t="str">
        <f>[52]ACCOUNTS!B154</f>
        <v>~</v>
      </c>
      <c r="C154" s="736">
        <f>[52]ACCOUNTS!C154</f>
        <v>0</v>
      </c>
      <c r="D154" s="737">
        <f>[52]ACCOUNTS!D154</f>
        <v>0</v>
      </c>
      <c r="E154" s="738">
        <f>[52]ACCOUNTS!E154</f>
        <v>0</v>
      </c>
      <c r="F154" s="738">
        <f>[52]ACCOUNTS!F154</f>
        <v>0</v>
      </c>
      <c r="G154" s="738">
        <f>[52]ACCOUNTS!G154</f>
        <v>0</v>
      </c>
      <c r="H154" s="698"/>
      <c r="I154" s="739">
        <f>[52]ACCOUNTS!I154</f>
        <v>0</v>
      </c>
      <c r="J154" s="739">
        <f>[52]ACCOUNTS!J154</f>
        <v>0</v>
      </c>
      <c r="K154" s="739">
        <f>[52]ACCOUNTS!K154</f>
        <v>0</v>
      </c>
      <c r="L154" s="739">
        <f>[52]ACCOUNTS!L154</f>
        <v>0</v>
      </c>
      <c r="M154" s="739">
        <f>[52]ACCOUNTS!M154</f>
        <v>0</v>
      </c>
      <c r="N154" s="739">
        <f>[52]ACCOUNTS!N154</f>
        <v>0</v>
      </c>
      <c r="O154" s="739">
        <f>[52]ACCOUNTS!O154</f>
        <v>0</v>
      </c>
      <c r="P154" s="739">
        <f>[52]ACCOUNTS!P154</f>
        <v>0</v>
      </c>
      <c r="Q154" s="739">
        <f>[52]ACCOUNTS!Q154</f>
        <v>0</v>
      </c>
      <c r="R154" s="739">
        <f>[52]ACCOUNTS!R154</f>
        <v>0</v>
      </c>
    </row>
    <row r="155" spans="1:18" outlineLevel="1">
      <c r="A155" s="734" t="str">
        <f>[52]ACCOUNTS!A155</f>
        <v>~</v>
      </c>
      <c r="B155" s="735" t="str">
        <f>[52]ACCOUNTS!B155</f>
        <v>~</v>
      </c>
      <c r="C155" s="736">
        <f>[52]ACCOUNTS!C155</f>
        <v>0</v>
      </c>
      <c r="D155" s="737">
        <f>[52]ACCOUNTS!D155</f>
        <v>0</v>
      </c>
      <c r="E155" s="738">
        <f>[52]ACCOUNTS!E155</f>
        <v>0</v>
      </c>
      <c r="F155" s="738">
        <f>[52]ACCOUNTS!F155</f>
        <v>0</v>
      </c>
      <c r="G155" s="738">
        <f>[52]ACCOUNTS!G155</f>
        <v>0</v>
      </c>
      <c r="H155" s="698"/>
      <c r="I155" s="739">
        <f>[52]ACCOUNTS!I155</f>
        <v>0</v>
      </c>
      <c r="J155" s="739">
        <f>[52]ACCOUNTS!J155</f>
        <v>0</v>
      </c>
      <c r="K155" s="739">
        <f>[52]ACCOUNTS!K155</f>
        <v>0</v>
      </c>
      <c r="L155" s="739">
        <f>[52]ACCOUNTS!L155</f>
        <v>0</v>
      </c>
      <c r="M155" s="739">
        <f>[52]ACCOUNTS!M155</f>
        <v>0</v>
      </c>
      <c r="N155" s="739">
        <f>[52]ACCOUNTS!N155</f>
        <v>0</v>
      </c>
      <c r="O155" s="739">
        <f>[52]ACCOUNTS!O155</f>
        <v>0</v>
      </c>
      <c r="P155" s="739">
        <f>[52]ACCOUNTS!P155</f>
        <v>0</v>
      </c>
      <c r="Q155" s="739">
        <f>[52]ACCOUNTS!Q155</f>
        <v>0</v>
      </c>
      <c r="R155" s="739">
        <f>[52]ACCOUNTS!R155</f>
        <v>0</v>
      </c>
    </row>
    <row r="156" spans="1:18" s="4" customFormat="1" outlineLevel="1">
      <c r="A156" s="698"/>
      <c r="B156" s="693" t="str">
        <f>[52]ACCOUNTS!B156</f>
        <v>Sub-total</v>
      </c>
      <c r="C156" s="740">
        <f>[52]ACCOUNTS!C156</f>
        <v>-1498751943.7972682</v>
      </c>
      <c r="D156" s="740">
        <f>[52]ACCOUNTS!D156</f>
        <v>-1465787792</v>
      </c>
      <c r="E156" s="740">
        <f>[52]ACCOUNTS!E156</f>
        <v>-32964151.797267947</v>
      </c>
      <c r="F156" s="740">
        <f>[52]ACCOUNTS!F156</f>
        <v>0</v>
      </c>
      <c r="G156" s="740">
        <f>[52]ACCOUNTS!G156</f>
        <v>-1498751943.7972682</v>
      </c>
      <c r="H156" s="698"/>
      <c r="I156" s="741"/>
      <c r="J156" s="741"/>
      <c r="K156" s="741"/>
      <c r="L156" s="741"/>
      <c r="M156" s="741"/>
      <c r="N156" s="741"/>
      <c r="O156" s="741"/>
      <c r="P156" s="741"/>
      <c r="Q156" s="698"/>
      <c r="R156" s="741"/>
    </row>
    <row r="157" spans="1:18" outlineLevel="1">
      <c r="A157" s="2"/>
    </row>
    <row r="158" spans="1:18" outlineLevel="1">
      <c r="A158" s="2"/>
      <c r="B158" s="9" t="s">
        <v>92</v>
      </c>
      <c r="K158" s="15"/>
    </row>
    <row r="159" spans="1:18" outlineLevel="1">
      <c r="A159" s="734">
        <f>[52]ACCOUNTS!A159</f>
        <v>108.06</v>
      </c>
      <c r="B159" s="735" t="str">
        <f>[52]ACCOUNTS!B159</f>
        <v>Accum Depreciation General Plant</v>
      </c>
      <c r="C159" s="736">
        <f>[52]ACCOUNTS!C159</f>
        <v>-185099491.55969805</v>
      </c>
      <c r="D159" s="737">
        <f>[52]ACCOUNTS!D159</f>
        <v>-183028630.93810004</v>
      </c>
      <c r="E159" s="738">
        <f>[52]ACCOUNTS!E159</f>
        <v>-2070860.6215980002</v>
      </c>
      <c r="F159" s="738">
        <f>[52]ACCOUNTS!F159</f>
        <v>0</v>
      </c>
      <c r="G159" s="738">
        <f>[52]ACCOUNTS!G159</f>
        <v>-185099491.55969805</v>
      </c>
      <c r="H159" s="698"/>
      <c r="I159" s="739">
        <f>[52]ACCOUNTS!I159</f>
        <v>0</v>
      </c>
      <c r="J159" s="739">
        <f>[52]ACCOUNTS!J159</f>
        <v>0</v>
      </c>
      <c r="K159" s="739">
        <f>[52]ACCOUNTS!K159</f>
        <v>0</v>
      </c>
      <c r="L159" s="739">
        <f>[52]ACCOUNTS!L159</f>
        <v>0</v>
      </c>
      <c r="M159" s="739">
        <f>[52]ACCOUNTS!M159</f>
        <v>0</v>
      </c>
      <c r="N159" s="739">
        <f>[52]ACCOUNTS!N159</f>
        <v>0</v>
      </c>
      <c r="O159" s="739">
        <f>[52]ACCOUNTS!O159</f>
        <v>0</v>
      </c>
      <c r="P159" s="739">
        <f>[52]ACCOUNTS!P159</f>
        <v>0</v>
      </c>
      <c r="Q159" s="739">
        <f>[52]ACCOUNTS!Q159</f>
        <v>0</v>
      </c>
      <c r="R159" s="739" t="str">
        <f>[52]ACCOUNTS!R159</f>
        <v>GP.T</v>
      </c>
    </row>
    <row r="160" spans="1:18" outlineLevel="1">
      <c r="A160" s="734">
        <f>[52]ACCOUNTS!A160</f>
        <v>108.07</v>
      </c>
      <c r="B160" s="735" t="str">
        <f>[52]ACCOUNTS!B160</f>
        <v>RWIP</v>
      </c>
      <c r="C160" s="736">
        <f>[52]ACCOUNTS!C160</f>
        <v>14858618.090523999</v>
      </c>
      <c r="D160" s="737">
        <f>[52]ACCOUNTS!D160</f>
        <v>12927523.127429459</v>
      </c>
      <c r="E160" s="738">
        <f>[52]ACCOUNTS!E160</f>
        <v>1931094.9630945402</v>
      </c>
      <c r="F160" s="738">
        <f>[52]ACCOUNTS!F160</f>
        <v>0</v>
      </c>
      <c r="G160" s="738">
        <f>[52]ACCOUNTS!G160</f>
        <v>14858618.090523999</v>
      </c>
      <c r="H160" s="698"/>
      <c r="I160" s="739">
        <f>[52]ACCOUNTS!I160</f>
        <v>0</v>
      </c>
      <c r="J160" s="739">
        <f>[52]ACCOUNTS!J160</f>
        <v>0</v>
      </c>
      <c r="K160" s="739">
        <f>[52]ACCOUNTS!K160</f>
        <v>0</v>
      </c>
      <c r="L160" s="739">
        <f>[52]ACCOUNTS!L160</f>
        <v>0</v>
      </c>
      <c r="M160" s="739">
        <f>[52]ACCOUNTS!M160</f>
        <v>0</v>
      </c>
      <c r="N160" s="739">
        <f>[52]ACCOUNTS!N160</f>
        <v>0</v>
      </c>
      <c r="O160" s="739">
        <f>[52]ACCOUNTS!O160</f>
        <v>0</v>
      </c>
      <c r="P160" s="739">
        <f>[52]ACCOUNTS!P160</f>
        <v>0</v>
      </c>
      <c r="Q160" s="739">
        <f>[52]ACCOUNTS!Q160</f>
        <v>0</v>
      </c>
      <c r="R160" s="739" t="str">
        <f>[52]ACCOUNTS!R160</f>
        <v>PTDGP.T</v>
      </c>
    </row>
    <row r="161" spans="1:18" outlineLevel="1">
      <c r="A161" s="734" t="str">
        <f>[52]ACCOUNTS!A161</f>
        <v>~</v>
      </c>
      <c r="B161" s="735" t="str">
        <f>[52]ACCOUNTS!B161</f>
        <v>~</v>
      </c>
      <c r="C161" s="736">
        <f>[52]ACCOUNTS!C161</f>
        <v>0</v>
      </c>
      <c r="D161" s="737">
        <f>[52]ACCOUNTS!D161</f>
        <v>0</v>
      </c>
      <c r="E161" s="738">
        <f>[52]ACCOUNTS!E161</f>
        <v>0</v>
      </c>
      <c r="F161" s="738">
        <f>[52]ACCOUNTS!F161</f>
        <v>0</v>
      </c>
      <c r="G161" s="738">
        <f>[52]ACCOUNTS!G161</f>
        <v>0</v>
      </c>
      <c r="H161" s="698"/>
      <c r="I161" s="739">
        <f>[52]ACCOUNTS!I161</f>
        <v>0</v>
      </c>
      <c r="J161" s="739">
        <f>[52]ACCOUNTS!J161</f>
        <v>0</v>
      </c>
      <c r="K161" s="739">
        <f>[52]ACCOUNTS!K161</f>
        <v>0</v>
      </c>
      <c r="L161" s="739">
        <f>[52]ACCOUNTS!L161</f>
        <v>0</v>
      </c>
      <c r="M161" s="739">
        <f>[52]ACCOUNTS!M161</f>
        <v>0</v>
      </c>
      <c r="N161" s="739">
        <f>[52]ACCOUNTS!N161</f>
        <v>0</v>
      </c>
      <c r="O161" s="739">
        <f>[52]ACCOUNTS!O161</f>
        <v>0</v>
      </c>
      <c r="P161" s="739">
        <f>[52]ACCOUNTS!P161</f>
        <v>0</v>
      </c>
      <c r="Q161" s="739">
        <f>[52]ACCOUNTS!Q161</f>
        <v>0</v>
      </c>
      <c r="R161" s="739">
        <f>[52]ACCOUNTS!R161</f>
        <v>0</v>
      </c>
    </row>
    <row r="162" spans="1:18" outlineLevel="1">
      <c r="A162" s="734" t="str">
        <f>[52]ACCOUNTS!A162</f>
        <v>~</v>
      </c>
      <c r="B162" s="735" t="str">
        <f>[52]ACCOUNTS!B162</f>
        <v>~</v>
      </c>
      <c r="C162" s="736">
        <f>[52]ACCOUNTS!C162</f>
        <v>0</v>
      </c>
      <c r="D162" s="737">
        <f>[52]ACCOUNTS!D162</f>
        <v>0</v>
      </c>
      <c r="E162" s="738">
        <f>[52]ACCOUNTS!E162</f>
        <v>0</v>
      </c>
      <c r="F162" s="738">
        <f>[52]ACCOUNTS!F162</f>
        <v>0</v>
      </c>
      <c r="G162" s="738">
        <f>[52]ACCOUNTS!G162</f>
        <v>0</v>
      </c>
      <c r="H162" s="698"/>
      <c r="I162" s="739">
        <f>[52]ACCOUNTS!I162</f>
        <v>0</v>
      </c>
      <c r="J162" s="739">
        <f>[52]ACCOUNTS!J162</f>
        <v>0</v>
      </c>
      <c r="K162" s="739">
        <f>[52]ACCOUNTS!K162</f>
        <v>0</v>
      </c>
      <c r="L162" s="739">
        <f>[52]ACCOUNTS!L162</f>
        <v>0</v>
      </c>
      <c r="M162" s="739">
        <f>[52]ACCOUNTS!M162</f>
        <v>0</v>
      </c>
      <c r="N162" s="739">
        <f>[52]ACCOUNTS!N162</f>
        <v>0</v>
      </c>
      <c r="O162" s="739">
        <f>[52]ACCOUNTS!O162</f>
        <v>0</v>
      </c>
      <c r="P162" s="739">
        <f>[52]ACCOUNTS!P162</f>
        <v>0</v>
      </c>
      <c r="Q162" s="739">
        <f>[52]ACCOUNTS!Q162</f>
        <v>0</v>
      </c>
      <c r="R162" s="739">
        <f>[52]ACCOUNTS!R162</f>
        <v>0</v>
      </c>
    </row>
    <row r="163" spans="1:18" outlineLevel="1">
      <c r="A163" s="734" t="str">
        <f>[52]ACCOUNTS!A163</f>
        <v>~</v>
      </c>
      <c r="B163" s="735" t="str">
        <f>[52]ACCOUNTS!B163</f>
        <v>~</v>
      </c>
      <c r="C163" s="736">
        <f>[52]ACCOUNTS!C163</f>
        <v>0</v>
      </c>
      <c r="D163" s="737">
        <f>[52]ACCOUNTS!D163</f>
        <v>0</v>
      </c>
      <c r="E163" s="738">
        <f>[52]ACCOUNTS!E163</f>
        <v>0</v>
      </c>
      <c r="F163" s="738">
        <f>[52]ACCOUNTS!F163</f>
        <v>0</v>
      </c>
      <c r="G163" s="738">
        <f>[52]ACCOUNTS!G163</f>
        <v>0</v>
      </c>
      <c r="H163" s="698"/>
      <c r="I163" s="739">
        <f>[52]ACCOUNTS!I163</f>
        <v>0</v>
      </c>
      <c r="J163" s="739">
        <f>[52]ACCOUNTS!J163</f>
        <v>0</v>
      </c>
      <c r="K163" s="739">
        <f>[52]ACCOUNTS!K163</f>
        <v>0</v>
      </c>
      <c r="L163" s="739">
        <f>[52]ACCOUNTS!L163</f>
        <v>0</v>
      </c>
      <c r="M163" s="739">
        <f>[52]ACCOUNTS!M163</f>
        <v>0</v>
      </c>
      <c r="N163" s="739">
        <f>[52]ACCOUNTS!N163</f>
        <v>0</v>
      </c>
      <c r="O163" s="739">
        <f>[52]ACCOUNTS!O163</f>
        <v>0</v>
      </c>
      <c r="P163" s="739">
        <f>[52]ACCOUNTS!P163</f>
        <v>0</v>
      </c>
      <c r="Q163" s="739">
        <f>[52]ACCOUNTS!Q163</f>
        <v>0</v>
      </c>
      <c r="R163" s="739">
        <f>[52]ACCOUNTS!R163</f>
        <v>0</v>
      </c>
    </row>
    <row r="164" spans="1:18" outlineLevel="1">
      <c r="A164" s="734" t="str">
        <f>[52]ACCOUNTS!A164</f>
        <v>~</v>
      </c>
      <c r="B164" s="735" t="str">
        <f>[52]ACCOUNTS!B164</f>
        <v>~</v>
      </c>
      <c r="C164" s="736">
        <f>[52]ACCOUNTS!C164</f>
        <v>0</v>
      </c>
      <c r="D164" s="737">
        <f>[52]ACCOUNTS!D164</f>
        <v>0</v>
      </c>
      <c r="E164" s="738">
        <f>[52]ACCOUNTS!E164</f>
        <v>0</v>
      </c>
      <c r="F164" s="738">
        <f>[52]ACCOUNTS!F164</f>
        <v>0</v>
      </c>
      <c r="G164" s="738">
        <f>[52]ACCOUNTS!G164</f>
        <v>0</v>
      </c>
      <c r="H164" s="698"/>
      <c r="I164" s="739">
        <f>[52]ACCOUNTS!I164</f>
        <v>0</v>
      </c>
      <c r="J164" s="739">
        <f>[52]ACCOUNTS!J164</f>
        <v>0</v>
      </c>
      <c r="K164" s="739">
        <f>[52]ACCOUNTS!K164</f>
        <v>0</v>
      </c>
      <c r="L164" s="739">
        <f>[52]ACCOUNTS!L164</f>
        <v>0</v>
      </c>
      <c r="M164" s="739">
        <f>[52]ACCOUNTS!M164</f>
        <v>0</v>
      </c>
      <c r="N164" s="739">
        <f>[52]ACCOUNTS!N164</f>
        <v>0</v>
      </c>
      <c r="O164" s="739">
        <f>[52]ACCOUNTS!O164</f>
        <v>0</v>
      </c>
      <c r="P164" s="739">
        <f>[52]ACCOUNTS!P164</f>
        <v>0</v>
      </c>
      <c r="Q164" s="739">
        <f>[52]ACCOUNTS!Q164</f>
        <v>0</v>
      </c>
      <c r="R164" s="739">
        <f>[52]ACCOUNTS!R164</f>
        <v>0</v>
      </c>
    </row>
    <row r="165" spans="1:18" outlineLevel="1">
      <c r="A165" s="734" t="str">
        <f>[52]ACCOUNTS!A165</f>
        <v>~</v>
      </c>
      <c r="B165" s="735" t="str">
        <f>[52]ACCOUNTS!B165</f>
        <v>~</v>
      </c>
      <c r="C165" s="736">
        <f>[52]ACCOUNTS!C165</f>
        <v>0</v>
      </c>
      <c r="D165" s="737">
        <f>[52]ACCOUNTS!D165</f>
        <v>0</v>
      </c>
      <c r="E165" s="738">
        <f>[52]ACCOUNTS!E165</f>
        <v>0</v>
      </c>
      <c r="F165" s="738">
        <f>[52]ACCOUNTS!F165</f>
        <v>0</v>
      </c>
      <c r="G165" s="738">
        <f>[52]ACCOUNTS!G165</f>
        <v>0</v>
      </c>
      <c r="H165" s="698"/>
      <c r="I165" s="739">
        <f>[52]ACCOUNTS!I165</f>
        <v>0</v>
      </c>
      <c r="J165" s="739">
        <f>[52]ACCOUNTS!J165</f>
        <v>0</v>
      </c>
      <c r="K165" s="739">
        <f>[52]ACCOUNTS!K165</f>
        <v>0</v>
      </c>
      <c r="L165" s="739">
        <f>[52]ACCOUNTS!L165</f>
        <v>0</v>
      </c>
      <c r="M165" s="739">
        <f>[52]ACCOUNTS!M165</f>
        <v>0</v>
      </c>
      <c r="N165" s="739">
        <f>[52]ACCOUNTS!N165</f>
        <v>0</v>
      </c>
      <c r="O165" s="739">
        <f>[52]ACCOUNTS!O165</f>
        <v>0</v>
      </c>
      <c r="P165" s="739">
        <f>[52]ACCOUNTS!P165</f>
        <v>0</v>
      </c>
      <c r="Q165" s="739">
        <f>[52]ACCOUNTS!Q165</f>
        <v>0</v>
      </c>
      <c r="R165" s="739">
        <f>[52]ACCOUNTS!R165</f>
        <v>0</v>
      </c>
    </row>
    <row r="166" spans="1:18" outlineLevel="1">
      <c r="A166" s="734" t="str">
        <f>[52]ACCOUNTS!A166</f>
        <v>~</v>
      </c>
      <c r="B166" s="735" t="str">
        <f>[52]ACCOUNTS!B166</f>
        <v>~</v>
      </c>
      <c r="C166" s="736">
        <f>[52]ACCOUNTS!C166</f>
        <v>0</v>
      </c>
      <c r="D166" s="737">
        <f>[52]ACCOUNTS!D166</f>
        <v>0</v>
      </c>
      <c r="E166" s="738">
        <f>[52]ACCOUNTS!E166</f>
        <v>0</v>
      </c>
      <c r="F166" s="738">
        <f>[52]ACCOUNTS!F166</f>
        <v>0</v>
      </c>
      <c r="G166" s="738">
        <f>[52]ACCOUNTS!G166</f>
        <v>0</v>
      </c>
      <c r="H166" s="698"/>
      <c r="I166" s="739">
        <f>[52]ACCOUNTS!I166</f>
        <v>0</v>
      </c>
      <c r="J166" s="739">
        <f>[52]ACCOUNTS!J166</f>
        <v>0</v>
      </c>
      <c r="K166" s="739">
        <f>[52]ACCOUNTS!K166</f>
        <v>0</v>
      </c>
      <c r="L166" s="739">
        <f>[52]ACCOUNTS!L166</f>
        <v>0</v>
      </c>
      <c r="M166" s="739">
        <f>[52]ACCOUNTS!M166</f>
        <v>0</v>
      </c>
      <c r="N166" s="739">
        <f>[52]ACCOUNTS!N166</f>
        <v>0</v>
      </c>
      <c r="O166" s="739">
        <f>[52]ACCOUNTS!O166</f>
        <v>0</v>
      </c>
      <c r="P166" s="739">
        <f>[52]ACCOUNTS!P166</f>
        <v>0</v>
      </c>
      <c r="Q166" s="739">
        <f>[52]ACCOUNTS!Q166</f>
        <v>0</v>
      </c>
      <c r="R166" s="739">
        <f>[52]ACCOUNTS!R166</f>
        <v>0</v>
      </c>
    </row>
    <row r="167" spans="1:18" outlineLevel="1">
      <c r="A167" s="734" t="str">
        <f>[52]ACCOUNTS!A167</f>
        <v>~</v>
      </c>
      <c r="B167" s="735" t="str">
        <f>[52]ACCOUNTS!B167</f>
        <v>~</v>
      </c>
      <c r="C167" s="736">
        <f>[52]ACCOUNTS!C167</f>
        <v>0</v>
      </c>
      <c r="D167" s="737">
        <f>[52]ACCOUNTS!D167</f>
        <v>0</v>
      </c>
      <c r="E167" s="738">
        <f>[52]ACCOUNTS!E167</f>
        <v>0</v>
      </c>
      <c r="F167" s="738">
        <f>[52]ACCOUNTS!F167</f>
        <v>0</v>
      </c>
      <c r="G167" s="738">
        <f>[52]ACCOUNTS!G167</f>
        <v>0</v>
      </c>
      <c r="H167" s="698"/>
      <c r="I167" s="739">
        <f>[52]ACCOUNTS!I167</f>
        <v>0</v>
      </c>
      <c r="J167" s="739">
        <f>[52]ACCOUNTS!J167</f>
        <v>0</v>
      </c>
      <c r="K167" s="739">
        <f>[52]ACCOUNTS!K167</f>
        <v>0</v>
      </c>
      <c r="L167" s="739">
        <f>[52]ACCOUNTS!L167</f>
        <v>0</v>
      </c>
      <c r="M167" s="739">
        <f>[52]ACCOUNTS!M167</f>
        <v>0</v>
      </c>
      <c r="N167" s="739">
        <f>[52]ACCOUNTS!N167</f>
        <v>0</v>
      </c>
      <c r="O167" s="739">
        <f>[52]ACCOUNTS!O167</f>
        <v>0</v>
      </c>
      <c r="P167" s="739">
        <f>[52]ACCOUNTS!P167</f>
        <v>0</v>
      </c>
      <c r="Q167" s="739">
        <f>[52]ACCOUNTS!Q167</f>
        <v>0</v>
      </c>
      <c r="R167" s="739">
        <f>[52]ACCOUNTS!R167</f>
        <v>0</v>
      </c>
    </row>
    <row r="168" spans="1:18" outlineLevel="1">
      <c r="A168" s="734" t="str">
        <f>[52]ACCOUNTS!A168</f>
        <v>~</v>
      </c>
      <c r="B168" s="735" t="str">
        <f>[52]ACCOUNTS!B168</f>
        <v>~</v>
      </c>
      <c r="C168" s="736">
        <f>[52]ACCOUNTS!C168</f>
        <v>0</v>
      </c>
      <c r="D168" s="737">
        <f>[52]ACCOUNTS!D168</f>
        <v>0</v>
      </c>
      <c r="E168" s="738">
        <f>[52]ACCOUNTS!E168</f>
        <v>0</v>
      </c>
      <c r="F168" s="738">
        <f>[52]ACCOUNTS!F168</f>
        <v>0</v>
      </c>
      <c r="G168" s="738">
        <f>[52]ACCOUNTS!G168</f>
        <v>0</v>
      </c>
      <c r="H168" s="698"/>
      <c r="I168" s="739">
        <f>[52]ACCOUNTS!I168</f>
        <v>0</v>
      </c>
      <c r="J168" s="739">
        <f>[52]ACCOUNTS!J168</f>
        <v>0</v>
      </c>
      <c r="K168" s="739">
        <f>[52]ACCOUNTS!K168</f>
        <v>0</v>
      </c>
      <c r="L168" s="739">
        <f>[52]ACCOUNTS!L168</f>
        <v>0</v>
      </c>
      <c r="M168" s="739">
        <f>[52]ACCOUNTS!M168</f>
        <v>0</v>
      </c>
      <c r="N168" s="739">
        <f>[52]ACCOUNTS!N168</f>
        <v>0</v>
      </c>
      <c r="O168" s="739">
        <f>[52]ACCOUNTS!O168</f>
        <v>0</v>
      </c>
      <c r="P168" s="739">
        <f>[52]ACCOUNTS!P168</f>
        <v>0</v>
      </c>
      <c r="Q168" s="739">
        <f>[52]ACCOUNTS!Q168</f>
        <v>0</v>
      </c>
      <c r="R168" s="739">
        <f>[52]ACCOUNTS!R168</f>
        <v>0</v>
      </c>
    </row>
    <row r="169" spans="1:18" outlineLevel="1">
      <c r="A169" s="734" t="str">
        <f>[52]ACCOUNTS!A169</f>
        <v>~</v>
      </c>
      <c r="B169" s="735" t="str">
        <f>[52]ACCOUNTS!B169</f>
        <v>~</v>
      </c>
      <c r="C169" s="736">
        <f>[52]ACCOUNTS!C169</f>
        <v>0</v>
      </c>
      <c r="D169" s="737">
        <f>[52]ACCOUNTS!D169</f>
        <v>0</v>
      </c>
      <c r="E169" s="738">
        <f>[52]ACCOUNTS!E169</f>
        <v>0</v>
      </c>
      <c r="F169" s="738">
        <f>[52]ACCOUNTS!F169</f>
        <v>0</v>
      </c>
      <c r="G169" s="738">
        <f>[52]ACCOUNTS!G169</f>
        <v>0</v>
      </c>
      <c r="H169" s="698"/>
      <c r="I169" s="739">
        <f>[52]ACCOUNTS!I169</f>
        <v>0</v>
      </c>
      <c r="J169" s="739">
        <f>[52]ACCOUNTS!J169</f>
        <v>0</v>
      </c>
      <c r="K169" s="739">
        <f>[52]ACCOUNTS!K169</f>
        <v>0</v>
      </c>
      <c r="L169" s="739">
        <f>[52]ACCOUNTS!L169</f>
        <v>0</v>
      </c>
      <c r="M169" s="739">
        <f>[52]ACCOUNTS!M169</f>
        <v>0</v>
      </c>
      <c r="N169" s="739">
        <f>[52]ACCOUNTS!N169</f>
        <v>0</v>
      </c>
      <c r="O169" s="739">
        <f>[52]ACCOUNTS!O169</f>
        <v>0</v>
      </c>
      <c r="P169" s="739">
        <f>[52]ACCOUNTS!P169</f>
        <v>0</v>
      </c>
      <c r="Q169" s="739">
        <f>[52]ACCOUNTS!Q169</f>
        <v>0</v>
      </c>
      <c r="R169" s="739">
        <f>[52]ACCOUNTS!R169</f>
        <v>0</v>
      </c>
    </row>
    <row r="170" spans="1:18" outlineLevel="1">
      <c r="A170" s="734" t="str">
        <f>[52]ACCOUNTS!A170</f>
        <v>~</v>
      </c>
      <c r="B170" s="735" t="str">
        <f>[52]ACCOUNTS!B170</f>
        <v>~</v>
      </c>
      <c r="C170" s="736">
        <f>[52]ACCOUNTS!C170</f>
        <v>0</v>
      </c>
      <c r="D170" s="737">
        <f>[52]ACCOUNTS!D170</f>
        <v>0</v>
      </c>
      <c r="E170" s="738">
        <f>[52]ACCOUNTS!E170</f>
        <v>0</v>
      </c>
      <c r="F170" s="738">
        <f>[52]ACCOUNTS!F170</f>
        <v>0</v>
      </c>
      <c r="G170" s="738">
        <f>[52]ACCOUNTS!G170</f>
        <v>0</v>
      </c>
      <c r="H170" s="698"/>
      <c r="I170" s="739">
        <f>[52]ACCOUNTS!I170</f>
        <v>0</v>
      </c>
      <c r="J170" s="739">
        <f>[52]ACCOUNTS!J170</f>
        <v>0</v>
      </c>
      <c r="K170" s="739">
        <f>[52]ACCOUNTS!K170</f>
        <v>0</v>
      </c>
      <c r="L170" s="739">
        <f>[52]ACCOUNTS!L170</f>
        <v>0</v>
      </c>
      <c r="M170" s="739">
        <f>[52]ACCOUNTS!M170</f>
        <v>0</v>
      </c>
      <c r="N170" s="739">
        <f>[52]ACCOUNTS!N170</f>
        <v>0</v>
      </c>
      <c r="O170" s="739">
        <f>[52]ACCOUNTS!O170</f>
        <v>0</v>
      </c>
      <c r="P170" s="739">
        <f>[52]ACCOUNTS!P170</f>
        <v>0</v>
      </c>
      <c r="Q170" s="739">
        <f>[52]ACCOUNTS!Q170</f>
        <v>0</v>
      </c>
      <c r="R170" s="739">
        <f>[52]ACCOUNTS!R170</f>
        <v>0</v>
      </c>
    </row>
    <row r="171" spans="1:18" outlineLevel="1">
      <c r="A171" s="734" t="str">
        <f>[52]ACCOUNTS!A171</f>
        <v>~</v>
      </c>
      <c r="B171" s="735" t="str">
        <f>[52]ACCOUNTS!B171</f>
        <v>~</v>
      </c>
      <c r="C171" s="736">
        <f>[52]ACCOUNTS!C171</f>
        <v>0</v>
      </c>
      <c r="D171" s="737">
        <f>[52]ACCOUNTS!D171</f>
        <v>0</v>
      </c>
      <c r="E171" s="738">
        <f>[52]ACCOUNTS!E171</f>
        <v>0</v>
      </c>
      <c r="F171" s="738">
        <f>[52]ACCOUNTS!F171</f>
        <v>0</v>
      </c>
      <c r="G171" s="738">
        <f>[52]ACCOUNTS!G171</f>
        <v>0</v>
      </c>
      <c r="H171" s="698"/>
      <c r="I171" s="739">
        <f>[52]ACCOUNTS!I171</f>
        <v>0</v>
      </c>
      <c r="J171" s="739">
        <f>[52]ACCOUNTS!J171</f>
        <v>0</v>
      </c>
      <c r="K171" s="739">
        <f>[52]ACCOUNTS!K171</f>
        <v>0</v>
      </c>
      <c r="L171" s="739">
        <f>[52]ACCOUNTS!L171</f>
        <v>0</v>
      </c>
      <c r="M171" s="739">
        <f>[52]ACCOUNTS!M171</f>
        <v>0</v>
      </c>
      <c r="N171" s="739">
        <f>[52]ACCOUNTS!N171</f>
        <v>0</v>
      </c>
      <c r="O171" s="739">
        <f>[52]ACCOUNTS!O171</f>
        <v>0</v>
      </c>
      <c r="P171" s="739">
        <f>[52]ACCOUNTS!P171</f>
        <v>0</v>
      </c>
      <c r="Q171" s="739">
        <f>[52]ACCOUNTS!Q171</f>
        <v>0</v>
      </c>
      <c r="R171" s="739">
        <f>[52]ACCOUNTS!R171</f>
        <v>0</v>
      </c>
    </row>
    <row r="172" spans="1:18" s="4" customFormat="1" outlineLevel="1">
      <c r="A172" s="744"/>
      <c r="B172" s="693" t="str">
        <f>[52]ACCOUNTS!B172</f>
        <v>Sub-total</v>
      </c>
      <c r="C172" s="740">
        <f>[52]ACCOUNTS!C172</f>
        <v>-170240873.46917406</v>
      </c>
      <c r="D172" s="740">
        <f>[52]ACCOUNTS!D172</f>
        <v>-170101107.81067058</v>
      </c>
      <c r="E172" s="740">
        <f>[52]ACCOUNTS!E172</f>
        <v>-139765.65850346</v>
      </c>
      <c r="F172" s="740">
        <f>[52]ACCOUNTS!F172</f>
        <v>0</v>
      </c>
      <c r="G172" s="740">
        <f>[52]ACCOUNTS!G172</f>
        <v>-170240873.46917406</v>
      </c>
      <c r="H172" s="698"/>
      <c r="I172" s="741"/>
      <c r="J172" s="741"/>
      <c r="K172" s="741"/>
      <c r="L172" s="741"/>
      <c r="M172" s="741"/>
      <c r="N172" s="741"/>
      <c r="O172" s="741"/>
      <c r="P172" s="741"/>
      <c r="Q172" s="698"/>
      <c r="R172" s="741"/>
    </row>
    <row r="173" spans="1:18" s="4" customFormat="1" outlineLevel="1">
      <c r="A173" s="8"/>
      <c r="B173" s="11"/>
      <c r="C173" s="11"/>
      <c r="D173" s="11"/>
      <c r="E173" s="11"/>
      <c r="F173" s="11"/>
      <c r="G173" s="11"/>
      <c r="H173" s="2"/>
      <c r="I173" s="11"/>
      <c r="J173" s="11"/>
      <c r="K173" s="11"/>
      <c r="L173" s="11"/>
      <c r="M173" s="11"/>
      <c r="N173" s="11"/>
      <c r="O173" s="11"/>
      <c r="P173" s="11"/>
      <c r="Q173" s="2"/>
      <c r="R173" s="11"/>
    </row>
    <row r="174" spans="1:18" s="18" customFormat="1">
      <c r="A174" s="16"/>
      <c r="B174" s="745" t="str">
        <f>[52]ACCOUNTS!B174</f>
        <v>TOTAL ACCUMULATED RESERVE FOR DEPRECIATION</v>
      </c>
      <c r="C174" s="745">
        <f>[52]ACCOUNTS!C174</f>
        <v>-4292153131.7526517</v>
      </c>
      <c r="D174" s="745">
        <f>[52]ACCOUNTS!D174</f>
        <v>-4111059436.3846045</v>
      </c>
      <c r="E174" s="745">
        <f>[52]ACCOUNTS!E174</f>
        <v>-181093695.36804774</v>
      </c>
      <c r="F174" s="745">
        <f>[52]ACCOUNTS!F174</f>
        <v>0</v>
      </c>
      <c r="G174" s="745">
        <f>[52]ACCOUNTS!G174</f>
        <v>-4292153131.7526517</v>
      </c>
      <c r="H174" s="2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6" spans="1:18">
      <c r="A176" s="1" t="s">
        <v>98</v>
      </c>
    </row>
    <row r="178" spans="1:18" outlineLevel="1">
      <c r="B178" s="12" t="s">
        <v>249</v>
      </c>
    </row>
    <row r="179" spans="1:18" outlineLevel="1">
      <c r="A179" s="734" t="str">
        <f>[52]ACCOUNTS!A179</f>
        <v>~</v>
      </c>
      <c r="B179" s="735" t="str">
        <f>[52]ACCOUNTS!B179</f>
        <v>~</v>
      </c>
      <c r="C179" s="736">
        <f>[52]ACCOUNTS!C179</f>
        <v>0</v>
      </c>
      <c r="D179" s="737">
        <f>[52]ACCOUNTS!D179</f>
        <v>0</v>
      </c>
      <c r="E179" s="738">
        <f>[52]ACCOUNTS!E179</f>
        <v>0</v>
      </c>
      <c r="F179" s="738">
        <f>[52]ACCOUNTS!F179</f>
        <v>0</v>
      </c>
      <c r="G179" s="738">
        <f>[52]ACCOUNTS!G179</f>
        <v>0</v>
      </c>
      <c r="H179" s="698"/>
      <c r="I179" s="739">
        <f>[52]ACCOUNTS!I179</f>
        <v>0</v>
      </c>
      <c r="J179" s="739">
        <f>[52]ACCOUNTS!J179</f>
        <v>0</v>
      </c>
      <c r="K179" s="739">
        <f>[52]ACCOUNTS!K179</f>
        <v>0</v>
      </c>
      <c r="L179" s="739">
        <f>[52]ACCOUNTS!L179</f>
        <v>0</v>
      </c>
      <c r="M179" s="739">
        <f>[52]ACCOUNTS!M179</f>
        <v>0</v>
      </c>
      <c r="N179" s="739">
        <f>[52]ACCOUNTS!N179</f>
        <v>0</v>
      </c>
      <c r="O179" s="739">
        <f>[52]ACCOUNTS!O179</f>
        <v>0</v>
      </c>
      <c r="P179" s="739">
        <f>[52]ACCOUNTS!P179</f>
        <v>0</v>
      </c>
      <c r="Q179" s="739">
        <f>[52]ACCOUNTS!Q179</f>
        <v>0</v>
      </c>
      <c r="R179" s="739">
        <f>[52]ACCOUNTS!R179</f>
        <v>0</v>
      </c>
    </row>
    <row r="180" spans="1:18" outlineLevel="1">
      <c r="A180" s="734" t="str">
        <f>[52]ACCOUNTS!A180</f>
        <v>~</v>
      </c>
      <c r="B180" s="735" t="str">
        <f>[52]ACCOUNTS!B180</f>
        <v>~</v>
      </c>
      <c r="C180" s="736">
        <f>[52]ACCOUNTS!C180</f>
        <v>0</v>
      </c>
      <c r="D180" s="737">
        <f>[52]ACCOUNTS!D180</f>
        <v>0</v>
      </c>
      <c r="E180" s="738">
        <f>[52]ACCOUNTS!E180</f>
        <v>0</v>
      </c>
      <c r="F180" s="738">
        <f>[52]ACCOUNTS!F180</f>
        <v>0</v>
      </c>
      <c r="G180" s="738">
        <f>[52]ACCOUNTS!G180</f>
        <v>0</v>
      </c>
      <c r="H180" s="698"/>
      <c r="I180" s="739">
        <f>[52]ACCOUNTS!I180</f>
        <v>0</v>
      </c>
      <c r="J180" s="739">
        <f>[52]ACCOUNTS!J180</f>
        <v>0</v>
      </c>
      <c r="K180" s="739">
        <f>[52]ACCOUNTS!K180</f>
        <v>0</v>
      </c>
      <c r="L180" s="739">
        <f>[52]ACCOUNTS!L180</f>
        <v>0</v>
      </c>
      <c r="M180" s="739">
        <f>[52]ACCOUNTS!M180</f>
        <v>0</v>
      </c>
      <c r="N180" s="739">
        <f>[52]ACCOUNTS!N180</f>
        <v>0</v>
      </c>
      <c r="O180" s="739">
        <f>[52]ACCOUNTS!O180</f>
        <v>0</v>
      </c>
      <c r="P180" s="739">
        <f>[52]ACCOUNTS!P180</f>
        <v>0</v>
      </c>
      <c r="Q180" s="739">
        <f>[52]ACCOUNTS!Q180</f>
        <v>0</v>
      </c>
      <c r="R180" s="739">
        <f>[52]ACCOUNTS!R180</f>
        <v>0</v>
      </c>
    </row>
    <row r="181" spans="1:18" outlineLevel="1">
      <c r="A181" s="734" t="str">
        <f>[52]ACCOUNTS!A181</f>
        <v>~</v>
      </c>
      <c r="B181" s="735" t="str">
        <f>[52]ACCOUNTS!B181</f>
        <v>~</v>
      </c>
      <c r="C181" s="736">
        <f>[52]ACCOUNTS!C181</f>
        <v>0</v>
      </c>
      <c r="D181" s="737">
        <f>[52]ACCOUNTS!D181</f>
        <v>0</v>
      </c>
      <c r="E181" s="738">
        <f>[52]ACCOUNTS!E181</f>
        <v>0</v>
      </c>
      <c r="F181" s="738">
        <f>[52]ACCOUNTS!F181</f>
        <v>0</v>
      </c>
      <c r="G181" s="738">
        <f>[52]ACCOUNTS!G181</f>
        <v>0</v>
      </c>
      <c r="H181" s="698"/>
      <c r="I181" s="739">
        <f>[52]ACCOUNTS!I181</f>
        <v>0</v>
      </c>
      <c r="J181" s="739">
        <f>[52]ACCOUNTS!J181</f>
        <v>0</v>
      </c>
      <c r="K181" s="739">
        <f>[52]ACCOUNTS!K181</f>
        <v>0</v>
      </c>
      <c r="L181" s="739">
        <f>[52]ACCOUNTS!L181</f>
        <v>0</v>
      </c>
      <c r="M181" s="739">
        <f>[52]ACCOUNTS!M181</f>
        <v>0</v>
      </c>
      <c r="N181" s="739">
        <f>[52]ACCOUNTS!N181</f>
        <v>0</v>
      </c>
      <c r="O181" s="739">
        <f>[52]ACCOUNTS!O181</f>
        <v>0</v>
      </c>
      <c r="P181" s="739">
        <f>[52]ACCOUNTS!P181</f>
        <v>0</v>
      </c>
      <c r="Q181" s="739">
        <f>[52]ACCOUNTS!Q181</f>
        <v>0</v>
      </c>
      <c r="R181" s="739">
        <f>[52]ACCOUNTS!R181</f>
        <v>0</v>
      </c>
    </row>
    <row r="182" spans="1:18" outlineLevel="1">
      <c r="A182" s="734" t="str">
        <f>[52]ACCOUNTS!A182</f>
        <v>~</v>
      </c>
      <c r="B182" s="735" t="str">
        <f>[52]ACCOUNTS!B182</f>
        <v>~</v>
      </c>
      <c r="C182" s="736">
        <f>[52]ACCOUNTS!C182</f>
        <v>0</v>
      </c>
      <c r="D182" s="737">
        <f>[52]ACCOUNTS!D182</f>
        <v>0</v>
      </c>
      <c r="E182" s="738">
        <f>[52]ACCOUNTS!E182</f>
        <v>0</v>
      </c>
      <c r="F182" s="738">
        <f>[52]ACCOUNTS!F182</f>
        <v>0</v>
      </c>
      <c r="G182" s="738">
        <f>[52]ACCOUNTS!G182</f>
        <v>0</v>
      </c>
      <c r="H182" s="698"/>
      <c r="I182" s="739">
        <f>[52]ACCOUNTS!I182</f>
        <v>0</v>
      </c>
      <c r="J182" s="739">
        <f>[52]ACCOUNTS!J182</f>
        <v>0</v>
      </c>
      <c r="K182" s="739">
        <f>[52]ACCOUNTS!K182</f>
        <v>0</v>
      </c>
      <c r="L182" s="739">
        <f>[52]ACCOUNTS!L182</f>
        <v>0</v>
      </c>
      <c r="M182" s="739">
        <f>[52]ACCOUNTS!M182</f>
        <v>0</v>
      </c>
      <c r="N182" s="739">
        <f>[52]ACCOUNTS!N182</f>
        <v>0</v>
      </c>
      <c r="O182" s="739">
        <f>[52]ACCOUNTS!O182</f>
        <v>0</v>
      </c>
      <c r="P182" s="739">
        <f>[52]ACCOUNTS!P182</f>
        <v>0</v>
      </c>
      <c r="Q182" s="739">
        <f>[52]ACCOUNTS!Q182</f>
        <v>0</v>
      </c>
      <c r="R182" s="739">
        <f>[52]ACCOUNTS!R182</f>
        <v>0</v>
      </c>
    </row>
    <row r="183" spans="1:18" outlineLevel="1">
      <c r="A183" s="734" t="str">
        <f>[52]ACCOUNTS!A183</f>
        <v>~</v>
      </c>
      <c r="B183" s="735" t="str">
        <f>[52]ACCOUNTS!B183</f>
        <v>~</v>
      </c>
      <c r="C183" s="736">
        <f>[52]ACCOUNTS!C183</f>
        <v>0</v>
      </c>
      <c r="D183" s="737">
        <f>[52]ACCOUNTS!D183</f>
        <v>0</v>
      </c>
      <c r="E183" s="738">
        <f>[52]ACCOUNTS!E183</f>
        <v>0</v>
      </c>
      <c r="F183" s="738">
        <f>[52]ACCOUNTS!F183</f>
        <v>0</v>
      </c>
      <c r="G183" s="738">
        <f>[52]ACCOUNTS!G183</f>
        <v>0</v>
      </c>
      <c r="H183" s="698"/>
      <c r="I183" s="739">
        <f>[52]ACCOUNTS!I183</f>
        <v>0</v>
      </c>
      <c r="J183" s="739">
        <f>[52]ACCOUNTS!J183</f>
        <v>0</v>
      </c>
      <c r="K183" s="739">
        <f>[52]ACCOUNTS!K183</f>
        <v>0</v>
      </c>
      <c r="L183" s="739">
        <f>[52]ACCOUNTS!L183</f>
        <v>0</v>
      </c>
      <c r="M183" s="739">
        <f>[52]ACCOUNTS!M183</f>
        <v>0</v>
      </c>
      <c r="N183" s="739">
        <f>[52]ACCOUNTS!N183</f>
        <v>0</v>
      </c>
      <c r="O183" s="739">
        <f>[52]ACCOUNTS!O183</f>
        <v>0</v>
      </c>
      <c r="P183" s="739">
        <f>[52]ACCOUNTS!P183</f>
        <v>0</v>
      </c>
      <c r="Q183" s="739">
        <f>[52]ACCOUNTS!Q183</f>
        <v>0</v>
      </c>
      <c r="R183" s="739">
        <f>[52]ACCOUNTS!R183</f>
        <v>0</v>
      </c>
    </row>
    <row r="184" spans="1:18" outlineLevel="1">
      <c r="A184" s="734" t="str">
        <f>[52]ACCOUNTS!A184</f>
        <v>~</v>
      </c>
      <c r="B184" s="735" t="str">
        <f>[52]ACCOUNTS!B184</f>
        <v>~</v>
      </c>
      <c r="C184" s="736">
        <f>[52]ACCOUNTS!C184</f>
        <v>0</v>
      </c>
      <c r="D184" s="737">
        <f>[52]ACCOUNTS!D184</f>
        <v>0</v>
      </c>
      <c r="E184" s="738">
        <f>[52]ACCOUNTS!E184</f>
        <v>0</v>
      </c>
      <c r="F184" s="738">
        <f>[52]ACCOUNTS!F184</f>
        <v>0</v>
      </c>
      <c r="G184" s="738">
        <f>[52]ACCOUNTS!G184</f>
        <v>0</v>
      </c>
      <c r="H184" s="698"/>
      <c r="I184" s="739">
        <f>[52]ACCOUNTS!I184</f>
        <v>0</v>
      </c>
      <c r="J184" s="739">
        <f>[52]ACCOUNTS!J184</f>
        <v>0</v>
      </c>
      <c r="K184" s="739">
        <f>[52]ACCOUNTS!K184</f>
        <v>0</v>
      </c>
      <c r="L184" s="739">
        <f>[52]ACCOUNTS!L184</f>
        <v>0</v>
      </c>
      <c r="M184" s="739">
        <f>[52]ACCOUNTS!M184</f>
        <v>0</v>
      </c>
      <c r="N184" s="739">
        <f>[52]ACCOUNTS!N184</f>
        <v>0</v>
      </c>
      <c r="O184" s="739">
        <f>[52]ACCOUNTS!O184</f>
        <v>0</v>
      </c>
      <c r="P184" s="739">
        <f>[52]ACCOUNTS!P184</f>
        <v>0</v>
      </c>
      <c r="Q184" s="739">
        <f>[52]ACCOUNTS!Q184</f>
        <v>0</v>
      </c>
      <c r="R184" s="739">
        <f>[52]ACCOUNTS!R184</f>
        <v>0</v>
      </c>
    </row>
    <row r="185" spans="1:18" s="4" customFormat="1" outlineLevel="1">
      <c r="A185" s="698"/>
      <c r="B185" s="693" t="str">
        <f>[52]ACCOUNTS!B185</f>
        <v>Sub-total</v>
      </c>
      <c r="C185" s="740">
        <f>[52]ACCOUNTS!C185</f>
        <v>0</v>
      </c>
      <c r="D185" s="740">
        <f>[52]ACCOUNTS!D185</f>
        <v>0</v>
      </c>
      <c r="E185" s="740">
        <f>[52]ACCOUNTS!E185</f>
        <v>0</v>
      </c>
      <c r="F185" s="740">
        <f>[52]ACCOUNTS!F185</f>
        <v>0</v>
      </c>
      <c r="G185" s="740">
        <f>[52]ACCOUNTS!G185</f>
        <v>0</v>
      </c>
      <c r="H185" s="698"/>
      <c r="I185" s="741"/>
      <c r="J185" s="741"/>
      <c r="K185" s="741"/>
      <c r="L185" s="741"/>
      <c r="M185" s="741"/>
      <c r="N185" s="741"/>
      <c r="O185" s="741"/>
      <c r="P185" s="741"/>
      <c r="Q185" s="698"/>
      <c r="R185" s="741"/>
    </row>
    <row r="186" spans="1:18" outlineLevel="1">
      <c r="A186" s="2"/>
    </row>
    <row r="187" spans="1:18" outlineLevel="1">
      <c r="A187" s="2"/>
      <c r="B187" s="9" t="s">
        <v>64</v>
      </c>
      <c r="K187" s="15"/>
    </row>
    <row r="188" spans="1:18" outlineLevel="1">
      <c r="A188" s="734" t="str">
        <f>[52]ACCOUNTS!A188</f>
        <v>WC</v>
      </c>
      <c r="B188" s="735" t="str">
        <f>[52]ACCOUNTS!B188</f>
        <v>Working Capital</v>
      </c>
      <c r="C188" s="736">
        <f>[52]ACCOUNTS!C188</f>
        <v>137375215.95577019</v>
      </c>
      <c r="D188" s="737">
        <f>[52]ACCOUNTS!D188</f>
        <v>145303204.96710864</v>
      </c>
      <c r="E188" s="738">
        <f>[52]ACCOUNTS!E188</f>
        <v>-7927989.0113384426</v>
      </c>
      <c r="F188" s="738">
        <f>[52]ACCOUNTS!F188</f>
        <v>0</v>
      </c>
      <c r="G188" s="738">
        <f>[52]ACCOUNTS!G188</f>
        <v>137375215.95577019</v>
      </c>
      <c r="H188" s="698"/>
      <c r="I188" s="739">
        <f>[52]ACCOUNTS!I188</f>
        <v>0</v>
      </c>
      <c r="J188" s="739">
        <f>[52]ACCOUNTS!J188</f>
        <v>0</v>
      </c>
      <c r="K188" s="739">
        <f>[52]ACCOUNTS!K188</f>
        <v>0</v>
      </c>
      <c r="L188" s="739">
        <f>[52]ACCOUNTS!L188</f>
        <v>0</v>
      </c>
      <c r="M188" s="739">
        <f>[52]ACCOUNTS!M188</f>
        <v>0</v>
      </c>
      <c r="N188" s="739">
        <f>[52]ACCOUNTS!N188</f>
        <v>0</v>
      </c>
      <c r="O188" s="739">
        <f>[52]ACCOUNTS!O188</f>
        <v>0</v>
      </c>
      <c r="P188" s="739">
        <f>[52]ACCOUNTS!P188</f>
        <v>0</v>
      </c>
      <c r="Q188" s="739">
        <f>[52]ACCOUNTS!Q188</f>
        <v>0</v>
      </c>
      <c r="R188" s="739" t="str">
        <f>[52]ACCOUNTS!R188</f>
        <v>EPIS.T</v>
      </c>
    </row>
    <row r="189" spans="1:18" outlineLevel="1">
      <c r="A189" s="734" t="str">
        <f>[52]ACCOUNTS!A189</f>
        <v>~</v>
      </c>
      <c r="B189" s="735" t="str">
        <f>[52]ACCOUNTS!B189</f>
        <v>~</v>
      </c>
      <c r="C189" s="736">
        <f>[52]ACCOUNTS!C189</f>
        <v>0</v>
      </c>
      <c r="D189" s="737">
        <f>[52]ACCOUNTS!D189</f>
        <v>0</v>
      </c>
      <c r="E189" s="738">
        <f>[52]ACCOUNTS!E189</f>
        <v>0</v>
      </c>
      <c r="F189" s="738">
        <f>[52]ACCOUNTS!F189</f>
        <v>0</v>
      </c>
      <c r="G189" s="738">
        <f>[52]ACCOUNTS!G189</f>
        <v>0</v>
      </c>
      <c r="H189" s="698"/>
      <c r="I189" s="739">
        <f>[52]ACCOUNTS!I189</f>
        <v>0</v>
      </c>
      <c r="J189" s="739">
        <f>[52]ACCOUNTS!J189</f>
        <v>0</v>
      </c>
      <c r="K189" s="739">
        <f>[52]ACCOUNTS!K189</f>
        <v>0</v>
      </c>
      <c r="L189" s="739">
        <f>[52]ACCOUNTS!L189</f>
        <v>0</v>
      </c>
      <c r="M189" s="739">
        <f>[52]ACCOUNTS!M189</f>
        <v>0</v>
      </c>
      <c r="N189" s="739">
        <f>[52]ACCOUNTS!N189</f>
        <v>0</v>
      </c>
      <c r="O189" s="739">
        <f>[52]ACCOUNTS!O189</f>
        <v>0</v>
      </c>
      <c r="P189" s="739">
        <f>[52]ACCOUNTS!P189</f>
        <v>0</v>
      </c>
      <c r="Q189" s="739">
        <f>[52]ACCOUNTS!Q189</f>
        <v>0</v>
      </c>
      <c r="R189" s="739">
        <f>[52]ACCOUNTS!R189</f>
        <v>0</v>
      </c>
    </row>
    <row r="190" spans="1:18" outlineLevel="1">
      <c r="A190" s="734" t="str">
        <f>[52]ACCOUNTS!A190</f>
        <v>~</v>
      </c>
      <c r="B190" s="735" t="str">
        <f>[52]ACCOUNTS!B190</f>
        <v>~</v>
      </c>
      <c r="C190" s="736">
        <f>[52]ACCOUNTS!C190</f>
        <v>0</v>
      </c>
      <c r="D190" s="737">
        <f>[52]ACCOUNTS!D190</f>
        <v>0</v>
      </c>
      <c r="E190" s="738">
        <f>[52]ACCOUNTS!E190</f>
        <v>0</v>
      </c>
      <c r="F190" s="738">
        <f>[52]ACCOUNTS!F190</f>
        <v>0</v>
      </c>
      <c r="G190" s="738">
        <f>[52]ACCOUNTS!G190</f>
        <v>0</v>
      </c>
      <c r="H190" s="698"/>
      <c r="I190" s="739">
        <f>[52]ACCOUNTS!I190</f>
        <v>0</v>
      </c>
      <c r="J190" s="739">
        <f>[52]ACCOUNTS!J190</f>
        <v>0</v>
      </c>
      <c r="K190" s="739">
        <f>[52]ACCOUNTS!K190</f>
        <v>0</v>
      </c>
      <c r="L190" s="739">
        <f>[52]ACCOUNTS!L190</f>
        <v>0</v>
      </c>
      <c r="M190" s="739">
        <f>[52]ACCOUNTS!M190</f>
        <v>0</v>
      </c>
      <c r="N190" s="739">
        <f>[52]ACCOUNTS!N190</f>
        <v>0</v>
      </c>
      <c r="O190" s="739">
        <f>[52]ACCOUNTS!O190</f>
        <v>0</v>
      </c>
      <c r="P190" s="739">
        <f>[52]ACCOUNTS!P190</f>
        <v>0</v>
      </c>
      <c r="Q190" s="739">
        <f>[52]ACCOUNTS!Q190</f>
        <v>0</v>
      </c>
      <c r="R190" s="739">
        <f>[52]ACCOUNTS!R190</f>
        <v>0</v>
      </c>
    </row>
    <row r="191" spans="1:18" outlineLevel="1">
      <c r="A191" s="734" t="str">
        <f>[52]ACCOUNTS!A191</f>
        <v>~</v>
      </c>
      <c r="B191" s="735" t="str">
        <f>[52]ACCOUNTS!B191</f>
        <v>~</v>
      </c>
      <c r="C191" s="736">
        <f>[52]ACCOUNTS!C191</f>
        <v>0</v>
      </c>
      <c r="D191" s="737">
        <f>[52]ACCOUNTS!D191</f>
        <v>0</v>
      </c>
      <c r="E191" s="738">
        <f>[52]ACCOUNTS!E191</f>
        <v>0</v>
      </c>
      <c r="F191" s="738">
        <f>[52]ACCOUNTS!F191</f>
        <v>0</v>
      </c>
      <c r="G191" s="738">
        <f>[52]ACCOUNTS!G191</f>
        <v>0</v>
      </c>
      <c r="H191" s="698"/>
      <c r="I191" s="739">
        <f>[52]ACCOUNTS!I191</f>
        <v>0</v>
      </c>
      <c r="J191" s="739">
        <f>[52]ACCOUNTS!J191</f>
        <v>0</v>
      </c>
      <c r="K191" s="739">
        <f>[52]ACCOUNTS!K191</f>
        <v>0</v>
      </c>
      <c r="L191" s="739">
        <f>[52]ACCOUNTS!L191</f>
        <v>0</v>
      </c>
      <c r="M191" s="739">
        <f>[52]ACCOUNTS!M191</f>
        <v>0</v>
      </c>
      <c r="N191" s="739">
        <f>[52]ACCOUNTS!N191</f>
        <v>0</v>
      </c>
      <c r="O191" s="739">
        <f>[52]ACCOUNTS!O191</f>
        <v>0</v>
      </c>
      <c r="P191" s="739">
        <f>[52]ACCOUNTS!P191</f>
        <v>0</v>
      </c>
      <c r="Q191" s="739">
        <f>[52]ACCOUNTS!Q191</f>
        <v>0</v>
      </c>
      <c r="R191" s="739">
        <f>[52]ACCOUNTS!R191</f>
        <v>0</v>
      </c>
    </row>
    <row r="192" spans="1:18" outlineLevel="1">
      <c r="A192" s="734" t="str">
        <f>[52]ACCOUNTS!A192</f>
        <v>~</v>
      </c>
      <c r="B192" s="735" t="str">
        <f>[52]ACCOUNTS!B192</f>
        <v>~</v>
      </c>
      <c r="C192" s="736">
        <f>[52]ACCOUNTS!C192</f>
        <v>0</v>
      </c>
      <c r="D192" s="737">
        <f>[52]ACCOUNTS!D192</f>
        <v>0</v>
      </c>
      <c r="E192" s="738">
        <f>[52]ACCOUNTS!E192</f>
        <v>0</v>
      </c>
      <c r="F192" s="738">
        <f>[52]ACCOUNTS!F192</f>
        <v>0</v>
      </c>
      <c r="G192" s="738">
        <f>[52]ACCOUNTS!G192</f>
        <v>0</v>
      </c>
      <c r="H192" s="698"/>
      <c r="I192" s="739">
        <f>[52]ACCOUNTS!I192</f>
        <v>0</v>
      </c>
      <c r="J192" s="739">
        <f>[52]ACCOUNTS!J192</f>
        <v>0</v>
      </c>
      <c r="K192" s="739">
        <f>[52]ACCOUNTS!K192</f>
        <v>0</v>
      </c>
      <c r="L192" s="739">
        <f>[52]ACCOUNTS!L192</f>
        <v>0</v>
      </c>
      <c r="M192" s="739">
        <f>[52]ACCOUNTS!M192</f>
        <v>0</v>
      </c>
      <c r="N192" s="739">
        <f>[52]ACCOUNTS!N192</f>
        <v>0</v>
      </c>
      <c r="O192" s="739">
        <f>[52]ACCOUNTS!O192</f>
        <v>0</v>
      </c>
      <c r="P192" s="739">
        <f>[52]ACCOUNTS!P192</f>
        <v>0</v>
      </c>
      <c r="Q192" s="739">
        <f>[52]ACCOUNTS!Q192</f>
        <v>0</v>
      </c>
      <c r="R192" s="739">
        <f>[52]ACCOUNTS!R192</f>
        <v>0</v>
      </c>
    </row>
    <row r="193" spans="1:18" outlineLevel="1">
      <c r="A193" s="734" t="str">
        <f>[52]ACCOUNTS!A193</f>
        <v>~</v>
      </c>
      <c r="B193" s="735" t="str">
        <f>[52]ACCOUNTS!B193</f>
        <v>~</v>
      </c>
      <c r="C193" s="736">
        <f>[52]ACCOUNTS!C193</f>
        <v>0</v>
      </c>
      <c r="D193" s="737">
        <f>[52]ACCOUNTS!D193</f>
        <v>0</v>
      </c>
      <c r="E193" s="738">
        <f>[52]ACCOUNTS!E193</f>
        <v>0</v>
      </c>
      <c r="F193" s="738">
        <f>[52]ACCOUNTS!F193</f>
        <v>0</v>
      </c>
      <c r="G193" s="738">
        <f>[52]ACCOUNTS!G193</f>
        <v>0</v>
      </c>
      <c r="H193" s="698"/>
      <c r="I193" s="739">
        <f>[52]ACCOUNTS!I193</f>
        <v>0</v>
      </c>
      <c r="J193" s="739">
        <f>[52]ACCOUNTS!J193</f>
        <v>0</v>
      </c>
      <c r="K193" s="739">
        <f>[52]ACCOUNTS!K193</f>
        <v>0</v>
      </c>
      <c r="L193" s="739">
        <f>[52]ACCOUNTS!L193</f>
        <v>0</v>
      </c>
      <c r="M193" s="739">
        <f>[52]ACCOUNTS!M193</f>
        <v>0</v>
      </c>
      <c r="N193" s="739">
        <f>[52]ACCOUNTS!N193</f>
        <v>0</v>
      </c>
      <c r="O193" s="739">
        <f>[52]ACCOUNTS!O193</f>
        <v>0</v>
      </c>
      <c r="P193" s="739">
        <f>[52]ACCOUNTS!P193</f>
        <v>0</v>
      </c>
      <c r="Q193" s="739">
        <f>[52]ACCOUNTS!Q193</f>
        <v>0</v>
      </c>
      <c r="R193" s="739">
        <f>[52]ACCOUNTS!R193</f>
        <v>0</v>
      </c>
    </row>
    <row r="194" spans="1:18" outlineLevel="1">
      <c r="A194" s="734" t="str">
        <f>[52]ACCOUNTS!A194</f>
        <v>~</v>
      </c>
      <c r="B194" s="735" t="str">
        <f>[52]ACCOUNTS!B194</f>
        <v>~</v>
      </c>
      <c r="C194" s="736">
        <f>[52]ACCOUNTS!C194</f>
        <v>0</v>
      </c>
      <c r="D194" s="737">
        <f>[52]ACCOUNTS!D194</f>
        <v>0</v>
      </c>
      <c r="E194" s="738">
        <f>[52]ACCOUNTS!E194</f>
        <v>0</v>
      </c>
      <c r="F194" s="738">
        <f>[52]ACCOUNTS!F194</f>
        <v>0</v>
      </c>
      <c r="G194" s="738">
        <f>[52]ACCOUNTS!G194</f>
        <v>0</v>
      </c>
      <c r="H194" s="698"/>
      <c r="I194" s="739">
        <f>[52]ACCOUNTS!I194</f>
        <v>0</v>
      </c>
      <c r="J194" s="739">
        <f>[52]ACCOUNTS!J194</f>
        <v>0</v>
      </c>
      <c r="K194" s="739">
        <f>[52]ACCOUNTS!K194</f>
        <v>0</v>
      </c>
      <c r="L194" s="739">
        <f>[52]ACCOUNTS!L194</f>
        <v>0</v>
      </c>
      <c r="M194" s="739">
        <f>[52]ACCOUNTS!M194</f>
        <v>0</v>
      </c>
      <c r="N194" s="739">
        <f>[52]ACCOUNTS!N194</f>
        <v>0</v>
      </c>
      <c r="O194" s="739">
        <f>[52]ACCOUNTS!O194</f>
        <v>0</v>
      </c>
      <c r="P194" s="739">
        <f>[52]ACCOUNTS!P194</f>
        <v>0</v>
      </c>
      <c r="Q194" s="739">
        <f>[52]ACCOUNTS!Q194</f>
        <v>0</v>
      </c>
      <c r="R194" s="739">
        <f>[52]ACCOUNTS!R194</f>
        <v>0</v>
      </c>
    </row>
    <row r="195" spans="1:18" outlineLevel="1">
      <c r="A195" s="734" t="str">
        <f>[52]ACCOUNTS!A195</f>
        <v>~</v>
      </c>
      <c r="B195" s="735" t="str">
        <f>[52]ACCOUNTS!B195</f>
        <v>~</v>
      </c>
      <c r="C195" s="736">
        <f>[52]ACCOUNTS!C195</f>
        <v>0</v>
      </c>
      <c r="D195" s="737">
        <f>[52]ACCOUNTS!D195</f>
        <v>0</v>
      </c>
      <c r="E195" s="738">
        <f>[52]ACCOUNTS!E195</f>
        <v>0</v>
      </c>
      <c r="F195" s="738">
        <f>[52]ACCOUNTS!F195</f>
        <v>0</v>
      </c>
      <c r="G195" s="738">
        <f>[52]ACCOUNTS!G195</f>
        <v>0</v>
      </c>
      <c r="H195" s="698"/>
      <c r="I195" s="739">
        <f>[52]ACCOUNTS!I195</f>
        <v>0</v>
      </c>
      <c r="J195" s="739">
        <f>[52]ACCOUNTS!J195</f>
        <v>0</v>
      </c>
      <c r="K195" s="739">
        <f>[52]ACCOUNTS!K195</f>
        <v>0</v>
      </c>
      <c r="L195" s="739">
        <f>[52]ACCOUNTS!L195</f>
        <v>0</v>
      </c>
      <c r="M195" s="739">
        <f>[52]ACCOUNTS!M195</f>
        <v>0</v>
      </c>
      <c r="N195" s="739">
        <f>[52]ACCOUNTS!N195</f>
        <v>0</v>
      </c>
      <c r="O195" s="739">
        <f>[52]ACCOUNTS!O195</f>
        <v>0</v>
      </c>
      <c r="P195" s="739">
        <f>[52]ACCOUNTS!P195</f>
        <v>0</v>
      </c>
      <c r="Q195" s="739">
        <f>[52]ACCOUNTS!Q195</f>
        <v>0</v>
      </c>
      <c r="R195" s="739">
        <f>[52]ACCOUNTS!R195</f>
        <v>0</v>
      </c>
    </row>
    <row r="196" spans="1:18" outlineLevel="1">
      <c r="A196" s="734" t="str">
        <f>[52]ACCOUNTS!A196</f>
        <v>~</v>
      </c>
      <c r="B196" s="735" t="str">
        <f>[52]ACCOUNTS!B196</f>
        <v>~</v>
      </c>
      <c r="C196" s="736">
        <f>[52]ACCOUNTS!C196</f>
        <v>0</v>
      </c>
      <c r="D196" s="737">
        <f>[52]ACCOUNTS!D196</f>
        <v>0</v>
      </c>
      <c r="E196" s="738">
        <f>[52]ACCOUNTS!E196</f>
        <v>0</v>
      </c>
      <c r="F196" s="738">
        <f>[52]ACCOUNTS!F196</f>
        <v>0</v>
      </c>
      <c r="G196" s="738">
        <f>[52]ACCOUNTS!G196</f>
        <v>0</v>
      </c>
      <c r="H196" s="698"/>
      <c r="I196" s="739">
        <f>[52]ACCOUNTS!I196</f>
        <v>0</v>
      </c>
      <c r="J196" s="739">
        <f>[52]ACCOUNTS!J196</f>
        <v>0</v>
      </c>
      <c r="K196" s="739">
        <f>[52]ACCOUNTS!K196</f>
        <v>0</v>
      </c>
      <c r="L196" s="739">
        <f>[52]ACCOUNTS!L196</f>
        <v>0</v>
      </c>
      <c r="M196" s="739">
        <f>[52]ACCOUNTS!M196</f>
        <v>0</v>
      </c>
      <c r="N196" s="739">
        <f>[52]ACCOUNTS!N196</f>
        <v>0</v>
      </c>
      <c r="O196" s="739">
        <f>[52]ACCOUNTS!O196</f>
        <v>0</v>
      </c>
      <c r="P196" s="739">
        <f>[52]ACCOUNTS!P196</f>
        <v>0</v>
      </c>
      <c r="Q196" s="739">
        <f>[52]ACCOUNTS!Q196</f>
        <v>0</v>
      </c>
      <c r="R196" s="739">
        <f>[52]ACCOUNTS!R196</f>
        <v>0</v>
      </c>
    </row>
    <row r="197" spans="1:18" outlineLevel="1">
      <c r="A197" s="734" t="str">
        <f>[52]ACCOUNTS!A197</f>
        <v>~</v>
      </c>
      <c r="B197" s="735" t="str">
        <f>[52]ACCOUNTS!B197</f>
        <v>~</v>
      </c>
      <c r="C197" s="736">
        <f>[52]ACCOUNTS!C197</f>
        <v>0</v>
      </c>
      <c r="D197" s="737">
        <f>[52]ACCOUNTS!D197</f>
        <v>0</v>
      </c>
      <c r="E197" s="738">
        <f>[52]ACCOUNTS!E197</f>
        <v>0</v>
      </c>
      <c r="F197" s="738">
        <f>[52]ACCOUNTS!F197</f>
        <v>0</v>
      </c>
      <c r="G197" s="738">
        <f>[52]ACCOUNTS!G197</f>
        <v>0</v>
      </c>
      <c r="H197" s="698"/>
      <c r="I197" s="739">
        <f>[52]ACCOUNTS!I197</f>
        <v>0</v>
      </c>
      <c r="J197" s="739">
        <f>[52]ACCOUNTS!J197</f>
        <v>0</v>
      </c>
      <c r="K197" s="739">
        <f>[52]ACCOUNTS!K197</f>
        <v>0</v>
      </c>
      <c r="L197" s="739">
        <f>[52]ACCOUNTS!L197</f>
        <v>0</v>
      </c>
      <c r="M197" s="739">
        <f>[52]ACCOUNTS!M197</f>
        <v>0</v>
      </c>
      <c r="N197" s="739">
        <f>[52]ACCOUNTS!N197</f>
        <v>0</v>
      </c>
      <c r="O197" s="739">
        <f>[52]ACCOUNTS!O197</f>
        <v>0</v>
      </c>
      <c r="P197" s="739">
        <f>[52]ACCOUNTS!P197</f>
        <v>0</v>
      </c>
      <c r="Q197" s="739">
        <f>[52]ACCOUNTS!Q197</f>
        <v>0</v>
      </c>
      <c r="R197" s="739">
        <f>[52]ACCOUNTS!R197</f>
        <v>0</v>
      </c>
    </row>
    <row r="198" spans="1:18" outlineLevel="1">
      <c r="A198" s="734" t="str">
        <f>[52]ACCOUNTS!A198</f>
        <v>~</v>
      </c>
      <c r="B198" s="735" t="str">
        <f>[52]ACCOUNTS!B198</f>
        <v>~</v>
      </c>
      <c r="C198" s="736">
        <f>[52]ACCOUNTS!C198</f>
        <v>0</v>
      </c>
      <c r="D198" s="737">
        <f>[52]ACCOUNTS!D198</f>
        <v>0</v>
      </c>
      <c r="E198" s="738">
        <f>[52]ACCOUNTS!E198</f>
        <v>0</v>
      </c>
      <c r="F198" s="738">
        <f>[52]ACCOUNTS!F198</f>
        <v>0</v>
      </c>
      <c r="G198" s="738">
        <f>[52]ACCOUNTS!G198</f>
        <v>0</v>
      </c>
      <c r="H198" s="698"/>
      <c r="I198" s="739">
        <f>[52]ACCOUNTS!I198</f>
        <v>0</v>
      </c>
      <c r="J198" s="739">
        <f>[52]ACCOUNTS!J198</f>
        <v>0</v>
      </c>
      <c r="K198" s="739">
        <f>[52]ACCOUNTS!K198</f>
        <v>0</v>
      </c>
      <c r="L198" s="739">
        <f>[52]ACCOUNTS!L198</f>
        <v>0</v>
      </c>
      <c r="M198" s="739">
        <f>[52]ACCOUNTS!M198</f>
        <v>0</v>
      </c>
      <c r="N198" s="739">
        <f>[52]ACCOUNTS!N198</f>
        <v>0</v>
      </c>
      <c r="O198" s="739">
        <f>[52]ACCOUNTS!O198</f>
        <v>0</v>
      </c>
      <c r="P198" s="739">
        <f>[52]ACCOUNTS!P198</f>
        <v>0</v>
      </c>
      <c r="Q198" s="739">
        <f>[52]ACCOUNTS!Q198</f>
        <v>0</v>
      </c>
      <c r="R198" s="739">
        <f>[52]ACCOUNTS!R198</f>
        <v>0</v>
      </c>
    </row>
    <row r="199" spans="1:18" outlineLevel="1">
      <c r="A199" s="734" t="str">
        <f>[52]ACCOUNTS!A199</f>
        <v>~</v>
      </c>
      <c r="B199" s="735" t="str">
        <f>[52]ACCOUNTS!B199</f>
        <v>~</v>
      </c>
      <c r="C199" s="736">
        <f>[52]ACCOUNTS!C199</f>
        <v>0</v>
      </c>
      <c r="D199" s="737">
        <f>[52]ACCOUNTS!D199</f>
        <v>0</v>
      </c>
      <c r="E199" s="738">
        <f>[52]ACCOUNTS!E199</f>
        <v>0</v>
      </c>
      <c r="F199" s="738">
        <f>[52]ACCOUNTS!F199</f>
        <v>0</v>
      </c>
      <c r="G199" s="738">
        <f>[52]ACCOUNTS!G199</f>
        <v>0</v>
      </c>
      <c r="H199" s="698"/>
      <c r="I199" s="739">
        <f>[52]ACCOUNTS!I199</f>
        <v>0</v>
      </c>
      <c r="J199" s="739">
        <f>[52]ACCOUNTS!J199</f>
        <v>0</v>
      </c>
      <c r="K199" s="739">
        <f>[52]ACCOUNTS!K199</f>
        <v>0</v>
      </c>
      <c r="L199" s="739">
        <f>[52]ACCOUNTS!L199</f>
        <v>0</v>
      </c>
      <c r="M199" s="739">
        <f>[52]ACCOUNTS!M199</f>
        <v>0</v>
      </c>
      <c r="N199" s="739">
        <f>[52]ACCOUNTS!N199</f>
        <v>0</v>
      </c>
      <c r="O199" s="739">
        <f>[52]ACCOUNTS!O199</f>
        <v>0</v>
      </c>
      <c r="P199" s="739">
        <f>[52]ACCOUNTS!P199</f>
        <v>0</v>
      </c>
      <c r="Q199" s="739">
        <f>[52]ACCOUNTS!Q199</f>
        <v>0</v>
      </c>
      <c r="R199" s="739">
        <f>[52]ACCOUNTS!R199</f>
        <v>0</v>
      </c>
    </row>
    <row r="200" spans="1:18" outlineLevel="1">
      <c r="A200" s="734" t="str">
        <f>[52]ACCOUNTS!A200</f>
        <v>~</v>
      </c>
      <c r="B200" s="735" t="str">
        <f>[52]ACCOUNTS!B200</f>
        <v>~</v>
      </c>
      <c r="C200" s="736">
        <f>[52]ACCOUNTS!C200</f>
        <v>0</v>
      </c>
      <c r="D200" s="737">
        <f>[52]ACCOUNTS!D200</f>
        <v>0</v>
      </c>
      <c r="E200" s="738">
        <f>[52]ACCOUNTS!E200</f>
        <v>0</v>
      </c>
      <c r="F200" s="738">
        <f>[52]ACCOUNTS!F200</f>
        <v>0</v>
      </c>
      <c r="G200" s="738">
        <f>[52]ACCOUNTS!G200</f>
        <v>0</v>
      </c>
      <c r="H200" s="698"/>
      <c r="I200" s="739">
        <f>[52]ACCOUNTS!I200</f>
        <v>0</v>
      </c>
      <c r="J200" s="739">
        <f>[52]ACCOUNTS!J200</f>
        <v>0</v>
      </c>
      <c r="K200" s="739">
        <f>[52]ACCOUNTS!K200</f>
        <v>0</v>
      </c>
      <c r="L200" s="739">
        <f>[52]ACCOUNTS!L200</f>
        <v>0</v>
      </c>
      <c r="M200" s="739">
        <f>[52]ACCOUNTS!M200</f>
        <v>0</v>
      </c>
      <c r="N200" s="739">
        <f>[52]ACCOUNTS!N200</f>
        <v>0</v>
      </c>
      <c r="O200" s="739">
        <f>[52]ACCOUNTS!O200</f>
        <v>0</v>
      </c>
      <c r="P200" s="739">
        <f>[52]ACCOUNTS!P200</f>
        <v>0</v>
      </c>
      <c r="Q200" s="739">
        <f>[52]ACCOUNTS!Q200</f>
        <v>0</v>
      </c>
      <c r="R200" s="739">
        <f>[52]ACCOUNTS!R200</f>
        <v>0</v>
      </c>
    </row>
    <row r="201" spans="1:18" outlineLevel="1">
      <c r="A201" s="734" t="str">
        <f>[52]ACCOUNTS!A201</f>
        <v>~</v>
      </c>
      <c r="B201" s="735" t="str">
        <f>[52]ACCOUNTS!B201</f>
        <v>~</v>
      </c>
      <c r="C201" s="736">
        <f>[52]ACCOUNTS!C201</f>
        <v>0</v>
      </c>
      <c r="D201" s="737">
        <f>[52]ACCOUNTS!D201</f>
        <v>0</v>
      </c>
      <c r="E201" s="738">
        <f>[52]ACCOUNTS!E201</f>
        <v>0</v>
      </c>
      <c r="F201" s="738">
        <f>[52]ACCOUNTS!F201</f>
        <v>0</v>
      </c>
      <c r="G201" s="738">
        <f>[52]ACCOUNTS!G201</f>
        <v>0</v>
      </c>
      <c r="H201" s="698"/>
      <c r="I201" s="739">
        <f>[52]ACCOUNTS!I201</f>
        <v>0</v>
      </c>
      <c r="J201" s="739">
        <f>[52]ACCOUNTS!J201</f>
        <v>0</v>
      </c>
      <c r="K201" s="739">
        <f>[52]ACCOUNTS!K201</f>
        <v>0</v>
      </c>
      <c r="L201" s="739">
        <f>[52]ACCOUNTS!L201</f>
        <v>0</v>
      </c>
      <c r="M201" s="739">
        <f>[52]ACCOUNTS!M201</f>
        <v>0</v>
      </c>
      <c r="N201" s="739">
        <f>[52]ACCOUNTS!N201</f>
        <v>0</v>
      </c>
      <c r="O201" s="739">
        <f>[52]ACCOUNTS!O201</f>
        <v>0</v>
      </c>
      <c r="P201" s="739">
        <f>[52]ACCOUNTS!P201</f>
        <v>0</v>
      </c>
      <c r="Q201" s="739">
        <f>[52]ACCOUNTS!Q201</f>
        <v>0</v>
      </c>
      <c r="R201" s="739">
        <f>[52]ACCOUNTS!R201</f>
        <v>0</v>
      </c>
    </row>
    <row r="202" spans="1:18" outlineLevel="1">
      <c r="A202" s="734" t="str">
        <f>[52]ACCOUNTS!A202</f>
        <v>~</v>
      </c>
      <c r="B202" s="735" t="str">
        <f>[52]ACCOUNTS!B202</f>
        <v>~</v>
      </c>
      <c r="C202" s="736">
        <f>[52]ACCOUNTS!C202</f>
        <v>0</v>
      </c>
      <c r="D202" s="737">
        <f>[52]ACCOUNTS!D202</f>
        <v>0</v>
      </c>
      <c r="E202" s="738">
        <f>[52]ACCOUNTS!E202</f>
        <v>0</v>
      </c>
      <c r="F202" s="738">
        <f>[52]ACCOUNTS!F202</f>
        <v>0</v>
      </c>
      <c r="G202" s="738">
        <f>[52]ACCOUNTS!G202</f>
        <v>0</v>
      </c>
      <c r="H202" s="698"/>
      <c r="I202" s="739">
        <f>[52]ACCOUNTS!I202</f>
        <v>0</v>
      </c>
      <c r="J202" s="739">
        <f>[52]ACCOUNTS!J202</f>
        <v>0</v>
      </c>
      <c r="K202" s="739">
        <f>[52]ACCOUNTS!K202</f>
        <v>0</v>
      </c>
      <c r="L202" s="739">
        <f>[52]ACCOUNTS!L202</f>
        <v>0</v>
      </c>
      <c r="M202" s="739">
        <f>[52]ACCOUNTS!M202</f>
        <v>0</v>
      </c>
      <c r="N202" s="739">
        <f>[52]ACCOUNTS!N202</f>
        <v>0</v>
      </c>
      <c r="O202" s="739">
        <f>[52]ACCOUNTS!O202</f>
        <v>0</v>
      </c>
      <c r="P202" s="739">
        <f>[52]ACCOUNTS!P202</f>
        <v>0</v>
      </c>
      <c r="Q202" s="739">
        <f>[52]ACCOUNTS!Q202</f>
        <v>0</v>
      </c>
      <c r="R202" s="739">
        <f>[52]ACCOUNTS!R202</f>
        <v>0</v>
      </c>
    </row>
    <row r="203" spans="1:18" outlineLevel="1">
      <c r="A203" s="734" t="str">
        <f>[52]ACCOUNTS!A203</f>
        <v>~</v>
      </c>
      <c r="B203" s="735" t="str">
        <f>[52]ACCOUNTS!B203</f>
        <v>~</v>
      </c>
      <c r="C203" s="736">
        <f>[52]ACCOUNTS!C203</f>
        <v>0</v>
      </c>
      <c r="D203" s="737">
        <f>[52]ACCOUNTS!D203</f>
        <v>0</v>
      </c>
      <c r="E203" s="738">
        <f>[52]ACCOUNTS!E203</f>
        <v>0</v>
      </c>
      <c r="F203" s="738">
        <f>[52]ACCOUNTS!F203</f>
        <v>0</v>
      </c>
      <c r="G203" s="738">
        <f>[52]ACCOUNTS!G203</f>
        <v>0</v>
      </c>
      <c r="H203" s="698"/>
      <c r="I203" s="739">
        <f>[52]ACCOUNTS!I203</f>
        <v>0</v>
      </c>
      <c r="J203" s="739">
        <f>[52]ACCOUNTS!J203</f>
        <v>0</v>
      </c>
      <c r="K203" s="739">
        <f>[52]ACCOUNTS!K203</f>
        <v>0</v>
      </c>
      <c r="L203" s="739">
        <f>[52]ACCOUNTS!L203</f>
        <v>0</v>
      </c>
      <c r="M203" s="739">
        <f>[52]ACCOUNTS!M203</f>
        <v>0</v>
      </c>
      <c r="N203" s="739">
        <f>[52]ACCOUNTS!N203</f>
        <v>0</v>
      </c>
      <c r="O203" s="739">
        <f>[52]ACCOUNTS!O203</f>
        <v>0</v>
      </c>
      <c r="P203" s="739">
        <f>[52]ACCOUNTS!P203</f>
        <v>0</v>
      </c>
      <c r="Q203" s="739">
        <f>[52]ACCOUNTS!Q203</f>
        <v>0</v>
      </c>
      <c r="R203" s="739">
        <f>[52]ACCOUNTS!R203</f>
        <v>0</v>
      </c>
    </row>
    <row r="204" spans="1:18" s="4" customFormat="1" outlineLevel="1">
      <c r="A204" s="19"/>
      <c r="B204" s="9" t="s">
        <v>70</v>
      </c>
      <c r="C204" s="10">
        <v>246011331.59970474</v>
      </c>
      <c r="D204" s="10">
        <v>227005241.70228952</v>
      </c>
      <c r="E204" s="10">
        <v>19006089.897415221</v>
      </c>
      <c r="F204" s="10">
        <v>0</v>
      </c>
      <c r="G204" s="10">
        <v>246011331.59970474</v>
      </c>
      <c r="H204" s="2"/>
      <c r="I204" s="11"/>
      <c r="J204" s="11"/>
      <c r="K204" s="11"/>
      <c r="L204" s="11"/>
      <c r="M204" s="11"/>
      <c r="N204" s="11"/>
      <c r="O204" s="11"/>
      <c r="P204" s="11"/>
      <c r="Q204" s="2"/>
      <c r="R204" s="11"/>
    </row>
    <row r="206" spans="1:18" outlineLevel="1">
      <c r="B206" s="9" t="s">
        <v>65</v>
      </c>
    </row>
    <row r="207" spans="1:18" outlineLevel="1">
      <c r="A207" s="734">
        <f>[52]ACCOUNTS!A207</f>
        <v>182.01</v>
      </c>
      <c r="B207" s="735" t="str">
        <f>[52]ACCOUNTS!B207</f>
        <v>Misc Def Debits - Production</v>
      </c>
      <c r="C207" s="736">
        <f>[52]ACCOUNTS!C207</f>
        <v>189792533.49183738</v>
      </c>
      <c r="D207" s="737">
        <f>[52]ACCOUNTS!D207</f>
        <v>236199000.10375002</v>
      </c>
      <c r="E207" s="738">
        <f>[52]ACCOUNTS!E207</f>
        <v>-46406466.611912653</v>
      </c>
      <c r="F207" s="738">
        <f>[52]ACCOUNTS!F207</f>
        <v>0</v>
      </c>
      <c r="G207" s="738">
        <f>[52]ACCOUNTS!G207</f>
        <v>189792533.49183738</v>
      </c>
      <c r="H207" s="698"/>
      <c r="I207" s="739" t="str">
        <f>[52]ACCOUNTS!I207</f>
        <v>F_PRODU</v>
      </c>
      <c r="J207" s="739" t="str">
        <f>[52]ACCOUNTS!J207</f>
        <v>PC4</v>
      </c>
      <c r="K207" s="739" t="str">
        <f>[52]ACCOUNTS!K207</f>
        <v>DEM_2B</v>
      </c>
      <c r="L207" s="739" t="str">
        <f>[52]ACCOUNTS!L207</f>
        <v>ENERGY_2</v>
      </c>
      <c r="M207" s="739">
        <f>[52]ACCOUNTS!M207</f>
        <v>0</v>
      </c>
      <c r="N207" s="739">
        <f>[52]ACCOUNTS!N207</f>
        <v>0</v>
      </c>
      <c r="O207" s="739">
        <f>[52]ACCOUNTS!O207</f>
        <v>0</v>
      </c>
      <c r="P207" s="739">
        <f>[52]ACCOUNTS!P207</f>
        <v>0</v>
      </c>
      <c r="Q207" s="739">
        <f>[52]ACCOUNTS!Q207</f>
        <v>0</v>
      </c>
      <c r="R207" s="739">
        <f>[52]ACCOUNTS!R207</f>
        <v>0</v>
      </c>
    </row>
    <row r="208" spans="1:18" outlineLevel="1">
      <c r="A208" s="734">
        <f>[52]ACCOUNTS!A208</f>
        <v>182.02</v>
      </c>
      <c r="B208" s="742" t="str">
        <f>[52]ACCOUNTS!B208</f>
        <v>Misc Def Debits - Transmission</v>
      </c>
      <c r="C208" s="736">
        <f>[52]ACCOUNTS!C208</f>
        <v>282930</v>
      </c>
      <c r="D208" s="737">
        <f>[52]ACCOUNTS!D208</f>
        <v>416052.45833333331</v>
      </c>
      <c r="E208" s="738">
        <f>[52]ACCOUNTS!E208</f>
        <v>-133122.45833333331</v>
      </c>
      <c r="F208" s="738">
        <f>[52]ACCOUNTS!F208</f>
        <v>0</v>
      </c>
      <c r="G208" s="738">
        <f>[52]ACCOUNTS!G208</f>
        <v>282930</v>
      </c>
      <c r="H208" s="698"/>
      <c r="I208" s="739" t="str">
        <f>[52]ACCOUNTS!I208</f>
        <v>F_TRANS</v>
      </c>
      <c r="J208" s="739" t="str">
        <f>[52]ACCOUNTS!J208</f>
        <v>PC4</v>
      </c>
      <c r="K208" s="739" t="str">
        <f>[52]ACCOUNTS!K208</f>
        <v>DEM_2B</v>
      </c>
      <c r="L208" s="739" t="str">
        <f>[52]ACCOUNTS!L208</f>
        <v>ENERGY_2</v>
      </c>
      <c r="M208" s="739">
        <f>[52]ACCOUNTS!M208</f>
        <v>0</v>
      </c>
      <c r="N208" s="739">
        <f>[52]ACCOUNTS!N208</f>
        <v>0</v>
      </c>
      <c r="O208" s="739">
        <f>[52]ACCOUNTS!O208</f>
        <v>0</v>
      </c>
      <c r="P208" s="739">
        <f>[52]ACCOUNTS!P208</f>
        <v>0</v>
      </c>
      <c r="Q208" s="739">
        <f>[52]ACCOUNTS!Q208</f>
        <v>0</v>
      </c>
      <c r="R208" s="739">
        <f>[52]ACCOUNTS!R208</f>
        <v>0</v>
      </c>
    </row>
    <row r="209" spans="1:18" outlineLevel="1">
      <c r="A209" s="734">
        <f>[52]ACCOUNTS!A209</f>
        <v>182.03</v>
      </c>
      <c r="B209" s="742" t="str">
        <f>[52]ACCOUNTS!B209</f>
        <v>Misc Def Debits - Distribution</v>
      </c>
      <c r="C209" s="736">
        <f>[52]ACCOUNTS!C209</f>
        <v>-3679667.3302051304</v>
      </c>
      <c r="D209" s="737">
        <f>[52]ACCOUNTS!D209</f>
        <v>0</v>
      </c>
      <c r="E209" s="738">
        <f>[52]ACCOUNTS!E209</f>
        <v>-3679667.3302051304</v>
      </c>
      <c r="F209" s="738">
        <f>[52]ACCOUNTS!F209</f>
        <v>0</v>
      </c>
      <c r="G209" s="738">
        <f>[52]ACCOUNTS!G209</f>
        <v>-3679667.3302051304</v>
      </c>
      <c r="H209" s="698"/>
      <c r="I209" s="739">
        <f>[52]ACCOUNTS!I209</f>
        <v>0</v>
      </c>
      <c r="J209" s="739">
        <f>[52]ACCOUNTS!J209</f>
        <v>0</v>
      </c>
      <c r="K209" s="739">
        <f>[52]ACCOUNTS!K209</f>
        <v>0</v>
      </c>
      <c r="L209" s="739">
        <f>[52]ACCOUNTS!L209</f>
        <v>0</v>
      </c>
      <c r="M209" s="739">
        <f>[52]ACCOUNTS!M209</f>
        <v>0</v>
      </c>
      <c r="N209" s="739">
        <f>[52]ACCOUNTS!N209</f>
        <v>0</v>
      </c>
      <c r="O209" s="739">
        <f>[52]ACCOUNTS!O209</f>
        <v>0</v>
      </c>
      <c r="P209" s="739">
        <f>[52]ACCOUNTS!P209</f>
        <v>0</v>
      </c>
      <c r="Q209" s="739">
        <f>[52]ACCOUNTS!Q209</f>
        <v>0</v>
      </c>
      <c r="R209" s="739" t="str">
        <f>[52]ACCOUNTS!R209</f>
        <v>DP.T</v>
      </c>
    </row>
    <row r="210" spans="1:18" outlineLevel="1">
      <c r="A210" s="734">
        <f>[52]ACCOUNTS!A210</f>
        <v>182.04</v>
      </c>
      <c r="B210" s="735" t="str">
        <f>[52]ACCOUNTS!B210</f>
        <v>Misc Def Debits - Other</v>
      </c>
      <c r="C210" s="736">
        <f>[52]ACCOUNTS!C210</f>
        <v>68510052.721862912</v>
      </c>
      <c r="D210" s="737">
        <f>[52]ACCOUNTS!D210</f>
        <v>49226289.466249995</v>
      </c>
      <c r="E210" s="738">
        <f>[52]ACCOUNTS!E210</f>
        <v>19283763.255612917</v>
      </c>
      <c r="F210" s="738">
        <f>[52]ACCOUNTS!F210</f>
        <v>0</v>
      </c>
      <c r="G210" s="738">
        <f>[52]ACCOUNTS!G210</f>
        <v>68510052.721862912</v>
      </c>
      <c r="H210" s="698"/>
      <c r="I210" s="739">
        <f>[52]ACCOUNTS!I210</f>
        <v>0</v>
      </c>
      <c r="J210" s="739">
        <f>[52]ACCOUNTS!J210</f>
        <v>0</v>
      </c>
      <c r="K210" s="739">
        <f>[52]ACCOUNTS!K210</f>
        <v>0</v>
      </c>
      <c r="L210" s="739">
        <f>[52]ACCOUNTS!L210</f>
        <v>0</v>
      </c>
      <c r="M210" s="739">
        <f>[52]ACCOUNTS!M210</f>
        <v>0</v>
      </c>
      <c r="N210" s="739">
        <f>[52]ACCOUNTS!N210</f>
        <v>0</v>
      </c>
      <c r="O210" s="739">
        <f>[52]ACCOUNTS!O210</f>
        <v>0</v>
      </c>
      <c r="P210" s="739">
        <f>[52]ACCOUNTS!P210</f>
        <v>0</v>
      </c>
      <c r="Q210" s="739">
        <f>[52]ACCOUNTS!Q210</f>
        <v>0</v>
      </c>
      <c r="R210" s="739" t="str">
        <f>[52]ACCOUNTS!R210</f>
        <v>GP.T</v>
      </c>
    </row>
    <row r="211" spans="1:18" outlineLevel="1">
      <c r="A211" s="734">
        <f>[52]ACCOUNTS!A211</f>
        <v>282</v>
      </c>
      <c r="B211" s="742" t="str">
        <f>[52]ACCOUNTS!B211</f>
        <v xml:space="preserve">Accum Deferred Income Tax - Prod </v>
      </c>
      <c r="C211" s="736">
        <f>[52]ACCOUNTS!C211</f>
        <v>-14559444.715643</v>
      </c>
      <c r="D211" s="737">
        <f>[52]ACCOUNTS!D211</f>
        <v>-26788857.097916666</v>
      </c>
      <c r="E211" s="738">
        <f>[52]ACCOUNTS!E211</f>
        <v>12229412.382273667</v>
      </c>
      <c r="F211" s="738">
        <f>[52]ACCOUNTS!F211</f>
        <v>0</v>
      </c>
      <c r="G211" s="738">
        <f>[52]ACCOUNTS!G211</f>
        <v>-14559444.715643</v>
      </c>
      <c r="H211" s="698"/>
      <c r="I211" s="739">
        <f>[52]ACCOUNTS!I211</f>
        <v>0</v>
      </c>
      <c r="J211" s="739">
        <f>[52]ACCOUNTS!J211</f>
        <v>0</v>
      </c>
      <c r="K211" s="739">
        <f>[52]ACCOUNTS!K211</f>
        <v>0</v>
      </c>
      <c r="L211" s="739">
        <f>[52]ACCOUNTS!L211</f>
        <v>0</v>
      </c>
      <c r="M211" s="739">
        <f>[52]ACCOUNTS!M211</f>
        <v>0</v>
      </c>
      <c r="N211" s="739">
        <f>[52]ACCOUNTS!N211</f>
        <v>0</v>
      </c>
      <c r="O211" s="739">
        <f>[52]ACCOUNTS!O211</f>
        <v>0</v>
      </c>
      <c r="P211" s="739">
        <f>[52]ACCOUNTS!P211</f>
        <v>0</v>
      </c>
      <c r="Q211" s="739">
        <f>[52]ACCOUNTS!Q211</f>
        <v>0</v>
      </c>
      <c r="R211" s="739" t="str">
        <f>[52]ACCOUNTS!R211</f>
        <v>PP.T</v>
      </c>
    </row>
    <row r="212" spans="1:18" outlineLevel="1">
      <c r="A212" s="734">
        <f>[52]ACCOUNTS!A212</f>
        <v>282.01</v>
      </c>
      <c r="B212" s="735" t="str">
        <f>[52]ACCOUNTS!B212</f>
        <v>Accum Deferred Income Tax - Trans</v>
      </c>
      <c r="C212" s="736">
        <f>[52]ACCOUNTS!C212</f>
        <v>10200176.612901218</v>
      </c>
      <c r="D212" s="737">
        <f>[52]ACCOUNTS!D212</f>
        <v>0</v>
      </c>
      <c r="E212" s="738">
        <f>[52]ACCOUNTS!E212</f>
        <v>10200176.612901218</v>
      </c>
      <c r="F212" s="738">
        <f>[52]ACCOUNTS!F212</f>
        <v>0</v>
      </c>
      <c r="G212" s="738">
        <f>[52]ACCOUNTS!G212</f>
        <v>10200176.612901218</v>
      </c>
      <c r="H212" s="698"/>
      <c r="I212" s="739" t="str">
        <f>[52]ACCOUNTS!I212</f>
        <v>F_TRANS</v>
      </c>
      <c r="J212" s="739" t="str">
        <f>[52]ACCOUNTS!J212</f>
        <v>PC4</v>
      </c>
      <c r="K212" s="739" t="str">
        <f>[52]ACCOUNTS!K212</f>
        <v>DEM_2B</v>
      </c>
      <c r="L212" s="739" t="str">
        <f>[52]ACCOUNTS!L212</f>
        <v>ENERGY_2</v>
      </c>
      <c r="M212" s="739">
        <f>[52]ACCOUNTS!M212</f>
        <v>0</v>
      </c>
      <c r="N212" s="739">
        <f>[52]ACCOUNTS!N212</f>
        <v>0</v>
      </c>
      <c r="O212" s="739">
        <f>[52]ACCOUNTS!O212</f>
        <v>0</v>
      </c>
      <c r="P212" s="739">
        <f>[52]ACCOUNTS!P212</f>
        <v>0</v>
      </c>
      <c r="Q212" s="739">
        <f>[52]ACCOUNTS!Q212</f>
        <v>0</v>
      </c>
      <c r="R212" s="739">
        <f>[52]ACCOUNTS!R212</f>
        <v>0</v>
      </c>
    </row>
    <row r="213" spans="1:18" outlineLevel="1">
      <c r="A213" s="734">
        <f>[52]ACCOUNTS!A213</f>
        <v>282.02</v>
      </c>
      <c r="B213" s="735" t="str">
        <f>[52]ACCOUNTS!B213</f>
        <v>Accum Deferred Income Tax - General</v>
      </c>
      <c r="C213" s="736">
        <f>[52]ACCOUNTS!C213</f>
        <v>-1386885625.7545435</v>
      </c>
      <c r="D213" s="737">
        <f>[52]ACCOUNTS!D213</f>
        <v>-1416895611.4878716</v>
      </c>
      <c r="E213" s="738">
        <f>[52]ACCOUNTS!E213</f>
        <v>30009985.733328179</v>
      </c>
      <c r="F213" s="738">
        <f>[52]ACCOUNTS!F213</f>
        <v>0</v>
      </c>
      <c r="G213" s="738">
        <f>[52]ACCOUNTS!G213</f>
        <v>-1386885625.7545435</v>
      </c>
      <c r="H213" s="698"/>
      <c r="I213" s="739">
        <f>[52]ACCOUNTS!I213</f>
        <v>0</v>
      </c>
      <c r="J213" s="739">
        <f>[52]ACCOUNTS!J213</f>
        <v>0</v>
      </c>
      <c r="K213" s="739">
        <f>[52]ACCOUNTS!K213</f>
        <v>0</v>
      </c>
      <c r="L213" s="739">
        <f>[52]ACCOUNTS!L213</f>
        <v>0</v>
      </c>
      <c r="M213" s="739">
        <f>[52]ACCOUNTS!M213</f>
        <v>0</v>
      </c>
      <c r="N213" s="739">
        <f>[52]ACCOUNTS!N213</f>
        <v>0</v>
      </c>
      <c r="O213" s="739">
        <f>[52]ACCOUNTS!O213</f>
        <v>0</v>
      </c>
      <c r="P213" s="739">
        <f>[52]ACCOUNTS!P213</f>
        <v>0</v>
      </c>
      <c r="Q213" s="739">
        <f>[52]ACCOUNTS!Q213</f>
        <v>0</v>
      </c>
      <c r="R213" s="739" t="str">
        <f>[52]ACCOUNTS!R213</f>
        <v>PTDP.T</v>
      </c>
    </row>
    <row r="214" spans="1:18" outlineLevel="1">
      <c r="A214" s="734">
        <f>[52]ACCOUNTS!A214</f>
        <v>235</v>
      </c>
      <c r="B214" s="735" t="str">
        <f>[52]ACCOUNTS!B214</f>
        <v>Customer Deposits</v>
      </c>
      <c r="C214" s="736">
        <f>[52]ACCOUNTS!C214</f>
        <v>-25836611.384475</v>
      </c>
      <c r="D214" s="737">
        <f>[52]ACCOUNTS!D214</f>
        <v>-25971538.993999917</v>
      </c>
      <c r="E214" s="738">
        <f>[52]ACCOUNTS!E214</f>
        <v>134927.60952491686</v>
      </c>
      <c r="F214" s="738">
        <f>[52]ACCOUNTS!F214</f>
        <v>0</v>
      </c>
      <c r="G214" s="738">
        <f>[52]ACCOUNTS!G214</f>
        <v>-25836611.384475</v>
      </c>
      <c r="H214" s="698"/>
      <c r="I214" s="739" t="str">
        <f>[52]ACCOUNTS!I214</f>
        <v>F_DISTR</v>
      </c>
      <c r="J214" s="739" t="str">
        <f>[52]ACCOUNTS!J214</f>
        <v>CUS</v>
      </c>
      <c r="K214" s="739">
        <f>[52]ACCOUNTS!K214</f>
        <v>0</v>
      </c>
      <c r="L214" s="739">
        <f>[52]ACCOUNTS!L214</f>
        <v>0</v>
      </c>
      <c r="M214" s="739" t="str">
        <f>[52]ACCOUNTS!M214</f>
        <v>DIR235.00</v>
      </c>
      <c r="N214" s="739">
        <f>[52]ACCOUNTS!N214</f>
        <v>0</v>
      </c>
      <c r="O214" s="739">
        <f>[52]ACCOUNTS!O214</f>
        <v>0</v>
      </c>
      <c r="P214" s="739">
        <f>[52]ACCOUNTS!P214</f>
        <v>0</v>
      </c>
      <c r="Q214" s="739">
        <f>[52]ACCOUNTS!Q214</f>
        <v>0</v>
      </c>
      <c r="R214" s="739">
        <f>[52]ACCOUNTS!R214</f>
        <v>0</v>
      </c>
    </row>
    <row r="215" spans="1:18" outlineLevel="1">
      <c r="A215" s="734">
        <f>[52]ACCOUNTS!A215</f>
        <v>235.01</v>
      </c>
      <c r="B215" s="742" t="str">
        <f>[52]ACCOUNTS!B215</f>
        <v>Customer Deposits - Transmission</v>
      </c>
      <c r="C215" s="736">
        <f>[52]ACCOUNTS!C215</f>
        <v>-2995643.46</v>
      </c>
      <c r="D215" s="737">
        <f>[52]ACCOUNTS!D215</f>
        <v>-4716690.2983333329</v>
      </c>
      <c r="E215" s="738">
        <f>[52]ACCOUNTS!E215</f>
        <v>1721046.8383333329</v>
      </c>
      <c r="F215" s="738">
        <f>[52]ACCOUNTS!F215</f>
        <v>0</v>
      </c>
      <c r="G215" s="738">
        <f>[52]ACCOUNTS!G215</f>
        <v>-2995643.46</v>
      </c>
      <c r="H215" s="698"/>
      <c r="I215" s="739" t="str">
        <f>[52]ACCOUNTS!I215</f>
        <v>F_TRANS</v>
      </c>
      <c r="J215" s="739" t="str">
        <f>[52]ACCOUNTS!J215</f>
        <v>PC4</v>
      </c>
      <c r="K215" s="739" t="str">
        <f>[52]ACCOUNTS!K215</f>
        <v>DEM_2B</v>
      </c>
      <c r="L215" s="739" t="str">
        <f>[52]ACCOUNTS!L215</f>
        <v>ENERGY_2</v>
      </c>
      <c r="M215" s="746">
        <f>[52]ACCOUNTS!M215</f>
        <v>0</v>
      </c>
      <c r="N215" s="739">
        <f>[52]ACCOUNTS!N215</f>
        <v>0</v>
      </c>
      <c r="O215" s="739">
        <f>[52]ACCOUNTS!O215</f>
        <v>0</v>
      </c>
      <c r="P215" s="739">
        <f>[52]ACCOUNTS!P215</f>
        <v>0</v>
      </c>
      <c r="Q215" s="739">
        <f>[52]ACCOUNTS!Q215</f>
        <v>0</v>
      </c>
      <c r="R215" s="739">
        <f>[52]ACCOUNTS!R215</f>
        <v>0</v>
      </c>
    </row>
    <row r="216" spans="1:18" outlineLevel="1">
      <c r="A216" s="734">
        <f>[52]ACCOUNTS!A216</f>
        <v>252</v>
      </c>
      <c r="B216" s="735" t="str">
        <f>[52]ACCOUNTS!B216</f>
        <v>Customer Advances</v>
      </c>
      <c r="C216" s="736">
        <f>[52]ACCOUNTS!C216</f>
        <v>-79258524.650000006</v>
      </c>
      <c r="D216" s="737">
        <f>[52]ACCOUNTS!D216</f>
        <v>-75535034.237916663</v>
      </c>
      <c r="E216" s="738">
        <f>[52]ACCOUNTS!E216</f>
        <v>-3723490.4120833389</v>
      </c>
      <c r="F216" s="738">
        <f>[52]ACCOUNTS!F216</f>
        <v>0</v>
      </c>
      <c r="G216" s="738">
        <f>[52]ACCOUNTS!G216</f>
        <v>-79258524.650000006</v>
      </c>
      <c r="H216" s="698"/>
      <c r="I216" s="739" t="str">
        <f>[52]ACCOUNTS!I216</f>
        <v>F_DISTR</v>
      </c>
      <c r="J216" s="739" t="str">
        <f>[52]ACCOUNTS!J216</f>
        <v>CUS</v>
      </c>
      <c r="K216" s="739">
        <f>[52]ACCOUNTS!K216</f>
        <v>0</v>
      </c>
      <c r="L216" s="739">
        <f>[52]ACCOUNTS!L216</f>
        <v>0</v>
      </c>
      <c r="M216" s="739" t="str">
        <f>[52]ACCOUNTS!M216</f>
        <v>DIR252.00</v>
      </c>
      <c r="N216" s="739">
        <f>[52]ACCOUNTS!N216</f>
        <v>0</v>
      </c>
      <c r="O216" s="739">
        <f>[52]ACCOUNTS!O216</f>
        <v>0</v>
      </c>
      <c r="P216" s="739">
        <f>[52]ACCOUNTS!P216</f>
        <v>0</v>
      </c>
      <c r="Q216" s="739">
        <f>[52]ACCOUNTS!Q216</f>
        <v>0</v>
      </c>
      <c r="R216" s="739">
        <f>[52]ACCOUNTS!R216</f>
        <v>0</v>
      </c>
    </row>
    <row r="217" spans="1:18" outlineLevel="1">
      <c r="A217" s="734">
        <f>[52]ACCOUNTS!A217</f>
        <v>253</v>
      </c>
      <c r="B217" s="735" t="str">
        <f>[52]ACCOUNTS!B217</f>
        <v>Landlord Incentive</v>
      </c>
      <c r="C217" s="736">
        <f>[52]ACCOUNTS!C217</f>
        <v>-2132461.9750080002</v>
      </c>
      <c r="D217" s="737">
        <f>[52]ACCOUNTS!D217</f>
        <v>-2733309.4483748754</v>
      </c>
      <c r="E217" s="738">
        <f>[52]ACCOUNTS!E217</f>
        <v>600847.47336687532</v>
      </c>
      <c r="F217" s="738">
        <f>[52]ACCOUNTS!F217</f>
        <v>0</v>
      </c>
      <c r="G217" s="738">
        <f>[52]ACCOUNTS!G217</f>
        <v>-2132461.9750080002</v>
      </c>
      <c r="H217" s="698"/>
      <c r="I217" s="739">
        <f>[52]ACCOUNTS!I217</f>
        <v>0</v>
      </c>
      <c r="J217" s="739">
        <f>[52]ACCOUNTS!J217</f>
        <v>0</v>
      </c>
      <c r="K217" s="739">
        <f>[52]ACCOUNTS!K217</f>
        <v>0</v>
      </c>
      <c r="L217" s="739">
        <f>[52]ACCOUNTS!L217</f>
        <v>0</v>
      </c>
      <c r="M217" s="739">
        <f>[52]ACCOUNTS!M217</f>
        <v>0</v>
      </c>
      <c r="N217" s="739">
        <f>[52]ACCOUNTS!N217</f>
        <v>0</v>
      </c>
      <c r="O217" s="739">
        <f>[52]ACCOUNTS!O217</f>
        <v>0</v>
      </c>
      <c r="P217" s="739">
        <f>[52]ACCOUNTS!P217</f>
        <v>0</v>
      </c>
      <c r="Q217" s="739">
        <f>[52]ACCOUNTS!Q217</f>
        <v>0</v>
      </c>
      <c r="R217" s="739" t="str">
        <f>[52]ACCOUNTS!R217</f>
        <v>SW.T</v>
      </c>
    </row>
    <row r="218" spans="1:18" outlineLevel="1">
      <c r="A218" s="734">
        <f>[52]ACCOUNTS!A218</f>
        <v>114.01</v>
      </c>
      <c r="B218" s="735" t="str">
        <f>[52]ACCOUNTS!B218</f>
        <v>Acquisition Adjustment - Production</v>
      </c>
      <c r="C218" s="736">
        <f>[52]ACCOUNTS!C218</f>
        <v>380941956.83829999</v>
      </c>
      <c r="D218" s="737">
        <f>[52]ACCOUNTS!D218</f>
        <v>281543144.61000001</v>
      </c>
      <c r="E218" s="738">
        <f>[52]ACCOUNTS!E218</f>
        <v>99398812.228299975</v>
      </c>
      <c r="F218" s="738">
        <f>[52]ACCOUNTS!F218</f>
        <v>0</v>
      </c>
      <c r="G218" s="738">
        <f>[52]ACCOUNTS!G218</f>
        <v>380941956.83829999</v>
      </c>
      <c r="H218" s="698"/>
      <c r="I218" s="739">
        <f>[52]ACCOUNTS!I218</f>
        <v>0</v>
      </c>
      <c r="J218" s="739">
        <f>[52]ACCOUNTS!J218</f>
        <v>0</v>
      </c>
      <c r="K218" s="739">
        <f>[52]ACCOUNTS!K218</f>
        <v>0</v>
      </c>
      <c r="L218" s="739">
        <f>[52]ACCOUNTS!L218</f>
        <v>0</v>
      </c>
      <c r="M218" s="739">
        <f>[52]ACCOUNTS!M218</f>
        <v>0</v>
      </c>
      <c r="N218" s="739">
        <f>[52]ACCOUNTS!N218</f>
        <v>0</v>
      </c>
      <c r="O218" s="739">
        <f>[52]ACCOUNTS!O218</f>
        <v>0</v>
      </c>
      <c r="P218" s="739">
        <f>[52]ACCOUNTS!P218</f>
        <v>0</v>
      </c>
      <c r="Q218" s="739">
        <f>[52]ACCOUNTS!Q218</f>
        <v>0</v>
      </c>
      <c r="R218" s="739" t="str">
        <f>[52]ACCOUNTS!R218</f>
        <v>PP.T</v>
      </c>
    </row>
    <row r="219" spans="1:18" outlineLevel="1">
      <c r="A219" s="734">
        <f>[52]ACCOUNTS!A219</f>
        <v>114.02</v>
      </c>
      <c r="B219" s="735" t="str">
        <f>[52]ACCOUNTS!B219</f>
        <v>Acquisition Adjustment - Transmission</v>
      </c>
      <c r="C219" s="736">
        <f>[52]ACCOUNTS!C219</f>
        <v>946172.25</v>
      </c>
      <c r="D219" s="737">
        <f>[52]ACCOUNTS!D219</f>
        <v>946172.25</v>
      </c>
      <c r="E219" s="738">
        <f>[52]ACCOUNTS!E219</f>
        <v>0</v>
      </c>
      <c r="F219" s="738">
        <f>[52]ACCOUNTS!F219</f>
        <v>0</v>
      </c>
      <c r="G219" s="738">
        <f>[52]ACCOUNTS!G219</f>
        <v>946172.25</v>
      </c>
      <c r="H219" s="698"/>
      <c r="I219" s="739" t="str">
        <f>[52]ACCOUNTS!I219</f>
        <v>F_TRANS</v>
      </c>
      <c r="J219" s="739" t="str">
        <f>[52]ACCOUNTS!J219</f>
        <v>PC4</v>
      </c>
      <c r="K219" s="739" t="str">
        <f>[52]ACCOUNTS!K219</f>
        <v>DEM_2B</v>
      </c>
      <c r="L219" s="739" t="str">
        <f>[52]ACCOUNTS!L219</f>
        <v>ENERGY_2</v>
      </c>
      <c r="M219" s="739">
        <f>[52]ACCOUNTS!M219</f>
        <v>0</v>
      </c>
      <c r="N219" s="739">
        <f>[52]ACCOUNTS!N219</f>
        <v>0</v>
      </c>
      <c r="O219" s="739">
        <f>[52]ACCOUNTS!O219</f>
        <v>0</v>
      </c>
      <c r="P219" s="739">
        <f>[52]ACCOUNTS!P219</f>
        <v>0</v>
      </c>
      <c r="Q219" s="739">
        <f>[52]ACCOUNTS!Q219</f>
        <v>0</v>
      </c>
      <c r="R219" s="739">
        <f>[52]ACCOUNTS!R219</f>
        <v>0</v>
      </c>
    </row>
    <row r="220" spans="1:18" outlineLevel="1">
      <c r="A220" s="734">
        <f>[52]ACCOUNTS!A220</f>
        <v>114.03</v>
      </c>
      <c r="B220" s="735" t="str">
        <f>[52]ACCOUNTS!B220</f>
        <v>Acquisition Adjustment - Distribution</v>
      </c>
      <c r="C220" s="736">
        <f>[52]ACCOUNTS!C220</f>
        <v>302358.00999999995</v>
      </c>
      <c r="D220" s="737">
        <f>[52]ACCOUNTS!D220</f>
        <v>302358.00999999995</v>
      </c>
      <c r="E220" s="738">
        <f>[52]ACCOUNTS!E220</f>
        <v>0</v>
      </c>
      <c r="F220" s="738">
        <f>[52]ACCOUNTS!F220</f>
        <v>0</v>
      </c>
      <c r="G220" s="738">
        <f>[52]ACCOUNTS!G220</f>
        <v>302358.00999999995</v>
      </c>
      <c r="H220" s="698"/>
      <c r="I220" s="739">
        <f>[52]ACCOUNTS!I220</f>
        <v>0</v>
      </c>
      <c r="J220" s="739">
        <f>[52]ACCOUNTS!J220</f>
        <v>0</v>
      </c>
      <c r="K220" s="739">
        <f>[52]ACCOUNTS!K220</f>
        <v>0</v>
      </c>
      <c r="L220" s="739">
        <f>[52]ACCOUNTS!L220</f>
        <v>0</v>
      </c>
      <c r="M220" s="739">
        <f>[52]ACCOUNTS!M220</f>
        <v>0</v>
      </c>
      <c r="N220" s="739">
        <f>[52]ACCOUNTS!N220</f>
        <v>0</v>
      </c>
      <c r="O220" s="739">
        <f>[52]ACCOUNTS!O220</f>
        <v>0</v>
      </c>
      <c r="P220" s="739">
        <f>[52]ACCOUNTS!P220</f>
        <v>0</v>
      </c>
      <c r="Q220" s="739">
        <f>[52]ACCOUNTS!Q220</f>
        <v>0</v>
      </c>
      <c r="R220" s="739" t="str">
        <f>[52]ACCOUNTS!R220</f>
        <v>DP.T</v>
      </c>
    </row>
    <row r="221" spans="1:18" outlineLevel="1">
      <c r="A221" s="734">
        <f>[52]ACCOUNTS!A221</f>
        <v>115.01</v>
      </c>
      <c r="B221" s="735" t="str">
        <f>[52]ACCOUNTS!B221</f>
        <v>Accum Amort Acquition Adj - Production</v>
      </c>
      <c r="C221" s="736">
        <f>[52]ACCOUNTS!C221</f>
        <v>-136832371.41</v>
      </c>
      <c r="D221" s="737">
        <f>[52]ACCOUNTS!D221</f>
        <v>-132625174.82999998</v>
      </c>
      <c r="E221" s="738">
        <f>[52]ACCOUNTS!E221</f>
        <v>-4207196.5800000215</v>
      </c>
      <c r="F221" s="738">
        <f>[52]ACCOUNTS!F221</f>
        <v>0</v>
      </c>
      <c r="G221" s="738">
        <f>[52]ACCOUNTS!G221</f>
        <v>-136832371.41</v>
      </c>
      <c r="H221" s="698"/>
      <c r="I221" s="739">
        <f>[52]ACCOUNTS!I221</f>
        <v>0</v>
      </c>
      <c r="J221" s="739">
        <f>[52]ACCOUNTS!J221</f>
        <v>0</v>
      </c>
      <c r="K221" s="739">
        <f>[52]ACCOUNTS!K221</f>
        <v>0</v>
      </c>
      <c r="L221" s="739">
        <f>[52]ACCOUNTS!L221</f>
        <v>0</v>
      </c>
      <c r="M221" s="739">
        <f>[52]ACCOUNTS!M221</f>
        <v>0</v>
      </c>
      <c r="N221" s="739">
        <f>[52]ACCOUNTS!N221</f>
        <v>0</v>
      </c>
      <c r="O221" s="739">
        <f>[52]ACCOUNTS!O221</f>
        <v>0</v>
      </c>
      <c r="P221" s="739">
        <f>[52]ACCOUNTS!P221</f>
        <v>0</v>
      </c>
      <c r="Q221" s="739">
        <f>[52]ACCOUNTS!Q221</f>
        <v>0</v>
      </c>
      <c r="R221" s="739" t="str">
        <f>[52]ACCOUNTS!R221</f>
        <v>PP.T</v>
      </c>
    </row>
    <row r="222" spans="1:18" outlineLevel="1">
      <c r="A222" s="734">
        <f>[52]ACCOUNTS!A222</f>
        <v>115.02</v>
      </c>
      <c r="B222" s="735" t="str">
        <f>[52]ACCOUNTS!B222</f>
        <v>Accum Amort Acquition Adj - Transmission</v>
      </c>
      <c r="C222" s="736">
        <f>[52]ACCOUNTS!C222</f>
        <v>-951189</v>
      </c>
      <c r="D222" s="737">
        <f>[52]ACCOUNTS!D222</f>
        <v>-938289</v>
      </c>
      <c r="E222" s="738">
        <f>[52]ACCOUNTS!E222</f>
        <v>-12900</v>
      </c>
      <c r="F222" s="738">
        <f>[52]ACCOUNTS!F222</f>
        <v>0</v>
      </c>
      <c r="G222" s="738">
        <f>[52]ACCOUNTS!G222</f>
        <v>-951189</v>
      </c>
      <c r="H222" s="698"/>
      <c r="I222" s="739" t="str">
        <f>[52]ACCOUNTS!I222</f>
        <v>F_TRANS</v>
      </c>
      <c r="J222" s="739" t="str">
        <f>[52]ACCOUNTS!J222</f>
        <v>PC4</v>
      </c>
      <c r="K222" s="739" t="str">
        <f>[52]ACCOUNTS!K222</f>
        <v>DEM_2B</v>
      </c>
      <c r="L222" s="739" t="str">
        <f>[52]ACCOUNTS!L222</f>
        <v>ENERGY_2</v>
      </c>
      <c r="M222" s="739">
        <f>[52]ACCOUNTS!M222</f>
        <v>0</v>
      </c>
      <c r="N222" s="739">
        <f>[52]ACCOUNTS!N222</f>
        <v>0</v>
      </c>
      <c r="O222" s="739">
        <f>[52]ACCOUNTS!O222</f>
        <v>0</v>
      </c>
      <c r="P222" s="739">
        <f>[52]ACCOUNTS!P222</f>
        <v>0</v>
      </c>
      <c r="Q222" s="739">
        <f>[52]ACCOUNTS!Q222</f>
        <v>0</v>
      </c>
      <c r="R222" s="739">
        <f>[52]ACCOUNTS!R222</f>
        <v>0</v>
      </c>
    </row>
    <row r="223" spans="1:18" outlineLevel="1">
      <c r="A223" s="734">
        <f>[52]ACCOUNTS!A223</f>
        <v>115.03</v>
      </c>
      <c r="B223" s="735" t="str">
        <f>[52]ACCOUNTS!B223</f>
        <v>Accum Amort Acquition Adj - Distribution</v>
      </c>
      <c r="C223" s="736">
        <f>[52]ACCOUNTS!C223</f>
        <v>-302358.00999999995</v>
      </c>
      <c r="D223" s="737">
        <f>[52]ACCOUNTS!D223</f>
        <v>-302358.00999999995</v>
      </c>
      <c r="E223" s="738">
        <f>[52]ACCOUNTS!E223</f>
        <v>0</v>
      </c>
      <c r="F223" s="738">
        <f>[52]ACCOUNTS!F223</f>
        <v>0</v>
      </c>
      <c r="G223" s="738">
        <f>[52]ACCOUNTS!G223</f>
        <v>-302358.00999999995</v>
      </c>
      <c r="H223" s="698"/>
      <c r="I223" s="739">
        <f>[52]ACCOUNTS!I223</f>
        <v>0</v>
      </c>
      <c r="J223" s="739">
        <f>[52]ACCOUNTS!J223</f>
        <v>0</v>
      </c>
      <c r="K223" s="739">
        <f>[52]ACCOUNTS!K223</f>
        <v>0</v>
      </c>
      <c r="L223" s="739">
        <f>[52]ACCOUNTS!L223</f>
        <v>0</v>
      </c>
      <c r="M223" s="739">
        <f>[52]ACCOUNTS!M223</f>
        <v>0</v>
      </c>
      <c r="N223" s="739">
        <f>[52]ACCOUNTS!N223</f>
        <v>0</v>
      </c>
      <c r="O223" s="739">
        <f>[52]ACCOUNTS!O223</f>
        <v>0</v>
      </c>
      <c r="P223" s="739">
        <f>[52]ACCOUNTS!P223</f>
        <v>0</v>
      </c>
      <c r="Q223" s="739">
        <f>[52]ACCOUNTS!Q223</f>
        <v>0</v>
      </c>
      <c r="R223" s="739" t="str">
        <f>[52]ACCOUNTS!R223</f>
        <v>DP.T</v>
      </c>
    </row>
    <row r="224" spans="1:18" outlineLevel="1">
      <c r="A224" s="734">
        <f>[52]ACCOUNTS!A224</f>
        <v>230</v>
      </c>
      <c r="B224" s="735" t="str">
        <f>[52]ACCOUNTS!B224</f>
        <v>ARO - Production</v>
      </c>
      <c r="C224" s="736">
        <f>[52]ACCOUNTS!C224</f>
        <v>-154752983.34</v>
      </c>
      <c r="D224" s="737">
        <f>[52]ACCOUNTS!D224</f>
        <v>-163864256.91541666</v>
      </c>
      <c r="E224" s="738">
        <f>[52]ACCOUNTS!E224</f>
        <v>9111273.5754166655</v>
      </c>
      <c r="F224" s="738">
        <f>[52]ACCOUNTS!F224</f>
        <v>0</v>
      </c>
      <c r="G224" s="738">
        <f>[52]ACCOUNTS!G224</f>
        <v>-154752983.34</v>
      </c>
      <c r="H224" s="698"/>
      <c r="I224" s="739">
        <f>[52]ACCOUNTS!I224</f>
        <v>0</v>
      </c>
      <c r="J224" s="739">
        <f>[52]ACCOUNTS!J224</f>
        <v>0</v>
      </c>
      <c r="K224" s="739">
        <f>[52]ACCOUNTS!K224</f>
        <v>0</v>
      </c>
      <c r="L224" s="739">
        <f>[52]ACCOUNTS!L224</f>
        <v>0</v>
      </c>
      <c r="M224" s="739">
        <f>[52]ACCOUNTS!M224</f>
        <v>0</v>
      </c>
      <c r="N224" s="739">
        <f>[52]ACCOUNTS!N224</f>
        <v>0</v>
      </c>
      <c r="O224" s="739">
        <f>[52]ACCOUNTS!O224</f>
        <v>0</v>
      </c>
      <c r="P224" s="739">
        <f>[52]ACCOUNTS!P224</f>
        <v>0</v>
      </c>
      <c r="Q224" s="739">
        <f>[52]ACCOUNTS!Q224</f>
        <v>0</v>
      </c>
      <c r="R224" s="739" t="str">
        <f>[52]ACCOUNTS!R224</f>
        <v>PP.T</v>
      </c>
    </row>
    <row r="225" spans="1:18" outlineLevel="1">
      <c r="A225" s="734">
        <f>[52]ACCOUNTS!A225</f>
        <v>230.01</v>
      </c>
      <c r="B225" s="735" t="str">
        <f>[52]ACCOUNTS!B225</f>
        <v>ARO - Transmission</v>
      </c>
      <c r="C225" s="736">
        <f>[52]ACCOUNTS!C225</f>
        <v>-4532108.43</v>
      </c>
      <c r="D225" s="737">
        <f>[52]ACCOUNTS!D225</f>
        <v>-3867896.4391666669</v>
      </c>
      <c r="E225" s="738">
        <f>[52]ACCOUNTS!E225</f>
        <v>-664211.99083333276</v>
      </c>
      <c r="F225" s="738">
        <f>[52]ACCOUNTS!F225</f>
        <v>0</v>
      </c>
      <c r="G225" s="738">
        <f>[52]ACCOUNTS!G225</f>
        <v>-4532108.43</v>
      </c>
      <c r="H225" s="698"/>
      <c r="I225" s="739" t="str">
        <f>[52]ACCOUNTS!I225</f>
        <v>F_TRANS</v>
      </c>
      <c r="J225" s="739" t="str">
        <f>[52]ACCOUNTS!J225</f>
        <v>PC4</v>
      </c>
      <c r="K225" s="739" t="str">
        <f>[52]ACCOUNTS!K225</f>
        <v>DEM_2B</v>
      </c>
      <c r="L225" s="739" t="str">
        <f>[52]ACCOUNTS!L225</f>
        <v>ENERGY_2</v>
      </c>
      <c r="M225" s="739">
        <f>[52]ACCOUNTS!M225</f>
        <v>0</v>
      </c>
      <c r="N225" s="739">
        <f>[52]ACCOUNTS!N225</f>
        <v>0</v>
      </c>
      <c r="O225" s="739">
        <f>[52]ACCOUNTS!O225</f>
        <v>0</v>
      </c>
      <c r="P225" s="739">
        <f>[52]ACCOUNTS!P225</f>
        <v>0</v>
      </c>
      <c r="Q225" s="739">
        <f>[52]ACCOUNTS!Q225</f>
        <v>0</v>
      </c>
      <c r="R225" s="739">
        <f>[52]ACCOUNTS!R225</f>
        <v>0</v>
      </c>
    </row>
    <row r="226" spans="1:18" outlineLevel="1">
      <c r="A226" s="734">
        <f>[52]ACCOUNTS!A226</f>
        <v>230.02</v>
      </c>
      <c r="B226" s="735" t="str">
        <f>[52]ACCOUNTS!B226</f>
        <v>ARO - Distribution</v>
      </c>
      <c r="C226" s="736">
        <f>[52]ACCOUNTS!C226</f>
        <v>-8852463.3499999996</v>
      </c>
      <c r="D226" s="737">
        <f>[52]ACCOUNTS!D226</f>
        <v>-9860880.4212499987</v>
      </c>
      <c r="E226" s="738">
        <f>[52]ACCOUNTS!E226</f>
        <v>1008417.0712499991</v>
      </c>
      <c r="F226" s="738">
        <f>[52]ACCOUNTS!F226</f>
        <v>0</v>
      </c>
      <c r="G226" s="738">
        <f>[52]ACCOUNTS!G226</f>
        <v>-8852463.3499999996</v>
      </c>
      <c r="H226" s="698"/>
      <c r="I226" s="739">
        <f>[52]ACCOUNTS!I226</f>
        <v>0</v>
      </c>
      <c r="J226" s="739">
        <f>[52]ACCOUNTS!J226</f>
        <v>0</v>
      </c>
      <c r="K226" s="739">
        <f>[52]ACCOUNTS!K226</f>
        <v>0</v>
      </c>
      <c r="L226" s="739">
        <f>[52]ACCOUNTS!L226</f>
        <v>0</v>
      </c>
      <c r="M226" s="739">
        <f>[52]ACCOUNTS!M226</f>
        <v>0</v>
      </c>
      <c r="N226" s="739">
        <f>[52]ACCOUNTS!N226</f>
        <v>0</v>
      </c>
      <c r="O226" s="739">
        <f>[52]ACCOUNTS!O226</f>
        <v>0</v>
      </c>
      <c r="P226" s="739">
        <f>[52]ACCOUNTS!P226</f>
        <v>0</v>
      </c>
      <c r="Q226" s="739">
        <f>[52]ACCOUNTS!Q226</f>
        <v>0</v>
      </c>
      <c r="R226" s="739" t="str">
        <f>[52]ACCOUNTS!R226</f>
        <v>DP.T</v>
      </c>
    </row>
    <row r="227" spans="1:18" outlineLevel="1">
      <c r="A227" s="734">
        <f>[52]ACCOUNTS!A227</f>
        <v>230.03</v>
      </c>
      <c r="B227" s="735" t="str">
        <f>[52]ACCOUNTS!B227</f>
        <v>ARO - General</v>
      </c>
      <c r="C227" s="736">
        <f>[52]ACCOUNTS!C227</f>
        <v>-455842.46420599998</v>
      </c>
      <c r="D227" s="737">
        <f>[52]ACCOUNTS!D227</f>
        <v>-136754.51184191668</v>
      </c>
      <c r="E227" s="738">
        <f>[52]ACCOUNTS!E227</f>
        <v>-319087.95236408332</v>
      </c>
      <c r="F227" s="738">
        <f>[52]ACCOUNTS!F227</f>
        <v>0</v>
      </c>
      <c r="G227" s="738">
        <f>[52]ACCOUNTS!G227</f>
        <v>-455842.46420599998</v>
      </c>
      <c r="H227" s="698"/>
      <c r="I227" s="739">
        <f>[52]ACCOUNTS!I227</f>
        <v>0</v>
      </c>
      <c r="J227" s="739">
        <f>[52]ACCOUNTS!J227</f>
        <v>0</v>
      </c>
      <c r="K227" s="739">
        <f>[52]ACCOUNTS!K227</f>
        <v>0</v>
      </c>
      <c r="L227" s="739">
        <f>[52]ACCOUNTS!L227</f>
        <v>0</v>
      </c>
      <c r="M227" s="739">
        <f>[52]ACCOUNTS!M227</f>
        <v>0</v>
      </c>
      <c r="N227" s="739">
        <f>[52]ACCOUNTS!N227</f>
        <v>0</v>
      </c>
      <c r="O227" s="739">
        <f>[52]ACCOUNTS!O227</f>
        <v>0</v>
      </c>
      <c r="P227" s="739">
        <f>[52]ACCOUNTS!P227</f>
        <v>0</v>
      </c>
      <c r="Q227" s="739">
        <f>[52]ACCOUNTS!Q227</f>
        <v>0</v>
      </c>
      <c r="R227" s="739" t="str">
        <f>[52]ACCOUNTS!R227</f>
        <v>GP.T</v>
      </c>
    </row>
    <row r="228" spans="1:18" outlineLevel="1">
      <c r="A228" s="734" t="str">
        <f>[52]ACCOUNTS!A228</f>
        <v>~</v>
      </c>
      <c r="B228" s="735" t="str">
        <f>[52]ACCOUNTS!B228</f>
        <v>~</v>
      </c>
      <c r="C228" s="736">
        <f>[52]ACCOUNTS!C228</f>
        <v>0</v>
      </c>
      <c r="D228" s="737">
        <f>[52]ACCOUNTS!D228</f>
        <v>0</v>
      </c>
      <c r="E228" s="738">
        <f>[52]ACCOUNTS!E228</f>
        <v>0</v>
      </c>
      <c r="F228" s="738">
        <f>[52]ACCOUNTS!F228</f>
        <v>0</v>
      </c>
      <c r="G228" s="738">
        <f>[52]ACCOUNTS!G228</f>
        <v>0</v>
      </c>
      <c r="H228" s="698"/>
      <c r="I228" s="739">
        <f>[52]ACCOUNTS!I228</f>
        <v>0</v>
      </c>
      <c r="J228" s="739">
        <f>[52]ACCOUNTS!J228</f>
        <v>0</v>
      </c>
      <c r="K228" s="739">
        <f>[52]ACCOUNTS!K228</f>
        <v>0</v>
      </c>
      <c r="L228" s="739">
        <f>[52]ACCOUNTS!L228</f>
        <v>0</v>
      </c>
      <c r="M228" s="739">
        <f>[52]ACCOUNTS!M228</f>
        <v>0</v>
      </c>
      <c r="N228" s="739">
        <f>[52]ACCOUNTS!N228</f>
        <v>0</v>
      </c>
      <c r="O228" s="739">
        <f>[52]ACCOUNTS!O228</f>
        <v>0</v>
      </c>
      <c r="P228" s="739">
        <f>[52]ACCOUNTS!P228</f>
        <v>0</v>
      </c>
      <c r="Q228" s="739">
        <f>[52]ACCOUNTS!Q228</f>
        <v>0</v>
      </c>
      <c r="R228" s="739">
        <f>[52]ACCOUNTS!R228</f>
        <v>0</v>
      </c>
    </row>
    <row r="229" spans="1:18" outlineLevel="1">
      <c r="A229" s="734" t="str">
        <f>[52]ACCOUNTS!A229</f>
        <v>~</v>
      </c>
      <c r="B229" s="735" t="str">
        <f>[52]ACCOUNTS!B229</f>
        <v>~</v>
      </c>
      <c r="C229" s="736">
        <f>[52]ACCOUNTS!C229</f>
        <v>0</v>
      </c>
      <c r="D229" s="737">
        <f>[52]ACCOUNTS!D229</f>
        <v>0</v>
      </c>
      <c r="E229" s="738">
        <f>[52]ACCOUNTS!E229</f>
        <v>0</v>
      </c>
      <c r="F229" s="738">
        <f>[52]ACCOUNTS!F229</f>
        <v>0</v>
      </c>
      <c r="G229" s="738">
        <f>[52]ACCOUNTS!G229</f>
        <v>0</v>
      </c>
      <c r="H229" s="698"/>
      <c r="I229" s="739">
        <f>[52]ACCOUNTS!I229</f>
        <v>0</v>
      </c>
      <c r="J229" s="739">
        <f>[52]ACCOUNTS!J229</f>
        <v>0</v>
      </c>
      <c r="K229" s="739">
        <f>[52]ACCOUNTS!K229</f>
        <v>0</v>
      </c>
      <c r="L229" s="739">
        <f>[52]ACCOUNTS!L229</f>
        <v>0</v>
      </c>
      <c r="M229" s="739">
        <f>[52]ACCOUNTS!M229</f>
        <v>0</v>
      </c>
      <c r="N229" s="739">
        <f>[52]ACCOUNTS!N229</f>
        <v>0</v>
      </c>
      <c r="O229" s="739">
        <f>[52]ACCOUNTS!O229</f>
        <v>0</v>
      </c>
      <c r="P229" s="739">
        <f>[52]ACCOUNTS!P229</f>
        <v>0</v>
      </c>
      <c r="Q229" s="739">
        <f>[52]ACCOUNTS!Q229</f>
        <v>0</v>
      </c>
      <c r="R229" s="739">
        <f>[52]ACCOUNTS!R229</f>
        <v>0</v>
      </c>
    </row>
    <row r="230" spans="1:18" outlineLevel="1">
      <c r="A230" s="734" t="str">
        <f>[52]ACCOUNTS!A230</f>
        <v>~</v>
      </c>
      <c r="B230" s="735" t="str">
        <f>[52]ACCOUNTS!B230</f>
        <v>~</v>
      </c>
      <c r="C230" s="736">
        <f>[52]ACCOUNTS!C230</f>
        <v>0</v>
      </c>
      <c r="D230" s="737">
        <f>[52]ACCOUNTS!D230</f>
        <v>0</v>
      </c>
      <c r="E230" s="738">
        <f>[52]ACCOUNTS!E230</f>
        <v>0</v>
      </c>
      <c r="F230" s="738">
        <f>[52]ACCOUNTS!F230</f>
        <v>0</v>
      </c>
      <c r="G230" s="738">
        <f>[52]ACCOUNTS!G230</f>
        <v>0</v>
      </c>
      <c r="H230" s="698"/>
      <c r="I230" s="739">
        <f>[52]ACCOUNTS!I230</f>
        <v>0</v>
      </c>
      <c r="J230" s="739">
        <f>[52]ACCOUNTS!J230</f>
        <v>0</v>
      </c>
      <c r="K230" s="739">
        <f>[52]ACCOUNTS!K230</f>
        <v>0</v>
      </c>
      <c r="L230" s="739">
        <f>[52]ACCOUNTS!L230</f>
        <v>0</v>
      </c>
      <c r="M230" s="739">
        <f>[52]ACCOUNTS!M230</f>
        <v>0</v>
      </c>
      <c r="N230" s="739">
        <f>[52]ACCOUNTS!N230</f>
        <v>0</v>
      </c>
      <c r="O230" s="739">
        <f>[52]ACCOUNTS!O230</f>
        <v>0</v>
      </c>
      <c r="P230" s="739">
        <f>[52]ACCOUNTS!P230</f>
        <v>0</v>
      </c>
      <c r="Q230" s="739">
        <f>[52]ACCOUNTS!Q230</f>
        <v>0</v>
      </c>
      <c r="R230" s="739">
        <f>[52]ACCOUNTS!R230</f>
        <v>0</v>
      </c>
    </row>
    <row r="231" spans="1:18" outlineLevel="1">
      <c r="A231" s="734" t="str">
        <f>[52]ACCOUNTS!A231</f>
        <v>~</v>
      </c>
      <c r="B231" s="735" t="str">
        <f>[52]ACCOUNTS!B231</f>
        <v>~</v>
      </c>
      <c r="C231" s="736">
        <f>[52]ACCOUNTS!C231</f>
        <v>0</v>
      </c>
      <c r="D231" s="737">
        <f>[52]ACCOUNTS!D231</f>
        <v>0</v>
      </c>
      <c r="E231" s="738">
        <f>[52]ACCOUNTS!E231</f>
        <v>0</v>
      </c>
      <c r="F231" s="738">
        <f>[52]ACCOUNTS!F231</f>
        <v>0</v>
      </c>
      <c r="G231" s="738">
        <f>[52]ACCOUNTS!G231</f>
        <v>0</v>
      </c>
      <c r="H231" s="698"/>
      <c r="I231" s="739">
        <f>[52]ACCOUNTS!I231</f>
        <v>0</v>
      </c>
      <c r="J231" s="739">
        <f>[52]ACCOUNTS!J231</f>
        <v>0</v>
      </c>
      <c r="K231" s="739">
        <f>[52]ACCOUNTS!K231</f>
        <v>0</v>
      </c>
      <c r="L231" s="739">
        <f>[52]ACCOUNTS!L231</f>
        <v>0</v>
      </c>
      <c r="M231" s="739">
        <f>[52]ACCOUNTS!M231</f>
        <v>0</v>
      </c>
      <c r="N231" s="739">
        <f>[52]ACCOUNTS!N231</f>
        <v>0</v>
      </c>
      <c r="O231" s="739">
        <f>[52]ACCOUNTS!O231</f>
        <v>0</v>
      </c>
      <c r="P231" s="739">
        <f>[52]ACCOUNTS!P231</f>
        <v>0</v>
      </c>
      <c r="Q231" s="739">
        <f>[52]ACCOUNTS!Q231</f>
        <v>0</v>
      </c>
      <c r="R231" s="739">
        <f>[52]ACCOUNTS!R231</f>
        <v>0</v>
      </c>
    </row>
    <row r="232" spans="1:18" outlineLevel="1">
      <c r="A232" s="734" t="str">
        <f>[52]ACCOUNTS!A232</f>
        <v>~</v>
      </c>
      <c r="B232" s="735" t="str">
        <f>[52]ACCOUNTS!B232</f>
        <v>~</v>
      </c>
      <c r="C232" s="736">
        <f>[52]ACCOUNTS!C232</f>
        <v>0</v>
      </c>
      <c r="D232" s="737">
        <f>[52]ACCOUNTS!D232</f>
        <v>0</v>
      </c>
      <c r="E232" s="738">
        <f>[52]ACCOUNTS!E232</f>
        <v>0</v>
      </c>
      <c r="F232" s="738">
        <f>[52]ACCOUNTS!F232</f>
        <v>0</v>
      </c>
      <c r="G232" s="738">
        <f>[52]ACCOUNTS!G232</f>
        <v>0</v>
      </c>
      <c r="H232" s="698"/>
      <c r="I232" s="739">
        <f>[52]ACCOUNTS!I232</f>
        <v>0</v>
      </c>
      <c r="J232" s="739">
        <f>[52]ACCOUNTS!J232</f>
        <v>0</v>
      </c>
      <c r="K232" s="739">
        <f>[52]ACCOUNTS!K232</f>
        <v>0</v>
      </c>
      <c r="L232" s="739">
        <f>[52]ACCOUNTS!L232</f>
        <v>0</v>
      </c>
      <c r="M232" s="739">
        <f>[52]ACCOUNTS!M232</f>
        <v>0</v>
      </c>
      <c r="N232" s="739">
        <f>[52]ACCOUNTS!N232</f>
        <v>0</v>
      </c>
      <c r="O232" s="739">
        <f>[52]ACCOUNTS!O232</f>
        <v>0</v>
      </c>
      <c r="P232" s="739">
        <f>[52]ACCOUNTS!P232</f>
        <v>0</v>
      </c>
      <c r="Q232" s="739">
        <f>[52]ACCOUNTS!Q232</f>
        <v>0</v>
      </c>
      <c r="R232" s="739">
        <f>[52]ACCOUNTS!R232</f>
        <v>0</v>
      </c>
    </row>
    <row r="233" spans="1:18" outlineLevel="1">
      <c r="A233" s="734" t="str">
        <f>[52]ACCOUNTS!A233</f>
        <v>~</v>
      </c>
      <c r="B233" s="735" t="str">
        <f>[52]ACCOUNTS!B233</f>
        <v>~</v>
      </c>
      <c r="C233" s="736">
        <f>[52]ACCOUNTS!C233</f>
        <v>0</v>
      </c>
      <c r="D233" s="737">
        <f>[52]ACCOUNTS!D233</f>
        <v>0</v>
      </c>
      <c r="E233" s="738">
        <f>[52]ACCOUNTS!E233</f>
        <v>0</v>
      </c>
      <c r="F233" s="738">
        <f>[52]ACCOUNTS!F233</f>
        <v>0</v>
      </c>
      <c r="G233" s="738">
        <f>[52]ACCOUNTS!G233</f>
        <v>0</v>
      </c>
      <c r="H233" s="698"/>
      <c r="I233" s="739">
        <f>[52]ACCOUNTS!I233</f>
        <v>0</v>
      </c>
      <c r="J233" s="739">
        <f>[52]ACCOUNTS!J233</f>
        <v>0</v>
      </c>
      <c r="K233" s="739">
        <f>[52]ACCOUNTS!K233</f>
        <v>0</v>
      </c>
      <c r="L233" s="739">
        <f>[52]ACCOUNTS!L233</f>
        <v>0</v>
      </c>
      <c r="M233" s="739">
        <f>[52]ACCOUNTS!M233</f>
        <v>0</v>
      </c>
      <c r="N233" s="739">
        <f>[52]ACCOUNTS!N233</f>
        <v>0</v>
      </c>
      <c r="O233" s="739">
        <f>[52]ACCOUNTS!O233</f>
        <v>0</v>
      </c>
      <c r="P233" s="739">
        <f>[52]ACCOUNTS!P233</f>
        <v>0</v>
      </c>
      <c r="Q233" s="739">
        <f>[52]ACCOUNTS!Q233</f>
        <v>0</v>
      </c>
      <c r="R233" s="739">
        <f>[52]ACCOUNTS!R233</f>
        <v>0</v>
      </c>
    </row>
    <row r="234" spans="1:18" outlineLevel="1">
      <c r="A234" s="734" t="str">
        <f>[52]ACCOUNTS!A234</f>
        <v>~</v>
      </c>
      <c r="B234" s="735" t="str">
        <f>[52]ACCOUNTS!B234</f>
        <v>~</v>
      </c>
      <c r="C234" s="736">
        <f>[52]ACCOUNTS!C234</f>
        <v>0</v>
      </c>
      <c r="D234" s="737">
        <f>[52]ACCOUNTS!D234</f>
        <v>0</v>
      </c>
      <c r="E234" s="738">
        <f>[52]ACCOUNTS!E234</f>
        <v>0</v>
      </c>
      <c r="F234" s="738">
        <f>[52]ACCOUNTS!F234</f>
        <v>0</v>
      </c>
      <c r="G234" s="738">
        <f>[52]ACCOUNTS!G234</f>
        <v>0</v>
      </c>
      <c r="H234" s="698"/>
      <c r="I234" s="739">
        <f>[52]ACCOUNTS!I234</f>
        <v>0</v>
      </c>
      <c r="J234" s="739">
        <f>[52]ACCOUNTS!J234</f>
        <v>0</v>
      </c>
      <c r="K234" s="739">
        <f>[52]ACCOUNTS!K234</f>
        <v>0</v>
      </c>
      <c r="L234" s="739">
        <f>[52]ACCOUNTS!L234</f>
        <v>0</v>
      </c>
      <c r="M234" s="739">
        <f>[52]ACCOUNTS!M234</f>
        <v>0</v>
      </c>
      <c r="N234" s="739">
        <f>[52]ACCOUNTS!N234</f>
        <v>0</v>
      </c>
      <c r="O234" s="739">
        <f>[52]ACCOUNTS!O234</f>
        <v>0</v>
      </c>
      <c r="P234" s="739">
        <f>[52]ACCOUNTS!P234</f>
        <v>0</v>
      </c>
      <c r="Q234" s="739">
        <f>[52]ACCOUNTS!Q234</f>
        <v>0</v>
      </c>
      <c r="R234" s="739">
        <f>[52]ACCOUNTS!R234</f>
        <v>0</v>
      </c>
    </row>
    <row r="235" spans="1:18" outlineLevel="1">
      <c r="A235" s="734" t="str">
        <f>[52]ACCOUNTS!A235</f>
        <v>~</v>
      </c>
      <c r="B235" s="735" t="str">
        <f>[52]ACCOUNTS!B235</f>
        <v>~</v>
      </c>
      <c r="C235" s="736">
        <f>[52]ACCOUNTS!C235</f>
        <v>0</v>
      </c>
      <c r="D235" s="737">
        <f>[52]ACCOUNTS!D235</f>
        <v>0</v>
      </c>
      <c r="E235" s="738">
        <f>[52]ACCOUNTS!E235</f>
        <v>0</v>
      </c>
      <c r="F235" s="738">
        <f>[52]ACCOUNTS!F235</f>
        <v>0</v>
      </c>
      <c r="G235" s="738">
        <f>[52]ACCOUNTS!G235</f>
        <v>0</v>
      </c>
      <c r="H235" s="698"/>
      <c r="I235" s="739">
        <f>[52]ACCOUNTS!I235</f>
        <v>0</v>
      </c>
      <c r="J235" s="739">
        <f>[52]ACCOUNTS!J235</f>
        <v>0</v>
      </c>
      <c r="K235" s="739">
        <f>[52]ACCOUNTS!K235</f>
        <v>0</v>
      </c>
      <c r="L235" s="739">
        <f>[52]ACCOUNTS!L235</f>
        <v>0</v>
      </c>
      <c r="M235" s="739">
        <f>[52]ACCOUNTS!M235</f>
        <v>0</v>
      </c>
      <c r="N235" s="739">
        <f>[52]ACCOUNTS!N235</f>
        <v>0</v>
      </c>
      <c r="O235" s="739">
        <f>[52]ACCOUNTS!O235</f>
        <v>0</v>
      </c>
      <c r="P235" s="739">
        <f>[52]ACCOUNTS!P235</f>
        <v>0</v>
      </c>
      <c r="Q235" s="739">
        <f>[52]ACCOUNTS!Q235</f>
        <v>0</v>
      </c>
      <c r="R235" s="739">
        <f>[52]ACCOUNTS!R235</f>
        <v>0</v>
      </c>
    </row>
    <row r="236" spans="1:18" outlineLevel="1">
      <c r="A236" s="734" t="str">
        <f>[52]ACCOUNTS!A236</f>
        <v>~</v>
      </c>
      <c r="B236" s="735" t="str">
        <f>[52]ACCOUNTS!B236</f>
        <v>~</v>
      </c>
      <c r="C236" s="736">
        <f>[52]ACCOUNTS!C236</f>
        <v>0</v>
      </c>
      <c r="D236" s="737">
        <f>[52]ACCOUNTS!D236</f>
        <v>0</v>
      </c>
      <c r="E236" s="738">
        <f>[52]ACCOUNTS!E236</f>
        <v>0</v>
      </c>
      <c r="F236" s="738">
        <f>[52]ACCOUNTS!F236</f>
        <v>0</v>
      </c>
      <c r="G236" s="738">
        <f>[52]ACCOUNTS!G236</f>
        <v>0</v>
      </c>
      <c r="H236" s="698"/>
      <c r="I236" s="739">
        <f>[52]ACCOUNTS!I236</f>
        <v>0</v>
      </c>
      <c r="J236" s="739">
        <f>[52]ACCOUNTS!J236</f>
        <v>0</v>
      </c>
      <c r="K236" s="739">
        <f>[52]ACCOUNTS!K236</f>
        <v>0</v>
      </c>
      <c r="L236" s="739">
        <f>[52]ACCOUNTS!L236</f>
        <v>0</v>
      </c>
      <c r="M236" s="739">
        <f>[52]ACCOUNTS!M236</f>
        <v>0</v>
      </c>
      <c r="N236" s="739">
        <f>[52]ACCOUNTS!N236</f>
        <v>0</v>
      </c>
      <c r="O236" s="739">
        <f>[52]ACCOUNTS!O236</f>
        <v>0</v>
      </c>
      <c r="P236" s="739">
        <f>[52]ACCOUNTS!P236</f>
        <v>0</v>
      </c>
      <c r="Q236" s="739">
        <f>[52]ACCOUNTS!Q236</f>
        <v>0</v>
      </c>
      <c r="R236" s="739">
        <f>[52]ACCOUNTS!R236</f>
        <v>0</v>
      </c>
    </row>
    <row r="237" spans="1:18" outlineLevel="1">
      <c r="A237" s="734" t="str">
        <f>[52]ACCOUNTS!A237</f>
        <v>~</v>
      </c>
      <c r="B237" s="735" t="str">
        <f>[52]ACCOUNTS!B237</f>
        <v>~</v>
      </c>
      <c r="C237" s="736">
        <f>[52]ACCOUNTS!C237</f>
        <v>0</v>
      </c>
      <c r="D237" s="737">
        <f>[52]ACCOUNTS!D237</f>
        <v>0</v>
      </c>
      <c r="E237" s="738">
        <f>[52]ACCOUNTS!E237</f>
        <v>0</v>
      </c>
      <c r="F237" s="738">
        <f>[52]ACCOUNTS!F237</f>
        <v>0</v>
      </c>
      <c r="G237" s="738">
        <f>[52]ACCOUNTS!G237</f>
        <v>0</v>
      </c>
      <c r="H237" s="698"/>
      <c r="I237" s="739">
        <f>[52]ACCOUNTS!I237</f>
        <v>0</v>
      </c>
      <c r="J237" s="739">
        <f>[52]ACCOUNTS!J237</f>
        <v>0</v>
      </c>
      <c r="K237" s="739">
        <f>[52]ACCOUNTS!K237</f>
        <v>0</v>
      </c>
      <c r="L237" s="739">
        <f>[52]ACCOUNTS!L237</f>
        <v>0</v>
      </c>
      <c r="M237" s="739">
        <f>[52]ACCOUNTS!M237</f>
        <v>0</v>
      </c>
      <c r="N237" s="739">
        <f>[52]ACCOUNTS!N237</f>
        <v>0</v>
      </c>
      <c r="O237" s="739">
        <f>[52]ACCOUNTS!O237</f>
        <v>0</v>
      </c>
      <c r="P237" s="739">
        <f>[52]ACCOUNTS!P237</f>
        <v>0</v>
      </c>
      <c r="Q237" s="739">
        <f>[52]ACCOUNTS!Q237</f>
        <v>0</v>
      </c>
      <c r="R237" s="739">
        <f>[52]ACCOUNTS!R237</f>
        <v>0</v>
      </c>
    </row>
    <row r="238" spans="1:18" outlineLevel="1">
      <c r="A238" s="734" t="str">
        <f>[52]ACCOUNTS!A238</f>
        <v>~</v>
      </c>
      <c r="B238" s="735" t="str">
        <f>[52]ACCOUNTS!B238</f>
        <v>~</v>
      </c>
      <c r="C238" s="736">
        <f>[52]ACCOUNTS!C238</f>
        <v>0</v>
      </c>
      <c r="D238" s="737">
        <f>[52]ACCOUNTS!D238</f>
        <v>0</v>
      </c>
      <c r="E238" s="738">
        <f>[52]ACCOUNTS!E238</f>
        <v>0</v>
      </c>
      <c r="F238" s="738">
        <f>[52]ACCOUNTS!F238</f>
        <v>0</v>
      </c>
      <c r="G238" s="738">
        <f>[52]ACCOUNTS!G238</f>
        <v>0</v>
      </c>
      <c r="H238" s="698"/>
      <c r="I238" s="739">
        <f>[52]ACCOUNTS!I238</f>
        <v>0</v>
      </c>
      <c r="J238" s="739">
        <f>[52]ACCOUNTS!J238</f>
        <v>0</v>
      </c>
      <c r="K238" s="739">
        <f>[52]ACCOUNTS!K238</f>
        <v>0</v>
      </c>
      <c r="L238" s="739">
        <f>[52]ACCOUNTS!L238</f>
        <v>0</v>
      </c>
      <c r="M238" s="739">
        <f>[52]ACCOUNTS!M238</f>
        <v>0</v>
      </c>
      <c r="N238" s="739">
        <f>[52]ACCOUNTS!N238</f>
        <v>0</v>
      </c>
      <c r="O238" s="739">
        <f>[52]ACCOUNTS!O238</f>
        <v>0</v>
      </c>
      <c r="P238" s="739">
        <f>[52]ACCOUNTS!P238</f>
        <v>0</v>
      </c>
      <c r="Q238" s="739">
        <f>[52]ACCOUNTS!Q238</f>
        <v>0</v>
      </c>
      <c r="R238" s="739">
        <f>[52]ACCOUNTS!R238</f>
        <v>0</v>
      </c>
    </row>
    <row r="239" spans="1:18" outlineLevel="1">
      <c r="A239" s="734" t="str">
        <f>[52]ACCOUNTS!A239</f>
        <v>~</v>
      </c>
      <c r="B239" s="735" t="str">
        <f>[52]ACCOUNTS!B239</f>
        <v>~</v>
      </c>
      <c r="C239" s="736">
        <f>[52]ACCOUNTS!C239</f>
        <v>0</v>
      </c>
      <c r="D239" s="737">
        <f>[52]ACCOUNTS!D239</f>
        <v>0</v>
      </c>
      <c r="E239" s="738">
        <f>[52]ACCOUNTS!E239</f>
        <v>0</v>
      </c>
      <c r="F239" s="738">
        <f>[52]ACCOUNTS!F239</f>
        <v>0</v>
      </c>
      <c r="G239" s="738">
        <f>[52]ACCOUNTS!G239</f>
        <v>0</v>
      </c>
      <c r="H239" s="698"/>
      <c r="I239" s="739">
        <f>[52]ACCOUNTS!I239</f>
        <v>0</v>
      </c>
      <c r="J239" s="739">
        <f>[52]ACCOUNTS!J239</f>
        <v>0</v>
      </c>
      <c r="K239" s="739">
        <f>[52]ACCOUNTS!K239</f>
        <v>0</v>
      </c>
      <c r="L239" s="739">
        <f>[52]ACCOUNTS!L239</f>
        <v>0</v>
      </c>
      <c r="M239" s="739">
        <f>[52]ACCOUNTS!M239</f>
        <v>0</v>
      </c>
      <c r="N239" s="739">
        <f>[52]ACCOUNTS!N239</f>
        <v>0</v>
      </c>
      <c r="O239" s="739">
        <f>[52]ACCOUNTS!O239</f>
        <v>0</v>
      </c>
      <c r="P239" s="739">
        <f>[52]ACCOUNTS!P239</f>
        <v>0</v>
      </c>
      <c r="Q239" s="739">
        <f>[52]ACCOUNTS!Q239</f>
        <v>0</v>
      </c>
      <c r="R239" s="739">
        <f>[52]ACCOUNTS!R239</f>
        <v>0</v>
      </c>
    </row>
    <row r="240" spans="1:18" outlineLevel="1">
      <c r="A240" s="734" t="str">
        <f>[52]ACCOUNTS!A240</f>
        <v>~</v>
      </c>
      <c r="B240" s="735" t="str">
        <f>[52]ACCOUNTS!B240</f>
        <v>~</v>
      </c>
      <c r="C240" s="736">
        <f>[52]ACCOUNTS!C240</f>
        <v>0</v>
      </c>
      <c r="D240" s="737">
        <f>[52]ACCOUNTS!D240</f>
        <v>0</v>
      </c>
      <c r="E240" s="738">
        <f>[52]ACCOUNTS!E240</f>
        <v>0</v>
      </c>
      <c r="F240" s="738">
        <f>[52]ACCOUNTS!F240</f>
        <v>0</v>
      </c>
      <c r="G240" s="738">
        <f>[52]ACCOUNTS!G240</f>
        <v>0</v>
      </c>
      <c r="H240" s="698"/>
      <c r="I240" s="739">
        <f>[52]ACCOUNTS!I240</f>
        <v>0</v>
      </c>
      <c r="J240" s="739">
        <f>[52]ACCOUNTS!J240</f>
        <v>0</v>
      </c>
      <c r="K240" s="739">
        <f>[52]ACCOUNTS!K240</f>
        <v>0</v>
      </c>
      <c r="L240" s="739">
        <f>[52]ACCOUNTS!L240</f>
        <v>0</v>
      </c>
      <c r="M240" s="739">
        <f>[52]ACCOUNTS!M240</f>
        <v>0</v>
      </c>
      <c r="N240" s="739">
        <f>[52]ACCOUNTS!N240</f>
        <v>0</v>
      </c>
      <c r="O240" s="739">
        <f>[52]ACCOUNTS!O240</f>
        <v>0</v>
      </c>
      <c r="P240" s="739">
        <f>[52]ACCOUNTS!P240</f>
        <v>0</v>
      </c>
      <c r="Q240" s="739">
        <f>[52]ACCOUNTS!Q240</f>
        <v>0</v>
      </c>
      <c r="R240" s="739">
        <f>[52]ACCOUNTS!R240</f>
        <v>0</v>
      </c>
    </row>
    <row r="241" spans="1:18" s="4" customFormat="1" outlineLevel="1">
      <c r="A241" s="698"/>
      <c r="B241" s="693" t="str">
        <f>[52]ACCOUNTS!B241</f>
        <v>Sub-total</v>
      </c>
      <c r="C241" s="740">
        <f>[52]ACCOUNTS!C241</f>
        <v>-1171051115.3491793</v>
      </c>
      <c r="D241" s="740">
        <f>[52]ACCOUNTS!D241</f>
        <v>-1295603634.7937558</v>
      </c>
      <c r="E241" s="740">
        <f>[52]ACCOUNTS!E241</f>
        <v>124552519.44457585</v>
      </c>
      <c r="F241" s="740">
        <f>[52]ACCOUNTS!F241</f>
        <v>0</v>
      </c>
      <c r="G241" s="740">
        <f>[52]ACCOUNTS!G241</f>
        <v>-1171051115.3491793</v>
      </c>
      <c r="H241" s="698"/>
      <c r="I241" s="741"/>
      <c r="J241" s="741"/>
      <c r="K241" s="741"/>
      <c r="L241" s="741"/>
      <c r="M241" s="741"/>
      <c r="N241" s="741"/>
      <c r="O241" s="741"/>
      <c r="P241" s="741"/>
      <c r="Q241" s="698"/>
      <c r="R241" s="741"/>
    </row>
    <row r="243" spans="1:18">
      <c r="B243" s="693" t="str">
        <f>[52]ACCOUNTS!B243</f>
        <v>TOTAL OTHER RATE BASE</v>
      </c>
      <c r="C243" s="740">
        <f>[52]ACCOUNTS!C243</f>
        <v>-1033675899.393409</v>
      </c>
      <c r="D243" s="740">
        <f>[52]ACCOUNTS!D243</f>
        <v>-1150300429.826647</v>
      </c>
      <c r="E243" s="740">
        <f>[52]ACCOUNTS!E243</f>
        <v>116624530.4332374</v>
      </c>
      <c r="F243" s="740">
        <f>[52]ACCOUNTS!F243</f>
        <v>0</v>
      </c>
      <c r="G243" s="740">
        <f>[52]ACCOUNTS!G243</f>
        <v>-1033675899.393409</v>
      </c>
    </row>
    <row r="245" spans="1:18">
      <c r="A245" s="693" t="str">
        <f>[52]ACCOUNTS!A245</f>
        <v>TOTAL RATE BASE</v>
      </c>
      <c r="B245" s="693"/>
      <c r="C245" s="740">
        <f>[52]ACCOUNTS!C245</f>
        <v>5428588079.6691418</v>
      </c>
      <c r="D245" s="740">
        <f>[52]ACCOUNTS!D245</f>
        <v>5208778505.9438486</v>
      </c>
      <c r="E245" s="740">
        <f>[52]ACCOUNTS!E245</f>
        <v>219809573.72529054</v>
      </c>
      <c r="F245" s="740">
        <f>[52]ACCOUNTS!F245</f>
        <v>0</v>
      </c>
      <c r="G245" s="740">
        <f>[52]ACCOUNTS!G245</f>
        <v>5428588079.6691418</v>
      </c>
    </row>
    <row r="246" spans="1:18">
      <c r="C246" s="14"/>
      <c r="D246" s="14"/>
      <c r="E246" s="14"/>
      <c r="F246" s="14"/>
      <c r="G246" s="14"/>
    </row>
    <row r="247" spans="1:18">
      <c r="A247" s="1" t="s">
        <v>67</v>
      </c>
      <c r="D247" s="20"/>
      <c r="E247" s="20"/>
      <c r="F247" s="20"/>
      <c r="G247" s="20"/>
    </row>
    <row r="248" spans="1:18">
      <c r="A248" s="1"/>
    </row>
    <row r="249" spans="1:18">
      <c r="A249" s="1" t="s">
        <v>68</v>
      </c>
    </row>
    <row r="250" spans="1:18" outlineLevel="1"/>
    <row r="251" spans="1:18" outlineLevel="1">
      <c r="B251" s="12" t="s">
        <v>69</v>
      </c>
    </row>
    <row r="252" spans="1:18" outlineLevel="1">
      <c r="A252" s="734" t="str">
        <f>[52]ACCOUNTS!A252</f>
        <v>FUEL.ST</v>
      </c>
      <c r="B252" s="735" t="str">
        <f>[52]ACCOUNTS!B252</f>
        <v>Steam Prod O&amp;M - Fuel</v>
      </c>
      <c r="C252" s="736">
        <f>[52]ACCOUNTS!C252</f>
        <v>37464673.568808615</v>
      </c>
      <c r="D252" s="737">
        <f>[52]ACCOUNTS!D252</f>
        <v>79334191.840000004</v>
      </c>
      <c r="E252" s="738">
        <f>[52]ACCOUNTS!E252</f>
        <v>-41869518.271191388</v>
      </c>
      <c r="F252" s="738">
        <f>[52]ACCOUNTS!F252</f>
        <v>0</v>
      </c>
      <c r="G252" s="738">
        <f>[52]ACCOUNTS!G252</f>
        <v>37464673.568808615</v>
      </c>
      <c r="H252" s="698"/>
      <c r="I252" s="739">
        <f>[52]ACCOUNTS!I252</f>
        <v>0</v>
      </c>
      <c r="J252" s="739">
        <f>[52]ACCOUNTS!J252</f>
        <v>0</v>
      </c>
      <c r="K252" s="739">
        <f>[52]ACCOUNTS!K252</f>
        <v>0</v>
      </c>
      <c r="L252" s="739">
        <f>[52]ACCOUNTS!L252</f>
        <v>0</v>
      </c>
      <c r="M252" s="739">
        <f>[52]ACCOUNTS!M252</f>
        <v>0</v>
      </c>
      <c r="N252" s="739">
        <f>[52]ACCOUNTS!N252</f>
        <v>0</v>
      </c>
      <c r="O252" s="739">
        <f>[52]ACCOUNTS!O252</f>
        <v>0</v>
      </c>
      <c r="P252" s="739">
        <f>[52]ACCOUNTS!P252</f>
        <v>0</v>
      </c>
      <c r="Q252" s="739">
        <f>[52]ACCOUNTS!Q252</f>
        <v>0</v>
      </c>
      <c r="R252" s="739" t="str">
        <f>[52]ACCOUNTS!R252</f>
        <v>PP.T</v>
      </c>
    </row>
    <row r="253" spans="1:18" outlineLevel="1">
      <c r="A253" s="734" t="str">
        <f>[52]ACCOUNTS!A253</f>
        <v>FUEL.OT</v>
      </c>
      <c r="B253" s="735" t="str">
        <f>[52]ACCOUNTS!B253</f>
        <v>Other Prod O&amp;M - Fuel</v>
      </c>
      <c r="C253" s="736">
        <f>[52]ACCOUNTS!C253</f>
        <v>143207932.26523873</v>
      </c>
      <c r="D253" s="737">
        <f>[52]ACCOUNTS!D253</f>
        <v>124839938.44999999</v>
      </c>
      <c r="E253" s="738">
        <f>[52]ACCOUNTS!E253</f>
        <v>18367993.815238744</v>
      </c>
      <c r="F253" s="738">
        <f>[52]ACCOUNTS!F253</f>
        <v>0</v>
      </c>
      <c r="G253" s="738">
        <f>[52]ACCOUNTS!G253</f>
        <v>143207932.26523873</v>
      </c>
      <c r="H253" s="698"/>
      <c r="I253" s="739">
        <f>[52]ACCOUNTS!I253</f>
        <v>0</v>
      </c>
      <c r="J253" s="739">
        <f>[52]ACCOUNTS!J253</f>
        <v>0</v>
      </c>
      <c r="K253" s="739">
        <f>[52]ACCOUNTS!K253</f>
        <v>0</v>
      </c>
      <c r="L253" s="739">
        <f>[52]ACCOUNTS!L253</f>
        <v>0</v>
      </c>
      <c r="M253" s="739">
        <f>[52]ACCOUNTS!M253</f>
        <v>0</v>
      </c>
      <c r="N253" s="739">
        <f>[52]ACCOUNTS!N253</f>
        <v>0</v>
      </c>
      <c r="O253" s="739">
        <f>[52]ACCOUNTS!O253</f>
        <v>0</v>
      </c>
      <c r="P253" s="739">
        <f>[52]ACCOUNTS!P253</f>
        <v>0</v>
      </c>
      <c r="Q253" s="739">
        <f>[52]ACCOUNTS!Q253</f>
        <v>0</v>
      </c>
      <c r="R253" s="739" t="str">
        <f>[52]ACCOUNTS!R253</f>
        <v>PP.T</v>
      </c>
    </row>
    <row r="254" spans="1:18" outlineLevel="1">
      <c r="A254" s="734" t="str">
        <f>[52]ACCOUNTS!A254</f>
        <v>~</v>
      </c>
      <c r="B254" s="735" t="str">
        <f>[52]ACCOUNTS!B254</f>
        <v>~</v>
      </c>
      <c r="C254" s="736">
        <f>[52]ACCOUNTS!C254</f>
        <v>0</v>
      </c>
      <c r="D254" s="737">
        <f>[52]ACCOUNTS!D254</f>
        <v>0</v>
      </c>
      <c r="E254" s="737">
        <f>[52]ACCOUNTS!E254</f>
        <v>0</v>
      </c>
      <c r="F254" s="737">
        <f>[52]ACCOUNTS!F254</f>
        <v>0</v>
      </c>
      <c r="G254" s="738">
        <f>[52]ACCOUNTS!G254</f>
        <v>0</v>
      </c>
      <c r="H254" s="698"/>
      <c r="I254" s="739">
        <f>[52]ACCOUNTS!I254</f>
        <v>0</v>
      </c>
      <c r="J254" s="739">
        <f>[52]ACCOUNTS!J254</f>
        <v>0</v>
      </c>
      <c r="K254" s="739">
        <f>[52]ACCOUNTS!K254</f>
        <v>0</v>
      </c>
      <c r="L254" s="739">
        <f>[52]ACCOUNTS!L254</f>
        <v>0</v>
      </c>
      <c r="M254" s="739">
        <f>[52]ACCOUNTS!M254</f>
        <v>0</v>
      </c>
      <c r="N254" s="739">
        <f>[52]ACCOUNTS!N254</f>
        <v>0</v>
      </c>
      <c r="O254" s="739">
        <f>[52]ACCOUNTS!O254</f>
        <v>0</v>
      </c>
      <c r="P254" s="739">
        <f>[52]ACCOUNTS!P254</f>
        <v>0</v>
      </c>
      <c r="Q254" s="739">
        <f>[52]ACCOUNTS!Q254</f>
        <v>0</v>
      </c>
      <c r="R254" s="739">
        <f>[52]ACCOUNTS!R254</f>
        <v>0</v>
      </c>
    </row>
    <row r="255" spans="1:18" outlineLevel="1">
      <c r="A255" s="734" t="str">
        <f>[52]ACCOUNTS!A255</f>
        <v>~</v>
      </c>
      <c r="B255" s="735" t="str">
        <f>[52]ACCOUNTS!B255</f>
        <v>~</v>
      </c>
      <c r="C255" s="736">
        <f>[52]ACCOUNTS!C255</f>
        <v>0</v>
      </c>
      <c r="D255" s="737">
        <f>[52]ACCOUNTS!D255</f>
        <v>0</v>
      </c>
      <c r="E255" s="738">
        <f>[52]ACCOUNTS!E255</f>
        <v>0</v>
      </c>
      <c r="F255" s="738">
        <f>[52]ACCOUNTS!F255</f>
        <v>0</v>
      </c>
      <c r="G255" s="738">
        <f>[52]ACCOUNTS!G255</f>
        <v>0</v>
      </c>
      <c r="H255" s="698"/>
      <c r="I255" s="739">
        <f>[52]ACCOUNTS!I255</f>
        <v>0</v>
      </c>
      <c r="J255" s="739">
        <f>[52]ACCOUNTS!J255</f>
        <v>0</v>
      </c>
      <c r="K255" s="739">
        <f>[52]ACCOUNTS!K255</f>
        <v>0</v>
      </c>
      <c r="L255" s="739">
        <f>[52]ACCOUNTS!L255</f>
        <v>0</v>
      </c>
      <c r="M255" s="739">
        <f>[52]ACCOUNTS!M255</f>
        <v>0</v>
      </c>
      <c r="N255" s="739">
        <f>[52]ACCOUNTS!N255</f>
        <v>0</v>
      </c>
      <c r="O255" s="739">
        <f>[52]ACCOUNTS!O255</f>
        <v>0</v>
      </c>
      <c r="P255" s="739">
        <f>[52]ACCOUNTS!P255</f>
        <v>0</v>
      </c>
      <c r="Q255" s="739">
        <f>[52]ACCOUNTS!Q255</f>
        <v>0</v>
      </c>
      <c r="R255" s="739">
        <f>[52]ACCOUNTS!R255</f>
        <v>0</v>
      </c>
    </row>
    <row r="256" spans="1:18" outlineLevel="1">
      <c r="A256" s="734" t="str">
        <f>[52]ACCOUNTS!A256</f>
        <v>~</v>
      </c>
      <c r="B256" s="735" t="str">
        <f>[52]ACCOUNTS!B256</f>
        <v>~</v>
      </c>
      <c r="C256" s="736">
        <f>[52]ACCOUNTS!C256</f>
        <v>0</v>
      </c>
      <c r="D256" s="737">
        <f>[52]ACCOUNTS!D256</f>
        <v>0</v>
      </c>
      <c r="E256" s="738">
        <f>[52]ACCOUNTS!E256</f>
        <v>0</v>
      </c>
      <c r="F256" s="738">
        <f>[52]ACCOUNTS!F256</f>
        <v>0</v>
      </c>
      <c r="G256" s="738">
        <f>[52]ACCOUNTS!G256</f>
        <v>0</v>
      </c>
      <c r="H256" s="698"/>
      <c r="I256" s="739">
        <f>[52]ACCOUNTS!I256</f>
        <v>0</v>
      </c>
      <c r="J256" s="739">
        <f>[52]ACCOUNTS!J256</f>
        <v>0</v>
      </c>
      <c r="K256" s="739">
        <f>[52]ACCOUNTS!K256</f>
        <v>0</v>
      </c>
      <c r="L256" s="739">
        <f>[52]ACCOUNTS!L256</f>
        <v>0</v>
      </c>
      <c r="M256" s="739">
        <f>[52]ACCOUNTS!M256</f>
        <v>0</v>
      </c>
      <c r="N256" s="739">
        <f>[52]ACCOUNTS!N256</f>
        <v>0</v>
      </c>
      <c r="O256" s="739">
        <f>[52]ACCOUNTS!O256</f>
        <v>0</v>
      </c>
      <c r="P256" s="739">
        <f>[52]ACCOUNTS!P256</f>
        <v>0</v>
      </c>
      <c r="Q256" s="739">
        <f>[52]ACCOUNTS!Q256</f>
        <v>0</v>
      </c>
      <c r="R256" s="739">
        <f>[52]ACCOUNTS!R256</f>
        <v>0</v>
      </c>
    </row>
    <row r="257" spans="1:18" outlineLevel="1">
      <c r="A257" s="734" t="str">
        <f>[52]ACCOUNTS!A257</f>
        <v>~</v>
      </c>
      <c r="B257" s="735" t="str">
        <f>[52]ACCOUNTS!B257</f>
        <v>~</v>
      </c>
      <c r="C257" s="736">
        <f>[52]ACCOUNTS!C257</f>
        <v>0</v>
      </c>
      <c r="D257" s="737">
        <f>[52]ACCOUNTS!D257</f>
        <v>0</v>
      </c>
      <c r="E257" s="738">
        <f>[52]ACCOUNTS!E257</f>
        <v>0</v>
      </c>
      <c r="F257" s="738">
        <f>[52]ACCOUNTS!F257</f>
        <v>0</v>
      </c>
      <c r="G257" s="738">
        <f>[52]ACCOUNTS!G257</f>
        <v>0</v>
      </c>
      <c r="H257" s="698"/>
      <c r="I257" s="739">
        <f>[52]ACCOUNTS!I257</f>
        <v>0</v>
      </c>
      <c r="J257" s="739">
        <f>[52]ACCOUNTS!J257</f>
        <v>0</v>
      </c>
      <c r="K257" s="739">
        <f>[52]ACCOUNTS!K257</f>
        <v>0</v>
      </c>
      <c r="L257" s="739">
        <f>[52]ACCOUNTS!L257</f>
        <v>0</v>
      </c>
      <c r="M257" s="739">
        <f>[52]ACCOUNTS!M257</f>
        <v>0</v>
      </c>
      <c r="N257" s="739">
        <f>[52]ACCOUNTS!N257</f>
        <v>0</v>
      </c>
      <c r="O257" s="739">
        <f>[52]ACCOUNTS!O257</f>
        <v>0</v>
      </c>
      <c r="P257" s="739">
        <f>[52]ACCOUNTS!P257</f>
        <v>0</v>
      </c>
      <c r="Q257" s="739">
        <f>[52]ACCOUNTS!Q257</f>
        <v>0</v>
      </c>
      <c r="R257" s="739">
        <f>[52]ACCOUNTS!R257</f>
        <v>0</v>
      </c>
    </row>
    <row r="258" spans="1:18" outlineLevel="1">
      <c r="A258" s="734" t="str">
        <f>[52]ACCOUNTS!A258</f>
        <v>~</v>
      </c>
      <c r="B258" s="735" t="str">
        <f>[52]ACCOUNTS!B258</f>
        <v>~</v>
      </c>
      <c r="C258" s="736">
        <f>[52]ACCOUNTS!C258</f>
        <v>0</v>
      </c>
      <c r="D258" s="737">
        <f>[52]ACCOUNTS!D258</f>
        <v>0</v>
      </c>
      <c r="E258" s="738">
        <f>[52]ACCOUNTS!E258</f>
        <v>0</v>
      </c>
      <c r="F258" s="738">
        <f>[52]ACCOUNTS!F258</f>
        <v>0</v>
      </c>
      <c r="G258" s="738">
        <f>[52]ACCOUNTS!G258</f>
        <v>0</v>
      </c>
      <c r="H258" s="698"/>
      <c r="I258" s="739">
        <f>[52]ACCOUNTS!I258</f>
        <v>0</v>
      </c>
      <c r="J258" s="739">
        <f>[52]ACCOUNTS!J258</f>
        <v>0</v>
      </c>
      <c r="K258" s="739">
        <f>[52]ACCOUNTS!K258</f>
        <v>0</v>
      </c>
      <c r="L258" s="739">
        <f>[52]ACCOUNTS!L258</f>
        <v>0</v>
      </c>
      <c r="M258" s="739">
        <f>[52]ACCOUNTS!M258</f>
        <v>0</v>
      </c>
      <c r="N258" s="739">
        <f>[52]ACCOUNTS!N258</f>
        <v>0</v>
      </c>
      <c r="O258" s="739">
        <f>[52]ACCOUNTS!O258</f>
        <v>0</v>
      </c>
      <c r="P258" s="739">
        <f>[52]ACCOUNTS!P258</f>
        <v>0</v>
      </c>
      <c r="Q258" s="739">
        <f>[52]ACCOUNTS!Q258</f>
        <v>0</v>
      </c>
      <c r="R258" s="739">
        <f>[52]ACCOUNTS!R258</f>
        <v>0</v>
      </c>
    </row>
    <row r="259" spans="1:18" outlineLevel="1">
      <c r="A259" s="734" t="str">
        <f>[52]ACCOUNTS!A259</f>
        <v>~</v>
      </c>
      <c r="B259" s="735" t="str">
        <f>[52]ACCOUNTS!B259</f>
        <v>~</v>
      </c>
      <c r="C259" s="736">
        <f>[52]ACCOUNTS!C259</f>
        <v>0</v>
      </c>
      <c r="D259" s="737">
        <f>[52]ACCOUNTS!D259</f>
        <v>0</v>
      </c>
      <c r="E259" s="738">
        <f>[52]ACCOUNTS!E259</f>
        <v>0</v>
      </c>
      <c r="F259" s="738">
        <f>[52]ACCOUNTS!F259</f>
        <v>0</v>
      </c>
      <c r="G259" s="738">
        <f>[52]ACCOUNTS!G259</f>
        <v>0</v>
      </c>
      <c r="H259" s="698"/>
      <c r="I259" s="739">
        <f>[52]ACCOUNTS!I259</f>
        <v>0</v>
      </c>
      <c r="J259" s="739">
        <f>[52]ACCOUNTS!J259</f>
        <v>0</v>
      </c>
      <c r="K259" s="739">
        <f>[52]ACCOUNTS!K259</f>
        <v>0</v>
      </c>
      <c r="L259" s="739">
        <f>[52]ACCOUNTS!L259</f>
        <v>0</v>
      </c>
      <c r="M259" s="739">
        <f>[52]ACCOUNTS!M259</f>
        <v>0</v>
      </c>
      <c r="N259" s="739">
        <f>[52]ACCOUNTS!N259</f>
        <v>0</v>
      </c>
      <c r="O259" s="739">
        <f>[52]ACCOUNTS!O259</f>
        <v>0</v>
      </c>
      <c r="P259" s="739">
        <f>[52]ACCOUNTS!P259</f>
        <v>0</v>
      </c>
      <c r="Q259" s="739">
        <f>[52]ACCOUNTS!Q259</f>
        <v>0</v>
      </c>
      <c r="R259" s="739">
        <f>[52]ACCOUNTS!R259</f>
        <v>0</v>
      </c>
    </row>
    <row r="260" spans="1:18" outlineLevel="1">
      <c r="A260" s="734" t="str">
        <f>[52]ACCOUNTS!A260</f>
        <v>~</v>
      </c>
      <c r="B260" s="735" t="str">
        <f>[52]ACCOUNTS!B260</f>
        <v>~</v>
      </c>
      <c r="C260" s="736">
        <f>[52]ACCOUNTS!C260</f>
        <v>0</v>
      </c>
      <c r="D260" s="737">
        <f>[52]ACCOUNTS!D260</f>
        <v>0</v>
      </c>
      <c r="E260" s="738">
        <f>[52]ACCOUNTS!E260</f>
        <v>0</v>
      </c>
      <c r="F260" s="738">
        <f>[52]ACCOUNTS!F260</f>
        <v>0</v>
      </c>
      <c r="G260" s="738">
        <f>[52]ACCOUNTS!G260</f>
        <v>0</v>
      </c>
      <c r="H260" s="698"/>
      <c r="I260" s="739">
        <f>[52]ACCOUNTS!I260</f>
        <v>0</v>
      </c>
      <c r="J260" s="739">
        <f>[52]ACCOUNTS!J260</f>
        <v>0</v>
      </c>
      <c r="K260" s="739">
        <f>[52]ACCOUNTS!K260</f>
        <v>0</v>
      </c>
      <c r="L260" s="739">
        <f>[52]ACCOUNTS!L260</f>
        <v>0</v>
      </c>
      <c r="M260" s="739">
        <f>[52]ACCOUNTS!M260</f>
        <v>0</v>
      </c>
      <c r="N260" s="739">
        <f>[52]ACCOUNTS!N260</f>
        <v>0</v>
      </c>
      <c r="O260" s="739">
        <f>[52]ACCOUNTS!O260</f>
        <v>0</v>
      </c>
      <c r="P260" s="739">
        <f>[52]ACCOUNTS!P260</f>
        <v>0</v>
      </c>
      <c r="Q260" s="739">
        <f>[52]ACCOUNTS!Q260</f>
        <v>0</v>
      </c>
      <c r="R260" s="739">
        <f>[52]ACCOUNTS!R260</f>
        <v>0</v>
      </c>
    </row>
    <row r="261" spans="1:18" outlineLevel="1">
      <c r="A261" s="747"/>
      <c r="B261" s="693" t="str">
        <f>[52]ACCOUNTS!B261</f>
        <v>Sub-total</v>
      </c>
      <c r="C261" s="740">
        <f>[52]ACCOUNTS!C261</f>
        <v>180672605.83404735</v>
      </c>
      <c r="D261" s="740">
        <f>[52]ACCOUNTS!D261</f>
        <v>204174130.28999999</v>
      </c>
      <c r="E261" s="740">
        <f>[52]ACCOUNTS!E261</f>
        <v>-23501524.455952644</v>
      </c>
      <c r="F261" s="740">
        <f>[52]ACCOUNTS!F261</f>
        <v>0</v>
      </c>
      <c r="G261" s="740">
        <f>[52]ACCOUNTS!G261</f>
        <v>180672605.83404735</v>
      </c>
      <c r="H261" s="698"/>
      <c r="I261" s="741"/>
      <c r="J261" s="741"/>
      <c r="K261" s="741"/>
      <c r="L261" s="741"/>
      <c r="M261" s="741"/>
      <c r="N261" s="741"/>
      <c r="O261" s="741"/>
      <c r="P261" s="741"/>
      <c r="Q261" s="698"/>
      <c r="R261" s="741"/>
    </row>
    <row r="262" spans="1:18" outlineLevel="1"/>
    <row r="263" spans="1:18" outlineLevel="1">
      <c r="B263" s="12" t="s">
        <v>71</v>
      </c>
      <c r="D263" s="21"/>
    </row>
    <row r="264" spans="1:18" outlineLevel="1">
      <c r="A264" s="734">
        <f>[52]ACCOUNTS!A264</f>
        <v>555</v>
      </c>
      <c r="B264" s="735" t="str">
        <f>[52]ACCOUNTS!B264</f>
        <v>Purch Pwr - Other</v>
      </c>
      <c r="C264" s="736">
        <f>[52]ACCOUNTS!C264</f>
        <v>446679558.91286945</v>
      </c>
      <c r="D264" s="737">
        <f>[52]ACCOUNTS!D264</f>
        <v>591842797.56999886</v>
      </c>
      <c r="E264" s="738">
        <f>[52]ACCOUNTS!E264</f>
        <v>-145163238.65712938</v>
      </c>
      <c r="F264" s="738">
        <f>[52]ACCOUNTS!F264</f>
        <v>0</v>
      </c>
      <c r="G264" s="738">
        <f>[52]ACCOUNTS!G264</f>
        <v>446679558.91286945</v>
      </c>
      <c r="H264" s="698"/>
      <c r="I264" s="739" t="str">
        <f>[52]ACCOUNTS!I264</f>
        <v>F_PRODU</v>
      </c>
      <c r="J264" s="739" t="str">
        <f>[52]ACCOUNTS!J264</f>
        <v>PC4</v>
      </c>
      <c r="K264" s="739" t="str">
        <f>[52]ACCOUNTS!K264</f>
        <v>DEM_2B</v>
      </c>
      <c r="L264" s="739" t="str">
        <f>[52]ACCOUNTS!L264</f>
        <v>ENERGY_2</v>
      </c>
      <c r="M264" s="739">
        <f>[52]ACCOUNTS!M264</f>
        <v>0</v>
      </c>
      <c r="N264" s="739">
        <f>[52]ACCOUNTS!N264</f>
        <v>0</v>
      </c>
      <c r="O264" s="739">
        <f>[52]ACCOUNTS!O264</f>
        <v>0</v>
      </c>
      <c r="P264" s="739">
        <f>[52]ACCOUNTS!P264</f>
        <v>0</v>
      </c>
      <c r="Q264" s="739">
        <f>[52]ACCOUNTS!Q264</f>
        <v>0</v>
      </c>
      <c r="R264" s="739">
        <f>[52]ACCOUNTS!R264</f>
        <v>0</v>
      </c>
    </row>
    <row r="265" spans="1:18" outlineLevel="1">
      <c r="A265" s="734">
        <f>[52]ACCOUNTS!A265</f>
        <v>555.01</v>
      </c>
      <c r="B265" s="735" t="str">
        <f>[52]ACCOUNTS!B265</f>
        <v>Purch Pwr - Res Exchange</v>
      </c>
      <c r="C265" s="736">
        <f>[52]ACCOUNTS!C265</f>
        <v>0</v>
      </c>
      <c r="D265" s="737">
        <f>[52]ACCOUNTS!D265</f>
        <v>-77453659.509999901</v>
      </c>
      <c r="E265" s="738">
        <f>[52]ACCOUNTS!E265</f>
        <v>77453659.510000005</v>
      </c>
      <c r="F265" s="738">
        <f>[52]ACCOUNTS!F265</f>
        <v>0</v>
      </c>
      <c r="G265" s="738">
        <f>[52]ACCOUNTS!G265</f>
        <v>1.0430812835693359E-7</v>
      </c>
      <c r="H265" s="698"/>
      <c r="I265" s="739" t="str">
        <f>[52]ACCOUNTS!I265</f>
        <v>F_PRODU</v>
      </c>
      <c r="J265" s="739" t="str">
        <f>[52]ACCOUNTS!J265</f>
        <v>NRG</v>
      </c>
      <c r="K265" s="739">
        <f>[52]ACCOUNTS!K265</f>
        <v>0</v>
      </c>
      <c r="L265" s="739" t="str">
        <f>[52]ACCOUNTS!L265</f>
        <v>BPAX</v>
      </c>
      <c r="M265" s="739">
        <f>[52]ACCOUNTS!M265</f>
        <v>0</v>
      </c>
      <c r="N265" s="739">
        <f>[52]ACCOUNTS!N265</f>
        <v>0</v>
      </c>
      <c r="O265" s="739">
        <f>[52]ACCOUNTS!O265</f>
        <v>0</v>
      </c>
      <c r="P265" s="739">
        <f>[52]ACCOUNTS!P265</f>
        <v>0</v>
      </c>
      <c r="Q265" s="739">
        <f>[52]ACCOUNTS!Q265</f>
        <v>0</v>
      </c>
      <c r="R265" s="739">
        <f>[52]ACCOUNTS!R265</f>
        <v>0</v>
      </c>
    </row>
    <row r="266" spans="1:18" outlineLevel="1">
      <c r="A266" s="734" t="str">
        <f>[52]ACCOUNTS!A266</f>
        <v>~</v>
      </c>
      <c r="B266" s="735" t="str">
        <f>[52]ACCOUNTS!B266</f>
        <v>~</v>
      </c>
      <c r="C266" s="736">
        <f>[52]ACCOUNTS!C266</f>
        <v>0</v>
      </c>
      <c r="D266" s="737">
        <f>[52]ACCOUNTS!D266</f>
        <v>0</v>
      </c>
      <c r="E266" s="738">
        <f>[52]ACCOUNTS!E266</f>
        <v>0</v>
      </c>
      <c r="F266" s="738">
        <f>[52]ACCOUNTS!F266</f>
        <v>0</v>
      </c>
      <c r="G266" s="738">
        <f>[52]ACCOUNTS!G266</f>
        <v>0</v>
      </c>
      <c r="H266" s="698"/>
      <c r="I266" s="739">
        <f>[52]ACCOUNTS!I266</f>
        <v>0</v>
      </c>
      <c r="J266" s="739">
        <f>[52]ACCOUNTS!J266</f>
        <v>0</v>
      </c>
      <c r="K266" s="739">
        <f>[52]ACCOUNTS!K266</f>
        <v>0</v>
      </c>
      <c r="L266" s="739">
        <f>[52]ACCOUNTS!L266</f>
        <v>0</v>
      </c>
      <c r="M266" s="739">
        <f>[52]ACCOUNTS!M266</f>
        <v>0</v>
      </c>
      <c r="N266" s="739">
        <f>[52]ACCOUNTS!N266</f>
        <v>0</v>
      </c>
      <c r="O266" s="739">
        <f>[52]ACCOUNTS!O266</f>
        <v>0</v>
      </c>
      <c r="P266" s="739">
        <f>[52]ACCOUNTS!P266</f>
        <v>0</v>
      </c>
      <c r="Q266" s="739">
        <f>[52]ACCOUNTS!Q266</f>
        <v>0</v>
      </c>
      <c r="R266" s="739">
        <f>[52]ACCOUNTS!R266</f>
        <v>0</v>
      </c>
    </row>
    <row r="267" spans="1:18" outlineLevel="1">
      <c r="A267" s="734" t="str">
        <f>[52]ACCOUNTS!A267</f>
        <v>~</v>
      </c>
      <c r="B267" s="735" t="str">
        <f>[52]ACCOUNTS!B267</f>
        <v>~</v>
      </c>
      <c r="C267" s="736">
        <f>[52]ACCOUNTS!C267</f>
        <v>0</v>
      </c>
      <c r="D267" s="737">
        <f>[52]ACCOUNTS!D267</f>
        <v>0</v>
      </c>
      <c r="E267" s="738">
        <f>[52]ACCOUNTS!E267</f>
        <v>0</v>
      </c>
      <c r="F267" s="738">
        <f>[52]ACCOUNTS!F267</f>
        <v>0</v>
      </c>
      <c r="G267" s="738">
        <f>[52]ACCOUNTS!G267</f>
        <v>0</v>
      </c>
      <c r="H267" s="698"/>
      <c r="I267" s="739">
        <f>[52]ACCOUNTS!I267</f>
        <v>0</v>
      </c>
      <c r="J267" s="739">
        <f>[52]ACCOUNTS!J267</f>
        <v>0</v>
      </c>
      <c r="K267" s="739">
        <f>[52]ACCOUNTS!K267</f>
        <v>0</v>
      </c>
      <c r="L267" s="739">
        <f>[52]ACCOUNTS!L267</f>
        <v>0</v>
      </c>
      <c r="M267" s="739">
        <f>[52]ACCOUNTS!M267</f>
        <v>0</v>
      </c>
      <c r="N267" s="739">
        <f>[52]ACCOUNTS!N267</f>
        <v>0</v>
      </c>
      <c r="O267" s="739">
        <f>[52]ACCOUNTS!O267</f>
        <v>0</v>
      </c>
      <c r="P267" s="739">
        <f>[52]ACCOUNTS!P267</f>
        <v>0</v>
      </c>
      <c r="Q267" s="739">
        <f>[52]ACCOUNTS!Q267</f>
        <v>0</v>
      </c>
      <c r="R267" s="739">
        <f>[52]ACCOUNTS!R267</f>
        <v>0</v>
      </c>
    </row>
    <row r="268" spans="1:18" outlineLevel="1">
      <c r="A268" s="734" t="str">
        <f>[52]ACCOUNTS!A268</f>
        <v>~</v>
      </c>
      <c r="B268" s="735" t="str">
        <f>[52]ACCOUNTS!B268</f>
        <v>~</v>
      </c>
      <c r="C268" s="736">
        <f>[52]ACCOUNTS!C268</f>
        <v>0</v>
      </c>
      <c r="D268" s="737">
        <f>[52]ACCOUNTS!D268</f>
        <v>0</v>
      </c>
      <c r="E268" s="738">
        <f>[52]ACCOUNTS!E268</f>
        <v>0</v>
      </c>
      <c r="F268" s="738">
        <f>[52]ACCOUNTS!F268</f>
        <v>0</v>
      </c>
      <c r="G268" s="738">
        <f>[52]ACCOUNTS!G268</f>
        <v>0</v>
      </c>
      <c r="H268" s="698"/>
      <c r="I268" s="739">
        <f>[52]ACCOUNTS!I268</f>
        <v>0</v>
      </c>
      <c r="J268" s="739">
        <f>[52]ACCOUNTS!J268</f>
        <v>0</v>
      </c>
      <c r="K268" s="739">
        <f>[52]ACCOUNTS!K268</f>
        <v>0</v>
      </c>
      <c r="L268" s="739">
        <f>[52]ACCOUNTS!L268</f>
        <v>0</v>
      </c>
      <c r="M268" s="739">
        <f>[52]ACCOUNTS!M268</f>
        <v>0</v>
      </c>
      <c r="N268" s="739">
        <f>[52]ACCOUNTS!N268</f>
        <v>0</v>
      </c>
      <c r="O268" s="739">
        <f>[52]ACCOUNTS!O268</f>
        <v>0</v>
      </c>
      <c r="P268" s="739">
        <f>[52]ACCOUNTS!P268</f>
        <v>0</v>
      </c>
      <c r="Q268" s="739">
        <f>[52]ACCOUNTS!Q268</f>
        <v>0</v>
      </c>
      <c r="R268" s="739">
        <f>[52]ACCOUNTS!R268</f>
        <v>0</v>
      </c>
    </row>
    <row r="269" spans="1:18" outlineLevel="1">
      <c r="A269" s="734" t="str">
        <f>[52]ACCOUNTS!A269</f>
        <v>~</v>
      </c>
      <c r="B269" s="735" t="str">
        <f>[52]ACCOUNTS!B269</f>
        <v>~</v>
      </c>
      <c r="C269" s="736">
        <f>[52]ACCOUNTS!C269</f>
        <v>0</v>
      </c>
      <c r="D269" s="737">
        <f>[52]ACCOUNTS!D269</f>
        <v>0</v>
      </c>
      <c r="E269" s="738">
        <f>[52]ACCOUNTS!E269</f>
        <v>0</v>
      </c>
      <c r="F269" s="738">
        <f>[52]ACCOUNTS!F269</f>
        <v>0</v>
      </c>
      <c r="G269" s="738">
        <f>[52]ACCOUNTS!G269</f>
        <v>0</v>
      </c>
      <c r="H269" s="698"/>
      <c r="I269" s="739">
        <f>[52]ACCOUNTS!I269</f>
        <v>0</v>
      </c>
      <c r="J269" s="739">
        <f>[52]ACCOUNTS!J269</f>
        <v>0</v>
      </c>
      <c r="K269" s="739">
        <f>[52]ACCOUNTS!K269</f>
        <v>0</v>
      </c>
      <c r="L269" s="739">
        <f>[52]ACCOUNTS!L269</f>
        <v>0</v>
      </c>
      <c r="M269" s="739">
        <f>[52]ACCOUNTS!M269</f>
        <v>0</v>
      </c>
      <c r="N269" s="739">
        <f>[52]ACCOUNTS!N269</f>
        <v>0</v>
      </c>
      <c r="O269" s="739">
        <f>[52]ACCOUNTS!O269</f>
        <v>0</v>
      </c>
      <c r="P269" s="739">
        <f>[52]ACCOUNTS!P269</f>
        <v>0</v>
      </c>
      <c r="Q269" s="739">
        <f>[52]ACCOUNTS!Q269</f>
        <v>0</v>
      </c>
      <c r="R269" s="739">
        <f>[52]ACCOUNTS!R269</f>
        <v>0</v>
      </c>
    </row>
    <row r="270" spans="1:18" outlineLevel="1">
      <c r="A270" s="747"/>
      <c r="B270" s="693" t="str">
        <f>[52]ACCOUNTS!B270</f>
        <v>Sub-total</v>
      </c>
      <c r="C270" s="740">
        <f>[52]ACCOUNTS!C270</f>
        <v>446679558.91286945</v>
      </c>
      <c r="D270" s="740">
        <f>[52]ACCOUNTS!D270</f>
        <v>514389138.05999899</v>
      </c>
      <c r="E270" s="740">
        <f>[52]ACCOUNTS!E270</f>
        <v>-67709579.147129372</v>
      </c>
      <c r="F270" s="740">
        <f>[52]ACCOUNTS!F270</f>
        <v>0</v>
      </c>
      <c r="G270" s="740">
        <f>[52]ACCOUNTS!G270</f>
        <v>446679558.91286957</v>
      </c>
      <c r="H270" s="698"/>
      <c r="I270" s="741"/>
      <c r="J270" s="741"/>
      <c r="K270" s="741"/>
      <c r="L270" s="741"/>
      <c r="M270" s="741"/>
      <c r="N270" s="741"/>
      <c r="O270" s="741"/>
      <c r="P270" s="741"/>
      <c r="Q270" s="698"/>
      <c r="R270" s="741"/>
    </row>
    <row r="271" spans="1:18" outlineLevel="1"/>
    <row r="272" spans="1:18" outlineLevel="1">
      <c r="B272" s="12" t="s">
        <v>72</v>
      </c>
    </row>
    <row r="273" spans="1:18" outlineLevel="1">
      <c r="A273" s="734">
        <f>[52]ACCOUNTS!A273</f>
        <v>565</v>
      </c>
      <c r="B273" s="735" t="str">
        <f>[52]ACCOUNTS!B273</f>
        <v>Wheeling by Others - Wheeling</v>
      </c>
      <c r="C273" s="736">
        <f>[52]ACCOUNTS!C273</f>
        <v>112334321.32462588</v>
      </c>
      <c r="D273" s="737">
        <f>[52]ACCOUNTS!D273</f>
        <v>115807777.5999999</v>
      </c>
      <c r="E273" s="738">
        <f>[52]ACCOUNTS!E273</f>
        <v>-3473456.2753740251</v>
      </c>
      <c r="F273" s="738">
        <f>[52]ACCOUNTS!F273</f>
        <v>0</v>
      </c>
      <c r="G273" s="738">
        <f>[52]ACCOUNTS!G273</f>
        <v>112334321.32462588</v>
      </c>
      <c r="H273" s="698"/>
      <c r="I273" s="739">
        <f>[52]ACCOUNTS!I273</f>
        <v>0</v>
      </c>
      <c r="J273" s="739">
        <f>[52]ACCOUNTS!J273</f>
        <v>0</v>
      </c>
      <c r="K273" s="739">
        <f>[52]ACCOUNTS!K273</f>
        <v>0</v>
      </c>
      <c r="L273" s="739">
        <f>[52]ACCOUNTS!L273</f>
        <v>0</v>
      </c>
      <c r="M273" s="739">
        <f>[52]ACCOUNTS!M273</f>
        <v>0</v>
      </c>
      <c r="N273" s="739">
        <f>[52]ACCOUNTS!N273</f>
        <v>0</v>
      </c>
      <c r="O273" s="739">
        <f>[52]ACCOUNTS!O273</f>
        <v>0</v>
      </c>
      <c r="P273" s="739">
        <f>[52]ACCOUNTS!P273</f>
        <v>0</v>
      </c>
      <c r="Q273" s="739">
        <f>[52]ACCOUNTS!Q273</f>
        <v>0</v>
      </c>
      <c r="R273" s="739" t="str">
        <f>[52]ACCOUNTS!R273</f>
        <v>PP.T</v>
      </c>
    </row>
    <row r="274" spans="1:18" outlineLevel="1">
      <c r="A274" s="734" t="str">
        <f>[52]ACCOUNTS!A274</f>
        <v>~</v>
      </c>
      <c r="B274" s="735" t="str">
        <f>[52]ACCOUNTS!B274</f>
        <v>~</v>
      </c>
      <c r="C274" s="736">
        <f>[52]ACCOUNTS!C274</f>
        <v>0</v>
      </c>
      <c r="D274" s="737">
        <f>[52]ACCOUNTS!D274</f>
        <v>0</v>
      </c>
      <c r="E274" s="738">
        <f>[52]ACCOUNTS!E274</f>
        <v>0</v>
      </c>
      <c r="F274" s="738">
        <f>[52]ACCOUNTS!F274</f>
        <v>0</v>
      </c>
      <c r="G274" s="738">
        <f>[52]ACCOUNTS!G274</f>
        <v>0</v>
      </c>
      <c r="H274" s="698"/>
      <c r="I274" s="739">
        <f>[52]ACCOUNTS!I274</f>
        <v>0</v>
      </c>
      <c r="J274" s="739">
        <f>[52]ACCOUNTS!J274</f>
        <v>0</v>
      </c>
      <c r="K274" s="739">
        <f>[52]ACCOUNTS!K274</f>
        <v>0</v>
      </c>
      <c r="L274" s="739">
        <f>[52]ACCOUNTS!L274</f>
        <v>0</v>
      </c>
      <c r="M274" s="739">
        <f>[52]ACCOUNTS!M274</f>
        <v>0</v>
      </c>
      <c r="N274" s="739">
        <f>[52]ACCOUNTS!N274</f>
        <v>0</v>
      </c>
      <c r="O274" s="739">
        <f>[52]ACCOUNTS!O274</f>
        <v>0</v>
      </c>
      <c r="P274" s="739">
        <f>[52]ACCOUNTS!P274</f>
        <v>0</v>
      </c>
      <c r="Q274" s="739">
        <f>[52]ACCOUNTS!Q274</f>
        <v>0</v>
      </c>
      <c r="R274" s="739">
        <f>[52]ACCOUNTS!R274</f>
        <v>0</v>
      </c>
    </row>
    <row r="275" spans="1:18" outlineLevel="1">
      <c r="A275" s="734" t="str">
        <f>[52]ACCOUNTS!A275</f>
        <v>~</v>
      </c>
      <c r="B275" s="735" t="str">
        <f>[52]ACCOUNTS!B275</f>
        <v>~</v>
      </c>
      <c r="C275" s="736">
        <f>[52]ACCOUNTS!C275</f>
        <v>0</v>
      </c>
      <c r="D275" s="737">
        <f>[52]ACCOUNTS!D275</f>
        <v>0</v>
      </c>
      <c r="E275" s="738">
        <f>[52]ACCOUNTS!E275</f>
        <v>0</v>
      </c>
      <c r="F275" s="738">
        <f>[52]ACCOUNTS!F275</f>
        <v>0</v>
      </c>
      <c r="G275" s="738">
        <f>[52]ACCOUNTS!G275</f>
        <v>0</v>
      </c>
      <c r="H275" s="698"/>
      <c r="I275" s="739">
        <f>[52]ACCOUNTS!I275</f>
        <v>0</v>
      </c>
      <c r="J275" s="739">
        <f>[52]ACCOUNTS!J275</f>
        <v>0</v>
      </c>
      <c r="K275" s="739">
        <f>[52]ACCOUNTS!K275</f>
        <v>0</v>
      </c>
      <c r="L275" s="739">
        <f>[52]ACCOUNTS!L275</f>
        <v>0</v>
      </c>
      <c r="M275" s="739">
        <f>[52]ACCOUNTS!M275</f>
        <v>0</v>
      </c>
      <c r="N275" s="739">
        <f>[52]ACCOUNTS!N275</f>
        <v>0</v>
      </c>
      <c r="O275" s="739">
        <f>[52]ACCOUNTS!O275</f>
        <v>0</v>
      </c>
      <c r="P275" s="739">
        <f>[52]ACCOUNTS!P275</f>
        <v>0</v>
      </c>
      <c r="Q275" s="739">
        <f>[52]ACCOUNTS!Q275</f>
        <v>0</v>
      </c>
      <c r="R275" s="739">
        <f>[52]ACCOUNTS!R275</f>
        <v>0</v>
      </c>
    </row>
    <row r="276" spans="1:18" outlineLevel="1">
      <c r="A276" s="747"/>
      <c r="B276" s="693" t="str">
        <f>[52]ACCOUNTS!B276</f>
        <v>Sub-total</v>
      </c>
      <c r="C276" s="740">
        <f>[52]ACCOUNTS!C276</f>
        <v>112334321.32462588</v>
      </c>
      <c r="D276" s="740">
        <f>[52]ACCOUNTS!D276</f>
        <v>115807777.5999999</v>
      </c>
      <c r="E276" s="740">
        <f>[52]ACCOUNTS!E276</f>
        <v>-3473456.2753740251</v>
      </c>
      <c r="F276" s="740">
        <f>[52]ACCOUNTS!F276</f>
        <v>0</v>
      </c>
      <c r="G276" s="740">
        <f>[52]ACCOUNTS!G276</f>
        <v>112334321.32462588</v>
      </c>
      <c r="H276" s="698"/>
      <c r="I276" s="741"/>
      <c r="J276" s="741"/>
      <c r="K276" s="741"/>
      <c r="L276" s="741"/>
      <c r="M276" s="741"/>
      <c r="N276" s="741"/>
      <c r="O276" s="741"/>
      <c r="P276" s="741"/>
      <c r="Q276" s="698"/>
      <c r="R276" s="741"/>
    </row>
    <row r="277" spans="1:18" outlineLevel="1"/>
    <row r="278" spans="1:18" outlineLevel="1">
      <c r="B278" s="12" t="s">
        <v>73</v>
      </c>
    </row>
    <row r="279" spans="1:18" outlineLevel="1">
      <c r="A279" s="734">
        <f>[52]ACCOUNTS!A279</f>
        <v>500</v>
      </c>
      <c r="B279" s="735" t="str">
        <f>[52]ACCOUNTS!B279</f>
        <v xml:space="preserve">Steam Prod O&amp;M </v>
      </c>
      <c r="C279" s="736">
        <f>[52]ACCOUNTS!C279</f>
        <v>46113929.731610216</v>
      </c>
      <c r="D279" s="737">
        <f>[52]ACCOUNTS!D279</f>
        <v>54000040.539999992</v>
      </c>
      <c r="E279" s="738">
        <f>[52]ACCOUNTS!E279</f>
        <v>-7886110.8083897755</v>
      </c>
      <c r="F279" s="738">
        <f>[52]ACCOUNTS!F279</f>
        <v>0</v>
      </c>
      <c r="G279" s="738">
        <f>[52]ACCOUNTS!G279</f>
        <v>46113929.731610216</v>
      </c>
      <c r="H279" s="698"/>
      <c r="I279" s="739">
        <f>[52]ACCOUNTS!I279</f>
        <v>0</v>
      </c>
      <c r="J279" s="739">
        <f>[52]ACCOUNTS!J279</f>
        <v>0</v>
      </c>
      <c r="K279" s="739">
        <f>[52]ACCOUNTS!K279</f>
        <v>0</v>
      </c>
      <c r="L279" s="739">
        <f>[52]ACCOUNTS!L279</f>
        <v>0</v>
      </c>
      <c r="M279" s="739">
        <f>[52]ACCOUNTS!M279</f>
        <v>0</v>
      </c>
      <c r="N279" s="739">
        <f>[52]ACCOUNTS!N279</f>
        <v>0</v>
      </c>
      <c r="O279" s="739">
        <f>[52]ACCOUNTS!O279</f>
        <v>0</v>
      </c>
      <c r="P279" s="739">
        <f>[52]ACCOUNTS!P279</f>
        <v>0</v>
      </c>
      <c r="Q279" s="739">
        <f>[52]ACCOUNTS!Q279</f>
        <v>0</v>
      </c>
      <c r="R279" s="739" t="str">
        <f>[52]ACCOUNTS!R279</f>
        <v>PP.T</v>
      </c>
    </row>
    <row r="280" spans="1:18" outlineLevel="1">
      <c r="A280" s="734">
        <f>[52]ACCOUNTS!A280</f>
        <v>535</v>
      </c>
      <c r="B280" s="735" t="str">
        <f>[52]ACCOUNTS!B280</f>
        <v>Hydro Prod O&amp;M - O&amp;M</v>
      </c>
      <c r="C280" s="736">
        <f>[52]ACCOUNTS!C280</f>
        <v>13175059.809510775</v>
      </c>
      <c r="D280" s="737">
        <f>[52]ACCOUNTS!D280</f>
        <v>15150977.669999991</v>
      </c>
      <c r="E280" s="738">
        <f>[52]ACCOUNTS!E280</f>
        <v>-1975917.8604892162</v>
      </c>
      <c r="F280" s="738">
        <f>[52]ACCOUNTS!F280</f>
        <v>0</v>
      </c>
      <c r="G280" s="738">
        <f>[52]ACCOUNTS!G280</f>
        <v>13175059.809510775</v>
      </c>
      <c r="H280" s="698"/>
      <c r="I280" s="739">
        <f>[52]ACCOUNTS!I280</f>
        <v>0</v>
      </c>
      <c r="J280" s="739">
        <f>[52]ACCOUNTS!J280</f>
        <v>0</v>
      </c>
      <c r="K280" s="739">
        <f>[52]ACCOUNTS!K280</f>
        <v>0</v>
      </c>
      <c r="L280" s="739">
        <f>[52]ACCOUNTS!L280</f>
        <v>0</v>
      </c>
      <c r="M280" s="739">
        <f>[52]ACCOUNTS!M280</f>
        <v>0</v>
      </c>
      <c r="N280" s="739">
        <f>[52]ACCOUNTS!N280</f>
        <v>0</v>
      </c>
      <c r="O280" s="739">
        <f>[52]ACCOUNTS!O280</f>
        <v>0</v>
      </c>
      <c r="P280" s="739">
        <f>[52]ACCOUNTS!P280</f>
        <v>0</v>
      </c>
      <c r="Q280" s="739">
        <f>[52]ACCOUNTS!Q280</f>
        <v>0</v>
      </c>
      <c r="R280" s="739" t="str">
        <f>[52]ACCOUNTS!R280</f>
        <v>PP.T</v>
      </c>
    </row>
    <row r="281" spans="1:18" outlineLevel="1">
      <c r="A281" s="734">
        <f>[52]ACCOUNTS!A281</f>
        <v>545</v>
      </c>
      <c r="B281" s="735" t="str">
        <f>[52]ACCOUNTS!B281</f>
        <v>Other Prod O&amp;M - O&amp;M</v>
      </c>
      <c r="C281" s="736">
        <f>[52]ACCOUNTS!C281</f>
        <v>49792154.204511046</v>
      </c>
      <c r="D281" s="737">
        <f>[52]ACCOUNTS!D281</f>
        <v>57907702.229999997</v>
      </c>
      <c r="E281" s="738">
        <f>[52]ACCOUNTS!E281</f>
        <v>-8115548.0254889531</v>
      </c>
      <c r="F281" s="738">
        <f>[52]ACCOUNTS!F281</f>
        <v>0</v>
      </c>
      <c r="G281" s="738">
        <f>[52]ACCOUNTS!G281</f>
        <v>49792154.204511046</v>
      </c>
      <c r="H281" s="698"/>
      <c r="I281" s="739">
        <f>[52]ACCOUNTS!I281</f>
        <v>0</v>
      </c>
      <c r="J281" s="739">
        <f>[52]ACCOUNTS!J281</f>
        <v>0</v>
      </c>
      <c r="K281" s="739">
        <f>[52]ACCOUNTS!K281</f>
        <v>0</v>
      </c>
      <c r="L281" s="739">
        <f>[52]ACCOUNTS!L281</f>
        <v>0</v>
      </c>
      <c r="M281" s="739">
        <f>[52]ACCOUNTS!M281</f>
        <v>0</v>
      </c>
      <c r="N281" s="739">
        <f>[52]ACCOUNTS!N281</f>
        <v>0</v>
      </c>
      <c r="O281" s="739">
        <f>[52]ACCOUNTS!O281</f>
        <v>0</v>
      </c>
      <c r="P281" s="739">
        <f>[52]ACCOUNTS!P281</f>
        <v>0</v>
      </c>
      <c r="Q281" s="739">
        <f>[52]ACCOUNTS!Q281</f>
        <v>0</v>
      </c>
      <c r="R281" s="739" t="str">
        <f>[52]ACCOUNTS!R281</f>
        <v>PP.T</v>
      </c>
    </row>
    <row r="282" spans="1:18" outlineLevel="1">
      <c r="A282" s="734">
        <f>[52]ACCOUNTS!A282</f>
        <v>556</v>
      </c>
      <c r="B282" s="735" t="str">
        <f>[52]ACCOUNTS!B282</f>
        <v>System Control &amp; Load Dispatch</v>
      </c>
      <c r="C282" s="736">
        <f>[52]ACCOUNTS!C282</f>
        <v>94648.422495439925</v>
      </c>
      <c r="D282" s="737">
        <f>[52]ACCOUNTS!D282</f>
        <v>109272.45</v>
      </c>
      <c r="E282" s="738">
        <f>[52]ACCOUNTS!E282</f>
        <v>-14624.027504560077</v>
      </c>
      <c r="F282" s="738">
        <f>[52]ACCOUNTS!F282</f>
        <v>0</v>
      </c>
      <c r="G282" s="738">
        <f>[52]ACCOUNTS!G282</f>
        <v>94648.422495439925</v>
      </c>
      <c r="H282" s="698"/>
      <c r="I282" s="739">
        <f>[52]ACCOUNTS!I282</f>
        <v>0</v>
      </c>
      <c r="J282" s="739">
        <f>[52]ACCOUNTS!J282</f>
        <v>0</v>
      </c>
      <c r="K282" s="739">
        <f>[52]ACCOUNTS!K282</f>
        <v>0</v>
      </c>
      <c r="L282" s="739">
        <f>[52]ACCOUNTS!L282</f>
        <v>0</v>
      </c>
      <c r="M282" s="739">
        <f>[52]ACCOUNTS!M282</f>
        <v>0</v>
      </c>
      <c r="N282" s="739">
        <f>[52]ACCOUNTS!N282</f>
        <v>0</v>
      </c>
      <c r="O282" s="739">
        <f>[52]ACCOUNTS!O282</f>
        <v>0</v>
      </c>
      <c r="P282" s="739">
        <f>[52]ACCOUNTS!P282</f>
        <v>0</v>
      </c>
      <c r="Q282" s="739">
        <f>[52]ACCOUNTS!Q282</f>
        <v>0</v>
      </c>
      <c r="R282" s="739" t="str">
        <f>[52]ACCOUNTS!R282</f>
        <v>PP.T</v>
      </c>
    </row>
    <row r="283" spans="1:18" outlineLevel="1">
      <c r="A283" s="734" t="str">
        <f>[52]ACCOUNTS!A283</f>
        <v>~</v>
      </c>
      <c r="B283" s="735" t="str">
        <f>[52]ACCOUNTS!B283</f>
        <v>~</v>
      </c>
      <c r="C283" s="736">
        <f>[52]ACCOUNTS!C283</f>
        <v>0</v>
      </c>
      <c r="D283" s="737">
        <f>[52]ACCOUNTS!D283</f>
        <v>0</v>
      </c>
      <c r="E283" s="738">
        <f>[52]ACCOUNTS!E283</f>
        <v>0</v>
      </c>
      <c r="F283" s="738">
        <f>[52]ACCOUNTS!F283</f>
        <v>0</v>
      </c>
      <c r="G283" s="738">
        <f>[52]ACCOUNTS!G283</f>
        <v>0</v>
      </c>
      <c r="H283" s="698"/>
      <c r="I283" s="739">
        <f>[52]ACCOUNTS!I283</f>
        <v>0</v>
      </c>
      <c r="J283" s="739">
        <f>[52]ACCOUNTS!J283</f>
        <v>0</v>
      </c>
      <c r="K283" s="739">
        <f>[52]ACCOUNTS!K283</f>
        <v>0</v>
      </c>
      <c r="L283" s="739">
        <f>[52]ACCOUNTS!L283</f>
        <v>0</v>
      </c>
      <c r="M283" s="739">
        <f>[52]ACCOUNTS!M283</f>
        <v>0</v>
      </c>
      <c r="N283" s="739">
        <f>[52]ACCOUNTS!N283</f>
        <v>0</v>
      </c>
      <c r="O283" s="739">
        <f>[52]ACCOUNTS!O283</f>
        <v>0</v>
      </c>
      <c r="P283" s="739">
        <f>[52]ACCOUNTS!P283</f>
        <v>0</v>
      </c>
      <c r="Q283" s="739">
        <f>[52]ACCOUNTS!Q283</f>
        <v>0</v>
      </c>
      <c r="R283" s="739">
        <f>[52]ACCOUNTS!R283</f>
        <v>0</v>
      </c>
    </row>
    <row r="284" spans="1:18" outlineLevel="1">
      <c r="A284" s="734" t="str">
        <f>[52]ACCOUNTS!A284</f>
        <v>~</v>
      </c>
      <c r="B284" s="735" t="str">
        <f>[52]ACCOUNTS!B284</f>
        <v>~</v>
      </c>
      <c r="C284" s="736">
        <f>[52]ACCOUNTS!C284</f>
        <v>0</v>
      </c>
      <c r="D284" s="737">
        <f>[52]ACCOUNTS!D284</f>
        <v>0</v>
      </c>
      <c r="E284" s="738">
        <f>[52]ACCOUNTS!E284</f>
        <v>0</v>
      </c>
      <c r="F284" s="738">
        <f>[52]ACCOUNTS!F284</f>
        <v>0</v>
      </c>
      <c r="G284" s="738">
        <f>[52]ACCOUNTS!G284</f>
        <v>0</v>
      </c>
      <c r="H284" s="698"/>
      <c r="I284" s="739">
        <f>[52]ACCOUNTS!I284</f>
        <v>0</v>
      </c>
      <c r="J284" s="739">
        <f>[52]ACCOUNTS!J284</f>
        <v>0</v>
      </c>
      <c r="K284" s="739">
        <f>[52]ACCOUNTS!K284</f>
        <v>0</v>
      </c>
      <c r="L284" s="739">
        <f>[52]ACCOUNTS!L284</f>
        <v>0</v>
      </c>
      <c r="M284" s="739">
        <f>[52]ACCOUNTS!M284</f>
        <v>0</v>
      </c>
      <c r="N284" s="739">
        <f>[52]ACCOUNTS!N284</f>
        <v>0</v>
      </c>
      <c r="O284" s="739">
        <f>[52]ACCOUNTS!O284</f>
        <v>0</v>
      </c>
      <c r="P284" s="739">
        <f>[52]ACCOUNTS!P284</f>
        <v>0</v>
      </c>
      <c r="Q284" s="739">
        <f>[52]ACCOUNTS!Q284</f>
        <v>0</v>
      </c>
      <c r="R284" s="739">
        <f>[52]ACCOUNTS!R284</f>
        <v>0</v>
      </c>
    </row>
    <row r="285" spans="1:18" s="4" customFormat="1" outlineLevel="1">
      <c r="A285" s="748"/>
      <c r="B285" s="693" t="str">
        <f>[52]ACCOUNTS!B285</f>
        <v>Sub-total</v>
      </c>
      <c r="C285" s="740">
        <f>[52]ACCOUNTS!C285</f>
        <v>109175792.16812748</v>
      </c>
      <c r="D285" s="740">
        <f>[52]ACCOUNTS!D285</f>
        <v>127167992.88999997</v>
      </c>
      <c r="E285" s="740">
        <f>[52]ACCOUNTS!E285</f>
        <v>-17992200.721872505</v>
      </c>
      <c r="F285" s="740">
        <f>[52]ACCOUNTS!F285</f>
        <v>0</v>
      </c>
      <c r="G285" s="740">
        <f>[52]ACCOUNTS!G285</f>
        <v>109175792.16812748</v>
      </c>
      <c r="H285" s="698"/>
      <c r="I285" s="741"/>
      <c r="J285" s="741"/>
      <c r="K285" s="741"/>
      <c r="L285" s="741"/>
      <c r="M285" s="741"/>
      <c r="N285" s="741"/>
      <c r="O285" s="741"/>
      <c r="P285" s="741"/>
      <c r="Q285" s="698"/>
      <c r="R285" s="741"/>
    </row>
    <row r="286" spans="1:18" outlineLevel="1"/>
    <row r="287" spans="1:18" outlineLevel="1">
      <c r="B287" s="12" t="s">
        <v>74</v>
      </c>
    </row>
    <row r="288" spans="1:18" outlineLevel="1">
      <c r="A288" s="734">
        <f>[52]ACCOUNTS!A288</f>
        <v>565.01</v>
      </c>
      <c r="B288" s="735" t="str">
        <f>[52]ACCOUNTS!B288</f>
        <v>Transmission O&amp;M - Washington</v>
      </c>
      <c r="C288" s="736">
        <f>[52]ACCOUNTS!C288</f>
        <v>19056918.888669107</v>
      </c>
      <c r="D288" s="737">
        <f>[52]ACCOUNTS!D288</f>
        <v>18773654.446233809</v>
      </c>
      <c r="E288" s="738">
        <f>[52]ACCOUNTS!E288</f>
        <v>283264.44243529852</v>
      </c>
      <c r="F288" s="738">
        <f>[52]ACCOUNTS!F288</f>
        <v>0</v>
      </c>
      <c r="G288" s="738">
        <f>[52]ACCOUNTS!G288</f>
        <v>19056918.888669107</v>
      </c>
      <c r="H288" s="698"/>
      <c r="I288" s="739" t="str">
        <f>[52]ACCOUNTS!I288</f>
        <v>F_TRANS</v>
      </c>
      <c r="J288" s="739" t="str">
        <f>[52]ACCOUNTS!J288</f>
        <v>PC3</v>
      </c>
      <c r="K288" s="739" t="str">
        <f>[52]ACCOUNTS!K288</f>
        <v>DEM_2A</v>
      </c>
      <c r="L288" s="739" t="str">
        <f>[52]ACCOUNTS!L288</f>
        <v>ENERGY_1</v>
      </c>
      <c r="M288" s="739">
        <f>[52]ACCOUNTS!M288</f>
        <v>0</v>
      </c>
      <c r="N288" s="739">
        <f>[52]ACCOUNTS!N288</f>
        <v>0</v>
      </c>
      <c r="O288" s="739">
        <f>[52]ACCOUNTS!O288</f>
        <v>0</v>
      </c>
      <c r="P288" s="739">
        <f>[52]ACCOUNTS!P288</f>
        <v>0</v>
      </c>
      <c r="Q288" s="739">
        <f>[52]ACCOUNTS!Q288</f>
        <v>0</v>
      </c>
      <c r="R288" s="739">
        <f>[52]ACCOUNTS!R288</f>
        <v>0</v>
      </c>
    </row>
    <row r="289" spans="1:18" outlineLevel="1">
      <c r="A289" s="734">
        <f>[52]ACCOUNTS!A289</f>
        <v>565.02</v>
      </c>
      <c r="B289" s="735" t="str">
        <f>[52]ACCOUNTS!B289</f>
        <v>Transmission O&amp;M - Washington GIF</v>
      </c>
      <c r="C289" s="736">
        <f>[52]ACCOUNTS!C289</f>
        <v>2801718.1714950614</v>
      </c>
      <c r="D289" s="737">
        <f>[52]ACCOUNTS!D289</f>
        <v>2760073.0797388451</v>
      </c>
      <c r="E289" s="738">
        <f>[52]ACCOUNTS!E289</f>
        <v>41645.09175621609</v>
      </c>
      <c r="F289" s="738">
        <f>[52]ACCOUNTS!F289</f>
        <v>0</v>
      </c>
      <c r="G289" s="738">
        <f>[52]ACCOUNTS!G289</f>
        <v>2801718.1714950614</v>
      </c>
      <c r="H289" s="698"/>
      <c r="I289" s="739" t="str">
        <f>[52]ACCOUNTS!I289</f>
        <v>F_TRANS</v>
      </c>
      <c r="J289" s="739" t="str">
        <f>[52]ACCOUNTS!J289</f>
        <v>PC4</v>
      </c>
      <c r="K289" s="739" t="str">
        <f>[52]ACCOUNTS!K289</f>
        <v>DEM_2B</v>
      </c>
      <c r="L289" s="739" t="str">
        <f>[52]ACCOUNTS!L289</f>
        <v>ENERGY_2</v>
      </c>
      <c r="M289" s="739">
        <f>[52]ACCOUNTS!M289</f>
        <v>0</v>
      </c>
      <c r="N289" s="739">
        <f>[52]ACCOUNTS!N289</f>
        <v>0</v>
      </c>
      <c r="O289" s="739">
        <f>[52]ACCOUNTS!O289</f>
        <v>0</v>
      </c>
      <c r="P289" s="739">
        <f>[52]ACCOUNTS!P289</f>
        <v>0</v>
      </c>
      <c r="Q289" s="739">
        <f>[52]ACCOUNTS!Q289</f>
        <v>0</v>
      </c>
      <c r="R289" s="739">
        <f>[52]ACCOUNTS!R289</f>
        <v>0</v>
      </c>
    </row>
    <row r="290" spans="1:18" outlineLevel="1">
      <c r="A290" s="734">
        <f>[52]ACCOUNTS!A290</f>
        <v>565.03</v>
      </c>
      <c r="B290" s="735" t="str">
        <f>[52]ACCOUNTS!B290</f>
        <v>Transmission O&amp;M - Washington LIF</v>
      </c>
      <c r="C290" s="736">
        <f>[52]ACCOUNTS!C290</f>
        <v>6423.5119633552431</v>
      </c>
      <c r="D290" s="737">
        <f>[52]ACCOUNTS!D290</f>
        <v>6328.0320725394113</v>
      </c>
      <c r="E290" s="738">
        <f>[52]ACCOUNTS!E290</f>
        <v>95.479890815831993</v>
      </c>
      <c r="F290" s="738">
        <f>[52]ACCOUNTS!F290</f>
        <v>0</v>
      </c>
      <c r="G290" s="738">
        <f>[52]ACCOUNTS!G290</f>
        <v>6423.5119633552431</v>
      </c>
      <c r="H290" s="698"/>
      <c r="I290" s="739" t="str">
        <f>[52]ACCOUNTS!I290</f>
        <v>F_TRANS</v>
      </c>
      <c r="J290" s="739" t="str">
        <f>[52]ACCOUNTS!J290</f>
        <v>DEM</v>
      </c>
      <c r="K290" s="739" t="str">
        <f>[52]ACCOUNTS!K290</f>
        <v>DIR_449</v>
      </c>
      <c r="L290" s="739">
        <f>[52]ACCOUNTS!L290</f>
        <v>0</v>
      </c>
      <c r="M290" s="739">
        <f>[52]ACCOUNTS!M290</f>
        <v>0</v>
      </c>
      <c r="N290" s="739">
        <f>[52]ACCOUNTS!N290</f>
        <v>0</v>
      </c>
      <c r="O290" s="739">
        <f>[52]ACCOUNTS!O290</f>
        <v>0</v>
      </c>
      <c r="P290" s="739">
        <f>[52]ACCOUNTS!P290</f>
        <v>0</v>
      </c>
      <c r="Q290" s="739">
        <f>[52]ACCOUNTS!Q290</f>
        <v>0</v>
      </c>
      <c r="R290" s="739">
        <f>[52]ACCOUNTS!R290</f>
        <v>0</v>
      </c>
    </row>
    <row r="291" spans="1:18" outlineLevel="1">
      <c r="A291" s="734">
        <f>[52]ACCOUNTS!A291</f>
        <v>565.04</v>
      </c>
      <c r="B291" s="735" t="str">
        <f>[52]ACCOUNTS!B291</f>
        <v>Transmission O&amp;M - Non-Washington</v>
      </c>
      <c r="C291" s="736">
        <f>[52]ACCOUNTS!C291</f>
        <v>2943194.9422494383</v>
      </c>
      <c r="D291" s="737">
        <f>[52]ACCOUNTS!D291</f>
        <v>2899446.921954805</v>
      </c>
      <c r="E291" s="738">
        <f>[52]ACCOUNTS!E291</f>
        <v>43748.020294633345</v>
      </c>
      <c r="F291" s="738">
        <f>[52]ACCOUNTS!F291</f>
        <v>0</v>
      </c>
      <c r="G291" s="738">
        <f>[52]ACCOUNTS!G291</f>
        <v>2943194.9422494383</v>
      </c>
      <c r="H291" s="698"/>
      <c r="I291" s="739" t="str">
        <f>[52]ACCOUNTS!I291</f>
        <v>F_TRANS</v>
      </c>
      <c r="J291" s="739" t="str">
        <f>[52]ACCOUNTS!J291</f>
        <v>PC4</v>
      </c>
      <c r="K291" s="739" t="str">
        <f>[52]ACCOUNTS!K291</f>
        <v>DEM_2B</v>
      </c>
      <c r="L291" s="739" t="str">
        <f>[52]ACCOUNTS!L291</f>
        <v>ENERGY_2</v>
      </c>
      <c r="M291" s="739">
        <f>[52]ACCOUNTS!M291</f>
        <v>0</v>
      </c>
      <c r="N291" s="739">
        <f>[52]ACCOUNTS!N291</f>
        <v>0</v>
      </c>
      <c r="O291" s="739">
        <f>[52]ACCOUNTS!O291</f>
        <v>0</v>
      </c>
      <c r="P291" s="739">
        <f>[52]ACCOUNTS!P291</f>
        <v>0</v>
      </c>
      <c r="Q291" s="739">
        <f>[52]ACCOUNTS!Q291</f>
        <v>0</v>
      </c>
      <c r="R291" s="739">
        <f>[52]ACCOUNTS!R291</f>
        <v>0</v>
      </c>
    </row>
    <row r="292" spans="1:18" outlineLevel="1">
      <c r="A292" s="734" t="str">
        <f>[52]ACCOUNTS!A292</f>
        <v>~</v>
      </c>
      <c r="B292" s="735" t="str">
        <f>[52]ACCOUNTS!B292</f>
        <v>~</v>
      </c>
      <c r="C292" s="736">
        <f>[52]ACCOUNTS!C292</f>
        <v>0</v>
      </c>
      <c r="D292" s="737">
        <f>[52]ACCOUNTS!D292</f>
        <v>0</v>
      </c>
      <c r="E292" s="738">
        <f>[52]ACCOUNTS!E292</f>
        <v>0</v>
      </c>
      <c r="F292" s="738">
        <f>[52]ACCOUNTS!F292</f>
        <v>0</v>
      </c>
      <c r="G292" s="738">
        <f>[52]ACCOUNTS!G292</f>
        <v>0</v>
      </c>
      <c r="H292" s="698"/>
      <c r="I292" s="739">
        <f>[52]ACCOUNTS!I292</f>
        <v>0</v>
      </c>
      <c r="J292" s="739">
        <f>[52]ACCOUNTS!J292</f>
        <v>0</v>
      </c>
      <c r="K292" s="739">
        <f>[52]ACCOUNTS!K292</f>
        <v>0</v>
      </c>
      <c r="L292" s="739">
        <f>[52]ACCOUNTS!L292</f>
        <v>0</v>
      </c>
      <c r="M292" s="739">
        <f>[52]ACCOUNTS!M292</f>
        <v>0</v>
      </c>
      <c r="N292" s="739">
        <f>[52]ACCOUNTS!N292</f>
        <v>0</v>
      </c>
      <c r="O292" s="739">
        <f>[52]ACCOUNTS!O292</f>
        <v>0</v>
      </c>
      <c r="P292" s="739">
        <f>[52]ACCOUNTS!P292</f>
        <v>0</v>
      </c>
      <c r="Q292" s="739">
        <f>[52]ACCOUNTS!Q292</f>
        <v>0</v>
      </c>
      <c r="R292" s="739">
        <f>[52]ACCOUNTS!R292</f>
        <v>0</v>
      </c>
    </row>
    <row r="293" spans="1:18" outlineLevel="1">
      <c r="A293" s="734" t="str">
        <f>[52]ACCOUNTS!A293</f>
        <v>~</v>
      </c>
      <c r="B293" s="735" t="str">
        <f>[52]ACCOUNTS!B293</f>
        <v>~</v>
      </c>
      <c r="C293" s="736">
        <f>[52]ACCOUNTS!C293</f>
        <v>0</v>
      </c>
      <c r="D293" s="737">
        <f>[52]ACCOUNTS!D293</f>
        <v>0</v>
      </c>
      <c r="E293" s="738">
        <f>[52]ACCOUNTS!E293</f>
        <v>0</v>
      </c>
      <c r="F293" s="738">
        <f>[52]ACCOUNTS!F293</f>
        <v>0</v>
      </c>
      <c r="G293" s="738">
        <f>[52]ACCOUNTS!G293</f>
        <v>0</v>
      </c>
      <c r="H293" s="698"/>
      <c r="I293" s="739">
        <f>[52]ACCOUNTS!I293</f>
        <v>0</v>
      </c>
      <c r="J293" s="739">
        <f>[52]ACCOUNTS!J293</f>
        <v>0</v>
      </c>
      <c r="K293" s="739">
        <f>[52]ACCOUNTS!K293</f>
        <v>0</v>
      </c>
      <c r="L293" s="739">
        <f>[52]ACCOUNTS!L293</f>
        <v>0</v>
      </c>
      <c r="M293" s="739">
        <f>[52]ACCOUNTS!M293</f>
        <v>0</v>
      </c>
      <c r="N293" s="739">
        <f>[52]ACCOUNTS!N293</f>
        <v>0</v>
      </c>
      <c r="O293" s="739">
        <f>[52]ACCOUNTS!O293</f>
        <v>0</v>
      </c>
      <c r="P293" s="739">
        <f>[52]ACCOUNTS!P293</f>
        <v>0</v>
      </c>
      <c r="Q293" s="739">
        <f>[52]ACCOUNTS!Q293</f>
        <v>0</v>
      </c>
      <c r="R293" s="739">
        <f>[52]ACCOUNTS!R293</f>
        <v>0</v>
      </c>
    </row>
    <row r="294" spans="1:18" outlineLevel="1">
      <c r="A294" s="734" t="str">
        <f>[52]ACCOUNTS!A294</f>
        <v>~</v>
      </c>
      <c r="B294" s="735" t="str">
        <f>[52]ACCOUNTS!B294</f>
        <v>~</v>
      </c>
      <c r="C294" s="736">
        <f>[52]ACCOUNTS!C294</f>
        <v>0</v>
      </c>
      <c r="D294" s="737">
        <f>[52]ACCOUNTS!D294</f>
        <v>0</v>
      </c>
      <c r="E294" s="738">
        <f>[52]ACCOUNTS!E294</f>
        <v>0</v>
      </c>
      <c r="F294" s="738">
        <f>[52]ACCOUNTS!F294</f>
        <v>0</v>
      </c>
      <c r="G294" s="738">
        <f>[52]ACCOUNTS!G294</f>
        <v>0</v>
      </c>
      <c r="H294" s="698"/>
      <c r="I294" s="739">
        <f>[52]ACCOUNTS!I294</f>
        <v>0</v>
      </c>
      <c r="J294" s="739">
        <f>[52]ACCOUNTS!J294</f>
        <v>0</v>
      </c>
      <c r="K294" s="739">
        <f>[52]ACCOUNTS!K294</f>
        <v>0</v>
      </c>
      <c r="L294" s="739">
        <f>[52]ACCOUNTS!L294</f>
        <v>0</v>
      </c>
      <c r="M294" s="739">
        <f>[52]ACCOUNTS!M294</f>
        <v>0</v>
      </c>
      <c r="N294" s="739">
        <f>[52]ACCOUNTS!N294</f>
        <v>0</v>
      </c>
      <c r="O294" s="739">
        <f>[52]ACCOUNTS!O294</f>
        <v>0</v>
      </c>
      <c r="P294" s="739">
        <f>[52]ACCOUNTS!P294</f>
        <v>0</v>
      </c>
      <c r="Q294" s="739">
        <f>[52]ACCOUNTS!Q294</f>
        <v>0</v>
      </c>
      <c r="R294" s="739">
        <f>[52]ACCOUNTS!R294</f>
        <v>0</v>
      </c>
    </row>
    <row r="295" spans="1:18" outlineLevel="1">
      <c r="A295" s="734" t="str">
        <f>[52]ACCOUNTS!A295</f>
        <v>~</v>
      </c>
      <c r="B295" s="735" t="str">
        <f>[52]ACCOUNTS!B295</f>
        <v>~</v>
      </c>
      <c r="C295" s="736">
        <f>[52]ACCOUNTS!C295</f>
        <v>0</v>
      </c>
      <c r="D295" s="737">
        <f>[52]ACCOUNTS!D295</f>
        <v>0</v>
      </c>
      <c r="E295" s="738">
        <f>[52]ACCOUNTS!E295</f>
        <v>0</v>
      </c>
      <c r="F295" s="738">
        <f>[52]ACCOUNTS!F295</f>
        <v>0</v>
      </c>
      <c r="G295" s="738">
        <f>[52]ACCOUNTS!G295</f>
        <v>0</v>
      </c>
      <c r="H295" s="698"/>
      <c r="I295" s="739">
        <f>[52]ACCOUNTS!I295</f>
        <v>0</v>
      </c>
      <c r="J295" s="739">
        <f>[52]ACCOUNTS!J295</f>
        <v>0</v>
      </c>
      <c r="K295" s="739">
        <f>[52]ACCOUNTS!K295</f>
        <v>0</v>
      </c>
      <c r="L295" s="739">
        <f>[52]ACCOUNTS!L295</f>
        <v>0</v>
      </c>
      <c r="M295" s="739">
        <f>[52]ACCOUNTS!M295</f>
        <v>0</v>
      </c>
      <c r="N295" s="739">
        <f>[52]ACCOUNTS!N295</f>
        <v>0</v>
      </c>
      <c r="O295" s="739">
        <f>[52]ACCOUNTS!O295</f>
        <v>0</v>
      </c>
      <c r="P295" s="739">
        <f>[52]ACCOUNTS!P295</f>
        <v>0</v>
      </c>
      <c r="Q295" s="739">
        <f>[52]ACCOUNTS!Q295</f>
        <v>0</v>
      </c>
      <c r="R295" s="739">
        <f>[52]ACCOUNTS!R295</f>
        <v>0</v>
      </c>
    </row>
    <row r="296" spans="1:18" outlineLevel="1">
      <c r="A296" s="734" t="str">
        <f>[52]ACCOUNTS!A296</f>
        <v>~</v>
      </c>
      <c r="B296" s="735" t="str">
        <f>[52]ACCOUNTS!B296</f>
        <v>~</v>
      </c>
      <c r="C296" s="736">
        <f>[52]ACCOUNTS!C296</f>
        <v>0</v>
      </c>
      <c r="D296" s="737">
        <f>[52]ACCOUNTS!D296</f>
        <v>0</v>
      </c>
      <c r="E296" s="738">
        <f>[52]ACCOUNTS!E296</f>
        <v>0</v>
      </c>
      <c r="F296" s="738">
        <f>[52]ACCOUNTS!F296</f>
        <v>0</v>
      </c>
      <c r="G296" s="738">
        <f>[52]ACCOUNTS!G296</f>
        <v>0</v>
      </c>
      <c r="H296" s="698"/>
      <c r="I296" s="739">
        <f>[52]ACCOUNTS!I296</f>
        <v>0</v>
      </c>
      <c r="J296" s="739">
        <f>[52]ACCOUNTS!J296</f>
        <v>0</v>
      </c>
      <c r="K296" s="739">
        <f>[52]ACCOUNTS!K296</f>
        <v>0</v>
      </c>
      <c r="L296" s="739">
        <f>[52]ACCOUNTS!L296</f>
        <v>0</v>
      </c>
      <c r="M296" s="739">
        <f>[52]ACCOUNTS!M296</f>
        <v>0</v>
      </c>
      <c r="N296" s="739">
        <f>[52]ACCOUNTS!N296</f>
        <v>0</v>
      </c>
      <c r="O296" s="739">
        <f>[52]ACCOUNTS!O296</f>
        <v>0</v>
      </c>
      <c r="P296" s="739">
        <f>[52]ACCOUNTS!P296</f>
        <v>0</v>
      </c>
      <c r="Q296" s="739">
        <f>[52]ACCOUNTS!Q296</f>
        <v>0</v>
      </c>
      <c r="R296" s="739">
        <f>[52]ACCOUNTS!R296</f>
        <v>0</v>
      </c>
    </row>
    <row r="297" spans="1:18" outlineLevel="1">
      <c r="A297" s="734" t="str">
        <f>[52]ACCOUNTS!A297</f>
        <v>~</v>
      </c>
      <c r="B297" s="735" t="str">
        <f>[52]ACCOUNTS!B297</f>
        <v>~</v>
      </c>
      <c r="C297" s="736">
        <f>[52]ACCOUNTS!C297</f>
        <v>0</v>
      </c>
      <c r="D297" s="737">
        <f>[52]ACCOUNTS!D297</f>
        <v>0</v>
      </c>
      <c r="E297" s="738">
        <f>[52]ACCOUNTS!E297</f>
        <v>0</v>
      </c>
      <c r="F297" s="738">
        <f>[52]ACCOUNTS!F297</f>
        <v>0</v>
      </c>
      <c r="G297" s="738">
        <f>[52]ACCOUNTS!G297</f>
        <v>0</v>
      </c>
      <c r="H297" s="698"/>
      <c r="I297" s="739">
        <f>[52]ACCOUNTS!I297</f>
        <v>0</v>
      </c>
      <c r="J297" s="739">
        <f>[52]ACCOUNTS!J297</f>
        <v>0</v>
      </c>
      <c r="K297" s="739">
        <f>[52]ACCOUNTS!K297</f>
        <v>0</v>
      </c>
      <c r="L297" s="739">
        <f>[52]ACCOUNTS!L297</f>
        <v>0</v>
      </c>
      <c r="M297" s="739">
        <f>[52]ACCOUNTS!M297</f>
        <v>0</v>
      </c>
      <c r="N297" s="739">
        <f>[52]ACCOUNTS!N297</f>
        <v>0</v>
      </c>
      <c r="O297" s="739">
        <f>[52]ACCOUNTS!O297</f>
        <v>0</v>
      </c>
      <c r="P297" s="739">
        <f>[52]ACCOUNTS!P297</f>
        <v>0</v>
      </c>
      <c r="Q297" s="739">
        <f>[52]ACCOUNTS!Q297</f>
        <v>0</v>
      </c>
      <c r="R297" s="739">
        <f>[52]ACCOUNTS!R297</f>
        <v>0</v>
      </c>
    </row>
    <row r="298" spans="1:18" outlineLevel="1">
      <c r="A298" s="734" t="str">
        <f>[52]ACCOUNTS!A298</f>
        <v>~</v>
      </c>
      <c r="B298" s="735" t="str">
        <f>[52]ACCOUNTS!B298</f>
        <v>~</v>
      </c>
      <c r="C298" s="736">
        <f>[52]ACCOUNTS!C298</f>
        <v>0</v>
      </c>
      <c r="D298" s="737">
        <f>[52]ACCOUNTS!D298</f>
        <v>0</v>
      </c>
      <c r="E298" s="738">
        <f>[52]ACCOUNTS!E298</f>
        <v>0</v>
      </c>
      <c r="F298" s="738">
        <f>[52]ACCOUNTS!F298</f>
        <v>0</v>
      </c>
      <c r="G298" s="738">
        <f>[52]ACCOUNTS!G298</f>
        <v>0</v>
      </c>
      <c r="H298" s="698"/>
      <c r="I298" s="739">
        <f>[52]ACCOUNTS!I298</f>
        <v>0</v>
      </c>
      <c r="J298" s="739">
        <f>[52]ACCOUNTS!J298</f>
        <v>0</v>
      </c>
      <c r="K298" s="739">
        <f>[52]ACCOUNTS!K298</f>
        <v>0</v>
      </c>
      <c r="L298" s="739">
        <f>[52]ACCOUNTS!L298</f>
        <v>0</v>
      </c>
      <c r="M298" s="739">
        <f>[52]ACCOUNTS!M298</f>
        <v>0</v>
      </c>
      <c r="N298" s="739">
        <f>[52]ACCOUNTS!N298</f>
        <v>0</v>
      </c>
      <c r="O298" s="739">
        <f>[52]ACCOUNTS!O298</f>
        <v>0</v>
      </c>
      <c r="P298" s="739">
        <f>[52]ACCOUNTS!P298</f>
        <v>0</v>
      </c>
      <c r="Q298" s="739">
        <f>[52]ACCOUNTS!Q298</f>
        <v>0</v>
      </c>
      <c r="R298" s="739">
        <f>[52]ACCOUNTS!R298</f>
        <v>0</v>
      </c>
    </row>
    <row r="299" spans="1:18" outlineLevel="1">
      <c r="A299" s="734" t="str">
        <f>[52]ACCOUNTS!A299</f>
        <v>~</v>
      </c>
      <c r="B299" s="735" t="str">
        <f>[52]ACCOUNTS!B299</f>
        <v>~</v>
      </c>
      <c r="C299" s="736">
        <f>[52]ACCOUNTS!C299</f>
        <v>0</v>
      </c>
      <c r="D299" s="737">
        <f>[52]ACCOUNTS!D299</f>
        <v>0</v>
      </c>
      <c r="E299" s="738">
        <f>[52]ACCOUNTS!E299</f>
        <v>0</v>
      </c>
      <c r="F299" s="738">
        <f>[52]ACCOUNTS!F299</f>
        <v>0</v>
      </c>
      <c r="G299" s="738">
        <f>[52]ACCOUNTS!G299</f>
        <v>0</v>
      </c>
      <c r="H299" s="698"/>
      <c r="I299" s="739">
        <f>[52]ACCOUNTS!I299</f>
        <v>0</v>
      </c>
      <c r="J299" s="739">
        <f>[52]ACCOUNTS!J299</f>
        <v>0</v>
      </c>
      <c r="K299" s="739">
        <f>[52]ACCOUNTS!K299</f>
        <v>0</v>
      </c>
      <c r="L299" s="739">
        <f>[52]ACCOUNTS!L299</f>
        <v>0</v>
      </c>
      <c r="M299" s="739">
        <f>[52]ACCOUNTS!M299</f>
        <v>0</v>
      </c>
      <c r="N299" s="739">
        <f>[52]ACCOUNTS!N299</f>
        <v>0</v>
      </c>
      <c r="O299" s="739">
        <f>[52]ACCOUNTS!O299</f>
        <v>0</v>
      </c>
      <c r="P299" s="739">
        <f>[52]ACCOUNTS!P299</f>
        <v>0</v>
      </c>
      <c r="Q299" s="739">
        <f>[52]ACCOUNTS!Q299</f>
        <v>0</v>
      </c>
      <c r="R299" s="739">
        <f>[52]ACCOUNTS!R299</f>
        <v>0</v>
      </c>
    </row>
    <row r="300" spans="1:18" s="4" customFormat="1" outlineLevel="1">
      <c r="A300" s="748"/>
      <c r="B300" s="693" t="str">
        <f>[52]ACCOUNTS!B300</f>
        <v>Sub-total</v>
      </c>
      <c r="C300" s="740">
        <f>[52]ACCOUNTS!C300</f>
        <v>24808255.514376964</v>
      </c>
      <c r="D300" s="740">
        <f>[52]ACCOUNTS!D300</f>
        <v>24439502.479999997</v>
      </c>
      <c r="E300" s="740">
        <f>[52]ACCOUNTS!E300</f>
        <v>368753.0343769638</v>
      </c>
      <c r="F300" s="740">
        <f>[52]ACCOUNTS!F300</f>
        <v>0</v>
      </c>
      <c r="G300" s="740">
        <f>[52]ACCOUNTS!G300</f>
        <v>24808255.514376964</v>
      </c>
      <c r="H300" s="698"/>
      <c r="I300" s="741"/>
      <c r="J300" s="741"/>
      <c r="K300" s="741"/>
      <c r="L300" s="741"/>
      <c r="M300" s="741"/>
      <c r="N300" s="741"/>
      <c r="O300" s="741"/>
      <c r="P300" s="741"/>
      <c r="Q300" s="698"/>
      <c r="R300" s="741"/>
    </row>
    <row r="301" spans="1:18" outlineLevel="1"/>
    <row r="302" spans="1:18" outlineLevel="1">
      <c r="B302" s="9" t="s">
        <v>75</v>
      </c>
    </row>
    <row r="303" spans="1:18" outlineLevel="1">
      <c r="A303" s="734">
        <f>[52]ACCOUNTS!A303</f>
        <v>581</v>
      </c>
      <c r="B303" s="735" t="str">
        <f>[52]ACCOUNTS!B303</f>
        <v>Dist O&amp;M - Load Dispatch</v>
      </c>
      <c r="C303" s="736">
        <f>[52]ACCOUNTS!C303</f>
        <v>1756789.5206272467</v>
      </c>
      <c r="D303" s="737">
        <f>[52]ACCOUNTS!D303</f>
        <v>1710998.21</v>
      </c>
      <c r="E303" s="738">
        <f>[52]ACCOUNTS!E303</f>
        <v>45791.310627246647</v>
      </c>
      <c r="F303" s="738">
        <f>[52]ACCOUNTS!F303</f>
        <v>0</v>
      </c>
      <c r="G303" s="738">
        <f>[52]ACCOUNTS!G303</f>
        <v>1756789.5206272467</v>
      </c>
      <c r="H303" s="698"/>
      <c r="I303" s="739">
        <f>[52]ACCOUNTS!I303</f>
        <v>0</v>
      </c>
      <c r="J303" s="739">
        <f>[52]ACCOUNTS!J303</f>
        <v>0</v>
      </c>
      <c r="K303" s="739">
        <f>[52]ACCOUNTS!K303</f>
        <v>0</v>
      </c>
      <c r="L303" s="739">
        <f>[52]ACCOUNTS!L303</f>
        <v>0</v>
      </c>
      <c r="M303" s="739">
        <f>[52]ACCOUNTS!M303</f>
        <v>0</v>
      </c>
      <c r="N303" s="739">
        <f>[52]ACCOUNTS!N303</f>
        <v>0</v>
      </c>
      <c r="O303" s="739">
        <f>[52]ACCOUNTS!O303</f>
        <v>0</v>
      </c>
      <c r="P303" s="739">
        <f>[52]ACCOUNTS!P303</f>
        <v>0</v>
      </c>
      <c r="Q303" s="739">
        <f>[52]ACCOUNTS!Q303</f>
        <v>0</v>
      </c>
      <c r="R303" s="739" t="str">
        <f>[52]ACCOUNTS!R303</f>
        <v>DES3.T</v>
      </c>
    </row>
    <row r="304" spans="1:18" outlineLevel="1">
      <c r="A304" s="734">
        <f>[52]ACCOUNTS!A304</f>
        <v>582</v>
      </c>
      <c r="B304" s="735" t="str">
        <f>[52]ACCOUNTS!B304</f>
        <v>Dist O&amp;M - Station</v>
      </c>
      <c r="C304" s="736">
        <f>[52]ACCOUNTS!C304</f>
        <v>1809514.8395264985</v>
      </c>
      <c r="D304" s="737">
        <f>[52]ACCOUNTS!D304</f>
        <v>1777553.1</v>
      </c>
      <c r="E304" s="738">
        <f>[52]ACCOUNTS!E304</f>
        <v>31961.739526498335</v>
      </c>
      <c r="F304" s="738">
        <f>[52]ACCOUNTS!F304</f>
        <v>0</v>
      </c>
      <c r="G304" s="738">
        <f>[52]ACCOUNTS!G304</f>
        <v>1809514.8395264985</v>
      </c>
      <c r="H304" s="698"/>
      <c r="I304" s="739">
        <f>[52]ACCOUNTS!I304</f>
        <v>0</v>
      </c>
      <c r="J304" s="739">
        <f>[52]ACCOUNTS!J304</f>
        <v>0</v>
      </c>
      <c r="K304" s="739">
        <f>[52]ACCOUNTS!K304</f>
        <v>0</v>
      </c>
      <c r="L304" s="739">
        <f>[52]ACCOUNTS!L304</f>
        <v>0</v>
      </c>
      <c r="M304" s="739">
        <f>[52]ACCOUNTS!M304</f>
        <v>0</v>
      </c>
      <c r="N304" s="739">
        <f>[52]ACCOUNTS!N304</f>
        <v>0</v>
      </c>
      <c r="O304" s="739">
        <f>[52]ACCOUNTS!O304</f>
        <v>0</v>
      </c>
      <c r="P304" s="739">
        <f>[52]ACCOUNTS!P304</f>
        <v>0</v>
      </c>
      <c r="Q304" s="739">
        <f>[52]ACCOUNTS!Q304</f>
        <v>0</v>
      </c>
      <c r="R304" s="739" t="str">
        <f>[52]ACCOUNTS!R304</f>
        <v>D362.T</v>
      </c>
    </row>
    <row r="305" spans="1:18" outlineLevel="1">
      <c r="A305" s="734">
        <f>[52]ACCOUNTS!A305</f>
        <v>583</v>
      </c>
      <c r="B305" s="735" t="str">
        <f>[52]ACCOUNTS!B305</f>
        <v>Dist O&amp;M - OVHD Lines</v>
      </c>
      <c r="C305" s="736">
        <f>[52]ACCOUNTS!C305</f>
        <v>2676079.5362708503</v>
      </c>
      <c r="D305" s="737">
        <f>[52]ACCOUNTS!D305</f>
        <v>2571366.84</v>
      </c>
      <c r="E305" s="738">
        <f>[52]ACCOUNTS!E305</f>
        <v>104712.69627085044</v>
      </c>
      <c r="F305" s="738">
        <f>[52]ACCOUNTS!F305</f>
        <v>0</v>
      </c>
      <c r="G305" s="738">
        <f>[52]ACCOUNTS!G305</f>
        <v>2676079.5362708503</v>
      </c>
      <c r="H305" s="698"/>
      <c r="I305" s="739">
        <f>[52]ACCOUNTS!I305</f>
        <v>0</v>
      </c>
      <c r="J305" s="739">
        <f>[52]ACCOUNTS!J305</f>
        <v>0</v>
      </c>
      <c r="K305" s="739">
        <f>[52]ACCOUNTS!K305</f>
        <v>0</v>
      </c>
      <c r="L305" s="739">
        <f>[52]ACCOUNTS!L305</f>
        <v>0</v>
      </c>
      <c r="M305" s="739">
        <f>[52]ACCOUNTS!M305</f>
        <v>0</v>
      </c>
      <c r="N305" s="739">
        <f>[52]ACCOUNTS!N305</f>
        <v>0</v>
      </c>
      <c r="O305" s="739">
        <f>[52]ACCOUNTS!O305</f>
        <v>0</v>
      </c>
      <c r="P305" s="739">
        <f>[52]ACCOUNTS!P305</f>
        <v>0</v>
      </c>
      <c r="Q305" s="739">
        <f>[52]ACCOUNTS!Q305</f>
        <v>0</v>
      </c>
      <c r="R305" s="739" t="str">
        <f>[52]ACCOUNTS!R305</f>
        <v>D364.T</v>
      </c>
    </row>
    <row r="306" spans="1:18" outlineLevel="1">
      <c r="A306" s="734">
        <f>[52]ACCOUNTS!A306</f>
        <v>584</v>
      </c>
      <c r="B306" s="735" t="str">
        <f>[52]ACCOUNTS!B306</f>
        <v>Dist O&amp;M - UNGD Lines</v>
      </c>
      <c r="C306" s="736">
        <f>[52]ACCOUNTS!C306</f>
        <v>4739504.3435808057</v>
      </c>
      <c r="D306" s="737">
        <f>[52]ACCOUNTS!D306</f>
        <v>4555493.0199999902</v>
      </c>
      <c r="E306" s="738">
        <f>[52]ACCOUNTS!E306</f>
        <v>184011.32358081578</v>
      </c>
      <c r="F306" s="738">
        <f>[52]ACCOUNTS!F306</f>
        <v>0</v>
      </c>
      <c r="G306" s="738">
        <f>[52]ACCOUNTS!G306</f>
        <v>4739504.3435808057</v>
      </c>
      <c r="H306" s="698"/>
      <c r="I306" s="739">
        <f>[52]ACCOUNTS!I306</f>
        <v>0</v>
      </c>
      <c r="J306" s="739">
        <f>[52]ACCOUNTS!J306</f>
        <v>0</v>
      </c>
      <c r="K306" s="739">
        <f>[52]ACCOUNTS!K306</f>
        <v>0</v>
      </c>
      <c r="L306" s="739">
        <f>[52]ACCOUNTS!L306</f>
        <v>0</v>
      </c>
      <c r="M306" s="739">
        <f>[52]ACCOUNTS!M306</f>
        <v>0</v>
      </c>
      <c r="N306" s="739">
        <f>[52]ACCOUNTS!N306</f>
        <v>0</v>
      </c>
      <c r="O306" s="739">
        <f>[52]ACCOUNTS!O306</f>
        <v>0</v>
      </c>
      <c r="P306" s="739">
        <f>[52]ACCOUNTS!P306</f>
        <v>0</v>
      </c>
      <c r="Q306" s="739">
        <f>[52]ACCOUNTS!Q306</f>
        <v>0</v>
      </c>
      <c r="R306" s="739" t="str">
        <f>[52]ACCOUNTS!R306</f>
        <v>D366.T</v>
      </c>
    </row>
    <row r="307" spans="1:18" outlineLevel="1">
      <c r="A307" s="734">
        <f>[52]ACCOUNTS!A307</f>
        <v>585</v>
      </c>
      <c r="B307" s="735" t="str">
        <f>[52]ACCOUNTS!B307</f>
        <v>Dist O&amp;M - Street Lighting</v>
      </c>
      <c r="C307" s="736">
        <f>[52]ACCOUNTS!C307</f>
        <v>145300.63335813151</v>
      </c>
      <c r="D307" s="737">
        <f>[52]ACCOUNTS!D307</f>
        <v>142211.94</v>
      </c>
      <c r="E307" s="738">
        <f>[52]ACCOUNTS!E307</f>
        <v>3088.6933581315152</v>
      </c>
      <c r="F307" s="738">
        <f>[52]ACCOUNTS!F307</f>
        <v>0</v>
      </c>
      <c r="G307" s="738">
        <f>[52]ACCOUNTS!G307</f>
        <v>145300.63335813151</v>
      </c>
      <c r="H307" s="698"/>
      <c r="I307" s="739" t="str">
        <f>[52]ACCOUNTS!I307</f>
        <v>F_DISTR</v>
      </c>
      <c r="J307" s="739" t="str">
        <f>[52]ACCOUNTS!J307</f>
        <v>CUS</v>
      </c>
      <c r="K307" s="739">
        <f>[52]ACCOUNTS!K307</f>
        <v>0</v>
      </c>
      <c r="L307" s="739">
        <f>[52]ACCOUNTS!L307</f>
        <v>0</v>
      </c>
      <c r="M307" s="739" t="str">
        <f>[52]ACCOUNTS!M307</f>
        <v>DIR373.00</v>
      </c>
      <c r="N307" s="739">
        <f>[52]ACCOUNTS!N307</f>
        <v>0</v>
      </c>
      <c r="O307" s="739">
        <f>[52]ACCOUNTS!O307</f>
        <v>0</v>
      </c>
      <c r="P307" s="739">
        <f>[52]ACCOUNTS!P307</f>
        <v>0</v>
      </c>
      <c r="Q307" s="739">
        <f>[52]ACCOUNTS!Q307</f>
        <v>0</v>
      </c>
      <c r="R307" s="739">
        <f>[52]ACCOUNTS!R307</f>
        <v>0</v>
      </c>
    </row>
    <row r="308" spans="1:18" outlineLevel="1">
      <c r="A308" s="734">
        <f>[52]ACCOUNTS!A308</f>
        <v>586</v>
      </c>
      <c r="B308" s="735" t="str">
        <f>[52]ACCOUNTS!B308</f>
        <v>Dist O&amp;M - Meter</v>
      </c>
      <c r="C308" s="736">
        <f>[52]ACCOUNTS!C308</f>
        <v>1730550.5930792508</v>
      </c>
      <c r="D308" s="737">
        <f>[52]ACCOUNTS!D308</f>
        <v>1704988.24</v>
      </c>
      <c r="E308" s="738">
        <f>[52]ACCOUNTS!E308</f>
        <v>25562.353079250832</v>
      </c>
      <c r="F308" s="738">
        <f>[52]ACCOUNTS!F308</f>
        <v>0</v>
      </c>
      <c r="G308" s="738">
        <f>[52]ACCOUNTS!G308</f>
        <v>1730550.5930792508</v>
      </c>
      <c r="H308" s="698"/>
      <c r="I308" s="739">
        <f>[52]ACCOUNTS!I308</f>
        <v>0</v>
      </c>
      <c r="J308" s="739">
        <f>[52]ACCOUNTS!J308</f>
        <v>0</v>
      </c>
      <c r="K308" s="739">
        <f>[52]ACCOUNTS!K308</f>
        <v>0</v>
      </c>
      <c r="L308" s="739">
        <f>[52]ACCOUNTS!L308</f>
        <v>0</v>
      </c>
      <c r="M308" s="739">
        <f>[52]ACCOUNTS!M308</f>
        <v>0</v>
      </c>
      <c r="N308" s="739">
        <f>[52]ACCOUNTS!N308</f>
        <v>0</v>
      </c>
      <c r="O308" s="739">
        <f>[52]ACCOUNTS!O308</f>
        <v>0</v>
      </c>
      <c r="P308" s="739">
        <f>[52]ACCOUNTS!P308</f>
        <v>0</v>
      </c>
      <c r="Q308" s="739">
        <f>[52]ACCOUNTS!Q308</f>
        <v>0</v>
      </c>
      <c r="R308" s="739" t="str">
        <f>[52]ACCOUNTS!R308</f>
        <v>D370.T</v>
      </c>
    </row>
    <row r="309" spans="1:18" outlineLevel="1">
      <c r="A309" s="734">
        <f>[52]ACCOUNTS!A309</f>
        <v>587</v>
      </c>
      <c r="B309" s="735" t="str">
        <f>[52]ACCOUNTS!B309</f>
        <v>Dist O&amp;M - Cust Installations - Meters</v>
      </c>
      <c r="C309" s="736">
        <f>[52]ACCOUNTS!C309</f>
        <v>3412779.0851301313</v>
      </c>
      <c r="D309" s="737">
        <f>[52]ACCOUNTS!D309</f>
        <v>3314701.2800000003</v>
      </c>
      <c r="E309" s="738">
        <f>[52]ACCOUNTS!E309</f>
        <v>98077.805130131281</v>
      </c>
      <c r="F309" s="738">
        <f>[52]ACCOUNTS!F309</f>
        <v>0</v>
      </c>
      <c r="G309" s="738">
        <f>[52]ACCOUNTS!G309</f>
        <v>3412779.0851301313</v>
      </c>
      <c r="H309" s="698"/>
      <c r="I309" s="739">
        <f>[52]ACCOUNTS!I309</f>
        <v>0</v>
      </c>
      <c r="J309" s="739">
        <f>[52]ACCOUNTS!J309</f>
        <v>0</v>
      </c>
      <c r="K309" s="739">
        <f>[52]ACCOUNTS!K309</f>
        <v>0</v>
      </c>
      <c r="L309" s="739">
        <f>[52]ACCOUNTS!L309</f>
        <v>0</v>
      </c>
      <c r="M309" s="739">
        <f>[52]ACCOUNTS!M309</f>
        <v>0</v>
      </c>
      <c r="N309" s="739">
        <f>[52]ACCOUNTS!N309</f>
        <v>0</v>
      </c>
      <c r="O309" s="739">
        <f>[52]ACCOUNTS!O309</f>
        <v>0</v>
      </c>
      <c r="P309" s="739">
        <f>[52]ACCOUNTS!P309</f>
        <v>0</v>
      </c>
      <c r="Q309" s="739">
        <f>[52]ACCOUNTS!Q309</f>
        <v>0</v>
      </c>
      <c r="R309" s="739" t="str">
        <f>[52]ACCOUNTS!R309</f>
        <v>D370.T</v>
      </c>
    </row>
    <row r="310" spans="1:18" outlineLevel="1">
      <c r="A310" s="734">
        <f>[52]ACCOUNTS!A310</f>
        <v>589</v>
      </c>
      <c r="B310" s="735" t="str">
        <f>[52]ACCOUNTS!B310</f>
        <v>Dist O&amp;M - Rents</v>
      </c>
      <c r="C310" s="736">
        <f>[52]ACCOUNTS!C310</f>
        <v>1318379.920159139</v>
      </c>
      <c r="D310" s="737">
        <f>[52]ACCOUNTS!D310</f>
        <v>1317138.67</v>
      </c>
      <c r="E310" s="738">
        <f>[52]ACCOUNTS!E310</f>
        <v>1241.2501591389348</v>
      </c>
      <c r="F310" s="738">
        <f>[52]ACCOUNTS!F310</f>
        <v>0</v>
      </c>
      <c r="G310" s="738">
        <f>[52]ACCOUNTS!G310</f>
        <v>1318379.920159139</v>
      </c>
      <c r="H310" s="698"/>
      <c r="I310" s="739">
        <f>[52]ACCOUNTS!I310</f>
        <v>0</v>
      </c>
      <c r="J310" s="739">
        <f>[52]ACCOUNTS!J310</f>
        <v>0</v>
      </c>
      <c r="K310" s="739">
        <f>[52]ACCOUNTS!K310</f>
        <v>0</v>
      </c>
      <c r="L310" s="739">
        <f>[52]ACCOUNTS!L310</f>
        <v>0</v>
      </c>
      <c r="M310" s="739">
        <f>[52]ACCOUNTS!M310</f>
        <v>0</v>
      </c>
      <c r="N310" s="739">
        <f>[52]ACCOUNTS!N310</f>
        <v>0</v>
      </c>
      <c r="O310" s="739">
        <f>[52]ACCOUNTS!O310</f>
        <v>0</v>
      </c>
      <c r="P310" s="739">
        <f>[52]ACCOUNTS!P310</f>
        <v>0</v>
      </c>
      <c r="Q310" s="739">
        <f>[52]ACCOUNTS!Q310</f>
        <v>0</v>
      </c>
      <c r="R310" s="739" t="str">
        <f>[52]ACCOUNTS!R310</f>
        <v>DES3.T</v>
      </c>
    </row>
    <row r="311" spans="1:18" outlineLevel="1">
      <c r="A311" s="734">
        <f>[52]ACCOUNTS!A311</f>
        <v>580</v>
      </c>
      <c r="B311" s="735" t="str">
        <f>[52]ACCOUNTS!B311</f>
        <v>Dist O&amp;M - Supr &amp; Eng</v>
      </c>
      <c r="C311" s="736">
        <f>[52]ACCOUNTS!C311</f>
        <v>2736810.1071949545</v>
      </c>
      <c r="D311" s="737">
        <f>[52]ACCOUNTS!D311</f>
        <v>2675136.02999999</v>
      </c>
      <c r="E311" s="738">
        <f>[52]ACCOUNTS!E311</f>
        <v>61674.07719496428</v>
      </c>
      <c r="F311" s="738">
        <f>[52]ACCOUNTS!F311</f>
        <v>0</v>
      </c>
      <c r="G311" s="738">
        <f>[52]ACCOUNTS!G311</f>
        <v>2736810.1071949545</v>
      </c>
      <c r="H311" s="698"/>
      <c r="I311" s="739">
        <f>[52]ACCOUNTS!I311</f>
        <v>0</v>
      </c>
      <c r="J311" s="739">
        <f>[52]ACCOUNTS!J311</f>
        <v>0</v>
      </c>
      <c r="K311" s="739">
        <f>[52]ACCOUNTS!K311</f>
        <v>0</v>
      </c>
      <c r="L311" s="739">
        <f>[52]ACCOUNTS!L311</f>
        <v>0</v>
      </c>
      <c r="M311" s="739">
        <f>[52]ACCOUNTS!M311</f>
        <v>0</v>
      </c>
      <c r="N311" s="739">
        <f>[52]ACCOUNTS!N311</f>
        <v>0</v>
      </c>
      <c r="O311" s="739">
        <f>[52]ACCOUNTS!O311</f>
        <v>0</v>
      </c>
      <c r="P311" s="739">
        <f>[52]ACCOUNTS!P311</f>
        <v>0</v>
      </c>
      <c r="Q311" s="739">
        <f>[52]ACCOUNTS!Q311</f>
        <v>0</v>
      </c>
      <c r="R311" s="739" t="str">
        <f>[52]ACCOUNTS!R311</f>
        <v>DES1.T</v>
      </c>
    </row>
    <row r="312" spans="1:18" outlineLevel="1">
      <c r="A312" s="734">
        <f>[52]ACCOUNTS!A312</f>
        <v>588</v>
      </c>
      <c r="B312" s="735" t="str">
        <f>[52]ACCOUNTS!B312</f>
        <v>Dist O&amp;M - Miscellaneous</v>
      </c>
      <c r="C312" s="736">
        <f>[52]ACCOUNTS!C312</f>
        <v>12333410.01394878</v>
      </c>
      <c r="D312" s="737">
        <f>[52]ACCOUNTS!D312</f>
        <v>12068386.559999999</v>
      </c>
      <c r="E312" s="738">
        <f>[52]ACCOUNTS!E312</f>
        <v>265023.45394878095</v>
      </c>
      <c r="F312" s="738">
        <f>[52]ACCOUNTS!F312</f>
        <v>0</v>
      </c>
      <c r="G312" s="738">
        <f>[52]ACCOUNTS!G312</f>
        <v>12333410.01394878</v>
      </c>
      <c r="H312" s="698"/>
      <c r="I312" s="739">
        <f>[52]ACCOUNTS!I312</f>
        <v>0</v>
      </c>
      <c r="J312" s="739">
        <f>[52]ACCOUNTS!J312</f>
        <v>0</v>
      </c>
      <c r="K312" s="739">
        <f>[52]ACCOUNTS!K312</f>
        <v>0</v>
      </c>
      <c r="L312" s="739">
        <f>[52]ACCOUNTS!L312</f>
        <v>0</v>
      </c>
      <c r="M312" s="739">
        <f>[52]ACCOUNTS!M312</f>
        <v>0</v>
      </c>
      <c r="N312" s="739">
        <f>[52]ACCOUNTS!N312</f>
        <v>0</v>
      </c>
      <c r="O312" s="739">
        <f>[52]ACCOUNTS!O312</f>
        <v>0</v>
      </c>
      <c r="P312" s="739">
        <f>[52]ACCOUNTS!P312</f>
        <v>0</v>
      </c>
      <c r="Q312" s="739">
        <f>[52]ACCOUNTS!Q312</f>
        <v>0</v>
      </c>
      <c r="R312" s="739" t="str">
        <f>[52]ACCOUNTS!R312</f>
        <v>DES1.T</v>
      </c>
    </row>
    <row r="313" spans="1:18" outlineLevel="1">
      <c r="A313" s="734" t="str">
        <f>[52]ACCOUNTS!A313</f>
        <v>~</v>
      </c>
      <c r="B313" s="735" t="str">
        <f>[52]ACCOUNTS!B313</f>
        <v>~</v>
      </c>
      <c r="C313" s="736">
        <f>[52]ACCOUNTS!C313</f>
        <v>0</v>
      </c>
      <c r="D313" s="737">
        <f>[52]ACCOUNTS!D313</f>
        <v>0</v>
      </c>
      <c r="E313" s="738">
        <f>[52]ACCOUNTS!E313</f>
        <v>0</v>
      </c>
      <c r="F313" s="738">
        <f>[52]ACCOUNTS!F313</f>
        <v>0</v>
      </c>
      <c r="G313" s="738">
        <f>[52]ACCOUNTS!G313</f>
        <v>0</v>
      </c>
      <c r="H313" s="698"/>
      <c r="I313" s="739">
        <f>[52]ACCOUNTS!I313</f>
        <v>0</v>
      </c>
      <c r="J313" s="739">
        <f>[52]ACCOUNTS!J313</f>
        <v>0</v>
      </c>
      <c r="K313" s="739">
        <f>[52]ACCOUNTS!K313</f>
        <v>0</v>
      </c>
      <c r="L313" s="739">
        <f>[52]ACCOUNTS!L313</f>
        <v>0</v>
      </c>
      <c r="M313" s="739">
        <f>[52]ACCOUNTS!M313</f>
        <v>0</v>
      </c>
      <c r="N313" s="739">
        <f>[52]ACCOUNTS!N313</f>
        <v>0</v>
      </c>
      <c r="O313" s="739">
        <f>[52]ACCOUNTS!O313</f>
        <v>0</v>
      </c>
      <c r="P313" s="739">
        <f>[52]ACCOUNTS!P313</f>
        <v>0</v>
      </c>
      <c r="Q313" s="739">
        <f>[52]ACCOUNTS!Q313</f>
        <v>0</v>
      </c>
      <c r="R313" s="739">
        <f>[52]ACCOUNTS!R313</f>
        <v>0</v>
      </c>
    </row>
    <row r="314" spans="1:18" outlineLevel="1">
      <c r="A314" s="734" t="str">
        <f>[52]ACCOUNTS!A314</f>
        <v>~</v>
      </c>
      <c r="B314" s="735" t="str">
        <f>[52]ACCOUNTS!B314</f>
        <v>~</v>
      </c>
      <c r="C314" s="736">
        <f>[52]ACCOUNTS!C314</f>
        <v>0</v>
      </c>
      <c r="D314" s="737">
        <f>[52]ACCOUNTS!D314</f>
        <v>0</v>
      </c>
      <c r="E314" s="738">
        <f>[52]ACCOUNTS!E314</f>
        <v>0</v>
      </c>
      <c r="F314" s="738">
        <f>[52]ACCOUNTS!F314</f>
        <v>0</v>
      </c>
      <c r="G314" s="738">
        <f>[52]ACCOUNTS!G314</f>
        <v>0</v>
      </c>
      <c r="H314" s="698"/>
      <c r="I314" s="739">
        <f>[52]ACCOUNTS!I314</f>
        <v>0</v>
      </c>
      <c r="J314" s="739">
        <f>[52]ACCOUNTS!J314</f>
        <v>0</v>
      </c>
      <c r="K314" s="739">
        <f>[52]ACCOUNTS!K314</f>
        <v>0</v>
      </c>
      <c r="L314" s="739">
        <f>[52]ACCOUNTS!L314</f>
        <v>0</v>
      </c>
      <c r="M314" s="739">
        <f>[52]ACCOUNTS!M314</f>
        <v>0</v>
      </c>
      <c r="N314" s="739">
        <f>[52]ACCOUNTS!N314</f>
        <v>0</v>
      </c>
      <c r="O314" s="739">
        <f>[52]ACCOUNTS!O314</f>
        <v>0</v>
      </c>
      <c r="P314" s="739">
        <f>[52]ACCOUNTS!P314</f>
        <v>0</v>
      </c>
      <c r="Q314" s="739">
        <f>[52]ACCOUNTS!Q314</f>
        <v>0</v>
      </c>
      <c r="R314" s="739">
        <f>[52]ACCOUNTS!R314</f>
        <v>0</v>
      </c>
    </row>
    <row r="315" spans="1:18" outlineLevel="1">
      <c r="A315" s="734" t="str">
        <f>[52]ACCOUNTS!A315</f>
        <v>~</v>
      </c>
      <c r="B315" s="735" t="str">
        <f>[52]ACCOUNTS!B315</f>
        <v>~</v>
      </c>
      <c r="C315" s="736">
        <f>[52]ACCOUNTS!C315</f>
        <v>0</v>
      </c>
      <c r="D315" s="737">
        <f>[52]ACCOUNTS!D315</f>
        <v>0</v>
      </c>
      <c r="E315" s="738">
        <f>[52]ACCOUNTS!E315</f>
        <v>0</v>
      </c>
      <c r="F315" s="738">
        <f>[52]ACCOUNTS!F315</f>
        <v>0</v>
      </c>
      <c r="G315" s="738">
        <f>[52]ACCOUNTS!G315</f>
        <v>0</v>
      </c>
      <c r="H315" s="698"/>
      <c r="I315" s="739">
        <f>[52]ACCOUNTS!I315</f>
        <v>0</v>
      </c>
      <c r="J315" s="739">
        <f>[52]ACCOUNTS!J315</f>
        <v>0</v>
      </c>
      <c r="K315" s="739">
        <f>[52]ACCOUNTS!K315</f>
        <v>0</v>
      </c>
      <c r="L315" s="739">
        <f>[52]ACCOUNTS!L315</f>
        <v>0</v>
      </c>
      <c r="M315" s="739">
        <f>[52]ACCOUNTS!M315</f>
        <v>0</v>
      </c>
      <c r="N315" s="739">
        <f>[52]ACCOUNTS!N315</f>
        <v>0</v>
      </c>
      <c r="O315" s="739">
        <f>[52]ACCOUNTS!O315</f>
        <v>0</v>
      </c>
      <c r="P315" s="739">
        <f>[52]ACCOUNTS!P315</f>
        <v>0</v>
      </c>
      <c r="Q315" s="739">
        <f>[52]ACCOUNTS!Q315</f>
        <v>0</v>
      </c>
      <c r="R315" s="739">
        <f>[52]ACCOUNTS!R315</f>
        <v>0</v>
      </c>
    </row>
    <row r="316" spans="1:18" s="4" customFormat="1" outlineLevel="1">
      <c r="A316" s="748"/>
      <c r="B316" s="693" t="str">
        <f>[52]ACCOUNTS!B316</f>
        <v>Sub-total</v>
      </c>
      <c r="C316" s="740">
        <f>[52]ACCOUNTS!C316</f>
        <v>32659118.59287579</v>
      </c>
      <c r="D316" s="740">
        <f>[52]ACCOUNTS!D316</f>
        <v>31837973.889999978</v>
      </c>
      <c r="E316" s="740">
        <f>[52]ACCOUNTS!E316</f>
        <v>821144.70287580905</v>
      </c>
      <c r="F316" s="740">
        <f>[52]ACCOUNTS!F316</f>
        <v>0</v>
      </c>
      <c r="G316" s="740">
        <f>[52]ACCOUNTS!G316</f>
        <v>32659118.59287579</v>
      </c>
      <c r="H316" s="741"/>
      <c r="I316" s="741"/>
      <c r="J316" s="741"/>
      <c r="K316" s="741"/>
      <c r="L316" s="741"/>
      <c r="M316" s="741"/>
      <c r="N316" s="741"/>
      <c r="O316" s="741"/>
      <c r="P316" s="741"/>
      <c r="Q316" s="698"/>
      <c r="R316" s="741"/>
    </row>
    <row r="317" spans="1:18" outlineLevel="1">
      <c r="E317" s="14"/>
      <c r="F317" s="14"/>
    </row>
    <row r="318" spans="1:18" outlineLevel="1">
      <c r="B318" s="9" t="s">
        <v>76</v>
      </c>
    </row>
    <row r="319" spans="1:18" outlineLevel="1">
      <c r="A319" s="734">
        <f>[52]ACCOUNTS!A319</f>
        <v>901</v>
      </c>
      <c r="B319" s="735" t="str">
        <f>[52]ACCOUNTS!B319</f>
        <v>CAE - Suprv</v>
      </c>
      <c r="C319" s="736">
        <f>[52]ACCOUNTS!C319</f>
        <v>134621.92638556895</v>
      </c>
      <c r="D319" s="737">
        <f>[52]ACCOUNTS!D319</f>
        <v>130876.3</v>
      </c>
      <c r="E319" s="738">
        <f>[52]ACCOUNTS!E319</f>
        <v>3745.6263855689463</v>
      </c>
      <c r="F319" s="738">
        <f>[52]ACCOUNTS!F319</f>
        <v>0</v>
      </c>
      <c r="G319" s="738">
        <f>[52]ACCOUNTS!G319</f>
        <v>134621.92638556895</v>
      </c>
      <c r="H319" s="698"/>
      <c r="I319" s="739">
        <f>[52]ACCOUNTS!I319</f>
        <v>0</v>
      </c>
      <c r="J319" s="739">
        <f>[52]ACCOUNTS!J319</f>
        <v>0</v>
      </c>
      <c r="K319" s="739">
        <f>[52]ACCOUNTS!K319</f>
        <v>0</v>
      </c>
      <c r="L319" s="739">
        <f>[52]ACCOUNTS!L319</f>
        <v>0</v>
      </c>
      <c r="M319" s="739">
        <f>[52]ACCOUNTS!M319</f>
        <v>0</v>
      </c>
      <c r="N319" s="739">
        <f>[52]ACCOUNTS!N319</f>
        <v>0</v>
      </c>
      <c r="O319" s="739">
        <f>[52]ACCOUNTS!O319</f>
        <v>0</v>
      </c>
      <c r="P319" s="739">
        <f>[52]ACCOUNTS!P319</f>
        <v>0</v>
      </c>
      <c r="Q319" s="739">
        <f>[52]ACCOUNTS!Q319</f>
        <v>0</v>
      </c>
      <c r="R319" s="739" t="str">
        <f>[52]ACCOUNTS!R319</f>
        <v>CAES1.T</v>
      </c>
    </row>
    <row r="320" spans="1:18" outlineLevel="1">
      <c r="A320" s="734">
        <f>[52]ACCOUNTS!A320</f>
        <v>902</v>
      </c>
      <c r="B320" s="735" t="str">
        <f>[52]ACCOUNTS!B320</f>
        <v>CAE - Meter Reading</v>
      </c>
      <c r="C320" s="736">
        <f>[52]ACCOUNTS!C320</f>
        <v>11371141.862653149</v>
      </c>
      <c r="D320" s="737">
        <f>[52]ACCOUNTS!D320</f>
        <v>11219365.02</v>
      </c>
      <c r="E320" s="738">
        <f>[52]ACCOUNTS!E320</f>
        <v>151776.84265314959</v>
      </c>
      <c r="F320" s="738">
        <f>[52]ACCOUNTS!F320</f>
        <v>0</v>
      </c>
      <c r="G320" s="738">
        <f>[52]ACCOUNTS!G320</f>
        <v>11371141.862653149</v>
      </c>
      <c r="H320" s="698"/>
      <c r="I320" s="739" t="str">
        <f>[52]ACCOUNTS!I320</f>
        <v>F_DISTR</v>
      </c>
      <c r="J320" s="739" t="str">
        <f>[52]ACCOUNTS!J320</f>
        <v>CUS</v>
      </c>
      <c r="K320" s="739">
        <f>[52]ACCOUNTS!K320</f>
        <v>0</v>
      </c>
      <c r="L320" s="739">
        <f>[52]ACCOUNTS!L320</f>
        <v>0</v>
      </c>
      <c r="M320" s="739" t="str">
        <f>[52]ACCOUNTS!M320</f>
        <v>CUST_4</v>
      </c>
      <c r="N320" s="739">
        <f>[52]ACCOUNTS!N320</f>
        <v>0</v>
      </c>
      <c r="O320" s="739">
        <f>[52]ACCOUNTS!O320</f>
        <v>0</v>
      </c>
      <c r="P320" s="739">
        <f>[52]ACCOUNTS!P320</f>
        <v>0</v>
      </c>
      <c r="Q320" s="739">
        <f>[52]ACCOUNTS!Q320</f>
        <v>0</v>
      </c>
      <c r="R320" s="739">
        <f>[52]ACCOUNTS!R320</f>
        <v>0</v>
      </c>
    </row>
    <row r="321" spans="1:18" outlineLevel="1">
      <c r="A321" s="734">
        <f>[52]ACCOUNTS!A321</f>
        <v>903</v>
      </c>
      <c r="B321" s="735" t="str">
        <f>[52]ACCOUNTS!B321</f>
        <v>CAE - Records &amp; Collections</v>
      </c>
      <c r="C321" s="736">
        <f>[52]ACCOUNTS!C321</f>
        <v>23622828.61329595</v>
      </c>
      <c r="D321" s="737">
        <f>[52]ACCOUNTS!D321</f>
        <v>23106863.919999998</v>
      </c>
      <c r="E321" s="738">
        <f>[52]ACCOUNTS!E321</f>
        <v>515964.69329595286</v>
      </c>
      <c r="F321" s="738">
        <f>[52]ACCOUNTS!F321</f>
        <v>0</v>
      </c>
      <c r="G321" s="738">
        <f>[52]ACCOUNTS!G321</f>
        <v>23622828.61329595</v>
      </c>
      <c r="H321" s="698"/>
      <c r="I321" s="739" t="str">
        <f>[52]ACCOUNTS!I321</f>
        <v>F_DISTR</v>
      </c>
      <c r="J321" s="739" t="str">
        <f>[52]ACCOUNTS!J321</f>
        <v>CUS</v>
      </c>
      <c r="K321" s="739">
        <f>[52]ACCOUNTS!K321</f>
        <v>0</v>
      </c>
      <c r="L321" s="739">
        <f>[52]ACCOUNTS!L321</f>
        <v>0</v>
      </c>
      <c r="M321" s="739" t="str">
        <f>[52]ACCOUNTS!M321</f>
        <v>CUST_3</v>
      </c>
      <c r="N321" s="739">
        <f>[52]ACCOUNTS!N321</f>
        <v>0</v>
      </c>
      <c r="O321" s="739">
        <f>[52]ACCOUNTS!O321</f>
        <v>0</v>
      </c>
      <c r="P321" s="739">
        <f>[52]ACCOUNTS!P321</f>
        <v>0</v>
      </c>
      <c r="Q321" s="739">
        <f>[52]ACCOUNTS!Q321</f>
        <v>0</v>
      </c>
      <c r="R321" s="739">
        <f>[52]ACCOUNTS!R321</f>
        <v>0</v>
      </c>
    </row>
    <row r="322" spans="1:18" outlineLevel="1">
      <c r="A322" s="734">
        <f>[52]ACCOUNTS!A322</f>
        <v>904</v>
      </c>
      <c r="B322" s="735" t="str">
        <f>[52]ACCOUNTS!B322</f>
        <v xml:space="preserve">CAE - Uncollect Accts </v>
      </c>
      <c r="C322" s="736">
        <f>[52]ACCOUNTS!C322</f>
        <v>16958952.817367498</v>
      </c>
      <c r="D322" s="737">
        <f>[52]ACCOUNTS!D322</f>
        <v>18742755.939999998</v>
      </c>
      <c r="E322" s="738">
        <f>[52]ACCOUNTS!E322</f>
        <v>-1783803.1226324991</v>
      </c>
      <c r="F322" s="738">
        <f>[52]ACCOUNTS!F322</f>
        <v>886077.81672800006</v>
      </c>
      <c r="G322" s="738">
        <f>[52]ACCOUNTS!G322</f>
        <v>17845030.634095497</v>
      </c>
      <c r="H322" s="698"/>
      <c r="I322" s="739" t="str">
        <f>[52]ACCOUNTS!I322</f>
        <v>F_DISTR</v>
      </c>
      <c r="J322" s="739" t="str">
        <f>[52]ACCOUNTS!J322</f>
        <v>CUS</v>
      </c>
      <c r="K322" s="739">
        <f>[52]ACCOUNTS!K322</f>
        <v>0</v>
      </c>
      <c r="L322" s="739">
        <f>[52]ACCOUNTS!L322</f>
        <v>0</v>
      </c>
      <c r="M322" s="739" t="str">
        <f>[52]ACCOUNTS!M322</f>
        <v>DIR904.00</v>
      </c>
      <c r="N322" s="739">
        <f>[52]ACCOUNTS!N322</f>
        <v>0</v>
      </c>
      <c r="O322" s="739">
        <f>[52]ACCOUNTS!O322</f>
        <v>0</v>
      </c>
      <c r="P322" s="739">
        <f>[52]ACCOUNTS!P322</f>
        <v>0</v>
      </c>
      <c r="Q322" s="739">
        <f>[52]ACCOUNTS!Q322</f>
        <v>0</v>
      </c>
      <c r="R322" s="739">
        <f>[52]ACCOUNTS!R322</f>
        <v>0</v>
      </c>
    </row>
    <row r="323" spans="1:18" outlineLevel="1">
      <c r="A323" s="734">
        <f>[52]ACCOUNTS!A323</f>
        <v>905</v>
      </c>
      <c r="B323" s="735" t="str">
        <f>[52]ACCOUNTS!B323</f>
        <v>CAE - Miscellaneous</v>
      </c>
      <c r="C323" s="736">
        <f>[52]ACCOUNTS!C323</f>
        <v>0</v>
      </c>
      <c r="D323" s="737">
        <f>[52]ACCOUNTS!D323</f>
        <v>0</v>
      </c>
      <c r="E323" s="738">
        <f>[52]ACCOUNTS!E323</f>
        <v>0</v>
      </c>
      <c r="F323" s="738">
        <f>[52]ACCOUNTS!F323</f>
        <v>0</v>
      </c>
      <c r="G323" s="738">
        <f>[52]ACCOUNTS!G323</f>
        <v>0</v>
      </c>
      <c r="H323" s="698"/>
      <c r="I323" s="739" t="str">
        <f>[52]ACCOUNTS!I323</f>
        <v>F_DISTR</v>
      </c>
      <c r="J323" s="739" t="str">
        <f>[52]ACCOUNTS!J323</f>
        <v>CUS</v>
      </c>
      <c r="K323" s="739">
        <f>[52]ACCOUNTS!K323</f>
        <v>0</v>
      </c>
      <c r="L323" s="739">
        <f>[52]ACCOUNTS!L323</f>
        <v>0</v>
      </c>
      <c r="M323" s="739" t="str">
        <f>[52]ACCOUNTS!M323</f>
        <v>CUST_1</v>
      </c>
      <c r="N323" s="739">
        <f>[52]ACCOUNTS!N323</f>
        <v>0</v>
      </c>
      <c r="O323" s="739">
        <f>[52]ACCOUNTS!O323</f>
        <v>0</v>
      </c>
      <c r="P323" s="739">
        <f>[52]ACCOUNTS!P323</f>
        <v>0</v>
      </c>
      <c r="Q323" s="739">
        <f>[52]ACCOUNTS!Q323</f>
        <v>0</v>
      </c>
      <c r="R323" s="739">
        <f>[52]ACCOUNTS!R323</f>
        <v>0</v>
      </c>
    </row>
    <row r="324" spans="1:18" outlineLevel="1">
      <c r="A324" s="734" t="str">
        <f>[52]ACCOUNTS!A324</f>
        <v>~</v>
      </c>
      <c r="B324" s="735" t="str">
        <f>[52]ACCOUNTS!B324</f>
        <v>~</v>
      </c>
      <c r="C324" s="736">
        <f>[52]ACCOUNTS!C324</f>
        <v>0</v>
      </c>
      <c r="D324" s="737">
        <f>[52]ACCOUNTS!D324</f>
        <v>0</v>
      </c>
      <c r="E324" s="738">
        <f>[52]ACCOUNTS!E324</f>
        <v>0</v>
      </c>
      <c r="F324" s="738">
        <f>[52]ACCOUNTS!F324</f>
        <v>0</v>
      </c>
      <c r="G324" s="738">
        <f>[52]ACCOUNTS!G324</f>
        <v>0</v>
      </c>
      <c r="H324" s="698"/>
      <c r="I324" s="739">
        <f>[52]ACCOUNTS!I324</f>
        <v>0</v>
      </c>
      <c r="J324" s="739">
        <f>[52]ACCOUNTS!J324</f>
        <v>0</v>
      </c>
      <c r="K324" s="739">
        <f>[52]ACCOUNTS!K324</f>
        <v>0</v>
      </c>
      <c r="L324" s="739">
        <f>[52]ACCOUNTS!L324</f>
        <v>0</v>
      </c>
      <c r="M324" s="739">
        <f>[52]ACCOUNTS!M324</f>
        <v>0</v>
      </c>
      <c r="N324" s="739">
        <f>[52]ACCOUNTS!N324</f>
        <v>0</v>
      </c>
      <c r="O324" s="739">
        <f>[52]ACCOUNTS!O324</f>
        <v>0</v>
      </c>
      <c r="P324" s="739">
        <f>[52]ACCOUNTS!P324</f>
        <v>0</v>
      </c>
      <c r="Q324" s="739">
        <f>[52]ACCOUNTS!Q324</f>
        <v>0</v>
      </c>
      <c r="R324" s="739">
        <f>[52]ACCOUNTS!R324</f>
        <v>0</v>
      </c>
    </row>
    <row r="325" spans="1:18" outlineLevel="1">
      <c r="A325" s="734" t="str">
        <f>[52]ACCOUNTS!A325</f>
        <v>~</v>
      </c>
      <c r="B325" s="735" t="str">
        <f>[52]ACCOUNTS!B325</f>
        <v>~</v>
      </c>
      <c r="C325" s="736">
        <f>[52]ACCOUNTS!C325</f>
        <v>0</v>
      </c>
      <c r="D325" s="737">
        <f>[52]ACCOUNTS!D325</f>
        <v>0</v>
      </c>
      <c r="E325" s="738">
        <f>[52]ACCOUNTS!E325</f>
        <v>0</v>
      </c>
      <c r="F325" s="738">
        <f>[52]ACCOUNTS!F325</f>
        <v>0</v>
      </c>
      <c r="G325" s="738">
        <f>[52]ACCOUNTS!G325</f>
        <v>0</v>
      </c>
      <c r="H325" s="698"/>
      <c r="I325" s="739">
        <f>[52]ACCOUNTS!I325</f>
        <v>0</v>
      </c>
      <c r="J325" s="739">
        <f>[52]ACCOUNTS!J325</f>
        <v>0</v>
      </c>
      <c r="K325" s="739">
        <f>[52]ACCOUNTS!K325</f>
        <v>0</v>
      </c>
      <c r="L325" s="739">
        <f>[52]ACCOUNTS!L325</f>
        <v>0</v>
      </c>
      <c r="M325" s="739">
        <f>[52]ACCOUNTS!M325</f>
        <v>0</v>
      </c>
      <c r="N325" s="739">
        <f>[52]ACCOUNTS!N325</f>
        <v>0</v>
      </c>
      <c r="O325" s="739">
        <f>[52]ACCOUNTS!O325</f>
        <v>0</v>
      </c>
      <c r="P325" s="739">
        <f>[52]ACCOUNTS!P325</f>
        <v>0</v>
      </c>
      <c r="Q325" s="739">
        <f>[52]ACCOUNTS!Q325</f>
        <v>0</v>
      </c>
      <c r="R325" s="739">
        <f>[52]ACCOUNTS!R325</f>
        <v>0</v>
      </c>
    </row>
    <row r="326" spans="1:18" outlineLevel="1">
      <c r="A326" s="734" t="str">
        <f>[52]ACCOUNTS!A326</f>
        <v>~</v>
      </c>
      <c r="B326" s="735" t="str">
        <f>[52]ACCOUNTS!B326</f>
        <v>~</v>
      </c>
      <c r="C326" s="736">
        <f>[52]ACCOUNTS!C326</f>
        <v>0</v>
      </c>
      <c r="D326" s="737">
        <f>[52]ACCOUNTS!D326</f>
        <v>0</v>
      </c>
      <c r="E326" s="738">
        <f>[52]ACCOUNTS!E326</f>
        <v>0</v>
      </c>
      <c r="F326" s="738">
        <f>[52]ACCOUNTS!F326</f>
        <v>0</v>
      </c>
      <c r="G326" s="738">
        <f>[52]ACCOUNTS!G326</f>
        <v>0</v>
      </c>
      <c r="H326" s="698"/>
      <c r="I326" s="739">
        <f>[52]ACCOUNTS!I326</f>
        <v>0</v>
      </c>
      <c r="J326" s="739">
        <f>[52]ACCOUNTS!J326</f>
        <v>0</v>
      </c>
      <c r="K326" s="739">
        <f>[52]ACCOUNTS!K326</f>
        <v>0</v>
      </c>
      <c r="L326" s="739">
        <f>[52]ACCOUNTS!L326</f>
        <v>0</v>
      </c>
      <c r="M326" s="739">
        <f>[52]ACCOUNTS!M326</f>
        <v>0</v>
      </c>
      <c r="N326" s="739">
        <f>[52]ACCOUNTS!N326</f>
        <v>0</v>
      </c>
      <c r="O326" s="739">
        <f>[52]ACCOUNTS!O326</f>
        <v>0</v>
      </c>
      <c r="P326" s="739">
        <f>[52]ACCOUNTS!P326</f>
        <v>0</v>
      </c>
      <c r="Q326" s="739">
        <f>[52]ACCOUNTS!Q326</f>
        <v>0</v>
      </c>
      <c r="R326" s="739">
        <f>[52]ACCOUNTS!R326</f>
        <v>0</v>
      </c>
    </row>
    <row r="327" spans="1:18" s="4" customFormat="1" outlineLevel="1">
      <c r="A327" s="748">
        <f>[52]ACCOUNTS!A327</f>
        <v>0</v>
      </c>
      <c r="B327" s="693" t="str">
        <f>[52]ACCOUNTS!B327</f>
        <v>Sub-total</v>
      </c>
      <c r="C327" s="740">
        <f>[52]ACCOUNTS!C327</f>
        <v>52087545.219702169</v>
      </c>
      <c r="D327" s="740">
        <f>[52]ACCOUNTS!D327</f>
        <v>53199861.179999992</v>
      </c>
      <c r="E327" s="740">
        <f>[52]ACCOUNTS!E327</f>
        <v>-1112315.9602978276</v>
      </c>
      <c r="F327" s="740">
        <f>[52]ACCOUNTS!F327</f>
        <v>886077.81672800006</v>
      </c>
      <c r="G327" s="740">
        <f>[52]ACCOUNTS!G327</f>
        <v>52973623.036430165</v>
      </c>
      <c r="H327" s="698"/>
      <c r="I327" s="741">
        <f>[52]ACCOUNTS!I327</f>
        <v>0</v>
      </c>
      <c r="J327" s="741">
        <f>[52]ACCOUNTS!J327</f>
        <v>0</v>
      </c>
      <c r="K327" s="741">
        <f>[52]ACCOUNTS!K327</f>
        <v>0</v>
      </c>
      <c r="L327" s="741">
        <f>[52]ACCOUNTS!L327</f>
        <v>0</v>
      </c>
      <c r="M327" s="741">
        <f>[52]ACCOUNTS!M327</f>
        <v>0</v>
      </c>
      <c r="N327" s="741">
        <f>[52]ACCOUNTS!N327</f>
        <v>0</v>
      </c>
      <c r="O327" s="741">
        <f>[52]ACCOUNTS!O327</f>
        <v>0</v>
      </c>
      <c r="P327" s="741">
        <f>[52]ACCOUNTS!P327</f>
        <v>0</v>
      </c>
      <c r="Q327" s="698">
        <f>[52]ACCOUNTS!Q327</f>
        <v>0</v>
      </c>
      <c r="R327" s="741">
        <f>[52]ACCOUNTS!R327</f>
        <v>0</v>
      </c>
    </row>
    <row r="328" spans="1:18" s="4" customFormat="1" outlineLevel="1">
      <c r="A328" s="19"/>
      <c r="B328" s="11"/>
      <c r="C328" s="11"/>
      <c r="D328" s="2"/>
      <c r="E328" s="11"/>
      <c r="F328" s="11"/>
      <c r="G328" s="11"/>
      <c r="H328" s="2"/>
      <c r="I328" s="11"/>
      <c r="J328" s="11"/>
      <c r="K328" s="11"/>
      <c r="L328" s="11"/>
      <c r="M328" s="11"/>
      <c r="N328" s="11"/>
      <c r="O328" s="11"/>
      <c r="P328" s="11"/>
      <c r="Q328" s="2"/>
      <c r="R328" s="11"/>
    </row>
    <row r="329" spans="1:18" outlineLevel="1">
      <c r="B329" s="9" t="s">
        <v>78</v>
      </c>
    </row>
    <row r="330" spans="1:18" outlineLevel="1">
      <c r="A330" s="734">
        <f>[52]ACCOUNTS!A330</f>
        <v>908.01</v>
      </c>
      <c r="B330" s="735" t="str">
        <f>[52]ACCOUNTS!B330</f>
        <v>Cust Svc Exp - Cust Assistance</v>
      </c>
      <c r="C330" s="736">
        <f>[52]ACCOUNTS!C330</f>
        <v>181452.77413573861</v>
      </c>
      <c r="D330" s="737">
        <f>[52]ACCOUNTS!D330</f>
        <v>18278587.219999999</v>
      </c>
      <c r="E330" s="738">
        <f>[52]ACCOUNTS!E330</f>
        <v>-18097134.44586426</v>
      </c>
      <c r="F330" s="738">
        <f>[52]ACCOUNTS!F330</f>
        <v>0</v>
      </c>
      <c r="G330" s="738">
        <f>[52]ACCOUNTS!G330</f>
        <v>181452.77413573861</v>
      </c>
      <c r="H330" s="698"/>
      <c r="I330" s="739" t="str">
        <f>[52]ACCOUNTS!I330</f>
        <v>F_DISTR</v>
      </c>
      <c r="J330" s="739" t="str">
        <f>[52]ACCOUNTS!J330</f>
        <v>CUS</v>
      </c>
      <c r="K330" s="739">
        <f>[52]ACCOUNTS!K330</f>
        <v>0</v>
      </c>
      <c r="L330" s="739">
        <f>[52]ACCOUNTS!L330</f>
        <v>0</v>
      </c>
      <c r="M330" s="739" t="str">
        <f>[52]ACCOUNTS!M330</f>
        <v>RESID</v>
      </c>
      <c r="N330" s="739">
        <f>[52]ACCOUNTS!N330</f>
        <v>0</v>
      </c>
      <c r="O330" s="739">
        <f>[52]ACCOUNTS!O330</f>
        <v>0</v>
      </c>
      <c r="P330" s="739">
        <f>[52]ACCOUNTS!P330</f>
        <v>0</v>
      </c>
      <c r="Q330" s="739">
        <f>[52]ACCOUNTS!Q330</f>
        <v>0</v>
      </c>
      <c r="R330" s="739">
        <f>[52]ACCOUNTS!R330</f>
        <v>0</v>
      </c>
    </row>
    <row r="331" spans="1:18" outlineLevel="1">
      <c r="A331" s="734">
        <f>[52]ACCOUNTS!A331</f>
        <v>908.02</v>
      </c>
      <c r="B331" s="735" t="str">
        <f>[52]ACCOUNTS!B331</f>
        <v>Cust Svc Exp - Weatherization</v>
      </c>
      <c r="C331" s="736">
        <f>[52]ACCOUNTS!C331</f>
        <v>0</v>
      </c>
      <c r="D331" s="737">
        <f>[52]ACCOUNTS!D331</f>
        <v>97087902.950000003</v>
      </c>
      <c r="E331" s="738">
        <f>[52]ACCOUNTS!E331</f>
        <v>-97087902.950000003</v>
      </c>
      <c r="F331" s="738">
        <f>[52]ACCOUNTS!F331</f>
        <v>0</v>
      </c>
      <c r="G331" s="738">
        <f>[52]ACCOUNTS!G331</f>
        <v>0</v>
      </c>
      <c r="H331" s="698"/>
      <c r="I331" s="739" t="str">
        <f>[52]ACCOUNTS!I331</f>
        <v>F_PRODU</v>
      </c>
      <c r="J331" s="739" t="str">
        <f>[52]ACCOUNTS!J331</f>
        <v>PC4</v>
      </c>
      <c r="K331" s="739" t="str">
        <f>[52]ACCOUNTS!K331</f>
        <v>DEM_2B</v>
      </c>
      <c r="L331" s="739" t="str">
        <f>[52]ACCOUNTS!L331</f>
        <v>ENERGY_2</v>
      </c>
      <c r="M331" s="739">
        <f>[52]ACCOUNTS!M331</f>
        <v>0</v>
      </c>
      <c r="N331" s="739">
        <f>[52]ACCOUNTS!N331</f>
        <v>0</v>
      </c>
      <c r="O331" s="739">
        <f>[52]ACCOUNTS!O331</f>
        <v>0</v>
      </c>
      <c r="P331" s="739">
        <f>[52]ACCOUNTS!P331</f>
        <v>0</v>
      </c>
      <c r="Q331" s="739">
        <f>[52]ACCOUNTS!Q331</f>
        <v>0</v>
      </c>
      <c r="R331" s="739">
        <f>[52]ACCOUNTS!R331</f>
        <v>0</v>
      </c>
    </row>
    <row r="332" spans="1:18" outlineLevel="1">
      <c r="A332" s="734">
        <f>[52]ACCOUNTS!A332</f>
        <v>909</v>
      </c>
      <c r="B332" s="735" t="str">
        <f>[52]ACCOUNTS!B332</f>
        <v>Cust Svc Exp - Info &amp; Instruct</v>
      </c>
      <c r="C332" s="736">
        <f>[52]ACCOUNTS!C332</f>
        <v>3077574.695869219</v>
      </c>
      <c r="D332" s="737">
        <f>[52]ACCOUNTS!D332</f>
        <v>3055873.56</v>
      </c>
      <c r="E332" s="738">
        <f>[52]ACCOUNTS!E332</f>
        <v>21701.135869218775</v>
      </c>
      <c r="F332" s="738">
        <f>[52]ACCOUNTS!F332</f>
        <v>0</v>
      </c>
      <c r="G332" s="738">
        <f>[52]ACCOUNTS!G332</f>
        <v>3077574.695869219</v>
      </c>
      <c r="H332" s="698"/>
      <c r="I332" s="739" t="str">
        <f>[52]ACCOUNTS!I332</f>
        <v>F_DISTR</v>
      </c>
      <c r="J332" s="739" t="str">
        <f>[52]ACCOUNTS!J332</f>
        <v>CUS</v>
      </c>
      <c r="K332" s="739">
        <f>[52]ACCOUNTS!K332</f>
        <v>0</v>
      </c>
      <c r="L332" s="739">
        <f>[52]ACCOUNTS!L332</f>
        <v>0</v>
      </c>
      <c r="M332" s="739" t="str">
        <f>[52]ACCOUNTS!M332</f>
        <v>CUST_1</v>
      </c>
      <c r="N332" s="739">
        <f>[52]ACCOUNTS!N332</f>
        <v>0</v>
      </c>
      <c r="O332" s="739">
        <f>[52]ACCOUNTS!O332</f>
        <v>0</v>
      </c>
      <c r="P332" s="739">
        <f>[52]ACCOUNTS!P332</f>
        <v>0</v>
      </c>
      <c r="Q332" s="739">
        <f>[52]ACCOUNTS!Q332</f>
        <v>0</v>
      </c>
      <c r="R332" s="739">
        <f>[52]ACCOUNTS!R332</f>
        <v>0</v>
      </c>
    </row>
    <row r="333" spans="1:18" outlineLevel="1">
      <c r="A333" s="734">
        <f>[52]ACCOUNTS!A333</f>
        <v>910</v>
      </c>
      <c r="B333" s="735" t="str">
        <f>[52]ACCOUNTS!B333</f>
        <v>Cust Svc Exp - Misc</v>
      </c>
      <c r="C333" s="736">
        <f>[52]ACCOUNTS!C333</f>
        <v>892.81</v>
      </c>
      <c r="D333" s="737">
        <f>[52]ACCOUNTS!D333</f>
        <v>892.81</v>
      </c>
      <c r="E333" s="738">
        <f>[52]ACCOUNTS!E333</f>
        <v>0</v>
      </c>
      <c r="F333" s="738">
        <f>[52]ACCOUNTS!F333</f>
        <v>0</v>
      </c>
      <c r="G333" s="738">
        <f>[52]ACCOUNTS!G333</f>
        <v>892.81</v>
      </c>
      <c r="H333" s="698"/>
      <c r="I333" s="739" t="str">
        <f>[52]ACCOUNTS!I333</f>
        <v>F_DISTR</v>
      </c>
      <c r="J333" s="739" t="str">
        <f>[52]ACCOUNTS!J333</f>
        <v>CUS</v>
      </c>
      <c r="K333" s="739">
        <f>[52]ACCOUNTS!K333</f>
        <v>0</v>
      </c>
      <c r="L333" s="739">
        <f>[52]ACCOUNTS!L333</f>
        <v>0</v>
      </c>
      <c r="M333" s="739" t="str">
        <f>[52]ACCOUNTS!M333</f>
        <v>CUST_1</v>
      </c>
      <c r="N333" s="739">
        <f>[52]ACCOUNTS!N333</f>
        <v>0</v>
      </c>
      <c r="O333" s="739">
        <f>[52]ACCOUNTS!O333</f>
        <v>0</v>
      </c>
      <c r="P333" s="739">
        <f>[52]ACCOUNTS!P333</f>
        <v>0</v>
      </c>
      <c r="Q333" s="739">
        <f>[52]ACCOUNTS!Q333</f>
        <v>0</v>
      </c>
      <c r="R333" s="739">
        <f>[52]ACCOUNTS!R333</f>
        <v>0</v>
      </c>
    </row>
    <row r="334" spans="1:18" outlineLevel="1">
      <c r="A334" s="734">
        <f>[52]ACCOUNTS!A334</f>
        <v>911</v>
      </c>
      <c r="B334" s="735" t="str">
        <f>[52]ACCOUNTS!B334</f>
        <v>Cust Svc Exp - Demonstration</v>
      </c>
      <c r="C334" s="736">
        <f>[52]ACCOUNTS!C334</f>
        <v>0</v>
      </c>
      <c r="D334" s="737">
        <f>[52]ACCOUNTS!D334</f>
        <v>0</v>
      </c>
      <c r="E334" s="738">
        <f>[52]ACCOUNTS!E334</f>
        <v>0</v>
      </c>
      <c r="F334" s="738">
        <f>[52]ACCOUNTS!F334</f>
        <v>0</v>
      </c>
      <c r="G334" s="738">
        <f>[52]ACCOUNTS!G334</f>
        <v>0</v>
      </c>
      <c r="H334" s="698"/>
      <c r="I334" s="739" t="str">
        <f>[52]ACCOUNTS!I334</f>
        <v>F_DISTR</v>
      </c>
      <c r="J334" s="739" t="str">
        <f>[52]ACCOUNTS!J334</f>
        <v>CUS</v>
      </c>
      <c r="K334" s="739">
        <f>[52]ACCOUNTS!K334</f>
        <v>0</v>
      </c>
      <c r="L334" s="739">
        <f>[52]ACCOUNTS!L334</f>
        <v>0</v>
      </c>
      <c r="M334" s="739" t="str">
        <f>[52]ACCOUNTS!M334</f>
        <v>DIR373.00</v>
      </c>
      <c r="N334" s="739">
        <f>[52]ACCOUNTS!N334</f>
        <v>0</v>
      </c>
      <c r="O334" s="739">
        <f>[52]ACCOUNTS!O334</f>
        <v>0</v>
      </c>
      <c r="P334" s="739">
        <f>[52]ACCOUNTS!P334</f>
        <v>0</v>
      </c>
      <c r="Q334" s="739">
        <f>[52]ACCOUNTS!Q334</f>
        <v>0</v>
      </c>
      <c r="R334" s="739">
        <f>[52]ACCOUNTS!R334</f>
        <v>0</v>
      </c>
    </row>
    <row r="335" spans="1:18" outlineLevel="1">
      <c r="A335" s="734">
        <f>[52]ACCOUNTS!A335</f>
        <v>912</v>
      </c>
      <c r="B335" s="735" t="str">
        <f>[52]ACCOUNTS!B335</f>
        <v>Cust Svc Exp - Demonstration &amp; Selling</v>
      </c>
      <c r="C335" s="736">
        <f>[52]ACCOUNTS!C335</f>
        <v>823619.80694727926</v>
      </c>
      <c r="D335" s="737">
        <f>[52]ACCOUNTS!D335</f>
        <v>805567.46000000008</v>
      </c>
      <c r="E335" s="738">
        <f>[52]ACCOUNTS!E335</f>
        <v>18052.346947279173</v>
      </c>
      <c r="F335" s="738">
        <f>[52]ACCOUNTS!F335</f>
        <v>0</v>
      </c>
      <c r="G335" s="738">
        <f>[52]ACCOUNTS!G335</f>
        <v>823619.80694727926</v>
      </c>
      <c r="H335" s="698"/>
      <c r="I335" s="739" t="str">
        <f>[52]ACCOUNTS!I335</f>
        <v>F_DISTR</v>
      </c>
      <c r="J335" s="739" t="str">
        <f>[52]ACCOUNTS!J335</f>
        <v>CUS</v>
      </c>
      <c r="K335" s="739">
        <f>[52]ACCOUNTS!K335</f>
        <v>0</v>
      </c>
      <c r="L335" s="739">
        <f>[52]ACCOUNTS!L335</f>
        <v>0</v>
      </c>
      <c r="M335" s="739" t="str">
        <f>[52]ACCOUNTS!M335</f>
        <v>CUST_1</v>
      </c>
      <c r="N335" s="739">
        <f>[52]ACCOUNTS!N335</f>
        <v>0</v>
      </c>
      <c r="O335" s="739">
        <f>[52]ACCOUNTS!O335</f>
        <v>0</v>
      </c>
      <c r="P335" s="739">
        <f>[52]ACCOUNTS!P335</f>
        <v>0</v>
      </c>
      <c r="Q335" s="739">
        <f>[52]ACCOUNTS!Q335</f>
        <v>0</v>
      </c>
      <c r="R335" s="739">
        <f>[52]ACCOUNTS!R335</f>
        <v>0</v>
      </c>
    </row>
    <row r="336" spans="1:18" outlineLevel="1">
      <c r="A336" s="734">
        <f>[52]ACCOUNTS!A336</f>
        <v>913</v>
      </c>
      <c r="B336" s="735" t="str">
        <f>[52]ACCOUNTS!B336</f>
        <v>Cust Svc Exp - Advertising</v>
      </c>
      <c r="C336" s="736">
        <f>[52]ACCOUNTS!C336</f>
        <v>0</v>
      </c>
      <c r="D336" s="737">
        <f>[52]ACCOUNTS!D336</f>
        <v>0</v>
      </c>
      <c r="E336" s="738">
        <f>[52]ACCOUNTS!E336</f>
        <v>0</v>
      </c>
      <c r="F336" s="738">
        <f>[52]ACCOUNTS!F336</f>
        <v>0</v>
      </c>
      <c r="G336" s="738">
        <f>[52]ACCOUNTS!G336</f>
        <v>0</v>
      </c>
      <c r="H336" s="698"/>
      <c r="I336" s="739" t="str">
        <f>[52]ACCOUNTS!I336</f>
        <v>F_DISTR</v>
      </c>
      <c r="J336" s="739" t="str">
        <f>[52]ACCOUNTS!J336</f>
        <v>CUS</v>
      </c>
      <c r="K336" s="739">
        <f>[52]ACCOUNTS!K336</f>
        <v>0</v>
      </c>
      <c r="L336" s="739">
        <f>[52]ACCOUNTS!L336</f>
        <v>0</v>
      </c>
      <c r="M336" s="739" t="str">
        <f>[52]ACCOUNTS!M336</f>
        <v>CUST_1</v>
      </c>
      <c r="N336" s="739">
        <f>[52]ACCOUNTS!N336</f>
        <v>0</v>
      </c>
      <c r="O336" s="739">
        <f>[52]ACCOUNTS!O336</f>
        <v>0</v>
      </c>
      <c r="P336" s="739">
        <f>[52]ACCOUNTS!P336</f>
        <v>0</v>
      </c>
      <c r="Q336" s="739">
        <f>[52]ACCOUNTS!Q336</f>
        <v>0</v>
      </c>
      <c r="R336" s="739">
        <f>[52]ACCOUNTS!R336</f>
        <v>0</v>
      </c>
    </row>
    <row r="337" spans="1:18" outlineLevel="1">
      <c r="A337" s="734">
        <f>[52]ACCOUNTS!A337</f>
        <v>916</v>
      </c>
      <c r="B337" s="735" t="str">
        <f>[52]ACCOUNTS!B337</f>
        <v>Cust Svc Exp - Misc Selling</v>
      </c>
      <c r="C337" s="736">
        <f>[52]ACCOUNTS!C337</f>
        <v>0</v>
      </c>
      <c r="D337" s="737">
        <f>[52]ACCOUNTS!D337</f>
        <v>0</v>
      </c>
      <c r="E337" s="738">
        <f>[52]ACCOUNTS!E337</f>
        <v>0</v>
      </c>
      <c r="F337" s="738">
        <f>[52]ACCOUNTS!F337</f>
        <v>0</v>
      </c>
      <c r="G337" s="738">
        <f>[52]ACCOUNTS!G337</f>
        <v>0</v>
      </c>
      <c r="H337" s="698"/>
      <c r="I337" s="739" t="str">
        <f>[52]ACCOUNTS!I337</f>
        <v>F_DISTR</v>
      </c>
      <c r="J337" s="739" t="str">
        <f>[52]ACCOUNTS!J337</f>
        <v>CUS</v>
      </c>
      <c r="K337" s="739">
        <f>[52]ACCOUNTS!K337</f>
        <v>0</v>
      </c>
      <c r="L337" s="739">
        <f>[52]ACCOUNTS!L337</f>
        <v>0</v>
      </c>
      <c r="M337" s="739" t="str">
        <f>[52]ACCOUNTS!M337</f>
        <v>CUST_1</v>
      </c>
      <c r="N337" s="739">
        <f>[52]ACCOUNTS!N337</f>
        <v>0</v>
      </c>
      <c r="O337" s="739">
        <f>[52]ACCOUNTS!O337</f>
        <v>0</v>
      </c>
      <c r="P337" s="739">
        <f>[52]ACCOUNTS!P337</f>
        <v>0</v>
      </c>
      <c r="Q337" s="739">
        <f>[52]ACCOUNTS!Q337</f>
        <v>0</v>
      </c>
      <c r="R337" s="739">
        <f>[52]ACCOUNTS!R337</f>
        <v>0</v>
      </c>
    </row>
    <row r="338" spans="1:18" outlineLevel="1">
      <c r="A338" s="734" t="str">
        <f>[52]ACCOUNTS!A338</f>
        <v>~</v>
      </c>
      <c r="B338" s="735" t="str">
        <f>[52]ACCOUNTS!B338</f>
        <v>~</v>
      </c>
      <c r="C338" s="736">
        <f>[52]ACCOUNTS!C338</f>
        <v>0</v>
      </c>
      <c r="D338" s="737">
        <f>[52]ACCOUNTS!D338</f>
        <v>0</v>
      </c>
      <c r="E338" s="738">
        <f>[52]ACCOUNTS!E338</f>
        <v>0</v>
      </c>
      <c r="F338" s="738">
        <f>[52]ACCOUNTS!F338</f>
        <v>0</v>
      </c>
      <c r="G338" s="738">
        <f>[52]ACCOUNTS!G338</f>
        <v>0</v>
      </c>
      <c r="H338" s="698"/>
      <c r="I338" s="739">
        <f>[52]ACCOUNTS!I338</f>
        <v>0</v>
      </c>
      <c r="J338" s="739">
        <f>[52]ACCOUNTS!J338</f>
        <v>0</v>
      </c>
      <c r="K338" s="739">
        <f>[52]ACCOUNTS!K338</f>
        <v>0</v>
      </c>
      <c r="L338" s="739">
        <f>[52]ACCOUNTS!L338</f>
        <v>0</v>
      </c>
      <c r="M338" s="739">
        <f>[52]ACCOUNTS!M338</f>
        <v>0</v>
      </c>
      <c r="N338" s="739">
        <f>[52]ACCOUNTS!N338</f>
        <v>0</v>
      </c>
      <c r="O338" s="739">
        <f>[52]ACCOUNTS!O338</f>
        <v>0</v>
      </c>
      <c r="P338" s="739">
        <f>[52]ACCOUNTS!P338</f>
        <v>0</v>
      </c>
      <c r="Q338" s="739">
        <f>[52]ACCOUNTS!Q338</f>
        <v>0</v>
      </c>
      <c r="R338" s="739">
        <f>[52]ACCOUNTS!R338</f>
        <v>0</v>
      </c>
    </row>
    <row r="339" spans="1:18" s="4" customFormat="1" outlineLevel="1">
      <c r="A339" s="748"/>
      <c r="B339" s="693" t="str">
        <f>[52]ACCOUNTS!B339</f>
        <v>Sub-total</v>
      </c>
      <c r="C339" s="740">
        <f>[52]ACCOUNTS!C339</f>
        <v>4083540.0869522369</v>
      </c>
      <c r="D339" s="740">
        <f>[52]ACCOUNTS!D339</f>
        <v>119228824</v>
      </c>
      <c r="E339" s="740">
        <f>[52]ACCOUNTS!E339</f>
        <v>-115145283.91304776</v>
      </c>
      <c r="F339" s="740">
        <f>[52]ACCOUNTS!F339</f>
        <v>0</v>
      </c>
      <c r="G339" s="740">
        <f>[52]ACCOUNTS!G339</f>
        <v>4083540.0869522369</v>
      </c>
      <c r="H339" s="741"/>
      <c r="I339" s="741"/>
      <c r="J339" s="741"/>
      <c r="K339" s="741"/>
      <c r="L339" s="741"/>
      <c r="M339" s="741"/>
      <c r="N339" s="741"/>
      <c r="O339" s="741"/>
      <c r="P339" s="741"/>
      <c r="Q339" s="698"/>
      <c r="R339" s="741"/>
    </row>
    <row r="340" spans="1:18" outlineLevel="1"/>
    <row r="341" spans="1:18" outlineLevel="1">
      <c r="B341" s="9" t="s">
        <v>79</v>
      </c>
    </row>
    <row r="342" spans="1:18" outlineLevel="1">
      <c r="A342" s="734">
        <f>[52]ACCOUNTS!A342</f>
        <v>920</v>
      </c>
      <c r="B342" s="735" t="str">
        <f>[52]ACCOUNTS!B342</f>
        <v>A&amp;G Exp - Salaries</v>
      </c>
      <c r="C342" s="736">
        <f>[52]ACCOUNTS!C342</f>
        <v>49509441.614050545</v>
      </c>
      <c r="D342" s="737">
        <f>[52]ACCOUNTS!D342</f>
        <v>48508494.030000001</v>
      </c>
      <c r="E342" s="738">
        <f>[52]ACCOUNTS!E342</f>
        <v>1000947.5840505472</v>
      </c>
      <c r="F342" s="738">
        <f>[52]ACCOUNTS!F342</f>
        <v>0</v>
      </c>
      <c r="G342" s="738">
        <f>[52]ACCOUNTS!G342</f>
        <v>49509441.614050545</v>
      </c>
      <c r="H342" s="698"/>
      <c r="I342" s="739">
        <f>[52]ACCOUNTS!I342</f>
        <v>0</v>
      </c>
      <c r="J342" s="739">
        <f>[52]ACCOUNTS!J342</f>
        <v>0</v>
      </c>
      <c r="K342" s="739">
        <f>[52]ACCOUNTS!K342</f>
        <v>0</v>
      </c>
      <c r="L342" s="739">
        <f>[52]ACCOUNTS!L342</f>
        <v>0</v>
      </c>
      <c r="M342" s="739">
        <f>[52]ACCOUNTS!M342</f>
        <v>0</v>
      </c>
      <c r="N342" s="739">
        <f>[52]ACCOUNTS!N342</f>
        <v>0</v>
      </c>
      <c r="O342" s="739">
        <f>[52]ACCOUNTS!O342</f>
        <v>0</v>
      </c>
      <c r="P342" s="739">
        <f>[52]ACCOUNTS!P342</f>
        <v>0</v>
      </c>
      <c r="Q342" s="739">
        <f>[52]ACCOUNTS!Q342</f>
        <v>0</v>
      </c>
      <c r="R342" s="739" t="str">
        <f>[52]ACCOUNTS!R342</f>
        <v>ADJPTDCE.T</v>
      </c>
    </row>
    <row r="343" spans="1:18" outlineLevel="1">
      <c r="A343" s="734">
        <f>[52]ACCOUNTS!A343</f>
        <v>921</v>
      </c>
      <c r="B343" s="735" t="str">
        <f>[52]ACCOUNTS!B343</f>
        <v>A&amp;G Exp - Office Supplies</v>
      </c>
      <c r="C343" s="736">
        <f>[52]ACCOUNTS!C343</f>
        <v>8619180.191495249</v>
      </c>
      <c r="D343" s="737">
        <f>[52]ACCOUNTS!D343</f>
        <v>8619227.6999999993</v>
      </c>
      <c r="E343" s="738">
        <f>[52]ACCOUNTS!E343</f>
        <v>-47.508504750951445</v>
      </c>
      <c r="F343" s="738">
        <f>[52]ACCOUNTS!F343</f>
        <v>0</v>
      </c>
      <c r="G343" s="738">
        <f>[52]ACCOUNTS!G343</f>
        <v>8619180.191495249</v>
      </c>
      <c r="H343" s="698"/>
      <c r="I343" s="739">
        <f>[52]ACCOUNTS!I343</f>
        <v>0</v>
      </c>
      <c r="J343" s="739">
        <f>[52]ACCOUNTS!J343</f>
        <v>0</v>
      </c>
      <c r="K343" s="739">
        <f>[52]ACCOUNTS!K343</f>
        <v>0</v>
      </c>
      <c r="L343" s="739">
        <f>[52]ACCOUNTS!L343</f>
        <v>0</v>
      </c>
      <c r="M343" s="739">
        <f>[52]ACCOUNTS!M343</f>
        <v>0</v>
      </c>
      <c r="N343" s="739">
        <f>[52]ACCOUNTS!N343</f>
        <v>0</v>
      </c>
      <c r="O343" s="739">
        <f>[52]ACCOUNTS!O343</f>
        <v>0</v>
      </c>
      <c r="P343" s="739">
        <f>[52]ACCOUNTS!P343</f>
        <v>0</v>
      </c>
      <c r="Q343" s="739">
        <f>[52]ACCOUNTS!Q343</f>
        <v>0</v>
      </c>
      <c r="R343" s="739" t="str">
        <f>[52]ACCOUNTS!R343</f>
        <v>ADJPTDCE.T</v>
      </c>
    </row>
    <row r="344" spans="1:18" outlineLevel="1">
      <c r="A344" s="734">
        <f>[52]ACCOUNTS!A344</f>
        <v>922</v>
      </c>
      <c r="B344" s="735" t="str">
        <f>[52]ACCOUNTS!B344</f>
        <v>A&amp;G Exp - Transf (credit)</v>
      </c>
      <c r="C344" s="736">
        <f>[52]ACCOUNTS!C344</f>
        <v>-21557751.289999999</v>
      </c>
      <c r="D344" s="737">
        <f>[52]ACCOUNTS!D344</f>
        <v>-21557751.289999999</v>
      </c>
      <c r="E344" s="738">
        <f>[52]ACCOUNTS!E344</f>
        <v>0</v>
      </c>
      <c r="F344" s="738">
        <f>[52]ACCOUNTS!F344</f>
        <v>0</v>
      </c>
      <c r="G344" s="738">
        <f>[52]ACCOUNTS!G344</f>
        <v>-21557751.289999999</v>
      </c>
      <c r="H344" s="698"/>
      <c r="I344" s="739">
        <f>[52]ACCOUNTS!I344</f>
        <v>0</v>
      </c>
      <c r="J344" s="739">
        <f>[52]ACCOUNTS!J344</f>
        <v>0</v>
      </c>
      <c r="K344" s="739">
        <f>[52]ACCOUNTS!K344</f>
        <v>0</v>
      </c>
      <c r="L344" s="739">
        <f>[52]ACCOUNTS!L344</f>
        <v>0</v>
      </c>
      <c r="M344" s="739">
        <f>[52]ACCOUNTS!M344</f>
        <v>0</v>
      </c>
      <c r="N344" s="739">
        <f>[52]ACCOUNTS!N344</f>
        <v>0</v>
      </c>
      <c r="O344" s="739">
        <f>[52]ACCOUNTS!O344</f>
        <v>0</v>
      </c>
      <c r="P344" s="739">
        <f>[52]ACCOUNTS!P344</f>
        <v>0</v>
      </c>
      <c r="Q344" s="739">
        <f>[52]ACCOUNTS!Q344</f>
        <v>0</v>
      </c>
      <c r="R344" s="739" t="str">
        <f>[52]ACCOUNTS!R344</f>
        <v>ADJPTDCE.T</v>
      </c>
    </row>
    <row r="345" spans="1:18" outlineLevel="1">
      <c r="A345" s="734">
        <f>[52]ACCOUNTS!A345</f>
        <v>923</v>
      </c>
      <c r="B345" s="735" t="str">
        <f>[52]ACCOUNTS!B345</f>
        <v>A&amp;G Exp - Outside Svcs</v>
      </c>
      <c r="C345" s="736">
        <f>[52]ACCOUNTS!C345</f>
        <v>11082001.521692986</v>
      </c>
      <c r="D345" s="737">
        <f>[52]ACCOUNTS!D345</f>
        <v>11081730.859999999</v>
      </c>
      <c r="E345" s="738">
        <f>[52]ACCOUNTS!E345</f>
        <v>270.66169298715243</v>
      </c>
      <c r="F345" s="738">
        <f>[52]ACCOUNTS!F345</f>
        <v>0</v>
      </c>
      <c r="G345" s="738">
        <f>[52]ACCOUNTS!G345</f>
        <v>11082001.521692986</v>
      </c>
      <c r="H345" s="698"/>
      <c r="I345" s="739">
        <f>[52]ACCOUNTS!I345</f>
        <v>0</v>
      </c>
      <c r="J345" s="739">
        <f>[52]ACCOUNTS!J345</f>
        <v>0</v>
      </c>
      <c r="K345" s="739">
        <f>[52]ACCOUNTS!K345</f>
        <v>0</v>
      </c>
      <c r="L345" s="739">
        <f>[52]ACCOUNTS!L345</f>
        <v>0</v>
      </c>
      <c r="M345" s="739">
        <f>[52]ACCOUNTS!M345</f>
        <v>0</v>
      </c>
      <c r="N345" s="739">
        <f>[52]ACCOUNTS!N345</f>
        <v>0</v>
      </c>
      <c r="O345" s="739">
        <f>[52]ACCOUNTS!O345</f>
        <v>0</v>
      </c>
      <c r="P345" s="739">
        <f>[52]ACCOUNTS!P345</f>
        <v>0</v>
      </c>
      <c r="Q345" s="739">
        <f>[52]ACCOUNTS!Q345</f>
        <v>0</v>
      </c>
      <c r="R345" s="739" t="str">
        <f>[52]ACCOUNTS!R345</f>
        <v>ADJPTDCE.T</v>
      </c>
    </row>
    <row r="346" spans="1:18" outlineLevel="1">
      <c r="A346" s="734">
        <f>[52]ACCOUNTS!A346</f>
        <v>924</v>
      </c>
      <c r="B346" s="735" t="str">
        <f>[52]ACCOUNTS!B346</f>
        <v>A&amp;G Exp - Prop Insurance - Other</v>
      </c>
      <c r="C346" s="736">
        <f>[52]ACCOUNTS!C346</f>
        <v>4733023.9572393717</v>
      </c>
      <c r="D346" s="737">
        <f>[52]ACCOUNTS!D346</f>
        <v>4710182.67</v>
      </c>
      <c r="E346" s="738">
        <f>[52]ACCOUNTS!E346</f>
        <v>22841.287239371348</v>
      </c>
      <c r="F346" s="738">
        <f>[52]ACCOUNTS!F346</f>
        <v>0</v>
      </c>
      <c r="G346" s="738">
        <f>[52]ACCOUNTS!G346</f>
        <v>4733023.9572393717</v>
      </c>
      <c r="H346" s="698"/>
      <c r="I346" s="739">
        <f>[52]ACCOUNTS!I346</f>
        <v>0</v>
      </c>
      <c r="J346" s="739">
        <f>[52]ACCOUNTS!J346</f>
        <v>0</v>
      </c>
      <c r="K346" s="739">
        <f>[52]ACCOUNTS!K346</f>
        <v>0</v>
      </c>
      <c r="L346" s="739">
        <f>[52]ACCOUNTS!L346</f>
        <v>0</v>
      </c>
      <c r="M346" s="739">
        <f>[52]ACCOUNTS!M346</f>
        <v>0</v>
      </c>
      <c r="N346" s="739">
        <f>[52]ACCOUNTS!N346</f>
        <v>0</v>
      </c>
      <c r="O346" s="739">
        <f>[52]ACCOUNTS!O346</f>
        <v>0</v>
      </c>
      <c r="P346" s="739">
        <f>[52]ACCOUNTS!P346</f>
        <v>0</v>
      </c>
      <c r="Q346" s="739">
        <f>[52]ACCOUNTS!Q346</f>
        <v>0</v>
      </c>
      <c r="R346" s="739" t="str">
        <f>[52]ACCOUNTS!R346</f>
        <v>PTDGP.T</v>
      </c>
    </row>
    <row r="347" spans="1:18" outlineLevel="1">
      <c r="A347" s="734">
        <f>[52]ACCOUNTS!A347</f>
        <v>925</v>
      </c>
      <c r="B347" s="735" t="str">
        <f>[52]ACCOUNTS!B347</f>
        <v>A&amp;G Exp - Injuries &amp; Damages - Other</v>
      </c>
      <c r="C347" s="736">
        <f>[52]ACCOUNTS!C347</f>
        <v>5028619.8614668231</v>
      </c>
      <c r="D347" s="737">
        <f>[52]ACCOUNTS!D347</f>
        <v>4954570.34</v>
      </c>
      <c r="E347" s="738">
        <f>[52]ACCOUNTS!E347</f>
        <v>74049.521466823469</v>
      </c>
      <c r="F347" s="738">
        <f>[52]ACCOUNTS!F347</f>
        <v>0</v>
      </c>
      <c r="G347" s="738">
        <f>[52]ACCOUNTS!G347</f>
        <v>5028619.8614668231</v>
      </c>
      <c r="H347" s="698"/>
      <c r="I347" s="739">
        <f>[52]ACCOUNTS!I347</f>
        <v>0</v>
      </c>
      <c r="J347" s="739">
        <f>[52]ACCOUNTS!J347</f>
        <v>0</v>
      </c>
      <c r="K347" s="739">
        <f>[52]ACCOUNTS!K347</f>
        <v>0</v>
      </c>
      <c r="L347" s="739">
        <f>[52]ACCOUNTS!L347</f>
        <v>0</v>
      </c>
      <c r="M347" s="739">
        <f>[52]ACCOUNTS!M347</f>
        <v>0</v>
      </c>
      <c r="N347" s="739">
        <f>[52]ACCOUNTS!N347</f>
        <v>0</v>
      </c>
      <c r="O347" s="739">
        <f>[52]ACCOUNTS!O347</f>
        <v>0</v>
      </c>
      <c r="P347" s="739">
        <f>[52]ACCOUNTS!P347</f>
        <v>0</v>
      </c>
      <c r="Q347" s="739">
        <f>[52]ACCOUNTS!Q347</f>
        <v>0</v>
      </c>
      <c r="R347" s="739" t="str">
        <f>[52]ACCOUNTS!R347</f>
        <v>SW.T</v>
      </c>
    </row>
    <row r="348" spans="1:18" outlineLevel="1">
      <c r="A348" s="734">
        <f>[52]ACCOUNTS!A348</f>
        <v>926</v>
      </c>
      <c r="B348" s="735" t="str">
        <f>[52]ACCOUNTS!B348</f>
        <v>A&amp;G Exp - Pensions &amp; Benefits</v>
      </c>
      <c r="C348" s="736">
        <f>[52]ACCOUNTS!C348</f>
        <v>35454127.155340493</v>
      </c>
      <c r="D348" s="737">
        <f>[52]ACCOUNTS!D348</f>
        <v>32113126.609999999</v>
      </c>
      <c r="E348" s="738">
        <f>[52]ACCOUNTS!E348</f>
        <v>3341000.5453404919</v>
      </c>
      <c r="F348" s="738">
        <f>[52]ACCOUNTS!F348</f>
        <v>0</v>
      </c>
      <c r="G348" s="738">
        <f>[52]ACCOUNTS!G348</f>
        <v>35454127.155340493</v>
      </c>
      <c r="H348" s="698"/>
      <c r="I348" s="739">
        <f>[52]ACCOUNTS!I348</f>
        <v>0</v>
      </c>
      <c r="J348" s="739">
        <f>[52]ACCOUNTS!J348</f>
        <v>0</v>
      </c>
      <c r="K348" s="739">
        <f>[52]ACCOUNTS!K348</f>
        <v>0</v>
      </c>
      <c r="L348" s="739">
        <f>[52]ACCOUNTS!L348</f>
        <v>0</v>
      </c>
      <c r="M348" s="739">
        <f>[52]ACCOUNTS!M348</f>
        <v>0</v>
      </c>
      <c r="N348" s="739">
        <f>[52]ACCOUNTS!N348</f>
        <v>0</v>
      </c>
      <c r="O348" s="739">
        <f>[52]ACCOUNTS!O348</f>
        <v>0</v>
      </c>
      <c r="P348" s="739">
        <f>[52]ACCOUNTS!P348</f>
        <v>0</v>
      </c>
      <c r="Q348" s="739">
        <f>[52]ACCOUNTS!Q348</f>
        <v>0</v>
      </c>
      <c r="R348" s="739" t="str">
        <f>[52]ACCOUNTS!R348</f>
        <v>SW.T</v>
      </c>
    </row>
    <row r="349" spans="1:18" outlineLevel="1">
      <c r="A349" s="734">
        <f>[52]ACCOUNTS!A349</f>
        <v>928</v>
      </c>
      <c r="B349" s="735" t="str">
        <f>[52]ACCOUNTS!B349</f>
        <v xml:space="preserve">A&amp;G Exp - Reg Comm Exp </v>
      </c>
      <c r="C349" s="736">
        <f>[52]ACCOUNTS!C349</f>
        <v>7659023.8861585967</v>
      </c>
      <c r="D349" s="737">
        <f>[52]ACCOUNTS!D349</f>
        <v>7360712.739999989</v>
      </c>
      <c r="E349" s="738">
        <f>[52]ACCOUNTS!E349</f>
        <v>298311.14615860797</v>
      </c>
      <c r="F349" s="738">
        <f>[52]ACCOUNTS!F349</f>
        <v>209005.264</v>
      </c>
      <c r="G349" s="738">
        <f>[52]ACCOUNTS!G349</f>
        <v>7868029.1501585972</v>
      </c>
      <c r="H349" s="698"/>
      <c r="I349" s="739">
        <f>[52]ACCOUNTS!I349</f>
        <v>0</v>
      </c>
      <c r="J349" s="739">
        <f>[52]ACCOUNTS!J349</f>
        <v>0</v>
      </c>
      <c r="K349" s="739">
        <f>[52]ACCOUNTS!K349</f>
        <v>0</v>
      </c>
      <c r="L349" s="739">
        <f>[52]ACCOUNTS!L349</f>
        <v>0</v>
      </c>
      <c r="M349" s="739">
        <f>[52]ACCOUNTS!M349</f>
        <v>0</v>
      </c>
      <c r="N349" s="739">
        <f>[52]ACCOUNTS!N349</f>
        <v>0</v>
      </c>
      <c r="O349" s="739">
        <f>[52]ACCOUNTS!O349</f>
        <v>0</v>
      </c>
      <c r="P349" s="739">
        <f>[52]ACCOUNTS!P349</f>
        <v>0</v>
      </c>
      <c r="Q349" s="739">
        <f>[52]ACCOUNTS!Q349</f>
        <v>0</v>
      </c>
      <c r="R349" s="739" t="str">
        <f>[52]ACCOUNTS!R349</f>
        <v>PTDE.T</v>
      </c>
    </row>
    <row r="350" spans="1:18" outlineLevel="1">
      <c r="A350" s="734">
        <f>[52]ACCOUNTS!A350</f>
        <v>930</v>
      </c>
      <c r="B350" s="735" t="str">
        <f>[52]ACCOUNTS!B350</f>
        <v>A&amp;G Exp - Miscellaneous</v>
      </c>
      <c r="C350" s="736">
        <f>[52]ACCOUNTS!C350</f>
        <v>5458093.0235263202</v>
      </c>
      <c r="D350" s="737">
        <f>[52]ACCOUNTS!D350</f>
        <v>5455682.1099999994</v>
      </c>
      <c r="E350" s="738">
        <f>[52]ACCOUNTS!E350</f>
        <v>2410.913526321046</v>
      </c>
      <c r="F350" s="738">
        <f>[52]ACCOUNTS!F350</f>
        <v>0</v>
      </c>
      <c r="G350" s="738">
        <f>[52]ACCOUNTS!G350</f>
        <v>5458093.0235263202</v>
      </c>
      <c r="H350" s="698"/>
      <c r="I350" s="739">
        <f>[52]ACCOUNTS!I350</f>
        <v>0</v>
      </c>
      <c r="J350" s="739">
        <f>[52]ACCOUNTS!J350</f>
        <v>0</v>
      </c>
      <c r="K350" s="739">
        <f>[52]ACCOUNTS!K350</f>
        <v>0</v>
      </c>
      <c r="L350" s="739">
        <f>[52]ACCOUNTS!L350</f>
        <v>0</v>
      </c>
      <c r="M350" s="739">
        <f>[52]ACCOUNTS!M350</f>
        <v>0</v>
      </c>
      <c r="N350" s="739">
        <f>[52]ACCOUNTS!N350</f>
        <v>0</v>
      </c>
      <c r="O350" s="739">
        <f>[52]ACCOUNTS!O350</f>
        <v>0</v>
      </c>
      <c r="P350" s="739">
        <f>[52]ACCOUNTS!P350</f>
        <v>0</v>
      </c>
      <c r="Q350" s="739">
        <f>[52]ACCOUNTS!Q350</f>
        <v>0</v>
      </c>
      <c r="R350" s="739" t="str">
        <f>[52]ACCOUNTS!R350</f>
        <v>ADJPTDCE.T</v>
      </c>
    </row>
    <row r="351" spans="1:18" outlineLevel="1">
      <c r="A351" s="734">
        <f>[52]ACCOUNTS!A351</f>
        <v>931</v>
      </c>
      <c r="B351" s="735" t="str">
        <f>[52]ACCOUNTS!B351</f>
        <v>A&amp;G Exp - Rents</v>
      </c>
      <c r="C351" s="736">
        <f>[52]ACCOUNTS!C351</f>
        <v>5083694.1010779496</v>
      </c>
      <c r="D351" s="737">
        <f>[52]ACCOUNTS!D351</f>
        <v>6873199.3600000003</v>
      </c>
      <c r="E351" s="738">
        <f>[52]ACCOUNTS!E351</f>
        <v>-1789505.2589220502</v>
      </c>
      <c r="F351" s="738">
        <f>[52]ACCOUNTS!F351</f>
        <v>0</v>
      </c>
      <c r="G351" s="738">
        <f>[52]ACCOUNTS!G351</f>
        <v>5083694.1010779496</v>
      </c>
      <c r="H351" s="698"/>
      <c r="I351" s="739">
        <f>[52]ACCOUNTS!I351</f>
        <v>0</v>
      </c>
      <c r="J351" s="739">
        <f>[52]ACCOUNTS!J351</f>
        <v>0</v>
      </c>
      <c r="K351" s="739">
        <f>[52]ACCOUNTS!K351</f>
        <v>0</v>
      </c>
      <c r="L351" s="739">
        <f>[52]ACCOUNTS!L351</f>
        <v>0</v>
      </c>
      <c r="M351" s="739">
        <f>[52]ACCOUNTS!M351</f>
        <v>0</v>
      </c>
      <c r="N351" s="739">
        <f>[52]ACCOUNTS!N351</f>
        <v>0</v>
      </c>
      <c r="O351" s="739">
        <f>[52]ACCOUNTS!O351</f>
        <v>0</v>
      </c>
      <c r="P351" s="739">
        <f>[52]ACCOUNTS!P351</f>
        <v>0</v>
      </c>
      <c r="Q351" s="739">
        <f>[52]ACCOUNTS!Q351</f>
        <v>0</v>
      </c>
      <c r="R351" s="739" t="str">
        <f>[52]ACCOUNTS!R351</f>
        <v>ADJPTDCE.T</v>
      </c>
    </row>
    <row r="352" spans="1:18" outlineLevel="1">
      <c r="A352" s="734" t="str">
        <f>[52]ACCOUNTS!A352</f>
        <v>~</v>
      </c>
      <c r="B352" s="735" t="str">
        <f>[52]ACCOUNTS!B352</f>
        <v>~</v>
      </c>
      <c r="C352" s="736">
        <f>[52]ACCOUNTS!C352</f>
        <v>0</v>
      </c>
      <c r="D352" s="737">
        <f>[52]ACCOUNTS!D352</f>
        <v>0</v>
      </c>
      <c r="E352" s="738">
        <f>[52]ACCOUNTS!E352</f>
        <v>0</v>
      </c>
      <c r="F352" s="738">
        <f>[52]ACCOUNTS!F352</f>
        <v>0</v>
      </c>
      <c r="G352" s="738">
        <f>[52]ACCOUNTS!G352</f>
        <v>0</v>
      </c>
      <c r="H352" s="698"/>
      <c r="I352" s="739">
        <f>[52]ACCOUNTS!I352</f>
        <v>0</v>
      </c>
      <c r="J352" s="739">
        <f>[52]ACCOUNTS!J352</f>
        <v>0</v>
      </c>
      <c r="K352" s="739">
        <f>[52]ACCOUNTS!K352</f>
        <v>0</v>
      </c>
      <c r="L352" s="739">
        <f>[52]ACCOUNTS!L352</f>
        <v>0</v>
      </c>
      <c r="M352" s="739">
        <f>[52]ACCOUNTS!M352</f>
        <v>0</v>
      </c>
      <c r="N352" s="739">
        <f>[52]ACCOUNTS!N352</f>
        <v>0</v>
      </c>
      <c r="O352" s="739">
        <f>[52]ACCOUNTS!O352</f>
        <v>0</v>
      </c>
      <c r="P352" s="739">
        <f>[52]ACCOUNTS!P352</f>
        <v>0</v>
      </c>
      <c r="Q352" s="739">
        <f>[52]ACCOUNTS!Q352</f>
        <v>0</v>
      </c>
      <c r="R352" s="739">
        <f>[52]ACCOUNTS!R352</f>
        <v>0</v>
      </c>
    </row>
    <row r="353" spans="1:18" outlineLevel="1">
      <c r="A353" s="734" t="str">
        <f>[52]ACCOUNTS!A353</f>
        <v>~</v>
      </c>
      <c r="B353" s="735" t="str">
        <f>[52]ACCOUNTS!B353</f>
        <v>~</v>
      </c>
      <c r="C353" s="736">
        <f>[52]ACCOUNTS!C353</f>
        <v>0</v>
      </c>
      <c r="D353" s="737">
        <f>[52]ACCOUNTS!D353</f>
        <v>0</v>
      </c>
      <c r="E353" s="738">
        <f>[52]ACCOUNTS!E353</f>
        <v>0</v>
      </c>
      <c r="F353" s="738">
        <f>[52]ACCOUNTS!F353</f>
        <v>0</v>
      </c>
      <c r="G353" s="738">
        <f>[52]ACCOUNTS!G353</f>
        <v>0</v>
      </c>
      <c r="H353" s="698"/>
      <c r="I353" s="739">
        <f>[52]ACCOUNTS!I353</f>
        <v>0</v>
      </c>
      <c r="J353" s="739">
        <f>[52]ACCOUNTS!J353</f>
        <v>0</v>
      </c>
      <c r="K353" s="739">
        <f>[52]ACCOUNTS!K353</f>
        <v>0</v>
      </c>
      <c r="L353" s="739">
        <f>[52]ACCOUNTS!L353</f>
        <v>0</v>
      </c>
      <c r="M353" s="739">
        <f>[52]ACCOUNTS!M353</f>
        <v>0</v>
      </c>
      <c r="N353" s="739">
        <f>[52]ACCOUNTS!N353</f>
        <v>0</v>
      </c>
      <c r="O353" s="739">
        <f>[52]ACCOUNTS!O353</f>
        <v>0</v>
      </c>
      <c r="P353" s="739">
        <f>[52]ACCOUNTS!P353</f>
        <v>0</v>
      </c>
      <c r="Q353" s="739">
        <f>[52]ACCOUNTS!Q353</f>
        <v>0</v>
      </c>
      <c r="R353" s="739">
        <f>[52]ACCOUNTS!R353</f>
        <v>0</v>
      </c>
    </row>
    <row r="354" spans="1:18" outlineLevel="1">
      <c r="A354" s="734" t="str">
        <f>[52]ACCOUNTS!A354</f>
        <v>~</v>
      </c>
      <c r="B354" s="735" t="str">
        <f>[52]ACCOUNTS!B354</f>
        <v>~</v>
      </c>
      <c r="C354" s="736">
        <f>[52]ACCOUNTS!C354</f>
        <v>0</v>
      </c>
      <c r="D354" s="737">
        <f>[52]ACCOUNTS!D354</f>
        <v>0</v>
      </c>
      <c r="E354" s="738">
        <f>[52]ACCOUNTS!E354</f>
        <v>0</v>
      </c>
      <c r="F354" s="738">
        <f>[52]ACCOUNTS!F354</f>
        <v>0</v>
      </c>
      <c r="G354" s="738">
        <f>[52]ACCOUNTS!G354</f>
        <v>0</v>
      </c>
      <c r="H354" s="698"/>
      <c r="I354" s="739">
        <f>[52]ACCOUNTS!I354</f>
        <v>0</v>
      </c>
      <c r="J354" s="739">
        <f>[52]ACCOUNTS!J354</f>
        <v>0</v>
      </c>
      <c r="K354" s="739">
        <f>[52]ACCOUNTS!K354</f>
        <v>0</v>
      </c>
      <c r="L354" s="739">
        <f>[52]ACCOUNTS!L354</f>
        <v>0</v>
      </c>
      <c r="M354" s="739">
        <f>[52]ACCOUNTS!M354</f>
        <v>0</v>
      </c>
      <c r="N354" s="739">
        <f>[52]ACCOUNTS!N354</f>
        <v>0</v>
      </c>
      <c r="O354" s="739">
        <f>[52]ACCOUNTS!O354</f>
        <v>0</v>
      </c>
      <c r="P354" s="739">
        <f>[52]ACCOUNTS!P354</f>
        <v>0</v>
      </c>
      <c r="Q354" s="739">
        <f>[52]ACCOUNTS!Q354</f>
        <v>0</v>
      </c>
      <c r="R354" s="739">
        <f>[52]ACCOUNTS!R354</f>
        <v>0</v>
      </c>
    </row>
    <row r="355" spans="1:18" outlineLevel="1">
      <c r="A355" s="734" t="str">
        <f>[52]ACCOUNTS!A355</f>
        <v>~</v>
      </c>
      <c r="B355" s="735" t="str">
        <f>[52]ACCOUNTS!B355</f>
        <v>~</v>
      </c>
      <c r="C355" s="736">
        <f>[52]ACCOUNTS!C355</f>
        <v>0</v>
      </c>
      <c r="D355" s="737">
        <f>[52]ACCOUNTS!D355</f>
        <v>0</v>
      </c>
      <c r="E355" s="738">
        <f>[52]ACCOUNTS!E355</f>
        <v>0</v>
      </c>
      <c r="F355" s="738">
        <f>[52]ACCOUNTS!F355</f>
        <v>0</v>
      </c>
      <c r="G355" s="738">
        <f>[52]ACCOUNTS!G355</f>
        <v>0</v>
      </c>
      <c r="H355" s="698"/>
      <c r="I355" s="739">
        <f>[52]ACCOUNTS!I355</f>
        <v>0</v>
      </c>
      <c r="J355" s="739">
        <f>[52]ACCOUNTS!J355</f>
        <v>0</v>
      </c>
      <c r="K355" s="739">
        <f>[52]ACCOUNTS!K355</f>
        <v>0</v>
      </c>
      <c r="L355" s="739">
        <f>[52]ACCOUNTS!L355</f>
        <v>0</v>
      </c>
      <c r="M355" s="739">
        <f>[52]ACCOUNTS!M355</f>
        <v>0</v>
      </c>
      <c r="N355" s="739">
        <f>[52]ACCOUNTS!N355</f>
        <v>0</v>
      </c>
      <c r="O355" s="739">
        <f>[52]ACCOUNTS!O355</f>
        <v>0</v>
      </c>
      <c r="P355" s="739">
        <f>[52]ACCOUNTS!P355</f>
        <v>0</v>
      </c>
      <c r="Q355" s="739">
        <f>[52]ACCOUNTS!Q355</f>
        <v>0</v>
      </c>
      <c r="R355" s="739">
        <f>[52]ACCOUNTS!R355</f>
        <v>0</v>
      </c>
    </row>
    <row r="356" spans="1:18" s="4" customFormat="1" outlineLevel="1">
      <c r="A356" s="748"/>
      <c r="B356" s="693" t="str">
        <f>[52]ACCOUNTS!B356</f>
        <v>Sub-total</v>
      </c>
      <c r="C356" s="740">
        <f>[52]ACCOUNTS!C356</f>
        <v>111069454.02204834</v>
      </c>
      <c r="D356" s="740">
        <f>[52]ACCOUNTS!D356</f>
        <v>108119175.13</v>
      </c>
      <c r="E356" s="740">
        <f>[52]ACCOUNTS!E356</f>
        <v>2950278.8920483482</v>
      </c>
      <c r="F356" s="740">
        <f>[52]ACCOUNTS!F356</f>
        <v>209005.264</v>
      </c>
      <c r="G356" s="740">
        <f>[52]ACCOUNTS!G356</f>
        <v>111278459.28604834</v>
      </c>
      <c r="H356" s="741"/>
      <c r="I356" s="741"/>
      <c r="J356" s="741"/>
      <c r="K356" s="741"/>
      <c r="L356" s="741"/>
      <c r="M356" s="741"/>
      <c r="N356" s="741"/>
      <c r="O356" s="741"/>
      <c r="P356" s="741"/>
      <c r="Q356" s="698"/>
      <c r="R356" s="741"/>
    </row>
    <row r="357" spans="1:18" s="4" customFormat="1" outlineLevel="1">
      <c r="A357" s="19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2"/>
      <c r="R357" s="11"/>
    </row>
    <row r="358" spans="1:18" s="4" customFormat="1" outlineLevel="1">
      <c r="A358" s="19"/>
      <c r="B358" s="693" t="str">
        <f>[52]ACCOUNTS!B358</f>
        <v>TOTAL OPERATING EXPENSES</v>
      </c>
      <c r="C358" s="740">
        <f>[52]ACCOUNTS!C358</f>
        <v>1073570191.6756256</v>
      </c>
      <c r="D358" s="740">
        <f>[52]ACCOUNTS!D358</f>
        <v>1298364375.5199988</v>
      </c>
      <c r="E358" s="740">
        <f>[52]ACCOUNTS!E358</f>
        <v>-224794183.84437302</v>
      </c>
      <c r="F358" s="740">
        <f>[52]ACCOUNTS!F358</f>
        <v>1095083.080728</v>
      </c>
      <c r="G358" s="740">
        <f>[52]ACCOUNTS!G358</f>
        <v>1074665274.7563539</v>
      </c>
      <c r="H358" s="11"/>
      <c r="I358" s="11"/>
      <c r="J358" s="11"/>
      <c r="K358" s="11"/>
      <c r="L358" s="11"/>
      <c r="M358" s="11"/>
      <c r="N358" s="11"/>
      <c r="O358" s="11"/>
      <c r="P358" s="11"/>
      <c r="Q358" s="2"/>
      <c r="R358" s="11"/>
    </row>
    <row r="359" spans="1:18" outlineLevel="1">
      <c r="B359" s="9"/>
    </row>
    <row r="360" spans="1:18" outlineLevel="1">
      <c r="B360" s="9" t="s">
        <v>250</v>
      </c>
    </row>
    <row r="361" spans="1:18" outlineLevel="1">
      <c r="A361" s="734" t="str">
        <f>[52]ACCOUNTS!A361</f>
        <v>~</v>
      </c>
      <c r="B361" s="735" t="str">
        <f>[52]ACCOUNTS!B361</f>
        <v>~</v>
      </c>
      <c r="C361" s="736">
        <f>[52]ACCOUNTS!C361</f>
        <v>0</v>
      </c>
      <c r="D361" s="737">
        <f>[52]ACCOUNTS!D361</f>
        <v>0</v>
      </c>
      <c r="E361" s="738">
        <f>[52]ACCOUNTS!E361</f>
        <v>0</v>
      </c>
      <c r="F361" s="738">
        <f>[52]ACCOUNTS!F361</f>
        <v>0</v>
      </c>
      <c r="G361" s="738">
        <f>[52]ACCOUNTS!G361</f>
        <v>0</v>
      </c>
      <c r="H361" s="698"/>
      <c r="I361" s="739">
        <f>[52]ACCOUNTS!I361</f>
        <v>0</v>
      </c>
      <c r="J361" s="739">
        <f>[52]ACCOUNTS!J361</f>
        <v>0</v>
      </c>
      <c r="K361" s="739">
        <f>[52]ACCOUNTS!K361</f>
        <v>0</v>
      </c>
      <c r="L361" s="739">
        <f>[52]ACCOUNTS!L361</f>
        <v>0</v>
      </c>
      <c r="M361" s="739">
        <f>[52]ACCOUNTS!M361</f>
        <v>0</v>
      </c>
      <c r="N361" s="739">
        <f>[52]ACCOUNTS!N361</f>
        <v>0</v>
      </c>
      <c r="O361" s="739">
        <f>[52]ACCOUNTS!O361</f>
        <v>0</v>
      </c>
      <c r="P361" s="739">
        <f>[52]ACCOUNTS!P361</f>
        <v>0</v>
      </c>
      <c r="Q361" s="739">
        <f>[52]ACCOUNTS!Q361</f>
        <v>0</v>
      </c>
      <c r="R361" s="739">
        <f>[52]ACCOUNTS!R361</f>
        <v>0</v>
      </c>
    </row>
    <row r="362" spans="1:18" outlineLevel="1">
      <c r="A362" s="734" t="str">
        <f>[52]ACCOUNTS!A362</f>
        <v>~</v>
      </c>
      <c r="B362" s="735" t="str">
        <f>[52]ACCOUNTS!B362</f>
        <v>~</v>
      </c>
      <c r="C362" s="736">
        <f>[52]ACCOUNTS!C362</f>
        <v>0</v>
      </c>
      <c r="D362" s="737">
        <f>[52]ACCOUNTS!D362</f>
        <v>0</v>
      </c>
      <c r="E362" s="738">
        <f>[52]ACCOUNTS!E362</f>
        <v>0</v>
      </c>
      <c r="F362" s="738">
        <f>[52]ACCOUNTS!F362</f>
        <v>0</v>
      </c>
      <c r="G362" s="738">
        <f>[52]ACCOUNTS!G362</f>
        <v>0</v>
      </c>
      <c r="H362" s="698"/>
      <c r="I362" s="739">
        <f>[52]ACCOUNTS!I362</f>
        <v>0</v>
      </c>
      <c r="J362" s="739">
        <f>[52]ACCOUNTS!J362</f>
        <v>0</v>
      </c>
      <c r="K362" s="739">
        <f>[52]ACCOUNTS!K362</f>
        <v>0</v>
      </c>
      <c r="L362" s="739">
        <f>[52]ACCOUNTS!L362</f>
        <v>0</v>
      </c>
      <c r="M362" s="739">
        <f>[52]ACCOUNTS!M362</f>
        <v>0</v>
      </c>
      <c r="N362" s="739">
        <f>[52]ACCOUNTS!N362</f>
        <v>0</v>
      </c>
      <c r="O362" s="739">
        <f>[52]ACCOUNTS!O362</f>
        <v>0</v>
      </c>
      <c r="P362" s="739">
        <f>[52]ACCOUNTS!P362</f>
        <v>0</v>
      </c>
      <c r="Q362" s="739">
        <f>[52]ACCOUNTS!Q362</f>
        <v>0</v>
      </c>
      <c r="R362" s="739">
        <f>[52]ACCOUNTS!R362</f>
        <v>0</v>
      </c>
    </row>
    <row r="363" spans="1:18" outlineLevel="1">
      <c r="A363" s="734" t="str">
        <f>[52]ACCOUNTS!A363</f>
        <v>~</v>
      </c>
      <c r="B363" s="735" t="str">
        <f>[52]ACCOUNTS!B363</f>
        <v>~</v>
      </c>
      <c r="C363" s="736">
        <f>[52]ACCOUNTS!C363</f>
        <v>0</v>
      </c>
      <c r="D363" s="737">
        <f>[52]ACCOUNTS!D363</f>
        <v>0</v>
      </c>
      <c r="E363" s="738">
        <f>[52]ACCOUNTS!E363</f>
        <v>0</v>
      </c>
      <c r="F363" s="738">
        <f>[52]ACCOUNTS!F363</f>
        <v>0</v>
      </c>
      <c r="G363" s="738">
        <f>[52]ACCOUNTS!G363</f>
        <v>0</v>
      </c>
      <c r="H363" s="698"/>
      <c r="I363" s="739">
        <f>[52]ACCOUNTS!I363</f>
        <v>0</v>
      </c>
      <c r="J363" s="739">
        <f>[52]ACCOUNTS!J363</f>
        <v>0</v>
      </c>
      <c r="K363" s="739">
        <f>[52]ACCOUNTS!K363</f>
        <v>0</v>
      </c>
      <c r="L363" s="739">
        <f>[52]ACCOUNTS!L363</f>
        <v>0</v>
      </c>
      <c r="M363" s="739">
        <f>[52]ACCOUNTS!M363</f>
        <v>0</v>
      </c>
      <c r="N363" s="739">
        <f>[52]ACCOUNTS!N363</f>
        <v>0</v>
      </c>
      <c r="O363" s="739">
        <f>[52]ACCOUNTS!O363</f>
        <v>0</v>
      </c>
      <c r="P363" s="739">
        <f>[52]ACCOUNTS!P363</f>
        <v>0</v>
      </c>
      <c r="Q363" s="739">
        <f>[52]ACCOUNTS!Q363</f>
        <v>0</v>
      </c>
      <c r="R363" s="739">
        <f>[52]ACCOUNTS!R363</f>
        <v>0</v>
      </c>
    </row>
    <row r="364" spans="1:18" outlineLevel="1">
      <c r="A364" s="734" t="str">
        <f>[52]ACCOUNTS!A364</f>
        <v>~</v>
      </c>
      <c r="B364" s="735" t="str">
        <f>[52]ACCOUNTS!B364</f>
        <v>~</v>
      </c>
      <c r="C364" s="736">
        <f>[52]ACCOUNTS!C364</f>
        <v>0</v>
      </c>
      <c r="D364" s="737">
        <f>[52]ACCOUNTS!D364</f>
        <v>0</v>
      </c>
      <c r="E364" s="738">
        <f>[52]ACCOUNTS!E364</f>
        <v>0</v>
      </c>
      <c r="F364" s="738">
        <f>[52]ACCOUNTS!F364</f>
        <v>0</v>
      </c>
      <c r="G364" s="738">
        <f>[52]ACCOUNTS!G364</f>
        <v>0</v>
      </c>
      <c r="H364" s="698"/>
      <c r="I364" s="739">
        <f>[52]ACCOUNTS!I364</f>
        <v>0</v>
      </c>
      <c r="J364" s="739">
        <f>[52]ACCOUNTS!J364</f>
        <v>0</v>
      </c>
      <c r="K364" s="739">
        <f>[52]ACCOUNTS!K364</f>
        <v>0</v>
      </c>
      <c r="L364" s="739">
        <f>[52]ACCOUNTS!L364</f>
        <v>0</v>
      </c>
      <c r="M364" s="739">
        <f>[52]ACCOUNTS!M364</f>
        <v>0</v>
      </c>
      <c r="N364" s="739">
        <f>[52]ACCOUNTS!N364</f>
        <v>0</v>
      </c>
      <c r="O364" s="739">
        <f>[52]ACCOUNTS!O364</f>
        <v>0</v>
      </c>
      <c r="P364" s="739">
        <f>[52]ACCOUNTS!P364</f>
        <v>0</v>
      </c>
      <c r="Q364" s="739">
        <f>[52]ACCOUNTS!Q364</f>
        <v>0</v>
      </c>
      <c r="R364" s="739">
        <f>[52]ACCOUNTS!R364</f>
        <v>0</v>
      </c>
    </row>
    <row r="365" spans="1:18" outlineLevel="1">
      <c r="A365" s="734" t="str">
        <f>[52]ACCOUNTS!A365</f>
        <v>~</v>
      </c>
      <c r="B365" s="735" t="str">
        <f>[52]ACCOUNTS!B365</f>
        <v>~</v>
      </c>
      <c r="C365" s="736">
        <f>[52]ACCOUNTS!C365</f>
        <v>0</v>
      </c>
      <c r="D365" s="737">
        <f>[52]ACCOUNTS!D365</f>
        <v>0</v>
      </c>
      <c r="E365" s="738">
        <f>[52]ACCOUNTS!E365</f>
        <v>0</v>
      </c>
      <c r="F365" s="738">
        <f>[52]ACCOUNTS!F365</f>
        <v>0</v>
      </c>
      <c r="G365" s="738">
        <f>[52]ACCOUNTS!G365</f>
        <v>0</v>
      </c>
      <c r="H365" s="698"/>
      <c r="I365" s="739">
        <f>[52]ACCOUNTS!I365</f>
        <v>0</v>
      </c>
      <c r="J365" s="739">
        <f>[52]ACCOUNTS!J365</f>
        <v>0</v>
      </c>
      <c r="K365" s="739">
        <f>[52]ACCOUNTS!K365</f>
        <v>0</v>
      </c>
      <c r="L365" s="739">
        <f>[52]ACCOUNTS!L365</f>
        <v>0</v>
      </c>
      <c r="M365" s="739">
        <f>[52]ACCOUNTS!M365</f>
        <v>0</v>
      </c>
      <c r="N365" s="739">
        <f>[52]ACCOUNTS!N365</f>
        <v>0</v>
      </c>
      <c r="O365" s="739">
        <f>[52]ACCOUNTS!O365</f>
        <v>0</v>
      </c>
      <c r="P365" s="739">
        <f>[52]ACCOUNTS!P365</f>
        <v>0</v>
      </c>
      <c r="Q365" s="739">
        <f>[52]ACCOUNTS!Q365</f>
        <v>0</v>
      </c>
      <c r="R365" s="739">
        <f>[52]ACCOUNTS!R365</f>
        <v>0</v>
      </c>
    </row>
    <row r="366" spans="1:18" s="4" customFormat="1" outlineLevel="1">
      <c r="A366" s="748"/>
      <c r="B366" s="693" t="str">
        <f>[52]ACCOUNTS!B366</f>
        <v>Sub-total</v>
      </c>
      <c r="C366" s="740">
        <f>[52]ACCOUNTS!C366</f>
        <v>0</v>
      </c>
      <c r="D366" s="740">
        <f>[52]ACCOUNTS!D366</f>
        <v>0</v>
      </c>
      <c r="E366" s="740">
        <f>[52]ACCOUNTS!E366</f>
        <v>0</v>
      </c>
      <c r="F366" s="740">
        <f>[52]ACCOUNTS!F366</f>
        <v>0</v>
      </c>
      <c r="G366" s="740">
        <f>[52]ACCOUNTS!G366</f>
        <v>0</v>
      </c>
      <c r="H366" s="741"/>
      <c r="I366" s="741"/>
      <c r="J366" s="741"/>
      <c r="K366" s="741"/>
      <c r="L366" s="741"/>
      <c r="M366" s="741"/>
      <c r="N366" s="741"/>
      <c r="O366" s="741"/>
      <c r="P366" s="741"/>
      <c r="Q366" s="698"/>
      <c r="R366" s="741"/>
    </row>
    <row r="367" spans="1:18" outlineLevel="1"/>
    <row r="368" spans="1:18" outlineLevel="1">
      <c r="B368" s="9" t="s">
        <v>250</v>
      </c>
    </row>
    <row r="369" spans="1:18" outlineLevel="1">
      <c r="A369" s="734" t="str">
        <f>[52]ACCOUNTS!A369</f>
        <v>~</v>
      </c>
      <c r="B369" s="735" t="str">
        <f>[52]ACCOUNTS!B369</f>
        <v>~</v>
      </c>
      <c r="C369" s="736">
        <f>[52]ACCOUNTS!C369</f>
        <v>0</v>
      </c>
      <c r="D369" s="737">
        <f>[52]ACCOUNTS!D369</f>
        <v>0</v>
      </c>
      <c r="E369" s="738">
        <f>[52]ACCOUNTS!E369</f>
        <v>0</v>
      </c>
      <c r="F369" s="738">
        <f>[52]ACCOUNTS!F369</f>
        <v>0</v>
      </c>
      <c r="G369" s="738">
        <f>[52]ACCOUNTS!G369</f>
        <v>0</v>
      </c>
      <c r="H369" s="698"/>
      <c r="I369" s="739">
        <f>[52]ACCOUNTS!I369</f>
        <v>0</v>
      </c>
      <c r="J369" s="739">
        <f>[52]ACCOUNTS!J369</f>
        <v>0</v>
      </c>
      <c r="K369" s="739">
        <f>[52]ACCOUNTS!K369</f>
        <v>0</v>
      </c>
      <c r="L369" s="739">
        <f>[52]ACCOUNTS!L369</f>
        <v>0</v>
      </c>
      <c r="M369" s="739">
        <f>[52]ACCOUNTS!M369</f>
        <v>0</v>
      </c>
      <c r="N369" s="739">
        <f>[52]ACCOUNTS!N369</f>
        <v>0</v>
      </c>
      <c r="O369" s="739">
        <f>[52]ACCOUNTS!O369</f>
        <v>0</v>
      </c>
      <c r="P369" s="739">
        <f>[52]ACCOUNTS!P369</f>
        <v>0</v>
      </c>
      <c r="Q369" s="739">
        <f>[52]ACCOUNTS!Q369</f>
        <v>0</v>
      </c>
      <c r="R369" s="739">
        <f>[52]ACCOUNTS!R369</f>
        <v>0</v>
      </c>
    </row>
    <row r="370" spans="1:18" outlineLevel="1">
      <c r="A370" s="734" t="str">
        <f>[52]ACCOUNTS!A370</f>
        <v>~</v>
      </c>
      <c r="B370" s="735" t="str">
        <f>[52]ACCOUNTS!B370</f>
        <v>~</v>
      </c>
      <c r="C370" s="736">
        <f>[52]ACCOUNTS!C370</f>
        <v>0</v>
      </c>
      <c r="D370" s="737">
        <f>[52]ACCOUNTS!D370</f>
        <v>0</v>
      </c>
      <c r="E370" s="738">
        <f>[52]ACCOUNTS!E370</f>
        <v>0</v>
      </c>
      <c r="F370" s="738">
        <f>[52]ACCOUNTS!F370</f>
        <v>0</v>
      </c>
      <c r="G370" s="738">
        <f>[52]ACCOUNTS!G370</f>
        <v>0</v>
      </c>
      <c r="H370" s="698"/>
      <c r="I370" s="739">
        <f>[52]ACCOUNTS!I370</f>
        <v>0</v>
      </c>
      <c r="J370" s="739">
        <f>[52]ACCOUNTS!J370</f>
        <v>0</v>
      </c>
      <c r="K370" s="739">
        <f>[52]ACCOUNTS!K370</f>
        <v>0</v>
      </c>
      <c r="L370" s="739">
        <f>[52]ACCOUNTS!L370</f>
        <v>0</v>
      </c>
      <c r="M370" s="739">
        <f>[52]ACCOUNTS!M370</f>
        <v>0</v>
      </c>
      <c r="N370" s="739">
        <f>[52]ACCOUNTS!N370</f>
        <v>0</v>
      </c>
      <c r="O370" s="739">
        <f>[52]ACCOUNTS!O370</f>
        <v>0</v>
      </c>
      <c r="P370" s="739">
        <f>[52]ACCOUNTS!P370</f>
        <v>0</v>
      </c>
      <c r="Q370" s="739">
        <f>[52]ACCOUNTS!Q370</f>
        <v>0</v>
      </c>
      <c r="R370" s="739">
        <f>[52]ACCOUNTS!R370</f>
        <v>0</v>
      </c>
    </row>
    <row r="371" spans="1:18" s="4" customFormat="1" outlineLevel="1">
      <c r="A371" s="748"/>
      <c r="B371" s="693" t="str">
        <f>[52]ACCOUNTS!B371</f>
        <v>Sub-total</v>
      </c>
      <c r="C371" s="740">
        <f>[52]ACCOUNTS!C371</f>
        <v>0</v>
      </c>
      <c r="D371" s="740">
        <f>[52]ACCOUNTS!D371</f>
        <v>0</v>
      </c>
      <c r="E371" s="740">
        <f>[52]ACCOUNTS!E371</f>
        <v>0</v>
      </c>
      <c r="F371" s="740">
        <f>[52]ACCOUNTS!F371</f>
        <v>0</v>
      </c>
      <c r="G371" s="740">
        <f>[52]ACCOUNTS!G371</f>
        <v>0</v>
      </c>
      <c r="H371" s="741"/>
      <c r="I371" s="741"/>
      <c r="J371" s="741"/>
      <c r="K371" s="741"/>
      <c r="L371" s="741"/>
      <c r="M371" s="741"/>
      <c r="N371" s="741"/>
      <c r="O371" s="741"/>
      <c r="P371" s="741"/>
      <c r="Q371" s="698"/>
      <c r="R371" s="741"/>
    </row>
    <row r="372" spans="1:18" outlineLevel="1"/>
    <row r="373" spans="1:18" outlineLevel="1">
      <c r="B373" s="9" t="s">
        <v>250</v>
      </c>
    </row>
    <row r="374" spans="1:18" outlineLevel="1">
      <c r="A374" s="734" t="str">
        <f>[52]ACCOUNTS!A374</f>
        <v>~</v>
      </c>
      <c r="B374" s="735" t="str">
        <f>[52]ACCOUNTS!B374</f>
        <v>~</v>
      </c>
      <c r="C374" s="736">
        <f>[52]ACCOUNTS!C374</f>
        <v>0</v>
      </c>
      <c r="D374" s="737">
        <f>[52]ACCOUNTS!D374</f>
        <v>0</v>
      </c>
      <c r="E374" s="738">
        <f>[52]ACCOUNTS!E374</f>
        <v>0</v>
      </c>
      <c r="F374" s="738">
        <f>[52]ACCOUNTS!F374</f>
        <v>0</v>
      </c>
      <c r="G374" s="738">
        <f>[52]ACCOUNTS!G374</f>
        <v>0</v>
      </c>
      <c r="H374" s="698"/>
      <c r="I374" s="739">
        <f>[52]ACCOUNTS!I374</f>
        <v>0</v>
      </c>
      <c r="J374" s="739">
        <f>[52]ACCOUNTS!J374</f>
        <v>0</v>
      </c>
      <c r="K374" s="739">
        <f>[52]ACCOUNTS!K374</f>
        <v>0</v>
      </c>
      <c r="L374" s="739">
        <f>[52]ACCOUNTS!L374</f>
        <v>0</v>
      </c>
      <c r="M374" s="739">
        <f>[52]ACCOUNTS!M374</f>
        <v>0</v>
      </c>
      <c r="N374" s="739">
        <f>[52]ACCOUNTS!N374</f>
        <v>0</v>
      </c>
      <c r="O374" s="739">
        <f>[52]ACCOUNTS!O374</f>
        <v>0</v>
      </c>
      <c r="P374" s="739">
        <f>[52]ACCOUNTS!P374</f>
        <v>0</v>
      </c>
      <c r="Q374" s="739">
        <f>[52]ACCOUNTS!Q374</f>
        <v>0</v>
      </c>
      <c r="R374" s="739">
        <f>[52]ACCOUNTS!R374</f>
        <v>0</v>
      </c>
    </row>
    <row r="375" spans="1:18" outlineLevel="1">
      <c r="A375" s="734" t="str">
        <f>[52]ACCOUNTS!A375</f>
        <v>~</v>
      </c>
      <c r="B375" s="735" t="str">
        <f>[52]ACCOUNTS!B375</f>
        <v>~</v>
      </c>
      <c r="C375" s="736">
        <f>[52]ACCOUNTS!C375</f>
        <v>0</v>
      </c>
      <c r="D375" s="737">
        <f>[52]ACCOUNTS!D375</f>
        <v>0</v>
      </c>
      <c r="E375" s="738">
        <f>[52]ACCOUNTS!E375</f>
        <v>0</v>
      </c>
      <c r="F375" s="738">
        <f>[52]ACCOUNTS!F375</f>
        <v>0</v>
      </c>
      <c r="G375" s="738">
        <f>[52]ACCOUNTS!G375</f>
        <v>0</v>
      </c>
      <c r="H375" s="698"/>
      <c r="I375" s="739">
        <f>[52]ACCOUNTS!I375</f>
        <v>0</v>
      </c>
      <c r="J375" s="739">
        <f>[52]ACCOUNTS!J375</f>
        <v>0</v>
      </c>
      <c r="K375" s="739">
        <f>[52]ACCOUNTS!K375</f>
        <v>0</v>
      </c>
      <c r="L375" s="739">
        <f>[52]ACCOUNTS!L375</f>
        <v>0</v>
      </c>
      <c r="M375" s="739">
        <f>[52]ACCOUNTS!M375</f>
        <v>0</v>
      </c>
      <c r="N375" s="739">
        <f>[52]ACCOUNTS!N375</f>
        <v>0</v>
      </c>
      <c r="O375" s="739">
        <f>[52]ACCOUNTS!O375</f>
        <v>0</v>
      </c>
      <c r="P375" s="739">
        <f>[52]ACCOUNTS!P375</f>
        <v>0</v>
      </c>
      <c r="Q375" s="739">
        <f>[52]ACCOUNTS!Q375</f>
        <v>0</v>
      </c>
      <c r="R375" s="739">
        <f>[52]ACCOUNTS!R375</f>
        <v>0</v>
      </c>
    </row>
    <row r="376" spans="1:18" outlineLevel="1">
      <c r="A376" s="734" t="str">
        <f>[52]ACCOUNTS!A376</f>
        <v>~</v>
      </c>
      <c r="B376" s="735" t="str">
        <f>[52]ACCOUNTS!B376</f>
        <v>~</v>
      </c>
      <c r="C376" s="736">
        <f>[52]ACCOUNTS!C376</f>
        <v>0</v>
      </c>
      <c r="D376" s="737">
        <f>[52]ACCOUNTS!D376</f>
        <v>0</v>
      </c>
      <c r="E376" s="738">
        <f>[52]ACCOUNTS!E376</f>
        <v>0</v>
      </c>
      <c r="F376" s="738">
        <f>[52]ACCOUNTS!F376</f>
        <v>0</v>
      </c>
      <c r="G376" s="738">
        <f>[52]ACCOUNTS!G376</f>
        <v>0</v>
      </c>
      <c r="H376" s="698"/>
      <c r="I376" s="739">
        <f>[52]ACCOUNTS!I376</f>
        <v>0</v>
      </c>
      <c r="J376" s="739">
        <f>[52]ACCOUNTS!J376</f>
        <v>0</v>
      </c>
      <c r="K376" s="739">
        <f>[52]ACCOUNTS!K376</f>
        <v>0</v>
      </c>
      <c r="L376" s="739">
        <f>[52]ACCOUNTS!L376</f>
        <v>0</v>
      </c>
      <c r="M376" s="739">
        <f>[52]ACCOUNTS!M376</f>
        <v>0</v>
      </c>
      <c r="N376" s="739">
        <f>[52]ACCOUNTS!N376</f>
        <v>0</v>
      </c>
      <c r="O376" s="739">
        <f>[52]ACCOUNTS!O376</f>
        <v>0</v>
      </c>
      <c r="P376" s="739">
        <f>[52]ACCOUNTS!P376</f>
        <v>0</v>
      </c>
      <c r="Q376" s="739">
        <f>[52]ACCOUNTS!Q376</f>
        <v>0</v>
      </c>
      <c r="R376" s="739">
        <f>[52]ACCOUNTS!R376</f>
        <v>0</v>
      </c>
    </row>
    <row r="377" spans="1:18" outlineLevel="1">
      <c r="A377" s="734" t="str">
        <f>[52]ACCOUNTS!A377</f>
        <v>~</v>
      </c>
      <c r="B377" s="735" t="str">
        <f>[52]ACCOUNTS!B377</f>
        <v>~</v>
      </c>
      <c r="C377" s="736">
        <f>[52]ACCOUNTS!C377</f>
        <v>0</v>
      </c>
      <c r="D377" s="737">
        <f>[52]ACCOUNTS!D377</f>
        <v>0</v>
      </c>
      <c r="E377" s="738">
        <f>[52]ACCOUNTS!E377</f>
        <v>0</v>
      </c>
      <c r="F377" s="738">
        <f>[52]ACCOUNTS!F377</f>
        <v>0</v>
      </c>
      <c r="G377" s="738">
        <f>[52]ACCOUNTS!G377</f>
        <v>0</v>
      </c>
      <c r="H377" s="698"/>
      <c r="I377" s="739">
        <f>[52]ACCOUNTS!I377</f>
        <v>0</v>
      </c>
      <c r="J377" s="739">
        <f>[52]ACCOUNTS!J377</f>
        <v>0</v>
      </c>
      <c r="K377" s="739">
        <f>[52]ACCOUNTS!K377</f>
        <v>0</v>
      </c>
      <c r="L377" s="739">
        <f>[52]ACCOUNTS!L377</f>
        <v>0</v>
      </c>
      <c r="M377" s="739">
        <f>[52]ACCOUNTS!M377</f>
        <v>0</v>
      </c>
      <c r="N377" s="739">
        <f>[52]ACCOUNTS!N377</f>
        <v>0</v>
      </c>
      <c r="O377" s="739">
        <f>[52]ACCOUNTS!O377</f>
        <v>0</v>
      </c>
      <c r="P377" s="739">
        <f>[52]ACCOUNTS!P377</f>
        <v>0</v>
      </c>
      <c r="Q377" s="739">
        <f>[52]ACCOUNTS!Q377</f>
        <v>0</v>
      </c>
      <c r="R377" s="739">
        <f>[52]ACCOUNTS!R377</f>
        <v>0</v>
      </c>
    </row>
    <row r="378" spans="1:18" outlineLevel="1">
      <c r="A378" s="734" t="str">
        <f>[52]ACCOUNTS!A378</f>
        <v>~</v>
      </c>
      <c r="B378" s="735" t="str">
        <f>[52]ACCOUNTS!B378</f>
        <v>~</v>
      </c>
      <c r="C378" s="736">
        <f>[52]ACCOUNTS!C378</f>
        <v>0</v>
      </c>
      <c r="D378" s="737">
        <f>[52]ACCOUNTS!D378</f>
        <v>0</v>
      </c>
      <c r="E378" s="738">
        <f>[52]ACCOUNTS!E378</f>
        <v>0</v>
      </c>
      <c r="F378" s="738">
        <f>[52]ACCOUNTS!F378</f>
        <v>0</v>
      </c>
      <c r="G378" s="738">
        <f>[52]ACCOUNTS!G378</f>
        <v>0</v>
      </c>
      <c r="H378" s="698"/>
      <c r="I378" s="739">
        <f>[52]ACCOUNTS!I378</f>
        <v>0</v>
      </c>
      <c r="J378" s="739">
        <f>[52]ACCOUNTS!J378</f>
        <v>0</v>
      </c>
      <c r="K378" s="739">
        <f>[52]ACCOUNTS!K378</f>
        <v>0</v>
      </c>
      <c r="L378" s="739">
        <f>[52]ACCOUNTS!L378</f>
        <v>0</v>
      </c>
      <c r="M378" s="739">
        <f>[52]ACCOUNTS!M378</f>
        <v>0</v>
      </c>
      <c r="N378" s="739">
        <f>[52]ACCOUNTS!N378</f>
        <v>0</v>
      </c>
      <c r="O378" s="739">
        <f>[52]ACCOUNTS!O378</f>
        <v>0</v>
      </c>
      <c r="P378" s="739">
        <f>[52]ACCOUNTS!P378</f>
        <v>0</v>
      </c>
      <c r="Q378" s="739">
        <f>[52]ACCOUNTS!Q378</f>
        <v>0</v>
      </c>
      <c r="R378" s="739">
        <f>[52]ACCOUNTS!R378</f>
        <v>0</v>
      </c>
    </row>
    <row r="379" spans="1:18" s="4" customFormat="1" outlineLevel="1">
      <c r="A379" s="748"/>
      <c r="B379" s="693" t="str">
        <f>[52]ACCOUNTS!B379</f>
        <v>Sub-total</v>
      </c>
      <c r="C379" s="740">
        <f>[52]ACCOUNTS!C379</f>
        <v>0</v>
      </c>
      <c r="D379" s="740">
        <f>[52]ACCOUNTS!D379</f>
        <v>0</v>
      </c>
      <c r="E379" s="740">
        <f>[52]ACCOUNTS!E379</f>
        <v>0</v>
      </c>
      <c r="F379" s="740">
        <f>[52]ACCOUNTS!F379</f>
        <v>0</v>
      </c>
      <c r="G379" s="740">
        <f>[52]ACCOUNTS!G379</f>
        <v>0</v>
      </c>
      <c r="H379" s="741"/>
      <c r="I379" s="741"/>
      <c r="J379" s="741"/>
      <c r="K379" s="741"/>
      <c r="L379" s="741"/>
      <c r="M379" s="741"/>
      <c r="N379" s="741"/>
      <c r="O379" s="741"/>
      <c r="P379" s="741"/>
      <c r="Q379" s="698"/>
      <c r="R379" s="741"/>
    </row>
    <row r="380" spans="1:18" outlineLevel="1"/>
    <row r="381" spans="1:18" outlineLevel="1">
      <c r="B381" s="9" t="s">
        <v>81</v>
      </c>
    </row>
    <row r="382" spans="1:18" outlineLevel="1">
      <c r="A382" s="734">
        <f>[52]ACCOUNTS!A382</f>
        <v>591</v>
      </c>
      <c r="B382" s="742" t="str">
        <f>[52]ACCOUNTS!B382</f>
        <v>Dist O&amp;M - Structure</v>
      </c>
      <c r="C382" s="736">
        <f>[52]ACCOUNTS!C382</f>
        <v>-4.9500000000000401</v>
      </c>
      <c r="D382" s="737">
        <f>[52]ACCOUNTS!D382</f>
        <v>-4.9500000000000401</v>
      </c>
      <c r="E382" s="738">
        <f>[52]ACCOUNTS!E382</f>
        <v>0</v>
      </c>
      <c r="F382" s="738">
        <f>[52]ACCOUNTS!F382</f>
        <v>0</v>
      </c>
      <c r="G382" s="738">
        <f>[52]ACCOUNTS!G382</f>
        <v>-4.9500000000000401</v>
      </c>
      <c r="H382" s="698"/>
      <c r="I382" s="739">
        <f>[52]ACCOUNTS!I382</f>
        <v>0</v>
      </c>
      <c r="J382" s="739">
        <f>[52]ACCOUNTS!J382</f>
        <v>0</v>
      </c>
      <c r="K382" s="739">
        <f>[52]ACCOUNTS!K382</f>
        <v>0</v>
      </c>
      <c r="L382" s="739">
        <f>[52]ACCOUNTS!L382</f>
        <v>0</v>
      </c>
      <c r="M382" s="739">
        <f>[52]ACCOUNTS!M382</f>
        <v>0</v>
      </c>
      <c r="N382" s="739">
        <f>[52]ACCOUNTS!N382</f>
        <v>0</v>
      </c>
      <c r="O382" s="739">
        <f>[52]ACCOUNTS!O382</f>
        <v>0</v>
      </c>
      <c r="P382" s="739">
        <f>[52]ACCOUNTS!P382</f>
        <v>0</v>
      </c>
      <c r="Q382" s="739">
        <f>[52]ACCOUNTS!Q382</f>
        <v>0</v>
      </c>
      <c r="R382" s="746" t="str">
        <f>[52]ACCOUNTS!R382</f>
        <v>D361.T</v>
      </c>
    </row>
    <row r="383" spans="1:18" outlineLevel="1">
      <c r="A383" s="734">
        <f>[52]ACCOUNTS!A383</f>
        <v>592</v>
      </c>
      <c r="B383" s="735" t="str">
        <f>[52]ACCOUNTS!B383</f>
        <v>Dist O&amp;M - Station Eqpt</v>
      </c>
      <c r="C383" s="736">
        <f>[52]ACCOUNTS!C383</f>
        <v>1517580.5299129421</v>
      </c>
      <c r="D383" s="737">
        <f>[52]ACCOUNTS!D383</f>
        <v>1486798.51</v>
      </c>
      <c r="E383" s="738">
        <f>[52]ACCOUNTS!E383</f>
        <v>30782.019912942091</v>
      </c>
      <c r="F383" s="738">
        <f>[52]ACCOUNTS!F383</f>
        <v>0</v>
      </c>
      <c r="G383" s="738">
        <f>[52]ACCOUNTS!G383</f>
        <v>1517580.5299129421</v>
      </c>
      <c r="H383" s="698"/>
      <c r="I383" s="739">
        <f>[52]ACCOUNTS!I383</f>
        <v>0</v>
      </c>
      <c r="J383" s="739">
        <f>[52]ACCOUNTS!J383</f>
        <v>0</v>
      </c>
      <c r="K383" s="739">
        <f>[52]ACCOUNTS!K383</f>
        <v>0</v>
      </c>
      <c r="L383" s="739">
        <f>[52]ACCOUNTS!L383</f>
        <v>0</v>
      </c>
      <c r="M383" s="739">
        <f>[52]ACCOUNTS!M383</f>
        <v>0</v>
      </c>
      <c r="N383" s="739">
        <f>[52]ACCOUNTS!N383</f>
        <v>0</v>
      </c>
      <c r="O383" s="739">
        <f>[52]ACCOUNTS!O383</f>
        <v>0</v>
      </c>
      <c r="P383" s="739">
        <f>[52]ACCOUNTS!P383</f>
        <v>0</v>
      </c>
      <c r="Q383" s="739">
        <f>[52]ACCOUNTS!Q383</f>
        <v>0</v>
      </c>
      <c r="R383" s="739" t="str">
        <f>[52]ACCOUNTS!R383</f>
        <v>D362.T</v>
      </c>
    </row>
    <row r="384" spans="1:18" outlineLevel="1">
      <c r="A384" s="734">
        <f>[52]ACCOUNTS!A384</f>
        <v>593</v>
      </c>
      <c r="B384" s="735" t="str">
        <f>[52]ACCOUNTS!B384</f>
        <v>Dist O&amp;M - OVHD Lines</v>
      </c>
      <c r="C384" s="736">
        <f>[52]ACCOUNTS!C384</f>
        <v>35807045.891251087</v>
      </c>
      <c r="D384" s="737">
        <f>[52]ACCOUNTS!D384</f>
        <v>34730225.140000001</v>
      </c>
      <c r="E384" s="738">
        <f>[52]ACCOUNTS!E384</f>
        <v>1076820.7512510852</v>
      </c>
      <c r="F384" s="738">
        <f>[52]ACCOUNTS!F384</f>
        <v>0</v>
      </c>
      <c r="G384" s="738">
        <f>[52]ACCOUNTS!G384</f>
        <v>35807045.891251087</v>
      </c>
      <c r="H384" s="698"/>
      <c r="I384" s="739">
        <f>[52]ACCOUNTS!I384</f>
        <v>0</v>
      </c>
      <c r="J384" s="739">
        <f>[52]ACCOUNTS!J384</f>
        <v>0</v>
      </c>
      <c r="K384" s="739">
        <f>[52]ACCOUNTS!K384</f>
        <v>0</v>
      </c>
      <c r="L384" s="739">
        <f>[52]ACCOUNTS!L384</f>
        <v>0</v>
      </c>
      <c r="M384" s="739">
        <f>[52]ACCOUNTS!M384</f>
        <v>0</v>
      </c>
      <c r="N384" s="739">
        <f>[52]ACCOUNTS!N384</f>
        <v>0</v>
      </c>
      <c r="O384" s="739">
        <f>[52]ACCOUNTS!O384</f>
        <v>0</v>
      </c>
      <c r="P384" s="739">
        <f>[52]ACCOUNTS!P384</f>
        <v>0</v>
      </c>
      <c r="Q384" s="739">
        <f>[52]ACCOUNTS!Q384</f>
        <v>0</v>
      </c>
      <c r="R384" s="739" t="str">
        <f>[52]ACCOUNTS!R384</f>
        <v>D364.T</v>
      </c>
    </row>
    <row r="385" spans="1:18" outlineLevel="1">
      <c r="A385" s="734">
        <f>[52]ACCOUNTS!A385</f>
        <v>594</v>
      </c>
      <c r="B385" s="735" t="str">
        <f>[52]ACCOUNTS!B385</f>
        <v>Dist O&amp;M - UNGD Lines</v>
      </c>
      <c r="C385" s="736">
        <f>[52]ACCOUNTS!C385</f>
        <v>12335802.999784056</v>
      </c>
      <c r="D385" s="737">
        <f>[52]ACCOUNTS!D385</f>
        <v>12006810.93</v>
      </c>
      <c r="E385" s="738">
        <f>[52]ACCOUNTS!E385</f>
        <v>328992.06978405674</v>
      </c>
      <c r="F385" s="738">
        <f>[52]ACCOUNTS!F385</f>
        <v>0</v>
      </c>
      <c r="G385" s="738">
        <f>[52]ACCOUNTS!G385</f>
        <v>12335802.999784056</v>
      </c>
      <c r="H385" s="698"/>
      <c r="I385" s="739">
        <f>[52]ACCOUNTS!I385</f>
        <v>0</v>
      </c>
      <c r="J385" s="739">
        <f>[52]ACCOUNTS!J385</f>
        <v>0</v>
      </c>
      <c r="K385" s="739">
        <f>[52]ACCOUNTS!K385</f>
        <v>0</v>
      </c>
      <c r="L385" s="739">
        <f>[52]ACCOUNTS!L385</f>
        <v>0</v>
      </c>
      <c r="M385" s="739">
        <f>[52]ACCOUNTS!M385</f>
        <v>0</v>
      </c>
      <c r="N385" s="739">
        <f>[52]ACCOUNTS!N385</f>
        <v>0</v>
      </c>
      <c r="O385" s="739">
        <f>[52]ACCOUNTS!O385</f>
        <v>0</v>
      </c>
      <c r="P385" s="739">
        <f>[52]ACCOUNTS!P385</f>
        <v>0</v>
      </c>
      <c r="Q385" s="739">
        <f>[52]ACCOUNTS!Q385</f>
        <v>0</v>
      </c>
      <c r="R385" s="739" t="str">
        <f>[52]ACCOUNTS!R385</f>
        <v>D366.T</v>
      </c>
    </row>
    <row r="386" spans="1:18" outlineLevel="1">
      <c r="A386" s="734">
        <f>[52]ACCOUNTS!A386</f>
        <v>595</v>
      </c>
      <c r="B386" s="735" t="str">
        <f>[52]ACCOUNTS!B386</f>
        <v>Dist O&amp;M - Lines Transformers</v>
      </c>
      <c r="C386" s="736">
        <f>[52]ACCOUNTS!C386</f>
        <v>174095.19128056592</v>
      </c>
      <c r="D386" s="737">
        <f>[52]ACCOUNTS!D386</f>
        <v>171037.47</v>
      </c>
      <c r="E386" s="738">
        <f>[52]ACCOUNTS!E386</f>
        <v>3057.7212805659074</v>
      </c>
      <c r="F386" s="738">
        <f>[52]ACCOUNTS!F386</f>
        <v>0</v>
      </c>
      <c r="G386" s="738">
        <f>[52]ACCOUNTS!G386</f>
        <v>174095.19128056592</v>
      </c>
      <c r="H386" s="698"/>
      <c r="I386" s="739">
        <f>[52]ACCOUNTS!I386</f>
        <v>0</v>
      </c>
      <c r="J386" s="739">
        <f>[52]ACCOUNTS!J386</f>
        <v>0</v>
      </c>
      <c r="K386" s="739">
        <f>[52]ACCOUNTS!K386</f>
        <v>0</v>
      </c>
      <c r="L386" s="739">
        <f>[52]ACCOUNTS!L386</f>
        <v>0</v>
      </c>
      <c r="M386" s="739">
        <f>[52]ACCOUNTS!M386</f>
        <v>0</v>
      </c>
      <c r="N386" s="739">
        <f>[52]ACCOUNTS!N386</f>
        <v>0</v>
      </c>
      <c r="O386" s="739">
        <f>[52]ACCOUNTS!O386</f>
        <v>0</v>
      </c>
      <c r="P386" s="739">
        <f>[52]ACCOUNTS!P386</f>
        <v>0</v>
      </c>
      <c r="Q386" s="739">
        <f>[52]ACCOUNTS!Q386</f>
        <v>0</v>
      </c>
      <c r="R386" s="739" t="str">
        <f>[52]ACCOUNTS!R386</f>
        <v>D368.T</v>
      </c>
    </row>
    <row r="387" spans="1:18" outlineLevel="1">
      <c r="A387" s="734">
        <f>[52]ACCOUNTS!A387</f>
        <v>596</v>
      </c>
      <c r="B387" s="735" t="str">
        <f>[52]ACCOUNTS!B387</f>
        <v>Dist O&amp;M - Street Lighting</v>
      </c>
      <c r="C387" s="736">
        <f>[52]ACCOUNTS!C387</f>
        <v>2000850.553615283</v>
      </c>
      <c r="D387" s="737">
        <f>[52]ACCOUNTS!D387</f>
        <v>1958091.5599999989</v>
      </c>
      <c r="E387" s="738">
        <f>[52]ACCOUNTS!E387</f>
        <v>42758.993615283987</v>
      </c>
      <c r="F387" s="738">
        <f>[52]ACCOUNTS!F387</f>
        <v>0</v>
      </c>
      <c r="G387" s="738">
        <f>[52]ACCOUNTS!G387</f>
        <v>2000850.553615283</v>
      </c>
      <c r="H387" s="698"/>
      <c r="I387" s="739" t="str">
        <f>[52]ACCOUNTS!I387</f>
        <v>F_DISTR</v>
      </c>
      <c r="J387" s="739" t="str">
        <f>[52]ACCOUNTS!J387</f>
        <v>CUS</v>
      </c>
      <c r="K387" s="739">
        <f>[52]ACCOUNTS!K387</f>
        <v>0</v>
      </c>
      <c r="L387" s="739">
        <f>[52]ACCOUNTS!L387</f>
        <v>0</v>
      </c>
      <c r="M387" s="739" t="str">
        <f>[52]ACCOUNTS!M387</f>
        <v>DIR373.00</v>
      </c>
      <c r="N387" s="739">
        <f>[52]ACCOUNTS!N387</f>
        <v>0</v>
      </c>
      <c r="O387" s="739">
        <f>[52]ACCOUNTS!O387</f>
        <v>0</v>
      </c>
      <c r="P387" s="739">
        <f>[52]ACCOUNTS!P387</f>
        <v>0</v>
      </c>
      <c r="Q387" s="739">
        <f>[52]ACCOUNTS!Q387</f>
        <v>0</v>
      </c>
      <c r="R387" s="739">
        <f>[52]ACCOUNTS!R387</f>
        <v>0</v>
      </c>
    </row>
    <row r="388" spans="1:18" outlineLevel="1">
      <c r="A388" s="734">
        <f>[52]ACCOUNTS!A388</f>
        <v>597</v>
      </c>
      <c r="B388" s="735" t="str">
        <f>[52]ACCOUNTS!B388</f>
        <v>Dist O&amp;M - Meters</v>
      </c>
      <c r="C388" s="736">
        <f>[52]ACCOUNTS!C388</f>
        <v>532950.46671577066</v>
      </c>
      <c r="D388" s="737">
        <f>[52]ACCOUNTS!D388</f>
        <v>519036.87999999896</v>
      </c>
      <c r="E388" s="738">
        <f>[52]ACCOUNTS!E388</f>
        <v>13913.586715771649</v>
      </c>
      <c r="F388" s="738">
        <f>[52]ACCOUNTS!F388</f>
        <v>0</v>
      </c>
      <c r="G388" s="738">
        <f>[52]ACCOUNTS!G388</f>
        <v>532950.46671577066</v>
      </c>
      <c r="H388" s="698"/>
      <c r="I388" s="739">
        <f>[52]ACCOUNTS!I388</f>
        <v>0</v>
      </c>
      <c r="J388" s="739">
        <f>[52]ACCOUNTS!J388</f>
        <v>0</v>
      </c>
      <c r="K388" s="739">
        <f>[52]ACCOUNTS!K388</f>
        <v>0</v>
      </c>
      <c r="L388" s="739">
        <f>[52]ACCOUNTS!L388</f>
        <v>0</v>
      </c>
      <c r="M388" s="739">
        <f>[52]ACCOUNTS!M388</f>
        <v>0</v>
      </c>
      <c r="N388" s="739">
        <f>[52]ACCOUNTS!N388</f>
        <v>0</v>
      </c>
      <c r="O388" s="739">
        <f>[52]ACCOUNTS!O388</f>
        <v>0</v>
      </c>
      <c r="P388" s="739">
        <f>[52]ACCOUNTS!P388</f>
        <v>0</v>
      </c>
      <c r="Q388" s="739">
        <f>[52]ACCOUNTS!Q388</f>
        <v>0</v>
      </c>
      <c r="R388" s="739" t="str">
        <f>[52]ACCOUNTS!R388</f>
        <v>D370.T</v>
      </c>
    </row>
    <row r="389" spans="1:18" outlineLevel="1">
      <c r="A389" s="734">
        <f>[52]ACCOUNTS!A389</f>
        <v>590</v>
      </c>
      <c r="B389" s="735" t="str">
        <f>[52]ACCOUNTS!B389</f>
        <v>Dist O&amp;M - Supervision &amp; Maintenance</v>
      </c>
      <c r="C389" s="736">
        <f>[52]ACCOUNTS!C389</f>
        <v>541367.62414587464</v>
      </c>
      <c r="D389" s="737">
        <f>[52]ACCOUNTS!D389</f>
        <v>541269.58000000007</v>
      </c>
      <c r="E389" s="738">
        <f>[52]ACCOUNTS!E389</f>
        <v>98.044145874565515</v>
      </c>
      <c r="F389" s="738">
        <f>[52]ACCOUNTS!F389</f>
        <v>0</v>
      </c>
      <c r="G389" s="738">
        <f>[52]ACCOUNTS!G389</f>
        <v>541367.62414587464</v>
      </c>
      <c r="H389" s="698"/>
      <c r="I389" s="739">
        <f>[52]ACCOUNTS!I389</f>
        <v>0</v>
      </c>
      <c r="J389" s="739">
        <f>[52]ACCOUNTS!J389</f>
        <v>0</v>
      </c>
      <c r="K389" s="739">
        <f>[52]ACCOUNTS!K389</f>
        <v>0</v>
      </c>
      <c r="L389" s="739">
        <f>[52]ACCOUNTS!L389</f>
        <v>0</v>
      </c>
      <c r="M389" s="739">
        <f>[52]ACCOUNTS!M389</f>
        <v>0</v>
      </c>
      <c r="N389" s="739">
        <f>[52]ACCOUNTS!N389</f>
        <v>0</v>
      </c>
      <c r="O389" s="739">
        <f>[52]ACCOUNTS!O389</f>
        <v>0</v>
      </c>
      <c r="P389" s="739">
        <f>[52]ACCOUNTS!P389</f>
        <v>0</v>
      </c>
      <c r="Q389" s="739">
        <f>[52]ACCOUNTS!Q389</f>
        <v>0</v>
      </c>
      <c r="R389" s="739" t="str">
        <f>[52]ACCOUNTS!R389</f>
        <v>DES2.T</v>
      </c>
    </row>
    <row r="390" spans="1:18" outlineLevel="1">
      <c r="A390" s="734" t="str">
        <f>[52]ACCOUNTS!A390</f>
        <v>~</v>
      </c>
      <c r="B390" s="735" t="str">
        <f>[52]ACCOUNTS!B390</f>
        <v>~</v>
      </c>
      <c r="C390" s="736">
        <f>[52]ACCOUNTS!C390</f>
        <v>0</v>
      </c>
      <c r="D390" s="737">
        <f>[52]ACCOUNTS!D390</f>
        <v>0</v>
      </c>
      <c r="E390" s="738">
        <f>[52]ACCOUNTS!E390</f>
        <v>0</v>
      </c>
      <c r="F390" s="738">
        <f>[52]ACCOUNTS!F390</f>
        <v>0</v>
      </c>
      <c r="G390" s="738">
        <f>[52]ACCOUNTS!G390</f>
        <v>0</v>
      </c>
      <c r="H390" s="698"/>
      <c r="I390" s="739">
        <f>[52]ACCOUNTS!I390</f>
        <v>0</v>
      </c>
      <c r="J390" s="739">
        <f>[52]ACCOUNTS!J390</f>
        <v>0</v>
      </c>
      <c r="K390" s="739">
        <f>[52]ACCOUNTS!K390</f>
        <v>0</v>
      </c>
      <c r="L390" s="739">
        <f>[52]ACCOUNTS!L390</f>
        <v>0</v>
      </c>
      <c r="M390" s="739">
        <f>[52]ACCOUNTS!M390</f>
        <v>0</v>
      </c>
      <c r="N390" s="739">
        <f>[52]ACCOUNTS!N390</f>
        <v>0</v>
      </c>
      <c r="O390" s="739">
        <f>[52]ACCOUNTS!O390</f>
        <v>0</v>
      </c>
      <c r="P390" s="739">
        <f>[52]ACCOUNTS!P390</f>
        <v>0</v>
      </c>
      <c r="Q390" s="739">
        <f>[52]ACCOUNTS!Q390</f>
        <v>0</v>
      </c>
      <c r="R390" s="739">
        <f>[52]ACCOUNTS!R390</f>
        <v>0</v>
      </c>
    </row>
    <row r="391" spans="1:18" outlineLevel="1">
      <c r="A391" s="734" t="str">
        <f>[52]ACCOUNTS!A391</f>
        <v>~</v>
      </c>
      <c r="B391" s="735" t="str">
        <f>[52]ACCOUNTS!B391</f>
        <v>~</v>
      </c>
      <c r="C391" s="736">
        <f>[52]ACCOUNTS!C391</f>
        <v>0</v>
      </c>
      <c r="D391" s="737">
        <f>[52]ACCOUNTS!D391</f>
        <v>0</v>
      </c>
      <c r="E391" s="738">
        <f>[52]ACCOUNTS!E391</f>
        <v>0</v>
      </c>
      <c r="F391" s="738">
        <f>[52]ACCOUNTS!F391</f>
        <v>0</v>
      </c>
      <c r="G391" s="738">
        <f>[52]ACCOUNTS!G391</f>
        <v>0</v>
      </c>
      <c r="H391" s="698"/>
      <c r="I391" s="739">
        <f>[52]ACCOUNTS!I391</f>
        <v>0</v>
      </c>
      <c r="J391" s="739">
        <f>[52]ACCOUNTS!J391</f>
        <v>0</v>
      </c>
      <c r="K391" s="739">
        <f>[52]ACCOUNTS!K391</f>
        <v>0</v>
      </c>
      <c r="L391" s="739">
        <f>[52]ACCOUNTS!L391</f>
        <v>0</v>
      </c>
      <c r="M391" s="739">
        <f>[52]ACCOUNTS!M391</f>
        <v>0</v>
      </c>
      <c r="N391" s="739">
        <f>[52]ACCOUNTS!N391</f>
        <v>0</v>
      </c>
      <c r="O391" s="739">
        <f>[52]ACCOUNTS!O391</f>
        <v>0</v>
      </c>
      <c r="P391" s="739">
        <f>[52]ACCOUNTS!P391</f>
        <v>0</v>
      </c>
      <c r="Q391" s="739">
        <f>[52]ACCOUNTS!Q391</f>
        <v>0</v>
      </c>
      <c r="R391" s="739">
        <f>[52]ACCOUNTS!R391</f>
        <v>0</v>
      </c>
    </row>
    <row r="392" spans="1:18" outlineLevel="1">
      <c r="A392" s="734" t="str">
        <f>[52]ACCOUNTS!A392</f>
        <v>~</v>
      </c>
      <c r="B392" s="735" t="str">
        <f>[52]ACCOUNTS!B392</f>
        <v>~</v>
      </c>
      <c r="C392" s="736">
        <f>[52]ACCOUNTS!C392</f>
        <v>0</v>
      </c>
      <c r="D392" s="737">
        <f>[52]ACCOUNTS!D392</f>
        <v>0</v>
      </c>
      <c r="E392" s="738">
        <f>[52]ACCOUNTS!E392</f>
        <v>0</v>
      </c>
      <c r="F392" s="738">
        <f>[52]ACCOUNTS!F392</f>
        <v>0</v>
      </c>
      <c r="G392" s="738">
        <f>[52]ACCOUNTS!G392</f>
        <v>0</v>
      </c>
      <c r="H392" s="698"/>
      <c r="I392" s="739">
        <f>[52]ACCOUNTS!I392</f>
        <v>0</v>
      </c>
      <c r="J392" s="739">
        <f>[52]ACCOUNTS!J392</f>
        <v>0</v>
      </c>
      <c r="K392" s="739">
        <f>[52]ACCOUNTS!K392</f>
        <v>0</v>
      </c>
      <c r="L392" s="739">
        <f>[52]ACCOUNTS!L392</f>
        <v>0</v>
      </c>
      <c r="M392" s="739">
        <f>[52]ACCOUNTS!M392</f>
        <v>0</v>
      </c>
      <c r="N392" s="739">
        <f>[52]ACCOUNTS!N392</f>
        <v>0</v>
      </c>
      <c r="O392" s="739">
        <f>[52]ACCOUNTS!O392</f>
        <v>0</v>
      </c>
      <c r="P392" s="739">
        <f>[52]ACCOUNTS!P392</f>
        <v>0</v>
      </c>
      <c r="Q392" s="739">
        <f>[52]ACCOUNTS!Q392</f>
        <v>0</v>
      </c>
      <c r="R392" s="739">
        <f>[52]ACCOUNTS!R392</f>
        <v>0</v>
      </c>
    </row>
    <row r="393" spans="1:18" s="4" customFormat="1" outlineLevel="1">
      <c r="A393" s="748"/>
      <c r="B393" s="693" t="str">
        <f>[52]ACCOUNTS!B393</f>
        <v>Sub-total</v>
      </c>
      <c r="C393" s="740">
        <f>[52]ACCOUNTS!C393</f>
        <v>52909688.306705572</v>
      </c>
      <c r="D393" s="740">
        <f>[52]ACCOUNTS!D393</f>
        <v>51413265.120000005</v>
      </c>
      <c r="E393" s="740">
        <f>[52]ACCOUNTS!E393</f>
        <v>1496423.1867055802</v>
      </c>
      <c r="F393" s="740">
        <f>[52]ACCOUNTS!F393</f>
        <v>0</v>
      </c>
      <c r="G393" s="740">
        <f>[52]ACCOUNTS!G393</f>
        <v>52909688.306705572</v>
      </c>
      <c r="H393" s="741"/>
      <c r="I393" s="741"/>
      <c r="J393" s="741"/>
      <c r="K393" s="741"/>
      <c r="L393" s="741"/>
      <c r="M393" s="741"/>
      <c r="N393" s="741"/>
      <c r="O393" s="741"/>
      <c r="P393" s="741"/>
      <c r="Q393" s="698"/>
      <c r="R393" s="741"/>
    </row>
    <row r="394" spans="1:18" outlineLevel="1"/>
    <row r="395" spans="1:18" outlineLevel="1">
      <c r="B395" s="9" t="s">
        <v>82</v>
      </c>
    </row>
    <row r="396" spans="1:18" outlineLevel="1">
      <c r="A396" s="734">
        <f>[52]ACCOUNTS!A396</f>
        <v>935</v>
      </c>
      <c r="B396" s="735" t="str">
        <f>[52]ACCOUNTS!B396</f>
        <v>A&amp;G Exp - Maint of Gen Plant</v>
      </c>
      <c r="C396" s="736">
        <f>[52]ACCOUNTS!C396</f>
        <v>16720545.192083759</v>
      </c>
      <c r="D396" s="737">
        <f>[52]ACCOUNTS!D396</f>
        <v>16706235.829999998</v>
      </c>
      <c r="E396" s="738">
        <f>[52]ACCOUNTS!E396</f>
        <v>14309.362083761505</v>
      </c>
      <c r="F396" s="738">
        <f>[52]ACCOUNTS!F396</f>
        <v>0</v>
      </c>
      <c r="G396" s="738">
        <f>[52]ACCOUNTS!G396</f>
        <v>16720545.192083759</v>
      </c>
      <c r="H396" s="698"/>
      <c r="I396" s="739">
        <f>[52]ACCOUNTS!I396</f>
        <v>0</v>
      </c>
      <c r="J396" s="739">
        <f>[52]ACCOUNTS!J396</f>
        <v>0</v>
      </c>
      <c r="K396" s="739">
        <f>[52]ACCOUNTS!K396</f>
        <v>0</v>
      </c>
      <c r="L396" s="739">
        <f>[52]ACCOUNTS!L396</f>
        <v>0</v>
      </c>
      <c r="M396" s="739">
        <f>[52]ACCOUNTS!M396</f>
        <v>0</v>
      </c>
      <c r="N396" s="739">
        <f>[52]ACCOUNTS!N396</f>
        <v>0</v>
      </c>
      <c r="O396" s="739">
        <f>[52]ACCOUNTS!O396</f>
        <v>0</v>
      </c>
      <c r="P396" s="739">
        <f>[52]ACCOUNTS!P396</f>
        <v>0</v>
      </c>
      <c r="Q396" s="739">
        <f>[52]ACCOUNTS!Q396</f>
        <v>0</v>
      </c>
      <c r="R396" s="739" t="str">
        <f>[52]ACCOUNTS!R396</f>
        <v>GP.T</v>
      </c>
    </row>
    <row r="397" spans="1:18" outlineLevel="1">
      <c r="A397" s="734" t="str">
        <f>[52]ACCOUNTS!A397</f>
        <v>~</v>
      </c>
      <c r="B397" s="735" t="str">
        <f>[52]ACCOUNTS!B397</f>
        <v>~</v>
      </c>
      <c r="C397" s="736">
        <f>[52]ACCOUNTS!C397</f>
        <v>0</v>
      </c>
      <c r="D397" s="737">
        <f>[52]ACCOUNTS!D397</f>
        <v>0</v>
      </c>
      <c r="E397" s="738">
        <f>[52]ACCOUNTS!E397</f>
        <v>0</v>
      </c>
      <c r="F397" s="738">
        <f>[52]ACCOUNTS!F397</f>
        <v>0</v>
      </c>
      <c r="G397" s="738">
        <f>[52]ACCOUNTS!G397</f>
        <v>0</v>
      </c>
      <c r="H397" s="698"/>
      <c r="I397" s="739">
        <f>[52]ACCOUNTS!I397</f>
        <v>0</v>
      </c>
      <c r="J397" s="739">
        <f>[52]ACCOUNTS!J397</f>
        <v>0</v>
      </c>
      <c r="K397" s="739">
        <f>[52]ACCOUNTS!K397</f>
        <v>0</v>
      </c>
      <c r="L397" s="739">
        <f>[52]ACCOUNTS!L397</f>
        <v>0</v>
      </c>
      <c r="M397" s="739">
        <f>[52]ACCOUNTS!M397</f>
        <v>0</v>
      </c>
      <c r="N397" s="739">
        <f>[52]ACCOUNTS!N397</f>
        <v>0</v>
      </c>
      <c r="O397" s="739">
        <f>[52]ACCOUNTS!O397</f>
        <v>0</v>
      </c>
      <c r="P397" s="739">
        <f>[52]ACCOUNTS!P397</f>
        <v>0</v>
      </c>
      <c r="Q397" s="739">
        <f>[52]ACCOUNTS!Q397</f>
        <v>0</v>
      </c>
      <c r="R397" s="739">
        <f>[52]ACCOUNTS!R397</f>
        <v>0</v>
      </c>
    </row>
    <row r="398" spans="1:18" outlineLevel="1">
      <c r="A398" s="734" t="str">
        <f>[52]ACCOUNTS!A398</f>
        <v>~</v>
      </c>
      <c r="B398" s="735" t="str">
        <f>[52]ACCOUNTS!B398</f>
        <v>~</v>
      </c>
      <c r="C398" s="736">
        <f>[52]ACCOUNTS!C398</f>
        <v>0</v>
      </c>
      <c r="D398" s="737">
        <f>[52]ACCOUNTS!D398</f>
        <v>0</v>
      </c>
      <c r="E398" s="738">
        <f>[52]ACCOUNTS!E398</f>
        <v>0</v>
      </c>
      <c r="F398" s="738">
        <f>[52]ACCOUNTS!F398</f>
        <v>0</v>
      </c>
      <c r="G398" s="738">
        <f>[52]ACCOUNTS!G398</f>
        <v>0</v>
      </c>
      <c r="H398" s="698"/>
      <c r="I398" s="739">
        <f>[52]ACCOUNTS!I398</f>
        <v>0</v>
      </c>
      <c r="J398" s="739">
        <f>[52]ACCOUNTS!J398</f>
        <v>0</v>
      </c>
      <c r="K398" s="739">
        <f>[52]ACCOUNTS!K398</f>
        <v>0</v>
      </c>
      <c r="L398" s="739">
        <f>[52]ACCOUNTS!L398</f>
        <v>0</v>
      </c>
      <c r="M398" s="739">
        <f>[52]ACCOUNTS!M398</f>
        <v>0</v>
      </c>
      <c r="N398" s="739">
        <f>[52]ACCOUNTS!N398</f>
        <v>0</v>
      </c>
      <c r="O398" s="739">
        <f>[52]ACCOUNTS!O398</f>
        <v>0</v>
      </c>
      <c r="P398" s="739">
        <f>[52]ACCOUNTS!P398</f>
        <v>0</v>
      </c>
      <c r="Q398" s="739">
        <f>[52]ACCOUNTS!Q398</f>
        <v>0</v>
      </c>
      <c r="R398" s="739">
        <f>[52]ACCOUNTS!R398</f>
        <v>0</v>
      </c>
    </row>
    <row r="399" spans="1:18" outlineLevel="1">
      <c r="A399" s="734" t="str">
        <f>[52]ACCOUNTS!A399</f>
        <v>~</v>
      </c>
      <c r="B399" s="735" t="str">
        <f>[52]ACCOUNTS!B399</f>
        <v>~</v>
      </c>
      <c r="C399" s="736">
        <f>[52]ACCOUNTS!C399</f>
        <v>0</v>
      </c>
      <c r="D399" s="737">
        <f>[52]ACCOUNTS!D399</f>
        <v>0</v>
      </c>
      <c r="E399" s="738">
        <f>[52]ACCOUNTS!E399</f>
        <v>0</v>
      </c>
      <c r="F399" s="738">
        <f>[52]ACCOUNTS!F399</f>
        <v>0</v>
      </c>
      <c r="G399" s="738">
        <f>[52]ACCOUNTS!G399</f>
        <v>0</v>
      </c>
      <c r="H399" s="698"/>
      <c r="I399" s="739">
        <f>[52]ACCOUNTS!I399</f>
        <v>0</v>
      </c>
      <c r="J399" s="739">
        <f>[52]ACCOUNTS!J399</f>
        <v>0</v>
      </c>
      <c r="K399" s="739">
        <f>[52]ACCOUNTS!K399</f>
        <v>0</v>
      </c>
      <c r="L399" s="739">
        <f>[52]ACCOUNTS!L399</f>
        <v>0</v>
      </c>
      <c r="M399" s="739">
        <f>[52]ACCOUNTS!M399</f>
        <v>0</v>
      </c>
      <c r="N399" s="739">
        <f>[52]ACCOUNTS!N399</f>
        <v>0</v>
      </c>
      <c r="O399" s="739">
        <f>[52]ACCOUNTS!O399</f>
        <v>0</v>
      </c>
      <c r="P399" s="739">
        <f>[52]ACCOUNTS!P399</f>
        <v>0</v>
      </c>
      <c r="Q399" s="739">
        <f>[52]ACCOUNTS!Q399</f>
        <v>0</v>
      </c>
      <c r="R399" s="739">
        <f>[52]ACCOUNTS!R399</f>
        <v>0</v>
      </c>
    </row>
    <row r="400" spans="1:18" outlineLevel="1">
      <c r="A400" s="734" t="str">
        <f>[52]ACCOUNTS!A400</f>
        <v>~</v>
      </c>
      <c r="B400" s="735" t="str">
        <f>[52]ACCOUNTS!B400</f>
        <v>~</v>
      </c>
      <c r="C400" s="736">
        <f>[52]ACCOUNTS!C400</f>
        <v>0</v>
      </c>
      <c r="D400" s="737">
        <f>[52]ACCOUNTS!D400</f>
        <v>0</v>
      </c>
      <c r="E400" s="738">
        <f>[52]ACCOUNTS!E400</f>
        <v>0</v>
      </c>
      <c r="F400" s="738">
        <f>[52]ACCOUNTS!F400</f>
        <v>0</v>
      </c>
      <c r="G400" s="738">
        <f>[52]ACCOUNTS!G400</f>
        <v>0</v>
      </c>
      <c r="H400" s="698"/>
      <c r="I400" s="739">
        <f>[52]ACCOUNTS!I400</f>
        <v>0</v>
      </c>
      <c r="J400" s="739">
        <f>[52]ACCOUNTS!J400</f>
        <v>0</v>
      </c>
      <c r="K400" s="739">
        <f>[52]ACCOUNTS!K400</f>
        <v>0</v>
      </c>
      <c r="L400" s="739">
        <f>[52]ACCOUNTS!L400</f>
        <v>0</v>
      </c>
      <c r="M400" s="739">
        <f>[52]ACCOUNTS!M400</f>
        <v>0</v>
      </c>
      <c r="N400" s="739">
        <f>[52]ACCOUNTS!N400</f>
        <v>0</v>
      </c>
      <c r="O400" s="739">
        <f>[52]ACCOUNTS!O400</f>
        <v>0</v>
      </c>
      <c r="P400" s="739">
        <f>[52]ACCOUNTS!P400</f>
        <v>0</v>
      </c>
      <c r="Q400" s="739">
        <f>[52]ACCOUNTS!Q400</f>
        <v>0</v>
      </c>
      <c r="R400" s="739">
        <f>[52]ACCOUNTS!R400</f>
        <v>0</v>
      </c>
    </row>
    <row r="401" spans="1:18" outlineLevel="1">
      <c r="A401" s="734" t="str">
        <f>[52]ACCOUNTS!A401</f>
        <v>~</v>
      </c>
      <c r="B401" s="735" t="str">
        <f>[52]ACCOUNTS!B401</f>
        <v>~</v>
      </c>
      <c r="C401" s="736">
        <f>[52]ACCOUNTS!C401</f>
        <v>0</v>
      </c>
      <c r="D401" s="737">
        <f>[52]ACCOUNTS!D401</f>
        <v>0</v>
      </c>
      <c r="E401" s="738">
        <f>[52]ACCOUNTS!E401</f>
        <v>0</v>
      </c>
      <c r="F401" s="738">
        <f>[52]ACCOUNTS!F401</f>
        <v>0</v>
      </c>
      <c r="G401" s="738">
        <f>[52]ACCOUNTS!G401</f>
        <v>0</v>
      </c>
      <c r="H401" s="698"/>
      <c r="I401" s="739">
        <f>[52]ACCOUNTS!I401</f>
        <v>0</v>
      </c>
      <c r="J401" s="739">
        <f>[52]ACCOUNTS!J401</f>
        <v>0</v>
      </c>
      <c r="K401" s="739">
        <f>[52]ACCOUNTS!K401</f>
        <v>0</v>
      </c>
      <c r="L401" s="739">
        <f>[52]ACCOUNTS!L401</f>
        <v>0</v>
      </c>
      <c r="M401" s="739">
        <f>[52]ACCOUNTS!M401</f>
        <v>0</v>
      </c>
      <c r="N401" s="739">
        <f>[52]ACCOUNTS!N401</f>
        <v>0</v>
      </c>
      <c r="O401" s="739">
        <f>[52]ACCOUNTS!O401</f>
        <v>0</v>
      </c>
      <c r="P401" s="739">
        <f>[52]ACCOUNTS!P401</f>
        <v>0</v>
      </c>
      <c r="Q401" s="739">
        <f>[52]ACCOUNTS!Q401</f>
        <v>0</v>
      </c>
      <c r="R401" s="739">
        <f>[52]ACCOUNTS!R401</f>
        <v>0</v>
      </c>
    </row>
    <row r="402" spans="1:18" outlineLevel="1">
      <c r="A402" s="734" t="str">
        <f>[52]ACCOUNTS!A402</f>
        <v>~</v>
      </c>
      <c r="B402" s="735" t="str">
        <f>[52]ACCOUNTS!B402</f>
        <v>~</v>
      </c>
      <c r="C402" s="736">
        <f>[52]ACCOUNTS!C402</f>
        <v>0</v>
      </c>
      <c r="D402" s="737">
        <f>[52]ACCOUNTS!D402</f>
        <v>0</v>
      </c>
      <c r="E402" s="738">
        <f>[52]ACCOUNTS!E402</f>
        <v>0</v>
      </c>
      <c r="F402" s="738">
        <f>[52]ACCOUNTS!F402</f>
        <v>0</v>
      </c>
      <c r="G402" s="738">
        <f>[52]ACCOUNTS!G402</f>
        <v>0</v>
      </c>
      <c r="H402" s="698"/>
      <c r="I402" s="739">
        <f>[52]ACCOUNTS!I402</f>
        <v>0</v>
      </c>
      <c r="J402" s="739">
        <f>[52]ACCOUNTS!J402</f>
        <v>0</v>
      </c>
      <c r="K402" s="739">
        <f>[52]ACCOUNTS!K402</f>
        <v>0</v>
      </c>
      <c r="L402" s="739">
        <f>[52]ACCOUNTS!L402</f>
        <v>0</v>
      </c>
      <c r="M402" s="739">
        <f>[52]ACCOUNTS!M402</f>
        <v>0</v>
      </c>
      <c r="N402" s="739">
        <f>[52]ACCOUNTS!N402</f>
        <v>0</v>
      </c>
      <c r="O402" s="739">
        <f>[52]ACCOUNTS!O402</f>
        <v>0</v>
      </c>
      <c r="P402" s="739">
        <f>[52]ACCOUNTS!P402</f>
        <v>0</v>
      </c>
      <c r="Q402" s="739">
        <f>[52]ACCOUNTS!Q402</f>
        <v>0</v>
      </c>
      <c r="R402" s="739">
        <f>[52]ACCOUNTS!R402</f>
        <v>0</v>
      </c>
    </row>
    <row r="403" spans="1:18" outlineLevel="1">
      <c r="A403" s="734" t="str">
        <f>[52]ACCOUNTS!A403</f>
        <v>~</v>
      </c>
      <c r="B403" s="735" t="str">
        <f>[52]ACCOUNTS!B403</f>
        <v>~</v>
      </c>
      <c r="C403" s="736">
        <f>[52]ACCOUNTS!C403</f>
        <v>0</v>
      </c>
      <c r="D403" s="737">
        <f>[52]ACCOUNTS!D403</f>
        <v>0</v>
      </c>
      <c r="E403" s="738">
        <f>[52]ACCOUNTS!E403</f>
        <v>0</v>
      </c>
      <c r="F403" s="738">
        <f>[52]ACCOUNTS!F403</f>
        <v>0</v>
      </c>
      <c r="G403" s="738">
        <f>[52]ACCOUNTS!G403</f>
        <v>0</v>
      </c>
      <c r="H403" s="698"/>
      <c r="I403" s="739">
        <f>[52]ACCOUNTS!I403</f>
        <v>0</v>
      </c>
      <c r="J403" s="739">
        <f>[52]ACCOUNTS!J403</f>
        <v>0</v>
      </c>
      <c r="K403" s="739">
        <f>[52]ACCOUNTS!K403</f>
        <v>0</v>
      </c>
      <c r="L403" s="739">
        <f>[52]ACCOUNTS!L403</f>
        <v>0</v>
      </c>
      <c r="M403" s="739">
        <f>[52]ACCOUNTS!M403</f>
        <v>0</v>
      </c>
      <c r="N403" s="739">
        <f>[52]ACCOUNTS!N403</f>
        <v>0</v>
      </c>
      <c r="O403" s="739">
        <f>[52]ACCOUNTS!O403</f>
        <v>0</v>
      </c>
      <c r="P403" s="739">
        <f>[52]ACCOUNTS!P403</f>
        <v>0</v>
      </c>
      <c r="Q403" s="739">
        <f>[52]ACCOUNTS!Q403</f>
        <v>0</v>
      </c>
      <c r="R403" s="739">
        <f>[52]ACCOUNTS!R403</f>
        <v>0</v>
      </c>
    </row>
    <row r="404" spans="1:18" s="4" customFormat="1" outlineLevel="1">
      <c r="A404" s="748"/>
      <c r="B404" s="693" t="str">
        <f>[52]ACCOUNTS!B404</f>
        <v>Sub-total</v>
      </c>
      <c r="C404" s="740">
        <f>[52]ACCOUNTS!C404</f>
        <v>16720545.192083759</v>
      </c>
      <c r="D404" s="740">
        <f>[52]ACCOUNTS!D404</f>
        <v>16706235.829999998</v>
      </c>
      <c r="E404" s="740">
        <f>[52]ACCOUNTS!E404</f>
        <v>14309.362083761505</v>
      </c>
      <c r="F404" s="740">
        <f>[52]ACCOUNTS!F404</f>
        <v>0</v>
      </c>
      <c r="G404" s="740">
        <f>[52]ACCOUNTS!G404</f>
        <v>16720545.192083759</v>
      </c>
      <c r="H404" s="741"/>
      <c r="I404" s="741"/>
      <c r="J404" s="741"/>
      <c r="K404" s="741"/>
      <c r="L404" s="741"/>
      <c r="M404" s="741"/>
      <c r="N404" s="741"/>
      <c r="O404" s="741"/>
      <c r="P404" s="741"/>
      <c r="Q404" s="698"/>
      <c r="R404" s="741"/>
    </row>
    <row r="405" spans="1:18" outlineLevel="1"/>
    <row r="406" spans="1:18" s="4" customFormat="1" outlineLevel="1">
      <c r="A406" s="19"/>
      <c r="B406" s="693" t="str">
        <f>[52]ACCOUNTS!B406</f>
        <v>TOTAL MAINTENANCE EXPENSES</v>
      </c>
      <c r="C406" s="740">
        <f>[52]ACCOUNTS!C406</f>
        <v>69630233.498789325</v>
      </c>
      <c r="D406" s="740">
        <f>[52]ACCOUNTS!D406</f>
        <v>68119500.950000003</v>
      </c>
      <c r="E406" s="740">
        <f>[52]ACCOUNTS!E406</f>
        <v>1510732.5487893417</v>
      </c>
      <c r="F406" s="740">
        <f>[52]ACCOUNTS!F406</f>
        <v>0</v>
      </c>
      <c r="G406" s="740">
        <f>[52]ACCOUNTS!G406</f>
        <v>69630233.498789325</v>
      </c>
      <c r="H406" s="11"/>
      <c r="I406" s="11"/>
      <c r="J406" s="11"/>
      <c r="K406" s="11"/>
      <c r="L406" s="11"/>
      <c r="M406" s="11"/>
      <c r="N406" s="11"/>
      <c r="O406" s="11"/>
      <c r="P406" s="11"/>
      <c r="Q406" s="2"/>
      <c r="R406" s="11"/>
    </row>
    <row r="407" spans="1:18" outlineLevel="1">
      <c r="B407" s="698"/>
      <c r="C407" s="698"/>
      <c r="D407" s="698"/>
      <c r="E407" s="698"/>
      <c r="F407" s="698"/>
      <c r="G407" s="698"/>
    </row>
    <row r="408" spans="1:18" outlineLevel="1">
      <c r="B408" s="693"/>
      <c r="C408" s="698"/>
      <c r="D408" s="698"/>
      <c r="E408" s="698"/>
      <c r="F408" s="698"/>
      <c r="G408" s="749"/>
    </row>
    <row r="409" spans="1:18">
      <c r="B409" s="693" t="str">
        <f>[52]ACCOUNTS!B409</f>
        <v>TOTAL O &amp; M EXPENSES</v>
      </c>
      <c r="C409" s="740">
        <f>[52]ACCOUNTS!C409</f>
        <v>1143200425.1744149</v>
      </c>
      <c r="D409" s="740">
        <f>[52]ACCOUNTS!D409</f>
        <v>1366483876.4699988</v>
      </c>
      <c r="E409" s="740">
        <f>[52]ACCOUNTS!E409</f>
        <v>-223283451.29558364</v>
      </c>
      <c r="F409" s="740">
        <f>[52]ACCOUNTS!F409</f>
        <v>1095083.080728</v>
      </c>
      <c r="G409" s="740">
        <f>[52]ACCOUNTS!G409</f>
        <v>1144295508.2551432</v>
      </c>
      <c r="I409" s="17"/>
    </row>
    <row r="410" spans="1:18">
      <c r="C410" s="14"/>
      <c r="E410" s="14"/>
      <c r="F410" s="14"/>
      <c r="G410" s="14"/>
    </row>
    <row r="411" spans="1:18">
      <c r="A411" s="1" t="s">
        <v>251</v>
      </c>
    </row>
    <row r="412" spans="1:18" outlineLevel="1"/>
    <row r="413" spans="1:18" outlineLevel="1">
      <c r="B413" s="12" t="s">
        <v>252</v>
      </c>
    </row>
    <row r="414" spans="1:18" outlineLevel="1">
      <c r="A414" s="734" t="str">
        <f>[52]ACCOUNTS!A414</f>
        <v>S100</v>
      </c>
      <c r="B414" s="735" t="str">
        <f>[52]ACCOUNTS!B414</f>
        <v>Salary &amp; Wages - Prod Related</v>
      </c>
      <c r="C414" s="736">
        <f>[52]ACCOUNTS!C414</f>
        <v>28389225.455022946</v>
      </c>
      <c r="D414" s="737">
        <f>[52]ACCOUNTS!D414</f>
        <v>27437936.928455126</v>
      </c>
      <c r="E414" s="738">
        <f>[52]ACCOUNTS!E414</f>
        <v>951288.52656782232</v>
      </c>
      <c r="F414" s="738">
        <f>[52]ACCOUNTS!F414</f>
        <v>0</v>
      </c>
      <c r="G414" s="738">
        <f>[52]ACCOUNTS!G414</f>
        <v>28389225.455022946</v>
      </c>
      <c r="H414" s="698"/>
      <c r="I414" s="739">
        <f>[52]ACCOUNTS!I414</f>
        <v>0</v>
      </c>
      <c r="J414" s="739">
        <f>[52]ACCOUNTS!J414</f>
        <v>0</v>
      </c>
      <c r="K414" s="739">
        <f>[52]ACCOUNTS!K414</f>
        <v>0</v>
      </c>
      <c r="L414" s="739">
        <f>[52]ACCOUNTS!L414</f>
        <v>0</v>
      </c>
      <c r="M414" s="739">
        <f>[52]ACCOUNTS!M414</f>
        <v>0</v>
      </c>
      <c r="N414" s="739">
        <f>[52]ACCOUNTS!N414</f>
        <v>0</v>
      </c>
      <c r="O414" s="739">
        <f>[52]ACCOUNTS!O414</f>
        <v>0</v>
      </c>
      <c r="P414" s="739">
        <f>[52]ACCOUNTS!P414</f>
        <v>0</v>
      </c>
      <c r="Q414" s="739">
        <f>[52]ACCOUNTS!Q414</f>
        <v>0</v>
      </c>
      <c r="R414" s="739" t="str">
        <f>[52]ACCOUNTS!R414</f>
        <v>PP.T</v>
      </c>
    </row>
    <row r="415" spans="1:18" outlineLevel="1">
      <c r="A415" s="734" t="str">
        <f>[52]ACCOUNTS!A415</f>
        <v>~</v>
      </c>
      <c r="B415" s="735" t="str">
        <f>[52]ACCOUNTS!B415</f>
        <v>~</v>
      </c>
      <c r="C415" s="736">
        <f>[52]ACCOUNTS!C415</f>
        <v>0</v>
      </c>
      <c r="D415" s="737">
        <f>[52]ACCOUNTS!D415</f>
        <v>0</v>
      </c>
      <c r="E415" s="738">
        <f>[52]ACCOUNTS!E415</f>
        <v>0</v>
      </c>
      <c r="F415" s="738">
        <f>[52]ACCOUNTS!F415</f>
        <v>0</v>
      </c>
      <c r="G415" s="738">
        <f>[52]ACCOUNTS!G415</f>
        <v>0</v>
      </c>
      <c r="H415" s="698"/>
      <c r="I415" s="739">
        <f>[52]ACCOUNTS!I415</f>
        <v>0</v>
      </c>
      <c r="J415" s="739">
        <f>[52]ACCOUNTS!J415</f>
        <v>0</v>
      </c>
      <c r="K415" s="739">
        <f>[52]ACCOUNTS!K415</f>
        <v>0</v>
      </c>
      <c r="L415" s="739">
        <f>[52]ACCOUNTS!L415</f>
        <v>0</v>
      </c>
      <c r="M415" s="739">
        <f>[52]ACCOUNTS!M415</f>
        <v>0</v>
      </c>
      <c r="N415" s="739">
        <f>[52]ACCOUNTS!N415</f>
        <v>0</v>
      </c>
      <c r="O415" s="739">
        <f>[52]ACCOUNTS!O415</f>
        <v>0</v>
      </c>
      <c r="P415" s="739">
        <f>[52]ACCOUNTS!P415</f>
        <v>0</v>
      </c>
      <c r="Q415" s="739">
        <f>[52]ACCOUNTS!Q415</f>
        <v>0</v>
      </c>
      <c r="R415" s="739">
        <f>[52]ACCOUNTS!R415</f>
        <v>0</v>
      </c>
    </row>
    <row r="416" spans="1:18" outlineLevel="1">
      <c r="A416" s="734" t="str">
        <f>[52]ACCOUNTS!A416</f>
        <v>~</v>
      </c>
      <c r="B416" s="735" t="str">
        <f>[52]ACCOUNTS!B416</f>
        <v>~</v>
      </c>
      <c r="C416" s="736">
        <f>[52]ACCOUNTS!C416</f>
        <v>0</v>
      </c>
      <c r="D416" s="737">
        <f>[52]ACCOUNTS!D416</f>
        <v>0</v>
      </c>
      <c r="E416" s="738">
        <f>[52]ACCOUNTS!E416</f>
        <v>0</v>
      </c>
      <c r="F416" s="738">
        <f>[52]ACCOUNTS!F416</f>
        <v>0</v>
      </c>
      <c r="G416" s="738">
        <f>[52]ACCOUNTS!G416</f>
        <v>0</v>
      </c>
      <c r="H416" s="698"/>
      <c r="I416" s="739">
        <f>[52]ACCOUNTS!I416</f>
        <v>0</v>
      </c>
      <c r="J416" s="739">
        <f>[52]ACCOUNTS!J416</f>
        <v>0</v>
      </c>
      <c r="K416" s="739">
        <f>[52]ACCOUNTS!K416</f>
        <v>0</v>
      </c>
      <c r="L416" s="739">
        <f>[52]ACCOUNTS!L416</f>
        <v>0</v>
      </c>
      <c r="M416" s="739">
        <f>[52]ACCOUNTS!M416</f>
        <v>0</v>
      </c>
      <c r="N416" s="739">
        <f>[52]ACCOUNTS!N416</f>
        <v>0</v>
      </c>
      <c r="O416" s="739">
        <f>[52]ACCOUNTS!O416</f>
        <v>0</v>
      </c>
      <c r="P416" s="739">
        <f>[52]ACCOUNTS!P416</f>
        <v>0</v>
      </c>
      <c r="Q416" s="739">
        <f>[52]ACCOUNTS!Q416</f>
        <v>0</v>
      </c>
      <c r="R416" s="739">
        <f>[52]ACCOUNTS!R416</f>
        <v>0</v>
      </c>
    </row>
    <row r="417" spans="1:18" outlineLevel="1">
      <c r="A417" s="734" t="str">
        <f>[52]ACCOUNTS!A417</f>
        <v>~</v>
      </c>
      <c r="B417" s="735" t="str">
        <f>[52]ACCOUNTS!B417</f>
        <v>~</v>
      </c>
      <c r="C417" s="736">
        <f>[52]ACCOUNTS!C417</f>
        <v>0</v>
      </c>
      <c r="D417" s="737">
        <f>[52]ACCOUNTS!D417</f>
        <v>0</v>
      </c>
      <c r="E417" s="738">
        <f>[52]ACCOUNTS!E417</f>
        <v>0</v>
      </c>
      <c r="F417" s="738">
        <f>[52]ACCOUNTS!F417</f>
        <v>0</v>
      </c>
      <c r="G417" s="738">
        <f>[52]ACCOUNTS!G417</f>
        <v>0</v>
      </c>
      <c r="H417" s="698"/>
      <c r="I417" s="739">
        <f>[52]ACCOUNTS!I417</f>
        <v>0</v>
      </c>
      <c r="J417" s="739">
        <f>[52]ACCOUNTS!J417</f>
        <v>0</v>
      </c>
      <c r="K417" s="739">
        <f>[52]ACCOUNTS!K417</f>
        <v>0</v>
      </c>
      <c r="L417" s="739">
        <f>[52]ACCOUNTS!L417</f>
        <v>0</v>
      </c>
      <c r="M417" s="739">
        <f>[52]ACCOUNTS!M417</f>
        <v>0</v>
      </c>
      <c r="N417" s="739">
        <f>[52]ACCOUNTS!N417</f>
        <v>0</v>
      </c>
      <c r="O417" s="739">
        <f>[52]ACCOUNTS!O417</f>
        <v>0</v>
      </c>
      <c r="P417" s="739">
        <f>[52]ACCOUNTS!P417</f>
        <v>0</v>
      </c>
      <c r="Q417" s="739">
        <f>[52]ACCOUNTS!Q417</f>
        <v>0</v>
      </c>
      <c r="R417" s="739">
        <f>[52]ACCOUNTS!R417</f>
        <v>0</v>
      </c>
    </row>
    <row r="418" spans="1:18" outlineLevel="1">
      <c r="A418" s="734" t="str">
        <f>[52]ACCOUNTS!A418</f>
        <v>~</v>
      </c>
      <c r="B418" s="735" t="str">
        <f>[52]ACCOUNTS!B418</f>
        <v>~</v>
      </c>
      <c r="C418" s="736">
        <f>[52]ACCOUNTS!C418</f>
        <v>0</v>
      </c>
      <c r="D418" s="737">
        <f>[52]ACCOUNTS!D418</f>
        <v>0</v>
      </c>
      <c r="E418" s="738">
        <f>[52]ACCOUNTS!E418</f>
        <v>0</v>
      </c>
      <c r="F418" s="738">
        <f>[52]ACCOUNTS!F418</f>
        <v>0</v>
      </c>
      <c r="G418" s="738">
        <f>[52]ACCOUNTS!G418</f>
        <v>0</v>
      </c>
      <c r="H418" s="698"/>
      <c r="I418" s="739">
        <f>[52]ACCOUNTS!I418</f>
        <v>0</v>
      </c>
      <c r="J418" s="739">
        <f>[52]ACCOUNTS!J418</f>
        <v>0</v>
      </c>
      <c r="K418" s="739">
        <f>[52]ACCOUNTS!K418</f>
        <v>0</v>
      </c>
      <c r="L418" s="739">
        <f>[52]ACCOUNTS!L418</f>
        <v>0</v>
      </c>
      <c r="M418" s="739">
        <f>[52]ACCOUNTS!M418</f>
        <v>0</v>
      </c>
      <c r="N418" s="739">
        <f>[52]ACCOUNTS!N418</f>
        <v>0</v>
      </c>
      <c r="O418" s="739">
        <f>[52]ACCOUNTS!O418</f>
        <v>0</v>
      </c>
      <c r="P418" s="739">
        <f>[52]ACCOUNTS!P418</f>
        <v>0</v>
      </c>
      <c r="Q418" s="739">
        <f>[52]ACCOUNTS!Q418</f>
        <v>0</v>
      </c>
      <c r="R418" s="739">
        <f>[52]ACCOUNTS!R418</f>
        <v>0</v>
      </c>
    </row>
    <row r="419" spans="1:18" outlineLevel="1">
      <c r="A419" s="734" t="str">
        <f>[52]ACCOUNTS!A419</f>
        <v>~</v>
      </c>
      <c r="B419" s="735" t="str">
        <f>[52]ACCOUNTS!B419</f>
        <v>~</v>
      </c>
      <c r="C419" s="736">
        <f>[52]ACCOUNTS!C419</f>
        <v>0</v>
      </c>
      <c r="D419" s="737">
        <f>[52]ACCOUNTS!D419</f>
        <v>0</v>
      </c>
      <c r="E419" s="738">
        <f>[52]ACCOUNTS!E419</f>
        <v>0</v>
      </c>
      <c r="F419" s="738">
        <f>[52]ACCOUNTS!F419</f>
        <v>0</v>
      </c>
      <c r="G419" s="738">
        <f>[52]ACCOUNTS!G419</f>
        <v>0</v>
      </c>
      <c r="H419" s="698"/>
      <c r="I419" s="739">
        <f>[52]ACCOUNTS!I419</f>
        <v>0</v>
      </c>
      <c r="J419" s="739">
        <f>[52]ACCOUNTS!J419</f>
        <v>0</v>
      </c>
      <c r="K419" s="739">
        <f>[52]ACCOUNTS!K419</f>
        <v>0</v>
      </c>
      <c r="L419" s="739">
        <f>[52]ACCOUNTS!L419</f>
        <v>0</v>
      </c>
      <c r="M419" s="739">
        <f>[52]ACCOUNTS!M419</f>
        <v>0</v>
      </c>
      <c r="N419" s="739">
        <f>[52]ACCOUNTS!N419</f>
        <v>0</v>
      </c>
      <c r="O419" s="739">
        <f>[52]ACCOUNTS!O419</f>
        <v>0</v>
      </c>
      <c r="P419" s="739">
        <f>[52]ACCOUNTS!P419</f>
        <v>0</v>
      </c>
      <c r="Q419" s="739">
        <f>[52]ACCOUNTS!Q419</f>
        <v>0</v>
      </c>
      <c r="R419" s="739">
        <f>[52]ACCOUNTS!R419</f>
        <v>0</v>
      </c>
    </row>
    <row r="420" spans="1:18" outlineLevel="1">
      <c r="A420" s="734" t="str">
        <f>[52]ACCOUNTS!A420</f>
        <v>~</v>
      </c>
      <c r="B420" s="735" t="str">
        <f>[52]ACCOUNTS!B420</f>
        <v>~</v>
      </c>
      <c r="C420" s="736">
        <f>[52]ACCOUNTS!C420</f>
        <v>0</v>
      </c>
      <c r="D420" s="737">
        <f>[52]ACCOUNTS!D420</f>
        <v>0</v>
      </c>
      <c r="E420" s="738">
        <f>[52]ACCOUNTS!E420</f>
        <v>0</v>
      </c>
      <c r="F420" s="738">
        <f>[52]ACCOUNTS!F420</f>
        <v>0</v>
      </c>
      <c r="G420" s="738">
        <f>[52]ACCOUNTS!G420</f>
        <v>0</v>
      </c>
      <c r="H420" s="698"/>
      <c r="I420" s="739">
        <f>[52]ACCOUNTS!I420</f>
        <v>0</v>
      </c>
      <c r="J420" s="739">
        <f>[52]ACCOUNTS!J420</f>
        <v>0</v>
      </c>
      <c r="K420" s="739">
        <f>[52]ACCOUNTS!K420</f>
        <v>0</v>
      </c>
      <c r="L420" s="739">
        <f>[52]ACCOUNTS!L420</f>
        <v>0</v>
      </c>
      <c r="M420" s="739">
        <f>[52]ACCOUNTS!M420</f>
        <v>0</v>
      </c>
      <c r="N420" s="739">
        <f>[52]ACCOUNTS!N420</f>
        <v>0</v>
      </c>
      <c r="O420" s="739">
        <f>[52]ACCOUNTS!O420</f>
        <v>0</v>
      </c>
      <c r="P420" s="739">
        <f>[52]ACCOUNTS!P420</f>
        <v>0</v>
      </c>
      <c r="Q420" s="739">
        <f>[52]ACCOUNTS!Q420</f>
        <v>0</v>
      </c>
      <c r="R420" s="739">
        <f>[52]ACCOUNTS!R420</f>
        <v>0</v>
      </c>
    </row>
    <row r="421" spans="1:18" outlineLevel="1">
      <c r="A421" s="734" t="str">
        <f>[52]ACCOUNTS!A421</f>
        <v>~</v>
      </c>
      <c r="B421" s="735" t="str">
        <f>[52]ACCOUNTS!B421</f>
        <v>~</v>
      </c>
      <c r="C421" s="736">
        <f>[52]ACCOUNTS!C421</f>
        <v>0</v>
      </c>
      <c r="D421" s="737">
        <f>[52]ACCOUNTS!D421</f>
        <v>0</v>
      </c>
      <c r="E421" s="738">
        <f>[52]ACCOUNTS!E421</f>
        <v>0</v>
      </c>
      <c r="F421" s="738">
        <f>[52]ACCOUNTS!F421</f>
        <v>0</v>
      </c>
      <c r="G421" s="738">
        <f>[52]ACCOUNTS!G421</f>
        <v>0</v>
      </c>
      <c r="H421" s="698"/>
      <c r="I421" s="739">
        <f>[52]ACCOUNTS!I421</f>
        <v>0</v>
      </c>
      <c r="J421" s="739">
        <f>[52]ACCOUNTS!J421</f>
        <v>0</v>
      </c>
      <c r="K421" s="739">
        <f>[52]ACCOUNTS!K421</f>
        <v>0</v>
      </c>
      <c r="L421" s="739">
        <f>[52]ACCOUNTS!L421</f>
        <v>0</v>
      </c>
      <c r="M421" s="739">
        <f>[52]ACCOUNTS!M421</f>
        <v>0</v>
      </c>
      <c r="N421" s="739">
        <f>[52]ACCOUNTS!N421</f>
        <v>0</v>
      </c>
      <c r="O421" s="739">
        <f>[52]ACCOUNTS!O421</f>
        <v>0</v>
      </c>
      <c r="P421" s="739">
        <f>[52]ACCOUNTS!P421</f>
        <v>0</v>
      </c>
      <c r="Q421" s="739">
        <f>[52]ACCOUNTS!Q421</f>
        <v>0</v>
      </c>
      <c r="R421" s="739">
        <f>[52]ACCOUNTS!R421</f>
        <v>0</v>
      </c>
    </row>
    <row r="422" spans="1:18" outlineLevel="1">
      <c r="A422" s="734" t="str">
        <f>[52]ACCOUNTS!A422</f>
        <v>~</v>
      </c>
      <c r="B422" s="735" t="str">
        <f>[52]ACCOUNTS!B422</f>
        <v>~</v>
      </c>
      <c r="C422" s="736">
        <f>[52]ACCOUNTS!C422</f>
        <v>0</v>
      </c>
      <c r="D422" s="737">
        <f>[52]ACCOUNTS!D422</f>
        <v>0</v>
      </c>
      <c r="E422" s="738">
        <f>[52]ACCOUNTS!E422</f>
        <v>0</v>
      </c>
      <c r="F422" s="738">
        <f>[52]ACCOUNTS!F422</f>
        <v>0</v>
      </c>
      <c r="G422" s="738">
        <f>[52]ACCOUNTS!G422</f>
        <v>0</v>
      </c>
      <c r="H422" s="698"/>
      <c r="I422" s="739">
        <f>[52]ACCOUNTS!I422</f>
        <v>0</v>
      </c>
      <c r="J422" s="739">
        <f>[52]ACCOUNTS!J422</f>
        <v>0</v>
      </c>
      <c r="K422" s="739">
        <f>[52]ACCOUNTS!K422</f>
        <v>0</v>
      </c>
      <c r="L422" s="739">
        <f>[52]ACCOUNTS!L422</f>
        <v>0</v>
      </c>
      <c r="M422" s="739">
        <f>[52]ACCOUNTS!M422</f>
        <v>0</v>
      </c>
      <c r="N422" s="739">
        <f>[52]ACCOUNTS!N422</f>
        <v>0</v>
      </c>
      <c r="O422" s="739">
        <f>[52]ACCOUNTS!O422</f>
        <v>0</v>
      </c>
      <c r="P422" s="739">
        <f>[52]ACCOUNTS!P422</f>
        <v>0</v>
      </c>
      <c r="Q422" s="739">
        <f>[52]ACCOUNTS!Q422</f>
        <v>0</v>
      </c>
      <c r="R422" s="739">
        <f>[52]ACCOUNTS!R422</f>
        <v>0</v>
      </c>
    </row>
    <row r="423" spans="1:18" outlineLevel="1">
      <c r="A423" s="747"/>
      <c r="B423" s="693" t="str">
        <f>[52]ACCOUNTS!B423</f>
        <v>Sub-total</v>
      </c>
      <c r="C423" s="740">
        <f>[52]ACCOUNTS!C423</f>
        <v>28389225.455022946</v>
      </c>
      <c r="D423" s="740">
        <f>[52]ACCOUNTS!D423</f>
        <v>27437936.928455126</v>
      </c>
      <c r="E423" s="740">
        <f>[52]ACCOUNTS!E423</f>
        <v>951288.52656782232</v>
      </c>
      <c r="F423" s="740">
        <f>[52]ACCOUNTS!F423</f>
        <v>0</v>
      </c>
      <c r="G423" s="740">
        <f>[52]ACCOUNTS!G423</f>
        <v>28389225.455022946</v>
      </c>
      <c r="H423" s="698"/>
      <c r="I423" s="741"/>
      <c r="J423" s="741"/>
      <c r="K423" s="741"/>
      <c r="L423" s="741"/>
      <c r="M423" s="741"/>
      <c r="N423" s="741"/>
      <c r="O423" s="741"/>
      <c r="P423" s="741"/>
      <c r="Q423" s="698"/>
      <c r="R423" s="741"/>
    </row>
    <row r="424" spans="1:18" outlineLevel="1"/>
    <row r="425" spans="1:18" outlineLevel="1">
      <c r="B425" s="12" t="s">
        <v>253</v>
      </c>
    </row>
    <row r="426" spans="1:18" outlineLevel="1">
      <c r="A426" s="734" t="str">
        <f>[52]ACCOUNTS!A426</f>
        <v>~</v>
      </c>
      <c r="B426" s="735" t="str">
        <f>[52]ACCOUNTS!B426</f>
        <v>~</v>
      </c>
      <c r="C426" s="736">
        <f>[52]ACCOUNTS!C426</f>
        <v>0</v>
      </c>
      <c r="D426" s="737">
        <f>[52]ACCOUNTS!D426</f>
        <v>0</v>
      </c>
      <c r="E426" s="738">
        <f>[52]ACCOUNTS!E426</f>
        <v>0</v>
      </c>
      <c r="F426" s="738">
        <f>[52]ACCOUNTS!F426</f>
        <v>0</v>
      </c>
      <c r="G426" s="738">
        <f>[52]ACCOUNTS!G426</f>
        <v>0</v>
      </c>
      <c r="H426" s="698"/>
      <c r="I426" s="739">
        <f>[52]ACCOUNTS!I426</f>
        <v>0</v>
      </c>
      <c r="J426" s="739">
        <f>[52]ACCOUNTS!J426</f>
        <v>0</v>
      </c>
      <c r="K426" s="739">
        <f>[52]ACCOUNTS!K426</f>
        <v>0</v>
      </c>
      <c r="L426" s="739">
        <f>[52]ACCOUNTS!L426</f>
        <v>0</v>
      </c>
      <c r="M426" s="739">
        <f>[52]ACCOUNTS!M426</f>
        <v>0</v>
      </c>
      <c r="N426" s="739">
        <f>[52]ACCOUNTS!N426</f>
        <v>0</v>
      </c>
      <c r="O426" s="739">
        <f>[52]ACCOUNTS!O426</f>
        <v>0</v>
      </c>
      <c r="P426" s="739">
        <f>[52]ACCOUNTS!P426</f>
        <v>0</v>
      </c>
      <c r="Q426" s="739">
        <f>[52]ACCOUNTS!Q426</f>
        <v>0</v>
      </c>
      <c r="R426" s="739">
        <f>[52]ACCOUNTS!R426</f>
        <v>0</v>
      </c>
    </row>
    <row r="427" spans="1:18" outlineLevel="1">
      <c r="A427" s="734" t="str">
        <f>[52]ACCOUNTS!A427</f>
        <v>~</v>
      </c>
      <c r="B427" s="735" t="str">
        <f>[52]ACCOUNTS!B427</f>
        <v>~</v>
      </c>
      <c r="C427" s="736">
        <f>[52]ACCOUNTS!C427</f>
        <v>0</v>
      </c>
      <c r="D427" s="737">
        <f>[52]ACCOUNTS!D427</f>
        <v>0</v>
      </c>
      <c r="E427" s="738">
        <f>[52]ACCOUNTS!E427</f>
        <v>0</v>
      </c>
      <c r="F427" s="738">
        <f>[52]ACCOUNTS!F427</f>
        <v>0</v>
      </c>
      <c r="G427" s="738">
        <f>[52]ACCOUNTS!G427</f>
        <v>0</v>
      </c>
      <c r="H427" s="698"/>
      <c r="I427" s="739">
        <f>[52]ACCOUNTS!I427</f>
        <v>0</v>
      </c>
      <c r="J427" s="739">
        <f>[52]ACCOUNTS!J427</f>
        <v>0</v>
      </c>
      <c r="K427" s="739">
        <f>[52]ACCOUNTS!K427</f>
        <v>0</v>
      </c>
      <c r="L427" s="739">
        <f>[52]ACCOUNTS!L427</f>
        <v>0</v>
      </c>
      <c r="M427" s="739">
        <f>[52]ACCOUNTS!M427</f>
        <v>0</v>
      </c>
      <c r="N427" s="739">
        <f>[52]ACCOUNTS!N427</f>
        <v>0</v>
      </c>
      <c r="O427" s="739">
        <f>[52]ACCOUNTS!O427</f>
        <v>0</v>
      </c>
      <c r="P427" s="739">
        <f>[52]ACCOUNTS!P427</f>
        <v>0</v>
      </c>
      <c r="Q427" s="739">
        <f>[52]ACCOUNTS!Q427</f>
        <v>0</v>
      </c>
      <c r="R427" s="739">
        <f>[52]ACCOUNTS!R427</f>
        <v>0</v>
      </c>
    </row>
    <row r="428" spans="1:18" outlineLevel="1">
      <c r="A428" s="734" t="str">
        <f>[52]ACCOUNTS!A428</f>
        <v>~</v>
      </c>
      <c r="B428" s="735" t="str">
        <f>[52]ACCOUNTS!B428</f>
        <v>~</v>
      </c>
      <c r="C428" s="736">
        <f>[52]ACCOUNTS!C428</f>
        <v>0</v>
      </c>
      <c r="D428" s="737">
        <f>[52]ACCOUNTS!D428</f>
        <v>0</v>
      </c>
      <c r="E428" s="738">
        <f>[52]ACCOUNTS!E428</f>
        <v>0</v>
      </c>
      <c r="F428" s="738">
        <f>[52]ACCOUNTS!F428</f>
        <v>0</v>
      </c>
      <c r="G428" s="738">
        <f>[52]ACCOUNTS!G428</f>
        <v>0</v>
      </c>
      <c r="H428" s="698"/>
      <c r="I428" s="739">
        <f>[52]ACCOUNTS!I428</f>
        <v>0</v>
      </c>
      <c r="J428" s="739">
        <f>[52]ACCOUNTS!J428</f>
        <v>0</v>
      </c>
      <c r="K428" s="739">
        <f>[52]ACCOUNTS!K428</f>
        <v>0</v>
      </c>
      <c r="L428" s="739">
        <f>[52]ACCOUNTS!L428</f>
        <v>0</v>
      </c>
      <c r="M428" s="739">
        <f>[52]ACCOUNTS!M428</f>
        <v>0</v>
      </c>
      <c r="N428" s="739">
        <f>[52]ACCOUNTS!N428</f>
        <v>0</v>
      </c>
      <c r="O428" s="739">
        <f>[52]ACCOUNTS!O428</f>
        <v>0</v>
      </c>
      <c r="P428" s="739">
        <f>[52]ACCOUNTS!P428</f>
        <v>0</v>
      </c>
      <c r="Q428" s="739">
        <f>[52]ACCOUNTS!Q428</f>
        <v>0</v>
      </c>
      <c r="R428" s="739">
        <f>[52]ACCOUNTS!R428</f>
        <v>0</v>
      </c>
    </row>
    <row r="429" spans="1:18" outlineLevel="1">
      <c r="A429" s="734" t="str">
        <f>[52]ACCOUNTS!A429</f>
        <v>~</v>
      </c>
      <c r="B429" s="735" t="str">
        <f>[52]ACCOUNTS!B429</f>
        <v>~</v>
      </c>
      <c r="C429" s="736">
        <f>[52]ACCOUNTS!C429</f>
        <v>0</v>
      </c>
      <c r="D429" s="737">
        <f>[52]ACCOUNTS!D429</f>
        <v>0</v>
      </c>
      <c r="E429" s="738">
        <f>[52]ACCOUNTS!E429</f>
        <v>0</v>
      </c>
      <c r="F429" s="738">
        <f>[52]ACCOUNTS!F429</f>
        <v>0</v>
      </c>
      <c r="G429" s="738">
        <f>[52]ACCOUNTS!G429</f>
        <v>0</v>
      </c>
      <c r="H429" s="698"/>
      <c r="I429" s="739">
        <f>[52]ACCOUNTS!I429</f>
        <v>0</v>
      </c>
      <c r="J429" s="739">
        <f>[52]ACCOUNTS!J429</f>
        <v>0</v>
      </c>
      <c r="K429" s="739">
        <f>[52]ACCOUNTS!K429</f>
        <v>0</v>
      </c>
      <c r="L429" s="739">
        <f>[52]ACCOUNTS!L429</f>
        <v>0</v>
      </c>
      <c r="M429" s="739">
        <f>[52]ACCOUNTS!M429</f>
        <v>0</v>
      </c>
      <c r="N429" s="739">
        <f>[52]ACCOUNTS!N429</f>
        <v>0</v>
      </c>
      <c r="O429" s="739">
        <f>[52]ACCOUNTS!O429</f>
        <v>0</v>
      </c>
      <c r="P429" s="739">
        <f>[52]ACCOUNTS!P429</f>
        <v>0</v>
      </c>
      <c r="Q429" s="739">
        <f>[52]ACCOUNTS!Q429</f>
        <v>0</v>
      </c>
      <c r="R429" s="739">
        <f>[52]ACCOUNTS!R429</f>
        <v>0</v>
      </c>
    </row>
    <row r="430" spans="1:18" outlineLevel="1">
      <c r="A430" s="747"/>
      <c r="B430" s="693" t="str">
        <f>[52]ACCOUNTS!B430</f>
        <v>Sub-total</v>
      </c>
      <c r="C430" s="740">
        <f>[52]ACCOUNTS!C430</f>
        <v>0</v>
      </c>
      <c r="D430" s="740">
        <f>[52]ACCOUNTS!D430</f>
        <v>0</v>
      </c>
      <c r="E430" s="740">
        <f>[52]ACCOUNTS!E430</f>
        <v>0</v>
      </c>
      <c r="F430" s="740">
        <f>[52]ACCOUNTS!F430</f>
        <v>0</v>
      </c>
      <c r="G430" s="740">
        <f>[52]ACCOUNTS!G430</f>
        <v>0</v>
      </c>
      <c r="H430" s="698"/>
      <c r="I430" s="741"/>
      <c r="J430" s="741"/>
      <c r="K430" s="741"/>
      <c r="L430" s="741"/>
      <c r="M430" s="741"/>
      <c r="N430" s="741"/>
      <c r="O430" s="741"/>
      <c r="P430" s="741"/>
      <c r="Q430" s="698"/>
      <c r="R430" s="741"/>
    </row>
    <row r="431" spans="1:18" outlineLevel="1"/>
    <row r="432" spans="1:18" outlineLevel="1">
      <c r="B432" s="12" t="s">
        <v>253</v>
      </c>
    </row>
    <row r="433" spans="1:18" outlineLevel="1">
      <c r="A433" s="734" t="str">
        <f>[52]ACCOUNTS!A433</f>
        <v>~</v>
      </c>
      <c r="B433" s="735" t="str">
        <f>[52]ACCOUNTS!B433</f>
        <v>~</v>
      </c>
      <c r="C433" s="736">
        <f>[52]ACCOUNTS!C433</f>
        <v>0</v>
      </c>
      <c r="D433" s="737">
        <f>[52]ACCOUNTS!D433</f>
        <v>0</v>
      </c>
      <c r="E433" s="738">
        <f>[52]ACCOUNTS!E433</f>
        <v>0</v>
      </c>
      <c r="F433" s="738">
        <f>[52]ACCOUNTS!F433</f>
        <v>0</v>
      </c>
      <c r="G433" s="738">
        <f>[52]ACCOUNTS!G433</f>
        <v>0</v>
      </c>
      <c r="H433" s="698"/>
      <c r="I433" s="739">
        <f>[52]ACCOUNTS!I433</f>
        <v>0</v>
      </c>
      <c r="J433" s="739">
        <f>[52]ACCOUNTS!J433</f>
        <v>0</v>
      </c>
      <c r="K433" s="739">
        <f>[52]ACCOUNTS!K433</f>
        <v>0</v>
      </c>
      <c r="L433" s="739">
        <f>[52]ACCOUNTS!L433</f>
        <v>0</v>
      </c>
      <c r="M433" s="739">
        <f>[52]ACCOUNTS!M433</f>
        <v>0</v>
      </c>
      <c r="N433" s="739">
        <f>[52]ACCOUNTS!N433</f>
        <v>0</v>
      </c>
      <c r="O433" s="739">
        <f>[52]ACCOUNTS!O433</f>
        <v>0</v>
      </c>
      <c r="P433" s="739">
        <f>[52]ACCOUNTS!P433</f>
        <v>0</v>
      </c>
      <c r="Q433" s="739">
        <f>[52]ACCOUNTS!Q433</f>
        <v>0</v>
      </c>
      <c r="R433" s="739">
        <f>[52]ACCOUNTS!R433</f>
        <v>0</v>
      </c>
    </row>
    <row r="434" spans="1:18" outlineLevel="1">
      <c r="A434" s="734" t="str">
        <f>[52]ACCOUNTS!A434</f>
        <v>~</v>
      </c>
      <c r="B434" s="735" t="str">
        <f>[52]ACCOUNTS!B434</f>
        <v>~</v>
      </c>
      <c r="C434" s="736">
        <f>[52]ACCOUNTS!C434</f>
        <v>0</v>
      </c>
      <c r="D434" s="737">
        <f>[52]ACCOUNTS!D434</f>
        <v>0</v>
      </c>
      <c r="E434" s="738">
        <f>[52]ACCOUNTS!E434</f>
        <v>0</v>
      </c>
      <c r="F434" s="738">
        <f>[52]ACCOUNTS!F434</f>
        <v>0</v>
      </c>
      <c r="G434" s="738">
        <f>[52]ACCOUNTS!G434</f>
        <v>0</v>
      </c>
      <c r="H434" s="698"/>
      <c r="I434" s="739">
        <f>[52]ACCOUNTS!I434</f>
        <v>0</v>
      </c>
      <c r="J434" s="739">
        <f>[52]ACCOUNTS!J434</f>
        <v>0</v>
      </c>
      <c r="K434" s="739">
        <f>[52]ACCOUNTS!K434</f>
        <v>0</v>
      </c>
      <c r="L434" s="739">
        <f>[52]ACCOUNTS!L434</f>
        <v>0</v>
      </c>
      <c r="M434" s="739">
        <f>[52]ACCOUNTS!M434</f>
        <v>0</v>
      </c>
      <c r="N434" s="739">
        <f>[52]ACCOUNTS!N434</f>
        <v>0</v>
      </c>
      <c r="O434" s="739">
        <f>[52]ACCOUNTS!O434</f>
        <v>0</v>
      </c>
      <c r="P434" s="739">
        <f>[52]ACCOUNTS!P434</f>
        <v>0</v>
      </c>
      <c r="Q434" s="739">
        <f>[52]ACCOUNTS!Q434</f>
        <v>0</v>
      </c>
      <c r="R434" s="739">
        <f>[52]ACCOUNTS!R434</f>
        <v>0</v>
      </c>
    </row>
    <row r="435" spans="1:18" outlineLevel="1">
      <c r="A435" s="734" t="str">
        <f>[52]ACCOUNTS!A435</f>
        <v>~</v>
      </c>
      <c r="B435" s="735" t="str">
        <f>[52]ACCOUNTS!B435</f>
        <v>~</v>
      </c>
      <c r="C435" s="736">
        <f>[52]ACCOUNTS!C435</f>
        <v>0</v>
      </c>
      <c r="D435" s="737">
        <f>[52]ACCOUNTS!D435</f>
        <v>0</v>
      </c>
      <c r="E435" s="738">
        <f>[52]ACCOUNTS!E435</f>
        <v>0</v>
      </c>
      <c r="F435" s="738">
        <f>[52]ACCOUNTS!F435</f>
        <v>0</v>
      </c>
      <c r="G435" s="738">
        <f>[52]ACCOUNTS!G435</f>
        <v>0</v>
      </c>
      <c r="H435" s="698"/>
      <c r="I435" s="739">
        <f>[52]ACCOUNTS!I435</f>
        <v>0</v>
      </c>
      <c r="J435" s="739">
        <f>[52]ACCOUNTS!J435</f>
        <v>0</v>
      </c>
      <c r="K435" s="739">
        <f>[52]ACCOUNTS!K435</f>
        <v>0</v>
      </c>
      <c r="L435" s="739">
        <f>[52]ACCOUNTS!L435</f>
        <v>0</v>
      </c>
      <c r="M435" s="739">
        <f>[52]ACCOUNTS!M435</f>
        <v>0</v>
      </c>
      <c r="N435" s="739">
        <f>[52]ACCOUNTS!N435</f>
        <v>0</v>
      </c>
      <c r="O435" s="739">
        <f>[52]ACCOUNTS!O435</f>
        <v>0</v>
      </c>
      <c r="P435" s="739">
        <f>[52]ACCOUNTS!P435</f>
        <v>0</v>
      </c>
      <c r="Q435" s="739">
        <f>[52]ACCOUNTS!Q435</f>
        <v>0</v>
      </c>
      <c r="R435" s="739">
        <f>[52]ACCOUNTS!R435</f>
        <v>0</v>
      </c>
    </row>
    <row r="436" spans="1:18" outlineLevel="1">
      <c r="A436" s="747"/>
      <c r="B436" s="693" t="str">
        <f>[52]ACCOUNTS!B436</f>
        <v>Sub-total</v>
      </c>
      <c r="C436" s="740">
        <f>[52]ACCOUNTS!C436</f>
        <v>0</v>
      </c>
      <c r="D436" s="740">
        <f>[52]ACCOUNTS!D436</f>
        <v>0</v>
      </c>
      <c r="E436" s="740">
        <f>[52]ACCOUNTS!E436</f>
        <v>0</v>
      </c>
      <c r="F436" s="740">
        <f>[52]ACCOUNTS!F436</f>
        <v>0</v>
      </c>
      <c r="G436" s="740">
        <f>[52]ACCOUNTS!G436</f>
        <v>0</v>
      </c>
      <c r="H436" s="698"/>
      <c r="I436" s="741"/>
      <c r="J436" s="741"/>
      <c r="K436" s="741"/>
      <c r="L436" s="741"/>
      <c r="M436" s="741"/>
      <c r="N436" s="741"/>
      <c r="O436" s="741"/>
      <c r="P436" s="741"/>
      <c r="Q436" s="698"/>
      <c r="R436" s="741"/>
    </row>
    <row r="437" spans="1:18" outlineLevel="1"/>
    <row r="438" spans="1:18" outlineLevel="1">
      <c r="B438" s="12" t="s">
        <v>253</v>
      </c>
    </row>
    <row r="439" spans="1:18" outlineLevel="1">
      <c r="A439" s="734" t="str">
        <f>[52]ACCOUNTS!A439</f>
        <v>~</v>
      </c>
      <c r="B439" s="735" t="str">
        <f>[52]ACCOUNTS!B439</f>
        <v>~</v>
      </c>
      <c r="C439" s="736">
        <f>[52]ACCOUNTS!C439</f>
        <v>0</v>
      </c>
      <c r="D439" s="737">
        <f>[52]ACCOUNTS!D439</f>
        <v>0</v>
      </c>
      <c r="E439" s="738">
        <f>[52]ACCOUNTS!E439</f>
        <v>0</v>
      </c>
      <c r="F439" s="738">
        <f>[52]ACCOUNTS!F439</f>
        <v>0</v>
      </c>
      <c r="G439" s="738">
        <f>[52]ACCOUNTS!G439</f>
        <v>0</v>
      </c>
      <c r="H439" s="698"/>
      <c r="I439" s="739">
        <f>[52]ACCOUNTS!I439</f>
        <v>0</v>
      </c>
      <c r="J439" s="739">
        <f>[52]ACCOUNTS!J439</f>
        <v>0</v>
      </c>
      <c r="K439" s="739">
        <f>[52]ACCOUNTS!K439</f>
        <v>0</v>
      </c>
      <c r="L439" s="739">
        <f>[52]ACCOUNTS!L439</f>
        <v>0</v>
      </c>
      <c r="M439" s="739">
        <f>[52]ACCOUNTS!M439</f>
        <v>0</v>
      </c>
      <c r="N439" s="739">
        <f>[52]ACCOUNTS!N439</f>
        <v>0</v>
      </c>
      <c r="O439" s="739">
        <f>[52]ACCOUNTS!O439</f>
        <v>0</v>
      </c>
      <c r="P439" s="739">
        <f>[52]ACCOUNTS!P439</f>
        <v>0</v>
      </c>
      <c r="Q439" s="739">
        <f>[52]ACCOUNTS!Q439</f>
        <v>0</v>
      </c>
      <c r="R439" s="739">
        <f>[52]ACCOUNTS!R439</f>
        <v>0</v>
      </c>
    </row>
    <row r="440" spans="1:18" outlineLevel="1">
      <c r="A440" s="734" t="str">
        <f>[52]ACCOUNTS!A440</f>
        <v>~</v>
      </c>
      <c r="B440" s="735" t="str">
        <f>[52]ACCOUNTS!B440</f>
        <v>~</v>
      </c>
      <c r="C440" s="736">
        <f>[52]ACCOUNTS!C440</f>
        <v>0</v>
      </c>
      <c r="D440" s="737">
        <f>[52]ACCOUNTS!D440</f>
        <v>0</v>
      </c>
      <c r="E440" s="738">
        <f>[52]ACCOUNTS!E440</f>
        <v>0</v>
      </c>
      <c r="F440" s="738">
        <f>[52]ACCOUNTS!F440</f>
        <v>0</v>
      </c>
      <c r="G440" s="738">
        <f>[52]ACCOUNTS!G440</f>
        <v>0</v>
      </c>
      <c r="H440" s="698"/>
      <c r="I440" s="739">
        <f>[52]ACCOUNTS!I440</f>
        <v>0</v>
      </c>
      <c r="J440" s="739">
        <f>[52]ACCOUNTS!J440</f>
        <v>0</v>
      </c>
      <c r="K440" s="739">
        <f>[52]ACCOUNTS!K440</f>
        <v>0</v>
      </c>
      <c r="L440" s="739">
        <f>[52]ACCOUNTS!L440</f>
        <v>0</v>
      </c>
      <c r="M440" s="739">
        <f>[52]ACCOUNTS!M440</f>
        <v>0</v>
      </c>
      <c r="N440" s="739">
        <f>[52]ACCOUNTS!N440</f>
        <v>0</v>
      </c>
      <c r="O440" s="739">
        <f>[52]ACCOUNTS!O440</f>
        <v>0</v>
      </c>
      <c r="P440" s="739">
        <f>[52]ACCOUNTS!P440</f>
        <v>0</v>
      </c>
      <c r="Q440" s="739">
        <f>[52]ACCOUNTS!Q440</f>
        <v>0</v>
      </c>
      <c r="R440" s="739">
        <f>[52]ACCOUNTS!R440</f>
        <v>0</v>
      </c>
    </row>
    <row r="441" spans="1:18" outlineLevel="1">
      <c r="A441" s="734" t="str">
        <f>[52]ACCOUNTS!A441</f>
        <v>~</v>
      </c>
      <c r="B441" s="735" t="str">
        <f>[52]ACCOUNTS!B441</f>
        <v>~</v>
      </c>
      <c r="C441" s="736">
        <f>[52]ACCOUNTS!C441</f>
        <v>0</v>
      </c>
      <c r="D441" s="737">
        <f>[52]ACCOUNTS!D441</f>
        <v>0</v>
      </c>
      <c r="E441" s="738">
        <f>[52]ACCOUNTS!E441</f>
        <v>0</v>
      </c>
      <c r="F441" s="738">
        <f>[52]ACCOUNTS!F441</f>
        <v>0</v>
      </c>
      <c r="G441" s="738">
        <f>[52]ACCOUNTS!G441</f>
        <v>0</v>
      </c>
      <c r="H441" s="698"/>
      <c r="I441" s="739">
        <f>[52]ACCOUNTS!I441</f>
        <v>0</v>
      </c>
      <c r="J441" s="739">
        <f>[52]ACCOUNTS!J441</f>
        <v>0</v>
      </c>
      <c r="K441" s="739">
        <f>[52]ACCOUNTS!K441</f>
        <v>0</v>
      </c>
      <c r="L441" s="739">
        <f>[52]ACCOUNTS!L441</f>
        <v>0</v>
      </c>
      <c r="M441" s="739">
        <f>[52]ACCOUNTS!M441</f>
        <v>0</v>
      </c>
      <c r="N441" s="739">
        <f>[52]ACCOUNTS!N441</f>
        <v>0</v>
      </c>
      <c r="O441" s="739">
        <f>[52]ACCOUNTS!O441</f>
        <v>0</v>
      </c>
      <c r="P441" s="739">
        <f>[52]ACCOUNTS!P441</f>
        <v>0</v>
      </c>
      <c r="Q441" s="739">
        <f>[52]ACCOUNTS!Q441</f>
        <v>0</v>
      </c>
      <c r="R441" s="739">
        <f>[52]ACCOUNTS!R441</f>
        <v>0</v>
      </c>
    </row>
    <row r="442" spans="1:18" s="4" customFormat="1" outlineLevel="1">
      <c r="A442" s="748"/>
      <c r="B442" s="693" t="str">
        <f>[52]ACCOUNTS!B442</f>
        <v>Sub-total</v>
      </c>
      <c r="C442" s="740">
        <f>[52]ACCOUNTS!C442</f>
        <v>0</v>
      </c>
      <c r="D442" s="740">
        <f>[52]ACCOUNTS!D442</f>
        <v>0</v>
      </c>
      <c r="E442" s="740">
        <f>[52]ACCOUNTS!E442</f>
        <v>0</v>
      </c>
      <c r="F442" s="740">
        <f>[52]ACCOUNTS!F442</f>
        <v>0</v>
      </c>
      <c r="G442" s="740">
        <f>[52]ACCOUNTS!G442</f>
        <v>0</v>
      </c>
      <c r="H442" s="698"/>
      <c r="I442" s="741"/>
      <c r="J442" s="741"/>
      <c r="K442" s="741"/>
      <c r="L442" s="741"/>
      <c r="M442" s="741"/>
      <c r="N442" s="741"/>
      <c r="O442" s="741"/>
      <c r="P442" s="741"/>
      <c r="Q442" s="698"/>
      <c r="R442" s="741"/>
    </row>
    <row r="443" spans="1:18" outlineLevel="1"/>
    <row r="444" spans="1:18" outlineLevel="1">
      <c r="B444" s="9" t="s">
        <v>254</v>
      </c>
    </row>
    <row r="445" spans="1:18" outlineLevel="1">
      <c r="A445" s="734" t="str">
        <f>[52]ACCOUNTS!A445</f>
        <v>S101</v>
      </c>
      <c r="B445" s="735" t="str">
        <f>[52]ACCOUNTS!B445</f>
        <v>Salary &amp; Wages - Trans Related</v>
      </c>
      <c r="C445" s="736">
        <f>[52]ACCOUNTS!C445</f>
        <v>9524371.1429421082</v>
      </c>
      <c r="D445" s="737">
        <f>[52]ACCOUNTS!D445</f>
        <v>9188775.2244181</v>
      </c>
      <c r="E445" s="738">
        <f>[52]ACCOUNTS!E445</f>
        <v>335595.91852400824</v>
      </c>
      <c r="F445" s="738">
        <f>[52]ACCOUNTS!F445</f>
        <v>0</v>
      </c>
      <c r="G445" s="738">
        <f>[52]ACCOUNTS!G445</f>
        <v>9524371.1429421082</v>
      </c>
      <c r="H445" s="698"/>
      <c r="I445" s="739">
        <f>[52]ACCOUNTS!I445</f>
        <v>0</v>
      </c>
      <c r="J445" s="739">
        <f>[52]ACCOUNTS!J445</f>
        <v>0</v>
      </c>
      <c r="K445" s="739">
        <f>[52]ACCOUNTS!K445</f>
        <v>0</v>
      </c>
      <c r="L445" s="739">
        <f>[52]ACCOUNTS!L445</f>
        <v>0</v>
      </c>
      <c r="M445" s="739">
        <f>[52]ACCOUNTS!M445</f>
        <v>0</v>
      </c>
      <c r="N445" s="739">
        <f>[52]ACCOUNTS!N445</f>
        <v>0</v>
      </c>
      <c r="O445" s="739">
        <f>[52]ACCOUNTS!O445</f>
        <v>0</v>
      </c>
      <c r="P445" s="739">
        <f>[52]ACCOUNTS!P445</f>
        <v>0</v>
      </c>
      <c r="Q445" s="739">
        <f>[52]ACCOUNTS!Q445</f>
        <v>0</v>
      </c>
      <c r="R445" s="739" t="str">
        <f>[52]ACCOUNTS!R445</f>
        <v>TP.T</v>
      </c>
    </row>
    <row r="446" spans="1:18" outlineLevel="1">
      <c r="A446" s="734" t="str">
        <f>[52]ACCOUNTS!A446</f>
        <v>~</v>
      </c>
      <c r="B446" s="735" t="str">
        <f>[52]ACCOUNTS!B446</f>
        <v>~</v>
      </c>
      <c r="C446" s="736">
        <f>[52]ACCOUNTS!C446</f>
        <v>0</v>
      </c>
      <c r="D446" s="737">
        <f>[52]ACCOUNTS!D446</f>
        <v>0</v>
      </c>
      <c r="E446" s="738">
        <f>[52]ACCOUNTS!E446</f>
        <v>0</v>
      </c>
      <c r="F446" s="738">
        <f>[52]ACCOUNTS!F446</f>
        <v>0</v>
      </c>
      <c r="G446" s="738">
        <f>[52]ACCOUNTS!G446</f>
        <v>0</v>
      </c>
      <c r="H446" s="698"/>
      <c r="I446" s="739">
        <f>[52]ACCOUNTS!I446</f>
        <v>0</v>
      </c>
      <c r="J446" s="739">
        <f>[52]ACCOUNTS!J446</f>
        <v>0</v>
      </c>
      <c r="K446" s="739">
        <f>[52]ACCOUNTS!K446</f>
        <v>0</v>
      </c>
      <c r="L446" s="739">
        <f>[52]ACCOUNTS!L446</f>
        <v>0</v>
      </c>
      <c r="M446" s="739">
        <f>[52]ACCOUNTS!M446</f>
        <v>0</v>
      </c>
      <c r="N446" s="739">
        <f>[52]ACCOUNTS!N446</f>
        <v>0</v>
      </c>
      <c r="O446" s="739">
        <f>[52]ACCOUNTS!O446</f>
        <v>0</v>
      </c>
      <c r="P446" s="739">
        <f>[52]ACCOUNTS!P446</f>
        <v>0</v>
      </c>
      <c r="Q446" s="739">
        <f>[52]ACCOUNTS!Q446</f>
        <v>0</v>
      </c>
      <c r="R446" s="739">
        <f>[52]ACCOUNTS!R446</f>
        <v>0</v>
      </c>
    </row>
    <row r="447" spans="1:18" outlineLevel="1">
      <c r="A447" s="734" t="str">
        <f>[52]ACCOUNTS!A447</f>
        <v>~</v>
      </c>
      <c r="B447" s="735" t="str">
        <f>[52]ACCOUNTS!B447</f>
        <v>~</v>
      </c>
      <c r="C447" s="736">
        <f>[52]ACCOUNTS!C447</f>
        <v>0</v>
      </c>
      <c r="D447" s="737">
        <f>[52]ACCOUNTS!D447</f>
        <v>0</v>
      </c>
      <c r="E447" s="738">
        <f>[52]ACCOUNTS!E447</f>
        <v>0</v>
      </c>
      <c r="F447" s="738">
        <f>[52]ACCOUNTS!F447</f>
        <v>0</v>
      </c>
      <c r="G447" s="738">
        <f>[52]ACCOUNTS!G447</f>
        <v>0</v>
      </c>
      <c r="H447" s="698"/>
      <c r="I447" s="739">
        <f>[52]ACCOUNTS!I447</f>
        <v>0</v>
      </c>
      <c r="J447" s="739">
        <f>[52]ACCOUNTS!J447</f>
        <v>0</v>
      </c>
      <c r="K447" s="739">
        <f>[52]ACCOUNTS!K447</f>
        <v>0</v>
      </c>
      <c r="L447" s="739">
        <f>[52]ACCOUNTS!L447</f>
        <v>0</v>
      </c>
      <c r="M447" s="739">
        <f>[52]ACCOUNTS!M447</f>
        <v>0</v>
      </c>
      <c r="N447" s="739">
        <f>[52]ACCOUNTS!N447</f>
        <v>0</v>
      </c>
      <c r="O447" s="739">
        <f>[52]ACCOUNTS!O447</f>
        <v>0</v>
      </c>
      <c r="P447" s="739">
        <f>[52]ACCOUNTS!P447</f>
        <v>0</v>
      </c>
      <c r="Q447" s="739">
        <f>[52]ACCOUNTS!Q447</f>
        <v>0</v>
      </c>
      <c r="R447" s="739">
        <f>[52]ACCOUNTS!R447</f>
        <v>0</v>
      </c>
    </row>
    <row r="448" spans="1:18" outlineLevel="1">
      <c r="A448" s="734" t="str">
        <f>[52]ACCOUNTS!A448</f>
        <v>~</v>
      </c>
      <c r="B448" s="735" t="str">
        <f>[52]ACCOUNTS!B448</f>
        <v>~</v>
      </c>
      <c r="C448" s="736">
        <f>[52]ACCOUNTS!C448</f>
        <v>0</v>
      </c>
      <c r="D448" s="737">
        <f>[52]ACCOUNTS!D448</f>
        <v>0</v>
      </c>
      <c r="E448" s="738">
        <f>[52]ACCOUNTS!E448</f>
        <v>0</v>
      </c>
      <c r="F448" s="738">
        <f>[52]ACCOUNTS!F448</f>
        <v>0</v>
      </c>
      <c r="G448" s="738">
        <f>[52]ACCOUNTS!G448</f>
        <v>0</v>
      </c>
      <c r="H448" s="698"/>
      <c r="I448" s="739">
        <f>[52]ACCOUNTS!I448</f>
        <v>0</v>
      </c>
      <c r="J448" s="739">
        <f>[52]ACCOUNTS!J448</f>
        <v>0</v>
      </c>
      <c r="K448" s="739">
        <f>[52]ACCOUNTS!K448</f>
        <v>0</v>
      </c>
      <c r="L448" s="739">
        <f>[52]ACCOUNTS!L448</f>
        <v>0</v>
      </c>
      <c r="M448" s="739">
        <f>[52]ACCOUNTS!M448</f>
        <v>0</v>
      </c>
      <c r="N448" s="739">
        <f>[52]ACCOUNTS!N448</f>
        <v>0</v>
      </c>
      <c r="O448" s="739">
        <f>[52]ACCOUNTS!O448</f>
        <v>0</v>
      </c>
      <c r="P448" s="739">
        <f>[52]ACCOUNTS!P448</f>
        <v>0</v>
      </c>
      <c r="Q448" s="739">
        <f>[52]ACCOUNTS!Q448</f>
        <v>0</v>
      </c>
      <c r="R448" s="739">
        <f>[52]ACCOUNTS!R448</f>
        <v>0</v>
      </c>
    </row>
    <row r="449" spans="1:18" outlineLevel="1">
      <c r="A449" s="734" t="str">
        <f>[52]ACCOUNTS!A449</f>
        <v>~</v>
      </c>
      <c r="B449" s="735" t="str">
        <f>[52]ACCOUNTS!B449</f>
        <v>~</v>
      </c>
      <c r="C449" s="736">
        <f>[52]ACCOUNTS!C449</f>
        <v>0</v>
      </c>
      <c r="D449" s="737">
        <f>[52]ACCOUNTS!D449</f>
        <v>0</v>
      </c>
      <c r="E449" s="738">
        <f>[52]ACCOUNTS!E449</f>
        <v>0</v>
      </c>
      <c r="F449" s="738">
        <f>[52]ACCOUNTS!F449</f>
        <v>0</v>
      </c>
      <c r="G449" s="738">
        <f>[52]ACCOUNTS!G449</f>
        <v>0</v>
      </c>
      <c r="H449" s="698"/>
      <c r="I449" s="739">
        <f>[52]ACCOUNTS!I449</f>
        <v>0</v>
      </c>
      <c r="J449" s="739">
        <f>[52]ACCOUNTS!J449</f>
        <v>0</v>
      </c>
      <c r="K449" s="739">
        <f>[52]ACCOUNTS!K449</f>
        <v>0</v>
      </c>
      <c r="L449" s="739">
        <f>[52]ACCOUNTS!L449</f>
        <v>0</v>
      </c>
      <c r="M449" s="739">
        <f>[52]ACCOUNTS!M449</f>
        <v>0</v>
      </c>
      <c r="N449" s="739">
        <f>[52]ACCOUNTS!N449</f>
        <v>0</v>
      </c>
      <c r="O449" s="739">
        <f>[52]ACCOUNTS!O449</f>
        <v>0</v>
      </c>
      <c r="P449" s="739">
        <f>[52]ACCOUNTS!P449</f>
        <v>0</v>
      </c>
      <c r="Q449" s="739">
        <f>[52]ACCOUNTS!Q449</f>
        <v>0</v>
      </c>
      <c r="R449" s="739">
        <f>[52]ACCOUNTS!R449</f>
        <v>0</v>
      </c>
    </row>
    <row r="450" spans="1:18" outlineLevel="1">
      <c r="A450" s="734" t="str">
        <f>[52]ACCOUNTS!A450</f>
        <v>~</v>
      </c>
      <c r="B450" s="735" t="str">
        <f>[52]ACCOUNTS!B450</f>
        <v>~</v>
      </c>
      <c r="C450" s="736">
        <f>[52]ACCOUNTS!C450</f>
        <v>0</v>
      </c>
      <c r="D450" s="737">
        <f>[52]ACCOUNTS!D450</f>
        <v>0</v>
      </c>
      <c r="E450" s="738">
        <f>[52]ACCOUNTS!E450</f>
        <v>0</v>
      </c>
      <c r="F450" s="738">
        <f>[52]ACCOUNTS!F450</f>
        <v>0</v>
      </c>
      <c r="G450" s="738">
        <f>[52]ACCOUNTS!G450</f>
        <v>0</v>
      </c>
      <c r="H450" s="698"/>
      <c r="I450" s="739">
        <f>[52]ACCOUNTS!I450</f>
        <v>0</v>
      </c>
      <c r="J450" s="739">
        <f>[52]ACCOUNTS!J450</f>
        <v>0</v>
      </c>
      <c r="K450" s="739">
        <f>[52]ACCOUNTS!K450</f>
        <v>0</v>
      </c>
      <c r="L450" s="739">
        <f>[52]ACCOUNTS!L450</f>
        <v>0</v>
      </c>
      <c r="M450" s="739">
        <f>[52]ACCOUNTS!M450</f>
        <v>0</v>
      </c>
      <c r="N450" s="739">
        <f>[52]ACCOUNTS!N450</f>
        <v>0</v>
      </c>
      <c r="O450" s="739">
        <f>[52]ACCOUNTS!O450</f>
        <v>0</v>
      </c>
      <c r="P450" s="739">
        <f>[52]ACCOUNTS!P450</f>
        <v>0</v>
      </c>
      <c r="Q450" s="739">
        <f>[52]ACCOUNTS!Q450</f>
        <v>0</v>
      </c>
      <c r="R450" s="739">
        <f>[52]ACCOUNTS!R450</f>
        <v>0</v>
      </c>
    </row>
    <row r="451" spans="1:18" outlineLevel="1">
      <c r="A451" s="734" t="str">
        <f>[52]ACCOUNTS!A451</f>
        <v>~</v>
      </c>
      <c r="B451" s="735" t="str">
        <f>[52]ACCOUNTS!B451</f>
        <v>~</v>
      </c>
      <c r="C451" s="736">
        <f>[52]ACCOUNTS!C451</f>
        <v>0</v>
      </c>
      <c r="D451" s="737">
        <f>[52]ACCOUNTS!D451</f>
        <v>0</v>
      </c>
      <c r="E451" s="738">
        <f>[52]ACCOUNTS!E451</f>
        <v>0</v>
      </c>
      <c r="F451" s="738">
        <f>[52]ACCOUNTS!F451</f>
        <v>0</v>
      </c>
      <c r="G451" s="738">
        <f>[52]ACCOUNTS!G451</f>
        <v>0</v>
      </c>
      <c r="H451" s="698"/>
      <c r="I451" s="739">
        <f>[52]ACCOUNTS!I451</f>
        <v>0</v>
      </c>
      <c r="J451" s="739">
        <f>[52]ACCOUNTS!J451</f>
        <v>0</v>
      </c>
      <c r="K451" s="739">
        <f>[52]ACCOUNTS!K451</f>
        <v>0</v>
      </c>
      <c r="L451" s="739">
        <f>[52]ACCOUNTS!L451</f>
        <v>0</v>
      </c>
      <c r="M451" s="739">
        <f>[52]ACCOUNTS!M451</f>
        <v>0</v>
      </c>
      <c r="N451" s="739">
        <f>[52]ACCOUNTS!N451</f>
        <v>0</v>
      </c>
      <c r="O451" s="739">
        <f>[52]ACCOUNTS!O451</f>
        <v>0</v>
      </c>
      <c r="P451" s="739">
        <f>[52]ACCOUNTS!P451</f>
        <v>0</v>
      </c>
      <c r="Q451" s="739">
        <f>[52]ACCOUNTS!Q451</f>
        <v>0</v>
      </c>
      <c r="R451" s="739">
        <f>[52]ACCOUNTS!R451</f>
        <v>0</v>
      </c>
    </row>
    <row r="452" spans="1:18" outlineLevel="1">
      <c r="A452" s="734" t="str">
        <f>[52]ACCOUNTS!A452</f>
        <v>~</v>
      </c>
      <c r="B452" s="735" t="str">
        <f>[52]ACCOUNTS!B452</f>
        <v>~</v>
      </c>
      <c r="C452" s="736">
        <f>[52]ACCOUNTS!C452</f>
        <v>0</v>
      </c>
      <c r="D452" s="737">
        <f>[52]ACCOUNTS!D452</f>
        <v>0</v>
      </c>
      <c r="E452" s="738">
        <f>[52]ACCOUNTS!E452</f>
        <v>0</v>
      </c>
      <c r="F452" s="738">
        <f>[52]ACCOUNTS!F452</f>
        <v>0</v>
      </c>
      <c r="G452" s="738">
        <f>[52]ACCOUNTS!G452</f>
        <v>0</v>
      </c>
      <c r="H452" s="698"/>
      <c r="I452" s="739">
        <f>[52]ACCOUNTS!I452</f>
        <v>0</v>
      </c>
      <c r="J452" s="739">
        <f>[52]ACCOUNTS!J452</f>
        <v>0</v>
      </c>
      <c r="K452" s="739">
        <f>[52]ACCOUNTS!K452</f>
        <v>0</v>
      </c>
      <c r="L452" s="739">
        <f>[52]ACCOUNTS!L452</f>
        <v>0</v>
      </c>
      <c r="M452" s="739">
        <f>[52]ACCOUNTS!M452</f>
        <v>0</v>
      </c>
      <c r="N452" s="739">
        <f>[52]ACCOUNTS!N452</f>
        <v>0</v>
      </c>
      <c r="O452" s="739">
        <f>[52]ACCOUNTS!O452</f>
        <v>0</v>
      </c>
      <c r="P452" s="739">
        <f>[52]ACCOUNTS!P452</f>
        <v>0</v>
      </c>
      <c r="Q452" s="739">
        <f>[52]ACCOUNTS!Q452</f>
        <v>0</v>
      </c>
      <c r="R452" s="739">
        <f>[52]ACCOUNTS!R452</f>
        <v>0</v>
      </c>
    </row>
    <row r="453" spans="1:18" outlineLevel="1">
      <c r="A453" s="734" t="str">
        <f>[52]ACCOUNTS!A453</f>
        <v>~</v>
      </c>
      <c r="B453" s="735" t="str">
        <f>[52]ACCOUNTS!B453</f>
        <v>~</v>
      </c>
      <c r="C453" s="736">
        <f>[52]ACCOUNTS!C453</f>
        <v>0</v>
      </c>
      <c r="D453" s="737">
        <f>[52]ACCOUNTS!D453</f>
        <v>0</v>
      </c>
      <c r="E453" s="738">
        <f>[52]ACCOUNTS!E453</f>
        <v>0</v>
      </c>
      <c r="F453" s="738">
        <f>[52]ACCOUNTS!F453</f>
        <v>0</v>
      </c>
      <c r="G453" s="738">
        <f>[52]ACCOUNTS!G453</f>
        <v>0</v>
      </c>
      <c r="H453" s="698"/>
      <c r="I453" s="739">
        <f>[52]ACCOUNTS!I453</f>
        <v>0</v>
      </c>
      <c r="J453" s="739">
        <f>[52]ACCOUNTS!J453</f>
        <v>0</v>
      </c>
      <c r="K453" s="739">
        <f>[52]ACCOUNTS!K453</f>
        <v>0</v>
      </c>
      <c r="L453" s="739">
        <f>[52]ACCOUNTS!L453</f>
        <v>0</v>
      </c>
      <c r="M453" s="739">
        <f>[52]ACCOUNTS!M453</f>
        <v>0</v>
      </c>
      <c r="N453" s="739">
        <f>[52]ACCOUNTS!N453</f>
        <v>0</v>
      </c>
      <c r="O453" s="739">
        <f>[52]ACCOUNTS!O453</f>
        <v>0</v>
      </c>
      <c r="P453" s="739">
        <f>[52]ACCOUNTS!P453</f>
        <v>0</v>
      </c>
      <c r="Q453" s="739">
        <f>[52]ACCOUNTS!Q453</f>
        <v>0</v>
      </c>
      <c r="R453" s="739">
        <f>[52]ACCOUNTS!R453</f>
        <v>0</v>
      </c>
    </row>
    <row r="454" spans="1:18" outlineLevel="1">
      <c r="A454" s="734" t="str">
        <f>[52]ACCOUNTS!A454</f>
        <v>~</v>
      </c>
      <c r="B454" s="735" t="str">
        <f>[52]ACCOUNTS!B454</f>
        <v>~</v>
      </c>
      <c r="C454" s="736">
        <f>[52]ACCOUNTS!C454</f>
        <v>0</v>
      </c>
      <c r="D454" s="737">
        <f>[52]ACCOUNTS!D454</f>
        <v>0</v>
      </c>
      <c r="E454" s="738">
        <f>[52]ACCOUNTS!E454</f>
        <v>0</v>
      </c>
      <c r="F454" s="738">
        <f>[52]ACCOUNTS!F454</f>
        <v>0</v>
      </c>
      <c r="G454" s="738">
        <f>[52]ACCOUNTS!G454</f>
        <v>0</v>
      </c>
      <c r="H454" s="698"/>
      <c r="I454" s="739">
        <f>[52]ACCOUNTS!I454</f>
        <v>0</v>
      </c>
      <c r="J454" s="739">
        <f>[52]ACCOUNTS!J454</f>
        <v>0</v>
      </c>
      <c r="K454" s="739">
        <f>[52]ACCOUNTS!K454</f>
        <v>0</v>
      </c>
      <c r="L454" s="739">
        <f>[52]ACCOUNTS!L454</f>
        <v>0</v>
      </c>
      <c r="M454" s="739">
        <f>[52]ACCOUNTS!M454</f>
        <v>0</v>
      </c>
      <c r="N454" s="739">
        <f>[52]ACCOUNTS!N454</f>
        <v>0</v>
      </c>
      <c r="O454" s="739">
        <f>[52]ACCOUNTS!O454</f>
        <v>0</v>
      </c>
      <c r="P454" s="739">
        <f>[52]ACCOUNTS!P454</f>
        <v>0</v>
      </c>
      <c r="Q454" s="739">
        <f>[52]ACCOUNTS!Q454</f>
        <v>0</v>
      </c>
      <c r="R454" s="739">
        <f>[52]ACCOUNTS!R454</f>
        <v>0</v>
      </c>
    </row>
    <row r="455" spans="1:18" outlineLevel="1">
      <c r="A455" s="734" t="str">
        <f>[52]ACCOUNTS!A455</f>
        <v>~</v>
      </c>
      <c r="B455" s="735" t="str">
        <f>[52]ACCOUNTS!B455</f>
        <v>~</v>
      </c>
      <c r="C455" s="736">
        <f>[52]ACCOUNTS!C455</f>
        <v>0</v>
      </c>
      <c r="D455" s="737">
        <f>[52]ACCOUNTS!D455</f>
        <v>0</v>
      </c>
      <c r="E455" s="738">
        <f>[52]ACCOUNTS!E455</f>
        <v>0</v>
      </c>
      <c r="F455" s="738">
        <f>[52]ACCOUNTS!F455</f>
        <v>0</v>
      </c>
      <c r="G455" s="738">
        <f>[52]ACCOUNTS!G455</f>
        <v>0</v>
      </c>
      <c r="H455" s="698"/>
      <c r="I455" s="739">
        <f>[52]ACCOUNTS!I455</f>
        <v>0</v>
      </c>
      <c r="J455" s="739">
        <f>[52]ACCOUNTS!J455</f>
        <v>0</v>
      </c>
      <c r="K455" s="739">
        <f>[52]ACCOUNTS!K455</f>
        <v>0</v>
      </c>
      <c r="L455" s="739">
        <f>[52]ACCOUNTS!L455</f>
        <v>0</v>
      </c>
      <c r="M455" s="739">
        <f>[52]ACCOUNTS!M455</f>
        <v>0</v>
      </c>
      <c r="N455" s="739">
        <f>[52]ACCOUNTS!N455</f>
        <v>0</v>
      </c>
      <c r="O455" s="739">
        <f>[52]ACCOUNTS!O455</f>
        <v>0</v>
      </c>
      <c r="P455" s="739">
        <f>[52]ACCOUNTS!P455</f>
        <v>0</v>
      </c>
      <c r="Q455" s="739">
        <f>[52]ACCOUNTS!Q455</f>
        <v>0</v>
      </c>
      <c r="R455" s="739">
        <f>[52]ACCOUNTS!R455</f>
        <v>0</v>
      </c>
    </row>
    <row r="456" spans="1:18" s="4" customFormat="1" outlineLevel="1">
      <c r="A456" s="748"/>
      <c r="B456" s="693" t="str">
        <f>[52]ACCOUNTS!B456</f>
        <v>Sub-total</v>
      </c>
      <c r="C456" s="740">
        <f>[52]ACCOUNTS!C456</f>
        <v>9524371.1429421082</v>
      </c>
      <c r="D456" s="740">
        <f>[52]ACCOUNTS!D456</f>
        <v>9188775.2244181</v>
      </c>
      <c r="E456" s="740">
        <f>[52]ACCOUNTS!E456</f>
        <v>335595.91852400824</v>
      </c>
      <c r="F456" s="740">
        <f>[52]ACCOUNTS!F456</f>
        <v>0</v>
      </c>
      <c r="G456" s="740">
        <f>[52]ACCOUNTS!G456</f>
        <v>9524371.1429421082</v>
      </c>
      <c r="H456" s="698"/>
      <c r="I456" s="741"/>
      <c r="J456" s="741"/>
      <c r="K456" s="741"/>
      <c r="L456" s="741"/>
      <c r="M456" s="741"/>
      <c r="N456" s="741"/>
      <c r="O456" s="741"/>
      <c r="P456" s="741"/>
      <c r="Q456" s="698"/>
      <c r="R456" s="741"/>
    </row>
    <row r="457" spans="1:18" outlineLevel="1"/>
    <row r="458" spans="1:18" outlineLevel="1">
      <c r="B458" s="9" t="s">
        <v>255</v>
      </c>
    </row>
    <row r="459" spans="1:18" outlineLevel="1">
      <c r="A459" s="734" t="str">
        <f>[52]ACCOUNTS!A459</f>
        <v>S102</v>
      </c>
      <c r="B459" s="735" t="str">
        <f>[52]ACCOUNTS!B459</f>
        <v>Salary &amp; Wages - Dist Related</v>
      </c>
      <c r="C459" s="736">
        <f>[52]ACCOUNTS!C459</f>
        <v>28292537.446778752</v>
      </c>
      <c r="D459" s="737">
        <f>[52]ACCOUNTS!D459</f>
        <v>27417316.113969147</v>
      </c>
      <c r="E459" s="738">
        <f>[52]ACCOUNTS!E459</f>
        <v>875221.3328096047</v>
      </c>
      <c r="F459" s="738">
        <f>[52]ACCOUNTS!F459</f>
        <v>0</v>
      </c>
      <c r="G459" s="738">
        <f>[52]ACCOUNTS!G459</f>
        <v>28292537.446778752</v>
      </c>
      <c r="H459" s="698"/>
      <c r="I459" s="739">
        <f>[52]ACCOUNTS!I459</f>
        <v>0</v>
      </c>
      <c r="J459" s="739">
        <f>[52]ACCOUNTS!J459</f>
        <v>0</v>
      </c>
      <c r="K459" s="739">
        <f>[52]ACCOUNTS!K459</f>
        <v>0</v>
      </c>
      <c r="L459" s="739">
        <f>[52]ACCOUNTS!L459</f>
        <v>0</v>
      </c>
      <c r="M459" s="739">
        <f>[52]ACCOUNTS!M459</f>
        <v>0</v>
      </c>
      <c r="N459" s="739">
        <f>[52]ACCOUNTS!N459</f>
        <v>0</v>
      </c>
      <c r="O459" s="739">
        <f>[52]ACCOUNTS!O459</f>
        <v>0</v>
      </c>
      <c r="P459" s="739">
        <f>[52]ACCOUNTS!P459</f>
        <v>0</v>
      </c>
      <c r="Q459" s="739">
        <f>[52]ACCOUNTS!Q459</f>
        <v>0</v>
      </c>
      <c r="R459" s="739" t="str">
        <f>[52]ACCOUNTS!R459</f>
        <v>DP.T</v>
      </c>
    </row>
    <row r="460" spans="1:18" outlineLevel="1">
      <c r="A460" s="734" t="str">
        <f>[52]ACCOUNTS!A460</f>
        <v>~</v>
      </c>
      <c r="B460" s="735" t="str">
        <f>[52]ACCOUNTS!B460</f>
        <v>~</v>
      </c>
      <c r="C460" s="736">
        <f>[52]ACCOUNTS!C460</f>
        <v>0</v>
      </c>
      <c r="D460" s="737">
        <f>[52]ACCOUNTS!D460</f>
        <v>0</v>
      </c>
      <c r="E460" s="738">
        <f>[52]ACCOUNTS!E460</f>
        <v>0</v>
      </c>
      <c r="F460" s="738">
        <f>[52]ACCOUNTS!F460</f>
        <v>0</v>
      </c>
      <c r="G460" s="738">
        <f>[52]ACCOUNTS!G460</f>
        <v>0</v>
      </c>
      <c r="H460" s="698"/>
      <c r="I460" s="739">
        <f>[52]ACCOUNTS!I460</f>
        <v>0</v>
      </c>
      <c r="J460" s="739">
        <f>[52]ACCOUNTS!J460</f>
        <v>0</v>
      </c>
      <c r="K460" s="739">
        <f>[52]ACCOUNTS!K460</f>
        <v>0</v>
      </c>
      <c r="L460" s="739">
        <f>[52]ACCOUNTS!L460</f>
        <v>0</v>
      </c>
      <c r="M460" s="739">
        <f>[52]ACCOUNTS!M460</f>
        <v>0</v>
      </c>
      <c r="N460" s="739">
        <f>[52]ACCOUNTS!N460</f>
        <v>0</v>
      </c>
      <c r="O460" s="739">
        <f>[52]ACCOUNTS!O460</f>
        <v>0</v>
      </c>
      <c r="P460" s="739">
        <f>[52]ACCOUNTS!P460</f>
        <v>0</v>
      </c>
      <c r="Q460" s="739">
        <f>[52]ACCOUNTS!Q460</f>
        <v>0</v>
      </c>
      <c r="R460" s="739">
        <f>[52]ACCOUNTS!R460</f>
        <v>0</v>
      </c>
    </row>
    <row r="461" spans="1:18" outlineLevel="1">
      <c r="A461" s="734" t="str">
        <f>[52]ACCOUNTS!A461</f>
        <v>~</v>
      </c>
      <c r="B461" s="735" t="str">
        <f>[52]ACCOUNTS!B461</f>
        <v>~</v>
      </c>
      <c r="C461" s="736">
        <f>[52]ACCOUNTS!C461</f>
        <v>0</v>
      </c>
      <c r="D461" s="737">
        <f>[52]ACCOUNTS!D461</f>
        <v>0</v>
      </c>
      <c r="E461" s="738">
        <f>[52]ACCOUNTS!E461</f>
        <v>0</v>
      </c>
      <c r="F461" s="738">
        <f>[52]ACCOUNTS!F461</f>
        <v>0</v>
      </c>
      <c r="G461" s="738">
        <f>[52]ACCOUNTS!G461</f>
        <v>0</v>
      </c>
      <c r="H461" s="698"/>
      <c r="I461" s="739">
        <f>[52]ACCOUNTS!I461</f>
        <v>0</v>
      </c>
      <c r="J461" s="739">
        <f>[52]ACCOUNTS!J461</f>
        <v>0</v>
      </c>
      <c r="K461" s="739">
        <f>[52]ACCOUNTS!K461</f>
        <v>0</v>
      </c>
      <c r="L461" s="739">
        <f>[52]ACCOUNTS!L461</f>
        <v>0</v>
      </c>
      <c r="M461" s="739">
        <f>[52]ACCOUNTS!M461</f>
        <v>0</v>
      </c>
      <c r="N461" s="739">
        <f>[52]ACCOUNTS!N461</f>
        <v>0</v>
      </c>
      <c r="O461" s="739">
        <f>[52]ACCOUNTS!O461</f>
        <v>0</v>
      </c>
      <c r="P461" s="739">
        <f>[52]ACCOUNTS!P461</f>
        <v>0</v>
      </c>
      <c r="Q461" s="739">
        <f>[52]ACCOUNTS!Q461</f>
        <v>0</v>
      </c>
      <c r="R461" s="739">
        <f>[52]ACCOUNTS!R461</f>
        <v>0</v>
      </c>
    </row>
    <row r="462" spans="1:18" outlineLevel="1">
      <c r="A462" s="734" t="str">
        <f>[52]ACCOUNTS!A462</f>
        <v>~</v>
      </c>
      <c r="B462" s="735" t="str">
        <f>[52]ACCOUNTS!B462</f>
        <v>~</v>
      </c>
      <c r="C462" s="736">
        <f>[52]ACCOUNTS!C462</f>
        <v>0</v>
      </c>
      <c r="D462" s="737">
        <f>[52]ACCOUNTS!D462</f>
        <v>0</v>
      </c>
      <c r="E462" s="738">
        <f>[52]ACCOUNTS!E462</f>
        <v>0</v>
      </c>
      <c r="F462" s="738">
        <f>[52]ACCOUNTS!F462</f>
        <v>0</v>
      </c>
      <c r="G462" s="738">
        <f>[52]ACCOUNTS!G462</f>
        <v>0</v>
      </c>
      <c r="H462" s="698"/>
      <c r="I462" s="739">
        <f>[52]ACCOUNTS!I462</f>
        <v>0</v>
      </c>
      <c r="J462" s="739">
        <f>[52]ACCOUNTS!J462</f>
        <v>0</v>
      </c>
      <c r="K462" s="739">
        <f>[52]ACCOUNTS!K462</f>
        <v>0</v>
      </c>
      <c r="L462" s="739">
        <f>[52]ACCOUNTS!L462</f>
        <v>0</v>
      </c>
      <c r="M462" s="739">
        <f>[52]ACCOUNTS!M462</f>
        <v>0</v>
      </c>
      <c r="N462" s="739">
        <f>[52]ACCOUNTS!N462</f>
        <v>0</v>
      </c>
      <c r="O462" s="739">
        <f>[52]ACCOUNTS!O462</f>
        <v>0</v>
      </c>
      <c r="P462" s="739">
        <f>[52]ACCOUNTS!P462</f>
        <v>0</v>
      </c>
      <c r="Q462" s="739">
        <f>[52]ACCOUNTS!Q462</f>
        <v>0</v>
      </c>
      <c r="R462" s="739">
        <f>[52]ACCOUNTS!R462</f>
        <v>0</v>
      </c>
    </row>
    <row r="463" spans="1:18" outlineLevel="1">
      <c r="A463" s="734" t="str">
        <f>[52]ACCOUNTS!A463</f>
        <v>~</v>
      </c>
      <c r="B463" s="735" t="str">
        <f>[52]ACCOUNTS!B463</f>
        <v>~</v>
      </c>
      <c r="C463" s="736">
        <f>[52]ACCOUNTS!C463</f>
        <v>0</v>
      </c>
      <c r="D463" s="737">
        <f>[52]ACCOUNTS!D463</f>
        <v>0</v>
      </c>
      <c r="E463" s="738">
        <f>[52]ACCOUNTS!E463</f>
        <v>0</v>
      </c>
      <c r="F463" s="738">
        <f>[52]ACCOUNTS!F463</f>
        <v>0</v>
      </c>
      <c r="G463" s="738">
        <f>[52]ACCOUNTS!G463</f>
        <v>0</v>
      </c>
      <c r="H463" s="698"/>
      <c r="I463" s="739">
        <f>[52]ACCOUNTS!I463</f>
        <v>0</v>
      </c>
      <c r="J463" s="739">
        <f>[52]ACCOUNTS!J463</f>
        <v>0</v>
      </c>
      <c r="K463" s="739">
        <f>[52]ACCOUNTS!K463</f>
        <v>0</v>
      </c>
      <c r="L463" s="739">
        <f>[52]ACCOUNTS!L463</f>
        <v>0</v>
      </c>
      <c r="M463" s="739">
        <f>[52]ACCOUNTS!M463</f>
        <v>0</v>
      </c>
      <c r="N463" s="739">
        <f>[52]ACCOUNTS!N463</f>
        <v>0</v>
      </c>
      <c r="O463" s="739">
        <f>[52]ACCOUNTS!O463</f>
        <v>0</v>
      </c>
      <c r="P463" s="739">
        <f>[52]ACCOUNTS!P463</f>
        <v>0</v>
      </c>
      <c r="Q463" s="739">
        <f>[52]ACCOUNTS!Q463</f>
        <v>0</v>
      </c>
      <c r="R463" s="739">
        <f>[52]ACCOUNTS!R463</f>
        <v>0</v>
      </c>
    </row>
    <row r="464" spans="1:18" outlineLevel="1">
      <c r="A464" s="734" t="str">
        <f>[52]ACCOUNTS!A464</f>
        <v>~</v>
      </c>
      <c r="B464" s="735" t="str">
        <f>[52]ACCOUNTS!B464</f>
        <v>~</v>
      </c>
      <c r="C464" s="736">
        <f>[52]ACCOUNTS!C464</f>
        <v>0</v>
      </c>
      <c r="D464" s="737">
        <f>[52]ACCOUNTS!D464</f>
        <v>0</v>
      </c>
      <c r="E464" s="738">
        <f>[52]ACCOUNTS!E464</f>
        <v>0</v>
      </c>
      <c r="F464" s="738">
        <f>[52]ACCOUNTS!F464</f>
        <v>0</v>
      </c>
      <c r="G464" s="738">
        <f>[52]ACCOUNTS!G464</f>
        <v>0</v>
      </c>
      <c r="H464" s="698"/>
      <c r="I464" s="739">
        <f>[52]ACCOUNTS!I464</f>
        <v>0</v>
      </c>
      <c r="J464" s="739">
        <f>[52]ACCOUNTS!J464</f>
        <v>0</v>
      </c>
      <c r="K464" s="739">
        <f>[52]ACCOUNTS!K464</f>
        <v>0</v>
      </c>
      <c r="L464" s="739">
        <f>[52]ACCOUNTS!L464</f>
        <v>0</v>
      </c>
      <c r="M464" s="739">
        <f>[52]ACCOUNTS!M464</f>
        <v>0</v>
      </c>
      <c r="N464" s="739">
        <f>[52]ACCOUNTS!N464</f>
        <v>0</v>
      </c>
      <c r="O464" s="739">
        <f>[52]ACCOUNTS!O464</f>
        <v>0</v>
      </c>
      <c r="P464" s="739">
        <f>[52]ACCOUNTS!P464</f>
        <v>0</v>
      </c>
      <c r="Q464" s="739">
        <f>[52]ACCOUNTS!Q464</f>
        <v>0</v>
      </c>
      <c r="R464" s="739">
        <f>[52]ACCOUNTS!R464</f>
        <v>0</v>
      </c>
    </row>
    <row r="465" spans="1:18" outlineLevel="1">
      <c r="A465" s="734" t="str">
        <f>[52]ACCOUNTS!A465</f>
        <v>~</v>
      </c>
      <c r="B465" s="735" t="str">
        <f>[52]ACCOUNTS!B465</f>
        <v>~</v>
      </c>
      <c r="C465" s="736">
        <f>[52]ACCOUNTS!C465</f>
        <v>0</v>
      </c>
      <c r="D465" s="737">
        <f>[52]ACCOUNTS!D465</f>
        <v>0</v>
      </c>
      <c r="E465" s="738">
        <f>[52]ACCOUNTS!E465</f>
        <v>0</v>
      </c>
      <c r="F465" s="738">
        <f>[52]ACCOUNTS!F465</f>
        <v>0</v>
      </c>
      <c r="G465" s="738">
        <f>[52]ACCOUNTS!G465</f>
        <v>0</v>
      </c>
      <c r="H465" s="698"/>
      <c r="I465" s="739">
        <f>[52]ACCOUNTS!I465</f>
        <v>0</v>
      </c>
      <c r="J465" s="739">
        <f>[52]ACCOUNTS!J465</f>
        <v>0</v>
      </c>
      <c r="K465" s="739">
        <f>[52]ACCOUNTS!K465</f>
        <v>0</v>
      </c>
      <c r="L465" s="739">
        <f>[52]ACCOUNTS!L465</f>
        <v>0</v>
      </c>
      <c r="M465" s="739">
        <f>[52]ACCOUNTS!M465</f>
        <v>0</v>
      </c>
      <c r="N465" s="739">
        <f>[52]ACCOUNTS!N465</f>
        <v>0</v>
      </c>
      <c r="O465" s="739">
        <f>[52]ACCOUNTS!O465</f>
        <v>0</v>
      </c>
      <c r="P465" s="739">
        <f>[52]ACCOUNTS!P465</f>
        <v>0</v>
      </c>
      <c r="Q465" s="739">
        <f>[52]ACCOUNTS!Q465</f>
        <v>0</v>
      </c>
      <c r="R465" s="739">
        <f>[52]ACCOUNTS!R465</f>
        <v>0</v>
      </c>
    </row>
    <row r="466" spans="1:18" outlineLevel="1">
      <c r="A466" s="734" t="str">
        <f>[52]ACCOUNTS!A466</f>
        <v>~</v>
      </c>
      <c r="B466" s="735" t="str">
        <f>[52]ACCOUNTS!B466</f>
        <v>~</v>
      </c>
      <c r="C466" s="736">
        <f>[52]ACCOUNTS!C466</f>
        <v>0</v>
      </c>
      <c r="D466" s="737">
        <f>[52]ACCOUNTS!D466</f>
        <v>0</v>
      </c>
      <c r="E466" s="738">
        <f>[52]ACCOUNTS!E466</f>
        <v>0</v>
      </c>
      <c r="F466" s="738">
        <f>[52]ACCOUNTS!F466</f>
        <v>0</v>
      </c>
      <c r="G466" s="738">
        <f>[52]ACCOUNTS!G466</f>
        <v>0</v>
      </c>
      <c r="H466" s="698"/>
      <c r="I466" s="739">
        <f>[52]ACCOUNTS!I466</f>
        <v>0</v>
      </c>
      <c r="J466" s="739">
        <f>[52]ACCOUNTS!J466</f>
        <v>0</v>
      </c>
      <c r="K466" s="739">
        <f>[52]ACCOUNTS!K466</f>
        <v>0</v>
      </c>
      <c r="L466" s="739">
        <f>[52]ACCOUNTS!L466</f>
        <v>0</v>
      </c>
      <c r="M466" s="739">
        <f>[52]ACCOUNTS!M466</f>
        <v>0</v>
      </c>
      <c r="N466" s="739">
        <f>[52]ACCOUNTS!N466</f>
        <v>0</v>
      </c>
      <c r="O466" s="739">
        <f>[52]ACCOUNTS!O466</f>
        <v>0</v>
      </c>
      <c r="P466" s="739">
        <f>[52]ACCOUNTS!P466</f>
        <v>0</v>
      </c>
      <c r="Q466" s="739">
        <f>[52]ACCOUNTS!Q466</f>
        <v>0</v>
      </c>
      <c r="R466" s="739">
        <f>[52]ACCOUNTS!R466</f>
        <v>0</v>
      </c>
    </row>
    <row r="467" spans="1:18" outlineLevel="1">
      <c r="A467" s="734" t="str">
        <f>[52]ACCOUNTS!A467</f>
        <v>~</v>
      </c>
      <c r="B467" s="735" t="str">
        <f>[52]ACCOUNTS!B467</f>
        <v>~</v>
      </c>
      <c r="C467" s="736">
        <f>[52]ACCOUNTS!C467</f>
        <v>0</v>
      </c>
      <c r="D467" s="737">
        <f>[52]ACCOUNTS!D467</f>
        <v>0</v>
      </c>
      <c r="E467" s="738">
        <f>[52]ACCOUNTS!E467</f>
        <v>0</v>
      </c>
      <c r="F467" s="738">
        <f>[52]ACCOUNTS!F467</f>
        <v>0</v>
      </c>
      <c r="G467" s="738">
        <f>[52]ACCOUNTS!G467</f>
        <v>0</v>
      </c>
      <c r="H467" s="698"/>
      <c r="I467" s="739">
        <f>[52]ACCOUNTS!I467</f>
        <v>0</v>
      </c>
      <c r="J467" s="739">
        <f>[52]ACCOUNTS!J467</f>
        <v>0</v>
      </c>
      <c r="K467" s="739">
        <f>[52]ACCOUNTS!K467</f>
        <v>0</v>
      </c>
      <c r="L467" s="739">
        <f>[52]ACCOUNTS!L467</f>
        <v>0</v>
      </c>
      <c r="M467" s="739">
        <f>[52]ACCOUNTS!M467</f>
        <v>0</v>
      </c>
      <c r="N467" s="739">
        <f>[52]ACCOUNTS!N467</f>
        <v>0</v>
      </c>
      <c r="O467" s="739">
        <f>[52]ACCOUNTS!O467</f>
        <v>0</v>
      </c>
      <c r="P467" s="739">
        <f>[52]ACCOUNTS!P467</f>
        <v>0</v>
      </c>
      <c r="Q467" s="739">
        <f>[52]ACCOUNTS!Q467</f>
        <v>0</v>
      </c>
      <c r="R467" s="739">
        <f>[52]ACCOUNTS!R467</f>
        <v>0</v>
      </c>
    </row>
    <row r="468" spans="1:18" outlineLevel="1">
      <c r="A468" s="734" t="str">
        <f>[52]ACCOUNTS!A468</f>
        <v>~</v>
      </c>
      <c r="B468" s="735" t="str">
        <f>[52]ACCOUNTS!B468</f>
        <v>~</v>
      </c>
      <c r="C468" s="736">
        <f>[52]ACCOUNTS!C468</f>
        <v>0</v>
      </c>
      <c r="D468" s="737">
        <f>[52]ACCOUNTS!D468</f>
        <v>0</v>
      </c>
      <c r="E468" s="738">
        <f>[52]ACCOUNTS!E468</f>
        <v>0</v>
      </c>
      <c r="F468" s="738">
        <f>[52]ACCOUNTS!F468</f>
        <v>0</v>
      </c>
      <c r="G468" s="738">
        <f>[52]ACCOUNTS!G468</f>
        <v>0</v>
      </c>
      <c r="H468" s="698"/>
      <c r="I468" s="739">
        <f>[52]ACCOUNTS!I468</f>
        <v>0</v>
      </c>
      <c r="J468" s="739">
        <f>[52]ACCOUNTS!J468</f>
        <v>0</v>
      </c>
      <c r="K468" s="739">
        <f>[52]ACCOUNTS!K468</f>
        <v>0</v>
      </c>
      <c r="L468" s="739">
        <f>[52]ACCOUNTS!L468</f>
        <v>0</v>
      </c>
      <c r="M468" s="739">
        <f>[52]ACCOUNTS!M468</f>
        <v>0</v>
      </c>
      <c r="N468" s="739">
        <f>[52]ACCOUNTS!N468</f>
        <v>0</v>
      </c>
      <c r="O468" s="739">
        <f>[52]ACCOUNTS!O468</f>
        <v>0</v>
      </c>
      <c r="P468" s="739">
        <f>[52]ACCOUNTS!P468</f>
        <v>0</v>
      </c>
      <c r="Q468" s="739">
        <f>[52]ACCOUNTS!Q468</f>
        <v>0</v>
      </c>
      <c r="R468" s="739">
        <f>[52]ACCOUNTS!R468</f>
        <v>0</v>
      </c>
    </row>
    <row r="469" spans="1:18" s="4" customFormat="1" outlineLevel="1">
      <c r="A469" s="748"/>
      <c r="B469" s="693" t="str">
        <f>[52]ACCOUNTS!B469</f>
        <v>Sub-total</v>
      </c>
      <c r="C469" s="740">
        <f>[52]ACCOUNTS!C469</f>
        <v>28292537.446778752</v>
      </c>
      <c r="D469" s="740">
        <f>[52]ACCOUNTS!D469</f>
        <v>27417316.113969147</v>
      </c>
      <c r="E469" s="740">
        <f>[52]ACCOUNTS!E469</f>
        <v>875221.3328096047</v>
      </c>
      <c r="F469" s="740">
        <f>[52]ACCOUNTS!F469</f>
        <v>0</v>
      </c>
      <c r="G469" s="740">
        <f>[52]ACCOUNTS!G469</f>
        <v>28292537.446778752</v>
      </c>
      <c r="H469" s="741"/>
      <c r="I469" s="741"/>
      <c r="J469" s="741"/>
      <c r="K469" s="741"/>
      <c r="L469" s="741"/>
      <c r="M469" s="741"/>
      <c r="N469" s="741"/>
      <c r="O469" s="741"/>
      <c r="P469" s="741"/>
      <c r="Q469" s="698"/>
      <c r="R469" s="741"/>
    </row>
    <row r="470" spans="1:18" outlineLevel="1"/>
    <row r="471" spans="1:18" outlineLevel="1">
      <c r="B471" s="9" t="s">
        <v>256</v>
      </c>
    </row>
    <row r="472" spans="1:18" outlineLevel="1">
      <c r="A472" s="734" t="str">
        <f>[52]ACCOUNTS!A472</f>
        <v>S103</v>
      </c>
      <c r="B472" s="735" t="str">
        <f>[52]ACCOUNTS!B472</f>
        <v>Salary &amp; Wages - Customer Accts Related</v>
      </c>
      <c r="C472" s="736">
        <f>[52]ACCOUNTS!C472</f>
        <v>11005573.481128439</v>
      </c>
      <c r="D472" s="737">
        <f>[52]ACCOUNTS!D472</f>
        <v>10657780.915169371</v>
      </c>
      <c r="E472" s="738">
        <f>[52]ACCOUNTS!E472</f>
        <v>347792.56595906802</v>
      </c>
      <c r="F472" s="738">
        <f>[52]ACCOUNTS!F472</f>
        <v>0</v>
      </c>
      <c r="G472" s="738">
        <f>[52]ACCOUNTS!G472</f>
        <v>11005573.481128439</v>
      </c>
      <c r="H472" s="698"/>
      <c r="I472" s="739">
        <f>[52]ACCOUNTS!I472</f>
        <v>0</v>
      </c>
      <c r="J472" s="739">
        <f>[52]ACCOUNTS!J472</f>
        <v>0</v>
      </c>
      <c r="K472" s="739">
        <f>[52]ACCOUNTS!K472</f>
        <v>0</v>
      </c>
      <c r="L472" s="739">
        <f>[52]ACCOUNTS!L472</f>
        <v>0</v>
      </c>
      <c r="M472" s="739">
        <f>[52]ACCOUNTS!M472</f>
        <v>0</v>
      </c>
      <c r="N472" s="739">
        <f>[52]ACCOUNTS!N472</f>
        <v>0</v>
      </c>
      <c r="O472" s="739">
        <f>[52]ACCOUNTS!O472</f>
        <v>0</v>
      </c>
      <c r="P472" s="739">
        <f>[52]ACCOUNTS!P472</f>
        <v>0</v>
      </c>
      <c r="Q472" s="739">
        <f>[52]ACCOUNTS!Q472</f>
        <v>0</v>
      </c>
      <c r="R472" s="739" t="str">
        <f>[52]ACCOUNTS!R472</f>
        <v>CAE.T</v>
      </c>
    </row>
    <row r="473" spans="1:18" outlineLevel="1">
      <c r="A473" s="734" t="str">
        <f>[52]ACCOUNTS!A473</f>
        <v>~</v>
      </c>
      <c r="B473" s="735" t="str">
        <f>[52]ACCOUNTS!B473</f>
        <v>~</v>
      </c>
      <c r="C473" s="736">
        <f>[52]ACCOUNTS!C473</f>
        <v>0</v>
      </c>
      <c r="D473" s="737">
        <f>[52]ACCOUNTS!D473</f>
        <v>0</v>
      </c>
      <c r="E473" s="738">
        <f>[52]ACCOUNTS!E473</f>
        <v>0</v>
      </c>
      <c r="F473" s="738">
        <f>[52]ACCOUNTS!F473</f>
        <v>0</v>
      </c>
      <c r="G473" s="738">
        <f>[52]ACCOUNTS!G473</f>
        <v>0</v>
      </c>
      <c r="H473" s="698"/>
      <c r="I473" s="739">
        <f>[52]ACCOUNTS!I473</f>
        <v>0</v>
      </c>
      <c r="J473" s="739">
        <f>[52]ACCOUNTS!J473</f>
        <v>0</v>
      </c>
      <c r="K473" s="739">
        <f>[52]ACCOUNTS!K473</f>
        <v>0</v>
      </c>
      <c r="L473" s="739">
        <f>[52]ACCOUNTS!L473</f>
        <v>0</v>
      </c>
      <c r="M473" s="739">
        <f>[52]ACCOUNTS!M473</f>
        <v>0</v>
      </c>
      <c r="N473" s="739">
        <f>[52]ACCOUNTS!N473</f>
        <v>0</v>
      </c>
      <c r="O473" s="739">
        <f>[52]ACCOUNTS!O473</f>
        <v>0</v>
      </c>
      <c r="P473" s="739">
        <f>[52]ACCOUNTS!P473</f>
        <v>0</v>
      </c>
      <c r="Q473" s="739">
        <f>[52]ACCOUNTS!Q473</f>
        <v>0</v>
      </c>
      <c r="R473" s="739">
        <f>[52]ACCOUNTS!R473</f>
        <v>0</v>
      </c>
    </row>
    <row r="474" spans="1:18" outlineLevel="1">
      <c r="A474" s="734" t="str">
        <f>[52]ACCOUNTS!A474</f>
        <v>~</v>
      </c>
      <c r="B474" s="735" t="str">
        <f>[52]ACCOUNTS!B474</f>
        <v>~</v>
      </c>
      <c r="C474" s="736">
        <f>[52]ACCOUNTS!C474</f>
        <v>0</v>
      </c>
      <c r="D474" s="737">
        <f>[52]ACCOUNTS!D474</f>
        <v>0</v>
      </c>
      <c r="E474" s="738">
        <f>[52]ACCOUNTS!E474</f>
        <v>0</v>
      </c>
      <c r="F474" s="738">
        <f>[52]ACCOUNTS!F474</f>
        <v>0</v>
      </c>
      <c r="G474" s="738">
        <f>[52]ACCOUNTS!G474</f>
        <v>0</v>
      </c>
      <c r="H474" s="698"/>
      <c r="I474" s="739">
        <f>[52]ACCOUNTS!I474</f>
        <v>0</v>
      </c>
      <c r="J474" s="739">
        <f>[52]ACCOUNTS!J474</f>
        <v>0</v>
      </c>
      <c r="K474" s="739">
        <f>[52]ACCOUNTS!K474</f>
        <v>0</v>
      </c>
      <c r="L474" s="739">
        <f>[52]ACCOUNTS!L474</f>
        <v>0</v>
      </c>
      <c r="M474" s="739">
        <f>[52]ACCOUNTS!M474</f>
        <v>0</v>
      </c>
      <c r="N474" s="739">
        <f>[52]ACCOUNTS!N474</f>
        <v>0</v>
      </c>
      <c r="O474" s="739">
        <f>[52]ACCOUNTS!O474</f>
        <v>0</v>
      </c>
      <c r="P474" s="739">
        <f>[52]ACCOUNTS!P474</f>
        <v>0</v>
      </c>
      <c r="Q474" s="739">
        <f>[52]ACCOUNTS!Q474</f>
        <v>0</v>
      </c>
      <c r="R474" s="739">
        <f>[52]ACCOUNTS!R474</f>
        <v>0</v>
      </c>
    </row>
    <row r="475" spans="1:18" outlineLevel="1">
      <c r="A475" s="734" t="str">
        <f>[52]ACCOUNTS!A475</f>
        <v>~</v>
      </c>
      <c r="B475" s="735" t="str">
        <f>[52]ACCOUNTS!B475</f>
        <v>~</v>
      </c>
      <c r="C475" s="736">
        <f>[52]ACCOUNTS!C475</f>
        <v>0</v>
      </c>
      <c r="D475" s="737">
        <f>[52]ACCOUNTS!D475</f>
        <v>0</v>
      </c>
      <c r="E475" s="738">
        <f>[52]ACCOUNTS!E475</f>
        <v>0</v>
      </c>
      <c r="F475" s="738">
        <f>[52]ACCOUNTS!F475</f>
        <v>0</v>
      </c>
      <c r="G475" s="738">
        <f>[52]ACCOUNTS!G475</f>
        <v>0</v>
      </c>
      <c r="H475" s="698"/>
      <c r="I475" s="739">
        <f>[52]ACCOUNTS!I475</f>
        <v>0</v>
      </c>
      <c r="J475" s="739">
        <f>[52]ACCOUNTS!J475</f>
        <v>0</v>
      </c>
      <c r="K475" s="739">
        <f>[52]ACCOUNTS!K475</f>
        <v>0</v>
      </c>
      <c r="L475" s="739">
        <f>[52]ACCOUNTS!L475</f>
        <v>0</v>
      </c>
      <c r="M475" s="739">
        <f>[52]ACCOUNTS!M475</f>
        <v>0</v>
      </c>
      <c r="N475" s="739">
        <f>[52]ACCOUNTS!N475</f>
        <v>0</v>
      </c>
      <c r="O475" s="739">
        <f>[52]ACCOUNTS!O475</f>
        <v>0</v>
      </c>
      <c r="P475" s="739">
        <f>[52]ACCOUNTS!P475</f>
        <v>0</v>
      </c>
      <c r="Q475" s="739">
        <f>[52]ACCOUNTS!Q475</f>
        <v>0</v>
      </c>
      <c r="R475" s="739">
        <f>[52]ACCOUNTS!R475</f>
        <v>0</v>
      </c>
    </row>
    <row r="476" spans="1:18" outlineLevel="1">
      <c r="A476" s="734" t="str">
        <f>[52]ACCOUNTS!A476</f>
        <v>~</v>
      </c>
      <c r="B476" s="735" t="str">
        <f>[52]ACCOUNTS!B476</f>
        <v>~</v>
      </c>
      <c r="C476" s="736">
        <f>[52]ACCOUNTS!C476</f>
        <v>0</v>
      </c>
      <c r="D476" s="737">
        <f>[52]ACCOUNTS!D476</f>
        <v>0</v>
      </c>
      <c r="E476" s="738">
        <f>[52]ACCOUNTS!E476</f>
        <v>0</v>
      </c>
      <c r="F476" s="738">
        <f>[52]ACCOUNTS!F476</f>
        <v>0</v>
      </c>
      <c r="G476" s="738">
        <f>[52]ACCOUNTS!G476</f>
        <v>0</v>
      </c>
      <c r="H476" s="698"/>
      <c r="I476" s="739">
        <f>[52]ACCOUNTS!I476</f>
        <v>0</v>
      </c>
      <c r="J476" s="739">
        <f>[52]ACCOUNTS!J476</f>
        <v>0</v>
      </c>
      <c r="K476" s="739">
        <f>[52]ACCOUNTS!K476</f>
        <v>0</v>
      </c>
      <c r="L476" s="739">
        <f>[52]ACCOUNTS!L476</f>
        <v>0</v>
      </c>
      <c r="M476" s="739">
        <f>[52]ACCOUNTS!M476</f>
        <v>0</v>
      </c>
      <c r="N476" s="739">
        <f>[52]ACCOUNTS!N476</f>
        <v>0</v>
      </c>
      <c r="O476" s="739">
        <f>[52]ACCOUNTS!O476</f>
        <v>0</v>
      </c>
      <c r="P476" s="739">
        <f>[52]ACCOUNTS!P476</f>
        <v>0</v>
      </c>
      <c r="Q476" s="739">
        <f>[52]ACCOUNTS!Q476</f>
        <v>0</v>
      </c>
      <c r="R476" s="739">
        <f>[52]ACCOUNTS!R476</f>
        <v>0</v>
      </c>
    </row>
    <row r="477" spans="1:18" outlineLevel="1">
      <c r="A477" s="734" t="str">
        <f>[52]ACCOUNTS!A477</f>
        <v>~</v>
      </c>
      <c r="B477" s="735" t="str">
        <f>[52]ACCOUNTS!B477</f>
        <v>~</v>
      </c>
      <c r="C477" s="736">
        <f>[52]ACCOUNTS!C477</f>
        <v>0</v>
      </c>
      <c r="D477" s="737">
        <f>[52]ACCOUNTS!D477</f>
        <v>0</v>
      </c>
      <c r="E477" s="738">
        <f>[52]ACCOUNTS!E477</f>
        <v>0</v>
      </c>
      <c r="F477" s="738">
        <f>[52]ACCOUNTS!F477</f>
        <v>0</v>
      </c>
      <c r="G477" s="738">
        <f>[52]ACCOUNTS!G477</f>
        <v>0</v>
      </c>
      <c r="H477" s="698"/>
      <c r="I477" s="739">
        <f>[52]ACCOUNTS!I477</f>
        <v>0</v>
      </c>
      <c r="J477" s="739">
        <f>[52]ACCOUNTS!J477</f>
        <v>0</v>
      </c>
      <c r="K477" s="739">
        <f>[52]ACCOUNTS!K477</f>
        <v>0</v>
      </c>
      <c r="L477" s="739">
        <f>[52]ACCOUNTS!L477</f>
        <v>0</v>
      </c>
      <c r="M477" s="739">
        <f>[52]ACCOUNTS!M477</f>
        <v>0</v>
      </c>
      <c r="N477" s="739">
        <f>[52]ACCOUNTS!N477</f>
        <v>0</v>
      </c>
      <c r="O477" s="739">
        <f>[52]ACCOUNTS!O477</f>
        <v>0</v>
      </c>
      <c r="P477" s="739">
        <f>[52]ACCOUNTS!P477</f>
        <v>0</v>
      </c>
      <c r="Q477" s="739">
        <f>[52]ACCOUNTS!Q477</f>
        <v>0</v>
      </c>
      <c r="R477" s="739">
        <f>[52]ACCOUNTS!R477</f>
        <v>0</v>
      </c>
    </row>
    <row r="478" spans="1:18" outlineLevel="1">
      <c r="A478" s="734" t="str">
        <f>[52]ACCOUNTS!A478</f>
        <v>~</v>
      </c>
      <c r="B478" s="735" t="str">
        <f>[52]ACCOUNTS!B478</f>
        <v>~</v>
      </c>
      <c r="C478" s="736">
        <f>[52]ACCOUNTS!C478</f>
        <v>0</v>
      </c>
      <c r="D478" s="737">
        <f>[52]ACCOUNTS!D478</f>
        <v>0</v>
      </c>
      <c r="E478" s="738">
        <f>[52]ACCOUNTS!E478</f>
        <v>0</v>
      </c>
      <c r="F478" s="738">
        <f>[52]ACCOUNTS!F478</f>
        <v>0</v>
      </c>
      <c r="G478" s="738">
        <f>[52]ACCOUNTS!G478</f>
        <v>0</v>
      </c>
      <c r="H478" s="698"/>
      <c r="I478" s="739">
        <f>[52]ACCOUNTS!I478</f>
        <v>0</v>
      </c>
      <c r="J478" s="739">
        <f>[52]ACCOUNTS!J478</f>
        <v>0</v>
      </c>
      <c r="K478" s="739">
        <f>[52]ACCOUNTS!K478</f>
        <v>0</v>
      </c>
      <c r="L478" s="739">
        <f>[52]ACCOUNTS!L478</f>
        <v>0</v>
      </c>
      <c r="M478" s="739">
        <f>[52]ACCOUNTS!M478</f>
        <v>0</v>
      </c>
      <c r="N478" s="739">
        <f>[52]ACCOUNTS!N478</f>
        <v>0</v>
      </c>
      <c r="O478" s="739">
        <f>[52]ACCOUNTS!O478</f>
        <v>0</v>
      </c>
      <c r="P478" s="739">
        <f>[52]ACCOUNTS!P478</f>
        <v>0</v>
      </c>
      <c r="Q478" s="739">
        <f>[52]ACCOUNTS!Q478</f>
        <v>0</v>
      </c>
      <c r="R478" s="739">
        <f>[52]ACCOUNTS!R478</f>
        <v>0</v>
      </c>
    </row>
    <row r="479" spans="1:18" s="4" customFormat="1" outlineLevel="1">
      <c r="A479" s="748"/>
      <c r="B479" s="693" t="str">
        <f>[52]ACCOUNTS!B479</f>
        <v>Sub-total</v>
      </c>
      <c r="C479" s="740">
        <f>[52]ACCOUNTS!C479</f>
        <v>11005573.481128439</v>
      </c>
      <c r="D479" s="740">
        <f>[52]ACCOUNTS!D479</f>
        <v>10657780.915169371</v>
      </c>
      <c r="E479" s="740">
        <f>[52]ACCOUNTS!E479</f>
        <v>347792.56595906802</v>
      </c>
      <c r="F479" s="740">
        <f>[52]ACCOUNTS!F479</f>
        <v>0</v>
      </c>
      <c r="G479" s="740">
        <f>[52]ACCOUNTS!G479</f>
        <v>11005573.481128439</v>
      </c>
      <c r="H479" s="698"/>
      <c r="I479" s="741"/>
      <c r="J479" s="741"/>
      <c r="K479" s="741"/>
      <c r="L479" s="741"/>
      <c r="M479" s="741"/>
      <c r="N479" s="741"/>
      <c r="O479" s="741"/>
      <c r="P479" s="741"/>
      <c r="Q479" s="698"/>
      <c r="R479" s="741"/>
    </row>
    <row r="480" spans="1:18" s="4" customFormat="1" outlineLevel="1">
      <c r="A480" s="19"/>
      <c r="B480" s="11"/>
      <c r="C480" s="11"/>
      <c r="D480" s="2"/>
      <c r="E480" s="11"/>
      <c r="F480" s="11"/>
      <c r="G480" s="11"/>
      <c r="H480" s="2"/>
      <c r="I480" s="11"/>
      <c r="J480" s="11"/>
      <c r="K480" s="11"/>
      <c r="L480" s="11"/>
      <c r="M480" s="11"/>
      <c r="N480" s="11"/>
      <c r="O480" s="11"/>
      <c r="P480" s="11"/>
      <c r="Q480" s="2"/>
      <c r="R480" s="11"/>
    </row>
    <row r="481" spans="1:18" outlineLevel="1">
      <c r="B481" s="9" t="s">
        <v>257</v>
      </c>
    </row>
    <row r="482" spans="1:18" outlineLevel="1">
      <c r="A482" s="734" t="str">
        <f>[52]ACCOUNTS!A482</f>
        <v>S104</v>
      </c>
      <c r="B482" s="735" t="str">
        <f>[52]ACCOUNTS!B482</f>
        <v>Salary &amp; Wages - Cust Svc Related</v>
      </c>
      <c r="C482" s="736">
        <f>[52]ACCOUNTS!C482</f>
        <v>1376273.7558263356</v>
      </c>
      <c r="D482" s="737">
        <f>[52]ACCOUNTS!D482</f>
        <v>1325772.7039111818</v>
      </c>
      <c r="E482" s="738">
        <f>[52]ACCOUNTS!E482</f>
        <v>50501.051915153861</v>
      </c>
      <c r="F482" s="738">
        <f>[52]ACCOUNTS!F482</f>
        <v>0</v>
      </c>
      <c r="G482" s="738">
        <f>[52]ACCOUNTS!G482</f>
        <v>1376273.7558263356</v>
      </c>
      <c r="H482" s="698"/>
      <c r="I482" s="739" t="str">
        <f>[52]ACCOUNTS!I482</f>
        <v>F_DISTR</v>
      </c>
      <c r="J482" s="739" t="str">
        <f>[52]ACCOUNTS!J482</f>
        <v>CUS</v>
      </c>
      <c r="K482" s="739">
        <f>[52]ACCOUNTS!K482</f>
        <v>0</v>
      </c>
      <c r="L482" s="739">
        <f>[52]ACCOUNTS!L482</f>
        <v>0</v>
      </c>
      <c r="M482" s="739" t="str">
        <f>[52]ACCOUNTS!M482</f>
        <v>CUST_1</v>
      </c>
      <c r="N482" s="739">
        <f>[52]ACCOUNTS!N482</f>
        <v>0</v>
      </c>
      <c r="O482" s="739">
        <f>[52]ACCOUNTS!O482</f>
        <v>0</v>
      </c>
      <c r="P482" s="739">
        <f>[52]ACCOUNTS!P482</f>
        <v>0</v>
      </c>
      <c r="Q482" s="739">
        <f>[52]ACCOUNTS!Q482</f>
        <v>0</v>
      </c>
      <c r="R482" s="739">
        <f>[52]ACCOUNTS!R482</f>
        <v>0</v>
      </c>
    </row>
    <row r="483" spans="1:18" outlineLevel="1">
      <c r="A483" s="734" t="str">
        <f>[52]ACCOUNTS!A483</f>
        <v>~</v>
      </c>
      <c r="B483" s="735" t="str">
        <f>[52]ACCOUNTS!B483</f>
        <v>~</v>
      </c>
      <c r="C483" s="736">
        <f>[52]ACCOUNTS!C483</f>
        <v>0</v>
      </c>
      <c r="D483" s="737">
        <f>[52]ACCOUNTS!D483</f>
        <v>0</v>
      </c>
      <c r="E483" s="738">
        <f>[52]ACCOUNTS!E483</f>
        <v>0</v>
      </c>
      <c r="F483" s="738">
        <f>[52]ACCOUNTS!F483</f>
        <v>0</v>
      </c>
      <c r="G483" s="738">
        <f>[52]ACCOUNTS!G483</f>
        <v>0</v>
      </c>
      <c r="H483" s="698"/>
      <c r="I483" s="739">
        <f>[52]ACCOUNTS!I483</f>
        <v>0</v>
      </c>
      <c r="J483" s="739">
        <f>[52]ACCOUNTS!J483</f>
        <v>0</v>
      </c>
      <c r="K483" s="739">
        <f>[52]ACCOUNTS!K483</f>
        <v>0</v>
      </c>
      <c r="L483" s="739">
        <f>[52]ACCOUNTS!L483</f>
        <v>0</v>
      </c>
      <c r="M483" s="739">
        <f>[52]ACCOUNTS!M483</f>
        <v>0</v>
      </c>
      <c r="N483" s="739">
        <f>[52]ACCOUNTS!N483</f>
        <v>0</v>
      </c>
      <c r="O483" s="739">
        <f>[52]ACCOUNTS!O483</f>
        <v>0</v>
      </c>
      <c r="P483" s="739">
        <f>[52]ACCOUNTS!P483</f>
        <v>0</v>
      </c>
      <c r="Q483" s="739">
        <f>[52]ACCOUNTS!Q483</f>
        <v>0</v>
      </c>
      <c r="R483" s="739">
        <f>[52]ACCOUNTS!R483</f>
        <v>0</v>
      </c>
    </row>
    <row r="484" spans="1:18" outlineLevel="1">
      <c r="A484" s="734" t="str">
        <f>[52]ACCOUNTS!A484</f>
        <v>~</v>
      </c>
      <c r="B484" s="735" t="str">
        <f>[52]ACCOUNTS!B484</f>
        <v>~</v>
      </c>
      <c r="C484" s="736">
        <f>[52]ACCOUNTS!C484</f>
        <v>0</v>
      </c>
      <c r="D484" s="737">
        <f>[52]ACCOUNTS!D484</f>
        <v>0</v>
      </c>
      <c r="E484" s="738">
        <f>[52]ACCOUNTS!E484</f>
        <v>0</v>
      </c>
      <c r="F484" s="738">
        <f>[52]ACCOUNTS!F484</f>
        <v>0</v>
      </c>
      <c r="G484" s="738">
        <f>[52]ACCOUNTS!G484</f>
        <v>0</v>
      </c>
      <c r="H484" s="698"/>
      <c r="I484" s="739">
        <f>[52]ACCOUNTS!I484</f>
        <v>0</v>
      </c>
      <c r="J484" s="739">
        <f>[52]ACCOUNTS!J484</f>
        <v>0</v>
      </c>
      <c r="K484" s="739">
        <f>[52]ACCOUNTS!K484</f>
        <v>0</v>
      </c>
      <c r="L484" s="739">
        <f>[52]ACCOUNTS!L484</f>
        <v>0</v>
      </c>
      <c r="M484" s="739">
        <f>[52]ACCOUNTS!M484</f>
        <v>0</v>
      </c>
      <c r="N484" s="739">
        <f>[52]ACCOUNTS!N484</f>
        <v>0</v>
      </c>
      <c r="O484" s="739">
        <f>[52]ACCOUNTS!O484</f>
        <v>0</v>
      </c>
      <c r="P484" s="739">
        <f>[52]ACCOUNTS!P484</f>
        <v>0</v>
      </c>
      <c r="Q484" s="739">
        <f>[52]ACCOUNTS!Q484</f>
        <v>0</v>
      </c>
      <c r="R484" s="739">
        <f>[52]ACCOUNTS!R484</f>
        <v>0</v>
      </c>
    </row>
    <row r="485" spans="1:18" outlineLevel="1">
      <c r="A485" s="734" t="str">
        <f>[52]ACCOUNTS!A485</f>
        <v>~</v>
      </c>
      <c r="B485" s="735" t="str">
        <f>[52]ACCOUNTS!B485</f>
        <v>~</v>
      </c>
      <c r="C485" s="736">
        <f>[52]ACCOUNTS!C485</f>
        <v>0</v>
      </c>
      <c r="D485" s="737">
        <f>[52]ACCOUNTS!D485</f>
        <v>0</v>
      </c>
      <c r="E485" s="738">
        <f>[52]ACCOUNTS!E485</f>
        <v>0</v>
      </c>
      <c r="F485" s="738">
        <f>[52]ACCOUNTS!F485</f>
        <v>0</v>
      </c>
      <c r="G485" s="738">
        <f>[52]ACCOUNTS!G485</f>
        <v>0</v>
      </c>
      <c r="H485" s="698"/>
      <c r="I485" s="739">
        <f>[52]ACCOUNTS!I485</f>
        <v>0</v>
      </c>
      <c r="J485" s="739">
        <f>[52]ACCOUNTS!J485</f>
        <v>0</v>
      </c>
      <c r="K485" s="739">
        <f>[52]ACCOUNTS!K485</f>
        <v>0</v>
      </c>
      <c r="L485" s="739">
        <f>[52]ACCOUNTS!L485</f>
        <v>0</v>
      </c>
      <c r="M485" s="739">
        <f>[52]ACCOUNTS!M485</f>
        <v>0</v>
      </c>
      <c r="N485" s="739">
        <f>[52]ACCOUNTS!N485</f>
        <v>0</v>
      </c>
      <c r="O485" s="739">
        <f>[52]ACCOUNTS!O485</f>
        <v>0</v>
      </c>
      <c r="P485" s="739">
        <f>[52]ACCOUNTS!P485</f>
        <v>0</v>
      </c>
      <c r="Q485" s="739">
        <f>[52]ACCOUNTS!Q485</f>
        <v>0</v>
      </c>
      <c r="R485" s="739">
        <f>[52]ACCOUNTS!R485</f>
        <v>0</v>
      </c>
    </row>
    <row r="486" spans="1:18" outlineLevel="1">
      <c r="A486" s="734" t="str">
        <f>[52]ACCOUNTS!A486</f>
        <v>~</v>
      </c>
      <c r="B486" s="735" t="str">
        <f>[52]ACCOUNTS!B486</f>
        <v>~</v>
      </c>
      <c r="C486" s="736">
        <f>[52]ACCOUNTS!C486</f>
        <v>0</v>
      </c>
      <c r="D486" s="737">
        <f>[52]ACCOUNTS!D486</f>
        <v>0</v>
      </c>
      <c r="E486" s="738">
        <f>[52]ACCOUNTS!E486</f>
        <v>0</v>
      </c>
      <c r="F486" s="738">
        <f>[52]ACCOUNTS!F486</f>
        <v>0</v>
      </c>
      <c r="G486" s="738">
        <f>[52]ACCOUNTS!G486</f>
        <v>0</v>
      </c>
      <c r="H486" s="698"/>
      <c r="I486" s="739">
        <f>[52]ACCOUNTS!I486</f>
        <v>0</v>
      </c>
      <c r="J486" s="739">
        <f>[52]ACCOUNTS!J486</f>
        <v>0</v>
      </c>
      <c r="K486" s="739">
        <f>[52]ACCOUNTS!K486</f>
        <v>0</v>
      </c>
      <c r="L486" s="739">
        <f>[52]ACCOUNTS!L486</f>
        <v>0</v>
      </c>
      <c r="M486" s="739">
        <f>[52]ACCOUNTS!M486</f>
        <v>0</v>
      </c>
      <c r="N486" s="739">
        <f>[52]ACCOUNTS!N486</f>
        <v>0</v>
      </c>
      <c r="O486" s="739">
        <f>[52]ACCOUNTS!O486</f>
        <v>0</v>
      </c>
      <c r="P486" s="739">
        <f>[52]ACCOUNTS!P486</f>
        <v>0</v>
      </c>
      <c r="Q486" s="739">
        <f>[52]ACCOUNTS!Q486</f>
        <v>0</v>
      </c>
      <c r="R486" s="739">
        <f>[52]ACCOUNTS!R486</f>
        <v>0</v>
      </c>
    </row>
    <row r="487" spans="1:18" s="4" customFormat="1" outlineLevel="1">
      <c r="A487" s="748"/>
      <c r="B487" s="693" t="str">
        <f>[52]ACCOUNTS!B487</f>
        <v>Sub-total</v>
      </c>
      <c r="C487" s="740">
        <f>[52]ACCOUNTS!C487</f>
        <v>1376273.7558263356</v>
      </c>
      <c r="D487" s="740">
        <f>[52]ACCOUNTS!D487</f>
        <v>1325772.7039111818</v>
      </c>
      <c r="E487" s="740">
        <f>[52]ACCOUNTS!E487</f>
        <v>50501.051915153861</v>
      </c>
      <c r="F487" s="740">
        <f>[52]ACCOUNTS!F487</f>
        <v>0</v>
      </c>
      <c r="G487" s="740">
        <f>[52]ACCOUNTS!G487</f>
        <v>1376273.7558263356</v>
      </c>
      <c r="H487" s="741"/>
      <c r="I487" s="741"/>
      <c r="J487" s="741"/>
      <c r="K487" s="741"/>
      <c r="L487" s="741"/>
      <c r="M487" s="741"/>
      <c r="N487" s="741"/>
      <c r="O487" s="741"/>
      <c r="P487" s="741"/>
      <c r="Q487" s="698"/>
      <c r="R487" s="741"/>
    </row>
    <row r="488" spans="1:18" outlineLevel="1"/>
    <row r="489" spans="1:18" s="4" customFormat="1" outlineLevel="1">
      <c r="A489" s="19"/>
      <c r="B489" s="9" t="s">
        <v>258</v>
      </c>
      <c r="C489" s="10">
        <v>71391654.277390912</v>
      </c>
      <c r="D489" s="10">
        <v>70235935.683551297</v>
      </c>
      <c r="E489" s="10">
        <v>1155718.5938396051</v>
      </c>
      <c r="F489" s="10">
        <v>0</v>
      </c>
      <c r="G489" s="10">
        <v>71391654.277390912</v>
      </c>
      <c r="H489" s="11"/>
      <c r="I489" s="11"/>
      <c r="J489" s="11"/>
      <c r="K489" s="11"/>
      <c r="L489" s="11"/>
      <c r="M489" s="11"/>
      <c r="N489" s="11"/>
      <c r="O489" s="11"/>
      <c r="P489" s="11"/>
      <c r="Q489" s="2"/>
      <c r="R489" s="11"/>
    </row>
    <row r="490" spans="1:18" outlineLevel="1">
      <c r="B490" s="9"/>
    </row>
    <row r="491" spans="1:18" outlineLevel="1">
      <c r="B491" s="9" t="s">
        <v>259</v>
      </c>
    </row>
    <row r="492" spans="1:18" outlineLevel="1">
      <c r="A492" s="734" t="str">
        <f>[52]ACCOUNTS!A492</f>
        <v>~</v>
      </c>
      <c r="B492" s="735" t="str">
        <f>[52]ACCOUNTS!B492</f>
        <v>~</v>
      </c>
      <c r="C492" s="736">
        <f>[52]ACCOUNTS!C492</f>
        <v>0</v>
      </c>
      <c r="D492" s="737">
        <f>[52]ACCOUNTS!D492</f>
        <v>0</v>
      </c>
      <c r="E492" s="738">
        <f>[52]ACCOUNTS!E492</f>
        <v>0</v>
      </c>
      <c r="F492" s="738">
        <f>[52]ACCOUNTS!F492</f>
        <v>0</v>
      </c>
      <c r="G492" s="738">
        <f>[52]ACCOUNTS!G492</f>
        <v>0</v>
      </c>
      <c r="H492" s="698"/>
      <c r="I492" s="739">
        <f>[52]ACCOUNTS!I492</f>
        <v>0</v>
      </c>
      <c r="J492" s="739">
        <f>[52]ACCOUNTS!J492</f>
        <v>0</v>
      </c>
      <c r="K492" s="739">
        <f>[52]ACCOUNTS!K492</f>
        <v>0</v>
      </c>
      <c r="L492" s="739">
        <f>[52]ACCOUNTS!L492</f>
        <v>0</v>
      </c>
      <c r="M492" s="739">
        <f>[52]ACCOUNTS!M492</f>
        <v>0</v>
      </c>
      <c r="N492" s="739">
        <f>[52]ACCOUNTS!N492</f>
        <v>0</v>
      </c>
      <c r="O492" s="739">
        <f>[52]ACCOUNTS!O492</f>
        <v>0</v>
      </c>
      <c r="P492" s="739">
        <f>[52]ACCOUNTS!P492</f>
        <v>0</v>
      </c>
      <c r="Q492" s="739">
        <f>[52]ACCOUNTS!Q492</f>
        <v>0</v>
      </c>
      <c r="R492" s="739">
        <f>[52]ACCOUNTS!R492</f>
        <v>0</v>
      </c>
    </row>
    <row r="493" spans="1:18" outlineLevel="1">
      <c r="A493" s="734" t="str">
        <f>[52]ACCOUNTS!A493</f>
        <v>~</v>
      </c>
      <c r="B493" s="735" t="str">
        <f>[52]ACCOUNTS!B493</f>
        <v>~</v>
      </c>
      <c r="C493" s="736">
        <f>[52]ACCOUNTS!C493</f>
        <v>0</v>
      </c>
      <c r="D493" s="737">
        <f>[52]ACCOUNTS!D493</f>
        <v>0</v>
      </c>
      <c r="E493" s="738">
        <f>[52]ACCOUNTS!E493</f>
        <v>0</v>
      </c>
      <c r="F493" s="738">
        <f>[52]ACCOUNTS!F493</f>
        <v>0</v>
      </c>
      <c r="G493" s="738">
        <f>[52]ACCOUNTS!G493</f>
        <v>0</v>
      </c>
      <c r="H493" s="698"/>
      <c r="I493" s="739">
        <f>[52]ACCOUNTS!I493</f>
        <v>0</v>
      </c>
      <c r="J493" s="739">
        <f>[52]ACCOUNTS!J493</f>
        <v>0</v>
      </c>
      <c r="K493" s="739">
        <f>[52]ACCOUNTS!K493</f>
        <v>0</v>
      </c>
      <c r="L493" s="739">
        <f>[52]ACCOUNTS!L493</f>
        <v>0</v>
      </c>
      <c r="M493" s="739">
        <f>[52]ACCOUNTS!M493</f>
        <v>0</v>
      </c>
      <c r="N493" s="739">
        <f>[52]ACCOUNTS!N493</f>
        <v>0</v>
      </c>
      <c r="O493" s="739">
        <f>[52]ACCOUNTS!O493</f>
        <v>0</v>
      </c>
      <c r="P493" s="739">
        <f>[52]ACCOUNTS!P493</f>
        <v>0</v>
      </c>
      <c r="Q493" s="739">
        <f>[52]ACCOUNTS!Q493</f>
        <v>0</v>
      </c>
      <c r="R493" s="739">
        <f>[52]ACCOUNTS!R493</f>
        <v>0</v>
      </c>
    </row>
    <row r="494" spans="1:18" outlineLevel="1">
      <c r="A494" s="734" t="str">
        <f>[52]ACCOUNTS!A494</f>
        <v>~</v>
      </c>
      <c r="B494" s="735" t="str">
        <f>[52]ACCOUNTS!B494</f>
        <v>~</v>
      </c>
      <c r="C494" s="736">
        <f>[52]ACCOUNTS!C494</f>
        <v>0</v>
      </c>
      <c r="D494" s="737">
        <f>[52]ACCOUNTS!D494</f>
        <v>0</v>
      </c>
      <c r="E494" s="738">
        <f>[52]ACCOUNTS!E494</f>
        <v>0</v>
      </c>
      <c r="F494" s="738">
        <f>[52]ACCOUNTS!F494</f>
        <v>0</v>
      </c>
      <c r="G494" s="738">
        <f>[52]ACCOUNTS!G494</f>
        <v>0</v>
      </c>
      <c r="H494" s="698"/>
      <c r="I494" s="739">
        <f>[52]ACCOUNTS!I494</f>
        <v>0</v>
      </c>
      <c r="J494" s="739">
        <f>[52]ACCOUNTS!J494</f>
        <v>0</v>
      </c>
      <c r="K494" s="739">
        <f>[52]ACCOUNTS!K494</f>
        <v>0</v>
      </c>
      <c r="L494" s="739">
        <f>[52]ACCOUNTS!L494</f>
        <v>0</v>
      </c>
      <c r="M494" s="739">
        <f>[52]ACCOUNTS!M494</f>
        <v>0</v>
      </c>
      <c r="N494" s="739">
        <f>[52]ACCOUNTS!N494</f>
        <v>0</v>
      </c>
      <c r="O494" s="739">
        <f>[52]ACCOUNTS!O494</f>
        <v>0</v>
      </c>
      <c r="P494" s="739">
        <f>[52]ACCOUNTS!P494</f>
        <v>0</v>
      </c>
      <c r="Q494" s="739">
        <f>[52]ACCOUNTS!Q494</f>
        <v>0</v>
      </c>
      <c r="R494" s="739">
        <f>[52]ACCOUNTS!R494</f>
        <v>0</v>
      </c>
    </row>
    <row r="495" spans="1:18" outlineLevel="1">
      <c r="A495" s="734" t="str">
        <f>[52]ACCOUNTS!A495</f>
        <v>~</v>
      </c>
      <c r="B495" s="735" t="str">
        <f>[52]ACCOUNTS!B495</f>
        <v>~</v>
      </c>
      <c r="C495" s="736">
        <f>[52]ACCOUNTS!C495</f>
        <v>0</v>
      </c>
      <c r="D495" s="737">
        <f>[52]ACCOUNTS!D495</f>
        <v>0</v>
      </c>
      <c r="E495" s="738">
        <f>[52]ACCOUNTS!E495</f>
        <v>0</v>
      </c>
      <c r="F495" s="738">
        <f>[52]ACCOUNTS!F495</f>
        <v>0</v>
      </c>
      <c r="G495" s="738">
        <f>[52]ACCOUNTS!G495</f>
        <v>0</v>
      </c>
      <c r="H495" s="698"/>
      <c r="I495" s="739">
        <f>[52]ACCOUNTS!I495</f>
        <v>0</v>
      </c>
      <c r="J495" s="739">
        <f>[52]ACCOUNTS!J495</f>
        <v>0</v>
      </c>
      <c r="K495" s="739">
        <f>[52]ACCOUNTS!K495</f>
        <v>0</v>
      </c>
      <c r="L495" s="739">
        <f>[52]ACCOUNTS!L495</f>
        <v>0</v>
      </c>
      <c r="M495" s="739">
        <f>[52]ACCOUNTS!M495</f>
        <v>0</v>
      </c>
      <c r="N495" s="739">
        <f>[52]ACCOUNTS!N495</f>
        <v>0</v>
      </c>
      <c r="O495" s="739">
        <f>[52]ACCOUNTS!O495</f>
        <v>0</v>
      </c>
      <c r="P495" s="739">
        <f>[52]ACCOUNTS!P495</f>
        <v>0</v>
      </c>
      <c r="Q495" s="739">
        <f>[52]ACCOUNTS!Q495</f>
        <v>0</v>
      </c>
      <c r="R495" s="739">
        <f>[52]ACCOUNTS!R495</f>
        <v>0</v>
      </c>
    </row>
    <row r="496" spans="1:18" outlineLevel="1">
      <c r="A496" s="734" t="str">
        <f>[52]ACCOUNTS!A496</f>
        <v>~</v>
      </c>
      <c r="B496" s="735" t="str">
        <f>[52]ACCOUNTS!B496</f>
        <v>~</v>
      </c>
      <c r="C496" s="736">
        <f>[52]ACCOUNTS!C496</f>
        <v>0</v>
      </c>
      <c r="D496" s="737">
        <f>[52]ACCOUNTS!D496</f>
        <v>0</v>
      </c>
      <c r="E496" s="738">
        <f>[52]ACCOUNTS!E496</f>
        <v>0</v>
      </c>
      <c r="F496" s="738">
        <f>[52]ACCOUNTS!F496</f>
        <v>0</v>
      </c>
      <c r="G496" s="738">
        <f>[52]ACCOUNTS!G496</f>
        <v>0</v>
      </c>
      <c r="H496" s="698"/>
      <c r="I496" s="739">
        <f>[52]ACCOUNTS!I496</f>
        <v>0</v>
      </c>
      <c r="J496" s="739">
        <f>[52]ACCOUNTS!J496</f>
        <v>0</v>
      </c>
      <c r="K496" s="739">
        <f>[52]ACCOUNTS!K496</f>
        <v>0</v>
      </c>
      <c r="L496" s="739">
        <f>[52]ACCOUNTS!L496</f>
        <v>0</v>
      </c>
      <c r="M496" s="739">
        <f>[52]ACCOUNTS!M496</f>
        <v>0</v>
      </c>
      <c r="N496" s="739">
        <f>[52]ACCOUNTS!N496</f>
        <v>0</v>
      </c>
      <c r="O496" s="739">
        <f>[52]ACCOUNTS!O496</f>
        <v>0</v>
      </c>
      <c r="P496" s="739">
        <f>[52]ACCOUNTS!P496</f>
        <v>0</v>
      </c>
      <c r="Q496" s="739">
        <f>[52]ACCOUNTS!Q496</f>
        <v>0</v>
      </c>
      <c r="R496" s="739">
        <f>[52]ACCOUNTS!R496</f>
        <v>0</v>
      </c>
    </row>
    <row r="497" spans="1:18" s="4" customFormat="1" outlineLevel="1">
      <c r="A497" s="748"/>
      <c r="B497" s="693" t="str">
        <f>[52]ACCOUNTS!B497</f>
        <v>Sub-total</v>
      </c>
      <c r="C497" s="740">
        <f>[52]ACCOUNTS!C497</f>
        <v>0</v>
      </c>
      <c r="D497" s="740">
        <f>[52]ACCOUNTS!D497</f>
        <v>0</v>
      </c>
      <c r="E497" s="740">
        <f>[52]ACCOUNTS!E497</f>
        <v>0</v>
      </c>
      <c r="F497" s="740">
        <f>[52]ACCOUNTS!F497</f>
        <v>0</v>
      </c>
      <c r="G497" s="740">
        <f>[52]ACCOUNTS!G497</f>
        <v>0</v>
      </c>
      <c r="H497" s="741"/>
      <c r="I497" s="741"/>
      <c r="J497" s="741"/>
      <c r="K497" s="741"/>
      <c r="L497" s="741"/>
      <c r="M497" s="741"/>
      <c r="N497" s="741"/>
      <c r="O497" s="741"/>
      <c r="P497" s="741"/>
      <c r="Q497" s="698"/>
      <c r="R497" s="741"/>
    </row>
    <row r="498" spans="1:18" outlineLevel="1"/>
    <row r="499" spans="1:18" outlineLevel="1">
      <c r="B499" s="9" t="s">
        <v>260</v>
      </c>
    </row>
    <row r="500" spans="1:18" outlineLevel="1">
      <c r="A500" s="734" t="str">
        <f>[52]ACCOUNTS!A500</f>
        <v>~</v>
      </c>
      <c r="B500" s="735" t="str">
        <f>[52]ACCOUNTS!B500</f>
        <v>~</v>
      </c>
      <c r="C500" s="736">
        <f>[52]ACCOUNTS!C500</f>
        <v>0</v>
      </c>
      <c r="D500" s="737">
        <f>[52]ACCOUNTS!D500</f>
        <v>0</v>
      </c>
      <c r="E500" s="738">
        <f>[52]ACCOUNTS!E500</f>
        <v>0</v>
      </c>
      <c r="F500" s="738">
        <f>[52]ACCOUNTS!F500</f>
        <v>0</v>
      </c>
      <c r="G500" s="738">
        <f>[52]ACCOUNTS!G500</f>
        <v>0</v>
      </c>
      <c r="H500" s="698"/>
      <c r="I500" s="739">
        <f>[52]ACCOUNTS!I500</f>
        <v>0</v>
      </c>
      <c r="J500" s="739">
        <f>[52]ACCOUNTS!J500</f>
        <v>0</v>
      </c>
      <c r="K500" s="739">
        <f>[52]ACCOUNTS!K500</f>
        <v>0</v>
      </c>
      <c r="L500" s="739">
        <f>[52]ACCOUNTS!L500</f>
        <v>0</v>
      </c>
      <c r="M500" s="739">
        <f>[52]ACCOUNTS!M500</f>
        <v>0</v>
      </c>
      <c r="N500" s="739">
        <f>[52]ACCOUNTS!N500</f>
        <v>0</v>
      </c>
      <c r="O500" s="739">
        <f>[52]ACCOUNTS!O500</f>
        <v>0</v>
      </c>
      <c r="P500" s="739">
        <f>[52]ACCOUNTS!P500</f>
        <v>0</v>
      </c>
      <c r="Q500" s="739">
        <f>[52]ACCOUNTS!Q500</f>
        <v>0</v>
      </c>
      <c r="R500" s="739">
        <f>[52]ACCOUNTS!R500</f>
        <v>0</v>
      </c>
    </row>
    <row r="501" spans="1:18" outlineLevel="1">
      <c r="A501" s="734" t="str">
        <f>[52]ACCOUNTS!A501</f>
        <v>~</v>
      </c>
      <c r="B501" s="735" t="str">
        <f>[52]ACCOUNTS!B501</f>
        <v>~</v>
      </c>
      <c r="C501" s="736">
        <f>[52]ACCOUNTS!C501</f>
        <v>0</v>
      </c>
      <c r="D501" s="737">
        <f>[52]ACCOUNTS!D501</f>
        <v>0</v>
      </c>
      <c r="E501" s="738">
        <f>[52]ACCOUNTS!E501</f>
        <v>0</v>
      </c>
      <c r="F501" s="738">
        <f>[52]ACCOUNTS!F501</f>
        <v>0</v>
      </c>
      <c r="G501" s="738">
        <f>[52]ACCOUNTS!G501</f>
        <v>0</v>
      </c>
      <c r="H501" s="698"/>
      <c r="I501" s="739">
        <f>[52]ACCOUNTS!I501</f>
        <v>0</v>
      </c>
      <c r="J501" s="739">
        <f>[52]ACCOUNTS!J501</f>
        <v>0</v>
      </c>
      <c r="K501" s="739">
        <f>[52]ACCOUNTS!K501</f>
        <v>0</v>
      </c>
      <c r="L501" s="739">
        <f>[52]ACCOUNTS!L501</f>
        <v>0</v>
      </c>
      <c r="M501" s="739">
        <f>[52]ACCOUNTS!M501</f>
        <v>0</v>
      </c>
      <c r="N501" s="739">
        <f>[52]ACCOUNTS!N501</f>
        <v>0</v>
      </c>
      <c r="O501" s="739">
        <f>[52]ACCOUNTS!O501</f>
        <v>0</v>
      </c>
      <c r="P501" s="739">
        <f>[52]ACCOUNTS!P501</f>
        <v>0</v>
      </c>
      <c r="Q501" s="739">
        <f>[52]ACCOUNTS!Q501</f>
        <v>0</v>
      </c>
      <c r="R501" s="739">
        <f>[52]ACCOUNTS!R501</f>
        <v>0</v>
      </c>
    </row>
    <row r="502" spans="1:18" s="4" customFormat="1" outlineLevel="1">
      <c r="A502" s="748"/>
      <c r="B502" s="693" t="str">
        <f>[52]ACCOUNTS!B502</f>
        <v>Sub-total</v>
      </c>
      <c r="C502" s="740">
        <f>[52]ACCOUNTS!C502</f>
        <v>0</v>
      </c>
      <c r="D502" s="740">
        <f>[52]ACCOUNTS!D502</f>
        <v>0</v>
      </c>
      <c r="E502" s="740">
        <f>[52]ACCOUNTS!E502</f>
        <v>0</v>
      </c>
      <c r="F502" s="740">
        <f>[52]ACCOUNTS!F502</f>
        <v>0</v>
      </c>
      <c r="G502" s="740">
        <f>[52]ACCOUNTS!G502</f>
        <v>0</v>
      </c>
      <c r="H502" s="741"/>
      <c r="I502" s="741"/>
      <c r="J502" s="741"/>
      <c r="K502" s="741"/>
      <c r="L502" s="741"/>
      <c r="M502" s="741"/>
      <c r="N502" s="741"/>
      <c r="O502" s="741"/>
      <c r="P502" s="741"/>
      <c r="Q502" s="698"/>
      <c r="R502" s="741"/>
    </row>
    <row r="503" spans="1:18" outlineLevel="1"/>
    <row r="504" spans="1:18" outlineLevel="1">
      <c r="B504" s="9" t="s">
        <v>261</v>
      </c>
    </row>
    <row r="505" spans="1:18" outlineLevel="1">
      <c r="A505" s="734" t="str">
        <f>[52]ACCOUNTS!A505</f>
        <v>~</v>
      </c>
      <c r="B505" s="735" t="str">
        <f>[52]ACCOUNTS!B505</f>
        <v>~</v>
      </c>
      <c r="C505" s="736">
        <f>[52]ACCOUNTS!C505</f>
        <v>0</v>
      </c>
      <c r="D505" s="737">
        <f>[52]ACCOUNTS!D505</f>
        <v>0</v>
      </c>
      <c r="E505" s="738">
        <f>[52]ACCOUNTS!E505</f>
        <v>0</v>
      </c>
      <c r="F505" s="738">
        <f>[52]ACCOUNTS!F505</f>
        <v>0</v>
      </c>
      <c r="G505" s="738">
        <f>[52]ACCOUNTS!G505</f>
        <v>0</v>
      </c>
      <c r="H505" s="698"/>
      <c r="I505" s="739">
        <f>[52]ACCOUNTS!I505</f>
        <v>0</v>
      </c>
      <c r="J505" s="739">
        <f>[52]ACCOUNTS!J505</f>
        <v>0</v>
      </c>
      <c r="K505" s="739">
        <f>[52]ACCOUNTS!K505</f>
        <v>0</v>
      </c>
      <c r="L505" s="739">
        <f>[52]ACCOUNTS!L505</f>
        <v>0</v>
      </c>
      <c r="M505" s="739">
        <f>[52]ACCOUNTS!M505</f>
        <v>0</v>
      </c>
      <c r="N505" s="739">
        <f>[52]ACCOUNTS!N505</f>
        <v>0</v>
      </c>
      <c r="O505" s="739">
        <f>[52]ACCOUNTS!O505</f>
        <v>0</v>
      </c>
      <c r="P505" s="739">
        <f>[52]ACCOUNTS!P505</f>
        <v>0</v>
      </c>
      <c r="Q505" s="739">
        <f>[52]ACCOUNTS!Q505</f>
        <v>0</v>
      </c>
      <c r="R505" s="739">
        <f>[52]ACCOUNTS!R505</f>
        <v>0</v>
      </c>
    </row>
    <row r="506" spans="1:18" outlineLevel="1">
      <c r="A506" s="734" t="str">
        <f>[52]ACCOUNTS!A506</f>
        <v>~</v>
      </c>
      <c r="B506" s="735" t="str">
        <f>[52]ACCOUNTS!B506</f>
        <v>~</v>
      </c>
      <c r="C506" s="736">
        <f>[52]ACCOUNTS!C506</f>
        <v>0</v>
      </c>
      <c r="D506" s="737">
        <f>[52]ACCOUNTS!D506</f>
        <v>0</v>
      </c>
      <c r="E506" s="738">
        <f>[52]ACCOUNTS!E506</f>
        <v>0</v>
      </c>
      <c r="F506" s="738">
        <f>[52]ACCOUNTS!F506</f>
        <v>0</v>
      </c>
      <c r="G506" s="738">
        <f>[52]ACCOUNTS!G506</f>
        <v>0</v>
      </c>
      <c r="H506" s="698"/>
      <c r="I506" s="739">
        <f>[52]ACCOUNTS!I506</f>
        <v>0</v>
      </c>
      <c r="J506" s="739">
        <f>[52]ACCOUNTS!J506</f>
        <v>0</v>
      </c>
      <c r="K506" s="739">
        <f>[52]ACCOUNTS!K506</f>
        <v>0</v>
      </c>
      <c r="L506" s="739">
        <f>[52]ACCOUNTS!L506</f>
        <v>0</v>
      </c>
      <c r="M506" s="739">
        <f>[52]ACCOUNTS!M506</f>
        <v>0</v>
      </c>
      <c r="N506" s="739">
        <f>[52]ACCOUNTS!N506</f>
        <v>0</v>
      </c>
      <c r="O506" s="739">
        <f>[52]ACCOUNTS!O506</f>
        <v>0</v>
      </c>
      <c r="P506" s="739">
        <f>[52]ACCOUNTS!P506</f>
        <v>0</v>
      </c>
      <c r="Q506" s="739">
        <f>[52]ACCOUNTS!Q506</f>
        <v>0</v>
      </c>
      <c r="R506" s="739">
        <f>[52]ACCOUNTS!R506</f>
        <v>0</v>
      </c>
    </row>
    <row r="507" spans="1:18" outlineLevel="1">
      <c r="A507" s="734" t="str">
        <f>[52]ACCOUNTS!A507</f>
        <v>~</v>
      </c>
      <c r="B507" s="735" t="str">
        <f>[52]ACCOUNTS!B507</f>
        <v>~</v>
      </c>
      <c r="C507" s="736">
        <f>[52]ACCOUNTS!C507</f>
        <v>0</v>
      </c>
      <c r="D507" s="737">
        <f>[52]ACCOUNTS!D507</f>
        <v>0</v>
      </c>
      <c r="E507" s="738">
        <f>[52]ACCOUNTS!E507</f>
        <v>0</v>
      </c>
      <c r="F507" s="738">
        <f>[52]ACCOUNTS!F507</f>
        <v>0</v>
      </c>
      <c r="G507" s="738">
        <f>[52]ACCOUNTS!G507</f>
        <v>0</v>
      </c>
      <c r="H507" s="698"/>
      <c r="I507" s="739">
        <f>[52]ACCOUNTS!I507</f>
        <v>0</v>
      </c>
      <c r="J507" s="739">
        <f>[52]ACCOUNTS!J507</f>
        <v>0</v>
      </c>
      <c r="K507" s="739">
        <f>[52]ACCOUNTS!K507</f>
        <v>0</v>
      </c>
      <c r="L507" s="739">
        <f>[52]ACCOUNTS!L507</f>
        <v>0</v>
      </c>
      <c r="M507" s="739">
        <f>[52]ACCOUNTS!M507</f>
        <v>0</v>
      </c>
      <c r="N507" s="739">
        <f>[52]ACCOUNTS!N507</f>
        <v>0</v>
      </c>
      <c r="O507" s="739">
        <f>[52]ACCOUNTS!O507</f>
        <v>0</v>
      </c>
      <c r="P507" s="739">
        <f>[52]ACCOUNTS!P507</f>
        <v>0</v>
      </c>
      <c r="Q507" s="739">
        <f>[52]ACCOUNTS!Q507</f>
        <v>0</v>
      </c>
      <c r="R507" s="739">
        <f>[52]ACCOUNTS!R507</f>
        <v>0</v>
      </c>
    </row>
    <row r="508" spans="1:18" outlineLevel="1">
      <c r="A508" s="734" t="str">
        <f>[52]ACCOUNTS!A508</f>
        <v>~</v>
      </c>
      <c r="B508" s="735" t="str">
        <f>[52]ACCOUNTS!B508</f>
        <v>~</v>
      </c>
      <c r="C508" s="736">
        <f>[52]ACCOUNTS!C508</f>
        <v>0</v>
      </c>
      <c r="D508" s="737">
        <f>[52]ACCOUNTS!D508</f>
        <v>0</v>
      </c>
      <c r="E508" s="738">
        <f>[52]ACCOUNTS!E508</f>
        <v>0</v>
      </c>
      <c r="F508" s="738">
        <f>[52]ACCOUNTS!F508</f>
        <v>0</v>
      </c>
      <c r="G508" s="738">
        <f>[52]ACCOUNTS!G508</f>
        <v>0</v>
      </c>
      <c r="H508" s="698"/>
      <c r="I508" s="739">
        <f>[52]ACCOUNTS!I508</f>
        <v>0</v>
      </c>
      <c r="J508" s="739">
        <f>[52]ACCOUNTS!J508</f>
        <v>0</v>
      </c>
      <c r="K508" s="739">
        <f>[52]ACCOUNTS!K508</f>
        <v>0</v>
      </c>
      <c r="L508" s="739">
        <f>[52]ACCOUNTS!L508</f>
        <v>0</v>
      </c>
      <c r="M508" s="739">
        <f>[52]ACCOUNTS!M508</f>
        <v>0</v>
      </c>
      <c r="N508" s="739">
        <f>[52]ACCOUNTS!N508</f>
        <v>0</v>
      </c>
      <c r="O508" s="739">
        <f>[52]ACCOUNTS!O508</f>
        <v>0</v>
      </c>
      <c r="P508" s="739">
        <f>[52]ACCOUNTS!P508</f>
        <v>0</v>
      </c>
      <c r="Q508" s="739">
        <f>[52]ACCOUNTS!Q508</f>
        <v>0</v>
      </c>
      <c r="R508" s="739">
        <f>[52]ACCOUNTS!R508</f>
        <v>0</v>
      </c>
    </row>
    <row r="509" spans="1:18" outlineLevel="1">
      <c r="A509" s="734" t="str">
        <f>[52]ACCOUNTS!A509</f>
        <v>~</v>
      </c>
      <c r="B509" s="735" t="str">
        <f>[52]ACCOUNTS!B509</f>
        <v>~</v>
      </c>
      <c r="C509" s="736">
        <f>[52]ACCOUNTS!C509</f>
        <v>0</v>
      </c>
      <c r="D509" s="737">
        <f>[52]ACCOUNTS!D509</f>
        <v>0</v>
      </c>
      <c r="E509" s="738">
        <f>[52]ACCOUNTS!E509</f>
        <v>0</v>
      </c>
      <c r="F509" s="738">
        <f>[52]ACCOUNTS!F509</f>
        <v>0</v>
      </c>
      <c r="G509" s="738">
        <f>[52]ACCOUNTS!G509</f>
        <v>0</v>
      </c>
      <c r="H509" s="698"/>
      <c r="I509" s="739">
        <f>[52]ACCOUNTS!I509</f>
        <v>0</v>
      </c>
      <c r="J509" s="739">
        <f>[52]ACCOUNTS!J509</f>
        <v>0</v>
      </c>
      <c r="K509" s="739">
        <f>[52]ACCOUNTS!K509</f>
        <v>0</v>
      </c>
      <c r="L509" s="739">
        <f>[52]ACCOUNTS!L509</f>
        <v>0</v>
      </c>
      <c r="M509" s="739">
        <f>[52]ACCOUNTS!M509</f>
        <v>0</v>
      </c>
      <c r="N509" s="739">
        <f>[52]ACCOUNTS!N509</f>
        <v>0</v>
      </c>
      <c r="O509" s="739">
        <f>[52]ACCOUNTS!O509</f>
        <v>0</v>
      </c>
      <c r="P509" s="739">
        <f>[52]ACCOUNTS!P509</f>
        <v>0</v>
      </c>
      <c r="Q509" s="739">
        <f>[52]ACCOUNTS!Q509</f>
        <v>0</v>
      </c>
      <c r="R509" s="739">
        <f>[52]ACCOUNTS!R509</f>
        <v>0</v>
      </c>
    </row>
    <row r="510" spans="1:18" s="4" customFormat="1" outlineLevel="1">
      <c r="A510" s="748"/>
      <c r="B510" s="693" t="str">
        <f>[52]ACCOUNTS!B510</f>
        <v>Sub-total</v>
      </c>
      <c r="C510" s="740">
        <f>[52]ACCOUNTS!C510</f>
        <v>0</v>
      </c>
      <c r="D510" s="740">
        <f>[52]ACCOUNTS!D510</f>
        <v>0</v>
      </c>
      <c r="E510" s="740">
        <f>[52]ACCOUNTS!E510</f>
        <v>0</v>
      </c>
      <c r="F510" s="740">
        <f>[52]ACCOUNTS!F510</f>
        <v>0</v>
      </c>
      <c r="G510" s="740">
        <f>[52]ACCOUNTS!G510</f>
        <v>0</v>
      </c>
      <c r="H510" s="741"/>
      <c r="I510" s="741"/>
      <c r="J510" s="741"/>
      <c r="K510" s="741"/>
      <c r="L510" s="741"/>
      <c r="M510" s="741"/>
      <c r="N510" s="741"/>
      <c r="O510" s="741"/>
      <c r="P510" s="741"/>
      <c r="Q510" s="698"/>
      <c r="R510" s="741"/>
    </row>
    <row r="511" spans="1:18" outlineLevel="1"/>
    <row r="512" spans="1:18" outlineLevel="1">
      <c r="B512" s="9" t="s">
        <v>262</v>
      </c>
    </row>
    <row r="513" spans="1:18" outlineLevel="1">
      <c r="A513" s="734" t="str">
        <f>[52]ACCOUNTS!A513</f>
        <v>~</v>
      </c>
      <c r="B513" s="735" t="str">
        <f>[52]ACCOUNTS!B513</f>
        <v>~</v>
      </c>
      <c r="C513" s="736">
        <f>[52]ACCOUNTS!C513</f>
        <v>0</v>
      </c>
      <c r="D513" s="737">
        <f>[52]ACCOUNTS!D513</f>
        <v>0</v>
      </c>
      <c r="E513" s="738">
        <f>[52]ACCOUNTS!E513</f>
        <v>0</v>
      </c>
      <c r="F513" s="738">
        <f>[52]ACCOUNTS!F513</f>
        <v>0</v>
      </c>
      <c r="G513" s="738">
        <f>[52]ACCOUNTS!G513</f>
        <v>0</v>
      </c>
      <c r="H513" s="698"/>
      <c r="I513" s="739">
        <f>[52]ACCOUNTS!I513</f>
        <v>0</v>
      </c>
      <c r="J513" s="739">
        <f>[52]ACCOUNTS!J513</f>
        <v>0</v>
      </c>
      <c r="K513" s="739">
        <f>[52]ACCOUNTS!K513</f>
        <v>0</v>
      </c>
      <c r="L513" s="739">
        <f>[52]ACCOUNTS!L513</f>
        <v>0</v>
      </c>
      <c r="M513" s="739">
        <f>[52]ACCOUNTS!M513</f>
        <v>0</v>
      </c>
      <c r="N513" s="739">
        <f>[52]ACCOUNTS!N513</f>
        <v>0</v>
      </c>
      <c r="O513" s="739">
        <f>[52]ACCOUNTS!O513</f>
        <v>0</v>
      </c>
      <c r="P513" s="739">
        <f>[52]ACCOUNTS!P513</f>
        <v>0</v>
      </c>
      <c r="Q513" s="739">
        <f>[52]ACCOUNTS!Q513</f>
        <v>0</v>
      </c>
      <c r="R513" s="739">
        <f>[52]ACCOUNTS!R513</f>
        <v>0</v>
      </c>
    </row>
    <row r="514" spans="1:18" outlineLevel="1">
      <c r="A514" s="734" t="str">
        <f>[52]ACCOUNTS!A514</f>
        <v>~</v>
      </c>
      <c r="B514" s="735" t="str">
        <f>[52]ACCOUNTS!B514</f>
        <v>~</v>
      </c>
      <c r="C514" s="736">
        <f>[52]ACCOUNTS!C514</f>
        <v>0</v>
      </c>
      <c r="D514" s="737">
        <f>[52]ACCOUNTS!D514</f>
        <v>0</v>
      </c>
      <c r="E514" s="738">
        <f>[52]ACCOUNTS!E514</f>
        <v>0</v>
      </c>
      <c r="F514" s="738">
        <f>[52]ACCOUNTS!F514</f>
        <v>0</v>
      </c>
      <c r="G514" s="738">
        <f>[52]ACCOUNTS!G514</f>
        <v>0</v>
      </c>
      <c r="H514" s="698"/>
      <c r="I514" s="739">
        <f>[52]ACCOUNTS!I514</f>
        <v>0</v>
      </c>
      <c r="J514" s="739">
        <f>[52]ACCOUNTS!J514</f>
        <v>0</v>
      </c>
      <c r="K514" s="739">
        <f>[52]ACCOUNTS!K514</f>
        <v>0</v>
      </c>
      <c r="L514" s="739">
        <f>[52]ACCOUNTS!L514</f>
        <v>0</v>
      </c>
      <c r="M514" s="739">
        <f>[52]ACCOUNTS!M514</f>
        <v>0</v>
      </c>
      <c r="N514" s="739">
        <f>[52]ACCOUNTS!N514</f>
        <v>0</v>
      </c>
      <c r="O514" s="739">
        <f>[52]ACCOUNTS!O514</f>
        <v>0</v>
      </c>
      <c r="P514" s="739">
        <f>[52]ACCOUNTS!P514</f>
        <v>0</v>
      </c>
      <c r="Q514" s="739">
        <f>[52]ACCOUNTS!Q514</f>
        <v>0</v>
      </c>
      <c r="R514" s="739">
        <f>[52]ACCOUNTS!R514</f>
        <v>0</v>
      </c>
    </row>
    <row r="515" spans="1:18" outlineLevel="1">
      <c r="A515" s="734" t="str">
        <f>[52]ACCOUNTS!A515</f>
        <v>~</v>
      </c>
      <c r="B515" s="735" t="str">
        <f>[52]ACCOUNTS!B515</f>
        <v>~</v>
      </c>
      <c r="C515" s="736">
        <f>[52]ACCOUNTS!C515</f>
        <v>0</v>
      </c>
      <c r="D515" s="737">
        <f>[52]ACCOUNTS!D515</f>
        <v>0</v>
      </c>
      <c r="E515" s="738">
        <f>[52]ACCOUNTS!E515</f>
        <v>0</v>
      </c>
      <c r="F515" s="738">
        <f>[52]ACCOUNTS!F515</f>
        <v>0</v>
      </c>
      <c r="G515" s="738">
        <f>[52]ACCOUNTS!G515</f>
        <v>0</v>
      </c>
      <c r="H515" s="698"/>
      <c r="I515" s="739">
        <f>[52]ACCOUNTS!I515</f>
        <v>0</v>
      </c>
      <c r="J515" s="739">
        <f>[52]ACCOUNTS!J515</f>
        <v>0</v>
      </c>
      <c r="K515" s="739">
        <f>[52]ACCOUNTS!K515</f>
        <v>0</v>
      </c>
      <c r="L515" s="739">
        <f>[52]ACCOUNTS!L515</f>
        <v>0</v>
      </c>
      <c r="M515" s="739">
        <f>[52]ACCOUNTS!M515</f>
        <v>0</v>
      </c>
      <c r="N515" s="739">
        <f>[52]ACCOUNTS!N515</f>
        <v>0</v>
      </c>
      <c r="O515" s="739">
        <f>[52]ACCOUNTS!O515</f>
        <v>0</v>
      </c>
      <c r="P515" s="739">
        <f>[52]ACCOUNTS!P515</f>
        <v>0</v>
      </c>
      <c r="Q515" s="739">
        <f>[52]ACCOUNTS!Q515</f>
        <v>0</v>
      </c>
      <c r="R515" s="739">
        <f>[52]ACCOUNTS!R515</f>
        <v>0</v>
      </c>
    </row>
    <row r="516" spans="1:18" outlineLevel="1">
      <c r="A516" s="734" t="str">
        <f>[52]ACCOUNTS!A516</f>
        <v>~</v>
      </c>
      <c r="B516" s="735" t="str">
        <f>[52]ACCOUNTS!B516</f>
        <v>~</v>
      </c>
      <c r="C516" s="736">
        <f>[52]ACCOUNTS!C516</f>
        <v>0</v>
      </c>
      <c r="D516" s="737">
        <f>[52]ACCOUNTS!D516</f>
        <v>0</v>
      </c>
      <c r="E516" s="738">
        <f>[52]ACCOUNTS!E516</f>
        <v>0</v>
      </c>
      <c r="F516" s="738">
        <f>[52]ACCOUNTS!F516</f>
        <v>0</v>
      </c>
      <c r="G516" s="738">
        <f>[52]ACCOUNTS!G516</f>
        <v>0</v>
      </c>
      <c r="H516" s="698"/>
      <c r="I516" s="739">
        <f>[52]ACCOUNTS!I516</f>
        <v>0</v>
      </c>
      <c r="J516" s="739">
        <f>[52]ACCOUNTS!J516</f>
        <v>0</v>
      </c>
      <c r="K516" s="739">
        <f>[52]ACCOUNTS!K516</f>
        <v>0</v>
      </c>
      <c r="L516" s="739">
        <f>[52]ACCOUNTS!L516</f>
        <v>0</v>
      </c>
      <c r="M516" s="739">
        <f>[52]ACCOUNTS!M516</f>
        <v>0</v>
      </c>
      <c r="N516" s="739">
        <f>[52]ACCOUNTS!N516</f>
        <v>0</v>
      </c>
      <c r="O516" s="739">
        <f>[52]ACCOUNTS!O516</f>
        <v>0</v>
      </c>
      <c r="P516" s="739">
        <f>[52]ACCOUNTS!P516</f>
        <v>0</v>
      </c>
      <c r="Q516" s="739">
        <f>[52]ACCOUNTS!Q516</f>
        <v>0</v>
      </c>
      <c r="R516" s="739">
        <f>[52]ACCOUNTS!R516</f>
        <v>0</v>
      </c>
    </row>
    <row r="517" spans="1:18" outlineLevel="1">
      <c r="A517" s="734" t="str">
        <f>[52]ACCOUNTS!A517</f>
        <v>~</v>
      </c>
      <c r="B517" s="735" t="str">
        <f>[52]ACCOUNTS!B517</f>
        <v>~</v>
      </c>
      <c r="C517" s="736">
        <f>[52]ACCOUNTS!C517</f>
        <v>0</v>
      </c>
      <c r="D517" s="737">
        <f>[52]ACCOUNTS!D517</f>
        <v>0</v>
      </c>
      <c r="E517" s="738">
        <f>[52]ACCOUNTS!E517</f>
        <v>0</v>
      </c>
      <c r="F517" s="738">
        <f>[52]ACCOUNTS!F517</f>
        <v>0</v>
      </c>
      <c r="G517" s="738">
        <f>[52]ACCOUNTS!G517</f>
        <v>0</v>
      </c>
      <c r="H517" s="698"/>
      <c r="I517" s="739">
        <f>[52]ACCOUNTS!I517</f>
        <v>0</v>
      </c>
      <c r="J517" s="739">
        <f>[52]ACCOUNTS!J517</f>
        <v>0</v>
      </c>
      <c r="K517" s="739">
        <f>[52]ACCOUNTS!K517</f>
        <v>0</v>
      </c>
      <c r="L517" s="739">
        <f>[52]ACCOUNTS!L517</f>
        <v>0</v>
      </c>
      <c r="M517" s="739">
        <f>[52]ACCOUNTS!M517</f>
        <v>0</v>
      </c>
      <c r="N517" s="739">
        <f>[52]ACCOUNTS!N517</f>
        <v>0</v>
      </c>
      <c r="O517" s="739">
        <f>[52]ACCOUNTS!O517</f>
        <v>0</v>
      </c>
      <c r="P517" s="739">
        <f>[52]ACCOUNTS!P517</f>
        <v>0</v>
      </c>
      <c r="Q517" s="739">
        <f>[52]ACCOUNTS!Q517</f>
        <v>0</v>
      </c>
      <c r="R517" s="739">
        <f>[52]ACCOUNTS!R517</f>
        <v>0</v>
      </c>
    </row>
    <row r="518" spans="1:18" outlineLevel="1">
      <c r="A518" s="734" t="str">
        <f>[52]ACCOUNTS!A518</f>
        <v>~</v>
      </c>
      <c r="B518" s="735" t="str">
        <f>[52]ACCOUNTS!B518</f>
        <v>~</v>
      </c>
      <c r="C518" s="736">
        <f>[52]ACCOUNTS!C518</f>
        <v>0</v>
      </c>
      <c r="D518" s="737">
        <f>[52]ACCOUNTS!D518</f>
        <v>0</v>
      </c>
      <c r="E518" s="738">
        <f>[52]ACCOUNTS!E518</f>
        <v>0</v>
      </c>
      <c r="F518" s="738">
        <f>[52]ACCOUNTS!F518</f>
        <v>0</v>
      </c>
      <c r="G518" s="738">
        <f>[52]ACCOUNTS!G518</f>
        <v>0</v>
      </c>
      <c r="H518" s="698"/>
      <c r="I518" s="739">
        <f>[52]ACCOUNTS!I518</f>
        <v>0</v>
      </c>
      <c r="J518" s="739">
        <f>[52]ACCOUNTS!J518</f>
        <v>0</v>
      </c>
      <c r="K518" s="739">
        <f>[52]ACCOUNTS!K518</f>
        <v>0</v>
      </c>
      <c r="L518" s="739">
        <f>[52]ACCOUNTS!L518</f>
        <v>0</v>
      </c>
      <c r="M518" s="739">
        <f>[52]ACCOUNTS!M518</f>
        <v>0</v>
      </c>
      <c r="N518" s="739">
        <f>[52]ACCOUNTS!N518</f>
        <v>0</v>
      </c>
      <c r="O518" s="739">
        <f>[52]ACCOUNTS!O518</f>
        <v>0</v>
      </c>
      <c r="P518" s="739">
        <f>[52]ACCOUNTS!P518</f>
        <v>0</v>
      </c>
      <c r="Q518" s="739">
        <f>[52]ACCOUNTS!Q518</f>
        <v>0</v>
      </c>
      <c r="R518" s="739">
        <f>[52]ACCOUNTS!R518</f>
        <v>0</v>
      </c>
    </row>
    <row r="519" spans="1:18" outlineLevel="1">
      <c r="A519" s="734" t="str">
        <f>[52]ACCOUNTS!A519</f>
        <v>~</v>
      </c>
      <c r="B519" s="735" t="str">
        <f>[52]ACCOUNTS!B519</f>
        <v>~</v>
      </c>
      <c r="C519" s="736">
        <f>[52]ACCOUNTS!C519</f>
        <v>0</v>
      </c>
      <c r="D519" s="737">
        <f>[52]ACCOUNTS!D519</f>
        <v>0</v>
      </c>
      <c r="E519" s="738">
        <f>[52]ACCOUNTS!E519</f>
        <v>0</v>
      </c>
      <c r="F519" s="738">
        <f>[52]ACCOUNTS!F519</f>
        <v>0</v>
      </c>
      <c r="G519" s="738">
        <f>[52]ACCOUNTS!G519</f>
        <v>0</v>
      </c>
      <c r="H519" s="698"/>
      <c r="I519" s="739">
        <f>[52]ACCOUNTS!I519</f>
        <v>0</v>
      </c>
      <c r="J519" s="739">
        <f>[52]ACCOUNTS!J519</f>
        <v>0</v>
      </c>
      <c r="K519" s="739">
        <f>[52]ACCOUNTS!K519</f>
        <v>0</v>
      </c>
      <c r="L519" s="739">
        <f>[52]ACCOUNTS!L519</f>
        <v>0</v>
      </c>
      <c r="M519" s="739">
        <f>[52]ACCOUNTS!M519</f>
        <v>0</v>
      </c>
      <c r="N519" s="739">
        <f>[52]ACCOUNTS!N519</f>
        <v>0</v>
      </c>
      <c r="O519" s="739">
        <f>[52]ACCOUNTS!O519</f>
        <v>0</v>
      </c>
      <c r="P519" s="739">
        <f>[52]ACCOUNTS!P519</f>
        <v>0</v>
      </c>
      <c r="Q519" s="739">
        <f>[52]ACCOUNTS!Q519</f>
        <v>0</v>
      </c>
      <c r="R519" s="739">
        <f>[52]ACCOUNTS!R519</f>
        <v>0</v>
      </c>
    </row>
    <row r="520" spans="1:18" outlineLevel="1">
      <c r="A520" s="734" t="str">
        <f>[52]ACCOUNTS!A520</f>
        <v>~</v>
      </c>
      <c r="B520" s="735" t="str">
        <f>[52]ACCOUNTS!B520</f>
        <v>~</v>
      </c>
      <c r="C520" s="736">
        <f>[52]ACCOUNTS!C520</f>
        <v>0</v>
      </c>
      <c r="D520" s="737">
        <f>[52]ACCOUNTS!D520</f>
        <v>0</v>
      </c>
      <c r="E520" s="738">
        <f>[52]ACCOUNTS!E520</f>
        <v>0</v>
      </c>
      <c r="F520" s="738">
        <f>[52]ACCOUNTS!F520</f>
        <v>0</v>
      </c>
      <c r="G520" s="738">
        <f>[52]ACCOUNTS!G520</f>
        <v>0</v>
      </c>
      <c r="H520" s="698"/>
      <c r="I520" s="739">
        <f>[52]ACCOUNTS!I520</f>
        <v>0</v>
      </c>
      <c r="J520" s="739">
        <f>[52]ACCOUNTS!J520</f>
        <v>0</v>
      </c>
      <c r="K520" s="739">
        <f>[52]ACCOUNTS!K520</f>
        <v>0</v>
      </c>
      <c r="L520" s="739">
        <f>[52]ACCOUNTS!L520</f>
        <v>0</v>
      </c>
      <c r="M520" s="739">
        <f>[52]ACCOUNTS!M520</f>
        <v>0</v>
      </c>
      <c r="N520" s="739">
        <f>[52]ACCOUNTS!N520</f>
        <v>0</v>
      </c>
      <c r="O520" s="739">
        <f>[52]ACCOUNTS!O520</f>
        <v>0</v>
      </c>
      <c r="P520" s="739">
        <f>[52]ACCOUNTS!P520</f>
        <v>0</v>
      </c>
      <c r="Q520" s="739">
        <f>[52]ACCOUNTS!Q520</f>
        <v>0</v>
      </c>
      <c r="R520" s="739">
        <f>[52]ACCOUNTS!R520</f>
        <v>0</v>
      </c>
    </row>
    <row r="521" spans="1:18" s="4" customFormat="1" outlineLevel="1">
      <c r="A521" s="748"/>
      <c r="B521" s="693" t="str">
        <f>[52]ACCOUNTS!B521</f>
        <v>Sub-total</v>
      </c>
      <c r="C521" s="740">
        <f>[52]ACCOUNTS!C521</f>
        <v>0</v>
      </c>
      <c r="D521" s="740">
        <f>[52]ACCOUNTS!D521</f>
        <v>0</v>
      </c>
      <c r="E521" s="740">
        <f>[52]ACCOUNTS!E521</f>
        <v>0</v>
      </c>
      <c r="F521" s="740">
        <f>[52]ACCOUNTS!F521</f>
        <v>0</v>
      </c>
      <c r="G521" s="740">
        <f>[52]ACCOUNTS!G521</f>
        <v>0</v>
      </c>
      <c r="H521" s="741"/>
      <c r="I521" s="741"/>
      <c r="J521" s="741"/>
      <c r="K521" s="741"/>
      <c r="L521" s="741"/>
      <c r="M521" s="741"/>
      <c r="N521" s="741"/>
      <c r="O521" s="741"/>
      <c r="P521" s="741"/>
      <c r="Q521" s="698"/>
      <c r="R521" s="741"/>
    </row>
    <row r="522" spans="1:18" outlineLevel="1"/>
    <row r="523" spans="1:18" outlineLevel="1">
      <c r="B523" s="9" t="s">
        <v>263</v>
      </c>
    </row>
    <row r="524" spans="1:18" outlineLevel="1">
      <c r="A524" s="734" t="str">
        <f>[52]ACCOUNTS!A524</f>
        <v>S105</v>
      </c>
      <c r="B524" s="735" t="str">
        <f>[52]ACCOUNTS!B524</f>
        <v>Salary &amp; Wages - Admin &amp; Gen Related</v>
      </c>
      <c r="C524" s="736">
        <f>[52]ACCOUNTS!C524</f>
        <v>29215057.33172036</v>
      </c>
      <c r="D524" s="737">
        <f>[52]ACCOUNTS!D524</f>
        <v>28115834.299467236</v>
      </c>
      <c r="E524" s="738">
        <f>[52]ACCOUNTS!E524</f>
        <v>1099223.0322531238</v>
      </c>
      <c r="F524" s="738">
        <f>[52]ACCOUNTS!F524</f>
        <v>0</v>
      </c>
      <c r="G524" s="738">
        <f>[52]ACCOUNTS!G524</f>
        <v>29215057.33172036</v>
      </c>
      <c r="H524" s="698"/>
      <c r="I524" s="739">
        <f>[52]ACCOUNTS!I524</f>
        <v>0</v>
      </c>
      <c r="J524" s="739">
        <f>[52]ACCOUNTS!J524</f>
        <v>0</v>
      </c>
      <c r="K524" s="739">
        <f>[52]ACCOUNTS!K524</f>
        <v>0</v>
      </c>
      <c r="L524" s="739">
        <f>[52]ACCOUNTS!L524</f>
        <v>0</v>
      </c>
      <c r="M524" s="739">
        <f>[52]ACCOUNTS!M524</f>
        <v>0</v>
      </c>
      <c r="N524" s="739">
        <f>[52]ACCOUNTS!N524</f>
        <v>0</v>
      </c>
      <c r="O524" s="739">
        <f>[52]ACCOUNTS!O524</f>
        <v>0</v>
      </c>
      <c r="P524" s="739">
        <f>[52]ACCOUNTS!P524</f>
        <v>0</v>
      </c>
      <c r="Q524" s="739">
        <f>[52]ACCOUNTS!Q524</f>
        <v>0</v>
      </c>
      <c r="R524" s="739" t="str">
        <f>[52]ACCOUNTS!R524</f>
        <v>PTDP.T</v>
      </c>
    </row>
    <row r="525" spans="1:18" outlineLevel="1">
      <c r="A525" s="734" t="str">
        <f>[52]ACCOUNTS!A525</f>
        <v>S106</v>
      </c>
      <c r="B525" s="735" t="str">
        <f>[52]ACCOUNTS!B525</f>
        <v>Salary &amp; Wages - Sales</v>
      </c>
      <c r="C525" s="736">
        <f>[52]ACCOUNTS!C525</f>
        <v>501708.48065521597</v>
      </c>
      <c r="D525" s="737">
        <f>[52]ACCOUNTS!D525</f>
        <v>482719.13067690859</v>
      </c>
      <c r="E525" s="738">
        <f>[52]ACCOUNTS!E525</f>
        <v>18989.349978307378</v>
      </c>
      <c r="F525" s="738">
        <f>[52]ACCOUNTS!F525</f>
        <v>0</v>
      </c>
      <c r="G525" s="738">
        <f>[52]ACCOUNTS!G525</f>
        <v>501708.48065521597</v>
      </c>
      <c r="H525" s="698"/>
      <c r="I525" s="739" t="str">
        <f>[52]ACCOUNTS!I525</f>
        <v>F_DISTR</v>
      </c>
      <c r="J525" s="739" t="str">
        <f>[52]ACCOUNTS!J525</f>
        <v>CUS</v>
      </c>
      <c r="K525" s="739">
        <f>[52]ACCOUNTS!K525</f>
        <v>0</v>
      </c>
      <c r="L525" s="739">
        <f>[52]ACCOUNTS!L525</f>
        <v>0</v>
      </c>
      <c r="M525" s="739" t="str">
        <f>[52]ACCOUNTS!M525</f>
        <v>DIR373.00</v>
      </c>
      <c r="N525" s="739">
        <f>[52]ACCOUNTS!N525</f>
        <v>0</v>
      </c>
      <c r="O525" s="739">
        <f>[52]ACCOUNTS!O525</f>
        <v>0</v>
      </c>
      <c r="P525" s="739">
        <f>[52]ACCOUNTS!P525</f>
        <v>0</v>
      </c>
      <c r="Q525" s="739">
        <f>[52]ACCOUNTS!Q525</f>
        <v>0</v>
      </c>
      <c r="R525" s="739">
        <f>[52]ACCOUNTS!R525</f>
        <v>0</v>
      </c>
    </row>
    <row r="526" spans="1:18" s="4" customFormat="1" outlineLevel="1">
      <c r="A526" s="748"/>
      <c r="B526" s="693" t="str">
        <f>[52]ACCOUNTS!B526</f>
        <v>Sub-total</v>
      </c>
      <c r="C526" s="740">
        <f>[52]ACCOUNTS!C526</f>
        <v>29716765.812375575</v>
      </c>
      <c r="D526" s="740">
        <f>[52]ACCOUNTS!D526</f>
        <v>28598553.430144146</v>
      </c>
      <c r="E526" s="740">
        <f>[52]ACCOUNTS!E526</f>
        <v>1118212.3822314311</v>
      </c>
      <c r="F526" s="740">
        <f>[52]ACCOUNTS!F526</f>
        <v>0</v>
      </c>
      <c r="G526" s="740">
        <f>[52]ACCOUNTS!G526</f>
        <v>29716765.812375575</v>
      </c>
      <c r="H526" s="741"/>
      <c r="I526" s="741"/>
      <c r="J526" s="741"/>
      <c r="K526" s="741"/>
      <c r="L526" s="741"/>
      <c r="M526" s="741"/>
      <c r="N526" s="741"/>
      <c r="O526" s="741"/>
      <c r="P526" s="741"/>
      <c r="Q526" s="698"/>
      <c r="R526" s="741"/>
    </row>
    <row r="527" spans="1:18" outlineLevel="1"/>
    <row r="528" spans="1:18" s="4" customFormat="1" outlineLevel="1">
      <c r="A528" s="19"/>
      <c r="B528" s="693" t="str">
        <f>[52]ACCOUNTS!B528</f>
        <v>TOTAL LABOR MAINTENANCE EXPENSES</v>
      </c>
      <c r="C528" s="740">
        <f>[52]ACCOUNTS!C528</f>
        <v>29716765.812375575</v>
      </c>
      <c r="D528" s="740">
        <f>[52]ACCOUNTS!D528</f>
        <v>28598553.430144146</v>
      </c>
      <c r="E528" s="740">
        <f>[52]ACCOUNTS!E528</f>
        <v>1118212.3822314311</v>
      </c>
      <c r="F528" s="740">
        <f>[52]ACCOUNTS!F528</f>
        <v>0</v>
      </c>
      <c r="G528" s="740">
        <f>[52]ACCOUNTS!G528</f>
        <v>29716765.812375575</v>
      </c>
      <c r="H528" s="11"/>
      <c r="I528" s="11"/>
      <c r="J528" s="11"/>
      <c r="K528" s="11"/>
      <c r="L528" s="11"/>
      <c r="M528" s="11"/>
      <c r="N528" s="11"/>
      <c r="O528" s="11"/>
      <c r="P528" s="11"/>
      <c r="Q528" s="2"/>
      <c r="R528" s="11"/>
    </row>
    <row r="529" spans="1:18" outlineLevel="1"/>
    <row r="530" spans="1:18" outlineLevel="1">
      <c r="B530" s="9"/>
    </row>
    <row r="531" spans="1:18">
      <c r="B531" s="693" t="str">
        <f>[52]ACCOUNTS!B531</f>
        <v>TOTAL LABOR O &amp; M EXPENSES</v>
      </c>
      <c r="C531" s="740">
        <f>[52]ACCOUNTS!C531</f>
        <v>108304747.09407416</v>
      </c>
      <c r="D531" s="740">
        <f>[52]ACCOUNTS!D531</f>
        <v>104626135.31606707</v>
      </c>
      <c r="E531" s="740">
        <f>[52]ACCOUNTS!E531</f>
        <v>3678611.7780070882</v>
      </c>
      <c r="F531" s="740">
        <f>[52]ACCOUNTS!F531</f>
        <v>0</v>
      </c>
      <c r="G531" s="740">
        <f>[52]ACCOUNTS!G531</f>
        <v>108304747.09407416</v>
      </c>
      <c r="I531" s="17"/>
    </row>
    <row r="532" spans="1:18">
      <c r="G532" s="14"/>
    </row>
    <row r="534" spans="1:18">
      <c r="A534" s="1" t="s">
        <v>27</v>
      </c>
    </row>
    <row r="535" spans="1:18" outlineLevel="1">
      <c r="A535" s="734">
        <f>[52]ACCOUNTS!A535</f>
        <v>403.01</v>
      </c>
      <c r="B535" s="735" t="str">
        <f>[52]ACCOUNTS!B535</f>
        <v>Depr Exp - Production Steam Baseload</v>
      </c>
      <c r="C535" s="736">
        <f>[52]ACCOUNTS!C535</f>
        <v>42426879.411666438</v>
      </c>
      <c r="D535" s="737">
        <f>[52]ACCOUNTS!D535</f>
        <v>44708149.270000011</v>
      </c>
      <c r="E535" s="738">
        <f>[52]ACCOUNTS!E535</f>
        <v>-2281269.8583335713</v>
      </c>
      <c r="F535" s="738">
        <f>[52]ACCOUNTS!F535</f>
        <v>0</v>
      </c>
      <c r="G535" s="738">
        <f>[52]ACCOUNTS!G535</f>
        <v>42426879.411666438</v>
      </c>
      <c r="H535" s="698"/>
      <c r="I535" s="739">
        <f>[52]ACCOUNTS!I535</f>
        <v>0</v>
      </c>
      <c r="J535" s="739">
        <f>[52]ACCOUNTS!J535</f>
        <v>0</v>
      </c>
      <c r="K535" s="739">
        <f>[52]ACCOUNTS!K535</f>
        <v>0</v>
      </c>
      <c r="L535" s="739">
        <f>[52]ACCOUNTS!L535</f>
        <v>0</v>
      </c>
      <c r="M535" s="739">
        <f>[52]ACCOUNTS!M535</f>
        <v>0</v>
      </c>
      <c r="N535" s="739">
        <f>[52]ACCOUNTS!N535</f>
        <v>0</v>
      </c>
      <c r="O535" s="739">
        <f>[52]ACCOUNTS!O535</f>
        <v>0</v>
      </c>
      <c r="P535" s="739">
        <f>[52]ACCOUNTS!P535</f>
        <v>0</v>
      </c>
      <c r="Q535" s="739">
        <f>[52]ACCOUNTS!Q535</f>
        <v>0</v>
      </c>
      <c r="R535" s="739" t="str">
        <f>[52]ACCOUNTS!R535</f>
        <v>PP.T</v>
      </c>
    </row>
    <row r="536" spans="1:18" outlineLevel="1">
      <c r="A536" s="734">
        <f>[52]ACCOUNTS!A536</f>
        <v>403.02</v>
      </c>
      <c r="B536" s="735" t="str">
        <f>[52]ACCOUNTS!B536</f>
        <v>Depr Exp - Production Hydro</v>
      </c>
      <c r="C536" s="736">
        <f>[52]ACCOUNTS!C536</f>
        <v>19269085.490000002</v>
      </c>
      <c r="D536" s="737">
        <f>[52]ACCOUNTS!D536</f>
        <v>19178478.530000001</v>
      </c>
      <c r="E536" s="738">
        <f>[52]ACCOUNTS!E536</f>
        <v>90606.960000000021</v>
      </c>
      <c r="F536" s="738">
        <f>[52]ACCOUNTS!F536</f>
        <v>0</v>
      </c>
      <c r="G536" s="738">
        <f>[52]ACCOUNTS!G536</f>
        <v>19269085.490000002</v>
      </c>
      <c r="H536" s="698"/>
      <c r="I536" s="739">
        <f>[52]ACCOUNTS!I536</f>
        <v>0</v>
      </c>
      <c r="J536" s="739">
        <f>[52]ACCOUNTS!J536</f>
        <v>0</v>
      </c>
      <c r="K536" s="739">
        <f>[52]ACCOUNTS!K536</f>
        <v>0</v>
      </c>
      <c r="L536" s="739">
        <f>[52]ACCOUNTS!L536</f>
        <v>0</v>
      </c>
      <c r="M536" s="739">
        <f>[52]ACCOUNTS!M536</f>
        <v>0</v>
      </c>
      <c r="N536" s="739">
        <f>[52]ACCOUNTS!N536</f>
        <v>0</v>
      </c>
      <c r="O536" s="739">
        <f>[52]ACCOUNTS!O536</f>
        <v>0</v>
      </c>
      <c r="P536" s="739">
        <f>[52]ACCOUNTS!P536</f>
        <v>0</v>
      </c>
      <c r="Q536" s="739">
        <f>[52]ACCOUNTS!Q536</f>
        <v>0</v>
      </c>
      <c r="R536" s="739" t="str">
        <f>[52]ACCOUNTS!R536</f>
        <v>PP.T</v>
      </c>
    </row>
    <row r="537" spans="1:18" outlineLevel="1">
      <c r="A537" s="734">
        <f>[52]ACCOUNTS!A537</f>
        <v>403.03</v>
      </c>
      <c r="B537" s="735" t="str">
        <f>[52]ACCOUNTS!B537</f>
        <v>Depr Exp - Production Other</v>
      </c>
      <c r="C537" s="736">
        <f>[52]ACCOUNTS!C537</f>
        <v>74989413.669999972</v>
      </c>
      <c r="D537" s="737">
        <f>[52]ACCOUNTS!D537</f>
        <v>75056441.829999968</v>
      </c>
      <c r="E537" s="738">
        <f>[52]ACCOUNTS!E537</f>
        <v>-67028.159999999974</v>
      </c>
      <c r="F537" s="738">
        <f>[52]ACCOUNTS!F537</f>
        <v>0</v>
      </c>
      <c r="G537" s="738">
        <f>[52]ACCOUNTS!G537</f>
        <v>74989413.669999972</v>
      </c>
      <c r="H537" s="698"/>
      <c r="I537" s="739">
        <f>[52]ACCOUNTS!I537</f>
        <v>0</v>
      </c>
      <c r="J537" s="739">
        <f>[52]ACCOUNTS!J537</f>
        <v>0</v>
      </c>
      <c r="K537" s="739">
        <f>[52]ACCOUNTS!K537</f>
        <v>0</v>
      </c>
      <c r="L537" s="739">
        <f>[52]ACCOUNTS!L537</f>
        <v>0</v>
      </c>
      <c r="M537" s="739">
        <f>[52]ACCOUNTS!M537</f>
        <v>0</v>
      </c>
      <c r="N537" s="739">
        <f>[52]ACCOUNTS!N537</f>
        <v>0</v>
      </c>
      <c r="O537" s="739">
        <f>[52]ACCOUNTS!O537</f>
        <v>0</v>
      </c>
      <c r="P537" s="739">
        <f>[52]ACCOUNTS!P537</f>
        <v>0</v>
      </c>
      <c r="Q537" s="739">
        <f>[52]ACCOUNTS!Q537</f>
        <v>0</v>
      </c>
      <c r="R537" s="739" t="str">
        <f>[52]ACCOUNTS!R537</f>
        <v>PP.T</v>
      </c>
    </row>
    <row r="538" spans="1:18" outlineLevel="1">
      <c r="A538" s="734" t="str">
        <f>[52]ACCOUNTS!A538</f>
        <v>403.04a</v>
      </c>
      <c r="B538" s="735" t="str">
        <f>[52]ACCOUNTS!B538</f>
        <v>Depr Exp - Transmission - Washington</v>
      </c>
      <c r="C538" s="736">
        <f>[52]ACCOUNTS!C538</f>
        <v>28661894.716571223</v>
      </c>
      <c r="D538" s="737">
        <f>[52]ACCOUNTS!D538</f>
        <v>27586882.989999995</v>
      </c>
      <c r="E538" s="738">
        <f>[52]ACCOUNTS!E538</f>
        <v>1075011.72657123</v>
      </c>
      <c r="F538" s="738">
        <f>[52]ACCOUNTS!F538</f>
        <v>0</v>
      </c>
      <c r="G538" s="738">
        <f>[52]ACCOUNTS!G538</f>
        <v>28661894.716571223</v>
      </c>
      <c r="H538" s="698"/>
      <c r="I538" s="739" t="str">
        <f>[52]ACCOUNTS!I538</f>
        <v>F_TRANS</v>
      </c>
      <c r="J538" s="739" t="str">
        <f>[52]ACCOUNTS!J538</f>
        <v>PC3</v>
      </c>
      <c r="K538" s="739" t="str">
        <f>[52]ACCOUNTS!K538</f>
        <v>DEM_2A</v>
      </c>
      <c r="L538" s="739" t="str">
        <f>[52]ACCOUNTS!L538</f>
        <v>ENERGY_1</v>
      </c>
      <c r="M538" s="739">
        <f>[52]ACCOUNTS!M538</f>
        <v>0</v>
      </c>
      <c r="N538" s="739">
        <f>[52]ACCOUNTS!N538</f>
        <v>0</v>
      </c>
      <c r="O538" s="739">
        <f>[52]ACCOUNTS!O538</f>
        <v>0</v>
      </c>
      <c r="P538" s="739">
        <f>[52]ACCOUNTS!P538</f>
        <v>0</v>
      </c>
      <c r="Q538" s="739">
        <f>[52]ACCOUNTS!Q538</f>
        <v>0</v>
      </c>
      <c r="R538" s="739">
        <f>[52]ACCOUNTS!R538</f>
        <v>0</v>
      </c>
    </row>
    <row r="539" spans="1:18" outlineLevel="1">
      <c r="A539" s="734" t="str">
        <f>[52]ACCOUNTS!A539</f>
        <v>403.04b</v>
      </c>
      <c r="B539" s="735" t="str">
        <f>[52]ACCOUNTS!B539</f>
        <v>Depr Exp - Transmission - Washington GIF</v>
      </c>
      <c r="C539" s="736">
        <f>[52]ACCOUNTS!C539</f>
        <v>3536313.4800000051</v>
      </c>
      <c r="D539" s="737">
        <f>[52]ACCOUNTS!D539</f>
        <v>3533027.1800000053</v>
      </c>
      <c r="E539" s="738">
        <f>[52]ACCOUNTS!E539</f>
        <v>3286.3000000000206</v>
      </c>
      <c r="F539" s="738">
        <f>[52]ACCOUNTS!F539</f>
        <v>0</v>
      </c>
      <c r="G539" s="738">
        <f>[52]ACCOUNTS!G539</f>
        <v>3536313.4800000051</v>
      </c>
      <c r="H539" s="698"/>
      <c r="I539" s="739" t="str">
        <f>[52]ACCOUNTS!I539</f>
        <v>F_TRANS</v>
      </c>
      <c r="J539" s="739" t="str">
        <f>[52]ACCOUNTS!J539</f>
        <v>PC4</v>
      </c>
      <c r="K539" s="739" t="str">
        <f>[52]ACCOUNTS!K539</f>
        <v>DEM_2B</v>
      </c>
      <c r="L539" s="739" t="str">
        <f>[52]ACCOUNTS!L539</f>
        <v>ENERGY_2</v>
      </c>
      <c r="M539" s="739">
        <f>[52]ACCOUNTS!M539</f>
        <v>0</v>
      </c>
      <c r="N539" s="739">
        <f>[52]ACCOUNTS!N539</f>
        <v>0</v>
      </c>
      <c r="O539" s="739">
        <f>[52]ACCOUNTS!O539</f>
        <v>0</v>
      </c>
      <c r="P539" s="739">
        <f>[52]ACCOUNTS!P539</f>
        <v>0</v>
      </c>
      <c r="Q539" s="739">
        <f>[52]ACCOUNTS!Q539</f>
        <v>0</v>
      </c>
      <c r="R539" s="739">
        <f>[52]ACCOUNTS!R539</f>
        <v>0</v>
      </c>
    </row>
    <row r="540" spans="1:18" outlineLevel="1">
      <c r="A540" s="734" t="str">
        <f>[52]ACCOUNTS!A540</f>
        <v>403.04c</v>
      </c>
      <c r="B540" s="735" t="str">
        <f>[52]ACCOUNTS!B540</f>
        <v>Depr Exp - Transmission - Washington LIF</v>
      </c>
      <c r="C540" s="736">
        <f>[52]ACCOUNTS!C540</f>
        <v>9969.1200000000008</v>
      </c>
      <c r="D540" s="737">
        <f>[52]ACCOUNTS!D540</f>
        <v>9969</v>
      </c>
      <c r="E540" s="738">
        <f>[52]ACCOUNTS!E540</f>
        <v>0.11999999999999998</v>
      </c>
      <c r="F540" s="738">
        <f>[52]ACCOUNTS!F540</f>
        <v>0</v>
      </c>
      <c r="G540" s="738">
        <f>[52]ACCOUNTS!G540</f>
        <v>9969.1200000000008</v>
      </c>
      <c r="H540" s="698"/>
      <c r="I540" s="739" t="str">
        <f>[52]ACCOUNTS!I540</f>
        <v>F_TRANS</v>
      </c>
      <c r="J540" s="739" t="str">
        <f>[52]ACCOUNTS!J540</f>
        <v>DEM</v>
      </c>
      <c r="K540" s="739" t="str">
        <f>[52]ACCOUNTS!K540</f>
        <v>DIR_449</v>
      </c>
      <c r="L540" s="739">
        <f>[52]ACCOUNTS!L540</f>
        <v>0</v>
      </c>
      <c r="M540" s="739">
        <f>[52]ACCOUNTS!M540</f>
        <v>0</v>
      </c>
      <c r="N540" s="739">
        <f>[52]ACCOUNTS!N540</f>
        <v>0</v>
      </c>
      <c r="O540" s="739">
        <f>[52]ACCOUNTS!O540</f>
        <v>0</v>
      </c>
      <c r="P540" s="739">
        <f>[52]ACCOUNTS!P540</f>
        <v>0</v>
      </c>
      <c r="Q540" s="739">
        <f>[52]ACCOUNTS!Q540</f>
        <v>0</v>
      </c>
      <c r="R540" s="739">
        <f>[52]ACCOUNTS!R540</f>
        <v>0</v>
      </c>
    </row>
    <row r="541" spans="1:18" outlineLevel="1">
      <c r="A541" s="734" t="str">
        <f>[52]ACCOUNTS!A541</f>
        <v>403.04d</v>
      </c>
      <c r="B541" s="735" t="str">
        <f>[52]ACCOUNTS!B541</f>
        <v>Depr Exp - Transmission - Non-Washington</v>
      </c>
      <c r="C541" s="736">
        <f>[52]ACCOUNTS!C541</f>
        <v>3010267.3200000003</v>
      </c>
      <c r="D541" s="737">
        <f>[52]ACCOUNTS!D541</f>
        <v>3007183.5700000003</v>
      </c>
      <c r="E541" s="738">
        <f>[52]ACCOUNTS!E541</f>
        <v>3083.7500000000023</v>
      </c>
      <c r="F541" s="738">
        <f>[52]ACCOUNTS!F541</f>
        <v>0</v>
      </c>
      <c r="G541" s="738">
        <f>[52]ACCOUNTS!G541</f>
        <v>3010267.3200000003</v>
      </c>
      <c r="H541" s="698"/>
      <c r="I541" s="739" t="str">
        <f>[52]ACCOUNTS!I541</f>
        <v>F_TRANS</v>
      </c>
      <c r="J541" s="739" t="str">
        <f>[52]ACCOUNTS!J541</f>
        <v>PC4</v>
      </c>
      <c r="K541" s="739" t="str">
        <f>[52]ACCOUNTS!K541</f>
        <v>DEM_2B</v>
      </c>
      <c r="L541" s="739" t="str">
        <f>[52]ACCOUNTS!L541</f>
        <v>ENERGY_2</v>
      </c>
      <c r="M541" s="739">
        <f>[52]ACCOUNTS!M541</f>
        <v>0</v>
      </c>
      <c r="N541" s="739">
        <f>[52]ACCOUNTS!N541</f>
        <v>0</v>
      </c>
      <c r="O541" s="739">
        <f>[52]ACCOUNTS!O541</f>
        <v>0</v>
      </c>
      <c r="P541" s="739">
        <f>[52]ACCOUNTS!P541</f>
        <v>0</v>
      </c>
      <c r="Q541" s="739">
        <f>[52]ACCOUNTS!Q541</f>
        <v>0</v>
      </c>
      <c r="R541" s="739">
        <f>[52]ACCOUNTS!R541</f>
        <v>0</v>
      </c>
    </row>
    <row r="542" spans="1:18" outlineLevel="1">
      <c r="A542" s="734" t="str">
        <f>[52]ACCOUNTS!A542</f>
        <v>403.05a</v>
      </c>
      <c r="B542" s="735" t="str">
        <f>[52]ACCOUNTS!B542</f>
        <v>Depr Exp - Distribution - Easements</v>
      </c>
      <c r="C542" s="736">
        <f>[52]ACCOUNTS!C542</f>
        <v>71582.14</v>
      </c>
      <c r="D542" s="737">
        <f>[52]ACCOUNTS!D542</f>
        <v>71582.5</v>
      </c>
      <c r="E542" s="738">
        <f>[52]ACCOUNTS!E542</f>
        <v>-0.36</v>
      </c>
      <c r="F542" s="738">
        <f>[52]ACCOUNTS!F542</f>
        <v>0</v>
      </c>
      <c r="G542" s="738">
        <f>[52]ACCOUNTS!G542</f>
        <v>71582.14</v>
      </c>
      <c r="H542" s="698"/>
      <c r="I542" s="739">
        <f>[52]ACCOUNTS!I542</f>
        <v>0</v>
      </c>
      <c r="J542" s="739">
        <f>[52]ACCOUNTS!J542</f>
        <v>0</v>
      </c>
      <c r="K542" s="739">
        <f>[52]ACCOUNTS!K542</f>
        <v>0</v>
      </c>
      <c r="L542" s="739">
        <f>[52]ACCOUNTS!L542</f>
        <v>0</v>
      </c>
      <c r="M542" s="739">
        <f>[52]ACCOUNTS!M542</f>
        <v>0</v>
      </c>
      <c r="N542" s="739">
        <f>[52]ACCOUNTS!N542</f>
        <v>0</v>
      </c>
      <c r="O542" s="739">
        <f>[52]ACCOUNTS!O542</f>
        <v>0</v>
      </c>
      <c r="P542" s="739">
        <f>[52]ACCOUNTS!P542</f>
        <v>0</v>
      </c>
      <c r="Q542" s="739">
        <f>[52]ACCOUNTS!Q542</f>
        <v>0</v>
      </c>
      <c r="R542" s="739" t="str">
        <f>[52]ACCOUNTS!R542</f>
        <v>D360.T</v>
      </c>
    </row>
    <row r="543" spans="1:18" outlineLevel="1">
      <c r="A543" s="734" t="str">
        <f>[52]ACCOUNTS!A543</f>
        <v>403.05b</v>
      </c>
      <c r="B543" s="735" t="str">
        <f>[52]ACCOUNTS!B543</f>
        <v>Depr Exp - Distribution - Structures</v>
      </c>
      <c r="C543" s="736">
        <f>[52]ACCOUNTS!C543</f>
        <v>142607.19</v>
      </c>
      <c r="D543" s="737">
        <f>[52]ACCOUNTS!D543</f>
        <v>142298.85</v>
      </c>
      <c r="E543" s="738">
        <f>[52]ACCOUNTS!E543</f>
        <v>308.33999999999997</v>
      </c>
      <c r="F543" s="738">
        <f>[52]ACCOUNTS!F543</f>
        <v>0</v>
      </c>
      <c r="G543" s="738">
        <f>[52]ACCOUNTS!G543</f>
        <v>142607.19</v>
      </c>
      <c r="H543" s="698"/>
      <c r="I543" s="739">
        <f>[52]ACCOUNTS!I543</f>
        <v>0</v>
      </c>
      <c r="J543" s="739">
        <f>[52]ACCOUNTS!J543</f>
        <v>0</v>
      </c>
      <c r="K543" s="739">
        <f>[52]ACCOUNTS!K543</f>
        <v>0</v>
      </c>
      <c r="L543" s="739">
        <f>[52]ACCOUNTS!L543</f>
        <v>0</v>
      </c>
      <c r="M543" s="739">
        <f>[52]ACCOUNTS!M543</f>
        <v>0</v>
      </c>
      <c r="N543" s="739">
        <f>[52]ACCOUNTS!N543</f>
        <v>0</v>
      </c>
      <c r="O543" s="739">
        <f>[52]ACCOUNTS!O543</f>
        <v>0</v>
      </c>
      <c r="P543" s="739">
        <f>[52]ACCOUNTS!P543</f>
        <v>0</v>
      </c>
      <c r="Q543" s="739">
        <f>[52]ACCOUNTS!Q543</f>
        <v>0</v>
      </c>
      <c r="R543" s="739" t="str">
        <f>[52]ACCOUNTS!R543</f>
        <v>D361.T</v>
      </c>
    </row>
    <row r="544" spans="1:18" outlineLevel="1">
      <c r="A544" s="734" t="str">
        <f>[52]ACCOUNTS!A544</f>
        <v>403.05c</v>
      </c>
      <c r="B544" s="742" t="str">
        <f>[52]ACCOUNTS!B544</f>
        <v>Depr Exp - Distribution - Station Equipment</v>
      </c>
      <c r="C544" s="736">
        <f>[52]ACCOUNTS!C544</f>
        <v>9552274.1199999992</v>
      </c>
      <c r="D544" s="737">
        <f>[52]ACCOUNTS!D544</f>
        <v>9332292.6799999997</v>
      </c>
      <c r="E544" s="738">
        <f>[52]ACCOUNTS!E544</f>
        <v>219981.44</v>
      </c>
      <c r="F544" s="738">
        <f>[52]ACCOUNTS!F544</f>
        <v>0</v>
      </c>
      <c r="G544" s="738">
        <f>[52]ACCOUNTS!G544</f>
        <v>9552274.1199999992</v>
      </c>
      <c r="H544" s="698"/>
      <c r="I544" s="739">
        <f>[52]ACCOUNTS!I544</f>
        <v>0</v>
      </c>
      <c r="J544" s="739">
        <f>[52]ACCOUNTS!J544</f>
        <v>0</v>
      </c>
      <c r="K544" s="739">
        <f>[52]ACCOUNTS!K544</f>
        <v>0</v>
      </c>
      <c r="L544" s="739">
        <f>[52]ACCOUNTS!L544</f>
        <v>0</v>
      </c>
      <c r="M544" s="739">
        <f>[52]ACCOUNTS!M544</f>
        <v>0</v>
      </c>
      <c r="N544" s="739">
        <f>[52]ACCOUNTS!N544</f>
        <v>0</v>
      </c>
      <c r="O544" s="739">
        <f>[52]ACCOUNTS!O544</f>
        <v>0</v>
      </c>
      <c r="P544" s="739">
        <f>[52]ACCOUNTS!P544</f>
        <v>0</v>
      </c>
      <c r="Q544" s="739">
        <f>[52]ACCOUNTS!Q544</f>
        <v>0</v>
      </c>
      <c r="R544" s="739" t="str">
        <f>[52]ACCOUNTS!R544</f>
        <v>D362.T</v>
      </c>
    </row>
    <row r="545" spans="1:18" outlineLevel="1">
      <c r="A545" s="734" t="str">
        <f>[52]ACCOUNTS!A545</f>
        <v>403.05d</v>
      </c>
      <c r="B545" s="735" t="str">
        <f>[52]ACCOUNTS!B545</f>
        <v>Depr Exp - Distribution - Batteries</v>
      </c>
      <c r="C545" s="736">
        <f>[52]ACCOUNTS!C545</f>
        <v>54950.929999999986</v>
      </c>
      <c r="D545" s="737">
        <f>[52]ACCOUNTS!D545</f>
        <v>54400.429999999986</v>
      </c>
      <c r="E545" s="738">
        <f>[52]ACCOUNTS!E545</f>
        <v>550.5</v>
      </c>
      <c r="F545" s="738">
        <f>[52]ACCOUNTS!F545</f>
        <v>0</v>
      </c>
      <c r="G545" s="738">
        <f>[52]ACCOUNTS!G545</f>
        <v>54950.929999999986</v>
      </c>
      <c r="H545" s="698"/>
      <c r="I545" s="739" t="str">
        <f>[52]ACCOUNTS!I545</f>
        <v>F_DISTR</v>
      </c>
      <c r="J545" s="739" t="str">
        <f>[52]ACCOUNTS!J545</f>
        <v>DEM</v>
      </c>
      <c r="K545" s="739" t="str">
        <f>[52]ACCOUNTS!K545</f>
        <v>NCP_362</v>
      </c>
      <c r="L545" s="739">
        <f>[52]ACCOUNTS!L545</f>
        <v>0</v>
      </c>
      <c r="M545" s="739">
        <f>[52]ACCOUNTS!M545</f>
        <v>0</v>
      </c>
      <c r="N545" s="739">
        <f>[52]ACCOUNTS!N545</f>
        <v>0</v>
      </c>
      <c r="O545" s="739">
        <f>[52]ACCOUNTS!O545</f>
        <v>0</v>
      </c>
      <c r="P545" s="739">
        <f>[52]ACCOUNTS!P545</f>
        <v>0</v>
      </c>
      <c r="Q545" s="739">
        <f>[52]ACCOUNTS!Q545</f>
        <v>0</v>
      </c>
      <c r="R545" s="739">
        <f>[52]ACCOUNTS!R545</f>
        <v>0</v>
      </c>
    </row>
    <row r="546" spans="1:18" outlineLevel="1">
      <c r="A546" s="734" t="str">
        <f>[52]ACCOUNTS!A546</f>
        <v>403.05e</v>
      </c>
      <c r="B546" s="735" t="str">
        <f>[52]ACCOUNTS!B546</f>
        <v>Depr Exp - Distribution - OH Poles</v>
      </c>
      <c r="C546" s="736">
        <f>[52]ACCOUNTS!C546</f>
        <v>12015090.43</v>
      </c>
      <c r="D546" s="737">
        <f>[52]ACCOUNTS!D546</f>
        <v>11656475.33</v>
      </c>
      <c r="E546" s="738">
        <f>[52]ACCOUNTS!E546</f>
        <v>358615.1</v>
      </c>
      <c r="F546" s="738">
        <f>[52]ACCOUNTS!F546</f>
        <v>0</v>
      </c>
      <c r="G546" s="738">
        <f>[52]ACCOUNTS!G546</f>
        <v>12015090.43</v>
      </c>
      <c r="H546" s="698"/>
      <c r="I546" s="739" t="str">
        <f>[52]ACCOUNTS!I546</f>
        <v>F_DISTR</v>
      </c>
      <c r="J546" s="739" t="str">
        <f>[52]ACCOUNTS!J546</f>
        <v>DEM</v>
      </c>
      <c r="K546" s="739" t="str">
        <f>[52]ACCOUNTS!K546</f>
        <v>OH_NCP</v>
      </c>
      <c r="L546" s="739">
        <f>[52]ACCOUNTS!L546</f>
        <v>0</v>
      </c>
      <c r="M546" s="739">
        <f>[52]ACCOUNTS!M546</f>
        <v>0</v>
      </c>
      <c r="N546" s="739">
        <f>[52]ACCOUNTS!N546</f>
        <v>0</v>
      </c>
      <c r="O546" s="739">
        <f>[52]ACCOUNTS!O546</f>
        <v>0</v>
      </c>
      <c r="P546" s="739">
        <f>[52]ACCOUNTS!P546</f>
        <v>0</v>
      </c>
      <c r="Q546" s="739">
        <f>[52]ACCOUNTS!Q546</f>
        <v>0</v>
      </c>
      <c r="R546" s="739">
        <f>[52]ACCOUNTS!R546</f>
        <v>0</v>
      </c>
    </row>
    <row r="547" spans="1:18" outlineLevel="1">
      <c r="A547" s="734" t="str">
        <f>[52]ACCOUNTS!A547</f>
        <v>403.05f</v>
      </c>
      <c r="B547" s="735" t="str">
        <f>[52]ACCOUNTS!B547</f>
        <v>Depr Exp - Distribution - OH Conductors</v>
      </c>
      <c r="C547" s="736">
        <f>[52]ACCOUNTS!C547</f>
        <v>17443235.939999998</v>
      </c>
      <c r="D547" s="737">
        <f>[52]ACCOUNTS!D547</f>
        <v>16982715.789999999</v>
      </c>
      <c r="E547" s="738">
        <f>[52]ACCOUNTS!E547</f>
        <v>460520.15</v>
      </c>
      <c r="F547" s="738">
        <f>[52]ACCOUNTS!F547</f>
        <v>0</v>
      </c>
      <c r="G547" s="738">
        <f>[52]ACCOUNTS!G547</f>
        <v>17443235.939999998</v>
      </c>
      <c r="H547" s="698"/>
      <c r="I547" s="739" t="str">
        <f>[52]ACCOUNTS!I547</f>
        <v>F_DISTR</v>
      </c>
      <c r="J547" s="739" t="str">
        <f>[52]ACCOUNTS!J547</f>
        <v>DEM</v>
      </c>
      <c r="K547" s="739" t="str">
        <f>[52]ACCOUNTS!K547</f>
        <v>OH_NCP</v>
      </c>
      <c r="L547" s="739">
        <f>[52]ACCOUNTS!L547</f>
        <v>0</v>
      </c>
      <c r="M547" s="739">
        <f>[52]ACCOUNTS!M547</f>
        <v>0</v>
      </c>
      <c r="N547" s="739">
        <f>[52]ACCOUNTS!N547</f>
        <v>0</v>
      </c>
      <c r="O547" s="739">
        <f>[52]ACCOUNTS!O547</f>
        <v>0</v>
      </c>
      <c r="P547" s="739">
        <f>[52]ACCOUNTS!P547</f>
        <v>0</v>
      </c>
      <c r="Q547" s="739">
        <f>[52]ACCOUNTS!Q547</f>
        <v>0</v>
      </c>
      <c r="R547" s="739">
        <f>[52]ACCOUNTS!R547</f>
        <v>0</v>
      </c>
    </row>
    <row r="548" spans="1:18" outlineLevel="1">
      <c r="A548" s="734" t="str">
        <f>[52]ACCOUNTS!A548</f>
        <v>403.05g</v>
      </c>
      <c r="B548" s="735" t="str">
        <f>[52]ACCOUNTS!B548</f>
        <v>Depr Exp - Distribution - UG Conductors</v>
      </c>
      <c r="C548" s="736">
        <f>[52]ACCOUNTS!C548</f>
        <v>13080710</v>
      </c>
      <c r="D548" s="737">
        <f>[52]ACCOUNTS!D548</f>
        <v>12751434.51</v>
      </c>
      <c r="E548" s="738">
        <f>[52]ACCOUNTS!E548</f>
        <v>329275.49</v>
      </c>
      <c r="F548" s="738">
        <f>[52]ACCOUNTS!F548</f>
        <v>0</v>
      </c>
      <c r="G548" s="738">
        <f>[52]ACCOUNTS!G548</f>
        <v>13080710</v>
      </c>
      <c r="H548" s="698"/>
      <c r="I548" s="739" t="str">
        <f>[52]ACCOUNTS!I548</f>
        <v>F_DISTR</v>
      </c>
      <c r="J548" s="739" t="str">
        <f>[52]ACCOUNTS!J548</f>
        <v>DEM</v>
      </c>
      <c r="K548" s="739" t="str">
        <f>[52]ACCOUNTS!K548</f>
        <v>UG_NCP</v>
      </c>
      <c r="L548" s="739">
        <f>[52]ACCOUNTS!L548</f>
        <v>0</v>
      </c>
      <c r="M548" s="739">
        <f>[52]ACCOUNTS!M548</f>
        <v>0</v>
      </c>
      <c r="N548" s="739">
        <f>[52]ACCOUNTS!N548</f>
        <v>0</v>
      </c>
      <c r="O548" s="739">
        <f>[52]ACCOUNTS!O548</f>
        <v>0</v>
      </c>
      <c r="P548" s="739">
        <f>[52]ACCOUNTS!P548</f>
        <v>0</v>
      </c>
      <c r="Q548" s="739">
        <f>[52]ACCOUNTS!Q548</f>
        <v>0</v>
      </c>
      <c r="R548" s="739">
        <f>[52]ACCOUNTS!R548</f>
        <v>0</v>
      </c>
    </row>
    <row r="549" spans="1:18" outlineLevel="1">
      <c r="A549" s="734" t="str">
        <f>[52]ACCOUNTS!A549</f>
        <v>403.05h</v>
      </c>
      <c r="B549" s="735" t="str">
        <f>[52]ACCOUNTS!B549</f>
        <v>Depr Exp - Distribution - UG Conduit</v>
      </c>
      <c r="C549" s="736">
        <f>[52]ACCOUNTS!C549</f>
        <v>38836748.5598768</v>
      </c>
      <c r="D549" s="737">
        <f>[52]ACCOUNTS!D549</f>
        <v>37180396.609999999</v>
      </c>
      <c r="E549" s="738">
        <f>[52]ACCOUNTS!E549</f>
        <v>1656351.9498767969</v>
      </c>
      <c r="F549" s="738">
        <f>[52]ACCOUNTS!F549</f>
        <v>0</v>
      </c>
      <c r="G549" s="738">
        <f>[52]ACCOUNTS!G549</f>
        <v>38836748.5598768</v>
      </c>
      <c r="H549" s="698"/>
      <c r="I549" s="739" t="str">
        <f>[52]ACCOUNTS!I549</f>
        <v>F_DISTR</v>
      </c>
      <c r="J549" s="739" t="str">
        <f>[52]ACCOUNTS!J549</f>
        <v>DEM</v>
      </c>
      <c r="K549" s="739" t="str">
        <f>[52]ACCOUNTS!K549</f>
        <v>UG_NCP</v>
      </c>
      <c r="L549" s="739">
        <f>[52]ACCOUNTS!L549</f>
        <v>0</v>
      </c>
      <c r="M549" s="739">
        <f>[52]ACCOUNTS!M549</f>
        <v>0</v>
      </c>
      <c r="N549" s="739">
        <f>[52]ACCOUNTS!N549</f>
        <v>0</v>
      </c>
      <c r="O549" s="739">
        <f>[52]ACCOUNTS!O549</f>
        <v>0</v>
      </c>
      <c r="P549" s="739">
        <f>[52]ACCOUNTS!P549</f>
        <v>0</v>
      </c>
      <c r="Q549" s="739">
        <f>[52]ACCOUNTS!Q549</f>
        <v>0</v>
      </c>
      <c r="R549" s="739">
        <f>[52]ACCOUNTS!R549</f>
        <v>0</v>
      </c>
    </row>
    <row r="550" spans="1:18" outlineLevel="1">
      <c r="A550" s="734" t="str">
        <f>[52]ACCOUNTS!A550</f>
        <v>403.05i</v>
      </c>
      <c r="B550" s="735" t="str">
        <f>[52]ACCOUNTS!B550</f>
        <v>Depr Exp - Distribution - Line Transformers</v>
      </c>
      <c r="C550" s="736">
        <f>[52]ACCOUNTS!C550</f>
        <v>20242879.390000001</v>
      </c>
      <c r="D550" s="737">
        <f>[52]ACCOUNTS!D550</f>
        <v>19948592.310000002</v>
      </c>
      <c r="E550" s="738">
        <f>[52]ACCOUNTS!E550</f>
        <v>294287.08</v>
      </c>
      <c r="F550" s="738">
        <f>[52]ACCOUNTS!F550</f>
        <v>0</v>
      </c>
      <c r="G550" s="738">
        <f>[52]ACCOUNTS!G550</f>
        <v>20242879.390000001</v>
      </c>
      <c r="H550" s="698"/>
      <c r="I550" s="739">
        <f>[52]ACCOUNTS!I550</f>
        <v>0</v>
      </c>
      <c r="J550" s="739">
        <f>[52]ACCOUNTS!J550</f>
        <v>0</v>
      </c>
      <c r="K550" s="739">
        <f>[52]ACCOUNTS!K550</f>
        <v>0</v>
      </c>
      <c r="L550" s="739">
        <f>[52]ACCOUNTS!L550</f>
        <v>0</v>
      </c>
      <c r="M550" s="739">
        <f>[52]ACCOUNTS!M550</f>
        <v>0</v>
      </c>
      <c r="N550" s="739">
        <f>[52]ACCOUNTS!N550</f>
        <v>0</v>
      </c>
      <c r="O550" s="739">
        <f>[52]ACCOUNTS!O550</f>
        <v>0</v>
      </c>
      <c r="P550" s="739">
        <f>[52]ACCOUNTS!P550</f>
        <v>0</v>
      </c>
      <c r="Q550" s="739">
        <f>[52]ACCOUNTS!Q550</f>
        <v>0</v>
      </c>
      <c r="R550" s="739" t="str">
        <f>[52]ACCOUNTS!R550</f>
        <v>D368.T</v>
      </c>
    </row>
    <row r="551" spans="1:18" outlineLevel="1">
      <c r="A551" s="734" t="str">
        <f>[52]ACCOUNTS!A551</f>
        <v>403.05j</v>
      </c>
      <c r="B551" s="735" t="str">
        <f>[52]ACCOUNTS!B551</f>
        <v>Depr Exp - Distribution - Services</v>
      </c>
      <c r="C551" s="736">
        <f>[52]ACCOUNTS!C551</f>
        <v>5946476.4000000004</v>
      </c>
      <c r="D551" s="737">
        <f>[52]ACCOUNTS!D551</f>
        <v>5892634.3500000006</v>
      </c>
      <c r="E551" s="738">
        <f>[52]ACCOUNTS!E551</f>
        <v>53842.05</v>
      </c>
      <c r="F551" s="738">
        <f>[52]ACCOUNTS!F551</f>
        <v>0</v>
      </c>
      <c r="G551" s="738">
        <f>[52]ACCOUNTS!G551</f>
        <v>5946476.4000000004</v>
      </c>
      <c r="H551" s="698"/>
      <c r="I551" s="739">
        <f>[52]ACCOUNTS!I551</f>
        <v>0</v>
      </c>
      <c r="J551" s="739">
        <f>[52]ACCOUNTS!J551</f>
        <v>0</v>
      </c>
      <c r="K551" s="739">
        <f>[52]ACCOUNTS!K551</f>
        <v>0</v>
      </c>
      <c r="L551" s="739">
        <f>[52]ACCOUNTS!L551</f>
        <v>0</v>
      </c>
      <c r="M551" s="739">
        <f>[52]ACCOUNTS!M551</f>
        <v>0</v>
      </c>
      <c r="N551" s="739">
        <f>[52]ACCOUNTS!N551</f>
        <v>0</v>
      </c>
      <c r="O551" s="739">
        <f>[52]ACCOUNTS!O551</f>
        <v>0</v>
      </c>
      <c r="P551" s="739">
        <f>[52]ACCOUNTS!P551</f>
        <v>0</v>
      </c>
      <c r="Q551" s="739">
        <f>[52]ACCOUNTS!Q551</f>
        <v>0</v>
      </c>
      <c r="R551" s="739" t="str">
        <f>[52]ACCOUNTS!R551</f>
        <v>D369.T</v>
      </c>
    </row>
    <row r="552" spans="1:18" outlineLevel="1">
      <c r="A552" s="734" t="str">
        <f>[52]ACCOUNTS!A552</f>
        <v>403.05k</v>
      </c>
      <c r="B552" s="735" t="str">
        <f>[52]ACCOUNTS!B552</f>
        <v>Depr Exp - Distribution - Meters</v>
      </c>
      <c r="C552" s="736">
        <f>[52]ACCOUNTS!C552</f>
        <v>15485581.179727737</v>
      </c>
      <c r="D552" s="737">
        <f>[52]ACCOUNTS!D552</f>
        <v>13659072.120000001</v>
      </c>
      <c r="E552" s="738">
        <f>[52]ACCOUNTS!E552</f>
        <v>1826509.0597277349</v>
      </c>
      <c r="F552" s="738">
        <f>[52]ACCOUNTS!F552</f>
        <v>0</v>
      </c>
      <c r="G552" s="738">
        <f>[52]ACCOUNTS!G552</f>
        <v>15485581.179727737</v>
      </c>
      <c r="H552" s="698"/>
      <c r="I552" s="739" t="str">
        <f>[52]ACCOUNTS!I552</f>
        <v>F_DISTR</v>
      </c>
      <c r="J552" s="739" t="str">
        <f>[52]ACCOUNTS!J552</f>
        <v>CUS</v>
      </c>
      <c r="K552" s="739">
        <f>[52]ACCOUNTS!K552</f>
        <v>0</v>
      </c>
      <c r="L552" s="739">
        <f>[52]ACCOUNTS!L552</f>
        <v>0</v>
      </c>
      <c r="M552" s="739" t="str">
        <f>[52]ACCOUNTS!M552</f>
        <v>METER</v>
      </c>
      <c r="N552" s="739">
        <f>[52]ACCOUNTS!N552</f>
        <v>0</v>
      </c>
      <c r="O552" s="739">
        <f>[52]ACCOUNTS!O552</f>
        <v>0</v>
      </c>
      <c r="P552" s="739">
        <f>[52]ACCOUNTS!P552</f>
        <v>0</v>
      </c>
      <c r="Q552" s="739">
        <f>[52]ACCOUNTS!Q552</f>
        <v>0</v>
      </c>
      <c r="R552" s="739">
        <f>[52]ACCOUNTS!R552</f>
        <v>0</v>
      </c>
    </row>
    <row r="553" spans="1:18" outlineLevel="1">
      <c r="A553" s="734" t="str">
        <f>[52]ACCOUNTS!A553</f>
        <v>403.05l</v>
      </c>
      <c r="B553" s="735" t="str">
        <f>[52]ACCOUNTS!B553</f>
        <v>Depr Exp - Distribution - Lighting</v>
      </c>
      <c r="C553" s="736">
        <f>[52]ACCOUNTS!C553</f>
        <v>2670044.1300000004</v>
      </c>
      <c r="D553" s="737">
        <f>[52]ACCOUNTS!D553</f>
        <v>2630967.8200000003</v>
      </c>
      <c r="E553" s="738">
        <f>[52]ACCOUNTS!E553</f>
        <v>39076.31</v>
      </c>
      <c r="F553" s="738">
        <f>[52]ACCOUNTS!F553</f>
        <v>0</v>
      </c>
      <c r="G553" s="738">
        <f>[52]ACCOUNTS!G553</f>
        <v>2670044.1300000004</v>
      </c>
      <c r="H553" s="698"/>
      <c r="I553" s="739" t="str">
        <f>[52]ACCOUNTS!I553</f>
        <v>F_DISTR</v>
      </c>
      <c r="J553" s="739" t="str">
        <f>[52]ACCOUNTS!J553</f>
        <v>CUS</v>
      </c>
      <c r="K553" s="739">
        <f>[52]ACCOUNTS!K553</f>
        <v>0</v>
      </c>
      <c r="L553" s="739">
        <f>[52]ACCOUNTS!L553</f>
        <v>0</v>
      </c>
      <c r="M553" s="739" t="str">
        <f>[52]ACCOUNTS!M553</f>
        <v>DIR373.00</v>
      </c>
      <c r="N553" s="739">
        <f>[52]ACCOUNTS!N553</f>
        <v>0</v>
      </c>
      <c r="O553" s="739">
        <f>[52]ACCOUNTS!O553</f>
        <v>0</v>
      </c>
      <c r="P553" s="739">
        <f>[52]ACCOUNTS!P553</f>
        <v>0</v>
      </c>
      <c r="Q553" s="739">
        <f>[52]ACCOUNTS!Q553</f>
        <v>0</v>
      </c>
      <c r="R553" s="739">
        <f>[52]ACCOUNTS!R553</f>
        <v>0</v>
      </c>
    </row>
    <row r="554" spans="1:18" outlineLevel="1">
      <c r="A554" s="734">
        <f>[52]ACCOUNTS!A554</f>
        <v>403.06</v>
      </c>
      <c r="B554" s="735" t="str">
        <f>[52]ACCOUNTS!B554</f>
        <v>Depr Exp - General</v>
      </c>
      <c r="C554" s="736">
        <f>[52]ACCOUNTS!C554</f>
        <v>31544118.98686849</v>
      </c>
      <c r="D554" s="737">
        <f>[52]ACCOUNTS!D554</f>
        <v>30535202.688140035</v>
      </c>
      <c r="E554" s="738">
        <f>[52]ACCOUNTS!E554</f>
        <v>1008916.2987284553</v>
      </c>
      <c r="F554" s="738">
        <f>[52]ACCOUNTS!F554</f>
        <v>0</v>
      </c>
      <c r="G554" s="738">
        <f>[52]ACCOUNTS!G554</f>
        <v>31544118.98686849</v>
      </c>
      <c r="H554" s="698"/>
      <c r="I554" s="739">
        <f>[52]ACCOUNTS!I554</f>
        <v>0</v>
      </c>
      <c r="J554" s="739">
        <f>[52]ACCOUNTS!J554</f>
        <v>0</v>
      </c>
      <c r="K554" s="739">
        <f>[52]ACCOUNTS!K554</f>
        <v>0</v>
      </c>
      <c r="L554" s="739">
        <f>[52]ACCOUNTS!L554</f>
        <v>0</v>
      </c>
      <c r="M554" s="739">
        <f>[52]ACCOUNTS!M554</f>
        <v>0</v>
      </c>
      <c r="N554" s="739">
        <f>[52]ACCOUNTS!N554</f>
        <v>0</v>
      </c>
      <c r="O554" s="739">
        <f>[52]ACCOUNTS!O554</f>
        <v>0</v>
      </c>
      <c r="P554" s="739">
        <f>[52]ACCOUNTS!P554</f>
        <v>0</v>
      </c>
      <c r="Q554" s="739">
        <f>[52]ACCOUNTS!Q554</f>
        <v>0</v>
      </c>
      <c r="R554" s="739" t="str">
        <f>[52]ACCOUNTS!R554</f>
        <v>GP.T</v>
      </c>
    </row>
    <row r="555" spans="1:18" outlineLevel="1">
      <c r="A555" s="734" t="str">
        <f>[52]ACCOUNTS!A555</f>
        <v>403.07a</v>
      </c>
      <c r="B555" s="742" t="str">
        <f>[52]ACCOUNTS!B555</f>
        <v>Depr Exp - FAS 143 - Prod</v>
      </c>
      <c r="C555" s="736">
        <f>[52]ACCOUNTS!C555</f>
        <v>7651253.0900000008</v>
      </c>
      <c r="D555" s="737">
        <f>[52]ACCOUNTS!D555</f>
        <v>7558969.2500000009</v>
      </c>
      <c r="E555" s="738">
        <f>[52]ACCOUNTS!E555</f>
        <v>92283.839999999997</v>
      </c>
      <c r="F555" s="738">
        <f>[52]ACCOUNTS!F555</f>
        <v>0</v>
      </c>
      <c r="G555" s="738">
        <f>[52]ACCOUNTS!G555</f>
        <v>7651253.0900000008</v>
      </c>
      <c r="H555" s="698"/>
      <c r="I555" s="739">
        <f>[52]ACCOUNTS!I555</f>
        <v>0</v>
      </c>
      <c r="J555" s="739">
        <f>[52]ACCOUNTS!J555</f>
        <v>0</v>
      </c>
      <c r="K555" s="739">
        <f>[52]ACCOUNTS!K555</f>
        <v>0</v>
      </c>
      <c r="L555" s="739">
        <f>[52]ACCOUNTS!L555</f>
        <v>0</v>
      </c>
      <c r="M555" s="739">
        <f>[52]ACCOUNTS!M555</f>
        <v>0</v>
      </c>
      <c r="N555" s="739">
        <f>[52]ACCOUNTS!N555</f>
        <v>0</v>
      </c>
      <c r="O555" s="739">
        <f>[52]ACCOUNTS!O555</f>
        <v>0</v>
      </c>
      <c r="P555" s="739">
        <f>[52]ACCOUNTS!P555</f>
        <v>0</v>
      </c>
      <c r="Q555" s="739">
        <f>[52]ACCOUNTS!Q555</f>
        <v>0</v>
      </c>
      <c r="R555" s="739" t="str">
        <f>[52]ACCOUNTS!R555</f>
        <v>PP.T</v>
      </c>
    </row>
    <row r="556" spans="1:18" outlineLevel="1">
      <c r="A556" s="734" t="str">
        <f>[52]ACCOUNTS!A556</f>
        <v>403.07b</v>
      </c>
      <c r="B556" s="742" t="str">
        <f>[52]ACCOUNTS!B556</f>
        <v>Depr Exp - FAS 143 - Trans</v>
      </c>
      <c r="C556" s="736">
        <f>[52]ACCOUNTS!C556</f>
        <v>88906.44</v>
      </c>
      <c r="D556" s="737">
        <f>[52]ACCOUNTS!D556</f>
        <v>83377.600000000006</v>
      </c>
      <c r="E556" s="738">
        <f>[52]ACCOUNTS!E556</f>
        <v>5528.84</v>
      </c>
      <c r="F556" s="738">
        <f>[52]ACCOUNTS!F556</f>
        <v>0</v>
      </c>
      <c r="G556" s="738">
        <f>[52]ACCOUNTS!G556</f>
        <v>88906.44</v>
      </c>
      <c r="H556" s="698"/>
      <c r="I556" s="739">
        <f>[52]ACCOUNTS!I556</f>
        <v>0</v>
      </c>
      <c r="J556" s="739">
        <f>[52]ACCOUNTS!J556</f>
        <v>0</v>
      </c>
      <c r="K556" s="739">
        <f>[52]ACCOUNTS!K556</f>
        <v>0</v>
      </c>
      <c r="L556" s="739">
        <f>[52]ACCOUNTS!L556</f>
        <v>0</v>
      </c>
      <c r="M556" s="739">
        <f>[52]ACCOUNTS!M556</f>
        <v>0</v>
      </c>
      <c r="N556" s="739">
        <f>[52]ACCOUNTS!N556</f>
        <v>0</v>
      </c>
      <c r="O556" s="739">
        <f>[52]ACCOUNTS!O556</f>
        <v>0</v>
      </c>
      <c r="P556" s="739">
        <f>[52]ACCOUNTS!P556</f>
        <v>0</v>
      </c>
      <c r="Q556" s="739">
        <f>[52]ACCOUNTS!Q556</f>
        <v>0</v>
      </c>
      <c r="R556" s="739" t="str">
        <f>[52]ACCOUNTS!R556</f>
        <v>TP.T</v>
      </c>
    </row>
    <row r="557" spans="1:18" outlineLevel="1">
      <c r="A557" s="734" t="str">
        <f>[52]ACCOUNTS!A557</f>
        <v>403.07c</v>
      </c>
      <c r="B557" s="735" t="str">
        <f>[52]ACCOUNTS!B557</f>
        <v>Depr Exp - FAS 143 - Dist</v>
      </c>
      <c r="C557" s="736">
        <f>[52]ACCOUNTS!C557</f>
        <v>52744.2</v>
      </c>
      <c r="D557" s="737">
        <f>[52]ACCOUNTS!D557</f>
        <v>64714.350000000006</v>
      </c>
      <c r="E557" s="738">
        <f>[52]ACCOUNTS!E557</f>
        <v>-11970.150000000005</v>
      </c>
      <c r="F557" s="738">
        <f>[52]ACCOUNTS!F557</f>
        <v>0</v>
      </c>
      <c r="G557" s="738">
        <f>[52]ACCOUNTS!G557</f>
        <v>52744.2</v>
      </c>
      <c r="H557" s="698"/>
      <c r="I557" s="739">
        <f>[52]ACCOUNTS!I557</f>
        <v>0</v>
      </c>
      <c r="J557" s="739">
        <f>[52]ACCOUNTS!J557</f>
        <v>0</v>
      </c>
      <c r="K557" s="739">
        <f>[52]ACCOUNTS!K557</f>
        <v>0</v>
      </c>
      <c r="L557" s="739">
        <f>[52]ACCOUNTS!L557</f>
        <v>0</v>
      </c>
      <c r="M557" s="739">
        <f>[52]ACCOUNTS!M557</f>
        <v>0</v>
      </c>
      <c r="N557" s="739">
        <f>[52]ACCOUNTS!N557</f>
        <v>0</v>
      </c>
      <c r="O557" s="739">
        <f>[52]ACCOUNTS!O557</f>
        <v>0</v>
      </c>
      <c r="P557" s="739">
        <f>[52]ACCOUNTS!P557</f>
        <v>0</v>
      </c>
      <c r="Q557" s="739">
        <f>[52]ACCOUNTS!Q557</f>
        <v>0</v>
      </c>
      <c r="R557" s="739" t="str">
        <f>[52]ACCOUNTS!R557</f>
        <v>DP.T</v>
      </c>
    </row>
    <row r="558" spans="1:18" outlineLevel="1">
      <c r="A558" s="734" t="str">
        <f>[52]ACCOUNTS!A558</f>
        <v>403.07d</v>
      </c>
      <c r="B558" s="735" t="str">
        <f>[52]ACCOUNTS!B558</f>
        <v>Depr Exp - FAS 143 - Other</v>
      </c>
      <c r="C558" s="736">
        <f>[52]ACCOUNTS!C558</f>
        <v>15331.973602</v>
      </c>
      <c r="D558" s="737">
        <f>[52]ACCOUNTS!D558</f>
        <v>0</v>
      </c>
      <c r="E558" s="738">
        <f>[52]ACCOUNTS!E558</f>
        <v>15331.973602</v>
      </c>
      <c r="F558" s="738">
        <f>[52]ACCOUNTS!F558</f>
        <v>0</v>
      </c>
      <c r="G558" s="738">
        <f>[52]ACCOUNTS!G558</f>
        <v>15331.973602</v>
      </c>
      <c r="H558" s="698"/>
      <c r="I558" s="739">
        <f>[52]ACCOUNTS!I558</f>
        <v>0</v>
      </c>
      <c r="J558" s="739">
        <f>[52]ACCOUNTS!J558</f>
        <v>0</v>
      </c>
      <c r="K558" s="739">
        <f>[52]ACCOUNTS!K558</f>
        <v>0</v>
      </c>
      <c r="L558" s="739">
        <f>[52]ACCOUNTS!L558</f>
        <v>0</v>
      </c>
      <c r="M558" s="739">
        <f>[52]ACCOUNTS!M558</f>
        <v>0</v>
      </c>
      <c r="N558" s="739">
        <f>[52]ACCOUNTS!N558</f>
        <v>0</v>
      </c>
      <c r="O558" s="739">
        <f>[52]ACCOUNTS!O558</f>
        <v>0</v>
      </c>
      <c r="P558" s="739">
        <f>[52]ACCOUNTS!P558</f>
        <v>0</v>
      </c>
      <c r="Q558" s="739">
        <f>[52]ACCOUNTS!Q558</f>
        <v>0</v>
      </c>
      <c r="R558" s="739" t="str">
        <f>[52]ACCOUNTS!R558</f>
        <v>GP.T</v>
      </c>
    </row>
    <row r="559" spans="1:18" outlineLevel="1">
      <c r="A559" s="734">
        <f>[52]ACCOUNTS!A559</f>
        <v>403.08</v>
      </c>
      <c r="B559" s="735" t="str">
        <f>[52]ACCOUNTS!B559</f>
        <v>Depr Exp - VROW</v>
      </c>
      <c r="C559" s="736">
        <f>[52]ACCOUNTS!C559</f>
        <v>0</v>
      </c>
      <c r="D559" s="737">
        <f>[52]ACCOUNTS!D559</f>
        <v>0</v>
      </c>
      <c r="E559" s="738">
        <f>[52]ACCOUNTS!E559</f>
        <v>0</v>
      </c>
      <c r="F559" s="738">
        <f>[52]ACCOUNTS!F559</f>
        <v>0</v>
      </c>
      <c r="G559" s="738">
        <f>[52]ACCOUNTS!G559</f>
        <v>0</v>
      </c>
      <c r="H559" s="698"/>
      <c r="I559" s="739">
        <f>[52]ACCOUNTS!I559</f>
        <v>0</v>
      </c>
      <c r="J559" s="739">
        <f>[52]ACCOUNTS!J559</f>
        <v>0</v>
      </c>
      <c r="K559" s="739">
        <f>[52]ACCOUNTS!K559</f>
        <v>0</v>
      </c>
      <c r="L559" s="739">
        <f>[52]ACCOUNTS!L559</f>
        <v>0</v>
      </c>
      <c r="M559" s="739">
        <f>[52]ACCOUNTS!M559</f>
        <v>0</v>
      </c>
      <c r="N559" s="739">
        <f>[52]ACCOUNTS!N559</f>
        <v>0</v>
      </c>
      <c r="O559" s="739">
        <f>[52]ACCOUNTS!O559</f>
        <v>0</v>
      </c>
      <c r="P559" s="739">
        <f>[52]ACCOUNTS!P559</f>
        <v>0</v>
      </c>
      <c r="Q559" s="739">
        <f>[52]ACCOUNTS!Q559</f>
        <v>0</v>
      </c>
      <c r="R559" s="739" t="str">
        <f>[52]ACCOUNTS!R559</f>
        <v>DP.T</v>
      </c>
    </row>
    <row r="560" spans="1:18" outlineLevel="1">
      <c r="A560" s="734">
        <f>[52]ACCOUNTS!A560</f>
        <v>404</v>
      </c>
      <c r="B560" s="735" t="str">
        <f>[52]ACCOUNTS!B560</f>
        <v>Amort Exp - Limited Term Plant - Prod</v>
      </c>
      <c r="C560" s="736">
        <f>[52]ACCOUNTS!C560</f>
        <v>1210780.8199999998</v>
      </c>
      <c r="D560" s="737">
        <f>[52]ACCOUNTS!D560</f>
        <v>1210780.8199999998</v>
      </c>
      <c r="E560" s="738">
        <f>[52]ACCOUNTS!E560</f>
        <v>0</v>
      </c>
      <c r="F560" s="738">
        <f>[52]ACCOUNTS!F560</f>
        <v>0</v>
      </c>
      <c r="G560" s="738">
        <f>[52]ACCOUNTS!G560</f>
        <v>1210780.8199999998</v>
      </c>
      <c r="H560" s="698"/>
      <c r="I560" s="739">
        <f>[52]ACCOUNTS!I560</f>
        <v>0</v>
      </c>
      <c r="J560" s="739">
        <f>[52]ACCOUNTS!J560</f>
        <v>0</v>
      </c>
      <c r="K560" s="739">
        <f>[52]ACCOUNTS!K560</f>
        <v>0</v>
      </c>
      <c r="L560" s="739">
        <f>[52]ACCOUNTS!L560</f>
        <v>0</v>
      </c>
      <c r="M560" s="739">
        <f>[52]ACCOUNTS!M560</f>
        <v>0</v>
      </c>
      <c r="N560" s="739">
        <f>[52]ACCOUNTS!N560</f>
        <v>0</v>
      </c>
      <c r="O560" s="739">
        <f>[52]ACCOUNTS!O560</f>
        <v>0</v>
      </c>
      <c r="P560" s="739">
        <f>[52]ACCOUNTS!P560</f>
        <v>0</v>
      </c>
      <c r="Q560" s="739">
        <f>[52]ACCOUNTS!Q560</f>
        <v>0</v>
      </c>
      <c r="R560" s="739" t="str">
        <f>[52]ACCOUNTS!R560</f>
        <v>PP.T</v>
      </c>
    </row>
    <row r="561" spans="1:18" outlineLevel="1">
      <c r="A561" s="734">
        <f>[52]ACCOUNTS!A561</f>
        <v>404.01</v>
      </c>
      <c r="B561" s="735" t="str">
        <f>[52]ACCOUNTS!B561</f>
        <v>Amort Exp - Limited Term Plant - Transmission</v>
      </c>
      <c r="C561" s="736">
        <f>[52]ACCOUNTS!C561</f>
        <v>0</v>
      </c>
      <c r="D561" s="737">
        <f>[52]ACCOUNTS!D561</f>
        <v>0</v>
      </c>
      <c r="E561" s="738">
        <f>[52]ACCOUNTS!E561</f>
        <v>0</v>
      </c>
      <c r="F561" s="738">
        <f>[52]ACCOUNTS!F561</f>
        <v>0</v>
      </c>
      <c r="G561" s="738">
        <f>[52]ACCOUNTS!G561</f>
        <v>0</v>
      </c>
      <c r="H561" s="698"/>
      <c r="I561" s="739" t="str">
        <f>[52]ACCOUNTS!I561</f>
        <v>F_TRANS</v>
      </c>
      <c r="J561" s="739" t="str">
        <f>[52]ACCOUNTS!J561</f>
        <v>PC4</v>
      </c>
      <c r="K561" s="739" t="str">
        <f>[52]ACCOUNTS!K561</f>
        <v>DEM_2B</v>
      </c>
      <c r="L561" s="739" t="str">
        <f>[52]ACCOUNTS!L561</f>
        <v>ENERGY_2</v>
      </c>
      <c r="M561" s="739">
        <f>[52]ACCOUNTS!M561</f>
        <v>0</v>
      </c>
      <c r="N561" s="739">
        <f>[52]ACCOUNTS!N561</f>
        <v>0</v>
      </c>
      <c r="O561" s="739">
        <f>[52]ACCOUNTS!O561</f>
        <v>0</v>
      </c>
      <c r="P561" s="739">
        <f>[52]ACCOUNTS!P561</f>
        <v>0</v>
      </c>
      <c r="Q561" s="739">
        <f>[52]ACCOUNTS!Q561</f>
        <v>0</v>
      </c>
      <c r="R561" s="739">
        <f>[52]ACCOUNTS!R561</f>
        <v>0</v>
      </c>
    </row>
    <row r="562" spans="1:18" outlineLevel="1">
      <c r="A562" s="734">
        <f>[52]ACCOUNTS!A562</f>
        <v>404.02</v>
      </c>
      <c r="B562" s="735" t="str">
        <f>[52]ACCOUNTS!B562</f>
        <v>Amort Exp - Limited Term Plant - General</v>
      </c>
      <c r="C562" s="736">
        <f>[52]ACCOUNTS!C562</f>
        <v>77938784.204467431</v>
      </c>
      <c r="D562" s="737">
        <f>[52]ACCOUNTS!D562</f>
        <v>58868097.469999999</v>
      </c>
      <c r="E562" s="738">
        <f>[52]ACCOUNTS!E562</f>
        <v>19070686.734467432</v>
      </c>
      <c r="F562" s="738">
        <f>[52]ACCOUNTS!F562</f>
        <v>0</v>
      </c>
      <c r="G562" s="738">
        <f>[52]ACCOUNTS!G562</f>
        <v>77938784.204467431</v>
      </c>
      <c r="H562" s="698"/>
      <c r="I562" s="739">
        <f>[52]ACCOUNTS!I562</f>
        <v>0</v>
      </c>
      <c r="J562" s="739">
        <f>[52]ACCOUNTS!J562</f>
        <v>0</v>
      </c>
      <c r="K562" s="739">
        <f>[52]ACCOUNTS!K562</f>
        <v>0</v>
      </c>
      <c r="L562" s="739">
        <f>[52]ACCOUNTS!L562</f>
        <v>0</v>
      </c>
      <c r="M562" s="739">
        <f>[52]ACCOUNTS!M562</f>
        <v>0</v>
      </c>
      <c r="N562" s="739">
        <f>[52]ACCOUNTS!N562</f>
        <v>0</v>
      </c>
      <c r="O562" s="739">
        <f>[52]ACCOUNTS!O562</f>
        <v>0</v>
      </c>
      <c r="P562" s="739">
        <f>[52]ACCOUNTS!P562</f>
        <v>0</v>
      </c>
      <c r="Q562" s="739">
        <f>[52]ACCOUNTS!Q562</f>
        <v>0</v>
      </c>
      <c r="R562" s="739" t="str">
        <f>[52]ACCOUNTS!R562</f>
        <v>GP.T</v>
      </c>
    </row>
    <row r="563" spans="1:18" outlineLevel="1">
      <c r="A563" s="734">
        <f>[52]ACCOUNTS!A563</f>
        <v>405</v>
      </c>
      <c r="B563" s="735" t="str">
        <f>[52]ACCOUNTS!B563</f>
        <v>Amort Exp - WUTC AFUDC</v>
      </c>
      <c r="C563" s="736">
        <f>[52]ACCOUNTS!C563</f>
        <v>2500924.8299999996</v>
      </c>
      <c r="D563" s="737">
        <f>[52]ACCOUNTS!D563</f>
        <v>2500924.8299999996</v>
      </c>
      <c r="E563" s="738">
        <f>[52]ACCOUNTS!E563</f>
        <v>0</v>
      </c>
      <c r="F563" s="738">
        <f>[52]ACCOUNTS!F563</f>
        <v>0</v>
      </c>
      <c r="G563" s="738">
        <f>[52]ACCOUNTS!G563</f>
        <v>2500924.8299999996</v>
      </c>
      <c r="H563" s="698"/>
      <c r="I563" s="739">
        <f>[52]ACCOUNTS!I563</f>
        <v>0</v>
      </c>
      <c r="J563" s="739">
        <f>[52]ACCOUNTS!J563</f>
        <v>0</v>
      </c>
      <c r="K563" s="739">
        <f>[52]ACCOUNTS!K563</f>
        <v>0</v>
      </c>
      <c r="L563" s="739">
        <f>[52]ACCOUNTS!L563</f>
        <v>0</v>
      </c>
      <c r="M563" s="739">
        <f>[52]ACCOUNTS!M563</f>
        <v>0</v>
      </c>
      <c r="N563" s="739">
        <f>[52]ACCOUNTS!N563</f>
        <v>0</v>
      </c>
      <c r="O563" s="739">
        <f>[52]ACCOUNTS!O563</f>
        <v>0</v>
      </c>
      <c r="P563" s="739">
        <f>[52]ACCOUNTS!P563</f>
        <v>0</v>
      </c>
      <c r="Q563" s="739">
        <f>[52]ACCOUNTS!Q563</f>
        <v>0</v>
      </c>
      <c r="R563" s="739" t="str">
        <f>[52]ACCOUNTS!R563</f>
        <v>PTDP.T</v>
      </c>
    </row>
    <row r="564" spans="1:18" outlineLevel="1">
      <c r="A564" s="734">
        <f>[52]ACCOUNTS!A564</f>
        <v>406</v>
      </c>
      <c r="B564" s="735" t="str">
        <f>[52]ACCOUNTS!B564</f>
        <v>Amort Exp - Acq Adjustment - Transmission</v>
      </c>
      <c r="C564" s="736">
        <f>[52]ACCOUNTS!C564</f>
        <v>25800</v>
      </c>
      <c r="D564" s="737">
        <f>[52]ACCOUNTS!D564</f>
        <v>25800</v>
      </c>
      <c r="E564" s="738">
        <f>[52]ACCOUNTS!E564</f>
        <v>0</v>
      </c>
      <c r="F564" s="738">
        <f>[52]ACCOUNTS!F564</f>
        <v>0</v>
      </c>
      <c r="G564" s="738">
        <f>[52]ACCOUNTS!G564</f>
        <v>25800</v>
      </c>
      <c r="H564" s="698"/>
      <c r="I564" s="739" t="str">
        <f>[52]ACCOUNTS!I564</f>
        <v>F_TRANS</v>
      </c>
      <c r="J564" s="739" t="str">
        <f>[52]ACCOUNTS!J564</f>
        <v>PC4</v>
      </c>
      <c r="K564" s="739" t="str">
        <f>[52]ACCOUNTS!K564</f>
        <v>DEM_2B</v>
      </c>
      <c r="L564" s="739" t="str">
        <f>[52]ACCOUNTS!L564</f>
        <v>ENERGY_2</v>
      </c>
      <c r="M564" s="739">
        <f>[52]ACCOUNTS!M564</f>
        <v>0</v>
      </c>
      <c r="N564" s="739">
        <f>[52]ACCOUNTS!N564</f>
        <v>0</v>
      </c>
      <c r="O564" s="739">
        <f>[52]ACCOUNTS!O564</f>
        <v>0</v>
      </c>
      <c r="P564" s="739">
        <f>[52]ACCOUNTS!P564</f>
        <v>0</v>
      </c>
      <c r="Q564" s="739">
        <f>[52]ACCOUNTS!Q564</f>
        <v>0</v>
      </c>
      <c r="R564" s="739">
        <f>[52]ACCOUNTS!R564</f>
        <v>0</v>
      </c>
    </row>
    <row r="565" spans="1:18" outlineLevel="1">
      <c r="A565" s="734">
        <f>[52]ACCOUNTS!A565</f>
        <v>406.01</v>
      </c>
      <c r="B565" s="735" t="str">
        <f>[52]ACCOUNTS!B565</f>
        <v>Amort Exp - Acq Adjustment - Distribution</v>
      </c>
      <c r="C565" s="736">
        <f>[52]ACCOUNTS!C565</f>
        <v>0</v>
      </c>
      <c r="D565" s="737">
        <f>[52]ACCOUNTS!D565</f>
        <v>0</v>
      </c>
      <c r="E565" s="738">
        <f>[52]ACCOUNTS!E565</f>
        <v>0</v>
      </c>
      <c r="F565" s="738">
        <f>[52]ACCOUNTS!F565</f>
        <v>0</v>
      </c>
      <c r="G565" s="738">
        <f>[52]ACCOUNTS!G565</f>
        <v>0</v>
      </c>
      <c r="H565" s="698"/>
      <c r="I565" s="739">
        <f>[52]ACCOUNTS!I565</f>
        <v>0</v>
      </c>
      <c r="J565" s="739">
        <f>[52]ACCOUNTS!J565</f>
        <v>0</v>
      </c>
      <c r="K565" s="739">
        <f>[52]ACCOUNTS!K565</f>
        <v>0</v>
      </c>
      <c r="L565" s="739">
        <f>[52]ACCOUNTS!L565</f>
        <v>0</v>
      </c>
      <c r="M565" s="739">
        <f>[52]ACCOUNTS!M565</f>
        <v>0</v>
      </c>
      <c r="N565" s="739">
        <f>[52]ACCOUNTS!N565</f>
        <v>0</v>
      </c>
      <c r="O565" s="739">
        <f>[52]ACCOUNTS!O565</f>
        <v>0</v>
      </c>
      <c r="P565" s="739">
        <f>[52]ACCOUNTS!P565</f>
        <v>0</v>
      </c>
      <c r="Q565" s="739">
        <f>[52]ACCOUNTS!Q565</f>
        <v>0</v>
      </c>
      <c r="R565" s="739" t="str">
        <f>[52]ACCOUNTS!R565</f>
        <v>DP.T</v>
      </c>
    </row>
    <row r="566" spans="1:18" outlineLevel="1">
      <c r="A566" s="734">
        <f>[52]ACCOUNTS!A566</f>
        <v>406.02</v>
      </c>
      <c r="B566" s="735" t="str">
        <f>[52]ACCOUNTS!B566</f>
        <v>Amort Exp - FERC Colstrip</v>
      </c>
      <c r="C566" s="736">
        <f>[52]ACCOUNTS!C566</f>
        <v>715282.68</v>
      </c>
      <c r="D566" s="737">
        <f>[52]ACCOUNTS!D566</f>
        <v>715282.68</v>
      </c>
      <c r="E566" s="738">
        <f>[52]ACCOUNTS!E566</f>
        <v>0</v>
      </c>
      <c r="F566" s="738">
        <f>[52]ACCOUNTS!F566</f>
        <v>0</v>
      </c>
      <c r="G566" s="738">
        <f>[52]ACCOUNTS!G566</f>
        <v>715282.68</v>
      </c>
      <c r="H566" s="698"/>
      <c r="I566" s="739" t="str">
        <f>[52]ACCOUNTS!I566</f>
        <v>F_PRODU</v>
      </c>
      <c r="J566" s="739" t="str">
        <f>[52]ACCOUNTS!J566</f>
        <v>PC4</v>
      </c>
      <c r="K566" s="739" t="str">
        <f>[52]ACCOUNTS!K566</f>
        <v>DEM_2B</v>
      </c>
      <c r="L566" s="739" t="str">
        <f>[52]ACCOUNTS!L566</f>
        <v>ENERGY_2</v>
      </c>
      <c r="M566" s="739">
        <f>[52]ACCOUNTS!M566</f>
        <v>0</v>
      </c>
      <c r="N566" s="739">
        <f>[52]ACCOUNTS!N566</f>
        <v>0</v>
      </c>
      <c r="O566" s="739">
        <f>[52]ACCOUNTS!O566</f>
        <v>0</v>
      </c>
      <c r="P566" s="739">
        <f>[52]ACCOUNTS!P566</f>
        <v>0</v>
      </c>
      <c r="Q566" s="739">
        <f>[52]ACCOUNTS!Q566</f>
        <v>0</v>
      </c>
      <c r="R566" s="739">
        <f>[52]ACCOUNTS!R566</f>
        <v>0</v>
      </c>
    </row>
    <row r="567" spans="1:18" outlineLevel="1">
      <c r="A567" s="734">
        <f>[52]ACCOUNTS!A567</f>
        <v>406.03</v>
      </c>
      <c r="B567" s="735" t="str">
        <f>[52]ACCOUNTS!B567</f>
        <v>Amort Exp - Acq Adjustment - Production</v>
      </c>
      <c r="C567" s="736">
        <f>[52]ACCOUNTS!C567</f>
        <v>8414393.160000002</v>
      </c>
      <c r="D567" s="737">
        <f>[52]ACCOUNTS!D567</f>
        <v>8414393.160000002</v>
      </c>
      <c r="E567" s="738">
        <f>[52]ACCOUNTS!E567</f>
        <v>0</v>
      </c>
      <c r="F567" s="738">
        <f>[52]ACCOUNTS!F567</f>
        <v>0</v>
      </c>
      <c r="G567" s="738">
        <f>[52]ACCOUNTS!G567</f>
        <v>8414393.160000002</v>
      </c>
      <c r="H567" s="698"/>
      <c r="I567" s="739">
        <f>[52]ACCOUNTS!I567</f>
        <v>0</v>
      </c>
      <c r="J567" s="739">
        <f>[52]ACCOUNTS!J567</f>
        <v>0</v>
      </c>
      <c r="K567" s="739">
        <f>[52]ACCOUNTS!K567</f>
        <v>0</v>
      </c>
      <c r="L567" s="739">
        <f>[52]ACCOUNTS!L567</f>
        <v>0</v>
      </c>
      <c r="M567" s="739">
        <f>[52]ACCOUNTS!M567</f>
        <v>0</v>
      </c>
      <c r="N567" s="739">
        <f>[52]ACCOUNTS!N567</f>
        <v>0</v>
      </c>
      <c r="O567" s="739">
        <f>[52]ACCOUNTS!O567</f>
        <v>0</v>
      </c>
      <c r="P567" s="739">
        <f>[52]ACCOUNTS!P567</f>
        <v>0</v>
      </c>
      <c r="Q567" s="739">
        <f>[52]ACCOUNTS!Q567</f>
        <v>0</v>
      </c>
      <c r="R567" s="739" t="str">
        <f>[52]ACCOUNTS!R567</f>
        <v>PP.T</v>
      </c>
    </row>
    <row r="568" spans="1:18" outlineLevel="1">
      <c r="A568" s="734">
        <f>[52]ACCOUNTS!A568</f>
        <v>407</v>
      </c>
      <c r="B568" s="735" t="str">
        <f>[52]ACCOUNTS!B568</f>
        <v>Amort Exp - Property Losses - Production</v>
      </c>
      <c r="C568" s="736">
        <f>[52]ACCOUNTS!C568</f>
        <v>10322245.039999999</v>
      </c>
      <c r="D568" s="737">
        <f>[52]ACCOUNTS!D568</f>
        <v>10322245.039999999</v>
      </c>
      <c r="E568" s="738">
        <f>[52]ACCOUNTS!E568</f>
        <v>0</v>
      </c>
      <c r="F568" s="738">
        <f>[52]ACCOUNTS!F568</f>
        <v>0</v>
      </c>
      <c r="G568" s="738">
        <f>[52]ACCOUNTS!G568</f>
        <v>10322245.039999999</v>
      </c>
      <c r="H568" s="698"/>
      <c r="I568" s="739">
        <f>[52]ACCOUNTS!I568</f>
        <v>0</v>
      </c>
      <c r="J568" s="739">
        <f>[52]ACCOUNTS!J568</f>
        <v>0</v>
      </c>
      <c r="K568" s="739">
        <f>[52]ACCOUNTS!K568</f>
        <v>0</v>
      </c>
      <c r="L568" s="739">
        <f>[52]ACCOUNTS!L568</f>
        <v>0</v>
      </c>
      <c r="M568" s="739">
        <f>[52]ACCOUNTS!M568</f>
        <v>0</v>
      </c>
      <c r="N568" s="739">
        <f>[52]ACCOUNTS!N568</f>
        <v>0</v>
      </c>
      <c r="O568" s="739">
        <f>[52]ACCOUNTS!O568</f>
        <v>0</v>
      </c>
      <c r="P568" s="739">
        <f>[52]ACCOUNTS!P568</f>
        <v>0</v>
      </c>
      <c r="Q568" s="739">
        <f>[52]ACCOUNTS!Q568</f>
        <v>0</v>
      </c>
      <c r="R568" s="739" t="str">
        <f>[52]ACCOUNTS!R568</f>
        <v>PP.T</v>
      </c>
    </row>
    <row r="569" spans="1:18" outlineLevel="1">
      <c r="A569" s="734">
        <f>[52]ACCOUNTS!A569</f>
        <v>407.01</v>
      </c>
      <c r="B569" s="735" t="str">
        <f>[52]ACCOUNTS!B569</f>
        <v>Amort Exp - Storm T&amp;D</v>
      </c>
      <c r="C569" s="736">
        <f>[52]ACCOUNTS!C569</f>
        <v>32828154.283406239</v>
      </c>
      <c r="D569" s="737">
        <f>[52]ACCOUNTS!D569</f>
        <v>25322916</v>
      </c>
      <c r="E569" s="738">
        <f>[52]ACCOUNTS!E569</f>
        <v>7505238.283406239</v>
      </c>
      <c r="F569" s="738">
        <f>[52]ACCOUNTS!F569</f>
        <v>0</v>
      </c>
      <c r="G569" s="738">
        <f>[52]ACCOUNTS!G569</f>
        <v>32828154.283406239</v>
      </c>
      <c r="H569" s="698"/>
      <c r="I569" s="739">
        <f>[52]ACCOUNTS!I569</f>
        <v>0</v>
      </c>
      <c r="J569" s="739">
        <f>[52]ACCOUNTS!J569</f>
        <v>0</v>
      </c>
      <c r="K569" s="739">
        <f>[52]ACCOUNTS!K569</f>
        <v>0</v>
      </c>
      <c r="L569" s="739">
        <f>[52]ACCOUNTS!L569</f>
        <v>0</v>
      </c>
      <c r="M569" s="739">
        <f>[52]ACCOUNTS!M569</f>
        <v>0</v>
      </c>
      <c r="N569" s="739">
        <f>[52]ACCOUNTS!N569</f>
        <v>0</v>
      </c>
      <c r="O569" s="739">
        <f>[52]ACCOUNTS!O569</f>
        <v>0</v>
      </c>
      <c r="P569" s="739">
        <f>[52]ACCOUNTS!P569</f>
        <v>0</v>
      </c>
      <c r="Q569" s="739">
        <f>[52]ACCOUNTS!Q569</f>
        <v>0</v>
      </c>
      <c r="R569" s="739" t="str">
        <f>[52]ACCOUNTS!R569</f>
        <v>TDP.T</v>
      </c>
    </row>
    <row r="570" spans="1:18" outlineLevel="1">
      <c r="A570" s="734">
        <f>[52]ACCOUNTS!A570</f>
        <v>407.02</v>
      </c>
      <c r="B570" s="735" t="str">
        <f>[52]ACCOUNTS!B570</f>
        <v>Regulatory Debit / Credit - Production</v>
      </c>
      <c r="C570" s="736">
        <f>[52]ACCOUNTS!C570</f>
        <v>17023692.917146448</v>
      </c>
      <c r="D570" s="737">
        <f>[52]ACCOUNTS!D570</f>
        <v>-20864791.359999996</v>
      </c>
      <c r="E570" s="738">
        <f>[52]ACCOUNTS!E570</f>
        <v>37888484.277146444</v>
      </c>
      <c r="F570" s="738">
        <f>[52]ACCOUNTS!F570</f>
        <v>0</v>
      </c>
      <c r="G570" s="738">
        <f>[52]ACCOUNTS!G570</f>
        <v>17023692.917146448</v>
      </c>
      <c r="H570" s="698"/>
      <c r="I570" s="739">
        <f>[52]ACCOUNTS!I570</f>
        <v>0</v>
      </c>
      <c r="J570" s="739">
        <f>[52]ACCOUNTS!J570</f>
        <v>0</v>
      </c>
      <c r="K570" s="739">
        <f>[52]ACCOUNTS!K570</f>
        <v>0</v>
      </c>
      <c r="L570" s="739">
        <f>[52]ACCOUNTS!L570</f>
        <v>0</v>
      </c>
      <c r="M570" s="739">
        <f>[52]ACCOUNTS!M570</f>
        <v>0</v>
      </c>
      <c r="N570" s="739">
        <f>[52]ACCOUNTS!N570</f>
        <v>0</v>
      </c>
      <c r="O570" s="739">
        <f>[52]ACCOUNTS!O570</f>
        <v>0</v>
      </c>
      <c r="P570" s="739">
        <f>[52]ACCOUNTS!P570</f>
        <v>0</v>
      </c>
      <c r="Q570" s="739">
        <f>[52]ACCOUNTS!Q570</f>
        <v>0</v>
      </c>
      <c r="R570" s="739" t="str">
        <f>[52]ACCOUNTS!R570</f>
        <v>PP.T</v>
      </c>
    </row>
    <row r="571" spans="1:18" outlineLevel="1">
      <c r="A571" s="734">
        <f>[52]ACCOUNTS!A571</f>
        <v>411</v>
      </c>
      <c r="B571" s="735" t="str">
        <f>[52]ACCOUNTS!B571</f>
        <v>Accretion Exp - FAS 143</v>
      </c>
      <c r="C571" s="736">
        <f>[52]ACCOUNTS!C571</f>
        <v>3537694.08</v>
      </c>
      <c r="D571" s="737">
        <f>[52]ACCOUNTS!D571</f>
        <v>3557679.1</v>
      </c>
      <c r="E571" s="738">
        <f>[52]ACCOUNTS!E571</f>
        <v>-19985.020000000019</v>
      </c>
      <c r="F571" s="738">
        <f>[52]ACCOUNTS!F571</f>
        <v>0</v>
      </c>
      <c r="G571" s="738">
        <f>[52]ACCOUNTS!G571</f>
        <v>3537694.08</v>
      </c>
      <c r="H571" s="698"/>
      <c r="I571" s="739">
        <f>[52]ACCOUNTS!I571</f>
        <v>0</v>
      </c>
      <c r="J571" s="739">
        <f>[52]ACCOUNTS!J571</f>
        <v>0</v>
      </c>
      <c r="K571" s="739">
        <f>[52]ACCOUNTS!K571</f>
        <v>0</v>
      </c>
      <c r="L571" s="739">
        <f>[52]ACCOUNTS!L571</f>
        <v>0</v>
      </c>
      <c r="M571" s="739">
        <f>[52]ACCOUNTS!M571</f>
        <v>0</v>
      </c>
      <c r="N571" s="739">
        <f>[52]ACCOUNTS!N571</f>
        <v>0</v>
      </c>
      <c r="O571" s="739">
        <f>[52]ACCOUNTS!O571</f>
        <v>0</v>
      </c>
      <c r="P571" s="739">
        <f>[52]ACCOUNTS!P571</f>
        <v>0</v>
      </c>
      <c r="Q571" s="739">
        <f>[52]ACCOUNTS!Q571</f>
        <v>0</v>
      </c>
      <c r="R571" s="739" t="str">
        <f>[52]ACCOUNTS!R571</f>
        <v>PP.T</v>
      </c>
    </row>
    <row r="572" spans="1:18" outlineLevel="1">
      <c r="A572" s="734">
        <f>[52]ACCOUNTS!A572</f>
        <v>411.01</v>
      </c>
      <c r="B572" s="735" t="str">
        <f>[52]ACCOUNTS!B572</f>
        <v>Gain/Loss on Utility Plant</v>
      </c>
      <c r="C572" s="736">
        <f>[52]ACCOUNTS!C572</f>
        <v>-244707.35333333293</v>
      </c>
      <c r="D572" s="737">
        <f>[52]ACCOUNTS!D572</f>
        <v>-763743.36</v>
      </c>
      <c r="E572" s="738">
        <f>[52]ACCOUNTS!E572</f>
        <v>519036.00666666706</v>
      </c>
      <c r="F572" s="738">
        <f>[52]ACCOUNTS!F572</f>
        <v>0</v>
      </c>
      <c r="G572" s="738">
        <f>[52]ACCOUNTS!G572</f>
        <v>-244707.35333333293</v>
      </c>
      <c r="H572" s="698"/>
      <c r="I572" s="739">
        <f>[52]ACCOUNTS!I572</f>
        <v>0</v>
      </c>
      <c r="J572" s="739">
        <f>[52]ACCOUNTS!J572</f>
        <v>0</v>
      </c>
      <c r="K572" s="739">
        <f>[52]ACCOUNTS!K572</f>
        <v>0</v>
      </c>
      <c r="L572" s="739">
        <f>[52]ACCOUNTS!L572</f>
        <v>0</v>
      </c>
      <c r="M572" s="739">
        <f>[52]ACCOUNTS!M572</f>
        <v>0</v>
      </c>
      <c r="N572" s="739">
        <f>[52]ACCOUNTS!N572</f>
        <v>0</v>
      </c>
      <c r="O572" s="739">
        <f>[52]ACCOUNTS!O572</f>
        <v>0</v>
      </c>
      <c r="P572" s="739">
        <f>[52]ACCOUNTS!P572</f>
        <v>0</v>
      </c>
      <c r="Q572" s="739">
        <f>[52]ACCOUNTS!Q572</f>
        <v>0</v>
      </c>
      <c r="R572" s="739" t="str">
        <f>[52]ACCOUNTS!R572</f>
        <v>PTDP.T</v>
      </c>
    </row>
    <row r="573" spans="1:18" outlineLevel="1">
      <c r="A573" s="734">
        <f>[52]ACCOUNTS!A573</f>
        <v>411.02</v>
      </c>
      <c r="B573" s="735" t="str">
        <f>[52]ACCOUNTS!B573</f>
        <v>Gain/Loss Disp Allowance</v>
      </c>
      <c r="C573" s="736">
        <f>[52]ACCOUNTS!C573</f>
        <v>-4419.1099999999997</v>
      </c>
      <c r="D573" s="737">
        <f>[52]ACCOUNTS!D573</f>
        <v>-4419.1099999999997</v>
      </c>
      <c r="E573" s="738">
        <f>[52]ACCOUNTS!E573</f>
        <v>0</v>
      </c>
      <c r="F573" s="738">
        <f>[52]ACCOUNTS!F573</f>
        <v>0</v>
      </c>
      <c r="G573" s="738">
        <f>[52]ACCOUNTS!G573</f>
        <v>-4419.1099999999997</v>
      </c>
      <c r="H573" s="698"/>
      <c r="I573" s="739">
        <f>[52]ACCOUNTS!I573</f>
        <v>0</v>
      </c>
      <c r="J573" s="739">
        <f>[52]ACCOUNTS!J573</f>
        <v>0</v>
      </c>
      <c r="K573" s="739">
        <f>[52]ACCOUNTS!K573</f>
        <v>0</v>
      </c>
      <c r="L573" s="739">
        <f>[52]ACCOUNTS!L573</f>
        <v>0</v>
      </c>
      <c r="M573" s="739">
        <f>[52]ACCOUNTS!M573</f>
        <v>0</v>
      </c>
      <c r="N573" s="739">
        <f>[52]ACCOUNTS!N573</f>
        <v>0</v>
      </c>
      <c r="O573" s="739">
        <f>[52]ACCOUNTS!O573</f>
        <v>0</v>
      </c>
      <c r="P573" s="739">
        <f>[52]ACCOUNTS!P573</f>
        <v>0</v>
      </c>
      <c r="Q573" s="739">
        <f>[52]ACCOUNTS!Q573</f>
        <v>0</v>
      </c>
      <c r="R573" s="739" t="str">
        <f>[52]ACCOUNTS!R573</f>
        <v>PTDP.T</v>
      </c>
    </row>
    <row r="574" spans="1:18" outlineLevel="1">
      <c r="A574" s="734">
        <f>[52]ACCOUNTS!A574</f>
        <v>421</v>
      </c>
      <c r="B574" s="735" t="str">
        <f>[52]ACCOUNTS!B574</f>
        <v>FAS 133 Gain / Loss</v>
      </c>
      <c r="C574" s="736">
        <f>[52]ACCOUNTS!C574</f>
        <v>0</v>
      </c>
      <c r="D574" s="737">
        <f>[52]ACCOUNTS!D574</f>
        <v>-41661500.859999999</v>
      </c>
      <c r="E574" s="738">
        <f>[52]ACCOUNTS!E574</f>
        <v>41661500.859999999</v>
      </c>
      <c r="F574" s="738">
        <f>[52]ACCOUNTS!F574</f>
        <v>0</v>
      </c>
      <c r="G574" s="738">
        <f>[52]ACCOUNTS!G574</f>
        <v>0</v>
      </c>
      <c r="H574" s="698"/>
      <c r="I574" s="739">
        <f>[52]ACCOUNTS!I574</f>
        <v>0</v>
      </c>
      <c r="J574" s="739">
        <f>[52]ACCOUNTS!J574</f>
        <v>0</v>
      </c>
      <c r="K574" s="739">
        <f>[52]ACCOUNTS!K574</f>
        <v>0</v>
      </c>
      <c r="L574" s="739">
        <f>[52]ACCOUNTS!L574</f>
        <v>0</v>
      </c>
      <c r="M574" s="739">
        <f>[52]ACCOUNTS!M574</f>
        <v>0</v>
      </c>
      <c r="N574" s="739">
        <f>[52]ACCOUNTS!N574</f>
        <v>0</v>
      </c>
      <c r="O574" s="739">
        <f>[52]ACCOUNTS!O574</f>
        <v>0</v>
      </c>
      <c r="P574" s="739">
        <f>[52]ACCOUNTS!P574</f>
        <v>0</v>
      </c>
      <c r="Q574" s="739">
        <f>[52]ACCOUNTS!Q574</f>
        <v>0</v>
      </c>
      <c r="R574" s="739" t="str">
        <f>[52]ACCOUNTS!R574</f>
        <v>DP.T</v>
      </c>
    </row>
    <row r="575" spans="1:18" outlineLevel="1">
      <c r="A575" s="734" t="str">
        <f>[52]ACCOUNTS!A575</f>
        <v>~</v>
      </c>
      <c r="B575" s="735" t="str">
        <f>[52]ACCOUNTS!B575</f>
        <v>~</v>
      </c>
      <c r="C575" s="736">
        <f>[52]ACCOUNTS!C575</f>
        <v>0</v>
      </c>
      <c r="D575" s="737">
        <f>[52]ACCOUNTS!D575</f>
        <v>0</v>
      </c>
      <c r="E575" s="738">
        <f>[52]ACCOUNTS!E575</f>
        <v>0</v>
      </c>
      <c r="F575" s="738">
        <f>[52]ACCOUNTS!F575</f>
        <v>0</v>
      </c>
      <c r="G575" s="738">
        <f>[52]ACCOUNTS!G575</f>
        <v>0</v>
      </c>
      <c r="H575" s="698"/>
      <c r="I575" s="739">
        <f>[52]ACCOUNTS!I575</f>
        <v>0</v>
      </c>
      <c r="J575" s="739">
        <f>[52]ACCOUNTS!J575</f>
        <v>0</v>
      </c>
      <c r="K575" s="739">
        <f>[52]ACCOUNTS!K575</f>
        <v>0</v>
      </c>
      <c r="L575" s="739">
        <f>[52]ACCOUNTS!L575</f>
        <v>0</v>
      </c>
      <c r="M575" s="739">
        <f>[52]ACCOUNTS!M575</f>
        <v>0</v>
      </c>
      <c r="N575" s="739">
        <f>[52]ACCOUNTS!N575</f>
        <v>0</v>
      </c>
      <c r="O575" s="739">
        <f>[52]ACCOUNTS!O575</f>
        <v>0</v>
      </c>
      <c r="P575" s="739">
        <f>[52]ACCOUNTS!P575</f>
        <v>0</v>
      </c>
      <c r="Q575" s="739">
        <f>[52]ACCOUNTS!Q575</f>
        <v>0</v>
      </c>
      <c r="R575" s="739">
        <f>[52]ACCOUNTS!R575</f>
        <v>0</v>
      </c>
    </row>
    <row r="576" spans="1:18" outlineLevel="1">
      <c r="A576" s="734" t="str">
        <f>[52]ACCOUNTS!A576</f>
        <v>~</v>
      </c>
      <c r="B576" s="735" t="str">
        <f>[52]ACCOUNTS!B576</f>
        <v>~</v>
      </c>
      <c r="C576" s="736">
        <f>[52]ACCOUNTS!C576</f>
        <v>0</v>
      </c>
      <c r="D576" s="737">
        <f>[52]ACCOUNTS!D576</f>
        <v>0</v>
      </c>
      <c r="E576" s="738">
        <f>[52]ACCOUNTS!E576</f>
        <v>0</v>
      </c>
      <c r="F576" s="738">
        <f>[52]ACCOUNTS!F576</f>
        <v>0</v>
      </c>
      <c r="G576" s="738">
        <f>[52]ACCOUNTS!G576</f>
        <v>0</v>
      </c>
      <c r="H576" s="698"/>
      <c r="I576" s="739">
        <f>[52]ACCOUNTS!I576</f>
        <v>0</v>
      </c>
      <c r="J576" s="739">
        <f>[52]ACCOUNTS!J576</f>
        <v>0</v>
      </c>
      <c r="K576" s="739">
        <f>[52]ACCOUNTS!K576</f>
        <v>0</v>
      </c>
      <c r="L576" s="739">
        <f>[52]ACCOUNTS!L576</f>
        <v>0</v>
      </c>
      <c r="M576" s="739">
        <f>[52]ACCOUNTS!M576</f>
        <v>0</v>
      </c>
      <c r="N576" s="739">
        <f>[52]ACCOUNTS!N576</f>
        <v>0</v>
      </c>
      <c r="O576" s="739">
        <f>[52]ACCOUNTS!O576</f>
        <v>0</v>
      </c>
      <c r="P576" s="739">
        <f>[52]ACCOUNTS!P576</f>
        <v>0</v>
      </c>
      <c r="Q576" s="739">
        <f>[52]ACCOUNTS!Q576</f>
        <v>0</v>
      </c>
      <c r="R576" s="739">
        <f>[52]ACCOUNTS!R576</f>
        <v>0</v>
      </c>
    </row>
    <row r="577" spans="1:18" outlineLevel="1">
      <c r="A577" s="734" t="str">
        <f>[52]ACCOUNTS!A577</f>
        <v>~</v>
      </c>
      <c r="B577" s="735" t="str">
        <f>[52]ACCOUNTS!B577</f>
        <v>~</v>
      </c>
      <c r="C577" s="736">
        <f>[52]ACCOUNTS!C577</f>
        <v>0</v>
      </c>
      <c r="D577" s="737">
        <f>[52]ACCOUNTS!D577</f>
        <v>0</v>
      </c>
      <c r="E577" s="738">
        <f>[52]ACCOUNTS!E577</f>
        <v>0</v>
      </c>
      <c r="F577" s="738">
        <f>[52]ACCOUNTS!F577</f>
        <v>0</v>
      </c>
      <c r="G577" s="738">
        <f>[52]ACCOUNTS!G577</f>
        <v>0</v>
      </c>
      <c r="H577" s="698"/>
      <c r="I577" s="739">
        <f>[52]ACCOUNTS!I577</f>
        <v>0</v>
      </c>
      <c r="J577" s="739">
        <f>[52]ACCOUNTS!J577</f>
        <v>0</v>
      </c>
      <c r="K577" s="739">
        <f>[52]ACCOUNTS!K577</f>
        <v>0</v>
      </c>
      <c r="L577" s="739">
        <f>[52]ACCOUNTS!L577</f>
        <v>0</v>
      </c>
      <c r="M577" s="739">
        <f>[52]ACCOUNTS!M577</f>
        <v>0</v>
      </c>
      <c r="N577" s="739">
        <f>[52]ACCOUNTS!N577</f>
        <v>0</v>
      </c>
      <c r="O577" s="739">
        <f>[52]ACCOUNTS!O577</f>
        <v>0</v>
      </c>
      <c r="P577" s="739">
        <f>[52]ACCOUNTS!P577</f>
        <v>0</v>
      </c>
      <c r="Q577" s="739">
        <f>[52]ACCOUNTS!Q577</f>
        <v>0</v>
      </c>
      <c r="R577" s="739">
        <f>[52]ACCOUNTS!R577</f>
        <v>0</v>
      </c>
    </row>
    <row r="578" spans="1:18" outlineLevel="1">
      <c r="A578" s="734" t="str">
        <f>[52]ACCOUNTS!A578</f>
        <v>~</v>
      </c>
      <c r="B578" s="735" t="str">
        <f>[52]ACCOUNTS!B578</f>
        <v>~</v>
      </c>
      <c r="C578" s="736">
        <f>[52]ACCOUNTS!C578</f>
        <v>0</v>
      </c>
      <c r="D578" s="737">
        <f>[52]ACCOUNTS!D578</f>
        <v>0</v>
      </c>
      <c r="E578" s="738">
        <f>[52]ACCOUNTS!E578</f>
        <v>0</v>
      </c>
      <c r="F578" s="738">
        <f>[52]ACCOUNTS!F578</f>
        <v>0</v>
      </c>
      <c r="G578" s="738">
        <f>[52]ACCOUNTS!G578</f>
        <v>0</v>
      </c>
      <c r="H578" s="698"/>
      <c r="I578" s="739">
        <f>[52]ACCOUNTS!I578</f>
        <v>0</v>
      </c>
      <c r="J578" s="739">
        <f>[52]ACCOUNTS!J578</f>
        <v>0</v>
      </c>
      <c r="K578" s="739">
        <f>[52]ACCOUNTS!K578</f>
        <v>0</v>
      </c>
      <c r="L578" s="739">
        <f>[52]ACCOUNTS!L578</f>
        <v>0</v>
      </c>
      <c r="M578" s="739">
        <f>[52]ACCOUNTS!M578</f>
        <v>0</v>
      </c>
      <c r="N578" s="739">
        <f>[52]ACCOUNTS!N578</f>
        <v>0</v>
      </c>
      <c r="O578" s="739">
        <f>[52]ACCOUNTS!O578</f>
        <v>0</v>
      </c>
      <c r="P578" s="739">
        <f>[52]ACCOUNTS!P578</f>
        <v>0</v>
      </c>
      <c r="Q578" s="739">
        <f>[52]ACCOUNTS!Q578</f>
        <v>0</v>
      </c>
      <c r="R578" s="739">
        <f>[52]ACCOUNTS!R578</f>
        <v>0</v>
      </c>
    </row>
    <row r="579" spans="1:18" outlineLevel="1">
      <c r="A579" s="734" t="str">
        <f>[52]ACCOUNTS!A579</f>
        <v>~</v>
      </c>
      <c r="B579" s="735" t="str">
        <f>[52]ACCOUNTS!B579</f>
        <v>~</v>
      </c>
      <c r="C579" s="736">
        <f>[52]ACCOUNTS!C579</f>
        <v>0</v>
      </c>
      <c r="D579" s="737">
        <f>[52]ACCOUNTS!D579</f>
        <v>0</v>
      </c>
      <c r="E579" s="738">
        <f>[52]ACCOUNTS!E579</f>
        <v>0</v>
      </c>
      <c r="F579" s="738">
        <f>[52]ACCOUNTS!F579</f>
        <v>0</v>
      </c>
      <c r="G579" s="738">
        <f>[52]ACCOUNTS!G579</f>
        <v>0</v>
      </c>
      <c r="H579" s="698"/>
      <c r="I579" s="739">
        <f>[52]ACCOUNTS!I579</f>
        <v>0</v>
      </c>
      <c r="J579" s="739">
        <f>[52]ACCOUNTS!J579</f>
        <v>0</v>
      </c>
      <c r="K579" s="739">
        <f>[52]ACCOUNTS!K579</f>
        <v>0</v>
      </c>
      <c r="L579" s="739">
        <f>[52]ACCOUNTS!L579</f>
        <v>0</v>
      </c>
      <c r="M579" s="739">
        <f>[52]ACCOUNTS!M579</f>
        <v>0</v>
      </c>
      <c r="N579" s="739">
        <f>[52]ACCOUNTS!N579</f>
        <v>0</v>
      </c>
      <c r="O579" s="739">
        <f>[52]ACCOUNTS!O579</f>
        <v>0</v>
      </c>
      <c r="P579" s="739">
        <f>[52]ACCOUNTS!P579</f>
        <v>0</v>
      </c>
      <c r="Q579" s="739">
        <f>[52]ACCOUNTS!Q579</f>
        <v>0</v>
      </c>
      <c r="R579" s="739">
        <f>[52]ACCOUNTS!R579</f>
        <v>0</v>
      </c>
    </row>
    <row r="580" spans="1:18" outlineLevel="1">
      <c r="A580" s="734" t="str">
        <f>[52]ACCOUNTS!A580</f>
        <v>~</v>
      </c>
      <c r="B580" s="735" t="str">
        <f>[52]ACCOUNTS!B580</f>
        <v>~</v>
      </c>
      <c r="C580" s="736">
        <f>[52]ACCOUNTS!C580</f>
        <v>0</v>
      </c>
      <c r="D580" s="737">
        <f>[52]ACCOUNTS!D580</f>
        <v>0</v>
      </c>
      <c r="E580" s="738">
        <f>[52]ACCOUNTS!E580</f>
        <v>0</v>
      </c>
      <c r="F580" s="738">
        <f>[52]ACCOUNTS!F580</f>
        <v>0</v>
      </c>
      <c r="G580" s="738">
        <f>[52]ACCOUNTS!G580</f>
        <v>0</v>
      </c>
      <c r="H580" s="698"/>
      <c r="I580" s="739">
        <f>[52]ACCOUNTS!I580</f>
        <v>0</v>
      </c>
      <c r="J580" s="739">
        <f>[52]ACCOUNTS!J580</f>
        <v>0</v>
      </c>
      <c r="K580" s="739">
        <f>[52]ACCOUNTS!K580</f>
        <v>0</v>
      </c>
      <c r="L580" s="739">
        <f>[52]ACCOUNTS!L580</f>
        <v>0</v>
      </c>
      <c r="M580" s="739">
        <f>[52]ACCOUNTS!M580</f>
        <v>0</v>
      </c>
      <c r="N580" s="739">
        <f>[52]ACCOUNTS!N580</f>
        <v>0</v>
      </c>
      <c r="O580" s="739">
        <f>[52]ACCOUNTS!O580</f>
        <v>0</v>
      </c>
      <c r="P580" s="739">
        <f>[52]ACCOUNTS!P580</f>
        <v>0</v>
      </c>
      <c r="Q580" s="739">
        <f>[52]ACCOUNTS!Q580</f>
        <v>0</v>
      </c>
      <c r="R580" s="739">
        <f>[52]ACCOUNTS!R580</f>
        <v>0</v>
      </c>
    </row>
    <row r="581" spans="1:18" outlineLevel="1">
      <c r="A581" s="734" t="str">
        <f>[52]ACCOUNTS!A581</f>
        <v>~</v>
      </c>
      <c r="B581" s="735" t="str">
        <f>[52]ACCOUNTS!B581</f>
        <v>~</v>
      </c>
      <c r="C581" s="736">
        <f>[52]ACCOUNTS!C581</f>
        <v>0</v>
      </c>
      <c r="D581" s="737">
        <f>[52]ACCOUNTS!D581</f>
        <v>0</v>
      </c>
      <c r="E581" s="738">
        <f>[52]ACCOUNTS!E581</f>
        <v>0</v>
      </c>
      <c r="F581" s="738">
        <f>[52]ACCOUNTS!F581</f>
        <v>0</v>
      </c>
      <c r="G581" s="738">
        <f>[52]ACCOUNTS!G581</f>
        <v>0</v>
      </c>
      <c r="H581" s="698"/>
      <c r="I581" s="739">
        <f>[52]ACCOUNTS!I581</f>
        <v>0</v>
      </c>
      <c r="J581" s="739">
        <f>[52]ACCOUNTS!J581</f>
        <v>0</v>
      </c>
      <c r="K581" s="739">
        <f>[52]ACCOUNTS!K581</f>
        <v>0</v>
      </c>
      <c r="L581" s="739">
        <f>[52]ACCOUNTS!L581</f>
        <v>0</v>
      </c>
      <c r="M581" s="739">
        <f>[52]ACCOUNTS!M581</f>
        <v>0</v>
      </c>
      <c r="N581" s="739">
        <f>[52]ACCOUNTS!N581</f>
        <v>0</v>
      </c>
      <c r="O581" s="739">
        <f>[52]ACCOUNTS!O581</f>
        <v>0</v>
      </c>
      <c r="P581" s="739">
        <f>[52]ACCOUNTS!P581</f>
        <v>0</v>
      </c>
      <c r="Q581" s="739">
        <f>[52]ACCOUNTS!Q581</f>
        <v>0</v>
      </c>
      <c r="R581" s="739">
        <f>[52]ACCOUNTS!R581</f>
        <v>0</v>
      </c>
    </row>
    <row r="582" spans="1:18" outlineLevel="1">
      <c r="A582" s="734" t="str">
        <f>[52]ACCOUNTS!A582</f>
        <v>~</v>
      </c>
      <c r="B582" s="735" t="str">
        <f>[52]ACCOUNTS!B582</f>
        <v>~</v>
      </c>
      <c r="C582" s="736">
        <f>[52]ACCOUNTS!C582</f>
        <v>0</v>
      </c>
      <c r="D582" s="737">
        <f>[52]ACCOUNTS!D582</f>
        <v>0</v>
      </c>
      <c r="E582" s="738">
        <f>[52]ACCOUNTS!E582</f>
        <v>0</v>
      </c>
      <c r="F582" s="738">
        <f>[52]ACCOUNTS!F582</f>
        <v>0</v>
      </c>
      <c r="G582" s="738">
        <f>[52]ACCOUNTS!G582</f>
        <v>0</v>
      </c>
      <c r="H582" s="698"/>
      <c r="I582" s="739">
        <f>[52]ACCOUNTS!I582</f>
        <v>0</v>
      </c>
      <c r="J582" s="739">
        <f>[52]ACCOUNTS!J582</f>
        <v>0</v>
      </c>
      <c r="K582" s="739">
        <f>[52]ACCOUNTS!K582</f>
        <v>0</v>
      </c>
      <c r="L582" s="739">
        <f>[52]ACCOUNTS!L582</f>
        <v>0</v>
      </c>
      <c r="M582" s="739">
        <f>[52]ACCOUNTS!M582</f>
        <v>0</v>
      </c>
      <c r="N582" s="739">
        <f>[52]ACCOUNTS!N582</f>
        <v>0</v>
      </c>
      <c r="O582" s="739">
        <f>[52]ACCOUNTS!O582</f>
        <v>0</v>
      </c>
      <c r="P582" s="739">
        <f>[52]ACCOUNTS!P582</f>
        <v>0</v>
      </c>
      <c r="Q582" s="739">
        <f>[52]ACCOUNTS!Q582</f>
        <v>0</v>
      </c>
      <c r="R582" s="739">
        <f>[52]ACCOUNTS!R582</f>
        <v>0</v>
      </c>
    </row>
    <row r="583" spans="1:18" outlineLevel="1">
      <c r="A583" s="734" t="str">
        <f>[52]ACCOUNTS!A583</f>
        <v>~</v>
      </c>
      <c r="B583" s="735" t="str">
        <f>[52]ACCOUNTS!B583</f>
        <v>~</v>
      </c>
      <c r="C583" s="736">
        <f>[52]ACCOUNTS!C583</f>
        <v>0</v>
      </c>
      <c r="D583" s="737">
        <f>[52]ACCOUNTS!D583</f>
        <v>0</v>
      </c>
      <c r="E583" s="738">
        <f>[52]ACCOUNTS!E583</f>
        <v>0</v>
      </c>
      <c r="F583" s="738">
        <f>[52]ACCOUNTS!F583</f>
        <v>0</v>
      </c>
      <c r="G583" s="738">
        <f>[52]ACCOUNTS!G583</f>
        <v>0</v>
      </c>
      <c r="H583" s="698"/>
      <c r="I583" s="739">
        <f>[52]ACCOUNTS!I583</f>
        <v>0</v>
      </c>
      <c r="J583" s="739">
        <f>[52]ACCOUNTS!J583</f>
        <v>0</v>
      </c>
      <c r="K583" s="739">
        <f>[52]ACCOUNTS!K583</f>
        <v>0</v>
      </c>
      <c r="L583" s="739">
        <f>[52]ACCOUNTS!L583</f>
        <v>0</v>
      </c>
      <c r="M583" s="739">
        <f>[52]ACCOUNTS!M583</f>
        <v>0</v>
      </c>
      <c r="N583" s="739">
        <f>[52]ACCOUNTS!N583</f>
        <v>0</v>
      </c>
      <c r="O583" s="739">
        <f>[52]ACCOUNTS!O583</f>
        <v>0</v>
      </c>
      <c r="P583" s="739">
        <f>[52]ACCOUNTS!P583</f>
        <v>0</v>
      </c>
      <c r="Q583" s="739">
        <f>[52]ACCOUNTS!Q583</f>
        <v>0</v>
      </c>
      <c r="R583" s="739">
        <f>[52]ACCOUNTS!R583</f>
        <v>0</v>
      </c>
    </row>
    <row r="584" spans="1:18">
      <c r="A584" s="747"/>
      <c r="B584" s="693" t="str">
        <f>[52]ACCOUNTS!B584</f>
        <v>TOTAL DEPRECIATION EXPENSES</v>
      </c>
      <c r="C584" s="740">
        <f>[52]ACCOUNTS!C584</f>
        <v>501066983.85999936</v>
      </c>
      <c r="D584" s="740">
        <f>[52]ACCOUNTS!D584</f>
        <v>389268923.96814013</v>
      </c>
      <c r="E584" s="740">
        <f>[52]ACCOUNTS!E584</f>
        <v>111798059.89185943</v>
      </c>
      <c r="F584" s="740">
        <f>[52]ACCOUNTS!F584</f>
        <v>0</v>
      </c>
      <c r="G584" s="740">
        <f>[52]ACCOUNTS!G584</f>
        <v>501066983.85999936</v>
      </c>
      <c r="H584" s="749"/>
      <c r="I584" s="698"/>
      <c r="J584" s="698"/>
      <c r="K584" s="698"/>
      <c r="L584" s="698"/>
      <c r="M584" s="698"/>
      <c r="N584" s="698"/>
      <c r="O584" s="698"/>
      <c r="P584" s="698"/>
      <c r="Q584" s="698"/>
      <c r="R584" s="698"/>
    </row>
    <row r="585" spans="1:18">
      <c r="B585" s="17"/>
      <c r="C585" s="17"/>
      <c r="E585" s="17"/>
      <c r="F585" s="17"/>
      <c r="G585" s="17"/>
    </row>
    <row r="586" spans="1:18">
      <c r="A586" s="1" t="s">
        <v>83</v>
      </c>
    </row>
    <row r="587" spans="1:18" outlineLevel="1">
      <c r="A587" s="734">
        <f>[52]ACCOUNTS!A587</f>
        <v>236</v>
      </c>
      <c r="B587" s="735" t="str">
        <f>[52]ACCOUNTS!B587</f>
        <v>Property Taxes</v>
      </c>
      <c r="C587" s="736">
        <f>[52]ACCOUNTS!C587</f>
        <v>1.6871670037508011</v>
      </c>
      <c r="D587" s="737">
        <f>[52]ACCOUNTS!D587</f>
        <v>59265945.07</v>
      </c>
      <c r="E587" s="738">
        <f>[52]ACCOUNTS!E587</f>
        <v>-59265943.382832997</v>
      </c>
      <c r="F587" s="738">
        <f>[52]ACCOUNTS!F587</f>
        <v>0</v>
      </c>
      <c r="G587" s="738">
        <f>[52]ACCOUNTS!G587</f>
        <v>1.6871670037508011</v>
      </c>
      <c r="H587" s="698"/>
      <c r="I587" s="739">
        <f>[52]ACCOUNTS!I587</f>
        <v>0</v>
      </c>
      <c r="J587" s="739">
        <f>[52]ACCOUNTS!J587</f>
        <v>0</v>
      </c>
      <c r="K587" s="739">
        <f>[52]ACCOUNTS!K587</f>
        <v>0</v>
      </c>
      <c r="L587" s="739">
        <f>[52]ACCOUNTS!L587</f>
        <v>0</v>
      </c>
      <c r="M587" s="739">
        <f>[52]ACCOUNTS!M587</f>
        <v>0</v>
      </c>
      <c r="N587" s="739">
        <f>[52]ACCOUNTS!N587</f>
        <v>0</v>
      </c>
      <c r="O587" s="739">
        <f>[52]ACCOUNTS!O587</f>
        <v>0</v>
      </c>
      <c r="P587" s="739">
        <f>[52]ACCOUNTS!P587</f>
        <v>0</v>
      </c>
      <c r="Q587" s="739">
        <f>[52]ACCOUNTS!Q587</f>
        <v>0</v>
      </c>
      <c r="R587" s="739" t="str">
        <f>[52]ACCOUNTS!R587</f>
        <v>PTDGP.T</v>
      </c>
    </row>
    <row r="588" spans="1:18" outlineLevel="1">
      <c r="A588" s="734">
        <f>[52]ACCOUNTS!A588</f>
        <v>236.01</v>
      </c>
      <c r="B588" s="735" t="str">
        <f>[52]ACCOUNTS!B588</f>
        <v>Payroll Taxes</v>
      </c>
      <c r="C588" s="736">
        <f>[52]ACCOUNTS!C588</f>
        <v>7271650.778474519</v>
      </c>
      <c r="D588" s="737">
        <f>[52]ACCOUNTS!D588</f>
        <v>7259623.1200000001</v>
      </c>
      <c r="E588" s="738">
        <f>[52]ACCOUNTS!E588</f>
        <v>12027.658474519269</v>
      </c>
      <c r="F588" s="738">
        <f>[52]ACCOUNTS!F588</f>
        <v>0</v>
      </c>
      <c r="G588" s="738">
        <f>[52]ACCOUNTS!G588</f>
        <v>7271650.778474519</v>
      </c>
      <c r="H588" s="698"/>
      <c r="I588" s="739">
        <f>[52]ACCOUNTS!I588</f>
        <v>0</v>
      </c>
      <c r="J588" s="739">
        <f>[52]ACCOUNTS!J588</f>
        <v>0</v>
      </c>
      <c r="K588" s="739">
        <f>[52]ACCOUNTS!K588</f>
        <v>0</v>
      </c>
      <c r="L588" s="739">
        <f>[52]ACCOUNTS!L588</f>
        <v>0</v>
      </c>
      <c r="M588" s="739">
        <f>[52]ACCOUNTS!M588</f>
        <v>0</v>
      </c>
      <c r="N588" s="739">
        <f>[52]ACCOUNTS!N588</f>
        <v>0</v>
      </c>
      <c r="O588" s="739">
        <f>[52]ACCOUNTS!O588</f>
        <v>0</v>
      </c>
      <c r="P588" s="739">
        <f>[52]ACCOUNTS!P588</f>
        <v>0</v>
      </c>
      <c r="Q588" s="739">
        <f>[52]ACCOUNTS!Q588</f>
        <v>0</v>
      </c>
      <c r="R588" s="739" t="str">
        <f>[52]ACCOUNTS!R588</f>
        <v>SW.T</v>
      </c>
    </row>
    <row r="589" spans="1:18" outlineLevel="1">
      <c r="A589" s="734">
        <f>[52]ACCOUNTS!A589</f>
        <v>236.02</v>
      </c>
      <c r="B589" s="735" t="str">
        <f>[52]ACCOUNTS!B589</f>
        <v>Other Taxes - Wash Excise - Allocated</v>
      </c>
      <c r="C589" s="736">
        <f>[52]ACCOUNTS!C589</f>
        <v>78476383.807139233</v>
      </c>
      <c r="D589" s="737">
        <f>[52]ACCOUNTS!D589</f>
        <v>84567938.340000004</v>
      </c>
      <c r="E589" s="738">
        <f>[52]ACCOUNTS!E589</f>
        <v>-6091554.5328607773</v>
      </c>
      <c r="F589" s="738">
        <f>[52]ACCOUNTS!F589</f>
        <v>4013528.0845920001</v>
      </c>
      <c r="G589" s="738">
        <f>[52]ACCOUNTS!G589</f>
        <v>82489911.891731232</v>
      </c>
      <c r="H589" s="698"/>
      <c r="I589" s="739">
        <f>[52]ACCOUNTS!I589</f>
        <v>0</v>
      </c>
      <c r="J589" s="739">
        <f>[52]ACCOUNTS!J589</f>
        <v>0</v>
      </c>
      <c r="K589" s="739">
        <f>[52]ACCOUNTS!K589</f>
        <v>0</v>
      </c>
      <c r="L589" s="739">
        <f>[52]ACCOUNTS!L589</f>
        <v>0</v>
      </c>
      <c r="M589" s="739">
        <f>[52]ACCOUNTS!M589</f>
        <v>0</v>
      </c>
      <c r="N589" s="739">
        <f>[52]ACCOUNTS!N589</f>
        <v>0</v>
      </c>
      <c r="O589" s="739">
        <f>[52]ACCOUNTS!O589</f>
        <v>0</v>
      </c>
      <c r="P589" s="739">
        <f>[52]ACCOUNTS!P589</f>
        <v>0</v>
      </c>
      <c r="Q589" s="739">
        <f>[52]ACCOUNTS!Q589</f>
        <v>0</v>
      </c>
      <c r="R589" s="739" t="str">
        <f>[52]ACCOUNTS!R589</f>
        <v>REVFAC1.T</v>
      </c>
    </row>
    <row r="590" spans="1:18" outlineLevel="1">
      <c r="A590" s="734">
        <f>[52]ACCOUNTS!A590</f>
        <v>236.03</v>
      </c>
      <c r="B590" s="735" t="str">
        <f>[52]ACCOUNTS!B590</f>
        <v>Other Taxes - Muni</v>
      </c>
      <c r="C590" s="736">
        <f>[52]ACCOUNTS!C590</f>
        <v>0</v>
      </c>
      <c r="D590" s="737">
        <f>[52]ACCOUNTS!D590</f>
        <v>82000442.209999993</v>
      </c>
      <c r="E590" s="738">
        <f>[52]ACCOUNTS!E590</f>
        <v>-82000442.209999993</v>
      </c>
      <c r="F590" s="738">
        <f>[52]ACCOUNTS!F590</f>
        <v>0</v>
      </c>
      <c r="G590" s="738">
        <f>[52]ACCOUNTS!G590</f>
        <v>0</v>
      </c>
      <c r="H590" s="698"/>
      <c r="I590" s="739">
        <f>[52]ACCOUNTS!I590</f>
        <v>0</v>
      </c>
      <c r="J590" s="739">
        <f>[52]ACCOUNTS!J590</f>
        <v>0</v>
      </c>
      <c r="K590" s="739">
        <f>[52]ACCOUNTS!K590</f>
        <v>0</v>
      </c>
      <c r="L590" s="739">
        <f>[52]ACCOUNTS!L590</f>
        <v>0</v>
      </c>
      <c r="M590" s="739">
        <f>[52]ACCOUNTS!M590</f>
        <v>0</v>
      </c>
      <c r="N590" s="739">
        <f>[52]ACCOUNTS!N590</f>
        <v>0</v>
      </c>
      <c r="O590" s="739">
        <f>[52]ACCOUNTS!O590</f>
        <v>0</v>
      </c>
      <c r="P590" s="739">
        <f>[52]ACCOUNTS!P590</f>
        <v>0</v>
      </c>
      <c r="Q590" s="739">
        <f>[52]ACCOUNTS!Q590</f>
        <v>0</v>
      </c>
      <c r="R590" s="739" t="str">
        <f>[52]ACCOUNTS!R590</f>
        <v>REVFAC1.T</v>
      </c>
    </row>
    <row r="591" spans="1:18" outlineLevel="1">
      <c r="A591" s="734">
        <f>[52]ACCOUNTS!A591</f>
        <v>236.04</v>
      </c>
      <c r="B591" s="735" t="str">
        <f>[52]ACCOUNTS!B591</f>
        <v>Other Taxes - Montana</v>
      </c>
      <c r="C591" s="736">
        <f>[52]ACCOUNTS!C591</f>
        <v>747526.2321675783</v>
      </c>
      <c r="D591" s="737">
        <f>[52]ACCOUNTS!D591</f>
        <v>1346484.56</v>
      </c>
      <c r="E591" s="738">
        <f>[52]ACCOUNTS!E591</f>
        <v>-598958.32783242175</v>
      </c>
      <c r="F591" s="738">
        <f>[52]ACCOUNTS!F591</f>
        <v>0</v>
      </c>
      <c r="G591" s="738">
        <f>[52]ACCOUNTS!G591</f>
        <v>747526.2321675783</v>
      </c>
      <c r="H591" s="698"/>
      <c r="I591" s="739" t="str">
        <f>[52]ACCOUNTS!I591</f>
        <v>F_PRODU</v>
      </c>
      <c r="J591" s="739" t="str">
        <f>[52]ACCOUNTS!J591</f>
        <v>NRG</v>
      </c>
      <c r="K591" s="739">
        <f>[52]ACCOUNTS!K591</f>
        <v>0</v>
      </c>
      <c r="L591" s="739" t="str">
        <f>[52]ACCOUNTS!L591</f>
        <v>ENERGY_2</v>
      </c>
      <c r="M591" s="739">
        <f>[52]ACCOUNTS!M591</f>
        <v>0</v>
      </c>
      <c r="N591" s="739">
        <f>[52]ACCOUNTS!N591</f>
        <v>0</v>
      </c>
      <c r="O591" s="739">
        <f>[52]ACCOUNTS!O591</f>
        <v>0</v>
      </c>
      <c r="P591" s="739">
        <f>[52]ACCOUNTS!P591</f>
        <v>0</v>
      </c>
      <c r="Q591" s="739">
        <f>[52]ACCOUNTS!Q591</f>
        <v>0</v>
      </c>
      <c r="R591" s="739">
        <f>[52]ACCOUNTS!R591</f>
        <v>0</v>
      </c>
    </row>
    <row r="592" spans="1:18" outlineLevel="1">
      <c r="A592" s="734" t="str">
        <f>[52]ACCOUNTS!A592</f>
        <v>~</v>
      </c>
      <c r="B592" s="735" t="str">
        <f>[52]ACCOUNTS!B592</f>
        <v>~</v>
      </c>
      <c r="C592" s="736">
        <f>[52]ACCOUNTS!C592</f>
        <v>0</v>
      </c>
      <c r="D592" s="737">
        <f>[52]ACCOUNTS!D592</f>
        <v>0</v>
      </c>
      <c r="E592" s="738">
        <f>[52]ACCOUNTS!E592</f>
        <v>0</v>
      </c>
      <c r="F592" s="738">
        <f>[52]ACCOUNTS!F592</f>
        <v>0</v>
      </c>
      <c r="G592" s="738">
        <f>[52]ACCOUNTS!G592</f>
        <v>0</v>
      </c>
      <c r="H592" s="698"/>
      <c r="I592" s="739">
        <f>[52]ACCOUNTS!I592</f>
        <v>0</v>
      </c>
      <c r="J592" s="739">
        <f>[52]ACCOUNTS!J592</f>
        <v>0</v>
      </c>
      <c r="K592" s="739">
        <f>[52]ACCOUNTS!K592</f>
        <v>0</v>
      </c>
      <c r="L592" s="739">
        <f>[52]ACCOUNTS!L592</f>
        <v>0</v>
      </c>
      <c r="M592" s="739">
        <f>[52]ACCOUNTS!M592</f>
        <v>0</v>
      </c>
      <c r="N592" s="739">
        <f>[52]ACCOUNTS!N592</f>
        <v>0</v>
      </c>
      <c r="O592" s="739">
        <f>[52]ACCOUNTS!O592</f>
        <v>0</v>
      </c>
      <c r="P592" s="739">
        <f>[52]ACCOUNTS!P592</f>
        <v>0</v>
      </c>
      <c r="Q592" s="739">
        <f>[52]ACCOUNTS!Q592</f>
        <v>0</v>
      </c>
      <c r="R592" s="739">
        <f>[52]ACCOUNTS!R592</f>
        <v>0</v>
      </c>
    </row>
    <row r="593" spans="1:18" outlineLevel="1">
      <c r="A593" s="734" t="str">
        <f>[52]ACCOUNTS!A593</f>
        <v>~</v>
      </c>
      <c r="B593" s="735" t="str">
        <f>[52]ACCOUNTS!B593</f>
        <v>~</v>
      </c>
      <c r="C593" s="736">
        <f>[52]ACCOUNTS!C593</f>
        <v>0</v>
      </c>
      <c r="D593" s="737">
        <f>[52]ACCOUNTS!D593</f>
        <v>0</v>
      </c>
      <c r="E593" s="738">
        <f>[52]ACCOUNTS!E593</f>
        <v>0</v>
      </c>
      <c r="F593" s="738">
        <f>[52]ACCOUNTS!F593</f>
        <v>0</v>
      </c>
      <c r="G593" s="738">
        <f>[52]ACCOUNTS!G593</f>
        <v>0</v>
      </c>
      <c r="H593" s="698"/>
      <c r="I593" s="739">
        <f>[52]ACCOUNTS!I593</f>
        <v>0</v>
      </c>
      <c r="J593" s="739">
        <f>[52]ACCOUNTS!J593</f>
        <v>0</v>
      </c>
      <c r="K593" s="739">
        <f>[52]ACCOUNTS!K593</f>
        <v>0</v>
      </c>
      <c r="L593" s="739">
        <f>[52]ACCOUNTS!L593</f>
        <v>0</v>
      </c>
      <c r="M593" s="739">
        <f>[52]ACCOUNTS!M593</f>
        <v>0</v>
      </c>
      <c r="N593" s="739">
        <f>[52]ACCOUNTS!N593</f>
        <v>0</v>
      </c>
      <c r="O593" s="739">
        <f>[52]ACCOUNTS!O593</f>
        <v>0</v>
      </c>
      <c r="P593" s="739">
        <f>[52]ACCOUNTS!P593</f>
        <v>0</v>
      </c>
      <c r="Q593" s="739">
        <f>[52]ACCOUNTS!Q593</f>
        <v>0</v>
      </c>
      <c r="R593" s="739">
        <f>[52]ACCOUNTS!R593</f>
        <v>0</v>
      </c>
    </row>
    <row r="594" spans="1:18" outlineLevel="1">
      <c r="A594" s="734" t="str">
        <f>[52]ACCOUNTS!A594</f>
        <v>~</v>
      </c>
      <c r="B594" s="735" t="str">
        <f>[52]ACCOUNTS!B594</f>
        <v>~</v>
      </c>
      <c r="C594" s="736">
        <f>[52]ACCOUNTS!C594</f>
        <v>0</v>
      </c>
      <c r="D594" s="737">
        <f>[52]ACCOUNTS!D594</f>
        <v>0</v>
      </c>
      <c r="E594" s="738">
        <f>[52]ACCOUNTS!E594</f>
        <v>0</v>
      </c>
      <c r="F594" s="738">
        <f>[52]ACCOUNTS!F594</f>
        <v>0</v>
      </c>
      <c r="G594" s="738">
        <f>[52]ACCOUNTS!G594</f>
        <v>0</v>
      </c>
      <c r="H594" s="698"/>
      <c r="I594" s="739">
        <f>[52]ACCOUNTS!I594</f>
        <v>0</v>
      </c>
      <c r="J594" s="739">
        <f>[52]ACCOUNTS!J594</f>
        <v>0</v>
      </c>
      <c r="K594" s="739">
        <f>[52]ACCOUNTS!K594</f>
        <v>0</v>
      </c>
      <c r="L594" s="739">
        <f>[52]ACCOUNTS!L594</f>
        <v>0</v>
      </c>
      <c r="M594" s="739">
        <f>[52]ACCOUNTS!M594</f>
        <v>0</v>
      </c>
      <c r="N594" s="739">
        <f>[52]ACCOUNTS!N594</f>
        <v>0</v>
      </c>
      <c r="O594" s="739">
        <f>[52]ACCOUNTS!O594</f>
        <v>0</v>
      </c>
      <c r="P594" s="739">
        <f>[52]ACCOUNTS!P594</f>
        <v>0</v>
      </c>
      <c r="Q594" s="739">
        <f>[52]ACCOUNTS!Q594</f>
        <v>0</v>
      </c>
      <c r="R594" s="739">
        <f>[52]ACCOUNTS!R594</f>
        <v>0</v>
      </c>
    </row>
    <row r="595" spans="1:18" outlineLevel="1">
      <c r="A595" s="734" t="str">
        <f>[52]ACCOUNTS!A595</f>
        <v>~</v>
      </c>
      <c r="B595" s="735" t="str">
        <f>[52]ACCOUNTS!B595</f>
        <v>~</v>
      </c>
      <c r="C595" s="736">
        <f>[52]ACCOUNTS!C595</f>
        <v>0</v>
      </c>
      <c r="D595" s="737">
        <f>[52]ACCOUNTS!D595</f>
        <v>0</v>
      </c>
      <c r="E595" s="738">
        <f>[52]ACCOUNTS!E595</f>
        <v>0</v>
      </c>
      <c r="F595" s="738">
        <f>[52]ACCOUNTS!F595</f>
        <v>0</v>
      </c>
      <c r="G595" s="738">
        <f>[52]ACCOUNTS!G595</f>
        <v>0</v>
      </c>
      <c r="H595" s="698"/>
      <c r="I595" s="739">
        <f>[52]ACCOUNTS!I595</f>
        <v>0</v>
      </c>
      <c r="J595" s="739">
        <f>[52]ACCOUNTS!J595</f>
        <v>0</v>
      </c>
      <c r="K595" s="739">
        <f>[52]ACCOUNTS!K595</f>
        <v>0</v>
      </c>
      <c r="L595" s="739">
        <f>[52]ACCOUNTS!L595</f>
        <v>0</v>
      </c>
      <c r="M595" s="739">
        <f>[52]ACCOUNTS!M595</f>
        <v>0</v>
      </c>
      <c r="N595" s="739">
        <f>[52]ACCOUNTS!N595</f>
        <v>0</v>
      </c>
      <c r="O595" s="739">
        <f>[52]ACCOUNTS!O595</f>
        <v>0</v>
      </c>
      <c r="P595" s="739">
        <f>[52]ACCOUNTS!P595</f>
        <v>0</v>
      </c>
      <c r="Q595" s="739">
        <f>[52]ACCOUNTS!Q595</f>
        <v>0</v>
      </c>
      <c r="R595" s="739">
        <f>[52]ACCOUNTS!R595</f>
        <v>0</v>
      </c>
    </row>
    <row r="596" spans="1:18" outlineLevel="1">
      <c r="A596" s="734" t="str">
        <f>[52]ACCOUNTS!A596</f>
        <v>~</v>
      </c>
      <c r="B596" s="735" t="str">
        <f>[52]ACCOUNTS!B596</f>
        <v>~</v>
      </c>
      <c r="C596" s="736">
        <f>[52]ACCOUNTS!C596</f>
        <v>0</v>
      </c>
      <c r="D596" s="737">
        <f>[52]ACCOUNTS!D596</f>
        <v>0</v>
      </c>
      <c r="E596" s="738">
        <f>[52]ACCOUNTS!E596</f>
        <v>0</v>
      </c>
      <c r="F596" s="738">
        <f>[52]ACCOUNTS!F596</f>
        <v>0</v>
      </c>
      <c r="G596" s="738">
        <f>[52]ACCOUNTS!G596</f>
        <v>0</v>
      </c>
      <c r="H596" s="698"/>
      <c r="I596" s="739">
        <f>[52]ACCOUNTS!I596</f>
        <v>0</v>
      </c>
      <c r="J596" s="739">
        <f>[52]ACCOUNTS!J596</f>
        <v>0</v>
      </c>
      <c r="K596" s="739">
        <f>[52]ACCOUNTS!K596</f>
        <v>0</v>
      </c>
      <c r="L596" s="739">
        <f>[52]ACCOUNTS!L596</f>
        <v>0</v>
      </c>
      <c r="M596" s="739">
        <f>[52]ACCOUNTS!M596</f>
        <v>0</v>
      </c>
      <c r="N596" s="739">
        <f>[52]ACCOUNTS!N596</f>
        <v>0</v>
      </c>
      <c r="O596" s="739">
        <f>[52]ACCOUNTS!O596</f>
        <v>0</v>
      </c>
      <c r="P596" s="739">
        <f>[52]ACCOUNTS!P596</f>
        <v>0</v>
      </c>
      <c r="Q596" s="739">
        <f>[52]ACCOUNTS!Q596</f>
        <v>0</v>
      </c>
      <c r="R596" s="739">
        <f>[52]ACCOUNTS!R596</f>
        <v>0</v>
      </c>
    </row>
    <row r="597" spans="1:18">
      <c r="A597" s="747"/>
      <c r="B597" s="693" t="str">
        <f>[52]ACCOUNTS!B597</f>
        <v>TOTAL TAXES OTHER THAN INCOME</v>
      </c>
      <c r="C597" s="740">
        <f>[52]ACCOUNTS!C597</f>
        <v>86495562.504948333</v>
      </c>
      <c r="D597" s="740">
        <f>[52]ACCOUNTS!D597</f>
        <v>234440433.30000001</v>
      </c>
      <c r="E597" s="740">
        <f>[52]ACCOUNTS!E597</f>
        <v>-147944870.79505166</v>
      </c>
      <c r="F597" s="740">
        <f>[52]ACCOUNTS!F597</f>
        <v>4013528.0845920001</v>
      </c>
      <c r="G597" s="740">
        <f>[52]ACCOUNTS!G597</f>
        <v>90509090.589540333</v>
      </c>
      <c r="H597" s="750"/>
      <c r="I597" s="698"/>
      <c r="J597" s="698"/>
      <c r="K597" s="698"/>
      <c r="L597" s="698"/>
      <c r="M597" s="698"/>
      <c r="N597" s="698"/>
      <c r="O597" s="698"/>
      <c r="P597" s="698"/>
      <c r="Q597" s="698"/>
      <c r="R597" s="698"/>
    </row>
    <row r="598" spans="1:18">
      <c r="D598" s="14"/>
      <c r="H598" s="22"/>
    </row>
    <row r="599" spans="1:18">
      <c r="A599" s="1" t="s">
        <v>478</v>
      </c>
      <c r="B599" s="9"/>
      <c r="C599" s="10">
        <v>1747920255.6164606</v>
      </c>
      <c r="D599" s="10">
        <v>1994336798.9812195</v>
      </c>
      <c r="E599" s="10">
        <v>-246416543.36475873</v>
      </c>
      <c r="F599" s="10">
        <v>40520995.039643995</v>
      </c>
      <c r="G599" s="10">
        <v>1788441250.6561046</v>
      </c>
      <c r="H599" s="22"/>
    </row>
    <row r="600" spans="1:18">
      <c r="C600" s="14"/>
      <c r="D600" s="21"/>
      <c r="E600" s="21"/>
      <c r="F600" s="21"/>
      <c r="G600" s="14"/>
      <c r="H600" s="22"/>
    </row>
    <row r="601" spans="1:18">
      <c r="A601" s="1" t="s">
        <v>264</v>
      </c>
      <c r="D601" s="21"/>
      <c r="E601" s="21"/>
      <c r="F601" s="21"/>
      <c r="G601" s="21"/>
    </row>
    <row r="602" spans="1:18" outlineLevel="1">
      <c r="A602" s="734">
        <f>[52]ACCOUNTS!A602</f>
        <v>450.01</v>
      </c>
      <c r="B602" s="735" t="str">
        <f>[52]ACCOUNTS!B602</f>
        <v>Late Payment Revenue - Interest</v>
      </c>
      <c r="C602" s="736">
        <f>[52]ACCOUNTS!C602</f>
        <v>2151272.19</v>
      </c>
      <c r="D602" s="737">
        <f>[52]ACCOUNTS!D602</f>
        <v>2151272.19</v>
      </c>
      <c r="E602" s="738">
        <f>[52]ACCOUNTS!E602</f>
        <v>0</v>
      </c>
      <c r="F602" s="738">
        <f>[52]ACCOUNTS!F602</f>
        <v>0</v>
      </c>
      <c r="G602" s="738">
        <f>[52]ACCOUNTS!G602</f>
        <v>2151272.19</v>
      </c>
      <c r="H602" s="698"/>
      <c r="I602" s="739" t="str">
        <f>[52]ACCOUNTS!I602</f>
        <v>F_DISTR</v>
      </c>
      <c r="J602" s="739" t="str">
        <f>[52]ACCOUNTS!J602</f>
        <v>CUS</v>
      </c>
      <c r="K602" s="739">
        <f>[52]ACCOUNTS!K602</f>
        <v>0</v>
      </c>
      <c r="L602" s="739">
        <f>[52]ACCOUNTS!L602</f>
        <v>0</v>
      </c>
      <c r="M602" s="739" t="str">
        <f>[52]ACCOUNTS!M602</f>
        <v>DIR450.01</v>
      </c>
      <c r="N602" s="739">
        <f>[52]ACCOUNTS!N602</f>
        <v>0</v>
      </c>
      <c r="O602" s="739">
        <f>[52]ACCOUNTS!O602</f>
        <v>0</v>
      </c>
      <c r="P602" s="739">
        <f>[52]ACCOUNTS!P602</f>
        <v>0</v>
      </c>
      <c r="Q602" s="739">
        <f>[52]ACCOUNTS!Q602</f>
        <v>0</v>
      </c>
      <c r="R602" s="739">
        <f>[52]ACCOUNTS!R602</f>
        <v>0</v>
      </c>
    </row>
    <row r="603" spans="1:18" outlineLevel="1">
      <c r="A603" s="734">
        <f>[52]ACCOUNTS!A603</f>
        <v>450.02</v>
      </c>
      <c r="B603" s="735" t="str">
        <f>[52]ACCOUNTS!B603</f>
        <v>Late Payment Revenue - Field Call</v>
      </c>
      <c r="C603" s="736">
        <f>[52]ACCOUNTS!C603</f>
        <v>300105</v>
      </c>
      <c r="D603" s="737">
        <f>[52]ACCOUNTS!D603</f>
        <v>300105</v>
      </c>
      <c r="E603" s="738">
        <f>[52]ACCOUNTS!E603</f>
        <v>0</v>
      </c>
      <c r="F603" s="738">
        <f>[52]ACCOUNTS!F603</f>
        <v>0</v>
      </c>
      <c r="G603" s="738">
        <f>[52]ACCOUNTS!G603</f>
        <v>300105</v>
      </c>
      <c r="H603" s="698"/>
      <c r="I603" s="739" t="str">
        <f>[52]ACCOUNTS!I603</f>
        <v>F_DISTR</v>
      </c>
      <c r="J603" s="739" t="str">
        <f>[52]ACCOUNTS!J603</f>
        <v>CUS</v>
      </c>
      <c r="K603" s="739">
        <f>[52]ACCOUNTS!K603</f>
        <v>0</v>
      </c>
      <c r="L603" s="739">
        <f>[52]ACCOUNTS!L603</f>
        <v>0</v>
      </c>
      <c r="M603" s="739" t="str">
        <f>[52]ACCOUNTS!M603</f>
        <v>DIR450.02</v>
      </c>
      <c r="N603" s="739">
        <f>[52]ACCOUNTS!N603</f>
        <v>0</v>
      </c>
      <c r="O603" s="739">
        <f>[52]ACCOUNTS!O603</f>
        <v>0</v>
      </c>
      <c r="P603" s="739">
        <f>[52]ACCOUNTS!P603</f>
        <v>0</v>
      </c>
      <c r="Q603" s="739">
        <f>[52]ACCOUNTS!Q603</f>
        <v>0</v>
      </c>
      <c r="R603" s="739">
        <f>[52]ACCOUNTS!R603</f>
        <v>0</v>
      </c>
    </row>
    <row r="604" spans="1:18" outlineLevel="1">
      <c r="A604" s="734">
        <f>[52]ACCOUNTS!A604</f>
        <v>451.01</v>
      </c>
      <c r="B604" s="735" t="str">
        <f>[52]ACCOUNTS!B604</f>
        <v xml:space="preserve">Misc Service Revenue - Temporary Service </v>
      </c>
      <c r="C604" s="736">
        <f>[52]ACCOUNTS!C604</f>
        <v>1314247.8600000001</v>
      </c>
      <c r="D604" s="737">
        <f>[52]ACCOUNTS!D604</f>
        <v>1314247.8600000001</v>
      </c>
      <c r="E604" s="738">
        <f>[52]ACCOUNTS!E604</f>
        <v>0</v>
      </c>
      <c r="F604" s="738">
        <f>[52]ACCOUNTS!F604</f>
        <v>0</v>
      </c>
      <c r="G604" s="738">
        <f>[52]ACCOUNTS!G604</f>
        <v>1314247.8600000001</v>
      </c>
      <c r="H604" s="698"/>
      <c r="I604" s="739" t="str">
        <f>[52]ACCOUNTS!I604</f>
        <v>F_DISTR</v>
      </c>
      <c r="J604" s="739" t="str">
        <f>[52]ACCOUNTS!J604</f>
        <v>CUS</v>
      </c>
      <c r="K604" s="739">
        <f>[52]ACCOUNTS!K604</f>
        <v>0</v>
      </c>
      <c r="L604" s="739">
        <f>[52]ACCOUNTS!L604</f>
        <v>0</v>
      </c>
      <c r="M604" s="739" t="str">
        <f>[52]ACCOUNTS!M604</f>
        <v>CUST_2</v>
      </c>
      <c r="N604" s="739">
        <f>[52]ACCOUNTS!N604</f>
        <v>0</v>
      </c>
      <c r="O604" s="739">
        <f>[52]ACCOUNTS!O604</f>
        <v>0</v>
      </c>
      <c r="P604" s="739">
        <f>[52]ACCOUNTS!P604</f>
        <v>0</v>
      </c>
      <c r="Q604" s="739">
        <f>[52]ACCOUNTS!Q604</f>
        <v>0</v>
      </c>
      <c r="R604" s="739">
        <f>[52]ACCOUNTS!R604</f>
        <v>0</v>
      </c>
    </row>
    <row r="605" spans="1:18" outlineLevel="1">
      <c r="A605" s="734">
        <f>[52]ACCOUNTS!A605</f>
        <v>451.02</v>
      </c>
      <c r="B605" s="735" t="str">
        <f>[52]ACCOUNTS!B605</f>
        <v>Misc Service Revenue - Reconnection Charge</v>
      </c>
      <c r="C605" s="736">
        <f>[52]ACCOUNTS!C605</f>
        <v>1460925</v>
      </c>
      <c r="D605" s="737">
        <f>[52]ACCOUNTS!D605</f>
        <v>1460925</v>
      </c>
      <c r="E605" s="738">
        <f>[52]ACCOUNTS!E605</f>
        <v>0</v>
      </c>
      <c r="F605" s="738">
        <f>[52]ACCOUNTS!F605</f>
        <v>0</v>
      </c>
      <c r="G605" s="738">
        <f>[52]ACCOUNTS!G605</f>
        <v>1460925</v>
      </c>
      <c r="H605" s="698"/>
      <c r="I605" s="739" t="str">
        <f>[52]ACCOUNTS!I605</f>
        <v>F_DISTR</v>
      </c>
      <c r="J605" s="739" t="str">
        <f>[52]ACCOUNTS!J605</f>
        <v>CUS</v>
      </c>
      <c r="K605" s="739">
        <f>[52]ACCOUNTS!K605</f>
        <v>0</v>
      </c>
      <c r="L605" s="739">
        <f>[52]ACCOUNTS!L605</f>
        <v>0</v>
      </c>
      <c r="M605" s="739" t="str">
        <f>[52]ACCOUNTS!M605</f>
        <v>DIR451.02</v>
      </c>
      <c r="N605" s="739">
        <f>[52]ACCOUNTS!N605</f>
        <v>0</v>
      </c>
      <c r="O605" s="739">
        <f>[52]ACCOUNTS!O605</f>
        <v>0</v>
      </c>
      <c r="P605" s="739">
        <f>[52]ACCOUNTS!P605</f>
        <v>0</v>
      </c>
      <c r="Q605" s="739">
        <f>[52]ACCOUNTS!Q605</f>
        <v>0</v>
      </c>
      <c r="R605" s="739">
        <f>[52]ACCOUNTS!R605</f>
        <v>0</v>
      </c>
    </row>
    <row r="606" spans="1:18" outlineLevel="1">
      <c r="A606" s="734">
        <f>[52]ACCOUNTS!A606</f>
        <v>451.03</v>
      </c>
      <c r="B606" s="735" t="str">
        <f>[52]ACCOUNTS!B606</f>
        <v>Misc Service Revenue - Modified Service Charge</v>
      </c>
      <c r="C606" s="736">
        <f>[52]ACCOUNTS!C606</f>
        <v>1019248.82</v>
      </c>
      <c r="D606" s="737">
        <f>[52]ACCOUNTS!D606</f>
        <v>1019248.82</v>
      </c>
      <c r="E606" s="738">
        <f>[52]ACCOUNTS!E606</f>
        <v>0</v>
      </c>
      <c r="F606" s="738">
        <f>[52]ACCOUNTS!F606</f>
        <v>0</v>
      </c>
      <c r="G606" s="738">
        <f>[52]ACCOUNTS!G606</f>
        <v>1019248.82</v>
      </c>
      <c r="H606" s="698"/>
      <c r="I606" s="739" t="str">
        <f>[52]ACCOUNTS!I606</f>
        <v>F_DISTR</v>
      </c>
      <c r="J606" s="739" t="str">
        <f>[52]ACCOUNTS!J606</f>
        <v>CUS</v>
      </c>
      <c r="K606" s="739">
        <f>[52]ACCOUNTS!K606</f>
        <v>0</v>
      </c>
      <c r="L606" s="739">
        <f>[52]ACCOUNTS!L606</f>
        <v>0</v>
      </c>
      <c r="M606" s="739" t="str">
        <f>[52]ACCOUNTS!M606</f>
        <v>CUST_2</v>
      </c>
      <c r="N606" s="739">
        <f>[52]ACCOUNTS!N606</f>
        <v>0</v>
      </c>
      <c r="O606" s="739">
        <f>[52]ACCOUNTS!O606</f>
        <v>0</v>
      </c>
      <c r="P606" s="739">
        <f>[52]ACCOUNTS!P606</f>
        <v>0</v>
      </c>
      <c r="Q606" s="739">
        <f>[52]ACCOUNTS!Q606</f>
        <v>0</v>
      </c>
      <c r="R606" s="739">
        <f>[52]ACCOUNTS!R606</f>
        <v>0</v>
      </c>
    </row>
    <row r="607" spans="1:18" outlineLevel="1">
      <c r="A607" s="734">
        <f>[52]ACCOUNTS!A607</f>
        <v>451.04</v>
      </c>
      <c r="B607" s="742" t="str">
        <f>[52]ACCOUNTS!B607</f>
        <v>Misc Service Revenue - Line Extension/UG Conversions</v>
      </c>
      <c r="C607" s="736">
        <f>[52]ACCOUNTS!C607</f>
        <v>1400595.91</v>
      </c>
      <c r="D607" s="737">
        <f>[52]ACCOUNTS!D607</f>
        <v>1400595.91</v>
      </c>
      <c r="E607" s="738">
        <f>[52]ACCOUNTS!E607</f>
        <v>0</v>
      </c>
      <c r="F607" s="738">
        <f>[52]ACCOUNTS!F607</f>
        <v>0</v>
      </c>
      <c r="G607" s="738">
        <f>[52]ACCOUNTS!G607</f>
        <v>1400595.91</v>
      </c>
      <c r="H607" s="698"/>
      <c r="I607" s="739" t="str">
        <f>[52]ACCOUNTS!I607</f>
        <v>F_DISTR</v>
      </c>
      <c r="J607" s="739" t="str">
        <f>[52]ACCOUNTS!J607</f>
        <v>CUS</v>
      </c>
      <c r="K607" s="739">
        <f>[52]ACCOUNTS!K607</f>
        <v>0</v>
      </c>
      <c r="L607" s="739">
        <f>[52]ACCOUNTS!L607</f>
        <v>0</v>
      </c>
      <c r="M607" s="739" t="str">
        <f>[52]ACCOUNTS!M607</f>
        <v>CUST_2</v>
      </c>
      <c r="N607" s="739">
        <f>[52]ACCOUNTS!N607</f>
        <v>0</v>
      </c>
      <c r="O607" s="739">
        <f>[52]ACCOUNTS!O607</f>
        <v>0</v>
      </c>
      <c r="P607" s="739">
        <f>[52]ACCOUNTS!P607</f>
        <v>0</v>
      </c>
      <c r="Q607" s="739">
        <f>[52]ACCOUNTS!Q607</f>
        <v>0</v>
      </c>
      <c r="R607" s="739">
        <f>[52]ACCOUNTS!R607</f>
        <v>0</v>
      </c>
    </row>
    <row r="608" spans="1:18" outlineLevel="1">
      <c r="A608" s="734">
        <f>[52]ACCOUNTS!A608</f>
        <v>451.05</v>
      </c>
      <c r="B608" s="735" t="str">
        <f>[52]ACCOUNTS!B608</f>
        <v>Misc Service Revenue - Billing Initiation Charge</v>
      </c>
      <c r="C608" s="736">
        <f>[52]ACCOUNTS!C608</f>
        <v>1397401.6500000001</v>
      </c>
      <c r="D608" s="737">
        <f>[52]ACCOUNTS!D608</f>
        <v>1397401.6500000001</v>
      </c>
      <c r="E608" s="738">
        <f>[52]ACCOUNTS!E608</f>
        <v>0</v>
      </c>
      <c r="F608" s="738">
        <f>[52]ACCOUNTS!F608</f>
        <v>0</v>
      </c>
      <c r="G608" s="738">
        <f>[52]ACCOUNTS!G608</f>
        <v>1397401.6500000001</v>
      </c>
      <c r="H608" s="698"/>
      <c r="I608" s="739" t="str">
        <f>[52]ACCOUNTS!I608</f>
        <v>F_DISTR</v>
      </c>
      <c r="J608" s="739" t="str">
        <f>[52]ACCOUNTS!J608</f>
        <v>CUS</v>
      </c>
      <c r="K608" s="739">
        <f>[52]ACCOUNTS!K608</f>
        <v>0</v>
      </c>
      <c r="L608" s="739">
        <f>[52]ACCOUNTS!L608</f>
        <v>0</v>
      </c>
      <c r="M608" s="739" t="str">
        <f>[52]ACCOUNTS!M608</f>
        <v>DIR451.05</v>
      </c>
      <c r="N608" s="739">
        <f>[52]ACCOUNTS!N608</f>
        <v>0</v>
      </c>
      <c r="O608" s="739">
        <f>[52]ACCOUNTS!O608</f>
        <v>0</v>
      </c>
      <c r="P608" s="739">
        <f>[52]ACCOUNTS!P608</f>
        <v>0</v>
      </c>
      <c r="Q608" s="739">
        <f>[52]ACCOUNTS!Q608</f>
        <v>0</v>
      </c>
      <c r="R608" s="739">
        <f>[52]ACCOUNTS!R608</f>
        <v>0</v>
      </c>
    </row>
    <row r="609" spans="1:18" outlineLevel="1">
      <c r="A609" s="734">
        <f>[52]ACCOUNTS!A609</f>
        <v>451.06</v>
      </c>
      <c r="B609" s="735" t="str">
        <f>[52]ACCOUNTS!B609</f>
        <v>Misc Service Revenue - NSF Handling Chg</v>
      </c>
      <c r="C609" s="736">
        <f>[52]ACCOUNTS!C609</f>
        <v>181120</v>
      </c>
      <c r="D609" s="737">
        <f>[52]ACCOUNTS!D609</f>
        <v>181120</v>
      </c>
      <c r="E609" s="738">
        <f>[52]ACCOUNTS!E609</f>
        <v>0</v>
      </c>
      <c r="F609" s="738">
        <f>[52]ACCOUNTS!F609</f>
        <v>0</v>
      </c>
      <c r="G609" s="738">
        <f>[52]ACCOUNTS!G609</f>
        <v>181120</v>
      </c>
      <c r="H609" s="698"/>
      <c r="I609" s="739" t="str">
        <f>[52]ACCOUNTS!I609</f>
        <v>F_DISTR</v>
      </c>
      <c r="J609" s="739" t="str">
        <f>[52]ACCOUNTS!J609</f>
        <v>CUS</v>
      </c>
      <c r="K609" s="739">
        <f>[52]ACCOUNTS!K609</f>
        <v>0</v>
      </c>
      <c r="L609" s="739">
        <f>[52]ACCOUNTS!L609</f>
        <v>0</v>
      </c>
      <c r="M609" s="739" t="str">
        <f>[52]ACCOUNTS!M609</f>
        <v>DIR451.06</v>
      </c>
      <c r="N609" s="739">
        <f>[52]ACCOUNTS!N609</f>
        <v>0</v>
      </c>
      <c r="O609" s="739">
        <f>[52]ACCOUNTS!O609</f>
        <v>0</v>
      </c>
      <c r="P609" s="739">
        <f>[52]ACCOUNTS!P609</f>
        <v>0</v>
      </c>
      <c r="Q609" s="739">
        <f>[52]ACCOUNTS!Q609</f>
        <v>0</v>
      </c>
      <c r="R609" s="739">
        <f>[52]ACCOUNTS!R609</f>
        <v>0</v>
      </c>
    </row>
    <row r="610" spans="1:18" outlineLevel="1">
      <c r="A610" s="734">
        <f>[52]ACCOUNTS!A610</f>
        <v>451.07</v>
      </c>
      <c r="B610" s="735" t="str">
        <f>[52]ACCOUNTS!B610</f>
        <v>Misc Service Revenue - Deferred FIT CIAC</v>
      </c>
      <c r="C610" s="736">
        <f>[52]ACCOUNTS!C610</f>
        <v>4847787.22</v>
      </c>
      <c r="D610" s="737">
        <f>[52]ACCOUNTS!D610</f>
        <v>4847787.22</v>
      </c>
      <c r="E610" s="738">
        <f>[52]ACCOUNTS!E610</f>
        <v>0</v>
      </c>
      <c r="F610" s="738">
        <f>[52]ACCOUNTS!F610</f>
        <v>0</v>
      </c>
      <c r="G610" s="738">
        <f>[52]ACCOUNTS!G610</f>
        <v>4847787.22</v>
      </c>
      <c r="H610" s="698"/>
      <c r="I610" s="739" t="str">
        <f>[52]ACCOUNTS!I610</f>
        <v>F_DISTR</v>
      </c>
      <c r="J610" s="739" t="str">
        <f>[52]ACCOUNTS!J610</f>
        <v>CUS</v>
      </c>
      <c r="K610" s="739">
        <f>[52]ACCOUNTS!K610</f>
        <v>0</v>
      </c>
      <c r="L610" s="739">
        <f>[52]ACCOUNTS!L610</f>
        <v>0</v>
      </c>
      <c r="M610" s="739" t="str">
        <f>[52]ACCOUNTS!M610</f>
        <v>DIR252.00</v>
      </c>
      <c r="N610" s="739">
        <f>[52]ACCOUNTS!N610</f>
        <v>0</v>
      </c>
      <c r="O610" s="739">
        <f>[52]ACCOUNTS!O610</f>
        <v>0</v>
      </c>
      <c r="P610" s="739">
        <f>[52]ACCOUNTS!P610</f>
        <v>0</v>
      </c>
      <c r="Q610" s="739">
        <f>[52]ACCOUNTS!Q610</f>
        <v>0</v>
      </c>
      <c r="R610" s="739">
        <f>[52]ACCOUNTS!R610</f>
        <v>0</v>
      </c>
    </row>
    <row r="611" spans="1:18" outlineLevel="1">
      <c r="A611" s="734">
        <f>[52]ACCOUNTS!A611</f>
        <v>451.08</v>
      </c>
      <c r="B611" s="735" t="str">
        <f>[52]ACCOUNTS!B611</f>
        <v>Misc Service Revenue - Energy Diversion</v>
      </c>
      <c r="C611" s="736">
        <f>[52]ACCOUNTS!C611</f>
        <v>616489.76</v>
      </c>
      <c r="D611" s="737">
        <f>[52]ACCOUNTS!D611</f>
        <v>616489.76</v>
      </c>
      <c r="E611" s="738">
        <f>[52]ACCOUNTS!E611</f>
        <v>0</v>
      </c>
      <c r="F611" s="738">
        <f>[52]ACCOUNTS!F611</f>
        <v>0</v>
      </c>
      <c r="G611" s="738">
        <f>[52]ACCOUNTS!G611</f>
        <v>616489.76</v>
      </c>
      <c r="H611" s="698"/>
      <c r="I611" s="739" t="str">
        <f>[52]ACCOUNTS!I611</f>
        <v>F_DISTR</v>
      </c>
      <c r="J611" s="739" t="str">
        <f>[52]ACCOUNTS!J611</f>
        <v>CUS</v>
      </c>
      <c r="K611" s="739">
        <f>[52]ACCOUNTS!K611</f>
        <v>0</v>
      </c>
      <c r="L611" s="739">
        <f>[52]ACCOUNTS!L611</f>
        <v>0</v>
      </c>
      <c r="M611" s="739" t="str">
        <f>[52]ACCOUNTS!M611</f>
        <v>CUST_2</v>
      </c>
      <c r="N611" s="739">
        <f>[52]ACCOUNTS!N611</f>
        <v>0</v>
      </c>
      <c r="O611" s="739">
        <f>[52]ACCOUNTS!O611</f>
        <v>0</v>
      </c>
      <c r="P611" s="739">
        <f>[52]ACCOUNTS!P611</f>
        <v>0</v>
      </c>
      <c r="Q611" s="739">
        <f>[52]ACCOUNTS!Q611</f>
        <v>0</v>
      </c>
      <c r="R611" s="739">
        <f>[52]ACCOUNTS!R611</f>
        <v>0</v>
      </c>
    </row>
    <row r="612" spans="1:18" outlineLevel="1">
      <c r="A612" s="734">
        <f>[52]ACCOUNTS!A612</f>
        <v>454.01</v>
      </c>
      <c r="B612" s="735" t="str">
        <f>[52]ACCOUNTS!B612</f>
        <v>Rental Revenue - Steam Plant</v>
      </c>
      <c r="C612" s="736">
        <f>[52]ACCOUNTS!C612</f>
        <v>63960.97</v>
      </c>
      <c r="D612" s="737">
        <f>[52]ACCOUNTS!D612</f>
        <v>63960.97</v>
      </c>
      <c r="E612" s="738">
        <f>[52]ACCOUNTS!E612</f>
        <v>0</v>
      </c>
      <c r="F612" s="738">
        <f>[52]ACCOUNTS!F612</f>
        <v>0</v>
      </c>
      <c r="G612" s="738">
        <f>[52]ACCOUNTS!G612</f>
        <v>63960.97</v>
      </c>
      <c r="H612" s="698"/>
      <c r="I612" s="739">
        <f>[52]ACCOUNTS!I612</f>
        <v>0</v>
      </c>
      <c r="J612" s="739">
        <f>[52]ACCOUNTS!J612</f>
        <v>0</v>
      </c>
      <c r="K612" s="739">
        <f>[52]ACCOUNTS!K612</f>
        <v>0</v>
      </c>
      <c r="L612" s="739">
        <f>[52]ACCOUNTS!L612</f>
        <v>0</v>
      </c>
      <c r="M612" s="739">
        <f>[52]ACCOUNTS!M612</f>
        <v>0</v>
      </c>
      <c r="N612" s="739">
        <f>[52]ACCOUNTS!N612</f>
        <v>0</v>
      </c>
      <c r="O612" s="739">
        <f>[52]ACCOUNTS!O612</f>
        <v>0</v>
      </c>
      <c r="P612" s="739">
        <f>[52]ACCOUNTS!P612</f>
        <v>0</v>
      </c>
      <c r="Q612" s="739">
        <f>[52]ACCOUNTS!Q612</f>
        <v>0</v>
      </c>
      <c r="R612" s="739" t="str">
        <f>[52]ACCOUNTS!R612</f>
        <v>PP.T</v>
      </c>
    </row>
    <row r="613" spans="1:18" outlineLevel="1">
      <c r="A613" s="734">
        <f>[52]ACCOUNTS!A613</f>
        <v>454.02</v>
      </c>
      <c r="B613" s="735" t="str">
        <f>[52]ACCOUNTS!B613</f>
        <v>Rental Revenue - Pole &amp; Personal Cell Site Contacts - Transmission</v>
      </c>
      <c r="C613" s="736">
        <f>[52]ACCOUNTS!C613</f>
        <v>5198339.0243848944</v>
      </c>
      <c r="D613" s="737">
        <f>[52]ACCOUNTS!D613</f>
        <v>5198339.0243848944</v>
      </c>
      <c r="E613" s="738">
        <f>[52]ACCOUNTS!E613</f>
        <v>0</v>
      </c>
      <c r="F613" s="738">
        <f>[52]ACCOUNTS!F613</f>
        <v>0</v>
      </c>
      <c r="G613" s="738">
        <f>[52]ACCOUNTS!G613</f>
        <v>5198339.0243848944</v>
      </c>
      <c r="H613" s="698"/>
      <c r="I613" s="739" t="str">
        <f>[52]ACCOUNTS!I613</f>
        <v>F_TRANS</v>
      </c>
      <c r="J613" s="739" t="str">
        <f>[52]ACCOUNTS!J613</f>
        <v>PC4</v>
      </c>
      <c r="K613" s="739" t="str">
        <f>[52]ACCOUNTS!K613</f>
        <v>DEM_2B</v>
      </c>
      <c r="L613" s="739" t="str">
        <f>[52]ACCOUNTS!L613</f>
        <v>ENERGY_2</v>
      </c>
      <c r="M613" s="739">
        <f>[52]ACCOUNTS!M613</f>
        <v>0</v>
      </c>
      <c r="N613" s="739">
        <f>[52]ACCOUNTS!N613</f>
        <v>0</v>
      </c>
      <c r="O613" s="739">
        <f>[52]ACCOUNTS!O613</f>
        <v>0</v>
      </c>
      <c r="P613" s="739">
        <f>[52]ACCOUNTS!P613</f>
        <v>0</v>
      </c>
      <c r="Q613" s="739">
        <f>[52]ACCOUNTS!Q613</f>
        <v>0</v>
      </c>
      <c r="R613" s="739">
        <f>[52]ACCOUNTS!R613</f>
        <v>0</v>
      </c>
    </row>
    <row r="614" spans="1:18" outlineLevel="1">
      <c r="A614" s="734">
        <f>[52]ACCOUNTS!A614</f>
        <v>454.03</v>
      </c>
      <c r="B614" s="735" t="str">
        <f>[52]ACCOUNTS!B614</f>
        <v>Rental Revenue - Pole &amp; Personal Cell Site Contacts - Distribution</v>
      </c>
      <c r="C614" s="736">
        <f>[52]ACCOUNTS!C614</f>
        <v>7250767.7256151056</v>
      </c>
      <c r="D614" s="737">
        <f>[52]ACCOUNTS!D614</f>
        <v>7250767.7256151056</v>
      </c>
      <c r="E614" s="738">
        <f>[52]ACCOUNTS!E614</f>
        <v>0</v>
      </c>
      <c r="F614" s="738">
        <f>[52]ACCOUNTS!F614</f>
        <v>0</v>
      </c>
      <c r="G614" s="738">
        <f>[52]ACCOUNTS!G614</f>
        <v>7250767.7256151056</v>
      </c>
      <c r="H614" s="698"/>
      <c r="I614" s="739">
        <f>[52]ACCOUNTS!I614</f>
        <v>0</v>
      </c>
      <c r="J614" s="739">
        <f>[52]ACCOUNTS!J614</f>
        <v>0</v>
      </c>
      <c r="K614" s="739">
        <f>[52]ACCOUNTS!K614</f>
        <v>0</v>
      </c>
      <c r="L614" s="739">
        <f>[52]ACCOUNTS!L614</f>
        <v>0</v>
      </c>
      <c r="M614" s="739">
        <f>[52]ACCOUNTS!M614</f>
        <v>0</v>
      </c>
      <c r="N614" s="739">
        <f>[52]ACCOUNTS!N614</f>
        <v>0</v>
      </c>
      <c r="O614" s="739">
        <f>[52]ACCOUNTS!O614</f>
        <v>0</v>
      </c>
      <c r="P614" s="739">
        <f>[52]ACCOUNTS!P614</f>
        <v>0</v>
      </c>
      <c r="Q614" s="739">
        <f>[52]ACCOUNTS!Q614</f>
        <v>0</v>
      </c>
      <c r="R614" s="739" t="str">
        <f>[52]ACCOUNTS!R614</f>
        <v>D364.T</v>
      </c>
    </row>
    <row r="615" spans="1:18" outlineLevel="1">
      <c r="A615" s="734">
        <f>[52]ACCOUNTS!A615</f>
        <v>454.04</v>
      </c>
      <c r="B615" s="735" t="str">
        <f>[52]ACCOUNTS!B615</f>
        <v>Rental Revenue - Land &amp; Bldg</v>
      </c>
      <c r="C615" s="736">
        <f>[52]ACCOUNTS!C615</f>
        <v>1222583.4099999999</v>
      </c>
      <c r="D615" s="737">
        <f>[52]ACCOUNTS!D615</f>
        <v>1222583.4099999999</v>
      </c>
      <c r="E615" s="738">
        <f>[52]ACCOUNTS!E615</f>
        <v>0</v>
      </c>
      <c r="F615" s="738">
        <f>[52]ACCOUNTS!F615</f>
        <v>0</v>
      </c>
      <c r="G615" s="738">
        <f>[52]ACCOUNTS!G615</f>
        <v>1222583.4099999999</v>
      </c>
      <c r="H615" s="698"/>
      <c r="I615" s="739">
        <f>[52]ACCOUNTS!I615</f>
        <v>0</v>
      </c>
      <c r="J615" s="739">
        <f>[52]ACCOUNTS!J615</f>
        <v>0</v>
      </c>
      <c r="K615" s="739">
        <f>[52]ACCOUNTS!K615</f>
        <v>0</v>
      </c>
      <c r="L615" s="739">
        <f>[52]ACCOUNTS!L615</f>
        <v>0</v>
      </c>
      <c r="M615" s="739">
        <f>[52]ACCOUNTS!M615</f>
        <v>0</v>
      </c>
      <c r="N615" s="739">
        <f>[52]ACCOUNTS!N615</f>
        <v>0</v>
      </c>
      <c r="O615" s="739">
        <f>[52]ACCOUNTS!O615</f>
        <v>0</v>
      </c>
      <c r="P615" s="739">
        <f>[52]ACCOUNTS!P615</f>
        <v>0</v>
      </c>
      <c r="Q615" s="739">
        <f>[52]ACCOUNTS!Q615</f>
        <v>0</v>
      </c>
      <c r="R615" s="739" t="str">
        <f>[52]ACCOUNTS!R615</f>
        <v>PTDP.T</v>
      </c>
    </row>
    <row r="616" spans="1:18" outlineLevel="1">
      <c r="A616" s="734">
        <f>[52]ACCOUNTS!A616</f>
        <v>454.05</v>
      </c>
      <c r="B616" s="735" t="str">
        <f>[52]ACCOUNTS!B616</f>
        <v>Rental Revenue - Transf &amp; Equip</v>
      </c>
      <c r="C616" s="736">
        <f>[52]ACCOUNTS!C616</f>
        <v>4617136.54</v>
      </c>
      <c r="D616" s="737">
        <f>[52]ACCOUNTS!D616</f>
        <v>4617136.54</v>
      </c>
      <c r="E616" s="738">
        <f>[52]ACCOUNTS!E616</f>
        <v>0</v>
      </c>
      <c r="F616" s="738">
        <f>[52]ACCOUNTS!F616</f>
        <v>0</v>
      </c>
      <c r="G616" s="738">
        <f>[52]ACCOUNTS!G616</f>
        <v>4617136.54</v>
      </c>
      <c r="H616" s="698"/>
      <c r="I616" s="739" t="str">
        <f>[52]ACCOUNTS!I616</f>
        <v>F_DISTR</v>
      </c>
      <c r="J616" s="739" t="str">
        <f>[52]ACCOUNTS!J616</f>
        <v>DEM</v>
      </c>
      <c r="K616" s="739" t="str">
        <f>[52]ACCOUNTS!K616</f>
        <v>DIR454.05</v>
      </c>
      <c r="L616" s="739">
        <f>[52]ACCOUNTS!L616</f>
        <v>0</v>
      </c>
      <c r="M616" s="739">
        <f>[52]ACCOUNTS!M616</f>
        <v>0</v>
      </c>
      <c r="N616" s="739">
        <f>[52]ACCOUNTS!N616</f>
        <v>0</v>
      </c>
      <c r="O616" s="739">
        <f>[52]ACCOUNTS!O616</f>
        <v>0</v>
      </c>
      <c r="P616" s="739">
        <f>[52]ACCOUNTS!P616</f>
        <v>0</v>
      </c>
      <c r="Q616" s="739">
        <f>[52]ACCOUNTS!Q616</f>
        <v>0</v>
      </c>
      <c r="R616" s="739">
        <f>[52]ACCOUNTS!R616</f>
        <v>0</v>
      </c>
    </row>
    <row r="617" spans="1:18" outlineLevel="1">
      <c r="A617" s="734">
        <f>[52]ACCOUNTS!A617</f>
        <v>456.01</v>
      </c>
      <c r="B617" s="735" t="str">
        <f>[52]ACCOUNTS!B617</f>
        <v>Other Elect Revenue -  Wheeling</v>
      </c>
      <c r="C617" s="736">
        <f>[52]ACCOUNTS!C617</f>
        <v>20178764.97850965</v>
      </c>
      <c r="D617" s="737">
        <f>[52]ACCOUNTS!D617</f>
        <v>18713608.219999999</v>
      </c>
      <c r="E617" s="738">
        <f>[52]ACCOUNTS!E617</f>
        <v>1465156.7585096518</v>
      </c>
      <c r="F617" s="738">
        <f>[52]ACCOUNTS!F617</f>
        <v>0</v>
      </c>
      <c r="G617" s="738">
        <f>[52]ACCOUNTS!G617</f>
        <v>20178764.97850965</v>
      </c>
      <c r="H617" s="698"/>
      <c r="I617" s="739" t="str">
        <f>[52]ACCOUNTS!I617</f>
        <v>F_TRANS</v>
      </c>
      <c r="J617" s="739" t="str">
        <f>[52]ACCOUNTS!J617</f>
        <v>PC4</v>
      </c>
      <c r="K617" s="739" t="str">
        <f>[52]ACCOUNTS!K617</f>
        <v>DEM_2B</v>
      </c>
      <c r="L617" s="739" t="str">
        <f>[52]ACCOUNTS!L617</f>
        <v>ENERGY_2</v>
      </c>
      <c r="M617" s="739">
        <f>[52]ACCOUNTS!M617</f>
        <v>0</v>
      </c>
      <c r="N617" s="739">
        <f>[52]ACCOUNTS!N617</f>
        <v>0</v>
      </c>
      <c r="O617" s="739">
        <f>[52]ACCOUNTS!O617</f>
        <v>0</v>
      </c>
      <c r="P617" s="739">
        <f>[52]ACCOUNTS!P617</f>
        <v>0</v>
      </c>
      <c r="Q617" s="739">
        <f>[52]ACCOUNTS!Q617</f>
        <v>0</v>
      </c>
      <c r="R617" s="739">
        <f>[52]ACCOUNTS!R617</f>
        <v>0</v>
      </c>
    </row>
    <row r="618" spans="1:18" outlineLevel="1">
      <c r="A618" s="734">
        <f>[52]ACCOUNTS!A618</f>
        <v>456.02</v>
      </c>
      <c r="B618" s="735" t="str">
        <f>[52]ACCOUNTS!B618</f>
        <v>Other Elect Revenue - Dist O&amp;M</v>
      </c>
      <c r="C618" s="736">
        <f>[52]ACCOUNTS!C618</f>
        <v>402045.72</v>
      </c>
      <c r="D618" s="737">
        <f>[52]ACCOUNTS!D618</f>
        <v>402045.72</v>
      </c>
      <c r="E618" s="738">
        <f>[52]ACCOUNTS!E618</f>
        <v>0</v>
      </c>
      <c r="F618" s="738">
        <f>[52]ACCOUNTS!F618</f>
        <v>0</v>
      </c>
      <c r="G618" s="738">
        <f>[52]ACCOUNTS!G618</f>
        <v>402045.72</v>
      </c>
      <c r="H618" s="698"/>
      <c r="I618" s="739">
        <f>[52]ACCOUNTS!I618</f>
        <v>0</v>
      </c>
      <c r="J618" s="739">
        <f>[52]ACCOUNTS!J618</f>
        <v>0</v>
      </c>
      <c r="K618" s="739">
        <f>[52]ACCOUNTS!K618</f>
        <v>0</v>
      </c>
      <c r="L618" s="739">
        <f>[52]ACCOUNTS!L618</f>
        <v>0</v>
      </c>
      <c r="M618" s="739">
        <f>[52]ACCOUNTS!M618</f>
        <v>0</v>
      </c>
      <c r="N618" s="739">
        <f>[52]ACCOUNTS!N618</f>
        <v>0</v>
      </c>
      <c r="O618" s="739">
        <f>[52]ACCOUNTS!O618</f>
        <v>0</v>
      </c>
      <c r="P618" s="739">
        <f>[52]ACCOUNTS!P618</f>
        <v>0</v>
      </c>
      <c r="Q618" s="739">
        <f>[52]ACCOUNTS!Q618</f>
        <v>0</v>
      </c>
      <c r="R618" s="739" t="str">
        <f>[52]ACCOUNTS!R618</f>
        <v>LINE.T</v>
      </c>
    </row>
    <row r="619" spans="1:18" outlineLevel="1">
      <c r="A619" s="734">
        <f>[52]ACCOUNTS!A619</f>
        <v>456.03</v>
      </c>
      <c r="B619" s="735" t="str">
        <f>[52]ACCOUNTS!B619</f>
        <v>Other Elect Revenue - Summit Buyout</v>
      </c>
      <c r="C619" s="736">
        <f>[52]ACCOUNTS!C619</f>
        <v>403943.36</v>
      </c>
      <c r="D619" s="737">
        <f>[52]ACCOUNTS!D619</f>
        <v>1262509.49</v>
      </c>
      <c r="E619" s="738">
        <f>[52]ACCOUNTS!E619</f>
        <v>-858566.13</v>
      </c>
      <c r="F619" s="738">
        <f>[52]ACCOUNTS!F619</f>
        <v>0</v>
      </c>
      <c r="G619" s="738">
        <f>[52]ACCOUNTS!G619</f>
        <v>403943.36</v>
      </c>
      <c r="H619" s="698"/>
      <c r="I619" s="739">
        <f>[52]ACCOUNTS!I619</f>
        <v>0</v>
      </c>
      <c r="J619" s="739">
        <f>[52]ACCOUNTS!J619</f>
        <v>0</v>
      </c>
      <c r="K619" s="739">
        <f>[52]ACCOUNTS!K619</f>
        <v>0</v>
      </c>
      <c r="L619" s="739">
        <f>[52]ACCOUNTS!L619</f>
        <v>0</v>
      </c>
      <c r="M619" s="739">
        <f>[52]ACCOUNTS!M619</f>
        <v>0</v>
      </c>
      <c r="N619" s="739">
        <f>[52]ACCOUNTS!N619</f>
        <v>0</v>
      </c>
      <c r="O619" s="739">
        <f>[52]ACCOUNTS!O619</f>
        <v>0</v>
      </c>
      <c r="P619" s="739">
        <f>[52]ACCOUNTS!P619</f>
        <v>0</v>
      </c>
      <c r="Q619" s="739">
        <f>[52]ACCOUNTS!Q619</f>
        <v>0</v>
      </c>
      <c r="R619" s="739" t="str">
        <f>[52]ACCOUNTS!R619</f>
        <v>GP.T</v>
      </c>
    </row>
    <row r="620" spans="1:18" outlineLevel="1">
      <c r="A620" s="734">
        <f>[52]ACCOUNTS!A620</f>
        <v>456.04</v>
      </c>
      <c r="B620" s="735" t="str">
        <f>[52]ACCOUNTS!B620</f>
        <v>Other Elect Revenue - PCS</v>
      </c>
      <c r="C620" s="736">
        <f>[52]ACCOUNTS!C620</f>
        <v>35693.46</v>
      </c>
      <c r="D620" s="737">
        <f>[52]ACCOUNTS!D620</f>
        <v>35693.46</v>
      </c>
      <c r="E620" s="738">
        <f>[52]ACCOUNTS!E620</f>
        <v>0</v>
      </c>
      <c r="F620" s="738">
        <f>[52]ACCOUNTS!F620</f>
        <v>0</v>
      </c>
      <c r="G620" s="738">
        <f>[52]ACCOUNTS!G620</f>
        <v>35693.46</v>
      </c>
      <c r="H620" s="698"/>
      <c r="I620" s="739">
        <f>[52]ACCOUNTS!I620</f>
        <v>0</v>
      </c>
      <c r="J620" s="739">
        <f>[52]ACCOUNTS!J620</f>
        <v>0</v>
      </c>
      <c r="K620" s="739">
        <f>[52]ACCOUNTS!K620</f>
        <v>0</v>
      </c>
      <c r="L620" s="739">
        <f>[52]ACCOUNTS!L620</f>
        <v>0</v>
      </c>
      <c r="M620" s="739">
        <f>[52]ACCOUNTS!M620</f>
        <v>0</v>
      </c>
      <c r="N620" s="739">
        <f>[52]ACCOUNTS!N620</f>
        <v>0</v>
      </c>
      <c r="O620" s="739">
        <f>[52]ACCOUNTS!O620</f>
        <v>0</v>
      </c>
      <c r="P620" s="739">
        <f>[52]ACCOUNTS!P620</f>
        <v>0</v>
      </c>
      <c r="Q620" s="739">
        <f>[52]ACCOUNTS!Q620</f>
        <v>0</v>
      </c>
      <c r="R620" s="739" t="str">
        <f>[52]ACCOUNTS!R620</f>
        <v>D364.T</v>
      </c>
    </row>
    <row r="621" spans="1:18" outlineLevel="1">
      <c r="A621" s="734">
        <f>[52]ACCOUNTS!A621</f>
        <v>456.05</v>
      </c>
      <c r="B621" s="735" t="str">
        <f>[52]ACCOUNTS!B621</f>
        <v>Other Elect Revenue - Non-Core Gas Sales</v>
      </c>
      <c r="C621" s="736">
        <f>[52]ACCOUNTS!C621</f>
        <v>21415123.754653767</v>
      </c>
      <c r="D621" s="737">
        <f>[52]ACCOUNTS!D621</f>
        <v>69470811.980000004</v>
      </c>
      <c r="E621" s="738">
        <f>[52]ACCOUNTS!E621</f>
        <v>-48055688.225346237</v>
      </c>
      <c r="F621" s="738">
        <f>[52]ACCOUNTS!F621</f>
        <v>0</v>
      </c>
      <c r="G621" s="738">
        <f>[52]ACCOUNTS!G621</f>
        <v>21415123.754653767</v>
      </c>
      <c r="H621" s="698"/>
      <c r="I621" s="739">
        <f>[52]ACCOUNTS!I621</f>
        <v>0</v>
      </c>
      <c r="J621" s="739">
        <f>[52]ACCOUNTS!J621</f>
        <v>0</v>
      </c>
      <c r="K621" s="739">
        <f>[52]ACCOUNTS!K621</f>
        <v>0</v>
      </c>
      <c r="L621" s="739">
        <f>[52]ACCOUNTS!L621</f>
        <v>0</v>
      </c>
      <c r="M621" s="739">
        <f>[52]ACCOUNTS!M621</f>
        <v>0</v>
      </c>
      <c r="N621" s="739">
        <f>[52]ACCOUNTS!N621</f>
        <v>0</v>
      </c>
      <c r="O621" s="739">
        <f>[52]ACCOUNTS!O621</f>
        <v>0</v>
      </c>
      <c r="P621" s="739">
        <f>[52]ACCOUNTS!P621</f>
        <v>0</v>
      </c>
      <c r="Q621" s="739">
        <f>[52]ACCOUNTS!Q621</f>
        <v>0</v>
      </c>
      <c r="R621" s="739" t="str">
        <f>[52]ACCOUNTS!R621</f>
        <v>PP.T</v>
      </c>
    </row>
    <row r="622" spans="1:18" outlineLevel="1">
      <c r="A622" s="734">
        <f>[52]ACCOUNTS!A622</f>
        <v>456.06</v>
      </c>
      <c r="B622" s="735" t="str">
        <f>[52]ACCOUNTS!B622</f>
        <v>Other Elect Revenue -Green Energy Option</v>
      </c>
      <c r="C622" s="736">
        <f>[52]ACCOUNTS!C622</f>
        <v>0</v>
      </c>
      <c r="D622" s="737">
        <f>[52]ACCOUNTS!D622</f>
        <v>-684145.61</v>
      </c>
      <c r="E622" s="738">
        <f>[52]ACCOUNTS!E622</f>
        <v>684145.61</v>
      </c>
      <c r="F622" s="738">
        <f>[52]ACCOUNTS!F622</f>
        <v>0</v>
      </c>
      <c r="G622" s="738">
        <f>[52]ACCOUNTS!G622</f>
        <v>0</v>
      </c>
      <c r="H622" s="698"/>
      <c r="I622" s="739" t="str">
        <f>[52]ACCOUNTS!I622</f>
        <v>F_PRODU</v>
      </c>
      <c r="J622" s="739" t="str">
        <f>[52]ACCOUNTS!J622</f>
        <v>PC4</v>
      </c>
      <c r="K622" s="739" t="str">
        <f>[52]ACCOUNTS!K622</f>
        <v>DEM_2B</v>
      </c>
      <c r="L622" s="739" t="str">
        <f>[52]ACCOUNTS!L622</f>
        <v>ENERGY_2</v>
      </c>
      <c r="M622" s="739">
        <f>[52]ACCOUNTS!M622</f>
        <v>0</v>
      </c>
      <c r="N622" s="739">
        <f>[52]ACCOUNTS!N622</f>
        <v>0</v>
      </c>
      <c r="O622" s="739">
        <f>[52]ACCOUNTS!O622</f>
        <v>0</v>
      </c>
      <c r="P622" s="739">
        <f>[52]ACCOUNTS!P622</f>
        <v>0</v>
      </c>
      <c r="Q622" s="739">
        <f>[52]ACCOUNTS!Q622</f>
        <v>0</v>
      </c>
      <c r="R622" s="739">
        <f>[52]ACCOUNTS!R622</f>
        <v>0</v>
      </c>
    </row>
    <row r="623" spans="1:18" outlineLevel="1">
      <c r="A623" s="734">
        <f>[52]ACCOUNTS!A623</f>
        <v>456.07</v>
      </c>
      <c r="B623" s="735" t="str">
        <f>[52]ACCOUNTS!B623</f>
        <v>Other Elect Revenue - Sumas Water Sale</v>
      </c>
      <c r="C623" s="736">
        <f>[52]ACCOUNTS!C623</f>
        <v>16227.01</v>
      </c>
      <c r="D623" s="737">
        <f>[52]ACCOUNTS!D623</f>
        <v>16227.01</v>
      </c>
      <c r="E623" s="738">
        <f>[52]ACCOUNTS!E623</f>
        <v>0</v>
      </c>
      <c r="F623" s="738">
        <f>[52]ACCOUNTS!F623</f>
        <v>0</v>
      </c>
      <c r="G623" s="738">
        <f>[52]ACCOUNTS!G623</f>
        <v>16227.01</v>
      </c>
      <c r="H623" s="698"/>
      <c r="I623" s="739">
        <f>[52]ACCOUNTS!I623</f>
        <v>0</v>
      </c>
      <c r="J623" s="739">
        <f>[52]ACCOUNTS!J623</f>
        <v>0</v>
      </c>
      <c r="K623" s="739">
        <f>[52]ACCOUNTS!K623</f>
        <v>0</v>
      </c>
      <c r="L623" s="739">
        <f>[52]ACCOUNTS!L623</f>
        <v>0</v>
      </c>
      <c r="M623" s="739">
        <f>[52]ACCOUNTS!M623</f>
        <v>0</v>
      </c>
      <c r="N623" s="739">
        <f>[52]ACCOUNTS!N623</f>
        <v>0</v>
      </c>
      <c r="O623" s="739">
        <f>[52]ACCOUNTS!O623</f>
        <v>0</v>
      </c>
      <c r="P623" s="739">
        <f>[52]ACCOUNTS!P623</f>
        <v>0</v>
      </c>
      <c r="Q623" s="739">
        <f>[52]ACCOUNTS!Q623</f>
        <v>0</v>
      </c>
      <c r="R623" s="739" t="str">
        <f>[52]ACCOUNTS!R623</f>
        <v>PP.T</v>
      </c>
    </row>
    <row r="624" spans="1:18" outlineLevel="1">
      <c r="A624" s="734">
        <f>[52]ACCOUNTS!A624</f>
        <v>456.08</v>
      </c>
      <c r="B624" s="735" t="str">
        <f>[52]ACCOUNTS!B624</f>
        <v>Other Elect Revenue - Intolight</v>
      </c>
      <c r="C624" s="736">
        <f>[52]ACCOUNTS!C624</f>
        <v>1720.49</v>
      </c>
      <c r="D624" s="737">
        <f>[52]ACCOUNTS!D624</f>
        <v>1720.49</v>
      </c>
      <c r="E624" s="738">
        <f>[52]ACCOUNTS!E624</f>
        <v>0</v>
      </c>
      <c r="F624" s="738">
        <f>[52]ACCOUNTS!F624</f>
        <v>0</v>
      </c>
      <c r="G624" s="738">
        <f>[52]ACCOUNTS!G624</f>
        <v>1720.49</v>
      </c>
      <c r="H624" s="698"/>
      <c r="I624" s="739" t="str">
        <f>[52]ACCOUNTS!I624</f>
        <v>F_DISTR</v>
      </c>
      <c r="J624" s="739" t="str">
        <f>[52]ACCOUNTS!J624</f>
        <v>CUS</v>
      </c>
      <c r="K624" s="739">
        <f>[52]ACCOUNTS!K624</f>
        <v>0</v>
      </c>
      <c r="L624" s="739">
        <f>[52]ACCOUNTS!L624</f>
        <v>0</v>
      </c>
      <c r="M624" s="739" t="str">
        <f>[52]ACCOUNTS!M624</f>
        <v>DIR373.00</v>
      </c>
      <c r="N624" s="739">
        <f>[52]ACCOUNTS!N624</f>
        <v>0</v>
      </c>
      <c r="O624" s="739">
        <f>[52]ACCOUNTS!O624</f>
        <v>0</v>
      </c>
      <c r="P624" s="739">
        <f>[52]ACCOUNTS!P624</f>
        <v>0</v>
      </c>
      <c r="Q624" s="739">
        <f>[52]ACCOUNTS!Q624</f>
        <v>0</v>
      </c>
      <c r="R624" s="739">
        <f>[52]ACCOUNTS!R624</f>
        <v>0</v>
      </c>
    </row>
    <row r="625" spans="1:18" outlineLevel="1">
      <c r="A625" s="734">
        <f>[52]ACCOUNTS!A625</f>
        <v>456.09</v>
      </c>
      <c r="B625" s="735" t="str">
        <f>[52]ACCOUNTS!B625</f>
        <v>Other Elect Revenue - REC Revenue</v>
      </c>
      <c r="C625" s="736">
        <f>[52]ACCOUNTS!C625</f>
        <v>0</v>
      </c>
      <c r="D625" s="737">
        <f>[52]ACCOUNTS!D625</f>
        <v>544146.44999999995</v>
      </c>
      <c r="E625" s="738">
        <f>[52]ACCOUNTS!E625</f>
        <v>-544146.44999999995</v>
      </c>
      <c r="F625" s="738">
        <f>[52]ACCOUNTS!F625</f>
        <v>0</v>
      </c>
      <c r="G625" s="738">
        <f>[52]ACCOUNTS!G625</f>
        <v>0</v>
      </c>
      <c r="H625" s="698"/>
      <c r="I625" s="739" t="str">
        <f>[52]ACCOUNTS!I625</f>
        <v>F_PRODU</v>
      </c>
      <c r="J625" s="739" t="str">
        <f>[52]ACCOUNTS!J625</f>
        <v>PC4</v>
      </c>
      <c r="K625" s="739" t="str">
        <f>[52]ACCOUNTS!K625</f>
        <v>DEM_2B</v>
      </c>
      <c r="L625" s="739" t="str">
        <f>[52]ACCOUNTS!L625</f>
        <v>ENERGY_2</v>
      </c>
      <c r="M625" s="739">
        <f>[52]ACCOUNTS!M625</f>
        <v>0</v>
      </c>
      <c r="N625" s="739">
        <f>[52]ACCOUNTS!N625</f>
        <v>0</v>
      </c>
      <c r="O625" s="739">
        <f>[52]ACCOUNTS!O625</f>
        <v>0</v>
      </c>
      <c r="P625" s="739">
        <f>[52]ACCOUNTS!P625</f>
        <v>0</v>
      </c>
      <c r="Q625" s="739">
        <f>[52]ACCOUNTS!Q625</f>
        <v>0</v>
      </c>
      <c r="R625" s="739">
        <f>[52]ACCOUNTS!R625</f>
        <v>0</v>
      </c>
    </row>
    <row r="626" spans="1:18" outlineLevel="1">
      <c r="A626" s="734">
        <f>[52]ACCOUNTS!A626</f>
        <v>456.1</v>
      </c>
      <c r="B626" s="735" t="str">
        <f>[52]ACCOUNTS!B626</f>
        <v>Other Elect Revenue - Cedar Hills Facility Fee</v>
      </c>
      <c r="C626" s="736">
        <f>[52]ACCOUNTS!C626</f>
        <v>81157.8</v>
      </c>
      <c r="D626" s="737">
        <f>[52]ACCOUNTS!D626</f>
        <v>81157.8</v>
      </c>
      <c r="E626" s="738">
        <f>[52]ACCOUNTS!E626</f>
        <v>0</v>
      </c>
      <c r="F626" s="738">
        <f>[52]ACCOUNTS!F626</f>
        <v>0</v>
      </c>
      <c r="G626" s="738">
        <f>[52]ACCOUNTS!G626</f>
        <v>81157.8</v>
      </c>
      <c r="H626" s="698"/>
      <c r="I626" s="739" t="str">
        <f>[52]ACCOUNTS!I626</f>
        <v>F_PRODU</v>
      </c>
      <c r="J626" s="739" t="str">
        <f>[52]ACCOUNTS!J626</f>
        <v>PC4</v>
      </c>
      <c r="K626" s="739" t="str">
        <f>[52]ACCOUNTS!K626</f>
        <v>DEM_2B</v>
      </c>
      <c r="L626" s="739" t="str">
        <f>[52]ACCOUNTS!L626</f>
        <v>ENERGY_2</v>
      </c>
      <c r="M626" s="739">
        <f>[52]ACCOUNTS!M626</f>
        <v>0</v>
      </c>
      <c r="N626" s="739">
        <f>[52]ACCOUNTS!N626</f>
        <v>0</v>
      </c>
      <c r="O626" s="739">
        <f>[52]ACCOUNTS!O626</f>
        <v>0</v>
      </c>
      <c r="P626" s="739">
        <f>[52]ACCOUNTS!P626</f>
        <v>0</v>
      </c>
      <c r="Q626" s="739">
        <f>[52]ACCOUNTS!Q626</f>
        <v>0</v>
      </c>
      <c r="R626" s="739">
        <f>[52]ACCOUNTS!R626</f>
        <v>0</v>
      </c>
    </row>
    <row r="627" spans="1:18" outlineLevel="1">
      <c r="A627" s="734">
        <f>[52]ACCOUNTS!A627</f>
        <v>456.11</v>
      </c>
      <c r="B627" s="742" t="str">
        <f>[52]ACCOUNTS!B627</f>
        <v>Other Elect Revenue -  Biogas Amortization</v>
      </c>
      <c r="C627" s="736">
        <f>[52]ACCOUNTS!C627</f>
        <v>-117872.25000000012</v>
      </c>
      <c r="D627" s="737">
        <f>[52]ACCOUNTS!D627</f>
        <v>-117872.25000000012</v>
      </c>
      <c r="E627" s="738">
        <f>[52]ACCOUNTS!E627</f>
        <v>0</v>
      </c>
      <c r="F627" s="738">
        <f>[52]ACCOUNTS!F627</f>
        <v>0</v>
      </c>
      <c r="G627" s="738">
        <f>[52]ACCOUNTS!G627</f>
        <v>-117872.25000000012</v>
      </c>
      <c r="H627" s="698"/>
      <c r="I627" s="739" t="str">
        <f>[52]ACCOUNTS!I627</f>
        <v>F_PRODU</v>
      </c>
      <c r="J627" s="739" t="str">
        <f>[52]ACCOUNTS!J627</f>
        <v>PC4</v>
      </c>
      <c r="K627" s="739" t="str">
        <f>[52]ACCOUNTS!K627</f>
        <v>DEM_2B</v>
      </c>
      <c r="L627" s="739" t="str">
        <f>[52]ACCOUNTS!L627</f>
        <v>ENERGY_2</v>
      </c>
      <c r="M627" s="739">
        <f>[52]ACCOUNTS!M627</f>
        <v>0</v>
      </c>
      <c r="N627" s="739">
        <f>[52]ACCOUNTS!N627</f>
        <v>0</v>
      </c>
      <c r="O627" s="739">
        <f>[52]ACCOUNTS!O627</f>
        <v>0</v>
      </c>
      <c r="P627" s="739">
        <f>[52]ACCOUNTS!P627</f>
        <v>0</v>
      </c>
      <c r="Q627" s="739">
        <f>[52]ACCOUNTS!Q627</f>
        <v>0</v>
      </c>
      <c r="R627" s="739">
        <f>[52]ACCOUNTS!R627</f>
        <v>0</v>
      </c>
    </row>
    <row r="628" spans="1:18" outlineLevel="1">
      <c r="A628" s="734">
        <f>[52]ACCOUNTS!A628</f>
        <v>456.12</v>
      </c>
      <c r="B628" s="742" t="str">
        <f>[52]ACCOUNTS!B628</f>
        <v>Other Elect Revenue -  Ferndale Plant</v>
      </c>
      <c r="C628" s="736">
        <f>[52]ACCOUNTS!C628</f>
        <v>305.69</v>
      </c>
      <c r="D628" s="737">
        <f>[52]ACCOUNTS!D628</f>
        <v>305.69</v>
      </c>
      <c r="E628" s="738">
        <f>[52]ACCOUNTS!E628</f>
        <v>0</v>
      </c>
      <c r="F628" s="738">
        <f>[52]ACCOUNTS!F628</f>
        <v>0</v>
      </c>
      <c r="G628" s="738">
        <f>[52]ACCOUNTS!G628</f>
        <v>305.69</v>
      </c>
      <c r="H628" s="698"/>
      <c r="I628" s="739">
        <f>[52]ACCOUNTS!I628</f>
        <v>0</v>
      </c>
      <c r="J628" s="739">
        <f>[52]ACCOUNTS!J628</f>
        <v>0</v>
      </c>
      <c r="K628" s="739">
        <f>[52]ACCOUNTS!K628</f>
        <v>0</v>
      </c>
      <c r="L628" s="739">
        <f>[52]ACCOUNTS!L628</f>
        <v>0</v>
      </c>
      <c r="M628" s="739">
        <f>[52]ACCOUNTS!M628</f>
        <v>0</v>
      </c>
      <c r="N628" s="739">
        <f>[52]ACCOUNTS!N628</f>
        <v>0</v>
      </c>
      <c r="O628" s="739">
        <f>[52]ACCOUNTS!O628</f>
        <v>0</v>
      </c>
      <c r="P628" s="739">
        <f>[52]ACCOUNTS!P628</f>
        <v>0</v>
      </c>
      <c r="Q628" s="739">
        <f>[52]ACCOUNTS!Q628</f>
        <v>0</v>
      </c>
      <c r="R628" s="739" t="str">
        <f>[52]ACCOUNTS!R628</f>
        <v>PP.T</v>
      </c>
    </row>
    <row r="629" spans="1:18" outlineLevel="1">
      <c r="A629" s="734">
        <f>[52]ACCOUNTS!A629</f>
        <v>456.13</v>
      </c>
      <c r="B629" s="742" t="str">
        <f>[52]ACCOUNTS!B629</f>
        <v>Other Elect Revenue - Misc</v>
      </c>
      <c r="C629" s="736">
        <f>[52]ACCOUNTS!C629</f>
        <v>223368.24</v>
      </c>
      <c r="D629" s="737">
        <f>[52]ACCOUNTS!D629</f>
        <v>223368.24</v>
      </c>
      <c r="E629" s="738">
        <f>[52]ACCOUNTS!E629</f>
        <v>0</v>
      </c>
      <c r="F629" s="738">
        <f>[52]ACCOUNTS!F629</f>
        <v>0</v>
      </c>
      <c r="G629" s="738">
        <f>[52]ACCOUNTS!G629</f>
        <v>223368.24</v>
      </c>
      <c r="H629" s="698"/>
      <c r="I629" s="739">
        <f>[52]ACCOUNTS!I629</f>
        <v>0</v>
      </c>
      <c r="J629" s="739">
        <f>[52]ACCOUNTS!J629</f>
        <v>0</v>
      </c>
      <c r="K629" s="739">
        <f>[52]ACCOUNTS!K629</f>
        <v>0</v>
      </c>
      <c r="L629" s="739">
        <f>[52]ACCOUNTS!L629</f>
        <v>0</v>
      </c>
      <c r="M629" s="739">
        <f>[52]ACCOUNTS!M629</f>
        <v>0</v>
      </c>
      <c r="N629" s="739">
        <f>[52]ACCOUNTS!N629</f>
        <v>0</v>
      </c>
      <c r="O629" s="739">
        <f>[52]ACCOUNTS!O629</f>
        <v>0</v>
      </c>
      <c r="P629" s="739">
        <f>[52]ACCOUNTS!P629</f>
        <v>0</v>
      </c>
      <c r="Q629" s="739">
        <f>[52]ACCOUNTS!Q629</f>
        <v>0</v>
      </c>
      <c r="R629" s="739" t="str">
        <f>[52]ACCOUNTS!R629</f>
        <v>DP.T</v>
      </c>
    </row>
    <row r="630" spans="1:18" outlineLevel="1">
      <c r="A630" s="734">
        <f>[52]ACCOUNTS!A630</f>
        <v>456.14</v>
      </c>
      <c r="B630" s="742" t="str">
        <f>[52]ACCOUNTS!B630</f>
        <v>Other Elect Revenue -  Decoupling Amortization</v>
      </c>
      <c r="C630" s="736">
        <f>[52]ACCOUNTS!C630</f>
        <v>138492.68999999575</v>
      </c>
      <c r="D630" s="737">
        <f>[52]ACCOUNTS!D630</f>
        <v>12893133.630000001</v>
      </c>
      <c r="E630" s="738">
        <f>[52]ACCOUNTS!E630</f>
        <v>-12754640.940000005</v>
      </c>
      <c r="F630" s="738">
        <f>[52]ACCOUNTS!F630</f>
        <v>0</v>
      </c>
      <c r="G630" s="738">
        <f>[52]ACCOUNTS!G630</f>
        <v>138492.68999999575</v>
      </c>
      <c r="H630" s="698"/>
      <c r="I630" s="739">
        <f>[52]ACCOUNTS!I630</f>
        <v>0</v>
      </c>
      <c r="J630" s="739">
        <f>[52]ACCOUNTS!J630</f>
        <v>0</v>
      </c>
      <c r="K630" s="739">
        <f>[52]ACCOUNTS!K630</f>
        <v>0</v>
      </c>
      <c r="L630" s="739">
        <f>[52]ACCOUNTS!L630</f>
        <v>0</v>
      </c>
      <c r="M630" s="739">
        <f>[52]ACCOUNTS!M630</f>
        <v>0</v>
      </c>
      <c r="N630" s="739">
        <f>[52]ACCOUNTS!N630</f>
        <v>0</v>
      </c>
      <c r="O630" s="739">
        <f>[52]ACCOUNTS!O630</f>
        <v>0</v>
      </c>
      <c r="P630" s="739">
        <f>[52]ACCOUNTS!P630</f>
        <v>0</v>
      </c>
      <c r="Q630" s="739">
        <f>[52]ACCOUNTS!Q630</f>
        <v>0</v>
      </c>
      <c r="R630" s="739" t="str">
        <f>[52]ACCOUNTS!R630</f>
        <v>DP.T</v>
      </c>
    </row>
    <row r="631" spans="1:18" outlineLevel="1">
      <c r="A631" s="734">
        <f>[52]ACCOUNTS!A631</f>
        <v>456.15</v>
      </c>
      <c r="B631" s="742" t="str">
        <f>[52]ACCOUNTS!B631</f>
        <v>Other Elect Revenue - Transmission Transportation</v>
      </c>
      <c r="C631" s="736">
        <f>[52]ACCOUNTS!C631</f>
        <v>0</v>
      </c>
      <c r="D631" s="737">
        <f>[52]ACCOUNTS!D631</f>
        <v>10345744.779999999</v>
      </c>
      <c r="E631" s="738">
        <f>[52]ACCOUNTS!E631</f>
        <v>-10345744.779999999</v>
      </c>
      <c r="F631" s="738">
        <f>[52]ACCOUNTS!F631</f>
        <v>0</v>
      </c>
      <c r="G631" s="738">
        <f>[52]ACCOUNTS!G631</f>
        <v>0</v>
      </c>
      <c r="H631" s="698"/>
      <c r="I631" s="739" t="str">
        <f>[52]ACCOUNTS!I631</f>
        <v>F_TRANS</v>
      </c>
      <c r="J631" s="739" t="str">
        <f>[52]ACCOUNTS!J631</f>
        <v>CUS</v>
      </c>
      <c r="K631" s="746">
        <f>[52]ACCOUNTS!K631</f>
        <v>0</v>
      </c>
      <c r="L631" s="739">
        <f>[52]ACCOUNTS!L631</f>
        <v>0</v>
      </c>
      <c r="M631" s="738" t="str">
        <f>[52]ACCOUNTS!M631</f>
        <v>DIR_449</v>
      </c>
      <c r="N631" s="739">
        <f>[52]ACCOUNTS!N631</f>
        <v>0</v>
      </c>
      <c r="O631" s="739">
        <f>[52]ACCOUNTS!O631</f>
        <v>0</v>
      </c>
      <c r="P631" s="739">
        <f>[52]ACCOUNTS!P631</f>
        <v>0</v>
      </c>
      <c r="Q631" s="739">
        <f>[52]ACCOUNTS!Q631</f>
        <v>0</v>
      </c>
      <c r="R631" s="739">
        <f>[52]ACCOUNTS!R631</f>
        <v>0</v>
      </c>
    </row>
    <row r="632" spans="1:18" outlineLevel="1">
      <c r="A632" s="734">
        <f>[52]ACCOUNTS!A632</f>
        <v>456.16</v>
      </c>
      <c r="B632" s="735" t="str">
        <f>[52]ACCOUNTS!B632</f>
        <v>Other Elect Revenue - Special Contract Wheeling</v>
      </c>
      <c r="C632" s="736">
        <f>[52]ACCOUNTS!C632</f>
        <v>1010226.96</v>
      </c>
      <c r="D632" s="737">
        <f>[52]ACCOUNTS!D632</f>
        <v>0</v>
      </c>
      <c r="E632" s="738">
        <f>[52]ACCOUNTS!E632</f>
        <v>1010226.96</v>
      </c>
      <c r="F632" s="738">
        <f>[52]ACCOUNTS!F632</f>
        <v>0</v>
      </c>
      <c r="G632" s="738">
        <f>[52]ACCOUNTS!G632</f>
        <v>1010226.96</v>
      </c>
      <c r="H632" s="698"/>
      <c r="I632" s="739" t="str">
        <f>[52]ACCOUNTS!I632</f>
        <v>F_TRANS</v>
      </c>
      <c r="J632" s="739" t="str">
        <f>[52]ACCOUNTS!J632</f>
        <v>CUS</v>
      </c>
      <c r="K632" s="739">
        <f>[52]ACCOUNTS!K632</f>
        <v>0</v>
      </c>
      <c r="L632" s="739">
        <f>[52]ACCOUNTS!L632</f>
        <v>0</v>
      </c>
      <c r="M632" s="739" t="str">
        <f>[52]ACCOUNTS!M632</f>
        <v>DIR_SC</v>
      </c>
      <c r="N632" s="739">
        <f>[52]ACCOUNTS!N632</f>
        <v>0</v>
      </c>
      <c r="O632" s="739">
        <f>[52]ACCOUNTS!O632</f>
        <v>0</v>
      </c>
      <c r="P632" s="739">
        <f>[52]ACCOUNTS!P632</f>
        <v>0</v>
      </c>
      <c r="Q632" s="739">
        <f>[52]ACCOUNTS!Q632</f>
        <v>0</v>
      </c>
      <c r="R632" s="739">
        <f>[52]ACCOUNTS!R632</f>
        <v>0</v>
      </c>
    </row>
    <row r="633" spans="1:18" outlineLevel="1">
      <c r="A633" s="734" t="str">
        <f>[52]ACCOUNTS!A633</f>
        <v>~</v>
      </c>
      <c r="B633" s="735" t="str">
        <f>[52]ACCOUNTS!B633</f>
        <v>~</v>
      </c>
      <c r="C633" s="736">
        <f>[52]ACCOUNTS!C633</f>
        <v>0</v>
      </c>
      <c r="D633" s="737">
        <f>[52]ACCOUNTS!D633</f>
        <v>0</v>
      </c>
      <c r="E633" s="738">
        <f>[52]ACCOUNTS!E633</f>
        <v>0</v>
      </c>
      <c r="F633" s="738">
        <f>[52]ACCOUNTS!F633</f>
        <v>0</v>
      </c>
      <c r="G633" s="738">
        <f>[52]ACCOUNTS!G633</f>
        <v>0</v>
      </c>
      <c r="H633" s="698"/>
      <c r="I633" s="739">
        <f>[52]ACCOUNTS!I633</f>
        <v>0</v>
      </c>
      <c r="J633" s="739">
        <f>[52]ACCOUNTS!J633</f>
        <v>0</v>
      </c>
      <c r="K633" s="739">
        <f>[52]ACCOUNTS!K633</f>
        <v>0</v>
      </c>
      <c r="L633" s="739">
        <f>[52]ACCOUNTS!L633</f>
        <v>0</v>
      </c>
      <c r="M633" s="739">
        <f>[52]ACCOUNTS!M633</f>
        <v>0</v>
      </c>
      <c r="N633" s="739">
        <f>[52]ACCOUNTS!N633</f>
        <v>0</v>
      </c>
      <c r="O633" s="739">
        <f>[52]ACCOUNTS!O633</f>
        <v>0</v>
      </c>
      <c r="P633" s="739">
        <f>[52]ACCOUNTS!P633</f>
        <v>0</v>
      </c>
      <c r="Q633" s="739">
        <f>[52]ACCOUNTS!Q633</f>
        <v>0</v>
      </c>
      <c r="R633" s="739">
        <f>[52]ACCOUNTS!R633</f>
        <v>0</v>
      </c>
    </row>
    <row r="634" spans="1:18" outlineLevel="1">
      <c r="A634" s="734" t="str">
        <f>[52]ACCOUNTS!A634</f>
        <v>~</v>
      </c>
      <c r="B634" s="735" t="str">
        <f>[52]ACCOUNTS!B634</f>
        <v>~</v>
      </c>
      <c r="C634" s="736">
        <f>[52]ACCOUNTS!C634</f>
        <v>0</v>
      </c>
      <c r="D634" s="737">
        <f>[52]ACCOUNTS!D634</f>
        <v>0</v>
      </c>
      <c r="E634" s="738">
        <f>[52]ACCOUNTS!E634</f>
        <v>0</v>
      </c>
      <c r="F634" s="738">
        <f>[52]ACCOUNTS!F634</f>
        <v>0</v>
      </c>
      <c r="G634" s="738">
        <f>[52]ACCOUNTS!G634</f>
        <v>0</v>
      </c>
      <c r="H634" s="698"/>
      <c r="I634" s="739">
        <f>[52]ACCOUNTS!I634</f>
        <v>0</v>
      </c>
      <c r="J634" s="739">
        <f>[52]ACCOUNTS!J634</f>
        <v>0</v>
      </c>
      <c r="K634" s="739">
        <f>[52]ACCOUNTS!K634</f>
        <v>0</v>
      </c>
      <c r="L634" s="739">
        <f>[52]ACCOUNTS!L634</f>
        <v>0</v>
      </c>
      <c r="M634" s="739">
        <f>[52]ACCOUNTS!M634</f>
        <v>0</v>
      </c>
      <c r="N634" s="739">
        <f>[52]ACCOUNTS!N634</f>
        <v>0</v>
      </c>
      <c r="O634" s="739">
        <f>[52]ACCOUNTS!O634</f>
        <v>0</v>
      </c>
      <c r="P634" s="739">
        <f>[52]ACCOUNTS!P634</f>
        <v>0</v>
      </c>
      <c r="Q634" s="739">
        <f>[52]ACCOUNTS!Q634</f>
        <v>0</v>
      </c>
      <c r="R634" s="739">
        <f>[52]ACCOUNTS!R634</f>
        <v>0</v>
      </c>
    </row>
    <row r="635" spans="1:18" outlineLevel="1">
      <c r="A635" s="734" t="str">
        <f>[52]ACCOUNTS!A635</f>
        <v>~</v>
      </c>
      <c r="B635" s="735" t="str">
        <f>[52]ACCOUNTS!B635</f>
        <v>~</v>
      </c>
      <c r="C635" s="736">
        <f>[52]ACCOUNTS!C635</f>
        <v>0</v>
      </c>
      <c r="D635" s="737">
        <f>[52]ACCOUNTS!D635</f>
        <v>0</v>
      </c>
      <c r="E635" s="738">
        <f>[52]ACCOUNTS!E635</f>
        <v>0</v>
      </c>
      <c r="F635" s="738">
        <f>[52]ACCOUNTS!F635</f>
        <v>0</v>
      </c>
      <c r="G635" s="738">
        <f>[52]ACCOUNTS!G635</f>
        <v>0</v>
      </c>
      <c r="H635" s="698"/>
      <c r="I635" s="739">
        <f>[52]ACCOUNTS!I635</f>
        <v>0</v>
      </c>
      <c r="J635" s="739">
        <f>[52]ACCOUNTS!J635</f>
        <v>0</v>
      </c>
      <c r="K635" s="739">
        <f>[52]ACCOUNTS!K635</f>
        <v>0</v>
      </c>
      <c r="L635" s="739">
        <f>[52]ACCOUNTS!L635</f>
        <v>0</v>
      </c>
      <c r="M635" s="739">
        <f>[52]ACCOUNTS!M635</f>
        <v>0</v>
      </c>
      <c r="N635" s="739">
        <f>[52]ACCOUNTS!N635</f>
        <v>0</v>
      </c>
      <c r="O635" s="739">
        <f>[52]ACCOUNTS!O635</f>
        <v>0</v>
      </c>
      <c r="P635" s="739">
        <f>[52]ACCOUNTS!P635</f>
        <v>0</v>
      </c>
      <c r="Q635" s="739">
        <f>[52]ACCOUNTS!Q635</f>
        <v>0</v>
      </c>
      <c r="R635" s="739">
        <f>[52]ACCOUNTS!R635</f>
        <v>0</v>
      </c>
    </row>
    <row r="636" spans="1:18" outlineLevel="1">
      <c r="A636" s="734" t="str">
        <f>[52]ACCOUNTS!A636</f>
        <v>~</v>
      </c>
      <c r="B636" s="735" t="str">
        <f>[52]ACCOUNTS!B636</f>
        <v>~</v>
      </c>
      <c r="C636" s="736">
        <f>[52]ACCOUNTS!C636</f>
        <v>0</v>
      </c>
      <c r="D636" s="737">
        <f>[52]ACCOUNTS!D636</f>
        <v>0</v>
      </c>
      <c r="E636" s="738">
        <f>[52]ACCOUNTS!E636</f>
        <v>0</v>
      </c>
      <c r="F636" s="738">
        <f>[52]ACCOUNTS!F636</f>
        <v>0</v>
      </c>
      <c r="G636" s="738">
        <f>[52]ACCOUNTS!G636</f>
        <v>0</v>
      </c>
      <c r="H636" s="698"/>
      <c r="I636" s="739">
        <f>[52]ACCOUNTS!I636</f>
        <v>0</v>
      </c>
      <c r="J636" s="739">
        <f>[52]ACCOUNTS!J636</f>
        <v>0</v>
      </c>
      <c r="K636" s="739">
        <f>[52]ACCOUNTS!K636</f>
        <v>0</v>
      </c>
      <c r="L636" s="739">
        <f>[52]ACCOUNTS!L636</f>
        <v>0</v>
      </c>
      <c r="M636" s="739">
        <f>[52]ACCOUNTS!M636</f>
        <v>0</v>
      </c>
      <c r="N636" s="739">
        <f>[52]ACCOUNTS!N636</f>
        <v>0</v>
      </c>
      <c r="O636" s="739">
        <f>[52]ACCOUNTS!O636</f>
        <v>0</v>
      </c>
      <c r="P636" s="739">
        <f>[52]ACCOUNTS!P636</f>
        <v>0</v>
      </c>
      <c r="Q636" s="739">
        <f>[52]ACCOUNTS!Q636</f>
        <v>0</v>
      </c>
      <c r="R636" s="739">
        <f>[52]ACCOUNTS!R636</f>
        <v>0</v>
      </c>
    </row>
    <row r="637" spans="1:18" outlineLevel="1">
      <c r="A637" s="734" t="str">
        <f>[52]ACCOUNTS!A637</f>
        <v>~</v>
      </c>
      <c r="B637" s="735" t="str">
        <f>[52]ACCOUNTS!B637</f>
        <v>~</v>
      </c>
      <c r="C637" s="736">
        <f>[52]ACCOUNTS!C637</f>
        <v>0</v>
      </c>
      <c r="D637" s="737">
        <f>[52]ACCOUNTS!D637</f>
        <v>0</v>
      </c>
      <c r="E637" s="738">
        <f>[52]ACCOUNTS!E637</f>
        <v>0</v>
      </c>
      <c r="F637" s="738">
        <f>[52]ACCOUNTS!F637</f>
        <v>0</v>
      </c>
      <c r="G637" s="738">
        <f>[52]ACCOUNTS!G637</f>
        <v>0</v>
      </c>
      <c r="H637" s="698"/>
      <c r="I637" s="739">
        <f>[52]ACCOUNTS!I637</f>
        <v>0</v>
      </c>
      <c r="J637" s="739">
        <f>[52]ACCOUNTS!J637</f>
        <v>0</v>
      </c>
      <c r="K637" s="739">
        <f>[52]ACCOUNTS!K637</f>
        <v>0</v>
      </c>
      <c r="L637" s="739">
        <f>[52]ACCOUNTS!L637</f>
        <v>0</v>
      </c>
      <c r="M637" s="739">
        <f>[52]ACCOUNTS!M637</f>
        <v>0</v>
      </c>
      <c r="N637" s="739">
        <f>[52]ACCOUNTS!N637</f>
        <v>0</v>
      </c>
      <c r="O637" s="739">
        <f>[52]ACCOUNTS!O637</f>
        <v>0</v>
      </c>
      <c r="P637" s="739">
        <f>[52]ACCOUNTS!P637</f>
        <v>0</v>
      </c>
      <c r="Q637" s="739">
        <f>[52]ACCOUNTS!Q637</f>
        <v>0</v>
      </c>
      <c r="R637" s="739">
        <f>[52]ACCOUNTS!R637</f>
        <v>0</v>
      </c>
    </row>
    <row r="638" spans="1:18" outlineLevel="1">
      <c r="A638" s="734" t="str">
        <f>[52]ACCOUNTS!A638</f>
        <v>~</v>
      </c>
      <c r="B638" s="735" t="str">
        <f>[52]ACCOUNTS!B638</f>
        <v>~</v>
      </c>
      <c r="C638" s="736">
        <f>[52]ACCOUNTS!C638</f>
        <v>0</v>
      </c>
      <c r="D638" s="737">
        <f>[52]ACCOUNTS!D638</f>
        <v>0</v>
      </c>
      <c r="E638" s="738">
        <f>[52]ACCOUNTS!E638</f>
        <v>0</v>
      </c>
      <c r="F638" s="738">
        <f>[52]ACCOUNTS!F638</f>
        <v>0</v>
      </c>
      <c r="G638" s="738">
        <f>[52]ACCOUNTS!G638</f>
        <v>0</v>
      </c>
      <c r="H638" s="698"/>
      <c r="I638" s="739">
        <f>[52]ACCOUNTS!I638</f>
        <v>0</v>
      </c>
      <c r="J638" s="739">
        <f>[52]ACCOUNTS!J638</f>
        <v>0</v>
      </c>
      <c r="K638" s="739">
        <f>[52]ACCOUNTS!K638</f>
        <v>0</v>
      </c>
      <c r="L638" s="739">
        <f>[52]ACCOUNTS!L638</f>
        <v>0</v>
      </c>
      <c r="M638" s="739">
        <f>[52]ACCOUNTS!M638</f>
        <v>0</v>
      </c>
      <c r="N638" s="739">
        <f>[52]ACCOUNTS!N638</f>
        <v>0</v>
      </c>
      <c r="O638" s="739">
        <f>[52]ACCOUNTS!O638</f>
        <v>0</v>
      </c>
      <c r="P638" s="739">
        <f>[52]ACCOUNTS!P638</f>
        <v>0</v>
      </c>
      <c r="Q638" s="739">
        <f>[52]ACCOUNTS!Q638</f>
        <v>0</v>
      </c>
      <c r="R638" s="739">
        <f>[52]ACCOUNTS!R638</f>
        <v>0</v>
      </c>
    </row>
    <row r="639" spans="1:18" outlineLevel="1">
      <c r="A639" s="734" t="str">
        <f>[52]ACCOUNTS!A639</f>
        <v>~</v>
      </c>
      <c r="B639" s="735" t="str">
        <f>[52]ACCOUNTS!B639</f>
        <v>~</v>
      </c>
      <c r="C639" s="736">
        <f>[52]ACCOUNTS!C639</f>
        <v>0</v>
      </c>
      <c r="D639" s="737">
        <f>[52]ACCOUNTS!D639</f>
        <v>0</v>
      </c>
      <c r="E639" s="738">
        <f>[52]ACCOUNTS!E639</f>
        <v>0</v>
      </c>
      <c r="F639" s="738">
        <f>[52]ACCOUNTS!F639</f>
        <v>0</v>
      </c>
      <c r="G639" s="738">
        <f>[52]ACCOUNTS!G639</f>
        <v>0</v>
      </c>
      <c r="H639" s="698"/>
      <c r="I639" s="739">
        <f>[52]ACCOUNTS!I639</f>
        <v>0</v>
      </c>
      <c r="J639" s="739">
        <f>[52]ACCOUNTS!J639</f>
        <v>0</v>
      </c>
      <c r="K639" s="739">
        <f>[52]ACCOUNTS!K639</f>
        <v>0</v>
      </c>
      <c r="L639" s="739">
        <f>[52]ACCOUNTS!L639</f>
        <v>0</v>
      </c>
      <c r="M639" s="739">
        <f>[52]ACCOUNTS!M639</f>
        <v>0</v>
      </c>
      <c r="N639" s="739">
        <f>[52]ACCOUNTS!N639</f>
        <v>0</v>
      </c>
      <c r="O639" s="739">
        <f>[52]ACCOUNTS!O639</f>
        <v>0</v>
      </c>
      <c r="P639" s="739">
        <f>[52]ACCOUNTS!P639</f>
        <v>0</v>
      </c>
      <c r="Q639" s="739">
        <f>[52]ACCOUNTS!Q639</f>
        <v>0</v>
      </c>
      <c r="R639" s="739">
        <f>[52]ACCOUNTS!R639</f>
        <v>0</v>
      </c>
    </row>
    <row r="640" spans="1:18" outlineLevel="1">
      <c r="A640" s="734" t="str">
        <f>[52]ACCOUNTS!A640</f>
        <v>~</v>
      </c>
      <c r="B640" s="735" t="str">
        <f>[52]ACCOUNTS!B640</f>
        <v>~</v>
      </c>
      <c r="C640" s="736">
        <f>[52]ACCOUNTS!C640</f>
        <v>0</v>
      </c>
      <c r="D640" s="737">
        <f>[52]ACCOUNTS!D640</f>
        <v>0</v>
      </c>
      <c r="E640" s="738">
        <f>[52]ACCOUNTS!E640</f>
        <v>0</v>
      </c>
      <c r="F640" s="738">
        <f>[52]ACCOUNTS!F640</f>
        <v>0</v>
      </c>
      <c r="G640" s="738">
        <f>[52]ACCOUNTS!G640</f>
        <v>0</v>
      </c>
      <c r="H640" s="698"/>
      <c r="I640" s="739">
        <f>[52]ACCOUNTS!I640</f>
        <v>0</v>
      </c>
      <c r="J640" s="739">
        <f>[52]ACCOUNTS!J640</f>
        <v>0</v>
      </c>
      <c r="K640" s="739">
        <f>[52]ACCOUNTS!K640</f>
        <v>0</v>
      </c>
      <c r="L640" s="739">
        <f>[52]ACCOUNTS!L640</f>
        <v>0</v>
      </c>
      <c r="M640" s="739">
        <f>[52]ACCOUNTS!M640</f>
        <v>0</v>
      </c>
      <c r="N640" s="739">
        <f>[52]ACCOUNTS!N640</f>
        <v>0</v>
      </c>
      <c r="O640" s="739">
        <f>[52]ACCOUNTS!O640</f>
        <v>0</v>
      </c>
      <c r="P640" s="739">
        <f>[52]ACCOUNTS!P640</f>
        <v>0</v>
      </c>
      <c r="Q640" s="739">
        <f>[52]ACCOUNTS!Q640</f>
        <v>0</v>
      </c>
      <c r="R640" s="739">
        <f>[52]ACCOUNTS!R640</f>
        <v>0</v>
      </c>
    </row>
    <row r="641" spans="1:18" outlineLevel="1">
      <c r="A641" s="734" t="str">
        <f>[52]ACCOUNTS!A641</f>
        <v>~</v>
      </c>
      <c r="B641" s="735" t="str">
        <f>[52]ACCOUNTS!B641</f>
        <v>~</v>
      </c>
      <c r="C641" s="736">
        <f>[52]ACCOUNTS!C641</f>
        <v>0</v>
      </c>
      <c r="D641" s="737">
        <f>[52]ACCOUNTS!D641</f>
        <v>0</v>
      </c>
      <c r="E641" s="738">
        <f>[52]ACCOUNTS!E641</f>
        <v>0</v>
      </c>
      <c r="F641" s="738">
        <f>[52]ACCOUNTS!F641</f>
        <v>0</v>
      </c>
      <c r="G641" s="738">
        <f>[52]ACCOUNTS!G641</f>
        <v>0</v>
      </c>
      <c r="H641" s="698"/>
      <c r="I641" s="739">
        <f>[52]ACCOUNTS!I641</f>
        <v>0</v>
      </c>
      <c r="J641" s="739">
        <f>[52]ACCOUNTS!J641</f>
        <v>0</v>
      </c>
      <c r="K641" s="739">
        <f>[52]ACCOUNTS!K641</f>
        <v>0</v>
      </c>
      <c r="L641" s="739">
        <f>[52]ACCOUNTS!L641</f>
        <v>0</v>
      </c>
      <c r="M641" s="739">
        <f>[52]ACCOUNTS!M641</f>
        <v>0</v>
      </c>
      <c r="N641" s="739">
        <f>[52]ACCOUNTS!N641</f>
        <v>0</v>
      </c>
      <c r="O641" s="739">
        <f>[52]ACCOUNTS!O641</f>
        <v>0</v>
      </c>
      <c r="P641" s="739">
        <f>[52]ACCOUNTS!P641</f>
        <v>0</v>
      </c>
      <c r="Q641" s="739">
        <f>[52]ACCOUNTS!Q641</f>
        <v>0</v>
      </c>
      <c r="R641" s="739">
        <f>[52]ACCOUNTS!R641</f>
        <v>0</v>
      </c>
    </row>
    <row r="642" spans="1:18">
      <c r="A642" s="747"/>
      <c r="B642" s="693" t="str">
        <f>[52]ACCOUNTS!B642</f>
        <v>TOTAL OTHER OPERATING INCOME</v>
      </c>
      <c r="C642" s="740">
        <f>[52]ACCOUNTS!C642</f>
        <v>76831178.983163401</v>
      </c>
      <c r="D642" s="740">
        <f>[52]ACCOUNTS!D642</f>
        <v>146230436.18000001</v>
      </c>
      <c r="E642" s="740">
        <f>[52]ACCOUNTS!E642</f>
        <v>-69399257.196836606</v>
      </c>
      <c r="F642" s="740">
        <f>[52]ACCOUNTS!F642</f>
        <v>0</v>
      </c>
      <c r="G642" s="740">
        <f>[52]ACCOUNTS!G642</f>
        <v>76831178.983163401</v>
      </c>
      <c r="H642" s="750"/>
      <c r="I642" s="698"/>
      <c r="J642" s="698"/>
      <c r="K642" s="698"/>
      <c r="L642" s="698"/>
      <c r="M642" s="698"/>
      <c r="N642" s="698"/>
      <c r="O642" s="698"/>
      <c r="P642" s="698"/>
      <c r="Q642" s="698"/>
      <c r="R642" s="698"/>
    </row>
    <row r="643" spans="1:18">
      <c r="H643" s="22"/>
    </row>
    <row r="644" spans="1:18">
      <c r="A644" s="1" t="s">
        <v>265</v>
      </c>
    </row>
    <row r="645" spans="1:18" outlineLevel="1">
      <c r="A645" s="734">
        <f>[52]ACCOUNTS!A645</f>
        <v>447.07</v>
      </c>
      <c r="B645" s="735" t="str">
        <f>[52]ACCOUNTS!B645</f>
        <v>Sales of Electricity - Non Firm Revenue</v>
      </c>
      <c r="C645" s="736">
        <f>[52]ACCOUNTS!C645</f>
        <v>5469488.0226491988</v>
      </c>
      <c r="D645" s="737">
        <f>[52]ACCOUNTS!D645</f>
        <v>155333122.24000001</v>
      </c>
      <c r="E645" s="738">
        <f>[52]ACCOUNTS!E645</f>
        <v>-149863634.21735081</v>
      </c>
      <c r="F645" s="738">
        <f>[52]ACCOUNTS!F645</f>
        <v>0</v>
      </c>
      <c r="G645" s="738">
        <f>[52]ACCOUNTS!G645</f>
        <v>5469488.0226491988</v>
      </c>
      <c r="H645" s="698"/>
      <c r="I645" s="739" t="str">
        <f>[52]ACCOUNTS!I645</f>
        <v>F_PRODU</v>
      </c>
      <c r="J645" s="739" t="str">
        <f>[52]ACCOUNTS!J645</f>
        <v>PC4</v>
      </c>
      <c r="K645" s="739" t="str">
        <f>[52]ACCOUNTS!K645</f>
        <v>DEM_2B</v>
      </c>
      <c r="L645" s="739" t="str">
        <f>[52]ACCOUNTS!L645</f>
        <v>ENERGY_2</v>
      </c>
      <c r="M645" s="739">
        <f>[52]ACCOUNTS!M645</f>
        <v>0</v>
      </c>
      <c r="N645" s="739">
        <f>[52]ACCOUNTS!N645</f>
        <v>0</v>
      </c>
      <c r="O645" s="739">
        <f>[52]ACCOUNTS!O645</f>
        <v>0</v>
      </c>
      <c r="P645" s="739">
        <f>[52]ACCOUNTS!P645</f>
        <v>0</v>
      </c>
      <c r="Q645" s="739">
        <f>[52]ACCOUNTS!Q645</f>
        <v>0</v>
      </c>
      <c r="R645" s="739">
        <f>[52]ACCOUNTS!R645</f>
        <v>0</v>
      </c>
    </row>
    <row r="646" spans="1:18" outlineLevel="1">
      <c r="A646" s="734">
        <f>[52]ACCOUNTS!A646</f>
        <v>449.01</v>
      </c>
      <c r="B646" s="735" t="str">
        <f>[52]ACCOUNTS!B646</f>
        <v>Provision for Rate Refund</v>
      </c>
      <c r="C646" s="736">
        <f>[52]ACCOUNTS!C646</f>
        <v>0</v>
      </c>
      <c r="D646" s="737">
        <f>[52]ACCOUNTS!D646</f>
        <v>-24054569</v>
      </c>
      <c r="E646" s="738">
        <f>[52]ACCOUNTS!E646</f>
        <v>24054569</v>
      </c>
      <c r="F646" s="738">
        <f>[52]ACCOUNTS!F646</f>
        <v>0</v>
      </c>
      <c r="G646" s="738">
        <f>[52]ACCOUNTS!G646</f>
        <v>0</v>
      </c>
      <c r="H646" s="698"/>
      <c r="I646" s="739">
        <f>[52]ACCOUNTS!I646</f>
        <v>0</v>
      </c>
      <c r="J646" s="739">
        <f>[52]ACCOUNTS!J646</f>
        <v>0</v>
      </c>
      <c r="K646" s="739">
        <f>[52]ACCOUNTS!K646</f>
        <v>0</v>
      </c>
      <c r="L646" s="739">
        <f>[52]ACCOUNTS!L646</f>
        <v>0</v>
      </c>
      <c r="M646" s="739">
        <f>[52]ACCOUNTS!M646</f>
        <v>0</v>
      </c>
      <c r="N646" s="739">
        <f>[52]ACCOUNTS!N646</f>
        <v>0</v>
      </c>
      <c r="O646" s="739">
        <f>[52]ACCOUNTS!O646</f>
        <v>0</v>
      </c>
      <c r="P646" s="739">
        <f>[52]ACCOUNTS!P646</f>
        <v>0</v>
      </c>
      <c r="Q646" s="739">
        <f>[52]ACCOUNTS!Q646</f>
        <v>0</v>
      </c>
      <c r="R646" s="739" t="str">
        <f>[52]ACCOUNTS!R646</f>
        <v>RB.T</v>
      </c>
    </row>
    <row r="647" spans="1:18" ht="10.9" customHeight="1">
      <c r="A647" s="747"/>
      <c r="B647" s="693" t="str">
        <f>[52]ACCOUNTS!B647</f>
        <v>TOTAL NON FIRM REVENUE</v>
      </c>
      <c r="C647" s="740">
        <f>[52]ACCOUNTS!C647</f>
        <v>5469488.0226491988</v>
      </c>
      <c r="D647" s="740">
        <f>[52]ACCOUNTS!D647</f>
        <v>131278553.24000001</v>
      </c>
      <c r="E647" s="740">
        <f>[52]ACCOUNTS!E647</f>
        <v>-125809065.21735081</v>
      </c>
      <c r="F647" s="740">
        <f>[52]ACCOUNTS!F647</f>
        <v>0</v>
      </c>
      <c r="G647" s="740">
        <f>[52]ACCOUNTS!G647</f>
        <v>5469488.0226491988</v>
      </c>
      <c r="H647" s="750"/>
      <c r="I647" s="698"/>
      <c r="J647" s="698"/>
      <c r="K647" s="698"/>
      <c r="L647" s="698"/>
      <c r="M647" s="698"/>
      <c r="N647" s="698"/>
      <c r="O647" s="698"/>
      <c r="P647" s="698"/>
      <c r="Q647" s="698"/>
      <c r="R647" s="698"/>
    </row>
    <row r="648" spans="1:18">
      <c r="C648" s="17"/>
      <c r="D648" s="17"/>
      <c r="E648" s="17"/>
      <c r="F648" s="17"/>
      <c r="G648" s="17"/>
      <c r="H648" s="22"/>
    </row>
    <row r="649" spans="1:18">
      <c r="A649" s="1"/>
      <c r="B649" s="693" t="str">
        <f>[52]ACCOUNTS!B649</f>
        <v>TOTAL OTHER OPERATING AND NON FIRM REVENUE</v>
      </c>
      <c r="C649" s="740">
        <f>[52]ACCOUNTS!C649</f>
        <v>82300667.0058126</v>
      </c>
      <c r="D649" s="740">
        <f>[52]ACCOUNTS!D649</f>
        <v>277508989.42000002</v>
      </c>
      <c r="E649" s="740">
        <f>[52]ACCOUNTS!E649</f>
        <v>-195208322.41418743</v>
      </c>
      <c r="F649" s="740">
        <f>[52]ACCOUNTS!F649</f>
        <v>0</v>
      </c>
      <c r="G649" s="740">
        <f>[52]ACCOUNTS!G649</f>
        <v>82300667.0058126</v>
      </c>
      <c r="H649" s="22"/>
    </row>
    <row r="650" spans="1:18">
      <c r="H650" s="22"/>
    </row>
    <row r="651" spans="1:18">
      <c r="A651" s="1" t="s">
        <v>86</v>
      </c>
    </row>
    <row r="652" spans="1:18" outlineLevel="1">
      <c r="A652" s="734" t="str">
        <f>[52]ACCOUNTS!A652</f>
        <v>409.10</v>
      </c>
      <c r="B652" s="735" t="str">
        <f>[52]ACCOUNTS!B652</f>
        <v>Current Federal Income Tax @ Rate</v>
      </c>
      <c r="C652" s="736">
        <f>[52]ACCOUNTS!C652</f>
        <v>74218132.81078124</v>
      </c>
      <c r="D652" s="737">
        <f>[52]ACCOUNTS!D652</f>
        <v>22841555.030000001</v>
      </c>
      <c r="E652" s="738">
        <f>[52]ACCOUNTS!E652</f>
        <v>51376577.780781232</v>
      </c>
      <c r="F652" s="738">
        <f>[52]ACCOUNTS!F652</f>
        <v>20872728.699887998</v>
      </c>
      <c r="G652" s="738">
        <f>[52]ACCOUNTS!G652</f>
        <v>95090861.510669231</v>
      </c>
      <c r="H652" s="698"/>
      <c r="I652" s="739">
        <f>[52]ACCOUNTS!I652</f>
        <v>0</v>
      </c>
      <c r="J652" s="739">
        <f>[52]ACCOUNTS!J652</f>
        <v>0</v>
      </c>
      <c r="K652" s="739">
        <f>[52]ACCOUNTS!K652</f>
        <v>0</v>
      </c>
      <c r="L652" s="739">
        <f>[52]ACCOUNTS!L652</f>
        <v>0</v>
      </c>
      <c r="M652" s="739">
        <f>[52]ACCOUNTS!M652</f>
        <v>0</v>
      </c>
      <c r="N652" s="739">
        <f>[52]ACCOUNTS!N652</f>
        <v>0</v>
      </c>
      <c r="O652" s="739">
        <f>[52]ACCOUNTS!O652</f>
        <v>0</v>
      </c>
      <c r="P652" s="739">
        <f>[52]ACCOUNTS!P652</f>
        <v>0</v>
      </c>
      <c r="Q652" s="739">
        <f>[52]ACCOUNTS!Q652</f>
        <v>0</v>
      </c>
      <c r="R652" s="739" t="str">
        <f>[52]ACCOUNTS!R652</f>
        <v>RB.T</v>
      </c>
    </row>
    <row r="653" spans="1:18" outlineLevel="1">
      <c r="A653" s="734" t="str">
        <f>[52]ACCOUNTS!A653</f>
        <v>410.10</v>
      </c>
      <c r="B653" s="735" t="str">
        <f>[52]ACCOUNTS!B653</f>
        <v>Provision for Def Inc Tax</v>
      </c>
      <c r="C653" s="736">
        <f>[52]ACCOUNTS!C653</f>
        <v>-60815173.145295307</v>
      </c>
      <c r="D653" s="737">
        <f>[52]ACCOUNTS!D653</f>
        <v>38907707.560000002</v>
      </c>
      <c r="E653" s="738">
        <f>[52]ACCOUNTS!E653</f>
        <v>-99722880.705295309</v>
      </c>
      <c r="F653" s="738">
        <f>[52]ACCOUNTS!F653</f>
        <v>0</v>
      </c>
      <c r="G653" s="738">
        <f>[52]ACCOUNTS!G653</f>
        <v>-60815173.145295307</v>
      </c>
      <c r="H653" s="698"/>
      <c r="I653" s="739">
        <f>[52]ACCOUNTS!I653</f>
        <v>0</v>
      </c>
      <c r="J653" s="739">
        <f>[52]ACCOUNTS!J653</f>
        <v>0</v>
      </c>
      <c r="K653" s="739">
        <f>[52]ACCOUNTS!K653</f>
        <v>0</v>
      </c>
      <c r="L653" s="739">
        <f>[52]ACCOUNTS!L653</f>
        <v>0</v>
      </c>
      <c r="M653" s="739">
        <f>[52]ACCOUNTS!M653</f>
        <v>0</v>
      </c>
      <c r="N653" s="739">
        <f>[52]ACCOUNTS!N653</f>
        <v>0</v>
      </c>
      <c r="O653" s="739">
        <f>[52]ACCOUNTS!O653</f>
        <v>0</v>
      </c>
      <c r="P653" s="739">
        <f>[52]ACCOUNTS!P653</f>
        <v>0</v>
      </c>
      <c r="Q653" s="739">
        <f>[52]ACCOUNTS!Q653</f>
        <v>0</v>
      </c>
      <c r="R653" s="739" t="str">
        <f>[52]ACCOUNTS!R653</f>
        <v>RB.T</v>
      </c>
    </row>
    <row r="654" spans="1:18" outlineLevel="1">
      <c r="A654" s="734" t="str">
        <f>[52]ACCOUNTS!A654</f>
        <v>~</v>
      </c>
      <c r="B654" s="735" t="str">
        <f>[52]ACCOUNTS!B654</f>
        <v>~</v>
      </c>
      <c r="C654" s="736">
        <f>[52]ACCOUNTS!C654</f>
        <v>0</v>
      </c>
      <c r="D654" s="737">
        <f>[52]ACCOUNTS!D654</f>
        <v>0</v>
      </c>
      <c r="E654" s="738">
        <f>[52]ACCOUNTS!E654</f>
        <v>0</v>
      </c>
      <c r="F654" s="738">
        <f>[52]ACCOUNTS!F654</f>
        <v>0</v>
      </c>
      <c r="G654" s="738">
        <f>[52]ACCOUNTS!G654</f>
        <v>0</v>
      </c>
      <c r="H654" s="698"/>
      <c r="I654" s="739">
        <f>[52]ACCOUNTS!I654</f>
        <v>0</v>
      </c>
      <c r="J654" s="739">
        <f>[52]ACCOUNTS!J654</f>
        <v>0</v>
      </c>
      <c r="K654" s="739">
        <f>[52]ACCOUNTS!K654</f>
        <v>0</v>
      </c>
      <c r="L654" s="739">
        <f>[52]ACCOUNTS!L654</f>
        <v>0</v>
      </c>
      <c r="M654" s="739">
        <f>[52]ACCOUNTS!M654</f>
        <v>0</v>
      </c>
      <c r="N654" s="739">
        <f>[52]ACCOUNTS!N654</f>
        <v>0</v>
      </c>
      <c r="O654" s="739">
        <f>[52]ACCOUNTS!O654</f>
        <v>0</v>
      </c>
      <c r="P654" s="739">
        <f>[52]ACCOUNTS!P654</f>
        <v>0</v>
      </c>
      <c r="Q654" s="739">
        <f>[52]ACCOUNTS!Q654</f>
        <v>0</v>
      </c>
      <c r="R654" s="739">
        <f>[52]ACCOUNTS!R654</f>
        <v>0</v>
      </c>
    </row>
    <row r="655" spans="1:18" outlineLevel="1">
      <c r="A655" s="734" t="str">
        <f>[52]ACCOUNTS!A655</f>
        <v>~</v>
      </c>
      <c r="B655" s="735" t="str">
        <f>[52]ACCOUNTS!B655</f>
        <v>~</v>
      </c>
      <c r="C655" s="736">
        <f>[52]ACCOUNTS!C655</f>
        <v>0</v>
      </c>
      <c r="D655" s="737">
        <f>[52]ACCOUNTS!D655</f>
        <v>0</v>
      </c>
      <c r="E655" s="738">
        <f>[52]ACCOUNTS!E655</f>
        <v>0</v>
      </c>
      <c r="F655" s="738">
        <f>[52]ACCOUNTS!F655</f>
        <v>0</v>
      </c>
      <c r="G655" s="738">
        <f>[52]ACCOUNTS!G655</f>
        <v>0</v>
      </c>
      <c r="H655" s="698"/>
      <c r="I655" s="739">
        <f>[52]ACCOUNTS!I655</f>
        <v>0</v>
      </c>
      <c r="J655" s="739">
        <f>[52]ACCOUNTS!J655</f>
        <v>0</v>
      </c>
      <c r="K655" s="739">
        <f>[52]ACCOUNTS!K655</f>
        <v>0</v>
      </c>
      <c r="L655" s="739">
        <f>[52]ACCOUNTS!L655</f>
        <v>0</v>
      </c>
      <c r="M655" s="739">
        <f>[52]ACCOUNTS!M655</f>
        <v>0</v>
      </c>
      <c r="N655" s="739">
        <f>[52]ACCOUNTS!N655</f>
        <v>0</v>
      </c>
      <c r="O655" s="739">
        <f>[52]ACCOUNTS!O655</f>
        <v>0</v>
      </c>
      <c r="P655" s="739">
        <f>[52]ACCOUNTS!P655</f>
        <v>0</v>
      </c>
      <c r="Q655" s="739">
        <f>[52]ACCOUNTS!Q655</f>
        <v>0</v>
      </c>
      <c r="R655" s="739">
        <f>[52]ACCOUNTS!R655</f>
        <v>0</v>
      </c>
    </row>
    <row r="656" spans="1:18" outlineLevel="1">
      <c r="A656" s="734" t="str">
        <f>[52]ACCOUNTS!A656</f>
        <v>~</v>
      </c>
      <c r="B656" s="735" t="str">
        <f>[52]ACCOUNTS!B656</f>
        <v>~</v>
      </c>
      <c r="C656" s="736">
        <f>[52]ACCOUNTS!C656</f>
        <v>0</v>
      </c>
      <c r="D656" s="737">
        <f>[52]ACCOUNTS!D656</f>
        <v>0</v>
      </c>
      <c r="E656" s="738">
        <f>[52]ACCOUNTS!E656</f>
        <v>0</v>
      </c>
      <c r="F656" s="738">
        <f>[52]ACCOUNTS!F656</f>
        <v>0</v>
      </c>
      <c r="G656" s="738">
        <f>[52]ACCOUNTS!G656</f>
        <v>0</v>
      </c>
      <c r="H656" s="698"/>
      <c r="I656" s="739">
        <f>[52]ACCOUNTS!I656</f>
        <v>0</v>
      </c>
      <c r="J656" s="739">
        <f>[52]ACCOUNTS!J656</f>
        <v>0</v>
      </c>
      <c r="K656" s="739">
        <f>[52]ACCOUNTS!K656</f>
        <v>0</v>
      </c>
      <c r="L656" s="739">
        <f>[52]ACCOUNTS!L656</f>
        <v>0</v>
      </c>
      <c r="M656" s="739">
        <f>[52]ACCOUNTS!M656</f>
        <v>0</v>
      </c>
      <c r="N656" s="739">
        <f>[52]ACCOUNTS!N656</f>
        <v>0</v>
      </c>
      <c r="O656" s="739">
        <f>[52]ACCOUNTS!O656</f>
        <v>0</v>
      </c>
      <c r="P656" s="739">
        <f>[52]ACCOUNTS!P656</f>
        <v>0</v>
      </c>
      <c r="Q656" s="739">
        <f>[52]ACCOUNTS!Q656</f>
        <v>0</v>
      </c>
      <c r="R656" s="739">
        <f>[52]ACCOUNTS!R656</f>
        <v>0</v>
      </c>
    </row>
    <row r="657" spans="1:18">
      <c r="A657" s="734" t="str">
        <f>[52]ACCOUNTS!A657</f>
        <v>~</v>
      </c>
      <c r="B657" s="735" t="str">
        <f>[52]ACCOUNTS!B657</f>
        <v>~</v>
      </c>
      <c r="C657" s="736">
        <f>[52]ACCOUNTS!C657</f>
        <v>0</v>
      </c>
      <c r="D657" s="737">
        <f>[52]ACCOUNTS!D657</f>
        <v>0</v>
      </c>
      <c r="E657" s="738">
        <f>[52]ACCOUNTS!E657</f>
        <v>0</v>
      </c>
      <c r="F657" s="738">
        <f>[52]ACCOUNTS!F657</f>
        <v>0</v>
      </c>
      <c r="G657" s="738">
        <f>[52]ACCOUNTS!G657</f>
        <v>0</v>
      </c>
      <c r="H657" s="698"/>
      <c r="I657" s="739">
        <f>[52]ACCOUNTS!I657</f>
        <v>0</v>
      </c>
      <c r="J657" s="739">
        <f>[52]ACCOUNTS!J657</f>
        <v>0</v>
      </c>
      <c r="K657" s="739">
        <f>[52]ACCOUNTS!K657</f>
        <v>0</v>
      </c>
      <c r="L657" s="739">
        <f>[52]ACCOUNTS!L657</f>
        <v>0</v>
      </c>
      <c r="M657" s="739">
        <f>[52]ACCOUNTS!M657</f>
        <v>0</v>
      </c>
      <c r="N657" s="739">
        <f>[52]ACCOUNTS!N657</f>
        <v>0</v>
      </c>
      <c r="O657" s="739">
        <f>[52]ACCOUNTS!O657</f>
        <v>0</v>
      </c>
      <c r="P657" s="739">
        <f>[52]ACCOUNTS!P657</f>
        <v>0</v>
      </c>
      <c r="Q657" s="739">
        <f>[52]ACCOUNTS!Q657</f>
        <v>0</v>
      </c>
      <c r="R657" s="739">
        <f>[52]ACCOUNTS!R657</f>
        <v>0</v>
      </c>
    </row>
    <row r="658" spans="1:18">
      <c r="A658" s="734" t="str">
        <f>[52]ACCOUNTS!A658</f>
        <v>~</v>
      </c>
      <c r="B658" s="735" t="str">
        <f>[52]ACCOUNTS!B658</f>
        <v>~</v>
      </c>
      <c r="C658" s="736">
        <f>[52]ACCOUNTS!C658</f>
        <v>0</v>
      </c>
      <c r="D658" s="737">
        <f>[52]ACCOUNTS!D658</f>
        <v>0</v>
      </c>
      <c r="E658" s="738">
        <f>[52]ACCOUNTS!E658</f>
        <v>0</v>
      </c>
      <c r="F658" s="738">
        <f>[52]ACCOUNTS!F658</f>
        <v>0</v>
      </c>
      <c r="G658" s="738">
        <f>[52]ACCOUNTS!G658</f>
        <v>0</v>
      </c>
      <c r="H658" s="698"/>
      <c r="I658" s="739">
        <f>[52]ACCOUNTS!I658</f>
        <v>0</v>
      </c>
      <c r="J658" s="739">
        <f>[52]ACCOUNTS!J658</f>
        <v>0</v>
      </c>
      <c r="K658" s="739">
        <f>[52]ACCOUNTS!K658</f>
        <v>0</v>
      </c>
      <c r="L658" s="739">
        <f>[52]ACCOUNTS!L658</f>
        <v>0</v>
      </c>
      <c r="M658" s="739">
        <f>[52]ACCOUNTS!M658</f>
        <v>0</v>
      </c>
      <c r="N658" s="739">
        <f>[52]ACCOUNTS!N658</f>
        <v>0</v>
      </c>
      <c r="O658" s="739">
        <f>[52]ACCOUNTS!O658</f>
        <v>0</v>
      </c>
      <c r="P658" s="739">
        <f>[52]ACCOUNTS!P658</f>
        <v>0</v>
      </c>
      <c r="Q658" s="739">
        <f>[52]ACCOUNTS!Q658</f>
        <v>0</v>
      </c>
      <c r="R658" s="739">
        <f>[52]ACCOUNTS!R658</f>
        <v>0</v>
      </c>
    </row>
    <row r="659" spans="1:18" ht="10.9" customHeight="1">
      <c r="A659" s="747"/>
      <c r="B659" s="693" t="str">
        <f>[52]ACCOUNTS!B659</f>
        <v>TOTAL FIT</v>
      </c>
      <c r="C659" s="740">
        <f>[52]ACCOUNTS!C659</f>
        <v>13402959.665485933</v>
      </c>
      <c r="D659" s="740">
        <f>[52]ACCOUNTS!D659</f>
        <v>61749262.590000004</v>
      </c>
      <c r="E659" s="740">
        <f>[52]ACCOUNTS!E659</f>
        <v>-48346302.924514078</v>
      </c>
      <c r="F659" s="740">
        <f>[52]ACCOUNTS!F659</f>
        <v>20872728.699887998</v>
      </c>
      <c r="G659" s="740">
        <f>[52]ACCOUNTS!G659</f>
        <v>34275688.365373924</v>
      </c>
      <c r="H659" s="750"/>
      <c r="I659" s="698"/>
      <c r="J659" s="698"/>
      <c r="K659" s="698"/>
      <c r="L659" s="698"/>
      <c r="M659" s="698"/>
      <c r="N659" s="698"/>
      <c r="O659" s="698"/>
      <c r="P659" s="698"/>
      <c r="Q659" s="698"/>
      <c r="R659" s="698"/>
    </row>
    <row r="660" spans="1:18">
      <c r="A660" s="1" t="s">
        <v>479</v>
      </c>
    </row>
    <row r="661" spans="1:18" outlineLevel="1">
      <c r="A661" s="734">
        <f>[52]ACCOUNTS!A661</f>
        <v>447</v>
      </c>
      <c r="B661" s="751" t="str">
        <f>[52]ACCOUNTS!B661</f>
        <v>Sales of Electricity - Firm Revenue</v>
      </c>
      <c r="C661" s="736">
        <f>[52]ACCOUNTS!C661</f>
        <v>1981067118.0012321</v>
      </c>
      <c r="D661" s="737">
        <f>[52]ACCOUNTS!D661</f>
        <v>2161701872.5900002</v>
      </c>
      <c r="E661" s="738">
        <f>[52]ACCOUNTS!E661</f>
        <v>-180634754.58876795</v>
      </c>
      <c r="F661" s="738">
        <f>[52]ACCOUNTS!F661</f>
        <v>105145446.11056831</v>
      </c>
      <c r="G661" s="738">
        <f>[52]ACCOUNTS!G661</f>
        <v>2086212564.1118004</v>
      </c>
      <c r="H661" s="698"/>
      <c r="I661" s="739" t="str">
        <f>[52]ACCOUNTS!I661</f>
        <v>PROFORMA_RETAIL</v>
      </c>
    </row>
    <row r="662" spans="1:18" outlineLevel="1">
      <c r="A662" s="734">
        <f>[52]ACCOUNTS!A662</f>
        <v>447.01</v>
      </c>
      <c r="B662" s="751" t="str">
        <f>[52]ACCOUNTS!B662</f>
        <v>Sales of Electricity - Transportation Revenue - Retail</v>
      </c>
      <c r="C662" s="736">
        <f>[52]ACCOUNTS!C662</f>
        <v>10117371.780000001</v>
      </c>
      <c r="D662" s="737">
        <f>[52]ACCOUNTS!D662</f>
        <v>3531894.3000000026</v>
      </c>
      <c r="E662" s="738">
        <f>[52]ACCOUNTS!E662</f>
        <v>6585477.4799999986</v>
      </c>
      <c r="F662" s="738">
        <f>[52]ACCOUNTS!F662</f>
        <v>76800.999999999476</v>
      </c>
      <c r="G662" s="738">
        <f>[52]ACCOUNTS!G662</f>
        <v>10194172.780000001</v>
      </c>
      <c r="H662" s="698"/>
      <c r="I662" s="739" t="str">
        <f>[52]ACCOUNTS!I662</f>
        <v>DIR_449</v>
      </c>
    </row>
    <row r="663" spans="1:18" outlineLevel="1">
      <c r="A663" s="734">
        <f>[52]ACCOUNTS!A663</f>
        <v>447.02</v>
      </c>
      <c r="B663" s="751" t="str">
        <f>[52]ACCOUNTS!B663</f>
        <v>Sales of Electricity - Special Contract</v>
      </c>
      <c r="C663" s="736">
        <f>[52]ACCOUNTS!C663</f>
        <v>5493553</v>
      </c>
      <c r="D663" s="737">
        <f>[52]ACCOUNTS!D663</f>
        <v>0</v>
      </c>
      <c r="E663" s="738">
        <f>[52]ACCOUNTS!E663</f>
        <v>5493553</v>
      </c>
      <c r="F663" s="738">
        <f>[52]ACCOUNTS!F663</f>
        <v>-1074527.22</v>
      </c>
      <c r="G663" s="738">
        <f>[52]ACCOUNTS!G663</f>
        <v>4419025.78</v>
      </c>
      <c r="H663" s="698"/>
      <c r="I663" s="739" t="str">
        <f>[52]ACCOUNTS!I663</f>
        <v>DIR_SC</v>
      </c>
    </row>
    <row r="664" spans="1:18" outlineLevel="1">
      <c r="A664" s="734">
        <f>[52]ACCOUNTS!A664</f>
        <v>447.03</v>
      </c>
      <c r="B664" s="751" t="str">
        <f>[52]ACCOUNTS!B664</f>
        <v>Sales of Electricity - Small Firm Resale</v>
      </c>
      <c r="C664" s="736">
        <f>[52]ACCOUNTS!C664</f>
        <v>324341.16000000003</v>
      </c>
      <c r="D664" s="737">
        <f>[52]ACCOUNTS!D664</f>
        <v>340431.52</v>
      </c>
      <c r="E664" s="738">
        <f>[52]ACCOUNTS!E664</f>
        <v>-16090.359999999999</v>
      </c>
      <c r="F664" s="738">
        <f>[52]ACCOUNTS!F664</f>
        <v>354912.10943168448</v>
      </c>
      <c r="G664" s="738">
        <f>[52]ACCOUNTS!G664</f>
        <v>679253.26943168452</v>
      </c>
      <c r="H664" s="698"/>
      <c r="I664" s="739" t="str">
        <f>[52]ACCOUNTS!I664</f>
        <v>DIR_RESALE_SMALL</v>
      </c>
    </row>
    <row r="665" spans="1:18" outlineLevel="1">
      <c r="A665" s="734" t="str">
        <f>[52]ACCOUNTS!A665</f>
        <v>~</v>
      </c>
      <c r="B665" s="751" t="str">
        <f>[52]ACCOUNTS!B665</f>
        <v>~</v>
      </c>
      <c r="C665" s="736">
        <f>[52]ACCOUNTS!C665</f>
        <v>0</v>
      </c>
      <c r="D665" s="737">
        <f>[52]ACCOUNTS!D665</f>
        <v>0</v>
      </c>
      <c r="E665" s="738">
        <f>[52]ACCOUNTS!E665</f>
        <v>0</v>
      </c>
      <c r="F665" s="738">
        <f>[52]ACCOUNTS!F665</f>
        <v>0</v>
      </c>
      <c r="G665" s="738">
        <f>[52]ACCOUNTS!G665</f>
        <v>0</v>
      </c>
      <c r="H665" s="698"/>
      <c r="I665" s="739">
        <f>[52]ACCOUNTS!I665</f>
        <v>0</v>
      </c>
    </row>
    <row r="666" spans="1:18" outlineLevel="1">
      <c r="A666" s="734" t="str">
        <f>[52]ACCOUNTS!A666</f>
        <v>~</v>
      </c>
      <c r="B666" s="751" t="str">
        <f>[52]ACCOUNTS!B666</f>
        <v>~</v>
      </c>
      <c r="C666" s="736">
        <f>[52]ACCOUNTS!C666</f>
        <v>0</v>
      </c>
      <c r="D666" s="737">
        <f>[52]ACCOUNTS!D666</f>
        <v>0</v>
      </c>
      <c r="E666" s="738">
        <f>[52]ACCOUNTS!E666</f>
        <v>0</v>
      </c>
      <c r="F666" s="738">
        <f>[52]ACCOUNTS!F666</f>
        <v>0</v>
      </c>
      <c r="G666" s="738">
        <f>[52]ACCOUNTS!G666</f>
        <v>0</v>
      </c>
      <c r="H666" s="698"/>
      <c r="I666" s="739">
        <f>[52]ACCOUNTS!I666</f>
        <v>0</v>
      </c>
    </row>
    <row r="667" spans="1:18">
      <c r="A667" s="734" t="str">
        <f>[52]ACCOUNTS!A667</f>
        <v>~</v>
      </c>
      <c r="B667" s="751" t="str">
        <f>[52]ACCOUNTS!B667</f>
        <v>~</v>
      </c>
      <c r="C667" s="736">
        <f>[52]ACCOUNTS!C667</f>
        <v>0</v>
      </c>
      <c r="D667" s="737">
        <f>[52]ACCOUNTS!D667</f>
        <v>0</v>
      </c>
      <c r="E667" s="738">
        <f>[52]ACCOUNTS!E667</f>
        <v>0</v>
      </c>
      <c r="F667" s="738">
        <f>[52]ACCOUNTS!F667</f>
        <v>0</v>
      </c>
      <c r="G667" s="738">
        <f>[52]ACCOUNTS!G667</f>
        <v>0</v>
      </c>
      <c r="H667" s="698"/>
      <c r="I667" s="739">
        <f>[52]ACCOUNTS!I667</f>
        <v>0</v>
      </c>
    </row>
    <row r="668" spans="1:18">
      <c r="A668" s="734" t="str">
        <f>[52]ACCOUNTS!A668</f>
        <v>~</v>
      </c>
      <c r="B668" s="751" t="str">
        <f>[52]ACCOUNTS!B668</f>
        <v>~</v>
      </c>
      <c r="C668" s="736">
        <f>[52]ACCOUNTS!C668</f>
        <v>0</v>
      </c>
      <c r="D668" s="737">
        <f>[52]ACCOUNTS!D668</f>
        <v>0</v>
      </c>
      <c r="E668" s="738">
        <f>[52]ACCOUNTS!E668</f>
        <v>0</v>
      </c>
      <c r="F668" s="738">
        <f>[52]ACCOUNTS!F668</f>
        <v>0</v>
      </c>
      <c r="G668" s="738">
        <f>[52]ACCOUNTS!G668</f>
        <v>0</v>
      </c>
      <c r="H668" s="698"/>
      <c r="I668" s="739">
        <f>[52]ACCOUNTS!I668</f>
        <v>0</v>
      </c>
    </row>
    <row r="669" spans="1:18">
      <c r="A669" s="747"/>
      <c r="B669" s="693" t="str">
        <f>[52]ACCOUNTS!B669</f>
        <v>TOTAL REVENUE</v>
      </c>
      <c r="C669" s="740">
        <f>[52]ACCOUNTS!C669</f>
        <v>1997002383.9412322</v>
      </c>
      <c r="D669" s="740">
        <f>[52]ACCOUNTS!D669</f>
        <v>2165574198.4100003</v>
      </c>
      <c r="E669" s="740">
        <f>[52]ACCOUNTS!E669</f>
        <v>-168571814.46876797</v>
      </c>
      <c r="F669" s="740">
        <f>[52]ACCOUNTS!F669</f>
        <v>104502632</v>
      </c>
      <c r="G669" s="740">
        <f>[52]ACCOUNTS!G669</f>
        <v>2101505015.941232</v>
      </c>
      <c r="H669" s="698"/>
      <c r="I669" s="698"/>
    </row>
    <row r="670" spans="1:18">
      <c r="A670" s="747"/>
      <c r="B670" s="693" t="str">
        <f>[52]ACCOUNTS!B670</f>
        <v>TOTAL REVENUE - FIRM, NONFIRM &amp; OTHER OPERATING</v>
      </c>
      <c r="C670" s="740">
        <f>[52]ACCOUNTS!C670</f>
        <v>2079303050.9470448</v>
      </c>
      <c r="D670" s="740">
        <f>[52]ACCOUNTS!D670</f>
        <v>2443083187.8300004</v>
      </c>
      <c r="E670" s="740">
        <f>[52]ACCOUNTS!E670</f>
        <v>-363780136.88295537</v>
      </c>
      <c r="F670" s="740">
        <f>[52]ACCOUNTS!F670</f>
        <v>104502632</v>
      </c>
      <c r="G670" s="740">
        <f>[52]ACCOUNTS!G670</f>
        <v>2183805682.9470448</v>
      </c>
      <c r="H670" s="698"/>
      <c r="I670" s="698"/>
    </row>
    <row r="697" spans="1:1">
      <c r="A697" s="2"/>
    </row>
    <row r="698" spans="1:1">
      <c r="A698" s="2"/>
    </row>
  </sheetData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1"/>
  <sheetViews>
    <sheetView workbookViewId="0">
      <pane ySplit="4" topLeftCell="A5" activePane="bottomLeft" state="frozen"/>
      <selection pane="bottomLeft" activeCell="D19" sqref="D19:H19"/>
    </sheetView>
  </sheetViews>
  <sheetFormatPr defaultColWidth="8.85546875" defaultRowHeight="11.25"/>
  <cols>
    <col min="1" max="1" width="40.42578125" style="67" customWidth="1"/>
    <col min="2" max="2" width="1" style="67" customWidth="1"/>
    <col min="3" max="3" width="9.5703125" style="67" customWidth="1"/>
    <col min="4" max="6" width="15" style="67" bestFit="1" customWidth="1"/>
    <col min="7" max="7" width="8.85546875" style="67" bestFit="1" customWidth="1"/>
    <col min="8" max="8" width="14.85546875" style="67" bestFit="1" customWidth="1"/>
    <col min="9" max="9" width="14.85546875" style="67" customWidth="1"/>
    <col min="10" max="10" width="11.5703125" style="67" bestFit="1" customWidth="1"/>
    <col min="11" max="11" width="12.28515625" style="67" bestFit="1" customWidth="1"/>
    <col min="12" max="16384" width="8.85546875" style="67"/>
  </cols>
  <sheetData>
    <row r="1" spans="1:11" ht="15" customHeight="1">
      <c r="A1" s="1118" t="str">
        <f>'JAP-5 Summary (Base Revenue)'!A1:G1</f>
        <v>Puget Sound Energy</v>
      </c>
      <c r="B1" s="1131"/>
      <c r="C1" s="1131"/>
      <c r="D1" s="1131"/>
      <c r="E1" s="1131"/>
      <c r="F1" s="1131"/>
    </row>
    <row r="2" spans="1:11" ht="15" customHeight="1">
      <c r="A2" s="1118" t="s">
        <v>820</v>
      </c>
      <c r="B2" s="1131"/>
      <c r="C2" s="1131"/>
      <c r="D2" s="1131"/>
      <c r="E2" s="1131"/>
      <c r="F2" s="1131"/>
    </row>
    <row r="3" spans="1:11" ht="15">
      <c r="A3" s="1119" t="str">
        <f>'JAP-5 Summary (Base Revenue)'!A4:G4</f>
        <v>2019 Greneral Rate Case (GRC)</v>
      </c>
      <c r="B3" s="1132"/>
      <c r="C3" s="1132"/>
      <c r="D3" s="1132"/>
      <c r="E3" s="1132"/>
      <c r="F3" s="1132"/>
    </row>
    <row r="4" spans="1:11" ht="15">
      <c r="A4" s="1119" t="str">
        <f>'JAP-5 Summary (Base Revenue)'!A5:G5</f>
        <v>Test Year Ending December 31, 2018</v>
      </c>
      <c r="B4" s="1132"/>
      <c r="C4" s="1132"/>
      <c r="D4" s="1132"/>
      <c r="E4" s="1132"/>
      <c r="F4" s="1132"/>
      <c r="K4" s="253"/>
    </row>
    <row r="5" spans="1:11" ht="12" thickBot="1">
      <c r="J5" s="253"/>
      <c r="K5" s="253"/>
    </row>
    <row r="6" spans="1:11">
      <c r="A6" s="298" t="s">
        <v>444</v>
      </c>
      <c r="B6" s="280"/>
      <c r="C6" s="280"/>
      <c r="D6" s="280"/>
      <c r="E6" s="280"/>
      <c r="F6" s="281"/>
      <c r="J6" s="253"/>
      <c r="K6" s="276"/>
    </row>
    <row r="7" spans="1:11">
      <c r="A7" s="299" t="s">
        <v>445</v>
      </c>
      <c r="B7" s="260"/>
      <c r="C7" s="260"/>
      <c r="D7" s="260"/>
      <c r="E7" s="259"/>
      <c r="F7" s="291"/>
      <c r="J7" s="253"/>
    </row>
    <row r="8" spans="1:11">
      <c r="A8" s="299" t="s">
        <v>446</v>
      </c>
      <c r="B8" s="260"/>
      <c r="C8" s="260"/>
      <c r="D8" s="260"/>
      <c r="E8" s="260"/>
      <c r="F8" s="283"/>
      <c r="J8" s="253"/>
      <c r="K8" s="253"/>
    </row>
    <row r="9" spans="1:11">
      <c r="A9" s="286"/>
      <c r="B9" s="260"/>
      <c r="C9" s="260"/>
      <c r="D9" s="260"/>
      <c r="E9" s="260"/>
      <c r="F9" s="283"/>
      <c r="J9" s="253"/>
    </row>
    <row r="10" spans="1:11">
      <c r="A10" s="337" t="s">
        <v>447</v>
      </c>
      <c r="B10" s="297"/>
      <c r="C10" s="302" t="s">
        <v>473</v>
      </c>
      <c r="D10" s="302" t="s">
        <v>448</v>
      </c>
      <c r="E10" s="302" t="s">
        <v>449</v>
      </c>
      <c r="F10" s="303" t="s">
        <v>450</v>
      </c>
      <c r="J10" s="253"/>
      <c r="K10" s="276"/>
    </row>
    <row r="11" spans="1:11">
      <c r="A11" s="334" t="s">
        <v>451</v>
      </c>
      <c r="B11" s="260"/>
      <c r="C11" s="755">
        <v>7</v>
      </c>
      <c r="D11" s="547">
        <v>2564.8200000000002</v>
      </c>
      <c r="E11" s="547">
        <v>274.42</v>
      </c>
      <c r="F11" s="752">
        <v>2290.4</v>
      </c>
      <c r="G11" s="68"/>
      <c r="H11" s="68"/>
      <c r="I11" s="842"/>
      <c r="J11" s="842"/>
      <c r="K11" s="842"/>
    </row>
    <row r="12" spans="1:11">
      <c r="A12" s="334" t="s">
        <v>452</v>
      </c>
      <c r="B12" s="260"/>
      <c r="C12" s="755">
        <v>107501</v>
      </c>
      <c r="D12" s="547">
        <v>23497482.030000001</v>
      </c>
      <c r="E12" s="547">
        <v>6619247.8899999997</v>
      </c>
      <c r="F12" s="752">
        <v>16878234.140000001</v>
      </c>
      <c r="G12" s="68"/>
      <c r="H12" s="68"/>
      <c r="I12" s="68"/>
      <c r="J12" s="253"/>
    </row>
    <row r="13" spans="1:11">
      <c r="A13" s="335" t="s">
        <v>453</v>
      </c>
      <c r="B13" s="312"/>
      <c r="C13" s="756">
        <v>9028</v>
      </c>
      <c r="D13" s="753">
        <v>2116788.8199999998</v>
      </c>
      <c r="E13" s="753">
        <v>41232.770000000004</v>
      </c>
      <c r="F13" s="754">
        <v>2075556.05</v>
      </c>
      <c r="G13" s="68"/>
      <c r="H13" s="68"/>
      <c r="I13" s="68"/>
      <c r="J13" s="253"/>
    </row>
    <row r="14" spans="1:11">
      <c r="A14" s="334" t="s">
        <v>454</v>
      </c>
      <c r="B14" s="260"/>
      <c r="C14" s="755">
        <v>28717</v>
      </c>
      <c r="D14" s="547">
        <v>15459930.529999999</v>
      </c>
      <c r="E14" s="547">
        <v>6875948.9699999997</v>
      </c>
      <c r="F14" s="752">
        <v>8583981.5600000005</v>
      </c>
      <c r="G14" s="68"/>
      <c r="H14" s="68"/>
      <c r="I14" s="253"/>
      <c r="J14" s="253"/>
      <c r="K14" s="253"/>
    </row>
    <row r="15" spans="1:11">
      <c r="A15" s="334" t="s">
        <v>455</v>
      </c>
      <c r="B15" s="260"/>
      <c r="C15" s="755">
        <v>8636</v>
      </c>
      <c r="D15" s="547">
        <v>2845014.98</v>
      </c>
      <c r="E15" s="547">
        <v>639116.37</v>
      </c>
      <c r="F15" s="752">
        <v>2205898.61</v>
      </c>
      <c r="G15" s="68"/>
      <c r="H15" s="68"/>
      <c r="I15" s="68"/>
      <c r="J15" s="253"/>
      <c r="K15" s="276"/>
    </row>
    <row r="16" spans="1:11">
      <c r="A16" s="334" t="s">
        <v>456</v>
      </c>
      <c r="B16" s="260"/>
      <c r="C16" s="755">
        <v>8039</v>
      </c>
      <c r="D16" s="547">
        <v>2999578.16</v>
      </c>
      <c r="E16" s="547">
        <v>1467435.8599999999</v>
      </c>
      <c r="F16" s="752">
        <v>1532142.3</v>
      </c>
      <c r="G16" s="68"/>
      <c r="H16" s="68"/>
      <c r="I16" s="68"/>
      <c r="J16" s="253"/>
    </row>
    <row r="17" spans="1:11">
      <c r="A17" s="334" t="s">
        <v>457</v>
      </c>
      <c r="B17" s="260"/>
      <c r="C17" s="500">
        <v>7514</v>
      </c>
      <c r="D17" s="547">
        <v>10319800.210000001</v>
      </c>
      <c r="E17" s="547">
        <v>4322802.5199999996</v>
      </c>
      <c r="F17" s="752">
        <v>5996997.6900000004</v>
      </c>
      <c r="G17" s="68"/>
      <c r="H17" s="68"/>
      <c r="I17" s="68"/>
      <c r="J17" s="68"/>
    </row>
    <row r="18" spans="1:11" ht="12" thickBot="1">
      <c r="A18" s="336" t="s">
        <v>50</v>
      </c>
      <c r="B18" s="288"/>
      <c r="C18" s="305"/>
      <c r="D18" s="300">
        <f>SUM(D11:D17)</f>
        <v>57241159.550000004</v>
      </c>
      <c r="E18" s="300">
        <f>SUM(E11:E17)</f>
        <v>19966058.799999997</v>
      </c>
      <c r="F18" s="301">
        <f>SUM(F11:F17)</f>
        <v>37275100.75</v>
      </c>
      <c r="G18" s="758"/>
      <c r="H18" s="68"/>
      <c r="I18" s="68"/>
      <c r="J18" s="68"/>
    </row>
    <row r="19" spans="1:11">
      <c r="C19" s="306"/>
      <c r="D19" s="277"/>
      <c r="E19" s="277"/>
      <c r="F19" s="277"/>
      <c r="G19" s="199"/>
    </row>
    <row r="20" spans="1:11">
      <c r="A20" s="308" t="s">
        <v>459</v>
      </c>
      <c r="C20" s="306">
        <f>SUM(C11:C12)</f>
        <v>107508</v>
      </c>
      <c r="D20" s="68">
        <f>SUM(D11:D12)</f>
        <v>23500046.850000001</v>
      </c>
      <c r="E20" s="68"/>
      <c r="F20" s="68"/>
    </row>
    <row r="21" spans="1:11">
      <c r="A21" s="308" t="s">
        <v>458</v>
      </c>
      <c r="C21" s="306">
        <f>SUM(C14:C17)</f>
        <v>52906</v>
      </c>
      <c r="D21" s="68">
        <f>SUM(D14:D17)</f>
        <v>31624323.879999999</v>
      </c>
      <c r="E21" s="68"/>
      <c r="F21" s="68"/>
      <c r="H21" s="253"/>
      <c r="I21" s="253"/>
    </row>
    <row r="22" spans="1:11">
      <c r="A22" s="308" t="s">
        <v>477</v>
      </c>
      <c r="C22" s="306"/>
      <c r="D22" s="757">
        <f>D21+'WP12-E COS-Accounts'!E61</f>
        <v>33514849.970746595</v>
      </c>
      <c r="E22" s="773"/>
      <c r="F22" s="68"/>
      <c r="H22" s="253"/>
      <c r="I22" s="253"/>
      <c r="J22" s="68"/>
      <c r="K22" s="276"/>
    </row>
    <row r="23" spans="1:11">
      <c r="A23" s="308" t="s">
        <v>516</v>
      </c>
      <c r="C23" s="306"/>
      <c r="D23" s="309">
        <f>D20+D22</f>
        <v>57014896.820746601</v>
      </c>
      <c r="E23" s="772"/>
      <c r="F23" s="68"/>
      <c r="G23" s="253"/>
      <c r="H23" s="253"/>
      <c r="I23" s="253"/>
      <c r="J23" s="276"/>
    </row>
    <row r="24" spans="1:11">
      <c r="A24" s="308"/>
      <c r="C24" s="306"/>
    </row>
    <row r="25" spans="1:11">
      <c r="A25" s="308" t="s">
        <v>463</v>
      </c>
      <c r="C25" s="306"/>
      <c r="D25" s="72">
        <f>D20/D23</f>
        <v>0.41217380299544443</v>
      </c>
      <c r="E25" s="276"/>
    </row>
    <row r="26" spans="1:11">
      <c r="A26" s="308" t="s">
        <v>480</v>
      </c>
      <c r="C26" s="306"/>
      <c r="D26" s="72">
        <f>D22/D23</f>
        <v>0.58782619700455552</v>
      </c>
    </row>
    <row r="27" spans="1:11">
      <c r="C27" s="306"/>
      <c r="E27" s="253"/>
    </row>
    <row r="28" spans="1:11">
      <c r="A28" s="333" t="s">
        <v>460</v>
      </c>
      <c r="B28" s="313"/>
      <c r="C28" s="314"/>
      <c r="D28" s="315"/>
      <c r="E28" s="253"/>
    </row>
    <row r="29" spans="1:11">
      <c r="A29" s="316" t="s">
        <v>461</v>
      </c>
      <c r="B29" s="312"/>
      <c r="C29" s="311">
        <f>(C13*D25)</f>
        <v>3721.1050934428722</v>
      </c>
      <c r="D29" s="317">
        <f>D25*D13</f>
        <v>872484.89807763917</v>
      </c>
      <c r="E29" s="276"/>
    </row>
    <row r="30" spans="1:11">
      <c r="A30" s="318" t="s">
        <v>462</v>
      </c>
      <c r="B30" s="319"/>
      <c r="C30" s="320">
        <f>C13*D26</f>
        <v>5306.8949065571269</v>
      </c>
      <c r="D30" s="321">
        <f>D26*D13</f>
        <v>1244303.9219223605</v>
      </c>
    </row>
    <row r="31" spans="1:11">
      <c r="C31" s="306"/>
    </row>
    <row r="32" spans="1:11">
      <c r="A32" s="332" t="s">
        <v>465</v>
      </c>
      <c r="B32" s="322"/>
      <c r="C32" s="323"/>
      <c r="D32" s="324"/>
    </row>
    <row r="33" spans="1:6">
      <c r="A33" s="325" t="s">
        <v>466</v>
      </c>
      <c r="B33" s="297"/>
      <c r="C33" s="326">
        <f>C20+C29</f>
        <v>111229.10509344288</v>
      </c>
      <c r="D33" s="327">
        <f>D20+D29</f>
        <v>24372531.748077642</v>
      </c>
      <c r="E33" s="68"/>
      <c r="F33" s="68"/>
    </row>
    <row r="34" spans="1:6">
      <c r="A34" s="328" t="s">
        <v>245</v>
      </c>
      <c r="B34" s="329"/>
      <c r="C34" s="330">
        <f>C21+C30</f>
        <v>58212.894906557129</v>
      </c>
      <c r="D34" s="331">
        <f>D22+D30</f>
        <v>34759153.892668955</v>
      </c>
      <c r="E34" s="68"/>
      <c r="F34" s="68"/>
    </row>
    <row r="35" spans="1:6">
      <c r="C35" s="68"/>
    </row>
    <row r="36" spans="1:6">
      <c r="A36" s="308" t="s">
        <v>467</v>
      </c>
      <c r="D36" s="72">
        <f>D33/SUM(D33:D34)</f>
        <v>0.41217380299544454</v>
      </c>
    </row>
    <row r="37" spans="1:6">
      <c r="A37" s="308" t="s">
        <v>464</v>
      </c>
      <c r="D37" s="72">
        <f>D34/SUM(D33:D34)</f>
        <v>0.58782619700455552</v>
      </c>
    </row>
    <row r="39" spans="1:6">
      <c r="A39" s="308" t="s">
        <v>474</v>
      </c>
      <c r="C39" s="307">
        <f>C34</f>
        <v>58212.894906557129</v>
      </c>
    </row>
    <row r="40" spans="1:6">
      <c r="A40" s="308" t="s">
        <v>475</v>
      </c>
      <c r="C40" s="759">
        <f>SUM('WP7 Condensed Sch. Level Costs'!G177:G180)</f>
        <v>1141.8333333333333</v>
      </c>
    </row>
    <row r="41" spans="1:6">
      <c r="A41" s="308" t="s">
        <v>476</v>
      </c>
      <c r="C41" s="100">
        <f>C40/C39</f>
        <v>1.9614783548665547E-2</v>
      </c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86"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35"/>
  <sheetViews>
    <sheetView workbookViewId="0">
      <selection activeCell="A3" sqref="A3:D4"/>
    </sheetView>
  </sheetViews>
  <sheetFormatPr defaultColWidth="8.85546875" defaultRowHeight="11.25"/>
  <cols>
    <col min="1" max="1" width="25.28515625" style="67" bestFit="1" customWidth="1"/>
    <col min="2" max="2" width="9.85546875" style="67" customWidth="1"/>
    <col min="3" max="3" width="13.42578125" style="67" bestFit="1" customWidth="1"/>
    <col min="4" max="4" width="45.28515625" style="67" customWidth="1"/>
    <col min="5" max="16384" width="8.85546875" style="67"/>
  </cols>
  <sheetData>
    <row r="1" spans="1:4" ht="15">
      <c r="A1" s="1118" t="str">
        <f>'JAP-5 Summary (Base Revenue)'!A1:G1</f>
        <v>Puget Sound Energy</v>
      </c>
      <c r="B1" s="1127"/>
      <c r="C1" s="1127"/>
      <c r="D1" s="1127"/>
    </row>
    <row r="2" spans="1:4" ht="15">
      <c r="A2" s="1118" t="s">
        <v>821</v>
      </c>
      <c r="B2" s="1127"/>
      <c r="C2" s="1127"/>
      <c r="D2" s="1127"/>
    </row>
    <row r="3" spans="1:4" ht="15">
      <c r="A3" s="1119" t="str">
        <f>'JAP-5 Summary (Base Revenue)'!A4:G4</f>
        <v>2019 Greneral Rate Case (GRC)</v>
      </c>
      <c r="B3" s="1129"/>
      <c r="C3" s="1129"/>
      <c r="D3" s="1129"/>
    </row>
    <row r="4" spans="1:4" ht="15">
      <c r="A4" s="1119" t="str">
        <f>'JAP-5 Summary (Base Revenue)'!A5:G5</f>
        <v>Test Year Ending December 31, 2018</v>
      </c>
      <c r="B4" s="1129"/>
      <c r="C4" s="1129"/>
      <c r="D4" s="1129"/>
    </row>
    <row r="5" spans="1:4" ht="15">
      <c r="A5" s="1118"/>
      <c r="B5" s="1127"/>
      <c r="C5" s="1127"/>
      <c r="D5" s="1127"/>
    </row>
    <row r="6" spans="1:4">
      <c r="A6" s="399" t="s">
        <v>726</v>
      </c>
    </row>
    <row r="7" spans="1:4" s="362" customFormat="1" ht="22.5">
      <c r="A7" s="393"/>
      <c r="B7" s="394" t="s">
        <v>218</v>
      </c>
      <c r="C7" s="394" t="s">
        <v>219</v>
      </c>
      <c r="D7" s="393"/>
    </row>
    <row r="8" spans="1:4">
      <c r="A8" s="389" t="s">
        <v>220</v>
      </c>
      <c r="B8" s="389" t="s">
        <v>221</v>
      </c>
      <c r="C8" s="389" t="s">
        <v>222</v>
      </c>
      <c r="D8" s="389" t="s">
        <v>223</v>
      </c>
    </row>
    <row r="9" spans="1:4" ht="56.25">
      <c r="A9" s="390" t="s">
        <v>224</v>
      </c>
      <c r="B9" s="242" t="s">
        <v>225</v>
      </c>
      <c r="C9" s="242" t="s">
        <v>226</v>
      </c>
      <c r="D9" s="257" t="s">
        <v>722</v>
      </c>
    </row>
    <row r="10" spans="1:4">
      <c r="A10" s="390"/>
      <c r="B10" s="242"/>
      <c r="C10" s="242"/>
    </row>
    <row r="11" spans="1:4" ht="45">
      <c r="A11" s="390" t="s">
        <v>227</v>
      </c>
      <c r="B11" s="242" t="s">
        <v>228</v>
      </c>
      <c r="C11" s="242" t="s">
        <v>229</v>
      </c>
      <c r="D11" s="257" t="s">
        <v>723</v>
      </c>
    </row>
    <row r="12" spans="1:4">
      <c r="A12" s="390"/>
      <c r="B12" s="242"/>
      <c r="C12" s="242"/>
    </row>
    <row r="13" spans="1:4" ht="67.5">
      <c r="A13" s="390" t="s">
        <v>230</v>
      </c>
      <c r="B13" s="242" t="s">
        <v>231</v>
      </c>
      <c r="C13" s="242" t="s">
        <v>229</v>
      </c>
      <c r="D13" s="257" t="s">
        <v>724</v>
      </c>
    </row>
    <row r="14" spans="1:4">
      <c r="A14" s="242"/>
    </row>
    <row r="15" spans="1:4">
      <c r="A15" s="390" t="s">
        <v>232</v>
      </c>
    </row>
    <row r="16" spans="1:4">
      <c r="A16" s="390" t="s">
        <v>233</v>
      </c>
    </row>
    <row r="20" spans="1:4">
      <c r="A20" s="399" t="s">
        <v>727</v>
      </c>
    </row>
    <row r="21" spans="1:4" ht="21" customHeight="1">
      <c r="A21" s="398" t="s">
        <v>234</v>
      </c>
      <c r="B21" s="1133" t="s">
        <v>725</v>
      </c>
      <c r="C21" s="1134"/>
      <c r="D21" s="1134"/>
    </row>
    <row r="25" spans="1:4" ht="22.5">
      <c r="A25" s="294" t="s">
        <v>159</v>
      </c>
      <c r="B25" s="258" t="s">
        <v>235</v>
      </c>
    </row>
    <row r="26" spans="1:4">
      <c r="A26" s="391" t="s">
        <v>224</v>
      </c>
      <c r="B26" s="395">
        <f>1/5</f>
        <v>0.2</v>
      </c>
    </row>
    <row r="27" spans="1:4">
      <c r="A27" s="391" t="s">
        <v>227</v>
      </c>
      <c r="B27" s="395">
        <f>1</f>
        <v>1</v>
      </c>
    </row>
    <row r="28" spans="1:4">
      <c r="A28" s="391" t="s">
        <v>230</v>
      </c>
      <c r="B28" s="395">
        <f>2</f>
        <v>2</v>
      </c>
    </row>
    <row r="29" spans="1:4">
      <c r="A29" s="391" t="s">
        <v>232</v>
      </c>
      <c r="B29" s="395">
        <v>1</v>
      </c>
    </row>
    <row r="30" spans="1:4">
      <c r="A30" s="391" t="s">
        <v>233</v>
      </c>
      <c r="B30" s="396">
        <v>1</v>
      </c>
    </row>
    <row r="31" spans="1:4">
      <c r="A31" s="392" t="s">
        <v>144</v>
      </c>
      <c r="B31" s="397">
        <v>1</v>
      </c>
    </row>
    <row r="33" spans="1:1">
      <c r="A33" s="242"/>
    </row>
    <row r="34" spans="1:1">
      <c r="A34" s="242"/>
    </row>
    <row r="35" spans="1:1">
      <c r="A35" s="242"/>
    </row>
  </sheetData>
  <mergeCells count="6">
    <mergeCell ref="A1:D1"/>
    <mergeCell ref="A3:D3"/>
    <mergeCell ref="A4:D4"/>
    <mergeCell ref="A5:D5"/>
    <mergeCell ref="B21:D21"/>
    <mergeCell ref="A2:D2"/>
  </mergeCells>
  <pageMargins left="0.7" right="0.7" top="0.75" bottom="0.75" header="0.3" footer="0.3"/>
  <pageSetup scale="96" orientation="portrait" r:id="rId1"/>
  <headerFooter>
    <oddFooter>&amp;R&amp;F&amp;A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0"/>
  <sheetViews>
    <sheetView workbookViewId="0">
      <selection activeCell="Q35" sqref="Q35"/>
    </sheetView>
  </sheetViews>
  <sheetFormatPr defaultColWidth="8.85546875" defaultRowHeight="11.25"/>
  <cols>
    <col min="1" max="1" width="1.7109375" style="67" customWidth="1"/>
    <col min="2" max="2" width="12.85546875" style="67" bestFit="1" customWidth="1"/>
    <col min="3" max="3" width="9" style="67" bestFit="1" customWidth="1"/>
    <col min="4" max="4" width="10.7109375" style="67" bestFit="1" customWidth="1"/>
    <col min="5" max="5" width="10.28515625" style="67" bestFit="1" customWidth="1"/>
    <col min="6" max="6" width="1.28515625" style="67" customWidth="1"/>
    <col min="7" max="7" width="18" style="67" bestFit="1" customWidth="1"/>
    <col min="8" max="8" width="9" style="67" bestFit="1" customWidth="1"/>
    <col min="9" max="9" width="10.5703125" style="67" bestFit="1" customWidth="1"/>
    <col min="10" max="10" width="9.28515625" style="67" bestFit="1" customWidth="1"/>
    <col min="11" max="11" width="9.7109375" style="67" bestFit="1" customWidth="1"/>
    <col min="12" max="12" width="10.42578125" style="67" bestFit="1" customWidth="1"/>
    <col min="13" max="13" width="9.28515625" style="67" bestFit="1" customWidth="1"/>
    <col min="14" max="14" width="9.42578125" style="67" bestFit="1" customWidth="1"/>
    <col min="15" max="15" width="9.5703125" style="67" bestFit="1" customWidth="1"/>
    <col min="16" max="16384" width="8.85546875" style="67"/>
  </cols>
  <sheetData>
    <row r="1" spans="1:15" ht="15">
      <c r="A1" s="1118" t="str">
        <f>'JAP-5 Summary (Base Revenue)'!A1:G1</f>
        <v>Puget Sound Energy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</row>
    <row r="2" spans="1:15" ht="15">
      <c r="A2" s="1119" t="str">
        <f>'JAP-5 Summary (Base Revenue)'!A4:G4</f>
        <v>2019 Greneral Rate Case (GRC)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1132"/>
      <c r="N2" s="1132"/>
      <c r="O2" s="1132"/>
    </row>
    <row r="3" spans="1:15" ht="15">
      <c r="A3" s="1119" t="str">
        <f>'JAP-5 Summary (Base Revenue)'!A5:G5</f>
        <v>Test Year Ending December 31, 2018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</row>
    <row r="6" spans="1:15" ht="12" thickBot="1">
      <c r="B6" s="1135" t="s">
        <v>790</v>
      </c>
      <c r="C6" s="1136"/>
      <c r="D6" s="1137"/>
    </row>
    <row r="7" spans="1:15">
      <c r="B7" s="71" t="s">
        <v>291</v>
      </c>
      <c r="C7" s="71" t="s">
        <v>160</v>
      </c>
      <c r="D7" s="71" t="s">
        <v>822</v>
      </c>
      <c r="E7" s="71" t="s">
        <v>295</v>
      </c>
      <c r="G7" s="589" t="s">
        <v>164</v>
      </c>
      <c r="H7" s="590"/>
      <c r="I7" s="590"/>
      <c r="J7" s="590"/>
      <c r="K7" s="590"/>
      <c r="L7" s="590"/>
      <c r="M7" s="590"/>
      <c r="N7" s="590"/>
      <c r="O7" s="591"/>
    </row>
    <row r="8" spans="1:15" ht="12" thickBot="1">
      <c r="B8" s="95" t="s">
        <v>140</v>
      </c>
      <c r="C8" s="371">
        <v>50</v>
      </c>
      <c r="D8" s="546">
        <v>870.34</v>
      </c>
      <c r="E8" s="276">
        <f>D8/C8</f>
        <v>17.4068</v>
      </c>
      <c r="F8" s="276"/>
      <c r="G8" s="566"/>
      <c r="H8" s="592"/>
      <c r="I8" s="592"/>
      <c r="J8" s="592"/>
      <c r="K8" s="592"/>
      <c r="L8" s="592"/>
      <c r="M8" s="592"/>
      <c r="N8" s="592"/>
      <c r="O8" s="593"/>
    </row>
    <row r="9" spans="1:15">
      <c r="B9" s="95" t="s">
        <v>140</v>
      </c>
      <c r="C9" s="371">
        <v>70</v>
      </c>
      <c r="D9" s="546">
        <v>870.34</v>
      </c>
      <c r="E9" s="276">
        <f t="shared" ref="E9:E15" si="0">D9/C9</f>
        <v>12.433428571428571</v>
      </c>
      <c r="F9" s="276"/>
      <c r="G9" s="594" t="s">
        <v>165</v>
      </c>
      <c r="H9" s="558"/>
      <c r="I9" s="592"/>
      <c r="J9" s="592"/>
      <c r="K9" s="592"/>
      <c r="L9" s="592"/>
      <c r="M9" s="592"/>
      <c r="N9" s="592"/>
      <c r="O9" s="593"/>
    </row>
    <row r="10" spans="1:15">
      <c r="B10" s="95" t="s">
        <v>140</v>
      </c>
      <c r="C10" s="371">
        <v>100</v>
      </c>
      <c r="D10" s="546">
        <v>821.04</v>
      </c>
      <c r="E10" s="276">
        <f t="shared" si="0"/>
        <v>8.2103999999999999</v>
      </c>
      <c r="F10" s="276"/>
      <c r="G10" s="595" t="s">
        <v>166</v>
      </c>
      <c r="H10" s="559">
        <v>0.81068198718323048</v>
      </c>
      <c r="I10" s="592"/>
      <c r="J10" s="592"/>
      <c r="K10" s="592"/>
      <c r="L10" s="592"/>
      <c r="M10" s="592"/>
      <c r="N10" s="592"/>
      <c r="O10" s="593"/>
    </row>
    <row r="11" spans="1:15">
      <c r="B11" s="95" t="s">
        <v>140</v>
      </c>
      <c r="C11" s="371">
        <v>150</v>
      </c>
      <c r="D11" s="546">
        <v>822.4</v>
      </c>
      <c r="E11" s="276">
        <f t="shared" si="0"/>
        <v>5.4826666666666668</v>
      </c>
      <c r="F11" s="276"/>
      <c r="G11" s="595" t="s">
        <v>167</v>
      </c>
      <c r="H11" s="559">
        <v>0.65720528434335146</v>
      </c>
      <c r="I11" s="592"/>
      <c r="J11" s="592"/>
      <c r="K11" s="592"/>
      <c r="L11" s="592"/>
      <c r="M11" s="592"/>
      <c r="N11" s="592"/>
      <c r="O11" s="593"/>
    </row>
    <row r="12" spans="1:15">
      <c r="B12" s="95" t="s">
        <v>140</v>
      </c>
      <c r="C12" s="371">
        <v>200</v>
      </c>
      <c r="D12" s="546">
        <v>869.01</v>
      </c>
      <c r="E12" s="276">
        <f t="shared" si="0"/>
        <v>4.3450499999999996</v>
      </c>
      <c r="F12" s="276"/>
      <c r="G12" s="595" t="s">
        <v>168</v>
      </c>
      <c r="H12" s="559">
        <v>0.60007283173391002</v>
      </c>
      <c r="I12" s="592"/>
      <c r="J12" s="592"/>
      <c r="K12" s="592"/>
      <c r="L12" s="592"/>
      <c r="M12" s="592"/>
      <c r="N12" s="592"/>
      <c r="O12" s="593"/>
    </row>
    <row r="13" spans="1:15">
      <c r="B13" s="95" t="s">
        <v>140</v>
      </c>
      <c r="C13" s="371">
        <v>250</v>
      </c>
      <c r="D13" s="546">
        <v>884.18</v>
      </c>
      <c r="E13" s="276">
        <f t="shared" si="0"/>
        <v>3.5367199999999999</v>
      </c>
      <c r="F13" s="276"/>
      <c r="G13" s="595" t="s">
        <v>169</v>
      </c>
      <c r="H13" s="559">
        <v>33.465801316359318</v>
      </c>
      <c r="I13" s="592"/>
      <c r="J13" s="592"/>
      <c r="K13" s="592"/>
      <c r="L13" s="592"/>
      <c r="M13" s="592"/>
      <c r="N13" s="592"/>
      <c r="O13" s="593"/>
    </row>
    <row r="14" spans="1:15" ht="12" thickBot="1">
      <c r="B14" s="95" t="s">
        <v>140</v>
      </c>
      <c r="C14" s="371">
        <v>310</v>
      </c>
      <c r="D14" s="546">
        <v>919.12</v>
      </c>
      <c r="E14" s="276">
        <f t="shared" si="0"/>
        <v>2.9649032258064518</v>
      </c>
      <c r="F14" s="276"/>
      <c r="G14" s="596" t="s">
        <v>170</v>
      </c>
      <c r="H14" s="560">
        <v>8</v>
      </c>
      <c r="I14" s="592"/>
      <c r="J14" s="592"/>
      <c r="K14" s="592"/>
      <c r="L14" s="592"/>
      <c r="M14" s="592"/>
      <c r="N14" s="592"/>
      <c r="O14" s="593"/>
    </row>
    <row r="15" spans="1:15">
      <c r="B15" s="95" t="s">
        <v>140</v>
      </c>
      <c r="C15" s="371">
        <v>400</v>
      </c>
      <c r="D15" s="546">
        <v>984.66</v>
      </c>
      <c r="E15" s="276">
        <f t="shared" si="0"/>
        <v>2.4616500000000001</v>
      </c>
      <c r="F15" s="276"/>
      <c r="G15" s="566"/>
      <c r="H15" s="592"/>
      <c r="I15" s="592"/>
      <c r="J15" s="592"/>
      <c r="K15" s="592"/>
      <c r="L15" s="592"/>
      <c r="M15" s="592"/>
      <c r="N15" s="592"/>
      <c r="O15" s="593"/>
    </row>
    <row r="16" spans="1:15" ht="12" thickBot="1">
      <c r="B16" s="562"/>
      <c r="G16" s="566" t="s">
        <v>171</v>
      </c>
      <c r="H16" s="592"/>
      <c r="I16" s="592"/>
      <c r="J16" s="592"/>
      <c r="K16" s="592"/>
      <c r="L16" s="592"/>
      <c r="M16" s="592"/>
      <c r="N16" s="592"/>
      <c r="O16" s="593"/>
    </row>
    <row r="17" spans="2:15">
      <c r="G17" s="597"/>
      <c r="H17" s="561" t="s">
        <v>175</v>
      </c>
      <c r="I17" s="561" t="s">
        <v>176</v>
      </c>
      <c r="J17" s="561" t="s">
        <v>177</v>
      </c>
      <c r="K17" s="561" t="s">
        <v>178</v>
      </c>
      <c r="L17" s="561" t="s">
        <v>179</v>
      </c>
      <c r="M17" s="592"/>
      <c r="N17" s="592"/>
      <c r="O17" s="593"/>
    </row>
    <row r="18" spans="2:15">
      <c r="B18" s="1135" t="s">
        <v>294</v>
      </c>
      <c r="C18" s="1136"/>
      <c r="D18" s="1137"/>
      <c r="G18" s="595" t="s">
        <v>172</v>
      </c>
      <c r="H18" s="559">
        <v>1</v>
      </c>
      <c r="I18" s="559">
        <v>12883.107641023777</v>
      </c>
      <c r="J18" s="559">
        <v>12883.107641023777</v>
      </c>
      <c r="K18" s="559">
        <v>11.503186968639691</v>
      </c>
      <c r="L18" s="559">
        <v>1.4646089074113324E-2</v>
      </c>
      <c r="M18" s="592"/>
      <c r="N18" s="592"/>
      <c r="O18" s="593"/>
    </row>
    <row r="19" spans="2:15">
      <c r="B19" s="71" t="s">
        <v>291</v>
      </c>
      <c r="C19" s="71" t="s">
        <v>160</v>
      </c>
      <c r="D19" s="71" t="s">
        <v>209</v>
      </c>
      <c r="G19" s="595" t="s">
        <v>173</v>
      </c>
      <c r="H19" s="559">
        <v>6</v>
      </c>
      <c r="I19" s="559">
        <v>6719.7591464762227</v>
      </c>
      <c r="J19" s="559">
        <v>1119.9598577460372</v>
      </c>
      <c r="K19" s="559"/>
      <c r="L19" s="559"/>
      <c r="M19" s="592"/>
      <c r="N19" s="592"/>
      <c r="O19" s="593"/>
    </row>
    <row r="20" spans="2:15" ht="12" thickBot="1">
      <c r="B20" s="95" t="s">
        <v>140</v>
      </c>
      <c r="C20" s="95">
        <v>50</v>
      </c>
      <c r="D20" s="138">
        <f>D8</f>
        <v>870.34</v>
      </c>
      <c r="G20" s="596" t="s">
        <v>50</v>
      </c>
      <c r="H20" s="560">
        <v>7</v>
      </c>
      <c r="I20" s="560">
        <v>19602.866787499999</v>
      </c>
      <c r="J20" s="560"/>
      <c r="K20" s="560"/>
      <c r="L20" s="560"/>
      <c r="M20" s="592"/>
      <c r="N20" s="592"/>
      <c r="O20" s="593"/>
    </row>
    <row r="21" spans="2:15" ht="12" thickBot="1">
      <c r="B21" s="95" t="s">
        <v>140</v>
      </c>
      <c r="C21" s="95">
        <v>70</v>
      </c>
      <c r="D21" s="138">
        <f>D9</f>
        <v>870.34</v>
      </c>
      <c r="G21" s="566"/>
      <c r="H21" s="592"/>
      <c r="I21" s="592"/>
      <c r="J21" s="592"/>
      <c r="K21" s="592"/>
      <c r="L21" s="592"/>
      <c r="M21" s="592"/>
      <c r="N21" s="592"/>
      <c r="O21" s="593"/>
    </row>
    <row r="22" spans="2:15">
      <c r="B22" s="95" t="s">
        <v>140</v>
      </c>
      <c r="C22" s="95">
        <v>90</v>
      </c>
      <c r="D22" s="138">
        <f>H$23+C22*H$24</f>
        <v>844.81931531106125</v>
      </c>
      <c r="G22" s="597"/>
      <c r="H22" s="561" t="s">
        <v>180</v>
      </c>
      <c r="I22" s="561" t="s">
        <v>169</v>
      </c>
      <c r="J22" s="561" t="s">
        <v>181</v>
      </c>
      <c r="K22" s="561" t="s">
        <v>182</v>
      </c>
      <c r="L22" s="561" t="s">
        <v>183</v>
      </c>
      <c r="M22" s="561" t="s">
        <v>184</v>
      </c>
      <c r="N22" s="561" t="s">
        <v>185</v>
      </c>
      <c r="O22" s="598" t="s">
        <v>186</v>
      </c>
    </row>
    <row r="23" spans="2:15">
      <c r="B23" s="95" t="s">
        <v>140</v>
      </c>
      <c r="C23" s="95">
        <v>100</v>
      </c>
      <c r="D23" s="138">
        <f>D10</f>
        <v>821.04</v>
      </c>
      <c r="G23" s="595" t="s">
        <v>174</v>
      </c>
      <c r="H23" s="559">
        <v>813.4264844764491</v>
      </c>
      <c r="I23" s="559">
        <v>22.95345419049022</v>
      </c>
      <c r="J23" s="559">
        <v>35.438086038198882</v>
      </c>
      <c r="K23" s="559">
        <v>3.3654898370651122E-8</v>
      </c>
      <c r="L23" s="559">
        <v>757.26140539302537</v>
      </c>
      <c r="M23" s="559">
        <v>869.59156355987284</v>
      </c>
      <c r="N23" s="559">
        <v>757.26140539302537</v>
      </c>
      <c r="O23" s="599">
        <v>869.59156355987284</v>
      </c>
    </row>
    <row r="24" spans="2:15" ht="12" thickBot="1">
      <c r="B24" s="95" t="s">
        <v>140</v>
      </c>
      <c r="C24" s="95">
        <v>150</v>
      </c>
      <c r="D24" s="138">
        <f>D11</f>
        <v>822.4</v>
      </c>
      <c r="G24" s="596" t="s">
        <v>292</v>
      </c>
      <c r="H24" s="560">
        <v>0.34880923149569099</v>
      </c>
      <c r="I24" s="560">
        <v>0.10284398136197663</v>
      </c>
      <c r="J24" s="560">
        <v>3.391634851902499</v>
      </c>
      <c r="K24" s="560">
        <v>1.4646089074113333E-2</v>
      </c>
      <c r="L24" s="560">
        <v>9.7159074682137969E-2</v>
      </c>
      <c r="M24" s="560">
        <v>0.60045938830924395</v>
      </c>
      <c r="N24" s="560">
        <v>9.7159074682137969E-2</v>
      </c>
      <c r="O24" s="600">
        <v>0.60045938830924395</v>
      </c>
    </row>
    <row r="25" spans="2:15" ht="12" thickBot="1">
      <c r="B25" s="95" t="s">
        <v>140</v>
      </c>
      <c r="C25" s="95">
        <v>180</v>
      </c>
      <c r="D25" s="138">
        <f>H$23+C25*H$24</f>
        <v>876.2121461456735</v>
      </c>
      <c r="G25" s="1079"/>
      <c r="H25" s="1080"/>
      <c r="I25" s="1080"/>
      <c r="J25" s="1080"/>
      <c r="K25" s="1080"/>
      <c r="L25" s="1080"/>
      <c r="M25" s="1080"/>
      <c r="N25" s="1080"/>
      <c r="O25" s="1081"/>
    </row>
    <row r="26" spans="2:15">
      <c r="B26" s="95" t="s">
        <v>140</v>
      </c>
      <c r="C26" s="95">
        <v>200</v>
      </c>
      <c r="D26" s="138">
        <f>D12</f>
        <v>869.01</v>
      </c>
    </row>
    <row r="27" spans="2:15">
      <c r="B27" s="95" t="s">
        <v>140</v>
      </c>
      <c r="C27" s="95">
        <v>250</v>
      </c>
      <c r="D27" s="138">
        <f>D13</f>
        <v>884.18</v>
      </c>
    </row>
    <row r="28" spans="2:15">
      <c r="B28" s="95" t="s">
        <v>140</v>
      </c>
      <c r="C28" s="95">
        <v>310</v>
      </c>
      <c r="D28" s="138">
        <f>D14</f>
        <v>919.12</v>
      </c>
    </row>
    <row r="29" spans="2:15">
      <c r="B29" s="95" t="s">
        <v>140</v>
      </c>
      <c r="C29" s="95">
        <v>400</v>
      </c>
      <c r="D29" s="138">
        <f>D15</f>
        <v>984.66</v>
      </c>
    </row>
    <row r="30" spans="2:15">
      <c r="B30" s="95" t="s">
        <v>140</v>
      </c>
      <c r="C30" s="95">
        <v>1000</v>
      </c>
      <c r="D30" s="138">
        <f>H$23+C30*H$24</f>
        <v>1162.23571597214</v>
      </c>
    </row>
  </sheetData>
  <mergeCells count="5">
    <mergeCell ref="B18:D18"/>
    <mergeCell ref="B6:D6"/>
    <mergeCell ref="A1:O1"/>
    <mergeCell ref="A2:O2"/>
    <mergeCell ref="A3:O3"/>
  </mergeCells>
  <pageMargins left="0.7" right="0.7" top="0.75" bottom="0.75" header="0.3" footer="0.3"/>
  <pageSetup scale="86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7"/>
  <sheetViews>
    <sheetView workbookViewId="0">
      <selection activeCell="A3" sqref="A3:O4"/>
    </sheetView>
  </sheetViews>
  <sheetFormatPr defaultColWidth="8.85546875" defaultRowHeight="11.25"/>
  <cols>
    <col min="1" max="1" width="3.7109375" style="67" customWidth="1"/>
    <col min="2" max="2" width="10" style="67" bestFit="1" customWidth="1"/>
    <col min="3" max="3" width="5.28515625" style="67" bestFit="1" customWidth="1"/>
    <col min="4" max="4" width="11.7109375" style="67" customWidth="1"/>
    <col min="5" max="5" width="10.28515625" style="67" bestFit="1" customWidth="1"/>
    <col min="6" max="6" width="2.42578125" style="67" customWidth="1"/>
    <col min="7" max="7" width="14.42578125" style="67" bestFit="1" customWidth="1"/>
    <col min="8" max="16384" width="8.85546875" style="67"/>
  </cols>
  <sheetData>
    <row r="1" spans="1:15" ht="15">
      <c r="A1" s="1118" t="str">
        <f>'JAP-5 Summary (Base Revenue)'!A1:G1</f>
        <v>Puget Sound Energy</v>
      </c>
      <c r="B1" s="1131"/>
      <c r="C1" s="1131"/>
      <c r="D1" s="1131"/>
      <c r="E1" s="1131"/>
      <c r="F1" s="1144"/>
      <c r="G1" s="1144"/>
      <c r="H1" s="1144"/>
      <c r="I1" s="1144"/>
      <c r="J1" s="1144"/>
      <c r="K1" s="1144"/>
      <c r="L1" s="1144"/>
      <c r="M1" s="1144"/>
      <c r="N1" s="1144"/>
      <c r="O1" s="1144"/>
    </row>
    <row r="2" spans="1:15" ht="14.45" customHeight="1">
      <c r="A2" s="1118" t="s">
        <v>796</v>
      </c>
      <c r="B2" s="1131"/>
      <c r="C2" s="1131"/>
      <c r="D2" s="1131"/>
      <c r="E2" s="1131"/>
      <c r="F2" s="1144"/>
      <c r="G2" s="1144"/>
      <c r="H2" s="1144"/>
      <c r="I2" s="1144"/>
      <c r="J2" s="1144"/>
      <c r="K2" s="1144"/>
      <c r="L2" s="1144"/>
      <c r="M2" s="1144"/>
      <c r="N2" s="1144"/>
      <c r="O2" s="1144"/>
    </row>
    <row r="3" spans="1:15" ht="14.45" customHeight="1">
      <c r="A3" s="1119" t="str">
        <f>'JAP-5 Summary (Base Revenue)'!A4:G4</f>
        <v>2019 Greneral Rate Case (GRC)</v>
      </c>
      <c r="B3" s="1132"/>
      <c r="C3" s="1132"/>
      <c r="D3" s="1132"/>
      <c r="E3" s="1132"/>
      <c r="F3" s="1145"/>
      <c r="G3" s="1145"/>
      <c r="H3" s="1145"/>
      <c r="I3" s="1145"/>
      <c r="J3" s="1145"/>
      <c r="K3" s="1145"/>
      <c r="L3" s="1145"/>
      <c r="M3" s="1145"/>
      <c r="N3" s="1145"/>
      <c r="O3" s="1145"/>
    </row>
    <row r="4" spans="1:15" ht="14.45" customHeight="1">
      <c r="A4" s="1119" t="str">
        <f>'JAP-5 Summary (Base Revenue)'!A5:G5</f>
        <v>Test Year Ending December 31, 2018</v>
      </c>
      <c r="B4" s="1132"/>
      <c r="C4" s="1132"/>
      <c r="D4" s="1132"/>
      <c r="E4" s="1132"/>
      <c r="F4" s="1145"/>
      <c r="G4" s="1145"/>
      <c r="H4" s="1145"/>
      <c r="I4" s="1145"/>
      <c r="J4" s="1145"/>
      <c r="K4" s="1145"/>
      <c r="L4" s="1145"/>
      <c r="M4" s="1145"/>
      <c r="N4" s="1145"/>
      <c r="O4" s="1145"/>
    </row>
    <row r="7" spans="1:15" ht="12" thickBot="1">
      <c r="B7" s="1138" t="s">
        <v>293</v>
      </c>
      <c r="C7" s="1139"/>
      <c r="D7" s="1139"/>
      <c r="E7" s="1140"/>
    </row>
    <row r="8" spans="1:15" s="257" customFormat="1" ht="22.5">
      <c r="A8" s="588"/>
      <c r="D8" s="553" t="s">
        <v>831</v>
      </c>
      <c r="E8" s="553" t="s">
        <v>295</v>
      </c>
      <c r="G8" s="589" t="s">
        <v>164</v>
      </c>
      <c r="H8" s="590"/>
      <c r="I8" s="590"/>
      <c r="J8" s="590"/>
      <c r="K8" s="590"/>
      <c r="L8" s="590"/>
      <c r="M8" s="590"/>
      <c r="N8" s="590"/>
      <c r="O8" s="591"/>
    </row>
    <row r="9" spans="1:15" ht="12" thickBot="1">
      <c r="A9" s="165"/>
      <c r="B9" s="95" t="s">
        <v>149</v>
      </c>
      <c r="C9" s="95">
        <v>70</v>
      </c>
      <c r="D9" s="556">
        <v>0</v>
      </c>
      <c r="E9" s="557">
        <v>0</v>
      </c>
      <c r="G9" s="566"/>
      <c r="H9" s="592"/>
      <c r="I9" s="592"/>
      <c r="J9" s="592"/>
      <c r="K9" s="592"/>
      <c r="L9" s="592"/>
      <c r="M9" s="592"/>
      <c r="N9" s="592"/>
      <c r="O9" s="593"/>
    </row>
    <row r="10" spans="1:15">
      <c r="A10" s="165"/>
      <c r="B10" s="95" t="s">
        <v>149</v>
      </c>
      <c r="C10" s="95">
        <v>100</v>
      </c>
      <c r="D10" s="556">
        <v>0</v>
      </c>
      <c r="E10" s="557">
        <v>0</v>
      </c>
      <c r="G10" s="594" t="s">
        <v>165</v>
      </c>
      <c r="H10" s="558"/>
      <c r="I10" s="592"/>
      <c r="J10" s="592"/>
      <c r="K10" s="592"/>
      <c r="L10" s="592"/>
      <c r="M10" s="592"/>
      <c r="N10" s="592"/>
      <c r="O10" s="593"/>
    </row>
    <row r="11" spans="1:15">
      <c r="A11" s="165"/>
      <c r="B11" s="95" t="s">
        <v>149</v>
      </c>
      <c r="C11" s="95">
        <v>150</v>
      </c>
      <c r="D11" s="556">
        <v>0</v>
      </c>
      <c r="E11" s="557">
        <v>0</v>
      </c>
      <c r="G11" s="595" t="s">
        <v>166</v>
      </c>
      <c r="H11" s="559">
        <v>0.98383909093227906</v>
      </c>
      <c r="I11" s="592"/>
      <c r="J11" s="592"/>
      <c r="K11" s="592"/>
      <c r="L11" s="592"/>
      <c r="M11" s="592"/>
      <c r="N11" s="592"/>
      <c r="O11" s="593"/>
    </row>
    <row r="12" spans="1:15">
      <c r="A12" s="165"/>
      <c r="B12" s="95" t="s">
        <v>149</v>
      </c>
      <c r="C12" s="95">
        <v>175</v>
      </c>
      <c r="D12" s="556">
        <v>0</v>
      </c>
      <c r="E12" s="557">
        <v>0</v>
      </c>
      <c r="G12" s="595" t="s">
        <v>167</v>
      </c>
      <c r="H12" s="559">
        <v>0.96793935684645316</v>
      </c>
      <c r="I12" s="592"/>
      <c r="J12" s="592"/>
      <c r="K12" s="592"/>
      <c r="L12" s="592"/>
      <c r="M12" s="592"/>
      <c r="N12" s="592"/>
      <c r="O12" s="593"/>
    </row>
    <row r="13" spans="1:15">
      <c r="A13" s="165"/>
      <c r="B13" s="95" t="s">
        <v>149</v>
      </c>
      <c r="C13" s="95">
        <v>250</v>
      </c>
      <c r="D13" s="546">
        <v>875.7</v>
      </c>
      <c r="E13" s="253">
        <f>D13/C13</f>
        <v>3.5028000000000001</v>
      </c>
      <c r="G13" s="595" t="s">
        <v>168</v>
      </c>
      <c r="H13" s="559">
        <v>0.93587871369290632</v>
      </c>
      <c r="I13" s="592"/>
      <c r="J13" s="592"/>
      <c r="K13" s="592"/>
      <c r="L13" s="592"/>
      <c r="M13" s="592"/>
      <c r="N13" s="592"/>
      <c r="O13" s="593"/>
    </row>
    <row r="14" spans="1:15">
      <c r="A14" s="165"/>
      <c r="B14" s="95" t="s">
        <v>149</v>
      </c>
      <c r="C14" s="95">
        <v>400</v>
      </c>
      <c r="D14" s="546">
        <v>879.28</v>
      </c>
      <c r="E14" s="253">
        <f>D14/C14</f>
        <v>2.1981999999999999</v>
      </c>
      <c r="G14" s="595" t="s">
        <v>169</v>
      </c>
      <c r="H14" s="559">
        <v>44.879129336474506</v>
      </c>
      <c r="I14" s="592"/>
      <c r="J14" s="592"/>
      <c r="K14" s="592"/>
      <c r="L14" s="592"/>
      <c r="M14" s="592"/>
      <c r="N14" s="592"/>
      <c r="O14" s="593"/>
    </row>
    <row r="15" spans="1:15" ht="12" thickBot="1">
      <c r="A15" s="165"/>
      <c r="B15" s="95" t="s">
        <v>149</v>
      </c>
      <c r="C15" s="95">
        <v>1000</v>
      </c>
      <c r="D15" s="546">
        <v>1184.45</v>
      </c>
      <c r="E15" s="253">
        <f>D15/C15</f>
        <v>1.18445</v>
      </c>
      <c r="G15" s="596" t="s">
        <v>170</v>
      </c>
      <c r="H15" s="560">
        <v>3</v>
      </c>
      <c r="I15" s="592"/>
      <c r="J15" s="592"/>
      <c r="K15" s="592"/>
      <c r="L15" s="592"/>
      <c r="M15" s="592"/>
      <c r="N15" s="592"/>
      <c r="O15" s="593"/>
    </row>
    <row r="16" spans="1:15">
      <c r="B16" s="562"/>
      <c r="G16" s="566"/>
      <c r="H16" s="592"/>
      <c r="I16" s="592"/>
      <c r="J16" s="592"/>
      <c r="K16" s="592"/>
      <c r="L16" s="592"/>
      <c r="M16" s="592"/>
      <c r="N16" s="592"/>
      <c r="O16" s="593"/>
    </row>
    <row r="17" spans="1:15">
      <c r="B17" s="562"/>
      <c r="G17" s="566"/>
      <c r="H17" s="592"/>
      <c r="I17" s="592"/>
      <c r="J17" s="592"/>
      <c r="K17" s="592"/>
      <c r="L17" s="592"/>
      <c r="M17" s="592"/>
      <c r="N17" s="592"/>
      <c r="O17" s="593"/>
    </row>
    <row r="18" spans="1:15" ht="15.75" thickBot="1">
      <c r="B18" s="1141" t="s">
        <v>294</v>
      </c>
      <c r="C18" s="1142"/>
      <c r="D18" s="1142"/>
      <c r="E18" s="1143"/>
      <c r="F18" s="607"/>
      <c r="G18" s="566" t="s">
        <v>171</v>
      </c>
      <c r="H18" s="592"/>
      <c r="I18" s="592"/>
      <c r="J18" s="592"/>
      <c r="K18" s="592"/>
      <c r="L18" s="592"/>
      <c r="M18" s="592"/>
      <c r="N18" s="592"/>
      <c r="O18" s="593"/>
    </row>
    <row r="19" spans="1:15" ht="22.5">
      <c r="D19" s="985" t="s">
        <v>771</v>
      </c>
      <c r="E19" s="985" t="s">
        <v>295</v>
      </c>
      <c r="F19" s="553"/>
      <c r="G19" s="597"/>
      <c r="H19" s="561" t="s">
        <v>797</v>
      </c>
      <c r="I19" s="561" t="s">
        <v>176</v>
      </c>
      <c r="J19" s="561" t="s">
        <v>177</v>
      </c>
      <c r="K19" s="561" t="s">
        <v>178</v>
      </c>
      <c r="L19" s="561" t="s">
        <v>179</v>
      </c>
      <c r="M19" s="592"/>
      <c r="N19" s="592"/>
      <c r="O19" s="593"/>
    </row>
    <row r="20" spans="1:15">
      <c r="B20" s="95" t="s">
        <v>149</v>
      </c>
      <c r="C20" s="95">
        <v>70</v>
      </c>
      <c r="D20" s="138">
        <f>H$25+C20*H$26</f>
        <v>768.9140000000001</v>
      </c>
      <c r="E20" s="253">
        <f t="shared" ref="E20:E26" si="0">D20/C20</f>
        <v>10.984485714285716</v>
      </c>
      <c r="G20" s="595" t="s">
        <v>172</v>
      </c>
      <c r="H20" s="559">
        <v>1</v>
      </c>
      <c r="I20" s="559">
        <v>60808.566350000016</v>
      </c>
      <c r="J20" s="559">
        <v>60808.566350000016</v>
      </c>
      <c r="K20" s="559">
        <v>30.190890189280797</v>
      </c>
      <c r="L20" s="559">
        <v>0.11460792182856115</v>
      </c>
      <c r="M20" s="592"/>
      <c r="N20" s="592"/>
      <c r="O20" s="593"/>
    </row>
    <row r="21" spans="1:15">
      <c r="B21" s="95" t="s">
        <v>149</v>
      </c>
      <c r="C21" s="95">
        <v>100</v>
      </c>
      <c r="D21" s="138">
        <f>H$25+C21*H$26</f>
        <v>782.09500000000003</v>
      </c>
      <c r="E21" s="253">
        <f t="shared" si="0"/>
        <v>7.8209499999999998</v>
      </c>
      <c r="G21" s="595" t="s">
        <v>173</v>
      </c>
      <c r="H21" s="559">
        <v>1</v>
      </c>
      <c r="I21" s="559">
        <v>2014.1362500000066</v>
      </c>
      <c r="J21" s="559">
        <v>2014.1362500000066</v>
      </c>
      <c r="K21" s="559"/>
      <c r="L21" s="559"/>
      <c r="M21" s="592"/>
      <c r="N21" s="592"/>
      <c r="O21" s="593"/>
    </row>
    <row r="22" spans="1:15" ht="12" thickBot="1">
      <c r="B22" s="95" t="s">
        <v>149</v>
      </c>
      <c r="C22" s="95">
        <v>150</v>
      </c>
      <c r="D22" s="138">
        <f>H$25+C22*H$26</f>
        <v>804.06333333333339</v>
      </c>
      <c r="E22" s="253">
        <f t="shared" si="0"/>
        <v>5.3604222222222226</v>
      </c>
      <c r="G22" s="596" t="s">
        <v>50</v>
      </c>
      <c r="H22" s="560">
        <v>2</v>
      </c>
      <c r="I22" s="560">
        <v>62822.702600000019</v>
      </c>
      <c r="J22" s="560"/>
      <c r="K22" s="560"/>
      <c r="L22" s="560"/>
      <c r="M22" s="592"/>
      <c r="N22" s="592"/>
      <c r="O22" s="593"/>
    </row>
    <row r="23" spans="1:15" ht="12" thickBot="1">
      <c r="B23" s="95" t="s">
        <v>149</v>
      </c>
      <c r="C23" s="95">
        <v>175</v>
      </c>
      <c r="D23" s="138">
        <f>H$25+C23*H$26</f>
        <v>815.04750000000013</v>
      </c>
      <c r="E23" s="253">
        <f t="shared" si="0"/>
        <v>4.6574142857142862</v>
      </c>
      <c r="G23" s="566"/>
      <c r="H23" s="592"/>
      <c r="I23" s="592"/>
      <c r="J23" s="592"/>
      <c r="K23" s="592"/>
      <c r="L23" s="592"/>
      <c r="M23" s="592"/>
      <c r="N23" s="592"/>
      <c r="O23" s="593"/>
    </row>
    <row r="24" spans="1:15">
      <c r="B24" s="95" t="s">
        <v>149</v>
      </c>
      <c r="C24" s="95">
        <v>250</v>
      </c>
      <c r="D24" s="138">
        <f>D13</f>
        <v>875.7</v>
      </c>
      <c r="E24" s="253">
        <f t="shared" si="0"/>
        <v>3.5028000000000001</v>
      </c>
      <c r="G24" s="597"/>
      <c r="H24" s="561" t="s">
        <v>180</v>
      </c>
      <c r="I24" s="561" t="s">
        <v>169</v>
      </c>
      <c r="J24" s="561" t="s">
        <v>181</v>
      </c>
      <c r="K24" s="561" t="s">
        <v>182</v>
      </c>
      <c r="L24" s="561" t="s">
        <v>183</v>
      </c>
      <c r="M24" s="561" t="s">
        <v>184</v>
      </c>
      <c r="N24" s="561" t="s">
        <v>185</v>
      </c>
      <c r="O24" s="598" t="s">
        <v>186</v>
      </c>
    </row>
    <row r="25" spans="1:15">
      <c r="B25" s="95" t="s">
        <v>149</v>
      </c>
      <c r="C25" s="95">
        <v>400</v>
      </c>
      <c r="D25" s="138">
        <f>D14</f>
        <v>879.28</v>
      </c>
      <c r="E25" s="253">
        <f t="shared" si="0"/>
        <v>2.1981999999999999</v>
      </c>
      <c r="G25" s="595" t="s">
        <v>174</v>
      </c>
      <c r="H25" s="559">
        <v>738.15833333333342</v>
      </c>
      <c r="I25" s="559">
        <v>51.044969961136637</v>
      </c>
      <c r="J25" s="559">
        <v>14.460941673495631</v>
      </c>
      <c r="K25" s="559">
        <v>4.3953424527772976E-2</v>
      </c>
      <c r="L25" s="559">
        <v>89.570494255243489</v>
      </c>
      <c r="M25" s="559">
        <v>1386.7461724114232</v>
      </c>
      <c r="N25" s="559">
        <v>89.570494255243489</v>
      </c>
      <c r="O25" s="599">
        <v>1386.7461724114232</v>
      </c>
    </row>
    <row r="26" spans="1:15" ht="12" thickBot="1">
      <c r="B26" s="95" t="s">
        <v>149</v>
      </c>
      <c r="C26" s="95">
        <v>1000</v>
      </c>
      <c r="D26" s="138">
        <f>D15</f>
        <v>1184.45</v>
      </c>
      <c r="E26" s="253">
        <f t="shared" si="0"/>
        <v>1.18445</v>
      </c>
      <c r="G26" s="596" t="s">
        <v>292</v>
      </c>
      <c r="H26" s="560">
        <v>0.43936666666666663</v>
      </c>
      <c r="I26" s="560">
        <v>7.9963012282763299E-2</v>
      </c>
      <c r="J26" s="560">
        <v>5.4946237532046531</v>
      </c>
      <c r="K26" s="560">
        <v>0.11460792182856115</v>
      </c>
      <c r="L26" s="560">
        <v>-0.57665973871937659</v>
      </c>
      <c r="M26" s="560">
        <v>1.45539307205271</v>
      </c>
      <c r="N26" s="560">
        <v>-0.57665973871937659</v>
      </c>
      <c r="O26" s="600">
        <v>1.45539307205271</v>
      </c>
    </row>
    <row r="28" spans="1:15">
      <c r="A28" s="562"/>
    </row>
    <row r="37" spans="2:2">
      <c r="B37" s="165"/>
    </row>
  </sheetData>
  <mergeCells count="6">
    <mergeCell ref="B7:E7"/>
    <mergeCell ref="B18:E18"/>
    <mergeCell ref="A1:O1"/>
    <mergeCell ref="A2:O2"/>
    <mergeCell ref="A3:O3"/>
    <mergeCell ref="A4:O4"/>
  </mergeCells>
  <pageMargins left="0.7" right="0.7" top="0.75" bottom="0.75" header="0.3" footer="0.3"/>
  <pageSetup scale="9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T187"/>
  <sheetViews>
    <sheetView zoomScaleNormal="100" workbookViewId="0">
      <pane xSplit="6" ySplit="6" topLeftCell="O7" activePane="bottomRight" state="frozen"/>
      <selection activeCell="B29" sqref="B29"/>
      <selection pane="topRight" activeCell="B29" sqref="B29"/>
      <selection pane="bottomLeft" activeCell="B29" sqref="B29"/>
      <selection pane="bottomRight" activeCell="W19" sqref="W19"/>
    </sheetView>
  </sheetViews>
  <sheetFormatPr defaultColWidth="9.140625" defaultRowHeight="11.25"/>
  <cols>
    <col min="1" max="1" width="15.85546875" style="260" bestFit="1" customWidth="1"/>
    <col min="2" max="2" width="8.7109375" style="260" bestFit="1" customWidth="1"/>
    <col min="3" max="3" width="16.140625" style="550" bestFit="1" customWidth="1"/>
    <col min="4" max="4" width="13.140625" style="260" customWidth="1"/>
    <col min="5" max="5" width="12" style="359" bestFit="1" customWidth="1"/>
    <col min="6" max="6" width="8.7109375" style="260" bestFit="1" customWidth="1"/>
    <col min="7" max="7" width="8.28515625" style="304" customWidth="1"/>
    <col min="8" max="8" width="12" style="519" customWidth="1"/>
    <col min="9" max="9" width="6.85546875" style="550" customWidth="1"/>
    <col min="10" max="10" width="8.7109375" style="260" customWidth="1"/>
    <col min="11" max="11" width="10.5703125" style="260" customWidth="1"/>
    <col min="12" max="12" width="11.5703125" style="364" bestFit="1" customWidth="1"/>
    <col min="13" max="13" width="10.42578125" style="486" customWidth="1"/>
    <col min="14" max="14" width="10.7109375" style="376" bestFit="1" customWidth="1"/>
    <col min="15" max="15" width="12.28515625" style="356" customWidth="1"/>
    <col min="16" max="16" width="12.28515625" style="636" customWidth="1"/>
    <col min="17" max="20" width="9.28515625" style="636" customWidth="1"/>
    <col min="21" max="26" width="9.28515625" style="364" customWidth="1"/>
    <col min="27" max="27" width="1.7109375" style="260" customWidth="1"/>
    <col min="28" max="29" width="7.5703125" style="260" bestFit="1" customWidth="1"/>
    <col min="30" max="30" width="9.42578125" style="260" bestFit="1" customWidth="1"/>
    <col min="31" max="31" width="8.28515625" style="260" bestFit="1" customWidth="1"/>
    <col min="32" max="33" width="10.7109375" style="260" bestFit="1" customWidth="1"/>
    <col min="34" max="34" width="11.28515625" style="364" bestFit="1" customWidth="1"/>
    <col min="35" max="35" width="10.7109375" style="364" bestFit="1" customWidth="1"/>
    <col min="36" max="36" width="9.5703125" style="364" customWidth="1"/>
    <col min="37" max="38" width="10.7109375" style="364" bestFit="1" customWidth="1"/>
    <col min="39" max="39" width="11.5703125" style="364" bestFit="1" customWidth="1"/>
    <col min="40" max="45" width="11.5703125" style="364" customWidth="1"/>
    <col min="46" max="46" width="6.140625" style="382" bestFit="1" customWidth="1"/>
    <col min="47" max="16384" width="9.140625" style="260"/>
  </cols>
  <sheetData>
    <row r="1" spans="1:46" ht="15">
      <c r="A1" s="1146" t="str">
        <f>'JAP-5 Summary (Base Revenue)'!A1:G1</f>
        <v>Puget Sound Energy</v>
      </c>
      <c r="B1" s="1127"/>
      <c r="C1" s="1127"/>
      <c r="D1" s="1127"/>
      <c r="E1" s="1127"/>
      <c r="F1" s="1127"/>
      <c r="G1" s="1127"/>
      <c r="H1" s="1127"/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1127"/>
      <c r="Z1" s="1127"/>
      <c r="AA1" s="1127"/>
      <c r="AB1" s="1127"/>
      <c r="AC1" s="1127"/>
      <c r="AD1" s="1127"/>
      <c r="AE1" s="1127"/>
      <c r="AF1" s="1127"/>
      <c r="AG1" s="1127"/>
      <c r="AH1" s="1127"/>
      <c r="AI1" s="1127"/>
      <c r="AJ1" s="1127"/>
      <c r="AK1" s="1127"/>
      <c r="AL1" s="1127"/>
      <c r="AM1" s="1127"/>
      <c r="AN1" s="1127"/>
      <c r="AO1" s="1127"/>
      <c r="AP1" s="1127"/>
      <c r="AQ1" s="1127"/>
      <c r="AR1" s="1127"/>
      <c r="AS1" s="1127"/>
    </row>
    <row r="2" spans="1:46" ht="15">
      <c r="A2" s="1146" t="str">
        <f>'JAP-5 Summary (Base Revenue)'!A4:G4</f>
        <v>2019 Greneral Rate Case (GRC)</v>
      </c>
      <c r="B2" s="1127"/>
      <c r="C2" s="1127"/>
      <c r="D2" s="1127"/>
      <c r="E2" s="1127"/>
      <c r="F2" s="1127"/>
      <c r="G2" s="1127"/>
      <c r="H2" s="1127"/>
      <c r="I2" s="1127"/>
      <c r="J2" s="1127"/>
      <c r="K2" s="1127"/>
      <c r="L2" s="1127"/>
      <c r="M2" s="1127"/>
      <c r="N2" s="1127"/>
      <c r="O2" s="1127"/>
      <c r="P2" s="1127"/>
      <c r="Q2" s="1127"/>
      <c r="R2" s="1127"/>
      <c r="S2" s="1127"/>
      <c r="T2" s="1127"/>
      <c r="U2" s="1127"/>
      <c r="V2" s="1127"/>
      <c r="W2" s="1127"/>
      <c r="X2" s="1127"/>
      <c r="Y2" s="1127"/>
      <c r="Z2" s="1127"/>
      <c r="AA2" s="1127"/>
      <c r="AB2" s="1127"/>
      <c r="AC2" s="1127"/>
      <c r="AD2" s="1127"/>
      <c r="AE2" s="1127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7"/>
      <c r="AR2" s="1127"/>
      <c r="AS2" s="1127"/>
    </row>
    <row r="3" spans="1:46" ht="15">
      <c r="A3" s="1146" t="str">
        <f>'JAP-5 Summary (Base Revenue)'!A5:G5</f>
        <v>Test Year Ending December 31, 2018</v>
      </c>
      <c r="B3" s="1127"/>
      <c r="C3" s="1127"/>
      <c r="D3" s="1127"/>
      <c r="E3" s="1127"/>
      <c r="F3" s="1127"/>
      <c r="G3" s="1127"/>
      <c r="H3" s="1127"/>
      <c r="I3" s="1127"/>
      <c r="J3" s="1127"/>
      <c r="K3" s="1127"/>
      <c r="L3" s="1127"/>
      <c r="M3" s="1127"/>
      <c r="N3" s="1127"/>
      <c r="O3" s="1127"/>
      <c r="P3" s="1127"/>
      <c r="Q3" s="1127"/>
      <c r="R3" s="1127"/>
      <c r="S3" s="1127"/>
      <c r="T3" s="1127"/>
      <c r="U3" s="1127"/>
      <c r="V3" s="1127"/>
      <c r="W3" s="1127"/>
      <c r="X3" s="1127"/>
      <c r="Y3" s="1127"/>
      <c r="Z3" s="1127"/>
      <c r="AA3" s="1127"/>
      <c r="AB3" s="1127"/>
      <c r="AC3" s="1127"/>
      <c r="AD3" s="1127"/>
      <c r="AE3" s="1127"/>
      <c r="AF3" s="1127"/>
      <c r="AG3" s="1127"/>
      <c r="AH3" s="1127"/>
      <c r="AI3" s="1127"/>
      <c r="AJ3" s="1127"/>
      <c r="AK3" s="1127"/>
      <c r="AL3" s="1127"/>
      <c r="AM3" s="1127"/>
      <c r="AN3" s="1127"/>
      <c r="AO3" s="1127"/>
      <c r="AP3" s="1127"/>
      <c r="AQ3" s="1127"/>
      <c r="AR3" s="1127"/>
      <c r="AS3" s="1127"/>
    </row>
    <row r="4" spans="1:46">
      <c r="C4" s="1065"/>
      <c r="I4" s="1065"/>
    </row>
    <row r="5" spans="1:46">
      <c r="C5" s="1065"/>
      <c r="I5" s="1065"/>
    </row>
    <row r="6" spans="1:46" s="379" customFormat="1" ht="67.5">
      <c r="A6" s="343" t="s">
        <v>123</v>
      </c>
      <c r="B6" s="343"/>
      <c r="C6" s="343" t="s">
        <v>138</v>
      </c>
      <c r="D6" s="343" t="s">
        <v>711</v>
      </c>
      <c r="E6" s="343" t="s">
        <v>237</v>
      </c>
      <c r="F6" s="343" t="s">
        <v>341</v>
      </c>
      <c r="G6" s="372" t="s">
        <v>534</v>
      </c>
      <c r="H6" s="363" t="s">
        <v>352</v>
      </c>
      <c r="I6" s="343" t="s">
        <v>806</v>
      </c>
      <c r="J6" s="343" t="s">
        <v>190</v>
      </c>
      <c r="K6" s="343" t="s">
        <v>274</v>
      </c>
      <c r="L6" s="363" t="s">
        <v>238</v>
      </c>
      <c r="M6" s="482" t="s">
        <v>239</v>
      </c>
      <c r="N6" s="372" t="s">
        <v>769</v>
      </c>
      <c r="O6" s="343" t="s">
        <v>346</v>
      </c>
      <c r="P6" s="629" t="s">
        <v>342</v>
      </c>
      <c r="Q6" s="629" t="s">
        <v>343</v>
      </c>
      <c r="R6" s="629" t="s">
        <v>495</v>
      </c>
      <c r="S6" s="629" t="s">
        <v>198</v>
      </c>
      <c r="T6" s="629" t="s">
        <v>197</v>
      </c>
      <c r="U6" s="363" t="s">
        <v>194</v>
      </c>
      <c r="V6" s="363" t="s">
        <v>191</v>
      </c>
      <c r="W6" s="363" t="s">
        <v>354</v>
      </c>
      <c r="X6" s="363" t="s">
        <v>192</v>
      </c>
      <c r="Y6" s="363" t="s">
        <v>193</v>
      </c>
      <c r="Z6" s="363" t="s">
        <v>359</v>
      </c>
      <c r="AB6" s="385" t="s">
        <v>266</v>
      </c>
      <c r="AC6" s="385" t="s">
        <v>267</v>
      </c>
      <c r="AD6" s="385" t="s">
        <v>270</v>
      </c>
      <c r="AE6" s="385" t="s">
        <v>268</v>
      </c>
      <c r="AF6" s="385" t="s">
        <v>269</v>
      </c>
      <c r="AG6" s="385" t="s">
        <v>271</v>
      </c>
      <c r="AH6" s="384" t="s">
        <v>347</v>
      </c>
      <c r="AI6" s="384" t="s">
        <v>348</v>
      </c>
      <c r="AJ6" s="384" t="s">
        <v>351</v>
      </c>
      <c r="AK6" s="384" t="s">
        <v>349</v>
      </c>
      <c r="AL6" s="384" t="s">
        <v>350</v>
      </c>
      <c r="AM6" s="384" t="s">
        <v>272</v>
      </c>
      <c r="AN6" s="628" t="s">
        <v>805</v>
      </c>
      <c r="AO6" s="628" t="s">
        <v>804</v>
      </c>
      <c r="AP6" s="628" t="s">
        <v>803</v>
      </c>
      <c r="AQ6" s="628" t="s">
        <v>802</v>
      </c>
      <c r="AR6" s="628" t="s">
        <v>801</v>
      </c>
      <c r="AS6" s="628" t="s">
        <v>800</v>
      </c>
      <c r="AT6" s="381" t="s">
        <v>273</v>
      </c>
    </row>
    <row r="7" spans="1:46">
      <c r="A7" s="344" t="s">
        <v>211</v>
      </c>
      <c r="B7" s="345"/>
      <c r="C7" s="347"/>
      <c r="D7" s="346"/>
      <c r="E7" s="357"/>
      <c r="F7" s="346"/>
      <c r="G7" s="520"/>
      <c r="H7" s="388"/>
      <c r="I7" s="347"/>
      <c r="J7" s="346"/>
      <c r="K7" s="348"/>
      <c r="L7" s="388"/>
      <c r="M7" s="483"/>
      <c r="N7" s="373"/>
      <c r="O7" s="355"/>
      <c r="P7" s="630"/>
      <c r="Q7" s="630"/>
      <c r="R7" s="630"/>
      <c r="S7" s="630"/>
      <c r="T7" s="630"/>
      <c r="U7" s="386"/>
      <c r="V7" s="386"/>
      <c r="W7" s="386"/>
      <c r="X7" s="386"/>
      <c r="Y7" s="386"/>
      <c r="Z7" s="386"/>
      <c r="AA7" s="349"/>
      <c r="AB7" s="350"/>
    </row>
    <row r="8" spans="1:46" ht="9.6" customHeight="1">
      <c r="A8" s="174" t="s">
        <v>187</v>
      </c>
      <c r="B8" s="101" t="s">
        <v>667</v>
      </c>
      <c r="C8" s="366" t="str">
        <f>'WP1 Lighting Invetory'!C9</f>
        <v>Compact Flourescent</v>
      </c>
      <c r="D8" s="366" t="str">
        <f>'WP1 Lighting Invetory'!D9</f>
        <v>CF 22</v>
      </c>
      <c r="E8" s="366">
        <f>'WP1 Lighting Invetory'!E9</f>
        <v>22</v>
      </c>
      <c r="F8" s="366" t="str">
        <f>'WP1 Lighting Invetory'!G9</f>
        <v>Customer</v>
      </c>
      <c r="G8" s="521">
        <f>'WP1 Lighting Invetory'!H9</f>
        <v>59</v>
      </c>
      <c r="H8" s="517" t="s">
        <v>772</v>
      </c>
      <c r="I8" s="365" t="s">
        <v>236</v>
      </c>
      <c r="J8" s="380">
        <f>IF(C8="Light Emitting Diode",'WP10 O&amp;M Weighting Factor'!$B$26,IF('WP7 Condensed Sch. Level Costs'!C8="Sodium Vapor",'WP10 O&amp;M Weighting Factor'!$B$27,IF('WP7 Condensed Sch. Level Costs'!C8="Metal Halide",'WP10 O&amp;M Weighting Factor'!$B$28,IF('WP7 Condensed Sch. Level Costs'!C8="Mercury Vapor",'WP10 O&amp;M Weighting Factor'!$B$30,IF('WP7 Condensed Sch. Level Costs'!C8="Compact Flourescent",'WP10 O&amp;M Weighting Factor'!$B$29, IF(C8="Incandescent", 'WP10 O&amp;M Weighting Factor'!$B$31, 0))))))</f>
        <v>1</v>
      </c>
      <c r="K8" s="942">
        <f>IF(I8="Yes",G8*J8,0)</f>
        <v>0</v>
      </c>
      <c r="L8" s="412">
        <f>IF(F8="Company", G8*H8,0)</f>
        <v>0</v>
      </c>
      <c r="M8" s="484">
        <f>E8*G8/1000</f>
        <v>1.298</v>
      </c>
      <c r="N8" s="374">
        <f>'WP1 Lighting Invetory'!J9</f>
        <v>5451.5999999999995</v>
      </c>
      <c r="O8" s="489">
        <f>E8*4200/1000/12</f>
        <v>7.7</v>
      </c>
      <c r="P8" s="631">
        <f>'JAP-5 Unitized Lighting Costs'!D$21</f>
        <v>1.1760549751009928E-2</v>
      </c>
      <c r="Q8" s="631">
        <f>'JAP-5 Unitized Lighting Costs'!$D$45</f>
        <v>1.6887239205766267</v>
      </c>
      <c r="R8" s="631">
        <f>'JAP-5 Unitized Lighting Costs'!D$74</f>
        <v>2.3347618049905056E-2</v>
      </c>
      <c r="S8" s="631">
        <f>'JAP-5 Unitized Lighting Costs'!D$106</f>
        <v>6.7427002102556308</v>
      </c>
      <c r="T8" s="631">
        <f>'JAP-5 Unitized Lighting Costs'!$D$123</f>
        <v>5.3996051821243667E-2</v>
      </c>
      <c r="U8" s="417">
        <f>IF(F8="Company", H8*P8, 0)</f>
        <v>0</v>
      </c>
      <c r="V8" s="417">
        <f>IF(I8="yes", J8*Q8, 0)</f>
        <v>0</v>
      </c>
      <c r="W8" s="417">
        <f>R8*O8</f>
        <v>0.17977665898426895</v>
      </c>
      <c r="X8" s="417">
        <f>E8*S8/1000</f>
        <v>0.14833940462562387</v>
      </c>
      <c r="Y8" s="417">
        <f>O8*T8</f>
        <v>0.41576959902357624</v>
      </c>
      <c r="Z8" s="138">
        <f>SUM(U8:Y8)</f>
        <v>0.74388566263346911</v>
      </c>
      <c r="AA8" s="349"/>
      <c r="AB8" s="340">
        <f>IFERROR(U8/O8,0)</f>
        <v>0</v>
      </c>
      <c r="AC8" s="340">
        <f>IFERROR(V8/O8,0)</f>
        <v>0</v>
      </c>
      <c r="AD8" s="340">
        <f>IFERROR(W8/O8,0)</f>
        <v>2.3347618049905056E-2</v>
      </c>
      <c r="AE8" s="340">
        <f>IFERROR(X8/O8,0)</f>
        <v>1.9264857743587514E-2</v>
      </c>
      <c r="AF8" s="340">
        <f>IFERROR(Y8/O8,0)</f>
        <v>5.3996051821243667E-2</v>
      </c>
      <c r="AG8" s="351">
        <f>SUM(AB8:AF8)</f>
        <v>9.6608527614736234E-2</v>
      </c>
      <c r="AH8" s="364">
        <f>(U8*$G8)</f>
        <v>0</v>
      </c>
      <c r="AI8" s="364">
        <f>(V8*$G8)</f>
        <v>0</v>
      </c>
      <c r="AJ8" s="364">
        <f>(W8*$G8)</f>
        <v>10.606822880071869</v>
      </c>
      <c r="AK8" s="364">
        <f>(X8*$G8)</f>
        <v>8.7520248729118073</v>
      </c>
      <c r="AL8" s="364">
        <f>(Y8*$G8)</f>
        <v>24.530406342390997</v>
      </c>
      <c r="AM8" s="364">
        <f>SUM(AH8:AL8)</f>
        <v>43.889254095374675</v>
      </c>
      <c r="AN8" s="364">
        <f t="shared" ref="AN8:AS8" si="0">AH8*12</f>
        <v>0</v>
      </c>
      <c r="AO8" s="364">
        <f t="shared" si="0"/>
        <v>0</v>
      </c>
      <c r="AP8" s="364">
        <f t="shared" si="0"/>
        <v>127.28187456086243</v>
      </c>
      <c r="AQ8" s="364">
        <f t="shared" si="0"/>
        <v>105.02429847494169</v>
      </c>
      <c r="AR8" s="364">
        <f t="shared" si="0"/>
        <v>294.36487610869199</v>
      </c>
      <c r="AS8" s="364">
        <f t="shared" si="0"/>
        <v>526.67104914449612</v>
      </c>
      <c r="AT8" s="383">
        <f>Z8*G8-AM8</f>
        <v>0</v>
      </c>
    </row>
    <row r="9" spans="1:46">
      <c r="A9" s="163"/>
      <c r="B9" s="70"/>
      <c r="C9" s="366"/>
      <c r="D9" s="366"/>
      <c r="E9" s="367"/>
      <c r="F9" s="198"/>
      <c r="G9" s="522"/>
      <c r="H9" s="518"/>
      <c r="I9" s="365"/>
      <c r="J9" s="380"/>
      <c r="K9" s="943"/>
      <c r="L9" s="413"/>
      <c r="M9" s="484"/>
      <c r="N9" s="490"/>
      <c r="O9" s="416"/>
      <c r="P9" s="631"/>
      <c r="Q9" s="631"/>
      <c r="R9" s="631"/>
      <c r="S9" s="631"/>
      <c r="T9" s="631"/>
      <c r="U9" s="417"/>
      <c r="V9" s="417"/>
      <c r="W9" s="417"/>
      <c r="X9" s="417"/>
      <c r="Y9" s="417"/>
      <c r="AA9" s="349"/>
      <c r="AB9" s="340"/>
      <c r="AC9" s="351"/>
      <c r="AD9" s="351"/>
      <c r="AE9" s="351"/>
      <c r="AF9" s="351"/>
      <c r="AG9" s="351"/>
      <c r="AT9" s="383"/>
    </row>
    <row r="10" spans="1:46">
      <c r="A10" s="176" t="s">
        <v>126</v>
      </c>
      <c r="B10" s="101"/>
      <c r="C10" s="366" t="str">
        <f>'WP1 Lighting Invetory'!C11</f>
        <v>Mercury Vapor</v>
      </c>
      <c r="D10" s="366" t="str">
        <f>'WP1 Lighting Invetory'!D11</f>
        <v>MV 100</v>
      </c>
      <c r="E10" s="366">
        <f>'WP1 Lighting Invetory'!E11</f>
        <v>100</v>
      </c>
      <c r="F10" s="366" t="str">
        <f>'WP1 Lighting Invetory'!G11</f>
        <v>Customer</v>
      </c>
      <c r="G10" s="521">
        <f>'WP1 Lighting Invetory'!H11</f>
        <v>3</v>
      </c>
      <c r="H10" s="517" t="s">
        <v>772</v>
      </c>
      <c r="I10" s="365" t="s">
        <v>210</v>
      </c>
      <c r="J10" s="380">
        <f>IF(C10="Light Emitting Diode",'WP10 O&amp;M Weighting Factor'!$B$26,IF('WP7 Condensed Sch. Level Costs'!C10="Sodium Vapor",'WP10 O&amp;M Weighting Factor'!$B$27,IF('WP7 Condensed Sch. Level Costs'!C10="Metal Halide",'WP10 O&amp;M Weighting Factor'!$B$28,IF('WP7 Condensed Sch. Level Costs'!C10="Mercury Vapor",'WP10 O&amp;M Weighting Factor'!$B$30,IF('WP7 Condensed Sch. Level Costs'!C10="Compact Flourescent",'WP10 O&amp;M Weighting Factor'!$B$29, IF(C10="Incandescent", 'WP10 O&amp;M Weighting Factor'!$B$31, 0))))))</f>
        <v>1</v>
      </c>
      <c r="K10" s="942">
        <f>IF(I10="Yes",G10*J10,0)</f>
        <v>3</v>
      </c>
      <c r="L10" s="412">
        <f>IF(F10="Company", G10*H10,0)</f>
        <v>0</v>
      </c>
      <c r="M10" s="484">
        <f>E10*G10/1000</f>
        <v>0.3</v>
      </c>
      <c r="N10" s="374">
        <f>'WP1 Lighting Invetory'!J11</f>
        <v>1260</v>
      </c>
      <c r="O10" s="489">
        <f>E10*4200/1000/12</f>
        <v>35</v>
      </c>
      <c r="P10" s="631">
        <f>'JAP-5 Unitized Lighting Costs'!D$21</f>
        <v>1.1760549751009928E-2</v>
      </c>
      <c r="Q10" s="631">
        <f>'JAP-5 Unitized Lighting Costs'!$D$45</f>
        <v>1.6887239205766267</v>
      </c>
      <c r="R10" s="631">
        <f>'JAP-5 Unitized Lighting Costs'!D$74</f>
        <v>2.3347618049905056E-2</v>
      </c>
      <c r="S10" s="631">
        <f>'JAP-5 Unitized Lighting Costs'!D$106</f>
        <v>6.7427002102556308</v>
      </c>
      <c r="T10" s="631">
        <f>'JAP-5 Unitized Lighting Costs'!$D$123</f>
        <v>5.3996051821243667E-2</v>
      </c>
      <c r="U10" s="417">
        <f>IF(F10="Company", H10*P10, 0)</f>
        <v>0</v>
      </c>
      <c r="V10" s="417">
        <f>IF(I10="yes", J10*Q10, 0)</f>
        <v>1.6887239205766267</v>
      </c>
      <c r="W10" s="417">
        <f>R10*O10</f>
        <v>0.81716663174667692</v>
      </c>
      <c r="X10" s="417">
        <f>E10*S10/1000</f>
        <v>0.6742700210255631</v>
      </c>
      <c r="Y10" s="417">
        <f>O10*T10</f>
        <v>1.8898618137435284</v>
      </c>
      <c r="Z10" s="138">
        <f>SUM(U10:Y10)</f>
        <v>5.0700223870923953</v>
      </c>
      <c r="AA10" s="349"/>
      <c r="AB10" s="340">
        <f>IFERROR(U10/O10,0)</f>
        <v>0</v>
      </c>
      <c r="AC10" s="340">
        <f>IFERROR(V10/O10,0)</f>
        <v>4.8249254873617906E-2</v>
      </c>
      <c r="AD10" s="340">
        <f>IFERROR(W10/O10,0)</f>
        <v>2.3347618049905056E-2</v>
      </c>
      <c r="AE10" s="340">
        <f>IFERROR(X10/O10,0)</f>
        <v>1.9264857743587518E-2</v>
      </c>
      <c r="AF10" s="340">
        <f>IFERROR(Y10/O10,0)</f>
        <v>5.3996051821243667E-2</v>
      </c>
      <c r="AG10" s="351">
        <f>SUM(AB10:AF10)</f>
        <v>0.14485778248835415</v>
      </c>
      <c r="AH10" s="364">
        <f t="shared" ref="AH10:AL12" si="1">(U10*$G10)</f>
        <v>0</v>
      </c>
      <c r="AI10" s="364">
        <f t="shared" si="1"/>
        <v>5.0661717617298798</v>
      </c>
      <c r="AJ10" s="364">
        <f t="shared" si="1"/>
        <v>2.4514998952400306</v>
      </c>
      <c r="AK10" s="364">
        <f t="shared" si="1"/>
        <v>2.0228100630766894</v>
      </c>
      <c r="AL10" s="364">
        <f t="shared" si="1"/>
        <v>5.6695854412305851</v>
      </c>
      <c r="AM10" s="364">
        <f>SUM(AH10:AL10)</f>
        <v>15.210067161277184</v>
      </c>
      <c r="AN10" s="364">
        <f t="shared" ref="AN10:AS12" si="2">AH10*12</f>
        <v>0</v>
      </c>
      <c r="AO10" s="364">
        <f t="shared" si="2"/>
        <v>60.794061140758558</v>
      </c>
      <c r="AP10" s="364">
        <f t="shared" si="2"/>
        <v>29.417998742880368</v>
      </c>
      <c r="AQ10" s="364">
        <f t="shared" si="2"/>
        <v>24.273720756920273</v>
      </c>
      <c r="AR10" s="364">
        <f t="shared" si="2"/>
        <v>68.035025294767024</v>
      </c>
      <c r="AS10" s="364">
        <f t="shared" si="2"/>
        <v>182.52080593532622</v>
      </c>
      <c r="AT10" s="383">
        <f>Z10*G10-AM10</f>
        <v>0</v>
      </c>
    </row>
    <row r="11" spans="1:46">
      <c r="A11" s="176" t="str">
        <f>+A10</f>
        <v>50E-A</v>
      </c>
      <c r="B11" s="101"/>
      <c r="C11" s="366" t="str">
        <f>'WP1 Lighting Invetory'!C12</f>
        <v>Mercury Vapor</v>
      </c>
      <c r="D11" s="366" t="str">
        <f>'WP1 Lighting Invetory'!D12</f>
        <v>MV 175</v>
      </c>
      <c r="E11" s="366">
        <f>'WP1 Lighting Invetory'!E12</f>
        <v>175</v>
      </c>
      <c r="F11" s="366" t="str">
        <f>'WP1 Lighting Invetory'!G12</f>
        <v>Customer</v>
      </c>
      <c r="G11" s="521">
        <f>'WP1 Lighting Invetory'!H12</f>
        <v>19</v>
      </c>
      <c r="H11" s="517" t="s">
        <v>772</v>
      </c>
      <c r="I11" s="365" t="s">
        <v>210</v>
      </c>
      <c r="J11" s="380">
        <f>IF(C11="Light Emitting Diode",'WP10 O&amp;M Weighting Factor'!$B$26,IF('WP7 Condensed Sch. Level Costs'!C11="Sodium Vapor",'WP10 O&amp;M Weighting Factor'!$B$27,IF('WP7 Condensed Sch. Level Costs'!C11="Metal Halide",'WP10 O&amp;M Weighting Factor'!$B$28,IF('WP7 Condensed Sch. Level Costs'!C11="Mercury Vapor",'WP10 O&amp;M Weighting Factor'!$B$30,IF('WP7 Condensed Sch. Level Costs'!C11="Compact Flourescent",'WP10 O&amp;M Weighting Factor'!$B$29, IF(C11="Incandescent", 'WP10 O&amp;M Weighting Factor'!$B$31, 0))))))</f>
        <v>1</v>
      </c>
      <c r="K11" s="942">
        <f>IF(I11="Yes",G11*J11,0)</f>
        <v>19</v>
      </c>
      <c r="L11" s="412">
        <f>IF(F11="Company", G11*H11,0)</f>
        <v>0</v>
      </c>
      <c r="M11" s="484">
        <f>E11*G11/1000</f>
        <v>3.3250000000000002</v>
      </c>
      <c r="N11" s="374">
        <f>'WP1 Lighting Invetory'!J12</f>
        <v>13965</v>
      </c>
      <c r="O11" s="489">
        <f>E11*4200/1000/12</f>
        <v>61.25</v>
      </c>
      <c r="P11" s="631">
        <f>'JAP-5 Unitized Lighting Costs'!D$21</f>
        <v>1.1760549751009928E-2</v>
      </c>
      <c r="Q11" s="631">
        <f>'JAP-5 Unitized Lighting Costs'!$D$45</f>
        <v>1.6887239205766267</v>
      </c>
      <c r="R11" s="631">
        <f>'JAP-5 Unitized Lighting Costs'!D$74</f>
        <v>2.3347618049905056E-2</v>
      </c>
      <c r="S11" s="631">
        <f>'JAP-5 Unitized Lighting Costs'!D$106</f>
        <v>6.7427002102556308</v>
      </c>
      <c r="T11" s="631">
        <f>'JAP-5 Unitized Lighting Costs'!$D$123</f>
        <v>5.3996051821243667E-2</v>
      </c>
      <c r="U11" s="417">
        <f>IF(F11="Company", H11*P11, 0)</f>
        <v>0</v>
      </c>
      <c r="V11" s="417">
        <f>IF(I11="yes", J11*Q11, 0)</f>
        <v>1.6887239205766267</v>
      </c>
      <c r="W11" s="417">
        <f>R11*O11</f>
        <v>1.4300416055566847</v>
      </c>
      <c r="X11" s="417">
        <f>E11*S11/1000</f>
        <v>1.1799725367947353</v>
      </c>
      <c r="Y11" s="417">
        <f>O11*T11</f>
        <v>3.3072581740511744</v>
      </c>
      <c r="Z11" s="138">
        <f>SUM(U11:Y11)</f>
        <v>7.6059962369792213</v>
      </c>
      <c r="AA11" s="349"/>
      <c r="AB11" s="340">
        <f>IFERROR(U11/O11,0)</f>
        <v>0</v>
      </c>
      <c r="AC11" s="340">
        <f>IFERROR(V11/O11,0)</f>
        <v>2.7571002784924518E-2</v>
      </c>
      <c r="AD11" s="340">
        <f>IFERROR(W11/O11,0)</f>
        <v>2.3347618049905056E-2</v>
      </c>
      <c r="AE11" s="340">
        <f>IFERROR(X11/O11,0)</f>
        <v>1.9264857743587514E-2</v>
      </c>
      <c r="AF11" s="340">
        <f>IFERROR(Y11/O11,0)</f>
        <v>5.3996051821243667E-2</v>
      </c>
      <c r="AG11" s="351">
        <f>SUM(AB11:AF11)</f>
        <v>0.12417953039966076</v>
      </c>
      <c r="AH11" s="364">
        <f t="shared" si="1"/>
        <v>0</v>
      </c>
      <c r="AI11" s="364">
        <f t="shared" si="1"/>
        <v>32.085754490955907</v>
      </c>
      <c r="AJ11" s="364">
        <f t="shared" si="1"/>
        <v>27.17079050557701</v>
      </c>
      <c r="AK11" s="364">
        <f t="shared" si="1"/>
        <v>22.41947819909997</v>
      </c>
      <c r="AL11" s="364">
        <f t="shared" si="1"/>
        <v>62.837905306972317</v>
      </c>
      <c r="AM11" s="364">
        <f>SUM(AH11:AL11)</f>
        <v>144.51392850260521</v>
      </c>
      <c r="AN11" s="364">
        <f t="shared" si="2"/>
        <v>0</v>
      </c>
      <c r="AO11" s="364">
        <f t="shared" si="2"/>
        <v>385.02905389147088</v>
      </c>
      <c r="AP11" s="364">
        <f t="shared" si="2"/>
        <v>326.04948606692415</v>
      </c>
      <c r="AQ11" s="364">
        <f t="shared" si="2"/>
        <v>269.03373838919964</v>
      </c>
      <c r="AR11" s="364">
        <f t="shared" si="2"/>
        <v>754.0548636836678</v>
      </c>
      <c r="AS11" s="364">
        <f t="shared" si="2"/>
        <v>1734.1671420312625</v>
      </c>
      <c r="AT11" s="383">
        <f>Z11*G11-AM11</f>
        <v>0</v>
      </c>
    </row>
    <row r="12" spans="1:46">
      <c r="A12" s="176" t="str">
        <f>+A11</f>
        <v>50E-A</v>
      </c>
      <c r="B12" s="101"/>
      <c r="C12" s="366" t="str">
        <f>'WP1 Lighting Invetory'!C13</f>
        <v>Mercury Vapor</v>
      </c>
      <c r="D12" s="366" t="str">
        <f>'WP1 Lighting Invetory'!D13</f>
        <v>MV 400</v>
      </c>
      <c r="E12" s="366">
        <f>'WP1 Lighting Invetory'!E13</f>
        <v>400</v>
      </c>
      <c r="F12" s="366" t="str">
        <f>'WP1 Lighting Invetory'!G13</f>
        <v>Customer</v>
      </c>
      <c r="G12" s="521">
        <f>'WP1 Lighting Invetory'!H13</f>
        <v>20</v>
      </c>
      <c r="H12" s="517" t="s">
        <v>772</v>
      </c>
      <c r="I12" s="365" t="s">
        <v>210</v>
      </c>
      <c r="J12" s="380">
        <f>IF(C12="Light Emitting Diode",'WP10 O&amp;M Weighting Factor'!$B$26,IF('WP7 Condensed Sch. Level Costs'!C12="Sodium Vapor",'WP10 O&amp;M Weighting Factor'!$B$27,IF('WP7 Condensed Sch. Level Costs'!C12="Metal Halide",'WP10 O&amp;M Weighting Factor'!$B$28,IF('WP7 Condensed Sch. Level Costs'!C12="Mercury Vapor",'WP10 O&amp;M Weighting Factor'!$B$30,IF('WP7 Condensed Sch. Level Costs'!C12="Compact Flourescent",'WP10 O&amp;M Weighting Factor'!$B$29, IF(C12="Incandescent", 'WP10 O&amp;M Weighting Factor'!$B$31, 0))))))</f>
        <v>1</v>
      </c>
      <c r="K12" s="942">
        <f>IF(I12="Yes",G12*J12,0)</f>
        <v>20</v>
      </c>
      <c r="L12" s="412">
        <f>IF(F12="Company", G12*H12,0)</f>
        <v>0</v>
      </c>
      <c r="M12" s="484">
        <f>E12*G12/1000</f>
        <v>8</v>
      </c>
      <c r="N12" s="374">
        <f>'WP1 Lighting Invetory'!J13</f>
        <v>33600</v>
      </c>
      <c r="O12" s="489">
        <f>E12*4200/1000/12</f>
        <v>140</v>
      </c>
      <c r="P12" s="631">
        <f>'JAP-5 Unitized Lighting Costs'!D$21</f>
        <v>1.1760549751009928E-2</v>
      </c>
      <c r="Q12" s="631">
        <f>'JAP-5 Unitized Lighting Costs'!$D$45</f>
        <v>1.6887239205766267</v>
      </c>
      <c r="R12" s="631">
        <f>'JAP-5 Unitized Lighting Costs'!D$74</f>
        <v>2.3347618049905056E-2</v>
      </c>
      <c r="S12" s="631">
        <f>'JAP-5 Unitized Lighting Costs'!D$106</f>
        <v>6.7427002102556308</v>
      </c>
      <c r="T12" s="631">
        <f>'JAP-5 Unitized Lighting Costs'!$D$123</f>
        <v>5.3996051821243667E-2</v>
      </c>
      <c r="U12" s="417">
        <f>IF(F12="Company", H12*P12, 0)</f>
        <v>0</v>
      </c>
      <c r="V12" s="417">
        <f>IF(I12="yes", J12*Q12, 0)</f>
        <v>1.6887239205766267</v>
      </c>
      <c r="W12" s="417">
        <f>R12*O12</f>
        <v>3.2686665269867077</v>
      </c>
      <c r="X12" s="417">
        <f>E12*S12/1000</f>
        <v>2.6970800841022524</v>
      </c>
      <c r="Y12" s="417">
        <f>O12*T12</f>
        <v>7.5594472549741134</v>
      </c>
      <c r="Z12" s="138">
        <f>SUM(U12:Y12)</f>
        <v>15.2139177866397</v>
      </c>
      <c r="AA12" s="349"/>
      <c r="AB12" s="340">
        <f>IFERROR(U12/O12,0)</f>
        <v>0</v>
      </c>
      <c r="AC12" s="340">
        <f>IFERROR(V12/O12,0)</f>
        <v>1.2062313718404476E-2</v>
      </c>
      <c r="AD12" s="340">
        <f>IFERROR(W12/O12,0)</f>
        <v>2.3347618049905056E-2</v>
      </c>
      <c r="AE12" s="340">
        <f>IFERROR(X12/O12,0)</f>
        <v>1.9264857743587518E-2</v>
      </c>
      <c r="AF12" s="340">
        <f>IFERROR(Y12/O12,0)</f>
        <v>5.3996051821243667E-2</v>
      </c>
      <c r="AG12" s="351">
        <f>SUM(AB12:AF12)</f>
        <v>0.10867084133314073</v>
      </c>
      <c r="AH12" s="364">
        <f t="shared" si="1"/>
        <v>0</v>
      </c>
      <c r="AI12" s="364">
        <f t="shared" si="1"/>
        <v>33.774478411532534</v>
      </c>
      <c r="AJ12" s="364">
        <f t="shared" si="1"/>
        <v>65.373330539734155</v>
      </c>
      <c r="AK12" s="364">
        <f t="shared" si="1"/>
        <v>53.941601682045047</v>
      </c>
      <c r="AL12" s="364">
        <f t="shared" si="1"/>
        <v>151.18894509948228</v>
      </c>
      <c r="AM12" s="364">
        <f>SUM(AH12:AL12)</f>
        <v>304.27835573279401</v>
      </c>
      <c r="AN12" s="364">
        <f t="shared" si="2"/>
        <v>0</v>
      </c>
      <c r="AO12" s="364">
        <f t="shared" si="2"/>
        <v>405.29374093839044</v>
      </c>
      <c r="AP12" s="364">
        <f t="shared" si="2"/>
        <v>784.47996647680986</v>
      </c>
      <c r="AQ12" s="364">
        <f t="shared" si="2"/>
        <v>647.29922018454056</v>
      </c>
      <c r="AR12" s="364">
        <f t="shared" si="2"/>
        <v>1814.2673411937874</v>
      </c>
      <c r="AS12" s="364">
        <f t="shared" si="2"/>
        <v>3651.3402687935281</v>
      </c>
      <c r="AT12" s="383">
        <f>Z12*G12-AM12</f>
        <v>0</v>
      </c>
    </row>
    <row r="13" spans="1:46">
      <c r="A13" s="176"/>
      <c r="B13" s="101"/>
      <c r="C13" s="241"/>
      <c r="D13" s="368"/>
      <c r="E13" s="369"/>
      <c r="F13" s="371"/>
      <c r="G13" s="522"/>
      <c r="H13" s="518"/>
      <c r="I13" s="365"/>
      <c r="J13" s="380"/>
      <c r="K13" s="944"/>
      <c r="L13" s="414"/>
      <c r="M13" s="484"/>
      <c r="N13" s="375"/>
      <c r="O13" s="102"/>
      <c r="P13" s="631"/>
      <c r="Q13" s="631"/>
      <c r="R13" s="631"/>
      <c r="S13" s="631"/>
      <c r="T13" s="631"/>
      <c r="U13" s="417"/>
      <c r="V13" s="417"/>
      <c r="W13" s="417"/>
      <c r="X13" s="417"/>
      <c r="Y13" s="417"/>
      <c r="AA13" s="349"/>
      <c r="AB13" s="351"/>
      <c r="AC13" s="351"/>
      <c r="AD13" s="351"/>
      <c r="AE13" s="351"/>
      <c r="AF13" s="351"/>
      <c r="AG13" s="351"/>
      <c r="AT13" s="383"/>
    </row>
    <row r="14" spans="1:46">
      <c r="A14" s="176" t="s">
        <v>127</v>
      </c>
      <c r="B14" s="101" t="s">
        <v>667</v>
      </c>
      <c r="C14" s="366" t="str">
        <f>'WP1 Lighting Invetory'!C15</f>
        <v>Mercury Vapor</v>
      </c>
      <c r="D14" s="366" t="str">
        <f>'WP1 Lighting Invetory'!D15</f>
        <v>MV 100</v>
      </c>
      <c r="E14" s="366">
        <f>'WP1 Lighting Invetory'!E15</f>
        <v>100</v>
      </c>
      <c r="F14" s="366" t="str">
        <f>'WP1 Lighting Invetory'!G15</f>
        <v>Customer</v>
      </c>
      <c r="G14" s="521">
        <f>'WP1 Lighting Invetory'!H15</f>
        <v>0</v>
      </c>
      <c r="H14" s="517" t="s">
        <v>772</v>
      </c>
      <c r="I14" s="365" t="s">
        <v>236</v>
      </c>
      <c r="J14" s="380">
        <f>IF(C14="Light Emitting Diode",'WP10 O&amp;M Weighting Factor'!$B$26,IF('WP7 Condensed Sch. Level Costs'!C14="Sodium Vapor",'WP10 O&amp;M Weighting Factor'!$B$27,IF('WP7 Condensed Sch. Level Costs'!C14="Metal Halide",'WP10 O&amp;M Weighting Factor'!$B$28,IF('WP7 Condensed Sch. Level Costs'!C14="Mercury Vapor",'WP10 O&amp;M Weighting Factor'!$B$30,IF('WP7 Condensed Sch. Level Costs'!C14="Compact Flourescent",'WP10 O&amp;M Weighting Factor'!$B$29, IF(C14="Incandescent", 'WP10 O&amp;M Weighting Factor'!$B$31, 0))))))</f>
        <v>1</v>
      </c>
      <c r="K14" s="942">
        <f>IF(I14="Yes",G14*J14,0)</f>
        <v>0</v>
      </c>
      <c r="L14" s="412">
        <f>IF(F14="Company", G14*H14,0)</f>
        <v>0</v>
      </c>
      <c r="M14" s="484">
        <f>E14*G14/1000</f>
        <v>0</v>
      </c>
      <c r="N14" s="374">
        <f>'WP1 Lighting Invetory'!J15</f>
        <v>0</v>
      </c>
      <c r="O14" s="489">
        <f>E14*4200/1000/12</f>
        <v>35</v>
      </c>
      <c r="P14" s="631">
        <f>'JAP-5 Unitized Lighting Costs'!D$21</f>
        <v>1.1760549751009928E-2</v>
      </c>
      <c r="Q14" s="631">
        <f>'JAP-5 Unitized Lighting Costs'!$D$45</f>
        <v>1.6887239205766267</v>
      </c>
      <c r="R14" s="631">
        <f>'JAP-5 Unitized Lighting Costs'!D$74</f>
        <v>2.3347618049905056E-2</v>
      </c>
      <c r="S14" s="631">
        <f>'JAP-5 Unitized Lighting Costs'!D$106</f>
        <v>6.7427002102556308</v>
      </c>
      <c r="T14" s="631">
        <f>'JAP-5 Unitized Lighting Costs'!$D$123</f>
        <v>5.3996051821243667E-2</v>
      </c>
      <c r="U14" s="417">
        <f>IF(F14="Company", H14*P14, 0)</f>
        <v>0</v>
      </c>
      <c r="V14" s="417">
        <f>IF(I14="yes", J14*Q14, 0)</f>
        <v>0</v>
      </c>
      <c r="W14" s="417">
        <f>R14*O14</f>
        <v>0.81716663174667692</v>
      </c>
      <c r="X14" s="417">
        <f>E14*S14/1000</f>
        <v>0.6742700210255631</v>
      </c>
      <c r="Y14" s="417">
        <f>O14*T14</f>
        <v>1.8898618137435284</v>
      </c>
      <c r="Z14" s="138">
        <f>SUM(U14:Y14)</f>
        <v>3.3812984665157684</v>
      </c>
      <c r="AA14" s="349"/>
      <c r="AB14" s="340">
        <f>IFERROR(U14/O14,0)</f>
        <v>0</v>
      </c>
      <c r="AC14" s="340">
        <f>IFERROR(V14/O14,0)</f>
        <v>0</v>
      </c>
      <c r="AD14" s="340">
        <f>IFERROR(W14/O14,0)</f>
        <v>2.3347618049905056E-2</v>
      </c>
      <c r="AE14" s="340">
        <f>IFERROR(X14/O14,0)</f>
        <v>1.9264857743587518E-2</v>
      </c>
      <c r="AF14" s="340">
        <f>IFERROR(Y14/O14,0)</f>
        <v>5.3996051821243667E-2</v>
      </c>
      <c r="AG14" s="351">
        <f>SUM(AB14:AF14)</f>
        <v>9.6608527614736234E-2</v>
      </c>
      <c r="AH14" s="364">
        <f t="shared" ref="AH14:AL17" si="3">(U14*$G14)</f>
        <v>0</v>
      </c>
      <c r="AI14" s="364">
        <f t="shared" si="3"/>
        <v>0</v>
      </c>
      <c r="AJ14" s="364">
        <f t="shared" si="3"/>
        <v>0</v>
      </c>
      <c r="AK14" s="364">
        <f t="shared" si="3"/>
        <v>0</v>
      </c>
      <c r="AL14" s="364">
        <f t="shared" si="3"/>
        <v>0</v>
      </c>
      <c r="AM14" s="364">
        <f>SUM(AH14:AL14)</f>
        <v>0</v>
      </c>
      <c r="AN14" s="364">
        <f t="shared" ref="AN14:AS17" si="4">AH14*12</f>
        <v>0</v>
      </c>
      <c r="AO14" s="364">
        <f t="shared" si="4"/>
        <v>0</v>
      </c>
      <c r="AP14" s="364">
        <f t="shared" si="4"/>
        <v>0</v>
      </c>
      <c r="AQ14" s="364">
        <f t="shared" si="4"/>
        <v>0</v>
      </c>
      <c r="AR14" s="364">
        <f t="shared" si="4"/>
        <v>0</v>
      </c>
      <c r="AS14" s="364">
        <f t="shared" si="4"/>
        <v>0</v>
      </c>
      <c r="AT14" s="383">
        <f>Z14*G14-AM14</f>
        <v>0</v>
      </c>
    </row>
    <row r="15" spans="1:46">
      <c r="A15" s="176" t="str">
        <f>+A14</f>
        <v>50E-B</v>
      </c>
      <c r="B15" s="101" t="s">
        <v>667</v>
      </c>
      <c r="C15" s="366" t="str">
        <f>'WP1 Lighting Invetory'!C16</f>
        <v>Mercury Vapor</v>
      </c>
      <c r="D15" s="366" t="str">
        <f>'WP1 Lighting Invetory'!D16</f>
        <v>MV 175</v>
      </c>
      <c r="E15" s="366">
        <f>'WP1 Lighting Invetory'!E16</f>
        <v>175</v>
      </c>
      <c r="F15" s="366" t="str">
        <f>'WP1 Lighting Invetory'!G16</f>
        <v>Customer</v>
      </c>
      <c r="G15" s="521">
        <f>'WP1 Lighting Invetory'!H16</f>
        <v>1</v>
      </c>
      <c r="H15" s="517" t="s">
        <v>772</v>
      </c>
      <c r="I15" s="365" t="s">
        <v>236</v>
      </c>
      <c r="J15" s="380">
        <f>IF(C15="Light Emitting Diode",'WP10 O&amp;M Weighting Factor'!$B$26,IF('WP7 Condensed Sch. Level Costs'!C15="Sodium Vapor",'WP10 O&amp;M Weighting Factor'!$B$27,IF('WP7 Condensed Sch. Level Costs'!C15="Metal Halide",'WP10 O&amp;M Weighting Factor'!$B$28,IF('WP7 Condensed Sch. Level Costs'!C15="Mercury Vapor",'WP10 O&amp;M Weighting Factor'!$B$30,IF('WP7 Condensed Sch. Level Costs'!C15="Compact Flourescent",'WP10 O&amp;M Weighting Factor'!$B$29, IF(C15="Incandescent", 'WP10 O&amp;M Weighting Factor'!$B$31, 0))))))</f>
        <v>1</v>
      </c>
      <c r="K15" s="942">
        <f>IF(I15="Yes",G15*J15,0)</f>
        <v>0</v>
      </c>
      <c r="L15" s="412">
        <f>IF(F15="Company", G15*H15,0)</f>
        <v>0</v>
      </c>
      <c r="M15" s="484">
        <f>E15*G15/1000</f>
        <v>0.17499999999999999</v>
      </c>
      <c r="N15" s="374">
        <f>'WP1 Lighting Invetory'!J16</f>
        <v>735</v>
      </c>
      <c r="O15" s="489">
        <f>E15*4200/1000/12</f>
        <v>61.25</v>
      </c>
      <c r="P15" s="631">
        <f>'JAP-5 Unitized Lighting Costs'!D$21</f>
        <v>1.1760549751009928E-2</v>
      </c>
      <c r="Q15" s="631">
        <f>'JAP-5 Unitized Lighting Costs'!$D$45</f>
        <v>1.6887239205766267</v>
      </c>
      <c r="R15" s="631">
        <f>'JAP-5 Unitized Lighting Costs'!D$74</f>
        <v>2.3347618049905056E-2</v>
      </c>
      <c r="S15" s="631">
        <f>'JAP-5 Unitized Lighting Costs'!D$106</f>
        <v>6.7427002102556308</v>
      </c>
      <c r="T15" s="631">
        <f>'JAP-5 Unitized Lighting Costs'!$D$123</f>
        <v>5.3996051821243667E-2</v>
      </c>
      <c r="U15" s="417">
        <f>IF(F15="Company", H15*P15, 0)</f>
        <v>0</v>
      </c>
      <c r="V15" s="417">
        <f>IF(I15="yes", J15*Q15, 0)</f>
        <v>0</v>
      </c>
      <c r="W15" s="417">
        <f>R15*O15</f>
        <v>1.4300416055566847</v>
      </c>
      <c r="X15" s="417">
        <f>E15*S15/1000</f>
        <v>1.1799725367947353</v>
      </c>
      <c r="Y15" s="417">
        <f>O15*T15</f>
        <v>3.3072581740511744</v>
      </c>
      <c r="Z15" s="138">
        <f>SUM(U15:Y15)</f>
        <v>5.9172723164025944</v>
      </c>
      <c r="AA15" s="349"/>
      <c r="AB15" s="340">
        <f>IFERROR(U15/O15,0)</f>
        <v>0</v>
      </c>
      <c r="AC15" s="340">
        <f>IFERROR(V15/O15,0)</f>
        <v>0</v>
      </c>
      <c r="AD15" s="340">
        <f>IFERROR(W15/O15,0)</f>
        <v>2.3347618049905056E-2</v>
      </c>
      <c r="AE15" s="340">
        <f>IFERROR(X15/O15,0)</f>
        <v>1.9264857743587514E-2</v>
      </c>
      <c r="AF15" s="340">
        <f>IFERROR(Y15/O15,0)</f>
        <v>5.3996051821243667E-2</v>
      </c>
      <c r="AG15" s="351">
        <f>SUM(AB15:AF15)</f>
        <v>9.6608527614736234E-2</v>
      </c>
      <c r="AH15" s="364">
        <f t="shared" si="3"/>
        <v>0</v>
      </c>
      <c r="AI15" s="364">
        <f t="shared" si="3"/>
        <v>0</v>
      </c>
      <c r="AJ15" s="364">
        <f t="shared" si="3"/>
        <v>1.4300416055566847</v>
      </c>
      <c r="AK15" s="364">
        <f t="shared" si="3"/>
        <v>1.1799725367947353</v>
      </c>
      <c r="AL15" s="364">
        <f t="shared" si="3"/>
        <v>3.3072581740511744</v>
      </c>
      <c r="AM15" s="364">
        <f>SUM(AH15:AL15)</f>
        <v>5.9172723164025944</v>
      </c>
      <c r="AN15" s="364">
        <f t="shared" si="4"/>
        <v>0</v>
      </c>
      <c r="AO15" s="364">
        <f t="shared" si="4"/>
        <v>0</v>
      </c>
      <c r="AP15" s="364">
        <f t="shared" si="4"/>
        <v>17.160499266680215</v>
      </c>
      <c r="AQ15" s="364">
        <f t="shared" si="4"/>
        <v>14.159670441536825</v>
      </c>
      <c r="AR15" s="364">
        <f t="shared" si="4"/>
        <v>39.687098088614093</v>
      </c>
      <c r="AS15" s="364">
        <f t="shared" si="4"/>
        <v>71.00726779683113</v>
      </c>
      <c r="AT15" s="383">
        <f>Z15*G15-AM15</f>
        <v>0</v>
      </c>
    </row>
    <row r="16" spans="1:46">
      <c r="A16" s="176" t="str">
        <f>+A15</f>
        <v>50E-B</v>
      </c>
      <c r="B16" s="101" t="s">
        <v>667</v>
      </c>
      <c r="C16" s="366" t="str">
        <f>'WP1 Lighting Invetory'!C17</f>
        <v>Mercury Vapor</v>
      </c>
      <c r="D16" s="366" t="str">
        <f>'WP1 Lighting Invetory'!D17</f>
        <v>MV 400</v>
      </c>
      <c r="E16" s="366">
        <f>'WP1 Lighting Invetory'!E17</f>
        <v>400</v>
      </c>
      <c r="F16" s="366" t="str">
        <f>'WP1 Lighting Invetory'!G17</f>
        <v>Customer</v>
      </c>
      <c r="G16" s="521">
        <f>'WP1 Lighting Invetory'!H17</f>
        <v>0</v>
      </c>
      <c r="H16" s="517" t="s">
        <v>772</v>
      </c>
      <c r="I16" s="365" t="s">
        <v>236</v>
      </c>
      <c r="J16" s="380">
        <f>IF(C16="Light Emitting Diode",'WP10 O&amp;M Weighting Factor'!$B$26,IF('WP7 Condensed Sch. Level Costs'!C16="Sodium Vapor",'WP10 O&amp;M Weighting Factor'!$B$27,IF('WP7 Condensed Sch. Level Costs'!C16="Metal Halide",'WP10 O&amp;M Weighting Factor'!$B$28,IF('WP7 Condensed Sch. Level Costs'!C16="Mercury Vapor",'WP10 O&amp;M Weighting Factor'!$B$30,IF('WP7 Condensed Sch. Level Costs'!C16="Compact Flourescent",'WP10 O&amp;M Weighting Factor'!$B$29, IF(C16="Incandescent", 'WP10 O&amp;M Weighting Factor'!$B$31, 0))))))</f>
        <v>1</v>
      </c>
      <c r="K16" s="942">
        <f>IF(I16="Yes",G16*J16,0)</f>
        <v>0</v>
      </c>
      <c r="L16" s="412">
        <f>IF(F16="Company", G16*H16,0)</f>
        <v>0</v>
      </c>
      <c r="M16" s="484">
        <f>E16*G16/1000</f>
        <v>0</v>
      </c>
      <c r="N16" s="374">
        <f>'WP1 Lighting Invetory'!J17</f>
        <v>0</v>
      </c>
      <c r="O16" s="489">
        <f>E16*4200/1000/12</f>
        <v>140</v>
      </c>
      <c r="P16" s="631">
        <f>'JAP-5 Unitized Lighting Costs'!D$21</f>
        <v>1.1760549751009928E-2</v>
      </c>
      <c r="Q16" s="631">
        <f>'JAP-5 Unitized Lighting Costs'!$D$45</f>
        <v>1.6887239205766267</v>
      </c>
      <c r="R16" s="631">
        <f>'JAP-5 Unitized Lighting Costs'!D$74</f>
        <v>2.3347618049905056E-2</v>
      </c>
      <c r="S16" s="631">
        <f>'JAP-5 Unitized Lighting Costs'!D$106</f>
        <v>6.7427002102556308</v>
      </c>
      <c r="T16" s="631">
        <f>'JAP-5 Unitized Lighting Costs'!$D$123</f>
        <v>5.3996051821243667E-2</v>
      </c>
      <c r="U16" s="417">
        <f>IF(F16="Company", H16*P16, 0)</f>
        <v>0</v>
      </c>
      <c r="V16" s="417">
        <f>IF(I16="yes", J16*Q16, 0)</f>
        <v>0</v>
      </c>
      <c r="W16" s="417">
        <f>R16*O16</f>
        <v>3.2686665269867077</v>
      </c>
      <c r="X16" s="417">
        <f>E16*S16/1000</f>
        <v>2.6970800841022524</v>
      </c>
      <c r="Y16" s="417">
        <f>O16*T16</f>
        <v>7.5594472549741134</v>
      </c>
      <c r="Z16" s="138">
        <f>SUM(U16:Y16)</f>
        <v>13.525193866063074</v>
      </c>
      <c r="AA16" s="349"/>
      <c r="AB16" s="340">
        <f>IFERROR(U16/O16,0)</f>
        <v>0</v>
      </c>
      <c r="AC16" s="340">
        <f>IFERROR(V16/O16,0)</f>
        <v>0</v>
      </c>
      <c r="AD16" s="340">
        <f>IFERROR(W16/O16,0)</f>
        <v>2.3347618049905056E-2</v>
      </c>
      <c r="AE16" s="340">
        <f>IFERROR(X16/O16,0)</f>
        <v>1.9264857743587518E-2</v>
      </c>
      <c r="AF16" s="340">
        <f>IFERROR(Y16/O16,0)</f>
        <v>5.3996051821243667E-2</v>
      </c>
      <c r="AG16" s="351">
        <f>SUM(AB16:AF16)</f>
        <v>9.6608527614736234E-2</v>
      </c>
      <c r="AH16" s="364">
        <f t="shared" si="3"/>
        <v>0</v>
      </c>
      <c r="AI16" s="364">
        <f t="shared" si="3"/>
        <v>0</v>
      </c>
      <c r="AJ16" s="364">
        <f t="shared" si="3"/>
        <v>0</v>
      </c>
      <c r="AK16" s="364">
        <f t="shared" si="3"/>
        <v>0</v>
      </c>
      <c r="AL16" s="364">
        <f t="shared" si="3"/>
        <v>0</v>
      </c>
      <c r="AM16" s="364">
        <f>SUM(AH16:AL16)</f>
        <v>0</v>
      </c>
      <c r="AN16" s="364">
        <f t="shared" si="4"/>
        <v>0</v>
      </c>
      <c r="AO16" s="364">
        <f t="shared" si="4"/>
        <v>0</v>
      </c>
      <c r="AP16" s="364">
        <f t="shared" si="4"/>
        <v>0</v>
      </c>
      <c r="AQ16" s="364">
        <f t="shared" si="4"/>
        <v>0</v>
      </c>
      <c r="AR16" s="364">
        <f t="shared" si="4"/>
        <v>0</v>
      </c>
      <c r="AS16" s="364">
        <f t="shared" si="4"/>
        <v>0</v>
      </c>
      <c r="AT16" s="383">
        <f>Z16*G16-AM16</f>
        <v>0</v>
      </c>
    </row>
    <row r="17" spans="1:46">
      <c r="A17" s="176" t="str">
        <f>+A16</f>
        <v>50E-B</v>
      </c>
      <c r="B17" s="101" t="s">
        <v>667</v>
      </c>
      <c r="C17" s="366" t="str">
        <f>'WP1 Lighting Invetory'!C18</f>
        <v>Mercury Vapor</v>
      </c>
      <c r="D17" s="366" t="str">
        <f>'WP1 Lighting Invetory'!D18</f>
        <v>MV 700</v>
      </c>
      <c r="E17" s="366">
        <f>'WP1 Lighting Invetory'!E18</f>
        <v>700</v>
      </c>
      <c r="F17" s="366" t="str">
        <f>'WP1 Lighting Invetory'!G18</f>
        <v>Customer</v>
      </c>
      <c r="G17" s="521">
        <f>'WP1 Lighting Invetory'!H18</f>
        <v>0</v>
      </c>
      <c r="H17" s="517" t="s">
        <v>772</v>
      </c>
      <c r="I17" s="365" t="s">
        <v>236</v>
      </c>
      <c r="J17" s="380">
        <f>IF(C17="Light Emitting Diode",'WP10 O&amp;M Weighting Factor'!$B$26,IF('WP7 Condensed Sch. Level Costs'!C17="Sodium Vapor",'WP10 O&amp;M Weighting Factor'!$B$27,IF('WP7 Condensed Sch. Level Costs'!C17="Metal Halide",'WP10 O&amp;M Weighting Factor'!$B$28,IF('WP7 Condensed Sch. Level Costs'!C17="Mercury Vapor",'WP10 O&amp;M Weighting Factor'!$B$30,IF('WP7 Condensed Sch. Level Costs'!C17="Compact Flourescent",'WP10 O&amp;M Weighting Factor'!$B$29, IF(C17="Incandescent", 'WP10 O&amp;M Weighting Factor'!$B$31, 0))))))</f>
        <v>1</v>
      </c>
      <c r="K17" s="942">
        <f>IF(I17="Yes",G17*J17,0)</f>
        <v>0</v>
      </c>
      <c r="L17" s="412">
        <f>IF(F17="Company", G17*H17,0)</f>
        <v>0</v>
      </c>
      <c r="M17" s="484">
        <f>E17*G17/1000</f>
        <v>0</v>
      </c>
      <c r="N17" s="374">
        <f>'WP1 Lighting Invetory'!J18</f>
        <v>0</v>
      </c>
      <c r="O17" s="489">
        <f>E17*4200/1000/12</f>
        <v>245</v>
      </c>
      <c r="P17" s="631">
        <f>'JAP-5 Unitized Lighting Costs'!D$21</f>
        <v>1.1760549751009928E-2</v>
      </c>
      <c r="Q17" s="631">
        <f>'JAP-5 Unitized Lighting Costs'!$D$45</f>
        <v>1.6887239205766267</v>
      </c>
      <c r="R17" s="631">
        <f>'JAP-5 Unitized Lighting Costs'!D$74</f>
        <v>2.3347618049905056E-2</v>
      </c>
      <c r="S17" s="631">
        <f>'JAP-5 Unitized Lighting Costs'!D$106</f>
        <v>6.7427002102556308</v>
      </c>
      <c r="T17" s="631">
        <f>'JAP-5 Unitized Lighting Costs'!$D$123</f>
        <v>5.3996051821243667E-2</v>
      </c>
      <c r="U17" s="417">
        <f>IF(F17="Company", H17*P17, 0)</f>
        <v>0</v>
      </c>
      <c r="V17" s="417">
        <f>IF(I17="yes", J17*Q17, 0)</f>
        <v>0</v>
      </c>
      <c r="W17" s="417">
        <f>R17*O17</f>
        <v>5.7201664222267388</v>
      </c>
      <c r="X17" s="417">
        <f>E17*S17/1000</f>
        <v>4.7198901471789414</v>
      </c>
      <c r="Y17" s="417">
        <f>O17*T17</f>
        <v>13.229032696204698</v>
      </c>
      <c r="Z17" s="138">
        <f>SUM(U17:Y17)</f>
        <v>23.669089265610378</v>
      </c>
      <c r="AA17" s="349"/>
      <c r="AB17" s="340">
        <f>IFERROR(U17/O17,0)</f>
        <v>0</v>
      </c>
      <c r="AC17" s="340">
        <f>IFERROR(V17/O17,0)</f>
        <v>0</v>
      </c>
      <c r="AD17" s="340">
        <f>IFERROR(W17/O17,0)</f>
        <v>2.3347618049905056E-2</v>
      </c>
      <c r="AE17" s="340">
        <f>IFERROR(X17/O17,0)</f>
        <v>1.9264857743587514E-2</v>
      </c>
      <c r="AF17" s="340">
        <f>IFERROR(Y17/O17,0)</f>
        <v>5.3996051821243667E-2</v>
      </c>
      <c r="AG17" s="351">
        <f>SUM(AB17:AF17)</f>
        <v>9.6608527614736234E-2</v>
      </c>
      <c r="AH17" s="364">
        <f t="shared" si="3"/>
        <v>0</v>
      </c>
      <c r="AI17" s="364">
        <f t="shared" si="3"/>
        <v>0</v>
      </c>
      <c r="AJ17" s="364">
        <f t="shared" si="3"/>
        <v>0</v>
      </c>
      <c r="AK17" s="364">
        <f t="shared" si="3"/>
        <v>0</v>
      </c>
      <c r="AL17" s="364">
        <f t="shared" si="3"/>
        <v>0</v>
      </c>
      <c r="AM17" s="364">
        <f>SUM(AH17:AL17)</f>
        <v>0</v>
      </c>
      <c r="AN17" s="364">
        <f t="shared" si="4"/>
        <v>0</v>
      </c>
      <c r="AO17" s="364">
        <f t="shared" si="4"/>
        <v>0</v>
      </c>
      <c r="AP17" s="364">
        <f t="shared" si="4"/>
        <v>0</v>
      </c>
      <c r="AQ17" s="364">
        <f t="shared" si="4"/>
        <v>0</v>
      </c>
      <c r="AR17" s="364">
        <f t="shared" si="4"/>
        <v>0</v>
      </c>
      <c r="AS17" s="364">
        <f t="shared" si="4"/>
        <v>0</v>
      </c>
      <c r="AT17" s="383">
        <f>Z17*G17-AM17</f>
        <v>0</v>
      </c>
    </row>
    <row r="18" spans="1:46">
      <c r="A18" s="344" t="s">
        <v>212</v>
      </c>
      <c r="B18" s="345"/>
      <c r="C18" s="347"/>
      <c r="D18" s="346"/>
      <c r="E18" s="357"/>
      <c r="F18" s="346"/>
      <c r="G18" s="520"/>
      <c r="H18" s="388"/>
      <c r="I18" s="347"/>
      <c r="J18" s="346"/>
      <c r="K18" s="945"/>
      <c r="L18" s="388"/>
      <c r="M18" s="483"/>
      <c r="N18" s="373"/>
      <c r="O18" s="355"/>
      <c r="P18" s="632"/>
      <c r="Q18" s="632"/>
      <c r="R18" s="632"/>
      <c r="S18" s="632"/>
      <c r="T18" s="632"/>
      <c r="U18" s="355"/>
      <c r="V18" s="386"/>
      <c r="W18" s="386"/>
      <c r="X18" s="386"/>
      <c r="Y18" s="386"/>
      <c r="Z18" s="386"/>
      <c r="AA18" s="349"/>
      <c r="AB18" s="350"/>
    </row>
    <row r="19" spans="1:46">
      <c r="A19" s="181" t="s">
        <v>147</v>
      </c>
      <c r="B19" s="166"/>
      <c r="C19" s="366" t="str">
        <f>'WP1 Lighting Invetory'!C20</f>
        <v>Light Emitting Diode</v>
      </c>
      <c r="D19" s="366" t="str">
        <f>'WP1 Lighting Invetory'!D20</f>
        <v>LED 030.01-060</v>
      </c>
      <c r="E19" s="366">
        <f>'WP1 Lighting Invetory'!E20</f>
        <v>45</v>
      </c>
      <c r="F19" s="366" t="str">
        <f>'WP1 Lighting Invetory'!G20</f>
        <v>Customer</v>
      </c>
      <c r="G19" s="521">
        <f>'WP1 Lighting Invetory'!H20</f>
        <v>2068.0833333333335</v>
      </c>
      <c r="H19" s="993" t="s">
        <v>772</v>
      </c>
      <c r="I19" s="365" t="s">
        <v>236</v>
      </c>
      <c r="J19" s="380">
        <f>IF(C19="Light Emitting Diode",'WP10 O&amp;M Weighting Factor'!$B$26,IF('WP7 Condensed Sch. Level Costs'!C19="Sodium Vapor",'WP10 O&amp;M Weighting Factor'!$B$27,IF('WP7 Condensed Sch. Level Costs'!C19="Metal Halide",'WP10 O&amp;M Weighting Factor'!$B$28,IF('WP7 Condensed Sch. Level Costs'!C19="Mercury Vapor",'WP10 O&amp;M Weighting Factor'!$B$30,IF('WP7 Condensed Sch. Level Costs'!C19="Compact Flourescent",'WP10 O&amp;M Weighting Factor'!$B$29, IF(C19="Incandescent", 'WP10 O&amp;M Weighting Factor'!$B$31, 0))))))</f>
        <v>0.2</v>
      </c>
      <c r="K19" s="942">
        <f t="shared" ref="K19:K27" si="5">IF(I19="Yes",G19*J19,0)</f>
        <v>0</v>
      </c>
      <c r="L19" s="414">
        <f t="shared" ref="L19:L27" si="6">IF(F19="Company", G19*H19,0)</f>
        <v>0</v>
      </c>
      <c r="M19" s="484">
        <f t="shared" ref="M19:M27" si="7">E19*G19/1000</f>
        <v>93.063749999999999</v>
      </c>
      <c r="N19" s="374">
        <f>'WP1 Lighting Invetory'!J20</f>
        <v>390867.75</v>
      </c>
      <c r="O19" s="489">
        <f t="shared" ref="O19:O27" si="8">E19*4200/1000/12</f>
        <v>15.75</v>
      </c>
      <c r="P19" s="631">
        <f>'JAP-5 Unitized Lighting Costs'!D$21</f>
        <v>1.1760549751009928E-2</v>
      </c>
      <c r="Q19" s="631">
        <f>'JAP-5 Unitized Lighting Costs'!$D$45</f>
        <v>1.6887239205766267</v>
      </c>
      <c r="R19" s="631">
        <f>'JAP-5 Unitized Lighting Costs'!D$74</f>
        <v>2.3347618049905056E-2</v>
      </c>
      <c r="S19" s="631">
        <f>'JAP-5 Unitized Lighting Costs'!D$106</f>
        <v>6.7427002102556308</v>
      </c>
      <c r="T19" s="631">
        <f>'JAP-5 Unitized Lighting Costs'!$D$123</f>
        <v>5.3996051821243667E-2</v>
      </c>
      <c r="U19" s="417">
        <f>IF(F19="Company", H19*P19, 0)</f>
        <v>0</v>
      </c>
      <c r="V19" s="417">
        <f>IF(I19="yes", J19*Q19, 0)</f>
        <v>0</v>
      </c>
      <c r="W19" s="417">
        <f t="shared" ref="W19:W27" si="9">R19*O19</f>
        <v>0.36772498428600464</v>
      </c>
      <c r="X19" s="417">
        <f t="shared" ref="X19:X27" si="10">E19*S19/1000</f>
        <v>0.30342150946150337</v>
      </c>
      <c r="Y19" s="417">
        <f t="shared" ref="Y19:Y27" si="11">O19*T19</f>
        <v>0.8504378161845878</v>
      </c>
      <c r="Z19" s="138">
        <f t="shared" ref="Z19:Z27" si="12">SUM(U19:Y19)</f>
        <v>1.5215843099320958</v>
      </c>
      <c r="AA19" s="349"/>
      <c r="AB19" s="340">
        <f t="shared" ref="AB19:AB27" si="13">IFERROR(U19/O19,0)</f>
        <v>0</v>
      </c>
      <c r="AC19" s="340">
        <f t="shared" ref="AC19:AC27" si="14">IFERROR(V19/O19,0)</f>
        <v>0</v>
      </c>
      <c r="AD19" s="340">
        <f t="shared" ref="AD19:AD27" si="15">IFERROR(W19/O19,0)</f>
        <v>2.3347618049905056E-2</v>
      </c>
      <c r="AE19" s="340">
        <f t="shared" ref="AE19:AE27" si="16">IFERROR(X19/O19,0)</f>
        <v>1.9264857743587514E-2</v>
      </c>
      <c r="AF19" s="340">
        <f t="shared" ref="AF19:AF27" si="17">IFERROR(Y19/O19,0)</f>
        <v>5.3996051821243667E-2</v>
      </c>
      <c r="AG19" s="351">
        <f t="shared" ref="AG19:AG27" si="18">SUM(AB19:AF19)</f>
        <v>9.6608527614736234E-2</v>
      </c>
      <c r="AH19" s="364">
        <f t="shared" ref="AH19:AH27" si="19">(U19*$G19)</f>
        <v>0</v>
      </c>
      <c r="AI19" s="364">
        <f t="shared" ref="AI19:AI27" si="20">(V19*$G19)</f>
        <v>0</v>
      </c>
      <c r="AJ19" s="364">
        <f t="shared" ref="AJ19:AJ27" si="21">(W19*$G19)</f>
        <v>760.48591125214818</v>
      </c>
      <c r="AK19" s="364">
        <f t="shared" ref="AK19:AK27" si="22">(X19*$G19)</f>
        <v>627.50096669217749</v>
      </c>
      <c r="AL19" s="364">
        <f t="shared" ref="AL19:AL27" si="23">(Y19*$G19)</f>
        <v>1758.776273687743</v>
      </c>
      <c r="AM19" s="364">
        <f t="shared" ref="AM19:AM27" si="24">SUM(AH19:AL19)</f>
        <v>3146.7631516320689</v>
      </c>
      <c r="AN19" s="364">
        <f t="shared" ref="AN19:AN27" si="25">AH19*12</f>
        <v>0</v>
      </c>
      <c r="AO19" s="364">
        <f t="shared" ref="AO19:AO27" si="26">AI19*12</f>
        <v>0</v>
      </c>
      <c r="AP19" s="364">
        <f t="shared" ref="AP19:AP27" si="27">AJ19*12</f>
        <v>9125.8309350257787</v>
      </c>
      <c r="AQ19" s="364">
        <f t="shared" ref="AQ19:AQ27" si="28">AK19*12</f>
        <v>7530.0116003061303</v>
      </c>
      <c r="AR19" s="364">
        <f t="shared" ref="AR19:AR27" si="29">AL19*12</f>
        <v>21105.315284252916</v>
      </c>
      <c r="AS19" s="364">
        <f t="shared" ref="AS19:AS27" si="30">AM19*12</f>
        <v>37761.157819584827</v>
      </c>
      <c r="AT19" s="383">
        <f t="shared" ref="AT19:AT27" si="31">Z19*G19-AM19</f>
        <v>0</v>
      </c>
    </row>
    <row r="20" spans="1:46">
      <c r="A20" s="181" t="s">
        <v>147</v>
      </c>
      <c r="B20" s="166"/>
      <c r="C20" s="366" t="str">
        <f>'WP1 Lighting Invetory'!C21</f>
        <v>Light Emitting Diode</v>
      </c>
      <c r="D20" s="366" t="str">
        <f>'WP1 Lighting Invetory'!D21</f>
        <v>LED 060.01-090</v>
      </c>
      <c r="E20" s="366">
        <f>'WP1 Lighting Invetory'!E21</f>
        <v>75</v>
      </c>
      <c r="F20" s="366" t="str">
        <f>'WP1 Lighting Invetory'!G21</f>
        <v>Customer</v>
      </c>
      <c r="G20" s="521">
        <f>'WP1 Lighting Invetory'!H21</f>
        <v>1137.25</v>
      </c>
      <c r="H20" s="993" t="s">
        <v>772</v>
      </c>
      <c r="I20" s="365" t="s">
        <v>236</v>
      </c>
      <c r="J20" s="380">
        <f>IF(C20="Light Emitting Diode",'WP10 O&amp;M Weighting Factor'!$B$26,IF('WP7 Condensed Sch. Level Costs'!C20="Sodium Vapor",'WP10 O&amp;M Weighting Factor'!$B$27,IF('WP7 Condensed Sch. Level Costs'!C20="Metal Halide",'WP10 O&amp;M Weighting Factor'!$B$28,IF('WP7 Condensed Sch. Level Costs'!C20="Mercury Vapor",'WP10 O&amp;M Weighting Factor'!$B$30,IF('WP7 Condensed Sch. Level Costs'!C20="Compact Flourescent",'WP10 O&amp;M Weighting Factor'!$B$29, IF(C20="Incandescent", 'WP10 O&amp;M Weighting Factor'!$B$31, 0))))))</f>
        <v>0.2</v>
      </c>
      <c r="K20" s="942">
        <f t="shared" si="5"/>
        <v>0</v>
      </c>
      <c r="L20" s="414">
        <f t="shared" si="6"/>
        <v>0</v>
      </c>
      <c r="M20" s="484">
        <f t="shared" si="7"/>
        <v>85.293750000000003</v>
      </c>
      <c r="N20" s="374">
        <f>'WP1 Lighting Invetory'!J21</f>
        <v>358233.75</v>
      </c>
      <c r="O20" s="489">
        <f t="shared" si="8"/>
        <v>26.25</v>
      </c>
      <c r="P20" s="631">
        <f>'JAP-5 Unitized Lighting Costs'!D$21</f>
        <v>1.1760549751009928E-2</v>
      </c>
      <c r="Q20" s="631">
        <f>'JAP-5 Unitized Lighting Costs'!$D$45</f>
        <v>1.6887239205766267</v>
      </c>
      <c r="R20" s="631">
        <f>'JAP-5 Unitized Lighting Costs'!D$74</f>
        <v>2.3347618049905056E-2</v>
      </c>
      <c r="S20" s="631">
        <f>'JAP-5 Unitized Lighting Costs'!D$106</f>
        <v>6.7427002102556308</v>
      </c>
      <c r="T20" s="631">
        <f>'JAP-5 Unitized Lighting Costs'!$D$123</f>
        <v>5.3996051821243667E-2</v>
      </c>
      <c r="U20" s="417">
        <f t="shared" ref="U20:U27" si="32">IF(F20="Company", H20*P20, 0)</f>
        <v>0</v>
      </c>
      <c r="V20" s="417">
        <f t="shared" ref="V20:V27" si="33">IF(I20="yes", J20*Q20, 0)</f>
        <v>0</v>
      </c>
      <c r="W20" s="417">
        <f t="shared" si="9"/>
        <v>0.61287497381000777</v>
      </c>
      <c r="X20" s="417">
        <f t="shared" si="10"/>
        <v>0.50570251576917225</v>
      </c>
      <c r="Y20" s="417">
        <f t="shared" si="11"/>
        <v>1.4173963603076463</v>
      </c>
      <c r="Z20" s="138">
        <f t="shared" si="12"/>
        <v>2.5359738498868261</v>
      </c>
      <c r="AA20" s="349"/>
      <c r="AB20" s="340">
        <f t="shared" si="13"/>
        <v>0</v>
      </c>
      <c r="AC20" s="340">
        <f t="shared" si="14"/>
        <v>0</v>
      </c>
      <c r="AD20" s="340">
        <f t="shared" si="15"/>
        <v>2.3347618049905056E-2</v>
      </c>
      <c r="AE20" s="340">
        <f t="shared" si="16"/>
        <v>1.9264857743587514E-2</v>
      </c>
      <c r="AF20" s="340">
        <f t="shared" si="17"/>
        <v>5.3996051821243667E-2</v>
      </c>
      <c r="AG20" s="351">
        <f t="shared" si="18"/>
        <v>9.6608527614736234E-2</v>
      </c>
      <c r="AH20" s="364">
        <f t="shared" si="19"/>
        <v>0</v>
      </c>
      <c r="AI20" s="364">
        <f t="shared" si="20"/>
        <v>0</v>
      </c>
      <c r="AJ20" s="364">
        <f t="shared" si="21"/>
        <v>696.99206396543138</v>
      </c>
      <c r="AK20" s="364">
        <f t="shared" si="22"/>
        <v>575.11018605849108</v>
      </c>
      <c r="AL20" s="364">
        <f t="shared" si="23"/>
        <v>1611.9340107598707</v>
      </c>
      <c r="AM20" s="364">
        <f t="shared" si="24"/>
        <v>2884.0362607837933</v>
      </c>
      <c r="AN20" s="364">
        <f t="shared" si="25"/>
        <v>0</v>
      </c>
      <c r="AO20" s="364">
        <f t="shared" si="26"/>
        <v>0</v>
      </c>
      <c r="AP20" s="364">
        <f t="shared" si="27"/>
        <v>8363.9047675851762</v>
      </c>
      <c r="AQ20" s="364">
        <f t="shared" si="28"/>
        <v>6901.322232701893</v>
      </c>
      <c r="AR20" s="364">
        <f t="shared" si="29"/>
        <v>19343.208129118448</v>
      </c>
      <c r="AS20" s="364">
        <f t="shared" si="30"/>
        <v>34608.435129405523</v>
      </c>
      <c r="AT20" s="383">
        <f t="shared" si="31"/>
        <v>0</v>
      </c>
    </row>
    <row r="21" spans="1:46">
      <c r="A21" s="181" t="s">
        <v>147</v>
      </c>
      <c r="B21" s="166"/>
      <c r="C21" s="366" t="str">
        <f>'WP1 Lighting Invetory'!C22</f>
        <v>Light Emitting Diode</v>
      </c>
      <c r="D21" s="366" t="str">
        <f>'WP1 Lighting Invetory'!D22</f>
        <v>LED 090.01-120</v>
      </c>
      <c r="E21" s="366">
        <f>'WP1 Lighting Invetory'!E22</f>
        <v>105</v>
      </c>
      <c r="F21" s="366" t="str">
        <f>'WP1 Lighting Invetory'!G22</f>
        <v>Customer</v>
      </c>
      <c r="G21" s="521">
        <f>'WP1 Lighting Invetory'!H22</f>
        <v>638.58333333333337</v>
      </c>
      <c r="H21" s="993" t="s">
        <v>772</v>
      </c>
      <c r="I21" s="365" t="s">
        <v>236</v>
      </c>
      <c r="J21" s="380">
        <f>IF(C21="Light Emitting Diode",'WP10 O&amp;M Weighting Factor'!$B$26,IF('WP7 Condensed Sch. Level Costs'!C21="Sodium Vapor",'WP10 O&amp;M Weighting Factor'!$B$27,IF('WP7 Condensed Sch. Level Costs'!C21="Metal Halide",'WP10 O&amp;M Weighting Factor'!$B$28,IF('WP7 Condensed Sch. Level Costs'!C21="Mercury Vapor",'WP10 O&amp;M Weighting Factor'!$B$30,IF('WP7 Condensed Sch. Level Costs'!C21="Compact Flourescent",'WP10 O&amp;M Weighting Factor'!$B$29, IF(C21="Incandescent", 'WP10 O&amp;M Weighting Factor'!$B$31, 0))))))</f>
        <v>0.2</v>
      </c>
      <c r="K21" s="942">
        <f t="shared" si="5"/>
        <v>0</v>
      </c>
      <c r="L21" s="414">
        <f t="shared" si="6"/>
        <v>0</v>
      </c>
      <c r="M21" s="484">
        <f t="shared" si="7"/>
        <v>67.051249999999996</v>
      </c>
      <c r="N21" s="374">
        <f>'WP1 Lighting Invetory'!J22</f>
        <v>281615.25</v>
      </c>
      <c r="O21" s="489">
        <f t="shared" si="8"/>
        <v>36.75</v>
      </c>
      <c r="P21" s="631">
        <f>'JAP-5 Unitized Lighting Costs'!D$21</f>
        <v>1.1760549751009928E-2</v>
      </c>
      <c r="Q21" s="631">
        <f>'JAP-5 Unitized Lighting Costs'!$D$45</f>
        <v>1.6887239205766267</v>
      </c>
      <c r="R21" s="631">
        <f>'JAP-5 Unitized Lighting Costs'!D$74</f>
        <v>2.3347618049905056E-2</v>
      </c>
      <c r="S21" s="631">
        <f>'JAP-5 Unitized Lighting Costs'!D$106</f>
        <v>6.7427002102556308</v>
      </c>
      <c r="T21" s="631">
        <f>'JAP-5 Unitized Lighting Costs'!$D$123</f>
        <v>5.3996051821243667E-2</v>
      </c>
      <c r="U21" s="417">
        <f t="shared" si="32"/>
        <v>0</v>
      </c>
      <c r="V21" s="417">
        <f t="shared" si="33"/>
        <v>0</v>
      </c>
      <c r="W21" s="417">
        <f t="shared" si="9"/>
        <v>0.85802496333401079</v>
      </c>
      <c r="X21" s="417">
        <f t="shared" si="10"/>
        <v>0.70798352207684123</v>
      </c>
      <c r="Y21" s="417">
        <f t="shared" si="11"/>
        <v>1.9843549044307047</v>
      </c>
      <c r="Z21" s="138">
        <f t="shared" si="12"/>
        <v>3.5503633898415567</v>
      </c>
      <c r="AA21" s="349"/>
      <c r="AB21" s="340">
        <f t="shared" si="13"/>
        <v>0</v>
      </c>
      <c r="AC21" s="340">
        <f t="shared" si="14"/>
        <v>0</v>
      </c>
      <c r="AD21" s="340">
        <f t="shared" si="15"/>
        <v>2.3347618049905056E-2</v>
      </c>
      <c r="AE21" s="340">
        <f t="shared" si="16"/>
        <v>1.9264857743587518E-2</v>
      </c>
      <c r="AF21" s="340">
        <f t="shared" si="17"/>
        <v>5.3996051821243667E-2</v>
      </c>
      <c r="AG21" s="351">
        <f t="shared" si="18"/>
        <v>9.6608527614736234E-2</v>
      </c>
      <c r="AH21" s="364">
        <f t="shared" si="19"/>
        <v>0</v>
      </c>
      <c r="AI21" s="364">
        <f t="shared" si="20"/>
        <v>0</v>
      </c>
      <c r="AJ21" s="364">
        <f t="shared" si="21"/>
        <v>547.92044116904378</v>
      </c>
      <c r="AK21" s="364">
        <f t="shared" si="22"/>
        <v>452.1064774729029</v>
      </c>
      <c r="AL21" s="364">
        <f t="shared" si="23"/>
        <v>1267.1759693877077</v>
      </c>
      <c r="AM21" s="364">
        <f t="shared" si="24"/>
        <v>2267.2028880296543</v>
      </c>
      <c r="AN21" s="364">
        <f t="shared" si="25"/>
        <v>0</v>
      </c>
      <c r="AO21" s="364">
        <f t="shared" si="26"/>
        <v>0</v>
      </c>
      <c r="AP21" s="364">
        <f t="shared" si="27"/>
        <v>6575.0452940285249</v>
      </c>
      <c r="AQ21" s="364">
        <f t="shared" si="28"/>
        <v>5425.2777296748345</v>
      </c>
      <c r="AR21" s="364">
        <f t="shared" si="29"/>
        <v>15206.111632652493</v>
      </c>
      <c r="AS21" s="364">
        <f t="shared" si="30"/>
        <v>27206.43465635585</v>
      </c>
      <c r="AT21" s="383">
        <f t="shared" si="31"/>
        <v>0</v>
      </c>
    </row>
    <row r="22" spans="1:46">
      <c r="A22" s="181" t="s">
        <v>147</v>
      </c>
      <c r="B22" s="166"/>
      <c r="C22" s="366" t="str">
        <f>'WP1 Lighting Invetory'!C23</f>
        <v>Light Emitting Diode</v>
      </c>
      <c r="D22" s="366" t="str">
        <f>'WP1 Lighting Invetory'!D23</f>
        <v>LED 120.01-150</v>
      </c>
      <c r="E22" s="366">
        <f>'WP1 Lighting Invetory'!E23</f>
        <v>135</v>
      </c>
      <c r="F22" s="366" t="str">
        <f>'WP1 Lighting Invetory'!G23</f>
        <v>Customer</v>
      </c>
      <c r="G22" s="521">
        <f>'WP1 Lighting Invetory'!H23</f>
        <v>291.83333333333331</v>
      </c>
      <c r="H22" s="993" t="s">
        <v>772</v>
      </c>
      <c r="I22" s="365" t="s">
        <v>236</v>
      </c>
      <c r="J22" s="380">
        <f>IF(C22="Light Emitting Diode",'WP10 O&amp;M Weighting Factor'!$B$26,IF('WP7 Condensed Sch. Level Costs'!C22="Sodium Vapor",'WP10 O&amp;M Weighting Factor'!$B$27,IF('WP7 Condensed Sch. Level Costs'!C22="Metal Halide",'WP10 O&amp;M Weighting Factor'!$B$28,IF('WP7 Condensed Sch. Level Costs'!C22="Mercury Vapor",'WP10 O&amp;M Weighting Factor'!$B$30,IF('WP7 Condensed Sch. Level Costs'!C22="Compact Flourescent",'WP10 O&amp;M Weighting Factor'!$B$29, IF(C22="Incandescent", 'WP10 O&amp;M Weighting Factor'!$B$31, 0))))))</f>
        <v>0.2</v>
      </c>
      <c r="K22" s="942">
        <f t="shared" si="5"/>
        <v>0</v>
      </c>
      <c r="L22" s="414">
        <f t="shared" si="6"/>
        <v>0</v>
      </c>
      <c r="M22" s="484">
        <f t="shared" si="7"/>
        <v>39.397500000000001</v>
      </c>
      <c r="N22" s="374">
        <f>'WP1 Lighting Invetory'!J23</f>
        <v>165469.5</v>
      </c>
      <c r="O22" s="489">
        <f t="shared" si="8"/>
        <v>47.25</v>
      </c>
      <c r="P22" s="631">
        <f>'JAP-5 Unitized Lighting Costs'!D$21</f>
        <v>1.1760549751009928E-2</v>
      </c>
      <c r="Q22" s="631">
        <f>'JAP-5 Unitized Lighting Costs'!$D$45</f>
        <v>1.6887239205766267</v>
      </c>
      <c r="R22" s="631">
        <f>'JAP-5 Unitized Lighting Costs'!D$74</f>
        <v>2.3347618049905056E-2</v>
      </c>
      <c r="S22" s="631">
        <f>'JAP-5 Unitized Lighting Costs'!D$106</f>
        <v>6.7427002102556308</v>
      </c>
      <c r="T22" s="631">
        <f>'JAP-5 Unitized Lighting Costs'!$D$123</f>
        <v>5.3996051821243667E-2</v>
      </c>
      <c r="U22" s="417">
        <f t="shared" si="32"/>
        <v>0</v>
      </c>
      <c r="V22" s="417">
        <f t="shared" si="33"/>
        <v>0</v>
      </c>
      <c r="W22" s="417">
        <f t="shared" si="9"/>
        <v>1.1031749528580139</v>
      </c>
      <c r="X22" s="417">
        <f t="shared" si="10"/>
        <v>0.91026452838451022</v>
      </c>
      <c r="Y22" s="417">
        <f t="shared" si="11"/>
        <v>2.5513134485537634</v>
      </c>
      <c r="Z22" s="138">
        <f t="shared" si="12"/>
        <v>4.5647529297962874</v>
      </c>
      <c r="AA22" s="349"/>
      <c r="AB22" s="340">
        <f t="shared" si="13"/>
        <v>0</v>
      </c>
      <c r="AC22" s="340">
        <f t="shared" si="14"/>
        <v>0</v>
      </c>
      <c r="AD22" s="340">
        <f t="shared" si="15"/>
        <v>2.3347618049905056E-2</v>
      </c>
      <c r="AE22" s="340">
        <f t="shared" si="16"/>
        <v>1.9264857743587518E-2</v>
      </c>
      <c r="AF22" s="340">
        <f t="shared" si="17"/>
        <v>5.3996051821243667E-2</v>
      </c>
      <c r="AG22" s="351">
        <f t="shared" si="18"/>
        <v>9.6608527614736234E-2</v>
      </c>
      <c r="AH22" s="364">
        <f t="shared" si="19"/>
        <v>0</v>
      </c>
      <c r="AI22" s="364">
        <f t="shared" si="20"/>
        <v>0</v>
      </c>
      <c r="AJ22" s="364">
        <f t="shared" si="21"/>
        <v>321.94322374239704</v>
      </c>
      <c r="AK22" s="364">
        <f t="shared" si="22"/>
        <v>265.6455315335462</v>
      </c>
      <c r="AL22" s="364">
        <f t="shared" si="23"/>
        <v>744.5583080696066</v>
      </c>
      <c r="AM22" s="364">
        <f t="shared" si="24"/>
        <v>1332.1470633455497</v>
      </c>
      <c r="AN22" s="364">
        <f t="shared" si="25"/>
        <v>0</v>
      </c>
      <c r="AO22" s="364">
        <f t="shared" si="26"/>
        <v>0</v>
      </c>
      <c r="AP22" s="364">
        <f t="shared" si="27"/>
        <v>3863.3186849087642</v>
      </c>
      <c r="AQ22" s="364">
        <f t="shared" si="28"/>
        <v>3187.7463784025545</v>
      </c>
      <c r="AR22" s="364">
        <f t="shared" si="29"/>
        <v>8934.6996968352796</v>
      </c>
      <c r="AS22" s="364">
        <f t="shared" si="30"/>
        <v>15985.764760146596</v>
      </c>
      <c r="AT22" s="383">
        <f t="shared" si="31"/>
        <v>0</v>
      </c>
    </row>
    <row r="23" spans="1:46">
      <c r="A23" s="181" t="s">
        <v>147</v>
      </c>
      <c r="B23" s="166"/>
      <c r="C23" s="366" t="str">
        <f>'WP1 Lighting Invetory'!C24</f>
        <v>Light Emitting Diode</v>
      </c>
      <c r="D23" s="366" t="str">
        <f>'WP1 Lighting Invetory'!D24</f>
        <v>LED 150.01-180</v>
      </c>
      <c r="E23" s="366">
        <f>'WP1 Lighting Invetory'!E24</f>
        <v>165</v>
      </c>
      <c r="F23" s="366" t="str">
        <f>'WP1 Lighting Invetory'!G24</f>
        <v>Customer</v>
      </c>
      <c r="G23" s="521">
        <f>'WP1 Lighting Invetory'!H24</f>
        <v>50.5</v>
      </c>
      <c r="H23" s="993" t="s">
        <v>772</v>
      </c>
      <c r="I23" s="365" t="s">
        <v>236</v>
      </c>
      <c r="J23" s="380">
        <f>IF(C23="Light Emitting Diode",'WP10 O&amp;M Weighting Factor'!$B$26,IF('WP7 Condensed Sch. Level Costs'!C23="Sodium Vapor",'WP10 O&amp;M Weighting Factor'!$B$27,IF('WP7 Condensed Sch. Level Costs'!C23="Metal Halide",'WP10 O&amp;M Weighting Factor'!$B$28,IF('WP7 Condensed Sch. Level Costs'!C23="Mercury Vapor",'WP10 O&amp;M Weighting Factor'!$B$30,IF('WP7 Condensed Sch. Level Costs'!C23="Compact Flourescent",'WP10 O&amp;M Weighting Factor'!$B$29, IF(C23="Incandescent", 'WP10 O&amp;M Weighting Factor'!$B$31, 0))))))</f>
        <v>0.2</v>
      </c>
      <c r="K23" s="942">
        <f t="shared" si="5"/>
        <v>0</v>
      </c>
      <c r="L23" s="414">
        <f t="shared" si="6"/>
        <v>0</v>
      </c>
      <c r="M23" s="484">
        <f t="shared" si="7"/>
        <v>8.3324999999999996</v>
      </c>
      <c r="N23" s="374">
        <f>'WP1 Lighting Invetory'!J24</f>
        <v>34996.5</v>
      </c>
      <c r="O23" s="489">
        <f t="shared" si="8"/>
        <v>57.75</v>
      </c>
      <c r="P23" s="631">
        <f>'JAP-5 Unitized Lighting Costs'!D$21</f>
        <v>1.1760549751009928E-2</v>
      </c>
      <c r="Q23" s="631">
        <f>'JAP-5 Unitized Lighting Costs'!$D$45</f>
        <v>1.6887239205766267</v>
      </c>
      <c r="R23" s="631">
        <f>'JAP-5 Unitized Lighting Costs'!D$74</f>
        <v>2.3347618049905056E-2</v>
      </c>
      <c r="S23" s="631">
        <f>'JAP-5 Unitized Lighting Costs'!D$106</f>
        <v>6.7427002102556308</v>
      </c>
      <c r="T23" s="631">
        <f>'JAP-5 Unitized Lighting Costs'!$D$123</f>
        <v>5.3996051821243667E-2</v>
      </c>
      <c r="U23" s="417">
        <f t="shared" si="32"/>
        <v>0</v>
      </c>
      <c r="V23" s="417">
        <f t="shared" si="33"/>
        <v>0</v>
      </c>
      <c r="W23" s="417">
        <f t="shared" si="9"/>
        <v>1.3483249423820169</v>
      </c>
      <c r="X23" s="417">
        <f t="shared" si="10"/>
        <v>1.1125455346921791</v>
      </c>
      <c r="Y23" s="417">
        <f t="shared" si="11"/>
        <v>3.1182719926768216</v>
      </c>
      <c r="Z23" s="138">
        <f t="shared" si="12"/>
        <v>5.5791424697510177</v>
      </c>
      <c r="AA23" s="349"/>
      <c r="AB23" s="340">
        <f t="shared" si="13"/>
        <v>0</v>
      </c>
      <c r="AC23" s="340">
        <f t="shared" si="14"/>
        <v>0</v>
      </c>
      <c r="AD23" s="340">
        <f t="shared" si="15"/>
        <v>2.3347618049905056E-2</v>
      </c>
      <c r="AE23" s="340">
        <f t="shared" si="16"/>
        <v>1.9264857743587518E-2</v>
      </c>
      <c r="AF23" s="340">
        <f t="shared" si="17"/>
        <v>5.3996051821243667E-2</v>
      </c>
      <c r="AG23" s="351">
        <f t="shared" si="18"/>
        <v>9.6608527614736234E-2</v>
      </c>
      <c r="AH23" s="364">
        <f t="shared" si="19"/>
        <v>0</v>
      </c>
      <c r="AI23" s="364">
        <f t="shared" si="20"/>
        <v>0</v>
      </c>
      <c r="AJ23" s="364">
        <f t="shared" si="21"/>
        <v>68.090409590291856</v>
      </c>
      <c r="AK23" s="364">
        <f t="shared" si="22"/>
        <v>56.183549501955042</v>
      </c>
      <c r="AL23" s="364">
        <f t="shared" si="23"/>
        <v>157.4727356301795</v>
      </c>
      <c r="AM23" s="364">
        <f t="shared" si="24"/>
        <v>281.74669472242641</v>
      </c>
      <c r="AN23" s="364">
        <f t="shared" si="25"/>
        <v>0</v>
      </c>
      <c r="AO23" s="364">
        <f t="shared" si="26"/>
        <v>0</v>
      </c>
      <c r="AP23" s="364">
        <f t="shared" si="27"/>
        <v>817.08491508350221</v>
      </c>
      <c r="AQ23" s="364">
        <f t="shared" si="28"/>
        <v>674.20259402346051</v>
      </c>
      <c r="AR23" s="364">
        <f t="shared" si="29"/>
        <v>1889.672827562154</v>
      </c>
      <c r="AS23" s="364">
        <f t="shared" si="30"/>
        <v>3380.9603366691172</v>
      </c>
      <c r="AT23" s="383">
        <f t="shared" si="31"/>
        <v>0</v>
      </c>
    </row>
    <row r="24" spans="1:46">
      <c r="A24" s="181" t="s">
        <v>147</v>
      </c>
      <c r="B24" s="166"/>
      <c r="C24" s="366" t="str">
        <f>'WP1 Lighting Invetory'!C25</f>
        <v>Light Emitting Diode</v>
      </c>
      <c r="D24" s="366" t="str">
        <f>'WP1 Lighting Invetory'!D25</f>
        <v>LED 180.01-210</v>
      </c>
      <c r="E24" s="366">
        <f>'WP1 Lighting Invetory'!E25</f>
        <v>195</v>
      </c>
      <c r="F24" s="366" t="str">
        <f>'WP1 Lighting Invetory'!G25</f>
        <v>Customer</v>
      </c>
      <c r="G24" s="521">
        <f>'WP1 Lighting Invetory'!H25</f>
        <v>189.25</v>
      </c>
      <c r="H24" s="993" t="s">
        <v>772</v>
      </c>
      <c r="I24" s="365" t="s">
        <v>236</v>
      </c>
      <c r="J24" s="380">
        <f>IF(C24="Light Emitting Diode",'WP10 O&amp;M Weighting Factor'!$B$26,IF('WP7 Condensed Sch. Level Costs'!C24="Sodium Vapor",'WP10 O&amp;M Weighting Factor'!$B$27,IF('WP7 Condensed Sch. Level Costs'!C24="Metal Halide",'WP10 O&amp;M Weighting Factor'!$B$28,IF('WP7 Condensed Sch. Level Costs'!C24="Mercury Vapor",'WP10 O&amp;M Weighting Factor'!$B$30,IF('WP7 Condensed Sch. Level Costs'!C24="Compact Flourescent",'WP10 O&amp;M Weighting Factor'!$B$29, IF(C24="Incandescent", 'WP10 O&amp;M Weighting Factor'!$B$31, 0))))))</f>
        <v>0.2</v>
      </c>
      <c r="K24" s="942">
        <f t="shared" si="5"/>
        <v>0</v>
      </c>
      <c r="L24" s="414">
        <f t="shared" si="6"/>
        <v>0</v>
      </c>
      <c r="M24" s="484">
        <f t="shared" si="7"/>
        <v>36.903750000000002</v>
      </c>
      <c r="N24" s="374">
        <f>'WP1 Lighting Invetory'!J25</f>
        <v>154995.75</v>
      </c>
      <c r="O24" s="489">
        <f t="shared" si="8"/>
        <v>68.25</v>
      </c>
      <c r="P24" s="631">
        <f>'JAP-5 Unitized Lighting Costs'!D$21</f>
        <v>1.1760549751009928E-2</v>
      </c>
      <c r="Q24" s="631">
        <f>'JAP-5 Unitized Lighting Costs'!$D$45</f>
        <v>1.6887239205766267</v>
      </c>
      <c r="R24" s="631">
        <f>'JAP-5 Unitized Lighting Costs'!D$74</f>
        <v>2.3347618049905056E-2</v>
      </c>
      <c r="S24" s="631">
        <f>'JAP-5 Unitized Lighting Costs'!D$106</f>
        <v>6.7427002102556308</v>
      </c>
      <c r="T24" s="631">
        <f>'JAP-5 Unitized Lighting Costs'!$D$123</f>
        <v>5.3996051821243667E-2</v>
      </c>
      <c r="U24" s="417">
        <f t="shared" si="32"/>
        <v>0</v>
      </c>
      <c r="V24" s="417">
        <f t="shared" si="33"/>
        <v>0</v>
      </c>
      <c r="W24" s="417">
        <f t="shared" si="9"/>
        <v>1.5934749319060202</v>
      </c>
      <c r="X24" s="417">
        <f t="shared" si="10"/>
        <v>1.3148265409998481</v>
      </c>
      <c r="Y24" s="417">
        <f t="shared" si="11"/>
        <v>3.6852305367998803</v>
      </c>
      <c r="Z24" s="138">
        <f t="shared" si="12"/>
        <v>6.5935320097057488</v>
      </c>
      <c r="AA24" s="349"/>
      <c r="AB24" s="340">
        <f t="shared" si="13"/>
        <v>0</v>
      </c>
      <c r="AC24" s="340">
        <f t="shared" si="14"/>
        <v>0</v>
      </c>
      <c r="AD24" s="340">
        <f t="shared" si="15"/>
        <v>2.3347618049905056E-2</v>
      </c>
      <c r="AE24" s="340">
        <f t="shared" si="16"/>
        <v>1.9264857743587518E-2</v>
      </c>
      <c r="AF24" s="340">
        <f t="shared" si="17"/>
        <v>5.3996051821243667E-2</v>
      </c>
      <c r="AG24" s="351">
        <f t="shared" si="18"/>
        <v>9.6608527614736234E-2</v>
      </c>
      <c r="AH24" s="364">
        <f t="shared" si="19"/>
        <v>0</v>
      </c>
      <c r="AI24" s="364">
        <f t="shared" si="20"/>
        <v>0</v>
      </c>
      <c r="AJ24" s="364">
        <f t="shared" si="21"/>
        <v>301.56513086321434</v>
      </c>
      <c r="AK24" s="364">
        <f t="shared" si="22"/>
        <v>248.83092288422125</v>
      </c>
      <c r="AL24" s="364">
        <f t="shared" si="23"/>
        <v>697.42987908937732</v>
      </c>
      <c r="AM24" s="364">
        <f t="shared" si="24"/>
        <v>1247.8259328368131</v>
      </c>
      <c r="AN24" s="364">
        <f t="shared" si="25"/>
        <v>0</v>
      </c>
      <c r="AO24" s="364">
        <f t="shared" si="26"/>
        <v>0</v>
      </c>
      <c r="AP24" s="364">
        <f t="shared" si="27"/>
        <v>3618.781570358572</v>
      </c>
      <c r="AQ24" s="364">
        <f t="shared" si="28"/>
        <v>2985.9710746106548</v>
      </c>
      <c r="AR24" s="364">
        <f t="shared" si="29"/>
        <v>8369.1585490725283</v>
      </c>
      <c r="AS24" s="364">
        <f t="shared" si="30"/>
        <v>14973.911194041757</v>
      </c>
      <c r="AT24" s="383">
        <f t="shared" si="31"/>
        <v>0</v>
      </c>
    </row>
    <row r="25" spans="1:46">
      <c r="A25" s="181" t="s">
        <v>147</v>
      </c>
      <c r="B25" s="166"/>
      <c r="C25" s="366" t="str">
        <f>'WP1 Lighting Invetory'!C26</f>
        <v>Light Emitting Diode</v>
      </c>
      <c r="D25" s="366" t="str">
        <f>'WP1 Lighting Invetory'!D26</f>
        <v>LED 210.01-240</v>
      </c>
      <c r="E25" s="366">
        <f>'WP1 Lighting Invetory'!E26</f>
        <v>225</v>
      </c>
      <c r="F25" s="366" t="str">
        <f>'WP1 Lighting Invetory'!G26</f>
        <v>Customer</v>
      </c>
      <c r="G25" s="521">
        <f>'WP1 Lighting Invetory'!H26</f>
        <v>0</v>
      </c>
      <c r="H25" s="993" t="s">
        <v>772</v>
      </c>
      <c r="I25" s="365" t="s">
        <v>236</v>
      </c>
      <c r="J25" s="380">
        <f>IF(C25="Light Emitting Diode",'WP10 O&amp;M Weighting Factor'!$B$26,IF('WP7 Condensed Sch. Level Costs'!C25="Sodium Vapor",'WP10 O&amp;M Weighting Factor'!$B$27,IF('WP7 Condensed Sch. Level Costs'!C25="Metal Halide",'WP10 O&amp;M Weighting Factor'!$B$28,IF('WP7 Condensed Sch. Level Costs'!C25="Mercury Vapor",'WP10 O&amp;M Weighting Factor'!$B$30,IF('WP7 Condensed Sch. Level Costs'!C25="Compact Flourescent",'WP10 O&amp;M Weighting Factor'!$B$29, IF(C25="Incandescent", 'WP10 O&amp;M Weighting Factor'!$B$31, 0))))))</f>
        <v>0.2</v>
      </c>
      <c r="K25" s="942">
        <f t="shared" si="5"/>
        <v>0</v>
      </c>
      <c r="L25" s="414">
        <f t="shared" si="6"/>
        <v>0</v>
      </c>
      <c r="M25" s="484">
        <f t="shared" si="7"/>
        <v>0</v>
      </c>
      <c r="N25" s="374">
        <f>'WP1 Lighting Invetory'!J26</f>
        <v>0</v>
      </c>
      <c r="O25" s="489">
        <f t="shared" si="8"/>
        <v>78.75</v>
      </c>
      <c r="P25" s="631">
        <f>'JAP-5 Unitized Lighting Costs'!D$21</f>
        <v>1.1760549751009928E-2</v>
      </c>
      <c r="Q25" s="631">
        <f>'JAP-5 Unitized Lighting Costs'!$D$45</f>
        <v>1.6887239205766267</v>
      </c>
      <c r="R25" s="631">
        <f>'JAP-5 Unitized Lighting Costs'!D$74</f>
        <v>2.3347618049905056E-2</v>
      </c>
      <c r="S25" s="631">
        <f>'JAP-5 Unitized Lighting Costs'!D$106</f>
        <v>6.7427002102556308</v>
      </c>
      <c r="T25" s="631">
        <f>'JAP-5 Unitized Lighting Costs'!$D$123</f>
        <v>5.3996051821243667E-2</v>
      </c>
      <c r="U25" s="417">
        <f t="shared" si="32"/>
        <v>0</v>
      </c>
      <c r="V25" s="417">
        <f t="shared" si="33"/>
        <v>0</v>
      </c>
      <c r="W25" s="417">
        <f>R25*O25</f>
        <v>1.8386249214300232</v>
      </c>
      <c r="X25" s="417">
        <f t="shared" si="10"/>
        <v>1.5171075473075168</v>
      </c>
      <c r="Y25" s="417">
        <f t="shared" si="11"/>
        <v>4.252189080922939</v>
      </c>
      <c r="Z25" s="138">
        <f t="shared" si="12"/>
        <v>7.6079215496604791</v>
      </c>
      <c r="AA25" s="349"/>
      <c r="AB25" s="340">
        <f t="shared" si="13"/>
        <v>0</v>
      </c>
      <c r="AC25" s="340">
        <f t="shared" si="14"/>
        <v>0</v>
      </c>
      <c r="AD25" s="340">
        <f t="shared" si="15"/>
        <v>2.3347618049905056E-2</v>
      </c>
      <c r="AE25" s="340">
        <f t="shared" si="16"/>
        <v>1.9264857743587514E-2</v>
      </c>
      <c r="AF25" s="340">
        <f t="shared" si="17"/>
        <v>5.3996051821243667E-2</v>
      </c>
      <c r="AG25" s="351">
        <f t="shared" si="18"/>
        <v>9.6608527614736234E-2</v>
      </c>
      <c r="AH25" s="364">
        <f t="shared" si="19"/>
        <v>0</v>
      </c>
      <c r="AI25" s="364">
        <f t="shared" si="20"/>
        <v>0</v>
      </c>
      <c r="AJ25" s="364">
        <f t="shared" si="21"/>
        <v>0</v>
      </c>
      <c r="AK25" s="364">
        <f t="shared" si="22"/>
        <v>0</v>
      </c>
      <c r="AL25" s="364">
        <f t="shared" si="23"/>
        <v>0</v>
      </c>
      <c r="AM25" s="364">
        <f t="shared" si="24"/>
        <v>0</v>
      </c>
      <c r="AN25" s="364">
        <f t="shared" si="25"/>
        <v>0</v>
      </c>
      <c r="AO25" s="364">
        <f t="shared" si="26"/>
        <v>0</v>
      </c>
      <c r="AP25" s="364">
        <f t="shared" si="27"/>
        <v>0</v>
      </c>
      <c r="AQ25" s="364">
        <f t="shared" si="28"/>
        <v>0</v>
      </c>
      <c r="AR25" s="364">
        <f t="shared" si="29"/>
        <v>0</v>
      </c>
      <c r="AS25" s="364">
        <f t="shared" si="30"/>
        <v>0</v>
      </c>
      <c r="AT25" s="383">
        <f t="shared" si="31"/>
        <v>0</v>
      </c>
    </row>
    <row r="26" spans="1:46">
      <c r="A26" s="181" t="s">
        <v>147</v>
      </c>
      <c r="B26" s="166"/>
      <c r="C26" s="366" t="str">
        <f>'WP1 Lighting Invetory'!C27</f>
        <v>Light Emitting Diode</v>
      </c>
      <c r="D26" s="366" t="str">
        <f>'WP1 Lighting Invetory'!D27</f>
        <v>LED 240.01-270</v>
      </c>
      <c r="E26" s="366">
        <f>'WP1 Lighting Invetory'!E27</f>
        <v>255</v>
      </c>
      <c r="F26" s="366" t="str">
        <f>'WP1 Lighting Invetory'!G27</f>
        <v>Customer</v>
      </c>
      <c r="G26" s="521">
        <f>'WP1 Lighting Invetory'!H27</f>
        <v>10</v>
      </c>
      <c r="H26" s="993" t="s">
        <v>772</v>
      </c>
      <c r="I26" s="365" t="s">
        <v>236</v>
      </c>
      <c r="J26" s="380">
        <f>IF(C26="Light Emitting Diode",'WP10 O&amp;M Weighting Factor'!$B$26,IF('WP7 Condensed Sch. Level Costs'!C26="Sodium Vapor",'WP10 O&amp;M Weighting Factor'!$B$27,IF('WP7 Condensed Sch. Level Costs'!C26="Metal Halide",'WP10 O&amp;M Weighting Factor'!$B$28,IF('WP7 Condensed Sch. Level Costs'!C26="Mercury Vapor",'WP10 O&amp;M Weighting Factor'!$B$30,IF('WP7 Condensed Sch. Level Costs'!C26="Compact Flourescent",'WP10 O&amp;M Weighting Factor'!$B$29, IF(C26="Incandescent", 'WP10 O&amp;M Weighting Factor'!$B$31, 0))))))</f>
        <v>0.2</v>
      </c>
      <c r="K26" s="942">
        <f t="shared" si="5"/>
        <v>0</v>
      </c>
      <c r="L26" s="414">
        <f t="shared" si="6"/>
        <v>0</v>
      </c>
      <c r="M26" s="484">
        <f t="shared" si="7"/>
        <v>2.5499999999999998</v>
      </c>
      <c r="N26" s="374">
        <f>'WP1 Lighting Invetory'!J27</f>
        <v>10710</v>
      </c>
      <c r="O26" s="489">
        <f t="shared" si="8"/>
        <v>89.25</v>
      </c>
      <c r="P26" s="631">
        <f>'JAP-5 Unitized Lighting Costs'!D$21</f>
        <v>1.1760549751009928E-2</v>
      </c>
      <c r="Q26" s="631">
        <f>'JAP-5 Unitized Lighting Costs'!$D$45</f>
        <v>1.6887239205766267</v>
      </c>
      <c r="R26" s="631">
        <f>'JAP-5 Unitized Lighting Costs'!D$74</f>
        <v>2.3347618049905056E-2</v>
      </c>
      <c r="S26" s="631">
        <f>'JAP-5 Unitized Lighting Costs'!D$106</f>
        <v>6.7427002102556308</v>
      </c>
      <c r="T26" s="631">
        <f>'JAP-5 Unitized Lighting Costs'!$D$123</f>
        <v>5.3996051821243667E-2</v>
      </c>
      <c r="U26" s="417">
        <f t="shared" si="32"/>
        <v>0</v>
      </c>
      <c r="V26" s="417">
        <f t="shared" si="33"/>
        <v>0</v>
      </c>
      <c r="W26" s="417">
        <f t="shared" si="9"/>
        <v>2.0837749109540264</v>
      </c>
      <c r="X26" s="417">
        <f t="shared" si="10"/>
        <v>1.7193885536151858</v>
      </c>
      <c r="Y26" s="417">
        <f t="shared" si="11"/>
        <v>4.8191476250459973</v>
      </c>
      <c r="Z26" s="138">
        <f t="shared" si="12"/>
        <v>8.6223110896152093</v>
      </c>
      <c r="AA26" s="349"/>
      <c r="AB26" s="340">
        <f t="shared" si="13"/>
        <v>0</v>
      </c>
      <c r="AC26" s="340">
        <f t="shared" si="14"/>
        <v>0</v>
      </c>
      <c r="AD26" s="340">
        <f t="shared" si="15"/>
        <v>2.334761804990506E-2</v>
      </c>
      <c r="AE26" s="340">
        <f t="shared" si="16"/>
        <v>1.9264857743587518E-2</v>
      </c>
      <c r="AF26" s="340">
        <f t="shared" si="17"/>
        <v>5.3996051821243667E-2</v>
      </c>
      <c r="AG26" s="351">
        <f t="shared" si="18"/>
        <v>9.6608527614736234E-2</v>
      </c>
      <c r="AH26" s="364">
        <f t="shared" si="19"/>
        <v>0</v>
      </c>
      <c r="AI26" s="364">
        <f t="shared" si="20"/>
        <v>0</v>
      </c>
      <c r="AJ26" s="364">
        <f t="shared" si="21"/>
        <v>20.837749109540265</v>
      </c>
      <c r="AK26" s="364">
        <f t="shared" si="22"/>
        <v>17.193885536151857</v>
      </c>
      <c r="AL26" s="364">
        <f t="shared" si="23"/>
        <v>48.191476250459971</v>
      </c>
      <c r="AM26" s="364">
        <f t="shared" si="24"/>
        <v>86.223110896152093</v>
      </c>
      <c r="AN26" s="364">
        <f t="shared" si="25"/>
        <v>0</v>
      </c>
      <c r="AO26" s="364">
        <f t="shared" si="26"/>
        <v>0</v>
      </c>
      <c r="AP26" s="364">
        <f t="shared" si="27"/>
        <v>250.05298931448317</v>
      </c>
      <c r="AQ26" s="364">
        <f t="shared" si="28"/>
        <v>206.3266264338223</v>
      </c>
      <c r="AR26" s="364">
        <f t="shared" si="29"/>
        <v>578.29771500551965</v>
      </c>
      <c r="AS26" s="364">
        <f t="shared" si="30"/>
        <v>1034.6773307538251</v>
      </c>
      <c r="AT26" s="383">
        <f t="shared" si="31"/>
        <v>0</v>
      </c>
    </row>
    <row r="27" spans="1:46">
      <c r="A27" s="181" t="s">
        <v>147</v>
      </c>
      <c r="B27" s="166"/>
      <c r="C27" s="366" t="str">
        <f>'WP1 Lighting Invetory'!C28</f>
        <v>Light Emitting Diode</v>
      </c>
      <c r="D27" s="366" t="str">
        <f>'WP1 Lighting Invetory'!D28</f>
        <v>LED 270.01-300</v>
      </c>
      <c r="E27" s="366">
        <f>'WP1 Lighting Invetory'!E28</f>
        <v>285</v>
      </c>
      <c r="F27" s="366" t="str">
        <f>'WP1 Lighting Invetory'!G28</f>
        <v>Customer</v>
      </c>
      <c r="G27" s="521">
        <f>'WP1 Lighting Invetory'!H28</f>
        <v>75.916666666666671</v>
      </c>
      <c r="H27" s="993" t="s">
        <v>772</v>
      </c>
      <c r="I27" s="365" t="s">
        <v>236</v>
      </c>
      <c r="J27" s="380">
        <f>IF(C27="Light Emitting Diode",'WP10 O&amp;M Weighting Factor'!$B$26,IF('WP7 Condensed Sch. Level Costs'!C27="Sodium Vapor",'WP10 O&amp;M Weighting Factor'!$B$27,IF('WP7 Condensed Sch. Level Costs'!C27="Metal Halide",'WP10 O&amp;M Weighting Factor'!$B$28,IF('WP7 Condensed Sch. Level Costs'!C27="Mercury Vapor",'WP10 O&amp;M Weighting Factor'!$B$30,IF('WP7 Condensed Sch. Level Costs'!C27="Compact Flourescent",'WP10 O&amp;M Weighting Factor'!$B$29, IF(C27="Incandescent", 'WP10 O&amp;M Weighting Factor'!$B$31, 0))))))</f>
        <v>0.2</v>
      </c>
      <c r="K27" s="942">
        <f t="shared" si="5"/>
        <v>0</v>
      </c>
      <c r="L27" s="414">
        <f t="shared" si="6"/>
        <v>0</v>
      </c>
      <c r="M27" s="484">
        <f t="shared" si="7"/>
        <v>21.63625</v>
      </c>
      <c r="N27" s="374">
        <f>'WP1 Lighting Invetory'!J28</f>
        <v>90872.249999999985</v>
      </c>
      <c r="O27" s="489">
        <f t="shared" si="8"/>
        <v>99.75</v>
      </c>
      <c r="P27" s="631">
        <f>'JAP-5 Unitized Lighting Costs'!D$21</f>
        <v>1.1760549751009928E-2</v>
      </c>
      <c r="Q27" s="631">
        <f>'JAP-5 Unitized Lighting Costs'!$D$45</f>
        <v>1.6887239205766267</v>
      </c>
      <c r="R27" s="631">
        <f>'JAP-5 Unitized Lighting Costs'!D$74</f>
        <v>2.3347618049905056E-2</v>
      </c>
      <c r="S27" s="631">
        <f>'JAP-5 Unitized Lighting Costs'!D$106</f>
        <v>6.7427002102556308</v>
      </c>
      <c r="T27" s="631">
        <f>'JAP-5 Unitized Lighting Costs'!$D$123</f>
        <v>5.3996051821243667E-2</v>
      </c>
      <c r="U27" s="417">
        <f t="shared" si="32"/>
        <v>0</v>
      </c>
      <c r="V27" s="417">
        <f t="shared" si="33"/>
        <v>0</v>
      </c>
      <c r="W27" s="417">
        <f t="shared" si="9"/>
        <v>2.3289249004780292</v>
      </c>
      <c r="X27" s="417">
        <f t="shared" si="10"/>
        <v>1.9216695599228548</v>
      </c>
      <c r="Y27" s="417">
        <f t="shared" si="11"/>
        <v>5.3861061691690555</v>
      </c>
      <c r="Z27" s="138">
        <f t="shared" si="12"/>
        <v>9.6367006295699404</v>
      </c>
      <c r="AA27" s="349"/>
      <c r="AB27" s="340">
        <f t="shared" si="13"/>
        <v>0</v>
      </c>
      <c r="AC27" s="340">
        <f t="shared" si="14"/>
        <v>0</v>
      </c>
      <c r="AD27" s="340">
        <f t="shared" si="15"/>
        <v>2.3347618049905056E-2</v>
      </c>
      <c r="AE27" s="340">
        <f t="shared" si="16"/>
        <v>1.9264857743587518E-2</v>
      </c>
      <c r="AF27" s="340">
        <f t="shared" si="17"/>
        <v>5.3996051821243667E-2</v>
      </c>
      <c r="AG27" s="351">
        <f t="shared" si="18"/>
        <v>9.6608527614736234E-2</v>
      </c>
      <c r="AH27" s="364">
        <f t="shared" si="19"/>
        <v>0</v>
      </c>
      <c r="AI27" s="364">
        <f t="shared" si="20"/>
        <v>0</v>
      </c>
      <c r="AJ27" s="364">
        <f t="shared" si="21"/>
        <v>176.8042153612904</v>
      </c>
      <c r="AK27" s="364">
        <f t="shared" si="22"/>
        <v>145.88674742414341</v>
      </c>
      <c r="AL27" s="364">
        <f t="shared" si="23"/>
        <v>408.89522667608418</v>
      </c>
      <c r="AM27" s="364">
        <f t="shared" si="24"/>
        <v>731.58618946151796</v>
      </c>
      <c r="AN27" s="364">
        <f t="shared" si="25"/>
        <v>0</v>
      </c>
      <c r="AO27" s="364">
        <f t="shared" si="26"/>
        <v>0</v>
      </c>
      <c r="AP27" s="364">
        <f t="shared" si="27"/>
        <v>2121.6505843354848</v>
      </c>
      <c r="AQ27" s="364">
        <f t="shared" si="28"/>
        <v>1750.6409690897208</v>
      </c>
      <c r="AR27" s="364">
        <f t="shared" si="29"/>
        <v>4906.7427201130104</v>
      </c>
      <c r="AS27" s="364">
        <f t="shared" si="30"/>
        <v>8779.0342735382146</v>
      </c>
      <c r="AT27" s="383">
        <f t="shared" si="31"/>
        <v>0</v>
      </c>
    </row>
    <row r="28" spans="1:46">
      <c r="A28" s="344" t="s">
        <v>213</v>
      </c>
      <c r="B28" s="345"/>
      <c r="C28" s="347"/>
      <c r="D28" s="346"/>
      <c r="E28" s="357"/>
      <c r="F28" s="346"/>
      <c r="G28" s="520"/>
      <c r="H28" s="388"/>
      <c r="I28" s="347"/>
      <c r="J28" s="346"/>
      <c r="K28" s="945"/>
      <c r="L28" s="388"/>
      <c r="M28" s="483"/>
      <c r="N28" s="373"/>
      <c r="O28" s="355"/>
      <c r="P28" s="630"/>
      <c r="Q28" s="630"/>
      <c r="R28" s="630"/>
      <c r="S28" s="630"/>
      <c r="T28" s="630"/>
      <c r="U28" s="386"/>
      <c r="V28" s="386"/>
      <c r="W28" s="386"/>
      <c r="X28" s="386"/>
      <c r="Y28" s="386"/>
      <c r="Z28" s="386"/>
      <c r="AA28" s="349"/>
      <c r="AB28" s="350"/>
    </row>
    <row r="29" spans="1:46">
      <c r="A29" s="174" t="s">
        <v>148</v>
      </c>
      <c r="B29" s="99" t="s">
        <v>779</v>
      </c>
      <c r="C29" s="366" t="str">
        <f>'WP1 Lighting Invetory'!C30</f>
        <v>Sodium Vapor</v>
      </c>
      <c r="D29" s="366" t="str">
        <f>'WP1 Lighting Invetory'!D30</f>
        <v>SV 50</v>
      </c>
      <c r="E29" s="366">
        <f>'WP1 Lighting Invetory'!E30</f>
        <v>50</v>
      </c>
      <c r="F29" s="366" t="str">
        <f>'WP1 Lighting Invetory'!G30</f>
        <v>Customer</v>
      </c>
      <c r="G29" s="521">
        <f>'WP1 Lighting Invetory'!H30</f>
        <v>0</v>
      </c>
      <c r="H29" s="993" t="s">
        <v>772</v>
      </c>
      <c r="I29" s="365" t="s">
        <v>236</v>
      </c>
      <c r="J29" s="380">
        <f>IF(C29="Light Emitting Diode",'WP10 O&amp;M Weighting Factor'!$B$26,IF('WP7 Condensed Sch. Level Costs'!C29="Sodium Vapor",'WP10 O&amp;M Weighting Factor'!$B$27,IF('WP7 Condensed Sch. Level Costs'!C29="Metal Halide",'WP10 O&amp;M Weighting Factor'!$B$28,IF('WP7 Condensed Sch. Level Costs'!C29="Mercury Vapor",'WP10 O&amp;M Weighting Factor'!$B$30,IF('WP7 Condensed Sch. Level Costs'!C29="Compact Flourescent",'WP10 O&amp;M Weighting Factor'!$B$29, IF(C29="Incandescent", 'WP10 O&amp;M Weighting Factor'!$B$31, 0))))))</f>
        <v>1</v>
      </c>
      <c r="K29" s="942">
        <f t="shared" ref="K29:K36" si="34">IF(I29="Yes",G29*J29,0)</f>
        <v>0</v>
      </c>
      <c r="L29" s="412">
        <f t="shared" ref="L29:L36" si="35">IF(F29="Company", G29*H29,0)</f>
        <v>0</v>
      </c>
      <c r="M29" s="484">
        <f t="shared" ref="M29:M36" si="36">E29*G29/1000</f>
        <v>0</v>
      </c>
      <c r="N29" s="487">
        <f>E29*4200*G29/1000</f>
        <v>0</v>
      </c>
      <c r="O29" s="489">
        <f t="shared" ref="O29:O36" si="37">E29*4200/1000/12</f>
        <v>17.5</v>
      </c>
      <c r="P29" s="631">
        <f>'JAP-5 Unitized Lighting Costs'!D$21</f>
        <v>1.1760549751009928E-2</v>
      </c>
      <c r="Q29" s="631">
        <f>'JAP-5 Unitized Lighting Costs'!$D$45</f>
        <v>1.6887239205766267</v>
      </c>
      <c r="R29" s="631">
        <f>'JAP-5 Unitized Lighting Costs'!D$74</f>
        <v>2.3347618049905056E-2</v>
      </c>
      <c r="S29" s="631">
        <f>'JAP-5 Unitized Lighting Costs'!D$106</f>
        <v>6.7427002102556308</v>
      </c>
      <c r="T29" s="631">
        <f>'JAP-5 Unitized Lighting Costs'!$D$123</f>
        <v>5.3996051821243667E-2</v>
      </c>
      <c r="U29" s="417">
        <f t="shared" ref="U29:U36" si="38">IF(F29="Company", H29*P29, 0)</f>
        <v>0</v>
      </c>
      <c r="V29" s="417">
        <f t="shared" ref="V29:V36" si="39">IF(I29="yes", J29*Q29, 0)</f>
        <v>0</v>
      </c>
      <c r="W29" s="417">
        <f t="shared" ref="W29:W36" si="40">R29*O29</f>
        <v>0.40858331587333846</v>
      </c>
      <c r="X29" s="417">
        <f t="shared" ref="X29:X36" si="41">E29*S29/1000</f>
        <v>0.33713501051278155</v>
      </c>
      <c r="Y29" s="417">
        <f t="shared" ref="Y29:Y36" si="42">O29*T29</f>
        <v>0.94493090687176418</v>
      </c>
      <c r="Z29" s="138">
        <f t="shared" ref="Z29:Z36" si="43">SUM(U29:Y29)</f>
        <v>1.6906492332578842</v>
      </c>
      <c r="AA29" s="349"/>
      <c r="AB29" s="340">
        <f t="shared" ref="AB29:AB36" si="44">IFERROR(U29/O29,0)</f>
        <v>0</v>
      </c>
      <c r="AC29" s="340">
        <f t="shared" ref="AC29:AC36" si="45">IFERROR(V29/O29,0)</f>
        <v>0</v>
      </c>
      <c r="AD29" s="340">
        <f t="shared" ref="AD29:AD36" si="46">IFERROR(W29/O29,0)</f>
        <v>2.3347618049905056E-2</v>
      </c>
      <c r="AE29" s="340">
        <f t="shared" ref="AE29:AE36" si="47">IFERROR(X29/O29,0)</f>
        <v>1.9264857743587518E-2</v>
      </c>
      <c r="AF29" s="340">
        <f t="shared" ref="AF29:AF36" si="48">IFERROR(Y29/O29,0)</f>
        <v>5.3996051821243667E-2</v>
      </c>
      <c r="AG29" s="351">
        <f t="shared" ref="AG29:AG36" si="49">SUM(AB29:AF29)</f>
        <v>9.6608527614736234E-2</v>
      </c>
      <c r="AH29" s="364">
        <f t="shared" ref="AH29:AH36" si="50">(U29*$G29)</f>
        <v>0</v>
      </c>
      <c r="AI29" s="364">
        <f t="shared" ref="AI29:AI36" si="51">(V29*$G29)</f>
        <v>0</v>
      </c>
      <c r="AJ29" s="364">
        <f t="shared" ref="AJ29:AJ36" si="52">(W29*$G29)</f>
        <v>0</v>
      </c>
      <c r="AK29" s="364">
        <f t="shared" ref="AK29:AK36" si="53">(X29*$G29)</f>
        <v>0</v>
      </c>
      <c r="AL29" s="364">
        <f t="shared" ref="AL29:AL36" si="54">(Y29*$G29)</f>
        <v>0</v>
      </c>
      <c r="AM29" s="364">
        <f t="shared" ref="AM29:AM36" si="55">SUM(AH29:AL29)</f>
        <v>0</v>
      </c>
      <c r="AN29" s="364">
        <f t="shared" ref="AN29:AS36" si="56">AH29*12</f>
        <v>0</v>
      </c>
      <c r="AO29" s="364">
        <f t="shared" si="56"/>
        <v>0</v>
      </c>
      <c r="AP29" s="364">
        <f t="shared" si="56"/>
        <v>0</v>
      </c>
      <c r="AQ29" s="364">
        <f t="shared" si="56"/>
        <v>0</v>
      </c>
      <c r="AR29" s="364">
        <f t="shared" si="56"/>
        <v>0</v>
      </c>
      <c r="AS29" s="364">
        <f t="shared" si="56"/>
        <v>0</v>
      </c>
      <c r="AT29" s="383">
        <f t="shared" ref="AT29:AT36" si="57">Z29*G29-AM29</f>
        <v>0</v>
      </c>
    </row>
    <row r="30" spans="1:46">
      <c r="A30" s="174" t="s">
        <v>148</v>
      </c>
      <c r="B30" s="99" t="s">
        <v>779</v>
      </c>
      <c r="C30" s="366" t="str">
        <f>'WP1 Lighting Invetory'!C31</f>
        <v>Sodium Vapor</v>
      </c>
      <c r="D30" s="366" t="str">
        <f>'WP1 Lighting Invetory'!D31</f>
        <v>SV 070</v>
      </c>
      <c r="E30" s="366">
        <f>'WP1 Lighting Invetory'!E31</f>
        <v>70</v>
      </c>
      <c r="F30" s="366" t="str">
        <f>'WP1 Lighting Invetory'!G31</f>
        <v>Customer</v>
      </c>
      <c r="G30" s="521">
        <f>'WP1 Lighting Invetory'!H31</f>
        <v>710</v>
      </c>
      <c r="H30" s="993" t="s">
        <v>772</v>
      </c>
      <c r="I30" s="365" t="s">
        <v>236</v>
      </c>
      <c r="J30" s="380">
        <f>IF(C30="Light Emitting Diode",'WP10 O&amp;M Weighting Factor'!$B$26,IF('WP7 Condensed Sch. Level Costs'!C30="Sodium Vapor",'WP10 O&amp;M Weighting Factor'!$B$27,IF('WP7 Condensed Sch. Level Costs'!C30="Metal Halide",'WP10 O&amp;M Weighting Factor'!$B$28,IF('WP7 Condensed Sch. Level Costs'!C30="Mercury Vapor",'WP10 O&amp;M Weighting Factor'!$B$30,IF('WP7 Condensed Sch. Level Costs'!C30="Compact Flourescent",'WP10 O&amp;M Weighting Factor'!$B$29, IF(C30="Incandescent", 'WP10 O&amp;M Weighting Factor'!$B$31, 0))))))</f>
        <v>1</v>
      </c>
      <c r="K30" s="942">
        <f t="shared" si="34"/>
        <v>0</v>
      </c>
      <c r="L30" s="412">
        <f t="shared" si="35"/>
        <v>0</v>
      </c>
      <c r="M30" s="484">
        <f t="shared" si="36"/>
        <v>49.7</v>
      </c>
      <c r="N30" s="374">
        <f>'WP1 Lighting Invetory'!J31</f>
        <v>208740.00000000003</v>
      </c>
      <c r="O30" s="489">
        <f t="shared" si="37"/>
        <v>24.5</v>
      </c>
      <c r="P30" s="631">
        <f>'JAP-5 Unitized Lighting Costs'!D$21</f>
        <v>1.1760549751009928E-2</v>
      </c>
      <c r="Q30" s="631">
        <f>'JAP-5 Unitized Lighting Costs'!$D$45</f>
        <v>1.6887239205766267</v>
      </c>
      <c r="R30" s="631">
        <f>'JAP-5 Unitized Lighting Costs'!D$74</f>
        <v>2.3347618049905056E-2</v>
      </c>
      <c r="S30" s="631">
        <f>'JAP-5 Unitized Lighting Costs'!D$106</f>
        <v>6.7427002102556308</v>
      </c>
      <c r="T30" s="631">
        <f>'JAP-5 Unitized Lighting Costs'!$D$123</f>
        <v>5.3996051821243667E-2</v>
      </c>
      <c r="U30" s="417">
        <f t="shared" si="38"/>
        <v>0</v>
      </c>
      <c r="V30" s="417">
        <f t="shared" si="39"/>
        <v>0</v>
      </c>
      <c r="W30" s="417">
        <f t="shared" si="40"/>
        <v>0.5720166422226739</v>
      </c>
      <c r="X30" s="417">
        <f t="shared" si="41"/>
        <v>0.47198901471789417</v>
      </c>
      <c r="Y30" s="417">
        <f t="shared" si="42"/>
        <v>1.3229032696204699</v>
      </c>
      <c r="Z30" s="138">
        <f t="shared" si="43"/>
        <v>2.3669089265610381</v>
      </c>
      <c r="AA30" s="349"/>
      <c r="AB30" s="340">
        <f t="shared" si="44"/>
        <v>0</v>
      </c>
      <c r="AC30" s="340">
        <f t="shared" si="45"/>
        <v>0</v>
      </c>
      <c r="AD30" s="340">
        <f t="shared" si="46"/>
        <v>2.3347618049905056E-2</v>
      </c>
      <c r="AE30" s="340">
        <f t="shared" si="47"/>
        <v>1.9264857743587518E-2</v>
      </c>
      <c r="AF30" s="340">
        <f t="shared" si="48"/>
        <v>5.3996051821243667E-2</v>
      </c>
      <c r="AG30" s="351">
        <f t="shared" si="49"/>
        <v>9.6608527614736234E-2</v>
      </c>
      <c r="AH30" s="364">
        <f t="shared" si="50"/>
        <v>0</v>
      </c>
      <c r="AI30" s="364">
        <f t="shared" si="51"/>
        <v>0</v>
      </c>
      <c r="AJ30" s="364">
        <f t="shared" si="52"/>
        <v>406.13181597809847</v>
      </c>
      <c r="AK30" s="364">
        <f t="shared" si="53"/>
        <v>335.11220044970486</v>
      </c>
      <c r="AL30" s="364">
        <f t="shared" si="54"/>
        <v>939.2613214305336</v>
      </c>
      <c r="AM30" s="364">
        <f t="shared" si="55"/>
        <v>1680.505337858337</v>
      </c>
      <c r="AN30" s="364">
        <f t="shared" si="56"/>
        <v>0</v>
      </c>
      <c r="AO30" s="364">
        <f t="shared" si="56"/>
        <v>0</v>
      </c>
      <c r="AP30" s="364">
        <f t="shared" si="56"/>
        <v>4873.5817917371814</v>
      </c>
      <c r="AQ30" s="364">
        <f t="shared" si="56"/>
        <v>4021.3464053964581</v>
      </c>
      <c r="AR30" s="364">
        <f t="shared" si="56"/>
        <v>11271.135857166402</v>
      </c>
      <c r="AS30" s="364">
        <f t="shared" si="56"/>
        <v>20166.064054300045</v>
      </c>
      <c r="AT30" s="383">
        <f t="shared" si="57"/>
        <v>0</v>
      </c>
    </row>
    <row r="31" spans="1:46">
      <c r="A31" s="176" t="str">
        <f t="shared" ref="A31:A36" si="58">+A30</f>
        <v xml:space="preserve">52E </v>
      </c>
      <c r="B31" s="99" t="s">
        <v>779</v>
      </c>
      <c r="C31" s="366" t="str">
        <f>'WP1 Lighting Invetory'!C32</f>
        <v>Sodium Vapor</v>
      </c>
      <c r="D31" s="366" t="str">
        <f>'WP1 Lighting Invetory'!D32</f>
        <v>SV 100</v>
      </c>
      <c r="E31" s="366">
        <f>'WP1 Lighting Invetory'!E32</f>
        <v>100</v>
      </c>
      <c r="F31" s="366" t="str">
        <f>'WP1 Lighting Invetory'!G32</f>
        <v>Customer</v>
      </c>
      <c r="G31" s="521">
        <f>'WP1 Lighting Invetory'!H32</f>
        <v>10308.666666666666</v>
      </c>
      <c r="H31" s="993" t="s">
        <v>772</v>
      </c>
      <c r="I31" s="365" t="s">
        <v>236</v>
      </c>
      <c r="J31" s="380">
        <f>IF(C31="Light Emitting Diode",'WP10 O&amp;M Weighting Factor'!$B$26,IF('WP7 Condensed Sch. Level Costs'!C31="Sodium Vapor",'WP10 O&amp;M Weighting Factor'!$B$27,IF('WP7 Condensed Sch. Level Costs'!C31="Metal Halide",'WP10 O&amp;M Weighting Factor'!$B$28,IF('WP7 Condensed Sch. Level Costs'!C31="Mercury Vapor",'WP10 O&amp;M Weighting Factor'!$B$30,IF('WP7 Condensed Sch. Level Costs'!C31="Compact Flourescent",'WP10 O&amp;M Weighting Factor'!$B$29, IF(C31="Incandescent", 'WP10 O&amp;M Weighting Factor'!$B$31, 0))))))</f>
        <v>1</v>
      </c>
      <c r="K31" s="942">
        <f t="shared" si="34"/>
        <v>0</v>
      </c>
      <c r="L31" s="412">
        <f t="shared" si="35"/>
        <v>0</v>
      </c>
      <c r="M31" s="484">
        <f t="shared" si="36"/>
        <v>1030.8666666666666</v>
      </c>
      <c r="N31" s="374">
        <f>'WP1 Lighting Invetory'!J32</f>
        <v>4329640</v>
      </c>
      <c r="O31" s="489">
        <f t="shared" si="37"/>
        <v>35</v>
      </c>
      <c r="P31" s="631">
        <f>'JAP-5 Unitized Lighting Costs'!D$21</f>
        <v>1.1760549751009928E-2</v>
      </c>
      <c r="Q31" s="631">
        <f>'JAP-5 Unitized Lighting Costs'!$D$45</f>
        <v>1.6887239205766267</v>
      </c>
      <c r="R31" s="631">
        <f>'JAP-5 Unitized Lighting Costs'!D$74</f>
        <v>2.3347618049905056E-2</v>
      </c>
      <c r="S31" s="631">
        <f>'JAP-5 Unitized Lighting Costs'!D$106</f>
        <v>6.7427002102556308</v>
      </c>
      <c r="T31" s="631">
        <f>'JAP-5 Unitized Lighting Costs'!$D$123</f>
        <v>5.3996051821243667E-2</v>
      </c>
      <c r="U31" s="417">
        <f t="shared" si="38"/>
        <v>0</v>
      </c>
      <c r="V31" s="417">
        <f t="shared" si="39"/>
        <v>0</v>
      </c>
      <c r="W31" s="417">
        <f t="shared" si="40"/>
        <v>0.81716663174667692</v>
      </c>
      <c r="X31" s="417">
        <f t="shared" si="41"/>
        <v>0.6742700210255631</v>
      </c>
      <c r="Y31" s="417">
        <f t="shared" si="42"/>
        <v>1.8898618137435284</v>
      </c>
      <c r="Z31" s="138">
        <f t="shared" si="43"/>
        <v>3.3812984665157684</v>
      </c>
      <c r="AA31" s="349"/>
      <c r="AB31" s="340">
        <f t="shared" si="44"/>
        <v>0</v>
      </c>
      <c r="AC31" s="340">
        <f t="shared" si="45"/>
        <v>0</v>
      </c>
      <c r="AD31" s="340">
        <f t="shared" si="46"/>
        <v>2.3347618049905056E-2</v>
      </c>
      <c r="AE31" s="340">
        <f t="shared" si="47"/>
        <v>1.9264857743587518E-2</v>
      </c>
      <c r="AF31" s="340">
        <f t="shared" si="48"/>
        <v>5.3996051821243667E-2</v>
      </c>
      <c r="AG31" s="351">
        <f t="shared" si="49"/>
        <v>9.6608527614736234E-2</v>
      </c>
      <c r="AH31" s="364">
        <f t="shared" si="50"/>
        <v>0</v>
      </c>
      <c r="AI31" s="364">
        <f t="shared" si="51"/>
        <v>0</v>
      </c>
      <c r="AJ31" s="364">
        <f t="shared" si="52"/>
        <v>8423.8984177992425</v>
      </c>
      <c r="AK31" s="364">
        <f t="shared" si="53"/>
        <v>6950.8248900788549</v>
      </c>
      <c r="AL31" s="364">
        <f t="shared" si="54"/>
        <v>19481.955483944119</v>
      </c>
      <c r="AM31" s="364">
        <f t="shared" si="55"/>
        <v>34856.678791822218</v>
      </c>
      <c r="AN31" s="364">
        <f t="shared" si="56"/>
        <v>0</v>
      </c>
      <c r="AO31" s="364">
        <f t="shared" si="56"/>
        <v>0</v>
      </c>
      <c r="AP31" s="364">
        <f t="shared" si="56"/>
        <v>101086.78101359091</v>
      </c>
      <c r="AQ31" s="364">
        <f t="shared" si="56"/>
        <v>83409.898680946266</v>
      </c>
      <c r="AR31" s="364">
        <f t="shared" si="56"/>
        <v>233783.46580732943</v>
      </c>
      <c r="AS31" s="364">
        <f t="shared" si="56"/>
        <v>418280.14550186659</v>
      </c>
      <c r="AT31" s="383">
        <f t="shared" si="57"/>
        <v>0</v>
      </c>
    </row>
    <row r="32" spans="1:46">
      <c r="A32" s="176" t="str">
        <f t="shared" si="58"/>
        <v xml:space="preserve">52E </v>
      </c>
      <c r="B32" s="99" t="s">
        <v>779</v>
      </c>
      <c r="C32" s="366" t="str">
        <f>'WP1 Lighting Invetory'!C33</f>
        <v>Sodium Vapor</v>
      </c>
      <c r="D32" s="366" t="str">
        <f>'WP1 Lighting Invetory'!D33</f>
        <v>SV 150</v>
      </c>
      <c r="E32" s="366">
        <f>'WP1 Lighting Invetory'!E33</f>
        <v>150</v>
      </c>
      <c r="F32" s="366" t="str">
        <f>'WP1 Lighting Invetory'!G33</f>
        <v>Customer</v>
      </c>
      <c r="G32" s="521">
        <f>'WP1 Lighting Invetory'!H33</f>
        <v>4589.833333333333</v>
      </c>
      <c r="H32" s="993" t="s">
        <v>772</v>
      </c>
      <c r="I32" s="365" t="s">
        <v>236</v>
      </c>
      <c r="J32" s="380">
        <f>IF(C32="Light Emitting Diode",'WP10 O&amp;M Weighting Factor'!$B$26,IF('WP7 Condensed Sch. Level Costs'!C32="Sodium Vapor",'WP10 O&amp;M Weighting Factor'!$B$27,IF('WP7 Condensed Sch. Level Costs'!C32="Metal Halide",'WP10 O&amp;M Weighting Factor'!$B$28,IF('WP7 Condensed Sch. Level Costs'!C32="Mercury Vapor",'WP10 O&amp;M Weighting Factor'!$B$30,IF('WP7 Condensed Sch. Level Costs'!C32="Compact Flourescent",'WP10 O&amp;M Weighting Factor'!$B$29, IF(C32="Incandescent", 'WP10 O&amp;M Weighting Factor'!$B$31, 0))))))</f>
        <v>1</v>
      </c>
      <c r="K32" s="942">
        <f t="shared" si="34"/>
        <v>0</v>
      </c>
      <c r="L32" s="412">
        <f t="shared" si="35"/>
        <v>0</v>
      </c>
      <c r="M32" s="484">
        <f t="shared" si="36"/>
        <v>688.47500000000002</v>
      </c>
      <c r="N32" s="374">
        <f>'WP1 Lighting Invetory'!J33</f>
        <v>2891595</v>
      </c>
      <c r="O32" s="489">
        <f t="shared" si="37"/>
        <v>52.5</v>
      </c>
      <c r="P32" s="631">
        <f>'JAP-5 Unitized Lighting Costs'!D$21</f>
        <v>1.1760549751009928E-2</v>
      </c>
      <c r="Q32" s="631">
        <f>'JAP-5 Unitized Lighting Costs'!$D$45</f>
        <v>1.6887239205766267</v>
      </c>
      <c r="R32" s="631">
        <f>'JAP-5 Unitized Lighting Costs'!D$74</f>
        <v>2.3347618049905056E-2</v>
      </c>
      <c r="S32" s="631">
        <f>'JAP-5 Unitized Lighting Costs'!D$106</f>
        <v>6.7427002102556308</v>
      </c>
      <c r="T32" s="631">
        <f>'JAP-5 Unitized Lighting Costs'!$D$123</f>
        <v>5.3996051821243667E-2</v>
      </c>
      <c r="U32" s="417">
        <f t="shared" si="38"/>
        <v>0</v>
      </c>
      <c r="V32" s="417">
        <f t="shared" si="39"/>
        <v>0</v>
      </c>
      <c r="W32" s="417">
        <f t="shared" si="40"/>
        <v>1.2257499476200155</v>
      </c>
      <c r="X32" s="417">
        <f t="shared" si="41"/>
        <v>1.0114050315383445</v>
      </c>
      <c r="Y32" s="417">
        <f t="shared" si="42"/>
        <v>2.8347927206152925</v>
      </c>
      <c r="Z32" s="138">
        <f t="shared" si="43"/>
        <v>5.0719476997736521</v>
      </c>
      <c r="AA32" s="349"/>
      <c r="AB32" s="340">
        <f t="shared" si="44"/>
        <v>0</v>
      </c>
      <c r="AC32" s="340">
        <f t="shared" si="45"/>
        <v>0</v>
      </c>
      <c r="AD32" s="340">
        <f t="shared" si="46"/>
        <v>2.3347618049905056E-2</v>
      </c>
      <c r="AE32" s="340">
        <f t="shared" si="47"/>
        <v>1.9264857743587514E-2</v>
      </c>
      <c r="AF32" s="340">
        <f t="shared" si="48"/>
        <v>5.3996051821243667E-2</v>
      </c>
      <c r="AG32" s="351">
        <f t="shared" si="49"/>
        <v>9.6608527614736234E-2</v>
      </c>
      <c r="AH32" s="364">
        <f t="shared" si="50"/>
        <v>0</v>
      </c>
      <c r="AI32" s="364">
        <f t="shared" si="51"/>
        <v>0</v>
      </c>
      <c r="AJ32" s="364">
        <f t="shared" si="52"/>
        <v>5625.9879679179339</v>
      </c>
      <c r="AK32" s="364">
        <f t="shared" si="53"/>
        <v>4642.1805272557449</v>
      </c>
      <c r="AL32" s="364">
        <f t="shared" si="54"/>
        <v>13011.226122170756</v>
      </c>
      <c r="AM32" s="364">
        <f t="shared" si="55"/>
        <v>23279.394617344435</v>
      </c>
      <c r="AN32" s="364">
        <f t="shared" si="56"/>
        <v>0</v>
      </c>
      <c r="AO32" s="364">
        <f t="shared" si="56"/>
        <v>0</v>
      </c>
      <c r="AP32" s="364">
        <f t="shared" si="56"/>
        <v>67511.8556150152</v>
      </c>
      <c r="AQ32" s="364">
        <f t="shared" si="56"/>
        <v>55706.166327068939</v>
      </c>
      <c r="AR32" s="364">
        <f t="shared" si="56"/>
        <v>156134.71346604906</v>
      </c>
      <c r="AS32" s="364">
        <f t="shared" si="56"/>
        <v>279352.73540813325</v>
      </c>
      <c r="AT32" s="383">
        <f t="shared" si="57"/>
        <v>0</v>
      </c>
    </row>
    <row r="33" spans="1:46">
      <c r="A33" s="176" t="str">
        <f t="shared" si="58"/>
        <v xml:space="preserve">52E </v>
      </c>
      <c r="B33" s="99" t="s">
        <v>779</v>
      </c>
      <c r="C33" s="366" t="str">
        <f>'WP1 Lighting Invetory'!C34</f>
        <v>Sodium Vapor</v>
      </c>
      <c r="D33" s="366" t="str">
        <f>'WP1 Lighting Invetory'!D34</f>
        <v>SV 200</v>
      </c>
      <c r="E33" s="366">
        <f>'WP1 Lighting Invetory'!E34</f>
        <v>200</v>
      </c>
      <c r="F33" s="366" t="str">
        <f>'WP1 Lighting Invetory'!G34</f>
        <v>Customer</v>
      </c>
      <c r="G33" s="521">
        <f>'WP1 Lighting Invetory'!H34</f>
        <v>994.5</v>
      </c>
      <c r="H33" s="993" t="s">
        <v>772</v>
      </c>
      <c r="I33" s="365" t="s">
        <v>236</v>
      </c>
      <c r="J33" s="380">
        <f>IF(C33="Light Emitting Diode",'WP10 O&amp;M Weighting Factor'!$B$26,IF('WP7 Condensed Sch. Level Costs'!C33="Sodium Vapor",'WP10 O&amp;M Weighting Factor'!$B$27,IF('WP7 Condensed Sch. Level Costs'!C33="Metal Halide",'WP10 O&amp;M Weighting Factor'!$B$28,IF('WP7 Condensed Sch. Level Costs'!C33="Mercury Vapor",'WP10 O&amp;M Weighting Factor'!$B$30,IF('WP7 Condensed Sch. Level Costs'!C33="Compact Flourescent",'WP10 O&amp;M Weighting Factor'!$B$29, IF(C33="Incandescent", 'WP10 O&amp;M Weighting Factor'!$B$31, 0))))))</f>
        <v>1</v>
      </c>
      <c r="K33" s="942">
        <f t="shared" si="34"/>
        <v>0</v>
      </c>
      <c r="L33" s="412">
        <f t="shared" si="35"/>
        <v>0</v>
      </c>
      <c r="M33" s="484">
        <f t="shared" si="36"/>
        <v>198.9</v>
      </c>
      <c r="N33" s="374">
        <f>'WP1 Lighting Invetory'!J34</f>
        <v>835380</v>
      </c>
      <c r="O33" s="489">
        <f t="shared" si="37"/>
        <v>70</v>
      </c>
      <c r="P33" s="631">
        <f>'JAP-5 Unitized Lighting Costs'!D$21</f>
        <v>1.1760549751009928E-2</v>
      </c>
      <c r="Q33" s="631">
        <f>'JAP-5 Unitized Lighting Costs'!$D$45</f>
        <v>1.6887239205766267</v>
      </c>
      <c r="R33" s="631">
        <f>'JAP-5 Unitized Lighting Costs'!D$74</f>
        <v>2.3347618049905056E-2</v>
      </c>
      <c r="S33" s="631">
        <f>'JAP-5 Unitized Lighting Costs'!D$106</f>
        <v>6.7427002102556308</v>
      </c>
      <c r="T33" s="631">
        <f>'JAP-5 Unitized Lighting Costs'!$D$123</f>
        <v>5.3996051821243667E-2</v>
      </c>
      <c r="U33" s="417">
        <f t="shared" si="38"/>
        <v>0</v>
      </c>
      <c r="V33" s="417">
        <f t="shared" si="39"/>
        <v>0</v>
      </c>
      <c r="W33" s="417">
        <f t="shared" si="40"/>
        <v>1.6343332634933538</v>
      </c>
      <c r="X33" s="417">
        <f t="shared" si="41"/>
        <v>1.3485400420511262</v>
      </c>
      <c r="Y33" s="417">
        <f t="shared" si="42"/>
        <v>3.7797236274870567</v>
      </c>
      <c r="Z33" s="138">
        <f t="shared" si="43"/>
        <v>6.7625969330315368</v>
      </c>
      <c r="AA33" s="349"/>
      <c r="AB33" s="340">
        <f t="shared" si="44"/>
        <v>0</v>
      </c>
      <c r="AC33" s="340">
        <f t="shared" si="45"/>
        <v>0</v>
      </c>
      <c r="AD33" s="340">
        <f t="shared" si="46"/>
        <v>2.3347618049905056E-2</v>
      </c>
      <c r="AE33" s="340">
        <f t="shared" si="47"/>
        <v>1.9264857743587518E-2</v>
      </c>
      <c r="AF33" s="340">
        <f t="shared" si="48"/>
        <v>5.3996051821243667E-2</v>
      </c>
      <c r="AG33" s="351">
        <f t="shared" si="49"/>
        <v>9.6608527614736234E-2</v>
      </c>
      <c r="AH33" s="364">
        <f t="shared" si="50"/>
        <v>0</v>
      </c>
      <c r="AI33" s="364">
        <f t="shared" si="51"/>
        <v>0</v>
      </c>
      <c r="AJ33" s="364">
        <f t="shared" si="52"/>
        <v>1625.3444305441403</v>
      </c>
      <c r="AK33" s="364">
        <f t="shared" si="53"/>
        <v>1341.1230718198451</v>
      </c>
      <c r="AL33" s="364">
        <f t="shared" si="54"/>
        <v>3758.9351475358781</v>
      </c>
      <c r="AM33" s="364">
        <f t="shared" si="55"/>
        <v>6725.4026498998637</v>
      </c>
      <c r="AN33" s="364">
        <f t="shared" si="56"/>
        <v>0</v>
      </c>
      <c r="AO33" s="364">
        <f t="shared" si="56"/>
        <v>0</v>
      </c>
      <c r="AP33" s="364">
        <f t="shared" si="56"/>
        <v>19504.133166529682</v>
      </c>
      <c r="AQ33" s="364">
        <f t="shared" si="56"/>
        <v>16093.476861838142</v>
      </c>
      <c r="AR33" s="364">
        <f t="shared" si="56"/>
        <v>45107.221770430537</v>
      </c>
      <c r="AS33" s="364">
        <f t="shared" si="56"/>
        <v>80704.831798798361</v>
      </c>
      <c r="AT33" s="383">
        <f t="shared" si="57"/>
        <v>0</v>
      </c>
    </row>
    <row r="34" spans="1:46">
      <c r="A34" s="176" t="str">
        <f t="shared" si="58"/>
        <v xml:space="preserve">52E </v>
      </c>
      <c r="B34" s="99" t="s">
        <v>779</v>
      </c>
      <c r="C34" s="366" t="str">
        <f>'WP1 Lighting Invetory'!C35</f>
        <v>Sodium Vapor</v>
      </c>
      <c r="D34" s="366" t="str">
        <f>'WP1 Lighting Invetory'!D35</f>
        <v>SV 250</v>
      </c>
      <c r="E34" s="366">
        <f>'WP1 Lighting Invetory'!E35</f>
        <v>250</v>
      </c>
      <c r="F34" s="366" t="str">
        <f>'WP1 Lighting Invetory'!G35</f>
        <v>Customer</v>
      </c>
      <c r="G34" s="521">
        <f>'WP1 Lighting Invetory'!H35</f>
        <v>1464</v>
      </c>
      <c r="H34" s="993" t="s">
        <v>772</v>
      </c>
      <c r="I34" s="365" t="s">
        <v>236</v>
      </c>
      <c r="J34" s="380">
        <f>IF(C34="Light Emitting Diode",'WP10 O&amp;M Weighting Factor'!$B$26,IF('WP7 Condensed Sch. Level Costs'!C34="Sodium Vapor",'WP10 O&amp;M Weighting Factor'!$B$27,IF('WP7 Condensed Sch. Level Costs'!C34="Metal Halide",'WP10 O&amp;M Weighting Factor'!$B$28,IF('WP7 Condensed Sch. Level Costs'!C34="Mercury Vapor",'WP10 O&amp;M Weighting Factor'!$B$30,IF('WP7 Condensed Sch. Level Costs'!C34="Compact Flourescent",'WP10 O&amp;M Weighting Factor'!$B$29, IF(C34="Incandescent", 'WP10 O&amp;M Weighting Factor'!$B$31, 0))))))</f>
        <v>1</v>
      </c>
      <c r="K34" s="942">
        <f t="shared" si="34"/>
        <v>0</v>
      </c>
      <c r="L34" s="412">
        <f t="shared" si="35"/>
        <v>0</v>
      </c>
      <c r="M34" s="484">
        <f t="shared" si="36"/>
        <v>366</v>
      </c>
      <c r="N34" s="374">
        <f>'WP1 Lighting Invetory'!J35</f>
        <v>1537200</v>
      </c>
      <c r="O34" s="489">
        <f t="shared" si="37"/>
        <v>87.5</v>
      </c>
      <c r="P34" s="631">
        <f>'JAP-5 Unitized Lighting Costs'!D$21</f>
        <v>1.1760549751009928E-2</v>
      </c>
      <c r="Q34" s="631">
        <f>'JAP-5 Unitized Lighting Costs'!$D$45</f>
        <v>1.6887239205766267</v>
      </c>
      <c r="R34" s="631">
        <f>'JAP-5 Unitized Lighting Costs'!D$74</f>
        <v>2.3347618049905056E-2</v>
      </c>
      <c r="S34" s="631">
        <f>'JAP-5 Unitized Lighting Costs'!D$106</f>
        <v>6.7427002102556308</v>
      </c>
      <c r="T34" s="631">
        <f>'JAP-5 Unitized Lighting Costs'!$D$123</f>
        <v>5.3996051821243667E-2</v>
      </c>
      <c r="U34" s="417">
        <f t="shared" si="38"/>
        <v>0</v>
      </c>
      <c r="V34" s="417">
        <f t="shared" si="39"/>
        <v>0</v>
      </c>
      <c r="W34" s="417">
        <f t="shared" si="40"/>
        <v>2.0429165793666924</v>
      </c>
      <c r="X34" s="417">
        <f t="shared" si="41"/>
        <v>1.6856750525639077</v>
      </c>
      <c r="Y34" s="417">
        <f t="shared" si="42"/>
        <v>4.7246545343588204</v>
      </c>
      <c r="Z34" s="138">
        <f t="shared" si="43"/>
        <v>8.4532461662894214</v>
      </c>
      <c r="AA34" s="349"/>
      <c r="AB34" s="340">
        <f t="shared" si="44"/>
        <v>0</v>
      </c>
      <c r="AC34" s="340">
        <f t="shared" si="45"/>
        <v>0</v>
      </c>
      <c r="AD34" s="340">
        <f t="shared" si="46"/>
        <v>2.3347618049905056E-2</v>
      </c>
      <c r="AE34" s="340">
        <f t="shared" si="47"/>
        <v>1.9264857743587518E-2</v>
      </c>
      <c r="AF34" s="340">
        <f t="shared" si="48"/>
        <v>5.399605182124366E-2</v>
      </c>
      <c r="AG34" s="351">
        <f t="shared" si="49"/>
        <v>9.6608527614736234E-2</v>
      </c>
      <c r="AH34" s="364">
        <f t="shared" si="50"/>
        <v>0</v>
      </c>
      <c r="AI34" s="364">
        <f t="shared" si="51"/>
        <v>0</v>
      </c>
      <c r="AJ34" s="364">
        <f t="shared" si="52"/>
        <v>2990.8298721928377</v>
      </c>
      <c r="AK34" s="364">
        <f t="shared" si="53"/>
        <v>2467.8282769535608</v>
      </c>
      <c r="AL34" s="364">
        <f t="shared" si="54"/>
        <v>6916.8942383013127</v>
      </c>
      <c r="AM34" s="364">
        <f t="shared" si="55"/>
        <v>12375.552387447711</v>
      </c>
      <c r="AN34" s="364">
        <f t="shared" si="56"/>
        <v>0</v>
      </c>
      <c r="AO34" s="364">
        <f t="shared" si="56"/>
        <v>0</v>
      </c>
      <c r="AP34" s="364">
        <f t="shared" si="56"/>
        <v>35889.958466314056</v>
      </c>
      <c r="AQ34" s="364">
        <f t="shared" si="56"/>
        <v>29613.93932344273</v>
      </c>
      <c r="AR34" s="364">
        <f t="shared" si="56"/>
        <v>83002.730859615753</v>
      </c>
      <c r="AS34" s="364">
        <f t="shared" si="56"/>
        <v>148506.62864937255</v>
      </c>
      <c r="AT34" s="383">
        <f t="shared" si="57"/>
        <v>0</v>
      </c>
    </row>
    <row r="35" spans="1:46">
      <c r="A35" s="176" t="str">
        <f t="shared" si="58"/>
        <v xml:space="preserve">52E </v>
      </c>
      <c r="B35" s="99" t="s">
        <v>779</v>
      </c>
      <c r="C35" s="366" t="str">
        <f>'WP1 Lighting Invetory'!C36</f>
        <v>Sodium Vapor</v>
      </c>
      <c r="D35" s="366" t="str">
        <f>'WP1 Lighting Invetory'!D36</f>
        <v>SV 310</v>
      </c>
      <c r="E35" s="366">
        <f>'WP1 Lighting Invetory'!E36</f>
        <v>310</v>
      </c>
      <c r="F35" s="366" t="str">
        <f>'WP1 Lighting Invetory'!G36</f>
        <v>Customer</v>
      </c>
      <c r="G35" s="521">
        <f>'WP1 Lighting Invetory'!H36</f>
        <v>149</v>
      </c>
      <c r="H35" s="993" t="s">
        <v>772</v>
      </c>
      <c r="I35" s="365" t="s">
        <v>236</v>
      </c>
      <c r="J35" s="380">
        <f>IF(C35="Light Emitting Diode",'WP10 O&amp;M Weighting Factor'!$B$26,IF('WP7 Condensed Sch. Level Costs'!C35="Sodium Vapor",'WP10 O&amp;M Weighting Factor'!$B$27,IF('WP7 Condensed Sch. Level Costs'!C35="Metal Halide",'WP10 O&amp;M Weighting Factor'!$B$28,IF('WP7 Condensed Sch. Level Costs'!C35="Mercury Vapor",'WP10 O&amp;M Weighting Factor'!$B$30,IF('WP7 Condensed Sch. Level Costs'!C35="Compact Flourescent",'WP10 O&amp;M Weighting Factor'!$B$29, IF(C35="Incandescent", 'WP10 O&amp;M Weighting Factor'!$B$31, 0))))))</f>
        <v>1</v>
      </c>
      <c r="K35" s="942">
        <f t="shared" si="34"/>
        <v>0</v>
      </c>
      <c r="L35" s="412">
        <f t="shared" si="35"/>
        <v>0</v>
      </c>
      <c r="M35" s="484">
        <f t="shared" si="36"/>
        <v>46.19</v>
      </c>
      <c r="N35" s="374">
        <f>'WP1 Lighting Invetory'!J36</f>
        <v>193998</v>
      </c>
      <c r="O35" s="489">
        <f t="shared" si="37"/>
        <v>108.5</v>
      </c>
      <c r="P35" s="631">
        <f>'JAP-5 Unitized Lighting Costs'!D$21</f>
        <v>1.1760549751009928E-2</v>
      </c>
      <c r="Q35" s="631">
        <f>'JAP-5 Unitized Lighting Costs'!$D$45</f>
        <v>1.6887239205766267</v>
      </c>
      <c r="R35" s="631">
        <f>'JAP-5 Unitized Lighting Costs'!D$74</f>
        <v>2.3347618049905056E-2</v>
      </c>
      <c r="S35" s="631">
        <f>'JAP-5 Unitized Lighting Costs'!D$106</f>
        <v>6.7427002102556308</v>
      </c>
      <c r="T35" s="631">
        <f>'JAP-5 Unitized Lighting Costs'!$D$123</f>
        <v>5.3996051821243667E-2</v>
      </c>
      <c r="U35" s="417">
        <f t="shared" si="38"/>
        <v>0</v>
      </c>
      <c r="V35" s="417">
        <f t="shared" si="39"/>
        <v>0</v>
      </c>
      <c r="W35" s="417">
        <f t="shared" si="40"/>
        <v>2.5332165584146984</v>
      </c>
      <c r="X35" s="417">
        <f t="shared" si="41"/>
        <v>2.0902370651792457</v>
      </c>
      <c r="Y35" s="417">
        <f t="shared" si="42"/>
        <v>5.8585716226049378</v>
      </c>
      <c r="Z35" s="138">
        <f t="shared" si="43"/>
        <v>10.482025246198882</v>
      </c>
      <c r="AA35" s="349"/>
      <c r="AB35" s="340">
        <f t="shared" si="44"/>
        <v>0</v>
      </c>
      <c r="AC35" s="340">
        <f t="shared" si="45"/>
        <v>0</v>
      </c>
      <c r="AD35" s="340">
        <f t="shared" si="46"/>
        <v>2.3347618049905053E-2</v>
      </c>
      <c r="AE35" s="340">
        <f t="shared" si="47"/>
        <v>1.9264857743587518E-2</v>
      </c>
      <c r="AF35" s="340">
        <f t="shared" si="48"/>
        <v>5.3996051821243667E-2</v>
      </c>
      <c r="AG35" s="351">
        <f t="shared" si="49"/>
        <v>9.6608527614736234E-2</v>
      </c>
      <c r="AH35" s="364">
        <f t="shared" si="50"/>
        <v>0</v>
      </c>
      <c r="AI35" s="364">
        <f t="shared" si="51"/>
        <v>0</v>
      </c>
      <c r="AJ35" s="364">
        <f t="shared" si="52"/>
        <v>377.44926720379004</v>
      </c>
      <c r="AK35" s="364">
        <f t="shared" si="53"/>
        <v>311.4453227117076</v>
      </c>
      <c r="AL35" s="364">
        <f t="shared" si="54"/>
        <v>872.92717176813574</v>
      </c>
      <c r="AM35" s="364">
        <f t="shared" si="55"/>
        <v>1561.8217616836332</v>
      </c>
      <c r="AN35" s="364">
        <f t="shared" si="56"/>
        <v>0</v>
      </c>
      <c r="AO35" s="364">
        <f t="shared" si="56"/>
        <v>0</v>
      </c>
      <c r="AP35" s="364">
        <f t="shared" si="56"/>
        <v>4529.3912064454807</v>
      </c>
      <c r="AQ35" s="364">
        <f t="shared" si="56"/>
        <v>3737.3438725404912</v>
      </c>
      <c r="AR35" s="364">
        <f t="shared" si="56"/>
        <v>10475.126061217628</v>
      </c>
      <c r="AS35" s="364">
        <f t="shared" si="56"/>
        <v>18741.861140203597</v>
      </c>
      <c r="AT35" s="383">
        <f t="shared" si="57"/>
        <v>0</v>
      </c>
    </row>
    <row r="36" spans="1:46">
      <c r="A36" s="176" t="str">
        <f t="shared" si="58"/>
        <v xml:space="preserve">52E </v>
      </c>
      <c r="B36" s="99" t="s">
        <v>779</v>
      </c>
      <c r="C36" s="366" t="str">
        <f>'WP1 Lighting Invetory'!C37</f>
        <v>Sodium Vapor</v>
      </c>
      <c r="D36" s="366" t="str">
        <f>'WP1 Lighting Invetory'!D37</f>
        <v>SV 400</v>
      </c>
      <c r="E36" s="366">
        <f>'WP1 Lighting Invetory'!E37</f>
        <v>400</v>
      </c>
      <c r="F36" s="366" t="str">
        <f>'WP1 Lighting Invetory'!G37</f>
        <v>Customer</v>
      </c>
      <c r="G36" s="521">
        <f>'WP1 Lighting Invetory'!H37</f>
        <v>607.75</v>
      </c>
      <c r="H36" s="993" t="s">
        <v>772</v>
      </c>
      <c r="I36" s="365" t="s">
        <v>236</v>
      </c>
      <c r="J36" s="380">
        <f>IF(C36="Light Emitting Diode",'WP10 O&amp;M Weighting Factor'!$B$26,IF('WP7 Condensed Sch. Level Costs'!C36="Sodium Vapor",'WP10 O&amp;M Weighting Factor'!$B$27,IF('WP7 Condensed Sch. Level Costs'!C36="Metal Halide",'WP10 O&amp;M Weighting Factor'!$B$28,IF('WP7 Condensed Sch. Level Costs'!C36="Mercury Vapor",'WP10 O&amp;M Weighting Factor'!$B$30,IF('WP7 Condensed Sch. Level Costs'!C36="Compact Flourescent",'WP10 O&amp;M Weighting Factor'!$B$29, IF(C36="Incandescent", 'WP10 O&amp;M Weighting Factor'!$B$31, 0))))))</f>
        <v>1</v>
      </c>
      <c r="K36" s="942">
        <f t="shared" si="34"/>
        <v>0</v>
      </c>
      <c r="L36" s="412">
        <f t="shared" si="35"/>
        <v>0</v>
      </c>
      <c r="M36" s="484">
        <f t="shared" si="36"/>
        <v>243.1</v>
      </c>
      <c r="N36" s="374">
        <f>'WP1 Lighting Invetory'!J37</f>
        <v>1021020</v>
      </c>
      <c r="O36" s="489">
        <f t="shared" si="37"/>
        <v>140</v>
      </c>
      <c r="P36" s="631">
        <f>'JAP-5 Unitized Lighting Costs'!D$21</f>
        <v>1.1760549751009928E-2</v>
      </c>
      <c r="Q36" s="631">
        <f>'JAP-5 Unitized Lighting Costs'!$D$45</f>
        <v>1.6887239205766267</v>
      </c>
      <c r="R36" s="631">
        <f>'JAP-5 Unitized Lighting Costs'!D$74</f>
        <v>2.3347618049905056E-2</v>
      </c>
      <c r="S36" s="631">
        <f>'JAP-5 Unitized Lighting Costs'!D$106</f>
        <v>6.7427002102556308</v>
      </c>
      <c r="T36" s="631">
        <f>'JAP-5 Unitized Lighting Costs'!$D$123</f>
        <v>5.3996051821243667E-2</v>
      </c>
      <c r="U36" s="417">
        <f t="shared" si="38"/>
        <v>0</v>
      </c>
      <c r="V36" s="417">
        <f t="shared" si="39"/>
        <v>0</v>
      </c>
      <c r="W36" s="417">
        <f t="shared" si="40"/>
        <v>3.2686665269867077</v>
      </c>
      <c r="X36" s="417">
        <f t="shared" si="41"/>
        <v>2.6970800841022524</v>
      </c>
      <c r="Y36" s="417">
        <f t="shared" si="42"/>
        <v>7.5594472549741134</v>
      </c>
      <c r="Z36" s="138">
        <f t="shared" si="43"/>
        <v>13.525193866063074</v>
      </c>
      <c r="AA36" s="349"/>
      <c r="AB36" s="340">
        <f t="shared" si="44"/>
        <v>0</v>
      </c>
      <c r="AC36" s="340">
        <f t="shared" si="45"/>
        <v>0</v>
      </c>
      <c r="AD36" s="340">
        <f t="shared" si="46"/>
        <v>2.3347618049905056E-2</v>
      </c>
      <c r="AE36" s="340">
        <f t="shared" si="47"/>
        <v>1.9264857743587518E-2</v>
      </c>
      <c r="AF36" s="340">
        <f t="shared" si="48"/>
        <v>5.3996051821243667E-2</v>
      </c>
      <c r="AG36" s="351">
        <f t="shared" si="49"/>
        <v>9.6608527614736234E-2</v>
      </c>
      <c r="AH36" s="364">
        <f t="shared" si="50"/>
        <v>0</v>
      </c>
      <c r="AI36" s="364">
        <f t="shared" si="51"/>
        <v>0</v>
      </c>
      <c r="AJ36" s="364">
        <f t="shared" si="52"/>
        <v>1986.5320817761715</v>
      </c>
      <c r="AK36" s="364">
        <f t="shared" si="53"/>
        <v>1639.1504211131439</v>
      </c>
      <c r="AL36" s="364">
        <f t="shared" si="54"/>
        <v>4594.2540692105176</v>
      </c>
      <c r="AM36" s="364">
        <f t="shared" si="55"/>
        <v>8219.9365720998321</v>
      </c>
      <c r="AN36" s="364">
        <f t="shared" si="56"/>
        <v>0</v>
      </c>
      <c r="AO36" s="364">
        <f t="shared" si="56"/>
        <v>0</v>
      </c>
      <c r="AP36" s="364">
        <f t="shared" si="56"/>
        <v>23838.384981314059</v>
      </c>
      <c r="AQ36" s="364">
        <f t="shared" si="56"/>
        <v>19669.805053357726</v>
      </c>
      <c r="AR36" s="364">
        <f t="shared" si="56"/>
        <v>55131.048830526212</v>
      </c>
      <c r="AS36" s="364">
        <f t="shared" si="56"/>
        <v>98639.238865197985</v>
      </c>
      <c r="AT36" s="383">
        <f t="shared" si="57"/>
        <v>0</v>
      </c>
    </row>
    <row r="37" spans="1:46">
      <c r="A37" s="176"/>
      <c r="B37" s="101"/>
      <c r="C37" s="241"/>
      <c r="D37" s="241"/>
      <c r="E37" s="241"/>
      <c r="F37" s="203"/>
      <c r="G37" s="524"/>
      <c r="H37" s="993"/>
      <c r="I37" s="204"/>
      <c r="J37" s="640"/>
      <c r="K37" s="942"/>
      <c r="L37" s="412"/>
      <c r="M37" s="484"/>
      <c r="N37" s="487"/>
      <c r="O37" s="410"/>
      <c r="P37" s="633"/>
      <c r="Q37" s="633"/>
      <c r="R37" s="633"/>
      <c r="S37" s="633"/>
      <c r="T37" s="633"/>
      <c r="U37" s="417"/>
      <c r="V37" s="417"/>
      <c r="W37" s="417"/>
      <c r="X37" s="417"/>
      <c r="Y37" s="417"/>
      <c r="AA37" s="349"/>
      <c r="AB37" s="340"/>
      <c r="AC37" s="340"/>
      <c r="AD37" s="340"/>
      <c r="AE37" s="340"/>
      <c r="AF37" s="340"/>
      <c r="AG37" s="351"/>
      <c r="AT37" s="383"/>
    </row>
    <row r="38" spans="1:46">
      <c r="A38" s="174" t="str">
        <f>+A34</f>
        <v xml:space="preserve">52E </v>
      </c>
      <c r="B38" s="98"/>
      <c r="C38" s="366" t="str">
        <f>'WP1 Lighting Invetory'!C39</f>
        <v>Metal Halide</v>
      </c>
      <c r="D38" s="366" t="str">
        <f>'WP1 Lighting Invetory'!D39</f>
        <v>MH 070</v>
      </c>
      <c r="E38" s="366">
        <f>'WP1 Lighting Invetory'!E39</f>
        <v>70</v>
      </c>
      <c r="F38" s="366" t="str">
        <f>'WP1 Lighting Invetory'!G39</f>
        <v>Customer</v>
      </c>
      <c r="G38" s="521">
        <f>'WP1 Lighting Invetory'!H39</f>
        <v>68</v>
      </c>
      <c r="H38" s="993" t="s">
        <v>772</v>
      </c>
      <c r="I38" s="365" t="s">
        <v>236</v>
      </c>
      <c r="J38" s="380">
        <f>IF(C38="Light Emitting Diode",'WP10 O&amp;M Weighting Factor'!$B$26,IF('WP7 Condensed Sch. Level Costs'!C38="Sodium Vapor",'WP10 O&amp;M Weighting Factor'!$B$27,IF('WP7 Condensed Sch. Level Costs'!C38="Metal Halide",'WP10 O&amp;M Weighting Factor'!$B$28,IF('WP7 Condensed Sch. Level Costs'!C38="Mercury Vapor",'WP10 O&amp;M Weighting Factor'!$B$30,IF('WP7 Condensed Sch. Level Costs'!C38="Compact Flourescent",'WP10 O&amp;M Weighting Factor'!$B$29, IF(C38="Incandescent", 'WP10 O&amp;M Weighting Factor'!$B$31, 0))))))</f>
        <v>2</v>
      </c>
      <c r="K38" s="942">
        <f t="shared" ref="K38:K44" si="59">IF(I38="Yes",G38*J38,0)</f>
        <v>0</v>
      </c>
      <c r="L38" s="412">
        <f t="shared" ref="L38:L44" si="60">IF(F38="Company", G38*H38,0)</f>
        <v>0</v>
      </c>
      <c r="M38" s="484">
        <f t="shared" ref="M38:M44" si="61">E38*G38/1000</f>
        <v>4.76</v>
      </c>
      <c r="N38" s="374">
        <f>'WP1 Lighting Invetory'!J39</f>
        <v>19992.000000000004</v>
      </c>
      <c r="O38" s="489">
        <f t="shared" ref="O38:O44" si="62">E38*4200/1000/12</f>
        <v>24.5</v>
      </c>
      <c r="P38" s="631">
        <f>'JAP-5 Unitized Lighting Costs'!D$21</f>
        <v>1.1760549751009928E-2</v>
      </c>
      <c r="Q38" s="631">
        <f>'JAP-5 Unitized Lighting Costs'!$D$45</f>
        <v>1.6887239205766267</v>
      </c>
      <c r="R38" s="631">
        <f>'JAP-5 Unitized Lighting Costs'!D$74</f>
        <v>2.3347618049905056E-2</v>
      </c>
      <c r="S38" s="631">
        <f>'JAP-5 Unitized Lighting Costs'!D$106</f>
        <v>6.7427002102556308</v>
      </c>
      <c r="T38" s="631">
        <f>'JAP-5 Unitized Lighting Costs'!$D$123</f>
        <v>5.3996051821243667E-2</v>
      </c>
      <c r="U38" s="417">
        <f t="shared" ref="U38:U44" si="63">IF(F38="Company", H38*P38, 0)</f>
        <v>0</v>
      </c>
      <c r="V38" s="417">
        <f t="shared" ref="V38:V44" si="64">IF(I38="yes", J38*Q38, 0)</f>
        <v>0</v>
      </c>
      <c r="W38" s="417">
        <f t="shared" ref="W38:W44" si="65">R38*O38</f>
        <v>0.5720166422226739</v>
      </c>
      <c r="X38" s="417">
        <f t="shared" ref="X38:X44" si="66">E38*S38/1000</f>
        <v>0.47198901471789417</v>
      </c>
      <c r="Y38" s="417">
        <f t="shared" ref="Y38:Y44" si="67">O38*T38</f>
        <v>1.3229032696204699</v>
      </c>
      <c r="Z38" s="138">
        <f t="shared" ref="Z38:Z44" si="68">SUM(U38:Y38)</f>
        <v>2.3669089265610381</v>
      </c>
      <c r="AA38" s="349"/>
      <c r="AB38" s="340">
        <f t="shared" ref="AB38:AB44" si="69">IFERROR(U38/O38,0)</f>
        <v>0</v>
      </c>
      <c r="AC38" s="340">
        <f t="shared" ref="AC38:AC44" si="70">IFERROR(V38/O38,0)</f>
        <v>0</v>
      </c>
      <c r="AD38" s="340">
        <f t="shared" ref="AD38:AD44" si="71">IFERROR(W38/O38,0)</f>
        <v>2.3347618049905056E-2</v>
      </c>
      <c r="AE38" s="340">
        <f t="shared" ref="AE38:AE44" si="72">IFERROR(X38/O38,0)</f>
        <v>1.9264857743587518E-2</v>
      </c>
      <c r="AF38" s="340">
        <f t="shared" ref="AF38:AF44" si="73">IFERROR(Y38/O38,0)</f>
        <v>5.3996051821243667E-2</v>
      </c>
      <c r="AG38" s="351">
        <f t="shared" ref="AG38:AG44" si="74">SUM(AB38:AF38)</f>
        <v>9.6608527614736234E-2</v>
      </c>
      <c r="AH38" s="364">
        <f t="shared" ref="AH38:AH44" si="75">(U38*$G38)</f>
        <v>0</v>
      </c>
      <c r="AI38" s="364">
        <f t="shared" ref="AI38:AI44" si="76">(V38*$G38)</f>
        <v>0</v>
      </c>
      <c r="AJ38" s="364">
        <f t="shared" ref="AJ38:AJ44" si="77">(W38*$G38)</f>
        <v>38.897131671141828</v>
      </c>
      <c r="AK38" s="364">
        <f t="shared" ref="AK38:AK44" si="78">(X38*$G38)</f>
        <v>32.095253000816804</v>
      </c>
      <c r="AL38" s="364">
        <f t="shared" ref="AL38:AL44" si="79">(Y38*$G38)</f>
        <v>89.957422334191946</v>
      </c>
      <c r="AM38" s="364">
        <f t="shared" ref="AM38:AM44" si="80">SUM(AH38:AL38)</f>
        <v>160.94980700615059</v>
      </c>
      <c r="AN38" s="364">
        <f t="shared" ref="AN38:AS44" si="81">AH38*12</f>
        <v>0</v>
      </c>
      <c r="AO38" s="364">
        <f t="shared" si="81"/>
        <v>0</v>
      </c>
      <c r="AP38" s="364">
        <f t="shared" si="81"/>
        <v>466.76558005370191</v>
      </c>
      <c r="AQ38" s="364">
        <f t="shared" si="81"/>
        <v>385.14303600980168</v>
      </c>
      <c r="AR38" s="364">
        <f t="shared" si="81"/>
        <v>1079.4890680103033</v>
      </c>
      <c r="AS38" s="364">
        <f t="shared" si="81"/>
        <v>1931.3976840738071</v>
      </c>
      <c r="AT38" s="383">
        <f t="shared" ref="AT38:AT44" si="82">Z38*G38-AM38</f>
        <v>0</v>
      </c>
    </row>
    <row r="39" spans="1:46">
      <c r="A39" s="174" t="str">
        <f>+A35</f>
        <v xml:space="preserve">52E </v>
      </c>
      <c r="B39" s="98"/>
      <c r="C39" s="366" t="str">
        <f>'WP1 Lighting Invetory'!C40</f>
        <v>Metal Halide</v>
      </c>
      <c r="D39" s="366" t="str">
        <f>'WP1 Lighting Invetory'!D40</f>
        <v>MH 100</v>
      </c>
      <c r="E39" s="366">
        <f>'WP1 Lighting Invetory'!E40</f>
        <v>100</v>
      </c>
      <c r="F39" s="366" t="str">
        <f>'WP1 Lighting Invetory'!G40</f>
        <v>Customer</v>
      </c>
      <c r="G39" s="521">
        <f>'WP1 Lighting Invetory'!H40</f>
        <v>4.083333333333333</v>
      </c>
      <c r="H39" s="993" t="s">
        <v>772</v>
      </c>
      <c r="I39" s="365" t="s">
        <v>236</v>
      </c>
      <c r="J39" s="380">
        <f>IF(C39="Light Emitting Diode",'WP10 O&amp;M Weighting Factor'!$B$26,IF('WP7 Condensed Sch. Level Costs'!C39="Sodium Vapor",'WP10 O&amp;M Weighting Factor'!$B$27,IF('WP7 Condensed Sch. Level Costs'!C39="Metal Halide",'WP10 O&amp;M Weighting Factor'!$B$28,IF('WP7 Condensed Sch. Level Costs'!C39="Mercury Vapor",'WP10 O&amp;M Weighting Factor'!$B$30,IF('WP7 Condensed Sch. Level Costs'!C39="Compact Flourescent",'WP10 O&amp;M Weighting Factor'!$B$29, IF(C39="Incandescent", 'WP10 O&amp;M Weighting Factor'!$B$31, 0))))))</f>
        <v>2</v>
      </c>
      <c r="K39" s="942">
        <f t="shared" si="59"/>
        <v>0</v>
      </c>
      <c r="L39" s="412">
        <f t="shared" si="60"/>
        <v>0</v>
      </c>
      <c r="M39" s="484">
        <f t="shared" si="61"/>
        <v>0.40833333333333333</v>
      </c>
      <c r="N39" s="374">
        <f>'WP1 Lighting Invetory'!J40</f>
        <v>1715</v>
      </c>
      <c r="O39" s="489">
        <f t="shared" si="62"/>
        <v>35</v>
      </c>
      <c r="P39" s="631">
        <f>'JAP-5 Unitized Lighting Costs'!D$21</f>
        <v>1.1760549751009928E-2</v>
      </c>
      <c r="Q39" s="631">
        <f>'JAP-5 Unitized Lighting Costs'!$D$45</f>
        <v>1.6887239205766267</v>
      </c>
      <c r="R39" s="631">
        <f>'JAP-5 Unitized Lighting Costs'!D$74</f>
        <v>2.3347618049905056E-2</v>
      </c>
      <c r="S39" s="631">
        <f>'JAP-5 Unitized Lighting Costs'!D$106</f>
        <v>6.7427002102556308</v>
      </c>
      <c r="T39" s="631">
        <f>'JAP-5 Unitized Lighting Costs'!$D$123</f>
        <v>5.3996051821243667E-2</v>
      </c>
      <c r="U39" s="417">
        <f t="shared" si="63"/>
        <v>0</v>
      </c>
      <c r="V39" s="417">
        <f t="shared" si="64"/>
        <v>0</v>
      </c>
      <c r="W39" s="417">
        <f t="shared" si="65"/>
        <v>0.81716663174667692</v>
      </c>
      <c r="X39" s="417">
        <f t="shared" si="66"/>
        <v>0.6742700210255631</v>
      </c>
      <c r="Y39" s="417">
        <f t="shared" si="67"/>
        <v>1.8898618137435284</v>
      </c>
      <c r="Z39" s="138">
        <f t="shared" si="68"/>
        <v>3.3812984665157684</v>
      </c>
      <c r="AA39" s="349"/>
      <c r="AB39" s="340">
        <f t="shared" si="69"/>
        <v>0</v>
      </c>
      <c r="AC39" s="340">
        <f t="shared" si="70"/>
        <v>0</v>
      </c>
      <c r="AD39" s="340">
        <f t="shared" si="71"/>
        <v>2.3347618049905056E-2</v>
      </c>
      <c r="AE39" s="340">
        <f t="shared" si="72"/>
        <v>1.9264857743587518E-2</v>
      </c>
      <c r="AF39" s="340">
        <f t="shared" si="73"/>
        <v>5.3996051821243667E-2</v>
      </c>
      <c r="AG39" s="351">
        <f t="shared" si="74"/>
        <v>9.6608527614736234E-2</v>
      </c>
      <c r="AH39" s="364">
        <f t="shared" si="75"/>
        <v>0</v>
      </c>
      <c r="AI39" s="364">
        <f t="shared" si="76"/>
        <v>0</v>
      </c>
      <c r="AJ39" s="364">
        <f t="shared" si="77"/>
        <v>3.3367637462989306</v>
      </c>
      <c r="AK39" s="364">
        <f t="shared" si="78"/>
        <v>2.7532692525210489</v>
      </c>
      <c r="AL39" s="364">
        <f t="shared" si="79"/>
        <v>7.7169357394527403</v>
      </c>
      <c r="AM39" s="364">
        <f t="shared" si="80"/>
        <v>13.806968738272719</v>
      </c>
      <c r="AN39" s="364">
        <f t="shared" si="81"/>
        <v>0</v>
      </c>
      <c r="AO39" s="364">
        <f t="shared" si="81"/>
        <v>0</v>
      </c>
      <c r="AP39" s="364">
        <f t="shared" si="81"/>
        <v>40.041164955587163</v>
      </c>
      <c r="AQ39" s="364">
        <f t="shared" si="81"/>
        <v>33.039231030252587</v>
      </c>
      <c r="AR39" s="364">
        <f t="shared" si="81"/>
        <v>92.603228873432883</v>
      </c>
      <c r="AS39" s="364">
        <f t="shared" si="81"/>
        <v>165.68362485927264</v>
      </c>
      <c r="AT39" s="383">
        <f t="shared" si="82"/>
        <v>0</v>
      </c>
    </row>
    <row r="40" spans="1:46">
      <c r="A40" s="174" t="str">
        <f>+A36</f>
        <v xml:space="preserve">52E </v>
      </c>
      <c r="B40" s="98"/>
      <c r="C40" s="366" t="str">
        <f>'WP1 Lighting Invetory'!C41</f>
        <v>Metal Halide</v>
      </c>
      <c r="D40" s="366" t="str">
        <f>'WP1 Lighting Invetory'!D41</f>
        <v>MH 150</v>
      </c>
      <c r="E40" s="366">
        <f>'WP1 Lighting Invetory'!E41</f>
        <v>150</v>
      </c>
      <c r="F40" s="366" t="str">
        <f>'WP1 Lighting Invetory'!G41</f>
        <v>Customer</v>
      </c>
      <c r="G40" s="521">
        <f>'WP1 Lighting Invetory'!H41</f>
        <v>205</v>
      </c>
      <c r="H40" s="993" t="s">
        <v>772</v>
      </c>
      <c r="I40" s="365" t="s">
        <v>236</v>
      </c>
      <c r="J40" s="380">
        <f>IF(C40="Light Emitting Diode",'WP10 O&amp;M Weighting Factor'!$B$26,IF('WP7 Condensed Sch. Level Costs'!C40="Sodium Vapor",'WP10 O&amp;M Weighting Factor'!$B$27,IF('WP7 Condensed Sch. Level Costs'!C40="Metal Halide",'WP10 O&amp;M Weighting Factor'!$B$28,IF('WP7 Condensed Sch. Level Costs'!C40="Mercury Vapor",'WP10 O&amp;M Weighting Factor'!$B$30,IF('WP7 Condensed Sch. Level Costs'!C40="Compact Flourescent",'WP10 O&amp;M Weighting Factor'!$B$29, IF(C40="Incandescent", 'WP10 O&amp;M Weighting Factor'!$B$31, 0))))))</f>
        <v>2</v>
      </c>
      <c r="K40" s="942">
        <f t="shared" si="59"/>
        <v>0</v>
      </c>
      <c r="L40" s="412">
        <f t="shared" si="60"/>
        <v>0</v>
      </c>
      <c r="M40" s="484">
        <f t="shared" si="61"/>
        <v>30.75</v>
      </c>
      <c r="N40" s="374">
        <f>'WP1 Lighting Invetory'!J41</f>
        <v>129150</v>
      </c>
      <c r="O40" s="489">
        <f t="shared" si="62"/>
        <v>52.5</v>
      </c>
      <c r="P40" s="631">
        <f>'JAP-5 Unitized Lighting Costs'!D$21</f>
        <v>1.1760549751009928E-2</v>
      </c>
      <c r="Q40" s="631">
        <f>'JAP-5 Unitized Lighting Costs'!$D$45</f>
        <v>1.6887239205766267</v>
      </c>
      <c r="R40" s="631">
        <f>'JAP-5 Unitized Lighting Costs'!D$74</f>
        <v>2.3347618049905056E-2</v>
      </c>
      <c r="S40" s="631">
        <f>'JAP-5 Unitized Lighting Costs'!D$106</f>
        <v>6.7427002102556308</v>
      </c>
      <c r="T40" s="631">
        <f>'JAP-5 Unitized Lighting Costs'!$D$123</f>
        <v>5.3996051821243667E-2</v>
      </c>
      <c r="U40" s="417">
        <f t="shared" si="63"/>
        <v>0</v>
      </c>
      <c r="V40" s="417">
        <f t="shared" si="64"/>
        <v>0</v>
      </c>
      <c r="W40" s="417">
        <f t="shared" si="65"/>
        <v>1.2257499476200155</v>
      </c>
      <c r="X40" s="417">
        <f t="shared" si="66"/>
        <v>1.0114050315383445</v>
      </c>
      <c r="Y40" s="417">
        <f t="shared" si="67"/>
        <v>2.8347927206152925</v>
      </c>
      <c r="Z40" s="138">
        <f t="shared" si="68"/>
        <v>5.0719476997736521</v>
      </c>
      <c r="AA40" s="349"/>
      <c r="AB40" s="340">
        <f t="shared" si="69"/>
        <v>0</v>
      </c>
      <c r="AC40" s="340">
        <f t="shared" si="70"/>
        <v>0</v>
      </c>
      <c r="AD40" s="340">
        <f t="shared" si="71"/>
        <v>2.3347618049905056E-2</v>
      </c>
      <c r="AE40" s="340">
        <f t="shared" si="72"/>
        <v>1.9264857743587514E-2</v>
      </c>
      <c r="AF40" s="340">
        <f t="shared" si="73"/>
        <v>5.3996051821243667E-2</v>
      </c>
      <c r="AG40" s="351">
        <f t="shared" si="74"/>
        <v>9.6608527614736234E-2</v>
      </c>
      <c r="AH40" s="364">
        <f t="shared" si="75"/>
        <v>0</v>
      </c>
      <c r="AI40" s="364">
        <f t="shared" si="76"/>
        <v>0</v>
      </c>
      <c r="AJ40" s="364">
        <f t="shared" si="77"/>
        <v>251.27873926210319</v>
      </c>
      <c r="AK40" s="364">
        <f t="shared" si="78"/>
        <v>207.33803146536061</v>
      </c>
      <c r="AL40" s="364">
        <f t="shared" si="79"/>
        <v>581.13250772613492</v>
      </c>
      <c r="AM40" s="364">
        <f t="shared" si="80"/>
        <v>1039.7492784535987</v>
      </c>
      <c r="AN40" s="364">
        <f t="shared" si="81"/>
        <v>0</v>
      </c>
      <c r="AO40" s="364">
        <f t="shared" si="81"/>
        <v>0</v>
      </c>
      <c r="AP40" s="364">
        <f t="shared" si="81"/>
        <v>3015.3448711452384</v>
      </c>
      <c r="AQ40" s="364">
        <f t="shared" si="81"/>
        <v>2488.0563775843275</v>
      </c>
      <c r="AR40" s="364">
        <f t="shared" si="81"/>
        <v>6973.590092713619</v>
      </c>
      <c r="AS40" s="364">
        <f t="shared" si="81"/>
        <v>12476.991341443183</v>
      </c>
      <c r="AT40" s="383">
        <f t="shared" si="82"/>
        <v>0</v>
      </c>
    </row>
    <row r="41" spans="1:46">
      <c r="A41" s="174" t="str">
        <f>A40</f>
        <v xml:space="preserve">52E </v>
      </c>
      <c r="B41" s="98"/>
      <c r="C41" s="366" t="str">
        <f>'WP1 Lighting Invetory'!C42</f>
        <v>Metal Halide</v>
      </c>
      <c r="D41" s="366" t="str">
        <f>'WP1 Lighting Invetory'!D42</f>
        <v>MH 175</v>
      </c>
      <c r="E41" s="366">
        <f>'WP1 Lighting Invetory'!E42</f>
        <v>175</v>
      </c>
      <c r="F41" s="366" t="str">
        <f>'WP1 Lighting Invetory'!G42</f>
        <v>Customer</v>
      </c>
      <c r="G41" s="521">
        <f>'WP1 Lighting Invetory'!H42</f>
        <v>222</v>
      </c>
      <c r="H41" s="993" t="s">
        <v>772</v>
      </c>
      <c r="I41" s="365" t="s">
        <v>236</v>
      </c>
      <c r="J41" s="380">
        <f>IF(C41="Light Emitting Diode",'WP10 O&amp;M Weighting Factor'!$B$26,IF('WP7 Condensed Sch. Level Costs'!C41="Sodium Vapor",'WP10 O&amp;M Weighting Factor'!$B$27,IF('WP7 Condensed Sch. Level Costs'!C41="Metal Halide",'WP10 O&amp;M Weighting Factor'!$B$28,IF('WP7 Condensed Sch. Level Costs'!C41="Mercury Vapor",'WP10 O&amp;M Weighting Factor'!$B$30,IF('WP7 Condensed Sch. Level Costs'!C41="Compact Flourescent",'WP10 O&amp;M Weighting Factor'!$B$29, IF(C41="Incandescent", 'WP10 O&amp;M Weighting Factor'!$B$31, 0))))))</f>
        <v>2</v>
      </c>
      <c r="K41" s="942">
        <f t="shared" si="59"/>
        <v>0</v>
      </c>
      <c r="L41" s="412">
        <f t="shared" si="60"/>
        <v>0</v>
      </c>
      <c r="M41" s="484">
        <f t="shared" si="61"/>
        <v>38.85</v>
      </c>
      <c r="N41" s="374">
        <f>'WP1 Lighting Invetory'!J42</f>
        <v>163170</v>
      </c>
      <c r="O41" s="489">
        <f t="shared" si="62"/>
        <v>61.25</v>
      </c>
      <c r="P41" s="631">
        <f>'JAP-5 Unitized Lighting Costs'!D$21</f>
        <v>1.1760549751009928E-2</v>
      </c>
      <c r="Q41" s="631">
        <f>'JAP-5 Unitized Lighting Costs'!$D$45</f>
        <v>1.6887239205766267</v>
      </c>
      <c r="R41" s="631">
        <f>'JAP-5 Unitized Lighting Costs'!D$74</f>
        <v>2.3347618049905056E-2</v>
      </c>
      <c r="S41" s="631">
        <f>'JAP-5 Unitized Lighting Costs'!D$106</f>
        <v>6.7427002102556308</v>
      </c>
      <c r="T41" s="631">
        <f>'JAP-5 Unitized Lighting Costs'!$D$123</f>
        <v>5.3996051821243667E-2</v>
      </c>
      <c r="U41" s="417">
        <f t="shared" si="63"/>
        <v>0</v>
      </c>
      <c r="V41" s="417">
        <f t="shared" si="64"/>
        <v>0</v>
      </c>
      <c r="W41" s="417">
        <f t="shared" si="65"/>
        <v>1.4300416055566847</v>
      </c>
      <c r="X41" s="417">
        <f t="shared" si="66"/>
        <v>1.1799725367947353</v>
      </c>
      <c r="Y41" s="417">
        <f t="shared" si="67"/>
        <v>3.3072581740511744</v>
      </c>
      <c r="Z41" s="138">
        <f t="shared" si="68"/>
        <v>5.9172723164025944</v>
      </c>
      <c r="AA41" s="349"/>
      <c r="AB41" s="340">
        <f t="shared" si="69"/>
        <v>0</v>
      </c>
      <c r="AC41" s="340">
        <f t="shared" si="70"/>
        <v>0</v>
      </c>
      <c r="AD41" s="340">
        <f t="shared" si="71"/>
        <v>2.3347618049905056E-2</v>
      </c>
      <c r="AE41" s="340">
        <f t="shared" si="72"/>
        <v>1.9264857743587514E-2</v>
      </c>
      <c r="AF41" s="340">
        <f t="shared" si="73"/>
        <v>5.3996051821243667E-2</v>
      </c>
      <c r="AG41" s="351">
        <f t="shared" si="74"/>
        <v>9.6608527614736234E-2</v>
      </c>
      <c r="AH41" s="364">
        <f t="shared" si="75"/>
        <v>0</v>
      </c>
      <c r="AI41" s="364">
        <f t="shared" si="76"/>
        <v>0</v>
      </c>
      <c r="AJ41" s="364">
        <f t="shared" si="77"/>
        <v>317.469236433584</v>
      </c>
      <c r="AK41" s="364">
        <f t="shared" si="78"/>
        <v>261.95390316843122</v>
      </c>
      <c r="AL41" s="364">
        <f t="shared" si="79"/>
        <v>734.21131463936069</v>
      </c>
      <c r="AM41" s="364">
        <f t="shared" si="80"/>
        <v>1313.6344542413758</v>
      </c>
      <c r="AN41" s="364">
        <f t="shared" si="81"/>
        <v>0</v>
      </c>
      <c r="AO41" s="364">
        <f t="shared" si="81"/>
        <v>0</v>
      </c>
      <c r="AP41" s="364">
        <f t="shared" si="81"/>
        <v>3809.630837203008</v>
      </c>
      <c r="AQ41" s="364">
        <f t="shared" si="81"/>
        <v>3143.4468380211747</v>
      </c>
      <c r="AR41" s="364">
        <f t="shared" si="81"/>
        <v>8810.5357756723279</v>
      </c>
      <c r="AS41" s="364">
        <f t="shared" si="81"/>
        <v>15763.61345089651</v>
      </c>
      <c r="AT41" s="383">
        <f t="shared" si="82"/>
        <v>0</v>
      </c>
    </row>
    <row r="42" spans="1:46">
      <c r="A42" s="176" t="str">
        <f>+A41</f>
        <v xml:space="preserve">52E </v>
      </c>
      <c r="B42" s="101"/>
      <c r="C42" s="366" t="str">
        <f>'WP1 Lighting Invetory'!C43</f>
        <v>Metal Halide</v>
      </c>
      <c r="D42" s="366" t="str">
        <f>'WP1 Lighting Invetory'!D43</f>
        <v>MH 250</v>
      </c>
      <c r="E42" s="366">
        <f>'WP1 Lighting Invetory'!E43</f>
        <v>250</v>
      </c>
      <c r="F42" s="366" t="str">
        <f>'WP1 Lighting Invetory'!G43</f>
        <v>Customer</v>
      </c>
      <c r="G42" s="521">
        <f>'WP1 Lighting Invetory'!H43</f>
        <v>61</v>
      </c>
      <c r="H42" s="993" t="s">
        <v>772</v>
      </c>
      <c r="I42" s="365" t="s">
        <v>236</v>
      </c>
      <c r="J42" s="380">
        <f>IF(C42="Light Emitting Diode",'WP10 O&amp;M Weighting Factor'!$B$26,IF('WP7 Condensed Sch. Level Costs'!C42="Sodium Vapor",'WP10 O&amp;M Weighting Factor'!$B$27,IF('WP7 Condensed Sch. Level Costs'!C42="Metal Halide",'WP10 O&amp;M Weighting Factor'!$B$28,IF('WP7 Condensed Sch. Level Costs'!C42="Mercury Vapor",'WP10 O&amp;M Weighting Factor'!$B$30,IF('WP7 Condensed Sch. Level Costs'!C42="Compact Flourescent",'WP10 O&amp;M Weighting Factor'!$B$29, IF(C42="Incandescent", 'WP10 O&amp;M Weighting Factor'!$B$31, 0))))))</f>
        <v>2</v>
      </c>
      <c r="K42" s="942">
        <f t="shared" si="59"/>
        <v>0</v>
      </c>
      <c r="L42" s="412">
        <f t="shared" si="60"/>
        <v>0</v>
      </c>
      <c r="M42" s="484">
        <f t="shared" si="61"/>
        <v>15.25</v>
      </c>
      <c r="N42" s="374">
        <f>'WP1 Lighting Invetory'!J43</f>
        <v>64050</v>
      </c>
      <c r="O42" s="489">
        <f t="shared" si="62"/>
        <v>87.5</v>
      </c>
      <c r="P42" s="631">
        <f>'JAP-5 Unitized Lighting Costs'!D$21</f>
        <v>1.1760549751009928E-2</v>
      </c>
      <c r="Q42" s="631">
        <f>'JAP-5 Unitized Lighting Costs'!$D$45</f>
        <v>1.6887239205766267</v>
      </c>
      <c r="R42" s="631">
        <f>'JAP-5 Unitized Lighting Costs'!D$74</f>
        <v>2.3347618049905056E-2</v>
      </c>
      <c r="S42" s="631">
        <f>'JAP-5 Unitized Lighting Costs'!D$106</f>
        <v>6.7427002102556308</v>
      </c>
      <c r="T42" s="631">
        <f>'JAP-5 Unitized Lighting Costs'!$D$123</f>
        <v>5.3996051821243667E-2</v>
      </c>
      <c r="U42" s="417">
        <f t="shared" si="63"/>
        <v>0</v>
      </c>
      <c r="V42" s="417">
        <f t="shared" si="64"/>
        <v>0</v>
      </c>
      <c r="W42" s="417">
        <f t="shared" si="65"/>
        <v>2.0429165793666924</v>
      </c>
      <c r="X42" s="417">
        <f t="shared" si="66"/>
        <v>1.6856750525639077</v>
      </c>
      <c r="Y42" s="417">
        <f t="shared" si="67"/>
        <v>4.7246545343588204</v>
      </c>
      <c r="Z42" s="138">
        <f t="shared" si="68"/>
        <v>8.4532461662894214</v>
      </c>
      <c r="AA42" s="349"/>
      <c r="AB42" s="340">
        <f t="shared" si="69"/>
        <v>0</v>
      </c>
      <c r="AC42" s="340">
        <f t="shared" si="70"/>
        <v>0</v>
      </c>
      <c r="AD42" s="340">
        <f t="shared" si="71"/>
        <v>2.3347618049905056E-2</v>
      </c>
      <c r="AE42" s="340">
        <f t="shared" si="72"/>
        <v>1.9264857743587518E-2</v>
      </c>
      <c r="AF42" s="340">
        <f t="shared" si="73"/>
        <v>5.399605182124366E-2</v>
      </c>
      <c r="AG42" s="351">
        <f t="shared" si="74"/>
        <v>9.6608527614736234E-2</v>
      </c>
      <c r="AH42" s="364">
        <f t="shared" si="75"/>
        <v>0</v>
      </c>
      <c r="AI42" s="364">
        <f t="shared" si="76"/>
        <v>0</v>
      </c>
      <c r="AJ42" s="364">
        <f t="shared" si="77"/>
        <v>124.61791134136823</v>
      </c>
      <c r="AK42" s="364">
        <f t="shared" si="78"/>
        <v>102.82617820639837</v>
      </c>
      <c r="AL42" s="364">
        <f t="shared" si="79"/>
        <v>288.20392659588805</v>
      </c>
      <c r="AM42" s="364">
        <f t="shared" si="80"/>
        <v>515.64801614365467</v>
      </c>
      <c r="AN42" s="364">
        <f t="shared" si="81"/>
        <v>0</v>
      </c>
      <c r="AO42" s="364">
        <f t="shared" si="81"/>
        <v>0</v>
      </c>
      <c r="AP42" s="364">
        <f t="shared" si="81"/>
        <v>1495.4149360964188</v>
      </c>
      <c r="AQ42" s="364">
        <f t="shared" si="81"/>
        <v>1233.9141384767804</v>
      </c>
      <c r="AR42" s="364">
        <f t="shared" si="81"/>
        <v>3458.4471191506564</v>
      </c>
      <c r="AS42" s="364">
        <f t="shared" si="81"/>
        <v>6187.7761937238556</v>
      </c>
      <c r="AT42" s="383">
        <f t="shared" si="82"/>
        <v>0</v>
      </c>
    </row>
    <row r="43" spans="1:46">
      <c r="A43" s="176" t="str">
        <f>+A42</f>
        <v xml:space="preserve">52E </v>
      </c>
      <c r="B43" s="101"/>
      <c r="C43" s="366" t="str">
        <f>'WP1 Lighting Invetory'!C44</f>
        <v>Metal Halide</v>
      </c>
      <c r="D43" s="366" t="str">
        <f>'WP1 Lighting Invetory'!D44</f>
        <v>MH 400</v>
      </c>
      <c r="E43" s="366">
        <f>'WP1 Lighting Invetory'!E44</f>
        <v>400</v>
      </c>
      <c r="F43" s="366" t="str">
        <f>'WP1 Lighting Invetory'!G44</f>
        <v>Customer</v>
      </c>
      <c r="G43" s="521">
        <f>'WP1 Lighting Invetory'!H44</f>
        <v>57</v>
      </c>
      <c r="H43" s="993" t="s">
        <v>772</v>
      </c>
      <c r="I43" s="365" t="s">
        <v>236</v>
      </c>
      <c r="J43" s="380">
        <f>IF(C43="Light Emitting Diode",'WP10 O&amp;M Weighting Factor'!$B$26,IF('WP7 Condensed Sch. Level Costs'!C43="Sodium Vapor",'WP10 O&amp;M Weighting Factor'!$B$27,IF('WP7 Condensed Sch. Level Costs'!C43="Metal Halide",'WP10 O&amp;M Weighting Factor'!$B$28,IF('WP7 Condensed Sch. Level Costs'!C43="Mercury Vapor",'WP10 O&amp;M Weighting Factor'!$B$30,IF('WP7 Condensed Sch. Level Costs'!C43="Compact Flourescent",'WP10 O&amp;M Weighting Factor'!$B$29, IF(C43="Incandescent", 'WP10 O&amp;M Weighting Factor'!$B$31, 0))))))</f>
        <v>2</v>
      </c>
      <c r="K43" s="942">
        <f t="shared" si="59"/>
        <v>0</v>
      </c>
      <c r="L43" s="412">
        <f t="shared" si="60"/>
        <v>0</v>
      </c>
      <c r="M43" s="484">
        <f t="shared" si="61"/>
        <v>22.8</v>
      </c>
      <c r="N43" s="374">
        <f>'WP1 Lighting Invetory'!J44</f>
        <v>95760</v>
      </c>
      <c r="O43" s="489">
        <f t="shared" si="62"/>
        <v>140</v>
      </c>
      <c r="P43" s="631">
        <f>'JAP-5 Unitized Lighting Costs'!D$21</f>
        <v>1.1760549751009928E-2</v>
      </c>
      <c r="Q43" s="631">
        <f>'JAP-5 Unitized Lighting Costs'!$D$45</f>
        <v>1.6887239205766267</v>
      </c>
      <c r="R43" s="631">
        <f>'JAP-5 Unitized Lighting Costs'!D$74</f>
        <v>2.3347618049905056E-2</v>
      </c>
      <c r="S43" s="631">
        <f>'JAP-5 Unitized Lighting Costs'!D$106</f>
        <v>6.7427002102556308</v>
      </c>
      <c r="T43" s="631">
        <f>'JAP-5 Unitized Lighting Costs'!$D$123</f>
        <v>5.3996051821243667E-2</v>
      </c>
      <c r="U43" s="417">
        <f t="shared" si="63"/>
        <v>0</v>
      </c>
      <c r="V43" s="417">
        <f t="shared" si="64"/>
        <v>0</v>
      </c>
      <c r="W43" s="417">
        <f t="shared" si="65"/>
        <v>3.2686665269867077</v>
      </c>
      <c r="X43" s="417">
        <f t="shared" si="66"/>
        <v>2.6970800841022524</v>
      </c>
      <c r="Y43" s="417">
        <f t="shared" si="67"/>
        <v>7.5594472549741134</v>
      </c>
      <c r="Z43" s="138">
        <f t="shared" si="68"/>
        <v>13.525193866063074</v>
      </c>
      <c r="AA43" s="349"/>
      <c r="AB43" s="340">
        <f t="shared" si="69"/>
        <v>0</v>
      </c>
      <c r="AC43" s="340">
        <f t="shared" si="70"/>
        <v>0</v>
      </c>
      <c r="AD43" s="340">
        <f t="shared" si="71"/>
        <v>2.3347618049905056E-2</v>
      </c>
      <c r="AE43" s="340">
        <f t="shared" si="72"/>
        <v>1.9264857743587518E-2</v>
      </c>
      <c r="AF43" s="340">
        <f t="shared" si="73"/>
        <v>5.3996051821243667E-2</v>
      </c>
      <c r="AG43" s="351">
        <f t="shared" si="74"/>
        <v>9.6608527614736234E-2</v>
      </c>
      <c r="AH43" s="364">
        <f t="shared" si="75"/>
        <v>0</v>
      </c>
      <c r="AI43" s="364">
        <f t="shared" si="76"/>
        <v>0</v>
      </c>
      <c r="AJ43" s="364">
        <f t="shared" si="77"/>
        <v>186.31399203824233</v>
      </c>
      <c r="AK43" s="364">
        <f t="shared" si="78"/>
        <v>153.73356479382838</v>
      </c>
      <c r="AL43" s="364">
        <f t="shared" si="79"/>
        <v>430.88849353352447</v>
      </c>
      <c r="AM43" s="364">
        <f t="shared" si="80"/>
        <v>770.93605036559518</v>
      </c>
      <c r="AN43" s="364">
        <f t="shared" si="81"/>
        <v>0</v>
      </c>
      <c r="AO43" s="364">
        <f t="shared" si="81"/>
        <v>0</v>
      </c>
      <c r="AP43" s="364">
        <f t="shared" si="81"/>
        <v>2235.7679044589081</v>
      </c>
      <c r="AQ43" s="364">
        <f t="shared" si="81"/>
        <v>1844.8027775259407</v>
      </c>
      <c r="AR43" s="364">
        <f t="shared" si="81"/>
        <v>5170.6619224022934</v>
      </c>
      <c r="AS43" s="364">
        <f t="shared" si="81"/>
        <v>9251.2326043871417</v>
      </c>
      <c r="AT43" s="383">
        <f t="shared" si="82"/>
        <v>0</v>
      </c>
    </row>
    <row r="44" spans="1:46">
      <c r="A44" s="177" t="str">
        <f>+A43</f>
        <v xml:space="preserve">52E </v>
      </c>
      <c r="B44" s="178"/>
      <c r="C44" s="366" t="str">
        <f>'WP1 Lighting Invetory'!C45</f>
        <v>Metal Halide</v>
      </c>
      <c r="D44" s="366" t="str">
        <f>'WP1 Lighting Invetory'!D45</f>
        <v>MH 1000</v>
      </c>
      <c r="E44" s="366">
        <f>'WP1 Lighting Invetory'!E45</f>
        <v>1000</v>
      </c>
      <c r="F44" s="366" t="str">
        <f>'WP1 Lighting Invetory'!G45</f>
        <v>Customer</v>
      </c>
      <c r="G44" s="521">
        <f>'WP1 Lighting Invetory'!H45</f>
        <v>18</v>
      </c>
      <c r="H44" s="993" t="s">
        <v>772</v>
      </c>
      <c r="I44" s="365" t="s">
        <v>236</v>
      </c>
      <c r="J44" s="480">
        <f>IF(C44="Light Emitting Diode",'WP10 O&amp;M Weighting Factor'!$B$26,IF('WP7 Condensed Sch. Level Costs'!C44="Sodium Vapor",'WP10 O&amp;M Weighting Factor'!$B$27,IF('WP7 Condensed Sch. Level Costs'!C44="Metal Halide",'WP10 O&amp;M Weighting Factor'!$B$28,IF('WP7 Condensed Sch. Level Costs'!C44="Mercury Vapor",'WP10 O&amp;M Weighting Factor'!$B$30,IF('WP7 Condensed Sch. Level Costs'!C44="Compact Flourescent",'WP10 O&amp;M Weighting Factor'!$B$29, IF(C44="Incandescent", 'WP10 O&amp;M Weighting Factor'!$B$31, 0))))))</f>
        <v>2</v>
      </c>
      <c r="K44" s="942">
        <f t="shared" si="59"/>
        <v>0</v>
      </c>
      <c r="L44" s="415">
        <f t="shared" si="60"/>
        <v>0</v>
      </c>
      <c r="M44" s="485">
        <f t="shared" si="61"/>
        <v>18</v>
      </c>
      <c r="N44" s="374">
        <f>'WP1 Lighting Invetory'!J45</f>
        <v>75600</v>
      </c>
      <c r="O44" s="489">
        <f t="shared" si="62"/>
        <v>350</v>
      </c>
      <c r="P44" s="631">
        <f>'JAP-5 Unitized Lighting Costs'!D$21</f>
        <v>1.1760549751009928E-2</v>
      </c>
      <c r="Q44" s="631">
        <f>'JAP-5 Unitized Lighting Costs'!$D$45</f>
        <v>1.6887239205766267</v>
      </c>
      <c r="R44" s="631">
        <f>'JAP-5 Unitized Lighting Costs'!D$74</f>
        <v>2.3347618049905056E-2</v>
      </c>
      <c r="S44" s="631">
        <f>'JAP-5 Unitized Lighting Costs'!D$106</f>
        <v>6.7427002102556308</v>
      </c>
      <c r="T44" s="631">
        <f>'JAP-5 Unitized Lighting Costs'!$D$123</f>
        <v>5.3996051821243667E-2</v>
      </c>
      <c r="U44" s="417">
        <f t="shared" si="63"/>
        <v>0</v>
      </c>
      <c r="V44" s="417">
        <f t="shared" si="64"/>
        <v>0</v>
      </c>
      <c r="W44" s="417">
        <f t="shared" si="65"/>
        <v>8.1716663174667694</v>
      </c>
      <c r="X44" s="417">
        <f t="shared" si="66"/>
        <v>6.7427002102556308</v>
      </c>
      <c r="Y44" s="417">
        <f t="shared" si="67"/>
        <v>18.898618137435282</v>
      </c>
      <c r="Z44" s="138">
        <f t="shared" si="68"/>
        <v>33.812984665157686</v>
      </c>
      <c r="AA44" s="349"/>
      <c r="AB44" s="340">
        <f t="shared" si="69"/>
        <v>0</v>
      </c>
      <c r="AC44" s="340">
        <f t="shared" si="70"/>
        <v>0</v>
      </c>
      <c r="AD44" s="340">
        <f t="shared" si="71"/>
        <v>2.3347618049905056E-2</v>
      </c>
      <c r="AE44" s="340">
        <f t="shared" si="72"/>
        <v>1.9264857743587518E-2</v>
      </c>
      <c r="AF44" s="340">
        <f t="shared" si="73"/>
        <v>5.399605182124366E-2</v>
      </c>
      <c r="AG44" s="351">
        <f t="shared" si="74"/>
        <v>9.6608527614736234E-2</v>
      </c>
      <c r="AH44" s="364">
        <f t="shared" si="75"/>
        <v>0</v>
      </c>
      <c r="AI44" s="364">
        <f t="shared" si="76"/>
        <v>0</v>
      </c>
      <c r="AJ44" s="364">
        <f t="shared" si="77"/>
        <v>147.08999371440186</v>
      </c>
      <c r="AK44" s="364">
        <f t="shared" si="78"/>
        <v>121.36860378460136</v>
      </c>
      <c r="AL44" s="364">
        <f t="shared" si="79"/>
        <v>340.17512647383506</v>
      </c>
      <c r="AM44" s="364">
        <f t="shared" si="80"/>
        <v>608.6337239728382</v>
      </c>
      <c r="AN44" s="364">
        <f t="shared" si="81"/>
        <v>0</v>
      </c>
      <c r="AO44" s="364">
        <f t="shared" si="81"/>
        <v>0</v>
      </c>
      <c r="AP44" s="364">
        <f t="shared" si="81"/>
        <v>1765.0799245728222</v>
      </c>
      <c r="AQ44" s="364">
        <f t="shared" si="81"/>
        <v>1456.4232454152163</v>
      </c>
      <c r="AR44" s="364">
        <f t="shared" si="81"/>
        <v>4082.101517686021</v>
      </c>
      <c r="AS44" s="364">
        <f t="shared" si="81"/>
        <v>7303.6046876740584</v>
      </c>
      <c r="AT44" s="383">
        <f t="shared" si="82"/>
        <v>0</v>
      </c>
    </row>
    <row r="45" spans="1:46">
      <c r="A45" s="344" t="s">
        <v>214</v>
      </c>
      <c r="B45" s="345"/>
      <c r="C45" s="347"/>
      <c r="D45" s="346"/>
      <c r="E45" s="357"/>
      <c r="F45" s="346"/>
      <c r="G45" s="520"/>
      <c r="H45" s="388"/>
      <c r="I45" s="347"/>
      <c r="J45" s="346"/>
      <c r="K45" s="945"/>
      <c r="L45" s="388"/>
      <c r="M45" s="483"/>
      <c r="N45" s="373"/>
      <c r="O45" s="355"/>
      <c r="P45" s="630"/>
      <c r="Q45" s="630"/>
      <c r="R45" s="630"/>
      <c r="S45" s="630"/>
      <c r="T45" s="630"/>
      <c r="U45" s="386"/>
      <c r="V45" s="386"/>
      <c r="W45" s="386"/>
      <c r="X45" s="386"/>
      <c r="Y45" s="386"/>
      <c r="Z45" s="386"/>
      <c r="AA45" s="349"/>
      <c r="AB45" s="350"/>
    </row>
    <row r="46" spans="1:46">
      <c r="A46" s="174" t="s">
        <v>139</v>
      </c>
      <c r="B46" s="99" t="s">
        <v>779</v>
      </c>
      <c r="C46" s="366" t="str">
        <f>'WP1 Lighting Invetory'!C47</f>
        <v>Sodium Vapor</v>
      </c>
      <c r="D46" s="366" t="str">
        <f>'WP1 Lighting Invetory'!D47</f>
        <v>SV 050</v>
      </c>
      <c r="E46" s="366">
        <f>'WP1 Lighting Invetory'!E47</f>
        <v>50</v>
      </c>
      <c r="F46" s="366" t="str">
        <f>'WP1 Lighting Invetory'!G47</f>
        <v>Company</v>
      </c>
      <c r="G46" s="521">
        <f>'WP1 Lighting Invetory'!H47</f>
        <v>0</v>
      </c>
      <c r="H46" s="641">
        <f>'WP9 Sodium Vapor Cost Est.'!$D$20</f>
        <v>870.34</v>
      </c>
      <c r="I46" s="365" t="s">
        <v>210</v>
      </c>
      <c r="J46" s="380">
        <f>IF(C46="Light Emitting Diode",'WP10 O&amp;M Weighting Factor'!$B$26,IF('WP7 Condensed Sch. Level Costs'!C46="Sodium Vapor",'WP10 O&amp;M Weighting Factor'!$B$27,IF('WP7 Condensed Sch. Level Costs'!C46="Metal Halide",'WP10 O&amp;M Weighting Factor'!$B$28,IF('WP7 Condensed Sch. Level Costs'!C46="Mercury Vapor",'WP10 O&amp;M Weighting Factor'!$B$30,IF('WP7 Condensed Sch. Level Costs'!C46="Compact Flourescent",'WP10 O&amp;M Weighting Factor'!$B$29, IF(C46="Incandescent", 'WP10 O&amp;M Weighting Factor'!$B$31, 0))))))</f>
        <v>1</v>
      </c>
      <c r="K46" s="942">
        <f t="shared" ref="K46:K54" si="83">IF(I46="Yes",G46*J46,0)</f>
        <v>0</v>
      </c>
      <c r="L46" s="412">
        <f t="shared" ref="L46:L54" si="84">IF(F46="Company", G46*H46,0)</f>
        <v>0</v>
      </c>
      <c r="M46" s="484">
        <f t="shared" ref="M46:M54" si="85">E46*G46/1000</f>
        <v>0</v>
      </c>
      <c r="N46" s="487">
        <f>E46*4200*G46/1000</f>
        <v>0</v>
      </c>
      <c r="O46" s="489">
        <f t="shared" ref="O46:O54" si="86">E46*4200/1000/12</f>
        <v>17.5</v>
      </c>
      <c r="P46" s="631">
        <f>'JAP-5 Unitized Lighting Costs'!D$21</f>
        <v>1.1760549751009928E-2</v>
      </c>
      <c r="Q46" s="631">
        <f>'JAP-5 Unitized Lighting Costs'!$D$45</f>
        <v>1.6887239205766267</v>
      </c>
      <c r="R46" s="631">
        <f>'JAP-5 Unitized Lighting Costs'!D$74</f>
        <v>2.3347618049905056E-2</v>
      </c>
      <c r="S46" s="631">
        <f>'JAP-5 Unitized Lighting Costs'!D$106</f>
        <v>6.7427002102556308</v>
      </c>
      <c r="T46" s="631">
        <f>'JAP-5 Unitized Lighting Costs'!$D$123</f>
        <v>5.3996051821243667E-2</v>
      </c>
      <c r="U46" s="417">
        <f t="shared" ref="U46:U54" si="87">IF(F46="Company", H46*P46, 0)</f>
        <v>10.235676870293981</v>
      </c>
      <c r="V46" s="417">
        <f t="shared" ref="V46:V54" si="88">IF(I46="yes", J46*Q46, 0)</f>
        <v>1.6887239205766267</v>
      </c>
      <c r="W46" s="417">
        <f t="shared" ref="W46:W54" si="89">R46*O46</f>
        <v>0.40858331587333846</v>
      </c>
      <c r="X46" s="417">
        <f t="shared" ref="X46:X54" si="90">E46*S46/1000</f>
        <v>0.33713501051278155</v>
      </c>
      <c r="Y46" s="417">
        <f t="shared" ref="Y46:Y54" si="91">O46*T46</f>
        <v>0.94493090687176418</v>
      </c>
      <c r="Z46" s="138">
        <f t="shared" ref="Z46:Z54" si="92">SUM(U46:Y46)</f>
        <v>13.615050024128491</v>
      </c>
      <c r="AA46" s="349"/>
      <c r="AB46" s="340">
        <f t="shared" ref="AB46:AB54" si="93">IFERROR(U46/O46,0)</f>
        <v>0.58489582115965599</v>
      </c>
      <c r="AC46" s="340">
        <f t="shared" ref="AC46:AC54" si="94">IFERROR(V46/O46,0)</f>
        <v>9.6498509747235811E-2</v>
      </c>
      <c r="AD46" s="340">
        <f t="shared" ref="AD46:AD54" si="95">IFERROR(W46/O46,0)</f>
        <v>2.3347618049905056E-2</v>
      </c>
      <c r="AE46" s="340">
        <f t="shared" ref="AE46:AE54" si="96">IFERROR(X46/O46,0)</f>
        <v>1.9264857743587518E-2</v>
      </c>
      <c r="AF46" s="340">
        <f t="shared" ref="AF46:AF54" si="97">IFERROR(Y46/O46,0)</f>
        <v>5.3996051821243667E-2</v>
      </c>
      <c r="AG46" s="351">
        <f t="shared" ref="AG46:AG54" si="98">SUM(AB46:AF46)</f>
        <v>0.77800285852162809</v>
      </c>
      <c r="AH46" s="364">
        <f t="shared" ref="AH46:AH54" si="99">(U46*$G46)</f>
        <v>0</v>
      </c>
      <c r="AI46" s="364">
        <f t="shared" ref="AI46:AI54" si="100">(V46*$G46)</f>
        <v>0</v>
      </c>
      <c r="AJ46" s="364">
        <f t="shared" ref="AJ46:AJ54" si="101">(W46*$G46)</f>
        <v>0</v>
      </c>
      <c r="AK46" s="364">
        <f t="shared" ref="AK46:AK54" si="102">(X46*$G46)</f>
        <v>0</v>
      </c>
      <c r="AL46" s="364">
        <f t="shared" ref="AL46:AL54" si="103">(Y46*$G46)</f>
        <v>0</v>
      </c>
      <c r="AM46" s="364">
        <f t="shared" ref="AM46:AM54" si="104">SUM(AH46:AL46)</f>
        <v>0</v>
      </c>
      <c r="AN46" s="364">
        <f t="shared" ref="AN46:AN54" si="105">AH46*12</f>
        <v>0</v>
      </c>
      <c r="AO46" s="364">
        <f t="shared" ref="AO46:AO54" si="106">AI46*12</f>
        <v>0</v>
      </c>
      <c r="AP46" s="364">
        <f t="shared" ref="AP46:AP54" si="107">AJ46*12</f>
        <v>0</v>
      </c>
      <c r="AQ46" s="364">
        <f t="shared" ref="AQ46:AQ54" si="108">AK46*12</f>
        <v>0</v>
      </c>
      <c r="AR46" s="364">
        <f t="shared" ref="AR46:AR54" si="109">AL46*12</f>
        <v>0</v>
      </c>
      <c r="AS46" s="364">
        <f t="shared" ref="AS46:AS54" si="110">AM46*12</f>
        <v>0</v>
      </c>
      <c r="AT46" s="383">
        <f t="shared" ref="AT46:AT54" si="111">Z46*G46-AM46</f>
        <v>0</v>
      </c>
    </row>
    <row r="47" spans="1:46">
      <c r="A47" s="176" t="str">
        <f t="shared" ref="A47:A54" si="112">+A46</f>
        <v>53E - Company Owned</v>
      </c>
      <c r="B47" s="99" t="s">
        <v>779</v>
      </c>
      <c r="C47" s="366" t="str">
        <f>'WP1 Lighting Invetory'!C48</f>
        <v>Sodium Vapor</v>
      </c>
      <c r="D47" s="366" t="str">
        <f>'WP1 Lighting Invetory'!D48</f>
        <v>SV 070</v>
      </c>
      <c r="E47" s="366">
        <f>'WP1 Lighting Invetory'!E48</f>
        <v>70</v>
      </c>
      <c r="F47" s="366" t="str">
        <f>'WP1 Lighting Invetory'!G48</f>
        <v>Company</v>
      </c>
      <c r="G47" s="521">
        <f>'WP1 Lighting Invetory'!H48</f>
        <v>4553.083333333333</v>
      </c>
      <c r="H47" s="641">
        <f>'WP9 Sodium Vapor Cost Est.'!$D$21</f>
        <v>870.34</v>
      </c>
      <c r="I47" s="365" t="s">
        <v>210</v>
      </c>
      <c r="J47" s="380">
        <f>IF(C47="Light Emitting Diode",'WP10 O&amp;M Weighting Factor'!$B$26,IF('WP7 Condensed Sch. Level Costs'!C47="Sodium Vapor",'WP10 O&amp;M Weighting Factor'!$B$27,IF('WP7 Condensed Sch. Level Costs'!C47="Metal Halide",'WP10 O&amp;M Weighting Factor'!$B$28,IF('WP7 Condensed Sch. Level Costs'!C47="Mercury Vapor",'WP10 O&amp;M Weighting Factor'!$B$30,IF('WP7 Condensed Sch. Level Costs'!C47="Compact Flourescent",'WP10 O&amp;M Weighting Factor'!$B$29, IF(C47="Incandescent", 'WP10 O&amp;M Weighting Factor'!$B$31, 0))))))</f>
        <v>1</v>
      </c>
      <c r="K47" s="942">
        <f t="shared" si="83"/>
        <v>4553.083333333333</v>
      </c>
      <c r="L47" s="412">
        <f t="shared" si="84"/>
        <v>3962730.5483333333</v>
      </c>
      <c r="M47" s="484">
        <f t="shared" si="85"/>
        <v>318.71583333333331</v>
      </c>
      <c r="N47" s="374">
        <f>'WP1 Lighting Invetory'!J48</f>
        <v>1338606.5000000002</v>
      </c>
      <c r="O47" s="489">
        <f t="shared" si="86"/>
        <v>24.5</v>
      </c>
      <c r="P47" s="631">
        <f>'JAP-5 Unitized Lighting Costs'!D$21</f>
        <v>1.1760549751009928E-2</v>
      </c>
      <c r="Q47" s="631">
        <f>'JAP-5 Unitized Lighting Costs'!$D$45</f>
        <v>1.6887239205766267</v>
      </c>
      <c r="R47" s="631">
        <f>'JAP-5 Unitized Lighting Costs'!D$74</f>
        <v>2.3347618049905056E-2</v>
      </c>
      <c r="S47" s="631">
        <f>'JAP-5 Unitized Lighting Costs'!D$106</f>
        <v>6.7427002102556308</v>
      </c>
      <c r="T47" s="631">
        <f>'JAP-5 Unitized Lighting Costs'!$D$123</f>
        <v>5.3996051821243667E-2</v>
      </c>
      <c r="U47" s="417">
        <f t="shared" si="87"/>
        <v>10.235676870293981</v>
      </c>
      <c r="V47" s="417">
        <f t="shared" si="88"/>
        <v>1.6887239205766267</v>
      </c>
      <c r="W47" s="417">
        <f t="shared" si="89"/>
        <v>0.5720166422226739</v>
      </c>
      <c r="X47" s="417">
        <f t="shared" si="90"/>
        <v>0.47198901471789417</v>
      </c>
      <c r="Y47" s="417">
        <f t="shared" si="91"/>
        <v>1.3229032696204699</v>
      </c>
      <c r="Z47" s="138">
        <f t="shared" si="92"/>
        <v>14.291309717431645</v>
      </c>
      <c r="AA47" s="349"/>
      <c r="AB47" s="340">
        <f t="shared" si="93"/>
        <v>0.4177827293997543</v>
      </c>
      <c r="AC47" s="340">
        <f t="shared" si="94"/>
        <v>6.89275069623113E-2</v>
      </c>
      <c r="AD47" s="340">
        <f t="shared" si="95"/>
        <v>2.3347618049905056E-2</v>
      </c>
      <c r="AE47" s="340">
        <f t="shared" si="96"/>
        <v>1.9264857743587518E-2</v>
      </c>
      <c r="AF47" s="340">
        <f t="shared" si="97"/>
        <v>5.3996051821243667E-2</v>
      </c>
      <c r="AG47" s="351">
        <f t="shared" si="98"/>
        <v>0.58331876397680194</v>
      </c>
      <c r="AH47" s="364">
        <f t="shared" si="99"/>
        <v>46603.889763521016</v>
      </c>
      <c r="AI47" s="364">
        <f t="shared" si="100"/>
        <v>7688.9007373787617</v>
      </c>
      <c r="AJ47" s="364">
        <f t="shared" si="101"/>
        <v>2604.4394400933525</v>
      </c>
      <c r="AK47" s="364">
        <f t="shared" si="102"/>
        <v>2149.005316428465</v>
      </c>
      <c r="AL47" s="364">
        <f t="shared" si="103"/>
        <v>6023.2888285211338</v>
      </c>
      <c r="AM47" s="364">
        <f t="shared" si="104"/>
        <v>65069.524085942729</v>
      </c>
      <c r="AN47" s="364">
        <f t="shared" si="105"/>
        <v>559246.67716225213</v>
      </c>
      <c r="AO47" s="364">
        <f t="shared" si="106"/>
        <v>92266.808848545144</v>
      </c>
      <c r="AP47" s="364">
        <f t="shared" si="107"/>
        <v>31253.27328112023</v>
      </c>
      <c r="AQ47" s="364">
        <f t="shared" si="108"/>
        <v>25788.063797141578</v>
      </c>
      <c r="AR47" s="364">
        <f t="shared" si="109"/>
        <v>72279.465942253606</v>
      </c>
      <c r="AS47" s="364">
        <f t="shared" si="110"/>
        <v>780834.2890313128</v>
      </c>
      <c r="AT47" s="383">
        <f t="shared" si="111"/>
        <v>0</v>
      </c>
    </row>
    <row r="48" spans="1:46">
      <c r="A48" s="176" t="str">
        <f t="shared" si="112"/>
        <v>53E - Company Owned</v>
      </c>
      <c r="B48" s="99" t="s">
        <v>779</v>
      </c>
      <c r="C48" s="366" t="str">
        <f>'WP1 Lighting Invetory'!C49</f>
        <v>Sodium Vapor</v>
      </c>
      <c r="D48" s="366" t="str">
        <f>'WP1 Lighting Invetory'!D49</f>
        <v>SV 100</v>
      </c>
      <c r="E48" s="366">
        <f>'WP1 Lighting Invetory'!E49</f>
        <v>100</v>
      </c>
      <c r="F48" s="366" t="str">
        <f>'WP1 Lighting Invetory'!G49</f>
        <v>Company</v>
      </c>
      <c r="G48" s="521">
        <f>'WP1 Lighting Invetory'!H49</f>
        <v>31915.416666666668</v>
      </c>
      <c r="H48" s="641">
        <f>'WP9 Sodium Vapor Cost Est.'!$D$23</f>
        <v>821.04</v>
      </c>
      <c r="I48" s="365" t="s">
        <v>210</v>
      </c>
      <c r="J48" s="380">
        <f>IF(C48="Light Emitting Diode",'WP10 O&amp;M Weighting Factor'!$B$26,IF('WP7 Condensed Sch. Level Costs'!C48="Sodium Vapor",'WP10 O&amp;M Weighting Factor'!$B$27,IF('WP7 Condensed Sch. Level Costs'!C48="Metal Halide",'WP10 O&amp;M Weighting Factor'!$B$28,IF('WP7 Condensed Sch. Level Costs'!C48="Mercury Vapor",'WP10 O&amp;M Weighting Factor'!$B$30,IF('WP7 Condensed Sch. Level Costs'!C48="Compact Flourescent",'WP10 O&amp;M Weighting Factor'!$B$29, IF(C48="Incandescent", 'WP10 O&amp;M Weighting Factor'!$B$31, 0))))))</f>
        <v>1</v>
      </c>
      <c r="K48" s="942">
        <f t="shared" si="83"/>
        <v>31915.416666666668</v>
      </c>
      <c r="L48" s="412">
        <f t="shared" si="84"/>
        <v>26203833.699999999</v>
      </c>
      <c r="M48" s="484">
        <f t="shared" si="85"/>
        <v>3191.541666666667</v>
      </c>
      <c r="N48" s="374">
        <f>'WP1 Lighting Invetory'!J49</f>
        <v>13404475</v>
      </c>
      <c r="O48" s="489">
        <f t="shared" si="86"/>
        <v>35</v>
      </c>
      <c r="P48" s="631">
        <f>'JAP-5 Unitized Lighting Costs'!D$21</f>
        <v>1.1760549751009928E-2</v>
      </c>
      <c r="Q48" s="631">
        <f>'JAP-5 Unitized Lighting Costs'!$D$45</f>
        <v>1.6887239205766267</v>
      </c>
      <c r="R48" s="631">
        <f>'JAP-5 Unitized Lighting Costs'!D$74</f>
        <v>2.3347618049905056E-2</v>
      </c>
      <c r="S48" s="631">
        <f>'JAP-5 Unitized Lighting Costs'!D$106</f>
        <v>6.7427002102556308</v>
      </c>
      <c r="T48" s="631">
        <f>'JAP-5 Unitized Lighting Costs'!$D$123</f>
        <v>5.3996051821243667E-2</v>
      </c>
      <c r="U48" s="417">
        <f t="shared" si="87"/>
        <v>9.6558817675691913</v>
      </c>
      <c r="V48" s="417">
        <f t="shared" si="88"/>
        <v>1.6887239205766267</v>
      </c>
      <c r="W48" s="417">
        <f t="shared" si="89"/>
        <v>0.81716663174667692</v>
      </c>
      <c r="X48" s="417">
        <f t="shared" si="90"/>
        <v>0.6742700210255631</v>
      </c>
      <c r="Y48" s="417">
        <f t="shared" si="91"/>
        <v>1.8898618137435284</v>
      </c>
      <c r="Z48" s="138">
        <f t="shared" si="92"/>
        <v>14.725904154661585</v>
      </c>
      <c r="AA48" s="349"/>
      <c r="AB48" s="340">
        <f t="shared" si="93"/>
        <v>0.27588233621626262</v>
      </c>
      <c r="AC48" s="340">
        <f t="shared" si="94"/>
        <v>4.8249254873617906E-2</v>
      </c>
      <c r="AD48" s="340">
        <f t="shared" si="95"/>
        <v>2.3347618049905056E-2</v>
      </c>
      <c r="AE48" s="340">
        <f t="shared" si="96"/>
        <v>1.9264857743587518E-2</v>
      </c>
      <c r="AF48" s="340">
        <f t="shared" si="97"/>
        <v>5.3996051821243667E-2</v>
      </c>
      <c r="AG48" s="351">
        <f t="shared" si="98"/>
        <v>0.42074011870461675</v>
      </c>
      <c r="AH48" s="364">
        <f t="shared" si="99"/>
        <v>308171.48989604058</v>
      </c>
      <c r="AI48" s="364">
        <f t="shared" si="100"/>
        <v>53896.32756016995</v>
      </c>
      <c r="AJ48" s="364">
        <f t="shared" si="101"/>
        <v>26080.213538291755</v>
      </c>
      <c r="AK48" s="364">
        <f t="shared" si="102"/>
        <v>21519.60866687294</v>
      </c>
      <c r="AL48" s="364">
        <f t="shared" si="103"/>
        <v>60315.727228047101</v>
      </c>
      <c r="AM48" s="364">
        <f t="shared" si="104"/>
        <v>469983.36688942235</v>
      </c>
      <c r="AN48" s="364">
        <f t="shared" si="105"/>
        <v>3698057.8787524868</v>
      </c>
      <c r="AO48" s="364">
        <f t="shared" si="106"/>
        <v>646755.93072203943</v>
      </c>
      <c r="AP48" s="364">
        <f t="shared" si="107"/>
        <v>312962.56245950109</v>
      </c>
      <c r="AQ48" s="364">
        <f t="shared" si="108"/>
        <v>258235.30400247528</v>
      </c>
      <c r="AR48" s="364">
        <f t="shared" si="109"/>
        <v>723788.72673656524</v>
      </c>
      <c r="AS48" s="364">
        <f t="shared" si="110"/>
        <v>5639800.4026730685</v>
      </c>
      <c r="AT48" s="383">
        <f t="shared" si="111"/>
        <v>0</v>
      </c>
    </row>
    <row r="49" spans="1:46">
      <c r="A49" s="176" t="str">
        <f t="shared" si="112"/>
        <v>53E - Company Owned</v>
      </c>
      <c r="B49" s="99" t="s">
        <v>779</v>
      </c>
      <c r="C49" s="366" t="str">
        <f>'WP1 Lighting Invetory'!C50</f>
        <v>Sodium Vapor</v>
      </c>
      <c r="D49" s="366" t="str">
        <f>'WP1 Lighting Invetory'!D50</f>
        <v>SV 150</v>
      </c>
      <c r="E49" s="366">
        <f>'WP1 Lighting Invetory'!E50</f>
        <v>150</v>
      </c>
      <c r="F49" s="366" t="str">
        <f>'WP1 Lighting Invetory'!G50</f>
        <v>Company</v>
      </c>
      <c r="G49" s="521">
        <f>'WP1 Lighting Invetory'!H50</f>
        <v>3831.6666666666665</v>
      </c>
      <c r="H49" s="641">
        <f>'WP9 Sodium Vapor Cost Est.'!$D$24</f>
        <v>822.4</v>
      </c>
      <c r="I49" s="365" t="s">
        <v>210</v>
      </c>
      <c r="J49" s="380">
        <f>IF(C49="Light Emitting Diode",'WP10 O&amp;M Weighting Factor'!$B$26,IF('WP7 Condensed Sch. Level Costs'!C49="Sodium Vapor",'WP10 O&amp;M Weighting Factor'!$B$27,IF('WP7 Condensed Sch. Level Costs'!C49="Metal Halide",'WP10 O&amp;M Weighting Factor'!$B$28,IF('WP7 Condensed Sch. Level Costs'!C49="Mercury Vapor",'WP10 O&amp;M Weighting Factor'!$B$30,IF('WP7 Condensed Sch. Level Costs'!C49="Compact Flourescent",'WP10 O&amp;M Weighting Factor'!$B$29, IF(C49="Incandescent", 'WP10 O&amp;M Weighting Factor'!$B$31, 0))))))</f>
        <v>1</v>
      </c>
      <c r="K49" s="942">
        <f t="shared" si="83"/>
        <v>3831.6666666666665</v>
      </c>
      <c r="L49" s="412">
        <f t="shared" si="84"/>
        <v>3151162.6666666665</v>
      </c>
      <c r="M49" s="484">
        <f t="shared" si="85"/>
        <v>574.75</v>
      </c>
      <c r="N49" s="374">
        <f>'WP1 Lighting Invetory'!J50</f>
        <v>2413950</v>
      </c>
      <c r="O49" s="489">
        <f t="shared" si="86"/>
        <v>52.5</v>
      </c>
      <c r="P49" s="631">
        <f>'JAP-5 Unitized Lighting Costs'!D$21</f>
        <v>1.1760549751009928E-2</v>
      </c>
      <c r="Q49" s="631">
        <f>'JAP-5 Unitized Lighting Costs'!$D$45</f>
        <v>1.6887239205766267</v>
      </c>
      <c r="R49" s="631">
        <f>'JAP-5 Unitized Lighting Costs'!D$74</f>
        <v>2.3347618049905056E-2</v>
      </c>
      <c r="S49" s="631">
        <f>'JAP-5 Unitized Lighting Costs'!D$106</f>
        <v>6.7427002102556308</v>
      </c>
      <c r="T49" s="631">
        <f>'JAP-5 Unitized Lighting Costs'!$D$123</f>
        <v>5.3996051821243667E-2</v>
      </c>
      <c r="U49" s="417">
        <f t="shared" si="87"/>
        <v>9.6718761152305639</v>
      </c>
      <c r="V49" s="417">
        <f t="shared" si="88"/>
        <v>1.6887239205766267</v>
      </c>
      <c r="W49" s="417">
        <f t="shared" si="89"/>
        <v>1.2257499476200155</v>
      </c>
      <c r="X49" s="417">
        <f t="shared" si="90"/>
        <v>1.0114050315383445</v>
      </c>
      <c r="Y49" s="417">
        <f t="shared" si="91"/>
        <v>2.8347927206152925</v>
      </c>
      <c r="Z49" s="138">
        <f t="shared" si="92"/>
        <v>16.432547735580844</v>
      </c>
      <c r="AA49" s="349"/>
      <c r="AB49" s="340">
        <f t="shared" si="93"/>
        <v>0.1842262117186774</v>
      </c>
      <c r="AC49" s="340">
        <f t="shared" si="94"/>
        <v>3.2166169915745273E-2</v>
      </c>
      <c r="AD49" s="340">
        <f t="shared" si="95"/>
        <v>2.3347618049905056E-2</v>
      </c>
      <c r="AE49" s="340">
        <f t="shared" si="96"/>
        <v>1.9264857743587514E-2</v>
      </c>
      <c r="AF49" s="340">
        <f t="shared" si="97"/>
        <v>5.3996051821243667E-2</v>
      </c>
      <c r="AG49" s="351">
        <f t="shared" si="98"/>
        <v>0.31300090924915891</v>
      </c>
      <c r="AH49" s="364">
        <f t="shared" si="99"/>
        <v>37059.405314858443</v>
      </c>
      <c r="AI49" s="364">
        <f t="shared" si="100"/>
        <v>6470.6271556761076</v>
      </c>
      <c r="AJ49" s="364">
        <f t="shared" si="101"/>
        <v>4696.6652159640262</v>
      </c>
      <c r="AK49" s="364">
        <f t="shared" si="102"/>
        <v>3875.3669458444233</v>
      </c>
      <c r="AL49" s="364">
        <f t="shared" si="103"/>
        <v>10861.980774490929</v>
      </c>
      <c r="AM49" s="364">
        <f t="shared" si="104"/>
        <v>62964.045406833924</v>
      </c>
      <c r="AN49" s="364">
        <f t="shared" si="105"/>
        <v>444712.86377830128</v>
      </c>
      <c r="AO49" s="364">
        <f t="shared" si="106"/>
        <v>77647.525868113298</v>
      </c>
      <c r="AP49" s="364">
        <f t="shared" si="107"/>
        <v>56359.982591568318</v>
      </c>
      <c r="AQ49" s="364">
        <f t="shared" si="108"/>
        <v>46504.403350133078</v>
      </c>
      <c r="AR49" s="364">
        <f t="shared" si="109"/>
        <v>130343.76929389115</v>
      </c>
      <c r="AS49" s="364">
        <f t="shared" si="110"/>
        <v>755568.54488200706</v>
      </c>
      <c r="AT49" s="383">
        <f t="shared" si="111"/>
        <v>0</v>
      </c>
    </row>
    <row r="50" spans="1:46">
      <c r="A50" s="176" t="str">
        <f t="shared" si="112"/>
        <v>53E - Company Owned</v>
      </c>
      <c r="B50" s="99" t="s">
        <v>779</v>
      </c>
      <c r="C50" s="366" t="str">
        <f>'WP1 Lighting Invetory'!C51</f>
        <v>Sodium Vapor</v>
      </c>
      <c r="D50" s="366" t="str">
        <f>'WP1 Lighting Invetory'!D51</f>
        <v>SV 200</v>
      </c>
      <c r="E50" s="366">
        <f>'WP1 Lighting Invetory'!E51</f>
        <v>200</v>
      </c>
      <c r="F50" s="366" t="str">
        <f>'WP1 Lighting Invetory'!G51</f>
        <v>Company</v>
      </c>
      <c r="G50" s="521">
        <f>'WP1 Lighting Invetory'!H51</f>
        <v>5052.583333333333</v>
      </c>
      <c r="H50" s="641">
        <f>'WP9 Sodium Vapor Cost Est.'!$D$26</f>
        <v>869.01</v>
      </c>
      <c r="I50" s="365" t="s">
        <v>210</v>
      </c>
      <c r="J50" s="380">
        <f>IF(C50="Light Emitting Diode",'WP10 O&amp;M Weighting Factor'!$B$26,IF('WP7 Condensed Sch. Level Costs'!C50="Sodium Vapor",'WP10 O&amp;M Weighting Factor'!$B$27,IF('WP7 Condensed Sch. Level Costs'!C50="Metal Halide",'WP10 O&amp;M Weighting Factor'!$B$28,IF('WP7 Condensed Sch. Level Costs'!C50="Mercury Vapor",'WP10 O&amp;M Weighting Factor'!$B$30,IF('WP7 Condensed Sch. Level Costs'!C50="Compact Flourescent",'WP10 O&amp;M Weighting Factor'!$B$29, IF(C50="Incandescent", 'WP10 O&amp;M Weighting Factor'!$B$31, 0))))))</f>
        <v>1</v>
      </c>
      <c r="K50" s="942">
        <f t="shared" si="83"/>
        <v>5052.583333333333</v>
      </c>
      <c r="L50" s="412">
        <f t="shared" si="84"/>
        <v>4390745.4424999999</v>
      </c>
      <c r="M50" s="484">
        <f t="shared" si="85"/>
        <v>1010.5166666666667</v>
      </c>
      <c r="N50" s="374">
        <f>'WP1 Lighting Invetory'!J51</f>
        <v>4244170</v>
      </c>
      <c r="O50" s="489">
        <f t="shared" si="86"/>
        <v>70</v>
      </c>
      <c r="P50" s="631">
        <f>'JAP-5 Unitized Lighting Costs'!D$21</f>
        <v>1.1760549751009928E-2</v>
      </c>
      <c r="Q50" s="631">
        <f>'JAP-5 Unitized Lighting Costs'!$D$45</f>
        <v>1.6887239205766267</v>
      </c>
      <c r="R50" s="631">
        <f>'JAP-5 Unitized Lighting Costs'!D$74</f>
        <v>2.3347618049905056E-2</v>
      </c>
      <c r="S50" s="631">
        <f>'JAP-5 Unitized Lighting Costs'!D$106</f>
        <v>6.7427002102556308</v>
      </c>
      <c r="T50" s="631">
        <f>'JAP-5 Unitized Lighting Costs'!$D$123</f>
        <v>5.3996051821243667E-2</v>
      </c>
      <c r="U50" s="417">
        <f t="shared" si="87"/>
        <v>10.220035339125138</v>
      </c>
      <c r="V50" s="417">
        <f t="shared" si="88"/>
        <v>1.6887239205766267</v>
      </c>
      <c r="W50" s="417">
        <f t="shared" si="89"/>
        <v>1.6343332634933538</v>
      </c>
      <c r="X50" s="417">
        <f t="shared" si="90"/>
        <v>1.3485400420511262</v>
      </c>
      <c r="Y50" s="417">
        <f t="shared" si="91"/>
        <v>3.7797236274870567</v>
      </c>
      <c r="Z50" s="138">
        <f t="shared" si="92"/>
        <v>18.671356192733299</v>
      </c>
      <c r="AA50" s="349"/>
      <c r="AB50" s="340">
        <f t="shared" si="93"/>
        <v>0.14600050484464483</v>
      </c>
      <c r="AC50" s="340">
        <f t="shared" si="94"/>
        <v>2.4124627436808953E-2</v>
      </c>
      <c r="AD50" s="340">
        <f t="shared" si="95"/>
        <v>2.3347618049905056E-2</v>
      </c>
      <c r="AE50" s="340">
        <f t="shared" si="96"/>
        <v>1.9264857743587518E-2</v>
      </c>
      <c r="AF50" s="340">
        <f t="shared" si="97"/>
        <v>5.3996051821243667E-2</v>
      </c>
      <c r="AG50" s="351">
        <f t="shared" si="98"/>
        <v>0.26673365989619002</v>
      </c>
      <c r="AH50" s="364">
        <f t="shared" si="99"/>
        <v>51637.580220541349</v>
      </c>
      <c r="AI50" s="364">
        <f t="shared" si="100"/>
        <v>8532.4183357067868</v>
      </c>
      <c r="AJ50" s="364">
        <f t="shared" si="101"/>
        <v>8257.6050082387937</v>
      </c>
      <c r="AK50" s="364">
        <f t="shared" si="102"/>
        <v>6813.6109408001521</v>
      </c>
      <c r="AL50" s="364">
        <f t="shared" si="103"/>
        <v>19097.36860484731</v>
      </c>
      <c r="AM50" s="364">
        <f t="shared" si="104"/>
        <v>94338.583110134379</v>
      </c>
      <c r="AN50" s="364">
        <f t="shared" si="105"/>
        <v>619650.96264649625</v>
      </c>
      <c r="AO50" s="364">
        <f t="shared" si="106"/>
        <v>102389.02002848143</v>
      </c>
      <c r="AP50" s="364">
        <f t="shared" si="107"/>
        <v>99091.260098865518</v>
      </c>
      <c r="AQ50" s="364">
        <f t="shared" si="108"/>
        <v>81763.331289601832</v>
      </c>
      <c r="AR50" s="364">
        <f t="shared" si="109"/>
        <v>229168.42325816772</v>
      </c>
      <c r="AS50" s="364">
        <f t="shared" si="110"/>
        <v>1132062.9973216127</v>
      </c>
      <c r="AT50" s="383">
        <f t="shared" si="111"/>
        <v>0</v>
      </c>
    </row>
    <row r="51" spans="1:46">
      <c r="A51" s="176" t="str">
        <f t="shared" si="112"/>
        <v>53E - Company Owned</v>
      </c>
      <c r="B51" s="99" t="s">
        <v>779</v>
      </c>
      <c r="C51" s="366" t="str">
        <f>'WP1 Lighting Invetory'!C52</f>
        <v>Sodium Vapor</v>
      </c>
      <c r="D51" s="366" t="str">
        <f>'WP1 Lighting Invetory'!D52</f>
        <v>SV 250</v>
      </c>
      <c r="E51" s="366">
        <f>'WP1 Lighting Invetory'!E52</f>
        <v>250</v>
      </c>
      <c r="F51" s="366" t="str">
        <f>'WP1 Lighting Invetory'!G52</f>
        <v>Company</v>
      </c>
      <c r="G51" s="521">
        <f>'WP1 Lighting Invetory'!H52</f>
        <v>1737.8333333333333</v>
      </c>
      <c r="H51" s="641">
        <f>'WP9 Sodium Vapor Cost Est.'!$D$27</f>
        <v>884.18</v>
      </c>
      <c r="I51" s="365" t="s">
        <v>210</v>
      </c>
      <c r="J51" s="380">
        <f>IF(C51="Light Emitting Diode",'WP10 O&amp;M Weighting Factor'!$B$26,IF('WP7 Condensed Sch. Level Costs'!C51="Sodium Vapor",'WP10 O&amp;M Weighting Factor'!$B$27,IF('WP7 Condensed Sch. Level Costs'!C51="Metal Halide",'WP10 O&amp;M Weighting Factor'!$B$28,IF('WP7 Condensed Sch. Level Costs'!C51="Mercury Vapor",'WP10 O&amp;M Weighting Factor'!$B$30,IF('WP7 Condensed Sch. Level Costs'!C51="Compact Flourescent",'WP10 O&amp;M Weighting Factor'!$B$29, IF(C51="Incandescent", 'WP10 O&amp;M Weighting Factor'!$B$31, 0))))))</f>
        <v>1</v>
      </c>
      <c r="K51" s="942">
        <f t="shared" si="83"/>
        <v>1737.8333333333333</v>
      </c>
      <c r="L51" s="412">
        <f t="shared" si="84"/>
        <v>1536557.4766666666</v>
      </c>
      <c r="M51" s="484">
        <f t="shared" si="85"/>
        <v>434.45833333333331</v>
      </c>
      <c r="N51" s="374">
        <f>'WP1 Lighting Invetory'!J52</f>
        <v>1824725</v>
      </c>
      <c r="O51" s="489">
        <f t="shared" si="86"/>
        <v>87.5</v>
      </c>
      <c r="P51" s="631">
        <f>'JAP-5 Unitized Lighting Costs'!D$21</f>
        <v>1.1760549751009928E-2</v>
      </c>
      <c r="Q51" s="631">
        <f>'JAP-5 Unitized Lighting Costs'!$D$45</f>
        <v>1.6887239205766267</v>
      </c>
      <c r="R51" s="631">
        <f>'JAP-5 Unitized Lighting Costs'!D$74</f>
        <v>2.3347618049905056E-2</v>
      </c>
      <c r="S51" s="631">
        <f>'JAP-5 Unitized Lighting Costs'!D$106</f>
        <v>6.7427002102556308</v>
      </c>
      <c r="T51" s="631">
        <f>'JAP-5 Unitized Lighting Costs'!$D$123</f>
        <v>5.3996051821243667E-2</v>
      </c>
      <c r="U51" s="417">
        <f t="shared" si="87"/>
        <v>10.398442878847957</v>
      </c>
      <c r="V51" s="417">
        <f t="shared" si="88"/>
        <v>1.6887239205766267</v>
      </c>
      <c r="W51" s="417">
        <f t="shared" si="89"/>
        <v>2.0429165793666924</v>
      </c>
      <c r="X51" s="417">
        <f t="shared" si="90"/>
        <v>1.6856750525639077</v>
      </c>
      <c r="Y51" s="417">
        <f t="shared" si="91"/>
        <v>4.7246545343588204</v>
      </c>
      <c r="Z51" s="138">
        <f t="shared" si="92"/>
        <v>20.540412965714005</v>
      </c>
      <c r="AA51" s="349"/>
      <c r="AB51" s="340">
        <f t="shared" si="93"/>
        <v>0.1188393471868338</v>
      </c>
      <c r="AC51" s="340">
        <f t="shared" si="94"/>
        <v>1.9299701949447162E-2</v>
      </c>
      <c r="AD51" s="340">
        <f t="shared" si="95"/>
        <v>2.3347618049905056E-2</v>
      </c>
      <c r="AE51" s="340">
        <f t="shared" si="96"/>
        <v>1.9264857743587518E-2</v>
      </c>
      <c r="AF51" s="340">
        <f t="shared" si="97"/>
        <v>5.399605182124366E-2</v>
      </c>
      <c r="AG51" s="351">
        <f t="shared" si="98"/>
        <v>0.23474757675101721</v>
      </c>
      <c r="AH51" s="364">
        <f t="shared" si="99"/>
        <v>18070.760649624608</v>
      </c>
      <c r="AI51" s="364">
        <f t="shared" si="100"/>
        <v>2934.7207199754143</v>
      </c>
      <c r="AJ51" s="364">
        <f t="shared" si="101"/>
        <v>3550.2485288427501</v>
      </c>
      <c r="AK51" s="364">
        <f t="shared" si="102"/>
        <v>2929.4222955139776</v>
      </c>
      <c r="AL51" s="364">
        <f t="shared" si="103"/>
        <v>8210.6621382932371</v>
      </c>
      <c r="AM51" s="364">
        <f t="shared" si="104"/>
        <v>35695.814332249989</v>
      </c>
      <c r="AN51" s="364">
        <f t="shared" si="105"/>
        <v>216849.1277954953</v>
      </c>
      <c r="AO51" s="364">
        <f t="shared" si="106"/>
        <v>35216.648639704974</v>
      </c>
      <c r="AP51" s="364">
        <f t="shared" si="107"/>
        <v>42602.982346113</v>
      </c>
      <c r="AQ51" s="364">
        <f t="shared" si="108"/>
        <v>35153.067546167731</v>
      </c>
      <c r="AR51" s="364">
        <f t="shared" si="109"/>
        <v>98527.945659518853</v>
      </c>
      <c r="AS51" s="364">
        <f t="shared" si="110"/>
        <v>428349.7719869999</v>
      </c>
      <c r="AT51" s="383">
        <f t="shared" si="111"/>
        <v>0</v>
      </c>
    </row>
    <row r="52" spans="1:46">
      <c r="A52" s="176" t="str">
        <f t="shared" si="112"/>
        <v>53E - Company Owned</v>
      </c>
      <c r="B52" s="99" t="s">
        <v>779</v>
      </c>
      <c r="C52" s="366" t="str">
        <f>'WP1 Lighting Invetory'!C53</f>
        <v>Sodium Vapor</v>
      </c>
      <c r="D52" s="366" t="str">
        <f>'WP1 Lighting Invetory'!D53</f>
        <v>SV 310</v>
      </c>
      <c r="E52" s="366">
        <f>'WP1 Lighting Invetory'!E53</f>
        <v>310</v>
      </c>
      <c r="F52" s="366" t="str">
        <f>'WP1 Lighting Invetory'!G53</f>
        <v>Company</v>
      </c>
      <c r="G52" s="521">
        <f>'WP1 Lighting Invetory'!H53</f>
        <v>16.583333333333332</v>
      </c>
      <c r="H52" s="641">
        <f>'WP9 Sodium Vapor Cost Est.'!$D$28</f>
        <v>919.12</v>
      </c>
      <c r="I52" s="365" t="s">
        <v>210</v>
      </c>
      <c r="J52" s="380">
        <f>IF(C52="Light Emitting Diode",'WP10 O&amp;M Weighting Factor'!$B$26,IF('WP7 Condensed Sch. Level Costs'!C52="Sodium Vapor",'WP10 O&amp;M Weighting Factor'!$B$27,IF('WP7 Condensed Sch. Level Costs'!C52="Metal Halide",'WP10 O&amp;M Weighting Factor'!$B$28,IF('WP7 Condensed Sch. Level Costs'!C52="Mercury Vapor",'WP10 O&amp;M Weighting Factor'!$B$30,IF('WP7 Condensed Sch. Level Costs'!C52="Compact Flourescent",'WP10 O&amp;M Weighting Factor'!$B$29, IF(C52="Incandescent", 'WP10 O&amp;M Weighting Factor'!$B$31, 0))))))</f>
        <v>1</v>
      </c>
      <c r="K52" s="942">
        <f t="shared" si="83"/>
        <v>16.583333333333332</v>
      </c>
      <c r="L52" s="412">
        <f t="shared" si="84"/>
        <v>15242.073333333332</v>
      </c>
      <c r="M52" s="484">
        <f t="shared" si="85"/>
        <v>5.1408333333333331</v>
      </c>
      <c r="N52" s="374">
        <f>'WP1 Lighting Invetory'!J53</f>
        <v>21591.5</v>
      </c>
      <c r="O52" s="489">
        <f t="shared" si="86"/>
        <v>108.5</v>
      </c>
      <c r="P52" s="631">
        <f>'JAP-5 Unitized Lighting Costs'!D$21</f>
        <v>1.1760549751009928E-2</v>
      </c>
      <c r="Q52" s="631">
        <f>'JAP-5 Unitized Lighting Costs'!$D$45</f>
        <v>1.6887239205766267</v>
      </c>
      <c r="R52" s="631">
        <f>'JAP-5 Unitized Lighting Costs'!D$74</f>
        <v>2.3347618049905056E-2</v>
      </c>
      <c r="S52" s="631">
        <f>'JAP-5 Unitized Lighting Costs'!D$106</f>
        <v>6.7427002102556308</v>
      </c>
      <c r="T52" s="631">
        <f>'JAP-5 Unitized Lighting Costs'!$D$123</f>
        <v>5.3996051821243667E-2</v>
      </c>
      <c r="U52" s="417">
        <f t="shared" si="87"/>
        <v>10.809356487148245</v>
      </c>
      <c r="V52" s="417">
        <f t="shared" si="88"/>
        <v>1.6887239205766267</v>
      </c>
      <c r="W52" s="417">
        <f t="shared" si="89"/>
        <v>2.5332165584146984</v>
      </c>
      <c r="X52" s="417">
        <f t="shared" si="90"/>
        <v>2.0902370651792457</v>
      </c>
      <c r="Y52" s="417">
        <f t="shared" si="91"/>
        <v>5.8585716226049378</v>
      </c>
      <c r="Z52" s="138">
        <f t="shared" si="92"/>
        <v>22.980105653923754</v>
      </c>
      <c r="AA52" s="349"/>
      <c r="AB52" s="340">
        <f t="shared" si="93"/>
        <v>9.9625405411504553E-2</v>
      </c>
      <c r="AC52" s="340">
        <f t="shared" si="94"/>
        <v>1.5564275765683195E-2</v>
      </c>
      <c r="AD52" s="340">
        <f t="shared" si="95"/>
        <v>2.3347618049905053E-2</v>
      </c>
      <c r="AE52" s="340">
        <f t="shared" si="96"/>
        <v>1.9264857743587518E-2</v>
      </c>
      <c r="AF52" s="340">
        <f t="shared" si="97"/>
        <v>5.3996051821243667E-2</v>
      </c>
      <c r="AG52" s="351">
        <f t="shared" si="98"/>
        <v>0.21179820879192399</v>
      </c>
      <c r="AH52" s="364">
        <f t="shared" si="99"/>
        <v>179.25516174520837</v>
      </c>
      <c r="AI52" s="364">
        <f t="shared" si="100"/>
        <v>28.004671682895722</v>
      </c>
      <c r="AJ52" s="364">
        <f t="shared" si="101"/>
        <v>42.009174593710412</v>
      </c>
      <c r="AK52" s="364">
        <f t="shared" si="102"/>
        <v>34.663097997555823</v>
      </c>
      <c r="AL52" s="364">
        <f t="shared" si="103"/>
        <v>97.154646074865212</v>
      </c>
      <c r="AM52" s="364">
        <f t="shared" si="104"/>
        <v>381.08675209423552</v>
      </c>
      <c r="AN52" s="364">
        <f t="shared" si="105"/>
        <v>2151.0619409425003</v>
      </c>
      <c r="AO52" s="364">
        <f t="shared" si="106"/>
        <v>336.05606019474868</v>
      </c>
      <c r="AP52" s="364">
        <f t="shared" si="107"/>
        <v>504.11009512452495</v>
      </c>
      <c r="AQ52" s="364">
        <f t="shared" si="108"/>
        <v>415.95717597066988</v>
      </c>
      <c r="AR52" s="364">
        <f t="shared" si="109"/>
        <v>1165.8557528983824</v>
      </c>
      <c r="AS52" s="364">
        <f t="shared" si="110"/>
        <v>4573.0410251308258</v>
      </c>
      <c r="AT52" s="383">
        <f t="shared" si="111"/>
        <v>0</v>
      </c>
    </row>
    <row r="53" spans="1:46">
      <c r="A53" s="176" t="str">
        <f t="shared" si="112"/>
        <v>53E - Company Owned</v>
      </c>
      <c r="B53" s="99" t="s">
        <v>779</v>
      </c>
      <c r="C53" s="366" t="str">
        <f>'WP1 Lighting Invetory'!C54</f>
        <v>Sodium Vapor</v>
      </c>
      <c r="D53" s="366" t="str">
        <f>'WP1 Lighting Invetory'!D54</f>
        <v>SV 400</v>
      </c>
      <c r="E53" s="366">
        <f>'WP1 Lighting Invetory'!E54</f>
        <v>400</v>
      </c>
      <c r="F53" s="366" t="str">
        <f>'WP1 Lighting Invetory'!G54</f>
        <v>Company</v>
      </c>
      <c r="G53" s="521">
        <f>'WP1 Lighting Invetory'!H54</f>
        <v>1004.5833333333334</v>
      </c>
      <c r="H53" s="641">
        <f>'WP9 Sodium Vapor Cost Est.'!$D$29</f>
        <v>984.66</v>
      </c>
      <c r="I53" s="365" t="s">
        <v>210</v>
      </c>
      <c r="J53" s="380">
        <f>IF(C53="Light Emitting Diode",'WP10 O&amp;M Weighting Factor'!$B$26,IF('WP7 Condensed Sch. Level Costs'!C53="Sodium Vapor",'WP10 O&amp;M Weighting Factor'!$B$27,IF('WP7 Condensed Sch. Level Costs'!C53="Metal Halide",'WP10 O&amp;M Weighting Factor'!$B$28,IF('WP7 Condensed Sch. Level Costs'!C53="Mercury Vapor",'WP10 O&amp;M Weighting Factor'!$B$30,IF('WP7 Condensed Sch. Level Costs'!C53="Compact Flourescent",'WP10 O&amp;M Weighting Factor'!$B$29, IF(C53="Incandescent", 'WP10 O&amp;M Weighting Factor'!$B$31, 0))))))</f>
        <v>1</v>
      </c>
      <c r="K53" s="942">
        <f t="shared" si="83"/>
        <v>1004.5833333333334</v>
      </c>
      <c r="L53" s="412">
        <f t="shared" si="84"/>
        <v>989173.02500000002</v>
      </c>
      <c r="M53" s="484">
        <f t="shared" si="85"/>
        <v>401.83333333333337</v>
      </c>
      <c r="N53" s="374">
        <f>'WP1 Lighting Invetory'!J54</f>
        <v>1687700</v>
      </c>
      <c r="O53" s="489">
        <f t="shared" si="86"/>
        <v>140</v>
      </c>
      <c r="P53" s="631">
        <f>'JAP-5 Unitized Lighting Costs'!D$21</f>
        <v>1.1760549751009928E-2</v>
      </c>
      <c r="Q53" s="631">
        <f>'JAP-5 Unitized Lighting Costs'!$D$45</f>
        <v>1.6887239205766267</v>
      </c>
      <c r="R53" s="631">
        <f>'JAP-5 Unitized Lighting Costs'!D$74</f>
        <v>2.3347618049905056E-2</v>
      </c>
      <c r="S53" s="631">
        <f>'JAP-5 Unitized Lighting Costs'!D$106</f>
        <v>6.7427002102556308</v>
      </c>
      <c r="T53" s="631">
        <f>'JAP-5 Unitized Lighting Costs'!$D$123</f>
        <v>5.3996051821243667E-2</v>
      </c>
      <c r="U53" s="417">
        <f t="shared" si="87"/>
        <v>11.580142917829436</v>
      </c>
      <c r="V53" s="417">
        <f t="shared" si="88"/>
        <v>1.6887239205766267</v>
      </c>
      <c r="W53" s="417">
        <f t="shared" si="89"/>
        <v>3.2686665269867077</v>
      </c>
      <c r="X53" s="417">
        <f t="shared" si="90"/>
        <v>2.6970800841022524</v>
      </c>
      <c r="Y53" s="417">
        <f t="shared" si="91"/>
        <v>7.5594472549741134</v>
      </c>
      <c r="Z53" s="138">
        <f t="shared" si="92"/>
        <v>26.794060704469135</v>
      </c>
      <c r="AA53" s="349"/>
      <c r="AB53" s="340">
        <f t="shared" si="93"/>
        <v>8.2715306555924545E-2</v>
      </c>
      <c r="AC53" s="340">
        <f t="shared" si="94"/>
        <v>1.2062313718404476E-2</v>
      </c>
      <c r="AD53" s="340">
        <f t="shared" si="95"/>
        <v>2.3347618049905056E-2</v>
      </c>
      <c r="AE53" s="340">
        <f t="shared" si="96"/>
        <v>1.9264857743587518E-2</v>
      </c>
      <c r="AF53" s="340">
        <f t="shared" si="97"/>
        <v>5.3996051821243667E-2</v>
      </c>
      <c r="AG53" s="351">
        <f t="shared" si="98"/>
        <v>0.19138614788906527</v>
      </c>
      <c r="AH53" s="364">
        <f t="shared" si="99"/>
        <v>11633.218572869488</v>
      </c>
      <c r="AI53" s="364">
        <f t="shared" si="100"/>
        <v>1696.4639052126029</v>
      </c>
      <c r="AJ53" s="364">
        <f t="shared" si="101"/>
        <v>3283.6479152353968</v>
      </c>
      <c r="AK53" s="364">
        <f t="shared" si="102"/>
        <v>2709.4417011543878</v>
      </c>
      <c r="AL53" s="364">
        <f t="shared" si="103"/>
        <v>7594.0947215594115</v>
      </c>
      <c r="AM53" s="364">
        <f t="shared" si="104"/>
        <v>26916.866816031288</v>
      </c>
      <c r="AN53" s="364">
        <f t="shared" si="105"/>
        <v>139598.62287443384</v>
      </c>
      <c r="AO53" s="364">
        <f t="shared" si="106"/>
        <v>20357.566862551233</v>
      </c>
      <c r="AP53" s="364">
        <f t="shared" si="107"/>
        <v>39403.774982824762</v>
      </c>
      <c r="AQ53" s="364">
        <f t="shared" si="108"/>
        <v>32513.300413852652</v>
      </c>
      <c r="AR53" s="364">
        <f t="shared" si="109"/>
        <v>91129.136658712931</v>
      </c>
      <c r="AS53" s="364">
        <f t="shared" si="110"/>
        <v>323002.40179237549</v>
      </c>
      <c r="AT53" s="383">
        <f t="shared" si="111"/>
        <v>0</v>
      </c>
    </row>
    <row r="54" spans="1:46">
      <c r="A54" s="176" t="str">
        <f t="shared" si="112"/>
        <v>53E - Company Owned</v>
      </c>
      <c r="B54" s="99" t="s">
        <v>779</v>
      </c>
      <c r="C54" s="366" t="str">
        <f>'WP1 Lighting Invetory'!C55</f>
        <v>Sodium Vapor</v>
      </c>
      <c r="D54" s="366" t="str">
        <f>'WP1 Lighting Invetory'!D55</f>
        <v>SV 1000</v>
      </c>
      <c r="E54" s="366">
        <f>'WP1 Lighting Invetory'!E55</f>
        <v>1000</v>
      </c>
      <c r="F54" s="366" t="str">
        <f>'WP1 Lighting Invetory'!G55</f>
        <v>Company</v>
      </c>
      <c r="G54" s="521">
        <f>'WP1 Lighting Invetory'!H55</f>
        <v>0</v>
      </c>
      <c r="H54" s="641">
        <f>'WP9 Sodium Vapor Cost Est.'!$D$30</f>
        <v>1162.23571597214</v>
      </c>
      <c r="I54" s="365" t="s">
        <v>210</v>
      </c>
      <c r="J54" s="380">
        <f>IF(C54="Light Emitting Diode",'WP10 O&amp;M Weighting Factor'!$B$26,IF('WP7 Condensed Sch. Level Costs'!C54="Sodium Vapor",'WP10 O&amp;M Weighting Factor'!$B$27,IF('WP7 Condensed Sch. Level Costs'!C54="Metal Halide",'WP10 O&amp;M Weighting Factor'!$B$28,IF('WP7 Condensed Sch. Level Costs'!C54="Mercury Vapor",'WP10 O&amp;M Weighting Factor'!$B$30,IF('WP7 Condensed Sch. Level Costs'!C54="Compact Flourescent",'WP10 O&amp;M Weighting Factor'!$B$29, IF(C54="Incandescent", 'WP10 O&amp;M Weighting Factor'!$B$31, 0))))))</f>
        <v>1</v>
      </c>
      <c r="K54" s="942">
        <f t="shared" si="83"/>
        <v>0</v>
      </c>
      <c r="L54" s="412">
        <f t="shared" si="84"/>
        <v>0</v>
      </c>
      <c r="M54" s="484">
        <f t="shared" si="85"/>
        <v>0</v>
      </c>
      <c r="N54" s="374">
        <f>'WP1 Lighting Invetory'!J55</f>
        <v>0</v>
      </c>
      <c r="O54" s="489">
        <f t="shared" si="86"/>
        <v>350</v>
      </c>
      <c r="P54" s="631">
        <f>'JAP-5 Unitized Lighting Costs'!D$21</f>
        <v>1.1760549751009928E-2</v>
      </c>
      <c r="Q54" s="631">
        <f>'JAP-5 Unitized Lighting Costs'!$D$45</f>
        <v>1.6887239205766267</v>
      </c>
      <c r="R54" s="631">
        <f>'JAP-5 Unitized Lighting Costs'!D$74</f>
        <v>2.3347618049905056E-2</v>
      </c>
      <c r="S54" s="631">
        <f>'JAP-5 Unitized Lighting Costs'!D$106</f>
        <v>6.7427002102556308</v>
      </c>
      <c r="T54" s="631">
        <f>'JAP-5 Unitized Lighting Costs'!$D$123</f>
        <v>5.3996051821243667E-2</v>
      </c>
      <c r="U54" s="417">
        <f t="shared" si="87"/>
        <v>13.668530960090997</v>
      </c>
      <c r="V54" s="417">
        <f t="shared" si="88"/>
        <v>1.6887239205766267</v>
      </c>
      <c r="W54" s="417">
        <f t="shared" si="89"/>
        <v>8.1716663174667694</v>
      </c>
      <c r="X54" s="417">
        <f t="shared" si="90"/>
        <v>6.7427002102556308</v>
      </c>
      <c r="Y54" s="417">
        <f t="shared" si="91"/>
        <v>18.898618137435282</v>
      </c>
      <c r="Z54" s="138">
        <f t="shared" si="92"/>
        <v>49.170239545825304</v>
      </c>
      <c r="AA54" s="349"/>
      <c r="AB54" s="340">
        <f t="shared" si="93"/>
        <v>3.9052945600259993E-2</v>
      </c>
      <c r="AC54" s="340">
        <f t="shared" si="94"/>
        <v>4.8249254873617906E-3</v>
      </c>
      <c r="AD54" s="340">
        <f t="shared" si="95"/>
        <v>2.3347618049905056E-2</v>
      </c>
      <c r="AE54" s="340">
        <f t="shared" si="96"/>
        <v>1.9264857743587518E-2</v>
      </c>
      <c r="AF54" s="340">
        <f t="shared" si="97"/>
        <v>5.399605182124366E-2</v>
      </c>
      <c r="AG54" s="351">
        <f t="shared" si="98"/>
        <v>0.14048639870235802</v>
      </c>
      <c r="AH54" s="364">
        <f t="shared" si="99"/>
        <v>0</v>
      </c>
      <c r="AI54" s="364">
        <f t="shared" si="100"/>
        <v>0</v>
      </c>
      <c r="AJ54" s="364">
        <f t="shared" si="101"/>
        <v>0</v>
      </c>
      <c r="AK54" s="364">
        <f t="shared" si="102"/>
        <v>0</v>
      </c>
      <c r="AL54" s="364">
        <f t="shared" si="103"/>
        <v>0</v>
      </c>
      <c r="AM54" s="364">
        <f t="shared" si="104"/>
        <v>0</v>
      </c>
      <c r="AN54" s="364">
        <f t="shared" si="105"/>
        <v>0</v>
      </c>
      <c r="AO54" s="364">
        <f t="shared" si="106"/>
        <v>0</v>
      </c>
      <c r="AP54" s="364">
        <f t="shared" si="107"/>
        <v>0</v>
      </c>
      <c r="AQ54" s="364">
        <f t="shared" si="108"/>
        <v>0</v>
      </c>
      <c r="AR54" s="364">
        <f t="shared" si="109"/>
        <v>0</v>
      </c>
      <c r="AS54" s="364">
        <f t="shared" si="110"/>
        <v>0</v>
      </c>
      <c r="AT54" s="383">
        <f t="shared" si="111"/>
        <v>0</v>
      </c>
    </row>
    <row r="55" spans="1:46">
      <c r="A55" s="176"/>
      <c r="B55" s="101"/>
      <c r="C55" s="366"/>
      <c r="D55" s="371"/>
      <c r="E55" s="369"/>
      <c r="F55" s="380"/>
      <c r="G55" s="524"/>
      <c r="H55" s="549"/>
      <c r="I55" s="365"/>
      <c r="J55" s="380"/>
      <c r="K55" s="942"/>
      <c r="L55" s="412"/>
      <c r="M55" s="484"/>
      <c r="N55" s="487"/>
      <c r="O55" s="410"/>
      <c r="P55" s="633"/>
      <c r="Q55" s="633"/>
      <c r="R55" s="633"/>
      <c r="S55" s="633"/>
      <c r="T55" s="633"/>
      <c r="U55" s="417"/>
      <c r="V55" s="417"/>
      <c r="W55" s="417"/>
      <c r="X55" s="417"/>
      <c r="Y55" s="417"/>
      <c r="AA55" s="349"/>
      <c r="AB55" s="340"/>
      <c r="AC55" s="340"/>
      <c r="AD55" s="340"/>
      <c r="AE55" s="340"/>
      <c r="AF55" s="340"/>
      <c r="AG55" s="351"/>
      <c r="AT55" s="383"/>
    </row>
    <row r="56" spans="1:46">
      <c r="A56" s="176" t="str">
        <f>A53</f>
        <v>53E - Company Owned</v>
      </c>
      <c r="B56" s="101"/>
      <c r="C56" s="366" t="str">
        <f>'WP1 Lighting Invetory'!C57</f>
        <v>Metal Halide</v>
      </c>
      <c r="D56" s="366" t="str">
        <f>'WP1 Lighting Invetory'!D57</f>
        <v>MH 070</v>
      </c>
      <c r="E56" s="366">
        <f>'WP1 Lighting Invetory'!E57</f>
        <v>70</v>
      </c>
      <c r="F56" s="366" t="str">
        <f>'WP1 Lighting Invetory'!G57</f>
        <v>Company</v>
      </c>
      <c r="G56" s="521">
        <f>'WP1 Lighting Invetory'!H57</f>
        <v>0</v>
      </c>
      <c r="H56" s="641">
        <f>'WP8 Metal Halide Cost Est.'!$D$20</f>
        <v>768.9140000000001</v>
      </c>
      <c r="I56" s="365" t="s">
        <v>210</v>
      </c>
      <c r="J56" s="380">
        <f>IF(C56="Light Emitting Diode",'WP10 O&amp;M Weighting Factor'!$B$26,IF('WP7 Condensed Sch. Level Costs'!C56="Sodium Vapor",'WP10 O&amp;M Weighting Factor'!$B$27,IF('WP7 Condensed Sch. Level Costs'!C56="Metal Halide",'WP10 O&amp;M Weighting Factor'!$B$28,IF('WP7 Condensed Sch. Level Costs'!C56="Mercury Vapor",'WP10 O&amp;M Weighting Factor'!$B$30,IF('WP7 Condensed Sch. Level Costs'!C56="Compact Flourescent",'WP10 O&amp;M Weighting Factor'!$B$29, IF(C56="Incandescent", 'WP10 O&amp;M Weighting Factor'!$B$31, 0))))))</f>
        <v>2</v>
      </c>
      <c r="K56" s="942">
        <f>IF(I56="Yes",G56*J56,0)</f>
        <v>0</v>
      </c>
      <c r="L56" s="412">
        <f>IF(F56="Company", G56*H56,0)</f>
        <v>0</v>
      </c>
      <c r="M56" s="484">
        <f>E56*G56/1000</f>
        <v>0</v>
      </c>
      <c r="N56" s="374">
        <f>'WP1 Lighting Invetory'!J57</f>
        <v>0</v>
      </c>
      <c r="O56" s="489">
        <f>E56*4200/1000/12</f>
        <v>24.5</v>
      </c>
      <c r="P56" s="631">
        <f>'JAP-5 Unitized Lighting Costs'!D$21</f>
        <v>1.1760549751009928E-2</v>
      </c>
      <c r="Q56" s="631">
        <f>'JAP-5 Unitized Lighting Costs'!$D$45</f>
        <v>1.6887239205766267</v>
      </c>
      <c r="R56" s="631">
        <f>'JAP-5 Unitized Lighting Costs'!D$74</f>
        <v>2.3347618049905056E-2</v>
      </c>
      <c r="S56" s="631">
        <f>'JAP-5 Unitized Lighting Costs'!D$106</f>
        <v>6.7427002102556308</v>
      </c>
      <c r="T56" s="631">
        <f>'JAP-5 Unitized Lighting Costs'!$D$123</f>
        <v>5.3996051821243667E-2</v>
      </c>
      <c r="U56" s="417">
        <f>IF(F56="Company", H56*P56, 0)</f>
        <v>9.04285135124805</v>
      </c>
      <c r="V56" s="417">
        <f>IF(I56="yes", J56*Q56, 0)</f>
        <v>3.3774478411532534</v>
      </c>
      <c r="W56" s="417">
        <f>R56*O56</f>
        <v>0.5720166422226739</v>
      </c>
      <c r="X56" s="417">
        <f>E56*S56/1000</f>
        <v>0.47198901471789417</v>
      </c>
      <c r="Y56" s="417">
        <f>O56*T56</f>
        <v>1.3229032696204699</v>
      </c>
      <c r="Z56" s="138">
        <f>SUM(U56:Y56)</f>
        <v>14.787208118962342</v>
      </c>
      <c r="AA56" s="349"/>
      <c r="AB56" s="340">
        <f>IFERROR(U56/O56,0)</f>
        <v>0.36909597352032858</v>
      </c>
      <c r="AC56" s="340">
        <f>IFERROR(V56/O56,0)</f>
        <v>0.1378550139246226</v>
      </c>
      <c r="AD56" s="340">
        <f>IFERROR(W56/O56,0)</f>
        <v>2.3347618049905056E-2</v>
      </c>
      <c r="AE56" s="340">
        <f>IFERROR(X56/O56,0)</f>
        <v>1.9264857743587518E-2</v>
      </c>
      <c r="AF56" s="340">
        <f>IFERROR(Y56/O56,0)</f>
        <v>5.3996051821243667E-2</v>
      </c>
      <c r="AG56" s="351">
        <f>SUM(AB56:AF56)</f>
        <v>0.60355951505968741</v>
      </c>
      <c r="AH56" s="364">
        <f t="shared" ref="AH56:AL60" si="113">(U56*$G56)</f>
        <v>0</v>
      </c>
      <c r="AI56" s="364">
        <f t="shared" si="113"/>
        <v>0</v>
      </c>
      <c r="AJ56" s="364">
        <f t="shared" si="113"/>
        <v>0</v>
      </c>
      <c r="AK56" s="364">
        <f t="shared" si="113"/>
        <v>0</v>
      </c>
      <c r="AL56" s="364">
        <f t="shared" si="113"/>
        <v>0</v>
      </c>
      <c r="AM56" s="364">
        <f>SUM(AH56:AL56)</f>
        <v>0</v>
      </c>
      <c r="AN56" s="364">
        <f t="shared" ref="AN56:AS60" si="114">AH56*12</f>
        <v>0</v>
      </c>
      <c r="AO56" s="364">
        <f t="shared" si="114"/>
        <v>0</v>
      </c>
      <c r="AP56" s="364">
        <f t="shared" si="114"/>
        <v>0</v>
      </c>
      <c r="AQ56" s="364">
        <f t="shared" si="114"/>
        <v>0</v>
      </c>
      <c r="AR56" s="364">
        <f t="shared" si="114"/>
        <v>0</v>
      </c>
      <c r="AS56" s="364">
        <f t="shared" si="114"/>
        <v>0</v>
      </c>
      <c r="AT56" s="383">
        <f>Z56*G56-AM56</f>
        <v>0</v>
      </c>
    </row>
    <row r="57" spans="1:46">
      <c r="A57" s="176" t="str">
        <f>+A56</f>
        <v>53E - Company Owned</v>
      </c>
      <c r="B57" s="101"/>
      <c r="C57" s="366" t="str">
        <f>'WP1 Lighting Invetory'!C58</f>
        <v>Metal Halide</v>
      </c>
      <c r="D57" s="366" t="str">
        <f>'WP1 Lighting Invetory'!D58</f>
        <v>MH 100</v>
      </c>
      <c r="E57" s="366">
        <f>'WP1 Lighting Invetory'!E58</f>
        <v>100</v>
      </c>
      <c r="F57" s="366" t="str">
        <f>'WP1 Lighting Invetory'!G58</f>
        <v>Company</v>
      </c>
      <c r="G57" s="521">
        <f>'WP1 Lighting Invetory'!H58</f>
        <v>0</v>
      </c>
      <c r="H57" s="641">
        <f>'WP8 Metal Halide Cost Est.'!$D$21</f>
        <v>782.09500000000003</v>
      </c>
      <c r="I57" s="365" t="s">
        <v>210</v>
      </c>
      <c r="J57" s="380">
        <f>IF(C57="Light Emitting Diode",'WP10 O&amp;M Weighting Factor'!$B$26,IF('WP7 Condensed Sch. Level Costs'!C57="Sodium Vapor",'WP10 O&amp;M Weighting Factor'!$B$27,IF('WP7 Condensed Sch. Level Costs'!C57="Metal Halide",'WP10 O&amp;M Weighting Factor'!$B$28,IF('WP7 Condensed Sch. Level Costs'!C57="Mercury Vapor",'WP10 O&amp;M Weighting Factor'!$B$30,IF('WP7 Condensed Sch. Level Costs'!C57="Compact Flourescent",'WP10 O&amp;M Weighting Factor'!$B$29, IF(C57="Incandescent", 'WP10 O&amp;M Weighting Factor'!$B$31, 0))))))</f>
        <v>2</v>
      </c>
      <c r="K57" s="942">
        <f>IF(I57="Yes",G57*J57,0)</f>
        <v>0</v>
      </c>
      <c r="L57" s="412">
        <f>IF(F57="Company", G57*H57,0)</f>
        <v>0</v>
      </c>
      <c r="M57" s="484">
        <f>E57*G57/1000</f>
        <v>0</v>
      </c>
      <c r="N57" s="374">
        <f>'WP1 Lighting Invetory'!J58</f>
        <v>0</v>
      </c>
      <c r="O57" s="489">
        <f>E57*4200/1000/12</f>
        <v>35</v>
      </c>
      <c r="P57" s="631">
        <f>'JAP-5 Unitized Lighting Costs'!D$21</f>
        <v>1.1760549751009928E-2</v>
      </c>
      <c r="Q57" s="631">
        <f>'JAP-5 Unitized Lighting Costs'!$D$45</f>
        <v>1.6887239205766267</v>
      </c>
      <c r="R57" s="631">
        <f>'JAP-5 Unitized Lighting Costs'!D$74</f>
        <v>2.3347618049905056E-2</v>
      </c>
      <c r="S57" s="631">
        <f>'JAP-5 Unitized Lighting Costs'!D$106</f>
        <v>6.7427002102556308</v>
      </c>
      <c r="T57" s="631">
        <f>'JAP-5 Unitized Lighting Costs'!$D$123</f>
        <v>5.3996051821243667E-2</v>
      </c>
      <c r="U57" s="417">
        <f>IF(F57="Company", H57*P57, 0)</f>
        <v>9.1978671575161108</v>
      </c>
      <c r="V57" s="417">
        <f>IF(I57="yes", J57*Q57, 0)</f>
        <v>3.3774478411532534</v>
      </c>
      <c r="W57" s="417">
        <f>R57*O57</f>
        <v>0.81716663174667692</v>
      </c>
      <c r="X57" s="417">
        <f>E57*S57/1000</f>
        <v>0.6742700210255631</v>
      </c>
      <c r="Y57" s="417">
        <f>O57*T57</f>
        <v>1.8898618137435284</v>
      </c>
      <c r="Z57" s="138">
        <f>SUM(U57:Y57)</f>
        <v>15.956613465185132</v>
      </c>
      <c r="AA57" s="349"/>
      <c r="AB57" s="340">
        <f>IFERROR(U57/O57,0)</f>
        <v>0.26279620450046032</v>
      </c>
      <c r="AC57" s="340">
        <f>IFERROR(V57/O57,0)</f>
        <v>9.6498509747235811E-2</v>
      </c>
      <c r="AD57" s="340">
        <f>IFERROR(W57/O57,0)</f>
        <v>2.3347618049905056E-2</v>
      </c>
      <c r="AE57" s="340">
        <f>IFERROR(X57/O57,0)</f>
        <v>1.9264857743587518E-2</v>
      </c>
      <c r="AF57" s="340">
        <f>IFERROR(Y57/O57,0)</f>
        <v>5.3996051821243667E-2</v>
      </c>
      <c r="AG57" s="351">
        <f>SUM(AB57:AF57)</f>
        <v>0.45590324186243231</v>
      </c>
      <c r="AH57" s="364">
        <f t="shared" si="113"/>
        <v>0</v>
      </c>
      <c r="AI57" s="364">
        <f t="shared" si="113"/>
        <v>0</v>
      </c>
      <c r="AJ57" s="364">
        <f t="shared" si="113"/>
        <v>0</v>
      </c>
      <c r="AK57" s="364">
        <f t="shared" si="113"/>
        <v>0</v>
      </c>
      <c r="AL57" s="364">
        <f t="shared" si="113"/>
        <v>0</v>
      </c>
      <c r="AM57" s="364">
        <f>SUM(AH57:AL57)</f>
        <v>0</v>
      </c>
      <c r="AN57" s="364">
        <f t="shared" si="114"/>
        <v>0</v>
      </c>
      <c r="AO57" s="364">
        <f t="shared" si="114"/>
        <v>0</v>
      </c>
      <c r="AP57" s="364">
        <f t="shared" si="114"/>
        <v>0</v>
      </c>
      <c r="AQ57" s="364">
        <f t="shared" si="114"/>
        <v>0</v>
      </c>
      <c r="AR57" s="364">
        <f t="shared" si="114"/>
        <v>0</v>
      </c>
      <c r="AS57" s="364">
        <f t="shared" si="114"/>
        <v>0</v>
      </c>
      <c r="AT57" s="383">
        <f>Z57*G57-AM57</f>
        <v>0</v>
      </c>
    </row>
    <row r="58" spans="1:46">
      <c r="A58" s="176" t="str">
        <f>+A57</f>
        <v>53E - Company Owned</v>
      </c>
      <c r="B58" s="101"/>
      <c r="C58" s="366" t="str">
        <f>'WP1 Lighting Invetory'!C59</f>
        <v>Metal Halide</v>
      </c>
      <c r="D58" s="366" t="str">
        <f>'WP1 Lighting Invetory'!D59</f>
        <v>MH 150</v>
      </c>
      <c r="E58" s="366">
        <f>'WP1 Lighting Invetory'!E59</f>
        <v>150</v>
      </c>
      <c r="F58" s="366" t="str">
        <f>'WP1 Lighting Invetory'!G59</f>
        <v>Company</v>
      </c>
      <c r="G58" s="521">
        <f>'WP1 Lighting Invetory'!H59</f>
        <v>0</v>
      </c>
      <c r="H58" s="641">
        <f>'WP8 Metal Halide Cost Est.'!$D$22</f>
        <v>804.06333333333339</v>
      </c>
      <c r="I58" s="365" t="s">
        <v>210</v>
      </c>
      <c r="J58" s="380">
        <f>IF(C58="Light Emitting Diode",'WP10 O&amp;M Weighting Factor'!$B$26,IF('WP7 Condensed Sch. Level Costs'!C58="Sodium Vapor",'WP10 O&amp;M Weighting Factor'!$B$27,IF('WP7 Condensed Sch. Level Costs'!C58="Metal Halide",'WP10 O&amp;M Weighting Factor'!$B$28,IF('WP7 Condensed Sch. Level Costs'!C58="Mercury Vapor",'WP10 O&amp;M Weighting Factor'!$B$30,IF('WP7 Condensed Sch. Level Costs'!C58="Compact Flourescent",'WP10 O&amp;M Weighting Factor'!$B$29, IF(C58="Incandescent", 'WP10 O&amp;M Weighting Factor'!$B$31, 0))))))</f>
        <v>2</v>
      </c>
      <c r="K58" s="942">
        <f>IF(I58="Yes",G58*J58,0)</f>
        <v>0</v>
      </c>
      <c r="L58" s="412">
        <f>IF(F58="Company", G58*H58,0)</f>
        <v>0</v>
      </c>
      <c r="M58" s="484">
        <f>E58*G58/1000</f>
        <v>0</v>
      </c>
      <c r="N58" s="374">
        <f>'WP1 Lighting Invetory'!J59</f>
        <v>0</v>
      </c>
      <c r="O58" s="489">
        <f>E58*4200/1000/12</f>
        <v>52.5</v>
      </c>
      <c r="P58" s="631">
        <f>'JAP-5 Unitized Lighting Costs'!D$21</f>
        <v>1.1760549751009928E-2</v>
      </c>
      <c r="Q58" s="631">
        <f>'JAP-5 Unitized Lighting Costs'!$D$45</f>
        <v>1.6887239205766267</v>
      </c>
      <c r="R58" s="631">
        <f>'JAP-5 Unitized Lighting Costs'!D$74</f>
        <v>2.3347618049905056E-2</v>
      </c>
      <c r="S58" s="631">
        <f>'JAP-5 Unitized Lighting Costs'!D$106</f>
        <v>6.7427002102556308</v>
      </c>
      <c r="T58" s="631">
        <f>'JAP-5 Unitized Lighting Costs'!$D$123</f>
        <v>5.3996051821243667E-2</v>
      </c>
      <c r="U58" s="417">
        <f>IF(F58="Company", H58*P58, 0)</f>
        <v>9.4562268346295468</v>
      </c>
      <c r="V58" s="417">
        <f>IF(I58="yes", J58*Q58, 0)</f>
        <v>3.3774478411532534</v>
      </c>
      <c r="W58" s="417">
        <f>R58*O58</f>
        <v>1.2257499476200155</v>
      </c>
      <c r="X58" s="417">
        <f>E58*S58/1000</f>
        <v>1.0114050315383445</v>
      </c>
      <c r="Y58" s="417">
        <f>O58*T58</f>
        <v>2.8347927206152925</v>
      </c>
      <c r="Z58" s="138">
        <f>SUM(U58:Y58)</f>
        <v>17.905622375556455</v>
      </c>
      <c r="AA58" s="349"/>
      <c r="AB58" s="340">
        <f>IFERROR(U58/O58,0)</f>
        <v>0.18011860637389612</v>
      </c>
      <c r="AC58" s="340">
        <f>IFERROR(V58/O58,0)</f>
        <v>6.4332339831490545E-2</v>
      </c>
      <c r="AD58" s="340">
        <f>IFERROR(W58/O58,0)</f>
        <v>2.3347618049905056E-2</v>
      </c>
      <c r="AE58" s="340">
        <f>IFERROR(X58/O58,0)</f>
        <v>1.9264857743587514E-2</v>
      </c>
      <c r="AF58" s="340">
        <f>IFERROR(Y58/O58,0)</f>
        <v>5.3996051821243667E-2</v>
      </c>
      <c r="AG58" s="351">
        <f>SUM(AB58:AF58)</f>
        <v>0.34105947382012286</v>
      </c>
      <c r="AH58" s="364">
        <f t="shared" si="113"/>
        <v>0</v>
      </c>
      <c r="AI58" s="364">
        <f t="shared" si="113"/>
        <v>0</v>
      </c>
      <c r="AJ58" s="364">
        <f t="shared" si="113"/>
        <v>0</v>
      </c>
      <c r="AK58" s="364">
        <f t="shared" si="113"/>
        <v>0</v>
      </c>
      <c r="AL58" s="364">
        <f t="shared" si="113"/>
        <v>0</v>
      </c>
      <c r="AM58" s="364">
        <f>SUM(AH58:AL58)</f>
        <v>0</v>
      </c>
      <c r="AN58" s="364">
        <f t="shared" si="114"/>
        <v>0</v>
      </c>
      <c r="AO58" s="364">
        <f t="shared" si="114"/>
        <v>0</v>
      </c>
      <c r="AP58" s="364">
        <f t="shared" si="114"/>
        <v>0</v>
      </c>
      <c r="AQ58" s="364">
        <f t="shared" si="114"/>
        <v>0</v>
      </c>
      <c r="AR58" s="364">
        <f t="shared" si="114"/>
        <v>0</v>
      </c>
      <c r="AS58" s="364">
        <f t="shared" si="114"/>
        <v>0</v>
      </c>
      <c r="AT58" s="383">
        <f>Z58*G58-AM58</f>
        <v>0</v>
      </c>
    </row>
    <row r="59" spans="1:46">
      <c r="A59" s="176" t="str">
        <f>A58</f>
        <v>53E - Company Owned</v>
      </c>
      <c r="B59" s="101"/>
      <c r="C59" s="366" t="str">
        <f>'WP1 Lighting Invetory'!C60</f>
        <v>Metal Halide</v>
      </c>
      <c r="D59" s="366" t="str">
        <f>'WP1 Lighting Invetory'!D60</f>
        <v>MH 250</v>
      </c>
      <c r="E59" s="366">
        <f>'WP1 Lighting Invetory'!E60</f>
        <v>250</v>
      </c>
      <c r="F59" s="366" t="str">
        <f>'WP1 Lighting Invetory'!G60</f>
        <v>Company</v>
      </c>
      <c r="G59" s="521">
        <f>'WP1 Lighting Invetory'!H60</f>
        <v>0</v>
      </c>
      <c r="H59" s="641">
        <f>'WP8 Metal Halide Cost Est.'!$D$24</f>
        <v>875.7</v>
      </c>
      <c r="I59" s="365" t="s">
        <v>210</v>
      </c>
      <c r="J59" s="380">
        <f>IF(C59="Light Emitting Diode",'WP10 O&amp;M Weighting Factor'!$B$26,IF('WP7 Condensed Sch. Level Costs'!C59="Sodium Vapor",'WP10 O&amp;M Weighting Factor'!$B$27,IF('WP7 Condensed Sch. Level Costs'!C59="Metal Halide",'WP10 O&amp;M Weighting Factor'!$B$28,IF('WP7 Condensed Sch. Level Costs'!C59="Mercury Vapor",'WP10 O&amp;M Weighting Factor'!$B$30,IF('WP7 Condensed Sch. Level Costs'!C59="Compact Flourescent",'WP10 O&amp;M Weighting Factor'!$B$29, IF(C59="Incandescent", 'WP10 O&amp;M Weighting Factor'!$B$31, 0))))))</f>
        <v>2</v>
      </c>
      <c r="K59" s="942">
        <f>IF(I59="Yes",G59*J59,0)</f>
        <v>0</v>
      </c>
      <c r="L59" s="412">
        <f>IF(F59="Company", G59*H59,0)</f>
        <v>0</v>
      </c>
      <c r="M59" s="484">
        <f>E59*G59/1000</f>
        <v>0</v>
      </c>
      <c r="N59" s="374">
        <f>'WP1 Lighting Invetory'!J60</f>
        <v>0</v>
      </c>
      <c r="O59" s="489">
        <f>E59*4200/1000/12</f>
        <v>87.5</v>
      </c>
      <c r="P59" s="631">
        <f>'JAP-5 Unitized Lighting Costs'!D$21</f>
        <v>1.1760549751009928E-2</v>
      </c>
      <c r="Q59" s="631">
        <f>'JAP-5 Unitized Lighting Costs'!$D$45</f>
        <v>1.6887239205766267</v>
      </c>
      <c r="R59" s="631">
        <f>'JAP-5 Unitized Lighting Costs'!D$74</f>
        <v>2.3347618049905056E-2</v>
      </c>
      <c r="S59" s="631">
        <f>'JAP-5 Unitized Lighting Costs'!D$106</f>
        <v>6.7427002102556308</v>
      </c>
      <c r="T59" s="631">
        <f>'JAP-5 Unitized Lighting Costs'!$D$123</f>
        <v>5.3996051821243667E-2</v>
      </c>
      <c r="U59" s="417">
        <f>IF(F59="Company", H59*P59, 0)</f>
        <v>10.298713416959394</v>
      </c>
      <c r="V59" s="417">
        <f>IF(I59="yes", J59*Q59, 0)</f>
        <v>3.3774478411532534</v>
      </c>
      <c r="W59" s="417">
        <f>R59*O59</f>
        <v>2.0429165793666924</v>
      </c>
      <c r="X59" s="417">
        <f>E59*S59/1000</f>
        <v>1.6856750525639077</v>
      </c>
      <c r="Y59" s="417">
        <f>O59*T59</f>
        <v>4.7246545343588204</v>
      </c>
      <c r="Z59" s="138">
        <f>SUM(U59:Y59)</f>
        <v>22.129407424402068</v>
      </c>
      <c r="AA59" s="349"/>
      <c r="AB59" s="340">
        <f>IFERROR(U59/O59,0)</f>
        <v>0.11769958190810736</v>
      </c>
      <c r="AC59" s="340">
        <f>IFERROR(V59/O59,0)</f>
        <v>3.8599403898894324E-2</v>
      </c>
      <c r="AD59" s="340">
        <f>IFERROR(W59/O59,0)</f>
        <v>2.3347618049905056E-2</v>
      </c>
      <c r="AE59" s="340">
        <f>IFERROR(X59/O59,0)</f>
        <v>1.9264857743587518E-2</v>
      </c>
      <c r="AF59" s="340">
        <f>IFERROR(Y59/O59,0)</f>
        <v>5.399605182124366E-2</v>
      </c>
      <c r="AG59" s="351">
        <f>SUM(AB59:AF59)</f>
        <v>0.25290751342173795</v>
      </c>
      <c r="AH59" s="364">
        <f t="shared" si="113"/>
        <v>0</v>
      </c>
      <c r="AI59" s="364">
        <f t="shared" si="113"/>
        <v>0</v>
      </c>
      <c r="AJ59" s="364">
        <f t="shared" si="113"/>
        <v>0</v>
      </c>
      <c r="AK59" s="364">
        <f t="shared" si="113"/>
        <v>0</v>
      </c>
      <c r="AL59" s="364">
        <f t="shared" si="113"/>
        <v>0</v>
      </c>
      <c r="AM59" s="364">
        <f>SUM(AH59:AL59)</f>
        <v>0</v>
      </c>
      <c r="AN59" s="364">
        <f t="shared" si="114"/>
        <v>0</v>
      </c>
      <c r="AO59" s="364">
        <f t="shared" si="114"/>
        <v>0</v>
      </c>
      <c r="AP59" s="364">
        <f t="shared" si="114"/>
        <v>0</v>
      </c>
      <c r="AQ59" s="364">
        <f t="shared" si="114"/>
        <v>0</v>
      </c>
      <c r="AR59" s="364">
        <f t="shared" si="114"/>
        <v>0</v>
      </c>
      <c r="AS59" s="364">
        <f t="shared" si="114"/>
        <v>0</v>
      </c>
      <c r="AT59" s="383">
        <f>Z59*G59-AM59</f>
        <v>0</v>
      </c>
    </row>
    <row r="60" spans="1:46">
      <c r="A60" s="176" t="str">
        <f>A59</f>
        <v>53E - Company Owned</v>
      </c>
      <c r="B60" s="101"/>
      <c r="C60" s="366" t="str">
        <f>'WP1 Lighting Invetory'!C60</f>
        <v>Metal Halide</v>
      </c>
      <c r="D60" s="366" t="str">
        <f>'WP1 Lighting Invetory'!D61</f>
        <v>MH 400</v>
      </c>
      <c r="E60" s="366">
        <f>'WP1 Lighting Invetory'!E61</f>
        <v>400</v>
      </c>
      <c r="F60" s="366" t="str">
        <f>'WP1 Lighting Invetory'!G61</f>
        <v>Company</v>
      </c>
      <c r="G60" s="521">
        <f>'WP1 Lighting Invetory'!H61</f>
        <v>0</v>
      </c>
      <c r="H60" s="641">
        <f>'WP8 Metal Halide Cost Est.'!$D$25</f>
        <v>879.28</v>
      </c>
      <c r="I60" s="365" t="s">
        <v>210</v>
      </c>
      <c r="J60" s="380">
        <f>IF(C60="Light Emitting Diode",'WP10 O&amp;M Weighting Factor'!$B$26,IF('WP7 Condensed Sch. Level Costs'!C60="Sodium Vapor",'WP10 O&amp;M Weighting Factor'!$B$27,IF('WP7 Condensed Sch. Level Costs'!C60="Metal Halide",'WP10 O&amp;M Weighting Factor'!$B$28,IF('WP7 Condensed Sch. Level Costs'!C60="Mercury Vapor",'WP10 O&amp;M Weighting Factor'!$B$30,IF('WP7 Condensed Sch. Level Costs'!C60="Compact Flourescent",'WP10 O&amp;M Weighting Factor'!$B$29, IF(C60="Incandescent", 'WP10 O&amp;M Weighting Factor'!$B$31, 0))))))</f>
        <v>2</v>
      </c>
      <c r="K60" s="942">
        <f>IF(I60="Yes",G60*J60,0)</f>
        <v>0</v>
      </c>
      <c r="L60" s="412">
        <f>IF(F60="Company", G60*H60,0)</f>
        <v>0</v>
      </c>
      <c r="M60" s="484">
        <f>E60*G60/1000</f>
        <v>0</v>
      </c>
      <c r="N60" s="374">
        <f>'WP1 Lighting Invetory'!J61</f>
        <v>0</v>
      </c>
      <c r="O60" s="489">
        <f>E60*4200/1000/12</f>
        <v>140</v>
      </c>
      <c r="P60" s="631">
        <f>'JAP-5 Unitized Lighting Costs'!D$21</f>
        <v>1.1760549751009928E-2</v>
      </c>
      <c r="Q60" s="631">
        <f>'JAP-5 Unitized Lighting Costs'!$D$45</f>
        <v>1.6887239205766267</v>
      </c>
      <c r="R60" s="631">
        <f>'JAP-5 Unitized Lighting Costs'!D$74</f>
        <v>2.3347618049905056E-2</v>
      </c>
      <c r="S60" s="631">
        <f>'JAP-5 Unitized Lighting Costs'!D$106</f>
        <v>6.7427002102556308</v>
      </c>
      <c r="T60" s="631">
        <f>'JAP-5 Unitized Lighting Costs'!$D$123</f>
        <v>5.3996051821243667E-2</v>
      </c>
      <c r="U60" s="417">
        <f>IF(F60="Company", H60*P60, 0)</f>
        <v>10.340816185068009</v>
      </c>
      <c r="V60" s="417">
        <f>IF(I60="yes", J60*Q60, 0)</f>
        <v>3.3774478411532534</v>
      </c>
      <c r="W60" s="417">
        <f>R60*O60</f>
        <v>3.2686665269867077</v>
      </c>
      <c r="X60" s="417">
        <f>E60*S60/1000</f>
        <v>2.6970800841022524</v>
      </c>
      <c r="Y60" s="417">
        <f>O60*T60</f>
        <v>7.5594472549741134</v>
      </c>
      <c r="Z60" s="138">
        <f>SUM(U60:Y60)</f>
        <v>27.243457892284336</v>
      </c>
      <c r="AA60" s="349"/>
      <c r="AB60" s="340">
        <f>IFERROR(U60/O60,0)</f>
        <v>7.3862972750485784E-2</v>
      </c>
      <c r="AC60" s="340">
        <f>IFERROR(V60/O60,0)</f>
        <v>2.4124627436808953E-2</v>
      </c>
      <c r="AD60" s="340">
        <f>IFERROR(W60/O60,0)</f>
        <v>2.3347618049905056E-2</v>
      </c>
      <c r="AE60" s="340">
        <f>IFERROR(X60/O60,0)</f>
        <v>1.9264857743587518E-2</v>
      </c>
      <c r="AF60" s="340">
        <f>IFERROR(Y60/O60,0)</f>
        <v>5.3996051821243667E-2</v>
      </c>
      <c r="AG60" s="351">
        <f>SUM(AB60:AF60)</f>
        <v>0.19459612780203098</v>
      </c>
      <c r="AH60" s="364">
        <f t="shared" si="113"/>
        <v>0</v>
      </c>
      <c r="AI60" s="364">
        <f t="shared" si="113"/>
        <v>0</v>
      </c>
      <c r="AJ60" s="364">
        <f t="shared" si="113"/>
        <v>0</v>
      </c>
      <c r="AK60" s="364">
        <f t="shared" si="113"/>
        <v>0</v>
      </c>
      <c r="AL60" s="364">
        <f t="shared" si="113"/>
        <v>0</v>
      </c>
      <c r="AM60" s="364">
        <f>SUM(AH60:AL60)</f>
        <v>0</v>
      </c>
      <c r="AN60" s="364">
        <f t="shared" si="114"/>
        <v>0</v>
      </c>
      <c r="AO60" s="364">
        <f t="shared" si="114"/>
        <v>0</v>
      </c>
      <c r="AP60" s="364">
        <f t="shared" si="114"/>
        <v>0</v>
      </c>
      <c r="AQ60" s="364">
        <f t="shared" si="114"/>
        <v>0</v>
      </c>
      <c r="AR60" s="364">
        <f t="shared" si="114"/>
        <v>0</v>
      </c>
      <c r="AS60" s="364">
        <f t="shared" si="114"/>
        <v>0</v>
      </c>
      <c r="AT60" s="383">
        <f>Z60*G60-AM60</f>
        <v>0</v>
      </c>
    </row>
    <row r="61" spans="1:46">
      <c r="A61" s="176"/>
      <c r="B61" s="101"/>
      <c r="C61" s="353"/>
      <c r="D61" s="354"/>
      <c r="E61" s="358"/>
      <c r="F61" s="352"/>
      <c r="G61" s="525"/>
      <c r="H61" s="549"/>
      <c r="I61" s="365"/>
      <c r="J61" s="380"/>
      <c r="K61" s="942"/>
      <c r="L61" s="412"/>
      <c r="M61" s="484"/>
      <c r="N61" s="487"/>
      <c r="O61" s="410"/>
      <c r="P61" s="633"/>
      <c r="Q61" s="633"/>
      <c r="R61" s="633"/>
      <c r="S61" s="633"/>
      <c r="T61" s="633"/>
      <c r="U61" s="417"/>
      <c r="V61" s="417"/>
      <c r="W61" s="417"/>
      <c r="X61" s="417"/>
      <c r="Y61" s="417"/>
      <c r="AA61" s="349"/>
      <c r="AB61" s="340"/>
      <c r="AC61" s="340"/>
      <c r="AD61" s="340"/>
      <c r="AE61" s="340"/>
      <c r="AF61" s="340"/>
      <c r="AG61" s="351"/>
      <c r="AT61" s="383"/>
    </row>
    <row r="62" spans="1:46">
      <c r="A62" s="176" t="str">
        <f>A60</f>
        <v>53E - Company Owned</v>
      </c>
      <c r="B62" s="101"/>
      <c r="C62" s="366" t="str">
        <f>'WP1 Lighting Invetory'!C63</f>
        <v>Light Emitting Diode</v>
      </c>
      <c r="D62" s="366" t="str">
        <f>'WP1 Lighting Invetory'!D63</f>
        <v>LED 030.01-060</v>
      </c>
      <c r="E62" s="366">
        <f>'WP1 Lighting Invetory'!E63</f>
        <v>45</v>
      </c>
      <c r="F62" s="366" t="str">
        <f>'WP1 Lighting Invetory'!G63</f>
        <v>Company</v>
      </c>
      <c r="G62" s="521">
        <f>'WP1 Lighting Invetory'!H63</f>
        <v>17614.75</v>
      </c>
      <c r="H62" s="641">
        <f>'WP6 Condensed LED Cost Est.'!$C10</f>
        <v>821.04</v>
      </c>
      <c r="I62" s="365" t="s">
        <v>210</v>
      </c>
      <c r="J62" s="380">
        <f>IF(C62="Light Emitting Diode",'WP10 O&amp;M Weighting Factor'!$B$26,IF('WP7 Condensed Sch. Level Costs'!C62="Sodium Vapor",'WP10 O&amp;M Weighting Factor'!$B$27,IF('WP7 Condensed Sch. Level Costs'!C62="Metal Halide",'WP10 O&amp;M Weighting Factor'!$B$28,IF('WP7 Condensed Sch. Level Costs'!C62="Mercury Vapor",'WP10 O&amp;M Weighting Factor'!$B$30,IF('WP7 Condensed Sch. Level Costs'!C62="Compact Flourescent",'WP10 O&amp;M Weighting Factor'!$B$29, IF(C62="Incandescent", 'WP10 O&amp;M Weighting Factor'!$B$31, 0))))))</f>
        <v>0.2</v>
      </c>
      <c r="K62" s="942">
        <f t="shared" ref="K62:K70" si="115">IF(I62="Yes",G62*J62,0)</f>
        <v>3522.9500000000003</v>
      </c>
      <c r="L62" s="412">
        <f t="shared" ref="L62:L70" si="116">IF(F62="Company", G62*H62,0)</f>
        <v>14462414.34</v>
      </c>
      <c r="M62" s="484">
        <f t="shared" ref="M62:M70" si="117">E62*G62/1000</f>
        <v>792.66375000000005</v>
      </c>
      <c r="N62" s="374">
        <f>'WP1 Lighting Invetory'!J63</f>
        <v>3329187.75</v>
      </c>
      <c r="O62" s="489">
        <f t="shared" ref="O62:O70" si="118">E62*4200/1000/12</f>
        <v>15.75</v>
      </c>
      <c r="P62" s="631">
        <f>'JAP-5 Unitized Lighting Costs'!D$21</f>
        <v>1.1760549751009928E-2</v>
      </c>
      <c r="Q62" s="631">
        <f>'JAP-5 Unitized Lighting Costs'!$D$45</f>
        <v>1.6887239205766267</v>
      </c>
      <c r="R62" s="631">
        <f>'JAP-5 Unitized Lighting Costs'!D$74</f>
        <v>2.3347618049905056E-2</v>
      </c>
      <c r="S62" s="631">
        <f>'JAP-5 Unitized Lighting Costs'!D$106</f>
        <v>6.7427002102556308</v>
      </c>
      <c r="T62" s="631">
        <f>'JAP-5 Unitized Lighting Costs'!$D$123</f>
        <v>5.3996051821243667E-2</v>
      </c>
      <c r="U62" s="417">
        <f t="shared" ref="U62:U70" si="119">IF(F62="Company", H62*P62, 0)</f>
        <v>9.6558817675691913</v>
      </c>
      <c r="V62" s="417">
        <f t="shared" ref="V62:V70" si="120">IF(I62="yes", J62*Q62, 0)</f>
        <v>0.33774478411532538</v>
      </c>
      <c r="W62" s="417">
        <f t="shared" ref="W62:W70" si="121">R62*O62</f>
        <v>0.36772498428600464</v>
      </c>
      <c r="X62" s="417">
        <f t="shared" ref="X62:X70" si="122">E62*S62/1000</f>
        <v>0.30342150946150337</v>
      </c>
      <c r="Y62" s="417">
        <f t="shared" ref="Y62:Y70" si="123">O62*T62</f>
        <v>0.8504378161845878</v>
      </c>
      <c r="Z62" s="138">
        <f t="shared" ref="Z62:Z70" si="124">SUM(U62:Y62)</f>
        <v>11.515210861616612</v>
      </c>
      <c r="AA62" s="349"/>
      <c r="AB62" s="340">
        <f t="shared" ref="AB62:AB70" si="125">IFERROR(U62/O62,0)</f>
        <v>0.6130718582583613</v>
      </c>
      <c r="AC62" s="340">
        <f t="shared" ref="AC62:AC70" si="126">IFERROR(V62/O62,0)</f>
        <v>2.1444113277163515E-2</v>
      </c>
      <c r="AD62" s="340">
        <f t="shared" ref="AD62:AD70" si="127">IFERROR(W62/O62,0)</f>
        <v>2.3347618049905056E-2</v>
      </c>
      <c r="AE62" s="340">
        <f t="shared" ref="AE62:AE70" si="128">IFERROR(X62/O62,0)</f>
        <v>1.9264857743587514E-2</v>
      </c>
      <c r="AF62" s="340">
        <f t="shared" ref="AF62:AF70" si="129">IFERROR(Y62/O62,0)</f>
        <v>5.3996051821243667E-2</v>
      </c>
      <c r="AG62" s="351">
        <f t="shared" ref="AG62:AG70" si="130">SUM(AB62:AF62)</f>
        <v>0.73112449915026112</v>
      </c>
      <c r="AH62" s="364">
        <f t="shared" ref="AH62:AH70" si="131">(U62*$G62)</f>
        <v>170085.94336528942</v>
      </c>
      <c r="AI62" s="364">
        <f t="shared" ref="AI62:AI70" si="132">(V62*$G62)</f>
        <v>5949.2899359954281</v>
      </c>
      <c r="AJ62" s="364">
        <f t="shared" ref="AJ62:AJ70" si="133">(W62*$G62)</f>
        <v>6477.3836669519005</v>
      </c>
      <c r="AK62" s="364">
        <f t="shared" ref="AK62:AK70" si="134">(X62*$G62)</f>
        <v>5344.6940337870165</v>
      </c>
      <c r="AL62" s="364">
        <f t="shared" ref="AL62:AL70" si="135">(Y62*$G62)</f>
        <v>14980.249522637469</v>
      </c>
      <c r="AM62" s="364">
        <f t="shared" ref="AM62:AM70" si="136">SUM(AH62:AL62)</f>
        <v>202837.56052466121</v>
      </c>
      <c r="AN62" s="364">
        <f t="shared" ref="AN62:AN70" si="137">AH62*12</f>
        <v>2041031.3203834731</v>
      </c>
      <c r="AO62" s="364">
        <f t="shared" ref="AO62:AO70" si="138">AI62*12</f>
        <v>71391.479231945137</v>
      </c>
      <c r="AP62" s="364">
        <f t="shared" ref="AP62:AP70" si="139">AJ62*12</f>
        <v>77728.604003422806</v>
      </c>
      <c r="AQ62" s="364">
        <f t="shared" ref="AQ62:AQ70" si="140">AK62*12</f>
        <v>64136.328405444197</v>
      </c>
      <c r="AR62" s="364">
        <f t="shared" ref="AR62:AR70" si="141">AL62*12</f>
        <v>179762.99427164963</v>
      </c>
      <c r="AS62" s="364">
        <f t="shared" ref="AS62:AS70" si="142">AM62*12</f>
        <v>2434050.7262959345</v>
      </c>
      <c r="AT62" s="383">
        <f t="shared" ref="AT62:AT70" si="143">Z62*G62-AM62</f>
        <v>0</v>
      </c>
    </row>
    <row r="63" spans="1:46">
      <c r="A63" s="176" t="str">
        <f t="shared" ref="A63:A68" si="144">A62</f>
        <v>53E - Company Owned</v>
      </c>
      <c r="B63" s="101"/>
      <c r="C63" s="366" t="str">
        <f>'WP1 Lighting Invetory'!C64</f>
        <v>Light Emitting Diode</v>
      </c>
      <c r="D63" s="366" t="str">
        <f>'WP1 Lighting Invetory'!D64</f>
        <v>LED 060.01-090</v>
      </c>
      <c r="E63" s="366">
        <f>'WP1 Lighting Invetory'!E64</f>
        <v>75</v>
      </c>
      <c r="F63" s="366" t="str">
        <f>'WP1 Lighting Invetory'!G64</f>
        <v>Company</v>
      </c>
      <c r="G63" s="521">
        <f>'WP1 Lighting Invetory'!H64</f>
        <v>40.083333333333336</v>
      </c>
      <c r="H63" s="641">
        <f>'WP6 Condensed LED Cost Est.'!$C11</f>
        <v>822.4</v>
      </c>
      <c r="I63" s="365" t="s">
        <v>210</v>
      </c>
      <c r="J63" s="380">
        <f>IF(C63="Light Emitting Diode",'WP10 O&amp;M Weighting Factor'!$B$26,IF('WP7 Condensed Sch. Level Costs'!C63="Sodium Vapor",'WP10 O&amp;M Weighting Factor'!$B$27,IF('WP7 Condensed Sch. Level Costs'!C63="Metal Halide",'WP10 O&amp;M Weighting Factor'!$B$28,IF('WP7 Condensed Sch. Level Costs'!C63="Mercury Vapor",'WP10 O&amp;M Weighting Factor'!$B$30,IF('WP7 Condensed Sch. Level Costs'!C63="Compact Flourescent",'WP10 O&amp;M Weighting Factor'!$B$29, IF(C63="Incandescent", 'WP10 O&amp;M Weighting Factor'!$B$31, 0))))))</f>
        <v>0.2</v>
      </c>
      <c r="K63" s="942">
        <f t="shared" si="115"/>
        <v>8.0166666666666675</v>
      </c>
      <c r="L63" s="412">
        <f t="shared" si="116"/>
        <v>32964.533333333333</v>
      </c>
      <c r="M63" s="484">
        <f t="shared" si="117"/>
        <v>3.0062500000000001</v>
      </c>
      <c r="N63" s="374">
        <f>'WP1 Lighting Invetory'!J64</f>
        <v>12626.25</v>
      </c>
      <c r="O63" s="489">
        <f t="shared" si="118"/>
        <v>26.25</v>
      </c>
      <c r="P63" s="631">
        <f>'JAP-5 Unitized Lighting Costs'!D$21</f>
        <v>1.1760549751009928E-2</v>
      </c>
      <c r="Q63" s="631">
        <f>'JAP-5 Unitized Lighting Costs'!$D$45</f>
        <v>1.6887239205766267</v>
      </c>
      <c r="R63" s="631">
        <f>'JAP-5 Unitized Lighting Costs'!D$74</f>
        <v>2.3347618049905056E-2</v>
      </c>
      <c r="S63" s="631">
        <f>'JAP-5 Unitized Lighting Costs'!D$106</f>
        <v>6.7427002102556308</v>
      </c>
      <c r="T63" s="631">
        <f>'JAP-5 Unitized Lighting Costs'!$D$123</f>
        <v>5.3996051821243667E-2</v>
      </c>
      <c r="U63" s="417">
        <f t="shared" si="119"/>
        <v>9.6718761152305639</v>
      </c>
      <c r="V63" s="417">
        <f t="shared" si="120"/>
        <v>0.33774478411532538</v>
      </c>
      <c r="W63" s="417">
        <f t="shared" si="121"/>
        <v>0.61287497381000777</v>
      </c>
      <c r="X63" s="417">
        <f t="shared" si="122"/>
        <v>0.50570251576917225</v>
      </c>
      <c r="Y63" s="417">
        <f t="shared" si="123"/>
        <v>1.4173963603076463</v>
      </c>
      <c r="Z63" s="138">
        <f t="shared" si="124"/>
        <v>12.545594749232718</v>
      </c>
      <c r="AA63" s="349"/>
      <c r="AB63" s="340">
        <f t="shared" si="125"/>
        <v>0.36845242343735479</v>
      </c>
      <c r="AC63" s="340">
        <f t="shared" si="126"/>
        <v>1.286646796629811E-2</v>
      </c>
      <c r="AD63" s="340">
        <f t="shared" si="127"/>
        <v>2.3347618049905056E-2</v>
      </c>
      <c r="AE63" s="340">
        <f t="shared" si="128"/>
        <v>1.9264857743587514E-2</v>
      </c>
      <c r="AF63" s="340">
        <f t="shared" si="129"/>
        <v>5.3996051821243667E-2</v>
      </c>
      <c r="AG63" s="351">
        <f t="shared" si="130"/>
        <v>0.47792741901838909</v>
      </c>
      <c r="AH63" s="364">
        <f t="shared" si="131"/>
        <v>387.68103428549182</v>
      </c>
      <c r="AI63" s="364">
        <f t="shared" si="132"/>
        <v>13.537936763289293</v>
      </c>
      <c r="AJ63" s="364">
        <f t="shared" si="133"/>
        <v>24.566071866884478</v>
      </c>
      <c r="AK63" s="364">
        <f t="shared" si="134"/>
        <v>20.27024250708099</v>
      </c>
      <c r="AL63" s="364">
        <f t="shared" si="135"/>
        <v>56.813970775664828</v>
      </c>
      <c r="AM63" s="364">
        <f t="shared" si="136"/>
        <v>502.86925619841139</v>
      </c>
      <c r="AN63" s="364">
        <f t="shared" si="137"/>
        <v>4652.1724114259014</v>
      </c>
      <c r="AO63" s="364">
        <f t="shared" si="138"/>
        <v>162.45524115947151</v>
      </c>
      <c r="AP63" s="364">
        <f t="shared" si="139"/>
        <v>294.79286240261376</v>
      </c>
      <c r="AQ63" s="364">
        <f t="shared" si="140"/>
        <v>243.24291008497187</v>
      </c>
      <c r="AR63" s="364">
        <f t="shared" si="141"/>
        <v>681.76764930797799</v>
      </c>
      <c r="AS63" s="364">
        <f t="shared" si="142"/>
        <v>6034.4310743809365</v>
      </c>
      <c r="AT63" s="383">
        <f t="shared" si="143"/>
        <v>0</v>
      </c>
    </row>
    <row r="64" spans="1:46">
      <c r="A64" s="176" t="str">
        <f t="shared" si="144"/>
        <v>53E - Company Owned</v>
      </c>
      <c r="B64" s="101"/>
      <c r="C64" s="366" t="str">
        <f>'WP1 Lighting Invetory'!C65</f>
        <v>Light Emitting Diode</v>
      </c>
      <c r="D64" s="366" t="str">
        <f>'WP1 Lighting Invetory'!D65</f>
        <v>LED 090.01-120</v>
      </c>
      <c r="E64" s="366">
        <f>'WP1 Lighting Invetory'!E65</f>
        <v>105</v>
      </c>
      <c r="F64" s="366" t="str">
        <f>'WP1 Lighting Invetory'!G65</f>
        <v>Company</v>
      </c>
      <c r="G64" s="521">
        <f>'WP1 Lighting Invetory'!H65</f>
        <v>1955.9166666666667</v>
      </c>
      <c r="H64" s="641">
        <f>'WP6 Condensed LED Cost Est.'!$C12</f>
        <v>869.01</v>
      </c>
      <c r="I64" s="365" t="s">
        <v>210</v>
      </c>
      <c r="J64" s="380">
        <f>IF(C64="Light Emitting Diode",'WP10 O&amp;M Weighting Factor'!$B$26,IF('WP7 Condensed Sch. Level Costs'!C64="Sodium Vapor",'WP10 O&amp;M Weighting Factor'!$B$27,IF('WP7 Condensed Sch. Level Costs'!C64="Metal Halide",'WP10 O&amp;M Weighting Factor'!$B$28,IF('WP7 Condensed Sch. Level Costs'!C64="Mercury Vapor",'WP10 O&amp;M Weighting Factor'!$B$30,IF('WP7 Condensed Sch. Level Costs'!C64="Compact Flourescent",'WP10 O&amp;M Weighting Factor'!$B$29, IF(C64="Incandescent", 'WP10 O&amp;M Weighting Factor'!$B$31, 0))))))</f>
        <v>0.2</v>
      </c>
      <c r="K64" s="942">
        <f t="shared" si="115"/>
        <v>391.18333333333339</v>
      </c>
      <c r="L64" s="412">
        <f t="shared" si="116"/>
        <v>1699711.1425000001</v>
      </c>
      <c r="M64" s="484">
        <f t="shared" si="117"/>
        <v>205.37125</v>
      </c>
      <c r="N64" s="374">
        <f>'WP1 Lighting Invetory'!J65</f>
        <v>862559.25</v>
      </c>
      <c r="O64" s="489">
        <f t="shared" si="118"/>
        <v>36.75</v>
      </c>
      <c r="P64" s="631">
        <f>'JAP-5 Unitized Lighting Costs'!D$21</f>
        <v>1.1760549751009928E-2</v>
      </c>
      <c r="Q64" s="631">
        <f>'JAP-5 Unitized Lighting Costs'!$D$45</f>
        <v>1.6887239205766267</v>
      </c>
      <c r="R64" s="631">
        <f>'JAP-5 Unitized Lighting Costs'!D$74</f>
        <v>2.3347618049905056E-2</v>
      </c>
      <c r="S64" s="631">
        <f>'JAP-5 Unitized Lighting Costs'!D$106</f>
        <v>6.7427002102556308</v>
      </c>
      <c r="T64" s="631">
        <f>'JAP-5 Unitized Lighting Costs'!$D$123</f>
        <v>5.3996051821243667E-2</v>
      </c>
      <c r="U64" s="417">
        <f t="shared" si="119"/>
        <v>10.220035339125138</v>
      </c>
      <c r="V64" s="417">
        <f t="shared" si="120"/>
        <v>0.33774478411532538</v>
      </c>
      <c r="W64" s="417">
        <f t="shared" si="121"/>
        <v>0.85802496333401079</v>
      </c>
      <c r="X64" s="417">
        <f t="shared" si="122"/>
        <v>0.70798352207684123</v>
      </c>
      <c r="Y64" s="417">
        <f t="shared" si="123"/>
        <v>1.9843549044307047</v>
      </c>
      <c r="Z64" s="138">
        <f t="shared" si="124"/>
        <v>14.108143513082018</v>
      </c>
      <c r="AA64" s="349"/>
      <c r="AB64" s="340">
        <f t="shared" si="125"/>
        <v>0.27809619970408539</v>
      </c>
      <c r="AC64" s="340">
        <f t="shared" si="126"/>
        <v>9.1903342616415067E-3</v>
      </c>
      <c r="AD64" s="340">
        <f t="shared" si="127"/>
        <v>2.3347618049905056E-2</v>
      </c>
      <c r="AE64" s="340">
        <f t="shared" si="128"/>
        <v>1.9264857743587518E-2</v>
      </c>
      <c r="AF64" s="340">
        <f t="shared" si="129"/>
        <v>5.3996051821243667E-2</v>
      </c>
      <c r="AG64" s="351">
        <f t="shared" si="130"/>
        <v>0.3838950615804631</v>
      </c>
      <c r="AH64" s="364">
        <f t="shared" si="131"/>
        <v>19989.537453717177</v>
      </c>
      <c r="AI64" s="364">
        <f t="shared" si="132"/>
        <v>660.60065233090018</v>
      </c>
      <c r="AJ64" s="364">
        <f t="shared" si="133"/>
        <v>1678.2253262010474</v>
      </c>
      <c r="AK64" s="364">
        <f t="shared" si="134"/>
        <v>1384.7567705554618</v>
      </c>
      <c r="AL64" s="364">
        <f t="shared" si="135"/>
        <v>3881.2328301577559</v>
      </c>
      <c r="AM64" s="364">
        <f t="shared" si="136"/>
        <v>27594.353032962343</v>
      </c>
      <c r="AN64" s="364">
        <f t="shared" si="137"/>
        <v>239874.44944460614</v>
      </c>
      <c r="AO64" s="364">
        <f t="shared" si="138"/>
        <v>7927.2078279708021</v>
      </c>
      <c r="AP64" s="364">
        <f t="shared" si="139"/>
        <v>20138.70391441257</v>
      </c>
      <c r="AQ64" s="364">
        <f t="shared" si="140"/>
        <v>16617.081246665541</v>
      </c>
      <c r="AR64" s="364">
        <f t="shared" si="141"/>
        <v>46574.793961893069</v>
      </c>
      <c r="AS64" s="364">
        <f t="shared" si="142"/>
        <v>331132.2363955481</v>
      </c>
      <c r="AT64" s="383">
        <f t="shared" si="143"/>
        <v>0</v>
      </c>
    </row>
    <row r="65" spans="1:46">
      <c r="A65" s="176" t="str">
        <f t="shared" si="144"/>
        <v>53E - Company Owned</v>
      </c>
      <c r="B65" s="101"/>
      <c r="C65" s="366" t="str">
        <f>'WP1 Lighting Invetory'!C66</f>
        <v>Light Emitting Diode</v>
      </c>
      <c r="D65" s="366" t="str">
        <f>'WP1 Lighting Invetory'!D66</f>
        <v>LED 120.01-150</v>
      </c>
      <c r="E65" s="366">
        <f>'WP1 Lighting Invetory'!E66</f>
        <v>135</v>
      </c>
      <c r="F65" s="366" t="str">
        <f>'WP1 Lighting Invetory'!G66</f>
        <v>Company</v>
      </c>
      <c r="G65" s="521">
        <f>'WP1 Lighting Invetory'!H66</f>
        <v>1762.4166666666667</v>
      </c>
      <c r="H65" s="641">
        <f>'WP6 Condensed LED Cost Est.'!$C13</f>
        <v>821.04</v>
      </c>
      <c r="I65" s="365" t="s">
        <v>210</v>
      </c>
      <c r="J65" s="380">
        <f>IF(C65="Light Emitting Diode",'WP10 O&amp;M Weighting Factor'!$B$26,IF('WP7 Condensed Sch. Level Costs'!C65="Sodium Vapor",'WP10 O&amp;M Weighting Factor'!$B$27,IF('WP7 Condensed Sch. Level Costs'!C65="Metal Halide",'WP10 O&amp;M Weighting Factor'!$B$28,IF('WP7 Condensed Sch. Level Costs'!C65="Mercury Vapor",'WP10 O&amp;M Weighting Factor'!$B$30,IF('WP7 Condensed Sch. Level Costs'!C65="Compact Flourescent",'WP10 O&amp;M Weighting Factor'!$B$29, IF(C65="Incandescent", 'WP10 O&amp;M Weighting Factor'!$B$31, 0))))))</f>
        <v>0.2</v>
      </c>
      <c r="K65" s="942">
        <f t="shared" si="115"/>
        <v>352.48333333333335</v>
      </c>
      <c r="L65" s="412">
        <f t="shared" si="116"/>
        <v>1447014.58</v>
      </c>
      <c r="M65" s="484">
        <f t="shared" si="117"/>
        <v>237.92625000000001</v>
      </c>
      <c r="N65" s="374">
        <f>'WP1 Lighting Invetory'!J66</f>
        <v>999290.25000000012</v>
      </c>
      <c r="O65" s="489">
        <f t="shared" si="118"/>
        <v>47.25</v>
      </c>
      <c r="P65" s="631">
        <f>'JAP-5 Unitized Lighting Costs'!D$21</f>
        <v>1.1760549751009928E-2</v>
      </c>
      <c r="Q65" s="631">
        <f>'JAP-5 Unitized Lighting Costs'!$D$45</f>
        <v>1.6887239205766267</v>
      </c>
      <c r="R65" s="631">
        <f>'JAP-5 Unitized Lighting Costs'!D$74</f>
        <v>2.3347618049905056E-2</v>
      </c>
      <c r="S65" s="631">
        <f>'JAP-5 Unitized Lighting Costs'!D$106</f>
        <v>6.7427002102556308</v>
      </c>
      <c r="T65" s="631">
        <f>'JAP-5 Unitized Lighting Costs'!$D$123</f>
        <v>5.3996051821243667E-2</v>
      </c>
      <c r="U65" s="417">
        <f t="shared" si="119"/>
        <v>9.6558817675691913</v>
      </c>
      <c r="V65" s="417">
        <f t="shared" si="120"/>
        <v>0.33774478411532538</v>
      </c>
      <c r="W65" s="417">
        <f t="shared" si="121"/>
        <v>1.1031749528580139</v>
      </c>
      <c r="X65" s="417">
        <f t="shared" si="122"/>
        <v>0.91026452838451022</v>
      </c>
      <c r="Y65" s="417">
        <f t="shared" si="123"/>
        <v>2.5513134485537634</v>
      </c>
      <c r="Z65" s="138">
        <f t="shared" si="124"/>
        <v>14.558379481480806</v>
      </c>
      <c r="AA65" s="349"/>
      <c r="AB65" s="340">
        <f t="shared" si="125"/>
        <v>0.20435728608612044</v>
      </c>
      <c r="AC65" s="340">
        <f t="shared" si="126"/>
        <v>7.1480377590545053E-3</v>
      </c>
      <c r="AD65" s="340">
        <f t="shared" si="127"/>
        <v>2.3347618049905056E-2</v>
      </c>
      <c r="AE65" s="340">
        <f t="shared" si="128"/>
        <v>1.9264857743587518E-2</v>
      </c>
      <c r="AF65" s="340">
        <f t="shared" si="129"/>
        <v>5.3996051821243667E-2</v>
      </c>
      <c r="AG65" s="351">
        <f t="shared" si="130"/>
        <v>0.30811385145991121</v>
      </c>
      <c r="AH65" s="364">
        <f t="shared" si="131"/>
        <v>17017.686958526738</v>
      </c>
      <c r="AI65" s="364">
        <f t="shared" si="132"/>
        <v>595.24703660458476</v>
      </c>
      <c r="AJ65" s="364">
        <f t="shared" si="133"/>
        <v>1944.2539231661781</v>
      </c>
      <c r="AK65" s="364">
        <f t="shared" si="134"/>
        <v>1604.265375900334</v>
      </c>
      <c r="AL65" s="364">
        <f t="shared" si="135"/>
        <v>4496.4773436219621</v>
      </c>
      <c r="AM65" s="364">
        <f t="shared" si="136"/>
        <v>25657.930637819798</v>
      </c>
      <c r="AN65" s="364">
        <f t="shared" si="137"/>
        <v>204212.24350232084</v>
      </c>
      <c r="AO65" s="364">
        <f t="shared" si="138"/>
        <v>7142.9644392550172</v>
      </c>
      <c r="AP65" s="364">
        <f t="shared" si="139"/>
        <v>23331.047077994139</v>
      </c>
      <c r="AQ65" s="364">
        <f t="shared" si="140"/>
        <v>19251.184510804007</v>
      </c>
      <c r="AR65" s="364">
        <f t="shared" si="141"/>
        <v>53957.728123463545</v>
      </c>
      <c r="AS65" s="364">
        <f t="shared" si="142"/>
        <v>307895.16765383759</v>
      </c>
      <c r="AT65" s="383">
        <f t="shared" si="143"/>
        <v>0</v>
      </c>
    </row>
    <row r="66" spans="1:46">
      <c r="A66" s="176" t="str">
        <f t="shared" si="144"/>
        <v>53E - Company Owned</v>
      </c>
      <c r="B66" s="101"/>
      <c r="C66" s="366" t="str">
        <f>'WP1 Lighting Invetory'!C67</f>
        <v>Light Emitting Diode</v>
      </c>
      <c r="D66" s="366" t="str">
        <f>'WP1 Lighting Invetory'!D67</f>
        <v>LED 150.01-180</v>
      </c>
      <c r="E66" s="366">
        <f>'WP1 Lighting Invetory'!E67</f>
        <v>165</v>
      </c>
      <c r="F66" s="366" t="str">
        <f>'WP1 Lighting Invetory'!G67</f>
        <v>Company</v>
      </c>
      <c r="G66" s="521">
        <f>'WP1 Lighting Invetory'!H67</f>
        <v>74.666666666666671</v>
      </c>
      <c r="H66" s="641">
        <f>'WP6 Condensed LED Cost Est.'!$C14</f>
        <v>884.18</v>
      </c>
      <c r="I66" s="365" t="s">
        <v>210</v>
      </c>
      <c r="J66" s="380">
        <f>IF(C66="Light Emitting Diode",'WP10 O&amp;M Weighting Factor'!$B$26,IF('WP7 Condensed Sch. Level Costs'!C66="Sodium Vapor",'WP10 O&amp;M Weighting Factor'!$B$27,IF('WP7 Condensed Sch. Level Costs'!C66="Metal Halide",'WP10 O&amp;M Weighting Factor'!$B$28,IF('WP7 Condensed Sch. Level Costs'!C66="Mercury Vapor",'WP10 O&amp;M Weighting Factor'!$B$30,IF('WP7 Condensed Sch. Level Costs'!C66="Compact Flourescent",'WP10 O&amp;M Weighting Factor'!$B$29, IF(C66="Incandescent", 'WP10 O&amp;M Weighting Factor'!$B$31, 0))))))</f>
        <v>0.2</v>
      </c>
      <c r="K66" s="942">
        <f t="shared" si="115"/>
        <v>14.933333333333335</v>
      </c>
      <c r="L66" s="412">
        <f t="shared" si="116"/>
        <v>66018.773333333331</v>
      </c>
      <c r="M66" s="484">
        <f t="shared" si="117"/>
        <v>12.32</v>
      </c>
      <c r="N66" s="374">
        <f>'WP1 Lighting Invetory'!J67</f>
        <v>51744</v>
      </c>
      <c r="O66" s="489">
        <f t="shared" si="118"/>
        <v>57.75</v>
      </c>
      <c r="P66" s="631">
        <f>'JAP-5 Unitized Lighting Costs'!D$21</f>
        <v>1.1760549751009928E-2</v>
      </c>
      <c r="Q66" s="631">
        <f>'JAP-5 Unitized Lighting Costs'!$D$45</f>
        <v>1.6887239205766267</v>
      </c>
      <c r="R66" s="631">
        <f>'JAP-5 Unitized Lighting Costs'!D$74</f>
        <v>2.3347618049905056E-2</v>
      </c>
      <c r="S66" s="631">
        <f>'JAP-5 Unitized Lighting Costs'!D$106</f>
        <v>6.7427002102556308</v>
      </c>
      <c r="T66" s="631">
        <f>'JAP-5 Unitized Lighting Costs'!$D$123</f>
        <v>5.3996051821243667E-2</v>
      </c>
      <c r="U66" s="417">
        <f t="shared" si="119"/>
        <v>10.398442878847957</v>
      </c>
      <c r="V66" s="417">
        <f t="shared" si="120"/>
        <v>0.33774478411532538</v>
      </c>
      <c r="W66" s="417">
        <f t="shared" si="121"/>
        <v>1.3483249423820169</v>
      </c>
      <c r="X66" s="417">
        <f t="shared" si="122"/>
        <v>1.1125455346921791</v>
      </c>
      <c r="Y66" s="417">
        <f t="shared" si="123"/>
        <v>3.1182719926768216</v>
      </c>
      <c r="Z66" s="138">
        <f t="shared" si="124"/>
        <v>16.315330132714301</v>
      </c>
      <c r="AA66" s="349"/>
      <c r="AB66" s="340">
        <f t="shared" si="125"/>
        <v>0.18005961694974817</v>
      </c>
      <c r="AC66" s="340">
        <f t="shared" si="126"/>
        <v>5.8483945301355048E-3</v>
      </c>
      <c r="AD66" s="340">
        <f t="shared" si="127"/>
        <v>2.3347618049905056E-2</v>
      </c>
      <c r="AE66" s="340">
        <f t="shared" si="128"/>
        <v>1.9264857743587518E-2</v>
      </c>
      <c r="AF66" s="340">
        <f t="shared" si="129"/>
        <v>5.3996051821243667E-2</v>
      </c>
      <c r="AG66" s="351">
        <f t="shared" si="130"/>
        <v>0.28251653909461993</v>
      </c>
      <c r="AH66" s="364">
        <f t="shared" si="131"/>
        <v>776.41706828731424</v>
      </c>
      <c r="AI66" s="364">
        <f t="shared" si="132"/>
        <v>25.218277213944297</v>
      </c>
      <c r="AJ66" s="364">
        <f t="shared" si="133"/>
        <v>100.6749290311906</v>
      </c>
      <c r="AK66" s="364">
        <f t="shared" si="134"/>
        <v>83.070066590349384</v>
      </c>
      <c r="AL66" s="364">
        <f t="shared" si="135"/>
        <v>232.83097545320271</v>
      </c>
      <c r="AM66" s="364">
        <f t="shared" si="136"/>
        <v>1218.2113165760011</v>
      </c>
      <c r="AN66" s="364">
        <f t="shared" si="137"/>
        <v>9317.0048194477713</v>
      </c>
      <c r="AO66" s="364">
        <f t="shared" si="138"/>
        <v>302.61932656733154</v>
      </c>
      <c r="AP66" s="364">
        <f t="shared" si="139"/>
        <v>1208.0991483742873</v>
      </c>
      <c r="AQ66" s="364">
        <f t="shared" si="140"/>
        <v>996.84079908419267</v>
      </c>
      <c r="AR66" s="364">
        <f t="shared" si="141"/>
        <v>2793.9717054384328</v>
      </c>
      <c r="AS66" s="364">
        <f t="shared" si="142"/>
        <v>14618.535798912013</v>
      </c>
      <c r="AT66" s="383">
        <f t="shared" si="143"/>
        <v>0</v>
      </c>
    </row>
    <row r="67" spans="1:46">
      <c r="A67" s="176" t="str">
        <f t="shared" si="144"/>
        <v>53E - Company Owned</v>
      </c>
      <c r="B67" s="101"/>
      <c r="C67" s="366" t="str">
        <f>'WP1 Lighting Invetory'!C68</f>
        <v>Light Emitting Diode</v>
      </c>
      <c r="D67" s="366" t="str">
        <f>'WP1 Lighting Invetory'!D68</f>
        <v>LED 180.01-210</v>
      </c>
      <c r="E67" s="366">
        <f>'WP1 Lighting Invetory'!E68</f>
        <v>195</v>
      </c>
      <c r="F67" s="366" t="str">
        <f>'WP1 Lighting Invetory'!G68</f>
        <v>Company</v>
      </c>
      <c r="G67" s="521">
        <f>'WP1 Lighting Invetory'!H68</f>
        <v>413</v>
      </c>
      <c r="H67" s="641">
        <f>'WP6 Condensed LED Cost Est.'!$C15</f>
        <v>869.01</v>
      </c>
      <c r="I67" s="365" t="s">
        <v>210</v>
      </c>
      <c r="J67" s="380">
        <f>IF(C67="Light Emitting Diode",'WP10 O&amp;M Weighting Factor'!$B$26,IF('WP7 Condensed Sch. Level Costs'!C67="Sodium Vapor",'WP10 O&amp;M Weighting Factor'!$B$27,IF('WP7 Condensed Sch. Level Costs'!C67="Metal Halide",'WP10 O&amp;M Weighting Factor'!$B$28,IF('WP7 Condensed Sch. Level Costs'!C67="Mercury Vapor",'WP10 O&amp;M Weighting Factor'!$B$30,IF('WP7 Condensed Sch. Level Costs'!C67="Compact Flourescent",'WP10 O&amp;M Weighting Factor'!$B$29, IF(C67="Incandescent", 'WP10 O&amp;M Weighting Factor'!$B$31, 0))))))</f>
        <v>0.2</v>
      </c>
      <c r="K67" s="942">
        <f t="shared" si="115"/>
        <v>82.600000000000009</v>
      </c>
      <c r="L67" s="412">
        <f t="shared" si="116"/>
        <v>358901.13</v>
      </c>
      <c r="M67" s="484">
        <f t="shared" si="117"/>
        <v>80.534999999999997</v>
      </c>
      <c r="N67" s="374">
        <f>'WP1 Lighting Invetory'!J68</f>
        <v>338247</v>
      </c>
      <c r="O67" s="489">
        <f t="shared" si="118"/>
        <v>68.25</v>
      </c>
      <c r="P67" s="631">
        <f>'JAP-5 Unitized Lighting Costs'!D$21</f>
        <v>1.1760549751009928E-2</v>
      </c>
      <c r="Q67" s="631">
        <f>'JAP-5 Unitized Lighting Costs'!$D$45</f>
        <v>1.6887239205766267</v>
      </c>
      <c r="R67" s="631">
        <f>'JAP-5 Unitized Lighting Costs'!D$74</f>
        <v>2.3347618049905056E-2</v>
      </c>
      <c r="S67" s="631">
        <f>'JAP-5 Unitized Lighting Costs'!D$106</f>
        <v>6.7427002102556308</v>
      </c>
      <c r="T67" s="631">
        <f>'JAP-5 Unitized Lighting Costs'!$D$123</f>
        <v>5.3996051821243667E-2</v>
      </c>
      <c r="U67" s="417">
        <f t="shared" si="119"/>
        <v>10.220035339125138</v>
      </c>
      <c r="V67" s="417">
        <f t="shared" si="120"/>
        <v>0.33774478411532538</v>
      </c>
      <c r="W67" s="417">
        <f t="shared" si="121"/>
        <v>1.5934749319060202</v>
      </c>
      <c r="X67" s="417">
        <f t="shared" si="122"/>
        <v>1.3148265409998481</v>
      </c>
      <c r="Y67" s="417">
        <f t="shared" si="123"/>
        <v>3.6852305367998803</v>
      </c>
      <c r="Z67" s="138">
        <f t="shared" si="124"/>
        <v>17.151312132946209</v>
      </c>
      <c r="AA67" s="349"/>
      <c r="AB67" s="340">
        <f t="shared" si="125"/>
        <v>0.14974410753296905</v>
      </c>
      <c r="AC67" s="340">
        <f t="shared" si="126"/>
        <v>4.9486415254992727E-3</v>
      </c>
      <c r="AD67" s="340">
        <f t="shared" si="127"/>
        <v>2.3347618049905056E-2</v>
      </c>
      <c r="AE67" s="340">
        <f t="shared" si="128"/>
        <v>1.9264857743587518E-2</v>
      </c>
      <c r="AF67" s="340">
        <f t="shared" si="129"/>
        <v>5.3996051821243667E-2</v>
      </c>
      <c r="AG67" s="351">
        <f t="shared" si="130"/>
        <v>0.25130127667320457</v>
      </c>
      <c r="AH67" s="364">
        <f t="shared" si="131"/>
        <v>4220.8745950586817</v>
      </c>
      <c r="AI67" s="364">
        <f t="shared" si="132"/>
        <v>139.48859583962937</v>
      </c>
      <c r="AJ67" s="364">
        <f t="shared" si="133"/>
        <v>658.10514687718637</v>
      </c>
      <c r="AK67" s="364">
        <f t="shared" si="134"/>
        <v>543.02336143293724</v>
      </c>
      <c r="AL67" s="364">
        <f t="shared" si="135"/>
        <v>1522.0002116983505</v>
      </c>
      <c r="AM67" s="364">
        <f t="shared" si="136"/>
        <v>7083.4919109067851</v>
      </c>
      <c r="AN67" s="364">
        <f t="shared" si="137"/>
        <v>50650.495140704181</v>
      </c>
      <c r="AO67" s="364">
        <f t="shared" si="138"/>
        <v>1673.8631500755523</v>
      </c>
      <c r="AP67" s="364">
        <f t="shared" si="139"/>
        <v>7897.2617625262365</v>
      </c>
      <c r="AQ67" s="364">
        <f t="shared" si="140"/>
        <v>6516.2803371952468</v>
      </c>
      <c r="AR67" s="364">
        <f t="shared" si="141"/>
        <v>18264.002540380206</v>
      </c>
      <c r="AS67" s="364">
        <f t="shared" si="142"/>
        <v>85001.902930881421</v>
      </c>
      <c r="AT67" s="383">
        <f t="shared" si="143"/>
        <v>0</v>
      </c>
    </row>
    <row r="68" spans="1:46">
      <c r="A68" s="176" t="str">
        <f t="shared" si="144"/>
        <v>53E - Company Owned</v>
      </c>
      <c r="B68" s="101"/>
      <c r="C68" s="366" t="str">
        <f>'WP1 Lighting Invetory'!C69</f>
        <v>Light Emitting Diode</v>
      </c>
      <c r="D68" s="366" t="str">
        <f>'WP1 Lighting Invetory'!D69</f>
        <v>LED 210.01-240</v>
      </c>
      <c r="E68" s="366">
        <f>'WP1 Lighting Invetory'!E69</f>
        <v>225</v>
      </c>
      <c r="F68" s="366" t="str">
        <f>'WP1 Lighting Invetory'!G69</f>
        <v>Company</v>
      </c>
      <c r="G68" s="521">
        <f>'WP1 Lighting Invetory'!H69</f>
        <v>0</v>
      </c>
      <c r="H68" s="641">
        <f>'WP6 Condensed LED Cost Est.'!$C16</f>
        <v>919.12</v>
      </c>
      <c r="I68" s="365" t="s">
        <v>210</v>
      </c>
      <c r="J68" s="380">
        <f>IF(C68="Light Emitting Diode",'WP10 O&amp;M Weighting Factor'!$B$26,IF('WP7 Condensed Sch. Level Costs'!C68="Sodium Vapor",'WP10 O&amp;M Weighting Factor'!$B$27,IF('WP7 Condensed Sch. Level Costs'!C68="Metal Halide",'WP10 O&amp;M Weighting Factor'!$B$28,IF('WP7 Condensed Sch. Level Costs'!C68="Mercury Vapor",'WP10 O&amp;M Weighting Factor'!$B$30,IF('WP7 Condensed Sch. Level Costs'!C68="Compact Flourescent",'WP10 O&amp;M Weighting Factor'!$B$29, IF(C68="Incandescent", 'WP10 O&amp;M Weighting Factor'!$B$31, 0))))))</f>
        <v>0.2</v>
      </c>
      <c r="K68" s="942">
        <f t="shared" si="115"/>
        <v>0</v>
      </c>
      <c r="L68" s="412">
        <f t="shared" si="116"/>
        <v>0</v>
      </c>
      <c r="M68" s="484">
        <f t="shared" si="117"/>
        <v>0</v>
      </c>
      <c r="N68" s="374">
        <f>'WP1 Lighting Invetory'!J69</f>
        <v>0</v>
      </c>
      <c r="O68" s="489">
        <f t="shared" si="118"/>
        <v>78.75</v>
      </c>
      <c r="P68" s="631">
        <f>'JAP-5 Unitized Lighting Costs'!D$21</f>
        <v>1.1760549751009928E-2</v>
      </c>
      <c r="Q68" s="631">
        <f>'JAP-5 Unitized Lighting Costs'!$D$45</f>
        <v>1.6887239205766267</v>
      </c>
      <c r="R68" s="631">
        <f>'JAP-5 Unitized Lighting Costs'!D$74</f>
        <v>2.3347618049905056E-2</v>
      </c>
      <c r="S68" s="631">
        <f>'JAP-5 Unitized Lighting Costs'!D$106</f>
        <v>6.7427002102556308</v>
      </c>
      <c r="T68" s="631">
        <f>'JAP-5 Unitized Lighting Costs'!$D$123</f>
        <v>5.3996051821243667E-2</v>
      </c>
      <c r="U68" s="417">
        <f t="shared" si="119"/>
        <v>10.809356487148245</v>
      </c>
      <c r="V68" s="417">
        <f t="shared" si="120"/>
        <v>0.33774478411532538</v>
      </c>
      <c r="W68" s="417">
        <f t="shared" si="121"/>
        <v>1.8386249214300232</v>
      </c>
      <c r="X68" s="417">
        <f t="shared" si="122"/>
        <v>1.5171075473075168</v>
      </c>
      <c r="Y68" s="417">
        <f t="shared" si="123"/>
        <v>4.252189080922939</v>
      </c>
      <c r="Z68" s="138">
        <f t="shared" si="124"/>
        <v>18.755022820924047</v>
      </c>
      <c r="AA68" s="349"/>
      <c r="AB68" s="340">
        <f t="shared" si="125"/>
        <v>0.13726166967807293</v>
      </c>
      <c r="AC68" s="340">
        <f t="shared" si="126"/>
        <v>4.2888226554327032E-3</v>
      </c>
      <c r="AD68" s="340">
        <f t="shared" si="127"/>
        <v>2.3347618049905056E-2</v>
      </c>
      <c r="AE68" s="340">
        <f t="shared" si="128"/>
        <v>1.9264857743587514E-2</v>
      </c>
      <c r="AF68" s="340">
        <f t="shared" si="129"/>
        <v>5.3996051821243667E-2</v>
      </c>
      <c r="AG68" s="351">
        <f t="shared" si="130"/>
        <v>0.2381590199482419</v>
      </c>
      <c r="AH68" s="364">
        <f t="shared" si="131"/>
        <v>0</v>
      </c>
      <c r="AI68" s="364">
        <f t="shared" si="132"/>
        <v>0</v>
      </c>
      <c r="AJ68" s="364">
        <f t="shared" si="133"/>
        <v>0</v>
      </c>
      <c r="AK68" s="364">
        <f t="shared" si="134"/>
        <v>0</v>
      </c>
      <c r="AL68" s="364">
        <f t="shared" si="135"/>
        <v>0</v>
      </c>
      <c r="AM68" s="364">
        <f t="shared" si="136"/>
        <v>0</v>
      </c>
      <c r="AN68" s="364">
        <f t="shared" si="137"/>
        <v>0</v>
      </c>
      <c r="AO68" s="364">
        <f t="shared" si="138"/>
        <v>0</v>
      </c>
      <c r="AP68" s="364">
        <f t="shared" si="139"/>
        <v>0</v>
      </c>
      <c r="AQ68" s="364">
        <f t="shared" si="140"/>
        <v>0</v>
      </c>
      <c r="AR68" s="364">
        <f t="shared" si="141"/>
        <v>0</v>
      </c>
      <c r="AS68" s="364">
        <f t="shared" si="142"/>
        <v>0</v>
      </c>
      <c r="AT68" s="383">
        <f t="shared" si="143"/>
        <v>0</v>
      </c>
    </row>
    <row r="69" spans="1:46">
      <c r="A69" s="176" t="str">
        <f>A67</f>
        <v>53E - Company Owned</v>
      </c>
      <c r="B69" s="101"/>
      <c r="C69" s="366" t="str">
        <f>'WP1 Lighting Invetory'!C70</f>
        <v>Light Emitting Diode</v>
      </c>
      <c r="D69" s="366" t="str">
        <f>'WP1 Lighting Invetory'!D70</f>
        <v>LED 240.01-270</v>
      </c>
      <c r="E69" s="366">
        <f>'WP1 Lighting Invetory'!E70</f>
        <v>255</v>
      </c>
      <c r="F69" s="366" t="str">
        <f>'WP1 Lighting Invetory'!G70</f>
        <v>Company</v>
      </c>
      <c r="G69" s="521">
        <f>'WP1 Lighting Invetory'!H70</f>
        <v>24</v>
      </c>
      <c r="H69" s="641">
        <f>'WP6 Condensed LED Cost Est.'!$C17</f>
        <v>984.66</v>
      </c>
      <c r="I69" s="365" t="s">
        <v>210</v>
      </c>
      <c r="J69" s="380">
        <f>IF(C69="Light Emitting Diode",'WP10 O&amp;M Weighting Factor'!$B$26,IF('WP7 Condensed Sch. Level Costs'!C69="Sodium Vapor",'WP10 O&amp;M Weighting Factor'!$B$27,IF('WP7 Condensed Sch. Level Costs'!C69="Metal Halide",'WP10 O&amp;M Weighting Factor'!$B$28,IF('WP7 Condensed Sch. Level Costs'!C69="Mercury Vapor",'WP10 O&amp;M Weighting Factor'!$B$30,IF('WP7 Condensed Sch. Level Costs'!C69="Compact Flourescent",'WP10 O&amp;M Weighting Factor'!$B$29, IF(C69="Incandescent", 'WP10 O&amp;M Weighting Factor'!$B$31, 0))))))</f>
        <v>0.2</v>
      </c>
      <c r="K69" s="942">
        <f t="shared" si="115"/>
        <v>4.8000000000000007</v>
      </c>
      <c r="L69" s="412">
        <f t="shared" si="116"/>
        <v>23631.84</v>
      </c>
      <c r="M69" s="484">
        <f t="shared" si="117"/>
        <v>6.12</v>
      </c>
      <c r="N69" s="374">
        <f>'WP1 Lighting Invetory'!J70</f>
        <v>25704</v>
      </c>
      <c r="O69" s="489">
        <f t="shared" si="118"/>
        <v>89.25</v>
      </c>
      <c r="P69" s="631">
        <f>'JAP-5 Unitized Lighting Costs'!D$21</f>
        <v>1.1760549751009928E-2</v>
      </c>
      <c r="Q69" s="631">
        <f>'JAP-5 Unitized Lighting Costs'!$D$45</f>
        <v>1.6887239205766267</v>
      </c>
      <c r="R69" s="631">
        <f>'JAP-5 Unitized Lighting Costs'!D$74</f>
        <v>2.3347618049905056E-2</v>
      </c>
      <c r="S69" s="631">
        <f>'JAP-5 Unitized Lighting Costs'!D$106</f>
        <v>6.7427002102556308</v>
      </c>
      <c r="T69" s="631">
        <f>'JAP-5 Unitized Lighting Costs'!$D$123</f>
        <v>5.3996051821243667E-2</v>
      </c>
      <c r="U69" s="417">
        <f t="shared" si="119"/>
        <v>11.580142917829436</v>
      </c>
      <c r="V69" s="417">
        <f t="shared" si="120"/>
        <v>0.33774478411532538</v>
      </c>
      <c r="W69" s="417">
        <f t="shared" si="121"/>
        <v>2.0837749109540264</v>
      </c>
      <c r="X69" s="417">
        <f t="shared" si="122"/>
        <v>1.7193885536151858</v>
      </c>
      <c r="Y69" s="417">
        <f t="shared" si="123"/>
        <v>4.8191476250459973</v>
      </c>
      <c r="Z69" s="138">
        <f t="shared" si="124"/>
        <v>20.54019879155997</v>
      </c>
      <c r="AA69" s="349"/>
      <c r="AB69" s="340">
        <f t="shared" si="125"/>
        <v>0.12974950047988162</v>
      </c>
      <c r="AC69" s="340">
        <f t="shared" si="126"/>
        <v>3.7842552842053262E-3</v>
      </c>
      <c r="AD69" s="340">
        <f t="shared" si="127"/>
        <v>2.334761804990506E-2</v>
      </c>
      <c r="AE69" s="340">
        <f t="shared" si="128"/>
        <v>1.9264857743587518E-2</v>
      </c>
      <c r="AF69" s="340">
        <f t="shared" si="129"/>
        <v>5.3996051821243667E-2</v>
      </c>
      <c r="AG69" s="351">
        <f t="shared" si="130"/>
        <v>0.2301422833788232</v>
      </c>
      <c r="AH69" s="364">
        <f t="shared" si="131"/>
        <v>277.92343002790648</v>
      </c>
      <c r="AI69" s="364">
        <f t="shared" si="132"/>
        <v>8.1058748187678091</v>
      </c>
      <c r="AJ69" s="364">
        <f t="shared" si="133"/>
        <v>50.010597862896631</v>
      </c>
      <c r="AK69" s="364">
        <f t="shared" si="134"/>
        <v>41.265325286764458</v>
      </c>
      <c r="AL69" s="364">
        <f t="shared" si="135"/>
        <v>115.65954300110394</v>
      </c>
      <c r="AM69" s="364">
        <f t="shared" si="136"/>
        <v>492.9647709974393</v>
      </c>
      <c r="AN69" s="364">
        <f t="shared" si="137"/>
        <v>3335.0811603348775</v>
      </c>
      <c r="AO69" s="364">
        <f t="shared" si="138"/>
        <v>97.27049782521371</v>
      </c>
      <c r="AP69" s="364">
        <f t="shared" si="139"/>
        <v>600.12717435475952</v>
      </c>
      <c r="AQ69" s="364">
        <f t="shared" si="140"/>
        <v>495.18390344117347</v>
      </c>
      <c r="AR69" s="364">
        <f t="shared" si="141"/>
        <v>1387.9145160132473</v>
      </c>
      <c r="AS69" s="364">
        <f t="shared" si="142"/>
        <v>5915.5772519692719</v>
      </c>
      <c r="AT69" s="383">
        <f t="shared" si="143"/>
        <v>0</v>
      </c>
    </row>
    <row r="70" spans="1:46">
      <c r="A70" s="176" t="str">
        <f>A69</f>
        <v>53E - Company Owned</v>
      </c>
      <c r="B70" s="101"/>
      <c r="C70" s="366" t="str">
        <f>'WP1 Lighting Invetory'!C71</f>
        <v>Light Emitting Diode</v>
      </c>
      <c r="D70" s="366" t="str">
        <f>'WP1 Lighting Invetory'!D71</f>
        <v>LED 270.01-300</v>
      </c>
      <c r="E70" s="366">
        <f>'WP1 Lighting Invetory'!E71</f>
        <v>285</v>
      </c>
      <c r="F70" s="366" t="str">
        <f>'WP1 Lighting Invetory'!G71</f>
        <v>Company</v>
      </c>
      <c r="G70" s="521">
        <f>'WP1 Lighting Invetory'!H71</f>
        <v>109</v>
      </c>
      <c r="H70" s="641">
        <f>'WP6 Condensed LED Cost Est.'!$C18</f>
        <v>984.66</v>
      </c>
      <c r="I70" s="365" t="s">
        <v>210</v>
      </c>
      <c r="J70" s="380">
        <f>IF(C70="Light Emitting Diode",'WP10 O&amp;M Weighting Factor'!$B$26,IF('WP7 Condensed Sch. Level Costs'!C70="Sodium Vapor",'WP10 O&amp;M Weighting Factor'!$B$27,IF('WP7 Condensed Sch. Level Costs'!C70="Metal Halide",'WP10 O&amp;M Weighting Factor'!$B$28,IF('WP7 Condensed Sch. Level Costs'!C70="Mercury Vapor",'WP10 O&amp;M Weighting Factor'!$B$30,IF('WP7 Condensed Sch. Level Costs'!C70="Compact Flourescent",'WP10 O&amp;M Weighting Factor'!$B$29, IF(C70="Incandescent", 'WP10 O&amp;M Weighting Factor'!$B$31, 0))))))</f>
        <v>0.2</v>
      </c>
      <c r="K70" s="942">
        <f t="shared" si="115"/>
        <v>21.8</v>
      </c>
      <c r="L70" s="412">
        <f t="shared" si="116"/>
        <v>107327.94</v>
      </c>
      <c r="M70" s="484">
        <f t="shared" si="117"/>
        <v>31.065000000000001</v>
      </c>
      <c r="N70" s="374">
        <f>'WP1 Lighting Invetory'!J71</f>
        <v>130472.99999999999</v>
      </c>
      <c r="O70" s="489">
        <f t="shared" si="118"/>
        <v>99.75</v>
      </c>
      <c r="P70" s="631">
        <f>'JAP-5 Unitized Lighting Costs'!D$21</f>
        <v>1.1760549751009928E-2</v>
      </c>
      <c r="Q70" s="631">
        <f>'JAP-5 Unitized Lighting Costs'!$D$45</f>
        <v>1.6887239205766267</v>
      </c>
      <c r="R70" s="631">
        <f>'JAP-5 Unitized Lighting Costs'!D$74</f>
        <v>2.3347618049905056E-2</v>
      </c>
      <c r="S70" s="631">
        <f>'JAP-5 Unitized Lighting Costs'!D$106</f>
        <v>6.7427002102556308</v>
      </c>
      <c r="T70" s="631">
        <f>'JAP-5 Unitized Lighting Costs'!$D$123</f>
        <v>5.3996051821243667E-2</v>
      </c>
      <c r="U70" s="417">
        <f t="shared" si="119"/>
        <v>11.580142917829436</v>
      </c>
      <c r="V70" s="417">
        <f t="shared" si="120"/>
        <v>0.33774478411532538</v>
      </c>
      <c r="W70" s="417">
        <f t="shared" si="121"/>
        <v>2.3289249004780292</v>
      </c>
      <c r="X70" s="417">
        <f t="shared" si="122"/>
        <v>1.9216695599228548</v>
      </c>
      <c r="Y70" s="417">
        <f t="shared" si="123"/>
        <v>5.3861061691690555</v>
      </c>
      <c r="Z70" s="138">
        <f t="shared" si="124"/>
        <v>21.554588331514701</v>
      </c>
      <c r="AA70" s="349"/>
      <c r="AB70" s="340">
        <f t="shared" si="125"/>
        <v>0.11609165832410462</v>
      </c>
      <c r="AC70" s="340">
        <f t="shared" si="126"/>
        <v>3.385912622710029E-3</v>
      </c>
      <c r="AD70" s="340">
        <f t="shared" si="127"/>
        <v>2.3347618049905056E-2</v>
      </c>
      <c r="AE70" s="340">
        <f t="shared" si="128"/>
        <v>1.9264857743587518E-2</v>
      </c>
      <c r="AF70" s="340">
        <f t="shared" si="129"/>
        <v>5.3996051821243667E-2</v>
      </c>
      <c r="AG70" s="351">
        <f t="shared" si="130"/>
        <v>0.21608609856155089</v>
      </c>
      <c r="AH70" s="364">
        <f t="shared" si="131"/>
        <v>1262.2355780434086</v>
      </c>
      <c r="AI70" s="364">
        <f t="shared" si="132"/>
        <v>36.814181468570467</v>
      </c>
      <c r="AJ70" s="364">
        <f t="shared" si="133"/>
        <v>253.8528141521052</v>
      </c>
      <c r="AK70" s="364">
        <f t="shared" si="134"/>
        <v>209.46198203159116</v>
      </c>
      <c r="AL70" s="364">
        <f t="shared" si="135"/>
        <v>587.0855724394271</v>
      </c>
      <c r="AM70" s="364">
        <f t="shared" si="136"/>
        <v>2349.4501281351022</v>
      </c>
      <c r="AN70" s="364">
        <f t="shared" si="137"/>
        <v>15146.826936520903</v>
      </c>
      <c r="AO70" s="364">
        <f t="shared" si="138"/>
        <v>441.77017762284561</v>
      </c>
      <c r="AP70" s="364">
        <f t="shared" si="139"/>
        <v>3046.2337698252622</v>
      </c>
      <c r="AQ70" s="364">
        <f t="shared" si="140"/>
        <v>2513.5437843790942</v>
      </c>
      <c r="AR70" s="364">
        <f t="shared" si="141"/>
        <v>7045.0268692731252</v>
      </c>
      <c r="AS70" s="364">
        <f t="shared" si="142"/>
        <v>28193.401537621226</v>
      </c>
      <c r="AT70" s="383">
        <f t="shared" si="143"/>
        <v>0</v>
      </c>
    </row>
    <row r="71" spans="1:46">
      <c r="A71" s="185"/>
      <c r="B71" s="95"/>
      <c r="C71" s="353"/>
      <c r="D71" s="354"/>
      <c r="E71" s="358"/>
      <c r="F71" s="352"/>
      <c r="G71" s="526"/>
      <c r="H71" s="549"/>
      <c r="I71" s="365"/>
      <c r="J71" s="380"/>
      <c r="K71" s="942"/>
      <c r="L71" s="412"/>
      <c r="M71" s="484"/>
      <c r="N71" s="487"/>
      <c r="O71" s="410"/>
      <c r="P71" s="633"/>
      <c r="Q71" s="633"/>
      <c r="R71" s="633"/>
      <c r="S71" s="633"/>
      <c r="T71" s="633"/>
      <c r="U71" s="417"/>
      <c r="V71" s="417"/>
      <c r="W71" s="417"/>
      <c r="X71" s="417"/>
      <c r="Y71" s="417"/>
      <c r="Z71" s="138"/>
      <c r="AA71" s="349"/>
      <c r="AB71" s="340"/>
      <c r="AC71" s="340"/>
      <c r="AD71" s="340"/>
      <c r="AE71" s="340"/>
      <c r="AF71" s="340"/>
      <c r="AG71" s="351"/>
      <c r="AT71" s="383"/>
    </row>
    <row r="72" spans="1:46">
      <c r="A72" s="174" t="s">
        <v>141</v>
      </c>
      <c r="B72" s="99" t="s">
        <v>779</v>
      </c>
      <c r="C72" s="366" t="str">
        <f>'WP1 Lighting Invetory'!C73</f>
        <v>Sodium Vapor</v>
      </c>
      <c r="D72" s="366" t="str">
        <f>'WP1 Lighting Invetory'!D73</f>
        <v>SV 050</v>
      </c>
      <c r="E72" s="366">
        <f>'WP1 Lighting Invetory'!E73</f>
        <v>50</v>
      </c>
      <c r="F72" s="366" t="str">
        <f>'WP1 Lighting Invetory'!G73</f>
        <v>Customer</v>
      </c>
      <c r="G72" s="521">
        <f>'WP1 Lighting Invetory'!H73</f>
        <v>0</v>
      </c>
      <c r="H72" s="993" t="s">
        <v>772</v>
      </c>
      <c r="I72" s="204" t="s">
        <v>210</v>
      </c>
      <c r="J72" s="380">
        <f>IF(C72="Light Emitting Diode",'WP10 O&amp;M Weighting Factor'!$B$26,IF('WP7 Condensed Sch. Level Costs'!C72="Sodium Vapor",'WP10 O&amp;M Weighting Factor'!$B$27,IF('WP7 Condensed Sch. Level Costs'!C72="Metal Halide",'WP10 O&amp;M Weighting Factor'!$B$28,IF('WP7 Condensed Sch. Level Costs'!C72="Mercury Vapor",'WP10 O&amp;M Weighting Factor'!$B$30,IF('WP7 Condensed Sch. Level Costs'!C72="Compact Flourescent",'WP10 O&amp;M Weighting Factor'!$B$29, IF(C72="Incandescent", 'WP10 O&amp;M Weighting Factor'!$B$31, 0))))))</f>
        <v>1</v>
      </c>
      <c r="K72" s="942">
        <f t="shared" ref="K72:K80" si="145">IF(I72="Yes",G72*J72,0)</f>
        <v>0</v>
      </c>
      <c r="L72" s="412">
        <f t="shared" ref="L72:L80" si="146">IF(F72="Company", G72*H72,0)</f>
        <v>0</v>
      </c>
      <c r="M72" s="484">
        <f t="shared" ref="M72:M80" si="147">E72*G72/1000</f>
        <v>0</v>
      </c>
      <c r="N72" s="374">
        <f>'WP1 Lighting Invetory'!J73</f>
        <v>0</v>
      </c>
      <c r="O72" s="489">
        <f t="shared" ref="O72:O80" si="148">E72*4200/1000/12</f>
        <v>17.5</v>
      </c>
      <c r="P72" s="631">
        <f>'JAP-5 Unitized Lighting Costs'!D$21</f>
        <v>1.1760549751009928E-2</v>
      </c>
      <c r="Q72" s="631">
        <f>'JAP-5 Unitized Lighting Costs'!$D$45</f>
        <v>1.6887239205766267</v>
      </c>
      <c r="R72" s="631">
        <f>'JAP-5 Unitized Lighting Costs'!D$74</f>
        <v>2.3347618049905056E-2</v>
      </c>
      <c r="S72" s="631">
        <f>'JAP-5 Unitized Lighting Costs'!D$106</f>
        <v>6.7427002102556308</v>
      </c>
      <c r="T72" s="631">
        <f>'JAP-5 Unitized Lighting Costs'!$D$123</f>
        <v>5.3996051821243667E-2</v>
      </c>
      <c r="U72" s="417">
        <f t="shared" ref="U72:U80" si="149">IF(F72="Company", H72*P72, 0)</f>
        <v>0</v>
      </c>
      <c r="V72" s="417">
        <f t="shared" ref="V72:V80" si="150">IF(I72="yes", J72*Q72, 0)</f>
        <v>1.6887239205766267</v>
      </c>
      <c r="W72" s="417">
        <f t="shared" ref="W72:W80" si="151">R72*O72</f>
        <v>0.40858331587333846</v>
      </c>
      <c r="X72" s="417">
        <f t="shared" ref="X72:X80" si="152">E72*S72/1000</f>
        <v>0.33713501051278155</v>
      </c>
      <c r="Y72" s="417">
        <f t="shared" ref="Y72:Y80" si="153">O72*T72</f>
        <v>0.94493090687176418</v>
      </c>
      <c r="Z72" s="138">
        <f t="shared" ref="Z72:Z80" si="154">SUM(U72:Y72)</f>
        <v>3.3793731538345111</v>
      </c>
      <c r="AA72" s="349"/>
      <c r="AB72" s="340">
        <f t="shared" ref="AB72:AB80" si="155">IFERROR(U72/O72,0)</f>
        <v>0</v>
      </c>
      <c r="AC72" s="340">
        <f t="shared" ref="AC72:AC80" si="156">IFERROR(V72/O72,0)</f>
        <v>9.6498509747235811E-2</v>
      </c>
      <c r="AD72" s="340">
        <f t="shared" ref="AD72:AD80" si="157">IFERROR(W72/O72,0)</f>
        <v>2.3347618049905056E-2</v>
      </c>
      <c r="AE72" s="340">
        <f t="shared" ref="AE72:AE80" si="158">IFERROR(X72/O72,0)</f>
        <v>1.9264857743587518E-2</v>
      </c>
      <c r="AF72" s="340">
        <f t="shared" ref="AF72:AF80" si="159">IFERROR(Y72/O72,0)</f>
        <v>5.3996051821243667E-2</v>
      </c>
      <c r="AG72" s="351">
        <f t="shared" ref="AG72:AG80" si="160">SUM(AB72:AF72)</f>
        <v>0.19310703736197204</v>
      </c>
      <c r="AH72" s="364">
        <f t="shared" ref="AH72:AH80" si="161">(U72*$G72)</f>
        <v>0</v>
      </c>
      <c r="AI72" s="364">
        <f t="shared" ref="AI72:AI80" si="162">(V72*$G72)</f>
        <v>0</v>
      </c>
      <c r="AJ72" s="364">
        <f t="shared" ref="AJ72:AJ80" si="163">(W72*$G72)</f>
        <v>0</v>
      </c>
      <c r="AK72" s="364">
        <f t="shared" ref="AK72:AK80" si="164">(X72*$G72)</f>
        <v>0</v>
      </c>
      <c r="AL72" s="364">
        <f t="shared" ref="AL72:AL80" si="165">(Y72*$G72)</f>
        <v>0</v>
      </c>
      <c r="AM72" s="364">
        <f t="shared" ref="AM72:AM80" si="166">SUM(AH72:AL72)</f>
        <v>0</v>
      </c>
      <c r="AN72" s="364">
        <f t="shared" ref="AN72:AN80" si="167">AH72*12</f>
        <v>0</v>
      </c>
      <c r="AO72" s="364">
        <f t="shared" ref="AO72:AO80" si="168">AI72*12</f>
        <v>0</v>
      </c>
      <c r="AP72" s="364">
        <f t="shared" ref="AP72:AP80" si="169">AJ72*12</f>
        <v>0</v>
      </c>
      <c r="AQ72" s="364">
        <f t="shared" ref="AQ72:AQ80" si="170">AK72*12</f>
        <v>0</v>
      </c>
      <c r="AR72" s="364">
        <f t="shared" ref="AR72:AR80" si="171">AL72*12</f>
        <v>0</v>
      </c>
      <c r="AS72" s="364">
        <f t="shared" ref="AS72:AS80" si="172">AM72*12</f>
        <v>0</v>
      </c>
      <c r="AT72" s="383">
        <f t="shared" ref="AT72:AT80" si="173">Z72*G72-AM72</f>
        <v>0</v>
      </c>
    </row>
    <row r="73" spans="1:46">
      <c r="A73" s="176" t="str">
        <f t="shared" ref="A73:A80" si="174">+A72</f>
        <v>53E - Customer Owned</v>
      </c>
      <c r="B73" s="99" t="s">
        <v>779</v>
      </c>
      <c r="C73" s="366" t="str">
        <f>'WP1 Lighting Invetory'!C74</f>
        <v>Sodium Vapor</v>
      </c>
      <c r="D73" s="366" t="str">
        <f>'WP1 Lighting Invetory'!D74</f>
        <v>SV 070</v>
      </c>
      <c r="E73" s="366">
        <f>'WP1 Lighting Invetory'!E74</f>
        <v>70</v>
      </c>
      <c r="F73" s="366" t="str">
        <f>'WP1 Lighting Invetory'!G74</f>
        <v>Customer</v>
      </c>
      <c r="G73" s="521">
        <f>'WP1 Lighting Invetory'!H74</f>
        <v>57</v>
      </c>
      <c r="H73" s="993" t="s">
        <v>772</v>
      </c>
      <c r="I73" s="204" t="s">
        <v>210</v>
      </c>
      <c r="J73" s="380">
        <f>IF(C73="Light Emitting Diode",'WP10 O&amp;M Weighting Factor'!$B$26,IF('WP7 Condensed Sch. Level Costs'!C73="Sodium Vapor",'WP10 O&amp;M Weighting Factor'!$B$27,IF('WP7 Condensed Sch. Level Costs'!C73="Metal Halide",'WP10 O&amp;M Weighting Factor'!$B$28,IF('WP7 Condensed Sch. Level Costs'!C73="Mercury Vapor",'WP10 O&amp;M Weighting Factor'!$B$30,IF('WP7 Condensed Sch. Level Costs'!C73="Compact Flourescent",'WP10 O&amp;M Weighting Factor'!$B$29, IF(C73="Incandescent", 'WP10 O&amp;M Weighting Factor'!$B$31, 0))))))</f>
        <v>1</v>
      </c>
      <c r="K73" s="942">
        <f t="shared" si="145"/>
        <v>57</v>
      </c>
      <c r="L73" s="412">
        <f t="shared" si="146"/>
        <v>0</v>
      </c>
      <c r="M73" s="484">
        <f t="shared" si="147"/>
        <v>3.99</v>
      </c>
      <c r="N73" s="374">
        <f>'WP1 Lighting Invetory'!J74</f>
        <v>16758</v>
      </c>
      <c r="O73" s="489">
        <f t="shared" si="148"/>
        <v>24.5</v>
      </c>
      <c r="P73" s="631">
        <f>'JAP-5 Unitized Lighting Costs'!D$21</f>
        <v>1.1760549751009928E-2</v>
      </c>
      <c r="Q73" s="631">
        <f>'JAP-5 Unitized Lighting Costs'!$D$45</f>
        <v>1.6887239205766267</v>
      </c>
      <c r="R73" s="631">
        <f>'JAP-5 Unitized Lighting Costs'!D$74</f>
        <v>2.3347618049905056E-2</v>
      </c>
      <c r="S73" s="631">
        <f>'JAP-5 Unitized Lighting Costs'!D$106</f>
        <v>6.7427002102556308</v>
      </c>
      <c r="T73" s="631">
        <f>'JAP-5 Unitized Lighting Costs'!$D$123</f>
        <v>5.3996051821243667E-2</v>
      </c>
      <c r="U73" s="417">
        <f t="shared" si="149"/>
        <v>0</v>
      </c>
      <c r="V73" s="417">
        <f t="shared" si="150"/>
        <v>1.6887239205766267</v>
      </c>
      <c r="W73" s="417">
        <f t="shared" si="151"/>
        <v>0.5720166422226739</v>
      </c>
      <c r="X73" s="417">
        <f t="shared" si="152"/>
        <v>0.47198901471789417</v>
      </c>
      <c r="Y73" s="417">
        <f t="shared" si="153"/>
        <v>1.3229032696204699</v>
      </c>
      <c r="Z73" s="138">
        <f t="shared" si="154"/>
        <v>4.055632847137665</v>
      </c>
      <c r="AA73" s="349"/>
      <c r="AB73" s="340">
        <f t="shared" si="155"/>
        <v>0</v>
      </c>
      <c r="AC73" s="340">
        <f t="shared" si="156"/>
        <v>6.89275069623113E-2</v>
      </c>
      <c r="AD73" s="340">
        <f t="shared" si="157"/>
        <v>2.3347618049905056E-2</v>
      </c>
      <c r="AE73" s="340">
        <f t="shared" si="158"/>
        <v>1.9264857743587518E-2</v>
      </c>
      <c r="AF73" s="340">
        <f t="shared" si="159"/>
        <v>5.3996051821243667E-2</v>
      </c>
      <c r="AG73" s="351">
        <f t="shared" si="160"/>
        <v>0.16553603457704755</v>
      </c>
      <c r="AH73" s="364">
        <f t="shared" si="161"/>
        <v>0</v>
      </c>
      <c r="AI73" s="364">
        <f t="shared" si="162"/>
        <v>96.25726347286772</v>
      </c>
      <c r="AJ73" s="364">
        <f t="shared" si="163"/>
        <v>32.60494860669241</v>
      </c>
      <c r="AK73" s="364">
        <f t="shared" si="164"/>
        <v>26.903373838919968</v>
      </c>
      <c r="AL73" s="364">
        <f t="shared" si="165"/>
        <v>75.40548636836678</v>
      </c>
      <c r="AM73" s="364">
        <f t="shared" si="166"/>
        <v>231.17107228684688</v>
      </c>
      <c r="AN73" s="364">
        <f t="shared" si="167"/>
        <v>0</v>
      </c>
      <c r="AO73" s="364">
        <f t="shared" si="168"/>
        <v>1155.0871616744125</v>
      </c>
      <c r="AP73" s="364">
        <f t="shared" si="169"/>
        <v>391.25938328030895</v>
      </c>
      <c r="AQ73" s="364">
        <f t="shared" si="170"/>
        <v>322.84048606703959</v>
      </c>
      <c r="AR73" s="364">
        <f t="shared" si="171"/>
        <v>904.86583642040137</v>
      </c>
      <c r="AS73" s="364">
        <f t="shared" si="172"/>
        <v>2774.0528674421626</v>
      </c>
      <c r="AT73" s="383">
        <f t="shared" si="173"/>
        <v>0</v>
      </c>
    </row>
    <row r="74" spans="1:46">
      <c r="A74" s="176" t="str">
        <f t="shared" si="174"/>
        <v>53E - Customer Owned</v>
      </c>
      <c r="B74" s="99" t="s">
        <v>779</v>
      </c>
      <c r="C74" s="366" t="str">
        <f>'WP1 Lighting Invetory'!C75</f>
        <v>Sodium Vapor</v>
      </c>
      <c r="D74" s="366" t="str">
        <f>'WP1 Lighting Invetory'!D75</f>
        <v>SV 100</v>
      </c>
      <c r="E74" s="366">
        <f>'WP1 Lighting Invetory'!E75</f>
        <v>100</v>
      </c>
      <c r="F74" s="366" t="str">
        <f>'WP1 Lighting Invetory'!G75</f>
        <v>Customer</v>
      </c>
      <c r="G74" s="521">
        <f>'WP1 Lighting Invetory'!H75</f>
        <v>255.5</v>
      </c>
      <c r="H74" s="993" t="s">
        <v>772</v>
      </c>
      <c r="I74" s="204" t="s">
        <v>210</v>
      </c>
      <c r="J74" s="380">
        <f>IF(C74="Light Emitting Diode",'WP10 O&amp;M Weighting Factor'!$B$26,IF('WP7 Condensed Sch. Level Costs'!C74="Sodium Vapor",'WP10 O&amp;M Weighting Factor'!$B$27,IF('WP7 Condensed Sch. Level Costs'!C74="Metal Halide",'WP10 O&amp;M Weighting Factor'!$B$28,IF('WP7 Condensed Sch. Level Costs'!C74="Mercury Vapor",'WP10 O&amp;M Weighting Factor'!$B$30,IF('WP7 Condensed Sch. Level Costs'!C74="Compact Flourescent",'WP10 O&amp;M Weighting Factor'!$B$29, IF(C74="Incandescent", 'WP10 O&amp;M Weighting Factor'!$B$31, 0))))))</f>
        <v>1</v>
      </c>
      <c r="K74" s="942">
        <f t="shared" si="145"/>
        <v>255.5</v>
      </c>
      <c r="L74" s="412">
        <f t="shared" si="146"/>
        <v>0</v>
      </c>
      <c r="M74" s="484">
        <f t="shared" si="147"/>
        <v>25.55</v>
      </c>
      <c r="N74" s="374">
        <f>'WP1 Lighting Invetory'!J75</f>
        <v>107310</v>
      </c>
      <c r="O74" s="489">
        <f t="shared" si="148"/>
        <v>35</v>
      </c>
      <c r="P74" s="631">
        <f>'JAP-5 Unitized Lighting Costs'!D$21</f>
        <v>1.1760549751009928E-2</v>
      </c>
      <c r="Q74" s="631">
        <f>'JAP-5 Unitized Lighting Costs'!$D$45</f>
        <v>1.6887239205766267</v>
      </c>
      <c r="R74" s="631">
        <f>'JAP-5 Unitized Lighting Costs'!D$74</f>
        <v>2.3347618049905056E-2</v>
      </c>
      <c r="S74" s="631">
        <f>'JAP-5 Unitized Lighting Costs'!D$106</f>
        <v>6.7427002102556308</v>
      </c>
      <c r="T74" s="631">
        <f>'JAP-5 Unitized Lighting Costs'!$D$123</f>
        <v>5.3996051821243667E-2</v>
      </c>
      <c r="U74" s="417">
        <f t="shared" si="149"/>
        <v>0</v>
      </c>
      <c r="V74" s="417">
        <f t="shared" si="150"/>
        <v>1.6887239205766267</v>
      </c>
      <c r="W74" s="417">
        <f t="shared" si="151"/>
        <v>0.81716663174667692</v>
      </c>
      <c r="X74" s="417">
        <f t="shared" si="152"/>
        <v>0.6742700210255631</v>
      </c>
      <c r="Y74" s="417">
        <f t="shared" si="153"/>
        <v>1.8898618137435284</v>
      </c>
      <c r="Z74" s="138">
        <f t="shared" si="154"/>
        <v>5.0700223870923953</v>
      </c>
      <c r="AA74" s="349"/>
      <c r="AB74" s="340">
        <f t="shared" si="155"/>
        <v>0</v>
      </c>
      <c r="AC74" s="340">
        <f t="shared" si="156"/>
        <v>4.8249254873617906E-2</v>
      </c>
      <c r="AD74" s="340">
        <f t="shared" si="157"/>
        <v>2.3347618049905056E-2</v>
      </c>
      <c r="AE74" s="340">
        <f t="shared" si="158"/>
        <v>1.9264857743587518E-2</v>
      </c>
      <c r="AF74" s="340">
        <f t="shared" si="159"/>
        <v>5.3996051821243667E-2</v>
      </c>
      <c r="AG74" s="351">
        <f t="shared" si="160"/>
        <v>0.14485778248835415</v>
      </c>
      <c r="AH74" s="364">
        <f t="shared" si="161"/>
        <v>0</v>
      </c>
      <c r="AI74" s="364">
        <f t="shared" si="162"/>
        <v>431.46896170732811</v>
      </c>
      <c r="AJ74" s="364">
        <f t="shared" si="163"/>
        <v>208.78607441127596</v>
      </c>
      <c r="AK74" s="364">
        <f t="shared" si="164"/>
        <v>172.27599037203137</v>
      </c>
      <c r="AL74" s="364">
        <f t="shared" si="165"/>
        <v>482.85969341147148</v>
      </c>
      <c r="AM74" s="364">
        <f t="shared" si="166"/>
        <v>1295.3907199021069</v>
      </c>
      <c r="AN74" s="364">
        <f t="shared" si="167"/>
        <v>0</v>
      </c>
      <c r="AO74" s="364">
        <f t="shared" si="168"/>
        <v>5177.627540487937</v>
      </c>
      <c r="AP74" s="364">
        <f t="shared" si="169"/>
        <v>2505.4328929353114</v>
      </c>
      <c r="AQ74" s="364">
        <f t="shared" si="170"/>
        <v>2067.3118844643764</v>
      </c>
      <c r="AR74" s="364">
        <f t="shared" si="171"/>
        <v>5794.316320937658</v>
      </c>
      <c r="AS74" s="364">
        <f t="shared" si="172"/>
        <v>15544.688638825282</v>
      </c>
      <c r="AT74" s="383">
        <f t="shared" si="173"/>
        <v>0</v>
      </c>
    </row>
    <row r="75" spans="1:46">
      <c r="A75" s="176" t="str">
        <f t="shared" si="174"/>
        <v>53E - Customer Owned</v>
      </c>
      <c r="B75" s="99" t="s">
        <v>779</v>
      </c>
      <c r="C75" s="366" t="str">
        <f>'WP1 Lighting Invetory'!C76</f>
        <v>Sodium Vapor</v>
      </c>
      <c r="D75" s="366" t="str">
        <f>'WP1 Lighting Invetory'!D76</f>
        <v>SV 150</v>
      </c>
      <c r="E75" s="366">
        <f>'WP1 Lighting Invetory'!E76</f>
        <v>150</v>
      </c>
      <c r="F75" s="366" t="str">
        <f>'WP1 Lighting Invetory'!G76</f>
        <v>Customer</v>
      </c>
      <c r="G75" s="521">
        <f>'WP1 Lighting Invetory'!H76</f>
        <v>148.25</v>
      </c>
      <c r="H75" s="993" t="s">
        <v>772</v>
      </c>
      <c r="I75" s="204" t="s">
        <v>210</v>
      </c>
      <c r="J75" s="380">
        <f>IF(C75="Light Emitting Diode",'WP10 O&amp;M Weighting Factor'!$B$26,IF('WP7 Condensed Sch. Level Costs'!C75="Sodium Vapor",'WP10 O&amp;M Weighting Factor'!$B$27,IF('WP7 Condensed Sch. Level Costs'!C75="Metal Halide",'WP10 O&amp;M Weighting Factor'!$B$28,IF('WP7 Condensed Sch. Level Costs'!C75="Mercury Vapor",'WP10 O&amp;M Weighting Factor'!$B$30,IF('WP7 Condensed Sch. Level Costs'!C75="Compact Flourescent",'WP10 O&amp;M Weighting Factor'!$B$29, IF(C75="Incandescent", 'WP10 O&amp;M Weighting Factor'!$B$31, 0))))))</f>
        <v>1</v>
      </c>
      <c r="K75" s="942">
        <f t="shared" si="145"/>
        <v>148.25</v>
      </c>
      <c r="L75" s="412">
        <f t="shared" si="146"/>
        <v>0</v>
      </c>
      <c r="M75" s="484">
        <f t="shared" si="147"/>
        <v>22.237500000000001</v>
      </c>
      <c r="N75" s="374">
        <f>'WP1 Lighting Invetory'!J76</f>
        <v>93397.5</v>
      </c>
      <c r="O75" s="489">
        <f t="shared" si="148"/>
        <v>52.5</v>
      </c>
      <c r="P75" s="631">
        <f>'JAP-5 Unitized Lighting Costs'!D$21</f>
        <v>1.1760549751009928E-2</v>
      </c>
      <c r="Q75" s="631">
        <f>'JAP-5 Unitized Lighting Costs'!$D$45</f>
        <v>1.6887239205766267</v>
      </c>
      <c r="R75" s="631">
        <f>'JAP-5 Unitized Lighting Costs'!D$74</f>
        <v>2.3347618049905056E-2</v>
      </c>
      <c r="S75" s="631">
        <f>'JAP-5 Unitized Lighting Costs'!D$106</f>
        <v>6.7427002102556308</v>
      </c>
      <c r="T75" s="631">
        <f>'JAP-5 Unitized Lighting Costs'!$D$123</f>
        <v>5.3996051821243667E-2</v>
      </c>
      <c r="U75" s="417">
        <f t="shared" si="149"/>
        <v>0</v>
      </c>
      <c r="V75" s="417">
        <f t="shared" si="150"/>
        <v>1.6887239205766267</v>
      </c>
      <c r="W75" s="417">
        <f t="shared" si="151"/>
        <v>1.2257499476200155</v>
      </c>
      <c r="X75" s="417">
        <f t="shared" si="152"/>
        <v>1.0114050315383445</v>
      </c>
      <c r="Y75" s="417">
        <f t="shared" si="153"/>
        <v>2.8347927206152925</v>
      </c>
      <c r="Z75" s="138">
        <f t="shared" si="154"/>
        <v>6.7606716203502799</v>
      </c>
      <c r="AA75" s="349"/>
      <c r="AB75" s="340">
        <f t="shared" si="155"/>
        <v>0</v>
      </c>
      <c r="AC75" s="340">
        <f t="shared" si="156"/>
        <v>3.2166169915745273E-2</v>
      </c>
      <c r="AD75" s="340">
        <f t="shared" si="157"/>
        <v>2.3347618049905056E-2</v>
      </c>
      <c r="AE75" s="340">
        <f t="shared" si="158"/>
        <v>1.9264857743587514E-2</v>
      </c>
      <c r="AF75" s="340">
        <f t="shared" si="159"/>
        <v>5.3996051821243667E-2</v>
      </c>
      <c r="AG75" s="351">
        <f t="shared" si="160"/>
        <v>0.12877469753048151</v>
      </c>
      <c r="AH75" s="364">
        <f t="shared" si="161"/>
        <v>0</v>
      </c>
      <c r="AI75" s="364">
        <f t="shared" si="162"/>
        <v>250.3533212254849</v>
      </c>
      <c r="AJ75" s="364">
        <f t="shared" si="163"/>
        <v>181.71742973466729</v>
      </c>
      <c r="AK75" s="364">
        <f t="shared" si="164"/>
        <v>149.94079592555957</v>
      </c>
      <c r="AL75" s="364">
        <f t="shared" si="165"/>
        <v>420.2580208312171</v>
      </c>
      <c r="AM75" s="364">
        <f t="shared" si="166"/>
        <v>1002.2695677169288</v>
      </c>
      <c r="AN75" s="364">
        <f t="shared" si="167"/>
        <v>0</v>
      </c>
      <c r="AO75" s="364">
        <f t="shared" si="168"/>
        <v>3004.2398547058187</v>
      </c>
      <c r="AP75" s="364">
        <f t="shared" si="169"/>
        <v>2180.6091568160073</v>
      </c>
      <c r="AQ75" s="364">
        <f t="shared" si="170"/>
        <v>1799.289551106715</v>
      </c>
      <c r="AR75" s="364">
        <f t="shared" si="171"/>
        <v>5043.0962499746056</v>
      </c>
      <c r="AS75" s="364">
        <f t="shared" si="172"/>
        <v>12027.234812603147</v>
      </c>
      <c r="AT75" s="383">
        <f t="shared" si="173"/>
        <v>0</v>
      </c>
    </row>
    <row r="76" spans="1:46">
      <c r="A76" s="176" t="str">
        <f t="shared" si="174"/>
        <v>53E - Customer Owned</v>
      </c>
      <c r="B76" s="99" t="s">
        <v>779</v>
      </c>
      <c r="C76" s="366" t="str">
        <f>'WP1 Lighting Invetory'!C77</f>
        <v>Sodium Vapor</v>
      </c>
      <c r="D76" s="366" t="str">
        <f>'WP1 Lighting Invetory'!D77</f>
        <v>SV 200</v>
      </c>
      <c r="E76" s="366">
        <f>'WP1 Lighting Invetory'!E77</f>
        <v>200</v>
      </c>
      <c r="F76" s="366" t="str">
        <f>'WP1 Lighting Invetory'!G77</f>
        <v>Customer</v>
      </c>
      <c r="G76" s="521">
        <f>'WP1 Lighting Invetory'!H77</f>
        <v>425.91666666666669</v>
      </c>
      <c r="H76" s="993" t="s">
        <v>772</v>
      </c>
      <c r="I76" s="204" t="s">
        <v>210</v>
      </c>
      <c r="J76" s="380">
        <f>IF(C76="Light Emitting Diode",'WP10 O&amp;M Weighting Factor'!$B$26,IF('WP7 Condensed Sch. Level Costs'!C76="Sodium Vapor",'WP10 O&amp;M Weighting Factor'!$B$27,IF('WP7 Condensed Sch. Level Costs'!C76="Metal Halide",'WP10 O&amp;M Weighting Factor'!$B$28,IF('WP7 Condensed Sch. Level Costs'!C76="Mercury Vapor",'WP10 O&amp;M Weighting Factor'!$B$30,IF('WP7 Condensed Sch. Level Costs'!C76="Compact Flourescent",'WP10 O&amp;M Weighting Factor'!$B$29, IF(C76="Incandescent", 'WP10 O&amp;M Weighting Factor'!$B$31, 0))))))</f>
        <v>1</v>
      </c>
      <c r="K76" s="942">
        <f t="shared" si="145"/>
        <v>425.91666666666669</v>
      </c>
      <c r="L76" s="412">
        <f t="shared" si="146"/>
        <v>0</v>
      </c>
      <c r="M76" s="484">
        <f t="shared" si="147"/>
        <v>85.183333333333337</v>
      </c>
      <c r="N76" s="374">
        <f>'WP1 Lighting Invetory'!J77</f>
        <v>357770</v>
      </c>
      <c r="O76" s="489">
        <f t="shared" si="148"/>
        <v>70</v>
      </c>
      <c r="P76" s="631">
        <f>'JAP-5 Unitized Lighting Costs'!D$21</f>
        <v>1.1760549751009928E-2</v>
      </c>
      <c r="Q76" s="631">
        <f>'JAP-5 Unitized Lighting Costs'!$D$45</f>
        <v>1.6887239205766267</v>
      </c>
      <c r="R76" s="631">
        <f>'JAP-5 Unitized Lighting Costs'!D$74</f>
        <v>2.3347618049905056E-2</v>
      </c>
      <c r="S76" s="631">
        <f>'JAP-5 Unitized Lighting Costs'!D$106</f>
        <v>6.7427002102556308</v>
      </c>
      <c r="T76" s="631">
        <f>'JAP-5 Unitized Lighting Costs'!$D$123</f>
        <v>5.3996051821243667E-2</v>
      </c>
      <c r="U76" s="417">
        <f t="shared" si="149"/>
        <v>0</v>
      </c>
      <c r="V76" s="417">
        <f t="shared" si="150"/>
        <v>1.6887239205766267</v>
      </c>
      <c r="W76" s="417">
        <f t="shared" si="151"/>
        <v>1.6343332634933538</v>
      </c>
      <c r="X76" s="417">
        <f t="shared" si="152"/>
        <v>1.3485400420511262</v>
      </c>
      <c r="Y76" s="417">
        <f t="shared" si="153"/>
        <v>3.7797236274870567</v>
      </c>
      <c r="Z76" s="138">
        <f t="shared" si="154"/>
        <v>8.4513208536081628</v>
      </c>
      <c r="AA76" s="349"/>
      <c r="AB76" s="340">
        <f t="shared" si="155"/>
        <v>0</v>
      </c>
      <c r="AC76" s="340">
        <f t="shared" si="156"/>
        <v>2.4124627436808953E-2</v>
      </c>
      <c r="AD76" s="340">
        <f t="shared" si="157"/>
        <v>2.3347618049905056E-2</v>
      </c>
      <c r="AE76" s="340">
        <f t="shared" si="158"/>
        <v>1.9264857743587518E-2</v>
      </c>
      <c r="AF76" s="340">
        <f t="shared" si="159"/>
        <v>5.3996051821243667E-2</v>
      </c>
      <c r="AG76" s="351">
        <f t="shared" si="160"/>
        <v>0.12073315505154519</v>
      </c>
      <c r="AH76" s="364">
        <f t="shared" si="161"/>
        <v>0</v>
      </c>
      <c r="AI76" s="364">
        <f t="shared" si="162"/>
        <v>719.25566317226162</v>
      </c>
      <c r="AJ76" s="364">
        <f t="shared" si="163"/>
        <v>696.08977580954434</v>
      </c>
      <c r="AK76" s="364">
        <f t="shared" si="164"/>
        <v>574.36567957694217</v>
      </c>
      <c r="AL76" s="364">
        <f t="shared" si="165"/>
        <v>1609.8472883405291</v>
      </c>
      <c r="AM76" s="364">
        <f t="shared" si="166"/>
        <v>3599.5584068992775</v>
      </c>
      <c r="AN76" s="364">
        <f t="shared" si="167"/>
        <v>0</v>
      </c>
      <c r="AO76" s="364">
        <f t="shared" si="168"/>
        <v>8631.0679580671385</v>
      </c>
      <c r="AP76" s="364">
        <f t="shared" si="169"/>
        <v>8353.077309714532</v>
      </c>
      <c r="AQ76" s="364">
        <f t="shared" si="170"/>
        <v>6892.3881549233065</v>
      </c>
      <c r="AR76" s="364">
        <f t="shared" si="171"/>
        <v>19318.167460086348</v>
      </c>
      <c r="AS76" s="364">
        <f t="shared" si="172"/>
        <v>43194.700882791331</v>
      </c>
      <c r="AT76" s="383">
        <f t="shared" si="173"/>
        <v>0</v>
      </c>
    </row>
    <row r="77" spans="1:46">
      <c r="A77" s="176" t="str">
        <f t="shared" si="174"/>
        <v>53E - Customer Owned</v>
      </c>
      <c r="B77" s="99" t="s">
        <v>779</v>
      </c>
      <c r="C77" s="366" t="str">
        <f>'WP1 Lighting Invetory'!C78</f>
        <v>Sodium Vapor</v>
      </c>
      <c r="D77" s="366" t="str">
        <f>'WP1 Lighting Invetory'!D78</f>
        <v>SV 250</v>
      </c>
      <c r="E77" s="366">
        <f>'WP1 Lighting Invetory'!E78</f>
        <v>250</v>
      </c>
      <c r="F77" s="366" t="str">
        <f>'WP1 Lighting Invetory'!G78</f>
        <v>Customer</v>
      </c>
      <c r="G77" s="521">
        <f>'WP1 Lighting Invetory'!H78</f>
        <v>280.33333333333331</v>
      </c>
      <c r="H77" s="993" t="s">
        <v>772</v>
      </c>
      <c r="I77" s="204" t="s">
        <v>210</v>
      </c>
      <c r="J77" s="380">
        <f>IF(C77="Light Emitting Diode",'WP10 O&amp;M Weighting Factor'!$B$26,IF('WP7 Condensed Sch. Level Costs'!C77="Sodium Vapor",'WP10 O&amp;M Weighting Factor'!$B$27,IF('WP7 Condensed Sch. Level Costs'!C77="Metal Halide",'WP10 O&amp;M Weighting Factor'!$B$28,IF('WP7 Condensed Sch. Level Costs'!C77="Mercury Vapor",'WP10 O&amp;M Weighting Factor'!$B$30,IF('WP7 Condensed Sch. Level Costs'!C77="Compact Flourescent",'WP10 O&amp;M Weighting Factor'!$B$29, IF(C77="Incandescent", 'WP10 O&amp;M Weighting Factor'!$B$31, 0))))))</f>
        <v>1</v>
      </c>
      <c r="K77" s="942">
        <f t="shared" si="145"/>
        <v>280.33333333333331</v>
      </c>
      <c r="L77" s="412">
        <f t="shared" si="146"/>
        <v>0</v>
      </c>
      <c r="M77" s="484">
        <f t="shared" si="147"/>
        <v>70.083333333333329</v>
      </c>
      <c r="N77" s="374">
        <f>'WP1 Lighting Invetory'!J78</f>
        <v>294350</v>
      </c>
      <c r="O77" s="489">
        <f t="shared" si="148"/>
        <v>87.5</v>
      </c>
      <c r="P77" s="631">
        <f>'JAP-5 Unitized Lighting Costs'!D$21</f>
        <v>1.1760549751009928E-2</v>
      </c>
      <c r="Q77" s="631">
        <f>'JAP-5 Unitized Lighting Costs'!$D$45</f>
        <v>1.6887239205766267</v>
      </c>
      <c r="R77" s="631">
        <f>'JAP-5 Unitized Lighting Costs'!D$74</f>
        <v>2.3347618049905056E-2</v>
      </c>
      <c r="S77" s="631">
        <f>'JAP-5 Unitized Lighting Costs'!D$106</f>
        <v>6.7427002102556308</v>
      </c>
      <c r="T77" s="631">
        <f>'JAP-5 Unitized Lighting Costs'!$D$123</f>
        <v>5.3996051821243667E-2</v>
      </c>
      <c r="U77" s="417">
        <f t="shared" si="149"/>
        <v>0</v>
      </c>
      <c r="V77" s="417">
        <f t="shared" si="150"/>
        <v>1.6887239205766267</v>
      </c>
      <c r="W77" s="417">
        <f t="shared" si="151"/>
        <v>2.0429165793666924</v>
      </c>
      <c r="X77" s="417">
        <f t="shared" si="152"/>
        <v>1.6856750525639077</v>
      </c>
      <c r="Y77" s="417">
        <f t="shared" si="153"/>
        <v>4.7246545343588204</v>
      </c>
      <c r="Z77" s="138">
        <f t="shared" si="154"/>
        <v>10.141970086866047</v>
      </c>
      <c r="AA77" s="349"/>
      <c r="AB77" s="340">
        <f t="shared" si="155"/>
        <v>0</v>
      </c>
      <c r="AC77" s="340">
        <f t="shared" si="156"/>
        <v>1.9299701949447162E-2</v>
      </c>
      <c r="AD77" s="340">
        <f t="shared" si="157"/>
        <v>2.3347618049905056E-2</v>
      </c>
      <c r="AE77" s="340">
        <f t="shared" si="158"/>
        <v>1.9264857743587518E-2</v>
      </c>
      <c r="AF77" s="340">
        <f t="shared" si="159"/>
        <v>5.399605182124366E-2</v>
      </c>
      <c r="AG77" s="351">
        <f t="shared" si="160"/>
        <v>0.1159082295641834</v>
      </c>
      <c r="AH77" s="364">
        <f t="shared" si="161"/>
        <v>0</v>
      </c>
      <c r="AI77" s="364">
        <f t="shared" si="162"/>
        <v>473.40560573498101</v>
      </c>
      <c r="AJ77" s="364">
        <f t="shared" si="163"/>
        <v>572.69761441579601</v>
      </c>
      <c r="AK77" s="364">
        <f t="shared" si="164"/>
        <v>472.55090640208209</v>
      </c>
      <c r="AL77" s="364">
        <f t="shared" si="165"/>
        <v>1324.478154465256</v>
      </c>
      <c r="AM77" s="364">
        <f t="shared" si="166"/>
        <v>2843.132281018115</v>
      </c>
      <c r="AN77" s="364">
        <f t="shared" si="167"/>
        <v>0</v>
      </c>
      <c r="AO77" s="364">
        <f t="shared" si="168"/>
        <v>5680.8672688197721</v>
      </c>
      <c r="AP77" s="364">
        <f t="shared" si="169"/>
        <v>6872.3713729895517</v>
      </c>
      <c r="AQ77" s="364">
        <f t="shared" si="170"/>
        <v>5670.6108768249851</v>
      </c>
      <c r="AR77" s="364">
        <f t="shared" si="171"/>
        <v>15893.737853583072</v>
      </c>
      <c r="AS77" s="364">
        <f t="shared" si="172"/>
        <v>34117.587372217378</v>
      </c>
      <c r="AT77" s="383">
        <f t="shared" si="173"/>
        <v>0</v>
      </c>
    </row>
    <row r="78" spans="1:46">
      <c r="A78" s="176" t="str">
        <f t="shared" si="174"/>
        <v>53E - Customer Owned</v>
      </c>
      <c r="B78" s="99" t="s">
        <v>779</v>
      </c>
      <c r="C78" s="366" t="str">
        <f>'WP1 Lighting Invetory'!C79</f>
        <v>Sodium Vapor</v>
      </c>
      <c r="D78" s="366" t="str">
        <f>'WP1 Lighting Invetory'!D79</f>
        <v>SV 310</v>
      </c>
      <c r="E78" s="366">
        <f>'WP1 Lighting Invetory'!E79</f>
        <v>310</v>
      </c>
      <c r="F78" s="366" t="str">
        <f>'WP1 Lighting Invetory'!G79</f>
        <v>Customer</v>
      </c>
      <c r="G78" s="521">
        <f>'WP1 Lighting Invetory'!H79</f>
        <v>7</v>
      </c>
      <c r="H78" s="993" t="s">
        <v>772</v>
      </c>
      <c r="I78" s="204" t="s">
        <v>210</v>
      </c>
      <c r="J78" s="380">
        <f>IF(C78="Light Emitting Diode",'WP10 O&amp;M Weighting Factor'!$B$26,IF('WP7 Condensed Sch. Level Costs'!C78="Sodium Vapor",'WP10 O&amp;M Weighting Factor'!$B$27,IF('WP7 Condensed Sch. Level Costs'!C78="Metal Halide",'WP10 O&amp;M Weighting Factor'!$B$28,IF('WP7 Condensed Sch. Level Costs'!C78="Mercury Vapor",'WP10 O&amp;M Weighting Factor'!$B$30,IF('WP7 Condensed Sch. Level Costs'!C78="Compact Flourescent",'WP10 O&amp;M Weighting Factor'!$B$29, IF(C78="Incandescent", 'WP10 O&amp;M Weighting Factor'!$B$31, 0))))))</f>
        <v>1</v>
      </c>
      <c r="K78" s="942">
        <f t="shared" si="145"/>
        <v>7</v>
      </c>
      <c r="L78" s="412">
        <f t="shared" si="146"/>
        <v>0</v>
      </c>
      <c r="M78" s="484">
        <f t="shared" si="147"/>
        <v>2.17</v>
      </c>
      <c r="N78" s="374">
        <f>'WP1 Lighting Invetory'!J79</f>
        <v>9114</v>
      </c>
      <c r="O78" s="489">
        <f t="shared" si="148"/>
        <v>108.5</v>
      </c>
      <c r="P78" s="631">
        <f>'JAP-5 Unitized Lighting Costs'!D$21</f>
        <v>1.1760549751009928E-2</v>
      </c>
      <c r="Q78" s="631">
        <f>'JAP-5 Unitized Lighting Costs'!$D$45</f>
        <v>1.6887239205766267</v>
      </c>
      <c r="R78" s="631">
        <f>'JAP-5 Unitized Lighting Costs'!D$74</f>
        <v>2.3347618049905056E-2</v>
      </c>
      <c r="S78" s="631">
        <f>'JAP-5 Unitized Lighting Costs'!D$106</f>
        <v>6.7427002102556308</v>
      </c>
      <c r="T78" s="631">
        <f>'JAP-5 Unitized Lighting Costs'!$D$123</f>
        <v>5.3996051821243667E-2</v>
      </c>
      <c r="U78" s="417">
        <f t="shared" si="149"/>
        <v>0</v>
      </c>
      <c r="V78" s="417">
        <f t="shared" si="150"/>
        <v>1.6887239205766267</v>
      </c>
      <c r="W78" s="417">
        <f t="shared" si="151"/>
        <v>2.5332165584146984</v>
      </c>
      <c r="X78" s="417">
        <f t="shared" si="152"/>
        <v>2.0902370651792457</v>
      </c>
      <c r="Y78" s="417">
        <f t="shared" si="153"/>
        <v>5.8585716226049378</v>
      </c>
      <c r="Z78" s="138">
        <f t="shared" si="154"/>
        <v>12.170749166775508</v>
      </c>
      <c r="AA78" s="349"/>
      <c r="AB78" s="340">
        <f t="shared" si="155"/>
        <v>0</v>
      </c>
      <c r="AC78" s="340">
        <f t="shared" si="156"/>
        <v>1.5564275765683195E-2</v>
      </c>
      <c r="AD78" s="340">
        <f t="shared" si="157"/>
        <v>2.3347618049905053E-2</v>
      </c>
      <c r="AE78" s="340">
        <f t="shared" si="158"/>
        <v>1.9264857743587518E-2</v>
      </c>
      <c r="AF78" s="340">
        <f t="shared" si="159"/>
        <v>5.3996051821243667E-2</v>
      </c>
      <c r="AG78" s="351">
        <f t="shared" si="160"/>
        <v>0.11217280338041943</v>
      </c>
      <c r="AH78" s="364">
        <f t="shared" si="161"/>
        <v>0</v>
      </c>
      <c r="AI78" s="364">
        <f t="shared" si="162"/>
        <v>11.821067444036387</v>
      </c>
      <c r="AJ78" s="364">
        <f t="shared" si="163"/>
        <v>17.73251590890289</v>
      </c>
      <c r="AK78" s="364">
        <f t="shared" si="164"/>
        <v>14.63165945625472</v>
      </c>
      <c r="AL78" s="364">
        <f t="shared" si="165"/>
        <v>41.010001358234561</v>
      </c>
      <c r="AM78" s="364">
        <f t="shared" si="166"/>
        <v>85.195244167428555</v>
      </c>
      <c r="AN78" s="364">
        <f t="shared" si="167"/>
        <v>0</v>
      </c>
      <c r="AO78" s="364">
        <f t="shared" si="168"/>
        <v>141.85280932843665</v>
      </c>
      <c r="AP78" s="364">
        <f t="shared" si="169"/>
        <v>212.79019090683468</v>
      </c>
      <c r="AQ78" s="364">
        <f t="shared" si="170"/>
        <v>175.57991347505663</v>
      </c>
      <c r="AR78" s="364">
        <f t="shared" si="171"/>
        <v>492.12001629881473</v>
      </c>
      <c r="AS78" s="364">
        <f t="shared" si="172"/>
        <v>1022.3429300091427</v>
      </c>
      <c r="AT78" s="383">
        <f t="shared" si="173"/>
        <v>0</v>
      </c>
    </row>
    <row r="79" spans="1:46">
      <c r="A79" s="176" t="str">
        <f t="shared" si="174"/>
        <v>53E - Customer Owned</v>
      </c>
      <c r="B79" s="99" t="s">
        <v>779</v>
      </c>
      <c r="C79" s="366" t="str">
        <f>'WP1 Lighting Invetory'!C80</f>
        <v>Sodium Vapor</v>
      </c>
      <c r="D79" s="366" t="str">
        <f>'WP1 Lighting Invetory'!D80</f>
        <v>SV 400</v>
      </c>
      <c r="E79" s="366">
        <f>'WP1 Lighting Invetory'!E80</f>
        <v>400</v>
      </c>
      <c r="F79" s="366" t="str">
        <f>'WP1 Lighting Invetory'!G80</f>
        <v>Customer</v>
      </c>
      <c r="G79" s="521">
        <f>'WP1 Lighting Invetory'!H80</f>
        <v>431.16666666666669</v>
      </c>
      <c r="H79" s="993" t="s">
        <v>772</v>
      </c>
      <c r="I79" s="204" t="s">
        <v>210</v>
      </c>
      <c r="J79" s="380">
        <f>IF(C79="Light Emitting Diode",'WP10 O&amp;M Weighting Factor'!$B$26,IF('WP7 Condensed Sch. Level Costs'!C79="Sodium Vapor",'WP10 O&amp;M Weighting Factor'!$B$27,IF('WP7 Condensed Sch. Level Costs'!C79="Metal Halide",'WP10 O&amp;M Weighting Factor'!$B$28,IF('WP7 Condensed Sch. Level Costs'!C79="Mercury Vapor",'WP10 O&amp;M Weighting Factor'!$B$30,IF('WP7 Condensed Sch. Level Costs'!C79="Compact Flourescent",'WP10 O&amp;M Weighting Factor'!$B$29, IF(C79="Incandescent", 'WP10 O&amp;M Weighting Factor'!$B$31, 0))))))</f>
        <v>1</v>
      </c>
      <c r="K79" s="942">
        <f t="shared" si="145"/>
        <v>431.16666666666669</v>
      </c>
      <c r="L79" s="412">
        <f t="shared" si="146"/>
        <v>0</v>
      </c>
      <c r="M79" s="484">
        <f t="shared" si="147"/>
        <v>172.4666666666667</v>
      </c>
      <c r="N79" s="374">
        <f>'WP1 Lighting Invetory'!J80</f>
        <v>724360</v>
      </c>
      <c r="O79" s="489">
        <f t="shared" si="148"/>
        <v>140</v>
      </c>
      <c r="P79" s="631">
        <f>'JAP-5 Unitized Lighting Costs'!D$21</f>
        <v>1.1760549751009928E-2</v>
      </c>
      <c r="Q79" s="631">
        <f>'JAP-5 Unitized Lighting Costs'!$D$45</f>
        <v>1.6887239205766267</v>
      </c>
      <c r="R79" s="631">
        <f>'JAP-5 Unitized Lighting Costs'!D$74</f>
        <v>2.3347618049905056E-2</v>
      </c>
      <c r="S79" s="631">
        <f>'JAP-5 Unitized Lighting Costs'!D$106</f>
        <v>6.7427002102556308</v>
      </c>
      <c r="T79" s="631">
        <f>'JAP-5 Unitized Lighting Costs'!$D$123</f>
        <v>5.3996051821243667E-2</v>
      </c>
      <c r="U79" s="417">
        <f t="shared" si="149"/>
        <v>0</v>
      </c>
      <c r="V79" s="417">
        <f t="shared" si="150"/>
        <v>1.6887239205766267</v>
      </c>
      <c r="W79" s="417">
        <f t="shared" si="151"/>
        <v>3.2686665269867077</v>
      </c>
      <c r="X79" s="417">
        <f t="shared" si="152"/>
        <v>2.6970800841022524</v>
      </c>
      <c r="Y79" s="417">
        <f t="shared" si="153"/>
        <v>7.5594472549741134</v>
      </c>
      <c r="Z79" s="138">
        <f t="shared" si="154"/>
        <v>15.2139177866397</v>
      </c>
      <c r="AA79" s="349"/>
      <c r="AB79" s="340">
        <f t="shared" si="155"/>
        <v>0</v>
      </c>
      <c r="AC79" s="340">
        <f t="shared" si="156"/>
        <v>1.2062313718404476E-2</v>
      </c>
      <c r="AD79" s="340">
        <f t="shared" si="157"/>
        <v>2.3347618049905056E-2</v>
      </c>
      <c r="AE79" s="340">
        <f t="shared" si="158"/>
        <v>1.9264857743587518E-2</v>
      </c>
      <c r="AF79" s="340">
        <f t="shared" si="159"/>
        <v>5.3996051821243667E-2</v>
      </c>
      <c r="AG79" s="351">
        <f t="shared" si="160"/>
        <v>0.10867084133314073</v>
      </c>
      <c r="AH79" s="364">
        <f t="shared" si="161"/>
        <v>0</v>
      </c>
      <c r="AI79" s="364">
        <f t="shared" si="162"/>
        <v>728.12146375528891</v>
      </c>
      <c r="AJ79" s="364">
        <f t="shared" si="163"/>
        <v>1409.340050885769</v>
      </c>
      <c r="AK79" s="364">
        <f t="shared" si="164"/>
        <v>1162.8910295954213</v>
      </c>
      <c r="AL79" s="364">
        <f t="shared" si="165"/>
        <v>3259.3816747696719</v>
      </c>
      <c r="AM79" s="364">
        <f t="shared" si="166"/>
        <v>6559.7342190061509</v>
      </c>
      <c r="AN79" s="364">
        <f t="shared" si="167"/>
        <v>0</v>
      </c>
      <c r="AO79" s="364">
        <f t="shared" si="168"/>
        <v>8737.457565063467</v>
      </c>
      <c r="AP79" s="364">
        <f t="shared" si="169"/>
        <v>16912.080610629229</v>
      </c>
      <c r="AQ79" s="364">
        <f t="shared" si="170"/>
        <v>13954.692355145056</v>
      </c>
      <c r="AR79" s="364">
        <f t="shared" si="171"/>
        <v>39112.580097236059</v>
      </c>
      <c r="AS79" s="364">
        <f t="shared" si="172"/>
        <v>78716.810628073814</v>
      </c>
      <c r="AT79" s="383">
        <f t="shared" si="173"/>
        <v>0</v>
      </c>
    </row>
    <row r="80" spans="1:46">
      <c r="A80" s="176" t="str">
        <f t="shared" si="174"/>
        <v>53E - Customer Owned</v>
      </c>
      <c r="B80" s="99" t="s">
        <v>779</v>
      </c>
      <c r="C80" s="366" t="str">
        <f>'WP1 Lighting Invetory'!C81</f>
        <v>Sodium Vapor</v>
      </c>
      <c r="D80" s="366" t="str">
        <f>'WP1 Lighting Invetory'!D81</f>
        <v>SV 1000</v>
      </c>
      <c r="E80" s="366">
        <f>'WP1 Lighting Invetory'!E81</f>
        <v>1000</v>
      </c>
      <c r="F80" s="366" t="str">
        <f>'WP1 Lighting Invetory'!G81</f>
        <v>Customer</v>
      </c>
      <c r="G80" s="521">
        <f>'WP1 Lighting Invetory'!H81</f>
        <v>0</v>
      </c>
      <c r="H80" s="993" t="s">
        <v>772</v>
      </c>
      <c r="I80" s="204" t="s">
        <v>210</v>
      </c>
      <c r="J80" s="380">
        <f>IF(C80="Light Emitting Diode",'WP10 O&amp;M Weighting Factor'!$B$26,IF('WP7 Condensed Sch. Level Costs'!C80="Sodium Vapor",'WP10 O&amp;M Weighting Factor'!$B$27,IF('WP7 Condensed Sch. Level Costs'!C80="Metal Halide",'WP10 O&amp;M Weighting Factor'!$B$28,IF('WP7 Condensed Sch. Level Costs'!C80="Mercury Vapor",'WP10 O&amp;M Weighting Factor'!$B$30,IF('WP7 Condensed Sch. Level Costs'!C80="Compact Flourescent",'WP10 O&amp;M Weighting Factor'!$B$29, IF(C80="Incandescent", 'WP10 O&amp;M Weighting Factor'!$B$31, 0))))))</f>
        <v>1</v>
      </c>
      <c r="K80" s="942">
        <f t="shared" si="145"/>
        <v>0</v>
      </c>
      <c r="L80" s="412">
        <f t="shared" si="146"/>
        <v>0</v>
      </c>
      <c r="M80" s="484">
        <f t="shared" si="147"/>
        <v>0</v>
      </c>
      <c r="N80" s="374">
        <f>'WP1 Lighting Invetory'!J81</f>
        <v>0</v>
      </c>
      <c r="O80" s="489">
        <f t="shared" si="148"/>
        <v>350</v>
      </c>
      <c r="P80" s="631">
        <f>'JAP-5 Unitized Lighting Costs'!D$21</f>
        <v>1.1760549751009928E-2</v>
      </c>
      <c r="Q80" s="631">
        <f>'JAP-5 Unitized Lighting Costs'!$D$45</f>
        <v>1.6887239205766267</v>
      </c>
      <c r="R80" s="631">
        <f>'JAP-5 Unitized Lighting Costs'!D$74</f>
        <v>2.3347618049905056E-2</v>
      </c>
      <c r="S80" s="631">
        <f>'JAP-5 Unitized Lighting Costs'!D$106</f>
        <v>6.7427002102556308</v>
      </c>
      <c r="T80" s="631">
        <f>'JAP-5 Unitized Lighting Costs'!$D$123</f>
        <v>5.3996051821243667E-2</v>
      </c>
      <c r="U80" s="417">
        <f t="shared" si="149"/>
        <v>0</v>
      </c>
      <c r="V80" s="417">
        <f t="shared" si="150"/>
        <v>1.6887239205766267</v>
      </c>
      <c r="W80" s="417">
        <f t="shared" si="151"/>
        <v>8.1716663174667694</v>
      </c>
      <c r="X80" s="417">
        <f t="shared" si="152"/>
        <v>6.7427002102556308</v>
      </c>
      <c r="Y80" s="417">
        <f t="shared" si="153"/>
        <v>18.898618137435282</v>
      </c>
      <c r="Z80" s="138">
        <f t="shared" si="154"/>
        <v>35.501708585734306</v>
      </c>
      <c r="AA80" s="349"/>
      <c r="AB80" s="340">
        <f t="shared" si="155"/>
        <v>0</v>
      </c>
      <c r="AC80" s="340">
        <f t="shared" si="156"/>
        <v>4.8249254873617906E-3</v>
      </c>
      <c r="AD80" s="340">
        <f t="shared" si="157"/>
        <v>2.3347618049905056E-2</v>
      </c>
      <c r="AE80" s="340">
        <f t="shared" si="158"/>
        <v>1.9264857743587518E-2</v>
      </c>
      <c r="AF80" s="340">
        <f t="shared" si="159"/>
        <v>5.399605182124366E-2</v>
      </c>
      <c r="AG80" s="351">
        <f t="shared" si="160"/>
        <v>0.10143345310209803</v>
      </c>
      <c r="AH80" s="364">
        <f t="shared" si="161"/>
        <v>0</v>
      </c>
      <c r="AI80" s="364">
        <f t="shared" si="162"/>
        <v>0</v>
      </c>
      <c r="AJ80" s="364">
        <f t="shared" si="163"/>
        <v>0</v>
      </c>
      <c r="AK80" s="364">
        <f t="shared" si="164"/>
        <v>0</v>
      </c>
      <c r="AL80" s="364">
        <f t="shared" si="165"/>
        <v>0</v>
      </c>
      <c r="AM80" s="364">
        <f t="shared" si="166"/>
        <v>0</v>
      </c>
      <c r="AN80" s="364">
        <f t="shared" si="167"/>
        <v>0</v>
      </c>
      <c r="AO80" s="364">
        <f t="shared" si="168"/>
        <v>0</v>
      </c>
      <c r="AP80" s="364">
        <f t="shared" si="169"/>
        <v>0</v>
      </c>
      <c r="AQ80" s="364">
        <f t="shared" si="170"/>
        <v>0</v>
      </c>
      <c r="AR80" s="364">
        <f t="shared" si="171"/>
        <v>0</v>
      </c>
      <c r="AS80" s="364">
        <f t="shared" si="172"/>
        <v>0</v>
      </c>
      <c r="AT80" s="383">
        <f t="shared" si="173"/>
        <v>0</v>
      </c>
    </row>
    <row r="81" spans="1:46">
      <c r="A81" s="185"/>
      <c r="B81" s="95"/>
      <c r="C81" s="353"/>
      <c r="D81" s="354"/>
      <c r="E81" s="358"/>
      <c r="F81" s="352"/>
      <c r="G81" s="527"/>
      <c r="H81" s="993"/>
      <c r="I81" s="204"/>
      <c r="J81" s="380"/>
      <c r="K81" s="942"/>
      <c r="L81" s="412"/>
      <c r="M81" s="484"/>
      <c r="N81" s="487"/>
      <c r="O81" s="410"/>
      <c r="P81" s="633"/>
      <c r="Q81" s="633"/>
      <c r="R81" s="633"/>
      <c r="S81" s="633"/>
      <c r="T81" s="633"/>
      <c r="U81" s="417"/>
      <c r="V81" s="417"/>
      <c r="W81" s="417"/>
      <c r="X81" s="417"/>
      <c r="Y81" s="417"/>
      <c r="Z81" s="138"/>
      <c r="AA81" s="349"/>
      <c r="AB81" s="340"/>
      <c r="AC81" s="340"/>
      <c r="AD81" s="340"/>
      <c r="AE81" s="340"/>
      <c r="AF81" s="340"/>
      <c r="AG81" s="351"/>
      <c r="AT81" s="383"/>
    </row>
    <row r="82" spans="1:46">
      <c r="A82" s="176" t="str">
        <f>+A80</f>
        <v>53E - Customer Owned</v>
      </c>
      <c r="B82" s="101"/>
      <c r="C82" s="366" t="str">
        <f>'WP1 Lighting Invetory'!C83</f>
        <v>Metal Halide</v>
      </c>
      <c r="D82" s="366" t="str">
        <f>'WP1 Lighting Invetory'!D83</f>
        <v>MH 70</v>
      </c>
      <c r="E82" s="366">
        <f>'WP1 Lighting Invetory'!E83</f>
        <v>70</v>
      </c>
      <c r="F82" s="366" t="str">
        <f>'WP1 Lighting Invetory'!G83</f>
        <v>Customer</v>
      </c>
      <c r="G82" s="521">
        <f>'WP1 Lighting Invetory'!H83</f>
        <v>0</v>
      </c>
      <c r="H82" s="993" t="s">
        <v>772</v>
      </c>
      <c r="I82" s="204" t="s">
        <v>210</v>
      </c>
      <c r="J82" s="380">
        <f>IF(C82="Light Emitting Diode",'WP10 O&amp;M Weighting Factor'!$B$26,IF('WP7 Condensed Sch. Level Costs'!C82="Sodium Vapor",'WP10 O&amp;M Weighting Factor'!$B$27,IF('WP7 Condensed Sch. Level Costs'!C82="Metal Halide",'WP10 O&amp;M Weighting Factor'!$B$28,IF('WP7 Condensed Sch. Level Costs'!C82="Mercury Vapor",'WP10 O&amp;M Weighting Factor'!$B$30,IF('WP7 Condensed Sch. Level Costs'!C82="Compact Flourescent",'WP10 O&amp;M Weighting Factor'!$B$29, IF(C82="Incandescent", 'WP10 O&amp;M Weighting Factor'!$B$31, 0))))))</f>
        <v>2</v>
      </c>
      <c r="K82" s="942">
        <f t="shared" ref="K82:K87" si="175">IF(I82="Yes",G82*J82,0)</f>
        <v>0</v>
      </c>
      <c r="L82" s="412">
        <f t="shared" ref="L82:L87" si="176">IF(F82="Company", G82*H82,0)</f>
        <v>0</v>
      </c>
      <c r="M82" s="484">
        <f t="shared" ref="M82:M87" si="177">E82*G82/1000</f>
        <v>0</v>
      </c>
      <c r="N82" s="374">
        <f>'WP1 Lighting Invetory'!J83</f>
        <v>0</v>
      </c>
      <c r="O82" s="489">
        <f t="shared" ref="O82:O87" si="178">E82*4200/1000/12</f>
        <v>24.5</v>
      </c>
      <c r="P82" s="631">
        <f>'JAP-5 Unitized Lighting Costs'!D$21</f>
        <v>1.1760549751009928E-2</v>
      </c>
      <c r="Q82" s="631">
        <f>'JAP-5 Unitized Lighting Costs'!$D$45</f>
        <v>1.6887239205766267</v>
      </c>
      <c r="R82" s="631">
        <f>'JAP-5 Unitized Lighting Costs'!D$74</f>
        <v>2.3347618049905056E-2</v>
      </c>
      <c r="S82" s="631">
        <f>'JAP-5 Unitized Lighting Costs'!D$106</f>
        <v>6.7427002102556308</v>
      </c>
      <c r="T82" s="631">
        <f>'JAP-5 Unitized Lighting Costs'!$D$123</f>
        <v>5.3996051821243667E-2</v>
      </c>
      <c r="U82" s="417">
        <f t="shared" ref="U82:U87" si="179">IF(F82="Company", H82*P82, 0)</f>
        <v>0</v>
      </c>
      <c r="V82" s="417">
        <f t="shared" ref="V82:V87" si="180">IF(I82="yes", J82*Q82, 0)</f>
        <v>3.3774478411532534</v>
      </c>
      <c r="W82" s="417">
        <f t="shared" ref="W82:W87" si="181">R82*O82</f>
        <v>0.5720166422226739</v>
      </c>
      <c r="X82" s="417">
        <f t="shared" ref="X82:X87" si="182">E82*S82/1000</f>
        <v>0.47198901471789417</v>
      </c>
      <c r="Y82" s="417">
        <f t="shared" ref="Y82:Y87" si="183">O82*T82</f>
        <v>1.3229032696204699</v>
      </c>
      <c r="Z82" s="138">
        <f t="shared" ref="Z82:Z87" si="184">SUM(U82:Y82)</f>
        <v>5.744356767714291</v>
      </c>
      <c r="AA82" s="349"/>
      <c r="AB82" s="340">
        <f t="shared" ref="AB82:AB87" si="185">IFERROR(U82/O82,0)</f>
        <v>0</v>
      </c>
      <c r="AC82" s="340">
        <f t="shared" ref="AC82:AC87" si="186">IFERROR(V82/O82,0)</f>
        <v>0.1378550139246226</v>
      </c>
      <c r="AD82" s="340">
        <f t="shared" ref="AD82:AD87" si="187">IFERROR(W82/O82,0)</f>
        <v>2.3347618049905056E-2</v>
      </c>
      <c r="AE82" s="340">
        <f t="shared" ref="AE82:AE87" si="188">IFERROR(X82/O82,0)</f>
        <v>1.9264857743587518E-2</v>
      </c>
      <c r="AF82" s="340">
        <f t="shared" ref="AF82:AF87" si="189">IFERROR(Y82/O82,0)</f>
        <v>5.3996051821243667E-2</v>
      </c>
      <c r="AG82" s="351">
        <f t="shared" ref="AG82:AG87" si="190">SUM(AB82:AF82)</f>
        <v>0.23446354153935886</v>
      </c>
      <c r="AH82" s="364">
        <f t="shared" ref="AH82:AH87" si="191">(U82*$G82)</f>
        <v>0</v>
      </c>
      <c r="AI82" s="364">
        <f t="shared" ref="AI82:AI87" si="192">(V82*$G82)</f>
        <v>0</v>
      </c>
      <c r="AJ82" s="364">
        <f t="shared" ref="AJ82:AJ87" si="193">(W82*$G82)</f>
        <v>0</v>
      </c>
      <c r="AK82" s="364">
        <f t="shared" ref="AK82:AK87" si="194">(X82*$G82)</f>
        <v>0</v>
      </c>
      <c r="AL82" s="364">
        <f t="shared" ref="AL82:AL87" si="195">(Y82*$G82)</f>
        <v>0</v>
      </c>
      <c r="AM82" s="364">
        <f t="shared" ref="AM82:AM87" si="196">SUM(AH82:AL82)</f>
        <v>0</v>
      </c>
      <c r="AN82" s="364">
        <f t="shared" ref="AN82:AS87" si="197">AH82*12</f>
        <v>0</v>
      </c>
      <c r="AO82" s="364">
        <f t="shared" si="197"/>
        <v>0</v>
      </c>
      <c r="AP82" s="364">
        <f t="shared" si="197"/>
        <v>0</v>
      </c>
      <c r="AQ82" s="364">
        <f t="shared" si="197"/>
        <v>0</v>
      </c>
      <c r="AR82" s="364">
        <f t="shared" si="197"/>
        <v>0</v>
      </c>
      <c r="AS82" s="364">
        <f t="shared" si="197"/>
        <v>0</v>
      </c>
      <c r="AT82" s="383">
        <f t="shared" ref="AT82:AT87" si="198">Z82*G82-AM82</f>
        <v>0</v>
      </c>
    </row>
    <row r="83" spans="1:46">
      <c r="A83" s="176" t="str">
        <f>+A82</f>
        <v>53E - Customer Owned</v>
      </c>
      <c r="B83" s="101"/>
      <c r="C83" s="366" t="str">
        <f>'WP1 Lighting Invetory'!C84</f>
        <v>Metal Halide</v>
      </c>
      <c r="D83" s="366" t="str">
        <f>'WP1 Lighting Invetory'!D84</f>
        <v>MH 100</v>
      </c>
      <c r="E83" s="366">
        <f>'WP1 Lighting Invetory'!E84</f>
        <v>100</v>
      </c>
      <c r="F83" s="366" t="str">
        <f>'WP1 Lighting Invetory'!G84</f>
        <v>Customer</v>
      </c>
      <c r="G83" s="521">
        <f>'WP1 Lighting Invetory'!H84</f>
        <v>0</v>
      </c>
      <c r="H83" s="993" t="s">
        <v>772</v>
      </c>
      <c r="I83" s="204" t="s">
        <v>210</v>
      </c>
      <c r="J83" s="380">
        <f>IF(C83="Light Emitting Diode",'WP10 O&amp;M Weighting Factor'!$B$26,IF('WP7 Condensed Sch. Level Costs'!C83="Sodium Vapor",'WP10 O&amp;M Weighting Factor'!$B$27,IF('WP7 Condensed Sch. Level Costs'!C83="Metal Halide",'WP10 O&amp;M Weighting Factor'!$B$28,IF('WP7 Condensed Sch. Level Costs'!C83="Mercury Vapor",'WP10 O&amp;M Weighting Factor'!$B$30,IF('WP7 Condensed Sch. Level Costs'!C83="Compact Flourescent",'WP10 O&amp;M Weighting Factor'!$B$29, IF(C83="Incandescent", 'WP10 O&amp;M Weighting Factor'!$B$31, 0))))))</f>
        <v>2</v>
      </c>
      <c r="K83" s="942">
        <f t="shared" si="175"/>
        <v>0</v>
      </c>
      <c r="L83" s="412">
        <f t="shared" si="176"/>
        <v>0</v>
      </c>
      <c r="M83" s="484">
        <f t="shared" si="177"/>
        <v>0</v>
      </c>
      <c r="N83" s="374">
        <f>'WP1 Lighting Invetory'!J84</f>
        <v>0</v>
      </c>
      <c r="O83" s="489">
        <f t="shared" si="178"/>
        <v>35</v>
      </c>
      <c r="P83" s="631">
        <f>'JAP-5 Unitized Lighting Costs'!D$21</f>
        <v>1.1760549751009928E-2</v>
      </c>
      <c r="Q83" s="631">
        <f>'JAP-5 Unitized Lighting Costs'!$D$45</f>
        <v>1.6887239205766267</v>
      </c>
      <c r="R83" s="631">
        <f>'JAP-5 Unitized Lighting Costs'!D$74</f>
        <v>2.3347618049905056E-2</v>
      </c>
      <c r="S83" s="631">
        <f>'JAP-5 Unitized Lighting Costs'!D$106</f>
        <v>6.7427002102556308</v>
      </c>
      <c r="T83" s="631">
        <f>'JAP-5 Unitized Lighting Costs'!$D$123</f>
        <v>5.3996051821243667E-2</v>
      </c>
      <c r="U83" s="417">
        <f t="shared" si="179"/>
        <v>0</v>
      </c>
      <c r="V83" s="417">
        <f t="shared" si="180"/>
        <v>3.3774478411532534</v>
      </c>
      <c r="W83" s="417">
        <f t="shared" si="181"/>
        <v>0.81716663174667692</v>
      </c>
      <c r="X83" s="417">
        <f t="shared" si="182"/>
        <v>0.6742700210255631</v>
      </c>
      <c r="Y83" s="417">
        <f t="shared" si="183"/>
        <v>1.8898618137435284</v>
      </c>
      <c r="Z83" s="138">
        <f t="shared" si="184"/>
        <v>6.7587463076690222</v>
      </c>
      <c r="AA83" s="349"/>
      <c r="AB83" s="340">
        <f t="shared" si="185"/>
        <v>0</v>
      </c>
      <c r="AC83" s="340">
        <f t="shared" si="186"/>
        <v>9.6498509747235811E-2</v>
      </c>
      <c r="AD83" s="340">
        <f t="shared" si="187"/>
        <v>2.3347618049905056E-2</v>
      </c>
      <c r="AE83" s="340">
        <f t="shared" si="188"/>
        <v>1.9264857743587518E-2</v>
      </c>
      <c r="AF83" s="340">
        <f t="shared" si="189"/>
        <v>5.3996051821243667E-2</v>
      </c>
      <c r="AG83" s="351">
        <f t="shared" si="190"/>
        <v>0.19310703736197204</v>
      </c>
      <c r="AH83" s="364">
        <f t="shared" si="191"/>
        <v>0</v>
      </c>
      <c r="AI83" s="364">
        <f t="shared" si="192"/>
        <v>0</v>
      </c>
      <c r="AJ83" s="364">
        <f t="shared" si="193"/>
        <v>0</v>
      </c>
      <c r="AK83" s="364">
        <f t="shared" si="194"/>
        <v>0</v>
      </c>
      <c r="AL83" s="364">
        <f t="shared" si="195"/>
        <v>0</v>
      </c>
      <c r="AM83" s="364">
        <f t="shared" si="196"/>
        <v>0</v>
      </c>
      <c r="AN83" s="364">
        <f t="shared" si="197"/>
        <v>0</v>
      </c>
      <c r="AO83" s="364">
        <f t="shared" si="197"/>
        <v>0</v>
      </c>
      <c r="AP83" s="364">
        <f t="shared" si="197"/>
        <v>0</v>
      </c>
      <c r="AQ83" s="364">
        <f t="shared" si="197"/>
        <v>0</v>
      </c>
      <c r="AR83" s="364">
        <f t="shared" si="197"/>
        <v>0</v>
      </c>
      <c r="AS83" s="364">
        <f t="shared" si="197"/>
        <v>0</v>
      </c>
      <c r="AT83" s="383">
        <f t="shared" si="198"/>
        <v>0</v>
      </c>
    </row>
    <row r="84" spans="1:46">
      <c r="A84" s="176" t="str">
        <f>+A83</f>
        <v>53E - Customer Owned</v>
      </c>
      <c r="B84" s="101"/>
      <c r="C84" s="366" t="str">
        <f>'WP1 Lighting Invetory'!C85</f>
        <v>Metal Halide</v>
      </c>
      <c r="D84" s="366" t="str">
        <f>'WP1 Lighting Invetory'!D85</f>
        <v>MH 150</v>
      </c>
      <c r="E84" s="366">
        <f>'WP1 Lighting Invetory'!E85</f>
        <v>150</v>
      </c>
      <c r="F84" s="366" t="str">
        <f>'WP1 Lighting Invetory'!G85</f>
        <v>Customer</v>
      </c>
      <c r="G84" s="521">
        <f>'WP1 Lighting Invetory'!H85</f>
        <v>0</v>
      </c>
      <c r="H84" s="993" t="s">
        <v>772</v>
      </c>
      <c r="I84" s="204" t="s">
        <v>210</v>
      </c>
      <c r="J84" s="380">
        <f>IF(C84="Light Emitting Diode",'WP10 O&amp;M Weighting Factor'!$B$26,IF('WP7 Condensed Sch. Level Costs'!C84="Sodium Vapor",'WP10 O&amp;M Weighting Factor'!$B$27,IF('WP7 Condensed Sch. Level Costs'!C84="Metal Halide",'WP10 O&amp;M Weighting Factor'!$B$28,IF('WP7 Condensed Sch. Level Costs'!C84="Mercury Vapor",'WP10 O&amp;M Weighting Factor'!$B$30,IF('WP7 Condensed Sch. Level Costs'!C84="Compact Flourescent",'WP10 O&amp;M Weighting Factor'!$B$29, IF(C84="Incandescent", 'WP10 O&amp;M Weighting Factor'!$B$31, 0))))))</f>
        <v>2</v>
      </c>
      <c r="K84" s="942">
        <f t="shared" si="175"/>
        <v>0</v>
      </c>
      <c r="L84" s="412">
        <f t="shared" si="176"/>
        <v>0</v>
      </c>
      <c r="M84" s="484">
        <f t="shared" si="177"/>
        <v>0</v>
      </c>
      <c r="N84" s="374">
        <f>'WP1 Lighting Invetory'!J85</f>
        <v>0</v>
      </c>
      <c r="O84" s="489">
        <f t="shared" si="178"/>
        <v>52.5</v>
      </c>
      <c r="P84" s="631">
        <f>'JAP-5 Unitized Lighting Costs'!D$21</f>
        <v>1.1760549751009928E-2</v>
      </c>
      <c r="Q84" s="631">
        <f>'JAP-5 Unitized Lighting Costs'!$D$45</f>
        <v>1.6887239205766267</v>
      </c>
      <c r="R84" s="631">
        <f>'JAP-5 Unitized Lighting Costs'!D$74</f>
        <v>2.3347618049905056E-2</v>
      </c>
      <c r="S84" s="631">
        <f>'JAP-5 Unitized Lighting Costs'!D$106</f>
        <v>6.7427002102556308</v>
      </c>
      <c r="T84" s="631">
        <f>'JAP-5 Unitized Lighting Costs'!$D$123</f>
        <v>5.3996051821243667E-2</v>
      </c>
      <c r="U84" s="417">
        <f t="shared" si="179"/>
        <v>0</v>
      </c>
      <c r="V84" s="417">
        <f t="shared" si="180"/>
        <v>3.3774478411532534</v>
      </c>
      <c r="W84" s="417">
        <f t="shared" si="181"/>
        <v>1.2257499476200155</v>
      </c>
      <c r="X84" s="417">
        <f t="shared" si="182"/>
        <v>1.0114050315383445</v>
      </c>
      <c r="Y84" s="417">
        <f t="shared" si="183"/>
        <v>2.8347927206152925</v>
      </c>
      <c r="Z84" s="138">
        <f t="shared" si="184"/>
        <v>8.4493955409269059</v>
      </c>
      <c r="AA84" s="349"/>
      <c r="AB84" s="340">
        <f t="shared" si="185"/>
        <v>0</v>
      </c>
      <c r="AC84" s="340">
        <f t="shared" si="186"/>
        <v>6.4332339831490545E-2</v>
      </c>
      <c r="AD84" s="340">
        <f t="shared" si="187"/>
        <v>2.3347618049905056E-2</v>
      </c>
      <c r="AE84" s="340">
        <f t="shared" si="188"/>
        <v>1.9264857743587514E-2</v>
      </c>
      <c r="AF84" s="340">
        <f t="shared" si="189"/>
        <v>5.3996051821243667E-2</v>
      </c>
      <c r="AG84" s="351">
        <f t="shared" si="190"/>
        <v>0.16094086744622679</v>
      </c>
      <c r="AH84" s="364">
        <f t="shared" si="191"/>
        <v>0</v>
      </c>
      <c r="AI84" s="364">
        <f t="shared" si="192"/>
        <v>0</v>
      </c>
      <c r="AJ84" s="364">
        <f t="shared" si="193"/>
        <v>0</v>
      </c>
      <c r="AK84" s="364">
        <f t="shared" si="194"/>
        <v>0</v>
      </c>
      <c r="AL84" s="364">
        <f t="shared" si="195"/>
        <v>0</v>
      </c>
      <c r="AM84" s="364">
        <f t="shared" si="196"/>
        <v>0</v>
      </c>
      <c r="AN84" s="364">
        <f t="shared" si="197"/>
        <v>0</v>
      </c>
      <c r="AO84" s="364">
        <f t="shared" si="197"/>
        <v>0</v>
      </c>
      <c r="AP84" s="364">
        <f t="shared" si="197"/>
        <v>0</v>
      </c>
      <c r="AQ84" s="364">
        <f t="shared" si="197"/>
        <v>0</v>
      </c>
      <c r="AR84" s="364">
        <f t="shared" si="197"/>
        <v>0</v>
      </c>
      <c r="AS84" s="364">
        <f t="shared" si="197"/>
        <v>0</v>
      </c>
      <c r="AT84" s="383">
        <f t="shared" si="198"/>
        <v>0</v>
      </c>
    </row>
    <row r="85" spans="1:46">
      <c r="A85" s="176" t="str">
        <f>+A84</f>
        <v>53E - Customer Owned</v>
      </c>
      <c r="B85" s="101"/>
      <c r="C85" s="366" t="str">
        <f>'WP1 Lighting Invetory'!C86</f>
        <v>Metal Halide</v>
      </c>
      <c r="D85" s="366" t="str">
        <f>'WP1 Lighting Invetory'!D86</f>
        <v>MH 175</v>
      </c>
      <c r="E85" s="366">
        <f>'WP1 Lighting Invetory'!E86</f>
        <v>175</v>
      </c>
      <c r="F85" s="366" t="str">
        <f>'WP1 Lighting Invetory'!G86</f>
        <v>Customer</v>
      </c>
      <c r="G85" s="521">
        <f>'WP1 Lighting Invetory'!H86</f>
        <v>4</v>
      </c>
      <c r="H85" s="993" t="s">
        <v>772</v>
      </c>
      <c r="I85" s="204" t="s">
        <v>210</v>
      </c>
      <c r="J85" s="380">
        <f>IF(C85="Light Emitting Diode",'WP10 O&amp;M Weighting Factor'!$B$26,IF('WP7 Condensed Sch. Level Costs'!C85="Sodium Vapor",'WP10 O&amp;M Weighting Factor'!$B$27,IF('WP7 Condensed Sch. Level Costs'!C85="Metal Halide",'WP10 O&amp;M Weighting Factor'!$B$28,IF('WP7 Condensed Sch. Level Costs'!C85="Mercury Vapor",'WP10 O&amp;M Weighting Factor'!$B$30,IF('WP7 Condensed Sch. Level Costs'!C85="Compact Flourescent",'WP10 O&amp;M Weighting Factor'!$B$29, IF(C85="Incandescent", 'WP10 O&amp;M Weighting Factor'!$B$31, 0))))))</f>
        <v>2</v>
      </c>
      <c r="K85" s="942">
        <f t="shared" si="175"/>
        <v>8</v>
      </c>
      <c r="L85" s="412">
        <f t="shared" si="176"/>
        <v>0</v>
      </c>
      <c r="M85" s="484">
        <f t="shared" si="177"/>
        <v>0.7</v>
      </c>
      <c r="N85" s="374">
        <f>'WP1 Lighting Invetory'!J86</f>
        <v>2940</v>
      </c>
      <c r="O85" s="489">
        <f t="shared" si="178"/>
        <v>61.25</v>
      </c>
      <c r="P85" s="631">
        <f>'JAP-5 Unitized Lighting Costs'!D$21</f>
        <v>1.1760549751009928E-2</v>
      </c>
      <c r="Q85" s="631">
        <f>'JAP-5 Unitized Lighting Costs'!$D$45</f>
        <v>1.6887239205766267</v>
      </c>
      <c r="R85" s="631">
        <f>'JAP-5 Unitized Lighting Costs'!D$74</f>
        <v>2.3347618049905056E-2</v>
      </c>
      <c r="S85" s="631">
        <f>'JAP-5 Unitized Lighting Costs'!D$106</f>
        <v>6.7427002102556308</v>
      </c>
      <c r="T85" s="631">
        <f>'JAP-5 Unitized Lighting Costs'!$D$123</f>
        <v>5.3996051821243667E-2</v>
      </c>
      <c r="U85" s="417">
        <f t="shared" si="179"/>
        <v>0</v>
      </c>
      <c r="V85" s="417">
        <f t="shared" si="180"/>
        <v>3.3774478411532534</v>
      </c>
      <c r="W85" s="417">
        <f t="shared" si="181"/>
        <v>1.4300416055566847</v>
      </c>
      <c r="X85" s="417">
        <f t="shared" si="182"/>
        <v>1.1799725367947353</v>
      </c>
      <c r="Y85" s="417">
        <f t="shared" si="183"/>
        <v>3.3072581740511744</v>
      </c>
      <c r="Z85" s="138">
        <f t="shared" si="184"/>
        <v>9.2947201575558474</v>
      </c>
      <c r="AA85" s="349"/>
      <c r="AB85" s="340">
        <f t="shared" si="185"/>
        <v>0</v>
      </c>
      <c r="AC85" s="340">
        <f t="shared" si="186"/>
        <v>5.5142005569849037E-2</v>
      </c>
      <c r="AD85" s="340">
        <f t="shared" si="187"/>
        <v>2.3347618049905056E-2</v>
      </c>
      <c r="AE85" s="340">
        <f t="shared" si="188"/>
        <v>1.9264857743587514E-2</v>
      </c>
      <c r="AF85" s="340">
        <f t="shared" si="189"/>
        <v>5.3996051821243667E-2</v>
      </c>
      <c r="AG85" s="351">
        <f t="shared" si="190"/>
        <v>0.15175053318458528</v>
      </c>
      <c r="AH85" s="364">
        <f t="shared" si="191"/>
        <v>0</v>
      </c>
      <c r="AI85" s="364">
        <f t="shared" si="192"/>
        <v>13.509791364613013</v>
      </c>
      <c r="AJ85" s="364">
        <f t="shared" si="193"/>
        <v>5.7201664222267388</v>
      </c>
      <c r="AK85" s="364">
        <f t="shared" si="194"/>
        <v>4.7198901471789414</v>
      </c>
      <c r="AL85" s="364">
        <f t="shared" si="195"/>
        <v>13.229032696204698</v>
      </c>
      <c r="AM85" s="364">
        <f t="shared" si="196"/>
        <v>37.178880630223389</v>
      </c>
      <c r="AN85" s="364">
        <f t="shared" si="197"/>
        <v>0</v>
      </c>
      <c r="AO85" s="364">
        <f t="shared" si="197"/>
        <v>162.11749637535615</v>
      </c>
      <c r="AP85" s="364">
        <f t="shared" si="197"/>
        <v>68.641997066720862</v>
      </c>
      <c r="AQ85" s="364">
        <f t="shared" si="197"/>
        <v>56.6386817661473</v>
      </c>
      <c r="AR85" s="364">
        <f t="shared" si="197"/>
        <v>158.74839235445637</v>
      </c>
      <c r="AS85" s="364">
        <f t="shared" si="197"/>
        <v>446.14656756268067</v>
      </c>
      <c r="AT85" s="383">
        <f t="shared" si="198"/>
        <v>0</v>
      </c>
    </row>
    <row r="86" spans="1:46">
      <c r="A86" s="176" t="str">
        <f>+A85</f>
        <v>53E - Customer Owned</v>
      </c>
      <c r="B86" s="101"/>
      <c r="C86" s="366" t="str">
        <f>'WP1 Lighting Invetory'!C87</f>
        <v>Metal Halide</v>
      </c>
      <c r="D86" s="366" t="str">
        <f>'WP1 Lighting Invetory'!D87</f>
        <v>MH 250</v>
      </c>
      <c r="E86" s="366">
        <f>'WP1 Lighting Invetory'!E87</f>
        <v>250</v>
      </c>
      <c r="F86" s="366" t="str">
        <f>'WP1 Lighting Invetory'!G87</f>
        <v>Customer</v>
      </c>
      <c r="G86" s="521">
        <f>'WP1 Lighting Invetory'!H87</f>
        <v>0</v>
      </c>
      <c r="H86" s="993" t="s">
        <v>772</v>
      </c>
      <c r="I86" s="204" t="s">
        <v>210</v>
      </c>
      <c r="J86" s="380">
        <f>IF(C86="Light Emitting Diode",'WP10 O&amp;M Weighting Factor'!$B$26,IF('WP7 Condensed Sch. Level Costs'!C86="Sodium Vapor",'WP10 O&amp;M Weighting Factor'!$B$27,IF('WP7 Condensed Sch. Level Costs'!C86="Metal Halide",'WP10 O&amp;M Weighting Factor'!$B$28,IF('WP7 Condensed Sch. Level Costs'!C86="Mercury Vapor",'WP10 O&amp;M Weighting Factor'!$B$30,IF('WP7 Condensed Sch. Level Costs'!C86="Compact Flourescent",'WP10 O&amp;M Weighting Factor'!$B$29, IF(C86="Incandescent", 'WP10 O&amp;M Weighting Factor'!$B$31, 0))))))</f>
        <v>2</v>
      </c>
      <c r="K86" s="942">
        <f t="shared" si="175"/>
        <v>0</v>
      </c>
      <c r="L86" s="412">
        <f t="shared" si="176"/>
        <v>0</v>
      </c>
      <c r="M86" s="484">
        <f t="shared" si="177"/>
        <v>0</v>
      </c>
      <c r="N86" s="374">
        <f>'WP1 Lighting Invetory'!J87</f>
        <v>0</v>
      </c>
      <c r="O86" s="489">
        <f t="shared" si="178"/>
        <v>87.5</v>
      </c>
      <c r="P86" s="631">
        <f>'JAP-5 Unitized Lighting Costs'!D$21</f>
        <v>1.1760549751009928E-2</v>
      </c>
      <c r="Q86" s="631">
        <f>'JAP-5 Unitized Lighting Costs'!$D$45</f>
        <v>1.6887239205766267</v>
      </c>
      <c r="R86" s="631">
        <f>'JAP-5 Unitized Lighting Costs'!D$74</f>
        <v>2.3347618049905056E-2</v>
      </c>
      <c r="S86" s="631">
        <f>'JAP-5 Unitized Lighting Costs'!D$106</f>
        <v>6.7427002102556308</v>
      </c>
      <c r="T86" s="631">
        <f>'JAP-5 Unitized Lighting Costs'!$D$123</f>
        <v>5.3996051821243667E-2</v>
      </c>
      <c r="U86" s="417">
        <f t="shared" si="179"/>
        <v>0</v>
      </c>
      <c r="V86" s="417">
        <f t="shared" si="180"/>
        <v>3.3774478411532534</v>
      </c>
      <c r="W86" s="417">
        <f t="shared" si="181"/>
        <v>2.0429165793666924</v>
      </c>
      <c r="X86" s="417">
        <f t="shared" si="182"/>
        <v>1.6856750525639077</v>
      </c>
      <c r="Y86" s="417">
        <f t="shared" si="183"/>
        <v>4.7246545343588204</v>
      </c>
      <c r="Z86" s="138">
        <f t="shared" si="184"/>
        <v>11.830694007442673</v>
      </c>
      <c r="AA86" s="349"/>
      <c r="AB86" s="340">
        <f t="shared" si="185"/>
        <v>0</v>
      </c>
      <c r="AC86" s="340">
        <f t="shared" si="186"/>
        <v>3.8599403898894324E-2</v>
      </c>
      <c r="AD86" s="340">
        <f t="shared" si="187"/>
        <v>2.3347618049905056E-2</v>
      </c>
      <c r="AE86" s="340">
        <f t="shared" si="188"/>
        <v>1.9264857743587518E-2</v>
      </c>
      <c r="AF86" s="340">
        <f t="shared" si="189"/>
        <v>5.399605182124366E-2</v>
      </c>
      <c r="AG86" s="351">
        <f t="shared" si="190"/>
        <v>0.13520793151363056</v>
      </c>
      <c r="AH86" s="364">
        <f t="shared" si="191"/>
        <v>0</v>
      </c>
      <c r="AI86" s="364">
        <f t="shared" si="192"/>
        <v>0</v>
      </c>
      <c r="AJ86" s="364">
        <f t="shared" si="193"/>
        <v>0</v>
      </c>
      <c r="AK86" s="364">
        <f t="shared" si="194"/>
        <v>0</v>
      </c>
      <c r="AL86" s="364">
        <f t="shared" si="195"/>
        <v>0</v>
      </c>
      <c r="AM86" s="364">
        <f t="shared" si="196"/>
        <v>0</v>
      </c>
      <c r="AN86" s="364">
        <f t="shared" si="197"/>
        <v>0</v>
      </c>
      <c r="AO86" s="364">
        <f t="shared" si="197"/>
        <v>0</v>
      </c>
      <c r="AP86" s="364">
        <f t="shared" si="197"/>
        <v>0</v>
      </c>
      <c r="AQ86" s="364">
        <f t="shared" si="197"/>
        <v>0</v>
      </c>
      <c r="AR86" s="364">
        <f t="shared" si="197"/>
        <v>0</v>
      </c>
      <c r="AS86" s="364">
        <f t="shared" si="197"/>
        <v>0</v>
      </c>
      <c r="AT86" s="383">
        <f t="shared" si="198"/>
        <v>0</v>
      </c>
    </row>
    <row r="87" spans="1:46">
      <c r="A87" s="176" t="str">
        <f>+A86</f>
        <v>53E - Customer Owned</v>
      </c>
      <c r="B87" s="101"/>
      <c r="C87" s="366" t="str">
        <f>'WP1 Lighting Invetory'!C88</f>
        <v>Metal Halide</v>
      </c>
      <c r="D87" s="366" t="str">
        <f>'WP1 Lighting Invetory'!D88</f>
        <v>MH 400</v>
      </c>
      <c r="E87" s="366">
        <f>'WP1 Lighting Invetory'!E88</f>
        <v>400</v>
      </c>
      <c r="F87" s="366" t="str">
        <f>'WP1 Lighting Invetory'!G88</f>
        <v>Customer</v>
      </c>
      <c r="G87" s="521">
        <f>'WP1 Lighting Invetory'!H88</f>
        <v>0</v>
      </c>
      <c r="H87" s="993" t="s">
        <v>772</v>
      </c>
      <c r="I87" s="204" t="s">
        <v>210</v>
      </c>
      <c r="J87" s="380">
        <f>IF(C87="Light Emitting Diode",'WP10 O&amp;M Weighting Factor'!$B$26,IF('WP7 Condensed Sch. Level Costs'!C87="Sodium Vapor",'WP10 O&amp;M Weighting Factor'!$B$27,IF('WP7 Condensed Sch. Level Costs'!C87="Metal Halide",'WP10 O&amp;M Weighting Factor'!$B$28,IF('WP7 Condensed Sch. Level Costs'!C87="Mercury Vapor",'WP10 O&amp;M Weighting Factor'!$B$30,IF('WP7 Condensed Sch. Level Costs'!C87="Compact Flourescent",'WP10 O&amp;M Weighting Factor'!$B$29, IF(C87="Incandescent", 'WP10 O&amp;M Weighting Factor'!$B$31, 0))))))</f>
        <v>2</v>
      </c>
      <c r="K87" s="942">
        <f t="shared" si="175"/>
        <v>0</v>
      </c>
      <c r="L87" s="412">
        <f t="shared" si="176"/>
        <v>0</v>
      </c>
      <c r="M87" s="484">
        <f t="shared" si="177"/>
        <v>0</v>
      </c>
      <c r="N87" s="374">
        <f>'WP1 Lighting Invetory'!J88</f>
        <v>0</v>
      </c>
      <c r="O87" s="489">
        <f t="shared" si="178"/>
        <v>140</v>
      </c>
      <c r="P87" s="631">
        <f>'JAP-5 Unitized Lighting Costs'!D$21</f>
        <v>1.1760549751009928E-2</v>
      </c>
      <c r="Q87" s="631">
        <f>'JAP-5 Unitized Lighting Costs'!$D$45</f>
        <v>1.6887239205766267</v>
      </c>
      <c r="R87" s="631">
        <f>'JAP-5 Unitized Lighting Costs'!D$74</f>
        <v>2.3347618049905056E-2</v>
      </c>
      <c r="S87" s="631">
        <f>'JAP-5 Unitized Lighting Costs'!D$106</f>
        <v>6.7427002102556308</v>
      </c>
      <c r="T87" s="631">
        <f>'JAP-5 Unitized Lighting Costs'!$D$123</f>
        <v>5.3996051821243667E-2</v>
      </c>
      <c r="U87" s="417">
        <f t="shared" si="179"/>
        <v>0</v>
      </c>
      <c r="V87" s="417">
        <f t="shared" si="180"/>
        <v>3.3774478411532534</v>
      </c>
      <c r="W87" s="417">
        <f t="shared" si="181"/>
        <v>3.2686665269867077</v>
      </c>
      <c r="X87" s="417">
        <f t="shared" si="182"/>
        <v>2.6970800841022524</v>
      </c>
      <c r="Y87" s="417">
        <f t="shared" si="183"/>
        <v>7.5594472549741134</v>
      </c>
      <c r="Z87" s="138">
        <f t="shared" si="184"/>
        <v>16.902641707216326</v>
      </c>
      <c r="AA87" s="349"/>
      <c r="AB87" s="340">
        <f t="shared" si="185"/>
        <v>0</v>
      </c>
      <c r="AC87" s="340">
        <f t="shared" si="186"/>
        <v>2.4124627436808953E-2</v>
      </c>
      <c r="AD87" s="340">
        <f t="shared" si="187"/>
        <v>2.3347618049905056E-2</v>
      </c>
      <c r="AE87" s="340">
        <f t="shared" si="188"/>
        <v>1.9264857743587518E-2</v>
      </c>
      <c r="AF87" s="340">
        <f t="shared" si="189"/>
        <v>5.3996051821243667E-2</v>
      </c>
      <c r="AG87" s="351">
        <f t="shared" si="190"/>
        <v>0.12073315505154519</v>
      </c>
      <c r="AH87" s="364">
        <f t="shared" si="191"/>
        <v>0</v>
      </c>
      <c r="AI87" s="364">
        <f t="shared" si="192"/>
        <v>0</v>
      </c>
      <c r="AJ87" s="364">
        <f t="shared" si="193"/>
        <v>0</v>
      </c>
      <c r="AK87" s="364">
        <f t="shared" si="194"/>
        <v>0</v>
      </c>
      <c r="AL87" s="364">
        <f t="shared" si="195"/>
        <v>0</v>
      </c>
      <c r="AM87" s="364">
        <f t="shared" si="196"/>
        <v>0</v>
      </c>
      <c r="AN87" s="364">
        <f t="shared" si="197"/>
        <v>0</v>
      </c>
      <c r="AO87" s="364">
        <f t="shared" si="197"/>
        <v>0</v>
      </c>
      <c r="AP87" s="364">
        <f t="shared" si="197"/>
        <v>0</v>
      </c>
      <c r="AQ87" s="364">
        <f t="shared" si="197"/>
        <v>0</v>
      </c>
      <c r="AR87" s="364">
        <f t="shared" si="197"/>
        <v>0</v>
      </c>
      <c r="AS87" s="364">
        <f t="shared" si="197"/>
        <v>0</v>
      </c>
      <c r="AT87" s="383">
        <f t="shared" si="198"/>
        <v>0</v>
      </c>
    </row>
    <row r="88" spans="1:46" ht="9.6" customHeight="1">
      <c r="A88" s="185"/>
      <c r="B88" s="95"/>
      <c r="C88" s="353"/>
      <c r="D88" s="354"/>
      <c r="E88" s="358"/>
      <c r="F88" s="352"/>
      <c r="G88" s="525"/>
      <c r="H88" s="993"/>
      <c r="I88" s="204"/>
      <c r="J88" s="380"/>
      <c r="K88" s="942"/>
      <c r="L88" s="412"/>
      <c r="M88" s="484"/>
      <c r="N88" s="487"/>
      <c r="O88" s="410"/>
      <c r="P88" s="633"/>
      <c r="Q88" s="633"/>
      <c r="R88" s="633"/>
      <c r="S88" s="633"/>
      <c r="T88" s="633"/>
      <c r="U88" s="417"/>
      <c r="V88" s="417"/>
      <c r="W88" s="417"/>
      <c r="X88" s="417"/>
      <c r="Y88" s="417"/>
      <c r="Z88" s="138"/>
      <c r="AA88" s="349"/>
      <c r="AB88" s="340"/>
      <c r="AC88" s="340"/>
      <c r="AD88" s="340"/>
      <c r="AE88" s="340"/>
      <c r="AF88" s="340"/>
      <c r="AG88" s="351"/>
      <c r="AT88" s="383"/>
    </row>
    <row r="89" spans="1:46">
      <c r="A89" s="176" t="str">
        <f>+A87</f>
        <v>53E - Customer Owned</v>
      </c>
      <c r="B89" s="101"/>
      <c r="C89" s="366" t="str">
        <f>'WP1 Lighting Invetory'!C90</f>
        <v>Light Emitting Diode</v>
      </c>
      <c r="D89" s="366" t="str">
        <f>'WP1 Lighting Invetory'!D90</f>
        <v>LED 030.01-060</v>
      </c>
      <c r="E89" s="366">
        <f>'WP1 Lighting Invetory'!E90</f>
        <v>45</v>
      </c>
      <c r="F89" s="366" t="str">
        <f>'WP1 Lighting Invetory'!G90</f>
        <v>Customer</v>
      </c>
      <c r="G89" s="521">
        <f>'WP1 Lighting Invetory'!H90</f>
        <v>591.91666666666663</v>
      </c>
      <c r="H89" s="993" t="s">
        <v>772</v>
      </c>
      <c r="I89" s="204" t="s">
        <v>210</v>
      </c>
      <c r="J89" s="380">
        <f>IF(C89="Light Emitting Diode",'WP10 O&amp;M Weighting Factor'!$B$26,IF('WP7 Condensed Sch. Level Costs'!C89="Sodium Vapor",'WP10 O&amp;M Weighting Factor'!$B$27,IF('WP7 Condensed Sch. Level Costs'!C89="Metal Halide",'WP10 O&amp;M Weighting Factor'!$B$28,IF('WP7 Condensed Sch. Level Costs'!C89="Mercury Vapor",'WP10 O&amp;M Weighting Factor'!$B$30,IF('WP7 Condensed Sch. Level Costs'!C89="Compact Flourescent",'WP10 O&amp;M Weighting Factor'!$B$29, IF(C89="Incandescent", 'WP10 O&amp;M Weighting Factor'!$B$31, 0))))))</f>
        <v>0.2</v>
      </c>
      <c r="K89" s="942">
        <f t="shared" ref="K89:K97" si="199">IF(I89="Yes",G89*J89,0)</f>
        <v>118.38333333333333</v>
      </c>
      <c r="L89" s="412">
        <f t="shared" ref="L89:L97" si="200">IF(F89="Company", G89*H89,0)</f>
        <v>0</v>
      </c>
      <c r="M89" s="484">
        <f t="shared" ref="M89:M97" si="201">E89*G89/1000</f>
        <v>26.63625</v>
      </c>
      <c r="N89" s="374">
        <f>'WP1 Lighting Invetory'!J90</f>
        <v>111872.25</v>
      </c>
      <c r="O89" s="489">
        <f t="shared" ref="O89:O97" si="202">E89*4200/1000/12</f>
        <v>15.75</v>
      </c>
      <c r="P89" s="631">
        <f>'JAP-5 Unitized Lighting Costs'!D$21</f>
        <v>1.1760549751009928E-2</v>
      </c>
      <c r="Q89" s="631">
        <f>'JAP-5 Unitized Lighting Costs'!$D$45</f>
        <v>1.6887239205766267</v>
      </c>
      <c r="R89" s="631">
        <f>'JAP-5 Unitized Lighting Costs'!D$74</f>
        <v>2.3347618049905056E-2</v>
      </c>
      <c r="S89" s="631">
        <f>'JAP-5 Unitized Lighting Costs'!D$106</f>
        <v>6.7427002102556308</v>
      </c>
      <c r="T89" s="631">
        <f>'JAP-5 Unitized Lighting Costs'!$D$123</f>
        <v>5.3996051821243667E-2</v>
      </c>
      <c r="U89" s="417">
        <f t="shared" ref="U89:U97" si="203">IF(F89="Company", H89*P89, 0)</f>
        <v>0</v>
      </c>
      <c r="V89" s="417">
        <f t="shared" ref="V89:V97" si="204">IF(I89="yes", J89*Q89, 0)</f>
        <v>0.33774478411532538</v>
      </c>
      <c r="W89" s="417">
        <f t="shared" ref="W89:W97" si="205">R89*O89</f>
        <v>0.36772498428600464</v>
      </c>
      <c r="X89" s="417">
        <f t="shared" ref="X89:X97" si="206">E89*S89/1000</f>
        <v>0.30342150946150337</v>
      </c>
      <c r="Y89" s="417">
        <f t="shared" ref="Y89:Y97" si="207">O89*T89</f>
        <v>0.8504378161845878</v>
      </c>
      <c r="Z89" s="138">
        <f t="shared" ref="Z89:Z97" si="208">SUM(U89:Y89)</f>
        <v>1.8593290940474212</v>
      </c>
      <c r="AA89" s="349"/>
      <c r="AB89" s="340">
        <f t="shared" ref="AB89:AB97" si="209">IFERROR(U89/O89,0)</f>
        <v>0</v>
      </c>
      <c r="AC89" s="340">
        <f t="shared" ref="AC89:AC97" si="210">IFERROR(V89/O89,0)</f>
        <v>2.1444113277163515E-2</v>
      </c>
      <c r="AD89" s="340">
        <f t="shared" ref="AD89:AD97" si="211">IFERROR(W89/O89,0)</f>
        <v>2.3347618049905056E-2</v>
      </c>
      <c r="AE89" s="340">
        <f t="shared" ref="AE89:AE97" si="212">IFERROR(X89/O89,0)</f>
        <v>1.9264857743587514E-2</v>
      </c>
      <c r="AF89" s="340">
        <f t="shared" ref="AF89:AF97" si="213">IFERROR(Y89/O89,0)</f>
        <v>5.3996051821243667E-2</v>
      </c>
      <c r="AG89" s="351">
        <f t="shared" ref="AG89:AG97" si="214">SUM(AB89:AF89)</f>
        <v>0.11805264089189976</v>
      </c>
      <c r="AH89" s="364">
        <f t="shared" ref="AH89:AH97" si="215">(U89*$G89)</f>
        <v>0</v>
      </c>
      <c r="AI89" s="364">
        <f t="shared" ref="AI89:AI97" si="216">(V89*$G89)</f>
        <v>199.91676679759632</v>
      </c>
      <c r="AJ89" s="364">
        <f t="shared" ref="AJ89:AJ97" si="217">(W89*$G89)</f>
        <v>217.66254694862423</v>
      </c>
      <c r="AK89" s="364">
        <f t="shared" ref="AK89:AK97" si="218">(X89*$G89)</f>
        <v>179.60024847542152</v>
      </c>
      <c r="AL89" s="364">
        <f t="shared" ref="AL89:AL97" si="219">(Y89*$G89)</f>
        <v>503.38831736326057</v>
      </c>
      <c r="AM89" s="364">
        <f t="shared" ref="AM89:AM97" si="220">SUM(AH89:AL89)</f>
        <v>1100.5678795849026</v>
      </c>
      <c r="AN89" s="364">
        <f t="shared" ref="AN89:AN97" si="221">AH89*12</f>
        <v>0</v>
      </c>
      <c r="AO89" s="364">
        <f t="shared" ref="AO89:AO97" si="222">AI89*12</f>
        <v>2399.0012015711559</v>
      </c>
      <c r="AP89" s="364">
        <f t="shared" ref="AP89:AP97" si="223">AJ89*12</f>
        <v>2611.9505633834906</v>
      </c>
      <c r="AQ89" s="364">
        <f t="shared" ref="AQ89:AQ97" si="224">AK89*12</f>
        <v>2155.2029817050584</v>
      </c>
      <c r="AR89" s="364">
        <f t="shared" ref="AR89:AR97" si="225">AL89*12</f>
        <v>6040.6598083591271</v>
      </c>
      <c r="AS89" s="364">
        <f t="shared" ref="AS89:AS97" si="226">AM89*12</f>
        <v>13206.814555018831</v>
      </c>
      <c r="AT89" s="383">
        <f t="shared" ref="AT89:AT97" si="227">Z89*G89-AM89</f>
        <v>0</v>
      </c>
    </row>
    <row r="90" spans="1:46">
      <c r="A90" s="176" t="str">
        <f t="shared" ref="A90:A97" si="228">A89</f>
        <v>53E - Customer Owned</v>
      </c>
      <c r="B90" s="101"/>
      <c r="C90" s="366" t="str">
        <f>'WP1 Lighting Invetory'!C91</f>
        <v>Light Emitting Diode</v>
      </c>
      <c r="D90" s="366" t="str">
        <f>'WP1 Lighting Invetory'!D91</f>
        <v>LED 060.01-090</v>
      </c>
      <c r="E90" s="366">
        <f>'WP1 Lighting Invetory'!E91</f>
        <v>75</v>
      </c>
      <c r="F90" s="366" t="str">
        <f>'WP1 Lighting Invetory'!G91</f>
        <v>Customer</v>
      </c>
      <c r="G90" s="521">
        <f>'WP1 Lighting Invetory'!H91</f>
        <v>614.08333333333337</v>
      </c>
      <c r="H90" s="993" t="s">
        <v>772</v>
      </c>
      <c r="I90" s="204" t="s">
        <v>210</v>
      </c>
      <c r="J90" s="380">
        <f>IF(C90="Light Emitting Diode",'WP10 O&amp;M Weighting Factor'!$B$26,IF('WP7 Condensed Sch. Level Costs'!C90="Sodium Vapor",'WP10 O&amp;M Weighting Factor'!$B$27,IF('WP7 Condensed Sch. Level Costs'!C90="Metal Halide",'WP10 O&amp;M Weighting Factor'!$B$28,IF('WP7 Condensed Sch. Level Costs'!C90="Mercury Vapor",'WP10 O&amp;M Weighting Factor'!$B$30,IF('WP7 Condensed Sch. Level Costs'!C90="Compact Flourescent",'WP10 O&amp;M Weighting Factor'!$B$29, IF(C90="Incandescent", 'WP10 O&amp;M Weighting Factor'!$B$31, 0))))))</f>
        <v>0.2</v>
      </c>
      <c r="K90" s="942">
        <f t="shared" si="199"/>
        <v>122.81666666666668</v>
      </c>
      <c r="L90" s="412">
        <f t="shared" si="200"/>
        <v>0</v>
      </c>
      <c r="M90" s="484">
        <f t="shared" si="201"/>
        <v>46.056249999999999</v>
      </c>
      <c r="N90" s="374">
        <f>'WP1 Lighting Invetory'!J91</f>
        <v>193436.25</v>
      </c>
      <c r="O90" s="489">
        <f t="shared" si="202"/>
        <v>26.25</v>
      </c>
      <c r="P90" s="631">
        <f>'JAP-5 Unitized Lighting Costs'!D$21</f>
        <v>1.1760549751009928E-2</v>
      </c>
      <c r="Q90" s="631">
        <f>'JAP-5 Unitized Lighting Costs'!$D$45</f>
        <v>1.6887239205766267</v>
      </c>
      <c r="R90" s="631">
        <f>'JAP-5 Unitized Lighting Costs'!D$74</f>
        <v>2.3347618049905056E-2</v>
      </c>
      <c r="S90" s="631">
        <f>'JAP-5 Unitized Lighting Costs'!D$106</f>
        <v>6.7427002102556308</v>
      </c>
      <c r="T90" s="631">
        <f>'JAP-5 Unitized Lighting Costs'!$D$123</f>
        <v>5.3996051821243667E-2</v>
      </c>
      <c r="U90" s="417">
        <f t="shared" si="203"/>
        <v>0</v>
      </c>
      <c r="V90" s="417">
        <f t="shared" si="204"/>
        <v>0.33774478411532538</v>
      </c>
      <c r="W90" s="417">
        <f t="shared" si="205"/>
        <v>0.61287497381000777</v>
      </c>
      <c r="X90" s="417">
        <f t="shared" si="206"/>
        <v>0.50570251576917225</v>
      </c>
      <c r="Y90" s="417">
        <f t="shared" si="207"/>
        <v>1.4173963603076463</v>
      </c>
      <c r="Z90" s="138">
        <f t="shared" si="208"/>
        <v>2.8737186340021514</v>
      </c>
      <c r="AA90" s="349"/>
      <c r="AB90" s="340">
        <f t="shared" si="209"/>
        <v>0</v>
      </c>
      <c r="AC90" s="340">
        <f t="shared" si="210"/>
        <v>1.286646796629811E-2</v>
      </c>
      <c r="AD90" s="340">
        <f t="shared" si="211"/>
        <v>2.3347618049905056E-2</v>
      </c>
      <c r="AE90" s="340">
        <f t="shared" si="212"/>
        <v>1.9264857743587514E-2</v>
      </c>
      <c r="AF90" s="340">
        <f t="shared" si="213"/>
        <v>5.3996051821243667E-2</v>
      </c>
      <c r="AG90" s="351">
        <f t="shared" si="214"/>
        <v>0.10947499558103435</v>
      </c>
      <c r="AH90" s="364">
        <f t="shared" si="215"/>
        <v>0</v>
      </c>
      <c r="AI90" s="364">
        <f t="shared" si="216"/>
        <v>207.40344284548607</v>
      </c>
      <c r="AJ90" s="364">
        <f t="shared" si="217"/>
        <v>376.35630683382897</v>
      </c>
      <c r="AK90" s="364">
        <f t="shared" si="218"/>
        <v>310.54348655858587</v>
      </c>
      <c r="AL90" s="364">
        <f t="shared" si="219"/>
        <v>870.39948159225378</v>
      </c>
      <c r="AM90" s="364">
        <f t="shared" si="220"/>
        <v>1764.7027178301546</v>
      </c>
      <c r="AN90" s="364">
        <f t="shared" si="221"/>
        <v>0</v>
      </c>
      <c r="AO90" s="364">
        <f t="shared" si="222"/>
        <v>2488.8413141458327</v>
      </c>
      <c r="AP90" s="364">
        <f t="shared" si="223"/>
        <v>4516.2756820059476</v>
      </c>
      <c r="AQ90" s="364">
        <f t="shared" si="224"/>
        <v>3726.5218387030304</v>
      </c>
      <c r="AR90" s="364">
        <f t="shared" si="225"/>
        <v>10444.793779107045</v>
      </c>
      <c r="AS90" s="364">
        <f t="shared" si="226"/>
        <v>21176.432613961857</v>
      </c>
      <c r="AT90" s="383">
        <f t="shared" si="227"/>
        <v>0</v>
      </c>
    </row>
    <row r="91" spans="1:46">
      <c r="A91" s="176" t="str">
        <f t="shared" si="228"/>
        <v>53E - Customer Owned</v>
      </c>
      <c r="B91" s="101"/>
      <c r="C91" s="366" t="str">
        <f>'WP1 Lighting Invetory'!C92</f>
        <v>Light Emitting Diode</v>
      </c>
      <c r="D91" s="366" t="str">
        <f>'WP1 Lighting Invetory'!D92</f>
        <v>LED 090.01-120</v>
      </c>
      <c r="E91" s="366">
        <f>'WP1 Lighting Invetory'!E92</f>
        <v>105</v>
      </c>
      <c r="F91" s="366" t="str">
        <f>'WP1 Lighting Invetory'!G92</f>
        <v>Customer</v>
      </c>
      <c r="G91" s="521">
        <f>'WP1 Lighting Invetory'!H92</f>
        <v>867.33333333333337</v>
      </c>
      <c r="H91" s="993" t="s">
        <v>772</v>
      </c>
      <c r="I91" s="204" t="s">
        <v>210</v>
      </c>
      <c r="J91" s="380">
        <f>IF(C91="Light Emitting Diode",'WP10 O&amp;M Weighting Factor'!$B$26,IF('WP7 Condensed Sch. Level Costs'!C91="Sodium Vapor",'WP10 O&amp;M Weighting Factor'!$B$27,IF('WP7 Condensed Sch. Level Costs'!C91="Metal Halide",'WP10 O&amp;M Weighting Factor'!$B$28,IF('WP7 Condensed Sch. Level Costs'!C91="Mercury Vapor",'WP10 O&amp;M Weighting Factor'!$B$30,IF('WP7 Condensed Sch. Level Costs'!C91="Compact Flourescent",'WP10 O&amp;M Weighting Factor'!$B$29, IF(C91="Incandescent", 'WP10 O&amp;M Weighting Factor'!$B$31, 0))))))</f>
        <v>0.2</v>
      </c>
      <c r="K91" s="942">
        <f t="shared" si="199"/>
        <v>173.4666666666667</v>
      </c>
      <c r="L91" s="412">
        <f t="shared" si="200"/>
        <v>0</v>
      </c>
      <c r="M91" s="484">
        <f t="shared" si="201"/>
        <v>91.07</v>
      </c>
      <c r="N91" s="374">
        <f>'WP1 Lighting Invetory'!J92</f>
        <v>382494</v>
      </c>
      <c r="O91" s="489">
        <f t="shared" si="202"/>
        <v>36.75</v>
      </c>
      <c r="P91" s="631">
        <f>'JAP-5 Unitized Lighting Costs'!D$21</f>
        <v>1.1760549751009928E-2</v>
      </c>
      <c r="Q91" s="631">
        <f>'JAP-5 Unitized Lighting Costs'!$D$45</f>
        <v>1.6887239205766267</v>
      </c>
      <c r="R91" s="631">
        <f>'JAP-5 Unitized Lighting Costs'!D$74</f>
        <v>2.3347618049905056E-2</v>
      </c>
      <c r="S91" s="631">
        <f>'JAP-5 Unitized Lighting Costs'!D$106</f>
        <v>6.7427002102556308</v>
      </c>
      <c r="T91" s="631">
        <f>'JAP-5 Unitized Lighting Costs'!$D$123</f>
        <v>5.3996051821243667E-2</v>
      </c>
      <c r="U91" s="417">
        <f t="shared" si="203"/>
        <v>0</v>
      </c>
      <c r="V91" s="417">
        <f t="shared" si="204"/>
        <v>0.33774478411532538</v>
      </c>
      <c r="W91" s="417">
        <f t="shared" si="205"/>
        <v>0.85802496333401079</v>
      </c>
      <c r="X91" s="417">
        <f t="shared" si="206"/>
        <v>0.70798352207684123</v>
      </c>
      <c r="Y91" s="417">
        <f t="shared" si="207"/>
        <v>1.9843549044307047</v>
      </c>
      <c r="Z91" s="138">
        <f t="shared" si="208"/>
        <v>3.8881081739568821</v>
      </c>
      <c r="AA91" s="349"/>
      <c r="AB91" s="340">
        <f t="shared" si="209"/>
        <v>0</v>
      </c>
      <c r="AC91" s="340">
        <f t="shared" si="210"/>
        <v>9.1903342616415067E-3</v>
      </c>
      <c r="AD91" s="340">
        <f t="shared" si="211"/>
        <v>2.3347618049905056E-2</v>
      </c>
      <c r="AE91" s="340">
        <f t="shared" si="212"/>
        <v>1.9264857743587518E-2</v>
      </c>
      <c r="AF91" s="340">
        <f t="shared" si="213"/>
        <v>5.3996051821243667E-2</v>
      </c>
      <c r="AG91" s="351">
        <f t="shared" si="214"/>
        <v>0.10579886187637774</v>
      </c>
      <c r="AH91" s="364">
        <f t="shared" si="215"/>
        <v>0</v>
      </c>
      <c r="AI91" s="364">
        <f t="shared" si="216"/>
        <v>292.93730942269224</v>
      </c>
      <c r="AJ91" s="364">
        <f t="shared" si="217"/>
        <v>744.19365153169872</v>
      </c>
      <c r="AK91" s="364">
        <f t="shared" si="218"/>
        <v>614.05770814798029</v>
      </c>
      <c r="AL91" s="364">
        <f t="shared" si="219"/>
        <v>1721.0971537762314</v>
      </c>
      <c r="AM91" s="364">
        <f t="shared" si="220"/>
        <v>3372.2858228786026</v>
      </c>
      <c r="AN91" s="364">
        <f t="shared" si="221"/>
        <v>0</v>
      </c>
      <c r="AO91" s="364">
        <f t="shared" si="222"/>
        <v>3515.2477130723069</v>
      </c>
      <c r="AP91" s="364">
        <f t="shared" si="223"/>
        <v>8930.3238183803842</v>
      </c>
      <c r="AQ91" s="364">
        <f t="shared" si="224"/>
        <v>7368.6924977757635</v>
      </c>
      <c r="AR91" s="364">
        <f t="shared" si="225"/>
        <v>20653.165845314776</v>
      </c>
      <c r="AS91" s="364">
        <f t="shared" si="226"/>
        <v>40467.429874543232</v>
      </c>
      <c r="AT91" s="383">
        <f t="shared" si="227"/>
        <v>0</v>
      </c>
    </row>
    <row r="92" spans="1:46">
      <c r="A92" s="176" t="str">
        <f t="shared" si="228"/>
        <v>53E - Customer Owned</v>
      </c>
      <c r="B92" s="101"/>
      <c r="C92" s="366" t="str">
        <f>'WP1 Lighting Invetory'!C93</f>
        <v>Light Emitting Diode</v>
      </c>
      <c r="D92" s="366" t="str">
        <f>'WP1 Lighting Invetory'!D93</f>
        <v>LED 120.01-150</v>
      </c>
      <c r="E92" s="366">
        <f>'WP1 Lighting Invetory'!E93</f>
        <v>135</v>
      </c>
      <c r="F92" s="366" t="str">
        <f>'WP1 Lighting Invetory'!G93</f>
        <v>Customer</v>
      </c>
      <c r="G92" s="521">
        <f>'WP1 Lighting Invetory'!H93</f>
        <v>140.58333333333334</v>
      </c>
      <c r="H92" s="993" t="s">
        <v>772</v>
      </c>
      <c r="I92" s="204" t="s">
        <v>210</v>
      </c>
      <c r="J92" s="380">
        <f>IF(C92="Light Emitting Diode",'WP10 O&amp;M Weighting Factor'!$B$26,IF('WP7 Condensed Sch. Level Costs'!C92="Sodium Vapor",'WP10 O&amp;M Weighting Factor'!$B$27,IF('WP7 Condensed Sch. Level Costs'!C92="Metal Halide",'WP10 O&amp;M Weighting Factor'!$B$28,IF('WP7 Condensed Sch. Level Costs'!C92="Mercury Vapor",'WP10 O&amp;M Weighting Factor'!$B$30,IF('WP7 Condensed Sch. Level Costs'!C92="Compact Flourescent",'WP10 O&amp;M Weighting Factor'!$B$29, IF(C92="Incandescent", 'WP10 O&amp;M Weighting Factor'!$B$31, 0))))))</f>
        <v>0.2</v>
      </c>
      <c r="K92" s="942">
        <f t="shared" si="199"/>
        <v>28.116666666666671</v>
      </c>
      <c r="L92" s="412">
        <f t="shared" si="200"/>
        <v>0</v>
      </c>
      <c r="M92" s="484">
        <f t="shared" si="201"/>
        <v>18.978750000000002</v>
      </c>
      <c r="N92" s="374">
        <f>'WP1 Lighting Invetory'!J93</f>
        <v>79710.75</v>
      </c>
      <c r="O92" s="489">
        <f t="shared" si="202"/>
        <v>47.25</v>
      </c>
      <c r="P92" s="631">
        <f>'JAP-5 Unitized Lighting Costs'!D$21</f>
        <v>1.1760549751009928E-2</v>
      </c>
      <c r="Q92" s="631">
        <f>'JAP-5 Unitized Lighting Costs'!$D$45</f>
        <v>1.6887239205766267</v>
      </c>
      <c r="R92" s="631">
        <f>'JAP-5 Unitized Lighting Costs'!D$74</f>
        <v>2.3347618049905056E-2</v>
      </c>
      <c r="S92" s="631">
        <f>'JAP-5 Unitized Lighting Costs'!D$106</f>
        <v>6.7427002102556308</v>
      </c>
      <c r="T92" s="631">
        <f>'JAP-5 Unitized Lighting Costs'!$D$123</f>
        <v>5.3996051821243667E-2</v>
      </c>
      <c r="U92" s="417">
        <f t="shared" si="203"/>
        <v>0</v>
      </c>
      <c r="V92" s="417">
        <f t="shared" si="204"/>
        <v>0.33774478411532538</v>
      </c>
      <c r="W92" s="417">
        <f t="shared" si="205"/>
        <v>1.1031749528580139</v>
      </c>
      <c r="X92" s="417">
        <f t="shared" si="206"/>
        <v>0.91026452838451022</v>
      </c>
      <c r="Y92" s="417">
        <f t="shared" si="207"/>
        <v>2.5513134485537634</v>
      </c>
      <c r="Z92" s="138">
        <f t="shared" si="208"/>
        <v>4.9024977139116128</v>
      </c>
      <c r="AA92" s="349"/>
      <c r="AB92" s="340">
        <f t="shared" si="209"/>
        <v>0</v>
      </c>
      <c r="AC92" s="340">
        <f t="shared" si="210"/>
        <v>7.1480377590545053E-3</v>
      </c>
      <c r="AD92" s="340">
        <f t="shared" si="211"/>
        <v>2.3347618049905056E-2</v>
      </c>
      <c r="AE92" s="340">
        <f t="shared" si="212"/>
        <v>1.9264857743587518E-2</v>
      </c>
      <c r="AF92" s="340">
        <f t="shared" si="213"/>
        <v>5.3996051821243667E-2</v>
      </c>
      <c r="AG92" s="351">
        <f t="shared" si="214"/>
        <v>0.10375656537379074</v>
      </c>
      <c r="AH92" s="364">
        <f t="shared" si="215"/>
        <v>0</v>
      </c>
      <c r="AI92" s="364">
        <f t="shared" si="216"/>
        <v>47.481287566879494</v>
      </c>
      <c r="AJ92" s="364">
        <f t="shared" si="217"/>
        <v>155.08801212262247</v>
      </c>
      <c r="AK92" s="364">
        <f t="shared" si="218"/>
        <v>127.96802161538908</v>
      </c>
      <c r="AL92" s="364">
        <f t="shared" si="219"/>
        <v>358.67214897584995</v>
      </c>
      <c r="AM92" s="364">
        <f t="shared" si="220"/>
        <v>689.20947028074102</v>
      </c>
      <c r="AN92" s="364">
        <f t="shared" si="221"/>
        <v>0</v>
      </c>
      <c r="AO92" s="364">
        <f t="shared" si="222"/>
        <v>569.77545080255391</v>
      </c>
      <c r="AP92" s="364">
        <f t="shared" si="223"/>
        <v>1861.0561454714698</v>
      </c>
      <c r="AQ92" s="364">
        <f t="shared" si="224"/>
        <v>1535.6162593846689</v>
      </c>
      <c r="AR92" s="364">
        <f t="shared" si="225"/>
        <v>4304.0657877101994</v>
      </c>
      <c r="AS92" s="364">
        <f t="shared" si="226"/>
        <v>8270.5136433688931</v>
      </c>
      <c r="AT92" s="383">
        <f t="shared" si="227"/>
        <v>0</v>
      </c>
    </row>
    <row r="93" spans="1:46">
      <c r="A93" s="176" t="str">
        <f t="shared" si="228"/>
        <v>53E - Customer Owned</v>
      </c>
      <c r="B93" s="101"/>
      <c r="C93" s="366" t="str">
        <f>'WP1 Lighting Invetory'!C94</f>
        <v>Light Emitting Diode</v>
      </c>
      <c r="D93" s="366" t="str">
        <f>'WP1 Lighting Invetory'!D94</f>
        <v>LED 150.01-180</v>
      </c>
      <c r="E93" s="366">
        <f>'WP1 Lighting Invetory'!E94</f>
        <v>165</v>
      </c>
      <c r="F93" s="366" t="str">
        <f>'WP1 Lighting Invetory'!G94</f>
        <v>Customer</v>
      </c>
      <c r="G93" s="521">
        <f>'WP1 Lighting Invetory'!H94</f>
        <v>1315.0833333333333</v>
      </c>
      <c r="H93" s="993" t="s">
        <v>772</v>
      </c>
      <c r="I93" s="204" t="s">
        <v>210</v>
      </c>
      <c r="J93" s="380">
        <f>IF(C93="Light Emitting Diode",'WP10 O&amp;M Weighting Factor'!$B$26,IF('WP7 Condensed Sch. Level Costs'!C93="Sodium Vapor",'WP10 O&amp;M Weighting Factor'!$B$27,IF('WP7 Condensed Sch. Level Costs'!C93="Metal Halide",'WP10 O&amp;M Weighting Factor'!$B$28,IF('WP7 Condensed Sch. Level Costs'!C93="Mercury Vapor",'WP10 O&amp;M Weighting Factor'!$B$30,IF('WP7 Condensed Sch. Level Costs'!C93="Compact Flourescent",'WP10 O&amp;M Weighting Factor'!$B$29, IF(C93="Incandescent", 'WP10 O&amp;M Weighting Factor'!$B$31, 0))))))</f>
        <v>0.2</v>
      </c>
      <c r="K93" s="942">
        <f t="shared" si="199"/>
        <v>263.01666666666665</v>
      </c>
      <c r="L93" s="412">
        <f t="shared" si="200"/>
        <v>0</v>
      </c>
      <c r="M93" s="484">
        <f t="shared" si="201"/>
        <v>216.98875000000001</v>
      </c>
      <c r="N93" s="374">
        <f>'WP1 Lighting Invetory'!J94</f>
        <v>911352.75</v>
      </c>
      <c r="O93" s="489">
        <f t="shared" si="202"/>
        <v>57.75</v>
      </c>
      <c r="P93" s="631">
        <f>'JAP-5 Unitized Lighting Costs'!D$21</f>
        <v>1.1760549751009928E-2</v>
      </c>
      <c r="Q93" s="631">
        <f>'JAP-5 Unitized Lighting Costs'!$D$45</f>
        <v>1.6887239205766267</v>
      </c>
      <c r="R93" s="631">
        <f>'JAP-5 Unitized Lighting Costs'!D$74</f>
        <v>2.3347618049905056E-2</v>
      </c>
      <c r="S93" s="631">
        <f>'JAP-5 Unitized Lighting Costs'!D$106</f>
        <v>6.7427002102556308</v>
      </c>
      <c r="T93" s="631">
        <f>'JAP-5 Unitized Lighting Costs'!$D$123</f>
        <v>5.3996051821243667E-2</v>
      </c>
      <c r="U93" s="417">
        <f t="shared" si="203"/>
        <v>0</v>
      </c>
      <c r="V93" s="417">
        <f t="shared" si="204"/>
        <v>0.33774478411532538</v>
      </c>
      <c r="W93" s="417">
        <f t="shared" si="205"/>
        <v>1.3483249423820169</v>
      </c>
      <c r="X93" s="417">
        <f t="shared" si="206"/>
        <v>1.1125455346921791</v>
      </c>
      <c r="Y93" s="417">
        <f t="shared" si="207"/>
        <v>3.1182719926768216</v>
      </c>
      <c r="Z93" s="138">
        <f t="shared" si="208"/>
        <v>5.9168872538663431</v>
      </c>
      <c r="AA93" s="349"/>
      <c r="AB93" s="340">
        <f t="shared" si="209"/>
        <v>0</v>
      </c>
      <c r="AC93" s="340">
        <f t="shared" si="210"/>
        <v>5.8483945301355048E-3</v>
      </c>
      <c r="AD93" s="340">
        <f t="shared" si="211"/>
        <v>2.3347618049905056E-2</v>
      </c>
      <c r="AE93" s="340">
        <f t="shared" si="212"/>
        <v>1.9264857743587518E-2</v>
      </c>
      <c r="AF93" s="340">
        <f t="shared" si="213"/>
        <v>5.3996051821243667E-2</v>
      </c>
      <c r="AG93" s="351">
        <f t="shared" si="214"/>
        <v>0.10245692214487175</v>
      </c>
      <c r="AH93" s="364">
        <f t="shared" si="215"/>
        <v>0</v>
      </c>
      <c r="AI93" s="364">
        <f t="shared" si="216"/>
        <v>444.16253651032912</v>
      </c>
      <c r="AJ93" s="364">
        <f t="shared" si="217"/>
        <v>1773.1596596442173</v>
      </c>
      <c r="AK93" s="364">
        <f t="shared" si="218"/>
        <v>1463.0900902481064</v>
      </c>
      <c r="AL93" s="364">
        <f t="shared" si="219"/>
        <v>4100.7875263694095</v>
      </c>
      <c r="AM93" s="364">
        <f t="shared" si="220"/>
        <v>7781.1998127720626</v>
      </c>
      <c r="AN93" s="364">
        <f t="shared" si="221"/>
        <v>0</v>
      </c>
      <c r="AO93" s="364">
        <f t="shared" si="222"/>
        <v>5329.9504381239494</v>
      </c>
      <c r="AP93" s="364">
        <f t="shared" si="223"/>
        <v>21277.915915730606</v>
      </c>
      <c r="AQ93" s="364">
        <f t="shared" si="224"/>
        <v>17557.081082977278</v>
      </c>
      <c r="AR93" s="364">
        <f t="shared" si="225"/>
        <v>49209.450316432914</v>
      </c>
      <c r="AS93" s="364">
        <f t="shared" si="226"/>
        <v>93374.397753264755</v>
      </c>
      <c r="AT93" s="383">
        <f t="shared" si="227"/>
        <v>0</v>
      </c>
    </row>
    <row r="94" spans="1:46">
      <c r="A94" s="176" t="str">
        <f t="shared" si="228"/>
        <v>53E - Customer Owned</v>
      </c>
      <c r="B94" s="101"/>
      <c r="C94" s="366" t="str">
        <f>'WP1 Lighting Invetory'!C95</f>
        <v>Light Emitting Diode</v>
      </c>
      <c r="D94" s="366" t="str">
        <f>'WP1 Lighting Invetory'!D95</f>
        <v>LED 180.01-210</v>
      </c>
      <c r="E94" s="366">
        <f>'WP1 Lighting Invetory'!E95</f>
        <v>195</v>
      </c>
      <c r="F94" s="366" t="str">
        <f>'WP1 Lighting Invetory'!G95</f>
        <v>Customer</v>
      </c>
      <c r="G94" s="521">
        <f>'WP1 Lighting Invetory'!H95</f>
        <v>107.33333333333333</v>
      </c>
      <c r="H94" s="993" t="s">
        <v>772</v>
      </c>
      <c r="I94" s="204" t="s">
        <v>210</v>
      </c>
      <c r="J94" s="380">
        <f>IF(C94="Light Emitting Diode",'WP10 O&amp;M Weighting Factor'!$B$26,IF('WP7 Condensed Sch. Level Costs'!C94="Sodium Vapor",'WP10 O&amp;M Weighting Factor'!$B$27,IF('WP7 Condensed Sch. Level Costs'!C94="Metal Halide",'WP10 O&amp;M Weighting Factor'!$B$28,IF('WP7 Condensed Sch. Level Costs'!C94="Mercury Vapor",'WP10 O&amp;M Weighting Factor'!$B$30,IF('WP7 Condensed Sch. Level Costs'!C94="Compact Flourescent",'WP10 O&amp;M Weighting Factor'!$B$29, IF(C94="Incandescent", 'WP10 O&amp;M Weighting Factor'!$B$31, 0))))))</f>
        <v>0.2</v>
      </c>
      <c r="K94" s="942">
        <f t="shared" si="199"/>
        <v>21.466666666666669</v>
      </c>
      <c r="L94" s="412">
        <f t="shared" si="200"/>
        <v>0</v>
      </c>
      <c r="M94" s="484">
        <f t="shared" si="201"/>
        <v>20.93</v>
      </c>
      <c r="N94" s="374">
        <f>'WP1 Lighting Invetory'!J95</f>
        <v>87906</v>
      </c>
      <c r="O94" s="489">
        <f t="shared" si="202"/>
        <v>68.25</v>
      </c>
      <c r="P94" s="631">
        <f>'JAP-5 Unitized Lighting Costs'!D$21</f>
        <v>1.1760549751009928E-2</v>
      </c>
      <c r="Q94" s="631">
        <f>'JAP-5 Unitized Lighting Costs'!$D$45</f>
        <v>1.6887239205766267</v>
      </c>
      <c r="R94" s="631">
        <f>'JAP-5 Unitized Lighting Costs'!D$74</f>
        <v>2.3347618049905056E-2</v>
      </c>
      <c r="S94" s="631">
        <f>'JAP-5 Unitized Lighting Costs'!D$106</f>
        <v>6.7427002102556308</v>
      </c>
      <c r="T94" s="631">
        <f>'JAP-5 Unitized Lighting Costs'!$D$123</f>
        <v>5.3996051821243667E-2</v>
      </c>
      <c r="U94" s="417">
        <f t="shared" si="203"/>
        <v>0</v>
      </c>
      <c r="V94" s="417">
        <f t="shared" si="204"/>
        <v>0.33774478411532538</v>
      </c>
      <c r="W94" s="417">
        <f t="shared" si="205"/>
        <v>1.5934749319060202</v>
      </c>
      <c r="X94" s="417">
        <f t="shared" si="206"/>
        <v>1.3148265409998481</v>
      </c>
      <c r="Y94" s="417">
        <f t="shared" si="207"/>
        <v>3.6852305367998803</v>
      </c>
      <c r="Z94" s="138">
        <f t="shared" si="208"/>
        <v>6.9312767938210733</v>
      </c>
      <c r="AA94" s="349"/>
      <c r="AB94" s="340">
        <f t="shared" si="209"/>
        <v>0</v>
      </c>
      <c r="AC94" s="340">
        <f t="shared" si="210"/>
        <v>4.9486415254992727E-3</v>
      </c>
      <c r="AD94" s="340">
        <f t="shared" si="211"/>
        <v>2.3347618049905056E-2</v>
      </c>
      <c r="AE94" s="340">
        <f t="shared" si="212"/>
        <v>1.9264857743587518E-2</v>
      </c>
      <c r="AF94" s="340">
        <f t="shared" si="213"/>
        <v>5.3996051821243667E-2</v>
      </c>
      <c r="AG94" s="351">
        <f t="shared" si="214"/>
        <v>0.10155716914023552</v>
      </c>
      <c r="AH94" s="364">
        <f t="shared" si="215"/>
        <v>0</v>
      </c>
      <c r="AI94" s="364">
        <f t="shared" si="216"/>
        <v>36.25127349504492</v>
      </c>
      <c r="AJ94" s="364">
        <f t="shared" si="217"/>
        <v>171.03297602457948</v>
      </c>
      <c r="AK94" s="364">
        <f t="shared" si="218"/>
        <v>141.12471540065036</v>
      </c>
      <c r="AL94" s="364">
        <f t="shared" si="219"/>
        <v>395.54807761652046</v>
      </c>
      <c r="AM94" s="364">
        <f t="shared" si="220"/>
        <v>743.95704253679526</v>
      </c>
      <c r="AN94" s="364">
        <f t="shared" si="221"/>
        <v>0</v>
      </c>
      <c r="AO94" s="364">
        <f t="shared" si="222"/>
        <v>435.01528194053901</v>
      </c>
      <c r="AP94" s="364">
        <f t="shared" si="223"/>
        <v>2052.3957122949537</v>
      </c>
      <c r="AQ94" s="364">
        <f t="shared" si="224"/>
        <v>1693.4965848078043</v>
      </c>
      <c r="AR94" s="364">
        <f t="shared" si="225"/>
        <v>4746.5769313982455</v>
      </c>
      <c r="AS94" s="364">
        <f t="shared" si="226"/>
        <v>8927.4845104415435</v>
      </c>
      <c r="AT94" s="383">
        <f t="shared" si="227"/>
        <v>0</v>
      </c>
    </row>
    <row r="95" spans="1:46">
      <c r="A95" s="176" t="str">
        <f t="shared" si="228"/>
        <v>53E - Customer Owned</v>
      </c>
      <c r="B95" s="101"/>
      <c r="C95" s="366" t="str">
        <f>'WP1 Lighting Invetory'!C96</f>
        <v>Light Emitting Diode</v>
      </c>
      <c r="D95" s="366" t="str">
        <f>'WP1 Lighting Invetory'!D96</f>
        <v>LED 210.01-240</v>
      </c>
      <c r="E95" s="366">
        <f>'WP1 Lighting Invetory'!E96</f>
        <v>225</v>
      </c>
      <c r="F95" s="366" t="str">
        <f>'WP1 Lighting Invetory'!G96</f>
        <v>Customer</v>
      </c>
      <c r="G95" s="521">
        <f>'WP1 Lighting Invetory'!H96</f>
        <v>0</v>
      </c>
      <c r="H95" s="993" t="s">
        <v>772</v>
      </c>
      <c r="I95" s="204" t="s">
        <v>210</v>
      </c>
      <c r="J95" s="380">
        <f>IF(C95="Light Emitting Diode",'WP10 O&amp;M Weighting Factor'!$B$26,IF('WP7 Condensed Sch. Level Costs'!C95="Sodium Vapor",'WP10 O&amp;M Weighting Factor'!$B$27,IF('WP7 Condensed Sch. Level Costs'!C95="Metal Halide",'WP10 O&amp;M Weighting Factor'!$B$28,IF('WP7 Condensed Sch. Level Costs'!C95="Mercury Vapor",'WP10 O&amp;M Weighting Factor'!$B$30,IF('WP7 Condensed Sch. Level Costs'!C95="Compact Flourescent",'WP10 O&amp;M Weighting Factor'!$B$29, IF(C95="Incandescent", 'WP10 O&amp;M Weighting Factor'!$B$31, 0))))))</f>
        <v>0.2</v>
      </c>
      <c r="K95" s="942">
        <f t="shared" si="199"/>
        <v>0</v>
      </c>
      <c r="L95" s="412">
        <f t="shared" si="200"/>
        <v>0</v>
      </c>
      <c r="M95" s="484">
        <f t="shared" si="201"/>
        <v>0</v>
      </c>
      <c r="N95" s="374">
        <f>'WP1 Lighting Invetory'!J96</f>
        <v>0</v>
      </c>
      <c r="O95" s="489">
        <f t="shared" si="202"/>
        <v>78.75</v>
      </c>
      <c r="P95" s="631">
        <f>'JAP-5 Unitized Lighting Costs'!D$21</f>
        <v>1.1760549751009928E-2</v>
      </c>
      <c r="Q95" s="631">
        <f>'JAP-5 Unitized Lighting Costs'!$D$45</f>
        <v>1.6887239205766267</v>
      </c>
      <c r="R95" s="631">
        <f>'JAP-5 Unitized Lighting Costs'!D$74</f>
        <v>2.3347618049905056E-2</v>
      </c>
      <c r="S95" s="631">
        <f>'JAP-5 Unitized Lighting Costs'!D$106</f>
        <v>6.7427002102556308</v>
      </c>
      <c r="T95" s="631">
        <f>'JAP-5 Unitized Lighting Costs'!$D$123</f>
        <v>5.3996051821243667E-2</v>
      </c>
      <c r="U95" s="417">
        <f t="shared" si="203"/>
        <v>0</v>
      </c>
      <c r="V95" s="417">
        <f t="shared" si="204"/>
        <v>0.33774478411532538</v>
      </c>
      <c r="W95" s="417">
        <f t="shared" si="205"/>
        <v>1.8386249214300232</v>
      </c>
      <c r="X95" s="417">
        <f t="shared" si="206"/>
        <v>1.5171075473075168</v>
      </c>
      <c r="Y95" s="417">
        <f t="shared" si="207"/>
        <v>4.252189080922939</v>
      </c>
      <c r="Z95" s="138">
        <f t="shared" si="208"/>
        <v>7.9456663337758044</v>
      </c>
      <c r="AA95" s="349"/>
      <c r="AB95" s="340">
        <f t="shared" si="209"/>
        <v>0</v>
      </c>
      <c r="AC95" s="340">
        <f t="shared" si="210"/>
        <v>4.2888226554327032E-3</v>
      </c>
      <c r="AD95" s="340">
        <f t="shared" si="211"/>
        <v>2.3347618049905056E-2</v>
      </c>
      <c r="AE95" s="340">
        <f t="shared" si="212"/>
        <v>1.9264857743587514E-2</v>
      </c>
      <c r="AF95" s="340">
        <f t="shared" si="213"/>
        <v>5.3996051821243667E-2</v>
      </c>
      <c r="AG95" s="351">
        <f t="shared" si="214"/>
        <v>0.10089735027016894</v>
      </c>
      <c r="AH95" s="364">
        <f t="shared" si="215"/>
        <v>0</v>
      </c>
      <c r="AI95" s="364">
        <f t="shared" si="216"/>
        <v>0</v>
      </c>
      <c r="AJ95" s="364">
        <f t="shared" si="217"/>
        <v>0</v>
      </c>
      <c r="AK95" s="364">
        <f t="shared" si="218"/>
        <v>0</v>
      </c>
      <c r="AL95" s="364">
        <f t="shared" si="219"/>
        <v>0</v>
      </c>
      <c r="AM95" s="364">
        <f t="shared" si="220"/>
        <v>0</v>
      </c>
      <c r="AN95" s="364">
        <f t="shared" si="221"/>
        <v>0</v>
      </c>
      <c r="AO95" s="364">
        <f t="shared" si="222"/>
        <v>0</v>
      </c>
      <c r="AP95" s="364">
        <f t="shared" si="223"/>
        <v>0</v>
      </c>
      <c r="AQ95" s="364">
        <f t="shared" si="224"/>
        <v>0</v>
      </c>
      <c r="AR95" s="364">
        <f t="shared" si="225"/>
        <v>0</v>
      </c>
      <c r="AS95" s="364">
        <f t="shared" si="226"/>
        <v>0</v>
      </c>
      <c r="AT95" s="383">
        <f t="shared" si="227"/>
        <v>0</v>
      </c>
    </row>
    <row r="96" spans="1:46">
      <c r="A96" s="176" t="str">
        <f t="shared" si="228"/>
        <v>53E - Customer Owned</v>
      </c>
      <c r="B96" s="101"/>
      <c r="C96" s="366" t="str">
        <f>'WP1 Lighting Invetory'!C97</f>
        <v>Light Emitting Diode</v>
      </c>
      <c r="D96" s="366" t="str">
        <f>'WP1 Lighting Invetory'!D97</f>
        <v>LED 240.01-270</v>
      </c>
      <c r="E96" s="366">
        <f>'WP1 Lighting Invetory'!E97</f>
        <v>255</v>
      </c>
      <c r="F96" s="366" t="str">
        <f>'WP1 Lighting Invetory'!G97</f>
        <v>Customer</v>
      </c>
      <c r="G96" s="521">
        <f>'WP1 Lighting Invetory'!H97</f>
        <v>0</v>
      </c>
      <c r="H96" s="993" t="s">
        <v>772</v>
      </c>
      <c r="I96" s="204" t="s">
        <v>210</v>
      </c>
      <c r="J96" s="380">
        <f>IF(C96="Light Emitting Diode",'WP10 O&amp;M Weighting Factor'!$B$26,IF('WP7 Condensed Sch. Level Costs'!C96="Sodium Vapor",'WP10 O&amp;M Weighting Factor'!$B$27,IF('WP7 Condensed Sch. Level Costs'!C96="Metal Halide",'WP10 O&amp;M Weighting Factor'!$B$28,IF('WP7 Condensed Sch. Level Costs'!C96="Mercury Vapor",'WP10 O&amp;M Weighting Factor'!$B$30,IF('WP7 Condensed Sch. Level Costs'!C96="Compact Flourescent",'WP10 O&amp;M Weighting Factor'!$B$29, IF(C96="Incandescent", 'WP10 O&amp;M Weighting Factor'!$B$31, 0))))))</f>
        <v>0.2</v>
      </c>
      <c r="K96" s="942">
        <f t="shared" si="199"/>
        <v>0</v>
      </c>
      <c r="L96" s="412">
        <f t="shared" si="200"/>
        <v>0</v>
      </c>
      <c r="M96" s="484">
        <f t="shared" si="201"/>
        <v>0</v>
      </c>
      <c r="N96" s="374">
        <f>'WP1 Lighting Invetory'!J97</f>
        <v>0</v>
      </c>
      <c r="O96" s="489">
        <f t="shared" si="202"/>
        <v>89.25</v>
      </c>
      <c r="P96" s="631">
        <f>'JAP-5 Unitized Lighting Costs'!D$21</f>
        <v>1.1760549751009928E-2</v>
      </c>
      <c r="Q96" s="631">
        <f>'JAP-5 Unitized Lighting Costs'!$D$45</f>
        <v>1.6887239205766267</v>
      </c>
      <c r="R96" s="631">
        <f>'JAP-5 Unitized Lighting Costs'!D$74</f>
        <v>2.3347618049905056E-2</v>
      </c>
      <c r="S96" s="631">
        <f>'JAP-5 Unitized Lighting Costs'!D$106</f>
        <v>6.7427002102556308</v>
      </c>
      <c r="T96" s="631">
        <f>'JAP-5 Unitized Lighting Costs'!$D$123</f>
        <v>5.3996051821243667E-2</v>
      </c>
      <c r="U96" s="417">
        <f t="shared" si="203"/>
        <v>0</v>
      </c>
      <c r="V96" s="417">
        <f t="shared" si="204"/>
        <v>0.33774478411532538</v>
      </c>
      <c r="W96" s="417">
        <f t="shared" si="205"/>
        <v>2.0837749109540264</v>
      </c>
      <c r="X96" s="417">
        <f t="shared" si="206"/>
        <v>1.7193885536151858</v>
      </c>
      <c r="Y96" s="417">
        <f t="shared" si="207"/>
        <v>4.8191476250459973</v>
      </c>
      <c r="Z96" s="138">
        <f t="shared" si="208"/>
        <v>8.9600558737305356</v>
      </c>
      <c r="AA96" s="349"/>
      <c r="AB96" s="340">
        <f t="shared" si="209"/>
        <v>0</v>
      </c>
      <c r="AC96" s="340">
        <f t="shared" si="210"/>
        <v>3.7842552842053262E-3</v>
      </c>
      <c r="AD96" s="340">
        <f t="shared" si="211"/>
        <v>2.334761804990506E-2</v>
      </c>
      <c r="AE96" s="340">
        <f t="shared" si="212"/>
        <v>1.9264857743587518E-2</v>
      </c>
      <c r="AF96" s="340">
        <f t="shared" si="213"/>
        <v>5.3996051821243667E-2</v>
      </c>
      <c r="AG96" s="351">
        <f t="shared" si="214"/>
        <v>0.10039278289894157</v>
      </c>
      <c r="AH96" s="364">
        <f t="shared" si="215"/>
        <v>0</v>
      </c>
      <c r="AI96" s="364">
        <f t="shared" si="216"/>
        <v>0</v>
      </c>
      <c r="AJ96" s="364">
        <f t="shared" si="217"/>
        <v>0</v>
      </c>
      <c r="AK96" s="364">
        <f t="shared" si="218"/>
        <v>0</v>
      </c>
      <c r="AL96" s="364">
        <f t="shared" si="219"/>
        <v>0</v>
      </c>
      <c r="AM96" s="364">
        <f t="shared" si="220"/>
        <v>0</v>
      </c>
      <c r="AN96" s="364">
        <f t="shared" si="221"/>
        <v>0</v>
      </c>
      <c r="AO96" s="364">
        <f t="shared" si="222"/>
        <v>0</v>
      </c>
      <c r="AP96" s="364">
        <f t="shared" si="223"/>
        <v>0</v>
      </c>
      <c r="AQ96" s="364">
        <f t="shared" si="224"/>
        <v>0</v>
      </c>
      <c r="AR96" s="364">
        <f t="shared" si="225"/>
        <v>0</v>
      </c>
      <c r="AS96" s="364">
        <f t="shared" si="226"/>
        <v>0</v>
      </c>
      <c r="AT96" s="383">
        <f t="shared" si="227"/>
        <v>0</v>
      </c>
    </row>
    <row r="97" spans="1:46">
      <c r="A97" s="176" t="str">
        <f t="shared" si="228"/>
        <v>53E - Customer Owned</v>
      </c>
      <c r="B97" s="101"/>
      <c r="C97" s="366" t="str">
        <f>'WP1 Lighting Invetory'!C98</f>
        <v>Light Emitting Diode</v>
      </c>
      <c r="D97" s="366" t="str">
        <f>'WP1 Lighting Invetory'!D98</f>
        <v>LED 270.01-300</v>
      </c>
      <c r="E97" s="366">
        <f>'WP1 Lighting Invetory'!E98</f>
        <v>285</v>
      </c>
      <c r="F97" s="366" t="str">
        <f>'WP1 Lighting Invetory'!G98</f>
        <v>Customer</v>
      </c>
      <c r="G97" s="521">
        <f>'WP1 Lighting Invetory'!H98</f>
        <v>0</v>
      </c>
      <c r="H97" s="993" t="s">
        <v>772</v>
      </c>
      <c r="I97" s="204" t="s">
        <v>210</v>
      </c>
      <c r="J97" s="380">
        <f>IF(C97="Light Emitting Diode",'WP10 O&amp;M Weighting Factor'!$B$26,IF('WP7 Condensed Sch. Level Costs'!C97="Sodium Vapor",'WP10 O&amp;M Weighting Factor'!$B$27,IF('WP7 Condensed Sch. Level Costs'!C97="Metal Halide",'WP10 O&amp;M Weighting Factor'!$B$28,IF('WP7 Condensed Sch. Level Costs'!C97="Mercury Vapor",'WP10 O&amp;M Weighting Factor'!$B$30,IF('WP7 Condensed Sch. Level Costs'!C97="Compact Flourescent",'WP10 O&amp;M Weighting Factor'!$B$29, IF(C97="Incandescent", 'WP10 O&amp;M Weighting Factor'!$B$31, 0))))))</f>
        <v>0.2</v>
      </c>
      <c r="K97" s="942">
        <f t="shared" si="199"/>
        <v>0</v>
      </c>
      <c r="L97" s="412">
        <f t="shared" si="200"/>
        <v>0</v>
      </c>
      <c r="M97" s="484">
        <f t="shared" si="201"/>
        <v>0</v>
      </c>
      <c r="N97" s="374">
        <f>'WP1 Lighting Invetory'!J98</f>
        <v>0</v>
      </c>
      <c r="O97" s="489">
        <f t="shared" si="202"/>
        <v>99.75</v>
      </c>
      <c r="P97" s="631">
        <f>'JAP-5 Unitized Lighting Costs'!D$21</f>
        <v>1.1760549751009928E-2</v>
      </c>
      <c r="Q97" s="631">
        <f>'JAP-5 Unitized Lighting Costs'!$D$45</f>
        <v>1.6887239205766267</v>
      </c>
      <c r="R97" s="631">
        <f>'JAP-5 Unitized Lighting Costs'!D$74</f>
        <v>2.3347618049905056E-2</v>
      </c>
      <c r="S97" s="631">
        <f>'JAP-5 Unitized Lighting Costs'!D$106</f>
        <v>6.7427002102556308</v>
      </c>
      <c r="T97" s="631">
        <f>'JAP-5 Unitized Lighting Costs'!$D$123</f>
        <v>5.3996051821243667E-2</v>
      </c>
      <c r="U97" s="417">
        <f t="shared" si="203"/>
        <v>0</v>
      </c>
      <c r="V97" s="417">
        <f t="shared" si="204"/>
        <v>0.33774478411532538</v>
      </c>
      <c r="W97" s="417">
        <f t="shared" si="205"/>
        <v>2.3289249004780292</v>
      </c>
      <c r="X97" s="417">
        <f t="shared" si="206"/>
        <v>1.9216695599228548</v>
      </c>
      <c r="Y97" s="417">
        <f t="shared" si="207"/>
        <v>5.3861061691690555</v>
      </c>
      <c r="Z97" s="138">
        <f t="shared" si="208"/>
        <v>9.9744454136852649</v>
      </c>
      <c r="AA97" s="349"/>
      <c r="AB97" s="340">
        <f t="shared" si="209"/>
        <v>0</v>
      </c>
      <c r="AC97" s="340">
        <f t="shared" si="210"/>
        <v>3.385912622710029E-3</v>
      </c>
      <c r="AD97" s="340">
        <f t="shared" si="211"/>
        <v>2.3347618049905056E-2</v>
      </c>
      <c r="AE97" s="340">
        <f t="shared" si="212"/>
        <v>1.9264857743587518E-2</v>
      </c>
      <c r="AF97" s="340">
        <f t="shared" si="213"/>
        <v>5.3996051821243667E-2</v>
      </c>
      <c r="AG97" s="351">
        <f t="shared" si="214"/>
        <v>9.9994440237446275E-2</v>
      </c>
      <c r="AH97" s="364">
        <f t="shared" si="215"/>
        <v>0</v>
      </c>
      <c r="AI97" s="364">
        <f t="shared" si="216"/>
        <v>0</v>
      </c>
      <c r="AJ97" s="364">
        <f t="shared" si="217"/>
        <v>0</v>
      </c>
      <c r="AK97" s="364">
        <f t="shared" si="218"/>
        <v>0</v>
      </c>
      <c r="AL97" s="364">
        <f t="shared" si="219"/>
        <v>0</v>
      </c>
      <c r="AM97" s="364">
        <f t="shared" si="220"/>
        <v>0</v>
      </c>
      <c r="AN97" s="364">
        <f t="shared" si="221"/>
        <v>0</v>
      </c>
      <c r="AO97" s="364">
        <f t="shared" si="222"/>
        <v>0</v>
      </c>
      <c r="AP97" s="364">
        <f t="shared" si="223"/>
        <v>0</v>
      </c>
      <c r="AQ97" s="364">
        <f t="shared" si="224"/>
        <v>0</v>
      </c>
      <c r="AR97" s="364">
        <f t="shared" si="225"/>
        <v>0</v>
      </c>
      <c r="AS97" s="364">
        <f t="shared" si="226"/>
        <v>0</v>
      </c>
      <c r="AT97" s="383">
        <f t="shared" si="227"/>
        <v>0</v>
      </c>
    </row>
    <row r="98" spans="1:46">
      <c r="A98" s="344" t="s">
        <v>215</v>
      </c>
      <c r="B98" s="345"/>
      <c r="C98" s="347"/>
      <c r="D98" s="346"/>
      <c r="E98" s="357"/>
      <c r="F98" s="346"/>
      <c r="G98" s="520"/>
      <c r="H98" s="388"/>
      <c r="I98" s="347"/>
      <c r="J98" s="346"/>
      <c r="K98" s="945"/>
      <c r="L98" s="388"/>
      <c r="M98" s="483"/>
      <c r="N98" s="373"/>
      <c r="O98" s="355"/>
      <c r="P98" s="630"/>
      <c r="Q98" s="630"/>
      <c r="R98" s="630"/>
      <c r="S98" s="630"/>
      <c r="T98" s="630"/>
      <c r="U98" s="386"/>
      <c r="V98" s="386"/>
      <c r="W98" s="386"/>
      <c r="X98" s="386"/>
      <c r="Y98" s="386"/>
      <c r="Z98" s="386"/>
      <c r="AA98" s="349"/>
      <c r="AB98" s="350"/>
    </row>
    <row r="99" spans="1:46">
      <c r="A99" s="174" t="s">
        <v>131</v>
      </c>
      <c r="B99" s="99" t="s">
        <v>779</v>
      </c>
      <c r="C99" s="366" t="str">
        <f>'WP1 Lighting Invetory'!C100</f>
        <v>Sodium Vapor</v>
      </c>
      <c r="D99" s="366" t="str">
        <f>'WP1 Lighting Invetory'!D100</f>
        <v>SV 050</v>
      </c>
      <c r="E99" s="366">
        <f>'WP1 Lighting Invetory'!E100</f>
        <v>50</v>
      </c>
      <c r="F99" s="366" t="str">
        <f>'WP1 Lighting Invetory'!G100</f>
        <v>Customer</v>
      </c>
      <c r="G99" s="521">
        <f>'WP1 Lighting Invetory'!H100</f>
        <v>38</v>
      </c>
      <c r="H99" s="993" t="s">
        <v>772</v>
      </c>
      <c r="I99" s="365" t="s">
        <v>236</v>
      </c>
      <c r="J99" s="380">
        <f>IF(C99="Light Emitting Diode",'WP10 O&amp;M Weighting Factor'!$B$26,IF('WP7 Condensed Sch. Level Costs'!C99="Sodium Vapor",'WP10 O&amp;M Weighting Factor'!$B$27,IF('WP7 Condensed Sch. Level Costs'!C99="Metal Halide",'WP10 O&amp;M Weighting Factor'!$B$28,IF('WP7 Condensed Sch. Level Costs'!C99="Mercury Vapor",'WP10 O&amp;M Weighting Factor'!$B$30,IF('WP7 Condensed Sch. Level Costs'!C99="Compact Flourescent",'WP10 O&amp;M Weighting Factor'!$B$29, IF(C99="Incandescent", 'WP10 O&amp;M Weighting Factor'!$B$31, 0))))))</f>
        <v>1</v>
      </c>
      <c r="K99" s="942">
        <f t="shared" ref="K99:K107" si="229">IF(I99="Yes",G99*J99,0)</f>
        <v>0</v>
      </c>
      <c r="L99" s="412">
        <f t="shared" ref="L99:L107" si="230">IF(F99="Company", G99*H99,0)</f>
        <v>0</v>
      </c>
      <c r="M99" s="484">
        <f t="shared" ref="M99:M107" si="231">E99*G99/1000</f>
        <v>1.9</v>
      </c>
      <c r="N99" s="374">
        <f>'WP1 Lighting Invetory'!J100</f>
        <v>7980</v>
      </c>
      <c r="O99" s="489">
        <f t="shared" ref="O99:O107" si="232">E99*4200/1000/12</f>
        <v>17.5</v>
      </c>
      <c r="P99" s="631">
        <f>'JAP-5 Unitized Lighting Costs'!D$21</f>
        <v>1.1760549751009928E-2</v>
      </c>
      <c r="Q99" s="631">
        <f>'JAP-5 Unitized Lighting Costs'!$D$45</f>
        <v>1.6887239205766267</v>
      </c>
      <c r="R99" s="631">
        <f>'JAP-5 Unitized Lighting Costs'!D$74</f>
        <v>2.3347618049905056E-2</v>
      </c>
      <c r="S99" s="631">
        <f>'JAP-5 Unitized Lighting Costs'!D$106</f>
        <v>6.7427002102556308</v>
      </c>
      <c r="T99" s="631">
        <f>'JAP-5 Unitized Lighting Costs'!$D$123</f>
        <v>5.3996051821243667E-2</v>
      </c>
      <c r="U99" s="417">
        <f t="shared" ref="U99:U107" si="233">IF(F99="Company", H99*P99, 0)</f>
        <v>0</v>
      </c>
      <c r="V99" s="417">
        <f t="shared" ref="V99:V107" si="234">IF(I99="yes", J99*Q99, 0)</f>
        <v>0</v>
      </c>
      <c r="W99" s="417">
        <f t="shared" ref="W99:W107" si="235">R99*O99</f>
        <v>0.40858331587333846</v>
      </c>
      <c r="X99" s="417">
        <f t="shared" ref="X99:X107" si="236">E99*S99/1000</f>
        <v>0.33713501051278155</v>
      </c>
      <c r="Y99" s="417">
        <f t="shared" ref="Y99:Y107" si="237">O99*T99</f>
        <v>0.94493090687176418</v>
      </c>
      <c r="Z99" s="138">
        <f t="shared" ref="Z99:Z107" si="238">SUM(U99:Y99)</f>
        <v>1.6906492332578842</v>
      </c>
      <c r="AA99" s="349"/>
      <c r="AB99" s="340">
        <f t="shared" ref="AB99:AB107" si="239">IFERROR(U99/O99,0)</f>
        <v>0</v>
      </c>
      <c r="AC99" s="340">
        <f t="shared" ref="AC99:AC107" si="240">IFERROR(V99/O99,0)</f>
        <v>0</v>
      </c>
      <c r="AD99" s="340">
        <f t="shared" ref="AD99:AD107" si="241">IFERROR(W99/O99,0)</f>
        <v>2.3347618049905056E-2</v>
      </c>
      <c r="AE99" s="340">
        <f t="shared" ref="AE99:AE107" si="242">IFERROR(X99/O99,0)</f>
        <v>1.9264857743587518E-2</v>
      </c>
      <c r="AF99" s="340">
        <f t="shared" ref="AF99:AF107" si="243">IFERROR(Y99/O99,0)</f>
        <v>5.3996051821243667E-2</v>
      </c>
      <c r="AG99" s="351">
        <f t="shared" ref="AG99:AG107" si="244">SUM(AB99:AF99)</f>
        <v>9.6608527614736234E-2</v>
      </c>
      <c r="AH99" s="364">
        <f t="shared" ref="AH99:AH107" si="245">(U99*$G99)</f>
        <v>0</v>
      </c>
      <c r="AI99" s="364">
        <f t="shared" ref="AI99:AI107" si="246">(V99*$G99)</f>
        <v>0</v>
      </c>
      <c r="AJ99" s="364">
        <f t="shared" ref="AJ99:AJ107" si="247">(W99*$G99)</f>
        <v>15.526166003186862</v>
      </c>
      <c r="AK99" s="364">
        <f t="shared" ref="AK99:AK107" si="248">(X99*$G99)</f>
        <v>12.811130399485698</v>
      </c>
      <c r="AL99" s="364">
        <f t="shared" ref="AL99:AL107" si="249">(Y99*$G99)</f>
        <v>35.907374461127041</v>
      </c>
      <c r="AM99" s="364">
        <f t="shared" ref="AM99:AM107" si="250">SUM(AH99:AL99)</f>
        <v>64.244670863799598</v>
      </c>
      <c r="AN99" s="364">
        <f t="shared" ref="AN99:AN107" si="251">AH99*12</f>
        <v>0</v>
      </c>
      <c r="AO99" s="364">
        <f t="shared" ref="AO99:AO107" si="252">AI99*12</f>
        <v>0</v>
      </c>
      <c r="AP99" s="364">
        <f t="shared" ref="AP99:AP107" si="253">AJ99*12</f>
        <v>186.31399203824236</v>
      </c>
      <c r="AQ99" s="364">
        <f t="shared" ref="AQ99:AQ107" si="254">AK99*12</f>
        <v>153.73356479382838</v>
      </c>
      <c r="AR99" s="364">
        <f t="shared" ref="AR99:AR107" si="255">AL99*12</f>
        <v>430.88849353352452</v>
      </c>
      <c r="AS99" s="364">
        <f t="shared" ref="AS99:AS107" si="256">AM99*12</f>
        <v>770.93605036559518</v>
      </c>
      <c r="AT99" s="383">
        <f t="shared" ref="AT99:AT107" si="257">Z99*G99-AM99</f>
        <v>0</v>
      </c>
    </row>
    <row r="100" spans="1:46">
      <c r="A100" s="176" t="str">
        <f t="shared" ref="A100:A107" si="258">+A99</f>
        <v>54E</v>
      </c>
      <c r="B100" s="99" t="s">
        <v>779</v>
      </c>
      <c r="C100" s="366" t="str">
        <f>'WP1 Lighting Invetory'!C101</f>
        <v>Sodium Vapor</v>
      </c>
      <c r="D100" s="366" t="str">
        <f>'WP1 Lighting Invetory'!D101</f>
        <v>SV 070</v>
      </c>
      <c r="E100" s="366">
        <f>'WP1 Lighting Invetory'!E101</f>
        <v>70</v>
      </c>
      <c r="F100" s="366" t="str">
        <f>'WP1 Lighting Invetory'!G101</f>
        <v>Customer</v>
      </c>
      <c r="G100" s="521">
        <f>'WP1 Lighting Invetory'!H101</f>
        <v>730.58333333333337</v>
      </c>
      <c r="H100" s="993" t="s">
        <v>772</v>
      </c>
      <c r="I100" s="365" t="s">
        <v>236</v>
      </c>
      <c r="J100" s="380">
        <f>IF(C100="Light Emitting Diode",'WP10 O&amp;M Weighting Factor'!$B$26,IF('WP7 Condensed Sch. Level Costs'!C100="Sodium Vapor",'WP10 O&amp;M Weighting Factor'!$B$27,IF('WP7 Condensed Sch. Level Costs'!C100="Metal Halide",'WP10 O&amp;M Weighting Factor'!$B$28,IF('WP7 Condensed Sch. Level Costs'!C100="Mercury Vapor",'WP10 O&amp;M Weighting Factor'!$B$30,IF('WP7 Condensed Sch. Level Costs'!C100="Compact Flourescent",'WP10 O&amp;M Weighting Factor'!$B$29, IF(C100="Incandescent", 'WP10 O&amp;M Weighting Factor'!$B$31, 0))))))</f>
        <v>1</v>
      </c>
      <c r="K100" s="942">
        <f t="shared" si="229"/>
        <v>0</v>
      </c>
      <c r="L100" s="412">
        <f t="shared" si="230"/>
        <v>0</v>
      </c>
      <c r="M100" s="484">
        <f t="shared" si="231"/>
        <v>51.140833333333333</v>
      </c>
      <c r="N100" s="374">
        <f>'WP1 Lighting Invetory'!J101</f>
        <v>214791.50000000003</v>
      </c>
      <c r="O100" s="489">
        <f t="shared" si="232"/>
        <v>24.5</v>
      </c>
      <c r="P100" s="631">
        <f>'JAP-5 Unitized Lighting Costs'!D$21</f>
        <v>1.1760549751009928E-2</v>
      </c>
      <c r="Q100" s="631">
        <f>'JAP-5 Unitized Lighting Costs'!$D$45</f>
        <v>1.6887239205766267</v>
      </c>
      <c r="R100" s="631">
        <f>'JAP-5 Unitized Lighting Costs'!D$74</f>
        <v>2.3347618049905056E-2</v>
      </c>
      <c r="S100" s="631">
        <f>'JAP-5 Unitized Lighting Costs'!D$106</f>
        <v>6.7427002102556308</v>
      </c>
      <c r="T100" s="631">
        <f>'JAP-5 Unitized Lighting Costs'!$D$123</f>
        <v>5.3996051821243667E-2</v>
      </c>
      <c r="U100" s="417">
        <f t="shared" si="233"/>
        <v>0</v>
      </c>
      <c r="V100" s="417">
        <f t="shared" si="234"/>
        <v>0</v>
      </c>
      <c r="W100" s="417">
        <f t="shared" si="235"/>
        <v>0.5720166422226739</v>
      </c>
      <c r="X100" s="417">
        <f t="shared" si="236"/>
        <v>0.47198901471789417</v>
      </c>
      <c r="Y100" s="417">
        <f t="shared" si="237"/>
        <v>1.3229032696204699</v>
      </c>
      <c r="Z100" s="138">
        <f t="shared" si="238"/>
        <v>2.3669089265610381</v>
      </c>
      <c r="AA100" s="349"/>
      <c r="AB100" s="340">
        <f t="shared" si="239"/>
        <v>0</v>
      </c>
      <c r="AC100" s="340">
        <f t="shared" si="240"/>
        <v>0</v>
      </c>
      <c r="AD100" s="340">
        <f t="shared" si="241"/>
        <v>2.3347618049905056E-2</v>
      </c>
      <c r="AE100" s="340">
        <f t="shared" si="242"/>
        <v>1.9264857743587518E-2</v>
      </c>
      <c r="AF100" s="340">
        <f t="shared" si="243"/>
        <v>5.3996051821243667E-2</v>
      </c>
      <c r="AG100" s="351">
        <f t="shared" si="244"/>
        <v>9.6608527614736234E-2</v>
      </c>
      <c r="AH100" s="364">
        <f t="shared" si="245"/>
        <v>0</v>
      </c>
      <c r="AI100" s="364">
        <f t="shared" si="246"/>
        <v>0</v>
      </c>
      <c r="AJ100" s="364">
        <f t="shared" si="247"/>
        <v>417.90582519718185</v>
      </c>
      <c r="AK100" s="364">
        <f t="shared" si="248"/>
        <v>344.82730766931485</v>
      </c>
      <c r="AL100" s="364">
        <f t="shared" si="249"/>
        <v>966.49108039688838</v>
      </c>
      <c r="AM100" s="364">
        <f t="shared" si="250"/>
        <v>1729.2242132633851</v>
      </c>
      <c r="AN100" s="364">
        <f t="shared" si="251"/>
        <v>0</v>
      </c>
      <c r="AO100" s="364">
        <f t="shared" si="252"/>
        <v>0</v>
      </c>
      <c r="AP100" s="364">
        <f t="shared" si="253"/>
        <v>5014.869902366182</v>
      </c>
      <c r="AQ100" s="364">
        <f t="shared" si="254"/>
        <v>4137.927692031778</v>
      </c>
      <c r="AR100" s="364">
        <f t="shared" si="255"/>
        <v>11597.892964762661</v>
      </c>
      <c r="AS100" s="364">
        <f t="shared" si="256"/>
        <v>20750.690559160619</v>
      </c>
      <c r="AT100" s="383">
        <f t="shared" si="257"/>
        <v>0</v>
      </c>
    </row>
    <row r="101" spans="1:46">
      <c r="A101" s="176" t="str">
        <f t="shared" si="258"/>
        <v>54E</v>
      </c>
      <c r="B101" s="99" t="s">
        <v>779</v>
      </c>
      <c r="C101" s="366" t="str">
        <f>'WP1 Lighting Invetory'!C102</f>
        <v>Sodium Vapor</v>
      </c>
      <c r="D101" s="366" t="str">
        <f>'WP1 Lighting Invetory'!D102</f>
        <v>SV 100</v>
      </c>
      <c r="E101" s="366">
        <f>'WP1 Lighting Invetory'!E102</f>
        <v>100</v>
      </c>
      <c r="F101" s="366" t="str">
        <f>'WP1 Lighting Invetory'!G102</f>
        <v>Customer</v>
      </c>
      <c r="G101" s="521">
        <f>'WP1 Lighting Invetory'!H102</f>
        <v>1711.3333333333333</v>
      </c>
      <c r="H101" s="993" t="s">
        <v>772</v>
      </c>
      <c r="I101" s="365" t="s">
        <v>236</v>
      </c>
      <c r="J101" s="380">
        <f>IF(C101="Light Emitting Diode",'WP10 O&amp;M Weighting Factor'!$B$26,IF('WP7 Condensed Sch. Level Costs'!C101="Sodium Vapor",'WP10 O&amp;M Weighting Factor'!$B$27,IF('WP7 Condensed Sch. Level Costs'!C101="Metal Halide",'WP10 O&amp;M Weighting Factor'!$B$28,IF('WP7 Condensed Sch. Level Costs'!C101="Mercury Vapor",'WP10 O&amp;M Weighting Factor'!$B$30,IF('WP7 Condensed Sch. Level Costs'!C101="Compact Flourescent",'WP10 O&amp;M Weighting Factor'!$B$29, IF(C101="Incandescent", 'WP10 O&amp;M Weighting Factor'!$B$31, 0))))))</f>
        <v>1</v>
      </c>
      <c r="K101" s="942">
        <f t="shared" si="229"/>
        <v>0</v>
      </c>
      <c r="L101" s="412">
        <f t="shared" si="230"/>
        <v>0</v>
      </c>
      <c r="M101" s="484">
        <f t="shared" si="231"/>
        <v>171.13333333333333</v>
      </c>
      <c r="N101" s="374">
        <f>'WP1 Lighting Invetory'!J102</f>
        <v>718760</v>
      </c>
      <c r="O101" s="489">
        <f t="shared" si="232"/>
        <v>35</v>
      </c>
      <c r="P101" s="631">
        <f>'JAP-5 Unitized Lighting Costs'!D$21</f>
        <v>1.1760549751009928E-2</v>
      </c>
      <c r="Q101" s="631">
        <f>'JAP-5 Unitized Lighting Costs'!$D$45</f>
        <v>1.6887239205766267</v>
      </c>
      <c r="R101" s="631">
        <f>'JAP-5 Unitized Lighting Costs'!D$74</f>
        <v>2.3347618049905056E-2</v>
      </c>
      <c r="S101" s="631">
        <f>'JAP-5 Unitized Lighting Costs'!D$106</f>
        <v>6.7427002102556308</v>
      </c>
      <c r="T101" s="631">
        <f>'JAP-5 Unitized Lighting Costs'!$D$123</f>
        <v>5.3996051821243667E-2</v>
      </c>
      <c r="U101" s="417">
        <f t="shared" si="233"/>
        <v>0</v>
      </c>
      <c r="V101" s="417">
        <f t="shared" si="234"/>
        <v>0</v>
      </c>
      <c r="W101" s="417">
        <f t="shared" si="235"/>
        <v>0.81716663174667692</v>
      </c>
      <c r="X101" s="417">
        <f t="shared" si="236"/>
        <v>0.6742700210255631</v>
      </c>
      <c r="Y101" s="417">
        <f t="shared" si="237"/>
        <v>1.8898618137435284</v>
      </c>
      <c r="Z101" s="138">
        <f t="shared" si="238"/>
        <v>3.3812984665157684</v>
      </c>
      <c r="AA101" s="349"/>
      <c r="AB101" s="340">
        <f t="shared" si="239"/>
        <v>0</v>
      </c>
      <c r="AC101" s="340">
        <f t="shared" si="240"/>
        <v>0</v>
      </c>
      <c r="AD101" s="340">
        <f t="shared" si="241"/>
        <v>2.3347618049905056E-2</v>
      </c>
      <c r="AE101" s="340">
        <f t="shared" si="242"/>
        <v>1.9264857743587518E-2</v>
      </c>
      <c r="AF101" s="340">
        <f t="shared" si="243"/>
        <v>5.3996051821243667E-2</v>
      </c>
      <c r="AG101" s="351">
        <f t="shared" si="244"/>
        <v>9.6608527614736234E-2</v>
      </c>
      <c r="AH101" s="364">
        <f t="shared" si="245"/>
        <v>0</v>
      </c>
      <c r="AI101" s="364">
        <f t="shared" si="246"/>
        <v>0</v>
      </c>
      <c r="AJ101" s="364">
        <f t="shared" si="247"/>
        <v>1398.4444957958131</v>
      </c>
      <c r="AK101" s="364">
        <f t="shared" si="248"/>
        <v>1153.9007626484135</v>
      </c>
      <c r="AL101" s="364">
        <f t="shared" si="249"/>
        <v>3234.1835172530914</v>
      </c>
      <c r="AM101" s="364">
        <f t="shared" si="250"/>
        <v>5786.5287756973175</v>
      </c>
      <c r="AN101" s="364">
        <f t="shared" si="251"/>
        <v>0</v>
      </c>
      <c r="AO101" s="364">
        <f t="shared" si="252"/>
        <v>0</v>
      </c>
      <c r="AP101" s="364">
        <f t="shared" si="253"/>
        <v>16781.333949549757</v>
      </c>
      <c r="AQ101" s="364">
        <f t="shared" si="254"/>
        <v>13846.809151780963</v>
      </c>
      <c r="AR101" s="364">
        <f t="shared" si="255"/>
        <v>38810.202207037095</v>
      </c>
      <c r="AS101" s="364">
        <f t="shared" si="256"/>
        <v>69438.345308367803</v>
      </c>
      <c r="AT101" s="383">
        <f t="shared" si="257"/>
        <v>0</v>
      </c>
    </row>
    <row r="102" spans="1:46">
      <c r="A102" s="176" t="str">
        <f t="shared" si="258"/>
        <v>54E</v>
      </c>
      <c r="B102" s="99" t="s">
        <v>779</v>
      </c>
      <c r="C102" s="366" t="str">
        <f>'WP1 Lighting Invetory'!C103</f>
        <v>Sodium Vapor</v>
      </c>
      <c r="D102" s="366" t="str">
        <f>'WP1 Lighting Invetory'!D103</f>
        <v>SV 150</v>
      </c>
      <c r="E102" s="366">
        <f>'WP1 Lighting Invetory'!E103</f>
        <v>150</v>
      </c>
      <c r="F102" s="366" t="str">
        <f>'WP1 Lighting Invetory'!G103</f>
        <v>Customer</v>
      </c>
      <c r="G102" s="521">
        <f>'WP1 Lighting Invetory'!H103</f>
        <v>503.58333333333331</v>
      </c>
      <c r="H102" s="993" t="s">
        <v>772</v>
      </c>
      <c r="I102" s="365" t="s">
        <v>236</v>
      </c>
      <c r="J102" s="380">
        <f>IF(C102="Light Emitting Diode",'WP10 O&amp;M Weighting Factor'!$B$26,IF('WP7 Condensed Sch. Level Costs'!C102="Sodium Vapor",'WP10 O&amp;M Weighting Factor'!$B$27,IF('WP7 Condensed Sch. Level Costs'!C102="Metal Halide",'WP10 O&amp;M Weighting Factor'!$B$28,IF('WP7 Condensed Sch. Level Costs'!C102="Mercury Vapor",'WP10 O&amp;M Weighting Factor'!$B$30,IF('WP7 Condensed Sch. Level Costs'!C102="Compact Flourescent",'WP10 O&amp;M Weighting Factor'!$B$29, IF(C102="Incandescent", 'WP10 O&amp;M Weighting Factor'!$B$31, 0))))))</f>
        <v>1</v>
      </c>
      <c r="K102" s="942">
        <f t="shared" si="229"/>
        <v>0</v>
      </c>
      <c r="L102" s="412">
        <f t="shared" si="230"/>
        <v>0</v>
      </c>
      <c r="M102" s="484">
        <f t="shared" si="231"/>
        <v>75.537499999999994</v>
      </c>
      <c r="N102" s="374">
        <f>'WP1 Lighting Invetory'!J103</f>
        <v>317257.5</v>
      </c>
      <c r="O102" s="489">
        <f t="shared" si="232"/>
        <v>52.5</v>
      </c>
      <c r="P102" s="631">
        <f>'JAP-5 Unitized Lighting Costs'!D$21</f>
        <v>1.1760549751009928E-2</v>
      </c>
      <c r="Q102" s="631">
        <f>'JAP-5 Unitized Lighting Costs'!$D$45</f>
        <v>1.6887239205766267</v>
      </c>
      <c r="R102" s="631">
        <f>'JAP-5 Unitized Lighting Costs'!D$74</f>
        <v>2.3347618049905056E-2</v>
      </c>
      <c r="S102" s="631">
        <f>'JAP-5 Unitized Lighting Costs'!D$106</f>
        <v>6.7427002102556308</v>
      </c>
      <c r="T102" s="631">
        <f>'JAP-5 Unitized Lighting Costs'!$D$123</f>
        <v>5.3996051821243667E-2</v>
      </c>
      <c r="U102" s="417">
        <f t="shared" si="233"/>
        <v>0</v>
      </c>
      <c r="V102" s="417">
        <f t="shared" si="234"/>
        <v>0</v>
      </c>
      <c r="W102" s="417">
        <f t="shared" si="235"/>
        <v>1.2257499476200155</v>
      </c>
      <c r="X102" s="417">
        <f t="shared" si="236"/>
        <v>1.0114050315383445</v>
      </c>
      <c r="Y102" s="417">
        <f t="shared" si="237"/>
        <v>2.8347927206152925</v>
      </c>
      <c r="Z102" s="138">
        <f t="shared" si="238"/>
        <v>5.0719476997736521</v>
      </c>
      <c r="AA102" s="349"/>
      <c r="AB102" s="340">
        <f t="shared" si="239"/>
        <v>0</v>
      </c>
      <c r="AC102" s="340">
        <f t="shared" si="240"/>
        <v>0</v>
      </c>
      <c r="AD102" s="340">
        <f t="shared" si="241"/>
        <v>2.3347618049905056E-2</v>
      </c>
      <c r="AE102" s="340">
        <f t="shared" si="242"/>
        <v>1.9264857743587514E-2</v>
      </c>
      <c r="AF102" s="340">
        <f t="shared" si="243"/>
        <v>5.3996051821243667E-2</v>
      </c>
      <c r="AG102" s="351">
        <f t="shared" si="244"/>
        <v>9.6608527614736234E-2</v>
      </c>
      <c r="AH102" s="364">
        <f t="shared" si="245"/>
        <v>0</v>
      </c>
      <c r="AI102" s="364">
        <f t="shared" si="246"/>
        <v>0</v>
      </c>
      <c r="AJ102" s="364">
        <f t="shared" si="247"/>
        <v>617.26724445564616</v>
      </c>
      <c r="AK102" s="364">
        <f t="shared" si="248"/>
        <v>509.32671713218463</v>
      </c>
      <c r="AL102" s="364">
        <f t="shared" si="249"/>
        <v>1427.5543675565177</v>
      </c>
      <c r="AM102" s="364">
        <f t="shared" si="250"/>
        <v>2554.1483291443483</v>
      </c>
      <c r="AN102" s="364">
        <f t="shared" si="251"/>
        <v>0</v>
      </c>
      <c r="AO102" s="364">
        <f t="shared" si="252"/>
        <v>0</v>
      </c>
      <c r="AP102" s="364">
        <f t="shared" si="253"/>
        <v>7407.2069334677544</v>
      </c>
      <c r="AQ102" s="364">
        <f t="shared" si="254"/>
        <v>6111.920605586216</v>
      </c>
      <c r="AR102" s="364">
        <f t="shared" si="255"/>
        <v>17130.652410678213</v>
      </c>
      <c r="AS102" s="364">
        <f t="shared" si="256"/>
        <v>30649.779949732179</v>
      </c>
      <c r="AT102" s="383">
        <f t="shared" si="257"/>
        <v>0</v>
      </c>
    </row>
    <row r="103" spans="1:46">
      <c r="A103" s="176" t="str">
        <f t="shared" si="258"/>
        <v>54E</v>
      </c>
      <c r="B103" s="99" t="s">
        <v>779</v>
      </c>
      <c r="C103" s="366" t="str">
        <f>'WP1 Lighting Invetory'!C104</f>
        <v>Sodium Vapor</v>
      </c>
      <c r="D103" s="366" t="str">
        <f>'WP1 Lighting Invetory'!D104</f>
        <v>SV 200</v>
      </c>
      <c r="E103" s="366">
        <f>'WP1 Lighting Invetory'!E104</f>
        <v>200</v>
      </c>
      <c r="F103" s="366" t="str">
        <f>'WP1 Lighting Invetory'!G104</f>
        <v>Customer</v>
      </c>
      <c r="G103" s="521">
        <f>'WP1 Lighting Invetory'!H104</f>
        <v>671.41666666666663</v>
      </c>
      <c r="H103" s="993" t="s">
        <v>772</v>
      </c>
      <c r="I103" s="365" t="s">
        <v>236</v>
      </c>
      <c r="J103" s="380">
        <f>IF(C103="Light Emitting Diode",'WP10 O&amp;M Weighting Factor'!$B$26,IF('WP7 Condensed Sch. Level Costs'!C103="Sodium Vapor",'WP10 O&amp;M Weighting Factor'!$B$27,IF('WP7 Condensed Sch. Level Costs'!C103="Metal Halide",'WP10 O&amp;M Weighting Factor'!$B$28,IF('WP7 Condensed Sch. Level Costs'!C103="Mercury Vapor",'WP10 O&amp;M Weighting Factor'!$B$30,IF('WP7 Condensed Sch. Level Costs'!C103="Compact Flourescent",'WP10 O&amp;M Weighting Factor'!$B$29, IF(C103="Incandescent", 'WP10 O&amp;M Weighting Factor'!$B$31, 0))))))</f>
        <v>1</v>
      </c>
      <c r="K103" s="942">
        <f t="shared" si="229"/>
        <v>0</v>
      </c>
      <c r="L103" s="412">
        <f t="shared" si="230"/>
        <v>0</v>
      </c>
      <c r="M103" s="484">
        <f t="shared" si="231"/>
        <v>134.2833333333333</v>
      </c>
      <c r="N103" s="374">
        <f>'WP1 Lighting Invetory'!J104</f>
        <v>563990</v>
      </c>
      <c r="O103" s="489">
        <f t="shared" si="232"/>
        <v>70</v>
      </c>
      <c r="P103" s="631">
        <f>'JAP-5 Unitized Lighting Costs'!D$21</f>
        <v>1.1760549751009928E-2</v>
      </c>
      <c r="Q103" s="631">
        <f>'JAP-5 Unitized Lighting Costs'!$D$45</f>
        <v>1.6887239205766267</v>
      </c>
      <c r="R103" s="631">
        <f>'JAP-5 Unitized Lighting Costs'!D$74</f>
        <v>2.3347618049905056E-2</v>
      </c>
      <c r="S103" s="631">
        <f>'JAP-5 Unitized Lighting Costs'!D$106</f>
        <v>6.7427002102556308</v>
      </c>
      <c r="T103" s="631">
        <f>'JAP-5 Unitized Lighting Costs'!$D$123</f>
        <v>5.3996051821243667E-2</v>
      </c>
      <c r="U103" s="417">
        <f t="shared" si="233"/>
        <v>0</v>
      </c>
      <c r="V103" s="417">
        <f t="shared" si="234"/>
        <v>0</v>
      </c>
      <c r="W103" s="417">
        <f t="shared" si="235"/>
        <v>1.6343332634933538</v>
      </c>
      <c r="X103" s="417">
        <f t="shared" si="236"/>
        <v>1.3485400420511262</v>
      </c>
      <c r="Y103" s="417">
        <f t="shared" si="237"/>
        <v>3.7797236274870567</v>
      </c>
      <c r="Z103" s="138">
        <f t="shared" si="238"/>
        <v>6.7625969330315368</v>
      </c>
      <c r="AA103" s="349"/>
      <c r="AB103" s="340">
        <f t="shared" si="239"/>
        <v>0</v>
      </c>
      <c r="AC103" s="340">
        <f t="shared" si="240"/>
        <v>0</v>
      </c>
      <c r="AD103" s="340">
        <f t="shared" si="241"/>
        <v>2.3347618049905056E-2</v>
      </c>
      <c r="AE103" s="340">
        <f t="shared" si="242"/>
        <v>1.9264857743587518E-2</v>
      </c>
      <c r="AF103" s="340">
        <f t="shared" si="243"/>
        <v>5.3996051821243667E-2</v>
      </c>
      <c r="AG103" s="351">
        <f t="shared" si="244"/>
        <v>9.6608527614736234E-2</v>
      </c>
      <c r="AH103" s="364">
        <f t="shared" si="245"/>
        <v>0</v>
      </c>
      <c r="AI103" s="364">
        <f t="shared" si="246"/>
        <v>0</v>
      </c>
      <c r="AJ103" s="364">
        <f t="shared" si="247"/>
        <v>1097.3185919971627</v>
      </c>
      <c r="AK103" s="364">
        <f t="shared" si="248"/>
        <v>905.43225990049359</v>
      </c>
      <c r="AL103" s="364">
        <f t="shared" si="249"/>
        <v>2537.7694388886011</v>
      </c>
      <c r="AM103" s="364">
        <f t="shared" si="250"/>
        <v>4540.5202907862576</v>
      </c>
      <c r="AN103" s="364">
        <f t="shared" si="251"/>
        <v>0</v>
      </c>
      <c r="AO103" s="364">
        <f t="shared" si="252"/>
        <v>0</v>
      </c>
      <c r="AP103" s="364">
        <f t="shared" si="253"/>
        <v>13167.823103965951</v>
      </c>
      <c r="AQ103" s="364">
        <f t="shared" si="254"/>
        <v>10865.187118805923</v>
      </c>
      <c r="AR103" s="364">
        <f t="shared" si="255"/>
        <v>30453.233266663214</v>
      </c>
      <c r="AS103" s="364">
        <f t="shared" si="256"/>
        <v>54486.243489435088</v>
      </c>
      <c r="AT103" s="383">
        <f t="shared" si="257"/>
        <v>0</v>
      </c>
    </row>
    <row r="104" spans="1:46">
      <c r="A104" s="176" t="str">
        <f t="shared" si="258"/>
        <v>54E</v>
      </c>
      <c r="B104" s="99" t="s">
        <v>779</v>
      </c>
      <c r="C104" s="366" t="str">
        <f>'WP1 Lighting Invetory'!C105</f>
        <v>Sodium Vapor</v>
      </c>
      <c r="D104" s="366" t="str">
        <f>'WP1 Lighting Invetory'!D105</f>
        <v>SV 250</v>
      </c>
      <c r="E104" s="366">
        <f>'WP1 Lighting Invetory'!E105</f>
        <v>250</v>
      </c>
      <c r="F104" s="366" t="str">
        <f>'WP1 Lighting Invetory'!G105</f>
        <v>Customer</v>
      </c>
      <c r="G104" s="521">
        <f>'WP1 Lighting Invetory'!H105</f>
        <v>1514.0833333333333</v>
      </c>
      <c r="H104" s="993" t="s">
        <v>772</v>
      </c>
      <c r="I104" s="365" t="s">
        <v>236</v>
      </c>
      <c r="J104" s="380">
        <f>IF(C104="Light Emitting Diode",'WP10 O&amp;M Weighting Factor'!$B$26,IF('WP7 Condensed Sch. Level Costs'!C104="Sodium Vapor",'WP10 O&amp;M Weighting Factor'!$B$27,IF('WP7 Condensed Sch. Level Costs'!C104="Metal Halide",'WP10 O&amp;M Weighting Factor'!$B$28,IF('WP7 Condensed Sch. Level Costs'!C104="Mercury Vapor",'WP10 O&amp;M Weighting Factor'!$B$30,IF('WP7 Condensed Sch. Level Costs'!C104="Compact Flourescent",'WP10 O&amp;M Weighting Factor'!$B$29, IF(C104="Incandescent", 'WP10 O&amp;M Weighting Factor'!$B$31, 0))))))</f>
        <v>1</v>
      </c>
      <c r="K104" s="942">
        <f t="shared" si="229"/>
        <v>0</v>
      </c>
      <c r="L104" s="412">
        <f t="shared" si="230"/>
        <v>0</v>
      </c>
      <c r="M104" s="484">
        <f t="shared" si="231"/>
        <v>378.52083333333331</v>
      </c>
      <c r="N104" s="374">
        <f>'WP1 Lighting Invetory'!J105</f>
        <v>1589787.5</v>
      </c>
      <c r="O104" s="489">
        <f t="shared" si="232"/>
        <v>87.5</v>
      </c>
      <c r="P104" s="631">
        <f>'JAP-5 Unitized Lighting Costs'!D$21</f>
        <v>1.1760549751009928E-2</v>
      </c>
      <c r="Q104" s="631">
        <f>'JAP-5 Unitized Lighting Costs'!$D$45</f>
        <v>1.6887239205766267</v>
      </c>
      <c r="R104" s="631">
        <f>'JAP-5 Unitized Lighting Costs'!D$74</f>
        <v>2.3347618049905056E-2</v>
      </c>
      <c r="S104" s="631">
        <f>'JAP-5 Unitized Lighting Costs'!D$106</f>
        <v>6.7427002102556308</v>
      </c>
      <c r="T104" s="631">
        <f>'JAP-5 Unitized Lighting Costs'!$D$123</f>
        <v>5.3996051821243667E-2</v>
      </c>
      <c r="U104" s="417">
        <f t="shared" si="233"/>
        <v>0</v>
      </c>
      <c r="V104" s="417">
        <f t="shared" si="234"/>
        <v>0</v>
      </c>
      <c r="W104" s="417">
        <f t="shared" si="235"/>
        <v>2.0429165793666924</v>
      </c>
      <c r="X104" s="417">
        <f t="shared" si="236"/>
        <v>1.6856750525639077</v>
      </c>
      <c r="Y104" s="417">
        <f t="shared" si="237"/>
        <v>4.7246545343588204</v>
      </c>
      <c r="Z104" s="138">
        <f t="shared" si="238"/>
        <v>8.4532461662894214</v>
      </c>
      <c r="AA104" s="349"/>
      <c r="AB104" s="340">
        <f t="shared" si="239"/>
        <v>0</v>
      </c>
      <c r="AC104" s="340">
        <f t="shared" si="240"/>
        <v>0</v>
      </c>
      <c r="AD104" s="340">
        <f t="shared" si="241"/>
        <v>2.3347618049905056E-2</v>
      </c>
      <c r="AE104" s="340">
        <f t="shared" si="242"/>
        <v>1.9264857743587518E-2</v>
      </c>
      <c r="AF104" s="340">
        <f t="shared" si="243"/>
        <v>5.399605182124366E-2</v>
      </c>
      <c r="AG104" s="351">
        <f t="shared" si="244"/>
        <v>9.6608527614736234E-2</v>
      </c>
      <c r="AH104" s="364">
        <f t="shared" si="245"/>
        <v>0</v>
      </c>
      <c r="AI104" s="364">
        <f t="shared" si="246"/>
        <v>0</v>
      </c>
      <c r="AJ104" s="364">
        <f t="shared" si="247"/>
        <v>3093.1459442094524</v>
      </c>
      <c r="AK104" s="364">
        <f t="shared" si="248"/>
        <v>2552.2525025028031</v>
      </c>
      <c r="AL104" s="364">
        <f t="shared" si="249"/>
        <v>7153.5206862304503</v>
      </c>
      <c r="AM104" s="364">
        <f t="shared" si="250"/>
        <v>12798.919132942705</v>
      </c>
      <c r="AN104" s="364">
        <f t="shared" si="251"/>
        <v>0</v>
      </c>
      <c r="AO104" s="364">
        <f t="shared" si="252"/>
        <v>0</v>
      </c>
      <c r="AP104" s="364">
        <f t="shared" si="253"/>
        <v>37117.751330513427</v>
      </c>
      <c r="AQ104" s="364">
        <f t="shared" si="254"/>
        <v>30627.030030033638</v>
      </c>
      <c r="AR104" s="364">
        <f t="shared" si="255"/>
        <v>85842.2482347654</v>
      </c>
      <c r="AS104" s="364">
        <f t="shared" si="256"/>
        <v>153587.02959531246</v>
      </c>
      <c r="AT104" s="383">
        <f t="shared" si="257"/>
        <v>0</v>
      </c>
    </row>
    <row r="105" spans="1:46">
      <c r="A105" s="176" t="str">
        <f t="shared" si="258"/>
        <v>54E</v>
      </c>
      <c r="B105" s="99" t="s">
        <v>779</v>
      </c>
      <c r="C105" s="366" t="str">
        <f>'WP1 Lighting Invetory'!C106</f>
        <v>Sodium Vapor</v>
      </c>
      <c r="D105" s="366" t="str">
        <f>'WP1 Lighting Invetory'!D106</f>
        <v>SV 310</v>
      </c>
      <c r="E105" s="366">
        <f>'WP1 Lighting Invetory'!E106</f>
        <v>310</v>
      </c>
      <c r="F105" s="366" t="str">
        <f>'WP1 Lighting Invetory'!G106</f>
        <v>Customer</v>
      </c>
      <c r="G105" s="521">
        <f>'WP1 Lighting Invetory'!H106</f>
        <v>75.25</v>
      </c>
      <c r="H105" s="993" t="s">
        <v>772</v>
      </c>
      <c r="I105" s="365" t="s">
        <v>236</v>
      </c>
      <c r="J105" s="380">
        <f>IF(C105="Light Emitting Diode",'WP10 O&amp;M Weighting Factor'!$B$26,IF('WP7 Condensed Sch. Level Costs'!C105="Sodium Vapor",'WP10 O&amp;M Weighting Factor'!$B$27,IF('WP7 Condensed Sch. Level Costs'!C105="Metal Halide",'WP10 O&amp;M Weighting Factor'!$B$28,IF('WP7 Condensed Sch. Level Costs'!C105="Mercury Vapor",'WP10 O&amp;M Weighting Factor'!$B$30,IF('WP7 Condensed Sch. Level Costs'!C105="Compact Flourescent",'WP10 O&amp;M Weighting Factor'!$B$29, IF(C105="Incandescent", 'WP10 O&amp;M Weighting Factor'!$B$31, 0))))))</f>
        <v>1</v>
      </c>
      <c r="K105" s="942">
        <f t="shared" si="229"/>
        <v>0</v>
      </c>
      <c r="L105" s="412">
        <f t="shared" si="230"/>
        <v>0</v>
      </c>
      <c r="M105" s="484">
        <f t="shared" si="231"/>
        <v>23.327500000000001</v>
      </c>
      <c r="N105" s="374">
        <f>'WP1 Lighting Invetory'!J106</f>
        <v>97975.5</v>
      </c>
      <c r="O105" s="489">
        <f t="shared" si="232"/>
        <v>108.5</v>
      </c>
      <c r="P105" s="631">
        <f>'JAP-5 Unitized Lighting Costs'!D$21</f>
        <v>1.1760549751009928E-2</v>
      </c>
      <c r="Q105" s="631">
        <f>'JAP-5 Unitized Lighting Costs'!$D$45</f>
        <v>1.6887239205766267</v>
      </c>
      <c r="R105" s="631">
        <f>'JAP-5 Unitized Lighting Costs'!D$74</f>
        <v>2.3347618049905056E-2</v>
      </c>
      <c r="S105" s="631">
        <f>'JAP-5 Unitized Lighting Costs'!D$106</f>
        <v>6.7427002102556308</v>
      </c>
      <c r="T105" s="631">
        <f>'JAP-5 Unitized Lighting Costs'!$D$123</f>
        <v>5.3996051821243667E-2</v>
      </c>
      <c r="U105" s="417">
        <f t="shared" si="233"/>
        <v>0</v>
      </c>
      <c r="V105" s="417">
        <f t="shared" si="234"/>
        <v>0</v>
      </c>
      <c r="W105" s="417">
        <f t="shared" si="235"/>
        <v>2.5332165584146984</v>
      </c>
      <c r="X105" s="417">
        <f t="shared" si="236"/>
        <v>2.0902370651792457</v>
      </c>
      <c r="Y105" s="417">
        <f t="shared" si="237"/>
        <v>5.8585716226049378</v>
      </c>
      <c r="Z105" s="138">
        <f t="shared" si="238"/>
        <v>10.482025246198882</v>
      </c>
      <c r="AA105" s="349"/>
      <c r="AB105" s="340">
        <f t="shared" si="239"/>
        <v>0</v>
      </c>
      <c r="AC105" s="340">
        <f t="shared" si="240"/>
        <v>0</v>
      </c>
      <c r="AD105" s="340">
        <f t="shared" si="241"/>
        <v>2.3347618049905053E-2</v>
      </c>
      <c r="AE105" s="340">
        <f t="shared" si="242"/>
        <v>1.9264857743587518E-2</v>
      </c>
      <c r="AF105" s="340">
        <f t="shared" si="243"/>
        <v>5.3996051821243667E-2</v>
      </c>
      <c r="AG105" s="351">
        <f t="shared" si="244"/>
        <v>9.6608527614736234E-2</v>
      </c>
      <c r="AH105" s="364">
        <f t="shared" si="245"/>
        <v>0</v>
      </c>
      <c r="AI105" s="364">
        <f t="shared" si="246"/>
        <v>0</v>
      </c>
      <c r="AJ105" s="364">
        <f t="shared" si="247"/>
        <v>190.62454602070605</v>
      </c>
      <c r="AK105" s="364">
        <f t="shared" si="248"/>
        <v>157.29033915473823</v>
      </c>
      <c r="AL105" s="364">
        <f t="shared" si="249"/>
        <v>440.85751460102159</v>
      </c>
      <c r="AM105" s="364">
        <f t="shared" si="250"/>
        <v>788.77239977646582</v>
      </c>
      <c r="AN105" s="364">
        <f t="shared" si="251"/>
        <v>0</v>
      </c>
      <c r="AO105" s="364">
        <f t="shared" si="252"/>
        <v>0</v>
      </c>
      <c r="AP105" s="364">
        <f t="shared" si="253"/>
        <v>2287.4945522484727</v>
      </c>
      <c r="AQ105" s="364">
        <f t="shared" si="254"/>
        <v>1887.4840698568587</v>
      </c>
      <c r="AR105" s="364">
        <f t="shared" si="255"/>
        <v>5290.2901752122589</v>
      </c>
      <c r="AS105" s="364">
        <f t="shared" si="256"/>
        <v>9465.2687973175889</v>
      </c>
      <c r="AT105" s="383">
        <f t="shared" si="257"/>
        <v>0</v>
      </c>
    </row>
    <row r="106" spans="1:46">
      <c r="A106" s="176" t="str">
        <f t="shared" si="258"/>
        <v>54E</v>
      </c>
      <c r="B106" s="99" t="s">
        <v>779</v>
      </c>
      <c r="C106" s="366" t="str">
        <f>'WP1 Lighting Invetory'!C107</f>
        <v>Sodium Vapor</v>
      </c>
      <c r="D106" s="366" t="str">
        <f>'WP1 Lighting Invetory'!D107</f>
        <v>SV 400</v>
      </c>
      <c r="E106" s="366">
        <f>'WP1 Lighting Invetory'!E107</f>
        <v>400</v>
      </c>
      <c r="F106" s="366" t="str">
        <f>'WP1 Lighting Invetory'!G107</f>
        <v>Customer</v>
      </c>
      <c r="G106" s="521">
        <f>'WP1 Lighting Invetory'!H107</f>
        <v>750.16666666666663</v>
      </c>
      <c r="H106" s="993" t="s">
        <v>772</v>
      </c>
      <c r="I106" s="365" t="s">
        <v>236</v>
      </c>
      <c r="J106" s="380">
        <f>IF(C106="Light Emitting Diode",'WP10 O&amp;M Weighting Factor'!$B$26,IF('WP7 Condensed Sch. Level Costs'!C106="Sodium Vapor",'WP10 O&amp;M Weighting Factor'!$B$27,IF('WP7 Condensed Sch. Level Costs'!C106="Metal Halide",'WP10 O&amp;M Weighting Factor'!$B$28,IF('WP7 Condensed Sch. Level Costs'!C106="Mercury Vapor",'WP10 O&amp;M Weighting Factor'!$B$30,IF('WP7 Condensed Sch. Level Costs'!C106="Compact Flourescent",'WP10 O&amp;M Weighting Factor'!$B$29, IF(C106="Incandescent", 'WP10 O&amp;M Weighting Factor'!$B$31, 0))))))</f>
        <v>1</v>
      </c>
      <c r="K106" s="942">
        <f t="shared" si="229"/>
        <v>0</v>
      </c>
      <c r="L106" s="412">
        <f t="shared" si="230"/>
        <v>0</v>
      </c>
      <c r="M106" s="484">
        <f t="shared" si="231"/>
        <v>300.06666666666661</v>
      </c>
      <c r="N106" s="374">
        <f>'WP1 Lighting Invetory'!J107</f>
        <v>1260280</v>
      </c>
      <c r="O106" s="489">
        <f t="shared" si="232"/>
        <v>140</v>
      </c>
      <c r="P106" s="631">
        <f>'JAP-5 Unitized Lighting Costs'!D$21</f>
        <v>1.1760549751009928E-2</v>
      </c>
      <c r="Q106" s="631">
        <f>'JAP-5 Unitized Lighting Costs'!$D$45</f>
        <v>1.6887239205766267</v>
      </c>
      <c r="R106" s="631">
        <f>'JAP-5 Unitized Lighting Costs'!D$74</f>
        <v>2.3347618049905056E-2</v>
      </c>
      <c r="S106" s="631">
        <f>'JAP-5 Unitized Lighting Costs'!D$106</f>
        <v>6.7427002102556308</v>
      </c>
      <c r="T106" s="631">
        <f>'JAP-5 Unitized Lighting Costs'!$D$123</f>
        <v>5.3996051821243667E-2</v>
      </c>
      <c r="U106" s="417">
        <f t="shared" si="233"/>
        <v>0</v>
      </c>
      <c r="V106" s="417">
        <f t="shared" si="234"/>
        <v>0</v>
      </c>
      <c r="W106" s="417">
        <f t="shared" si="235"/>
        <v>3.2686665269867077</v>
      </c>
      <c r="X106" s="417">
        <f t="shared" si="236"/>
        <v>2.6970800841022524</v>
      </c>
      <c r="Y106" s="417">
        <f t="shared" si="237"/>
        <v>7.5594472549741134</v>
      </c>
      <c r="Z106" s="138">
        <f t="shared" si="238"/>
        <v>13.525193866063074</v>
      </c>
      <c r="AA106" s="349"/>
      <c r="AB106" s="340">
        <f t="shared" si="239"/>
        <v>0</v>
      </c>
      <c r="AC106" s="340">
        <f t="shared" si="240"/>
        <v>0</v>
      </c>
      <c r="AD106" s="340">
        <f t="shared" si="241"/>
        <v>2.3347618049905056E-2</v>
      </c>
      <c r="AE106" s="340">
        <f t="shared" si="242"/>
        <v>1.9264857743587518E-2</v>
      </c>
      <c r="AF106" s="340">
        <f t="shared" si="243"/>
        <v>5.3996051821243667E-2</v>
      </c>
      <c r="AG106" s="351">
        <f t="shared" si="244"/>
        <v>9.6608527614736234E-2</v>
      </c>
      <c r="AH106" s="364">
        <f t="shared" si="245"/>
        <v>0</v>
      </c>
      <c r="AI106" s="364">
        <f t="shared" si="246"/>
        <v>0</v>
      </c>
      <c r="AJ106" s="364">
        <f t="shared" si="247"/>
        <v>2452.0446729945284</v>
      </c>
      <c r="AK106" s="364">
        <f t="shared" si="248"/>
        <v>2023.2595764240396</v>
      </c>
      <c r="AL106" s="364">
        <f t="shared" si="249"/>
        <v>5670.8453491064138</v>
      </c>
      <c r="AM106" s="364">
        <f t="shared" si="250"/>
        <v>10146.149598524982</v>
      </c>
      <c r="AN106" s="364">
        <f t="shared" si="251"/>
        <v>0</v>
      </c>
      <c r="AO106" s="364">
        <f t="shared" si="252"/>
        <v>0</v>
      </c>
      <c r="AP106" s="364">
        <f t="shared" si="253"/>
        <v>29424.536075934338</v>
      </c>
      <c r="AQ106" s="364">
        <f t="shared" si="254"/>
        <v>24279.114917088475</v>
      </c>
      <c r="AR106" s="364">
        <f t="shared" si="255"/>
        <v>68050.144189276965</v>
      </c>
      <c r="AS106" s="364">
        <f t="shared" si="256"/>
        <v>121753.79518229979</v>
      </c>
      <c r="AT106" s="383">
        <f t="shared" si="257"/>
        <v>0</v>
      </c>
    </row>
    <row r="107" spans="1:46">
      <c r="A107" s="176" t="str">
        <f t="shared" si="258"/>
        <v>54E</v>
      </c>
      <c r="B107" s="99" t="s">
        <v>779</v>
      </c>
      <c r="C107" s="366" t="str">
        <f>'WP1 Lighting Invetory'!C108</f>
        <v>Sodium Vapor</v>
      </c>
      <c r="D107" s="366" t="str">
        <f>'WP1 Lighting Invetory'!D108</f>
        <v>SV 1000</v>
      </c>
      <c r="E107" s="366">
        <f>'WP1 Lighting Invetory'!E108</f>
        <v>1000</v>
      </c>
      <c r="F107" s="366" t="str">
        <f>'WP1 Lighting Invetory'!G108</f>
        <v>Customer</v>
      </c>
      <c r="G107" s="521">
        <f>'WP1 Lighting Invetory'!H108</f>
        <v>11</v>
      </c>
      <c r="H107" s="993" t="s">
        <v>772</v>
      </c>
      <c r="I107" s="365" t="s">
        <v>236</v>
      </c>
      <c r="J107" s="380">
        <f>IF(C107="Light Emitting Diode",'WP10 O&amp;M Weighting Factor'!$B$26,IF('WP7 Condensed Sch. Level Costs'!C107="Sodium Vapor",'WP10 O&amp;M Weighting Factor'!$B$27,IF('WP7 Condensed Sch. Level Costs'!C107="Metal Halide",'WP10 O&amp;M Weighting Factor'!$B$28,IF('WP7 Condensed Sch. Level Costs'!C107="Mercury Vapor",'WP10 O&amp;M Weighting Factor'!$B$30,IF('WP7 Condensed Sch. Level Costs'!C107="Compact Flourescent",'WP10 O&amp;M Weighting Factor'!$B$29, IF(C107="Incandescent", 'WP10 O&amp;M Weighting Factor'!$B$31, 0))))))</f>
        <v>1</v>
      </c>
      <c r="K107" s="942">
        <f t="shared" si="229"/>
        <v>0</v>
      </c>
      <c r="L107" s="412">
        <f t="shared" si="230"/>
        <v>0</v>
      </c>
      <c r="M107" s="484">
        <f t="shared" si="231"/>
        <v>11</v>
      </c>
      <c r="N107" s="374">
        <f>'WP1 Lighting Invetory'!J108</f>
        <v>46200</v>
      </c>
      <c r="O107" s="489">
        <f t="shared" si="232"/>
        <v>350</v>
      </c>
      <c r="P107" s="631">
        <f>'JAP-5 Unitized Lighting Costs'!D$21</f>
        <v>1.1760549751009928E-2</v>
      </c>
      <c r="Q107" s="631">
        <f>'JAP-5 Unitized Lighting Costs'!$D$45</f>
        <v>1.6887239205766267</v>
      </c>
      <c r="R107" s="631">
        <f>'JAP-5 Unitized Lighting Costs'!D$74</f>
        <v>2.3347618049905056E-2</v>
      </c>
      <c r="S107" s="631">
        <f>'JAP-5 Unitized Lighting Costs'!D$106</f>
        <v>6.7427002102556308</v>
      </c>
      <c r="T107" s="631">
        <f>'JAP-5 Unitized Lighting Costs'!$D$123</f>
        <v>5.3996051821243667E-2</v>
      </c>
      <c r="U107" s="417">
        <f t="shared" si="233"/>
        <v>0</v>
      </c>
      <c r="V107" s="417">
        <f t="shared" si="234"/>
        <v>0</v>
      </c>
      <c r="W107" s="417">
        <f t="shared" si="235"/>
        <v>8.1716663174667694</v>
      </c>
      <c r="X107" s="417">
        <f t="shared" si="236"/>
        <v>6.7427002102556308</v>
      </c>
      <c r="Y107" s="417">
        <f t="shared" si="237"/>
        <v>18.898618137435282</v>
      </c>
      <c r="Z107" s="138">
        <f t="shared" si="238"/>
        <v>33.812984665157686</v>
      </c>
      <c r="AA107" s="349"/>
      <c r="AB107" s="340">
        <f t="shared" si="239"/>
        <v>0</v>
      </c>
      <c r="AC107" s="340">
        <f t="shared" si="240"/>
        <v>0</v>
      </c>
      <c r="AD107" s="340">
        <f t="shared" si="241"/>
        <v>2.3347618049905056E-2</v>
      </c>
      <c r="AE107" s="340">
        <f t="shared" si="242"/>
        <v>1.9264857743587518E-2</v>
      </c>
      <c r="AF107" s="340">
        <f t="shared" si="243"/>
        <v>5.399605182124366E-2</v>
      </c>
      <c r="AG107" s="351">
        <f t="shared" si="244"/>
        <v>9.6608527614736234E-2</v>
      </c>
      <c r="AH107" s="364">
        <f t="shared" si="245"/>
        <v>0</v>
      </c>
      <c r="AI107" s="364">
        <f t="shared" si="246"/>
        <v>0</v>
      </c>
      <c r="AJ107" s="364">
        <f t="shared" si="247"/>
        <v>89.88832949213446</v>
      </c>
      <c r="AK107" s="364">
        <f t="shared" si="248"/>
        <v>74.169702312811935</v>
      </c>
      <c r="AL107" s="364">
        <f t="shared" si="249"/>
        <v>207.88479951178809</v>
      </c>
      <c r="AM107" s="364">
        <f t="shared" si="250"/>
        <v>371.94283131673444</v>
      </c>
      <c r="AN107" s="364">
        <f t="shared" si="251"/>
        <v>0</v>
      </c>
      <c r="AO107" s="364">
        <f t="shared" si="252"/>
        <v>0</v>
      </c>
      <c r="AP107" s="364">
        <f t="shared" si="253"/>
        <v>1078.6599539056135</v>
      </c>
      <c r="AQ107" s="364">
        <f t="shared" si="254"/>
        <v>890.03642775374328</v>
      </c>
      <c r="AR107" s="364">
        <f t="shared" si="255"/>
        <v>2494.6175941414572</v>
      </c>
      <c r="AS107" s="364">
        <f t="shared" si="256"/>
        <v>4463.3139758008128</v>
      </c>
      <c r="AT107" s="383">
        <f t="shared" si="257"/>
        <v>0</v>
      </c>
    </row>
    <row r="108" spans="1:46">
      <c r="A108" s="185"/>
      <c r="B108" s="95"/>
      <c r="C108" s="353"/>
      <c r="D108" s="354"/>
      <c r="E108" s="358"/>
      <c r="F108" s="352"/>
      <c r="G108" s="525"/>
      <c r="H108" s="993"/>
      <c r="I108" s="365"/>
      <c r="J108" s="380"/>
      <c r="K108" s="942"/>
      <c r="L108" s="412"/>
      <c r="M108" s="484"/>
      <c r="N108" s="487"/>
      <c r="O108" s="410"/>
      <c r="P108" s="633"/>
      <c r="Q108" s="633"/>
      <c r="R108" s="633"/>
      <c r="S108" s="633"/>
      <c r="T108" s="633"/>
      <c r="U108" s="417"/>
      <c r="V108" s="417"/>
      <c r="W108" s="417"/>
      <c r="X108" s="417"/>
      <c r="Y108" s="417"/>
      <c r="Z108" s="138"/>
      <c r="AA108" s="349"/>
      <c r="AB108" s="340"/>
      <c r="AC108" s="340"/>
      <c r="AD108" s="340"/>
      <c r="AE108" s="340"/>
      <c r="AF108" s="340"/>
      <c r="AG108" s="351"/>
      <c r="AT108" s="383"/>
    </row>
    <row r="109" spans="1:46">
      <c r="A109" s="176" t="str">
        <f>+A107</f>
        <v>54E</v>
      </c>
      <c r="B109" s="101"/>
      <c r="C109" s="366" t="str">
        <f>'WP1 Lighting Invetory'!C110</f>
        <v>Light Emitting Diode</v>
      </c>
      <c r="D109" s="366" t="str">
        <f>'WP1 Lighting Invetory'!D110</f>
        <v>LED 030.01-060</v>
      </c>
      <c r="E109" s="366">
        <f>'WP1 Lighting Invetory'!E110</f>
        <v>45</v>
      </c>
      <c r="F109" s="366" t="str">
        <f>'WP1 Lighting Invetory'!G110</f>
        <v>Customer</v>
      </c>
      <c r="G109" s="521">
        <f>'WP1 Lighting Invetory'!H110</f>
        <v>1390</v>
      </c>
      <c r="H109" s="993" t="s">
        <v>772</v>
      </c>
      <c r="I109" s="365" t="s">
        <v>236</v>
      </c>
      <c r="J109" s="380">
        <f>IF(C109="Light Emitting Diode",'WP10 O&amp;M Weighting Factor'!$B$26,IF('WP7 Condensed Sch. Level Costs'!C109="Sodium Vapor",'WP10 O&amp;M Weighting Factor'!$B$27,IF('WP7 Condensed Sch. Level Costs'!C109="Metal Halide",'WP10 O&amp;M Weighting Factor'!$B$28,IF('WP7 Condensed Sch. Level Costs'!C109="Mercury Vapor",'WP10 O&amp;M Weighting Factor'!$B$30,IF('WP7 Condensed Sch. Level Costs'!C109="Compact Flourescent",'WP10 O&amp;M Weighting Factor'!$B$29, IF(C109="Incandescent", 'WP10 O&amp;M Weighting Factor'!$B$31, 0))))))</f>
        <v>0.2</v>
      </c>
      <c r="K109" s="942">
        <f t="shared" ref="K109:K117" si="259">IF(I109="Yes",G109*J109,0)</f>
        <v>0</v>
      </c>
      <c r="L109" s="412">
        <f t="shared" ref="L109:L117" si="260">IF(F109="Company", G109*H109,0)</f>
        <v>0</v>
      </c>
      <c r="M109" s="484">
        <f t="shared" ref="M109:M117" si="261">E109*G109/1000</f>
        <v>62.55</v>
      </c>
      <c r="N109" s="374">
        <f>'WP1 Lighting Invetory'!J110</f>
        <v>262710</v>
      </c>
      <c r="O109" s="489">
        <f t="shared" ref="O109:O117" si="262">E109*4200/1000/12</f>
        <v>15.75</v>
      </c>
      <c r="P109" s="631">
        <f>'JAP-5 Unitized Lighting Costs'!D$21</f>
        <v>1.1760549751009928E-2</v>
      </c>
      <c r="Q109" s="631">
        <f>'JAP-5 Unitized Lighting Costs'!$D$45</f>
        <v>1.6887239205766267</v>
      </c>
      <c r="R109" s="631">
        <f>'JAP-5 Unitized Lighting Costs'!D$74</f>
        <v>2.3347618049905056E-2</v>
      </c>
      <c r="S109" s="631">
        <f>'JAP-5 Unitized Lighting Costs'!D$106</f>
        <v>6.7427002102556308</v>
      </c>
      <c r="T109" s="631">
        <f>'JAP-5 Unitized Lighting Costs'!$D$123</f>
        <v>5.3996051821243667E-2</v>
      </c>
      <c r="U109" s="417">
        <f t="shared" ref="U109:U117" si="263">IF(F109="Company", H109*P109, 0)</f>
        <v>0</v>
      </c>
      <c r="V109" s="417">
        <f t="shared" ref="V109:V117" si="264">IF(I109="yes", J109*Q109, 0)</f>
        <v>0</v>
      </c>
      <c r="W109" s="417">
        <f t="shared" ref="W109:W117" si="265">R109*O109</f>
        <v>0.36772498428600464</v>
      </c>
      <c r="X109" s="417">
        <f t="shared" ref="X109:X117" si="266">E109*S109/1000</f>
        <v>0.30342150946150337</v>
      </c>
      <c r="Y109" s="417">
        <f t="shared" ref="Y109:Y117" si="267">O109*T109</f>
        <v>0.8504378161845878</v>
      </c>
      <c r="Z109" s="138">
        <f t="shared" ref="Z109:Z117" si="268">SUM(U109:Y109)</f>
        <v>1.5215843099320958</v>
      </c>
      <c r="AA109" s="349"/>
      <c r="AB109" s="340">
        <f t="shared" ref="AB109:AB117" si="269">IFERROR(U109/O109,0)</f>
        <v>0</v>
      </c>
      <c r="AC109" s="340">
        <f t="shared" ref="AC109:AC117" si="270">IFERROR(V109/O109,0)</f>
        <v>0</v>
      </c>
      <c r="AD109" s="340">
        <f t="shared" ref="AD109:AD117" si="271">IFERROR(W109/O109,0)</f>
        <v>2.3347618049905056E-2</v>
      </c>
      <c r="AE109" s="340">
        <f t="shared" ref="AE109:AE117" si="272">IFERROR(X109/O109,0)</f>
        <v>1.9264857743587514E-2</v>
      </c>
      <c r="AF109" s="340">
        <f t="shared" ref="AF109:AF117" si="273">IFERROR(Y109/O109,0)</f>
        <v>5.3996051821243667E-2</v>
      </c>
      <c r="AG109" s="351">
        <f t="shared" ref="AG109:AG117" si="274">SUM(AB109:AF109)</f>
        <v>9.6608527614736234E-2</v>
      </c>
      <c r="AH109" s="364">
        <f t="shared" ref="AH109:AH117" si="275">(U109*$G109)</f>
        <v>0</v>
      </c>
      <c r="AI109" s="364">
        <f t="shared" ref="AI109:AI117" si="276">(V109*$G109)</f>
        <v>0</v>
      </c>
      <c r="AJ109" s="364">
        <f t="shared" ref="AJ109:AJ117" si="277">(W109*$G109)</f>
        <v>511.13772815754646</v>
      </c>
      <c r="AK109" s="364">
        <f t="shared" ref="AK109:AK117" si="278">(X109*$G109)</f>
        <v>421.7558981514897</v>
      </c>
      <c r="AL109" s="364">
        <f t="shared" ref="AL109:AL117" si="279">(Y109*$G109)</f>
        <v>1182.1085644965769</v>
      </c>
      <c r="AM109" s="364">
        <f t="shared" ref="AM109:AM117" si="280">SUM(AH109:AL109)</f>
        <v>2115.0021908056133</v>
      </c>
      <c r="AN109" s="364">
        <f t="shared" ref="AN109:AN117" si="281">AH109*12</f>
        <v>0</v>
      </c>
      <c r="AO109" s="364">
        <f t="shared" ref="AO109:AO117" si="282">AI109*12</f>
        <v>0</v>
      </c>
      <c r="AP109" s="364">
        <f t="shared" ref="AP109:AP117" si="283">AJ109*12</f>
        <v>6133.6527378905575</v>
      </c>
      <c r="AQ109" s="364">
        <f t="shared" ref="AQ109:AQ117" si="284">AK109*12</f>
        <v>5061.0707778178767</v>
      </c>
      <c r="AR109" s="364">
        <f t="shared" ref="AR109:AR117" si="285">AL109*12</f>
        <v>14185.302773958923</v>
      </c>
      <c r="AS109" s="364">
        <f t="shared" ref="AS109:AS117" si="286">AM109*12</f>
        <v>25380.026289667359</v>
      </c>
      <c r="AT109" s="383">
        <f t="shared" ref="AT109:AT117" si="287">Z109*G109-AM109</f>
        <v>0</v>
      </c>
    </row>
    <row r="110" spans="1:46">
      <c r="A110" s="176" t="str">
        <f t="shared" ref="A110:A115" si="288">A109</f>
        <v>54E</v>
      </c>
      <c r="B110" s="101"/>
      <c r="C110" s="366" t="str">
        <f>'WP1 Lighting Invetory'!C111</f>
        <v>Light Emitting Diode</v>
      </c>
      <c r="D110" s="366" t="str">
        <f>'WP1 Lighting Invetory'!D111</f>
        <v>LED 060.01-090</v>
      </c>
      <c r="E110" s="366">
        <f>'WP1 Lighting Invetory'!E111</f>
        <v>75</v>
      </c>
      <c r="F110" s="366" t="str">
        <f>'WP1 Lighting Invetory'!G111</f>
        <v>Customer</v>
      </c>
      <c r="G110" s="521">
        <f>'WP1 Lighting Invetory'!H111</f>
        <v>17.833333333333332</v>
      </c>
      <c r="H110" s="993" t="s">
        <v>772</v>
      </c>
      <c r="I110" s="365" t="s">
        <v>236</v>
      </c>
      <c r="J110" s="380">
        <f>IF(C110="Light Emitting Diode",'WP10 O&amp;M Weighting Factor'!$B$26,IF('WP7 Condensed Sch. Level Costs'!C110="Sodium Vapor",'WP10 O&amp;M Weighting Factor'!$B$27,IF('WP7 Condensed Sch. Level Costs'!C110="Metal Halide",'WP10 O&amp;M Weighting Factor'!$B$28,IF('WP7 Condensed Sch. Level Costs'!C110="Mercury Vapor",'WP10 O&amp;M Weighting Factor'!$B$30,IF('WP7 Condensed Sch. Level Costs'!C110="Compact Flourescent",'WP10 O&amp;M Weighting Factor'!$B$29, IF(C110="Incandescent", 'WP10 O&amp;M Weighting Factor'!$B$31, 0))))))</f>
        <v>0.2</v>
      </c>
      <c r="K110" s="942">
        <f t="shared" si="259"/>
        <v>0</v>
      </c>
      <c r="L110" s="412">
        <f t="shared" si="260"/>
        <v>0</v>
      </c>
      <c r="M110" s="484">
        <f t="shared" si="261"/>
        <v>1.3374999999999999</v>
      </c>
      <c r="N110" s="374">
        <f>'WP1 Lighting Invetory'!J111</f>
        <v>5617.5</v>
      </c>
      <c r="O110" s="489">
        <f t="shared" si="262"/>
        <v>26.25</v>
      </c>
      <c r="P110" s="631">
        <f>'JAP-5 Unitized Lighting Costs'!D$21</f>
        <v>1.1760549751009928E-2</v>
      </c>
      <c r="Q110" s="631">
        <f>'JAP-5 Unitized Lighting Costs'!$D$45</f>
        <v>1.6887239205766267</v>
      </c>
      <c r="R110" s="631">
        <f>'JAP-5 Unitized Lighting Costs'!D$74</f>
        <v>2.3347618049905056E-2</v>
      </c>
      <c r="S110" s="631">
        <f>'JAP-5 Unitized Lighting Costs'!D$106</f>
        <v>6.7427002102556308</v>
      </c>
      <c r="T110" s="631">
        <f>'JAP-5 Unitized Lighting Costs'!$D$123</f>
        <v>5.3996051821243667E-2</v>
      </c>
      <c r="U110" s="417">
        <f t="shared" si="263"/>
        <v>0</v>
      </c>
      <c r="V110" s="417">
        <f t="shared" si="264"/>
        <v>0</v>
      </c>
      <c r="W110" s="417">
        <f t="shared" si="265"/>
        <v>0.61287497381000777</v>
      </c>
      <c r="X110" s="417">
        <f t="shared" si="266"/>
        <v>0.50570251576917225</v>
      </c>
      <c r="Y110" s="417">
        <f t="shared" si="267"/>
        <v>1.4173963603076463</v>
      </c>
      <c r="Z110" s="138">
        <f t="shared" si="268"/>
        <v>2.5359738498868261</v>
      </c>
      <c r="AA110" s="349"/>
      <c r="AB110" s="340">
        <f t="shared" si="269"/>
        <v>0</v>
      </c>
      <c r="AC110" s="340">
        <f t="shared" si="270"/>
        <v>0</v>
      </c>
      <c r="AD110" s="340">
        <f t="shared" si="271"/>
        <v>2.3347618049905056E-2</v>
      </c>
      <c r="AE110" s="340">
        <f t="shared" si="272"/>
        <v>1.9264857743587514E-2</v>
      </c>
      <c r="AF110" s="340">
        <f t="shared" si="273"/>
        <v>5.3996051821243667E-2</v>
      </c>
      <c r="AG110" s="351">
        <f t="shared" si="274"/>
        <v>9.6608527614736234E-2</v>
      </c>
      <c r="AH110" s="364">
        <f t="shared" si="275"/>
        <v>0</v>
      </c>
      <c r="AI110" s="364">
        <f t="shared" si="276"/>
        <v>0</v>
      </c>
      <c r="AJ110" s="364">
        <f t="shared" si="277"/>
        <v>10.929603699611805</v>
      </c>
      <c r="AK110" s="364">
        <f t="shared" si="278"/>
        <v>9.0183615312169039</v>
      </c>
      <c r="AL110" s="364">
        <f t="shared" si="279"/>
        <v>25.27690175881969</v>
      </c>
      <c r="AM110" s="364">
        <f t="shared" si="280"/>
        <v>45.224866989648397</v>
      </c>
      <c r="AN110" s="364">
        <f t="shared" si="281"/>
        <v>0</v>
      </c>
      <c r="AO110" s="364">
        <f t="shared" si="282"/>
        <v>0</v>
      </c>
      <c r="AP110" s="364">
        <f t="shared" si="283"/>
        <v>131.15524439534167</v>
      </c>
      <c r="AQ110" s="364">
        <f t="shared" si="284"/>
        <v>108.22033837460285</v>
      </c>
      <c r="AR110" s="364">
        <f t="shared" si="285"/>
        <v>303.32282110583628</v>
      </c>
      <c r="AS110" s="364">
        <f t="shared" si="286"/>
        <v>542.69840387578074</v>
      </c>
      <c r="AT110" s="383">
        <f t="shared" si="287"/>
        <v>0</v>
      </c>
    </row>
    <row r="111" spans="1:46">
      <c r="A111" s="176" t="str">
        <f t="shared" si="288"/>
        <v>54E</v>
      </c>
      <c r="B111" s="101"/>
      <c r="C111" s="366" t="str">
        <f>'WP1 Lighting Invetory'!C112</f>
        <v>Light Emitting Diode</v>
      </c>
      <c r="D111" s="366" t="str">
        <f>'WP1 Lighting Invetory'!D112</f>
        <v>LED 090.01-120</v>
      </c>
      <c r="E111" s="366">
        <f>'WP1 Lighting Invetory'!E112</f>
        <v>105</v>
      </c>
      <c r="F111" s="366" t="str">
        <f>'WP1 Lighting Invetory'!G112</f>
        <v>Customer</v>
      </c>
      <c r="G111" s="521">
        <f>'WP1 Lighting Invetory'!H112</f>
        <v>1697.1666666666667</v>
      </c>
      <c r="H111" s="993" t="s">
        <v>772</v>
      </c>
      <c r="I111" s="365" t="s">
        <v>236</v>
      </c>
      <c r="J111" s="380">
        <f>IF(C111="Light Emitting Diode",'WP10 O&amp;M Weighting Factor'!$B$26,IF('WP7 Condensed Sch. Level Costs'!C111="Sodium Vapor",'WP10 O&amp;M Weighting Factor'!$B$27,IF('WP7 Condensed Sch. Level Costs'!C111="Metal Halide",'WP10 O&amp;M Weighting Factor'!$B$28,IF('WP7 Condensed Sch. Level Costs'!C111="Mercury Vapor",'WP10 O&amp;M Weighting Factor'!$B$30,IF('WP7 Condensed Sch. Level Costs'!C111="Compact Flourescent",'WP10 O&amp;M Weighting Factor'!$B$29, IF(C111="Incandescent", 'WP10 O&amp;M Weighting Factor'!$B$31, 0))))))</f>
        <v>0.2</v>
      </c>
      <c r="K111" s="942">
        <f t="shared" si="259"/>
        <v>0</v>
      </c>
      <c r="L111" s="412">
        <f t="shared" si="260"/>
        <v>0</v>
      </c>
      <c r="M111" s="484">
        <f t="shared" si="261"/>
        <v>178.20249999999999</v>
      </c>
      <c r="N111" s="374">
        <f>'WP1 Lighting Invetory'!J112</f>
        <v>748450.5</v>
      </c>
      <c r="O111" s="489">
        <f t="shared" si="262"/>
        <v>36.75</v>
      </c>
      <c r="P111" s="631">
        <f>'JAP-5 Unitized Lighting Costs'!D$21</f>
        <v>1.1760549751009928E-2</v>
      </c>
      <c r="Q111" s="631">
        <f>'JAP-5 Unitized Lighting Costs'!$D$45</f>
        <v>1.6887239205766267</v>
      </c>
      <c r="R111" s="631">
        <f>'JAP-5 Unitized Lighting Costs'!D$74</f>
        <v>2.3347618049905056E-2</v>
      </c>
      <c r="S111" s="631">
        <f>'JAP-5 Unitized Lighting Costs'!D$106</f>
        <v>6.7427002102556308</v>
      </c>
      <c r="T111" s="631">
        <f>'JAP-5 Unitized Lighting Costs'!$D$123</f>
        <v>5.3996051821243667E-2</v>
      </c>
      <c r="U111" s="417">
        <f t="shared" si="263"/>
        <v>0</v>
      </c>
      <c r="V111" s="417">
        <f t="shared" si="264"/>
        <v>0</v>
      </c>
      <c r="W111" s="417">
        <f t="shared" si="265"/>
        <v>0.85802496333401079</v>
      </c>
      <c r="X111" s="417">
        <f t="shared" si="266"/>
        <v>0.70798352207684123</v>
      </c>
      <c r="Y111" s="417">
        <f t="shared" si="267"/>
        <v>1.9843549044307047</v>
      </c>
      <c r="Z111" s="138">
        <f t="shared" si="268"/>
        <v>3.5503633898415567</v>
      </c>
      <c r="AA111" s="349"/>
      <c r="AB111" s="340">
        <f t="shared" si="269"/>
        <v>0</v>
      </c>
      <c r="AC111" s="340">
        <f t="shared" si="270"/>
        <v>0</v>
      </c>
      <c r="AD111" s="340">
        <f t="shared" si="271"/>
        <v>2.3347618049905056E-2</v>
      </c>
      <c r="AE111" s="340">
        <f t="shared" si="272"/>
        <v>1.9264857743587518E-2</v>
      </c>
      <c r="AF111" s="340">
        <f t="shared" si="273"/>
        <v>5.3996051821243667E-2</v>
      </c>
      <c r="AG111" s="351">
        <f t="shared" si="274"/>
        <v>9.6608527614736234E-2</v>
      </c>
      <c r="AH111" s="364">
        <f t="shared" si="275"/>
        <v>0</v>
      </c>
      <c r="AI111" s="364">
        <f t="shared" si="276"/>
        <v>0</v>
      </c>
      <c r="AJ111" s="364">
        <f t="shared" si="277"/>
        <v>1456.2113669383721</v>
      </c>
      <c r="AK111" s="364">
        <f t="shared" si="278"/>
        <v>1201.566034218079</v>
      </c>
      <c r="AL111" s="364">
        <f t="shared" si="279"/>
        <v>3367.7809986363113</v>
      </c>
      <c r="AM111" s="364">
        <f t="shared" si="280"/>
        <v>6025.5583997927624</v>
      </c>
      <c r="AN111" s="364">
        <f t="shared" si="281"/>
        <v>0</v>
      </c>
      <c r="AO111" s="364">
        <f t="shared" si="282"/>
        <v>0</v>
      </c>
      <c r="AP111" s="364">
        <f t="shared" si="283"/>
        <v>17474.536403260463</v>
      </c>
      <c r="AQ111" s="364">
        <f t="shared" si="284"/>
        <v>14418.792410616948</v>
      </c>
      <c r="AR111" s="364">
        <f t="shared" si="285"/>
        <v>40413.371983635734</v>
      </c>
      <c r="AS111" s="364">
        <f t="shared" si="286"/>
        <v>72306.700797513156</v>
      </c>
      <c r="AT111" s="383">
        <f t="shared" si="287"/>
        <v>0</v>
      </c>
    </row>
    <row r="112" spans="1:46">
      <c r="A112" s="176" t="str">
        <f t="shared" si="288"/>
        <v>54E</v>
      </c>
      <c r="B112" s="101"/>
      <c r="C112" s="366" t="str">
        <f>'WP1 Lighting Invetory'!C113</f>
        <v>Light Emitting Diode</v>
      </c>
      <c r="D112" s="366" t="str">
        <f>'WP1 Lighting Invetory'!D113</f>
        <v>LED 120.01-150</v>
      </c>
      <c r="E112" s="366">
        <f>'WP1 Lighting Invetory'!E113</f>
        <v>135</v>
      </c>
      <c r="F112" s="366" t="str">
        <f>'WP1 Lighting Invetory'!G113</f>
        <v>Customer</v>
      </c>
      <c r="G112" s="521">
        <f>'WP1 Lighting Invetory'!H113</f>
        <v>800.66666666666663</v>
      </c>
      <c r="H112" s="993" t="s">
        <v>772</v>
      </c>
      <c r="I112" s="365" t="s">
        <v>236</v>
      </c>
      <c r="J112" s="380">
        <f>IF(C112="Light Emitting Diode",'WP10 O&amp;M Weighting Factor'!$B$26,IF('WP7 Condensed Sch. Level Costs'!C112="Sodium Vapor",'WP10 O&amp;M Weighting Factor'!$B$27,IF('WP7 Condensed Sch. Level Costs'!C112="Metal Halide",'WP10 O&amp;M Weighting Factor'!$B$28,IF('WP7 Condensed Sch. Level Costs'!C112="Mercury Vapor",'WP10 O&amp;M Weighting Factor'!$B$30,IF('WP7 Condensed Sch. Level Costs'!C112="Compact Flourescent",'WP10 O&amp;M Weighting Factor'!$B$29, IF(C112="Incandescent", 'WP10 O&amp;M Weighting Factor'!$B$31, 0))))))</f>
        <v>0.2</v>
      </c>
      <c r="K112" s="942">
        <f t="shared" si="259"/>
        <v>0</v>
      </c>
      <c r="L112" s="412">
        <f t="shared" si="260"/>
        <v>0</v>
      </c>
      <c r="M112" s="484">
        <f t="shared" si="261"/>
        <v>108.09</v>
      </c>
      <c r="N112" s="374">
        <f>'WP1 Lighting Invetory'!J113</f>
        <v>453978.00000000006</v>
      </c>
      <c r="O112" s="489">
        <f t="shared" si="262"/>
        <v>47.25</v>
      </c>
      <c r="P112" s="631">
        <f>'JAP-5 Unitized Lighting Costs'!D$21</f>
        <v>1.1760549751009928E-2</v>
      </c>
      <c r="Q112" s="631">
        <f>'JAP-5 Unitized Lighting Costs'!$D$45</f>
        <v>1.6887239205766267</v>
      </c>
      <c r="R112" s="631">
        <f>'JAP-5 Unitized Lighting Costs'!D$74</f>
        <v>2.3347618049905056E-2</v>
      </c>
      <c r="S112" s="631">
        <f>'JAP-5 Unitized Lighting Costs'!D$106</f>
        <v>6.7427002102556308</v>
      </c>
      <c r="T112" s="631">
        <f>'JAP-5 Unitized Lighting Costs'!$D$123</f>
        <v>5.3996051821243667E-2</v>
      </c>
      <c r="U112" s="417">
        <f t="shared" si="263"/>
        <v>0</v>
      </c>
      <c r="V112" s="417">
        <f t="shared" si="264"/>
        <v>0</v>
      </c>
      <c r="W112" s="417">
        <f t="shared" si="265"/>
        <v>1.1031749528580139</v>
      </c>
      <c r="X112" s="417">
        <f t="shared" si="266"/>
        <v>0.91026452838451022</v>
      </c>
      <c r="Y112" s="417">
        <f t="shared" si="267"/>
        <v>2.5513134485537634</v>
      </c>
      <c r="Z112" s="138">
        <f t="shared" si="268"/>
        <v>4.5647529297962874</v>
      </c>
      <c r="AA112" s="349"/>
      <c r="AB112" s="340">
        <f t="shared" si="269"/>
        <v>0</v>
      </c>
      <c r="AC112" s="340">
        <f t="shared" si="270"/>
        <v>0</v>
      </c>
      <c r="AD112" s="340">
        <f t="shared" si="271"/>
        <v>2.3347618049905056E-2</v>
      </c>
      <c r="AE112" s="340">
        <f t="shared" si="272"/>
        <v>1.9264857743587518E-2</v>
      </c>
      <c r="AF112" s="340">
        <f t="shared" si="273"/>
        <v>5.3996051821243667E-2</v>
      </c>
      <c r="AG112" s="351">
        <f t="shared" si="274"/>
        <v>9.6608527614736234E-2</v>
      </c>
      <c r="AH112" s="364">
        <f t="shared" si="275"/>
        <v>0</v>
      </c>
      <c r="AI112" s="364">
        <f t="shared" si="276"/>
        <v>0</v>
      </c>
      <c r="AJ112" s="364">
        <f t="shared" si="277"/>
        <v>883.27541225498305</v>
      </c>
      <c r="AK112" s="364">
        <f t="shared" si="278"/>
        <v>728.81846572653114</v>
      </c>
      <c r="AL112" s="364">
        <f t="shared" si="279"/>
        <v>2042.7516344753799</v>
      </c>
      <c r="AM112" s="364">
        <f t="shared" si="280"/>
        <v>3654.8455124568941</v>
      </c>
      <c r="AN112" s="364">
        <f t="shared" si="281"/>
        <v>0</v>
      </c>
      <c r="AO112" s="364">
        <f t="shared" si="282"/>
        <v>0</v>
      </c>
      <c r="AP112" s="364">
        <f t="shared" si="283"/>
        <v>10599.304947059796</v>
      </c>
      <c r="AQ112" s="364">
        <f t="shared" si="284"/>
        <v>8745.8215887183742</v>
      </c>
      <c r="AR112" s="364">
        <f t="shared" si="285"/>
        <v>24513.019613704557</v>
      </c>
      <c r="AS112" s="364">
        <f t="shared" si="286"/>
        <v>43858.146149482731</v>
      </c>
      <c r="AT112" s="383">
        <f t="shared" si="287"/>
        <v>0</v>
      </c>
    </row>
    <row r="113" spans="1:46">
      <c r="A113" s="176" t="str">
        <f t="shared" si="288"/>
        <v>54E</v>
      </c>
      <c r="B113" s="101"/>
      <c r="C113" s="366" t="str">
        <f>'WP1 Lighting Invetory'!C114</f>
        <v>Light Emitting Diode</v>
      </c>
      <c r="D113" s="366" t="str">
        <f>'WP1 Lighting Invetory'!D114</f>
        <v>LED 150.01-180</v>
      </c>
      <c r="E113" s="366">
        <f>'WP1 Lighting Invetory'!E114</f>
        <v>165</v>
      </c>
      <c r="F113" s="366" t="str">
        <f>'WP1 Lighting Invetory'!G114</f>
        <v>Customer</v>
      </c>
      <c r="G113" s="521">
        <f>'WP1 Lighting Invetory'!H114</f>
        <v>316</v>
      </c>
      <c r="H113" s="993" t="s">
        <v>772</v>
      </c>
      <c r="I113" s="365" t="s">
        <v>236</v>
      </c>
      <c r="J113" s="380">
        <f>IF(C113="Light Emitting Diode",'WP10 O&amp;M Weighting Factor'!$B$26,IF('WP7 Condensed Sch. Level Costs'!C113="Sodium Vapor",'WP10 O&amp;M Weighting Factor'!$B$27,IF('WP7 Condensed Sch. Level Costs'!C113="Metal Halide",'WP10 O&amp;M Weighting Factor'!$B$28,IF('WP7 Condensed Sch. Level Costs'!C113="Mercury Vapor",'WP10 O&amp;M Weighting Factor'!$B$30,IF('WP7 Condensed Sch. Level Costs'!C113="Compact Flourescent",'WP10 O&amp;M Weighting Factor'!$B$29, IF(C113="Incandescent", 'WP10 O&amp;M Weighting Factor'!$B$31, 0))))))</f>
        <v>0.2</v>
      </c>
      <c r="K113" s="942">
        <f t="shared" si="259"/>
        <v>0</v>
      </c>
      <c r="L113" s="412">
        <f t="shared" si="260"/>
        <v>0</v>
      </c>
      <c r="M113" s="484">
        <f t="shared" si="261"/>
        <v>52.14</v>
      </c>
      <c r="N113" s="374">
        <f>'WP1 Lighting Invetory'!J114</f>
        <v>218988</v>
      </c>
      <c r="O113" s="489">
        <f t="shared" si="262"/>
        <v>57.75</v>
      </c>
      <c r="P113" s="631">
        <f>'JAP-5 Unitized Lighting Costs'!D$21</f>
        <v>1.1760549751009928E-2</v>
      </c>
      <c r="Q113" s="631">
        <f>'JAP-5 Unitized Lighting Costs'!$D$45</f>
        <v>1.6887239205766267</v>
      </c>
      <c r="R113" s="631">
        <f>'JAP-5 Unitized Lighting Costs'!D$74</f>
        <v>2.3347618049905056E-2</v>
      </c>
      <c r="S113" s="631">
        <f>'JAP-5 Unitized Lighting Costs'!D$106</f>
        <v>6.7427002102556308</v>
      </c>
      <c r="T113" s="631">
        <f>'JAP-5 Unitized Lighting Costs'!$D$123</f>
        <v>5.3996051821243667E-2</v>
      </c>
      <c r="U113" s="417">
        <f t="shared" si="263"/>
        <v>0</v>
      </c>
      <c r="V113" s="417">
        <f t="shared" si="264"/>
        <v>0</v>
      </c>
      <c r="W113" s="417">
        <f t="shared" si="265"/>
        <v>1.3483249423820169</v>
      </c>
      <c r="X113" s="417">
        <f t="shared" si="266"/>
        <v>1.1125455346921791</v>
      </c>
      <c r="Y113" s="417">
        <f t="shared" si="267"/>
        <v>3.1182719926768216</v>
      </c>
      <c r="Z113" s="138">
        <f t="shared" si="268"/>
        <v>5.5791424697510177</v>
      </c>
      <c r="AA113" s="349"/>
      <c r="AB113" s="340">
        <f t="shared" si="269"/>
        <v>0</v>
      </c>
      <c r="AC113" s="340">
        <f t="shared" si="270"/>
        <v>0</v>
      </c>
      <c r="AD113" s="340">
        <f t="shared" si="271"/>
        <v>2.3347618049905056E-2</v>
      </c>
      <c r="AE113" s="340">
        <f t="shared" si="272"/>
        <v>1.9264857743587518E-2</v>
      </c>
      <c r="AF113" s="340">
        <f t="shared" si="273"/>
        <v>5.3996051821243667E-2</v>
      </c>
      <c r="AG113" s="351">
        <f t="shared" si="274"/>
        <v>9.6608527614736234E-2</v>
      </c>
      <c r="AH113" s="364">
        <f t="shared" si="275"/>
        <v>0</v>
      </c>
      <c r="AI113" s="364">
        <f t="shared" si="276"/>
        <v>0</v>
      </c>
      <c r="AJ113" s="364">
        <f t="shared" si="277"/>
        <v>426.07068179271738</v>
      </c>
      <c r="AK113" s="364">
        <f t="shared" si="278"/>
        <v>351.56438896272857</v>
      </c>
      <c r="AL113" s="364">
        <f t="shared" si="279"/>
        <v>985.37394968587569</v>
      </c>
      <c r="AM113" s="364">
        <f t="shared" si="280"/>
        <v>1763.0090204413216</v>
      </c>
      <c r="AN113" s="364">
        <f t="shared" si="281"/>
        <v>0</v>
      </c>
      <c r="AO113" s="364">
        <f t="shared" si="282"/>
        <v>0</v>
      </c>
      <c r="AP113" s="364">
        <f t="shared" si="283"/>
        <v>5112.8481815126088</v>
      </c>
      <c r="AQ113" s="364">
        <f t="shared" si="284"/>
        <v>4218.7726675527429</v>
      </c>
      <c r="AR113" s="364">
        <f t="shared" si="285"/>
        <v>11824.487396230508</v>
      </c>
      <c r="AS113" s="364">
        <f t="shared" si="286"/>
        <v>21156.108245295858</v>
      </c>
      <c r="AT113" s="383">
        <f t="shared" si="287"/>
        <v>0</v>
      </c>
    </row>
    <row r="114" spans="1:46">
      <c r="A114" s="176" t="str">
        <f t="shared" si="288"/>
        <v>54E</v>
      </c>
      <c r="B114" s="101"/>
      <c r="C114" s="366" t="str">
        <f>'WP1 Lighting Invetory'!C115</f>
        <v>Light Emitting Diode</v>
      </c>
      <c r="D114" s="366" t="str">
        <f>'WP1 Lighting Invetory'!D115</f>
        <v>LED 180.01-210</v>
      </c>
      <c r="E114" s="366">
        <f>'WP1 Lighting Invetory'!E115</f>
        <v>195</v>
      </c>
      <c r="F114" s="366" t="str">
        <f>'WP1 Lighting Invetory'!G115</f>
        <v>Customer</v>
      </c>
      <c r="G114" s="521">
        <f>'WP1 Lighting Invetory'!H115</f>
        <v>18.583333333333332</v>
      </c>
      <c r="H114" s="993" t="s">
        <v>772</v>
      </c>
      <c r="I114" s="365" t="s">
        <v>236</v>
      </c>
      <c r="J114" s="380">
        <f>IF(C114="Light Emitting Diode",'WP10 O&amp;M Weighting Factor'!$B$26,IF('WP7 Condensed Sch. Level Costs'!C114="Sodium Vapor",'WP10 O&amp;M Weighting Factor'!$B$27,IF('WP7 Condensed Sch. Level Costs'!C114="Metal Halide",'WP10 O&amp;M Weighting Factor'!$B$28,IF('WP7 Condensed Sch. Level Costs'!C114="Mercury Vapor",'WP10 O&amp;M Weighting Factor'!$B$30,IF('WP7 Condensed Sch. Level Costs'!C114="Compact Flourescent",'WP10 O&amp;M Weighting Factor'!$B$29, IF(C114="Incandescent", 'WP10 O&amp;M Weighting Factor'!$B$31, 0))))))</f>
        <v>0.2</v>
      </c>
      <c r="K114" s="942">
        <f t="shared" si="259"/>
        <v>0</v>
      </c>
      <c r="L114" s="412">
        <f t="shared" si="260"/>
        <v>0</v>
      </c>
      <c r="M114" s="484">
        <f t="shared" si="261"/>
        <v>3.6237499999999994</v>
      </c>
      <c r="N114" s="374">
        <f>'WP1 Lighting Invetory'!J115</f>
        <v>15219.75</v>
      </c>
      <c r="O114" s="489">
        <f t="shared" si="262"/>
        <v>68.25</v>
      </c>
      <c r="P114" s="631">
        <f>'JAP-5 Unitized Lighting Costs'!D$21</f>
        <v>1.1760549751009928E-2</v>
      </c>
      <c r="Q114" s="631">
        <f>'JAP-5 Unitized Lighting Costs'!$D$45</f>
        <v>1.6887239205766267</v>
      </c>
      <c r="R114" s="631">
        <f>'JAP-5 Unitized Lighting Costs'!D$74</f>
        <v>2.3347618049905056E-2</v>
      </c>
      <c r="S114" s="631">
        <f>'JAP-5 Unitized Lighting Costs'!D$106</f>
        <v>6.7427002102556308</v>
      </c>
      <c r="T114" s="631">
        <f>'JAP-5 Unitized Lighting Costs'!$D$123</f>
        <v>5.3996051821243667E-2</v>
      </c>
      <c r="U114" s="417">
        <f t="shared" si="263"/>
        <v>0</v>
      </c>
      <c r="V114" s="417">
        <f t="shared" si="264"/>
        <v>0</v>
      </c>
      <c r="W114" s="417">
        <f t="shared" si="265"/>
        <v>1.5934749319060202</v>
      </c>
      <c r="X114" s="417">
        <f t="shared" si="266"/>
        <v>1.3148265409998481</v>
      </c>
      <c r="Y114" s="417">
        <f t="shared" si="267"/>
        <v>3.6852305367998803</v>
      </c>
      <c r="Z114" s="138">
        <f t="shared" si="268"/>
        <v>6.5935320097057488</v>
      </c>
      <c r="AA114" s="349"/>
      <c r="AB114" s="340">
        <f t="shared" si="269"/>
        <v>0</v>
      </c>
      <c r="AC114" s="340">
        <f t="shared" si="270"/>
        <v>0</v>
      </c>
      <c r="AD114" s="340">
        <f t="shared" si="271"/>
        <v>2.3347618049905056E-2</v>
      </c>
      <c r="AE114" s="340">
        <f t="shared" si="272"/>
        <v>1.9264857743587518E-2</v>
      </c>
      <c r="AF114" s="340">
        <f t="shared" si="273"/>
        <v>5.3996051821243667E-2</v>
      </c>
      <c r="AG114" s="351">
        <f t="shared" si="274"/>
        <v>9.6608527614736234E-2</v>
      </c>
      <c r="AH114" s="364">
        <f t="shared" si="275"/>
        <v>0</v>
      </c>
      <c r="AI114" s="364">
        <f t="shared" si="276"/>
        <v>0</v>
      </c>
      <c r="AJ114" s="364">
        <f t="shared" si="277"/>
        <v>29.612075817920207</v>
      </c>
      <c r="AK114" s="364">
        <f t="shared" si="278"/>
        <v>24.433859886913844</v>
      </c>
      <c r="AL114" s="364">
        <f t="shared" si="279"/>
        <v>68.483867475531099</v>
      </c>
      <c r="AM114" s="364">
        <f t="shared" si="280"/>
        <v>122.52980318036515</v>
      </c>
      <c r="AN114" s="364">
        <f t="shared" si="281"/>
        <v>0</v>
      </c>
      <c r="AO114" s="364">
        <f t="shared" si="282"/>
        <v>0</v>
      </c>
      <c r="AP114" s="364">
        <f t="shared" si="283"/>
        <v>355.34490981504246</v>
      </c>
      <c r="AQ114" s="364">
        <f t="shared" si="284"/>
        <v>293.20631864296615</v>
      </c>
      <c r="AR114" s="364">
        <f t="shared" si="285"/>
        <v>821.80640970637319</v>
      </c>
      <c r="AS114" s="364">
        <f t="shared" si="286"/>
        <v>1470.3576381643818</v>
      </c>
      <c r="AT114" s="383">
        <f t="shared" si="287"/>
        <v>0</v>
      </c>
    </row>
    <row r="115" spans="1:46">
      <c r="A115" s="176" t="str">
        <f t="shared" si="288"/>
        <v>54E</v>
      </c>
      <c r="B115" s="101"/>
      <c r="C115" s="366" t="str">
        <f>'WP1 Lighting Invetory'!C116</f>
        <v>Light Emitting Diode</v>
      </c>
      <c r="D115" s="366" t="str">
        <f>'WP1 Lighting Invetory'!D116</f>
        <v>LED 210.01-240</v>
      </c>
      <c r="E115" s="366">
        <f>'WP1 Lighting Invetory'!E116</f>
        <v>225</v>
      </c>
      <c r="F115" s="366" t="str">
        <f>'WP1 Lighting Invetory'!G116</f>
        <v>Customer</v>
      </c>
      <c r="G115" s="521">
        <f>'WP1 Lighting Invetory'!H116</f>
        <v>0</v>
      </c>
      <c r="H115" s="993" t="s">
        <v>772</v>
      </c>
      <c r="I115" s="365" t="s">
        <v>236</v>
      </c>
      <c r="J115" s="380">
        <f>IF(C115="Light Emitting Diode",'WP10 O&amp;M Weighting Factor'!$B$26,IF('WP7 Condensed Sch. Level Costs'!C115="Sodium Vapor",'WP10 O&amp;M Weighting Factor'!$B$27,IF('WP7 Condensed Sch. Level Costs'!C115="Metal Halide",'WP10 O&amp;M Weighting Factor'!$B$28,IF('WP7 Condensed Sch. Level Costs'!C115="Mercury Vapor",'WP10 O&amp;M Weighting Factor'!$B$30,IF('WP7 Condensed Sch. Level Costs'!C115="Compact Flourescent",'WP10 O&amp;M Weighting Factor'!$B$29, IF(C115="Incandescent", 'WP10 O&amp;M Weighting Factor'!$B$31, 0))))))</f>
        <v>0.2</v>
      </c>
      <c r="K115" s="942">
        <f t="shared" si="259"/>
        <v>0</v>
      </c>
      <c r="L115" s="412">
        <f t="shared" si="260"/>
        <v>0</v>
      </c>
      <c r="M115" s="484">
        <f t="shared" si="261"/>
        <v>0</v>
      </c>
      <c r="N115" s="374">
        <f>'WP1 Lighting Invetory'!J116</f>
        <v>0</v>
      </c>
      <c r="O115" s="489">
        <f t="shared" si="262"/>
        <v>78.75</v>
      </c>
      <c r="P115" s="631">
        <f>'JAP-5 Unitized Lighting Costs'!D$21</f>
        <v>1.1760549751009928E-2</v>
      </c>
      <c r="Q115" s="631">
        <f>'JAP-5 Unitized Lighting Costs'!$D$45</f>
        <v>1.6887239205766267</v>
      </c>
      <c r="R115" s="631">
        <f>'JAP-5 Unitized Lighting Costs'!D$74</f>
        <v>2.3347618049905056E-2</v>
      </c>
      <c r="S115" s="631">
        <f>'JAP-5 Unitized Lighting Costs'!D$106</f>
        <v>6.7427002102556308</v>
      </c>
      <c r="T115" s="631">
        <f>'JAP-5 Unitized Lighting Costs'!$D$123</f>
        <v>5.3996051821243667E-2</v>
      </c>
      <c r="U115" s="417">
        <f t="shared" si="263"/>
        <v>0</v>
      </c>
      <c r="V115" s="417">
        <f t="shared" si="264"/>
        <v>0</v>
      </c>
      <c r="W115" s="417">
        <f t="shared" si="265"/>
        <v>1.8386249214300232</v>
      </c>
      <c r="X115" s="417">
        <f t="shared" si="266"/>
        <v>1.5171075473075168</v>
      </c>
      <c r="Y115" s="417">
        <f t="shared" si="267"/>
        <v>4.252189080922939</v>
      </c>
      <c r="Z115" s="138">
        <f t="shared" si="268"/>
        <v>7.6079215496604791</v>
      </c>
      <c r="AA115" s="349"/>
      <c r="AB115" s="340">
        <f t="shared" si="269"/>
        <v>0</v>
      </c>
      <c r="AC115" s="340">
        <f t="shared" si="270"/>
        <v>0</v>
      </c>
      <c r="AD115" s="340">
        <f t="shared" si="271"/>
        <v>2.3347618049905056E-2</v>
      </c>
      <c r="AE115" s="340">
        <f t="shared" si="272"/>
        <v>1.9264857743587514E-2</v>
      </c>
      <c r="AF115" s="340">
        <f t="shared" si="273"/>
        <v>5.3996051821243667E-2</v>
      </c>
      <c r="AG115" s="351">
        <f t="shared" si="274"/>
        <v>9.6608527614736234E-2</v>
      </c>
      <c r="AH115" s="364">
        <f t="shared" si="275"/>
        <v>0</v>
      </c>
      <c r="AI115" s="364">
        <f t="shared" si="276"/>
        <v>0</v>
      </c>
      <c r="AJ115" s="364">
        <f t="shared" si="277"/>
        <v>0</v>
      </c>
      <c r="AK115" s="364">
        <f t="shared" si="278"/>
        <v>0</v>
      </c>
      <c r="AL115" s="364">
        <f t="shared" si="279"/>
        <v>0</v>
      </c>
      <c r="AM115" s="364">
        <f t="shared" si="280"/>
        <v>0</v>
      </c>
      <c r="AN115" s="364">
        <f t="shared" si="281"/>
        <v>0</v>
      </c>
      <c r="AO115" s="364">
        <f t="shared" si="282"/>
        <v>0</v>
      </c>
      <c r="AP115" s="364">
        <f t="shared" si="283"/>
        <v>0</v>
      </c>
      <c r="AQ115" s="364">
        <f t="shared" si="284"/>
        <v>0</v>
      </c>
      <c r="AR115" s="364">
        <f t="shared" si="285"/>
        <v>0</v>
      </c>
      <c r="AS115" s="364">
        <f t="shared" si="286"/>
        <v>0</v>
      </c>
      <c r="AT115" s="383">
        <f t="shared" si="287"/>
        <v>0</v>
      </c>
    </row>
    <row r="116" spans="1:46">
      <c r="A116" s="176" t="str">
        <f>A114</f>
        <v>54E</v>
      </c>
      <c r="B116" s="101"/>
      <c r="C116" s="366" t="str">
        <f>'WP1 Lighting Invetory'!C117</f>
        <v>Light Emitting Diode</v>
      </c>
      <c r="D116" s="366" t="str">
        <f>'WP1 Lighting Invetory'!D117</f>
        <v>LED 240.01-270</v>
      </c>
      <c r="E116" s="366">
        <f>'WP1 Lighting Invetory'!E117</f>
        <v>255</v>
      </c>
      <c r="F116" s="366" t="str">
        <f>'WP1 Lighting Invetory'!G117</f>
        <v>Customer</v>
      </c>
      <c r="G116" s="521">
        <f>'WP1 Lighting Invetory'!H117</f>
        <v>10.583333333333334</v>
      </c>
      <c r="H116" s="993" t="s">
        <v>772</v>
      </c>
      <c r="I116" s="365" t="s">
        <v>236</v>
      </c>
      <c r="J116" s="380">
        <f>IF(C116="Light Emitting Diode",'WP10 O&amp;M Weighting Factor'!$B$26,IF('WP7 Condensed Sch. Level Costs'!C116="Sodium Vapor",'WP10 O&amp;M Weighting Factor'!$B$27,IF('WP7 Condensed Sch. Level Costs'!C116="Metal Halide",'WP10 O&amp;M Weighting Factor'!$B$28,IF('WP7 Condensed Sch. Level Costs'!C116="Mercury Vapor",'WP10 O&amp;M Weighting Factor'!$B$30,IF('WP7 Condensed Sch. Level Costs'!C116="Compact Flourescent",'WP10 O&amp;M Weighting Factor'!$B$29, IF(C116="Incandescent", 'WP10 O&amp;M Weighting Factor'!$B$31, 0))))))</f>
        <v>0.2</v>
      </c>
      <c r="K116" s="942">
        <f t="shared" si="259"/>
        <v>0</v>
      </c>
      <c r="L116" s="412">
        <f t="shared" si="260"/>
        <v>0</v>
      </c>
      <c r="M116" s="484">
        <f t="shared" si="261"/>
        <v>2.69875</v>
      </c>
      <c r="N116" s="374">
        <f>'WP1 Lighting Invetory'!J117</f>
        <v>11334.75</v>
      </c>
      <c r="O116" s="489">
        <f t="shared" si="262"/>
        <v>89.25</v>
      </c>
      <c r="P116" s="631">
        <f>'JAP-5 Unitized Lighting Costs'!D$21</f>
        <v>1.1760549751009928E-2</v>
      </c>
      <c r="Q116" s="631">
        <f>'JAP-5 Unitized Lighting Costs'!$D$45</f>
        <v>1.6887239205766267</v>
      </c>
      <c r="R116" s="631">
        <f>'JAP-5 Unitized Lighting Costs'!D$74</f>
        <v>2.3347618049905056E-2</v>
      </c>
      <c r="S116" s="631">
        <f>'JAP-5 Unitized Lighting Costs'!D$106</f>
        <v>6.7427002102556308</v>
      </c>
      <c r="T116" s="631">
        <f>'JAP-5 Unitized Lighting Costs'!$D$123</f>
        <v>5.3996051821243667E-2</v>
      </c>
      <c r="U116" s="417">
        <f t="shared" si="263"/>
        <v>0</v>
      </c>
      <c r="V116" s="417">
        <f t="shared" si="264"/>
        <v>0</v>
      </c>
      <c r="W116" s="417">
        <f t="shared" si="265"/>
        <v>2.0837749109540264</v>
      </c>
      <c r="X116" s="417">
        <f t="shared" si="266"/>
        <v>1.7193885536151858</v>
      </c>
      <c r="Y116" s="417">
        <f t="shared" si="267"/>
        <v>4.8191476250459973</v>
      </c>
      <c r="Z116" s="138">
        <f t="shared" si="268"/>
        <v>8.6223110896152093</v>
      </c>
      <c r="AA116" s="349"/>
      <c r="AB116" s="340">
        <f t="shared" si="269"/>
        <v>0</v>
      </c>
      <c r="AC116" s="340">
        <f t="shared" si="270"/>
        <v>0</v>
      </c>
      <c r="AD116" s="340">
        <f t="shared" si="271"/>
        <v>2.334761804990506E-2</v>
      </c>
      <c r="AE116" s="340">
        <f t="shared" si="272"/>
        <v>1.9264857743587518E-2</v>
      </c>
      <c r="AF116" s="340">
        <f t="shared" si="273"/>
        <v>5.3996051821243667E-2</v>
      </c>
      <c r="AG116" s="351">
        <f t="shared" si="274"/>
        <v>9.6608527614736234E-2</v>
      </c>
      <c r="AH116" s="364">
        <f t="shared" si="275"/>
        <v>0</v>
      </c>
      <c r="AI116" s="364">
        <f t="shared" si="276"/>
        <v>0</v>
      </c>
      <c r="AJ116" s="364">
        <f t="shared" si="277"/>
        <v>22.05328447426345</v>
      </c>
      <c r="AK116" s="364">
        <f t="shared" si="278"/>
        <v>18.196862192427385</v>
      </c>
      <c r="AL116" s="364">
        <f t="shared" si="279"/>
        <v>51.002645698403477</v>
      </c>
      <c r="AM116" s="364">
        <f t="shared" si="280"/>
        <v>91.252792365094308</v>
      </c>
      <c r="AN116" s="364">
        <f t="shared" si="281"/>
        <v>0</v>
      </c>
      <c r="AO116" s="364">
        <f t="shared" si="282"/>
        <v>0</v>
      </c>
      <c r="AP116" s="364">
        <f t="shared" si="283"/>
        <v>264.63941369116139</v>
      </c>
      <c r="AQ116" s="364">
        <f t="shared" si="284"/>
        <v>218.36234630912861</v>
      </c>
      <c r="AR116" s="364">
        <f t="shared" si="285"/>
        <v>612.03174838084169</v>
      </c>
      <c r="AS116" s="364">
        <f t="shared" si="286"/>
        <v>1095.0335083811317</v>
      </c>
      <c r="AT116" s="383">
        <f t="shared" si="287"/>
        <v>0</v>
      </c>
    </row>
    <row r="117" spans="1:46">
      <c r="A117" s="176" t="str">
        <f>A115</f>
        <v>54E</v>
      </c>
      <c r="B117" s="101"/>
      <c r="C117" s="366" t="str">
        <f>'WP1 Lighting Invetory'!C118</f>
        <v>Light Emitting Diode</v>
      </c>
      <c r="D117" s="366" t="str">
        <f>'WP1 Lighting Invetory'!D118</f>
        <v>LED 270.01-300</v>
      </c>
      <c r="E117" s="366">
        <f>'WP1 Lighting Invetory'!E118</f>
        <v>285</v>
      </c>
      <c r="F117" s="366" t="str">
        <f>'WP1 Lighting Invetory'!G118</f>
        <v>Customer</v>
      </c>
      <c r="G117" s="521">
        <f>'WP1 Lighting Invetory'!H118</f>
        <v>0</v>
      </c>
      <c r="H117" s="993" t="s">
        <v>772</v>
      </c>
      <c r="I117" s="365" t="s">
        <v>236</v>
      </c>
      <c r="J117" s="380">
        <f>IF(C117="Light Emitting Diode",'WP10 O&amp;M Weighting Factor'!$B$26,IF('WP7 Condensed Sch. Level Costs'!C117="Sodium Vapor",'WP10 O&amp;M Weighting Factor'!$B$27,IF('WP7 Condensed Sch. Level Costs'!C117="Metal Halide",'WP10 O&amp;M Weighting Factor'!$B$28,IF('WP7 Condensed Sch. Level Costs'!C117="Mercury Vapor",'WP10 O&amp;M Weighting Factor'!$B$30,IF('WP7 Condensed Sch. Level Costs'!C117="Compact Flourescent",'WP10 O&amp;M Weighting Factor'!$B$29, IF(C117="Incandescent", 'WP10 O&amp;M Weighting Factor'!$B$31, 0))))))</f>
        <v>0.2</v>
      </c>
      <c r="K117" s="942">
        <f t="shared" si="259"/>
        <v>0</v>
      </c>
      <c r="L117" s="412">
        <f t="shared" si="260"/>
        <v>0</v>
      </c>
      <c r="M117" s="484">
        <f t="shared" si="261"/>
        <v>0</v>
      </c>
      <c r="N117" s="374">
        <f>'WP1 Lighting Invetory'!J118</f>
        <v>0</v>
      </c>
      <c r="O117" s="489">
        <f t="shared" si="262"/>
        <v>99.75</v>
      </c>
      <c r="P117" s="631">
        <f>'JAP-5 Unitized Lighting Costs'!D$21</f>
        <v>1.1760549751009928E-2</v>
      </c>
      <c r="Q117" s="631">
        <f>'JAP-5 Unitized Lighting Costs'!$D$45</f>
        <v>1.6887239205766267</v>
      </c>
      <c r="R117" s="631">
        <f>'JAP-5 Unitized Lighting Costs'!D$74</f>
        <v>2.3347618049905056E-2</v>
      </c>
      <c r="S117" s="631">
        <f>'JAP-5 Unitized Lighting Costs'!D$106</f>
        <v>6.7427002102556308</v>
      </c>
      <c r="T117" s="631">
        <f>'JAP-5 Unitized Lighting Costs'!$D$123</f>
        <v>5.3996051821243667E-2</v>
      </c>
      <c r="U117" s="417">
        <f t="shared" si="263"/>
        <v>0</v>
      </c>
      <c r="V117" s="417">
        <f t="shared" si="264"/>
        <v>0</v>
      </c>
      <c r="W117" s="417">
        <f t="shared" si="265"/>
        <v>2.3289249004780292</v>
      </c>
      <c r="X117" s="417">
        <f t="shared" si="266"/>
        <v>1.9216695599228548</v>
      </c>
      <c r="Y117" s="417">
        <f t="shared" si="267"/>
        <v>5.3861061691690555</v>
      </c>
      <c r="Z117" s="138">
        <f t="shared" si="268"/>
        <v>9.6367006295699404</v>
      </c>
      <c r="AA117" s="349"/>
      <c r="AB117" s="340">
        <f t="shared" si="269"/>
        <v>0</v>
      </c>
      <c r="AC117" s="340">
        <f t="shared" si="270"/>
        <v>0</v>
      </c>
      <c r="AD117" s="340">
        <f t="shared" si="271"/>
        <v>2.3347618049905056E-2</v>
      </c>
      <c r="AE117" s="340">
        <f t="shared" si="272"/>
        <v>1.9264857743587518E-2</v>
      </c>
      <c r="AF117" s="340">
        <f t="shared" si="273"/>
        <v>5.3996051821243667E-2</v>
      </c>
      <c r="AG117" s="351">
        <f t="shared" si="274"/>
        <v>9.6608527614736234E-2</v>
      </c>
      <c r="AH117" s="364">
        <f t="shared" si="275"/>
        <v>0</v>
      </c>
      <c r="AI117" s="364">
        <f t="shared" si="276"/>
        <v>0</v>
      </c>
      <c r="AJ117" s="364">
        <f t="shared" si="277"/>
        <v>0</v>
      </c>
      <c r="AK117" s="364">
        <f t="shared" si="278"/>
        <v>0</v>
      </c>
      <c r="AL117" s="364">
        <f t="shared" si="279"/>
        <v>0</v>
      </c>
      <c r="AM117" s="364">
        <f t="shared" si="280"/>
        <v>0</v>
      </c>
      <c r="AN117" s="364">
        <f t="shared" si="281"/>
        <v>0</v>
      </c>
      <c r="AO117" s="364">
        <f t="shared" si="282"/>
        <v>0</v>
      </c>
      <c r="AP117" s="364">
        <f t="shared" si="283"/>
        <v>0</v>
      </c>
      <c r="AQ117" s="364">
        <f t="shared" si="284"/>
        <v>0</v>
      </c>
      <c r="AR117" s="364">
        <f t="shared" si="285"/>
        <v>0</v>
      </c>
      <c r="AS117" s="364">
        <f t="shared" si="286"/>
        <v>0</v>
      </c>
      <c r="AT117" s="383">
        <f t="shared" si="287"/>
        <v>0</v>
      </c>
    </row>
    <row r="118" spans="1:46">
      <c r="A118" s="344" t="s">
        <v>216</v>
      </c>
      <c r="B118" s="345"/>
      <c r="C118" s="347"/>
      <c r="D118" s="346"/>
      <c r="E118" s="357"/>
      <c r="F118" s="346"/>
      <c r="G118" s="520"/>
      <c r="H118" s="388"/>
      <c r="I118" s="347"/>
      <c r="J118" s="346"/>
      <c r="K118" s="945"/>
      <c r="L118" s="388"/>
      <c r="M118" s="483"/>
      <c r="N118" s="373"/>
      <c r="O118" s="355"/>
      <c r="P118" s="630"/>
      <c r="Q118" s="630"/>
      <c r="R118" s="630"/>
      <c r="S118" s="630"/>
      <c r="T118" s="630"/>
      <c r="U118" s="386"/>
      <c r="V118" s="386"/>
      <c r="W118" s="386"/>
      <c r="X118" s="386"/>
      <c r="Y118" s="386"/>
      <c r="Z118" s="386"/>
      <c r="AA118" s="349"/>
      <c r="AB118" s="350"/>
    </row>
    <row r="119" spans="1:46">
      <c r="A119" s="377" t="s">
        <v>150</v>
      </c>
      <c r="B119" s="99" t="s">
        <v>779</v>
      </c>
      <c r="C119" s="366" t="str">
        <f>'WP1 Lighting Invetory'!C120</f>
        <v>Sodium Vapor</v>
      </c>
      <c r="D119" s="366" t="str">
        <f>'WP1 Lighting Invetory'!D120</f>
        <v>SV 070</v>
      </c>
      <c r="E119" s="366">
        <f>'WP1 Lighting Invetory'!E120</f>
        <v>70</v>
      </c>
      <c r="F119" s="366" t="str">
        <f>'WP1 Lighting Invetory'!G120</f>
        <v>Company</v>
      </c>
      <c r="G119" s="521">
        <f>'WP1 Lighting Invetory'!H120</f>
        <v>17.75</v>
      </c>
      <c r="H119" s="641">
        <f>'WP9 Sodium Vapor Cost Est.'!$D$21</f>
        <v>870.34</v>
      </c>
      <c r="I119" s="365" t="s">
        <v>210</v>
      </c>
      <c r="J119" s="380">
        <f>IF(C119="Light Emitting Diode",'WP10 O&amp;M Weighting Factor'!$B$26,IF('WP7 Condensed Sch. Level Costs'!C119="Sodium Vapor",'WP10 O&amp;M Weighting Factor'!$B$27,IF('WP7 Condensed Sch. Level Costs'!C119="Metal Halide",'WP10 O&amp;M Weighting Factor'!$B$28,IF('WP7 Condensed Sch. Level Costs'!C119="Mercury Vapor",'WP10 O&amp;M Weighting Factor'!$B$30,IF('WP7 Condensed Sch. Level Costs'!C119="Compact Flourescent",'WP10 O&amp;M Weighting Factor'!$B$29, IF(C119="Incandescent", 'WP10 O&amp;M Weighting Factor'!$B$31, 0))))))</f>
        <v>1</v>
      </c>
      <c r="K119" s="942">
        <f t="shared" ref="K119:K124" si="289">IF(I119="Yes",G119*J119,0)</f>
        <v>17.75</v>
      </c>
      <c r="L119" s="412">
        <f t="shared" ref="L119:L124" si="290">IF(F119="Company", G119*H119,0)</f>
        <v>15448.535</v>
      </c>
      <c r="M119" s="484">
        <f t="shared" ref="M119:M124" si="291">E119*G119/1000</f>
        <v>1.2424999999999999</v>
      </c>
      <c r="N119" s="374">
        <f>'WP1 Lighting Invetory'!J120</f>
        <v>5218.5000000000009</v>
      </c>
      <c r="O119" s="489">
        <f t="shared" ref="O119:O124" si="292">E119*4200/1000/12</f>
        <v>24.5</v>
      </c>
      <c r="P119" s="631">
        <f>'JAP-5 Unitized Lighting Costs'!D$21</f>
        <v>1.1760549751009928E-2</v>
      </c>
      <c r="Q119" s="631">
        <f>'JAP-5 Unitized Lighting Costs'!$D$45</f>
        <v>1.6887239205766267</v>
      </c>
      <c r="R119" s="631">
        <f>'JAP-5 Unitized Lighting Costs'!D$74</f>
        <v>2.3347618049905056E-2</v>
      </c>
      <c r="S119" s="631">
        <f>'JAP-5 Unitized Lighting Costs'!$D$116</f>
        <v>6.9014896121640978</v>
      </c>
      <c r="T119" s="631">
        <f>'JAP-5 Unitized Lighting Costs'!$D$123</f>
        <v>5.3996051821243667E-2</v>
      </c>
      <c r="U119" s="417">
        <f t="shared" ref="U119:U124" si="293">IF(F119="Company", H119*P119, 0)</f>
        <v>10.235676870293981</v>
      </c>
      <c r="V119" s="417">
        <f t="shared" ref="V119:V124" si="294">IF(I119="yes", J119*Q119, 0)</f>
        <v>1.6887239205766267</v>
      </c>
      <c r="W119" s="417">
        <f t="shared" ref="W119:W124" si="295">R119*O119</f>
        <v>0.5720166422226739</v>
      </c>
      <c r="X119" s="417">
        <f t="shared" ref="X119:X124" si="296">E119*S119/1000</f>
        <v>0.48310427285148683</v>
      </c>
      <c r="Y119" s="417">
        <f t="shared" ref="Y119:Y124" si="297">O119*T119</f>
        <v>1.3229032696204699</v>
      </c>
      <c r="Z119" s="138">
        <f t="shared" ref="Z119:Z124" si="298">SUM(U119:Y119)</f>
        <v>14.302424975565238</v>
      </c>
      <c r="AA119" s="349"/>
      <c r="AB119" s="340">
        <f t="shared" ref="AB119:AB124" si="299">IFERROR(U119/O119,0)</f>
        <v>0.4177827293997543</v>
      </c>
      <c r="AC119" s="340">
        <f t="shared" ref="AC119:AC124" si="300">IFERROR(V119/O119,0)</f>
        <v>6.89275069623113E-2</v>
      </c>
      <c r="AD119" s="340">
        <f t="shared" ref="AD119:AD124" si="301">IFERROR(W119/O119,0)</f>
        <v>2.3347618049905056E-2</v>
      </c>
      <c r="AE119" s="340">
        <f t="shared" ref="AE119:AE124" si="302">IFERROR(X119/O119,0)</f>
        <v>1.971854174904028E-2</v>
      </c>
      <c r="AF119" s="340">
        <f t="shared" ref="AF119:AF124" si="303">IFERROR(Y119/O119,0)</f>
        <v>5.3996051821243667E-2</v>
      </c>
      <c r="AG119" s="351">
        <f t="shared" ref="AG119:AG124" si="304">SUM(AB119:AF119)</f>
        <v>0.58377244798225469</v>
      </c>
      <c r="AH119" s="364">
        <f t="shared" ref="AH119:AH124" si="305">(U119*$G119)</f>
        <v>181.68326444771816</v>
      </c>
      <c r="AI119" s="364">
        <f t="shared" ref="AI119:AI124" si="306">(V119*$G119)</f>
        <v>29.974849590235124</v>
      </c>
      <c r="AJ119" s="364">
        <f t="shared" ref="AJ119:AJ124" si="307">(W119*$G119)</f>
        <v>10.153295399452462</v>
      </c>
      <c r="AK119" s="364">
        <f t="shared" ref="AK119:AK124" si="308">(X119*$G119)</f>
        <v>8.5751008431138906</v>
      </c>
      <c r="AL119" s="364">
        <f t="shared" ref="AL119:AL124" si="309">(Y119*$G119)</f>
        <v>23.481533035763341</v>
      </c>
      <c r="AM119" s="364">
        <f t="shared" ref="AM119:AM124" si="310">SUM(AH119:AL119)</f>
        <v>253.86804331628298</v>
      </c>
      <c r="AN119" s="364">
        <f t="shared" ref="AN119:AS124" si="311">AH119*12</f>
        <v>2180.1991733726181</v>
      </c>
      <c r="AO119" s="364">
        <f t="shared" si="311"/>
        <v>359.69819508282148</v>
      </c>
      <c r="AP119" s="364">
        <f t="shared" si="311"/>
        <v>121.83954479342955</v>
      </c>
      <c r="AQ119" s="364">
        <f t="shared" si="311"/>
        <v>102.90121011736669</v>
      </c>
      <c r="AR119" s="364">
        <f t="shared" si="311"/>
        <v>281.77839642916013</v>
      </c>
      <c r="AS119" s="364">
        <f t="shared" si="311"/>
        <v>3046.4165197953957</v>
      </c>
      <c r="AT119" s="383">
        <f t="shared" ref="AT119:AT124" si="312">Z119*G119-AM119</f>
        <v>0</v>
      </c>
    </row>
    <row r="120" spans="1:46">
      <c r="A120" s="378" t="str">
        <f>+A119</f>
        <v>55E &amp; 56E</v>
      </c>
      <c r="B120" s="99" t="s">
        <v>779</v>
      </c>
      <c r="C120" s="366" t="str">
        <f>'WP1 Lighting Invetory'!C121</f>
        <v>Sodium Vapor</v>
      </c>
      <c r="D120" s="366" t="str">
        <f>'WP1 Lighting Invetory'!D121</f>
        <v>SV 100</v>
      </c>
      <c r="E120" s="366">
        <f>'WP1 Lighting Invetory'!E121</f>
        <v>100</v>
      </c>
      <c r="F120" s="366" t="str">
        <f>'WP1 Lighting Invetory'!G121</f>
        <v>Company</v>
      </c>
      <c r="G120" s="521">
        <f>'WP1 Lighting Invetory'!H121</f>
        <v>3896.6666666666665</v>
      </c>
      <c r="H120" s="641">
        <f>'WP9 Sodium Vapor Cost Est.'!$D$23</f>
        <v>821.04</v>
      </c>
      <c r="I120" s="365" t="s">
        <v>210</v>
      </c>
      <c r="J120" s="380">
        <f>IF(C120="Light Emitting Diode",'WP10 O&amp;M Weighting Factor'!$B$26,IF('WP7 Condensed Sch. Level Costs'!C120="Sodium Vapor",'WP10 O&amp;M Weighting Factor'!$B$27,IF('WP7 Condensed Sch. Level Costs'!C120="Metal Halide",'WP10 O&amp;M Weighting Factor'!$B$28,IF('WP7 Condensed Sch. Level Costs'!C120="Mercury Vapor",'WP10 O&amp;M Weighting Factor'!$B$30,IF('WP7 Condensed Sch. Level Costs'!C120="Compact Flourescent",'WP10 O&amp;M Weighting Factor'!$B$29, IF(C120="Incandescent", 'WP10 O&amp;M Weighting Factor'!$B$31, 0))))))</f>
        <v>1</v>
      </c>
      <c r="K120" s="942">
        <f t="shared" si="289"/>
        <v>3896.6666666666665</v>
      </c>
      <c r="L120" s="412">
        <f t="shared" si="290"/>
        <v>3199319.1999999997</v>
      </c>
      <c r="M120" s="484">
        <f t="shared" si="291"/>
        <v>389.66666666666663</v>
      </c>
      <c r="N120" s="374">
        <f>'WP1 Lighting Invetory'!J121</f>
        <v>1636600</v>
      </c>
      <c r="O120" s="489">
        <f t="shared" si="292"/>
        <v>35</v>
      </c>
      <c r="P120" s="631">
        <f>'JAP-5 Unitized Lighting Costs'!D$21</f>
        <v>1.1760549751009928E-2</v>
      </c>
      <c r="Q120" s="631">
        <f>'JAP-5 Unitized Lighting Costs'!$D$45</f>
        <v>1.6887239205766267</v>
      </c>
      <c r="R120" s="631">
        <f>'JAP-5 Unitized Lighting Costs'!D$74</f>
        <v>2.3347618049905056E-2</v>
      </c>
      <c r="S120" s="631">
        <f>'JAP-5 Unitized Lighting Costs'!$D$116</f>
        <v>6.9014896121640978</v>
      </c>
      <c r="T120" s="631">
        <f>'JAP-5 Unitized Lighting Costs'!$D$123</f>
        <v>5.3996051821243667E-2</v>
      </c>
      <c r="U120" s="417">
        <f t="shared" si="293"/>
        <v>9.6558817675691913</v>
      </c>
      <c r="V120" s="417">
        <f t="shared" si="294"/>
        <v>1.6887239205766267</v>
      </c>
      <c r="W120" s="417">
        <f t="shared" si="295"/>
        <v>0.81716663174667692</v>
      </c>
      <c r="X120" s="417">
        <f t="shared" si="296"/>
        <v>0.69014896121640978</v>
      </c>
      <c r="Y120" s="417">
        <f t="shared" si="297"/>
        <v>1.8898618137435284</v>
      </c>
      <c r="Z120" s="138">
        <f t="shared" si="298"/>
        <v>14.741783094852433</v>
      </c>
      <c r="AA120" s="349"/>
      <c r="AB120" s="340">
        <f t="shared" si="299"/>
        <v>0.27588233621626262</v>
      </c>
      <c r="AC120" s="340">
        <f t="shared" si="300"/>
        <v>4.8249254873617906E-2</v>
      </c>
      <c r="AD120" s="340">
        <f t="shared" si="301"/>
        <v>2.3347618049905056E-2</v>
      </c>
      <c r="AE120" s="340">
        <f t="shared" si="302"/>
        <v>1.971854174904028E-2</v>
      </c>
      <c r="AF120" s="340">
        <f t="shared" si="303"/>
        <v>5.3996051821243667E-2</v>
      </c>
      <c r="AG120" s="351">
        <f t="shared" si="304"/>
        <v>0.42119380271006956</v>
      </c>
      <c r="AH120" s="364">
        <f t="shared" si="305"/>
        <v>37625.752620961277</v>
      </c>
      <c r="AI120" s="364">
        <f t="shared" si="306"/>
        <v>6580.3942105135884</v>
      </c>
      <c r="AJ120" s="364">
        <f t="shared" si="307"/>
        <v>3184.225975039551</v>
      </c>
      <c r="AK120" s="364">
        <f t="shared" si="308"/>
        <v>2689.2804522066099</v>
      </c>
      <c r="AL120" s="364">
        <f t="shared" si="309"/>
        <v>7364.1615342206151</v>
      </c>
      <c r="AM120" s="364">
        <f t="shared" si="310"/>
        <v>57443.814792941637</v>
      </c>
      <c r="AN120" s="364">
        <f t="shared" si="311"/>
        <v>451509.03145153529</v>
      </c>
      <c r="AO120" s="364">
        <f t="shared" si="311"/>
        <v>78964.730526163068</v>
      </c>
      <c r="AP120" s="364">
        <f t="shared" si="311"/>
        <v>38210.711700474611</v>
      </c>
      <c r="AQ120" s="364">
        <f t="shared" si="311"/>
        <v>32271.365426479319</v>
      </c>
      <c r="AR120" s="364">
        <f t="shared" si="311"/>
        <v>88369.938410647388</v>
      </c>
      <c r="AS120" s="364">
        <f t="shared" si="311"/>
        <v>689325.77751529962</v>
      </c>
      <c r="AT120" s="383">
        <f t="shared" si="312"/>
        <v>0</v>
      </c>
    </row>
    <row r="121" spans="1:46">
      <c r="A121" s="378" t="str">
        <f>+A120</f>
        <v>55E &amp; 56E</v>
      </c>
      <c r="B121" s="99" t="s">
        <v>779</v>
      </c>
      <c r="C121" s="366" t="str">
        <f>'WP1 Lighting Invetory'!C122</f>
        <v>Sodium Vapor</v>
      </c>
      <c r="D121" s="366" t="str">
        <f>'WP1 Lighting Invetory'!D122</f>
        <v>SV 150</v>
      </c>
      <c r="E121" s="366">
        <f>'WP1 Lighting Invetory'!E122</f>
        <v>150</v>
      </c>
      <c r="F121" s="366" t="str">
        <f>'WP1 Lighting Invetory'!G122</f>
        <v>Company</v>
      </c>
      <c r="G121" s="521">
        <f>'WP1 Lighting Invetory'!H122</f>
        <v>520.33333333333337</v>
      </c>
      <c r="H121" s="641">
        <f>'WP9 Sodium Vapor Cost Est.'!$D$24</f>
        <v>822.4</v>
      </c>
      <c r="I121" s="365" t="s">
        <v>210</v>
      </c>
      <c r="J121" s="380">
        <f>IF(C121="Light Emitting Diode",'WP10 O&amp;M Weighting Factor'!$B$26,IF('WP7 Condensed Sch. Level Costs'!C121="Sodium Vapor",'WP10 O&amp;M Weighting Factor'!$B$27,IF('WP7 Condensed Sch. Level Costs'!C121="Metal Halide",'WP10 O&amp;M Weighting Factor'!$B$28,IF('WP7 Condensed Sch. Level Costs'!C121="Mercury Vapor",'WP10 O&amp;M Weighting Factor'!$B$30,IF('WP7 Condensed Sch. Level Costs'!C121="Compact Flourescent",'WP10 O&amp;M Weighting Factor'!$B$29, IF(C121="Incandescent", 'WP10 O&amp;M Weighting Factor'!$B$31, 0))))))</f>
        <v>1</v>
      </c>
      <c r="K121" s="942">
        <f t="shared" si="289"/>
        <v>520.33333333333337</v>
      </c>
      <c r="L121" s="412">
        <f t="shared" si="290"/>
        <v>427922.13333333336</v>
      </c>
      <c r="M121" s="484">
        <f t="shared" si="291"/>
        <v>78.05</v>
      </c>
      <c r="N121" s="374">
        <f>'WP1 Lighting Invetory'!J122</f>
        <v>327810</v>
      </c>
      <c r="O121" s="489">
        <f t="shared" si="292"/>
        <v>52.5</v>
      </c>
      <c r="P121" s="631">
        <f>'JAP-5 Unitized Lighting Costs'!D$21</f>
        <v>1.1760549751009928E-2</v>
      </c>
      <c r="Q121" s="631">
        <f>'JAP-5 Unitized Lighting Costs'!$D$45</f>
        <v>1.6887239205766267</v>
      </c>
      <c r="R121" s="631">
        <f>'JAP-5 Unitized Lighting Costs'!D$74</f>
        <v>2.3347618049905056E-2</v>
      </c>
      <c r="S121" s="631">
        <f>'JAP-5 Unitized Lighting Costs'!$D$116</f>
        <v>6.9014896121640978</v>
      </c>
      <c r="T121" s="631">
        <f>'JAP-5 Unitized Lighting Costs'!$D$123</f>
        <v>5.3996051821243667E-2</v>
      </c>
      <c r="U121" s="417">
        <f t="shared" si="293"/>
        <v>9.6718761152305639</v>
      </c>
      <c r="V121" s="417">
        <f t="shared" si="294"/>
        <v>1.6887239205766267</v>
      </c>
      <c r="W121" s="417">
        <f t="shared" si="295"/>
        <v>1.2257499476200155</v>
      </c>
      <c r="X121" s="417">
        <f t="shared" si="296"/>
        <v>1.0352234418246147</v>
      </c>
      <c r="Y121" s="417">
        <f t="shared" si="297"/>
        <v>2.8347927206152925</v>
      </c>
      <c r="Z121" s="138">
        <f t="shared" si="298"/>
        <v>16.456366145867111</v>
      </c>
      <c r="AA121" s="349"/>
      <c r="AB121" s="340">
        <f t="shared" si="299"/>
        <v>0.1842262117186774</v>
      </c>
      <c r="AC121" s="340">
        <f t="shared" si="300"/>
        <v>3.2166169915745273E-2</v>
      </c>
      <c r="AD121" s="340">
        <f t="shared" si="301"/>
        <v>2.3347618049905056E-2</v>
      </c>
      <c r="AE121" s="340">
        <f t="shared" si="302"/>
        <v>1.971854174904028E-2</v>
      </c>
      <c r="AF121" s="340">
        <f t="shared" si="303"/>
        <v>5.3996051821243667E-2</v>
      </c>
      <c r="AG121" s="351">
        <f t="shared" si="304"/>
        <v>0.31345459325461167</v>
      </c>
      <c r="AH121" s="364">
        <f t="shared" si="305"/>
        <v>5032.5995386249706</v>
      </c>
      <c r="AI121" s="364">
        <f t="shared" si="306"/>
        <v>878.69934667337145</v>
      </c>
      <c r="AJ121" s="364">
        <f t="shared" si="307"/>
        <v>637.79855607828142</v>
      </c>
      <c r="AK121" s="364">
        <f t="shared" si="308"/>
        <v>538.66126422940783</v>
      </c>
      <c r="AL121" s="364">
        <f t="shared" si="309"/>
        <v>1475.037145626824</v>
      </c>
      <c r="AM121" s="364">
        <f t="shared" si="310"/>
        <v>8562.7958512328551</v>
      </c>
      <c r="AN121" s="364">
        <f t="shared" si="311"/>
        <v>60391.194463499647</v>
      </c>
      <c r="AO121" s="364">
        <f t="shared" si="311"/>
        <v>10544.392160080457</v>
      </c>
      <c r="AP121" s="364">
        <f t="shared" si="311"/>
        <v>7653.5826729393775</v>
      </c>
      <c r="AQ121" s="364">
        <f t="shared" si="311"/>
        <v>6463.935170752894</v>
      </c>
      <c r="AR121" s="364">
        <f t="shared" si="311"/>
        <v>17700.445747521888</v>
      </c>
      <c r="AS121" s="364">
        <f t="shared" si="311"/>
        <v>102753.55021479426</v>
      </c>
      <c r="AT121" s="383">
        <f t="shared" si="312"/>
        <v>0</v>
      </c>
    </row>
    <row r="122" spans="1:46">
      <c r="A122" s="378" t="str">
        <f>+A121</f>
        <v>55E &amp; 56E</v>
      </c>
      <c r="B122" s="99" t="s">
        <v>779</v>
      </c>
      <c r="C122" s="366" t="str">
        <f>'WP1 Lighting Invetory'!C123</f>
        <v>Sodium Vapor</v>
      </c>
      <c r="D122" s="366" t="str">
        <f>'WP1 Lighting Invetory'!D123</f>
        <v>SV 200</v>
      </c>
      <c r="E122" s="366">
        <f>'WP1 Lighting Invetory'!E123</f>
        <v>200</v>
      </c>
      <c r="F122" s="366" t="str">
        <f>'WP1 Lighting Invetory'!G123</f>
        <v>Company</v>
      </c>
      <c r="G122" s="521">
        <f>'WP1 Lighting Invetory'!H123</f>
        <v>1121.3333333333333</v>
      </c>
      <c r="H122" s="641">
        <f>'WP9 Sodium Vapor Cost Est.'!$D$26</f>
        <v>869.01</v>
      </c>
      <c r="I122" s="365" t="s">
        <v>210</v>
      </c>
      <c r="J122" s="380">
        <f>IF(C122="Light Emitting Diode",'WP10 O&amp;M Weighting Factor'!$B$26,IF('WP7 Condensed Sch. Level Costs'!C122="Sodium Vapor",'WP10 O&amp;M Weighting Factor'!$B$27,IF('WP7 Condensed Sch. Level Costs'!C122="Metal Halide",'WP10 O&amp;M Weighting Factor'!$B$28,IF('WP7 Condensed Sch. Level Costs'!C122="Mercury Vapor",'WP10 O&amp;M Weighting Factor'!$B$30,IF('WP7 Condensed Sch. Level Costs'!C122="Compact Flourescent",'WP10 O&amp;M Weighting Factor'!$B$29, IF(C122="Incandescent", 'WP10 O&amp;M Weighting Factor'!$B$31, 0))))))</f>
        <v>1</v>
      </c>
      <c r="K122" s="942">
        <f t="shared" si="289"/>
        <v>1121.3333333333333</v>
      </c>
      <c r="L122" s="412">
        <f t="shared" si="290"/>
        <v>974449.87999999989</v>
      </c>
      <c r="M122" s="484">
        <f t="shared" si="291"/>
        <v>224.26666666666665</v>
      </c>
      <c r="N122" s="374">
        <f>'WP1 Lighting Invetory'!J123</f>
        <v>941920</v>
      </c>
      <c r="O122" s="489">
        <f t="shared" si="292"/>
        <v>70</v>
      </c>
      <c r="P122" s="631">
        <f>'JAP-5 Unitized Lighting Costs'!D$21</f>
        <v>1.1760549751009928E-2</v>
      </c>
      <c r="Q122" s="631">
        <f>'JAP-5 Unitized Lighting Costs'!$D$45</f>
        <v>1.6887239205766267</v>
      </c>
      <c r="R122" s="631">
        <f>'JAP-5 Unitized Lighting Costs'!D$74</f>
        <v>2.3347618049905056E-2</v>
      </c>
      <c r="S122" s="631">
        <f>'JAP-5 Unitized Lighting Costs'!$D$116</f>
        <v>6.9014896121640978</v>
      </c>
      <c r="T122" s="631">
        <f>'JAP-5 Unitized Lighting Costs'!$D$123</f>
        <v>5.3996051821243667E-2</v>
      </c>
      <c r="U122" s="417">
        <f t="shared" si="293"/>
        <v>10.220035339125138</v>
      </c>
      <c r="V122" s="417">
        <f t="shared" si="294"/>
        <v>1.6887239205766267</v>
      </c>
      <c r="W122" s="417">
        <f t="shared" si="295"/>
        <v>1.6343332634933538</v>
      </c>
      <c r="X122" s="417">
        <f t="shared" si="296"/>
        <v>1.3802979224328196</v>
      </c>
      <c r="Y122" s="417">
        <f t="shared" si="297"/>
        <v>3.7797236274870567</v>
      </c>
      <c r="Z122" s="138">
        <f t="shared" si="298"/>
        <v>18.703114073114996</v>
      </c>
      <c r="AA122" s="349"/>
      <c r="AB122" s="340">
        <f t="shared" si="299"/>
        <v>0.14600050484464483</v>
      </c>
      <c r="AC122" s="340">
        <f t="shared" si="300"/>
        <v>2.4124627436808953E-2</v>
      </c>
      <c r="AD122" s="340">
        <f t="shared" si="301"/>
        <v>2.3347618049905056E-2</v>
      </c>
      <c r="AE122" s="340">
        <f t="shared" si="302"/>
        <v>1.971854174904028E-2</v>
      </c>
      <c r="AF122" s="340">
        <f t="shared" si="303"/>
        <v>5.3996051821243667E-2</v>
      </c>
      <c r="AG122" s="351">
        <f t="shared" si="304"/>
        <v>0.26718734390164278</v>
      </c>
      <c r="AH122" s="364">
        <f t="shared" si="305"/>
        <v>11460.066293605654</v>
      </c>
      <c r="AI122" s="364">
        <f t="shared" si="306"/>
        <v>1893.622422939924</v>
      </c>
      <c r="AJ122" s="364">
        <f t="shared" si="307"/>
        <v>1832.6323661305473</v>
      </c>
      <c r="AK122" s="364">
        <f t="shared" si="308"/>
        <v>1547.7740703546683</v>
      </c>
      <c r="AL122" s="364">
        <f t="shared" si="309"/>
        <v>4238.3300942888191</v>
      </c>
      <c r="AM122" s="364">
        <f t="shared" si="310"/>
        <v>20972.425247319614</v>
      </c>
      <c r="AN122" s="364">
        <f t="shared" si="311"/>
        <v>137520.79552326785</v>
      </c>
      <c r="AO122" s="364">
        <f t="shared" si="311"/>
        <v>22723.469075279088</v>
      </c>
      <c r="AP122" s="364">
        <f t="shared" si="311"/>
        <v>21991.58839356657</v>
      </c>
      <c r="AQ122" s="364">
        <f t="shared" si="311"/>
        <v>18573.288844256022</v>
      </c>
      <c r="AR122" s="364">
        <f t="shared" si="311"/>
        <v>50859.961131465825</v>
      </c>
      <c r="AS122" s="364">
        <f t="shared" si="311"/>
        <v>251669.10296783538</v>
      </c>
      <c r="AT122" s="383">
        <f t="shared" si="312"/>
        <v>0</v>
      </c>
    </row>
    <row r="123" spans="1:46">
      <c r="A123" s="378" t="str">
        <f>+A122</f>
        <v>55E &amp; 56E</v>
      </c>
      <c r="B123" s="99" t="s">
        <v>779</v>
      </c>
      <c r="C123" s="366" t="str">
        <f>'WP1 Lighting Invetory'!C124</f>
        <v>Sodium Vapor</v>
      </c>
      <c r="D123" s="366" t="str">
        <f>'WP1 Lighting Invetory'!D124</f>
        <v>SV 250</v>
      </c>
      <c r="E123" s="366">
        <f>'WP1 Lighting Invetory'!E124</f>
        <v>250</v>
      </c>
      <c r="F123" s="366" t="str">
        <f>'WP1 Lighting Invetory'!G124</f>
        <v>Company</v>
      </c>
      <c r="G123" s="521">
        <f>'WP1 Lighting Invetory'!H124</f>
        <v>118.08333333333333</v>
      </c>
      <c r="H123" s="641">
        <f>'WP9 Sodium Vapor Cost Est.'!$D$27</f>
        <v>884.18</v>
      </c>
      <c r="I123" s="365" t="s">
        <v>210</v>
      </c>
      <c r="J123" s="380">
        <f>IF(C123="Light Emitting Diode",'WP10 O&amp;M Weighting Factor'!$B$26,IF('WP7 Condensed Sch. Level Costs'!C123="Sodium Vapor",'WP10 O&amp;M Weighting Factor'!$B$27,IF('WP7 Condensed Sch. Level Costs'!C123="Metal Halide",'WP10 O&amp;M Weighting Factor'!$B$28,IF('WP7 Condensed Sch. Level Costs'!C123="Mercury Vapor",'WP10 O&amp;M Weighting Factor'!$B$30,IF('WP7 Condensed Sch. Level Costs'!C123="Compact Flourescent",'WP10 O&amp;M Weighting Factor'!$B$29, IF(C123="Incandescent", 'WP10 O&amp;M Weighting Factor'!$B$31, 0))))))</f>
        <v>1</v>
      </c>
      <c r="K123" s="942">
        <f t="shared" si="289"/>
        <v>118.08333333333333</v>
      </c>
      <c r="L123" s="412">
        <f t="shared" si="290"/>
        <v>104406.92166666666</v>
      </c>
      <c r="M123" s="484">
        <f t="shared" si="291"/>
        <v>29.520833333333332</v>
      </c>
      <c r="N123" s="374">
        <f>'WP1 Lighting Invetory'!J124</f>
        <v>123987.5</v>
      </c>
      <c r="O123" s="489">
        <f t="shared" si="292"/>
        <v>87.5</v>
      </c>
      <c r="P123" s="631">
        <f>'JAP-5 Unitized Lighting Costs'!D$21</f>
        <v>1.1760549751009928E-2</v>
      </c>
      <c r="Q123" s="631">
        <f>'JAP-5 Unitized Lighting Costs'!$D$45</f>
        <v>1.6887239205766267</v>
      </c>
      <c r="R123" s="631">
        <f>'JAP-5 Unitized Lighting Costs'!D$74</f>
        <v>2.3347618049905056E-2</v>
      </c>
      <c r="S123" s="631">
        <f>'JAP-5 Unitized Lighting Costs'!$D$116</f>
        <v>6.9014896121640978</v>
      </c>
      <c r="T123" s="631">
        <f>'JAP-5 Unitized Lighting Costs'!$D$123</f>
        <v>5.3996051821243667E-2</v>
      </c>
      <c r="U123" s="417">
        <f t="shared" si="293"/>
        <v>10.398442878847957</v>
      </c>
      <c r="V123" s="417">
        <f t="shared" si="294"/>
        <v>1.6887239205766267</v>
      </c>
      <c r="W123" s="417">
        <f t="shared" si="295"/>
        <v>2.0429165793666924</v>
      </c>
      <c r="X123" s="417">
        <f t="shared" si="296"/>
        <v>1.7253724030410245</v>
      </c>
      <c r="Y123" s="417">
        <f t="shared" si="297"/>
        <v>4.7246545343588204</v>
      </c>
      <c r="Z123" s="138">
        <f t="shared" si="298"/>
        <v>20.580110316191121</v>
      </c>
      <c r="AA123" s="349"/>
      <c r="AB123" s="340">
        <f t="shared" si="299"/>
        <v>0.1188393471868338</v>
      </c>
      <c r="AC123" s="340">
        <f t="shared" si="300"/>
        <v>1.9299701949447162E-2</v>
      </c>
      <c r="AD123" s="340">
        <f t="shared" si="301"/>
        <v>2.3347618049905056E-2</v>
      </c>
      <c r="AE123" s="340">
        <f t="shared" si="302"/>
        <v>1.971854174904028E-2</v>
      </c>
      <c r="AF123" s="340">
        <f t="shared" si="303"/>
        <v>5.399605182124366E-2</v>
      </c>
      <c r="AG123" s="351">
        <f t="shared" si="304"/>
        <v>0.23520126075646997</v>
      </c>
      <c r="AH123" s="364">
        <f t="shared" si="305"/>
        <v>1227.8827966106296</v>
      </c>
      <c r="AI123" s="364">
        <f t="shared" si="306"/>
        <v>199.41014962142333</v>
      </c>
      <c r="AJ123" s="364">
        <f t="shared" si="307"/>
        <v>241.23439941355025</v>
      </c>
      <c r="AK123" s="364">
        <f t="shared" si="308"/>
        <v>203.73772459242764</v>
      </c>
      <c r="AL123" s="364">
        <f t="shared" si="309"/>
        <v>557.90295626553734</v>
      </c>
      <c r="AM123" s="364">
        <f t="shared" si="310"/>
        <v>2430.1680265035684</v>
      </c>
      <c r="AN123" s="364">
        <f t="shared" si="311"/>
        <v>14734.593559327555</v>
      </c>
      <c r="AO123" s="364">
        <f t="shared" si="311"/>
        <v>2392.92179545708</v>
      </c>
      <c r="AP123" s="364">
        <f t="shared" si="311"/>
        <v>2894.812792962603</v>
      </c>
      <c r="AQ123" s="364">
        <f t="shared" si="311"/>
        <v>2444.8526951091317</v>
      </c>
      <c r="AR123" s="364">
        <f t="shared" si="311"/>
        <v>6694.8354751864481</v>
      </c>
      <c r="AS123" s="364">
        <f t="shared" si="311"/>
        <v>29162.016318042821</v>
      </c>
      <c r="AT123" s="383">
        <f t="shared" si="312"/>
        <v>0</v>
      </c>
    </row>
    <row r="124" spans="1:46">
      <c r="A124" s="378" t="str">
        <f>+A123</f>
        <v>55E &amp; 56E</v>
      </c>
      <c r="B124" s="99" t="s">
        <v>779</v>
      </c>
      <c r="C124" s="366" t="str">
        <f>'WP1 Lighting Invetory'!C125</f>
        <v>Sodium Vapor</v>
      </c>
      <c r="D124" s="366" t="str">
        <f>'WP1 Lighting Invetory'!D125</f>
        <v>SV 400</v>
      </c>
      <c r="E124" s="366">
        <f>'WP1 Lighting Invetory'!E125</f>
        <v>400</v>
      </c>
      <c r="F124" s="366" t="str">
        <f>'WP1 Lighting Invetory'!G125</f>
        <v>Company</v>
      </c>
      <c r="G124" s="521">
        <f>'WP1 Lighting Invetory'!H125</f>
        <v>49</v>
      </c>
      <c r="H124" s="641">
        <f>'WP9 Sodium Vapor Cost Est.'!$D$29</f>
        <v>984.66</v>
      </c>
      <c r="I124" s="365" t="s">
        <v>210</v>
      </c>
      <c r="J124" s="380">
        <f>IF(C124="Light Emitting Diode",'WP10 O&amp;M Weighting Factor'!$B$26,IF('WP7 Condensed Sch. Level Costs'!C124="Sodium Vapor",'WP10 O&amp;M Weighting Factor'!$B$27,IF('WP7 Condensed Sch. Level Costs'!C124="Metal Halide",'WP10 O&amp;M Weighting Factor'!$B$28,IF('WP7 Condensed Sch. Level Costs'!C124="Mercury Vapor",'WP10 O&amp;M Weighting Factor'!$B$30,IF('WP7 Condensed Sch. Level Costs'!C124="Compact Flourescent",'WP10 O&amp;M Weighting Factor'!$B$29, IF(C124="Incandescent", 'WP10 O&amp;M Weighting Factor'!$B$31, 0))))))</f>
        <v>1</v>
      </c>
      <c r="K124" s="942">
        <f t="shared" si="289"/>
        <v>49</v>
      </c>
      <c r="L124" s="412">
        <f t="shared" si="290"/>
        <v>48248.34</v>
      </c>
      <c r="M124" s="484">
        <f t="shared" si="291"/>
        <v>19.600000000000001</v>
      </c>
      <c r="N124" s="374">
        <f>'WP1 Lighting Invetory'!J125</f>
        <v>82320</v>
      </c>
      <c r="O124" s="489">
        <f t="shared" si="292"/>
        <v>140</v>
      </c>
      <c r="P124" s="631">
        <f>'JAP-5 Unitized Lighting Costs'!D$21</f>
        <v>1.1760549751009928E-2</v>
      </c>
      <c r="Q124" s="631">
        <f>'JAP-5 Unitized Lighting Costs'!$D$45</f>
        <v>1.6887239205766267</v>
      </c>
      <c r="R124" s="631">
        <f>'JAP-5 Unitized Lighting Costs'!D$74</f>
        <v>2.3347618049905056E-2</v>
      </c>
      <c r="S124" s="631">
        <f>'JAP-5 Unitized Lighting Costs'!$D$116</f>
        <v>6.9014896121640978</v>
      </c>
      <c r="T124" s="631">
        <f>'JAP-5 Unitized Lighting Costs'!$D$123</f>
        <v>5.3996051821243667E-2</v>
      </c>
      <c r="U124" s="417">
        <f t="shared" si="293"/>
        <v>11.580142917829436</v>
      </c>
      <c r="V124" s="417">
        <f t="shared" si="294"/>
        <v>1.6887239205766267</v>
      </c>
      <c r="W124" s="417">
        <f t="shared" si="295"/>
        <v>3.2686665269867077</v>
      </c>
      <c r="X124" s="417">
        <f t="shared" si="296"/>
        <v>2.7605958448656391</v>
      </c>
      <c r="Y124" s="417">
        <f t="shared" si="297"/>
        <v>7.5594472549741134</v>
      </c>
      <c r="Z124" s="138">
        <f t="shared" si="298"/>
        <v>26.857576465232523</v>
      </c>
      <c r="AA124" s="349"/>
      <c r="AB124" s="340">
        <f t="shared" si="299"/>
        <v>8.2715306555924545E-2</v>
      </c>
      <c r="AC124" s="340">
        <f t="shared" si="300"/>
        <v>1.2062313718404476E-2</v>
      </c>
      <c r="AD124" s="340">
        <f t="shared" si="301"/>
        <v>2.3347618049905056E-2</v>
      </c>
      <c r="AE124" s="340">
        <f t="shared" si="302"/>
        <v>1.971854174904028E-2</v>
      </c>
      <c r="AF124" s="340">
        <f t="shared" si="303"/>
        <v>5.3996051821243667E-2</v>
      </c>
      <c r="AG124" s="351">
        <f t="shared" si="304"/>
        <v>0.19183983189451803</v>
      </c>
      <c r="AH124" s="364">
        <f t="shared" si="305"/>
        <v>567.4270029736424</v>
      </c>
      <c r="AI124" s="364">
        <f t="shared" si="306"/>
        <v>82.747472108254712</v>
      </c>
      <c r="AJ124" s="364">
        <f t="shared" si="307"/>
        <v>160.16465982234868</v>
      </c>
      <c r="AK124" s="364">
        <f t="shared" si="308"/>
        <v>135.26919639841631</v>
      </c>
      <c r="AL124" s="364">
        <f t="shared" si="309"/>
        <v>370.41291549373153</v>
      </c>
      <c r="AM124" s="364">
        <f t="shared" si="310"/>
        <v>1316.0212467963936</v>
      </c>
      <c r="AN124" s="364">
        <f t="shared" si="311"/>
        <v>6809.1240356837088</v>
      </c>
      <c r="AO124" s="364">
        <f t="shared" si="311"/>
        <v>992.96966529905649</v>
      </c>
      <c r="AP124" s="364">
        <f t="shared" si="311"/>
        <v>1921.9759178681843</v>
      </c>
      <c r="AQ124" s="364">
        <f t="shared" si="311"/>
        <v>1623.2303567809959</v>
      </c>
      <c r="AR124" s="364">
        <f t="shared" si="311"/>
        <v>4444.9549859247782</v>
      </c>
      <c r="AS124" s="364">
        <f t="shared" si="311"/>
        <v>15792.254961556722</v>
      </c>
      <c r="AT124" s="383">
        <f t="shared" si="312"/>
        <v>0</v>
      </c>
    </row>
    <row r="125" spans="1:46">
      <c r="A125" s="378"/>
      <c r="B125" s="95"/>
      <c r="C125" s="366"/>
      <c r="D125" s="366"/>
      <c r="E125" s="366"/>
      <c r="F125" s="366"/>
      <c r="G125" s="521"/>
      <c r="H125" s="549"/>
      <c r="I125" s="365"/>
      <c r="J125" s="380"/>
      <c r="K125" s="942"/>
      <c r="L125" s="412"/>
      <c r="M125" s="484"/>
      <c r="N125" s="487"/>
      <c r="O125" s="410"/>
      <c r="P125" s="633"/>
      <c r="Q125" s="633"/>
      <c r="R125" s="633"/>
      <c r="S125" s="633"/>
      <c r="T125" s="633"/>
      <c r="U125" s="417"/>
      <c r="V125" s="417"/>
      <c r="W125" s="417"/>
      <c r="X125" s="417"/>
      <c r="Y125" s="417"/>
      <c r="Z125" s="138"/>
      <c r="AA125" s="349"/>
      <c r="AB125" s="340"/>
      <c r="AC125" s="340"/>
      <c r="AD125" s="340"/>
      <c r="AE125" s="340"/>
      <c r="AF125" s="340"/>
      <c r="AG125" s="351"/>
      <c r="AT125" s="383"/>
    </row>
    <row r="126" spans="1:46">
      <c r="A126" s="378" t="str">
        <f>+A124</f>
        <v>55E &amp; 56E</v>
      </c>
      <c r="B126" s="94"/>
      <c r="C126" s="366" t="str">
        <f>'WP1 Lighting Invetory'!C127</f>
        <v>Metal Halide</v>
      </c>
      <c r="D126" s="366" t="str">
        <f>'WP1 Lighting Invetory'!D127</f>
        <v>MH 250</v>
      </c>
      <c r="E126" s="366">
        <f>'WP1 Lighting Invetory'!E127</f>
        <v>250</v>
      </c>
      <c r="F126" s="366" t="str">
        <f>'WP1 Lighting Invetory'!G127</f>
        <v>Company</v>
      </c>
      <c r="G126" s="521">
        <f>'WP1 Lighting Invetory'!H127</f>
        <v>6</v>
      </c>
      <c r="H126" s="641">
        <f>'WP8 Metal Halide Cost Est.'!$D$24</f>
        <v>875.7</v>
      </c>
      <c r="I126" s="365" t="s">
        <v>210</v>
      </c>
      <c r="J126" s="380">
        <f>IF(C126="Light Emitting Diode",'WP10 O&amp;M Weighting Factor'!$B$26,IF('WP7 Condensed Sch. Level Costs'!C126="Sodium Vapor",'WP10 O&amp;M Weighting Factor'!$B$27,IF('WP7 Condensed Sch. Level Costs'!C126="Metal Halide",'WP10 O&amp;M Weighting Factor'!$B$28,IF('WP7 Condensed Sch. Level Costs'!C126="Mercury Vapor",'WP10 O&amp;M Weighting Factor'!$B$30,IF('WP7 Condensed Sch. Level Costs'!C126="Compact Flourescent",'WP10 O&amp;M Weighting Factor'!$B$29, IF(C126="Incandescent", 'WP10 O&amp;M Weighting Factor'!$B$31, 0))))))</f>
        <v>2</v>
      </c>
      <c r="K126" s="942">
        <f>IF(I126="Yes",G126*J126,0)</f>
        <v>12</v>
      </c>
      <c r="L126" s="412">
        <f>IF(F126="Company", G126*H126,0)</f>
        <v>5254.2000000000007</v>
      </c>
      <c r="M126" s="484">
        <f>E126*G126/1000</f>
        <v>1.5</v>
      </c>
      <c r="N126" s="374">
        <f>'WP1 Lighting Invetory'!J127</f>
        <v>6300</v>
      </c>
      <c r="O126" s="489">
        <f>E126*4200/1000/12</f>
        <v>87.5</v>
      </c>
      <c r="P126" s="631">
        <f>'JAP-5 Unitized Lighting Costs'!D$21</f>
        <v>1.1760549751009928E-2</v>
      </c>
      <c r="Q126" s="631">
        <f>'JAP-5 Unitized Lighting Costs'!$D$45</f>
        <v>1.6887239205766267</v>
      </c>
      <c r="R126" s="631">
        <f>'JAP-5 Unitized Lighting Costs'!D$74</f>
        <v>2.3347618049905056E-2</v>
      </c>
      <c r="S126" s="631">
        <f>'JAP-5 Unitized Lighting Costs'!$D$116</f>
        <v>6.9014896121640978</v>
      </c>
      <c r="T126" s="631">
        <f>'JAP-5 Unitized Lighting Costs'!$D$123</f>
        <v>5.3996051821243667E-2</v>
      </c>
      <c r="U126" s="417">
        <f>IF(F126="Company", H126*P126, 0)</f>
        <v>10.298713416959394</v>
      </c>
      <c r="V126" s="417">
        <f>IF(I126="yes", J126*Q126, 0)</f>
        <v>3.3774478411532534</v>
      </c>
      <c r="W126" s="417">
        <f>R126*O126</f>
        <v>2.0429165793666924</v>
      </c>
      <c r="X126" s="417">
        <f>E126*S126/1000</f>
        <v>1.7253724030410245</v>
      </c>
      <c r="Y126" s="417">
        <f>O126*T126</f>
        <v>4.7246545343588204</v>
      </c>
      <c r="Z126" s="138">
        <f>SUM(U126:Y126)</f>
        <v>22.169104774879184</v>
      </c>
      <c r="AA126" s="349"/>
      <c r="AB126" s="340">
        <f>IFERROR(U126/O126,0)</f>
        <v>0.11769958190810736</v>
      </c>
      <c r="AC126" s="340">
        <f>IFERROR(V126/O126,0)</f>
        <v>3.8599403898894324E-2</v>
      </c>
      <c r="AD126" s="340">
        <f>IFERROR(W126/O126,0)</f>
        <v>2.3347618049905056E-2</v>
      </c>
      <c r="AE126" s="340">
        <f>IFERROR(X126/O126,0)</f>
        <v>1.971854174904028E-2</v>
      </c>
      <c r="AF126" s="340">
        <f>IFERROR(Y126/O126,0)</f>
        <v>5.399605182124366E-2</v>
      </c>
      <c r="AG126" s="351">
        <f>SUM(AB126:AF126)</f>
        <v>0.25336119742719071</v>
      </c>
      <c r="AH126" s="364">
        <f>(U126*$G126)</f>
        <v>61.792280501756366</v>
      </c>
      <c r="AI126" s="364">
        <f>(V126*$G126)</f>
        <v>20.264687046919519</v>
      </c>
      <c r="AJ126" s="364">
        <f>(W126*$G126)</f>
        <v>12.257499476200154</v>
      </c>
      <c r="AK126" s="364">
        <f>(X126*$G126)</f>
        <v>10.352234418246146</v>
      </c>
      <c r="AL126" s="364">
        <f>(Y126*$G126)</f>
        <v>28.347927206152924</v>
      </c>
      <c r="AM126" s="364">
        <f>SUM(AH126:AL126)</f>
        <v>133.0146286492751</v>
      </c>
      <c r="AN126" s="364">
        <f t="shared" ref="AN126:AS126" si="313">AH126*12</f>
        <v>741.50736602107645</v>
      </c>
      <c r="AO126" s="364">
        <f t="shared" si="313"/>
        <v>243.17624456303423</v>
      </c>
      <c r="AP126" s="364">
        <f t="shared" si="313"/>
        <v>147.08999371440186</v>
      </c>
      <c r="AQ126" s="364">
        <f t="shared" si="313"/>
        <v>124.22681301895375</v>
      </c>
      <c r="AR126" s="364">
        <f t="shared" si="313"/>
        <v>340.17512647383512</v>
      </c>
      <c r="AS126" s="364">
        <f t="shared" si="313"/>
        <v>1596.1755437913012</v>
      </c>
      <c r="AT126" s="383">
        <f>Z126*G126-AM126</f>
        <v>0</v>
      </c>
    </row>
    <row r="127" spans="1:46">
      <c r="A127" s="185"/>
      <c r="B127" s="95"/>
      <c r="C127" s="366"/>
      <c r="D127" s="366"/>
      <c r="E127" s="366"/>
      <c r="F127" s="366"/>
      <c r="G127" s="521"/>
      <c r="H127" s="549"/>
      <c r="I127" s="365"/>
      <c r="J127" s="380"/>
      <c r="K127" s="942"/>
      <c r="L127" s="414"/>
      <c r="M127" s="484"/>
      <c r="N127" s="488"/>
      <c r="O127" s="411"/>
      <c r="P127" s="633"/>
      <c r="Q127" s="633"/>
      <c r="R127" s="633"/>
      <c r="S127" s="633"/>
      <c r="T127" s="633"/>
      <c r="U127" s="417"/>
      <c r="V127" s="417"/>
      <c r="W127" s="417"/>
      <c r="X127" s="417"/>
      <c r="Y127" s="417"/>
      <c r="Z127" s="138"/>
      <c r="AA127" s="349"/>
      <c r="AB127" s="340"/>
      <c r="AC127" s="340"/>
      <c r="AD127" s="340"/>
      <c r="AE127" s="340"/>
      <c r="AF127" s="340"/>
      <c r="AG127" s="351"/>
      <c r="AT127" s="383"/>
    </row>
    <row r="128" spans="1:46">
      <c r="A128" s="176" t="str">
        <f>+A126</f>
        <v>55E &amp; 56E</v>
      </c>
      <c r="B128" s="101"/>
      <c r="C128" s="366" t="str">
        <f>'WP1 Lighting Invetory'!C129</f>
        <v>Light Emitting Diode</v>
      </c>
      <c r="D128" s="366" t="str">
        <f>'WP1 Lighting Invetory'!D129</f>
        <v>LED 030.01-060</v>
      </c>
      <c r="E128" s="366">
        <f>'WP1 Lighting Invetory'!E129</f>
        <v>45</v>
      </c>
      <c r="F128" s="366" t="str">
        <f>'WP1 Lighting Invetory'!G129</f>
        <v>Company</v>
      </c>
      <c r="G128" s="521">
        <f>'WP1 Lighting Invetory'!H129</f>
        <v>401.41666666666669</v>
      </c>
      <c r="H128" s="641">
        <f>'WP6 Condensed LED Cost Est.'!$C24</f>
        <v>766.43</v>
      </c>
      <c r="I128" s="365" t="s">
        <v>210</v>
      </c>
      <c r="J128" s="380">
        <f>IF(C128="Light Emitting Diode",'WP10 O&amp;M Weighting Factor'!$B$26,IF('WP7 Condensed Sch. Level Costs'!C128="Sodium Vapor",'WP10 O&amp;M Weighting Factor'!$B$27,IF('WP7 Condensed Sch. Level Costs'!C128="Metal Halide",'WP10 O&amp;M Weighting Factor'!$B$28,IF('WP7 Condensed Sch. Level Costs'!C128="Mercury Vapor",'WP10 O&amp;M Weighting Factor'!$B$30,IF('WP7 Condensed Sch. Level Costs'!C128="Compact Flourescent",'WP10 O&amp;M Weighting Factor'!$B$29, IF(C128="Incandescent", 'WP10 O&amp;M Weighting Factor'!$B$31, 0))))))</f>
        <v>0.2</v>
      </c>
      <c r="K128" s="942">
        <f t="shared" ref="K128:K136" si="314">IF(I128="Yes",G128*J128,0)</f>
        <v>80.283333333333346</v>
      </c>
      <c r="L128" s="412">
        <f t="shared" ref="L128:L136" si="315">IF(F128="Company", G128*H128,0)</f>
        <v>307657.77583333332</v>
      </c>
      <c r="M128" s="484">
        <f t="shared" ref="M128:M136" si="316">E128*G128/1000</f>
        <v>18.063749999999999</v>
      </c>
      <c r="N128" s="374">
        <f>'WP1 Lighting Invetory'!J129</f>
        <v>75867.75</v>
      </c>
      <c r="O128" s="489">
        <f t="shared" ref="O128:O173" si="317">E128*4200/1000/12</f>
        <v>15.75</v>
      </c>
      <c r="P128" s="631">
        <f>'JAP-5 Unitized Lighting Costs'!D$21</f>
        <v>1.1760549751009928E-2</v>
      </c>
      <c r="Q128" s="631">
        <f>'JAP-5 Unitized Lighting Costs'!$D$45</f>
        <v>1.6887239205766267</v>
      </c>
      <c r="R128" s="631">
        <f>'JAP-5 Unitized Lighting Costs'!D$74</f>
        <v>2.3347618049905056E-2</v>
      </c>
      <c r="S128" s="631">
        <f>'JAP-5 Unitized Lighting Costs'!$D$116</f>
        <v>6.9014896121640978</v>
      </c>
      <c r="T128" s="631">
        <f>'JAP-5 Unitized Lighting Costs'!$D$123</f>
        <v>5.3996051821243667E-2</v>
      </c>
      <c r="U128" s="417">
        <f t="shared" ref="U128:U136" si="318">IF(F128="Company", H128*P128, 0)</f>
        <v>9.0136381456665386</v>
      </c>
      <c r="V128" s="417">
        <f t="shared" ref="V128:V136" si="319">IF(I128="yes", J128*Q128, 0)</f>
        <v>0.33774478411532538</v>
      </c>
      <c r="W128" s="417">
        <f t="shared" ref="W128:W136" si="320">R128*O128</f>
        <v>0.36772498428600464</v>
      </c>
      <c r="X128" s="417">
        <f t="shared" ref="X128:X136" si="321">E128*S128/1000</f>
        <v>0.31056703254738444</v>
      </c>
      <c r="Y128" s="417">
        <f t="shared" ref="Y128:Y136" si="322">O128*T128</f>
        <v>0.8504378161845878</v>
      </c>
      <c r="Z128" s="138">
        <f t="shared" ref="Z128:Z136" si="323">SUM(U128:Y128)</f>
        <v>10.88011276279984</v>
      </c>
      <c r="AA128" s="349"/>
      <c r="AB128" s="340">
        <f t="shared" ref="AB128:AB136" si="324">IFERROR(U128/O128,0)</f>
        <v>0.5722944854391453</v>
      </c>
      <c r="AC128" s="340">
        <f t="shared" ref="AC128:AC136" si="325">IFERROR(V128/O128,0)</f>
        <v>2.1444113277163515E-2</v>
      </c>
      <c r="AD128" s="340">
        <f t="shared" ref="AD128:AD136" si="326">IFERROR(W128/O128,0)</f>
        <v>2.3347618049905056E-2</v>
      </c>
      <c r="AE128" s="340">
        <f t="shared" ref="AE128:AE136" si="327">IFERROR(X128/O128,0)</f>
        <v>1.971854174904028E-2</v>
      </c>
      <c r="AF128" s="340">
        <f t="shared" ref="AF128:AF136" si="328">IFERROR(Y128/O128,0)</f>
        <v>5.3996051821243667E-2</v>
      </c>
      <c r="AG128" s="351">
        <f t="shared" ref="AG128:AG136" si="329">SUM(AB128:AF128)</f>
        <v>0.69080081033649787</v>
      </c>
      <c r="AH128" s="364">
        <f t="shared" ref="AH128:AH136" si="330">(U128*$G128)</f>
        <v>3618.2245789729764</v>
      </c>
      <c r="AI128" s="364">
        <f t="shared" ref="AI128:AI136" si="331">(V128*$G128)</f>
        <v>135.57638542362687</v>
      </c>
      <c r="AJ128" s="364">
        <f t="shared" ref="AJ128:AJ136" si="332">(W128*$G128)</f>
        <v>147.61093744214037</v>
      </c>
      <c r="AK128" s="364">
        <f t="shared" ref="AK128:AK136" si="333">(X128*$G128)</f>
        <v>124.66678298172924</v>
      </c>
      <c r="AL128" s="364">
        <f t="shared" ref="AL128:AL136" si="334">(Y128*$G128)</f>
        <v>341.37991338009664</v>
      </c>
      <c r="AM128" s="364">
        <f t="shared" ref="AM128:AM136" si="335">SUM(AH128:AL128)</f>
        <v>4367.4585982005692</v>
      </c>
      <c r="AN128" s="364">
        <f t="shared" ref="AN128:AN136" si="336">AH128*12</f>
        <v>43418.694947675715</v>
      </c>
      <c r="AO128" s="364">
        <f t="shared" ref="AO128:AO136" si="337">AI128*12</f>
        <v>1626.9166250835224</v>
      </c>
      <c r="AP128" s="364">
        <f t="shared" ref="AP128:AP136" si="338">AJ128*12</f>
        <v>1771.3312493056844</v>
      </c>
      <c r="AQ128" s="364">
        <f t="shared" ref="AQ128:AQ136" si="339">AK128*12</f>
        <v>1496.001395780751</v>
      </c>
      <c r="AR128" s="364">
        <f t="shared" ref="AR128:AR136" si="340">AL128*12</f>
        <v>4096.5589605611594</v>
      </c>
      <c r="AS128" s="364">
        <f t="shared" ref="AS128:AS136" si="341">AM128*12</f>
        <v>52409.503178406827</v>
      </c>
      <c r="AT128" s="383">
        <f t="shared" ref="AT128:AT136" si="342">Z128*G128-AM128</f>
        <v>0</v>
      </c>
    </row>
    <row r="129" spans="1:46">
      <c r="A129" s="176" t="str">
        <f t="shared" ref="A129:A134" si="343">A128</f>
        <v>55E &amp; 56E</v>
      </c>
      <c r="B129" s="101"/>
      <c r="C129" s="366" t="str">
        <f>'WP1 Lighting Invetory'!C130</f>
        <v>Light Emitting Diode</v>
      </c>
      <c r="D129" s="366" t="str">
        <f>'WP1 Lighting Invetory'!D130</f>
        <v>LED 060.01-090</v>
      </c>
      <c r="E129" s="366">
        <f>'WP1 Lighting Invetory'!E130</f>
        <v>75</v>
      </c>
      <c r="F129" s="366" t="str">
        <f>'WP1 Lighting Invetory'!G130</f>
        <v>Company</v>
      </c>
      <c r="G129" s="521">
        <f>'WP1 Lighting Invetory'!H130</f>
        <v>0</v>
      </c>
      <c r="H129" s="641">
        <f>'WP6 Condensed LED Cost Est.'!$C25</f>
        <v>892.08500000000004</v>
      </c>
      <c r="I129" s="365" t="s">
        <v>210</v>
      </c>
      <c r="J129" s="380">
        <f>IF(C129="Light Emitting Diode",'WP10 O&amp;M Weighting Factor'!$B$26,IF('WP7 Condensed Sch. Level Costs'!C129="Sodium Vapor",'WP10 O&amp;M Weighting Factor'!$B$27,IF('WP7 Condensed Sch. Level Costs'!C129="Metal Halide",'WP10 O&amp;M Weighting Factor'!$B$28,IF('WP7 Condensed Sch. Level Costs'!C129="Mercury Vapor",'WP10 O&amp;M Weighting Factor'!$B$30,IF('WP7 Condensed Sch. Level Costs'!C129="Compact Flourescent",'WP10 O&amp;M Weighting Factor'!$B$29, IF(C129="Incandescent", 'WP10 O&amp;M Weighting Factor'!$B$31, 0))))))</f>
        <v>0.2</v>
      </c>
      <c r="K129" s="942">
        <f t="shared" si="314"/>
        <v>0</v>
      </c>
      <c r="L129" s="412">
        <f t="shared" si="315"/>
        <v>0</v>
      </c>
      <c r="M129" s="484">
        <f t="shared" si="316"/>
        <v>0</v>
      </c>
      <c r="N129" s="374">
        <f>'WP1 Lighting Invetory'!J130</f>
        <v>0</v>
      </c>
      <c r="O129" s="489">
        <f t="shared" si="317"/>
        <v>26.25</v>
      </c>
      <c r="P129" s="631">
        <f>'JAP-5 Unitized Lighting Costs'!D$21</f>
        <v>1.1760549751009928E-2</v>
      </c>
      <c r="Q129" s="631">
        <f>'JAP-5 Unitized Lighting Costs'!$D$45</f>
        <v>1.6887239205766267</v>
      </c>
      <c r="R129" s="631">
        <f>'JAP-5 Unitized Lighting Costs'!D$74</f>
        <v>2.3347618049905056E-2</v>
      </c>
      <c r="S129" s="631">
        <f>'JAP-5 Unitized Lighting Costs'!$D$116</f>
        <v>6.9014896121640978</v>
      </c>
      <c r="T129" s="631">
        <f>'JAP-5 Unitized Lighting Costs'!$D$123</f>
        <v>5.3996051821243667E-2</v>
      </c>
      <c r="U129" s="417">
        <f t="shared" si="318"/>
        <v>10.491410024629692</v>
      </c>
      <c r="V129" s="417">
        <f t="shared" si="319"/>
        <v>0.33774478411532538</v>
      </c>
      <c r="W129" s="417">
        <f t="shared" si="320"/>
        <v>0.61287497381000777</v>
      </c>
      <c r="X129" s="417">
        <f t="shared" si="321"/>
        <v>0.51761172091230734</v>
      </c>
      <c r="Y129" s="417">
        <f t="shared" si="322"/>
        <v>1.4173963603076463</v>
      </c>
      <c r="Z129" s="138">
        <f t="shared" si="323"/>
        <v>13.37703786377498</v>
      </c>
      <c r="AA129" s="349"/>
      <c r="AB129" s="340">
        <f t="shared" si="324"/>
        <v>0.39967276284303588</v>
      </c>
      <c r="AC129" s="340">
        <f t="shared" si="325"/>
        <v>1.286646796629811E-2</v>
      </c>
      <c r="AD129" s="340">
        <f t="shared" si="326"/>
        <v>2.3347618049905056E-2</v>
      </c>
      <c r="AE129" s="340">
        <f t="shared" si="327"/>
        <v>1.971854174904028E-2</v>
      </c>
      <c r="AF129" s="340">
        <f t="shared" si="328"/>
        <v>5.3996051821243667E-2</v>
      </c>
      <c r="AG129" s="351">
        <f t="shared" si="329"/>
        <v>0.50960144242952299</v>
      </c>
      <c r="AH129" s="364">
        <f t="shared" si="330"/>
        <v>0</v>
      </c>
      <c r="AI129" s="364">
        <f t="shared" si="331"/>
        <v>0</v>
      </c>
      <c r="AJ129" s="364">
        <f t="shared" si="332"/>
        <v>0</v>
      </c>
      <c r="AK129" s="364">
        <f t="shared" si="333"/>
        <v>0</v>
      </c>
      <c r="AL129" s="364">
        <f t="shared" si="334"/>
        <v>0</v>
      </c>
      <c r="AM129" s="364">
        <f t="shared" si="335"/>
        <v>0</v>
      </c>
      <c r="AN129" s="364">
        <f t="shared" si="336"/>
        <v>0</v>
      </c>
      <c r="AO129" s="364">
        <f t="shared" si="337"/>
        <v>0</v>
      </c>
      <c r="AP129" s="364">
        <f t="shared" si="338"/>
        <v>0</v>
      </c>
      <c r="AQ129" s="364">
        <f t="shared" si="339"/>
        <v>0</v>
      </c>
      <c r="AR129" s="364">
        <f t="shared" si="340"/>
        <v>0</v>
      </c>
      <c r="AS129" s="364">
        <f t="shared" si="341"/>
        <v>0</v>
      </c>
      <c r="AT129" s="383">
        <f t="shared" si="342"/>
        <v>0</v>
      </c>
    </row>
    <row r="130" spans="1:46">
      <c r="A130" s="176" t="str">
        <f t="shared" si="343"/>
        <v>55E &amp; 56E</v>
      </c>
      <c r="B130" s="101"/>
      <c r="C130" s="366" t="str">
        <f>'WP1 Lighting Invetory'!C131</f>
        <v>Light Emitting Diode</v>
      </c>
      <c r="D130" s="366" t="str">
        <f>'WP1 Lighting Invetory'!D131</f>
        <v>LED 090.01-120</v>
      </c>
      <c r="E130" s="366">
        <f>'WP1 Lighting Invetory'!E131</f>
        <v>105</v>
      </c>
      <c r="F130" s="366" t="str">
        <f>'WP1 Lighting Invetory'!G131</f>
        <v>Company</v>
      </c>
      <c r="G130" s="521">
        <f>'WP1 Lighting Invetory'!H131</f>
        <v>105.5</v>
      </c>
      <c r="H130" s="641">
        <f>'WP6 Condensed LED Cost Est.'!$C26</f>
        <v>1017.74</v>
      </c>
      <c r="I130" s="365" t="s">
        <v>210</v>
      </c>
      <c r="J130" s="380">
        <f>IF(C130="Light Emitting Diode",'WP10 O&amp;M Weighting Factor'!$B$26,IF('WP7 Condensed Sch. Level Costs'!C130="Sodium Vapor",'WP10 O&amp;M Weighting Factor'!$B$27,IF('WP7 Condensed Sch. Level Costs'!C130="Metal Halide",'WP10 O&amp;M Weighting Factor'!$B$28,IF('WP7 Condensed Sch. Level Costs'!C130="Mercury Vapor",'WP10 O&amp;M Weighting Factor'!$B$30,IF('WP7 Condensed Sch. Level Costs'!C130="Compact Flourescent",'WP10 O&amp;M Weighting Factor'!$B$29, IF(C130="Incandescent", 'WP10 O&amp;M Weighting Factor'!$B$31, 0))))))</f>
        <v>0.2</v>
      </c>
      <c r="K130" s="942">
        <f t="shared" si="314"/>
        <v>21.1</v>
      </c>
      <c r="L130" s="412">
        <f t="shared" si="315"/>
        <v>107371.57</v>
      </c>
      <c r="M130" s="484">
        <f t="shared" si="316"/>
        <v>11.077500000000001</v>
      </c>
      <c r="N130" s="374">
        <f>'WP1 Lighting Invetory'!J131</f>
        <v>46525.5</v>
      </c>
      <c r="O130" s="489">
        <f t="shared" si="317"/>
        <v>36.75</v>
      </c>
      <c r="P130" s="631">
        <f>'JAP-5 Unitized Lighting Costs'!D$21</f>
        <v>1.1760549751009928E-2</v>
      </c>
      <c r="Q130" s="631">
        <f>'JAP-5 Unitized Lighting Costs'!$D$45</f>
        <v>1.6887239205766267</v>
      </c>
      <c r="R130" s="631">
        <f>'JAP-5 Unitized Lighting Costs'!D$74</f>
        <v>2.3347618049905056E-2</v>
      </c>
      <c r="S130" s="631">
        <f>'JAP-5 Unitized Lighting Costs'!$D$116</f>
        <v>6.9014896121640978</v>
      </c>
      <c r="T130" s="631">
        <f>'JAP-5 Unitized Lighting Costs'!$D$123</f>
        <v>5.3996051821243667E-2</v>
      </c>
      <c r="U130" s="417">
        <f t="shared" si="318"/>
        <v>11.969181903592844</v>
      </c>
      <c r="V130" s="417">
        <f t="shared" si="319"/>
        <v>0.33774478411532538</v>
      </c>
      <c r="W130" s="417">
        <f t="shared" si="320"/>
        <v>0.85802496333401079</v>
      </c>
      <c r="X130" s="417">
        <f t="shared" si="321"/>
        <v>0.7246564092772303</v>
      </c>
      <c r="Y130" s="417">
        <f t="shared" si="322"/>
        <v>1.9843549044307047</v>
      </c>
      <c r="Z130" s="138">
        <f t="shared" si="323"/>
        <v>15.873962964750115</v>
      </c>
      <c r="AA130" s="349"/>
      <c r="AB130" s="340">
        <f t="shared" si="324"/>
        <v>0.32569202458756036</v>
      </c>
      <c r="AC130" s="340">
        <f t="shared" si="325"/>
        <v>9.1903342616415067E-3</v>
      </c>
      <c r="AD130" s="340">
        <f t="shared" si="326"/>
        <v>2.3347618049905056E-2</v>
      </c>
      <c r="AE130" s="340">
        <f t="shared" si="327"/>
        <v>1.971854174904028E-2</v>
      </c>
      <c r="AF130" s="340">
        <f t="shared" si="328"/>
        <v>5.3996051821243667E-2</v>
      </c>
      <c r="AG130" s="351">
        <f t="shared" si="329"/>
        <v>0.43194457046939083</v>
      </c>
      <c r="AH130" s="364">
        <f t="shared" si="330"/>
        <v>1262.748690829045</v>
      </c>
      <c r="AI130" s="364">
        <f t="shared" si="331"/>
        <v>35.632074724166827</v>
      </c>
      <c r="AJ130" s="364">
        <f t="shared" si="332"/>
        <v>90.52163363173814</v>
      </c>
      <c r="AK130" s="364">
        <f t="shared" si="333"/>
        <v>76.451251178747796</v>
      </c>
      <c r="AL130" s="364">
        <f t="shared" si="334"/>
        <v>209.34944241743935</v>
      </c>
      <c r="AM130" s="364">
        <f t="shared" si="335"/>
        <v>1674.703092781137</v>
      </c>
      <c r="AN130" s="364">
        <f t="shared" si="336"/>
        <v>15152.984289948541</v>
      </c>
      <c r="AO130" s="364">
        <f t="shared" si="337"/>
        <v>427.58489669000193</v>
      </c>
      <c r="AP130" s="364">
        <f t="shared" si="338"/>
        <v>1086.2596035808576</v>
      </c>
      <c r="AQ130" s="364">
        <f t="shared" si="339"/>
        <v>917.41501414497361</v>
      </c>
      <c r="AR130" s="364">
        <f t="shared" si="340"/>
        <v>2512.1933090092721</v>
      </c>
      <c r="AS130" s="364">
        <f t="shared" si="341"/>
        <v>20096.437113373642</v>
      </c>
      <c r="AT130" s="383">
        <f t="shared" si="342"/>
        <v>0</v>
      </c>
    </row>
    <row r="131" spans="1:46">
      <c r="A131" s="176" t="str">
        <f t="shared" si="343"/>
        <v>55E &amp; 56E</v>
      </c>
      <c r="B131" s="101"/>
      <c r="C131" s="366" t="str">
        <f>'WP1 Lighting Invetory'!C132</f>
        <v>Light Emitting Diode</v>
      </c>
      <c r="D131" s="366" t="str">
        <f>'WP1 Lighting Invetory'!D132</f>
        <v>LED 120.01-150</v>
      </c>
      <c r="E131" s="366">
        <f>'WP1 Lighting Invetory'!E132</f>
        <v>135</v>
      </c>
      <c r="F131" s="366" t="str">
        <f>'WP1 Lighting Invetory'!G132</f>
        <v>Company</v>
      </c>
      <c r="G131" s="521">
        <f>'WP1 Lighting Invetory'!H132</f>
        <v>0</v>
      </c>
      <c r="H131" s="641">
        <f>'WP6 Condensed LED Cost Est.'!$C27</f>
        <v>1047.73</v>
      </c>
      <c r="I131" s="365" t="s">
        <v>210</v>
      </c>
      <c r="J131" s="380">
        <f>IF(C131="Light Emitting Diode",'WP10 O&amp;M Weighting Factor'!$B$26,IF('WP7 Condensed Sch. Level Costs'!C131="Sodium Vapor",'WP10 O&amp;M Weighting Factor'!$B$27,IF('WP7 Condensed Sch. Level Costs'!C131="Metal Halide",'WP10 O&amp;M Weighting Factor'!$B$28,IF('WP7 Condensed Sch. Level Costs'!C131="Mercury Vapor",'WP10 O&amp;M Weighting Factor'!$B$30,IF('WP7 Condensed Sch. Level Costs'!C131="Compact Flourescent",'WP10 O&amp;M Weighting Factor'!$B$29, IF(C131="Incandescent", 'WP10 O&amp;M Weighting Factor'!$B$31, 0))))))</f>
        <v>0.2</v>
      </c>
      <c r="K131" s="942">
        <f t="shared" si="314"/>
        <v>0</v>
      </c>
      <c r="L131" s="412">
        <f t="shared" si="315"/>
        <v>0</v>
      </c>
      <c r="M131" s="484">
        <f t="shared" si="316"/>
        <v>0</v>
      </c>
      <c r="N131" s="374">
        <f>'WP1 Lighting Invetory'!J132</f>
        <v>0</v>
      </c>
      <c r="O131" s="489">
        <f t="shared" si="317"/>
        <v>47.25</v>
      </c>
      <c r="P131" s="631">
        <f>'JAP-5 Unitized Lighting Costs'!D$21</f>
        <v>1.1760549751009928E-2</v>
      </c>
      <c r="Q131" s="631">
        <f>'JAP-5 Unitized Lighting Costs'!$D$45</f>
        <v>1.6887239205766267</v>
      </c>
      <c r="R131" s="631">
        <f>'JAP-5 Unitized Lighting Costs'!D$74</f>
        <v>2.3347618049905056E-2</v>
      </c>
      <c r="S131" s="631">
        <f>'JAP-5 Unitized Lighting Costs'!$D$116</f>
        <v>6.9014896121640978</v>
      </c>
      <c r="T131" s="631">
        <f>'JAP-5 Unitized Lighting Costs'!$D$123</f>
        <v>5.3996051821243667E-2</v>
      </c>
      <c r="U131" s="417">
        <f t="shared" si="318"/>
        <v>12.321880790625633</v>
      </c>
      <c r="V131" s="417">
        <f t="shared" si="319"/>
        <v>0.33774478411532538</v>
      </c>
      <c r="W131" s="417">
        <f t="shared" si="320"/>
        <v>1.1031749528580139</v>
      </c>
      <c r="X131" s="417">
        <f t="shared" si="321"/>
        <v>0.93170109764215314</v>
      </c>
      <c r="Y131" s="417">
        <f t="shared" si="322"/>
        <v>2.5513134485537634</v>
      </c>
      <c r="Z131" s="138">
        <f t="shared" si="323"/>
        <v>17.245815073794887</v>
      </c>
      <c r="AA131" s="349"/>
      <c r="AB131" s="340">
        <f t="shared" si="324"/>
        <v>0.2607805458333467</v>
      </c>
      <c r="AC131" s="340">
        <f t="shared" si="325"/>
        <v>7.1480377590545053E-3</v>
      </c>
      <c r="AD131" s="340">
        <f t="shared" si="326"/>
        <v>2.3347618049905056E-2</v>
      </c>
      <c r="AE131" s="340">
        <f t="shared" si="327"/>
        <v>1.9718541749040277E-2</v>
      </c>
      <c r="AF131" s="340">
        <f t="shared" si="328"/>
        <v>5.3996051821243667E-2</v>
      </c>
      <c r="AG131" s="351">
        <f t="shared" si="329"/>
        <v>0.36499079521259015</v>
      </c>
      <c r="AH131" s="364">
        <f t="shared" si="330"/>
        <v>0</v>
      </c>
      <c r="AI131" s="364">
        <f t="shared" si="331"/>
        <v>0</v>
      </c>
      <c r="AJ131" s="364">
        <f t="shared" si="332"/>
        <v>0</v>
      </c>
      <c r="AK131" s="364">
        <f t="shared" si="333"/>
        <v>0</v>
      </c>
      <c r="AL131" s="364">
        <f t="shared" si="334"/>
        <v>0</v>
      </c>
      <c r="AM131" s="364">
        <f t="shared" si="335"/>
        <v>0</v>
      </c>
      <c r="AN131" s="364">
        <f t="shared" si="336"/>
        <v>0</v>
      </c>
      <c r="AO131" s="364">
        <f t="shared" si="337"/>
        <v>0</v>
      </c>
      <c r="AP131" s="364">
        <f t="shared" si="338"/>
        <v>0</v>
      </c>
      <c r="AQ131" s="364">
        <f t="shared" si="339"/>
        <v>0</v>
      </c>
      <c r="AR131" s="364">
        <f t="shared" si="340"/>
        <v>0</v>
      </c>
      <c r="AS131" s="364">
        <f t="shared" si="341"/>
        <v>0</v>
      </c>
      <c r="AT131" s="383">
        <f t="shared" si="342"/>
        <v>0</v>
      </c>
    </row>
    <row r="132" spans="1:46">
      <c r="A132" s="176" t="str">
        <f t="shared" si="343"/>
        <v>55E &amp; 56E</v>
      </c>
      <c r="B132" s="101"/>
      <c r="C132" s="366" t="str">
        <f>'WP1 Lighting Invetory'!C133</f>
        <v>Light Emitting Diode</v>
      </c>
      <c r="D132" s="366" t="str">
        <f>'WP1 Lighting Invetory'!D133</f>
        <v>LED 150.01-180</v>
      </c>
      <c r="E132" s="366">
        <f>'WP1 Lighting Invetory'!E133</f>
        <v>165</v>
      </c>
      <c r="F132" s="366" t="str">
        <f>'WP1 Lighting Invetory'!G133</f>
        <v>Company</v>
      </c>
      <c r="G132" s="521">
        <f>'WP1 Lighting Invetory'!H133</f>
        <v>0</v>
      </c>
      <c r="H132" s="641">
        <f>'WP6 Condensed LED Cost Est.'!$C28</f>
        <v>1173.3850000000002</v>
      </c>
      <c r="I132" s="365" t="s">
        <v>210</v>
      </c>
      <c r="J132" s="380">
        <f>IF(C132="Light Emitting Diode",'WP10 O&amp;M Weighting Factor'!$B$26,IF('WP7 Condensed Sch. Level Costs'!C132="Sodium Vapor",'WP10 O&amp;M Weighting Factor'!$B$27,IF('WP7 Condensed Sch. Level Costs'!C132="Metal Halide",'WP10 O&amp;M Weighting Factor'!$B$28,IF('WP7 Condensed Sch. Level Costs'!C132="Mercury Vapor",'WP10 O&amp;M Weighting Factor'!$B$30,IF('WP7 Condensed Sch. Level Costs'!C132="Compact Flourescent",'WP10 O&amp;M Weighting Factor'!$B$29, IF(C132="Incandescent", 'WP10 O&amp;M Weighting Factor'!$B$31, 0))))))</f>
        <v>0.2</v>
      </c>
      <c r="K132" s="942">
        <f t="shared" si="314"/>
        <v>0</v>
      </c>
      <c r="L132" s="412">
        <f t="shared" si="315"/>
        <v>0</v>
      </c>
      <c r="M132" s="484">
        <f t="shared" si="316"/>
        <v>0</v>
      </c>
      <c r="N132" s="374">
        <f>'WP1 Lighting Invetory'!J133</f>
        <v>0</v>
      </c>
      <c r="O132" s="489">
        <f t="shared" si="317"/>
        <v>57.75</v>
      </c>
      <c r="P132" s="631">
        <f>'JAP-5 Unitized Lighting Costs'!D$21</f>
        <v>1.1760549751009928E-2</v>
      </c>
      <c r="Q132" s="631">
        <f>'JAP-5 Unitized Lighting Costs'!$D$45</f>
        <v>1.6887239205766267</v>
      </c>
      <c r="R132" s="631">
        <f>'JAP-5 Unitized Lighting Costs'!D$74</f>
        <v>2.3347618049905056E-2</v>
      </c>
      <c r="S132" s="631">
        <f>'JAP-5 Unitized Lighting Costs'!$D$116</f>
        <v>6.9014896121640978</v>
      </c>
      <c r="T132" s="631">
        <f>'JAP-5 Unitized Lighting Costs'!$D$123</f>
        <v>5.3996051821243667E-2</v>
      </c>
      <c r="U132" s="417">
        <f t="shared" si="318"/>
        <v>13.799652669588788</v>
      </c>
      <c r="V132" s="417">
        <f t="shared" si="319"/>
        <v>0.33774478411532538</v>
      </c>
      <c r="W132" s="417">
        <f t="shared" si="320"/>
        <v>1.3483249423820169</v>
      </c>
      <c r="X132" s="417">
        <f t="shared" si="321"/>
        <v>1.138745786007076</v>
      </c>
      <c r="Y132" s="417">
        <f t="shared" si="322"/>
        <v>3.1182719926768216</v>
      </c>
      <c r="Z132" s="138">
        <f t="shared" si="323"/>
        <v>19.742740174770027</v>
      </c>
      <c r="AA132" s="349"/>
      <c r="AB132" s="340">
        <f t="shared" si="324"/>
        <v>0.23895502458162404</v>
      </c>
      <c r="AC132" s="340">
        <f t="shared" si="325"/>
        <v>5.8483945301355048E-3</v>
      </c>
      <c r="AD132" s="340">
        <f t="shared" si="326"/>
        <v>2.3347618049905056E-2</v>
      </c>
      <c r="AE132" s="340">
        <f t="shared" si="327"/>
        <v>1.9718541749040277E-2</v>
      </c>
      <c r="AF132" s="340">
        <f t="shared" si="328"/>
        <v>5.3996051821243667E-2</v>
      </c>
      <c r="AG132" s="351">
        <f t="shared" si="329"/>
        <v>0.34186563073194853</v>
      </c>
      <c r="AH132" s="364">
        <f t="shared" si="330"/>
        <v>0</v>
      </c>
      <c r="AI132" s="364">
        <f t="shared" si="331"/>
        <v>0</v>
      </c>
      <c r="AJ132" s="364">
        <f t="shared" si="332"/>
        <v>0</v>
      </c>
      <c r="AK132" s="364">
        <f t="shared" si="333"/>
        <v>0</v>
      </c>
      <c r="AL132" s="364">
        <f t="shared" si="334"/>
        <v>0</v>
      </c>
      <c r="AM132" s="364">
        <f t="shared" si="335"/>
        <v>0</v>
      </c>
      <c r="AN132" s="364">
        <f t="shared" si="336"/>
        <v>0</v>
      </c>
      <c r="AO132" s="364">
        <f t="shared" si="337"/>
        <v>0</v>
      </c>
      <c r="AP132" s="364">
        <f t="shared" si="338"/>
        <v>0</v>
      </c>
      <c r="AQ132" s="364">
        <f t="shared" si="339"/>
        <v>0</v>
      </c>
      <c r="AR132" s="364">
        <f t="shared" si="340"/>
        <v>0</v>
      </c>
      <c r="AS132" s="364">
        <f t="shared" si="341"/>
        <v>0</v>
      </c>
      <c r="AT132" s="383">
        <f t="shared" si="342"/>
        <v>0</v>
      </c>
    </row>
    <row r="133" spans="1:46">
      <c r="A133" s="176" t="str">
        <f t="shared" si="343"/>
        <v>55E &amp; 56E</v>
      </c>
      <c r="B133" s="101"/>
      <c r="C133" s="366" t="str">
        <f>'WP1 Lighting Invetory'!C134</f>
        <v>Light Emitting Diode</v>
      </c>
      <c r="D133" s="366" t="str">
        <f>'WP1 Lighting Invetory'!D134</f>
        <v>LED 180.01-210</v>
      </c>
      <c r="E133" s="366">
        <f>'WP1 Lighting Invetory'!E134</f>
        <v>195</v>
      </c>
      <c r="F133" s="366" t="str">
        <f>'WP1 Lighting Invetory'!G134</f>
        <v>Company</v>
      </c>
      <c r="G133" s="521">
        <f>'WP1 Lighting Invetory'!H134</f>
        <v>0</v>
      </c>
      <c r="H133" s="641">
        <f>'WP6 Condensed LED Cost Est.'!$C29</f>
        <v>1270.3405000000002</v>
      </c>
      <c r="I133" s="365" t="s">
        <v>210</v>
      </c>
      <c r="J133" s="380">
        <f>IF(C133="Light Emitting Diode",'WP10 O&amp;M Weighting Factor'!$B$26,IF('WP7 Condensed Sch. Level Costs'!C133="Sodium Vapor",'WP10 O&amp;M Weighting Factor'!$B$27,IF('WP7 Condensed Sch. Level Costs'!C133="Metal Halide",'WP10 O&amp;M Weighting Factor'!$B$28,IF('WP7 Condensed Sch. Level Costs'!C133="Mercury Vapor",'WP10 O&amp;M Weighting Factor'!$B$30,IF('WP7 Condensed Sch. Level Costs'!C133="Compact Flourescent",'WP10 O&amp;M Weighting Factor'!$B$29, IF(C133="Incandescent", 'WP10 O&amp;M Weighting Factor'!$B$31, 0))))))</f>
        <v>0.2</v>
      </c>
      <c r="K133" s="942">
        <f t="shared" si="314"/>
        <v>0</v>
      </c>
      <c r="L133" s="412">
        <f t="shared" si="315"/>
        <v>0</v>
      </c>
      <c r="M133" s="484">
        <f t="shared" si="316"/>
        <v>0</v>
      </c>
      <c r="N133" s="374">
        <f>'WP1 Lighting Invetory'!J134</f>
        <v>0</v>
      </c>
      <c r="O133" s="489">
        <f t="shared" si="317"/>
        <v>68.25</v>
      </c>
      <c r="P133" s="631">
        <f>'JAP-5 Unitized Lighting Costs'!D$21</f>
        <v>1.1760549751009928E-2</v>
      </c>
      <c r="Q133" s="631">
        <f>'JAP-5 Unitized Lighting Costs'!$D$45</f>
        <v>1.6887239205766267</v>
      </c>
      <c r="R133" s="631">
        <f>'JAP-5 Unitized Lighting Costs'!D$74</f>
        <v>2.3347618049905056E-2</v>
      </c>
      <c r="S133" s="631">
        <f>'JAP-5 Unitized Lighting Costs'!$D$116</f>
        <v>6.9014896121640978</v>
      </c>
      <c r="T133" s="631">
        <f>'JAP-5 Unitized Lighting Costs'!$D$123</f>
        <v>5.3996051821243667E-2</v>
      </c>
      <c r="U133" s="417">
        <f t="shared" si="318"/>
        <v>14.939902650972831</v>
      </c>
      <c r="V133" s="417">
        <f t="shared" si="319"/>
        <v>0.33774478411532538</v>
      </c>
      <c r="W133" s="417">
        <f t="shared" si="320"/>
        <v>1.5934749319060202</v>
      </c>
      <c r="X133" s="417">
        <f t="shared" si="321"/>
        <v>1.3457904743719991</v>
      </c>
      <c r="Y133" s="417">
        <f t="shared" si="322"/>
        <v>3.6852305367998803</v>
      </c>
      <c r="Z133" s="138">
        <f t="shared" si="323"/>
        <v>21.902143378166055</v>
      </c>
      <c r="AA133" s="349"/>
      <c r="AB133" s="340">
        <f t="shared" si="324"/>
        <v>0.21889967254172646</v>
      </c>
      <c r="AC133" s="340">
        <f t="shared" si="325"/>
        <v>4.9486415254992727E-3</v>
      </c>
      <c r="AD133" s="340">
        <f t="shared" si="326"/>
        <v>2.3347618049905056E-2</v>
      </c>
      <c r="AE133" s="340">
        <f t="shared" si="327"/>
        <v>1.971854174904028E-2</v>
      </c>
      <c r="AF133" s="340">
        <f t="shared" si="328"/>
        <v>5.3996051821243667E-2</v>
      </c>
      <c r="AG133" s="351">
        <f t="shared" si="329"/>
        <v>0.32091052568741474</v>
      </c>
      <c r="AH133" s="364">
        <f t="shared" si="330"/>
        <v>0</v>
      </c>
      <c r="AI133" s="364">
        <f t="shared" si="331"/>
        <v>0</v>
      </c>
      <c r="AJ133" s="364">
        <f t="shared" si="332"/>
        <v>0</v>
      </c>
      <c r="AK133" s="364">
        <f t="shared" si="333"/>
        <v>0</v>
      </c>
      <c r="AL133" s="364">
        <f t="shared" si="334"/>
        <v>0</v>
      </c>
      <c r="AM133" s="364">
        <f t="shared" si="335"/>
        <v>0</v>
      </c>
      <c r="AN133" s="364">
        <f t="shared" si="336"/>
        <v>0</v>
      </c>
      <c r="AO133" s="364">
        <f t="shared" si="337"/>
        <v>0</v>
      </c>
      <c r="AP133" s="364">
        <f t="shared" si="338"/>
        <v>0</v>
      </c>
      <c r="AQ133" s="364">
        <f t="shared" si="339"/>
        <v>0</v>
      </c>
      <c r="AR133" s="364">
        <f t="shared" si="340"/>
        <v>0</v>
      </c>
      <c r="AS133" s="364">
        <f t="shared" si="341"/>
        <v>0</v>
      </c>
      <c r="AT133" s="383">
        <f t="shared" si="342"/>
        <v>0</v>
      </c>
    </row>
    <row r="134" spans="1:46">
      <c r="A134" s="176" t="str">
        <f t="shared" si="343"/>
        <v>55E &amp; 56E</v>
      </c>
      <c r="B134" s="101"/>
      <c r="C134" s="366" t="str">
        <f>'WP1 Lighting Invetory'!C135</f>
        <v>Light Emitting Diode</v>
      </c>
      <c r="D134" s="366" t="str">
        <f>'WP1 Lighting Invetory'!D135</f>
        <v>LED 210.01-240</v>
      </c>
      <c r="E134" s="366">
        <f>'WP1 Lighting Invetory'!E135</f>
        <v>225</v>
      </c>
      <c r="F134" s="366" t="str">
        <f>'WP1 Lighting Invetory'!G135</f>
        <v>Company</v>
      </c>
      <c r="G134" s="521">
        <f>'WP1 Lighting Invetory'!H135</f>
        <v>0</v>
      </c>
      <c r="H134" s="641">
        <f>'WP6 Condensed LED Cost Est.'!$C30</f>
        <v>1367.2960000000003</v>
      </c>
      <c r="I134" s="365" t="s">
        <v>210</v>
      </c>
      <c r="J134" s="380">
        <f>IF(C134="Light Emitting Diode",'WP10 O&amp;M Weighting Factor'!$B$26,IF('WP7 Condensed Sch. Level Costs'!C134="Sodium Vapor",'WP10 O&amp;M Weighting Factor'!$B$27,IF('WP7 Condensed Sch. Level Costs'!C134="Metal Halide",'WP10 O&amp;M Weighting Factor'!$B$28,IF('WP7 Condensed Sch. Level Costs'!C134="Mercury Vapor",'WP10 O&amp;M Weighting Factor'!$B$30,IF('WP7 Condensed Sch. Level Costs'!C134="Compact Flourescent",'WP10 O&amp;M Weighting Factor'!$B$29, IF(C134="Incandescent", 'WP10 O&amp;M Weighting Factor'!$B$31, 0))))))</f>
        <v>0.2</v>
      </c>
      <c r="K134" s="942">
        <f t="shared" si="314"/>
        <v>0</v>
      </c>
      <c r="L134" s="412">
        <f t="shared" si="315"/>
        <v>0</v>
      </c>
      <c r="M134" s="484">
        <f t="shared" si="316"/>
        <v>0</v>
      </c>
      <c r="N134" s="374">
        <f>'WP1 Lighting Invetory'!J135</f>
        <v>0</v>
      </c>
      <c r="O134" s="489">
        <f t="shared" si="317"/>
        <v>78.75</v>
      </c>
      <c r="P134" s="631">
        <f>'JAP-5 Unitized Lighting Costs'!D$21</f>
        <v>1.1760549751009928E-2</v>
      </c>
      <c r="Q134" s="631">
        <f>'JAP-5 Unitized Lighting Costs'!$D$45</f>
        <v>1.6887239205766267</v>
      </c>
      <c r="R134" s="631">
        <f>'JAP-5 Unitized Lighting Costs'!D$74</f>
        <v>2.3347618049905056E-2</v>
      </c>
      <c r="S134" s="631">
        <f>'JAP-5 Unitized Lighting Costs'!$D$116</f>
        <v>6.9014896121640978</v>
      </c>
      <c r="T134" s="631">
        <f>'JAP-5 Unitized Lighting Costs'!$D$123</f>
        <v>5.3996051821243667E-2</v>
      </c>
      <c r="U134" s="417">
        <f t="shared" si="318"/>
        <v>16.080152632356874</v>
      </c>
      <c r="V134" s="417">
        <f t="shared" si="319"/>
        <v>0.33774478411532538</v>
      </c>
      <c r="W134" s="417">
        <f t="shared" si="320"/>
        <v>1.8386249214300232</v>
      </c>
      <c r="X134" s="417">
        <f t="shared" si="321"/>
        <v>1.5528351627369221</v>
      </c>
      <c r="Y134" s="417">
        <f t="shared" si="322"/>
        <v>4.252189080922939</v>
      </c>
      <c r="Z134" s="138">
        <f t="shared" si="323"/>
        <v>24.061546581562087</v>
      </c>
      <c r="AA134" s="349"/>
      <c r="AB134" s="340">
        <f t="shared" si="324"/>
        <v>0.20419241437913491</v>
      </c>
      <c r="AC134" s="340">
        <f t="shared" si="325"/>
        <v>4.2888226554327032E-3</v>
      </c>
      <c r="AD134" s="340">
        <f t="shared" si="326"/>
        <v>2.3347618049905056E-2</v>
      </c>
      <c r="AE134" s="340">
        <f t="shared" si="327"/>
        <v>1.971854174904028E-2</v>
      </c>
      <c r="AF134" s="340">
        <f t="shared" si="328"/>
        <v>5.3996051821243667E-2</v>
      </c>
      <c r="AG134" s="351">
        <f t="shared" si="329"/>
        <v>0.30554344865475663</v>
      </c>
      <c r="AH134" s="364">
        <f t="shared" si="330"/>
        <v>0</v>
      </c>
      <c r="AI134" s="364">
        <f t="shared" si="331"/>
        <v>0</v>
      </c>
      <c r="AJ134" s="364">
        <f t="shared" si="332"/>
        <v>0</v>
      </c>
      <c r="AK134" s="364">
        <f t="shared" si="333"/>
        <v>0</v>
      </c>
      <c r="AL134" s="364">
        <f t="shared" si="334"/>
        <v>0</v>
      </c>
      <c r="AM134" s="364">
        <f t="shared" si="335"/>
        <v>0</v>
      </c>
      <c r="AN134" s="364">
        <f t="shared" si="336"/>
        <v>0</v>
      </c>
      <c r="AO134" s="364">
        <f t="shared" si="337"/>
        <v>0</v>
      </c>
      <c r="AP134" s="364">
        <f t="shared" si="338"/>
        <v>0</v>
      </c>
      <c r="AQ134" s="364">
        <f t="shared" si="339"/>
        <v>0</v>
      </c>
      <c r="AR134" s="364">
        <f t="shared" si="340"/>
        <v>0</v>
      </c>
      <c r="AS134" s="364">
        <f t="shared" si="341"/>
        <v>0</v>
      </c>
      <c r="AT134" s="383">
        <f t="shared" si="342"/>
        <v>0</v>
      </c>
    </row>
    <row r="135" spans="1:46">
      <c r="A135" s="176" t="str">
        <f>A133</f>
        <v>55E &amp; 56E</v>
      </c>
      <c r="B135" s="101"/>
      <c r="C135" s="366" t="str">
        <f>'WP1 Lighting Invetory'!C136</f>
        <v>Light Emitting Diode</v>
      </c>
      <c r="D135" s="366" t="str">
        <f>'WP1 Lighting Invetory'!D136</f>
        <v>LED 240.01-270</v>
      </c>
      <c r="E135" s="366">
        <f>'WP1 Lighting Invetory'!E136</f>
        <v>255</v>
      </c>
      <c r="F135" s="366" t="str">
        <f>'WP1 Lighting Invetory'!G136</f>
        <v>Company</v>
      </c>
      <c r="G135" s="521">
        <f>'WP1 Lighting Invetory'!H136</f>
        <v>0</v>
      </c>
      <c r="H135" s="641">
        <f>'WP6 Condensed LED Cost Est.'!$C31</f>
        <v>1464.2515000000003</v>
      </c>
      <c r="I135" s="365" t="s">
        <v>210</v>
      </c>
      <c r="J135" s="380">
        <f>IF(C135="Light Emitting Diode",'WP10 O&amp;M Weighting Factor'!$B$26,IF('WP7 Condensed Sch. Level Costs'!C135="Sodium Vapor",'WP10 O&amp;M Weighting Factor'!$B$27,IF('WP7 Condensed Sch. Level Costs'!C135="Metal Halide",'WP10 O&amp;M Weighting Factor'!$B$28,IF('WP7 Condensed Sch. Level Costs'!C135="Mercury Vapor",'WP10 O&amp;M Weighting Factor'!$B$30,IF('WP7 Condensed Sch. Level Costs'!C135="Compact Flourescent",'WP10 O&amp;M Weighting Factor'!$B$29, IF(C135="Incandescent", 'WP10 O&amp;M Weighting Factor'!$B$31, 0))))))</f>
        <v>0.2</v>
      </c>
      <c r="K135" s="942">
        <f t="shared" si="314"/>
        <v>0</v>
      </c>
      <c r="L135" s="412">
        <f t="shared" si="315"/>
        <v>0</v>
      </c>
      <c r="M135" s="484">
        <f t="shared" si="316"/>
        <v>0</v>
      </c>
      <c r="N135" s="374">
        <f>'WP1 Lighting Invetory'!J136</f>
        <v>0</v>
      </c>
      <c r="O135" s="489">
        <f t="shared" si="317"/>
        <v>89.25</v>
      </c>
      <c r="P135" s="631">
        <f>'JAP-5 Unitized Lighting Costs'!D$21</f>
        <v>1.1760549751009928E-2</v>
      </c>
      <c r="Q135" s="631">
        <f>'JAP-5 Unitized Lighting Costs'!$D$45</f>
        <v>1.6887239205766267</v>
      </c>
      <c r="R135" s="631">
        <f>'JAP-5 Unitized Lighting Costs'!D$74</f>
        <v>2.3347618049905056E-2</v>
      </c>
      <c r="S135" s="631">
        <f>'JAP-5 Unitized Lighting Costs'!$D$116</f>
        <v>6.9014896121640978</v>
      </c>
      <c r="T135" s="631">
        <f>'JAP-5 Unitized Lighting Costs'!$D$123</f>
        <v>5.3996051821243667E-2</v>
      </c>
      <c r="U135" s="417">
        <f t="shared" si="318"/>
        <v>17.220402613740916</v>
      </c>
      <c r="V135" s="417">
        <f t="shared" si="319"/>
        <v>0.33774478411532538</v>
      </c>
      <c r="W135" s="417">
        <f t="shared" si="320"/>
        <v>2.0837749109540264</v>
      </c>
      <c r="X135" s="417">
        <f t="shared" si="321"/>
        <v>1.759879851101845</v>
      </c>
      <c r="Y135" s="417">
        <f t="shared" si="322"/>
        <v>4.8191476250459973</v>
      </c>
      <c r="Z135" s="138">
        <f t="shared" si="323"/>
        <v>26.220949784958112</v>
      </c>
      <c r="AA135" s="349"/>
      <c r="AB135" s="340">
        <f t="shared" si="324"/>
        <v>0.19294568754891783</v>
      </c>
      <c r="AC135" s="340">
        <f t="shared" si="325"/>
        <v>3.7842552842053262E-3</v>
      </c>
      <c r="AD135" s="340">
        <f t="shared" si="326"/>
        <v>2.334761804990506E-2</v>
      </c>
      <c r="AE135" s="340">
        <f t="shared" si="327"/>
        <v>1.971854174904028E-2</v>
      </c>
      <c r="AF135" s="340">
        <f t="shared" si="328"/>
        <v>5.3996051821243667E-2</v>
      </c>
      <c r="AG135" s="351">
        <f t="shared" si="329"/>
        <v>0.29379215445331219</v>
      </c>
      <c r="AH135" s="364">
        <f t="shared" si="330"/>
        <v>0</v>
      </c>
      <c r="AI135" s="364">
        <f t="shared" si="331"/>
        <v>0</v>
      </c>
      <c r="AJ135" s="364">
        <f t="shared" si="332"/>
        <v>0</v>
      </c>
      <c r="AK135" s="364">
        <f t="shared" si="333"/>
        <v>0</v>
      </c>
      <c r="AL135" s="364">
        <f t="shared" si="334"/>
        <v>0</v>
      </c>
      <c r="AM135" s="364">
        <f t="shared" si="335"/>
        <v>0</v>
      </c>
      <c r="AN135" s="364">
        <f t="shared" si="336"/>
        <v>0</v>
      </c>
      <c r="AO135" s="364">
        <f t="shared" si="337"/>
        <v>0</v>
      </c>
      <c r="AP135" s="364">
        <f t="shared" si="338"/>
        <v>0</v>
      </c>
      <c r="AQ135" s="364">
        <f t="shared" si="339"/>
        <v>0</v>
      </c>
      <c r="AR135" s="364">
        <f t="shared" si="340"/>
        <v>0</v>
      </c>
      <c r="AS135" s="364">
        <f t="shared" si="341"/>
        <v>0</v>
      </c>
      <c r="AT135" s="383">
        <f t="shared" si="342"/>
        <v>0</v>
      </c>
    </row>
    <row r="136" spans="1:46">
      <c r="A136" s="176" t="str">
        <f>A134</f>
        <v>55E &amp; 56E</v>
      </c>
      <c r="B136" s="101"/>
      <c r="C136" s="366" t="str">
        <f>'WP1 Lighting Invetory'!C137</f>
        <v>Light Emitting Diode</v>
      </c>
      <c r="D136" s="366" t="str">
        <f>'WP1 Lighting Invetory'!D137</f>
        <v>LED 270.01-300</v>
      </c>
      <c r="E136" s="366">
        <f>'WP1 Lighting Invetory'!E137</f>
        <v>285</v>
      </c>
      <c r="F136" s="366" t="str">
        <f>'WP1 Lighting Invetory'!G137</f>
        <v>Company</v>
      </c>
      <c r="G136" s="521">
        <f>'WP1 Lighting Invetory'!H137</f>
        <v>0</v>
      </c>
      <c r="H136" s="641">
        <f>'WP6 Condensed LED Cost Est.'!$C32</f>
        <v>1561.2070000000003</v>
      </c>
      <c r="I136" s="365" t="s">
        <v>210</v>
      </c>
      <c r="J136" s="380">
        <f>IF(C136="Light Emitting Diode",'WP10 O&amp;M Weighting Factor'!$B$26,IF('WP7 Condensed Sch. Level Costs'!C136="Sodium Vapor",'WP10 O&amp;M Weighting Factor'!$B$27,IF('WP7 Condensed Sch. Level Costs'!C136="Metal Halide",'WP10 O&amp;M Weighting Factor'!$B$28,IF('WP7 Condensed Sch. Level Costs'!C136="Mercury Vapor",'WP10 O&amp;M Weighting Factor'!$B$30,IF('WP7 Condensed Sch. Level Costs'!C136="Compact Flourescent",'WP10 O&amp;M Weighting Factor'!$B$29, IF(C136="Incandescent", 'WP10 O&amp;M Weighting Factor'!$B$31, 0))))))</f>
        <v>0.2</v>
      </c>
      <c r="K136" s="942">
        <f t="shared" si="314"/>
        <v>0</v>
      </c>
      <c r="L136" s="412">
        <f t="shared" si="315"/>
        <v>0</v>
      </c>
      <c r="M136" s="484">
        <f t="shared" si="316"/>
        <v>0</v>
      </c>
      <c r="N136" s="374">
        <f>'WP1 Lighting Invetory'!J137</f>
        <v>0</v>
      </c>
      <c r="O136" s="489">
        <f t="shared" si="317"/>
        <v>99.75</v>
      </c>
      <c r="P136" s="631">
        <f>'JAP-5 Unitized Lighting Costs'!D$21</f>
        <v>1.1760549751009928E-2</v>
      </c>
      <c r="Q136" s="631">
        <f>'JAP-5 Unitized Lighting Costs'!$D$45</f>
        <v>1.6887239205766267</v>
      </c>
      <c r="R136" s="631">
        <f>'JAP-5 Unitized Lighting Costs'!D$74</f>
        <v>2.3347618049905056E-2</v>
      </c>
      <c r="S136" s="631">
        <f>'JAP-5 Unitized Lighting Costs'!$D$116</f>
        <v>6.9014896121640978</v>
      </c>
      <c r="T136" s="631">
        <f>'JAP-5 Unitized Lighting Costs'!$D$123</f>
        <v>5.3996051821243667E-2</v>
      </c>
      <c r="U136" s="417">
        <f t="shared" si="318"/>
        <v>18.360652595124961</v>
      </c>
      <c r="V136" s="417">
        <f t="shared" si="319"/>
        <v>0.33774478411532538</v>
      </c>
      <c r="W136" s="417">
        <f t="shared" si="320"/>
        <v>2.3289249004780292</v>
      </c>
      <c r="X136" s="417">
        <f t="shared" si="321"/>
        <v>1.9669245394667678</v>
      </c>
      <c r="Y136" s="417">
        <f t="shared" si="322"/>
        <v>5.3861061691690555</v>
      </c>
      <c r="Z136" s="138">
        <f t="shared" si="323"/>
        <v>28.38035298835414</v>
      </c>
      <c r="AA136" s="349"/>
      <c r="AB136" s="340">
        <f t="shared" si="324"/>
        <v>0.184066692682957</v>
      </c>
      <c r="AC136" s="340">
        <f t="shared" si="325"/>
        <v>3.385912622710029E-3</v>
      </c>
      <c r="AD136" s="340">
        <f t="shared" si="326"/>
        <v>2.3347618049905056E-2</v>
      </c>
      <c r="AE136" s="340">
        <f t="shared" si="327"/>
        <v>1.971854174904028E-2</v>
      </c>
      <c r="AF136" s="340">
        <f t="shared" si="328"/>
        <v>5.3996051821243667E-2</v>
      </c>
      <c r="AG136" s="351">
        <f t="shared" si="329"/>
        <v>0.28451481692585606</v>
      </c>
      <c r="AH136" s="364">
        <f t="shared" si="330"/>
        <v>0</v>
      </c>
      <c r="AI136" s="364">
        <f t="shared" si="331"/>
        <v>0</v>
      </c>
      <c r="AJ136" s="364">
        <f t="shared" si="332"/>
        <v>0</v>
      </c>
      <c r="AK136" s="364">
        <f t="shared" si="333"/>
        <v>0</v>
      </c>
      <c r="AL136" s="364">
        <f t="shared" si="334"/>
        <v>0</v>
      </c>
      <c r="AM136" s="364">
        <f t="shared" si="335"/>
        <v>0</v>
      </c>
      <c r="AN136" s="364">
        <f t="shared" si="336"/>
        <v>0</v>
      </c>
      <c r="AO136" s="364">
        <f t="shared" si="337"/>
        <v>0</v>
      </c>
      <c r="AP136" s="364">
        <f t="shared" si="338"/>
        <v>0</v>
      </c>
      <c r="AQ136" s="364">
        <f t="shared" si="339"/>
        <v>0</v>
      </c>
      <c r="AR136" s="364">
        <f t="shared" si="340"/>
        <v>0</v>
      </c>
      <c r="AS136" s="364">
        <f t="shared" si="341"/>
        <v>0</v>
      </c>
      <c r="AT136" s="383">
        <f t="shared" si="342"/>
        <v>0</v>
      </c>
    </row>
    <row r="137" spans="1:46">
      <c r="A137" s="344" t="s">
        <v>217</v>
      </c>
      <c r="B137" s="345"/>
      <c r="C137" s="347"/>
      <c r="D137" s="346"/>
      <c r="E137" s="357"/>
      <c r="F137" s="346"/>
      <c r="G137" s="520"/>
      <c r="H137" s="388"/>
      <c r="I137" s="347"/>
      <c r="J137" s="346"/>
      <c r="K137" s="946"/>
      <c r="L137" s="621"/>
      <c r="M137" s="622"/>
      <c r="N137" s="373"/>
      <c r="O137" s="355"/>
      <c r="P137" s="630"/>
      <c r="Q137" s="630"/>
      <c r="R137" s="630"/>
      <c r="S137" s="630"/>
      <c r="T137" s="630"/>
      <c r="U137" s="623"/>
      <c r="V137" s="623"/>
      <c r="W137" s="623"/>
      <c r="X137" s="623"/>
      <c r="Y137" s="623"/>
      <c r="Z137" s="386"/>
      <c r="AA137" s="349"/>
      <c r="AB137" s="350"/>
    </row>
    <row r="138" spans="1:46">
      <c r="A138" s="189" t="s">
        <v>151</v>
      </c>
      <c r="B138" s="95" t="s">
        <v>152</v>
      </c>
      <c r="C138" s="366" t="str">
        <f>'WP1 Lighting Invetory'!C139</f>
        <v>Sodium Vapor</v>
      </c>
      <c r="D138" s="366" t="str">
        <f>'WP1 Lighting Invetory'!D139</f>
        <v>DS 070</v>
      </c>
      <c r="E138" s="366">
        <f>'WP1 Lighting Invetory'!E139</f>
        <v>70</v>
      </c>
      <c r="F138" s="366" t="str">
        <f>'WP1 Lighting Invetory'!G139</f>
        <v>Company</v>
      </c>
      <c r="G138" s="521">
        <f>'WP1 Lighting Invetory'!H139</f>
        <v>57.166666666666664</v>
      </c>
      <c r="H138" s="641">
        <f>'WP9 Sodium Vapor Cost Est.'!$D$21</f>
        <v>870.34</v>
      </c>
      <c r="I138" s="365" t="s">
        <v>210</v>
      </c>
      <c r="J138" s="380">
        <f>IF(C138="Light Emitting Diode",'WP10 O&amp;M Weighting Factor'!$B$26,IF('WP7 Condensed Sch. Level Costs'!C138="Sodium Vapor",'WP10 O&amp;M Weighting Factor'!$B$27,IF('WP7 Condensed Sch. Level Costs'!C138="Metal Halide",'WP10 O&amp;M Weighting Factor'!$B$28,IF('WP7 Condensed Sch. Level Costs'!C138="Mercury Vapor",'WP10 O&amp;M Weighting Factor'!$B$30,IF('WP7 Condensed Sch. Level Costs'!C138="Compact Flourescent",'WP10 O&amp;M Weighting Factor'!$B$29, IF(C138="Incandescent", 'WP10 O&amp;M Weighting Factor'!$B$31, 0))))))</f>
        <v>1</v>
      </c>
      <c r="K138" s="942">
        <f t="shared" ref="K138:K143" si="344">IF(I138="Yes",G138*J138,0)</f>
        <v>57.166666666666664</v>
      </c>
      <c r="L138" s="412">
        <f t="shared" ref="L138:L143" si="345">IF(F138="Company", G138*H138,0)</f>
        <v>49754.436666666668</v>
      </c>
      <c r="M138" s="484">
        <f t="shared" ref="M138:M143" si="346">E138*G138/1000</f>
        <v>4.0016666666666669</v>
      </c>
      <c r="N138" s="374">
        <f>'WP1 Lighting Invetory'!J139</f>
        <v>16807</v>
      </c>
      <c r="O138" s="489">
        <f t="shared" si="317"/>
        <v>24.5</v>
      </c>
      <c r="P138" s="631">
        <f>'JAP-5 Unitized Lighting Costs'!D$21</f>
        <v>1.1760549751009928E-2</v>
      </c>
      <c r="Q138" s="631">
        <f>'JAP-5 Unitized Lighting Costs'!$D$45</f>
        <v>1.6887239205766267</v>
      </c>
      <c r="R138" s="631">
        <f>'JAP-5 Unitized Lighting Costs'!D$74</f>
        <v>2.3347618049905056E-2</v>
      </c>
      <c r="S138" s="631">
        <f>'JAP-5 Unitized Lighting Costs'!$D$116</f>
        <v>6.9014896121640978</v>
      </c>
      <c r="T138" s="631">
        <f>'JAP-5 Unitized Lighting Costs'!$D$123</f>
        <v>5.3996051821243667E-2</v>
      </c>
      <c r="U138" s="417">
        <f t="shared" ref="U138:U143" si="347">IF(F138="Company", H138*P138, 0)</f>
        <v>10.235676870293981</v>
      </c>
      <c r="V138" s="417">
        <f t="shared" ref="V138:V143" si="348">IF(I138="yes", J138*Q138, 0)</f>
        <v>1.6887239205766267</v>
      </c>
      <c r="W138" s="417">
        <f t="shared" ref="W138:W143" si="349">R138*O138</f>
        <v>0.5720166422226739</v>
      </c>
      <c r="X138" s="417">
        <f t="shared" ref="X138:X143" si="350">E138*S138/1000</f>
        <v>0.48310427285148683</v>
      </c>
      <c r="Y138" s="417">
        <f t="shared" ref="Y138:Y143" si="351">O138*T138</f>
        <v>1.3229032696204699</v>
      </c>
      <c r="Z138" s="138">
        <f t="shared" ref="Z138:Z143" si="352">SUM(U138:Y138)</f>
        <v>14.302424975565238</v>
      </c>
      <c r="AA138" s="349"/>
      <c r="AB138" s="340">
        <f t="shared" ref="AB138:AB143" si="353">IFERROR(U138/O138,0)</f>
        <v>0.4177827293997543</v>
      </c>
      <c r="AC138" s="340">
        <f t="shared" ref="AC138:AC143" si="354">IFERROR(V138/O138,0)</f>
        <v>6.89275069623113E-2</v>
      </c>
      <c r="AD138" s="340">
        <f t="shared" ref="AD138:AD143" si="355">IFERROR(W138/O138,0)</f>
        <v>2.3347618049905056E-2</v>
      </c>
      <c r="AE138" s="340">
        <f t="shared" ref="AE138:AE143" si="356">IFERROR(X138/O138,0)</f>
        <v>1.971854174904028E-2</v>
      </c>
      <c r="AF138" s="340">
        <f t="shared" ref="AF138:AF143" si="357">IFERROR(Y138/O138,0)</f>
        <v>5.3996051821243667E-2</v>
      </c>
      <c r="AG138" s="351">
        <f t="shared" ref="AG138:AG143" si="358">SUM(AB138:AF138)</f>
        <v>0.58377244798225469</v>
      </c>
      <c r="AH138" s="364">
        <f t="shared" ref="AH138:AH143" si="359">(U138*$G138)</f>
        <v>585.13952775180587</v>
      </c>
      <c r="AI138" s="364">
        <f t="shared" ref="AI138:AI143" si="360">(V138*$G138)</f>
        <v>96.53871745963049</v>
      </c>
      <c r="AJ138" s="364">
        <f t="shared" ref="AJ138:AJ143" si="361">(W138*$G138)</f>
        <v>32.700284713729523</v>
      </c>
      <c r="AK138" s="364">
        <f t="shared" ref="AK138:AK143" si="362">(X138*$G138)</f>
        <v>27.617460931343331</v>
      </c>
      <c r="AL138" s="364">
        <f t="shared" ref="AL138:AL143" si="363">(Y138*$G138)</f>
        <v>75.625970246636854</v>
      </c>
      <c r="AM138" s="364">
        <f t="shared" ref="AM138:AM143" si="364">SUM(AH138:AL138)</f>
        <v>817.62196110314596</v>
      </c>
      <c r="AN138" s="364">
        <f t="shared" ref="AN138:AS143" si="365">AH138*12</f>
        <v>7021.6743330216705</v>
      </c>
      <c r="AO138" s="364">
        <f t="shared" si="365"/>
        <v>1158.4646095155658</v>
      </c>
      <c r="AP138" s="364">
        <f t="shared" si="365"/>
        <v>392.40341656475425</v>
      </c>
      <c r="AQ138" s="364">
        <f t="shared" si="365"/>
        <v>331.40953117611997</v>
      </c>
      <c r="AR138" s="364">
        <f t="shared" si="365"/>
        <v>907.51164295964224</v>
      </c>
      <c r="AS138" s="364">
        <f t="shared" si="365"/>
        <v>9811.4635332377511</v>
      </c>
      <c r="AT138" s="383">
        <f t="shared" ref="AT138:AT143" si="366">Z138*G138-AM138</f>
        <v>0</v>
      </c>
    </row>
    <row r="139" spans="1:46">
      <c r="A139" s="185" t="str">
        <f>+A138</f>
        <v>58E &amp; 59E</v>
      </c>
      <c r="B139" s="95" t="s">
        <v>152</v>
      </c>
      <c r="C139" s="366" t="str">
        <f>'WP1 Lighting Invetory'!C140</f>
        <v>Sodium Vapor</v>
      </c>
      <c r="D139" s="366" t="str">
        <f>'WP1 Lighting Invetory'!D140</f>
        <v>DS 100</v>
      </c>
      <c r="E139" s="366">
        <f>'WP1 Lighting Invetory'!E140</f>
        <v>100</v>
      </c>
      <c r="F139" s="366" t="str">
        <f>'WP1 Lighting Invetory'!G140</f>
        <v>Company</v>
      </c>
      <c r="G139" s="521">
        <f>'WP1 Lighting Invetory'!H140</f>
        <v>7.416666666666667</v>
      </c>
      <c r="H139" s="641">
        <f>'WP9 Sodium Vapor Cost Est.'!$D$23</f>
        <v>821.04</v>
      </c>
      <c r="I139" s="365" t="s">
        <v>210</v>
      </c>
      <c r="J139" s="380">
        <f>IF(C139="Light Emitting Diode",'WP10 O&amp;M Weighting Factor'!$B$26,IF('WP7 Condensed Sch. Level Costs'!C139="Sodium Vapor",'WP10 O&amp;M Weighting Factor'!$B$27,IF('WP7 Condensed Sch. Level Costs'!C139="Metal Halide",'WP10 O&amp;M Weighting Factor'!$B$28,IF('WP7 Condensed Sch. Level Costs'!C139="Mercury Vapor",'WP10 O&amp;M Weighting Factor'!$B$30,IF('WP7 Condensed Sch. Level Costs'!C139="Compact Flourescent",'WP10 O&amp;M Weighting Factor'!$B$29, IF(C139="Incandescent", 'WP10 O&amp;M Weighting Factor'!$B$31, 0))))))</f>
        <v>1</v>
      </c>
      <c r="K139" s="942">
        <f t="shared" si="344"/>
        <v>7.416666666666667</v>
      </c>
      <c r="L139" s="412">
        <f t="shared" si="345"/>
        <v>6089.38</v>
      </c>
      <c r="M139" s="484">
        <f t="shared" si="346"/>
        <v>0.7416666666666667</v>
      </c>
      <c r="N139" s="374">
        <f>'WP1 Lighting Invetory'!J140</f>
        <v>3115</v>
      </c>
      <c r="O139" s="489">
        <f t="shared" si="317"/>
        <v>35</v>
      </c>
      <c r="P139" s="631">
        <f>'JAP-5 Unitized Lighting Costs'!D$21</f>
        <v>1.1760549751009928E-2</v>
      </c>
      <c r="Q139" s="631">
        <f>'JAP-5 Unitized Lighting Costs'!$D$45</f>
        <v>1.6887239205766267</v>
      </c>
      <c r="R139" s="631">
        <f>'JAP-5 Unitized Lighting Costs'!D$74</f>
        <v>2.3347618049905056E-2</v>
      </c>
      <c r="S139" s="631">
        <f>'JAP-5 Unitized Lighting Costs'!$D$116</f>
        <v>6.9014896121640978</v>
      </c>
      <c r="T139" s="631">
        <f>'JAP-5 Unitized Lighting Costs'!$D$123</f>
        <v>5.3996051821243667E-2</v>
      </c>
      <c r="U139" s="417">
        <f t="shared" si="347"/>
        <v>9.6558817675691913</v>
      </c>
      <c r="V139" s="417">
        <f t="shared" si="348"/>
        <v>1.6887239205766267</v>
      </c>
      <c r="W139" s="417">
        <f t="shared" si="349"/>
        <v>0.81716663174667692</v>
      </c>
      <c r="X139" s="417">
        <f t="shared" si="350"/>
        <v>0.69014896121640978</v>
      </c>
      <c r="Y139" s="417">
        <f t="shared" si="351"/>
        <v>1.8898618137435284</v>
      </c>
      <c r="Z139" s="138">
        <f t="shared" si="352"/>
        <v>14.741783094852433</v>
      </c>
      <c r="AA139" s="349"/>
      <c r="AB139" s="340">
        <f t="shared" si="353"/>
        <v>0.27588233621626262</v>
      </c>
      <c r="AC139" s="340">
        <f t="shared" si="354"/>
        <v>4.8249254873617906E-2</v>
      </c>
      <c r="AD139" s="340">
        <f t="shared" si="355"/>
        <v>2.3347618049905056E-2</v>
      </c>
      <c r="AE139" s="340">
        <f t="shared" si="356"/>
        <v>1.971854174904028E-2</v>
      </c>
      <c r="AF139" s="340">
        <f t="shared" si="357"/>
        <v>5.3996051821243667E-2</v>
      </c>
      <c r="AG139" s="351">
        <f t="shared" si="358"/>
        <v>0.42119380271006956</v>
      </c>
      <c r="AH139" s="364">
        <f t="shared" si="359"/>
        <v>71.614456442804837</v>
      </c>
      <c r="AI139" s="364">
        <f t="shared" si="360"/>
        <v>12.524702410943314</v>
      </c>
      <c r="AJ139" s="364">
        <f t="shared" si="361"/>
        <v>6.0606525187878537</v>
      </c>
      <c r="AK139" s="364">
        <f t="shared" si="362"/>
        <v>5.1186047956883725</v>
      </c>
      <c r="AL139" s="364">
        <f t="shared" si="363"/>
        <v>14.016475118597835</v>
      </c>
      <c r="AM139" s="364">
        <f t="shared" si="364"/>
        <v>109.33489128682221</v>
      </c>
      <c r="AN139" s="364">
        <f t="shared" si="365"/>
        <v>859.37347731365799</v>
      </c>
      <c r="AO139" s="364">
        <f t="shared" si="365"/>
        <v>150.29642893131978</v>
      </c>
      <c r="AP139" s="364">
        <f t="shared" si="365"/>
        <v>72.727830225454241</v>
      </c>
      <c r="AQ139" s="364">
        <f t="shared" si="365"/>
        <v>61.423257548260466</v>
      </c>
      <c r="AR139" s="364">
        <f t="shared" si="365"/>
        <v>168.19770142317401</v>
      </c>
      <c r="AS139" s="364">
        <f t="shared" si="365"/>
        <v>1312.0186954418666</v>
      </c>
      <c r="AT139" s="383">
        <f t="shared" si="366"/>
        <v>0</v>
      </c>
    </row>
    <row r="140" spans="1:46">
      <c r="A140" s="185" t="str">
        <f>+A139</f>
        <v>58E &amp; 59E</v>
      </c>
      <c r="B140" s="95" t="s">
        <v>152</v>
      </c>
      <c r="C140" s="366" t="str">
        <f>'WP1 Lighting Invetory'!C141</f>
        <v>Sodium Vapor</v>
      </c>
      <c r="D140" s="366" t="str">
        <f>'WP1 Lighting Invetory'!D141</f>
        <v>DS 150</v>
      </c>
      <c r="E140" s="366">
        <f>'WP1 Lighting Invetory'!E141</f>
        <v>150</v>
      </c>
      <c r="F140" s="366" t="str">
        <f>'WP1 Lighting Invetory'!G141</f>
        <v>Company</v>
      </c>
      <c r="G140" s="521">
        <f>'WP1 Lighting Invetory'!H141</f>
        <v>166.16666666666666</v>
      </c>
      <c r="H140" s="641">
        <f>'WP9 Sodium Vapor Cost Est.'!$D$24</f>
        <v>822.4</v>
      </c>
      <c r="I140" s="365" t="s">
        <v>210</v>
      </c>
      <c r="J140" s="380">
        <f>IF(C140="Light Emitting Diode",'WP10 O&amp;M Weighting Factor'!$B$26,IF('WP7 Condensed Sch. Level Costs'!C140="Sodium Vapor",'WP10 O&amp;M Weighting Factor'!$B$27,IF('WP7 Condensed Sch. Level Costs'!C140="Metal Halide",'WP10 O&amp;M Weighting Factor'!$B$28,IF('WP7 Condensed Sch. Level Costs'!C140="Mercury Vapor",'WP10 O&amp;M Weighting Factor'!$B$30,IF('WP7 Condensed Sch. Level Costs'!C140="Compact Flourescent",'WP10 O&amp;M Weighting Factor'!$B$29, IF(C140="Incandescent", 'WP10 O&amp;M Weighting Factor'!$B$31, 0))))))</f>
        <v>1</v>
      </c>
      <c r="K140" s="942">
        <f t="shared" si="344"/>
        <v>166.16666666666666</v>
      </c>
      <c r="L140" s="412">
        <f t="shared" si="345"/>
        <v>136655.46666666665</v>
      </c>
      <c r="M140" s="484">
        <f t="shared" si="346"/>
        <v>24.925000000000001</v>
      </c>
      <c r="N140" s="374">
        <f>'WP1 Lighting Invetory'!J141</f>
        <v>104685</v>
      </c>
      <c r="O140" s="489">
        <f t="shared" si="317"/>
        <v>52.5</v>
      </c>
      <c r="P140" s="631">
        <f>'JAP-5 Unitized Lighting Costs'!D$21</f>
        <v>1.1760549751009928E-2</v>
      </c>
      <c r="Q140" s="631">
        <f>'JAP-5 Unitized Lighting Costs'!$D$45</f>
        <v>1.6887239205766267</v>
      </c>
      <c r="R140" s="631">
        <f>'JAP-5 Unitized Lighting Costs'!D$74</f>
        <v>2.3347618049905056E-2</v>
      </c>
      <c r="S140" s="631">
        <f>'JAP-5 Unitized Lighting Costs'!$D$116</f>
        <v>6.9014896121640978</v>
      </c>
      <c r="T140" s="631">
        <f>'JAP-5 Unitized Lighting Costs'!$D$123</f>
        <v>5.3996051821243667E-2</v>
      </c>
      <c r="U140" s="417">
        <f t="shared" si="347"/>
        <v>9.6718761152305639</v>
      </c>
      <c r="V140" s="417">
        <f t="shared" si="348"/>
        <v>1.6887239205766267</v>
      </c>
      <c r="W140" s="417">
        <f t="shared" si="349"/>
        <v>1.2257499476200155</v>
      </c>
      <c r="X140" s="417">
        <f t="shared" si="350"/>
        <v>1.0352234418246147</v>
      </c>
      <c r="Y140" s="417">
        <f t="shared" si="351"/>
        <v>2.8347927206152925</v>
      </c>
      <c r="Z140" s="138">
        <f t="shared" si="352"/>
        <v>16.456366145867111</v>
      </c>
      <c r="AA140" s="349"/>
      <c r="AB140" s="340">
        <f t="shared" si="353"/>
        <v>0.1842262117186774</v>
      </c>
      <c r="AC140" s="340">
        <f t="shared" si="354"/>
        <v>3.2166169915745273E-2</v>
      </c>
      <c r="AD140" s="340">
        <f t="shared" si="355"/>
        <v>2.3347618049905056E-2</v>
      </c>
      <c r="AE140" s="340">
        <f t="shared" si="356"/>
        <v>1.971854174904028E-2</v>
      </c>
      <c r="AF140" s="340">
        <f t="shared" si="357"/>
        <v>5.3996051821243667E-2</v>
      </c>
      <c r="AG140" s="351">
        <f t="shared" si="358"/>
        <v>0.31345459325461167</v>
      </c>
      <c r="AH140" s="364">
        <f t="shared" si="359"/>
        <v>1607.143414480812</v>
      </c>
      <c r="AI140" s="364">
        <f t="shared" si="360"/>
        <v>280.60962480248276</v>
      </c>
      <c r="AJ140" s="364">
        <f t="shared" si="361"/>
        <v>203.67878296285923</v>
      </c>
      <c r="AK140" s="364">
        <f t="shared" si="362"/>
        <v>172.01962858319013</v>
      </c>
      <c r="AL140" s="364">
        <f t="shared" si="363"/>
        <v>471.04805707557443</v>
      </c>
      <c r="AM140" s="364">
        <f t="shared" si="364"/>
        <v>2734.4995079049186</v>
      </c>
      <c r="AN140" s="364">
        <f t="shared" si="365"/>
        <v>19285.720973769745</v>
      </c>
      <c r="AO140" s="364">
        <f t="shared" si="365"/>
        <v>3367.3154976297928</v>
      </c>
      <c r="AP140" s="364">
        <f t="shared" si="365"/>
        <v>2444.1453955543107</v>
      </c>
      <c r="AQ140" s="364">
        <f t="shared" si="365"/>
        <v>2064.2355429982817</v>
      </c>
      <c r="AR140" s="364">
        <f t="shared" si="365"/>
        <v>5652.5766849068932</v>
      </c>
      <c r="AS140" s="364">
        <f t="shared" si="365"/>
        <v>32813.994094859023</v>
      </c>
      <c r="AT140" s="383">
        <f t="shared" si="366"/>
        <v>0</v>
      </c>
    </row>
    <row r="141" spans="1:46">
      <c r="A141" s="185" t="str">
        <f>+A140</f>
        <v>58E &amp; 59E</v>
      </c>
      <c r="B141" s="95" t="s">
        <v>152</v>
      </c>
      <c r="C141" s="366" t="str">
        <f>'WP1 Lighting Invetory'!C142</f>
        <v>Sodium Vapor</v>
      </c>
      <c r="D141" s="366" t="str">
        <f>'WP1 Lighting Invetory'!D142</f>
        <v>DS 200</v>
      </c>
      <c r="E141" s="366">
        <f>'WP1 Lighting Invetory'!E142</f>
        <v>200</v>
      </c>
      <c r="F141" s="366" t="str">
        <f>'WP1 Lighting Invetory'!G142</f>
        <v>Company</v>
      </c>
      <c r="G141" s="521">
        <f>'WP1 Lighting Invetory'!H142</f>
        <v>285.41666666666669</v>
      </c>
      <c r="H141" s="641">
        <f>'WP9 Sodium Vapor Cost Est.'!$D$26</f>
        <v>869.01</v>
      </c>
      <c r="I141" s="365" t="s">
        <v>210</v>
      </c>
      <c r="J141" s="380">
        <f>IF(C141="Light Emitting Diode",'WP10 O&amp;M Weighting Factor'!$B$26,IF('WP7 Condensed Sch. Level Costs'!C141="Sodium Vapor",'WP10 O&amp;M Weighting Factor'!$B$27,IF('WP7 Condensed Sch. Level Costs'!C141="Metal Halide",'WP10 O&amp;M Weighting Factor'!$B$28,IF('WP7 Condensed Sch. Level Costs'!C141="Mercury Vapor",'WP10 O&amp;M Weighting Factor'!$B$30,IF('WP7 Condensed Sch. Level Costs'!C141="Compact Flourescent",'WP10 O&amp;M Weighting Factor'!$B$29, IF(C141="Incandescent", 'WP10 O&amp;M Weighting Factor'!$B$31, 0))))))</f>
        <v>1</v>
      </c>
      <c r="K141" s="942">
        <f t="shared" si="344"/>
        <v>285.41666666666669</v>
      </c>
      <c r="L141" s="412">
        <f t="shared" si="345"/>
        <v>248029.9375</v>
      </c>
      <c r="M141" s="484">
        <f t="shared" si="346"/>
        <v>57.083333333333336</v>
      </c>
      <c r="N141" s="374">
        <f>'WP1 Lighting Invetory'!J142</f>
        <v>239750</v>
      </c>
      <c r="O141" s="489">
        <f t="shared" si="317"/>
        <v>70</v>
      </c>
      <c r="P141" s="631">
        <f>'JAP-5 Unitized Lighting Costs'!D$21</f>
        <v>1.1760549751009928E-2</v>
      </c>
      <c r="Q141" s="631">
        <f>'JAP-5 Unitized Lighting Costs'!$D$45</f>
        <v>1.6887239205766267</v>
      </c>
      <c r="R141" s="631">
        <f>'JAP-5 Unitized Lighting Costs'!D$74</f>
        <v>2.3347618049905056E-2</v>
      </c>
      <c r="S141" s="631">
        <f>'JAP-5 Unitized Lighting Costs'!$D$116</f>
        <v>6.9014896121640978</v>
      </c>
      <c r="T141" s="631">
        <f>'JAP-5 Unitized Lighting Costs'!$D$123</f>
        <v>5.3996051821243667E-2</v>
      </c>
      <c r="U141" s="417">
        <f t="shared" si="347"/>
        <v>10.220035339125138</v>
      </c>
      <c r="V141" s="417">
        <f t="shared" si="348"/>
        <v>1.6887239205766267</v>
      </c>
      <c r="W141" s="417">
        <f t="shared" si="349"/>
        <v>1.6343332634933538</v>
      </c>
      <c r="X141" s="417">
        <f t="shared" si="350"/>
        <v>1.3802979224328196</v>
      </c>
      <c r="Y141" s="417">
        <f t="shared" si="351"/>
        <v>3.7797236274870567</v>
      </c>
      <c r="Z141" s="138">
        <f t="shared" si="352"/>
        <v>18.703114073114996</v>
      </c>
      <c r="AA141" s="349"/>
      <c r="AB141" s="340">
        <f t="shared" si="353"/>
        <v>0.14600050484464483</v>
      </c>
      <c r="AC141" s="340">
        <f t="shared" si="354"/>
        <v>2.4124627436808953E-2</v>
      </c>
      <c r="AD141" s="340">
        <f t="shared" si="355"/>
        <v>2.3347618049905056E-2</v>
      </c>
      <c r="AE141" s="340">
        <f t="shared" si="356"/>
        <v>1.971854174904028E-2</v>
      </c>
      <c r="AF141" s="340">
        <f t="shared" si="357"/>
        <v>5.3996051821243667E-2</v>
      </c>
      <c r="AG141" s="351">
        <f t="shared" si="358"/>
        <v>0.26718734390164278</v>
      </c>
      <c r="AH141" s="364">
        <f t="shared" si="359"/>
        <v>2916.9684197086335</v>
      </c>
      <c r="AI141" s="364">
        <f t="shared" si="360"/>
        <v>481.98995233124555</v>
      </c>
      <c r="AJ141" s="364">
        <f t="shared" si="361"/>
        <v>466.46595228872809</v>
      </c>
      <c r="AK141" s="364">
        <f t="shared" si="362"/>
        <v>393.96003202770061</v>
      </c>
      <c r="AL141" s="364">
        <f t="shared" si="363"/>
        <v>1078.7961186785974</v>
      </c>
      <c r="AM141" s="364">
        <f t="shared" si="364"/>
        <v>5338.1804750349056</v>
      </c>
      <c r="AN141" s="364">
        <f t="shared" si="365"/>
        <v>35003.621036503602</v>
      </c>
      <c r="AO141" s="364">
        <f t="shared" si="365"/>
        <v>5783.8794279749463</v>
      </c>
      <c r="AP141" s="364">
        <f t="shared" si="365"/>
        <v>5597.5914274647366</v>
      </c>
      <c r="AQ141" s="364">
        <f t="shared" si="365"/>
        <v>4727.520384332407</v>
      </c>
      <c r="AR141" s="364">
        <f t="shared" si="365"/>
        <v>12945.553424143169</v>
      </c>
      <c r="AS141" s="364">
        <f t="shared" si="365"/>
        <v>64058.165700418867</v>
      </c>
      <c r="AT141" s="383">
        <f t="shared" si="366"/>
        <v>0</v>
      </c>
    </row>
    <row r="142" spans="1:46">
      <c r="A142" s="185" t="str">
        <f>+A141</f>
        <v>58E &amp; 59E</v>
      </c>
      <c r="B142" s="95" t="s">
        <v>152</v>
      </c>
      <c r="C142" s="366" t="str">
        <f>'WP1 Lighting Invetory'!C143</f>
        <v>Sodium Vapor</v>
      </c>
      <c r="D142" s="366" t="str">
        <f>'WP1 Lighting Invetory'!D143</f>
        <v>DS 250</v>
      </c>
      <c r="E142" s="366">
        <f>'WP1 Lighting Invetory'!E143</f>
        <v>250</v>
      </c>
      <c r="F142" s="366" t="str">
        <f>'WP1 Lighting Invetory'!G143</f>
        <v>Company</v>
      </c>
      <c r="G142" s="521">
        <f>'WP1 Lighting Invetory'!H143</f>
        <v>39.083333333333336</v>
      </c>
      <c r="H142" s="641">
        <f>'WP9 Sodium Vapor Cost Est.'!$D$27</f>
        <v>884.18</v>
      </c>
      <c r="I142" s="365" t="s">
        <v>210</v>
      </c>
      <c r="J142" s="380">
        <f>IF(C142="Light Emitting Diode",'WP10 O&amp;M Weighting Factor'!$B$26,IF('WP7 Condensed Sch. Level Costs'!C142="Sodium Vapor",'WP10 O&amp;M Weighting Factor'!$B$27,IF('WP7 Condensed Sch. Level Costs'!C142="Metal Halide",'WP10 O&amp;M Weighting Factor'!$B$28,IF('WP7 Condensed Sch. Level Costs'!C142="Mercury Vapor",'WP10 O&amp;M Weighting Factor'!$B$30,IF('WP7 Condensed Sch. Level Costs'!C142="Compact Flourescent",'WP10 O&amp;M Weighting Factor'!$B$29, IF(C142="Incandescent", 'WP10 O&amp;M Weighting Factor'!$B$31, 0))))))</f>
        <v>1</v>
      </c>
      <c r="K142" s="942">
        <f t="shared" si="344"/>
        <v>39.083333333333336</v>
      </c>
      <c r="L142" s="412">
        <f t="shared" si="345"/>
        <v>34556.701666666668</v>
      </c>
      <c r="M142" s="484">
        <f t="shared" si="346"/>
        <v>9.7708333333333339</v>
      </c>
      <c r="N142" s="374">
        <f>'WP1 Lighting Invetory'!J143</f>
        <v>41037.5</v>
      </c>
      <c r="O142" s="489">
        <f t="shared" si="317"/>
        <v>87.5</v>
      </c>
      <c r="P142" s="631">
        <f>'JAP-5 Unitized Lighting Costs'!D$21</f>
        <v>1.1760549751009928E-2</v>
      </c>
      <c r="Q142" s="631">
        <f>'JAP-5 Unitized Lighting Costs'!$D$45</f>
        <v>1.6887239205766267</v>
      </c>
      <c r="R142" s="631">
        <f>'JAP-5 Unitized Lighting Costs'!D$74</f>
        <v>2.3347618049905056E-2</v>
      </c>
      <c r="S142" s="631">
        <f>'JAP-5 Unitized Lighting Costs'!$D$116</f>
        <v>6.9014896121640978</v>
      </c>
      <c r="T142" s="631">
        <f>'JAP-5 Unitized Lighting Costs'!$D$123</f>
        <v>5.3996051821243667E-2</v>
      </c>
      <c r="U142" s="417">
        <f t="shared" si="347"/>
        <v>10.398442878847957</v>
      </c>
      <c r="V142" s="417">
        <f t="shared" si="348"/>
        <v>1.6887239205766267</v>
      </c>
      <c r="W142" s="417">
        <f t="shared" si="349"/>
        <v>2.0429165793666924</v>
      </c>
      <c r="X142" s="417">
        <f t="shared" si="350"/>
        <v>1.7253724030410245</v>
      </c>
      <c r="Y142" s="417">
        <f t="shared" si="351"/>
        <v>4.7246545343588204</v>
      </c>
      <c r="Z142" s="138">
        <f t="shared" si="352"/>
        <v>20.580110316191121</v>
      </c>
      <c r="AA142" s="349"/>
      <c r="AB142" s="340">
        <f t="shared" si="353"/>
        <v>0.1188393471868338</v>
      </c>
      <c r="AC142" s="340">
        <f t="shared" si="354"/>
        <v>1.9299701949447162E-2</v>
      </c>
      <c r="AD142" s="340">
        <f t="shared" si="355"/>
        <v>2.3347618049905056E-2</v>
      </c>
      <c r="AE142" s="340">
        <f t="shared" si="356"/>
        <v>1.971854174904028E-2</v>
      </c>
      <c r="AF142" s="340">
        <f t="shared" si="357"/>
        <v>5.399605182124366E-2</v>
      </c>
      <c r="AG142" s="351">
        <f t="shared" si="358"/>
        <v>0.23520126075646997</v>
      </c>
      <c r="AH142" s="364">
        <f t="shared" si="359"/>
        <v>406.40580918164102</v>
      </c>
      <c r="AI142" s="364">
        <f t="shared" si="360"/>
        <v>66.000959895869826</v>
      </c>
      <c r="AJ142" s="364">
        <f t="shared" si="361"/>
        <v>79.843989643581565</v>
      </c>
      <c r="AK142" s="364">
        <f t="shared" si="362"/>
        <v>67.433304752186714</v>
      </c>
      <c r="AL142" s="364">
        <f t="shared" si="363"/>
        <v>184.65524805119057</v>
      </c>
      <c r="AM142" s="364">
        <f t="shared" si="364"/>
        <v>804.33931152446974</v>
      </c>
      <c r="AN142" s="364">
        <f t="shared" si="365"/>
        <v>4876.8697101796924</v>
      </c>
      <c r="AO142" s="364">
        <f t="shared" si="365"/>
        <v>792.01151875043797</v>
      </c>
      <c r="AP142" s="364">
        <f t="shared" si="365"/>
        <v>958.12787572297884</v>
      </c>
      <c r="AQ142" s="364">
        <f t="shared" si="365"/>
        <v>809.19965702624063</v>
      </c>
      <c r="AR142" s="364">
        <f t="shared" si="365"/>
        <v>2215.8629766142867</v>
      </c>
      <c r="AS142" s="364">
        <f t="shared" si="365"/>
        <v>9652.0717382936364</v>
      </c>
      <c r="AT142" s="383">
        <f t="shared" si="366"/>
        <v>0</v>
      </c>
    </row>
    <row r="143" spans="1:46">
      <c r="A143" s="185" t="str">
        <f>+A142</f>
        <v>58E &amp; 59E</v>
      </c>
      <c r="B143" s="95" t="s">
        <v>152</v>
      </c>
      <c r="C143" s="366" t="str">
        <f>'WP1 Lighting Invetory'!C144</f>
        <v>Sodium Vapor</v>
      </c>
      <c r="D143" s="366" t="str">
        <f>'WP1 Lighting Invetory'!D144</f>
        <v>DS 400</v>
      </c>
      <c r="E143" s="366">
        <f>'WP1 Lighting Invetory'!E144</f>
        <v>400</v>
      </c>
      <c r="F143" s="366" t="str">
        <f>'WP1 Lighting Invetory'!G144</f>
        <v>Company</v>
      </c>
      <c r="G143" s="521">
        <f>'WP1 Lighting Invetory'!H144</f>
        <v>379</v>
      </c>
      <c r="H143" s="641">
        <f>'WP9 Sodium Vapor Cost Est.'!$D$29</f>
        <v>984.66</v>
      </c>
      <c r="I143" s="365" t="s">
        <v>210</v>
      </c>
      <c r="J143" s="380">
        <f>IF(C143="Light Emitting Diode",'WP10 O&amp;M Weighting Factor'!$B$26,IF('WP7 Condensed Sch. Level Costs'!C143="Sodium Vapor",'WP10 O&amp;M Weighting Factor'!$B$27,IF('WP7 Condensed Sch. Level Costs'!C143="Metal Halide",'WP10 O&amp;M Weighting Factor'!$B$28,IF('WP7 Condensed Sch. Level Costs'!C143="Mercury Vapor",'WP10 O&amp;M Weighting Factor'!$B$30,IF('WP7 Condensed Sch. Level Costs'!C143="Compact Flourescent",'WP10 O&amp;M Weighting Factor'!$B$29, IF(C143="Incandescent", 'WP10 O&amp;M Weighting Factor'!$B$31, 0))))))</f>
        <v>1</v>
      </c>
      <c r="K143" s="942">
        <f t="shared" si="344"/>
        <v>379</v>
      </c>
      <c r="L143" s="412">
        <f t="shared" si="345"/>
        <v>373186.14</v>
      </c>
      <c r="M143" s="484">
        <f t="shared" si="346"/>
        <v>151.6</v>
      </c>
      <c r="N143" s="374">
        <f>'WP1 Lighting Invetory'!J144</f>
        <v>636720</v>
      </c>
      <c r="O143" s="489">
        <f t="shared" si="317"/>
        <v>140</v>
      </c>
      <c r="P143" s="631">
        <f>'JAP-5 Unitized Lighting Costs'!D$21</f>
        <v>1.1760549751009928E-2</v>
      </c>
      <c r="Q143" s="631">
        <f>'JAP-5 Unitized Lighting Costs'!$D$45</f>
        <v>1.6887239205766267</v>
      </c>
      <c r="R143" s="631">
        <f>'JAP-5 Unitized Lighting Costs'!D$74</f>
        <v>2.3347618049905056E-2</v>
      </c>
      <c r="S143" s="631">
        <f>'JAP-5 Unitized Lighting Costs'!$D$116</f>
        <v>6.9014896121640978</v>
      </c>
      <c r="T143" s="631">
        <f>'JAP-5 Unitized Lighting Costs'!$D$123</f>
        <v>5.3996051821243667E-2</v>
      </c>
      <c r="U143" s="417">
        <f t="shared" si="347"/>
        <v>11.580142917829436</v>
      </c>
      <c r="V143" s="417">
        <f t="shared" si="348"/>
        <v>1.6887239205766267</v>
      </c>
      <c r="W143" s="417">
        <f t="shared" si="349"/>
        <v>3.2686665269867077</v>
      </c>
      <c r="X143" s="417">
        <f t="shared" si="350"/>
        <v>2.7605958448656391</v>
      </c>
      <c r="Y143" s="417">
        <f t="shared" si="351"/>
        <v>7.5594472549741134</v>
      </c>
      <c r="Z143" s="138">
        <f t="shared" si="352"/>
        <v>26.857576465232523</v>
      </c>
      <c r="AA143" s="349"/>
      <c r="AB143" s="340">
        <f t="shared" si="353"/>
        <v>8.2715306555924545E-2</v>
      </c>
      <c r="AC143" s="340">
        <f t="shared" si="354"/>
        <v>1.2062313718404476E-2</v>
      </c>
      <c r="AD143" s="340">
        <f t="shared" si="355"/>
        <v>2.3347618049905056E-2</v>
      </c>
      <c r="AE143" s="340">
        <f t="shared" si="356"/>
        <v>1.971854174904028E-2</v>
      </c>
      <c r="AF143" s="340">
        <f t="shared" si="357"/>
        <v>5.3996051821243667E-2</v>
      </c>
      <c r="AG143" s="351">
        <f t="shared" si="358"/>
        <v>0.19183983189451803</v>
      </c>
      <c r="AH143" s="364">
        <f t="shared" si="359"/>
        <v>4388.8741658573563</v>
      </c>
      <c r="AI143" s="364">
        <f t="shared" si="360"/>
        <v>640.02636589854148</v>
      </c>
      <c r="AJ143" s="364">
        <f t="shared" si="361"/>
        <v>1238.8246137279623</v>
      </c>
      <c r="AK143" s="364">
        <f t="shared" si="362"/>
        <v>1046.2658252040771</v>
      </c>
      <c r="AL143" s="364">
        <f t="shared" si="363"/>
        <v>2865.030509635189</v>
      </c>
      <c r="AM143" s="364">
        <f t="shared" si="364"/>
        <v>10179.021480323127</v>
      </c>
      <c r="AN143" s="364">
        <f t="shared" si="365"/>
        <v>52666.489990288275</v>
      </c>
      <c r="AO143" s="364">
        <f t="shared" si="365"/>
        <v>7680.3163907824983</v>
      </c>
      <c r="AP143" s="364">
        <f t="shared" si="365"/>
        <v>14865.895364735548</v>
      </c>
      <c r="AQ143" s="364">
        <f t="shared" si="365"/>
        <v>12555.189902448925</v>
      </c>
      <c r="AR143" s="364">
        <f t="shared" si="365"/>
        <v>34380.366115622266</v>
      </c>
      <c r="AS143" s="364">
        <f t="shared" si="365"/>
        <v>122148.25776387751</v>
      </c>
      <c r="AT143" s="383">
        <f t="shared" si="366"/>
        <v>0</v>
      </c>
    </row>
    <row r="144" spans="1:46">
      <c r="A144" s="185"/>
      <c r="B144" s="95"/>
      <c r="C144" s="366"/>
      <c r="D144" s="366"/>
      <c r="E144" s="366"/>
      <c r="F144" s="366"/>
      <c r="G144" s="521"/>
      <c r="H144" s="641"/>
      <c r="I144" s="365"/>
      <c r="J144" s="380"/>
      <c r="K144" s="942"/>
      <c r="L144" s="412"/>
      <c r="M144" s="484"/>
      <c r="N144" s="487"/>
      <c r="O144" s="410"/>
      <c r="P144" s="633"/>
      <c r="Q144" s="633"/>
      <c r="R144" s="633"/>
      <c r="S144" s="633"/>
      <c r="T144" s="633"/>
      <c r="U144" s="417"/>
      <c r="V144" s="417"/>
      <c r="W144" s="417"/>
      <c r="X144" s="417"/>
      <c r="Y144" s="417"/>
      <c r="Z144" s="138"/>
      <c r="AA144" s="349"/>
      <c r="AB144" s="340"/>
      <c r="AC144" s="340"/>
      <c r="AD144" s="340"/>
      <c r="AE144" s="340"/>
      <c r="AF144" s="340"/>
      <c r="AG144" s="351"/>
      <c r="AT144" s="383"/>
    </row>
    <row r="145" spans="1:46">
      <c r="A145" s="185" t="str">
        <f>+A139</f>
        <v>58E &amp; 59E</v>
      </c>
      <c r="B145" s="95" t="s">
        <v>153</v>
      </c>
      <c r="C145" s="366" t="str">
        <f>'WP1 Lighting Invetory'!C146</f>
        <v>Sodium Vapor</v>
      </c>
      <c r="D145" s="366" t="str">
        <f>'WP1 Lighting Invetory'!D146</f>
        <v>HS 100</v>
      </c>
      <c r="E145" s="366">
        <f>'WP1 Lighting Invetory'!E146</f>
        <v>100</v>
      </c>
      <c r="F145" s="366" t="str">
        <f>'WP1 Lighting Invetory'!G146</f>
        <v>Company</v>
      </c>
      <c r="G145" s="521">
        <f>'WP1 Lighting Invetory'!H146</f>
        <v>1.0833333333333333</v>
      </c>
      <c r="H145" s="641">
        <f>'WP9 Sodium Vapor Cost Est.'!$D$23</f>
        <v>821.04</v>
      </c>
      <c r="I145" s="365" t="s">
        <v>210</v>
      </c>
      <c r="J145" s="380">
        <f>IF(C145="Light Emitting Diode",'WP10 O&amp;M Weighting Factor'!$B$26,IF('WP7 Condensed Sch. Level Costs'!C145="Sodium Vapor",'WP10 O&amp;M Weighting Factor'!$B$27,IF('WP7 Condensed Sch. Level Costs'!C145="Metal Halide",'WP10 O&amp;M Weighting Factor'!$B$28,IF('WP7 Condensed Sch. Level Costs'!C145="Mercury Vapor",'WP10 O&amp;M Weighting Factor'!$B$30,IF('WP7 Condensed Sch. Level Costs'!C145="Compact Flourescent",'WP10 O&amp;M Weighting Factor'!$B$29, IF(C145="Incandescent", 'WP10 O&amp;M Weighting Factor'!$B$31, 0))))))</f>
        <v>1</v>
      </c>
      <c r="K145" s="942">
        <f>IF(I145="Yes",G145*J145,0)</f>
        <v>1.0833333333333333</v>
      </c>
      <c r="L145" s="412">
        <f>IF(F145="Company", G145*H145,0)</f>
        <v>889.45999999999992</v>
      </c>
      <c r="M145" s="484">
        <f>E145*G145/1000</f>
        <v>0.10833333333333332</v>
      </c>
      <c r="N145" s="374">
        <f>'WP1 Lighting Invetory'!J146</f>
        <v>455</v>
      </c>
      <c r="O145" s="489">
        <f t="shared" si="317"/>
        <v>35</v>
      </c>
      <c r="P145" s="631">
        <f>'JAP-5 Unitized Lighting Costs'!D$21</f>
        <v>1.1760549751009928E-2</v>
      </c>
      <c r="Q145" s="631">
        <f>'JAP-5 Unitized Lighting Costs'!$D$45</f>
        <v>1.6887239205766267</v>
      </c>
      <c r="R145" s="631">
        <f>'JAP-5 Unitized Lighting Costs'!D$74</f>
        <v>2.3347618049905056E-2</v>
      </c>
      <c r="S145" s="631">
        <f>'JAP-5 Unitized Lighting Costs'!$D$116</f>
        <v>6.9014896121640978</v>
      </c>
      <c r="T145" s="631">
        <f>'JAP-5 Unitized Lighting Costs'!$D$123</f>
        <v>5.3996051821243667E-2</v>
      </c>
      <c r="U145" s="417">
        <f>IF(F145="Company", H145*P145, 0)</f>
        <v>9.6558817675691913</v>
      </c>
      <c r="V145" s="417">
        <f>IF(I145="yes", J145*Q145, 0)</f>
        <v>1.6887239205766267</v>
      </c>
      <c r="W145" s="417">
        <f>R145*O145</f>
        <v>0.81716663174667692</v>
      </c>
      <c r="X145" s="417">
        <f>E145*S145/1000</f>
        <v>0.69014896121640978</v>
      </c>
      <c r="Y145" s="417">
        <f>O145*T145</f>
        <v>1.8898618137435284</v>
      </c>
      <c r="Z145" s="138">
        <f>SUM(U145:Y145)</f>
        <v>14.741783094852433</v>
      </c>
      <c r="AA145" s="349"/>
      <c r="AB145" s="340">
        <f>IFERROR(U145/O145,0)</f>
        <v>0.27588233621626262</v>
      </c>
      <c r="AC145" s="340">
        <f>IFERROR(V145/O145,0)</f>
        <v>4.8249254873617906E-2</v>
      </c>
      <c r="AD145" s="340">
        <f>IFERROR(W145/O145,0)</f>
        <v>2.3347618049905056E-2</v>
      </c>
      <c r="AE145" s="340">
        <f>IFERROR(X145/O145,0)</f>
        <v>1.971854174904028E-2</v>
      </c>
      <c r="AF145" s="340">
        <f>IFERROR(Y145/O145,0)</f>
        <v>5.3996051821243667E-2</v>
      </c>
      <c r="AG145" s="351">
        <f>SUM(AB145:AF145)</f>
        <v>0.42119380271006956</v>
      </c>
      <c r="AH145" s="364">
        <f t="shared" ref="AH145:AL149" si="367">(U145*$G145)</f>
        <v>10.460538581533291</v>
      </c>
      <c r="AI145" s="364">
        <f t="shared" si="367"/>
        <v>1.8294509139580122</v>
      </c>
      <c r="AJ145" s="364">
        <f t="shared" si="367"/>
        <v>0.88526385105889993</v>
      </c>
      <c r="AK145" s="364">
        <f t="shared" si="367"/>
        <v>0.7476613746511106</v>
      </c>
      <c r="AL145" s="364">
        <f t="shared" si="367"/>
        <v>2.0473502982221556</v>
      </c>
      <c r="AM145" s="364">
        <f>SUM(AH145:AL145)</f>
        <v>15.97026501942347</v>
      </c>
      <c r="AN145" s="364">
        <f t="shared" ref="AN145:AS149" si="368">AH145*12</f>
        <v>125.52646297839948</v>
      </c>
      <c r="AO145" s="364">
        <f t="shared" si="368"/>
        <v>21.953410967496147</v>
      </c>
      <c r="AP145" s="364">
        <f t="shared" si="368"/>
        <v>10.623166212706799</v>
      </c>
      <c r="AQ145" s="364">
        <f t="shared" si="368"/>
        <v>8.9719364958133276</v>
      </c>
      <c r="AR145" s="364">
        <f t="shared" si="368"/>
        <v>24.568203578665866</v>
      </c>
      <c r="AS145" s="364">
        <f t="shared" si="368"/>
        <v>191.64318023308164</v>
      </c>
      <c r="AT145" s="383">
        <f>Z145*G145-AM145</f>
        <v>0</v>
      </c>
    </row>
    <row r="146" spans="1:46">
      <c r="A146" s="185" t="str">
        <f>+A140</f>
        <v>58E &amp; 59E</v>
      </c>
      <c r="B146" s="95" t="s">
        <v>153</v>
      </c>
      <c r="C146" s="366" t="str">
        <f>'WP1 Lighting Invetory'!C147</f>
        <v>Sodium Vapor</v>
      </c>
      <c r="D146" s="366" t="str">
        <f>'WP1 Lighting Invetory'!D147</f>
        <v>HS 150</v>
      </c>
      <c r="E146" s="366">
        <f>'WP1 Lighting Invetory'!E147</f>
        <v>150</v>
      </c>
      <c r="F146" s="366" t="str">
        <f>'WP1 Lighting Invetory'!G147</f>
        <v>Company</v>
      </c>
      <c r="G146" s="521">
        <f>'WP1 Lighting Invetory'!H147</f>
        <v>20</v>
      </c>
      <c r="H146" s="641">
        <f>'WP9 Sodium Vapor Cost Est.'!$D$24</f>
        <v>822.4</v>
      </c>
      <c r="I146" s="365" t="s">
        <v>210</v>
      </c>
      <c r="J146" s="380">
        <f>IF(C146="Light Emitting Diode",'WP10 O&amp;M Weighting Factor'!$B$26,IF('WP7 Condensed Sch. Level Costs'!C146="Sodium Vapor",'WP10 O&amp;M Weighting Factor'!$B$27,IF('WP7 Condensed Sch. Level Costs'!C146="Metal Halide",'WP10 O&amp;M Weighting Factor'!$B$28,IF('WP7 Condensed Sch. Level Costs'!C146="Mercury Vapor",'WP10 O&amp;M Weighting Factor'!$B$30,IF('WP7 Condensed Sch. Level Costs'!C146="Compact Flourescent",'WP10 O&amp;M Weighting Factor'!$B$29, IF(C146="Incandescent", 'WP10 O&amp;M Weighting Factor'!$B$31, 0))))))</f>
        <v>1</v>
      </c>
      <c r="K146" s="942">
        <f>IF(I146="Yes",G146*J146,0)</f>
        <v>20</v>
      </c>
      <c r="L146" s="412">
        <f>IF(F146="Company", G146*H146,0)</f>
        <v>16448</v>
      </c>
      <c r="M146" s="484">
        <f>E146*G146/1000</f>
        <v>3</v>
      </c>
      <c r="N146" s="374">
        <f>'WP1 Lighting Invetory'!J147</f>
        <v>12600</v>
      </c>
      <c r="O146" s="489">
        <f t="shared" si="317"/>
        <v>52.5</v>
      </c>
      <c r="P146" s="631">
        <f>'JAP-5 Unitized Lighting Costs'!D$21</f>
        <v>1.1760549751009928E-2</v>
      </c>
      <c r="Q146" s="631">
        <f>'JAP-5 Unitized Lighting Costs'!$D$45</f>
        <v>1.6887239205766267</v>
      </c>
      <c r="R146" s="631">
        <f>'JAP-5 Unitized Lighting Costs'!D$74</f>
        <v>2.3347618049905056E-2</v>
      </c>
      <c r="S146" s="631">
        <f>'JAP-5 Unitized Lighting Costs'!$D$116</f>
        <v>6.9014896121640978</v>
      </c>
      <c r="T146" s="631">
        <f>'JAP-5 Unitized Lighting Costs'!$D$123</f>
        <v>5.3996051821243667E-2</v>
      </c>
      <c r="U146" s="417">
        <f>IF(F146="Company", H146*P146, 0)</f>
        <v>9.6718761152305639</v>
      </c>
      <c r="V146" s="417">
        <f>IF(I146="yes", J146*Q146, 0)</f>
        <v>1.6887239205766267</v>
      </c>
      <c r="W146" s="417">
        <f>R146*O146</f>
        <v>1.2257499476200155</v>
      </c>
      <c r="X146" s="417">
        <f>E146*S146/1000</f>
        <v>1.0352234418246147</v>
      </c>
      <c r="Y146" s="417">
        <f>O146*T146</f>
        <v>2.8347927206152925</v>
      </c>
      <c r="Z146" s="138">
        <f>SUM(U146:Y146)</f>
        <v>16.456366145867111</v>
      </c>
      <c r="AA146" s="349"/>
      <c r="AB146" s="340">
        <f>IFERROR(U146/O146,0)</f>
        <v>0.1842262117186774</v>
      </c>
      <c r="AC146" s="340">
        <f>IFERROR(V146/O146,0)</f>
        <v>3.2166169915745273E-2</v>
      </c>
      <c r="AD146" s="340">
        <f>IFERROR(W146/O146,0)</f>
        <v>2.3347618049905056E-2</v>
      </c>
      <c r="AE146" s="340">
        <f>IFERROR(X146/O146,0)</f>
        <v>1.971854174904028E-2</v>
      </c>
      <c r="AF146" s="340">
        <f>IFERROR(Y146/O146,0)</f>
        <v>5.3996051821243667E-2</v>
      </c>
      <c r="AG146" s="351">
        <f>SUM(AB146:AF146)</f>
        <v>0.31345459325461167</v>
      </c>
      <c r="AH146" s="364">
        <f t="shared" si="367"/>
        <v>193.43752230461126</v>
      </c>
      <c r="AI146" s="364">
        <f t="shared" si="367"/>
        <v>33.774478411532534</v>
      </c>
      <c r="AJ146" s="364">
        <f t="shared" si="367"/>
        <v>24.514998952400312</v>
      </c>
      <c r="AK146" s="364">
        <f t="shared" si="367"/>
        <v>20.704468836492293</v>
      </c>
      <c r="AL146" s="364">
        <f t="shared" si="367"/>
        <v>56.695854412305849</v>
      </c>
      <c r="AM146" s="364">
        <f>SUM(AH146:AL146)</f>
        <v>329.12732291734221</v>
      </c>
      <c r="AN146" s="364">
        <f t="shared" si="368"/>
        <v>2321.2502676553349</v>
      </c>
      <c r="AO146" s="364">
        <f t="shared" si="368"/>
        <v>405.29374093839044</v>
      </c>
      <c r="AP146" s="364">
        <f t="shared" si="368"/>
        <v>294.17998742880377</v>
      </c>
      <c r="AQ146" s="364">
        <f t="shared" si="368"/>
        <v>248.4536260379075</v>
      </c>
      <c r="AR146" s="364">
        <f t="shared" si="368"/>
        <v>680.35025294767024</v>
      </c>
      <c r="AS146" s="364">
        <f t="shared" si="368"/>
        <v>3949.5278750081065</v>
      </c>
      <c r="AT146" s="383">
        <f>Z146*G146-AM146</f>
        <v>0</v>
      </c>
    </row>
    <row r="147" spans="1:46">
      <c r="A147" s="185" t="str">
        <f>+A141</f>
        <v>58E &amp; 59E</v>
      </c>
      <c r="B147" s="95" t="s">
        <v>153</v>
      </c>
      <c r="C147" s="366" t="str">
        <f>'WP1 Lighting Invetory'!C148</f>
        <v>Sodium Vapor</v>
      </c>
      <c r="D147" s="366" t="str">
        <f>'WP1 Lighting Invetory'!D148</f>
        <v>HS 200</v>
      </c>
      <c r="E147" s="366">
        <f>'WP1 Lighting Invetory'!E148</f>
        <v>200</v>
      </c>
      <c r="F147" s="366" t="str">
        <f>'WP1 Lighting Invetory'!G148</f>
        <v>Company</v>
      </c>
      <c r="G147" s="521">
        <f>'WP1 Lighting Invetory'!H148</f>
        <v>13</v>
      </c>
      <c r="H147" s="641">
        <f>'WP9 Sodium Vapor Cost Est.'!$D$26</f>
        <v>869.01</v>
      </c>
      <c r="I147" s="365" t="s">
        <v>210</v>
      </c>
      <c r="J147" s="380">
        <f>IF(C147="Light Emitting Diode",'WP10 O&amp;M Weighting Factor'!$B$26,IF('WP7 Condensed Sch. Level Costs'!C147="Sodium Vapor",'WP10 O&amp;M Weighting Factor'!$B$27,IF('WP7 Condensed Sch. Level Costs'!C147="Metal Halide",'WP10 O&amp;M Weighting Factor'!$B$28,IF('WP7 Condensed Sch. Level Costs'!C147="Mercury Vapor",'WP10 O&amp;M Weighting Factor'!$B$30,IF('WP7 Condensed Sch. Level Costs'!C147="Compact Flourescent",'WP10 O&amp;M Weighting Factor'!$B$29, IF(C147="Incandescent", 'WP10 O&amp;M Weighting Factor'!$B$31, 0))))))</f>
        <v>1</v>
      </c>
      <c r="K147" s="942">
        <f>IF(I147="Yes",G147*J147,0)</f>
        <v>13</v>
      </c>
      <c r="L147" s="412">
        <f>IF(F147="Company", G147*H147,0)</f>
        <v>11297.13</v>
      </c>
      <c r="M147" s="484">
        <f>E147*G147/1000</f>
        <v>2.6</v>
      </c>
      <c r="N147" s="374">
        <f>'WP1 Lighting Invetory'!J148</f>
        <v>10920</v>
      </c>
      <c r="O147" s="489">
        <f t="shared" si="317"/>
        <v>70</v>
      </c>
      <c r="P147" s="631">
        <f>'JAP-5 Unitized Lighting Costs'!D$21</f>
        <v>1.1760549751009928E-2</v>
      </c>
      <c r="Q147" s="631">
        <f>'JAP-5 Unitized Lighting Costs'!$D$45</f>
        <v>1.6887239205766267</v>
      </c>
      <c r="R147" s="631">
        <f>'JAP-5 Unitized Lighting Costs'!D$74</f>
        <v>2.3347618049905056E-2</v>
      </c>
      <c r="S147" s="631">
        <f>'JAP-5 Unitized Lighting Costs'!$D$116</f>
        <v>6.9014896121640978</v>
      </c>
      <c r="T147" s="631">
        <f>'JAP-5 Unitized Lighting Costs'!$D$123</f>
        <v>5.3996051821243667E-2</v>
      </c>
      <c r="U147" s="417">
        <f>IF(F147="Company", H147*P147, 0)</f>
        <v>10.220035339125138</v>
      </c>
      <c r="V147" s="417">
        <f>IF(I147="yes", J147*Q147, 0)</f>
        <v>1.6887239205766267</v>
      </c>
      <c r="W147" s="417">
        <f>R147*O147</f>
        <v>1.6343332634933538</v>
      </c>
      <c r="X147" s="417">
        <f>E147*S147/1000</f>
        <v>1.3802979224328196</v>
      </c>
      <c r="Y147" s="417">
        <f>O147*T147</f>
        <v>3.7797236274870567</v>
      </c>
      <c r="Z147" s="138">
        <f>SUM(U147:Y147)</f>
        <v>18.703114073114996</v>
      </c>
      <c r="AA147" s="349"/>
      <c r="AB147" s="340">
        <f>IFERROR(U147/O147,0)</f>
        <v>0.14600050484464483</v>
      </c>
      <c r="AC147" s="340">
        <f>IFERROR(V147/O147,0)</f>
        <v>2.4124627436808953E-2</v>
      </c>
      <c r="AD147" s="340">
        <f>IFERROR(W147/O147,0)</f>
        <v>2.3347618049905056E-2</v>
      </c>
      <c r="AE147" s="340">
        <f>IFERROR(X147/O147,0)</f>
        <v>1.971854174904028E-2</v>
      </c>
      <c r="AF147" s="340">
        <f>IFERROR(Y147/O147,0)</f>
        <v>5.3996051821243667E-2</v>
      </c>
      <c r="AG147" s="351">
        <f>SUM(AB147:AF147)</f>
        <v>0.26718734390164278</v>
      </c>
      <c r="AH147" s="364">
        <f t="shared" si="367"/>
        <v>132.86045940862678</v>
      </c>
      <c r="AI147" s="364">
        <f t="shared" si="367"/>
        <v>21.953410967496147</v>
      </c>
      <c r="AJ147" s="364">
        <f t="shared" si="367"/>
        <v>21.246332425413598</v>
      </c>
      <c r="AK147" s="364">
        <f t="shared" si="367"/>
        <v>17.943872991626655</v>
      </c>
      <c r="AL147" s="364">
        <f t="shared" si="367"/>
        <v>49.136407157331739</v>
      </c>
      <c r="AM147" s="364">
        <f>SUM(AH147:AL147)</f>
        <v>243.14048295049494</v>
      </c>
      <c r="AN147" s="364">
        <f t="shared" si="368"/>
        <v>1594.3255129035215</v>
      </c>
      <c r="AO147" s="364">
        <f t="shared" si="368"/>
        <v>263.44093160995374</v>
      </c>
      <c r="AP147" s="364">
        <f t="shared" si="368"/>
        <v>254.95598910496318</v>
      </c>
      <c r="AQ147" s="364">
        <f t="shared" si="368"/>
        <v>215.32647589951986</v>
      </c>
      <c r="AR147" s="364">
        <f t="shared" si="368"/>
        <v>589.63688588798084</v>
      </c>
      <c r="AS147" s="364">
        <f t="shared" si="368"/>
        <v>2917.6857954059392</v>
      </c>
      <c r="AT147" s="383">
        <f>Z147*G147-AM147</f>
        <v>0</v>
      </c>
    </row>
    <row r="148" spans="1:46">
      <c r="A148" s="185" t="str">
        <f>+A142</f>
        <v>58E &amp; 59E</v>
      </c>
      <c r="B148" s="95" t="s">
        <v>153</v>
      </c>
      <c r="C148" s="366" t="str">
        <f>'WP1 Lighting Invetory'!C149</f>
        <v>Sodium Vapor</v>
      </c>
      <c r="D148" s="366" t="str">
        <f>'WP1 Lighting Invetory'!D149</f>
        <v>HS 250</v>
      </c>
      <c r="E148" s="366">
        <f>'WP1 Lighting Invetory'!E149</f>
        <v>250</v>
      </c>
      <c r="F148" s="366" t="str">
        <f>'WP1 Lighting Invetory'!G149</f>
        <v>Company</v>
      </c>
      <c r="G148" s="521">
        <f>'WP1 Lighting Invetory'!H149</f>
        <v>35</v>
      </c>
      <c r="H148" s="641">
        <f>'WP9 Sodium Vapor Cost Est.'!$D$27</f>
        <v>884.18</v>
      </c>
      <c r="I148" s="365" t="s">
        <v>210</v>
      </c>
      <c r="J148" s="380">
        <f>IF(C148="Light Emitting Diode",'WP10 O&amp;M Weighting Factor'!$B$26,IF('WP7 Condensed Sch. Level Costs'!C148="Sodium Vapor",'WP10 O&amp;M Weighting Factor'!$B$27,IF('WP7 Condensed Sch. Level Costs'!C148="Metal Halide",'WP10 O&amp;M Weighting Factor'!$B$28,IF('WP7 Condensed Sch. Level Costs'!C148="Mercury Vapor",'WP10 O&amp;M Weighting Factor'!$B$30,IF('WP7 Condensed Sch. Level Costs'!C148="Compact Flourescent",'WP10 O&amp;M Weighting Factor'!$B$29, IF(C148="Incandescent", 'WP10 O&amp;M Weighting Factor'!$B$31, 0))))))</f>
        <v>1</v>
      </c>
      <c r="K148" s="942">
        <f>IF(I148="Yes",G148*J148,0)</f>
        <v>35</v>
      </c>
      <c r="L148" s="412">
        <f>IF(F148="Company", G148*H148,0)</f>
        <v>30946.3</v>
      </c>
      <c r="M148" s="484">
        <f>E148*G148/1000</f>
        <v>8.75</v>
      </c>
      <c r="N148" s="374">
        <f>'WP1 Lighting Invetory'!J149</f>
        <v>36750</v>
      </c>
      <c r="O148" s="489">
        <f t="shared" si="317"/>
        <v>87.5</v>
      </c>
      <c r="P148" s="631">
        <f>'JAP-5 Unitized Lighting Costs'!D$21</f>
        <v>1.1760549751009928E-2</v>
      </c>
      <c r="Q148" s="631">
        <f>'JAP-5 Unitized Lighting Costs'!$D$45</f>
        <v>1.6887239205766267</v>
      </c>
      <c r="R148" s="631">
        <f>'JAP-5 Unitized Lighting Costs'!D$74</f>
        <v>2.3347618049905056E-2</v>
      </c>
      <c r="S148" s="631">
        <f>'JAP-5 Unitized Lighting Costs'!$D$116</f>
        <v>6.9014896121640978</v>
      </c>
      <c r="T148" s="631">
        <f>'JAP-5 Unitized Lighting Costs'!$D$123</f>
        <v>5.3996051821243667E-2</v>
      </c>
      <c r="U148" s="417">
        <f>IF(F148="Company", H148*P148, 0)</f>
        <v>10.398442878847957</v>
      </c>
      <c r="V148" s="417">
        <f>IF(I148="yes", J148*Q148, 0)</f>
        <v>1.6887239205766267</v>
      </c>
      <c r="W148" s="417">
        <f>R148*O148</f>
        <v>2.0429165793666924</v>
      </c>
      <c r="X148" s="417">
        <f>E148*S148/1000</f>
        <v>1.7253724030410245</v>
      </c>
      <c r="Y148" s="417">
        <f>O148*T148</f>
        <v>4.7246545343588204</v>
      </c>
      <c r="Z148" s="138">
        <f>SUM(U148:Y148)</f>
        <v>20.580110316191121</v>
      </c>
      <c r="AA148" s="349"/>
      <c r="AB148" s="340">
        <f>IFERROR(U148/O148,0)</f>
        <v>0.1188393471868338</v>
      </c>
      <c r="AC148" s="340">
        <f>IFERROR(V148/O148,0)</f>
        <v>1.9299701949447162E-2</v>
      </c>
      <c r="AD148" s="340">
        <f>IFERROR(W148/O148,0)</f>
        <v>2.3347618049905056E-2</v>
      </c>
      <c r="AE148" s="340">
        <f>IFERROR(X148/O148,0)</f>
        <v>1.971854174904028E-2</v>
      </c>
      <c r="AF148" s="340">
        <f>IFERROR(Y148/O148,0)</f>
        <v>5.399605182124366E-2</v>
      </c>
      <c r="AG148" s="351">
        <f>SUM(AB148:AF148)</f>
        <v>0.23520126075646997</v>
      </c>
      <c r="AH148" s="364">
        <f t="shared" si="367"/>
        <v>363.94550075967851</v>
      </c>
      <c r="AI148" s="364">
        <f t="shared" si="367"/>
        <v>59.105337220181937</v>
      </c>
      <c r="AJ148" s="364">
        <f t="shared" si="367"/>
        <v>71.502080277834239</v>
      </c>
      <c r="AK148" s="364">
        <f t="shared" si="367"/>
        <v>60.388034106435853</v>
      </c>
      <c r="AL148" s="364">
        <f t="shared" si="367"/>
        <v>165.36290870255871</v>
      </c>
      <c r="AM148" s="364">
        <f>SUM(AH148:AL148)</f>
        <v>720.30386106668925</v>
      </c>
      <c r="AN148" s="364">
        <f t="shared" si="368"/>
        <v>4367.3460091161423</v>
      </c>
      <c r="AO148" s="364">
        <f t="shared" si="368"/>
        <v>709.2640466421833</v>
      </c>
      <c r="AP148" s="364">
        <f t="shared" si="368"/>
        <v>858.02496333401086</v>
      </c>
      <c r="AQ148" s="364">
        <f t="shared" si="368"/>
        <v>724.6564092772303</v>
      </c>
      <c r="AR148" s="364">
        <f t="shared" si="368"/>
        <v>1984.3549044307047</v>
      </c>
      <c r="AS148" s="364">
        <f t="shared" si="368"/>
        <v>8643.6463328002719</v>
      </c>
      <c r="AT148" s="383">
        <f>Z148*G148-AM148</f>
        <v>0</v>
      </c>
    </row>
    <row r="149" spans="1:46">
      <c r="A149" s="185" t="str">
        <f>+A141</f>
        <v>58E &amp; 59E</v>
      </c>
      <c r="B149" s="95" t="s">
        <v>153</v>
      </c>
      <c r="C149" s="366" t="str">
        <f>'WP1 Lighting Invetory'!C150</f>
        <v>Sodium Vapor</v>
      </c>
      <c r="D149" s="366" t="str">
        <f>'WP1 Lighting Invetory'!D150</f>
        <v>HS 400</v>
      </c>
      <c r="E149" s="366">
        <f>'WP1 Lighting Invetory'!E150</f>
        <v>400</v>
      </c>
      <c r="F149" s="366" t="str">
        <f>'WP1 Lighting Invetory'!G150</f>
        <v>Company</v>
      </c>
      <c r="G149" s="521">
        <f>'WP1 Lighting Invetory'!H150</f>
        <v>47.833333333333336</v>
      </c>
      <c r="H149" s="641">
        <f>'WP9 Sodium Vapor Cost Est.'!$D$29</f>
        <v>984.66</v>
      </c>
      <c r="I149" s="365" t="s">
        <v>210</v>
      </c>
      <c r="J149" s="380">
        <f>IF(C149="Light Emitting Diode",'WP10 O&amp;M Weighting Factor'!$B$26,IF('WP7 Condensed Sch. Level Costs'!C149="Sodium Vapor",'WP10 O&amp;M Weighting Factor'!$B$27,IF('WP7 Condensed Sch. Level Costs'!C149="Metal Halide",'WP10 O&amp;M Weighting Factor'!$B$28,IF('WP7 Condensed Sch. Level Costs'!C149="Mercury Vapor",'WP10 O&amp;M Weighting Factor'!$B$30,IF('WP7 Condensed Sch. Level Costs'!C149="Compact Flourescent",'WP10 O&amp;M Weighting Factor'!$B$29, IF(C149="Incandescent", 'WP10 O&amp;M Weighting Factor'!$B$31, 0))))))</f>
        <v>1</v>
      </c>
      <c r="K149" s="942">
        <f>IF(I149="Yes",G149*J149,0)</f>
        <v>47.833333333333336</v>
      </c>
      <c r="L149" s="412">
        <f>IF(F149="Company", G149*H149,0)</f>
        <v>47099.57</v>
      </c>
      <c r="M149" s="484">
        <f>E149*G149/1000</f>
        <v>19.133333333333336</v>
      </c>
      <c r="N149" s="374">
        <f>'WP1 Lighting Invetory'!J150</f>
        <v>80360</v>
      </c>
      <c r="O149" s="489">
        <f t="shared" si="317"/>
        <v>140</v>
      </c>
      <c r="P149" s="631">
        <f>'JAP-5 Unitized Lighting Costs'!D$21</f>
        <v>1.1760549751009928E-2</v>
      </c>
      <c r="Q149" s="631">
        <f>'JAP-5 Unitized Lighting Costs'!$D$45</f>
        <v>1.6887239205766267</v>
      </c>
      <c r="R149" s="631">
        <f>'JAP-5 Unitized Lighting Costs'!D$74</f>
        <v>2.3347618049905056E-2</v>
      </c>
      <c r="S149" s="631">
        <f>'JAP-5 Unitized Lighting Costs'!$D$116</f>
        <v>6.9014896121640978</v>
      </c>
      <c r="T149" s="631">
        <f>'JAP-5 Unitized Lighting Costs'!$D$123</f>
        <v>5.3996051821243667E-2</v>
      </c>
      <c r="U149" s="417">
        <f>IF(F149="Company", H149*P149, 0)</f>
        <v>11.580142917829436</v>
      </c>
      <c r="V149" s="417">
        <f>IF(I149="yes", J149*Q149, 0)</f>
        <v>1.6887239205766267</v>
      </c>
      <c r="W149" s="417">
        <f>R149*O149</f>
        <v>3.2686665269867077</v>
      </c>
      <c r="X149" s="417">
        <f>E149*S149/1000</f>
        <v>2.7605958448656391</v>
      </c>
      <c r="Y149" s="417">
        <f>O149*T149</f>
        <v>7.5594472549741134</v>
      </c>
      <c r="Z149" s="138">
        <f>SUM(U149:Y149)</f>
        <v>26.857576465232523</v>
      </c>
      <c r="AA149" s="349"/>
      <c r="AB149" s="340">
        <f>IFERROR(U149/O149,0)</f>
        <v>8.2715306555924545E-2</v>
      </c>
      <c r="AC149" s="340">
        <f>IFERROR(V149/O149,0)</f>
        <v>1.2062313718404476E-2</v>
      </c>
      <c r="AD149" s="340">
        <f>IFERROR(W149/O149,0)</f>
        <v>2.3347618049905056E-2</v>
      </c>
      <c r="AE149" s="340">
        <f>IFERROR(X149/O149,0)</f>
        <v>1.971854174904028E-2</v>
      </c>
      <c r="AF149" s="340">
        <f>IFERROR(Y149/O149,0)</f>
        <v>5.3996051821243667E-2</v>
      </c>
      <c r="AG149" s="351">
        <f>SUM(AB149:AF149)</f>
        <v>0.19183983189451803</v>
      </c>
      <c r="AH149" s="364">
        <f t="shared" si="367"/>
        <v>553.91683623617473</v>
      </c>
      <c r="AI149" s="364">
        <f t="shared" si="367"/>
        <v>80.777294200915307</v>
      </c>
      <c r="AJ149" s="364">
        <f t="shared" si="367"/>
        <v>156.35121554086419</v>
      </c>
      <c r="AK149" s="364">
        <f t="shared" si="367"/>
        <v>132.04850124607307</v>
      </c>
      <c r="AL149" s="364">
        <f t="shared" si="367"/>
        <v>361.59356036292843</v>
      </c>
      <c r="AM149" s="364">
        <f>SUM(AH149:AL149)</f>
        <v>1284.6874075869557</v>
      </c>
      <c r="AN149" s="364">
        <f t="shared" si="368"/>
        <v>6647.0020348340968</v>
      </c>
      <c r="AO149" s="364">
        <f t="shared" si="368"/>
        <v>969.32753041098363</v>
      </c>
      <c r="AP149" s="364">
        <f t="shared" si="368"/>
        <v>1876.2145864903703</v>
      </c>
      <c r="AQ149" s="364">
        <f t="shared" si="368"/>
        <v>1584.5820149528768</v>
      </c>
      <c r="AR149" s="364">
        <f t="shared" si="368"/>
        <v>4339.1227243551411</v>
      </c>
      <c r="AS149" s="364">
        <f t="shared" si="368"/>
        <v>15416.248891043469</v>
      </c>
      <c r="AT149" s="383">
        <f>Z149*G149-AM149</f>
        <v>0</v>
      </c>
    </row>
    <row r="150" spans="1:46">
      <c r="A150" s="185"/>
      <c r="B150" s="95"/>
      <c r="C150" s="366"/>
      <c r="D150" s="366"/>
      <c r="E150" s="366"/>
      <c r="F150" s="366"/>
      <c r="G150" s="521"/>
      <c r="H150" s="549"/>
      <c r="I150" s="365"/>
      <c r="J150" s="380"/>
      <c r="K150" s="942"/>
      <c r="L150" s="412"/>
      <c r="M150" s="484"/>
      <c r="N150" s="487"/>
      <c r="O150" s="410"/>
      <c r="P150" s="633"/>
      <c r="Q150" s="633"/>
      <c r="R150" s="633"/>
      <c r="S150" s="633"/>
      <c r="T150" s="633"/>
      <c r="U150" s="417"/>
      <c r="V150" s="417"/>
      <c r="W150" s="417"/>
      <c r="X150" s="417"/>
      <c r="Y150" s="417"/>
      <c r="Z150" s="138"/>
      <c r="AA150" s="349"/>
      <c r="AB150" s="340"/>
      <c r="AC150" s="340"/>
      <c r="AD150" s="340"/>
      <c r="AE150" s="340"/>
      <c r="AF150" s="340"/>
      <c r="AG150" s="351"/>
      <c r="AT150" s="383"/>
    </row>
    <row r="151" spans="1:46">
      <c r="A151" s="185" t="str">
        <f>+A142</f>
        <v>58E &amp; 59E</v>
      </c>
      <c r="B151" s="95" t="s">
        <v>152</v>
      </c>
      <c r="C151" s="366" t="str">
        <f>'WP1 Lighting Invetory'!C152</f>
        <v>Metal Halide</v>
      </c>
      <c r="D151" s="366" t="str">
        <f>'WP1 Lighting Invetory'!D152</f>
        <v>DM 175</v>
      </c>
      <c r="E151" s="366">
        <f>'WP1 Lighting Invetory'!E152</f>
        <v>175</v>
      </c>
      <c r="F151" s="366" t="str">
        <f>'WP1 Lighting Invetory'!G152</f>
        <v>Company</v>
      </c>
      <c r="G151" s="521">
        <f>'WP1 Lighting Invetory'!H152</f>
        <v>3</v>
      </c>
      <c r="H151" s="641">
        <f>'WP8 Metal Halide Cost Est.'!$D$23</f>
        <v>815.04750000000013</v>
      </c>
      <c r="I151" s="365" t="s">
        <v>210</v>
      </c>
      <c r="J151" s="380">
        <f>IF(C151="Light Emitting Diode",'WP10 O&amp;M Weighting Factor'!$B$26,IF('WP7 Condensed Sch. Level Costs'!C151="Sodium Vapor",'WP10 O&amp;M Weighting Factor'!$B$27,IF('WP7 Condensed Sch. Level Costs'!C151="Metal Halide",'WP10 O&amp;M Weighting Factor'!$B$28,IF('WP7 Condensed Sch. Level Costs'!C151="Mercury Vapor",'WP10 O&amp;M Weighting Factor'!$B$30,IF('WP7 Condensed Sch. Level Costs'!C151="Compact Flourescent",'WP10 O&amp;M Weighting Factor'!$B$29, IF(C151="Incandescent", 'WP10 O&amp;M Weighting Factor'!$B$31, 0))))))</f>
        <v>2</v>
      </c>
      <c r="K151" s="942">
        <f>IF(I151="Yes",G151*J151,0)</f>
        <v>6</v>
      </c>
      <c r="L151" s="412">
        <f>IF(F151="Company", G151*H151,0)</f>
        <v>2445.1425000000004</v>
      </c>
      <c r="M151" s="484">
        <f>E151*G151/1000</f>
        <v>0.52500000000000002</v>
      </c>
      <c r="N151" s="374">
        <f>'WP1 Lighting Invetory'!J152</f>
        <v>2205</v>
      </c>
      <c r="O151" s="489">
        <f t="shared" si="317"/>
        <v>61.25</v>
      </c>
      <c r="P151" s="631">
        <f>'JAP-5 Unitized Lighting Costs'!D$21</f>
        <v>1.1760549751009928E-2</v>
      </c>
      <c r="Q151" s="631">
        <f>'JAP-5 Unitized Lighting Costs'!$D$45</f>
        <v>1.6887239205766267</v>
      </c>
      <c r="R151" s="631">
        <f>'JAP-5 Unitized Lighting Costs'!D$74</f>
        <v>2.3347618049905056E-2</v>
      </c>
      <c r="S151" s="631">
        <f>'JAP-5 Unitized Lighting Costs'!$D$116</f>
        <v>6.9014896121640978</v>
      </c>
      <c r="T151" s="631">
        <f>'JAP-5 Unitized Lighting Costs'!$D$123</f>
        <v>5.3996051821243667E-2</v>
      </c>
      <c r="U151" s="417">
        <f>IF(F151="Company", H151*P151, 0)</f>
        <v>9.5854066731862666</v>
      </c>
      <c r="V151" s="417">
        <f>IF(I151="yes", J151*Q151, 0)</f>
        <v>3.3774478411532534</v>
      </c>
      <c r="W151" s="417">
        <f>R151*O151</f>
        <v>1.4300416055566847</v>
      </c>
      <c r="X151" s="417">
        <f>E151*S151/1000</f>
        <v>1.2077606821287172</v>
      </c>
      <c r="Y151" s="417">
        <f>O151*T151</f>
        <v>3.3072581740511744</v>
      </c>
      <c r="Z151" s="138">
        <f>SUM(U151:Y151)</f>
        <v>18.907914976076096</v>
      </c>
      <c r="AA151" s="349"/>
      <c r="AB151" s="340">
        <f>IFERROR(U151/O151,0)</f>
        <v>0.15649643548059211</v>
      </c>
      <c r="AC151" s="340">
        <f>IFERROR(V151/O151,0)</f>
        <v>5.5142005569849037E-2</v>
      </c>
      <c r="AD151" s="340">
        <f>IFERROR(W151/O151,0)</f>
        <v>2.3347618049905056E-2</v>
      </c>
      <c r="AE151" s="340">
        <f>IFERROR(X151/O151,0)</f>
        <v>1.971854174904028E-2</v>
      </c>
      <c r="AF151" s="340">
        <f>IFERROR(Y151/O151,0)</f>
        <v>5.3996051821243667E-2</v>
      </c>
      <c r="AG151" s="351">
        <f>SUM(AB151:AF151)</f>
        <v>0.30870065267063018</v>
      </c>
      <c r="AH151" s="364">
        <f t="shared" ref="AH151:AL154" si="369">(U151*$G151)</f>
        <v>28.7562200195588</v>
      </c>
      <c r="AI151" s="364">
        <f t="shared" si="369"/>
        <v>10.13234352345976</v>
      </c>
      <c r="AJ151" s="364">
        <f t="shared" si="369"/>
        <v>4.2901248166700539</v>
      </c>
      <c r="AK151" s="364">
        <f t="shared" si="369"/>
        <v>3.6232820463861515</v>
      </c>
      <c r="AL151" s="364">
        <f t="shared" si="369"/>
        <v>9.9217745221535232</v>
      </c>
      <c r="AM151" s="364">
        <f>SUM(AH151:AL151)</f>
        <v>56.723744928228285</v>
      </c>
      <c r="AN151" s="364">
        <f t="shared" ref="AN151:AS154" si="370">AH151*12</f>
        <v>345.07464023470561</v>
      </c>
      <c r="AO151" s="364">
        <f t="shared" si="370"/>
        <v>121.58812228151712</v>
      </c>
      <c r="AP151" s="364">
        <f t="shared" si="370"/>
        <v>51.481497800040643</v>
      </c>
      <c r="AQ151" s="364">
        <f t="shared" si="370"/>
        <v>43.479384556633818</v>
      </c>
      <c r="AR151" s="364">
        <f t="shared" si="370"/>
        <v>119.06129426584228</v>
      </c>
      <c r="AS151" s="364">
        <f t="shared" si="370"/>
        <v>680.68493913873942</v>
      </c>
      <c r="AT151" s="383">
        <f>Z151*G151-AM151</f>
        <v>0</v>
      </c>
    </row>
    <row r="152" spans="1:46">
      <c r="A152" s="185" t="str">
        <f>+A143</f>
        <v>58E &amp; 59E</v>
      </c>
      <c r="B152" s="95" t="s">
        <v>152</v>
      </c>
      <c r="C152" s="366" t="str">
        <f>'WP1 Lighting Invetory'!C153</f>
        <v>Metal Halide</v>
      </c>
      <c r="D152" s="366" t="str">
        <f>'WP1 Lighting Invetory'!D153</f>
        <v>DM 250</v>
      </c>
      <c r="E152" s="366">
        <f>'WP1 Lighting Invetory'!E153</f>
        <v>250</v>
      </c>
      <c r="F152" s="366" t="str">
        <f>'WP1 Lighting Invetory'!G153</f>
        <v>Company</v>
      </c>
      <c r="G152" s="521">
        <f>'WP1 Lighting Invetory'!H153</f>
        <v>22.583333333333332</v>
      </c>
      <c r="H152" s="641">
        <f>'WP8 Metal Halide Cost Est.'!$D$24</f>
        <v>875.7</v>
      </c>
      <c r="I152" s="365" t="s">
        <v>210</v>
      </c>
      <c r="J152" s="380">
        <f>IF(C152="Light Emitting Diode",'WP10 O&amp;M Weighting Factor'!$B$26,IF('WP7 Condensed Sch. Level Costs'!C152="Sodium Vapor",'WP10 O&amp;M Weighting Factor'!$B$27,IF('WP7 Condensed Sch. Level Costs'!C152="Metal Halide",'WP10 O&amp;M Weighting Factor'!$B$28,IF('WP7 Condensed Sch. Level Costs'!C152="Mercury Vapor",'WP10 O&amp;M Weighting Factor'!$B$30,IF('WP7 Condensed Sch. Level Costs'!C152="Compact Flourescent",'WP10 O&amp;M Weighting Factor'!$B$29, IF(C152="Incandescent", 'WP10 O&amp;M Weighting Factor'!$B$31, 0))))))</f>
        <v>2</v>
      </c>
      <c r="K152" s="942">
        <f>IF(I152="Yes",G152*J152,0)</f>
        <v>45.166666666666664</v>
      </c>
      <c r="L152" s="412">
        <f>IF(F152="Company", G152*H152,0)</f>
        <v>19776.224999999999</v>
      </c>
      <c r="M152" s="484">
        <f>E152*G152/1000</f>
        <v>5.645833333333333</v>
      </c>
      <c r="N152" s="374">
        <f>'WP1 Lighting Invetory'!J153</f>
        <v>23712.5</v>
      </c>
      <c r="O152" s="489">
        <f t="shared" si="317"/>
        <v>87.5</v>
      </c>
      <c r="P152" s="631">
        <f>'JAP-5 Unitized Lighting Costs'!D$21</f>
        <v>1.1760549751009928E-2</v>
      </c>
      <c r="Q152" s="631">
        <f>'JAP-5 Unitized Lighting Costs'!$D$45</f>
        <v>1.6887239205766267</v>
      </c>
      <c r="R152" s="631">
        <f>'JAP-5 Unitized Lighting Costs'!D$74</f>
        <v>2.3347618049905056E-2</v>
      </c>
      <c r="S152" s="631">
        <f>'JAP-5 Unitized Lighting Costs'!$D$116</f>
        <v>6.9014896121640978</v>
      </c>
      <c r="T152" s="631">
        <f>'JAP-5 Unitized Lighting Costs'!$D$123</f>
        <v>5.3996051821243667E-2</v>
      </c>
      <c r="U152" s="417">
        <f>IF(F152="Company", H152*P152, 0)</f>
        <v>10.298713416959394</v>
      </c>
      <c r="V152" s="417">
        <f>IF(I152="yes", J152*Q152, 0)</f>
        <v>3.3774478411532534</v>
      </c>
      <c r="W152" s="417">
        <f>R152*O152</f>
        <v>2.0429165793666924</v>
      </c>
      <c r="X152" s="417">
        <f>E152*S152/1000</f>
        <v>1.7253724030410245</v>
      </c>
      <c r="Y152" s="417">
        <f>O152*T152</f>
        <v>4.7246545343588204</v>
      </c>
      <c r="Z152" s="138">
        <f>SUM(U152:Y152)</f>
        <v>22.169104774879184</v>
      </c>
      <c r="AA152" s="349"/>
      <c r="AB152" s="340">
        <f>IFERROR(U152/O152,0)</f>
        <v>0.11769958190810736</v>
      </c>
      <c r="AC152" s="340">
        <f>IFERROR(V152/O152,0)</f>
        <v>3.8599403898894324E-2</v>
      </c>
      <c r="AD152" s="340">
        <f>IFERROR(W152/O152,0)</f>
        <v>2.3347618049905056E-2</v>
      </c>
      <c r="AE152" s="340">
        <f>IFERROR(X152/O152,0)</f>
        <v>1.971854174904028E-2</v>
      </c>
      <c r="AF152" s="340">
        <f>IFERROR(Y152/O152,0)</f>
        <v>5.399605182124366E-2</v>
      </c>
      <c r="AG152" s="351">
        <f>SUM(AB152:AF152)</f>
        <v>0.25336119742719071</v>
      </c>
      <c r="AH152" s="364">
        <f t="shared" si="369"/>
        <v>232.57927799966632</v>
      </c>
      <c r="AI152" s="364">
        <f t="shared" si="369"/>
        <v>76.274030412710971</v>
      </c>
      <c r="AJ152" s="364">
        <f t="shared" si="369"/>
        <v>46.135866084031136</v>
      </c>
      <c r="AK152" s="364">
        <f t="shared" si="369"/>
        <v>38.964660102009802</v>
      </c>
      <c r="AL152" s="364">
        <f t="shared" si="369"/>
        <v>106.69844823427002</v>
      </c>
      <c r="AM152" s="364">
        <f>SUM(AH152:AL152)</f>
        <v>500.65228283268823</v>
      </c>
      <c r="AN152" s="364">
        <f t="shared" si="370"/>
        <v>2790.9513359959956</v>
      </c>
      <c r="AO152" s="364">
        <f t="shared" si="370"/>
        <v>915.28836495253165</v>
      </c>
      <c r="AP152" s="364">
        <f t="shared" si="370"/>
        <v>553.63039300837363</v>
      </c>
      <c r="AQ152" s="364">
        <f t="shared" si="370"/>
        <v>467.57592122411762</v>
      </c>
      <c r="AR152" s="364">
        <f t="shared" si="370"/>
        <v>1280.3813788112402</v>
      </c>
      <c r="AS152" s="364">
        <f t="shared" si="370"/>
        <v>6007.8273939922583</v>
      </c>
      <c r="AT152" s="383">
        <f>Z152*G152-AM152</f>
        <v>0</v>
      </c>
    </row>
    <row r="153" spans="1:46">
      <c r="A153" s="185" t="str">
        <f>+A143</f>
        <v>58E &amp; 59E</v>
      </c>
      <c r="B153" s="95" t="s">
        <v>152</v>
      </c>
      <c r="C153" s="366" t="str">
        <f>'WP1 Lighting Invetory'!C154</f>
        <v>Metal Halide</v>
      </c>
      <c r="D153" s="366" t="str">
        <f>'WP1 Lighting Invetory'!D154</f>
        <v>DM 400</v>
      </c>
      <c r="E153" s="366">
        <f>'WP1 Lighting Invetory'!E154</f>
        <v>400</v>
      </c>
      <c r="F153" s="366" t="str">
        <f>'WP1 Lighting Invetory'!G154</f>
        <v>Company</v>
      </c>
      <c r="G153" s="521">
        <f>'WP1 Lighting Invetory'!H154</f>
        <v>87.666666666666671</v>
      </c>
      <c r="H153" s="641">
        <f>'WP8 Metal Halide Cost Est.'!$D$25</f>
        <v>879.28</v>
      </c>
      <c r="I153" s="365" t="s">
        <v>210</v>
      </c>
      <c r="J153" s="380">
        <f>IF(C153="Light Emitting Diode",'WP10 O&amp;M Weighting Factor'!$B$26,IF('WP7 Condensed Sch. Level Costs'!C153="Sodium Vapor",'WP10 O&amp;M Weighting Factor'!$B$27,IF('WP7 Condensed Sch. Level Costs'!C153="Metal Halide",'WP10 O&amp;M Weighting Factor'!$B$28,IF('WP7 Condensed Sch. Level Costs'!C153="Mercury Vapor",'WP10 O&amp;M Weighting Factor'!$B$30,IF('WP7 Condensed Sch. Level Costs'!C153="Compact Flourescent",'WP10 O&amp;M Weighting Factor'!$B$29, IF(C153="Incandescent", 'WP10 O&amp;M Weighting Factor'!$B$31, 0))))))</f>
        <v>2</v>
      </c>
      <c r="K153" s="942">
        <f>IF(I153="Yes",G153*J153,0)</f>
        <v>175.33333333333334</v>
      </c>
      <c r="L153" s="412">
        <f>IF(F153="Company", G153*H153,0)</f>
        <v>77083.546666666662</v>
      </c>
      <c r="M153" s="484">
        <f>E153*G153/1000</f>
        <v>35.06666666666667</v>
      </c>
      <c r="N153" s="374">
        <f>'WP1 Lighting Invetory'!J154</f>
        <v>147280</v>
      </c>
      <c r="O153" s="489">
        <f t="shared" si="317"/>
        <v>140</v>
      </c>
      <c r="P153" s="631">
        <f>'JAP-5 Unitized Lighting Costs'!D$21</f>
        <v>1.1760549751009928E-2</v>
      </c>
      <c r="Q153" s="631">
        <f>'JAP-5 Unitized Lighting Costs'!$D$45</f>
        <v>1.6887239205766267</v>
      </c>
      <c r="R153" s="631">
        <f>'JAP-5 Unitized Lighting Costs'!D$74</f>
        <v>2.3347618049905056E-2</v>
      </c>
      <c r="S153" s="631">
        <f>'JAP-5 Unitized Lighting Costs'!$D$116</f>
        <v>6.9014896121640978</v>
      </c>
      <c r="T153" s="631">
        <f>'JAP-5 Unitized Lighting Costs'!$D$123</f>
        <v>5.3996051821243667E-2</v>
      </c>
      <c r="U153" s="417">
        <f>IF(F153="Company", H153*P153, 0)</f>
        <v>10.340816185068009</v>
      </c>
      <c r="V153" s="417">
        <f>IF(I153="yes", J153*Q153, 0)</f>
        <v>3.3774478411532534</v>
      </c>
      <c r="W153" s="417">
        <f>R153*O153</f>
        <v>3.2686665269867077</v>
      </c>
      <c r="X153" s="417">
        <f>E153*S153/1000</f>
        <v>2.7605958448656391</v>
      </c>
      <c r="Y153" s="417">
        <f>O153*T153</f>
        <v>7.5594472549741134</v>
      </c>
      <c r="Z153" s="138">
        <f>SUM(U153:Y153)</f>
        <v>27.306973653047724</v>
      </c>
      <c r="AA153" s="349"/>
      <c r="AB153" s="340">
        <f>IFERROR(U153/O153,0)</f>
        <v>7.3862972750485784E-2</v>
      </c>
      <c r="AC153" s="340">
        <f>IFERROR(V153/O153,0)</f>
        <v>2.4124627436808953E-2</v>
      </c>
      <c r="AD153" s="340">
        <f>IFERROR(W153/O153,0)</f>
        <v>2.3347618049905056E-2</v>
      </c>
      <c r="AE153" s="340">
        <f>IFERROR(X153/O153,0)</f>
        <v>1.971854174904028E-2</v>
      </c>
      <c r="AF153" s="340">
        <f>IFERROR(Y153/O153,0)</f>
        <v>5.3996051821243667E-2</v>
      </c>
      <c r="AG153" s="351">
        <f>SUM(AB153:AF153)</f>
        <v>0.19504981180748376</v>
      </c>
      <c r="AH153" s="364">
        <f t="shared" si="369"/>
        <v>906.54488555762885</v>
      </c>
      <c r="AI153" s="364">
        <f t="shared" si="369"/>
        <v>296.08959407443524</v>
      </c>
      <c r="AJ153" s="364">
        <f t="shared" si="369"/>
        <v>286.55309886583473</v>
      </c>
      <c r="AK153" s="364">
        <f t="shared" si="369"/>
        <v>242.01223573322105</v>
      </c>
      <c r="AL153" s="364">
        <f t="shared" si="369"/>
        <v>662.71154268606392</v>
      </c>
      <c r="AM153" s="364">
        <f>SUM(AH153:AL153)</f>
        <v>2393.9113569171841</v>
      </c>
      <c r="AN153" s="364">
        <f t="shared" si="370"/>
        <v>10878.538626691547</v>
      </c>
      <c r="AO153" s="364">
        <f t="shared" si="370"/>
        <v>3553.0751288932229</v>
      </c>
      <c r="AP153" s="364">
        <f t="shared" si="370"/>
        <v>3438.6371863900167</v>
      </c>
      <c r="AQ153" s="364">
        <f t="shared" si="370"/>
        <v>2904.1468287986527</v>
      </c>
      <c r="AR153" s="364">
        <f t="shared" si="370"/>
        <v>7952.5385122327671</v>
      </c>
      <c r="AS153" s="364">
        <f t="shared" si="370"/>
        <v>28726.936283006209</v>
      </c>
      <c r="AT153" s="383">
        <f>Z153*G153-AM153</f>
        <v>0</v>
      </c>
    </row>
    <row r="154" spans="1:46">
      <c r="A154" s="185" t="str">
        <f>+A157</f>
        <v>58E &amp; 59E</v>
      </c>
      <c r="B154" s="95" t="s">
        <v>152</v>
      </c>
      <c r="C154" s="366" t="str">
        <f>'WP1 Lighting Invetory'!C155</f>
        <v>Metal Halide</v>
      </c>
      <c r="D154" s="366" t="str">
        <f>'WP1 Lighting Invetory'!D155</f>
        <v>DM 1000</v>
      </c>
      <c r="E154" s="366">
        <f>'WP1 Lighting Invetory'!E155</f>
        <v>1000</v>
      </c>
      <c r="F154" s="366" t="str">
        <f>'WP1 Lighting Invetory'!G155</f>
        <v>Company</v>
      </c>
      <c r="G154" s="521">
        <f>'WP1 Lighting Invetory'!H155</f>
        <v>134.33333333333334</v>
      </c>
      <c r="H154" s="641">
        <f>'WP8 Metal Halide Cost Est.'!$D$26</f>
        <v>1184.45</v>
      </c>
      <c r="I154" s="365" t="s">
        <v>210</v>
      </c>
      <c r="J154" s="380">
        <f>IF(C154="Light Emitting Diode",'WP10 O&amp;M Weighting Factor'!$B$26,IF('WP7 Condensed Sch. Level Costs'!C154="Sodium Vapor",'WP10 O&amp;M Weighting Factor'!$B$27,IF('WP7 Condensed Sch. Level Costs'!C154="Metal Halide",'WP10 O&amp;M Weighting Factor'!$B$28,IF('WP7 Condensed Sch. Level Costs'!C154="Mercury Vapor",'WP10 O&amp;M Weighting Factor'!$B$30,IF('WP7 Condensed Sch. Level Costs'!C154="Compact Flourescent",'WP10 O&amp;M Weighting Factor'!$B$29, IF(C154="Incandescent", 'WP10 O&amp;M Weighting Factor'!$B$31, 0))))))</f>
        <v>2</v>
      </c>
      <c r="K154" s="942">
        <f>IF(I154="Yes",G154*J154,0)</f>
        <v>268.66666666666669</v>
      </c>
      <c r="L154" s="412">
        <f>IF(F154="Company", G154*H154,0)</f>
        <v>159111.1166666667</v>
      </c>
      <c r="M154" s="484">
        <f>E154*G154/1000</f>
        <v>134.33333333333334</v>
      </c>
      <c r="N154" s="374">
        <f>'WP1 Lighting Invetory'!J155</f>
        <v>564200</v>
      </c>
      <c r="O154" s="489">
        <f t="shared" si="317"/>
        <v>350</v>
      </c>
      <c r="P154" s="631">
        <f>'JAP-5 Unitized Lighting Costs'!D$21</f>
        <v>1.1760549751009928E-2</v>
      </c>
      <c r="Q154" s="631">
        <f>'JAP-5 Unitized Lighting Costs'!$D$45</f>
        <v>1.6887239205766267</v>
      </c>
      <c r="R154" s="631">
        <f>'JAP-5 Unitized Lighting Costs'!D$74</f>
        <v>2.3347618049905056E-2</v>
      </c>
      <c r="S154" s="631">
        <f>'JAP-5 Unitized Lighting Costs'!$D$116</f>
        <v>6.9014896121640978</v>
      </c>
      <c r="T154" s="631">
        <f>'JAP-5 Unitized Lighting Costs'!$D$123</f>
        <v>5.3996051821243667E-2</v>
      </c>
      <c r="U154" s="417">
        <f>IF(F154="Company", H154*P154, 0)</f>
        <v>13.92978315258371</v>
      </c>
      <c r="V154" s="417">
        <f>IF(I154="yes", J154*Q154, 0)</f>
        <v>3.3774478411532534</v>
      </c>
      <c r="W154" s="417">
        <f>R154*O154</f>
        <v>8.1716663174667694</v>
      </c>
      <c r="X154" s="417">
        <f>E154*S154/1000</f>
        <v>6.9014896121640978</v>
      </c>
      <c r="Y154" s="417">
        <f>O154*T154</f>
        <v>18.898618137435282</v>
      </c>
      <c r="Z154" s="138">
        <f>SUM(U154:Y154)</f>
        <v>51.279005060803115</v>
      </c>
      <c r="AA154" s="349"/>
      <c r="AB154" s="340">
        <f>IFERROR(U154/O154,0)</f>
        <v>3.9799380435953456E-2</v>
      </c>
      <c r="AC154" s="340">
        <f>IFERROR(V154/O154,0)</f>
        <v>9.6498509747235811E-3</v>
      </c>
      <c r="AD154" s="340">
        <f>IFERROR(W154/O154,0)</f>
        <v>2.3347618049905056E-2</v>
      </c>
      <c r="AE154" s="340">
        <f>IFERROR(X154/O154,0)</f>
        <v>1.971854174904028E-2</v>
      </c>
      <c r="AF154" s="340">
        <f>IFERROR(Y154/O154,0)</f>
        <v>5.399605182124366E-2</v>
      </c>
      <c r="AG154" s="351">
        <f>SUM(AB154:AF154)</f>
        <v>0.14651144303086605</v>
      </c>
      <c r="AH154" s="364">
        <f t="shared" si="369"/>
        <v>1871.2342034970784</v>
      </c>
      <c r="AI154" s="364">
        <f t="shared" si="369"/>
        <v>453.70382666158707</v>
      </c>
      <c r="AJ154" s="364">
        <f t="shared" si="369"/>
        <v>1097.727175313036</v>
      </c>
      <c r="AK154" s="364">
        <f t="shared" si="369"/>
        <v>927.10010456737723</v>
      </c>
      <c r="AL154" s="364">
        <f t="shared" si="369"/>
        <v>2538.714369795473</v>
      </c>
      <c r="AM154" s="364">
        <f>SUM(AH154:AL154)</f>
        <v>6888.4796798345524</v>
      </c>
      <c r="AN154" s="364">
        <f t="shared" si="370"/>
        <v>22454.810441964939</v>
      </c>
      <c r="AO154" s="364">
        <f t="shared" si="370"/>
        <v>5444.4459199390449</v>
      </c>
      <c r="AP154" s="364">
        <f t="shared" si="370"/>
        <v>13172.726103756431</v>
      </c>
      <c r="AQ154" s="364">
        <f t="shared" si="370"/>
        <v>11125.201254808526</v>
      </c>
      <c r="AR154" s="364">
        <f t="shared" si="370"/>
        <v>30464.572437545678</v>
      </c>
      <c r="AS154" s="364">
        <f t="shared" si="370"/>
        <v>82661.756158014628</v>
      </c>
      <c r="AT154" s="383">
        <f>Z154*G154-AM154</f>
        <v>0</v>
      </c>
    </row>
    <row r="155" spans="1:46">
      <c r="A155" s="185"/>
      <c r="B155" s="95"/>
      <c r="C155" s="366"/>
      <c r="D155" s="366"/>
      <c r="E155" s="366"/>
      <c r="F155" s="366"/>
      <c r="G155" s="521"/>
      <c r="H155" s="641"/>
      <c r="I155" s="365"/>
      <c r="J155" s="380"/>
      <c r="K155" s="942"/>
      <c r="L155" s="412"/>
      <c r="M155" s="484"/>
      <c r="N155" s="487"/>
      <c r="O155" s="410"/>
      <c r="P155" s="633"/>
      <c r="Q155" s="633"/>
      <c r="R155" s="633"/>
      <c r="S155" s="633"/>
      <c r="T155" s="633"/>
      <c r="U155" s="417"/>
      <c r="V155" s="417"/>
      <c r="W155" s="417"/>
      <c r="X155" s="417"/>
      <c r="Y155" s="417"/>
      <c r="Z155" s="138"/>
      <c r="AA155" s="349"/>
      <c r="AB155" s="340"/>
      <c r="AC155" s="340"/>
      <c r="AD155" s="340"/>
      <c r="AE155" s="340"/>
      <c r="AF155" s="340"/>
      <c r="AG155" s="351"/>
      <c r="AT155" s="383"/>
    </row>
    <row r="156" spans="1:46">
      <c r="A156" s="185" t="str">
        <f>+A152</f>
        <v>58E &amp; 59E</v>
      </c>
      <c r="B156" s="95" t="s">
        <v>153</v>
      </c>
      <c r="C156" s="366" t="str">
        <f>'WP1 Lighting Invetory'!C157</f>
        <v>Metal Halide</v>
      </c>
      <c r="D156" s="366" t="str">
        <f>'WP1 Lighting Invetory'!D157</f>
        <v>HM 250</v>
      </c>
      <c r="E156" s="366">
        <f>'WP1 Lighting Invetory'!E157</f>
        <v>250</v>
      </c>
      <c r="F156" s="366" t="str">
        <f>'WP1 Lighting Invetory'!G157</f>
        <v>Company</v>
      </c>
      <c r="G156" s="521">
        <f>'WP1 Lighting Invetory'!H157</f>
        <v>11</v>
      </c>
      <c r="H156" s="641">
        <f>'WP8 Metal Halide Cost Est.'!$D$24</f>
        <v>875.7</v>
      </c>
      <c r="I156" s="365" t="s">
        <v>210</v>
      </c>
      <c r="J156" s="380">
        <f>IF(C156="Light Emitting Diode",'WP10 O&amp;M Weighting Factor'!$B$26,IF('WP7 Condensed Sch. Level Costs'!C156="Sodium Vapor",'WP10 O&amp;M Weighting Factor'!$B$27,IF('WP7 Condensed Sch. Level Costs'!C156="Metal Halide",'WP10 O&amp;M Weighting Factor'!$B$28,IF('WP7 Condensed Sch. Level Costs'!C156="Mercury Vapor",'WP10 O&amp;M Weighting Factor'!$B$30,IF('WP7 Condensed Sch. Level Costs'!C156="Compact Flourescent",'WP10 O&amp;M Weighting Factor'!$B$29, IF(C156="Incandescent", 'WP10 O&amp;M Weighting Factor'!$B$31, 0))))))</f>
        <v>2</v>
      </c>
      <c r="K156" s="942">
        <f>IF(I156="Yes",G156*J156,0)</f>
        <v>22</v>
      </c>
      <c r="L156" s="412">
        <f>IF(F156="Company", G156*H156,0)</f>
        <v>9632.7000000000007</v>
      </c>
      <c r="M156" s="484">
        <f>E156*G156/1000</f>
        <v>2.75</v>
      </c>
      <c r="N156" s="374">
        <f>'WP1 Lighting Invetory'!J157</f>
        <v>11550</v>
      </c>
      <c r="O156" s="489">
        <f t="shared" si="317"/>
        <v>87.5</v>
      </c>
      <c r="P156" s="631">
        <f>'JAP-5 Unitized Lighting Costs'!D$21</f>
        <v>1.1760549751009928E-2</v>
      </c>
      <c r="Q156" s="631">
        <f>'JAP-5 Unitized Lighting Costs'!$D$45</f>
        <v>1.6887239205766267</v>
      </c>
      <c r="R156" s="631">
        <f>'JAP-5 Unitized Lighting Costs'!D$74</f>
        <v>2.3347618049905056E-2</v>
      </c>
      <c r="S156" s="631">
        <f>'JAP-5 Unitized Lighting Costs'!$D$116</f>
        <v>6.9014896121640978</v>
      </c>
      <c r="T156" s="631">
        <f>'JAP-5 Unitized Lighting Costs'!$D$123</f>
        <v>5.3996051821243667E-2</v>
      </c>
      <c r="U156" s="417">
        <f>IF(F156="Company", H156*P156, 0)</f>
        <v>10.298713416959394</v>
      </c>
      <c r="V156" s="417">
        <f>IF(I156="yes", J156*Q156, 0)</f>
        <v>3.3774478411532534</v>
      </c>
      <c r="W156" s="417">
        <f>R156*O156</f>
        <v>2.0429165793666924</v>
      </c>
      <c r="X156" s="417">
        <f>E156*S156/1000</f>
        <v>1.7253724030410245</v>
      </c>
      <c r="Y156" s="417">
        <f>O156*T156</f>
        <v>4.7246545343588204</v>
      </c>
      <c r="Z156" s="138">
        <f>SUM(U156:Y156)</f>
        <v>22.169104774879184</v>
      </c>
      <c r="AA156" s="349"/>
      <c r="AB156" s="340">
        <f>IFERROR(U156/O156,0)</f>
        <v>0.11769958190810736</v>
      </c>
      <c r="AC156" s="340">
        <f>IFERROR(V156/O156,0)</f>
        <v>3.8599403898894324E-2</v>
      </c>
      <c r="AD156" s="340">
        <f>IFERROR(W156/O156,0)</f>
        <v>2.3347618049905056E-2</v>
      </c>
      <c r="AE156" s="340">
        <f>IFERROR(X156/O156,0)</f>
        <v>1.971854174904028E-2</v>
      </c>
      <c r="AF156" s="340">
        <f>IFERROR(Y156/O156,0)</f>
        <v>5.399605182124366E-2</v>
      </c>
      <c r="AG156" s="351">
        <f>SUM(AB156:AF156)</f>
        <v>0.25336119742719071</v>
      </c>
      <c r="AH156" s="364">
        <f t="shared" ref="AH156:AL157" si="371">(U156*$G156)</f>
        <v>113.28584758655333</v>
      </c>
      <c r="AI156" s="364">
        <f t="shared" si="371"/>
        <v>37.15192625268579</v>
      </c>
      <c r="AJ156" s="364">
        <f t="shared" si="371"/>
        <v>22.472082373033615</v>
      </c>
      <c r="AK156" s="364">
        <f t="shared" si="371"/>
        <v>18.979096433451268</v>
      </c>
      <c r="AL156" s="364">
        <f t="shared" si="371"/>
        <v>51.971199877947022</v>
      </c>
      <c r="AM156" s="364">
        <f>SUM(AH156:AL156)</f>
        <v>243.86015252367105</v>
      </c>
      <c r="AN156" s="364">
        <f t="shared" ref="AN156:AS157" si="372">AH156*12</f>
        <v>1359.4301710386399</v>
      </c>
      <c r="AO156" s="364">
        <f t="shared" si="372"/>
        <v>445.82311503222945</v>
      </c>
      <c r="AP156" s="364">
        <f t="shared" si="372"/>
        <v>269.66498847640338</v>
      </c>
      <c r="AQ156" s="364">
        <f t="shared" si="372"/>
        <v>227.74915720141522</v>
      </c>
      <c r="AR156" s="364">
        <f t="shared" si="372"/>
        <v>623.65439853536429</v>
      </c>
      <c r="AS156" s="364">
        <f t="shared" si="372"/>
        <v>2926.3218302840523</v>
      </c>
      <c r="AT156" s="383">
        <f>Z156*G156-AM156</f>
        <v>0</v>
      </c>
    </row>
    <row r="157" spans="1:46">
      <c r="A157" s="185" t="str">
        <f>+A153</f>
        <v>58E &amp; 59E</v>
      </c>
      <c r="B157" s="95" t="s">
        <v>153</v>
      </c>
      <c r="C157" s="366" t="str">
        <f>'WP1 Lighting Invetory'!C158</f>
        <v>Metal Halide</v>
      </c>
      <c r="D157" s="366" t="str">
        <f>'WP1 Lighting Invetory'!D158</f>
        <v>HM 400</v>
      </c>
      <c r="E157" s="366">
        <f>'WP1 Lighting Invetory'!E158</f>
        <v>400</v>
      </c>
      <c r="F157" s="366" t="str">
        <f>'WP1 Lighting Invetory'!G158</f>
        <v>Company</v>
      </c>
      <c r="G157" s="521">
        <f>'WP1 Lighting Invetory'!H158</f>
        <v>40.5</v>
      </c>
      <c r="H157" s="641">
        <f>'WP8 Metal Halide Cost Est.'!$D$25</f>
        <v>879.28</v>
      </c>
      <c r="I157" s="365" t="s">
        <v>210</v>
      </c>
      <c r="J157" s="380">
        <f>IF(C157="Light Emitting Diode",'WP10 O&amp;M Weighting Factor'!$B$26,IF('WP7 Condensed Sch. Level Costs'!C157="Sodium Vapor",'WP10 O&amp;M Weighting Factor'!$B$27,IF('WP7 Condensed Sch. Level Costs'!C157="Metal Halide",'WP10 O&amp;M Weighting Factor'!$B$28,IF('WP7 Condensed Sch. Level Costs'!C157="Mercury Vapor",'WP10 O&amp;M Weighting Factor'!$B$30,IF('WP7 Condensed Sch. Level Costs'!C157="Compact Flourescent",'WP10 O&amp;M Weighting Factor'!$B$29, IF(C157="Incandescent", 'WP10 O&amp;M Weighting Factor'!$B$31, 0))))))</f>
        <v>2</v>
      </c>
      <c r="K157" s="942">
        <f>IF(I157="Yes",G157*J157,0)</f>
        <v>81</v>
      </c>
      <c r="L157" s="412">
        <f>IF(F157="Company", G157*H157,0)</f>
        <v>35610.839999999997</v>
      </c>
      <c r="M157" s="484">
        <f>E157*G157/1000</f>
        <v>16.2</v>
      </c>
      <c r="N157" s="374">
        <f>'WP1 Lighting Invetory'!J158</f>
        <v>68040</v>
      </c>
      <c r="O157" s="489">
        <f t="shared" si="317"/>
        <v>140</v>
      </c>
      <c r="P157" s="631">
        <f>'JAP-5 Unitized Lighting Costs'!D$21</f>
        <v>1.1760549751009928E-2</v>
      </c>
      <c r="Q157" s="631">
        <f>'JAP-5 Unitized Lighting Costs'!$D$45</f>
        <v>1.6887239205766267</v>
      </c>
      <c r="R157" s="631">
        <f>'JAP-5 Unitized Lighting Costs'!D$74</f>
        <v>2.3347618049905056E-2</v>
      </c>
      <c r="S157" s="631">
        <f>'JAP-5 Unitized Lighting Costs'!$D$116</f>
        <v>6.9014896121640978</v>
      </c>
      <c r="T157" s="631">
        <f>'JAP-5 Unitized Lighting Costs'!$D$123</f>
        <v>5.3996051821243667E-2</v>
      </c>
      <c r="U157" s="417">
        <f>IF(F157="Company", H157*P157, 0)</f>
        <v>10.340816185068009</v>
      </c>
      <c r="V157" s="417">
        <f>IF(I157="yes", J157*Q157, 0)</f>
        <v>3.3774478411532534</v>
      </c>
      <c r="W157" s="417">
        <f>R157*O157</f>
        <v>3.2686665269867077</v>
      </c>
      <c r="X157" s="417">
        <f>E157*S157/1000</f>
        <v>2.7605958448656391</v>
      </c>
      <c r="Y157" s="417">
        <f>O157*T157</f>
        <v>7.5594472549741134</v>
      </c>
      <c r="Z157" s="138">
        <f>SUM(U157:Y157)</f>
        <v>27.306973653047724</v>
      </c>
      <c r="AA157" s="349"/>
      <c r="AB157" s="340">
        <f>IFERROR(U157/O157,0)</f>
        <v>7.3862972750485784E-2</v>
      </c>
      <c r="AC157" s="340">
        <f>IFERROR(V157/O157,0)</f>
        <v>2.4124627436808953E-2</v>
      </c>
      <c r="AD157" s="340">
        <f>IFERROR(W157/O157,0)</f>
        <v>2.3347618049905056E-2</v>
      </c>
      <c r="AE157" s="340">
        <f>IFERROR(X157/O157,0)</f>
        <v>1.971854174904028E-2</v>
      </c>
      <c r="AF157" s="340">
        <f>IFERROR(Y157/O157,0)</f>
        <v>5.3996051821243667E-2</v>
      </c>
      <c r="AG157" s="351">
        <f>SUM(AB157:AF157)</f>
        <v>0.19504981180748376</v>
      </c>
      <c r="AH157" s="364">
        <f t="shared" si="371"/>
        <v>418.8030554952544</v>
      </c>
      <c r="AI157" s="364">
        <f t="shared" si="371"/>
        <v>136.78663756670676</v>
      </c>
      <c r="AJ157" s="364">
        <f t="shared" si="371"/>
        <v>132.38099434296166</v>
      </c>
      <c r="AK157" s="364">
        <f t="shared" si="371"/>
        <v>111.80413171705838</v>
      </c>
      <c r="AL157" s="364">
        <f t="shared" si="371"/>
        <v>306.15761382645161</v>
      </c>
      <c r="AM157" s="364">
        <f>SUM(AH157:AL157)</f>
        <v>1105.9324329484327</v>
      </c>
      <c r="AN157" s="364">
        <f t="shared" si="372"/>
        <v>5025.6366659430532</v>
      </c>
      <c r="AO157" s="364">
        <f t="shared" si="372"/>
        <v>1641.4396508004811</v>
      </c>
      <c r="AP157" s="364">
        <f t="shared" si="372"/>
        <v>1588.5719321155398</v>
      </c>
      <c r="AQ157" s="364">
        <f t="shared" si="372"/>
        <v>1341.6495806047005</v>
      </c>
      <c r="AR157" s="364">
        <f t="shared" si="372"/>
        <v>3673.8913659174195</v>
      </c>
      <c r="AS157" s="364">
        <f t="shared" si="372"/>
        <v>13271.189195381194</v>
      </c>
      <c r="AT157" s="383">
        <f>Z157*G157-AM157</f>
        <v>0</v>
      </c>
    </row>
    <row r="158" spans="1:46">
      <c r="A158" s="185"/>
      <c r="B158" s="95"/>
      <c r="C158" s="366"/>
      <c r="D158" s="366"/>
      <c r="E158" s="366"/>
      <c r="F158" s="366"/>
      <c r="G158" s="521"/>
      <c r="H158" s="549"/>
      <c r="I158" s="365"/>
      <c r="J158" s="380"/>
      <c r="K158" s="942"/>
      <c r="L158" s="412"/>
      <c r="M158" s="484"/>
      <c r="N158" s="487"/>
      <c r="O158" s="410"/>
      <c r="P158" s="633"/>
      <c r="Q158" s="633"/>
      <c r="R158" s="633"/>
      <c r="S158" s="633"/>
      <c r="T158" s="633"/>
      <c r="U158" s="417"/>
      <c r="V158" s="417"/>
      <c r="W158" s="417"/>
      <c r="X158" s="417"/>
      <c r="Y158" s="417"/>
      <c r="Z158" s="138"/>
      <c r="AA158" s="349"/>
      <c r="AB158" s="340"/>
      <c r="AC158" s="340"/>
      <c r="AD158" s="340"/>
      <c r="AE158" s="340"/>
      <c r="AF158" s="340"/>
      <c r="AG158" s="351"/>
      <c r="AT158" s="383"/>
    </row>
    <row r="159" spans="1:46">
      <c r="A159" s="185" t="s">
        <v>151</v>
      </c>
      <c r="B159" s="95"/>
      <c r="C159" s="366" t="str">
        <f>'WP1 Lighting Invetory'!C160</f>
        <v>Light Emitting Diode</v>
      </c>
      <c r="D159" s="366" t="str">
        <f>'WP1 Lighting Invetory'!D160</f>
        <v>LED 030.01-060</v>
      </c>
      <c r="E159" s="366">
        <f>'WP1 Lighting Invetory'!E160</f>
        <v>45</v>
      </c>
      <c r="F159" s="366" t="str">
        <f>'WP1 Lighting Invetory'!G160</f>
        <v>Company</v>
      </c>
      <c r="G159" s="521">
        <f>'WP1 Lighting Invetory'!H160</f>
        <v>1.6666666666666667</v>
      </c>
      <c r="H159" s="641">
        <f>'WP6 Condensed LED Cost Est.'!$C43</f>
        <v>928.56000000000006</v>
      </c>
      <c r="I159" s="365" t="s">
        <v>210</v>
      </c>
      <c r="J159" s="380">
        <f>IF(C159="Light Emitting Diode",'WP10 O&amp;M Weighting Factor'!$B$26,IF('WP7 Condensed Sch. Level Costs'!C159="Sodium Vapor",'WP10 O&amp;M Weighting Factor'!$B$27,IF('WP7 Condensed Sch. Level Costs'!C159="Metal Halide",'WP10 O&amp;M Weighting Factor'!$B$28,IF('WP7 Condensed Sch. Level Costs'!C159="Mercury Vapor",'WP10 O&amp;M Weighting Factor'!$B$30,IF('WP7 Condensed Sch. Level Costs'!C159="Compact Flourescent",'WP10 O&amp;M Weighting Factor'!$B$29, IF(C159="Incandescent", 'WP10 O&amp;M Weighting Factor'!$B$31, 0))))))</f>
        <v>0.2</v>
      </c>
      <c r="K159" s="942">
        <f t="shared" ref="K159:K173" si="373">IF(I159="Yes",G159*J159,0)</f>
        <v>0.33333333333333337</v>
      </c>
      <c r="L159" s="412">
        <f t="shared" ref="L159:L173" si="374">IF(F159="Company", G159*H159,0)</f>
        <v>1547.6000000000001</v>
      </c>
      <c r="M159" s="484">
        <f t="shared" ref="M159:M173" si="375">E159*G159/1000</f>
        <v>7.4999999999999997E-2</v>
      </c>
      <c r="N159" s="374">
        <f>'WP1 Lighting Invetory'!J160</f>
        <v>315</v>
      </c>
      <c r="O159" s="489">
        <f t="shared" si="317"/>
        <v>15.75</v>
      </c>
      <c r="P159" s="631">
        <f>'JAP-5 Unitized Lighting Costs'!D$21</f>
        <v>1.1760549751009928E-2</v>
      </c>
      <c r="Q159" s="631">
        <f>'JAP-5 Unitized Lighting Costs'!$D$45</f>
        <v>1.6887239205766267</v>
      </c>
      <c r="R159" s="631">
        <f>'JAP-5 Unitized Lighting Costs'!D$74</f>
        <v>2.3347618049905056E-2</v>
      </c>
      <c r="S159" s="631">
        <f>'JAP-5 Unitized Lighting Costs'!$D$116</f>
        <v>6.9014896121640978</v>
      </c>
      <c r="T159" s="631">
        <f>'JAP-5 Unitized Lighting Costs'!$D$123</f>
        <v>5.3996051821243667E-2</v>
      </c>
      <c r="U159" s="417">
        <f t="shared" ref="U159:U173" si="376">IF(F159="Company", H159*P159, 0)</f>
        <v>10.92037607679778</v>
      </c>
      <c r="V159" s="417">
        <f t="shared" ref="V159:V173" si="377">IF(I159="yes", J159*Q159, 0)</f>
        <v>0.33774478411532538</v>
      </c>
      <c r="W159" s="417">
        <f t="shared" ref="W159:W173" si="378">R159*O159</f>
        <v>0.36772498428600464</v>
      </c>
      <c r="X159" s="417">
        <f t="shared" ref="X159:X173" si="379">E159*S159/1000</f>
        <v>0.31056703254738444</v>
      </c>
      <c r="Y159" s="417">
        <f t="shared" ref="Y159:Y173" si="380">O159*T159</f>
        <v>0.8504378161845878</v>
      </c>
      <c r="Z159" s="138">
        <f t="shared" ref="Z159:Z173" si="381">SUM(U159:Y159)</f>
        <v>12.786850693931083</v>
      </c>
      <c r="AA159" s="349"/>
      <c r="AB159" s="340">
        <f t="shared" ref="AB159:AB173" si="382">IFERROR(U159/O159,0)</f>
        <v>0.69335721122525584</v>
      </c>
      <c r="AC159" s="340">
        <f t="shared" ref="AC159:AC173" si="383">IFERROR(V159/O159,0)</f>
        <v>2.1444113277163515E-2</v>
      </c>
      <c r="AD159" s="340">
        <f t="shared" ref="AD159:AD173" si="384">IFERROR(W159/O159,0)</f>
        <v>2.3347618049905056E-2</v>
      </c>
      <c r="AE159" s="340">
        <f t="shared" ref="AE159:AE173" si="385">IFERROR(X159/O159,0)</f>
        <v>1.971854174904028E-2</v>
      </c>
      <c r="AF159" s="340">
        <f t="shared" ref="AF159:AF173" si="386">IFERROR(Y159/O159,0)</f>
        <v>5.3996051821243667E-2</v>
      </c>
      <c r="AG159" s="351">
        <f t="shared" ref="AG159:AG173" si="387">SUM(AB159:AF159)</f>
        <v>0.81186353612260842</v>
      </c>
      <c r="AH159" s="364">
        <f t="shared" ref="AH159:AH173" si="388">(U159*$G159)</f>
        <v>18.200626794662966</v>
      </c>
      <c r="AI159" s="364">
        <f t="shared" ref="AI159:AI173" si="389">(V159*$G159)</f>
        <v>0.56290797352554234</v>
      </c>
      <c r="AJ159" s="364">
        <f t="shared" ref="AJ159:AJ173" si="390">(W159*$G159)</f>
        <v>0.61287497381000777</v>
      </c>
      <c r="AK159" s="364">
        <f t="shared" ref="AK159:AK173" si="391">(X159*$G159)</f>
        <v>0.51761172091230745</v>
      </c>
      <c r="AL159" s="364">
        <f t="shared" ref="AL159:AL173" si="392">(Y159*$G159)</f>
        <v>1.4173963603076465</v>
      </c>
      <c r="AM159" s="364">
        <f t="shared" ref="AM159:AM173" si="393">SUM(AH159:AL159)</f>
        <v>21.31141782321847</v>
      </c>
      <c r="AN159" s="364">
        <f t="shared" ref="AN159:AN173" si="394">AH159*12</f>
        <v>218.4075215359556</v>
      </c>
      <c r="AO159" s="364">
        <f t="shared" ref="AO159:AO173" si="395">AI159*12</f>
        <v>6.7548956823065076</v>
      </c>
      <c r="AP159" s="364">
        <f t="shared" ref="AP159:AP173" si="396">AJ159*12</f>
        <v>7.3544996857200928</v>
      </c>
      <c r="AQ159" s="364">
        <f t="shared" ref="AQ159:AQ173" si="397">AK159*12</f>
        <v>6.2113406509476894</v>
      </c>
      <c r="AR159" s="364">
        <f t="shared" ref="AR159:AR173" si="398">AL159*12</f>
        <v>17.008756323691756</v>
      </c>
      <c r="AS159" s="364">
        <f t="shared" ref="AS159:AS173" si="399">AM159*12</f>
        <v>255.73701387862164</v>
      </c>
      <c r="AT159" s="383">
        <f t="shared" ref="AT159:AT173" si="400">Z159*G159-AM159</f>
        <v>0</v>
      </c>
    </row>
    <row r="160" spans="1:46">
      <c r="A160" s="185" t="s">
        <v>151</v>
      </c>
      <c r="B160" s="95"/>
      <c r="C160" s="366" t="str">
        <f>'WP1 Lighting Invetory'!C161</f>
        <v>Light Emitting Diode</v>
      </c>
      <c r="D160" s="366" t="str">
        <f>'WP1 Lighting Invetory'!D161</f>
        <v>LED 060.01-090</v>
      </c>
      <c r="E160" s="366">
        <f>'WP1 Lighting Invetory'!E161</f>
        <v>75</v>
      </c>
      <c r="F160" s="366" t="str">
        <f>'WP1 Lighting Invetory'!G161</f>
        <v>Company</v>
      </c>
      <c r="G160" s="521">
        <f>'WP1 Lighting Invetory'!H161</f>
        <v>16.5</v>
      </c>
      <c r="H160" s="641">
        <f>'WP6 Condensed LED Cost Est.'!$C44</f>
        <v>1009.26</v>
      </c>
      <c r="I160" s="365" t="s">
        <v>210</v>
      </c>
      <c r="J160" s="380">
        <f>IF(C160="Light Emitting Diode",'WP10 O&amp;M Weighting Factor'!$B$26,IF('WP7 Condensed Sch. Level Costs'!C160="Sodium Vapor",'WP10 O&amp;M Weighting Factor'!$B$27,IF('WP7 Condensed Sch. Level Costs'!C160="Metal Halide",'WP10 O&amp;M Weighting Factor'!$B$28,IF('WP7 Condensed Sch. Level Costs'!C160="Mercury Vapor",'WP10 O&amp;M Weighting Factor'!$B$30,IF('WP7 Condensed Sch. Level Costs'!C160="Compact Flourescent",'WP10 O&amp;M Weighting Factor'!$B$29, IF(C160="Incandescent", 'WP10 O&amp;M Weighting Factor'!$B$31, 0))))))</f>
        <v>0.2</v>
      </c>
      <c r="K160" s="942">
        <f t="shared" si="373"/>
        <v>3.3000000000000003</v>
      </c>
      <c r="L160" s="412">
        <f t="shared" si="374"/>
        <v>16652.79</v>
      </c>
      <c r="M160" s="484">
        <f t="shared" si="375"/>
        <v>1.2375</v>
      </c>
      <c r="N160" s="374">
        <f>'WP1 Lighting Invetory'!J161</f>
        <v>5197.5</v>
      </c>
      <c r="O160" s="489">
        <f t="shared" si="317"/>
        <v>26.25</v>
      </c>
      <c r="P160" s="631">
        <f>'JAP-5 Unitized Lighting Costs'!D$21</f>
        <v>1.1760549751009928E-2</v>
      </c>
      <c r="Q160" s="631">
        <f>'JAP-5 Unitized Lighting Costs'!$D$45</f>
        <v>1.6887239205766267</v>
      </c>
      <c r="R160" s="631">
        <f>'JAP-5 Unitized Lighting Costs'!D$74</f>
        <v>2.3347618049905056E-2</v>
      </c>
      <c r="S160" s="631">
        <f>'JAP-5 Unitized Lighting Costs'!$D$116</f>
        <v>6.9014896121640978</v>
      </c>
      <c r="T160" s="631">
        <f>'JAP-5 Unitized Lighting Costs'!$D$123</f>
        <v>5.3996051821243667E-2</v>
      </c>
      <c r="U160" s="417">
        <f t="shared" si="376"/>
        <v>11.869452441704279</v>
      </c>
      <c r="V160" s="417">
        <f t="shared" si="377"/>
        <v>0.33774478411532538</v>
      </c>
      <c r="W160" s="417">
        <f t="shared" si="378"/>
        <v>0.61287497381000777</v>
      </c>
      <c r="X160" s="417">
        <f t="shared" si="379"/>
        <v>0.51761172091230734</v>
      </c>
      <c r="Y160" s="417">
        <f t="shared" si="380"/>
        <v>1.4173963603076463</v>
      </c>
      <c r="Z160" s="138">
        <f t="shared" si="381"/>
        <v>14.755080280849569</v>
      </c>
      <c r="AA160" s="349"/>
      <c r="AB160" s="340">
        <f t="shared" si="382"/>
        <v>0.45216961682682971</v>
      </c>
      <c r="AC160" s="340">
        <f t="shared" si="383"/>
        <v>1.286646796629811E-2</v>
      </c>
      <c r="AD160" s="340">
        <f t="shared" si="384"/>
        <v>2.3347618049905056E-2</v>
      </c>
      <c r="AE160" s="340">
        <f t="shared" si="385"/>
        <v>1.971854174904028E-2</v>
      </c>
      <c r="AF160" s="340">
        <f t="shared" si="386"/>
        <v>5.3996051821243667E-2</v>
      </c>
      <c r="AG160" s="351">
        <f t="shared" si="387"/>
        <v>0.56209829641331677</v>
      </c>
      <c r="AH160" s="364">
        <f t="shared" si="388"/>
        <v>195.8459652881206</v>
      </c>
      <c r="AI160" s="364">
        <f t="shared" si="389"/>
        <v>5.5727889379028692</v>
      </c>
      <c r="AJ160" s="364">
        <f t="shared" si="390"/>
        <v>10.112437067865129</v>
      </c>
      <c r="AK160" s="364">
        <f t="shared" si="391"/>
        <v>8.5405933950530706</v>
      </c>
      <c r="AL160" s="364">
        <f t="shared" si="392"/>
        <v>23.387039945076165</v>
      </c>
      <c r="AM160" s="364">
        <f t="shared" si="393"/>
        <v>243.45882463401782</v>
      </c>
      <c r="AN160" s="364">
        <f t="shared" si="394"/>
        <v>2350.151583457447</v>
      </c>
      <c r="AO160" s="364">
        <f t="shared" si="395"/>
        <v>66.873467254834424</v>
      </c>
      <c r="AP160" s="364">
        <f t="shared" si="396"/>
        <v>121.34924481438154</v>
      </c>
      <c r="AQ160" s="364">
        <f t="shared" si="397"/>
        <v>102.48712074063684</v>
      </c>
      <c r="AR160" s="364">
        <f t="shared" si="398"/>
        <v>280.64447934091396</v>
      </c>
      <c r="AS160" s="364">
        <f t="shared" si="399"/>
        <v>2921.5058956082139</v>
      </c>
      <c r="AT160" s="383">
        <f t="shared" si="400"/>
        <v>0</v>
      </c>
    </row>
    <row r="161" spans="1:46">
      <c r="A161" s="185" t="s">
        <v>151</v>
      </c>
      <c r="B161" s="95"/>
      <c r="C161" s="366" t="str">
        <f>'WP1 Lighting Invetory'!C162</f>
        <v>Light Emitting Diode</v>
      </c>
      <c r="D161" s="366" t="str">
        <f>'WP1 Lighting Invetory'!D162</f>
        <v>LED 090.01-120</v>
      </c>
      <c r="E161" s="366">
        <f>'WP1 Lighting Invetory'!E162</f>
        <v>105</v>
      </c>
      <c r="F161" s="366" t="str">
        <f>'WP1 Lighting Invetory'!G162</f>
        <v>Company</v>
      </c>
      <c r="G161" s="521">
        <f>'WP1 Lighting Invetory'!H162</f>
        <v>21</v>
      </c>
      <c r="H161" s="641">
        <f>'WP6 Condensed LED Cost Est.'!$C45</f>
        <v>1089.96</v>
      </c>
      <c r="I161" s="365" t="s">
        <v>210</v>
      </c>
      <c r="J161" s="380">
        <f>IF(C161="Light Emitting Diode",'WP10 O&amp;M Weighting Factor'!$B$26,IF('WP7 Condensed Sch. Level Costs'!C161="Sodium Vapor",'WP10 O&amp;M Weighting Factor'!$B$27,IF('WP7 Condensed Sch. Level Costs'!C161="Metal Halide",'WP10 O&amp;M Weighting Factor'!$B$28,IF('WP7 Condensed Sch. Level Costs'!C161="Mercury Vapor",'WP10 O&amp;M Weighting Factor'!$B$30,IF('WP7 Condensed Sch. Level Costs'!C161="Compact Flourescent",'WP10 O&amp;M Weighting Factor'!$B$29, IF(C161="Incandescent", 'WP10 O&amp;M Weighting Factor'!$B$31, 0))))))</f>
        <v>0.2</v>
      </c>
      <c r="K161" s="942">
        <f t="shared" si="373"/>
        <v>4.2</v>
      </c>
      <c r="L161" s="412">
        <f t="shared" si="374"/>
        <v>22889.16</v>
      </c>
      <c r="M161" s="484">
        <f t="shared" si="375"/>
        <v>2.2050000000000001</v>
      </c>
      <c r="N161" s="374">
        <f>'WP1 Lighting Invetory'!J162</f>
        <v>9261</v>
      </c>
      <c r="O161" s="489">
        <f t="shared" si="317"/>
        <v>36.75</v>
      </c>
      <c r="P161" s="631">
        <f>'JAP-5 Unitized Lighting Costs'!D$21</f>
        <v>1.1760549751009928E-2</v>
      </c>
      <c r="Q161" s="631">
        <f>'JAP-5 Unitized Lighting Costs'!$D$45</f>
        <v>1.6887239205766267</v>
      </c>
      <c r="R161" s="631">
        <f>'JAP-5 Unitized Lighting Costs'!D$74</f>
        <v>2.3347618049905056E-2</v>
      </c>
      <c r="S161" s="631">
        <f>'JAP-5 Unitized Lighting Costs'!$D$116</f>
        <v>6.9014896121640978</v>
      </c>
      <c r="T161" s="631">
        <f>'JAP-5 Unitized Lighting Costs'!$D$123</f>
        <v>5.3996051821243667E-2</v>
      </c>
      <c r="U161" s="417">
        <f t="shared" si="376"/>
        <v>12.818528806610782</v>
      </c>
      <c r="V161" s="417">
        <f t="shared" si="377"/>
        <v>0.33774478411532538</v>
      </c>
      <c r="W161" s="417">
        <f t="shared" si="378"/>
        <v>0.85802496333401079</v>
      </c>
      <c r="X161" s="417">
        <f t="shared" si="379"/>
        <v>0.7246564092772303</v>
      </c>
      <c r="Y161" s="417">
        <f t="shared" si="380"/>
        <v>1.9843549044307047</v>
      </c>
      <c r="Z161" s="138">
        <f t="shared" si="381"/>
        <v>16.723309867768055</v>
      </c>
      <c r="AA161" s="349"/>
      <c r="AB161" s="340">
        <f t="shared" si="382"/>
        <v>0.34880350494179002</v>
      </c>
      <c r="AC161" s="340">
        <f t="shared" si="383"/>
        <v>9.1903342616415067E-3</v>
      </c>
      <c r="AD161" s="340">
        <f t="shared" si="384"/>
        <v>2.3347618049905056E-2</v>
      </c>
      <c r="AE161" s="340">
        <f t="shared" si="385"/>
        <v>1.971854174904028E-2</v>
      </c>
      <c r="AF161" s="340">
        <f t="shared" si="386"/>
        <v>5.3996051821243667E-2</v>
      </c>
      <c r="AG161" s="351">
        <f t="shared" si="387"/>
        <v>0.45505605082362055</v>
      </c>
      <c r="AH161" s="364">
        <f t="shared" si="388"/>
        <v>269.1891049388264</v>
      </c>
      <c r="AI161" s="364">
        <f t="shared" si="389"/>
        <v>7.092640466421833</v>
      </c>
      <c r="AJ161" s="364">
        <f t="shared" si="390"/>
        <v>18.018524230014226</v>
      </c>
      <c r="AK161" s="364">
        <f t="shared" si="391"/>
        <v>15.217784594821836</v>
      </c>
      <c r="AL161" s="364">
        <f t="shared" si="392"/>
        <v>41.671452993044802</v>
      </c>
      <c r="AM161" s="364">
        <f t="shared" si="393"/>
        <v>351.18950722312911</v>
      </c>
      <c r="AN161" s="364">
        <f t="shared" si="394"/>
        <v>3230.2692592659168</v>
      </c>
      <c r="AO161" s="364">
        <f t="shared" si="395"/>
        <v>85.111685597061992</v>
      </c>
      <c r="AP161" s="364">
        <f t="shared" si="396"/>
        <v>216.22229076017072</v>
      </c>
      <c r="AQ161" s="364">
        <f t="shared" si="397"/>
        <v>182.61341513786203</v>
      </c>
      <c r="AR161" s="364">
        <f t="shared" si="398"/>
        <v>500.05743591653766</v>
      </c>
      <c r="AS161" s="364">
        <f t="shared" si="399"/>
        <v>4214.2740866775493</v>
      </c>
      <c r="AT161" s="383">
        <f t="shared" si="400"/>
        <v>0</v>
      </c>
    </row>
    <row r="162" spans="1:46">
      <c r="A162" s="185" t="s">
        <v>151</v>
      </c>
      <c r="B162" s="95"/>
      <c r="C162" s="366" t="str">
        <f>'WP1 Lighting Invetory'!C163</f>
        <v>Light Emitting Diode</v>
      </c>
      <c r="D162" s="366" t="str">
        <f>'WP1 Lighting Invetory'!D163</f>
        <v>LED 120.01-150</v>
      </c>
      <c r="E162" s="366">
        <f>'WP1 Lighting Invetory'!E163</f>
        <v>135</v>
      </c>
      <c r="F162" s="366" t="str">
        <f>'WP1 Lighting Invetory'!G163</f>
        <v>Company</v>
      </c>
      <c r="G162" s="521">
        <f>'WP1 Lighting Invetory'!H163</f>
        <v>59.666666666666664</v>
      </c>
      <c r="H162" s="641">
        <f>'WP6 Condensed LED Cost Est.'!$C46</f>
        <v>1170.6600000000001</v>
      </c>
      <c r="I162" s="365" t="s">
        <v>210</v>
      </c>
      <c r="J162" s="380">
        <f>IF(C162="Light Emitting Diode",'WP10 O&amp;M Weighting Factor'!$B$26,IF('WP7 Condensed Sch. Level Costs'!C162="Sodium Vapor",'WP10 O&amp;M Weighting Factor'!$B$27,IF('WP7 Condensed Sch. Level Costs'!C162="Metal Halide",'WP10 O&amp;M Weighting Factor'!$B$28,IF('WP7 Condensed Sch. Level Costs'!C162="Mercury Vapor",'WP10 O&amp;M Weighting Factor'!$B$30,IF('WP7 Condensed Sch. Level Costs'!C162="Compact Flourescent",'WP10 O&amp;M Weighting Factor'!$B$29, IF(C162="Incandescent", 'WP10 O&amp;M Weighting Factor'!$B$31, 0))))))</f>
        <v>0.2</v>
      </c>
      <c r="K162" s="942">
        <f t="shared" si="373"/>
        <v>11.933333333333334</v>
      </c>
      <c r="L162" s="412">
        <f t="shared" si="374"/>
        <v>69849.38</v>
      </c>
      <c r="M162" s="484">
        <f t="shared" si="375"/>
        <v>8.0549999999999997</v>
      </c>
      <c r="N162" s="374">
        <f>'WP1 Lighting Invetory'!J163</f>
        <v>33831</v>
      </c>
      <c r="O162" s="489">
        <f t="shared" si="317"/>
        <v>47.25</v>
      </c>
      <c r="P162" s="631">
        <f>'JAP-5 Unitized Lighting Costs'!D$21</f>
        <v>1.1760549751009928E-2</v>
      </c>
      <c r="Q162" s="631">
        <f>'JAP-5 Unitized Lighting Costs'!$D$45</f>
        <v>1.6887239205766267</v>
      </c>
      <c r="R162" s="631">
        <f>'JAP-5 Unitized Lighting Costs'!D$74</f>
        <v>2.3347618049905056E-2</v>
      </c>
      <c r="S162" s="631">
        <f>'JAP-5 Unitized Lighting Costs'!$D$116</f>
        <v>6.9014896121640978</v>
      </c>
      <c r="T162" s="631">
        <f>'JAP-5 Unitized Lighting Costs'!$D$123</f>
        <v>5.3996051821243667E-2</v>
      </c>
      <c r="U162" s="417">
        <f t="shared" si="376"/>
        <v>13.767605171517284</v>
      </c>
      <c r="V162" s="417">
        <f t="shared" si="377"/>
        <v>0.33774478411532538</v>
      </c>
      <c r="W162" s="417">
        <f t="shared" si="378"/>
        <v>1.1031749528580139</v>
      </c>
      <c r="X162" s="417">
        <f t="shared" si="379"/>
        <v>0.93170109764215314</v>
      </c>
      <c r="Y162" s="417">
        <f t="shared" si="380"/>
        <v>2.5513134485537634</v>
      </c>
      <c r="Z162" s="138">
        <f t="shared" si="381"/>
        <v>18.691539454686538</v>
      </c>
      <c r="AA162" s="349"/>
      <c r="AB162" s="340">
        <f t="shared" si="382"/>
        <v>0.291377887227879</v>
      </c>
      <c r="AC162" s="340">
        <f t="shared" si="383"/>
        <v>7.1480377590545053E-3</v>
      </c>
      <c r="AD162" s="340">
        <f t="shared" si="384"/>
        <v>2.3347618049905056E-2</v>
      </c>
      <c r="AE162" s="340">
        <f t="shared" si="385"/>
        <v>1.9718541749040277E-2</v>
      </c>
      <c r="AF162" s="340">
        <f t="shared" si="386"/>
        <v>5.3996051821243667E-2</v>
      </c>
      <c r="AG162" s="351">
        <f t="shared" si="387"/>
        <v>0.39558813660712244</v>
      </c>
      <c r="AH162" s="364">
        <f t="shared" si="388"/>
        <v>821.4671085671979</v>
      </c>
      <c r="AI162" s="364">
        <f t="shared" si="389"/>
        <v>20.152105452214414</v>
      </c>
      <c r="AJ162" s="364">
        <f t="shared" si="390"/>
        <v>65.822772187194829</v>
      </c>
      <c r="AK162" s="364">
        <f t="shared" si="391"/>
        <v>55.591498825981802</v>
      </c>
      <c r="AL162" s="364">
        <f t="shared" si="392"/>
        <v>152.22836909704122</v>
      </c>
      <c r="AM162" s="364">
        <f t="shared" si="393"/>
        <v>1115.2618541296301</v>
      </c>
      <c r="AN162" s="364">
        <f t="shared" si="394"/>
        <v>9857.6053028063743</v>
      </c>
      <c r="AO162" s="364">
        <f t="shared" si="395"/>
        <v>241.82526542657297</v>
      </c>
      <c r="AP162" s="364">
        <f t="shared" si="396"/>
        <v>789.87326624633795</v>
      </c>
      <c r="AQ162" s="364">
        <f t="shared" si="397"/>
        <v>667.09798591178162</v>
      </c>
      <c r="AR162" s="364">
        <f t="shared" si="398"/>
        <v>1826.7404291644948</v>
      </c>
      <c r="AS162" s="364">
        <f t="shared" si="399"/>
        <v>13383.142249555562</v>
      </c>
      <c r="AT162" s="383">
        <f t="shared" si="400"/>
        <v>0</v>
      </c>
    </row>
    <row r="163" spans="1:46">
      <c r="A163" s="185" t="s">
        <v>151</v>
      </c>
      <c r="B163" s="95"/>
      <c r="C163" s="366" t="str">
        <f>'WP1 Lighting Invetory'!C164</f>
        <v>Light Emitting Diode</v>
      </c>
      <c r="D163" s="366" t="str">
        <f>'WP1 Lighting Invetory'!D164</f>
        <v>LED 150.01-180</v>
      </c>
      <c r="E163" s="366">
        <f>'WP1 Lighting Invetory'!E164</f>
        <v>165</v>
      </c>
      <c r="F163" s="366" t="str">
        <f>'WP1 Lighting Invetory'!G164</f>
        <v>Company</v>
      </c>
      <c r="G163" s="521">
        <f>'WP1 Lighting Invetory'!H164</f>
        <v>4.916666666666667</v>
      </c>
      <c r="H163" s="641">
        <f>'WP6 Condensed LED Cost Est.'!$C47</f>
        <v>1251.3600000000001</v>
      </c>
      <c r="I163" s="365" t="s">
        <v>210</v>
      </c>
      <c r="J163" s="380">
        <f>IF(C163="Light Emitting Diode",'WP10 O&amp;M Weighting Factor'!$B$26,IF('WP7 Condensed Sch. Level Costs'!C163="Sodium Vapor",'WP10 O&amp;M Weighting Factor'!$B$27,IF('WP7 Condensed Sch. Level Costs'!C163="Metal Halide",'WP10 O&amp;M Weighting Factor'!$B$28,IF('WP7 Condensed Sch. Level Costs'!C163="Mercury Vapor",'WP10 O&amp;M Weighting Factor'!$B$30,IF('WP7 Condensed Sch. Level Costs'!C163="Compact Flourescent",'WP10 O&amp;M Weighting Factor'!$B$29, IF(C163="Incandescent", 'WP10 O&amp;M Weighting Factor'!$B$31, 0))))))</f>
        <v>0.2</v>
      </c>
      <c r="K163" s="942">
        <f t="shared" si="373"/>
        <v>0.98333333333333339</v>
      </c>
      <c r="L163" s="412">
        <f t="shared" si="374"/>
        <v>6152.5200000000013</v>
      </c>
      <c r="M163" s="484">
        <f t="shared" si="375"/>
        <v>0.81125000000000003</v>
      </c>
      <c r="N163" s="374">
        <f>'WP1 Lighting Invetory'!J164</f>
        <v>3407.25</v>
      </c>
      <c r="O163" s="489">
        <f t="shared" si="317"/>
        <v>57.75</v>
      </c>
      <c r="P163" s="631">
        <f>'JAP-5 Unitized Lighting Costs'!D$21</f>
        <v>1.1760549751009928E-2</v>
      </c>
      <c r="Q163" s="631">
        <f>'JAP-5 Unitized Lighting Costs'!$D$45</f>
        <v>1.6887239205766267</v>
      </c>
      <c r="R163" s="631">
        <f>'JAP-5 Unitized Lighting Costs'!D$74</f>
        <v>2.3347618049905056E-2</v>
      </c>
      <c r="S163" s="631">
        <f>'JAP-5 Unitized Lighting Costs'!$D$116</f>
        <v>6.9014896121640978</v>
      </c>
      <c r="T163" s="631">
        <f>'JAP-5 Unitized Lighting Costs'!$D$123</f>
        <v>5.3996051821243667E-2</v>
      </c>
      <c r="U163" s="417">
        <f t="shared" si="376"/>
        <v>14.716681536423785</v>
      </c>
      <c r="V163" s="417">
        <f t="shared" si="377"/>
        <v>0.33774478411532538</v>
      </c>
      <c r="W163" s="417">
        <f t="shared" si="378"/>
        <v>1.3483249423820169</v>
      </c>
      <c r="X163" s="417">
        <f t="shared" si="379"/>
        <v>1.138745786007076</v>
      </c>
      <c r="Y163" s="417">
        <f t="shared" si="380"/>
        <v>3.1182719926768216</v>
      </c>
      <c r="Z163" s="138">
        <f t="shared" si="381"/>
        <v>20.659769041605024</v>
      </c>
      <c r="AA163" s="349"/>
      <c r="AB163" s="340">
        <f t="shared" si="382"/>
        <v>0.25483431231902659</v>
      </c>
      <c r="AC163" s="340">
        <f t="shared" si="383"/>
        <v>5.8483945301355048E-3</v>
      </c>
      <c r="AD163" s="340">
        <f t="shared" si="384"/>
        <v>2.3347618049905056E-2</v>
      </c>
      <c r="AE163" s="340">
        <f t="shared" si="385"/>
        <v>1.9718541749040277E-2</v>
      </c>
      <c r="AF163" s="340">
        <f t="shared" si="386"/>
        <v>5.3996051821243667E-2</v>
      </c>
      <c r="AG163" s="351">
        <f t="shared" si="387"/>
        <v>0.35774491846935108</v>
      </c>
      <c r="AH163" s="364">
        <f t="shared" si="388"/>
        <v>72.357017554083612</v>
      </c>
      <c r="AI163" s="364">
        <f t="shared" si="389"/>
        <v>1.6605785219003499</v>
      </c>
      <c r="AJ163" s="364">
        <f t="shared" si="390"/>
        <v>6.629264300044917</v>
      </c>
      <c r="AK163" s="364">
        <f t="shared" si="391"/>
        <v>5.5988334478681239</v>
      </c>
      <c r="AL163" s="364">
        <f t="shared" si="392"/>
        <v>15.331503963994374</v>
      </c>
      <c r="AM163" s="364">
        <f t="shared" si="393"/>
        <v>101.57719778789138</v>
      </c>
      <c r="AN163" s="364">
        <f t="shared" si="394"/>
        <v>868.2842106490034</v>
      </c>
      <c r="AO163" s="364">
        <f t="shared" si="395"/>
        <v>19.9269422628042</v>
      </c>
      <c r="AP163" s="364">
        <f t="shared" si="396"/>
        <v>79.551171600539007</v>
      </c>
      <c r="AQ163" s="364">
        <f t="shared" si="397"/>
        <v>67.186001374417486</v>
      </c>
      <c r="AR163" s="364">
        <f t="shared" si="398"/>
        <v>183.97804756793249</v>
      </c>
      <c r="AS163" s="364">
        <f t="shared" si="399"/>
        <v>1218.9263734546967</v>
      </c>
      <c r="AT163" s="383">
        <f t="shared" si="400"/>
        <v>0</v>
      </c>
    </row>
    <row r="164" spans="1:46">
      <c r="A164" s="185" t="s">
        <v>151</v>
      </c>
      <c r="B164" s="95"/>
      <c r="C164" s="366" t="str">
        <f>'WP1 Lighting Invetory'!C165</f>
        <v>Light Emitting Diode</v>
      </c>
      <c r="D164" s="366" t="str">
        <f>'WP1 Lighting Invetory'!D165</f>
        <v>LED 180.01-210</v>
      </c>
      <c r="E164" s="366">
        <f>'WP1 Lighting Invetory'!E165</f>
        <v>195</v>
      </c>
      <c r="F164" s="366" t="str">
        <f>'WP1 Lighting Invetory'!G165</f>
        <v>Company</v>
      </c>
      <c r="G164" s="521">
        <f>'WP1 Lighting Invetory'!H165</f>
        <v>0</v>
      </c>
      <c r="H164" s="641">
        <f>'WP6 Condensed LED Cost Est.'!$C48</f>
        <v>1332.0600000000004</v>
      </c>
      <c r="I164" s="365" t="s">
        <v>210</v>
      </c>
      <c r="J164" s="380">
        <f>IF(C164="Light Emitting Diode",'WP10 O&amp;M Weighting Factor'!$B$26,IF('WP7 Condensed Sch. Level Costs'!C164="Sodium Vapor",'WP10 O&amp;M Weighting Factor'!$B$27,IF('WP7 Condensed Sch. Level Costs'!C164="Metal Halide",'WP10 O&amp;M Weighting Factor'!$B$28,IF('WP7 Condensed Sch. Level Costs'!C164="Mercury Vapor",'WP10 O&amp;M Weighting Factor'!$B$30,IF('WP7 Condensed Sch. Level Costs'!C164="Compact Flourescent",'WP10 O&amp;M Weighting Factor'!$B$29, IF(C164="Incandescent", 'WP10 O&amp;M Weighting Factor'!$B$31, 0))))))</f>
        <v>0.2</v>
      </c>
      <c r="K164" s="942">
        <f t="shared" si="373"/>
        <v>0</v>
      </c>
      <c r="L164" s="412">
        <f t="shared" si="374"/>
        <v>0</v>
      </c>
      <c r="M164" s="484">
        <f t="shared" si="375"/>
        <v>0</v>
      </c>
      <c r="N164" s="374">
        <f>'WP1 Lighting Invetory'!J165</f>
        <v>0</v>
      </c>
      <c r="O164" s="489">
        <f t="shared" si="317"/>
        <v>68.25</v>
      </c>
      <c r="P164" s="631">
        <f>'JAP-5 Unitized Lighting Costs'!D$21</f>
        <v>1.1760549751009928E-2</v>
      </c>
      <c r="Q164" s="631">
        <f>'JAP-5 Unitized Lighting Costs'!$D$45</f>
        <v>1.6887239205766267</v>
      </c>
      <c r="R164" s="631">
        <f>'JAP-5 Unitized Lighting Costs'!D$74</f>
        <v>2.3347618049905056E-2</v>
      </c>
      <c r="S164" s="631">
        <f>'JAP-5 Unitized Lighting Costs'!$D$116</f>
        <v>6.9014896121640978</v>
      </c>
      <c r="T164" s="631">
        <f>'JAP-5 Unitized Lighting Costs'!$D$123</f>
        <v>5.3996051821243667E-2</v>
      </c>
      <c r="U164" s="417">
        <f t="shared" si="376"/>
        <v>15.66575790133029</v>
      </c>
      <c r="V164" s="417">
        <f t="shared" si="377"/>
        <v>0.33774478411532538</v>
      </c>
      <c r="W164" s="417">
        <f t="shared" si="378"/>
        <v>1.5934749319060202</v>
      </c>
      <c r="X164" s="417">
        <f t="shared" si="379"/>
        <v>1.3457904743719991</v>
      </c>
      <c r="Y164" s="417">
        <f t="shared" si="380"/>
        <v>3.6852305367998803</v>
      </c>
      <c r="Z164" s="138">
        <f t="shared" si="381"/>
        <v>22.627998628523514</v>
      </c>
      <c r="AA164" s="349"/>
      <c r="AB164" s="340">
        <f t="shared" si="382"/>
        <v>0.2295349143052057</v>
      </c>
      <c r="AC164" s="340">
        <f t="shared" si="383"/>
        <v>4.9486415254992727E-3</v>
      </c>
      <c r="AD164" s="340">
        <f t="shared" si="384"/>
        <v>2.3347618049905056E-2</v>
      </c>
      <c r="AE164" s="340">
        <f t="shared" si="385"/>
        <v>1.971854174904028E-2</v>
      </c>
      <c r="AF164" s="340">
        <f t="shared" si="386"/>
        <v>5.3996051821243667E-2</v>
      </c>
      <c r="AG164" s="351">
        <f t="shared" si="387"/>
        <v>0.33154576745089392</v>
      </c>
      <c r="AH164" s="364">
        <f t="shared" si="388"/>
        <v>0</v>
      </c>
      <c r="AI164" s="364">
        <f t="shared" si="389"/>
        <v>0</v>
      </c>
      <c r="AJ164" s="364">
        <f t="shared" si="390"/>
        <v>0</v>
      </c>
      <c r="AK164" s="364">
        <f t="shared" si="391"/>
        <v>0</v>
      </c>
      <c r="AL164" s="364">
        <f t="shared" si="392"/>
        <v>0</v>
      </c>
      <c r="AM164" s="364">
        <f t="shared" si="393"/>
        <v>0</v>
      </c>
      <c r="AN164" s="364">
        <f t="shared" si="394"/>
        <v>0</v>
      </c>
      <c r="AO164" s="364">
        <f t="shared" si="395"/>
        <v>0</v>
      </c>
      <c r="AP164" s="364">
        <f t="shared" si="396"/>
        <v>0</v>
      </c>
      <c r="AQ164" s="364">
        <f t="shared" si="397"/>
        <v>0</v>
      </c>
      <c r="AR164" s="364">
        <f t="shared" si="398"/>
        <v>0</v>
      </c>
      <c r="AS164" s="364">
        <f t="shared" si="399"/>
        <v>0</v>
      </c>
      <c r="AT164" s="383">
        <f t="shared" si="400"/>
        <v>0</v>
      </c>
    </row>
    <row r="165" spans="1:46">
      <c r="A165" s="185" t="s">
        <v>151</v>
      </c>
      <c r="B165" s="95"/>
      <c r="C165" s="366" t="str">
        <f>'WP1 Lighting Invetory'!C166</f>
        <v>Light Emitting Diode</v>
      </c>
      <c r="D165" s="366" t="str">
        <f>'WP1 Lighting Invetory'!D166</f>
        <v>LED 210.01-240</v>
      </c>
      <c r="E165" s="366">
        <f>'WP1 Lighting Invetory'!E166</f>
        <v>225</v>
      </c>
      <c r="F165" s="366" t="str">
        <f>'WP1 Lighting Invetory'!G166</f>
        <v>Company</v>
      </c>
      <c r="G165" s="521">
        <f>'WP1 Lighting Invetory'!H166</f>
        <v>2.9166666666666665</v>
      </c>
      <c r="H165" s="641">
        <f>'WP6 Condensed LED Cost Est.'!$C49</f>
        <v>1412.7600000000002</v>
      </c>
      <c r="I165" s="365" t="s">
        <v>210</v>
      </c>
      <c r="J165" s="380">
        <f>IF(C165="Light Emitting Diode",'WP10 O&amp;M Weighting Factor'!$B$26,IF('WP7 Condensed Sch. Level Costs'!C165="Sodium Vapor",'WP10 O&amp;M Weighting Factor'!$B$27,IF('WP7 Condensed Sch. Level Costs'!C165="Metal Halide",'WP10 O&amp;M Weighting Factor'!$B$28,IF('WP7 Condensed Sch. Level Costs'!C165="Mercury Vapor",'WP10 O&amp;M Weighting Factor'!$B$30,IF('WP7 Condensed Sch. Level Costs'!C165="Compact Flourescent",'WP10 O&amp;M Weighting Factor'!$B$29, IF(C165="Incandescent", 'WP10 O&amp;M Weighting Factor'!$B$31, 0))))))</f>
        <v>0.2</v>
      </c>
      <c r="K165" s="942">
        <f t="shared" si="373"/>
        <v>0.58333333333333337</v>
      </c>
      <c r="L165" s="412">
        <f t="shared" si="374"/>
        <v>4120.55</v>
      </c>
      <c r="M165" s="484">
        <f t="shared" si="375"/>
        <v>0.65625</v>
      </c>
      <c r="N165" s="374">
        <f>'WP1 Lighting Invetory'!J166</f>
        <v>2756.25</v>
      </c>
      <c r="O165" s="489">
        <f t="shared" si="317"/>
        <v>78.75</v>
      </c>
      <c r="P165" s="631">
        <f>'JAP-5 Unitized Lighting Costs'!D$21</f>
        <v>1.1760549751009928E-2</v>
      </c>
      <c r="Q165" s="631">
        <f>'JAP-5 Unitized Lighting Costs'!$D$45</f>
        <v>1.6887239205766267</v>
      </c>
      <c r="R165" s="631">
        <f>'JAP-5 Unitized Lighting Costs'!D$74</f>
        <v>2.3347618049905056E-2</v>
      </c>
      <c r="S165" s="631">
        <f>'JAP-5 Unitized Lighting Costs'!$D$116</f>
        <v>6.9014896121640978</v>
      </c>
      <c r="T165" s="631">
        <f>'JAP-5 Unitized Lighting Costs'!$D$123</f>
        <v>5.3996051821243667E-2</v>
      </c>
      <c r="U165" s="417">
        <f t="shared" si="376"/>
        <v>16.614834266236787</v>
      </c>
      <c r="V165" s="417">
        <f t="shared" si="377"/>
        <v>0.33774478411532538</v>
      </c>
      <c r="W165" s="417">
        <f t="shared" si="378"/>
        <v>1.8386249214300232</v>
      </c>
      <c r="X165" s="417">
        <f t="shared" si="379"/>
        <v>1.5528351627369221</v>
      </c>
      <c r="Y165" s="417">
        <f t="shared" si="380"/>
        <v>4.252189080922939</v>
      </c>
      <c r="Z165" s="138">
        <f t="shared" si="381"/>
        <v>24.596228215442</v>
      </c>
      <c r="AA165" s="349"/>
      <c r="AB165" s="340">
        <f t="shared" si="382"/>
        <v>0.21098202242840364</v>
      </c>
      <c r="AC165" s="340">
        <f t="shared" si="383"/>
        <v>4.2888226554327032E-3</v>
      </c>
      <c r="AD165" s="340">
        <f t="shared" si="384"/>
        <v>2.3347618049905056E-2</v>
      </c>
      <c r="AE165" s="340">
        <f t="shared" si="385"/>
        <v>1.971854174904028E-2</v>
      </c>
      <c r="AF165" s="340">
        <f t="shared" si="386"/>
        <v>5.3996051821243667E-2</v>
      </c>
      <c r="AG165" s="351">
        <f t="shared" si="387"/>
        <v>0.31233305670402534</v>
      </c>
      <c r="AH165" s="364">
        <f t="shared" si="388"/>
        <v>48.459933276523962</v>
      </c>
      <c r="AI165" s="364">
        <f t="shared" si="389"/>
        <v>0.98508895366969895</v>
      </c>
      <c r="AJ165" s="364">
        <f t="shared" si="390"/>
        <v>5.3626560208375675</v>
      </c>
      <c r="AK165" s="364">
        <f t="shared" si="391"/>
        <v>4.5291025579826893</v>
      </c>
      <c r="AL165" s="364">
        <f t="shared" si="392"/>
        <v>12.402218152691905</v>
      </c>
      <c r="AM165" s="364">
        <f t="shared" si="393"/>
        <v>71.738998961705818</v>
      </c>
      <c r="AN165" s="364">
        <f t="shared" si="394"/>
        <v>581.51919931828752</v>
      </c>
      <c r="AO165" s="364">
        <f t="shared" si="395"/>
        <v>11.821067444036387</v>
      </c>
      <c r="AP165" s="364">
        <f t="shared" si="396"/>
        <v>64.351872250050803</v>
      </c>
      <c r="AQ165" s="364">
        <f t="shared" si="397"/>
        <v>54.349230695792272</v>
      </c>
      <c r="AR165" s="364">
        <f t="shared" si="398"/>
        <v>148.82661783230287</v>
      </c>
      <c r="AS165" s="364">
        <f t="shared" si="399"/>
        <v>860.86798754046981</v>
      </c>
      <c r="AT165" s="383">
        <f t="shared" si="400"/>
        <v>0</v>
      </c>
    </row>
    <row r="166" spans="1:46">
      <c r="A166" s="185" t="s">
        <v>151</v>
      </c>
      <c r="B166" s="95"/>
      <c r="C166" s="366" t="str">
        <f>'WP1 Lighting Invetory'!C167</f>
        <v>Light Emitting Diode</v>
      </c>
      <c r="D166" s="366" t="str">
        <f>'WP1 Lighting Invetory'!D167</f>
        <v>LED 240.01-270</v>
      </c>
      <c r="E166" s="366">
        <f>'WP1 Lighting Invetory'!E167</f>
        <v>255</v>
      </c>
      <c r="F166" s="366" t="str">
        <f>'WP1 Lighting Invetory'!G167</f>
        <v>Company</v>
      </c>
      <c r="G166" s="521">
        <f>'WP1 Lighting Invetory'!H167</f>
        <v>8.9166666666666661</v>
      </c>
      <c r="H166" s="641">
        <f>'WP6 Condensed LED Cost Est.'!$C50</f>
        <v>1493.4600000000003</v>
      </c>
      <c r="I166" s="365" t="s">
        <v>210</v>
      </c>
      <c r="J166" s="380">
        <f>IF(C166="Light Emitting Diode",'WP10 O&amp;M Weighting Factor'!$B$26,IF('WP7 Condensed Sch. Level Costs'!C166="Sodium Vapor",'WP10 O&amp;M Weighting Factor'!$B$27,IF('WP7 Condensed Sch. Level Costs'!C166="Metal Halide",'WP10 O&amp;M Weighting Factor'!$B$28,IF('WP7 Condensed Sch. Level Costs'!C166="Mercury Vapor",'WP10 O&amp;M Weighting Factor'!$B$30,IF('WP7 Condensed Sch. Level Costs'!C166="Compact Flourescent",'WP10 O&amp;M Weighting Factor'!$B$29, IF(C166="Incandescent", 'WP10 O&amp;M Weighting Factor'!$B$31, 0))))))</f>
        <v>0.2</v>
      </c>
      <c r="K166" s="942">
        <f t="shared" si="373"/>
        <v>1.7833333333333332</v>
      </c>
      <c r="L166" s="412">
        <f t="shared" si="374"/>
        <v>13316.685000000001</v>
      </c>
      <c r="M166" s="484">
        <f>E166*G166/1000</f>
        <v>2.2737500000000002</v>
      </c>
      <c r="N166" s="374">
        <f>'WP1 Lighting Invetory'!J167</f>
        <v>9549.75</v>
      </c>
      <c r="O166" s="489">
        <f t="shared" si="317"/>
        <v>89.25</v>
      </c>
      <c r="P166" s="631">
        <f>'JAP-5 Unitized Lighting Costs'!D$21</f>
        <v>1.1760549751009928E-2</v>
      </c>
      <c r="Q166" s="631">
        <f>'JAP-5 Unitized Lighting Costs'!$D$45</f>
        <v>1.6887239205766267</v>
      </c>
      <c r="R166" s="631">
        <f>'JAP-5 Unitized Lighting Costs'!D$74</f>
        <v>2.3347618049905056E-2</v>
      </c>
      <c r="S166" s="631">
        <f>'JAP-5 Unitized Lighting Costs'!$D$116</f>
        <v>6.9014896121640978</v>
      </c>
      <c r="T166" s="631">
        <f>'JAP-5 Unitized Lighting Costs'!$D$123</f>
        <v>5.3996051821243667E-2</v>
      </c>
      <c r="U166" s="417">
        <f t="shared" si="376"/>
        <v>17.56391063114329</v>
      </c>
      <c r="V166" s="417">
        <f t="shared" si="377"/>
        <v>0.33774478411532538</v>
      </c>
      <c r="W166" s="417">
        <f t="shared" si="378"/>
        <v>2.0837749109540264</v>
      </c>
      <c r="X166" s="417">
        <f t="shared" si="379"/>
        <v>1.759879851101845</v>
      </c>
      <c r="Y166" s="417">
        <f t="shared" si="380"/>
        <v>4.8191476250459973</v>
      </c>
      <c r="Z166" s="138">
        <f t="shared" si="381"/>
        <v>26.564457802360486</v>
      </c>
      <c r="AA166" s="349"/>
      <c r="AB166" s="340">
        <f t="shared" si="382"/>
        <v>0.19679451687555508</v>
      </c>
      <c r="AC166" s="340">
        <f t="shared" si="383"/>
        <v>3.7842552842053262E-3</v>
      </c>
      <c r="AD166" s="340">
        <f t="shared" si="384"/>
        <v>2.334761804990506E-2</v>
      </c>
      <c r="AE166" s="340">
        <f t="shared" si="385"/>
        <v>1.971854174904028E-2</v>
      </c>
      <c r="AF166" s="340">
        <f t="shared" si="386"/>
        <v>5.3996051821243667E-2</v>
      </c>
      <c r="AG166" s="351">
        <f t="shared" si="387"/>
        <v>0.29764098377994941</v>
      </c>
      <c r="AH166" s="364">
        <f t="shared" si="388"/>
        <v>156.61153646102767</v>
      </c>
      <c r="AI166" s="364">
        <f t="shared" si="389"/>
        <v>3.0115576583616512</v>
      </c>
      <c r="AJ166" s="364">
        <f t="shared" si="390"/>
        <v>18.580326289340068</v>
      </c>
      <c r="AK166" s="364">
        <f t="shared" si="391"/>
        <v>15.692262005658117</v>
      </c>
      <c r="AL166" s="364">
        <f t="shared" si="392"/>
        <v>42.970732989993472</v>
      </c>
      <c r="AM166" s="364">
        <f t="shared" si="393"/>
        <v>236.86641540438097</v>
      </c>
      <c r="AN166" s="364">
        <f t="shared" si="394"/>
        <v>1879.3384375323321</v>
      </c>
      <c r="AO166" s="364">
        <f t="shared" si="395"/>
        <v>36.138691900339815</v>
      </c>
      <c r="AP166" s="364">
        <f t="shared" si="396"/>
        <v>222.96391547208083</v>
      </c>
      <c r="AQ166" s="364">
        <f t="shared" si="397"/>
        <v>188.30714406789741</v>
      </c>
      <c r="AR166" s="364">
        <f t="shared" si="398"/>
        <v>515.64879587992164</v>
      </c>
      <c r="AS166" s="364">
        <f t="shared" si="399"/>
        <v>2842.3969848525717</v>
      </c>
      <c r="AT166" s="383">
        <f t="shared" si="400"/>
        <v>0</v>
      </c>
    </row>
    <row r="167" spans="1:46">
      <c r="A167" s="185" t="s">
        <v>151</v>
      </c>
      <c r="B167" s="95"/>
      <c r="C167" s="366" t="str">
        <f>'WP1 Lighting Invetory'!C168</f>
        <v>Light Emitting Diode</v>
      </c>
      <c r="D167" s="366" t="str">
        <f>'WP1 Lighting Invetory'!D168</f>
        <v>LED 270.01-300</v>
      </c>
      <c r="E167" s="366">
        <f>'WP1 Lighting Invetory'!E168</f>
        <v>285</v>
      </c>
      <c r="F167" s="366" t="str">
        <f>'WP1 Lighting Invetory'!G168</f>
        <v>Company</v>
      </c>
      <c r="G167" s="521">
        <f>'WP1 Lighting Invetory'!H168</f>
        <v>0</v>
      </c>
      <c r="H167" s="641">
        <f>'WP6 Condensed LED Cost Est.'!$C51</f>
        <v>1574.1600000000003</v>
      </c>
      <c r="I167" s="365" t="s">
        <v>210</v>
      </c>
      <c r="J167" s="380">
        <f>IF(C167="Light Emitting Diode",'WP10 O&amp;M Weighting Factor'!$B$26,IF('WP7 Condensed Sch. Level Costs'!C167="Sodium Vapor",'WP10 O&amp;M Weighting Factor'!$B$27,IF('WP7 Condensed Sch. Level Costs'!C167="Metal Halide",'WP10 O&amp;M Weighting Factor'!$B$28,IF('WP7 Condensed Sch. Level Costs'!C167="Mercury Vapor",'WP10 O&amp;M Weighting Factor'!$B$30,IF('WP7 Condensed Sch. Level Costs'!C167="Compact Flourescent",'WP10 O&amp;M Weighting Factor'!$B$29, IF(C167="Incandescent", 'WP10 O&amp;M Weighting Factor'!$B$31, 0))))))</f>
        <v>0.2</v>
      </c>
      <c r="K167" s="942">
        <f t="shared" si="373"/>
        <v>0</v>
      </c>
      <c r="L167" s="412">
        <f t="shared" si="374"/>
        <v>0</v>
      </c>
      <c r="M167" s="484">
        <f t="shared" si="375"/>
        <v>0</v>
      </c>
      <c r="N167" s="374">
        <f>'WP1 Lighting Invetory'!J168</f>
        <v>0</v>
      </c>
      <c r="O167" s="489">
        <f t="shared" si="317"/>
        <v>99.75</v>
      </c>
      <c r="P167" s="631">
        <f>'JAP-5 Unitized Lighting Costs'!D$21</f>
        <v>1.1760549751009928E-2</v>
      </c>
      <c r="Q167" s="631">
        <f>'JAP-5 Unitized Lighting Costs'!$D$45</f>
        <v>1.6887239205766267</v>
      </c>
      <c r="R167" s="631">
        <f>'JAP-5 Unitized Lighting Costs'!D$74</f>
        <v>2.3347618049905056E-2</v>
      </c>
      <c r="S167" s="631">
        <f>'JAP-5 Unitized Lighting Costs'!$D$116</f>
        <v>6.9014896121640978</v>
      </c>
      <c r="T167" s="631">
        <f>'JAP-5 Unitized Lighting Costs'!$D$123</f>
        <v>5.3996051821243667E-2</v>
      </c>
      <c r="U167" s="417">
        <f t="shared" si="376"/>
        <v>18.512986996049793</v>
      </c>
      <c r="V167" s="417">
        <f t="shared" si="377"/>
        <v>0.33774478411532538</v>
      </c>
      <c r="W167" s="417">
        <f t="shared" si="378"/>
        <v>2.3289249004780292</v>
      </c>
      <c r="X167" s="417">
        <f t="shared" si="379"/>
        <v>1.9669245394667678</v>
      </c>
      <c r="Y167" s="417">
        <f t="shared" si="380"/>
        <v>5.3861061691690555</v>
      </c>
      <c r="Z167" s="138">
        <f t="shared" si="381"/>
        <v>28.532687389278969</v>
      </c>
      <c r="AA167" s="349"/>
      <c r="AB167" s="340">
        <f t="shared" si="382"/>
        <v>0.1855938545969904</v>
      </c>
      <c r="AC167" s="340">
        <f t="shared" si="383"/>
        <v>3.385912622710029E-3</v>
      </c>
      <c r="AD167" s="340">
        <f t="shared" si="384"/>
        <v>2.3347618049905056E-2</v>
      </c>
      <c r="AE167" s="340">
        <f t="shared" si="385"/>
        <v>1.971854174904028E-2</v>
      </c>
      <c r="AF167" s="340">
        <f t="shared" si="386"/>
        <v>5.3996051821243667E-2</v>
      </c>
      <c r="AG167" s="351">
        <f t="shared" si="387"/>
        <v>0.28604197883988947</v>
      </c>
      <c r="AH167" s="364">
        <f t="shared" si="388"/>
        <v>0</v>
      </c>
      <c r="AI167" s="364">
        <f t="shared" si="389"/>
        <v>0</v>
      </c>
      <c r="AJ167" s="364">
        <f t="shared" si="390"/>
        <v>0</v>
      </c>
      <c r="AK167" s="364">
        <f t="shared" si="391"/>
        <v>0</v>
      </c>
      <c r="AL167" s="364">
        <f t="shared" si="392"/>
        <v>0</v>
      </c>
      <c r="AM167" s="364">
        <f t="shared" si="393"/>
        <v>0</v>
      </c>
      <c r="AN167" s="364">
        <f t="shared" si="394"/>
        <v>0</v>
      </c>
      <c r="AO167" s="364">
        <f t="shared" si="395"/>
        <v>0</v>
      </c>
      <c r="AP167" s="364">
        <f t="shared" si="396"/>
        <v>0</v>
      </c>
      <c r="AQ167" s="364">
        <f t="shared" si="397"/>
        <v>0</v>
      </c>
      <c r="AR167" s="364">
        <f t="shared" si="398"/>
        <v>0</v>
      </c>
      <c r="AS167" s="364">
        <f t="shared" si="399"/>
        <v>0</v>
      </c>
      <c r="AT167" s="383">
        <f t="shared" si="400"/>
        <v>0</v>
      </c>
    </row>
    <row r="168" spans="1:46">
      <c r="A168" s="185" t="s">
        <v>151</v>
      </c>
      <c r="B168" s="95"/>
      <c r="C168" s="366" t="str">
        <f>'WP1 Lighting Invetory'!C169</f>
        <v>Light Emitting Diode</v>
      </c>
      <c r="D168" s="366" t="str">
        <f>'WP1 Lighting Invetory'!D169</f>
        <v>LED 300.01-400</v>
      </c>
      <c r="E168" s="366">
        <f>'WP1 Lighting Invetory'!E169</f>
        <v>350</v>
      </c>
      <c r="F168" s="366" t="str">
        <f>'WP1 Lighting Invetory'!G169</f>
        <v>Company</v>
      </c>
      <c r="G168" s="521">
        <f>'WP1 Lighting Invetory'!H169</f>
        <v>0</v>
      </c>
      <c r="H168" s="641">
        <f>'WP6 Condensed LED Cost Est.'!$C52</f>
        <v>1749.0100000000004</v>
      </c>
      <c r="I168" s="365" t="s">
        <v>210</v>
      </c>
      <c r="J168" s="380">
        <f>IF(C168="Light Emitting Diode",'WP10 O&amp;M Weighting Factor'!$B$26,IF('WP7 Condensed Sch. Level Costs'!C168="Sodium Vapor",'WP10 O&amp;M Weighting Factor'!$B$27,IF('WP7 Condensed Sch. Level Costs'!C168="Metal Halide",'WP10 O&amp;M Weighting Factor'!$B$28,IF('WP7 Condensed Sch. Level Costs'!C168="Mercury Vapor",'WP10 O&amp;M Weighting Factor'!$B$30,IF('WP7 Condensed Sch. Level Costs'!C168="Compact Flourescent",'WP10 O&amp;M Weighting Factor'!$B$29, IF(C168="Incandescent", 'WP10 O&amp;M Weighting Factor'!$B$31, 0))))))</f>
        <v>0.2</v>
      </c>
      <c r="K168" s="942">
        <f t="shared" si="373"/>
        <v>0</v>
      </c>
      <c r="L168" s="412">
        <f t="shared" si="374"/>
        <v>0</v>
      </c>
      <c r="M168" s="484">
        <f t="shared" si="375"/>
        <v>0</v>
      </c>
      <c r="N168" s="374">
        <f>'WP1 Lighting Invetory'!J169</f>
        <v>0</v>
      </c>
      <c r="O168" s="489">
        <f t="shared" si="317"/>
        <v>122.5</v>
      </c>
      <c r="P168" s="631">
        <f>'JAP-5 Unitized Lighting Costs'!D$21</f>
        <v>1.1760549751009928E-2</v>
      </c>
      <c r="Q168" s="631">
        <f>'JAP-5 Unitized Lighting Costs'!$D$45</f>
        <v>1.6887239205766267</v>
      </c>
      <c r="R168" s="631">
        <f>'JAP-5 Unitized Lighting Costs'!D$74</f>
        <v>2.3347618049905056E-2</v>
      </c>
      <c r="S168" s="631">
        <f>'JAP-5 Unitized Lighting Costs'!$D$116</f>
        <v>6.9014896121640978</v>
      </c>
      <c r="T168" s="631">
        <f>'JAP-5 Unitized Lighting Costs'!$D$123</f>
        <v>5.3996051821243667E-2</v>
      </c>
      <c r="U168" s="417">
        <f t="shared" si="376"/>
        <v>20.56931912001388</v>
      </c>
      <c r="V168" s="417">
        <f t="shared" si="377"/>
        <v>0.33774478411532538</v>
      </c>
      <c r="W168" s="417">
        <f t="shared" si="378"/>
        <v>2.8600832111133694</v>
      </c>
      <c r="X168" s="417">
        <f t="shared" si="379"/>
        <v>2.4155213642574345</v>
      </c>
      <c r="Y168" s="417">
        <f t="shared" si="380"/>
        <v>6.6145163481023488</v>
      </c>
      <c r="Z168" s="138">
        <f t="shared" si="381"/>
        <v>32.797184827602358</v>
      </c>
      <c r="AA168" s="349"/>
      <c r="AB168" s="340">
        <f t="shared" si="382"/>
        <v>0.16791280914297044</v>
      </c>
      <c r="AC168" s="340">
        <f t="shared" si="383"/>
        <v>2.7571002784924519E-3</v>
      </c>
      <c r="AD168" s="340">
        <f t="shared" si="384"/>
        <v>2.3347618049905056E-2</v>
      </c>
      <c r="AE168" s="340">
        <f t="shared" si="385"/>
        <v>1.971854174904028E-2</v>
      </c>
      <c r="AF168" s="340">
        <f t="shared" si="386"/>
        <v>5.3996051821243667E-2</v>
      </c>
      <c r="AG168" s="351">
        <f t="shared" si="387"/>
        <v>0.26773212104165189</v>
      </c>
      <c r="AH168" s="364">
        <f t="shared" si="388"/>
        <v>0</v>
      </c>
      <c r="AI168" s="364">
        <f t="shared" si="389"/>
        <v>0</v>
      </c>
      <c r="AJ168" s="364">
        <f t="shared" si="390"/>
        <v>0</v>
      </c>
      <c r="AK168" s="364">
        <f t="shared" si="391"/>
        <v>0</v>
      </c>
      <c r="AL168" s="364">
        <f t="shared" si="392"/>
        <v>0</v>
      </c>
      <c r="AM168" s="364">
        <f t="shared" si="393"/>
        <v>0</v>
      </c>
      <c r="AN168" s="364">
        <f t="shared" si="394"/>
        <v>0</v>
      </c>
      <c r="AO168" s="364">
        <f t="shared" si="395"/>
        <v>0</v>
      </c>
      <c r="AP168" s="364">
        <f t="shared" si="396"/>
        <v>0</v>
      </c>
      <c r="AQ168" s="364">
        <f t="shared" si="397"/>
        <v>0</v>
      </c>
      <c r="AR168" s="364">
        <f t="shared" si="398"/>
        <v>0</v>
      </c>
      <c r="AS168" s="364">
        <f t="shared" si="399"/>
        <v>0</v>
      </c>
      <c r="AT168" s="383">
        <f t="shared" si="400"/>
        <v>0</v>
      </c>
    </row>
    <row r="169" spans="1:46">
      <c r="A169" s="185" t="s">
        <v>151</v>
      </c>
      <c r="B169" s="95"/>
      <c r="C169" s="366" t="str">
        <f>'WP1 Lighting Invetory'!C170</f>
        <v>Light Emitting Diode</v>
      </c>
      <c r="D169" s="366" t="str">
        <f>'WP1 Lighting Invetory'!D170</f>
        <v>LED 400.01-500</v>
      </c>
      <c r="E169" s="366">
        <f>'WP1 Lighting Invetory'!E170</f>
        <v>450</v>
      </c>
      <c r="F169" s="366" t="str">
        <f>'WP1 Lighting Invetory'!G170</f>
        <v>Company</v>
      </c>
      <c r="G169" s="521">
        <f>'WP1 Lighting Invetory'!H170</f>
        <v>0</v>
      </c>
      <c r="H169" s="641">
        <f>'WP6 Condensed LED Cost Est.'!$C53</f>
        <v>2018.0100000000007</v>
      </c>
      <c r="I169" s="365" t="s">
        <v>210</v>
      </c>
      <c r="J169" s="380">
        <f>IF(C169="Light Emitting Diode",'WP10 O&amp;M Weighting Factor'!$B$26,IF('WP7 Condensed Sch. Level Costs'!C169="Sodium Vapor",'WP10 O&amp;M Weighting Factor'!$B$27,IF('WP7 Condensed Sch. Level Costs'!C169="Metal Halide",'WP10 O&amp;M Weighting Factor'!$B$28,IF('WP7 Condensed Sch. Level Costs'!C169="Mercury Vapor",'WP10 O&amp;M Weighting Factor'!$B$30,IF('WP7 Condensed Sch. Level Costs'!C169="Compact Flourescent",'WP10 O&amp;M Weighting Factor'!$B$29, IF(C169="Incandescent", 'WP10 O&amp;M Weighting Factor'!$B$31, 0))))))</f>
        <v>0.2</v>
      </c>
      <c r="K169" s="942">
        <f t="shared" si="373"/>
        <v>0</v>
      </c>
      <c r="L169" s="412">
        <f t="shared" si="374"/>
        <v>0</v>
      </c>
      <c r="M169" s="484">
        <f t="shared" si="375"/>
        <v>0</v>
      </c>
      <c r="N169" s="374">
        <f>'WP1 Lighting Invetory'!J170</f>
        <v>0</v>
      </c>
      <c r="O169" s="489">
        <f t="shared" si="317"/>
        <v>157.5</v>
      </c>
      <c r="P169" s="631">
        <f>'JAP-5 Unitized Lighting Costs'!D$21</f>
        <v>1.1760549751009928E-2</v>
      </c>
      <c r="Q169" s="631">
        <f>'JAP-5 Unitized Lighting Costs'!$D$45</f>
        <v>1.6887239205766267</v>
      </c>
      <c r="R169" s="631">
        <f>'JAP-5 Unitized Lighting Costs'!D$74</f>
        <v>2.3347618049905056E-2</v>
      </c>
      <c r="S169" s="631">
        <f>'JAP-5 Unitized Lighting Costs'!$D$116</f>
        <v>6.9014896121640978</v>
      </c>
      <c r="T169" s="631">
        <f>'JAP-5 Unitized Lighting Costs'!$D$123</f>
        <v>5.3996051821243667E-2</v>
      </c>
      <c r="U169" s="417">
        <f t="shared" si="376"/>
        <v>23.732907003035553</v>
      </c>
      <c r="V169" s="417">
        <f t="shared" si="377"/>
        <v>0.33774478411532538</v>
      </c>
      <c r="W169" s="417">
        <f t="shared" si="378"/>
        <v>3.6772498428600464</v>
      </c>
      <c r="X169" s="417">
        <f t="shared" si="379"/>
        <v>3.1056703254738443</v>
      </c>
      <c r="Y169" s="417">
        <f t="shared" si="380"/>
        <v>8.504378161845878</v>
      </c>
      <c r="Z169" s="138">
        <f t="shared" si="381"/>
        <v>39.357950117330645</v>
      </c>
      <c r="AA169" s="349"/>
      <c r="AB169" s="340">
        <f t="shared" si="382"/>
        <v>0.15068512382879717</v>
      </c>
      <c r="AC169" s="340">
        <f t="shared" si="383"/>
        <v>2.1444113277163516E-3</v>
      </c>
      <c r="AD169" s="340">
        <f t="shared" si="384"/>
        <v>2.3347618049905056E-2</v>
      </c>
      <c r="AE169" s="340">
        <f t="shared" si="385"/>
        <v>1.971854174904028E-2</v>
      </c>
      <c r="AF169" s="340">
        <f t="shared" si="386"/>
        <v>5.3996051821243667E-2</v>
      </c>
      <c r="AG169" s="351">
        <f t="shared" si="387"/>
        <v>0.24989174677670253</v>
      </c>
      <c r="AH169" s="364">
        <f t="shared" si="388"/>
        <v>0</v>
      </c>
      <c r="AI169" s="364">
        <f t="shared" si="389"/>
        <v>0</v>
      </c>
      <c r="AJ169" s="364">
        <f t="shared" si="390"/>
        <v>0</v>
      </c>
      <c r="AK169" s="364">
        <f t="shared" si="391"/>
        <v>0</v>
      </c>
      <c r="AL169" s="364">
        <f t="shared" si="392"/>
        <v>0</v>
      </c>
      <c r="AM169" s="364">
        <f t="shared" si="393"/>
        <v>0</v>
      </c>
      <c r="AN169" s="364">
        <f t="shared" si="394"/>
        <v>0</v>
      </c>
      <c r="AO169" s="364">
        <f t="shared" si="395"/>
        <v>0</v>
      </c>
      <c r="AP169" s="364">
        <f t="shared" si="396"/>
        <v>0</v>
      </c>
      <c r="AQ169" s="364">
        <f t="shared" si="397"/>
        <v>0</v>
      </c>
      <c r="AR169" s="364">
        <f t="shared" si="398"/>
        <v>0</v>
      </c>
      <c r="AS169" s="364">
        <f t="shared" si="399"/>
        <v>0</v>
      </c>
      <c r="AT169" s="383">
        <f t="shared" si="400"/>
        <v>0</v>
      </c>
    </row>
    <row r="170" spans="1:46">
      <c r="A170" s="185" t="s">
        <v>151</v>
      </c>
      <c r="B170" s="95"/>
      <c r="C170" s="366" t="str">
        <f>'WP1 Lighting Invetory'!C171</f>
        <v>Light Emitting Diode</v>
      </c>
      <c r="D170" s="366" t="str">
        <f>'WP1 Lighting Invetory'!D171</f>
        <v>LED 500.01-600</v>
      </c>
      <c r="E170" s="366">
        <f>'WP1 Lighting Invetory'!E171</f>
        <v>550</v>
      </c>
      <c r="F170" s="366" t="str">
        <f>'WP1 Lighting Invetory'!G171</f>
        <v>Company</v>
      </c>
      <c r="G170" s="521">
        <f>'WP1 Lighting Invetory'!H171</f>
        <v>0</v>
      </c>
      <c r="H170" s="641">
        <f>'WP6 Condensed LED Cost Est.'!$C54</f>
        <v>2287.0100000000007</v>
      </c>
      <c r="I170" s="365" t="s">
        <v>210</v>
      </c>
      <c r="J170" s="380">
        <f>IF(C170="Light Emitting Diode",'WP10 O&amp;M Weighting Factor'!$B$26,IF('WP7 Condensed Sch. Level Costs'!C170="Sodium Vapor",'WP10 O&amp;M Weighting Factor'!$B$27,IF('WP7 Condensed Sch. Level Costs'!C170="Metal Halide",'WP10 O&amp;M Weighting Factor'!$B$28,IF('WP7 Condensed Sch. Level Costs'!C170="Mercury Vapor",'WP10 O&amp;M Weighting Factor'!$B$30,IF('WP7 Condensed Sch. Level Costs'!C170="Compact Flourescent",'WP10 O&amp;M Weighting Factor'!$B$29, IF(C170="Incandescent", 'WP10 O&amp;M Weighting Factor'!$B$31, 0))))))</f>
        <v>0.2</v>
      </c>
      <c r="K170" s="942">
        <f t="shared" si="373"/>
        <v>0</v>
      </c>
      <c r="L170" s="412">
        <f t="shared" si="374"/>
        <v>0</v>
      </c>
      <c r="M170" s="484">
        <f t="shared" si="375"/>
        <v>0</v>
      </c>
      <c r="N170" s="374">
        <f>'WP1 Lighting Invetory'!J171</f>
        <v>0</v>
      </c>
      <c r="O170" s="489">
        <f t="shared" si="317"/>
        <v>192.5</v>
      </c>
      <c r="P170" s="631">
        <f>'JAP-5 Unitized Lighting Costs'!D$21</f>
        <v>1.1760549751009928E-2</v>
      </c>
      <c r="Q170" s="631">
        <f>'JAP-5 Unitized Lighting Costs'!$D$45</f>
        <v>1.6887239205766267</v>
      </c>
      <c r="R170" s="631">
        <f>'JAP-5 Unitized Lighting Costs'!D$74</f>
        <v>2.3347618049905056E-2</v>
      </c>
      <c r="S170" s="631">
        <f>'JAP-5 Unitized Lighting Costs'!$D$116</f>
        <v>6.9014896121640978</v>
      </c>
      <c r="T170" s="631">
        <f>'JAP-5 Unitized Lighting Costs'!$D$123</f>
        <v>5.3996051821243667E-2</v>
      </c>
      <c r="U170" s="417">
        <f t="shared" si="376"/>
        <v>26.896494886057223</v>
      </c>
      <c r="V170" s="417">
        <f t="shared" si="377"/>
        <v>0.33774478411532538</v>
      </c>
      <c r="W170" s="417">
        <f t="shared" si="378"/>
        <v>4.494416474606723</v>
      </c>
      <c r="X170" s="417">
        <f t="shared" si="379"/>
        <v>3.7958192866902536</v>
      </c>
      <c r="Y170" s="417">
        <f t="shared" si="380"/>
        <v>10.394239975589405</v>
      </c>
      <c r="Z170" s="138">
        <f t="shared" si="381"/>
        <v>45.918715407058933</v>
      </c>
      <c r="AA170" s="349"/>
      <c r="AB170" s="340">
        <f t="shared" si="382"/>
        <v>0.13972205135614141</v>
      </c>
      <c r="AC170" s="340">
        <f t="shared" si="383"/>
        <v>1.7545183590406514E-3</v>
      </c>
      <c r="AD170" s="340">
        <f t="shared" si="384"/>
        <v>2.3347618049905053E-2</v>
      </c>
      <c r="AE170" s="340">
        <f t="shared" si="385"/>
        <v>1.9718541749040277E-2</v>
      </c>
      <c r="AF170" s="340">
        <f t="shared" si="386"/>
        <v>5.3996051821243667E-2</v>
      </c>
      <c r="AG170" s="351">
        <f t="shared" si="387"/>
        <v>0.23853878133537107</v>
      </c>
      <c r="AH170" s="364">
        <f t="shared" si="388"/>
        <v>0</v>
      </c>
      <c r="AI170" s="364">
        <f t="shared" si="389"/>
        <v>0</v>
      </c>
      <c r="AJ170" s="364">
        <f t="shared" si="390"/>
        <v>0</v>
      </c>
      <c r="AK170" s="364">
        <f t="shared" si="391"/>
        <v>0</v>
      </c>
      <c r="AL170" s="364">
        <f t="shared" si="392"/>
        <v>0</v>
      </c>
      <c r="AM170" s="364">
        <f t="shared" si="393"/>
        <v>0</v>
      </c>
      <c r="AN170" s="364">
        <f t="shared" si="394"/>
        <v>0</v>
      </c>
      <c r="AO170" s="364">
        <f t="shared" si="395"/>
        <v>0</v>
      </c>
      <c r="AP170" s="364">
        <f t="shared" si="396"/>
        <v>0</v>
      </c>
      <c r="AQ170" s="364">
        <f t="shared" si="397"/>
        <v>0</v>
      </c>
      <c r="AR170" s="364">
        <f t="shared" si="398"/>
        <v>0</v>
      </c>
      <c r="AS170" s="364">
        <f t="shared" si="399"/>
        <v>0</v>
      </c>
      <c r="AT170" s="383">
        <f t="shared" si="400"/>
        <v>0</v>
      </c>
    </row>
    <row r="171" spans="1:46">
      <c r="A171" s="185" t="s">
        <v>151</v>
      </c>
      <c r="B171" s="95"/>
      <c r="C171" s="366" t="str">
        <f>'WP1 Lighting Invetory'!C172</f>
        <v>Light Emitting Diode</v>
      </c>
      <c r="D171" s="366" t="str">
        <f>'WP1 Lighting Invetory'!D172</f>
        <v>LED 600.01-700</v>
      </c>
      <c r="E171" s="366">
        <f>'WP1 Lighting Invetory'!E172</f>
        <v>650</v>
      </c>
      <c r="F171" s="366" t="str">
        <f>'WP1 Lighting Invetory'!G172</f>
        <v>Company</v>
      </c>
      <c r="G171" s="521">
        <f>'WP1 Lighting Invetory'!H172</f>
        <v>0</v>
      </c>
      <c r="H171" s="641">
        <f>'WP6 Condensed LED Cost Est.'!$C55</f>
        <v>2556.0100000000011</v>
      </c>
      <c r="I171" s="365" t="s">
        <v>210</v>
      </c>
      <c r="J171" s="380">
        <f>IF(C171="Light Emitting Diode",'WP10 O&amp;M Weighting Factor'!$B$26,IF('WP7 Condensed Sch. Level Costs'!C171="Sodium Vapor",'WP10 O&amp;M Weighting Factor'!$B$27,IF('WP7 Condensed Sch. Level Costs'!C171="Metal Halide",'WP10 O&amp;M Weighting Factor'!$B$28,IF('WP7 Condensed Sch. Level Costs'!C171="Mercury Vapor",'WP10 O&amp;M Weighting Factor'!$B$30,IF('WP7 Condensed Sch. Level Costs'!C171="Compact Flourescent",'WP10 O&amp;M Weighting Factor'!$B$29, IF(C171="Incandescent", 'WP10 O&amp;M Weighting Factor'!$B$31, 0))))))</f>
        <v>0.2</v>
      </c>
      <c r="K171" s="942">
        <f t="shared" si="373"/>
        <v>0</v>
      </c>
      <c r="L171" s="412">
        <f t="shared" si="374"/>
        <v>0</v>
      </c>
      <c r="M171" s="484">
        <f t="shared" si="375"/>
        <v>0</v>
      </c>
      <c r="N171" s="374">
        <f>'WP1 Lighting Invetory'!J172</f>
        <v>0</v>
      </c>
      <c r="O171" s="489">
        <f t="shared" si="317"/>
        <v>227.5</v>
      </c>
      <c r="P171" s="631">
        <f>'JAP-5 Unitized Lighting Costs'!D$21</f>
        <v>1.1760549751009928E-2</v>
      </c>
      <c r="Q171" s="631">
        <f>'JAP-5 Unitized Lighting Costs'!$D$45</f>
        <v>1.6887239205766267</v>
      </c>
      <c r="R171" s="631">
        <f>'JAP-5 Unitized Lighting Costs'!D$74</f>
        <v>2.3347618049905056E-2</v>
      </c>
      <c r="S171" s="631">
        <f>'JAP-5 Unitized Lighting Costs'!$D$116</f>
        <v>6.9014896121640978</v>
      </c>
      <c r="T171" s="631">
        <f>'JAP-5 Unitized Lighting Costs'!$D$123</f>
        <v>5.3996051821243667E-2</v>
      </c>
      <c r="U171" s="417">
        <f t="shared" si="376"/>
        <v>30.0600827690789</v>
      </c>
      <c r="V171" s="417">
        <f t="shared" si="377"/>
        <v>0.33774478411532538</v>
      </c>
      <c r="W171" s="417">
        <f t="shared" si="378"/>
        <v>5.3115831063534005</v>
      </c>
      <c r="X171" s="417">
        <f t="shared" si="379"/>
        <v>4.4859682479066629</v>
      </c>
      <c r="Y171" s="417">
        <f t="shared" si="380"/>
        <v>12.284101789332935</v>
      </c>
      <c r="Z171" s="138">
        <f t="shared" si="381"/>
        <v>52.479480696787228</v>
      </c>
      <c r="AA171" s="349"/>
      <c r="AB171" s="340">
        <f t="shared" si="382"/>
        <v>0.13213223195199517</v>
      </c>
      <c r="AC171" s="340">
        <f t="shared" si="383"/>
        <v>1.4845924576497819E-3</v>
      </c>
      <c r="AD171" s="340">
        <f t="shared" si="384"/>
        <v>2.3347618049905056E-2</v>
      </c>
      <c r="AE171" s="340">
        <f t="shared" si="385"/>
        <v>1.9718541749040277E-2</v>
      </c>
      <c r="AF171" s="340">
        <f t="shared" si="386"/>
        <v>5.3996051821243667E-2</v>
      </c>
      <c r="AG171" s="351">
        <f t="shared" si="387"/>
        <v>0.23067903602983397</v>
      </c>
      <c r="AH171" s="364">
        <f t="shared" si="388"/>
        <v>0</v>
      </c>
      <c r="AI171" s="364">
        <f t="shared" si="389"/>
        <v>0</v>
      </c>
      <c r="AJ171" s="364">
        <f t="shared" si="390"/>
        <v>0</v>
      </c>
      <c r="AK171" s="364">
        <f t="shared" si="391"/>
        <v>0</v>
      </c>
      <c r="AL171" s="364">
        <f t="shared" si="392"/>
        <v>0</v>
      </c>
      <c r="AM171" s="364">
        <f t="shared" si="393"/>
        <v>0</v>
      </c>
      <c r="AN171" s="364">
        <f t="shared" si="394"/>
        <v>0</v>
      </c>
      <c r="AO171" s="364">
        <f t="shared" si="395"/>
        <v>0</v>
      </c>
      <c r="AP171" s="364">
        <f t="shared" si="396"/>
        <v>0</v>
      </c>
      <c r="AQ171" s="364">
        <f t="shared" si="397"/>
        <v>0</v>
      </c>
      <c r="AR171" s="364">
        <f t="shared" si="398"/>
        <v>0</v>
      </c>
      <c r="AS171" s="364">
        <f t="shared" si="399"/>
        <v>0</v>
      </c>
      <c r="AT171" s="383">
        <f t="shared" si="400"/>
        <v>0</v>
      </c>
    </row>
    <row r="172" spans="1:46">
      <c r="A172" s="185" t="s">
        <v>151</v>
      </c>
      <c r="B172" s="95"/>
      <c r="C172" s="366" t="str">
        <f>'WP1 Lighting Invetory'!C173</f>
        <v>Light Emitting Diode</v>
      </c>
      <c r="D172" s="366" t="str">
        <f>'WP1 Lighting Invetory'!D173</f>
        <v>LED 700.01-800</v>
      </c>
      <c r="E172" s="366">
        <f>'WP1 Lighting Invetory'!E173</f>
        <v>750</v>
      </c>
      <c r="F172" s="366" t="str">
        <f>'WP1 Lighting Invetory'!G173</f>
        <v>Company</v>
      </c>
      <c r="G172" s="521">
        <f>'WP1 Lighting Invetory'!H173</f>
        <v>0</v>
      </c>
      <c r="H172" s="641">
        <f>'WP6 Condensed LED Cost Est.'!$C56</f>
        <v>2825.0100000000011</v>
      </c>
      <c r="I172" s="365" t="s">
        <v>210</v>
      </c>
      <c r="J172" s="380">
        <f>IF(C172="Light Emitting Diode",'WP10 O&amp;M Weighting Factor'!$B$26,IF('WP7 Condensed Sch. Level Costs'!C172="Sodium Vapor",'WP10 O&amp;M Weighting Factor'!$B$27,IF('WP7 Condensed Sch. Level Costs'!C172="Metal Halide",'WP10 O&amp;M Weighting Factor'!$B$28,IF('WP7 Condensed Sch. Level Costs'!C172="Mercury Vapor",'WP10 O&amp;M Weighting Factor'!$B$30,IF('WP7 Condensed Sch. Level Costs'!C172="Compact Flourescent",'WP10 O&amp;M Weighting Factor'!$B$29, IF(C172="Incandescent", 'WP10 O&amp;M Weighting Factor'!$B$31, 0))))))</f>
        <v>0.2</v>
      </c>
      <c r="K172" s="942">
        <f t="shared" si="373"/>
        <v>0</v>
      </c>
      <c r="L172" s="412">
        <f t="shared" si="374"/>
        <v>0</v>
      </c>
      <c r="M172" s="484">
        <f t="shared" si="375"/>
        <v>0</v>
      </c>
      <c r="N172" s="374">
        <f>'WP1 Lighting Invetory'!J173</f>
        <v>0</v>
      </c>
      <c r="O172" s="489">
        <f t="shared" si="317"/>
        <v>262.5</v>
      </c>
      <c r="P172" s="631">
        <f>'JAP-5 Unitized Lighting Costs'!D$21</f>
        <v>1.1760549751009928E-2</v>
      </c>
      <c r="Q172" s="631">
        <f>'JAP-5 Unitized Lighting Costs'!$D$45</f>
        <v>1.6887239205766267</v>
      </c>
      <c r="R172" s="631">
        <f>'JAP-5 Unitized Lighting Costs'!D$74</f>
        <v>2.3347618049905056E-2</v>
      </c>
      <c r="S172" s="631">
        <f>'JAP-5 Unitized Lighting Costs'!$D$116</f>
        <v>6.9014896121640978</v>
      </c>
      <c r="T172" s="631">
        <f>'JAP-5 Unitized Lighting Costs'!$D$123</f>
        <v>5.3996051821243667E-2</v>
      </c>
      <c r="U172" s="417">
        <f t="shared" si="376"/>
        <v>33.223670652100573</v>
      </c>
      <c r="V172" s="417">
        <f t="shared" si="377"/>
        <v>0.33774478411532538</v>
      </c>
      <c r="W172" s="417">
        <f t="shared" si="378"/>
        <v>6.1287497381000771</v>
      </c>
      <c r="X172" s="417">
        <f t="shared" si="379"/>
        <v>5.176117209123074</v>
      </c>
      <c r="Y172" s="417">
        <f t="shared" si="380"/>
        <v>14.173963603076462</v>
      </c>
      <c r="Z172" s="138">
        <f t="shared" si="381"/>
        <v>59.040245986515501</v>
      </c>
      <c r="AA172" s="349"/>
      <c r="AB172" s="340">
        <f t="shared" si="382"/>
        <v>0.12656636438895455</v>
      </c>
      <c r="AC172" s="340">
        <f t="shared" si="383"/>
        <v>1.286646796629811E-3</v>
      </c>
      <c r="AD172" s="340">
        <f t="shared" si="384"/>
        <v>2.3347618049905056E-2</v>
      </c>
      <c r="AE172" s="340">
        <f t="shared" si="385"/>
        <v>1.9718541749040284E-2</v>
      </c>
      <c r="AF172" s="340">
        <f t="shared" si="386"/>
        <v>5.3996051821243667E-2</v>
      </c>
      <c r="AG172" s="351">
        <f t="shared" si="387"/>
        <v>0.22491522280577339</v>
      </c>
      <c r="AH172" s="364">
        <f t="shared" si="388"/>
        <v>0</v>
      </c>
      <c r="AI172" s="364">
        <f t="shared" si="389"/>
        <v>0</v>
      </c>
      <c r="AJ172" s="364">
        <f t="shared" si="390"/>
        <v>0</v>
      </c>
      <c r="AK172" s="364">
        <f t="shared" si="391"/>
        <v>0</v>
      </c>
      <c r="AL172" s="364">
        <f t="shared" si="392"/>
        <v>0</v>
      </c>
      <c r="AM172" s="364">
        <f t="shared" si="393"/>
        <v>0</v>
      </c>
      <c r="AN172" s="364">
        <f t="shared" si="394"/>
        <v>0</v>
      </c>
      <c r="AO172" s="364">
        <f t="shared" si="395"/>
        <v>0</v>
      </c>
      <c r="AP172" s="364">
        <f t="shared" si="396"/>
        <v>0</v>
      </c>
      <c r="AQ172" s="364">
        <f t="shared" si="397"/>
        <v>0</v>
      </c>
      <c r="AR172" s="364">
        <f t="shared" si="398"/>
        <v>0</v>
      </c>
      <c r="AS172" s="364">
        <f t="shared" si="399"/>
        <v>0</v>
      </c>
      <c r="AT172" s="383">
        <f t="shared" si="400"/>
        <v>0</v>
      </c>
    </row>
    <row r="173" spans="1:46">
      <c r="A173" s="185" t="s">
        <v>151</v>
      </c>
      <c r="B173" s="95"/>
      <c r="C173" s="366" t="str">
        <f>'WP1 Lighting Invetory'!C174</f>
        <v>Light Emitting Diode</v>
      </c>
      <c r="D173" s="366" t="str">
        <f>'WP1 Lighting Invetory'!D174</f>
        <v>LED 800.01-900</v>
      </c>
      <c r="E173" s="366">
        <f>'WP1 Lighting Invetory'!E174</f>
        <v>850</v>
      </c>
      <c r="F173" s="366" t="str">
        <f>'WP1 Lighting Invetory'!G174</f>
        <v>Company</v>
      </c>
      <c r="G173" s="521">
        <f>'WP1 Lighting Invetory'!H174</f>
        <v>0</v>
      </c>
      <c r="H173" s="641">
        <f>'WP6 Condensed LED Cost Est.'!$C57</f>
        <v>3094.0100000000011</v>
      </c>
      <c r="I173" s="365" t="s">
        <v>210</v>
      </c>
      <c r="J173" s="380">
        <f>IF(C173="Light Emitting Diode",'WP10 O&amp;M Weighting Factor'!$B$26,IF('WP7 Condensed Sch. Level Costs'!C173="Sodium Vapor",'WP10 O&amp;M Weighting Factor'!$B$27,IF('WP7 Condensed Sch. Level Costs'!C173="Metal Halide",'WP10 O&amp;M Weighting Factor'!$B$28,IF('WP7 Condensed Sch. Level Costs'!C173="Mercury Vapor",'WP10 O&amp;M Weighting Factor'!$B$30,IF('WP7 Condensed Sch. Level Costs'!C173="Compact Flourescent",'WP10 O&amp;M Weighting Factor'!$B$29, IF(C173="Incandescent", 'WP10 O&amp;M Weighting Factor'!$B$31, 0))))))</f>
        <v>0.2</v>
      </c>
      <c r="K173" s="942">
        <f t="shared" si="373"/>
        <v>0</v>
      </c>
      <c r="L173" s="412">
        <f t="shared" si="374"/>
        <v>0</v>
      </c>
      <c r="M173" s="484">
        <f t="shared" si="375"/>
        <v>0</v>
      </c>
      <c r="N173" s="374">
        <f>'WP1 Lighting Invetory'!J174</f>
        <v>0</v>
      </c>
      <c r="O173" s="489">
        <f t="shared" si="317"/>
        <v>297.5</v>
      </c>
      <c r="P173" s="631">
        <f>'JAP-5 Unitized Lighting Costs'!D$21</f>
        <v>1.1760549751009928E-2</v>
      </c>
      <c r="Q173" s="631">
        <f>'JAP-5 Unitized Lighting Costs'!$D$45</f>
        <v>1.6887239205766267</v>
      </c>
      <c r="R173" s="631">
        <f>'JAP-5 Unitized Lighting Costs'!D$74</f>
        <v>2.3347618049905056E-2</v>
      </c>
      <c r="S173" s="631">
        <f>'JAP-5 Unitized Lighting Costs'!$D$116</f>
        <v>6.9014896121640978</v>
      </c>
      <c r="T173" s="631">
        <f>'JAP-5 Unitized Lighting Costs'!$D$123</f>
        <v>5.3996051821243667E-2</v>
      </c>
      <c r="U173" s="417">
        <f t="shared" si="376"/>
        <v>36.387258535122243</v>
      </c>
      <c r="V173" s="417">
        <f t="shared" si="377"/>
        <v>0.33774478411532538</v>
      </c>
      <c r="W173" s="417">
        <f t="shared" si="378"/>
        <v>6.9459163698467545</v>
      </c>
      <c r="X173" s="417">
        <f t="shared" si="379"/>
        <v>5.8662661703394834</v>
      </c>
      <c r="Y173" s="417">
        <f t="shared" si="380"/>
        <v>16.063825416819991</v>
      </c>
      <c r="Z173" s="138">
        <f t="shared" si="381"/>
        <v>65.601011276243796</v>
      </c>
      <c r="AA173" s="349"/>
      <c r="AB173" s="340">
        <f t="shared" si="382"/>
        <v>0.12231011272309998</v>
      </c>
      <c r="AC173" s="340">
        <f t="shared" si="383"/>
        <v>1.1352765852615978E-3</v>
      </c>
      <c r="AD173" s="340">
        <f t="shared" si="384"/>
        <v>2.3347618049905056E-2</v>
      </c>
      <c r="AE173" s="340">
        <f t="shared" si="385"/>
        <v>1.971854174904028E-2</v>
      </c>
      <c r="AF173" s="340">
        <f t="shared" si="386"/>
        <v>5.3996051821243667E-2</v>
      </c>
      <c r="AG173" s="351">
        <f t="shared" si="387"/>
        <v>0.2205076009285506</v>
      </c>
      <c r="AH173" s="364">
        <f t="shared" si="388"/>
        <v>0</v>
      </c>
      <c r="AI173" s="364">
        <f t="shared" si="389"/>
        <v>0</v>
      </c>
      <c r="AJ173" s="364">
        <f t="shared" si="390"/>
        <v>0</v>
      </c>
      <c r="AK173" s="364">
        <f t="shared" si="391"/>
        <v>0</v>
      </c>
      <c r="AL173" s="364">
        <f t="shared" si="392"/>
        <v>0</v>
      </c>
      <c r="AM173" s="364">
        <f t="shared" si="393"/>
        <v>0</v>
      </c>
      <c r="AN173" s="364">
        <f t="shared" si="394"/>
        <v>0</v>
      </c>
      <c r="AO173" s="364">
        <f t="shared" si="395"/>
        <v>0</v>
      </c>
      <c r="AP173" s="364">
        <f t="shared" si="396"/>
        <v>0</v>
      </c>
      <c r="AQ173" s="364">
        <f t="shared" si="397"/>
        <v>0</v>
      </c>
      <c r="AR173" s="364">
        <f t="shared" si="398"/>
        <v>0</v>
      </c>
      <c r="AS173" s="364">
        <f t="shared" si="399"/>
        <v>0</v>
      </c>
      <c r="AT173" s="383">
        <f t="shared" si="400"/>
        <v>0</v>
      </c>
    </row>
    <row r="174" spans="1:46">
      <c r="A174" s="344" t="s">
        <v>338</v>
      </c>
      <c r="B174" s="345"/>
      <c r="C174" s="347"/>
      <c r="D174" s="346"/>
      <c r="E174" s="357"/>
      <c r="F174" s="346"/>
      <c r="G174" s="520"/>
      <c r="H174" s="388"/>
      <c r="I174" s="491"/>
      <c r="J174" s="620"/>
      <c r="K174" s="946"/>
      <c r="L174" s="621"/>
      <c r="M174" s="622"/>
      <c r="N174" s="373"/>
      <c r="O174" s="355"/>
      <c r="P174" s="634"/>
      <c r="Q174" s="634"/>
      <c r="R174" s="634"/>
      <c r="S174" s="634"/>
      <c r="T174" s="634"/>
      <c r="U174" s="623"/>
      <c r="V174" s="623"/>
      <c r="W174" s="623"/>
      <c r="X174" s="623"/>
      <c r="Y174" s="623"/>
      <c r="Z174" s="386"/>
      <c r="AA174" s="349"/>
      <c r="AB174" s="350"/>
    </row>
    <row r="175" spans="1:46">
      <c r="A175" s="260" t="s">
        <v>133</v>
      </c>
      <c r="B175" s="260" t="s">
        <v>339</v>
      </c>
      <c r="C175" s="366" t="str">
        <f>'WP1 Lighting Invetory'!C176</f>
        <v>Per W charge</v>
      </c>
      <c r="D175" s="366" t="str">
        <f>'WP1 Lighting Invetory'!D176</f>
        <v>TRFC</v>
      </c>
      <c r="E175" s="521">
        <f>'WP1 Lighting Invetory'!E176</f>
        <v>1090639.8333333333</v>
      </c>
      <c r="F175" s="366" t="str">
        <f>'WP1 Lighting Invetory'!G176</f>
        <v>Customer</v>
      </c>
      <c r="G175" s="521">
        <f>'WP1 Lighting Invetory'!H176</f>
        <v>1</v>
      </c>
      <c r="H175" s="993" t="s">
        <v>772</v>
      </c>
      <c r="I175" s="365" t="s">
        <v>236</v>
      </c>
      <c r="J175" s="380">
        <f>IF(C175="Light Emitting Diode",'WP10 O&amp;M Weighting Factor'!$B$26,IF('WP7 Condensed Sch. Level Costs'!C175="Sodium Vapor",'WP10 O&amp;M Weighting Factor'!$B$27,IF('WP7 Condensed Sch. Level Costs'!C175="Metal Halide",'WP10 O&amp;M Weighting Factor'!$B$28,IF('WP7 Condensed Sch. Level Costs'!C175="Mercury Vapor",'WP10 O&amp;M Weighting Factor'!$B$30,IF('WP7 Condensed Sch. Level Costs'!C175="Compact Flourescent",'WP10 O&amp;M Weighting Factor'!$B$29, IF(C175="Incandescent", 'WP10 O&amp;M Weighting Factor'!$B$31, 0))))))</f>
        <v>0</v>
      </c>
      <c r="K175" s="942">
        <f>IF(I175="Yes",G175*J175,0)</f>
        <v>0</v>
      </c>
      <c r="L175" s="412">
        <f>IF(F175="Company", G175*H175,0)</f>
        <v>0</v>
      </c>
      <c r="M175" s="484">
        <f>E175*G175/1000</f>
        <v>1090.6398333333332</v>
      </c>
      <c r="N175" s="374">
        <f>'WP1 Lighting Invetory'!J176</f>
        <v>9554004.9399999995</v>
      </c>
      <c r="O175" s="489">
        <f>E175*8760/1000/12</f>
        <v>796167.07833333325</v>
      </c>
      <c r="P175" s="631">
        <f>'JAP-5 Unitized Lighting Costs'!D$21</f>
        <v>1.1760549751009928E-2</v>
      </c>
      <c r="Q175" s="631">
        <f>'JAP-5 Unitized Lighting Costs'!$D$45</f>
        <v>1.6887239205766267</v>
      </c>
      <c r="R175" s="631">
        <f>'JAP-5 Unitized Lighting Costs'!$D$86</f>
        <v>1.4496700081135759E-3</v>
      </c>
      <c r="S175" s="631">
        <f>'JAP-5 Unitized Lighting Costs'!$D$96</f>
        <v>6.4515064318863553</v>
      </c>
      <c r="T175" s="631">
        <f>'JAP-5 Unitized Lighting Costs'!$D$123</f>
        <v>5.3996051821243667E-2</v>
      </c>
      <c r="U175" s="417">
        <f>IF(F175="Company", H175*P175, 0)</f>
        <v>0</v>
      </c>
      <c r="V175" s="417">
        <f>IF(I175="yes", J175*Q175, 0)</f>
        <v>0</v>
      </c>
      <c r="W175" s="417">
        <f>E175*R175</f>
        <v>1581.0678560373224</v>
      </c>
      <c r="X175" s="138">
        <f>E175*S175/1000</f>
        <v>7036.2698996214622</v>
      </c>
      <c r="Y175" s="417">
        <f>O175*T175</f>
        <v>42989.87882005483</v>
      </c>
      <c r="Z175" s="956">
        <f>SUM(U175:Y175)/E175</f>
        <v>4.7318294269507802E-2</v>
      </c>
      <c r="AA175" s="349"/>
      <c r="AB175" s="340">
        <f>U175/O175</f>
        <v>0</v>
      </c>
      <c r="AC175" s="340">
        <f>V175/O175</f>
        <v>0</v>
      </c>
      <c r="AD175" s="340">
        <f>W175/O175</f>
        <v>1.9858493261829808E-3</v>
      </c>
      <c r="AE175" s="340">
        <f>X175/O175</f>
        <v>8.8376800436799387E-3</v>
      </c>
      <c r="AF175" s="340">
        <f>Y175/O175</f>
        <v>5.3996051821243667E-2</v>
      </c>
      <c r="AG175" s="351">
        <f>SUM(AB175:AF175)</f>
        <v>6.481958119110659E-2</v>
      </c>
      <c r="AH175" s="364">
        <f>(U175)</f>
        <v>0</v>
      </c>
      <c r="AI175" s="364">
        <f>(V175)</f>
        <v>0</v>
      </c>
      <c r="AJ175" s="364">
        <f>(W175*$G175)</f>
        <v>1581.0678560373224</v>
      </c>
      <c r="AK175" s="364">
        <f>X175</f>
        <v>7036.2698996214622</v>
      </c>
      <c r="AL175" s="364">
        <f>Y175</f>
        <v>42989.87882005483</v>
      </c>
      <c r="AM175" s="364">
        <f>SUM(AH175:AL175)</f>
        <v>51607.21657571361</v>
      </c>
      <c r="AN175" s="364">
        <f t="shared" ref="AN175:AS175" si="401">AH175*12</f>
        <v>0</v>
      </c>
      <c r="AO175" s="364">
        <f t="shared" si="401"/>
        <v>0</v>
      </c>
      <c r="AP175" s="364">
        <f t="shared" si="401"/>
        <v>18972.814272447868</v>
      </c>
      <c r="AQ175" s="364">
        <f t="shared" si="401"/>
        <v>84435.238795457553</v>
      </c>
      <c r="AR175" s="364">
        <f t="shared" si="401"/>
        <v>515878.54584065796</v>
      </c>
      <c r="AS175" s="364">
        <f t="shared" si="401"/>
        <v>619286.59890856338</v>
      </c>
      <c r="AT175" s="383">
        <f>Z175*E175-AM175</f>
        <v>0</v>
      </c>
    </row>
    <row r="176" spans="1:46">
      <c r="A176" s="344" t="s">
        <v>242</v>
      </c>
      <c r="B176" s="345"/>
      <c r="C176" s="347"/>
      <c r="D176" s="346"/>
      <c r="E176" s="357"/>
      <c r="F176" s="346"/>
      <c r="G176" s="520"/>
      <c r="H176" s="388"/>
      <c r="I176" s="347"/>
      <c r="J176" s="346"/>
      <c r="K176" s="945"/>
      <c r="L176" s="388"/>
      <c r="M176" s="483"/>
      <c r="N176" s="373"/>
      <c r="O176" s="355"/>
      <c r="P176" s="630"/>
      <c r="Q176" s="630"/>
      <c r="R176" s="630"/>
      <c r="S176" s="630"/>
      <c r="T176" s="630"/>
      <c r="U176" s="386"/>
      <c r="V176" s="386"/>
      <c r="W176" s="386"/>
      <c r="X176" s="386"/>
      <c r="Y176" s="386"/>
      <c r="Z176" s="386"/>
      <c r="AA176" s="349"/>
      <c r="AB176" s="350"/>
    </row>
    <row r="177" spans="1:46">
      <c r="A177" s="189" t="s">
        <v>241</v>
      </c>
      <c r="B177" s="95" t="s">
        <v>244</v>
      </c>
      <c r="C177" s="366" t="str">
        <f>'WP1 Lighting Invetory'!C178</f>
        <v>Pole</v>
      </c>
      <c r="D177" s="366" t="str">
        <f>'WP1 Lighting Invetory'!D178</f>
        <v>Old</v>
      </c>
      <c r="E177" s="366"/>
      <c r="F177" s="366" t="str">
        <f>'WP1 Lighting Invetory'!G178</f>
        <v>Company</v>
      </c>
      <c r="G177" s="521">
        <f>'WP1 Lighting Invetory'!H178</f>
        <v>645.75</v>
      </c>
      <c r="H177" s="412">
        <f>H178/2</f>
        <v>992.33</v>
      </c>
      <c r="I177" s="365" t="s">
        <v>210</v>
      </c>
      <c r="J177" s="380">
        <v>1</v>
      </c>
      <c r="K177" s="942">
        <f>IF(I177="Yes",G177*J177,0)</f>
        <v>645.75</v>
      </c>
      <c r="L177" s="412">
        <f>IF(F177="Company", G177*H177,0)</f>
        <v>640797.09750000003</v>
      </c>
      <c r="M177" s="484">
        <f>E177*G177/1000</f>
        <v>0</v>
      </c>
      <c r="N177" s="380">
        <f>'WP1 Lighting Invetory'!J178</f>
        <v>0</v>
      </c>
      <c r="O177" s="489">
        <f>E177*4200/1000/12</f>
        <v>0</v>
      </c>
      <c r="P177" s="633">
        <f>'JAP-5 Unitized Lighting Costs'!D$27</f>
        <v>5.0339833193658295E-3</v>
      </c>
      <c r="Q177" s="633">
        <f>'JAP-5 Unitized Lighting Costs'!$D$45</f>
        <v>1.6887239205766267</v>
      </c>
      <c r="R177" s="633">
        <f>'JAP-5 Unitized Lighting Costs'!D$74</f>
        <v>2.3347618049905056E-2</v>
      </c>
      <c r="S177" s="633">
        <f>'JAP-5 Unitized Lighting Costs'!$D$116</f>
        <v>6.9014896121640978</v>
      </c>
      <c r="T177" s="633">
        <f>'JAP-5 Unitized Lighting Costs'!$D$123</f>
        <v>5.3996051821243667E-2</v>
      </c>
      <c r="U177" s="417">
        <f>IF(F177="Company", H177*P177, 0)</f>
        <v>4.9953726673062935</v>
      </c>
      <c r="V177" s="417">
        <f>IF(I177="yes", J177*Q177, 0)</f>
        <v>1.6887239205766267</v>
      </c>
      <c r="W177" s="417">
        <f>R177*O177</f>
        <v>0</v>
      </c>
      <c r="X177" s="417">
        <f>E177*S177/1000</f>
        <v>0</v>
      </c>
      <c r="Y177" s="417">
        <f>O177*T177</f>
        <v>0</v>
      </c>
      <c r="Z177" s="138">
        <f>SUM(U177:Y177)</f>
        <v>6.6840965878829204</v>
      </c>
      <c r="AA177" s="349"/>
      <c r="AB177" s="340">
        <f>IFERROR(U177/O177,0)</f>
        <v>0</v>
      </c>
      <c r="AC177" s="340">
        <f>IFERROR(V177/O177,0)</f>
        <v>0</v>
      </c>
      <c r="AD177" s="340">
        <f>IFERROR(W177/O177,0)</f>
        <v>0</v>
      </c>
      <c r="AE177" s="340">
        <f>IFERROR(X177/O177,0)</f>
        <v>0</v>
      </c>
      <c r="AF177" s="340">
        <f>IFERROR(Y177/O177,0)</f>
        <v>0</v>
      </c>
      <c r="AG177" s="351">
        <f>SUM(AB177:AF177)</f>
        <v>0</v>
      </c>
      <c r="AH177" s="364">
        <f t="shared" ref="AH177:AL178" si="402">(U177*$G177)</f>
        <v>3225.7618999130391</v>
      </c>
      <c r="AI177" s="364">
        <f t="shared" si="402"/>
        <v>1090.4934717123567</v>
      </c>
      <c r="AJ177" s="364">
        <f t="shared" si="402"/>
        <v>0</v>
      </c>
      <c r="AK177" s="364">
        <f t="shared" si="402"/>
        <v>0</v>
      </c>
      <c r="AL177" s="364">
        <f t="shared" si="402"/>
        <v>0</v>
      </c>
      <c r="AM177" s="364">
        <f>SUM(AH177:AL177)</f>
        <v>4316.255371625396</v>
      </c>
      <c r="AN177" s="364">
        <f t="shared" ref="AN177:AS178" si="403">AH177*12</f>
        <v>38709.142798956469</v>
      </c>
      <c r="AO177" s="364">
        <f t="shared" si="403"/>
        <v>13085.92166054828</v>
      </c>
      <c r="AP177" s="364">
        <f t="shared" si="403"/>
        <v>0</v>
      </c>
      <c r="AQ177" s="364">
        <f t="shared" si="403"/>
        <v>0</v>
      </c>
      <c r="AR177" s="364">
        <f t="shared" si="403"/>
        <v>0</v>
      </c>
      <c r="AS177" s="364">
        <f t="shared" si="403"/>
        <v>51795.064459504749</v>
      </c>
      <c r="AT177" s="383">
        <f>Z177*G177-AM177</f>
        <v>0</v>
      </c>
    </row>
    <row r="178" spans="1:46">
      <c r="A178" s="189" t="s">
        <v>798</v>
      </c>
      <c r="B178" s="95" t="s">
        <v>243</v>
      </c>
      <c r="C178" s="366" t="str">
        <f>'WP1 Lighting Invetory'!C179</f>
        <v>Pole</v>
      </c>
      <c r="D178" s="366" t="str">
        <f>'WP1 Lighting Invetory'!D179</f>
        <v>New</v>
      </c>
      <c r="E178" s="366"/>
      <c r="F178" s="366" t="str">
        <f>'WP1 Lighting Invetory'!G179</f>
        <v>Company</v>
      </c>
      <c r="G178" s="521">
        <f>'WP1 Lighting Invetory'!H179</f>
        <v>337.33333333333331</v>
      </c>
      <c r="H178" s="517">
        <v>1984.66</v>
      </c>
      <c r="I178" s="365" t="s">
        <v>210</v>
      </c>
      <c r="J178" s="380">
        <v>1</v>
      </c>
      <c r="K178" s="942">
        <f>IF(I178="Yes",G178*J178,0)</f>
        <v>337.33333333333331</v>
      </c>
      <c r="L178" s="412">
        <f>IF(F178="Company", G178*H178,0)</f>
        <v>669491.97333333327</v>
      </c>
      <c r="M178" s="484">
        <f>E178*G178/1000</f>
        <v>0</v>
      </c>
      <c r="N178" s="380">
        <f>'WP1 Lighting Invetory'!J179</f>
        <v>0</v>
      </c>
      <c r="O178" s="489">
        <f>E178*4200/1000/12</f>
        <v>0</v>
      </c>
      <c r="P178" s="633">
        <f>'JAP-5 Unitized Lighting Costs'!D$27</f>
        <v>5.0339833193658295E-3</v>
      </c>
      <c r="Q178" s="633">
        <f>'JAP-5 Unitized Lighting Costs'!$D$45</f>
        <v>1.6887239205766267</v>
      </c>
      <c r="R178" s="633">
        <f>'JAP-5 Unitized Lighting Costs'!D$74</f>
        <v>2.3347618049905056E-2</v>
      </c>
      <c r="S178" s="633">
        <f>'JAP-5 Unitized Lighting Costs'!$D$116</f>
        <v>6.9014896121640978</v>
      </c>
      <c r="T178" s="633">
        <f>'JAP-5 Unitized Lighting Costs'!$D$123</f>
        <v>5.3996051821243667E-2</v>
      </c>
      <c r="U178" s="417">
        <f>IF(F178="Company", H178*P178, 0)</f>
        <v>9.990745334612587</v>
      </c>
      <c r="V178" s="417">
        <f>IF(I178="yes", J178*Q178, 0)</f>
        <v>1.6887239205766267</v>
      </c>
      <c r="W178" s="417">
        <f>R178*O178</f>
        <v>0</v>
      </c>
      <c r="X178" s="417">
        <f>E178*S178/1000</f>
        <v>0</v>
      </c>
      <c r="Y178" s="417">
        <f>O178*T178</f>
        <v>0</v>
      </c>
      <c r="Z178" s="138">
        <f>SUM(U178:Y178)</f>
        <v>11.679469255189213</v>
      </c>
      <c r="AA178" s="349"/>
      <c r="AB178" s="340">
        <f>IFERROR(U178/O178,0)</f>
        <v>0</v>
      </c>
      <c r="AC178" s="340">
        <f>IFERROR(V178/O178,0)</f>
        <v>0</v>
      </c>
      <c r="AD178" s="340">
        <f>IFERROR(W178/O178,0)</f>
        <v>0</v>
      </c>
      <c r="AE178" s="340">
        <f>IFERROR(X178/O178,0)</f>
        <v>0</v>
      </c>
      <c r="AF178" s="340">
        <f>IFERROR(Y178/O178,0)</f>
        <v>0</v>
      </c>
      <c r="AG178" s="351">
        <f>SUM(AB178:AF178)</f>
        <v>0</v>
      </c>
      <c r="AH178" s="364">
        <f t="shared" si="402"/>
        <v>3370.2114262093123</v>
      </c>
      <c r="AI178" s="364">
        <f t="shared" si="402"/>
        <v>569.66286920784876</v>
      </c>
      <c r="AJ178" s="364">
        <f t="shared" si="402"/>
        <v>0</v>
      </c>
      <c r="AK178" s="364">
        <f t="shared" si="402"/>
        <v>0</v>
      </c>
      <c r="AL178" s="364">
        <f t="shared" si="402"/>
        <v>0</v>
      </c>
      <c r="AM178" s="364">
        <f>SUM(AH178:AL178)</f>
        <v>3939.8742954171612</v>
      </c>
      <c r="AN178" s="364">
        <f t="shared" si="403"/>
        <v>40442.537114511746</v>
      </c>
      <c r="AO178" s="364">
        <f t="shared" si="403"/>
        <v>6835.9544304941846</v>
      </c>
      <c r="AP178" s="364">
        <f t="shared" si="403"/>
        <v>0</v>
      </c>
      <c r="AQ178" s="364">
        <f t="shared" si="403"/>
        <v>0</v>
      </c>
      <c r="AR178" s="364">
        <f t="shared" si="403"/>
        <v>0</v>
      </c>
      <c r="AS178" s="364">
        <f t="shared" si="403"/>
        <v>47278.491545005934</v>
      </c>
      <c r="AT178" s="383">
        <f>Z178*G178-AM178</f>
        <v>0</v>
      </c>
    </row>
    <row r="179" spans="1:46" ht="10.9" customHeight="1">
      <c r="A179" s="189"/>
      <c r="G179" s="528"/>
      <c r="H179" s="518"/>
      <c r="I179" s="365"/>
      <c r="J179" s="380"/>
      <c r="K179" s="942"/>
      <c r="L179" s="412"/>
      <c r="M179" s="484"/>
      <c r="N179" s="380"/>
      <c r="O179" s="616"/>
      <c r="P179" s="633"/>
      <c r="Q179" s="633"/>
      <c r="R179" s="633"/>
      <c r="S179" s="633"/>
      <c r="T179" s="633"/>
      <c r="U179" s="417"/>
      <c r="V179" s="417"/>
      <c r="W179" s="417"/>
      <c r="X179" s="417"/>
      <c r="Y179" s="417"/>
      <c r="Z179" s="138"/>
      <c r="AA179" s="349"/>
      <c r="AB179" s="340"/>
      <c r="AC179" s="340"/>
      <c r="AD179" s="340"/>
      <c r="AE179" s="340"/>
      <c r="AF179" s="340"/>
      <c r="AG179" s="351"/>
      <c r="AT179" s="383"/>
    </row>
    <row r="180" spans="1:46">
      <c r="A180" s="624" t="s">
        <v>799</v>
      </c>
      <c r="B180" s="184" t="s">
        <v>243</v>
      </c>
      <c r="C180" s="370" t="str">
        <f>'WP1 Lighting Invetory'!C181</f>
        <v>Pole</v>
      </c>
      <c r="D180" s="370" t="str">
        <f>'WP1 Lighting Invetory'!D181</f>
        <v>New</v>
      </c>
      <c r="E180" s="370"/>
      <c r="F180" s="370" t="str">
        <f>'WP1 Lighting Invetory'!G181</f>
        <v>Company</v>
      </c>
      <c r="G180" s="523">
        <f>'WP1 Lighting Invetory'!H181</f>
        <v>158.75</v>
      </c>
      <c r="H180" s="415">
        <f>H178</f>
        <v>1984.66</v>
      </c>
      <c r="I180" s="481" t="s">
        <v>210</v>
      </c>
      <c r="J180" s="480">
        <v>1</v>
      </c>
      <c r="K180" s="947">
        <f>IF(I180="Yes",G180*J180,0)</f>
        <v>158.75</v>
      </c>
      <c r="L180" s="415">
        <f>IF(F180="Company", G180*H180,0)</f>
        <v>315064.77500000002</v>
      </c>
      <c r="M180" s="485">
        <f>E180*G180/1000</f>
        <v>0</v>
      </c>
      <c r="N180" s="480">
        <f>'WP1 Lighting Invetory'!J181</f>
        <v>0</v>
      </c>
      <c r="O180" s="508">
        <f>E180*4200/1000/12</f>
        <v>0</v>
      </c>
      <c r="P180" s="635">
        <f>'JAP-5 Unitized Lighting Costs'!D$27</f>
        <v>5.0339833193658295E-3</v>
      </c>
      <c r="Q180" s="635">
        <f>'JAP-5 Unitized Lighting Costs'!$D$45</f>
        <v>1.6887239205766267</v>
      </c>
      <c r="R180" s="635">
        <f>'JAP-5 Unitized Lighting Costs'!D$74</f>
        <v>2.3347618049905056E-2</v>
      </c>
      <c r="S180" s="635">
        <f>'JAP-5 Unitized Lighting Costs'!$D$116</f>
        <v>6.9014896121640978</v>
      </c>
      <c r="T180" s="635">
        <f>'JAP-5 Unitized Lighting Costs'!$D$123</f>
        <v>5.3996051821243667E-2</v>
      </c>
      <c r="U180" s="418">
        <f>IF(F180="Company", H180*P180, 0)</f>
        <v>9.990745334612587</v>
      </c>
      <c r="V180" s="418">
        <f>IF(I180="yes", J180*Q180, 0)</f>
        <v>1.6887239205766267</v>
      </c>
      <c r="W180" s="418">
        <f>R180*O180</f>
        <v>0</v>
      </c>
      <c r="X180" s="418">
        <f>E180*S180/1000</f>
        <v>0</v>
      </c>
      <c r="Y180" s="418">
        <f>O180*T180</f>
        <v>0</v>
      </c>
      <c r="Z180" s="387">
        <f>SUM(U180:Y180)</f>
        <v>11.679469255189213</v>
      </c>
      <c r="AA180" s="637"/>
      <c r="AB180" s="638">
        <f>IFERROR(U180/O180,0)</f>
        <v>0</v>
      </c>
      <c r="AC180" s="638">
        <f>IFERROR(V180/O180,0)</f>
        <v>0</v>
      </c>
      <c r="AD180" s="638">
        <f>IFERROR(W180/O180,0)</f>
        <v>0</v>
      </c>
      <c r="AE180" s="638">
        <f>IFERROR(X180/O180,0)</f>
        <v>0</v>
      </c>
      <c r="AF180" s="638">
        <f>IFERROR(Y180/O180,0)</f>
        <v>0</v>
      </c>
      <c r="AG180" s="639">
        <f>SUM(AB180:AF180)</f>
        <v>0</v>
      </c>
      <c r="AH180" s="569">
        <f>(U180*$G180)</f>
        <v>1586.0308218697483</v>
      </c>
      <c r="AI180" s="569">
        <f>(V180*$G180)</f>
        <v>268.08492239153946</v>
      </c>
      <c r="AJ180" s="569">
        <f>(W180*$G180)</f>
        <v>0</v>
      </c>
      <c r="AK180" s="569">
        <f>(X180*$G180)</f>
        <v>0</v>
      </c>
      <c r="AL180" s="569">
        <f>(Y180*$G180)</f>
        <v>0</v>
      </c>
      <c r="AM180" s="569">
        <f>SUM(AH180:AL180)</f>
        <v>1854.1157442612878</v>
      </c>
      <c r="AN180" s="569">
        <f t="shared" ref="AN180:AS180" si="404">AH180*12</f>
        <v>19032.369862436979</v>
      </c>
      <c r="AO180" s="569">
        <f t="shared" si="404"/>
        <v>3217.0190686984733</v>
      </c>
      <c r="AP180" s="569">
        <f t="shared" si="404"/>
        <v>0</v>
      </c>
      <c r="AQ180" s="569">
        <f t="shared" si="404"/>
        <v>0</v>
      </c>
      <c r="AR180" s="569">
        <f t="shared" si="404"/>
        <v>0</v>
      </c>
      <c r="AS180" s="569">
        <f t="shared" si="404"/>
        <v>22249.388931135454</v>
      </c>
      <c r="AT180" s="383">
        <f>Z180*G180-AM180</f>
        <v>0</v>
      </c>
    </row>
    <row r="181" spans="1:46">
      <c r="A181" s="96"/>
      <c r="F181" s="486"/>
      <c r="G181" s="376">
        <f>SUM(G8:G180)</f>
        <v>118474.33333333331</v>
      </c>
      <c r="L181" s="364">
        <f>SUM(L177:L180)</f>
        <v>1625353.8458333332</v>
      </c>
      <c r="N181" s="376">
        <f>SUM(N8:N180)</f>
        <v>68565982.790000007</v>
      </c>
      <c r="AG181" s="260" t="s">
        <v>48</v>
      </c>
      <c r="AH181" s="569">
        <f>SUM(AH8:AH180)</f>
        <v>772978.18171170645</v>
      </c>
      <c r="AI181" s="569">
        <f>SUM(AI8:AI180)</f>
        <v>107307.90691893842</v>
      </c>
      <c r="AJ181" s="569"/>
      <c r="AK181" s="569">
        <f>SUM(AK8:AK180)</f>
        <v>101975.17812461173</v>
      </c>
      <c r="AL181" s="569">
        <f>SUM(AL8:AL180)</f>
        <v>308524.36332527845</v>
      </c>
      <c r="AM181" s="569">
        <f t="shared" ref="AM181:AS181" si="405">SUM(AM7:AM180)</f>
        <v>1407182.4578708427</v>
      </c>
      <c r="AN181" s="569">
        <f t="shared" si="405"/>
        <v>9275738.180540476</v>
      </c>
      <c r="AO181" s="569">
        <f t="shared" si="405"/>
        <v>1287694.8830272607</v>
      </c>
      <c r="AP181" s="569">
        <f t="shared" si="405"/>
        <v>1396761.9334837052</v>
      </c>
      <c r="AQ181" s="569">
        <f t="shared" si="405"/>
        <v>1223702.1374953408</v>
      </c>
      <c r="AR181" s="569">
        <f t="shared" si="405"/>
        <v>3702292.3599033416</v>
      </c>
      <c r="AS181" s="569">
        <f t="shared" si="405"/>
        <v>16886189.494450126</v>
      </c>
      <c r="AT181" s="383"/>
    </row>
    <row r="182" spans="1:46" ht="12" thickBot="1">
      <c r="A182" s="98"/>
      <c r="F182" s="509" t="s">
        <v>770</v>
      </c>
      <c r="G182" s="642">
        <f>G181-SUM('WP1 Lighting Invetory'!H8:H181)</f>
        <v>0</v>
      </c>
      <c r="M182" s="509" t="s">
        <v>770</v>
      </c>
      <c r="N182" s="642">
        <f>N181-SUM('WP1 Lighting Invetory'!J8:J181)</f>
        <v>0</v>
      </c>
      <c r="W182" s="617">
        <f>W175/E175</f>
        <v>1.4496700081135759E-3</v>
      </c>
      <c r="X182" s="617">
        <f>X175/E175</f>
        <v>6.4515064318863558E-3</v>
      </c>
      <c r="AS182" s="548">
        <f>AS181+'JAP-5 Summary (Base Revenue)'!E16+'JAP-5 Summary (Base Revenue)'!E17</f>
        <v>18099169.489250124</v>
      </c>
      <c r="AT182" s="383"/>
    </row>
    <row r="183" spans="1:46" ht="15" thickTop="1" thickBot="1">
      <c r="A183" s="98"/>
      <c r="AO183" s="619"/>
      <c r="AP183" s="619"/>
      <c r="AQ183" s="619"/>
      <c r="AR183" s="509" t="s">
        <v>770</v>
      </c>
      <c r="AS183" s="618">
        <f>AS182-'JAP-5 Classification of Costs'!C51</f>
        <v>919.05944186449051</v>
      </c>
      <c r="AT183" s="382" t="s">
        <v>819</v>
      </c>
    </row>
    <row r="184" spans="1:46" ht="12" thickTop="1"/>
    <row r="187" spans="1:46">
      <c r="AO187" s="627"/>
      <c r="AP187" s="627"/>
      <c r="AQ187" s="627"/>
      <c r="AR187" s="627"/>
      <c r="AS187" s="627"/>
    </row>
  </sheetData>
  <mergeCells count="3">
    <mergeCell ref="A2:AS2"/>
    <mergeCell ref="A3:AS3"/>
    <mergeCell ref="A1:AS1"/>
  </mergeCells>
  <pageMargins left="0.7" right="0.7" top="0.75" bottom="0.75" header="0.3" footer="0.3"/>
  <pageSetup paperSize="5" scale="49" fitToWidth="2" fitToHeight="2" orientation="landscape" r:id="rId1"/>
  <headerFooter>
    <oddFooter>&amp;R&amp;F&amp;A</oddFooter>
  </headerFooter>
  <customProperties>
    <customPr name="_pios_id" r:id="rId2"/>
    <customPr name="CofWorksheetType" r:id="rId3"/>
  </customProperties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60"/>
  <sheetViews>
    <sheetView workbookViewId="0">
      <selection activeCell="A3" sqref="A3:X4"/>
    </sheetView>
  </sheetViews>
  <sheetFormatPr defaultColWidth="8.85546875" defaultRowHeight="11.25"/>
  <cols>
    <col min="1" max="1" width="17.7109375" style="67" bestFit="1" customWidth="1"/>
    <col min="2" max="2" width="8" style="67" bestFit="1" customWidth="1"/>
    <col min="3" max="3" width="9.85546875" style="67" bestFit="1" customWidth="1"/>
    <col min="4" max="4" width="6.5703125" style="67" customWidth="1"/>
    <col min="5" max="5" width="0.85546875" style="67" customWidth="1"/>
    <col min="6" max="6" width="10.28515625" style="67" customWidth="1"/>
    <col min="7" max="16384" width="8.85546875" style="67"/>
  </cols>
  <sheetData>
    <row r="1" spans="1:24" ht="15" customHeight="1">
      <c r="A1" s="1118" t="str">
        <f>'JAP-5 Summary (Base Revenue)'!A1:G1</f>
        <v>Puget Sound Energy</v>
      </c>
      <c r="B1" s="1127"/>
      <c r="C1" s="1127"/>
      <c r="D1" s="1127"/>
      <c r="E1" s="1127"/>
      <c r="F1" s="1127"/>
      <c r="G1" s="1144"/>
      <c r="H1" s="1144"/>
      <c r="I1" s="1144"/>
      <c r="J1" s="1144"/>
      <c r="K1" s="1144"/>
      <c r="L1" s="1144"/>
      <c r="M1" s="1144"/>
      <c r="N1" s="1144"/>
      <c r="O1" s="1144"/>
      <c r="P1" s="1144"/>
      <c r="Q1" s="1144"/>
      <c r="R1" s="1144"/>
      <c r="S1" s="1144"/>
      <c r="T1" s="1144"/>
      <c r="U1" s="1144"/>
      <c r="V1" s="1144"/>
      <c r="W1" s="1144"/>
      <c r="X1" s="1144"/>
    </row>
    <row r="2" spans="1:24" ht="15" customHeight="1">
      <c r="A2" s="1118" t="s">
        <v>795</v>
      </c>
      <c r="B2" s="1127"/>
      <c r="C2" s="1127"/>
      <c r="D2" s="1127"/>
      <c r="E2" s="1127"/>
      <c r="F2" s="1127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</row>
    <row r="3" spans="1:24" ht="14.45" customHeight="1">
      <c r="A3" s="1119" t="str">
        <f>'JAP-5 Summary (Base Revenue)'!A4:G4</f>
        <v>2019 Greneral Rate Case (GRC)</v>
      </c>
      <c r="B3" s="1129"/>
      <c r="C3" s="1129"/>
      <c r="D3" s="1129"/>
      <c r="E3" s="1129"/>
      <c r="F3" s="1129"/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</row>
    <row r="4" spans="1:24" ht="14.45" customHeight="1">
      <c r="A4" s="1119" t="str">
        <f>'JAP-5 Summary (Base Revenue)'!A5:G5</f>
        <v>Test Year Ending December 31, 2018</v>
      </c>
      <c r="B4" s="1129"/>
      <c r="C4" s="1129"/>
      <c r="D4" s="1129"/>
      <c r="E4" s="1129"/>
      <c r="F4" s="1129"/>
      <c r="G4" s="1145"/>
      <c r="H4" s="1145"/>
      <c r="I4" s="1145"/>
      <c r="J4" s="1145"/>
      <c r="K4" s="1145"/>
      <c r="L4" s="1145"/>
      <c r="M4" s="1145"/>
      <c r="N4" s="1145"/>
      <c r="O4" s="1145"/>
      <c r="P4" s="1145"/>
      <c r="Q4" s="1145"/>
      <c r="R4" s="1145"/>
      <c r="S4" s="1145"/>
      <c r="T4" s="1145"/>
      <c r="U4" s="1145"/>
      <c r="V4" s="1145"/>
      <c r="W4" s="1145"/>
      <c r="X4" s="1145"/>
    </row>
    <row r="6" spans="1:24" s="71" customFormat="1"/>
    <row r="7" spans="1:24" s="71" customFormat="1">
      <c r="A7" s="71" t="s">
        <v>767</v>
      </c>
      <c r="B7" s="71" t="s">
        <v>768</v>
      </c>
    </row>
    <row r="8" spans="1:24" ht="12" thickBot="1"/>
    <row r="9" spans="1:24" s="342" customFormat="1" ht="23.25" thickBot="1">
      <c r="A9" s="601" t="s">
        <v>710</v>
      </c>
      <c r="B9" s="602" t="s">
        <v>163</v>
      </c>
      <c r="C9" s="603" t="s">
        <v>771</v>
      </c>
      <c r="D9" s="603" t="s">
        <v>470</v>
      </c>
      <c r="E9" s="604"/>
      <c r="F9" s="605" t="s">
        <v>533</v>
      </c>
    </row>
    <row r="10" spans="1:24">
      <c r="A10" s="286" t="s">
        <v>693</v>
      </c>
      <c r="B10" s="360">
        <v>45</v>
      </c>
      <c r="C10" s="563">
        <v>821.04</v>
      </c>
      <c r="D10" s="515" t="s">
        <v>772</v>
      </c>
      <c r="E10" s="364"/>
      <c r="F10" s="512">
        <f t="shared" ref="F10:F18" si="0">C10/B10</f>
        <v>18.245333333333331</v>
      </c>
      <c r="G10" s="276"/>
    </row>
    <row r="11" spans="1:24">
      <c r="A11" s="286" t="s">
        <v>702</v>
      </c>
      <c r="B11" s="360">
        <v>75</v>
      </c>
      <c r="C11" s="564">
        <v>822.4</v>
      </c>
      <c r="D11" s="515" t="s">
        <v>772</v>
      </c>
      <c r="E11" s="364"/>
      <c r="F11" s="512">
        <f t="shared" si="0"/>
        <v>10.965333333333334</v>
      </c>
      <c r="G11" s="276"/>
    </row>
    <row r="12" spans="1:24">
      <c r="A12" s="286" t="s">
        <v>703</v>
      </c>
      <c r="B12" s="360">
        <v>105</v>
      </c>
      <c r="C12" s="564">
        <v>869.01</v>
      </c>
      <c r="D12" s="515" t="s">
        <v>772</v>
      </c>
      <c r="E12" s="364"/>
      <c r="F12" s="512">
        <f t="shared" si="0"/>
        <v>8.2762857142857147</v>
      </c>
      <c r="G12" s="276"/>
    </row>
    <row r="13" spans="1:24">
      <c r="A13" s="286" t="s">
        <v>704</v>
      </c>
      <c r="B13" s="360">
        <v>135</v>
      </c>
      <c r="C13" s="564">
        <v>821.04</v>
      </c>
      <c r="D13" s="515" t="s">
        <v>772</v>
      </c>
      <c r="E13" s="364"/>
      <c r="F13" s="512">
        <f t="shared" si="0"/>
        <v>6.0817777777777779</v>
      </c>
      <c r="G13" s="276"/>
    </row>
    <row r="14" spans="1:24">
      <c r="A14" s="286" t="s">
        <v>705</v>
      </c>
      <c r="B14" s="360">
        <v>165</v>
      </c>
      <c r="C14" s="564">
        <v>884.18</v>
      </c>
      <c r="D14" s="515" t="s">
        <v>772</v>
      </c>
      <c r="E14" s="364"/>
      <c r="F14" s="512">
        <f t="shared" si="0"/>
        <v>5.3586666666666662</v>
      </c>
      <c r="G14" s="276"/>
    </row>
    <row r="15" spans="1:24">
      <c r="A15" s="286" t="s">
        <v>706</v>
      </c>
      <c r="B15" s="360">
        <v>195</v>
      </c>
      <c r="C15" s="564">
        <v>869.01</v>
      </c>
      <c r="D15" s="515" t="s">
        <v>772</v>
      </c>
      <c r="E15" s="364"/>
      <c r="F15" s="512">
        <f t="shared" si="0"/>
        <v>4.4564615384615385</v>
      </c>
      <c r="G15" s="276"/>
    </row>
    <row r="16" spans="1:24">
      <c r="A16" s="286" t="s">
        <v>736</v>
      </c>
      <c r="B16" s="360">
        <v>225</v>
      </c>
      <c r="C16" s="564">
        <v>919.12</v>
      </c>
      <c r="D16" s="515" t="s">
        <v>772</v>
      </c>
      <c r="E16" s="364"/>
      <c r="F16" s="512">
        <f t="shared" si="0"/>
        <v>4.0849777777777776</v>
      </c>
      <c r="G16" s="276"/>
    </row>
    <row r="17" spans="1:24">
      <c r="A17" s="286" t="s">
        <v>707</v>
      </c>
      <c r="B17" s="360">
        <v>255</v>
      </c>
      <c r="C17" s="564">
        <v>984.66</v>
      </c>
      <c r="D17" s="515" t="s">
        <v>772</v>
      </c>
      <c r="E17" s="364"/>
      <c r="F17" s="512">
        <f t="shared" si="0"/>
        <v>3.8614117647058821</v>
      </c>
      <c r="G17" s="276"/>
    </row>
    <row r="18" spans="1:24" ht="12" thickBot="1">
      <c r="A18" s="287" t="s">
        <v>708</v>
      </c>
      <c r="B18" s="361">
        <v>285</v>
      </c>
      <c r="C18" s="565">
        <v>984.66</v>
      </c>
      <c r="D18" s="516" t="s">
        <v>772</v>
      </c>
      <c r="E18" s="513"/>
      <c r="F18" s="514">
        <f t="shared" si="0"/>
        <v>3.4549473684210525</v>
      </c>
      <c r="G18" s="276"/>
    </row>
    <row r="21" spans="1:24" s="71" customFormat="1" ht="12" thickBot="1">
      <c r="A21" s="71" t="s">
        <v>791</v>
      </c>
      <c r="B21" s="477" t="s">
        <v>793</v>
      </c>
    </row>
    <row r="22" spans="1:24" ht="12" thickBot="1">
      <c r="P22" s="589" t="s">
        <v>164</v>
      </c>
      <c r="Q22" s="590"/>
      <c r="R22" s="590"/>
      <c r="S22" s="590"/>
      <c r="T22" s="590"/>
      <c r="U22" s="590"/>
      <c r="V22" s="590"/>
      <c r="W22" s="590"/>
      <c r="X22" s="591"/>
    </row>
    <row r="23" spans="1:24" s="553" customFormat="1" ht="23.25" thickBot="1">
      <c r="A23" s="551" t="s">
        <v>710</v>
      </c>
      <c r="B23" s="552" t="s">
        <v>163</v>
      </c>
      <c r="C23" s="609" t="s">
        <v>771</v>
      </c>
      <c r="D23" s="610" t="s">
        <v>470</v>
      </c>
      <c r="E23" s="552"/>
      <c r="F23" s="611" t="s">
        <v>533</v>
      </c>
      <c r="P23" s="566"/>
      <c r="Q23" s="592"/>
      <c r="R23" s="592"/>
      <c r="S23" s="592"/>
      <c r="T23" s="592"/>
      <c r="U23" s="592"/>
      <c r="V23" s="592"/>
      <c r="W23" s="592"/>
      <c r="X23" s="593"/>
    </row>
    <row r="24" spans="1:24">
      <c r="A24" s="286" t="s">
        <v>693</v>
      </c>
      <c r="B24" s="260">
        <v>45</v>
      </c>
      <c r="C24" s="546">
        <v>766.43</v>
      </c>
      <c r="D24" s="519" t="s">
        <v>772</v>
      </c>
      <c r="E24" s="364"/>
      <c r="F24" s="512">
        <f t="shared" ref="F24:F32" si="1">C24/B24</f>
        <v>17.031777777777776</v>
      </c>
      <c r="P24" s="594" t="s">
        <v>165</v>
      </c>
      <c r="Q24" s="558"/>
      <c r="R24" s="592"/>
      <c r="S24" s="592"/>
      <c r="T24" s="592"/>
      <c r="U24" s="592"/>
      <c r="V24" s="592"/>
      <c r="W24" s="592"/>
      <c r="X24" s="593"/>
    </row>
    <row r="25" spans="1:24">
      <c r="A25" s="286" t="s">
        <v>702</v>
      </c>
      <c r="B25" s="260">
        <v>75</v>
      </c>
      <c r="C25" s="546">
        <v>892.08500000000004</v>
      </c>
      <c r="D25" s="519" t="s">
        <v>772</v>
      </c>
      <c r="E25" s="364"/>
      <c r="F25" s="512">
        <f t="shared" si="1"/>
        <v>11.894466666666666</v>
      </c>
      <c r="P25" s="595" t="s">
        <v>166</v>
      </c>
      <c r="Q25" s="559">
        <v>0.97201358508964386</v>
      </c>
      <c r="R25" s="592"/>
      <c r="S25" s="592"/>
      <c r="T25" s="592"/>
      <c r="U25" s="592"/>
      <c r="V25" s="592"/>
      <c r="W25" s="592"/>
      <c r="X25" s="593"/>
    </row>
    <row r="26" spans="1:24">
      <c r="A26" s="286" t="s">
        <v>703</v>
      </c>
      <c r="B26" s="260">
        <v>105</v>
      </c>
      <c r="C26" s="546">
        <v>1017.74</v>
      </c>
      <c r="D26" s="519" t="s">
        <v>772</v>
      </c>
      <c r="E26" s="364"/>
      <c r="F26" s="512">
        <f t="shared" si="1"/>
        <v>9.6927619047619054</v>
      </c>
      <c r="P26" s="595" t="s">
        <v>167</v>
      </c>
      <c r="Q26" s="559">
        <v>0.94481040959882234</v>
      </c>
      <c r="R26" s="592"/>
      <c r="S26" s="592"/>
      <c r="T26" s="592"/>
      <c r="U26" s="592"/>
      <c r="V26" s="592"/>
      <c r="W26" s="592"/>
      <c r="X26" s="593"/>
    </row>
    <row r="27" spans="1:24">
      <c r="A27" s="286" t="s">
        <v>704</v>
      </c>
      <c r="B27" s="260">
        <v>135</v>
      </c>
      <c r="C27" s="546">
        <v>1047.73</v>
      </c>
      <c r="D27" s="519" t="s">
        <v>772</v>
      </c>
      <c r="E27" s="364"/>
      <c r="F27" s="512">
        <f t="shared" si="1"/>
        <v>7.7609629629629628</v>
      </c>
      <c r="P27" s="595" t="s">
        <v>168</v>
      </c>
      <c r="Q27" s="559">
        <v>0.91721561439823351</v>
      </c>
      <c r="R27" s="592"/>
      <c r="S27" s="592"/>
      <c r="T27" s="592"/>
      <c r="U27" s="592"/>
      <c r="V27" s="592"/>
      <c r="W27" s="592"/>
      <c r="X27" s="593"/>
    </row>
    <row r="28" spans="1:24">
      <c r="A28" s="286" t="s">
        <v>705</v>
      </c>
      <c r="B28" s="260">
        <v>165</v>
      </c>
      <c r="C28" s="138">
        <f>Q$38+B28*Q$39</f>
        <v>1173.3850000000002</v>
      </c>
      <c r="D28" s="519" t="s">
        <v>772</v>
      </c>
      <c r="E28" s="364"/>
      <c r="F28" s="512">
        <f t="shared" si="1"/>
        <v>7.1114242424242438</v>
      </c>
      <c r="P28" s="595" t="s">
        <v>169</v>
      </c>
      <c r="Q28" s="559">
        <v>37.050895181493267</v>
      </c>
      <c r="R28" s="592"/>
      <c r="S28" s="592"/>
      <c r="T28" s="592"/>
      <c r="U28" s="592"/>
      <c r="V28" s="592"/>
      <c r="W28" s="592"/>
      <c r="X28" s="593"/>
    </row>
    <row r="29" spans="1:24" ht="12" thickBot="1">
      <c r="A29" s="286" t="s">
        <v>706</v>
      </c>
      <c r="B29" s="260">
        <v>195</v>
      </c>
      <c r="C29" s="138">
        <f>Q$38+B29*Q$39</f>
        <v>1270.3405000000002</v>
      </c>
      <c r="D29" s="519" t="s">
        <v>772</v>
      </c>
      <c r="E29" s="364"/>
      <c r="F29" s="512">
        <f t="shared" si="1"/>
        <v>6.5145666666666679</v>
      </c>
      <c r="P29" s="596" t="s">
        <v>170</v>
      </c>
      <c r="Q29" s="560">
        <v>4</v>
      </c>
      <c r="R29" s="592"/>
      <c r="S29" s="592"/>
      <c r="T29" s="592"/>
      <c r="U29" s="592"/>
      <c r="V29" s="592"/>
      <c r="W29" s="592"/>
      <c r="X29" s="593"/>
    </row>
    <row r="30" spans="1:24">
      <c r="A30" s="286" t="s">
        <v>736</v>
      </c>
      <c r="B30" s="260">
        <v>225</v>
      </c>
      <c r="C30" s="138">
        <f>Q$38+B30*Q$39</f>
        <v>1367.2960000000003</v>
      </c>
      <c r="D30" s="519" t="s">
        <v>772</v>
      </c>
      <c r="E30" s="364"/>
      <c r="F30" s="512">
        <f t="shared" si="1"/>
        <v>6.076871111111112</v>
      </c>
      <c r="P30" s="566"/>
      <c r="Q30" s="592"/>
      <c r="R30" s="592"/>
      <c r="S30" s="592"/>
      <c r="T30" s="592"/>
      <c r="U30" s="592"/>
      <c r="V30" s="592"/>
      <c r="W30" s="592"/>
      <c r="X30" s="593"/>
    </row>
    <row r="31" spans="1:24" ht="12" thickBot="1">
      <c r="A31" s="286" t="s">
        <v>707</v>
      </c>
      <c r="B31" s="260">
        <v>255</v>
      </c>
      <c r="C31" s="138">
        <f>Q$38+B31*Q$39</f>
        <v>1464.2515000000003</v>
      </c>
      <c r="D31" s="519" t="s">
        <v>772</v>
      </c>
      <c r="E31" s="364"/>
      <c r="F31" s="512">
        <f t="shared" si="1"/>
        <v>5.7421627450980406</v>
      </c>
      <c r="P31" s="566" t="s">
        <v>171</v>
      </c>
      <c r="Q31" s="592"/>
      <c r="R31" s="592"/>
      <c r="S31" s="592"/>
      <c r="T31" s="592"/>
      <c r="U31" s="592"/>
      <c r="V31" s="592"/>
      <c r="W31" s="592"/>
      <c r="X31" s="593"/>
    </row>
    <row r="32" spans="1:24" ht="12" thickBot="1">
      <c r="A32" s="287" t="s">
        <v>708</v>
      </c>
      <c r="B32" s="288">
        <v>285</v>
      </c>
      <c r="C32" s="612">
        <f>Q$38+B32*Q$39</f>
        <v>1561.2070000000003</v>
      </c>
      <c r="D32" s="613" t="s">
        <v>772</v>
      </c>
      <c r="E32" s="513"/>
      <c r="F32" s="514">
        <f t="shared" si="1"/>
        <v>5.4779192982456149</v>
      </c>
      <c r="P32" s="597"/>
      <c r="Q32" s="561" t="s">
        <v>175</v>
      </c>
      <c r="R32" s="561" t="s">
        <v>176</v>
      </c>
      <c r="S32" s="561" t="s">
        <v>177</v>
      </c>
      <c r="T32" s="561" t="s">
        <v>178</v>
      </c>
      <c r="U32" s="561" t="s">
        <v>179</v>
      </c>
      <c r="V32" s="592"/>
      <c r="W32" s="592"/>
      <c r="X32" s="593"/>
    </row>
    <row r="33" spans="1:24">
      <c r="A33" s="260"/>
      <c r="B33" s="260"/>
      <c r="C33" s="138"/>
      <c r="D33" s="519"/>
      <c r="E33" s="364"/>
      <c r="F33" s="364"/>
      <c r="P33" s="595" t="s">
        <v>172</v>
      </c>
      <c r="Q33" s="559">
        <v>1</v>
      </c>
      <c r="R33" s="559">
        <v>47001.84490125002</v>
      </c>
      <c r="S33" s="559">
        <v>47001.84490125002</v>
      </c>
      <c r="T33" s="559">
        <v>34.238717944123771</v>
      </c>
      <c r="U33" s="559">
        <v>2.7986414910356163E-2</v>
      </c>
      <c r="V33" s="592"/>
      <c r="W33" s="592"/>
      <c r="X33" s="593"/>
    </row>
    <row r="34" spans="1:24" s="260" customFormat="1">
      <c r="C34" s="138"/>
      <c r="D34" s="519"/>
      <c r="E34" s="364"/>
      <c r="F34" s="364"/>
      <c r="P34" s="595" t="s">
        <v>173</v>
      </c>
      <c r="Q34" s="559">
        <v>2</v>
      </c>
      <c r="R34" s="559">
        <v>2745.537667500002</v>
      </c>
      <c r="S34" s="559">
        <v>1372.768833750001</v>
      </c>
      <c r="T34" s="559"/>
      <c r="U34" s="559"/>
      <c r="V34" s="592"/>
      <c r="W34" s="592"/>
      <c r="X34" s="593"/>
    </row>
    <row r="35" spans="1:24" s="260" customFormat="1">
      <c r="C35" s="138"/>
      <c r="D35" s="519"/>
      <c r="E35" s="364"/>
      <c r="F35" s="364"/>
      <c r="P35" s="595" t="s">
        <v>50</v>
      </c>
      <c r="Q35" s="559">
        <v>3</v>
      </c>
      <c r="R35" s="559">
        <v>49747.382568750021</v>
      </c>
      <c r="S35" s="559"/>
      <c r="T35" s="559"/>
      <c r="U35" s="559"/>
      <c r="V35" s="592"/>
      <c r="W35" s="592"/>
      <c r="X35" s="593"/>
    </row>
    <row r="36" spans="1:24" s="260" customFormat="1">
      <c r="C36" s="138"/>
      <c r="D36" s="519"/>
      <c r="E36" s="364"/>
      <c r="F36" s="364"/>
      <c r="P36" s="566"/>
      <c r="Q36" s="592"/>
      <c r="R36" s="592"/>
      <c r="S36" s="592"/>
      <c r="T36" s="592"/>
      <c r="U36" s="592"/>
      <c r="V36" s="592"/>
      <c r="W36" s="592"/>
      <c r="X36" s="593"/>
    </row>
    <row r="37" spans="1:24" s="260" customFormat="1">
      <c r="C37" s="138"/>
      <c r="D37" s="519"/>
      <c r="E37" s="364"/>
      <c r="F37" s="364"/>
      <c r="P37" s="614"/>
      <c r="Q37" s="608" t="s">
        <v>180</v>
      </c>
      <c r="R37" s="608" t="s">
        <v>169</v>
      </c>
      <c r="S37" s="608" t="s">
        <v>181</v>
      </c>
      <c r="T37" s="608" t="s">
        <v>182</v>
      </c>
      <c r="U37" s="608" t="s">
        <v>183</v>
      </c>
      <c r="V37" s="608" t="s">
        <v>184</v>
      </c>
      <c r="W37" s="608" t="s">
        <v>185</v>
      </c>
      <c r="X37" s="615" t="s">
        <v>186</v>
      </c>
    </row>
    <row r="38" spans="1:24" s="260" customFormat="1">
      <c r="C38" s="138"/>
      <c r="D38" s="519"/>
      <c r="E38" s="364"/>
      <c r="F38" s="364"/>
      <c r="P38" s="595" t="s">
        <v>174</v>
      </c>
      <c r="Q38" s="559">
        <v>640.12975000000006</v>
      </c>
      <c r="R38" s="559">
        <v>53.048808744282866</v>
      </c>
      <c r="S38" s="559">
        <v>12.066807250765789</v>
      </c>
      <c r="T38" s="559">
        <v>6.7978131608443029E-3</v>
      </c>
      <c r="U38" s="559">
        <v>411.87914824645418</v>
      </c>
      <c r="V38" s="559">
        <v>868.38035175354594</v>
      </c>
      <c r="W38" s="559">
        <v>411.87914824645418</v>
      </c>
      <c r="X38" s="599">
        <v>868.38035175354594</v>
      </c>
    </row>
    <row r="39" spans="1:24" ht="12" thickBot="1">
      <c r="A39" s="260"/>
      <c r="B39" s="260"/>
      <c r="C39" s="138"/>
      <c r="D39" s="519"/>
      <c r="E39" s="364"/>
      <c r="F39" s="364"/>
      <c r="P39" s="596" t="s">
        <v>292</v>
      </c>
      <c r="Q39" s="560">
        <v>3.2318500000000006</v>
      </c>
      <c r="R39" s="560">
        <v>0.55232213502025573</v>
      </c>
      <c r="S39" s="560">
        <v>5.8513859848862957</v>
      </c>
      <c r="T39" s="560">
        <v>2.7986414910356167E-2</v>
      </c>
      <c r="U39" s="560">
        <v>0.85539965805404528</v>
      </c>
      <c r="V39" s="560">
        <v>5.6083003419459558</v>
      </c>
      <c r="W39" s="560">
        <v>0.85539965805404528</v>
      </c>
      <c r="X39" s="600">
        <v>5.6083003419459558</v>
      </c>
    </row>
    <row r="40" spans="1:24" s="71" customFormat="1">
      <c r="A40" s="71" t="s">
        <v>792</v>
      </c>
      <c r="B40" s="477" t="s">
        <v>794</v>
      </c>
    </row>
    <row r="41" spans="1:24" ht="12" thickBot="1"/>
    <row r="42" spans="1:24" s="342" customFormat="1" ht="23.25" thickBot="1">
      <c r="A42" s="601" t="s">
        <v>710</v>
      </c>
      <c r="B42" s="602" t="s">
        <v>163</v>
      </c>
      <c r="C42" s="603" t="s">
        <v>771</v>
      </c>
      <c r="D42" s="606" t="s">
        <v>470</v>
      </c>
      <c r="E42" s="604"/>
      <c r="F42" s="605" t="s">
        <v>533</v>
      </c>
      <c r="P42" s="589" t="s">
        <v>164</v>
      </c>
      <c r="Q42" s="590"/>
      <c r="R42" s="590"/>
      <c r="S42" s="590"/>
      <c r="T42" s="590"/>
      <c r="U42" s="590"/>
      <c r="V42" s="590"/>
      <c r="W42" s="590"/>
      <c r="X42" s="591"/>
    </row>
    <row r="43" spans="1:24" ht="12" thickBot="1">
      <c r="A43" s="286" t="s">
        <v>693</v>
      </c>
      <c r="B43" s="360">
        <v>45</v>
      </c>
      <c r="C43" s="510">
        <f>Q$58+B43*Q$59</f>
        <v>928.56000000000006</v>
      </c>
      <c r="D43" s="515" t="s">
        <v>772</v>
      </c>
      <c r="E43" s="364"/>
      <c r="F43" s="512">
        <f t="shared" ref="F43:F57" si="2">C43/B43</f>
        <v>20.634666666666668</v>
      </c>
      <c r="P43" s="566"/>
      <c r="Q43" s="592"/>
      <c r="R43" s="592"/>
      <c r="S43" s="592"/>
      <c r="T43" s="592"/>
      <c r="U43" s="592"/>
      <c r="V43" s="592"/>
      <c r="W43" s="592"/>
      <c r="X43" s="593"/>
    </row>
    <row r="44" spans="1:24">
      <c r="A44" s="286" t="s">
        <v>702</v>
      </c>
      <c r="B44" s="360">
        <v>75</v>
      </c>
      <c r="C44" s="564">
        <v>1009.26</v>
      </c>
      <c r="D44" s="515" t="s">
        <v>772</v>
      </c>
      <c r="E44" s="364"/>
      <c r="F44" s="512">
        <f t="shared" si="2"/>
        <v>13.456799999999999</v>
      </c>
      <c r="P44" s="594" t="s">
        <v>165</v>
      </c>
      <c r="Q44" s="558"/>
      <c r="R44" s="592"/>
      <c r="S44" s="592"/>
      <c r="T44" s="592"/>
      <c r="U44" s="592"/>
      <c r="V44" s="592"/>
      <c r="W44" s="592"/>
      <c r="X44" s="593"/>
    </row>
    <row r="45" spans="1:24">
      <c r="A45" s="286" t="s">
        <v>703</v>
      </c>
      <c r="B45" s="360">
        <v>105</v>
      </c>
      <c r="C45" s="564">
        <v>1089.96</v>
      </c>
      <c r="D45" s="515" t="s">
        <v>772</v>
      </c>
      <c r="E45" s="364"/>
      <c r="F45" s="512">
        <f t="shared" si="2"/>
        <v>10.380571428571429</v>
      </c>
      <c r="P45" s="595" t="s">
        <v>166</v>
      </c>
      <c r="Q45" s="559">
        <v>1</v>
      </c>
      <c r="R45" s="592"/>
      <c r="S45" s="592"/>
      <c r="T45" s="592"/>
      <c r="U45" s="592"/>
      <c r="V45" s="592"/>
      <c r="W45" s="592"/>
      <c r="X45" s="593"/>
    </row>
    <row r="46" spans="1:24">
      <c r="A46" s="286" t="s">
        <v>704</v>
      </c>
      <c r="B46" s="360">
        <v>135</v>
      </c>
      <c r="C46" s="510">
        <f t="shared" ref="C46:C57" si="3">Q$58+B46*Q$59</f>
        <v>1170.6600000000001</v>
      </c>
      <c r="D46" s="515" t="s">
        <v>772</v>
      </c>
      <c r="E46" s="364"/>
      <c r="F46" s="512">
        <f t="shared" si="2"/>
        <v>8.6715555555555568</v>
      </c>
      <c r="P46" s="595" t="s">
        <v>167</v>
      </c>
      <c r="Q46" s="559">
        <v>1</v>
      </c>
      <c r="R46" s="592"/>
      <c r="S46" s="592"/>
      <c r="T46" s="592"/>
      <c r="U46" s="592"/>
      <c r="V46" s="592"/>
      <c r="W46" s="592"/>
      <c r="X46" s="593"/>
    </row>
    <row r="47" spans="1:24">
      <c r="A47" s="286" t="s">
        <v>705</v>
      </c>
      <c r="B47" s="360">
        <v>165</v>
      </c>
      <c r="C47" s="510">
        <f t="shared" si="3"/>
        <v>1251.3600000000001</v>
      </c>
      <c r="D47" s="515" t="s">
        <v>772</v>
      </c>
      <c r="E47" s="364"/>
      <c r="F47" s="512">
        <f t="shared" si="2"/>
        <v>7.5840000000000005</v>
      </c>
      <c r="P47" s="595" t="s">
        <v>168</v>
      </c>
      <c r="Q47" s="559">
        <v>65535</v>
      </c>
      <c r="R47" s="592"/>
      <c r="S47" s="592"/>
      <c r="T47" s="592"/>
      <c r="U47" s="592"/>
      <c r="V47" s="592"/>
      <c r="W47" s="592"/>
      <c r="X47" s="593"/>
    </row>
    <row r="48" spans="1:24">
      <c r="A48" s="286" t="s">
        <v>706</v>
      </c>
      <c r="B48" s="360">
        <v>195</v>
      </c>
      <c r="C48" s="510">
        <f t="shared" si="3"/>
        <v>1332.0600000000004</v>
      </c>
      <c r="D48" s="515" t="s">
        <v>772</v>
      </c>
      <c r="E48" s="364"/>
      <c r="F48" s="512">
        <f t="shared" si="2"/>
        <v>6.8310769230769255</v>
      </c>
      <c r="P48" s="595" t="s">
        <v>169</v>
      </c>
      <c r="Q48" s="559">
        <v>0</v>
      </c>
      <c r="R48" s="592"/>
      <c r="S48" s="592"/>
      <c r="T48" s="592"/>
      <c r="U48" s="592"/>
      <c r="V48" s="592"/>
      <c r="W48" s="592"/>
      <c r="X48" s="593"/>
    </row>
    <row r="49" spans="1:24" ht="12" thickBot="1">
      <c r="A49" s="286" t="s">
        <v>736</v>
      </c>
      <c r="B49" s="360">
        <v>225</v>
      </c>
      <c r="C49" s="510">
        <f t="shared" si="3"/>
        <v>1412.7600000000002</v>
      </c>
      <c r="D49" s="515" t="s">
        <v>772</v>
      </c>
      <c r="E49" s="364"/>
      <c r="F49" s="512">
        <f t="shared" si="2"/>
        <v>6.2789333333333346</v>
      </c>
      <c r="P49" s="596" t="s">
        <v>170</v>
      </c>
      <c r="Q49" s="560">
        <v>2</v>
      </c>
      <c r="R49" s="592"/>
      <c r="S49" s="592"/>
      <c r="T49" s="592"/>
      <c r="U49" s="592"/>
      <c r="V49" s="592"/>
      <c r="W49" s="592"/>
      <c r="X49" s="593"/>
    </row>
    <row r="50" spans="1:24">
      <c r="A50" s="286" t="s">
        <v>707</v>
      </c>
      <c r="B50" s="360">
        <v>255</v>
      </c>
      <c r="C50" s="510">
        <f t="shared" si="3"/>
        <v>1493.4600000000003</v>
      </c>
      <c r="D50" s="515" t="s">
        <v>772</v>
      </c>
      <c r="E50" s="364"/>
      <c r="F50" s="512">
        <f t="shared" si="2"/>
        <v>5.8567058823529425</v>
      </c>
      <c r="P50" s="566"/>
      <c r="Q50" s="592"/>
      <c r="R50" s="592"/>
      <c r="S50" s="592"/>
      <c r="T50" s="592"/>
      <c r="U50" s="592"/>
      <c r="V50" s="592"/>
      <c r="W50" s="592"/>
      <c r="X50" s="593"/>
    </row>
    <row r="51" spans="1:24" ht="12" thickBot="1">
      <c r="A51" s="286" t="s">
        <v>708</v>
      </c>
      <c r="B51" s="360">
        <v>285</v>
      </c>
      <c r="C51" s="510">
        <f t="shared" si="3"/>
        <v>1574.1600000000003</v>
      </c>
      <c r="D51" s="515" t="s">
        <v>772</v>
      </c>
      <c r="E51" s="364"/>
      <c r="F51" s="512">
        <f t="shared" si="2"/>
        <v>5.5233684210526324</v>
      </c>
      <c r="P51" s="566" t="s">
        <v>171</v>
      </c>
      <c r="Q51" s="592"/>
      <c r="R51" s="592"/>
      <c r="S51" s="592"/>
      <c r="T51" s="592"/>
      <c r="U51" s="592"/>
      <c r="V51" s="592"/>
      <c r="W51" s="592"/>
      <c r="X51" s="593"/>
    </row>
    <row r="52" spans="1:24">
      <c r="A52" s="286" t="s">
        <v>739</v>
      </c>
      <c r="B52" s="360">
        <v>350</v>
      </c>
      <c r="C52" s="510">
        <f t="shared" si="3"/>
        <v>1749.0100000000004</v>
      </c>
      <c r="D52" s="515" t="s">
        <v>772</v>
      </c>
      <c r="E52" s="364"/>
      <c r="F52" s="512">
        <f t="shared" si="2"/>
        <v>4.9971714285714297</v>
      </c>
      <c r="P52" s="597"/>
      <c r="Q52" s="561" t="s">
        <v>175</v>
      </c>
      <c r="R52" s="561" t="s">
        <v>176</v>
      </c>
      <c r="S52" s="561" t="s">
        <v>177</v>
      </c>
      <c r="T52" s="561" t="s">
        <v>178</v>
      </c>
      <c r="U52" s="561" t="s">
        <v>179</v>
      </c>
      <c r="V52" s="592"/>
      <c r="W52" s="592"/>
      <c r="X52" s="593"/>
    </row>
    <row r="53" spans="1:24">
      <c r="A53" s="286" t="s">
        <v>740</v>
      </c>
      <c r="B53" s="360">
        <v>450</v>
      </c>
      <c r="C53" s="510">
        <f t="shared" si="3"/>
        <v>2018.0100000000007</v>
      </c>
      <c r="D53" s="515" t="s">
        <v>772</v>
      </c>
      <c r="E53" s="364"/>
      <c r="F53" s="512">
        <f t="shared" si="2"/>
        <v>4.4844666666666679</v>
      </c>
      <c r="P53" s="595" t="s">
        <v>172</v>
      </c>
      <c r="Q53" s="559">
        <v>1</v>
      </c>
      <c r="R53" s="559">
        <v>3256.2450000000035</v>
      </c>
      <c r="S53" s="559">
        <v>3256.2450000000035</v>
      </c>
      <c r="T53" s="559" t="e">
        <v>#NUM!</v>
      </c>
      <c r="U53" s="559" t="e">
        <v>#NUM!</v>
      </c>
      <c r="V53" s="592"/>
      <c r="W53" s="592"/>
      <c r="X53" s="593"/>
    </row>
    <row r="54" spans="1:24">
      <c r="A54" s="286" t="s">
        <v>741</v>
      </c>
      <c r="B54" s="360">
        <v>550</v>
      </c>
      <c r="C54" s="510">
        <f t="shared" si="3"/>
        <v>2287.0100000000007</v>
      </c>
      <c r="D54" s="515" t="s">
        <v>772</v>
      </c>
      <c r="E54" s="364"/>
      <c r="F54" s="512">
        <f t="shared" si="2"/>
        <v>4.1582000000000008</v>
      </c>
      <c r="P54" s="595" t="s">
        <v>173</v>
      </c>
      <c r="Q54" s="559">
        <v>0</v>
      </c>
      <c r="R54" s="559">
        <v>0</v>
      </c>
      <c r="S54" s="559">
        <v>65535</v>
      </c>
      <c r="T54" s="559"/>
      <c r="U54" s="559"/>
      <c r="V54" s="592"/>
      <c r="W54" s="592"/>
      <c r="X54" s="593"/>
    </row>
    <row r="55" spans="1:24" ht="12" thickBot="1">
      <c r="A55" s="286" t="s">
        <v>742</v>
      </c>
      <c r="B55" s="360">
        <v>650</v>
      </c>
      <c r="C55" s="510">
        <f t="shared" si="3"/>
        <v>2556.0100000000011</v>
      </c>
      <c r="D55" s="515" t="s">
        <v>772</v>
      </c>
      <c r="E55" s="364"/>
      <c r="F55" s="512">
        <f t="shared" si="2"/>
        <v>3.9323230769230788</v>
      </c>
      <c r="P55" s="596" t="s">
        <v>50</v>
      </c>
      <c r="Q55" s="560">
        <v>1</v>
      </c>
      <c r="R55" s="560">
        <v>3256.2450000000035</v>
      </c>
      <c r="S55" s="560"/>
      <c r="T55" s="560"/>
      <c r="U55" s="560"/>
      <c r="V55" s="592"/>
      <c r="W55" s="592"/>
      <c r="X55" s="593"/>
    </row>
    <row r="56" spans="1:24" ht="12" thickBot="1">
      <c r="A56" s="286" t="s">
        <v>743</v>
      </c>
      <c r="B56" s="360">
        <v>750</v>
      </c>
      <c r="C56" s="510">
        <f t="shared" si="3"/>
        <v>2825.0100000000011</v>
      </c>
      <c r="D56" s="515" t="s">
        <v>772</v>
      </c>
      <c r="E56" s="364"/>
      <c r="F56" s="512">
        <f t="shared" si="2"/>
        <v>3.7666800000000014</v>
      </c>
      <c r="P56" s="566"/>
      <c r="Q56" s="592"/>
      <c r="R56" s="592"/>
      <c r="S56" s="592"/>
      <c r="T56" s="592"/>
      <c r="U56" s="592"/>
      <c r="V56" s="592"/>
      <c r="W56" s="592"/>
      <c r="X56" s="593"/>
    </row>
    <row r="57" spans="1:24" ht="12" thickBot="1">
      <c r="A57" s="287" t="s">
        <v>744</v>
      </c>
      <c r="B57" s="361">
        <v>850</v>
      </c>
      <c r="C57" s="511">
        <f t="shared" si="3"/>
        <v>3094.0100000000011</v>
      </c>
      <c r="D57" s="516" t="s">
        <v>772</v>
      </c>
      <c r="E57" s="513"/>
      <c r="F57" s="514">
        <f t="shared" si="2"/>
        <v>3.6400117647058838</v>
      </c>
      <c r="P57" s="597"/>
      <c r="Q57" s="561" t="s">
        <v>180</v>
      </c>
      <c r="R57" s="561" t="s">
        <v>169</v>
      </c>
      <c r="S57" s="561" t="s">
        <v>181</v>
      </c>
      <c r="T57" s="561" t="s">
        <v>182</v>
      </c>
      <c r="U57" s="561" t="s">
        <v>183</v>
      </c>
      <c r="V57" s="561" t="s">
        <v>184</v>
      </c>
      <c r="W57" s="561" t="s">
        <v>185</v>
      </c>
      <c r="X57" s="598" t="s">
        <v>186</v>
      </c>
    </row>
    <row r="58" spans="1:24">
      <c r="P58" s="595" t="s">
        <v>174</v>
      </c>
      <c r="Q58" s="559">
        <v>807.51</v>
      </c>
      <c r="R58" s="559">
        <v>0</v>
      </c>
      <c r="S58" s="559">
        <v>65535</v>
      </c>
      <c r="T58" s="559" t="e">
        <v>#NUM!</v>
      </c>
      <c r="U58" s="559">
        <v>807.51</v>
      </c>
      <c r="V58" s="559">
        <v>807.51</v>
      </c>
      <c r="W58" s="559">
        <v>807.51</v>
      </c>
      <c r="X58" s="599">
        <v>807.51</v>
      </c>
    </row>
    <row r="59" spans="1:24" ht="12" thickBot="1">
      <c r="P59" s="596" t="s">
        <v>292</v>
      </c>
      <c r="Q59" s="560">
        <v>2.6900000000000013</v>
      </c>
      <c r="R59" s="560">
        <v>0</v>
      </c>
      <c r="S59" s="560">
        <v>65535</v>
      </c>
      <c r="T59" s="560" t="e">
        <v>#NUM!</v>
      </c>
      <c r="U59" s="560">
        <v>2.6900000000000013</v>
      </c>
      <c r="V59" s="560">
        <v>2.6900000000000013</v>
      </c>
      <c r="W59" s="560">
        <v>2.6900000000000013</v>
      </c>
      <c r="X59" s="600">
        <v>2.6900000000000013</v>
      </c>
    </row>
    <row r="60" spans="1:24" ht="12" thickBot="1">
      <c r="A60" s="475" t="s">
        <v>766</v>
      </c>
      <c r="B60" s="476">
        <v>1425.53558685446</v>
      </c>
    </row>
  </sheetData>
  <mergeCells count="4">
    <mergeCell ref="A1:X1"/>
    <mergeCell ref="A3:X3"/>
    <mergeCell ref="A4:X4"/>
    <mergeCell ref="A2:X2"/>
  </mergeCells>
  <pageMargins left="0.7" right="0.7" top="0.75" bottom="0.75" header="0.3" footer="0.3"/>
  <pageSetup scale="57" fitToHeight="2" orientation="landscape" r:id="rId1"/>
  <headerFooter>
    <oddFooter>&amp;R&amp;F&amp;A</oddFooter>
  </headerFooter>
  <customProperties>
    <customPr name="_pios_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3"/>
  <sheetViews>
    <sheetView workbookViewId="0">
      <selection activeCell="C19" sqref="C19"/>
    </sheetView>
  </sheetViews>
  <sheetFormatPr defaultColWidth="8.85546875" defaultRowHeight="11.25"/>
  <cols>
    <col min="1" max="1" width="8.85546875" style="67"/>
    <col min="2" max="2" width="12.28515625" style="67" customWidth="1"/>
    <col min="3" max="3" width="9.85546875" style="67" bestFit="1" customWidth="1"/>
    <col min="4" max="4" width="8.5703125" style="67" customWidth="1"/>
    <col min="5" max="7" width="12.28515625" style="67" customWidth="1"/>
    <col min="8" max="8" width="11.7109375" style="67" bestFit="1" customWidth="1"/>
    <col min="9" max="9" width="9.85546875" style="67" bestFit="1" customWidth="1"/>
    <col min="10" max="10" width="5.42578125" style="67" bestFit="1" customWidth="1"/>
    <col min="11" max="11" width="9" style="67" bestFit="1" customWidth="1"/>
    <col min="12" max="18" width="12.28515625" style="67" customWidth="1"/>
    <col min="19" max="16384" width="8.85546875" style="67"/>
  </cols>
  <sheetData>
    <row r="1" spans="1:18" ht="15">
      <c r="A1" s="1118" t="str">
        <f>'JAP-5 Summary (Base Revenue)'!A1:G1</f>
        <v>Puget Sound Energy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  <c r="P1" s="1131"/>
      <c r="Q1" s="1131"/>
      <c r="R1" s="1131"/>
    </row>
    <row r="2" spans="1:18">
      <c r="A2" s="1118" t="s">
        <v>778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</row>
    <row r="3" spans="1:18" ht="15">
      <c r="A3" s="1119" t="str">
        <f>'JAP-5 Summary (Base Revenue)'!A4:G4</f>
        <v>2019 Greneral Rate Case (GRC)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  <c r="Q3" s="1132"/>
      <c r="R3" s="1132"/>
    </row>
    <row r="4" spans="1:18" ht="15">
      <c r="A4" s="1119" t="str">
        <f>'JAP-5 Summary (Base Revenue)'!A5:G5</f>
        <v>Test Year Ending December 31, 2018</v>
      </c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</row>
    <row r="6" spans="1:18" ht="56.25">
      <c r="B6" s="258" t="s">
        <v>363</v>
      </c>
      <c r="C6" s="258" t="s">
        <v>364</v>
      </c>
      <c r="D6" s="258" t="s">
        <v>365</v>
      </c>
      <c r="E6" s="258" t="s">
        <v>368</v>
      </c>
      <c r="F6" s="258" t="s">
        <v>432</v>
      </c>
    </row>
    <row r="7" spans="1:18">
      <c r="B7" s="419">
        <f>'WP7 Condensed Sch. Level Costs'!M175</f>
        <v>1090.6398333333332</v>
      </c>
      <c r="C7" s="841">
        <f>SUM('WP7 Condensed Sch. Level Costs'!M8:M180)</f>
        <v>15141.110750000002</v>
      </c>
      <c r="D7" s="545">
        <f>B7/C7</f>
        <v>7.2031692478924186E-2</v>
      </c>
      <c r="E7" s="420">
        <f>'JAP-5 Classification of Costs'!J45</f>
        <v>1093271.5830782836</v>
      </c>
      <c r="F7" s="499">
        <f>E13</f>
        <v>556.08839544154216</v>
      </c>
    </row>
    <row r="8" spans="1:18">
      <c r="B8" s="295"/>
      <c r="C8" s="260"/>
      <c r="D8" s="289"/>
      <c r="E8" s="290"/>
      <c r="F8" s="296"/>
    </row>
    <row r="10" spans="1:18">
      <c r="B10" s="1147" t="s">
        <v>427</v>
      </c>
      <c r="C10" s="1147"/>
      <c r="D10" s="1147"/>
      <c r="E10" s="1147"/>
      <c r="F10" s="1147"/>
      <c r="G10" s="1147"/>
    </row>
    <row r="11" spans="1:18" ht="101.25">
      <c r="A11" s="535" t="s">
        <v>421</v>
      </c>
      <c r="B11" s="533" t="s">
        <v>422</v>
      </c>
      <c r="C11" s="293" t="s">
        <v>423</v>
      </c>
      <c r="D11" s="258" t="s">
        <v>360</v>
      </c>
      <c r="E11" s="258" t="s">
        <v>425</v>
      </c>
      <c r="F11" s="258" t="s">
        <v>430</v>
      </c>
      <c r="G11" s="258" t="s">
        <v>431</v>
      </c>
      <c r="H11" s="258" t="s">
        <v>426</v>
      </c>
      <c r="I11" s="258" t="s">
        <v>428</v>
      </c>
      <c r="J11" s="1082" t="s">
        <v>424</v>
      </c>
      <c r="K11" s="536" t="s">
        <v>429</v>
      </c>
      <c r="L11" s="258" t="s">
        <v>433</v>
      </c>
      <c r="M11" s="258" t="s">
        <v>435</v>
      </c>
      <c r="N11" s="258" t="s">
        <v>434</v>
      </c>
      <c r="O11" s="258" t="s">
        <v>436</v>
      </c>
      <c r="P11" s="258" t="s">
        <v>437</v>
      </c>
      <c r="Q11" s="258" t="s">
        <v>438</v>
      </c>
      <c r="R11" s="258" t="s">
        <v>439</v>
      </c>
    </row>
    <row r="12" spans="1:18">
      <c r="A12" s="963">
        <v>43102</v>
      </c>
      <c r="B12" s="964">
        <v>43102</v>
      </c>
      <c r="C12" s="534" t="s">
        <v>867</v>
      </c>
      <c r="D12" s="534" t="s">
        <v>361</v>
      </c>
      <c r="E12" s="965">
        <v>15982.788476675609</v>
      </c>
      <c r="F12" s="966">
        <f>IF(D12="Dark", F$7, E12)</f>
        <v>556.08839544154216</v>
      </c>
      <c r="G12" s="966">
        <f>E12-F12</f>
        <v>15426.700081234067</v>
      </c>
      <c r="H12" s="965">
        <v>1561.640213988519</v>
      </c>
      <c r="I12" s="966">
        <f>SUM(E12,H12)</f>
        <v>17544.428690664128</v>
      </c>
      <c r="J12" s="967">
        <f>IF(D12="Light",IF(I12&lt;B$7,0,I12-B$7),IF(I12&lt;C$7,0,I12-C$7))</f>
        <v>2403.3179406641266</v>
      </c>
      <c r="K12" s="968">
        <f>I12-J12</f>
        <v>15141.110750000002</v>
      </c>
      <c r="L12" s="1025">
        <f t="shared" ref="L12:L23" si="0">I12/I$25</f>
        <v>1</v>
      </c>
      <c r="M12" s="1020">
        <f>F12/$I12</f>
        <v>3.1696010468408815E-2</v>
      </c>
      <c r="N12" s="1020">
        <f>G12/$I12</f>
        <v>0.87929338442596516</v>
      </c>
      <c r="O12" s="1026">
        <f>H12/$I12</f>
        <v>8.9010605105625959E-2</v>
      </c>
      <c r="P12" s="1026">
        <f t="shared" ref="P12:P23" si="1">$L12*M12</f>
        <v>3.1696010468408815E-2</v>
      </c>
      <c r="Q12" s="1027">
        <f t="shared" ref="Q12:Q20" si="2">$L12*N12</f>
        <v>0.87929338442596516</v>
      </c>
      <c r="R12" s="1025">
        <f t="shared" ref="R12:R23" si="3">$L12*O12</f>
        <v>8.9010605105625959E-2</v>
      </c>
    </row>
    <row r="13" spans="1:18">
      <c r="A13" s="963">
        <v>43154</v>
      </c>
      <c r="B13" s="964">
        <v>43154</v>
      </c>
      <c r="C13" s="534" t="s">
        <v>868</v>
      </c>
      <c r="D13" s="534" t="s">
        <v>361</v>
      </c>
      <c r="E13" s="965">
        <v>556.08839544154216</v>
      </c>
      <c r="F13" s="966">
        <f t="shared" ref="F13:F23" si="4">IF(D13="Dark", F$7, E13)</f>
        <v>556.08839544154216</v>
      </c>
      <c r="G13" s="966">
        <f t="shared" ref="G13:G23" si="5">E13-F13</f>
        <v>0</v>
      </c>
      <c r="H13" s="965">
        <v>0</v>
      </c>
      <c r="I13" s="966">
        <f>SUM(E13,H13)</f>
        <v>556.08839544154216</v>
      </c>
      <c r="J13" s="967">
        <f>IF(D13="Light",IF(I13&lt;B$7,0,I13-B$7),IF(I13&lt;C$7,0,I13-C$7))</f>
        <v>0</v>
      </c>
      <c r="K13" s="968">
        <f>I13-J13</f>
        <v>556.08839544154216</v>
      </c>
      <c r="L13" s="1025">
        <f t="shared" si="0"/>
        <v>3.1696010468408815E-2</v>
      </c>
      <c r="M13" s="1020">
        <f>F13/$I13</f>
        <v>1</v>
      </c>
      <c r="N13" s="1020">
        <f t="shared" ref="N13:N20" si="6">G13/$I13</f>
        <v>0</v>
      </c>
      <c r="O13" s="1026">
        <f t="shared" ref="O13:O23" si="7">H13/$I13</f>
        <v>0</v>
      </c>
      <c r="P13" s="1026">
        <f t="shared" si="1"/>
        <v>3.1696010468408815E-2</v>
      </c>
      <c r="Q13" s="1027">
        <f t="shared" si="2"/>
        <v>0</v>
      </c>
      <c r="R13" s="1025">
        <f t="shared" si="3"/>
        <v>0</v>
      </c>
    </row>
    <row r="14" spans="1:18">
      <c r="A14" s="963">
        <v>43166</v>
      </c>
      <c r="B14" s="964">
        <v>43166</v>
      </c>
      <c r="C14" s="534" t="s">
        <v>868</v>
      </c>
      <c r="D14" s="534" t="s">
        <v>361</v>
      </c>
      <c r="E14" s="965">
        <v>556.08839544154216</v>
      </c>
      <c r="F14" s="966">
        <f t="shared" si="4"/>
        <v>556.08839544154216</v>
      </c>
      <c r="G14" s="966">
        <f t="shared" si="5"/>
        <v>0</v>
      </c>
      <c r="H14" s="965">
        <v>0</v>
      </c>
      <c r="I14" s="966">
        <f t="shared" ref="I14:I23" si="8">SUM(E14,H14)</f>
        <v>556.08839544154216</v>
      </c>
      <c r="J14" s="967">
        <f t="shared" ref="J14:J20" si="9">IF(D14="Light",IF(I14&lt;B$7,0,I14-B$7),IF(I14&lt;C$7,0,I14-C$7))</f>
        <v>0</v>
      </c>
      <c r="K14" s="968">
        <f t="shared" ref="K14:K23" si="10">I14-J14</f>
        <v>556.08839544154216</v>
      </c>
      <c r="L14" s="1025">
        <f t="shared" si="0"/>
        <v>3.1696010468408815E-2</v>
      </c>
      <c r="M14" s="1020">
        <f t="shared" ref="M14:M23" si="11">F14/$I14</f>
        <v>1</v>
      </c>
      <c r="N14" s="1020">
        <f t="shared" si="6"/>
        <v>0</v>
      </c>
      <c r="O14" s="1026">
        <f t="shared" si="7"/>
        <v>0</v>
      </c>
      <c r="P14" s="1026">
        <f t="shared" si="1"/>
        <v>3.1696010468408815E-2</v>
      </c>
      <c r="Q14" s="1027">
        <f t="shared" si="2"/>
        <v>0</v>
      </c>
      <c r="R14" s="1025">
        <f t="shared" si="3"/>
        <v>0</v>
      </c>
    </row>
    <row r="15" spans="1:18">
      <c r="A15" s="963">
        <v>43192</v>
      </c>
      <c r="B15" s="964">
        <v>43192</v>
      </c>
      <c r="C15" s="534" t="s">
        <v>868</v>
      </c>
      <c r="D15" s="534" t="s">
        <v>361</v>
      </c>
      <c r="E15" s="965">
        <v>556.08839544154216</v>
      </c>
      <c r="F15" s="966">
        <f t="shared" si="4"/>
        <v>556.08839544154216</v>
      </c>
      <c r="G15" s="966">
        <f t="shared" si="5"/>
        <v>0</v>
      </c>
      <c r="H15" s="965">
        <v>0</v>
      </c>
      <c r="I15" s="966">
        <f t="shared" si="8"/>
        <v>556.08839544154216</v>
      </c>
      <c r="J15" s="967">
        <f t="shared" si="9"/>
        <v>0</v>
      </c>
      <c r="K15" s="968">
        <f t="shared" si="10"/>
        <v>556.08839544154216</v>
      </c>
      <c r="L15" s="1025">
        <f t="shared" si="0"/>
        <v>3.1696010468408815E-2</v>
      </c>
      <c r="M15" s="1020">
        <f t="shared" si="11"/>
        <v>1</v>
      </c>
      <c r="N15" s="1020">
        <f t="shared" si="6"/>
        <v>0</v>
      </c>
      <c r="O15" s="1026">
        <f t="shared" si="7"/>
        <v>0</v>
      </c>
      <c r="P15" s="1026">
        <f t="shared" si="1"/>
        <v>3.1696010468408815E-2</v>
      </c>
      <c r="Q15" s="1027">
        <f t="shared" si="2"/>
        <v>0</v>
      </c>
      <c r="R15" s="1025">
        <f t="shared" si="3"/>
        <v>0</v>
      </c>
    </row>
    <row r="16" spans="1:18">
      <c r="A16" s="1006">
        <v>43234</v>
      </c>
      <c r="B16" s="1007">
        <v>43234</v>
      </c>
      <c r="C16" s="1008" t="s">
        <v>867</v>
      </c>
      <c r="D16" s="1008" t="s">
        <v>362</v>
      </c>
      <c r="E16" s="1009">
        <v>556.08839544154216</v>
      </c>
      <c r="F16" s="1010">
        <f t="shared" si="4"/>
        <v>556.08839544154216</v>
      </c>
      <c r="G16" s="1010">
        <f t="shared" si="5"/>
        <v>0</v>
      </c>
      <c r="H16" s="1009">
        <v>0</v>
      </c>
      <c r="I16" s="1010">
        <f t="shared" si="8"/>
        <v>556.08839544154216</v>
      </c>
      <c r="J16" s="1011">
        <f>IF(D16="Light",IF(I16&lt;B$7,0,I16-B$7),IF(I16&lt;C$7,0,I16-C$7))</f>
        <v>0</v>
      </c>
      <c r="K16" s="1011">
        <f t="shared" si="10"/>
        <v>556.08839544154216</v>
      </c>
      <c r="L16" s="1024">
        <f t="shared" si="0"/>
        <v>3.1696010468408815E-2</v>
      </c>
      <c r="M16" s="1021">
        <f t="shared" si="11"/>
        <v>1</v>
      </c>
      <c r="N16" s="1021">
        <f t="shared" si="6"/>
        <v>0</v>
      </c>
      <c r="O16" s="1022">
        <f t="shared" si="7"/>
        <v>0</v>
      </c>
      <c r="P16" s="1022">
        <f t="shared" si="1"/>
        <v>3.1696010468408815E-2</v>
      </c>
      <c r="Q16" s="1023">
        <f t="shared" si="2"/>
        <v>0</v>
      </c>
      <c r="R16" s="1024">
        <f t="shared" si="3"/>
        <v>0</v>
      </c>
    </row>
    <row r="17" spans="1:20">
      <c r="A17" s="1006">
        <v>43271</v>
      </c>
      <c r="B17" s="1007">
        <v>43271</v>
      </c>
      <c r="C17" s="1008" t="s">
        <v>867</v>
      </c>
      <c r="D17" s="1008" t="s">
        <v>362</v>
      </c>
      <c r="E17" s="1009">
        <v>556.08839544154216</v>
      </c>
      <c r="F17" s="1010">
        <f t="shared" si="4"/>
        <v>556.08839544154216</v>
      </c>
      <c r="G17" s="1010">
        <f t="shared" si="5"/>
        <v>0</v>
      </c>
      <c r="H17" s="1009">
        <v>0</v>
      </c>
      <c r="I17" s="1010">
        <f t="shared" si="8"/>
        <v>556.08839544154216</v>
      </c>
      <c r="J17" s="1011">
        <f t="shared" si="9"/>
        <v>0</v>
      </c>
      <c r="K17" s="1011">
        <f t="shared" si="10"/>
        <v>556.08839544154216</v>
      </c>
      <c r="L17" s="1024">
        <f t="shared" si="0"/>
        <v>3.1696010468408815E-2</v>
      </c>
      <c r="M17" s="1021">
        <f t="shared" si="11"/>
        <v>1</v>
      </c>
      <c r="N17" s="1021">
        <f t="shared" si="6"/>
        <v>0</v>
      </c>
      <c r="O17" s="1022">
        <f t="shared" si="7"/>
        <v>0</v>
      </c>
      <c r="P17" s="1022">
        <f t="shared" si="1"/>
        <v>3.1696010468408815E-2</v>
      </c>
      <c r="Q17" s="1023">
        <f t="shared" si="2"/>
        <v>0</v>
      </c>
      <c r="R17" s="1024">
        <f t="shared" si="3"/>
        <v>0</v>
      </c>
    </row>
    <row r="18" spans="1:20">
      <c r="A18" s="1006">
        <v>43311</v>
      </c>
      <c r="B18" s="1007">
        <v>43311</v>
      </c>
      <c r="C18" s="1008" t="s">
        <v>867</v>
      </c>
      <c r="D18" s="1008" t="s">
        <v>362</v>
      </c>
      <c r="E18" s="1009">
        <v>556.08839544154216</v>
      </c>
      <c r="F18" s="1010">
        <f t="shared" si="4"/>
        <v>556.08839544154216</v>
      </c>
      <c r="G18" s="1010">
        <f t="shared" si="5"/>
        <v>0</v>
      </c>
      <c r="H18" s="1009">
        <v>0</v>
      </c>
      <c r="I18" s="1010">
        <f t="shared" si="8"/>
        <v>556.08839544154216</v>
      </c>
      <c r="J18" s="1011">
        <f t="shared" si="9"/>
        <v>0</v>
      </c>
      <c r="K18" s="1011">
        <f t="shared" si="10"/>
        <v>556.08839544154216</v>
      </c>
      <c r="L18" s="1024">
        <f t="shared" si="0"/>
        <v>3.1696010468408815E-2</v>
      </c>
      <c r="M18" s="1021">
        <f t="shared" si="11"/>
        <v>1</v>
      </c>
      <c r="N18" s="1021">
        <f t="shared" si="6"/>
        <v>0</v>
      </c>
      <c r="O18" s="1022">
        <f t="shared" si="7"/>
        <v>0</v>
      </c>
      <c r="P18" s="1022">
        <f t="shared" si="1"/>
        <v>3.1696010468408815E-2</v>
      </c>
      <c r="Q18" s="1023">
        <f t="shared" si="2"/>
        <v>0</v>
      </c>
      <c r="R18" s="1024">
        <f t="shared" si="3"/>
        <v>0</v>
      </c>
    </row>
    <row r="19" spans="1:20">
      <c r="A19" s="1006">
        <v>43320</v>
      </c>
      <c r="B19" s="1007">
        <v>43320</v>
      </c>
      <c r="C19" s="1008" t="s">
        <v>867</v>
      </c>
      <c r="D19" s="1008" t="s">
        <v>362</v>
      </c>
      <c r="E19" s="1009">
        <v>556.08839544154216</v>
      </c>
      <c r="F19" s="1010">
        <f t="shared" si="4"/>
        <v>556.08839544154216</v>
      </c>
      <c r="G19" s="1010">
        <f t="shared" si="5"/>
        <v>0</v>
      </c>
      <c r="H19" s="1009">
        <v>0</v>
      </c>
      <c r="I19" s="1010">
        <f t="shared" si="8"/>
        <v>556.08839544154216</v>
      </c>
      <c r="J19" s="1011">
        <f t="shared" si="9"/>
        <v>0</v>
      </c>
      <c r="K19" s="1011">
        <f t="shared" si="10"/>
        <v>556.08839544154216</v>
      </c>
      <c r="L19" s="1024">
        <f t="shared" si="0"/>
        <v>3.1696010468408815E-2</v>
      </c>
      <c r="M19" s="1021">
        <f t="shared" si="11"/>
        <v>1</v>
      </c>
      <c r="N19" s="1021">
        <f t="shared" si="6"/>
        <v>0</v>
      </c>
      <c r="O19" s="1022">
        <f t="shared" si="7"/>
        <v>0</v>
      </c>
      <c r="P19" s="1022">
        <f t="shared" si="1"/>
        <v>3.1696010468408815E-2</v>
      </c>
      <c r="Q19" s="1023">
        <f t="shared" si="2"/>
        <v>0</v>
      </c>
      <c r="R19" s="1024">
        <f t="shared" si="3"/>
        <v>0</v>
      </c>
    </row>
    <row r="20" spans="1:20">
      <c r="A20" s="1006">
        <v>43349</v>
      </c>
      <c r="B20" s="1007">
        <v>43349</v>
      </c>
      <c r="C20" s="1008" t="s">
        <v>867</v>
      </c>
      <c r="D20" s="1008" t="s">
        <v>362</v>
      </c>
      <c r="E20" s="1009">
        <v>556.08839544154216</v>
      </c>
      <c r="F20" s="1010">
        <f t="shared" si="4"/>
        <v>556.08839544154216</v>
      </c>
      <c r="G20" s="1010">
        <f t="shared" si="5"/>
        <v>0</v>
      </c>
      <c r="H20" s="1009">
        <v>0</v>
      </c>
      <c r="I20" s="1010">
        <f t="shared" si="8"/>
        <v>556.08839544154216</v>
      </c>
      <c r="J20" s="1011">
        <f t="shared" si="9"/>
        <v>0</v>
      </c>
      <c r="K20" s="1011">
        <f t="shared" si="10"/>
        <v>556.08839544154216</v>
      </c>
      <c r="L20" s="1024">
        <f t="shared" si="0"/>
        <v>3.1696010468408815E-2</v>
      </c>
      <c r="M20" s="1021">
        <f t="shared" si="11"/>
        <v>1</v>
      </c>
      <c r="N20" s="1021">
        <f t="shared" si="6"/>
        <v>0</v>
      </c>
      <c r="O20" s="1022">
        <f t="shared" si="7"/>
        <v>0</v>
      </c>
      <c r="P20" s="1022">
        <f t="shared" si="1"/>
        <v>3.1696010468408815E-2</v>
      </c>
      <c r="Q20" s="1023">
        <f t="shared" si="2"/>
        <v>0</v>
      </c>
      <c r="R20" s="1024">
        <f t="shared" si="3"/>
        <v>0</v>
      </c>
    </row>
    <row r="21" spans="1:20">
      <c r="A21" s="963">
        <v>43395</v>
      </c>
      <c r="B21" s="964">
        <v>43395</v>
      </c>
      <c r="C21" s="534" t="s">
        <v>868</v>
      </c>
      <c r="D21" s="534" t="s">
        <v>361</v>
      </c>
      <c r="E21" s="965">
        <v>8269.4384360585736</v>
      </c>
      <c r="F21" s="966">
        <f>IF(D21="Dark", F$7, E21)</f>
        <v>556.08839544154216</v>
      </c>
      <c r="G21" s="966">
        <f>E21-F21</f>
        <v>7713.3500406170315</v>
      </c>
      <c r="H21" s="965">
        <v>780.82010699425962</v>
      </c>
      <c r="I21" s="966">
        <f>SUM(E21,H21)</f>
        <v>9050.2585430528325</v>
      </c>
      <c r="J21" s="967">
        <f>IF(D21="Light",IF(I21&lt;B$7,0,I21-B$7),IF(I21&lt;C$7,0,I21-C$7))</f>
        <v>0</v>
      </c>
      <c r="K21" s="968">
        <f t="shared" si="10"/>
        <v>9050.2585430528325</v>
      </c>
      <c r="L21" s="1025">
        <f t="shared" si="0"/>
        <v>0.51584800523420427</v>
      </c>
      <c r="M21" s="1020">
        <f>F21/$I21</f>
        <v>6.1444476176695219E-2</v>
      </c>
      <c r="N21" s="1020">
        <f>G21/$I21</f>
        <v>0.85227952372012183</v>
      </c>
      <c r="O21" s="1026">
        <f>H21/$I21</f>
        <v>8.6276000103183065E-2</v>
      </c>
      <c r="P21" s="1026">
        <f t="shared" si="1"/>
        <v>3.1696010468408815E-2</v>
      </c>
      <c r="Q21" s="1027">
        <f>$L21*N21</f>
        <v>0.43964669221298253</v>
      </c>
      <c r="R21" s="1025">
        <f t="shared" si="3"/>
        <v>4.4505302552812986E-2</v>
      </c>
    </row>
    <row r="22" spans="1:20">
      <c r="A22" s="963">
        <v>43423</v>
      </c>
      <c r="B22" s="964">
        <v>43423</v>
      </c>
      <c r="C22" s="534" t="s">
        <v>868</v>
      </c>
      <c r="D22" s="534" t="s">
        <v>361</v>
      </c>
      <c r="E22" s="965">
        <v>3641.428411688355</v>
      </c>
      <c r="F22" s="966">
        <f t="shared" si="4"/>
        <v>556.08839544154216</v>
      </c>
      <c r="G22" s="966">
        <f t="shared" si="5"/>
        <v>3085.3400162468129</v>
      </c>
      <c r="H22" s="965">
        <v>312.3280427977038</v>
      </c>
      <c r="I22" s="966">
        <f t="shared" si="8"/>
        <v>3953.7564544860588</v>
      </c>
      <c r="J22" s="967">
        <f>IF(D22="Light",IF(I22&lt;B$7,0,I22-B$7),IF(I22&lt;C$7,0,I22-C$7))</f>
        <v>0</v>
      </c>
      <c r="K22" s="968">
        <f t="shared" si="10"/>
        <v>3953.7564544860588</v>
      </c>
      <c r="L22" s="1025">
        <f t="shared" si="0"/>
        <v>0.22535680837472702</v>
      </c>
      <c r="M22" s="1020">
        <f t="shared" si="11"/>
        <v>0.1406481157458716</v>
      </c>
      <c r="N22" s="1020">
        <f>G22/$I22</f>
        <v>0.78035661826010738</v>
      </c>
      <c r="O22" s="1026">
        <f t="shared" si="7"/>
        <v>7.8995265994021055E-2</v>
      </c>
      <c r="P22" s="1026">
        <f t="shared" si="1"/>
        <v>3.1696010468408815E-2</v>
      </c>
      <c r="Q22" s="1027">
        <f>$L22*N22</f>
        <v>0.17585867688519302</v>
      </c>
      <c r="R22" s="1025">
        <f t="shared" si="3"/>
        <v>1.7802121021125192E-2</v>
      </c>
    </row>
    <row r="23" spans="1:20">
      <c r="A23" s="969">
        <v>43440</v>
      </c>
      <c r="B23" s="970">
        <v>43440</v>
      </c>
      <c r="C23" s="971" t="s">
        <v>868</v>
      </c>
      <c r="D23" s="971" t="s">
        <v>361</v>
      </c>
      <c r="E23" s="972">
        <v>9297.8851132830787</v>
      </c>
      <c r="F23" s="973">
        <f t="shared" si="4"/>
        <v>556.08839544154216</v>
      </c>
      <c r="G23" s="973">
        <f t="shared" si="5"/>
        <v>8741.7967178415365</v>
      </c>
      <c r="H23" s="972">
        <v>884.92945511404082</v>
      </c>
      <c r="I23" s="973">
        <f t="shared" si="8"/>
        <v>10182.81456839712</v>
      </c>
      <c r="J23" s="974">
        <f>IF(D23="Light",IF(I23&lt;B$7,0,I23-B$7),IF(I23&lt;C$7,0,I23-C$7))</f>
        <v>0</v>
      </c>
      <c r="K23" s="975">
        <f t="shared" si="10"/>
        <v>10182.81456839712</v>
      </c>
      <c r="L23" s="1028">
        <f t="shared" si="0"/>
        <v>0.58040160485907843</v>
      </c>
      <c r="M23" s="1029">
        <f t="shared" si="11"/>
        <v>5.461048040365879E-2</v>
      </c>
      <c r="N23" s="1029">
        <f>G23/$I23</f>
        <v>0.85848530964829162</v>
      </c>
      <c r="O23" s="1030">
        <f t="shared" si="7"/>
        <v>8.6904209948049552E-2</v>
      </c>
      <c r="P23" s="1030">
        <f t="shared" si="1"/>
        <v>3.1696010468408815E-2</v>
      </c>
      <c r="Q23" s="1031">
        <f>$L23*N23</f>
        <v>0.49826625146781134</v>
      </c>
      <c r="R23" s="1028">
        <f t="shared" si="3"/>
        <v>5.0439342922858246E-2</v>
      </c>
    </row>
    <row r="24" spans="1:20" ht="12" thickBot="1">
      <c r="C24" s="292"/>
      <c r="D24" s="292"/>
      <c r="E24" s="307"/>
      <c r="F24" s="307"/>
      <c r="G24" s="307"/>
      <c r="H24" s="307"/>
      <c r="I24" s="307"/>
      <c r="J24" s="307"/>
      <c r="K24" s="307"/>
      <c r="P24" s="100"/>
      <c r="Q24" s="100"/>
      <c r="R24" s="100"/>
    </row>
    <row r="25" spans="1:20">
      <c r="B25" s="496" t="s">
        <v>366</v>
      </c>
      <c r="C25" s="497"/>
      <c r="D25" s="497"/>
      <c r="E25" s="498">
        <f>MAX(E12:E23)</f>
        <v>15982.788476675609</v>
      </c>
      <c r="F25" s="498"/>
      <c r="G25" s="498"/>
      <c r="H25" s="498">
        <f>MAX(J12:J23)</f>
        <v>2403.3179406641266</v>
      </c>
      <c r="I25" s="498">
        <f>MAX(I12:I23)</f>
        <v>17544.428690664128</v>
      </c>
      <c r="J25" s="307"/>
      <c r="K25" s="307"/>
      <c r="N25" s="1012" t="s">
        <v>441</v>
      </c>
      <c r="O25" s="1013" t="s">
        <v>367</v>
      </c>
      <c r="P25" s="1014">
        <f>SUM(P12:P23)</f>
        <v>0.38035212562090576</v>
      </c>
      <c r="Q25" s="1014">
        <f>SUM(Q12:Q23)</f>
        <v>1.993065004991952</v>
      </c>
      <c r="R25" s="1015">
        <f>SUM(R12:R23)</f>
        <v>0.20175737160242241</v>
      </c>
    </row>
    <row r="26" spans="1:20" ht="12" thickBot="1">
      <c r="E26" s="307"/>
      <c r="F26" s="307"/>
      <c r="G26" s="307"/>
      <c r="H26" s="307"/>
      <c r="I26" s="307"/>
      <c r="J26" s="307"/>
      <c r="K26" s="307"/>
      <c r="N26" s="1016"/>
      <c r="O26" s="1017" t="s">
        <v>440</v>
      </c>
      <c r="P26" s="1018">
        <f>P25/SUM(P25:R25)</f>
        <v>0.14769955406661175</v>
      </c>
      <c r="Q26" s="1018">
        <f>Q25/SUM(P25:R25)</f>
        <v>0.77395337802445174</v>
      </c>
      <c r="R26" s="1019">
        <f>R25/SUM(P25:R25)</f>
        <v>7.8347067908936543E-2</v>
      </c>
      <c r="T26" s="100"/>
    </row>
    <row r="27" spans="1:20" ht="12" thickBot="1">
      <c r="E27" s="307"/>
      <c r="F27" s="307"/>
      <c r="G27" s="307"/>
      <c r="H27" s="307"/>
      <c r="I27" s="307"/>
      <c r="J27" s="307"/>
      <c r="K27" s="307"/>
    </row>
    <row r="28" spans="1:20" ht="22.5">
      <c r="E28" s="307"/>
      <c r="F28" s="307"/>
      <c r="G28" s="307"/>
      <c r="H28" s="537" t="s">
        <v>776</v>
      </c>
      <c r="I28" s="538">
        <f>MAX(I12,I13,I22,I23)</f>
        <v>17544.428690664128</v>
      </c>
      <c r="J28" s="307"/>
      <c r="K28" s="307"/>
      <c r="N28" s="539" t="s">
        <v>442</v>
      </c>
      <c r="O28" s="541" t="s">
        <v>367</v>
      </c>
      <c r="P28" s="542">
        <f>SUM(P12:P13,P22:P23)</f>
        <v>0.12678404187363526</v>
      </c>
      <c r="Q28" s="542">
        <f>SUM(Q12:Q13,Q22:Q23)</f>
        <v>1.5534183127789696</v>
      </c>
      <c r="R28" s="543">
        <f>SUM(R12:R13,R22:R23)</f>
        <v>0.15725206904960939</v>
      </c>
    </row>
    <row r="29" spans="1:20" ht="12" thickBot="1">
      <c r="M29" s="100"/>
      <c r="N29" s="540"/>
      <c r="O29" s="544" t="s">
        <v>440</v>
      </c>
      <c r="P29" s="976">
        <f>P28/SUM(P28:R28)</f>
        <v>6.8999829458726444E-2</v>
      </c>
      <c r="Q29" s="976">
        <f>Q28/SUM(P28:R28)</f>
        <v>0.84541869052134011</v>
      </c>
      <c r="R29" s="977">
        <f>R28/SUM(P28:R28)</f>
        <v>8.5581480019933459E-2</v>
      </c>
    </row>
    <row r="30" spans="1:20">
      <c r="M30" s="100"/>
      <c r="N30" s="100"/>
      <c r="O30" s="100"/>
    </row>
    <row r="31" spans="1:20">
      <c r="M31" s="100"/>
      <c r="N31" s="100"/>
      <c r="O31" s="100"/>
    </row>
    <row r="32" spans="1:20">
      <c r="M32" s="100"/>
      <c r="N32" s="100"/>
      <c r="O32" s="100"/>
    </row>
    <row r="33" spans="2:17">
      <c r="B33" s="165"/>
      <c r="M33" s="100"/>
      <c r="N33" s="100"/>
      <c r="O33" s="100"/>
    </row>
    <row r="34" spans="2:17">
      <c r="M34" s="100"/>
      <c r="N34" s="100"/>
      <c r="O34" s="100"/>
    </row>
    <row r="35" spans="2:17">
      <c r="M35" s="100"/>
      <c r="N35" s="100"/>
      <c r="O35" s="100"/>
    </row>
    <row r="36" spans="2:17">
      <c r="M36" s="100"/>
      <c r="N36" s="100"/>
      <c r="O36" s="100"/>
    </row>
    <row r="37" spans="2:17">
      <c r="M37" s="100"/>
      <c r="N37" s="100"/>
      <c r="O37" s="100"/>
    </row>
    <row r="38" spans="2:17">
      <c r="M38" s="100"/>
      <c r="N38" s="100"/>
      <c r="O38" s="100"/>
    </row>
    <row r="39" spans="2:17">
      <c r="M39" s="100"/>
      <c r="N39" s="100"/>
      <c r="O39" s="100"/>
    </row>
    <row r="41" spans="2:17">
      <c r="M41" s="100"/>
      <c r="N41" s="100"/>
      <c r="O41" s="100"/>
      <c r="Q41" s="100"/>
    </row>
    <row r="43" spans="2:17">
      <c r="M43" s="100"/>
      <c r="N43" s="100"/>
      <c r="O43" s="100"/>
    </row>
  </sheetData>
  <mergeCells count="5">
    <mergeCell ref="B10:G10"/>
    <mergeCell ref="A1:R1"/>
    <mergeCell ref="A2:R2"/>
    <mergeCell ref="A3:R3"/>
    <mergeCell ref="A4:R4"/>
  </mergeCells>
  <pageMargins left="0.7" right="0.7" top="0.75" bottom="0.75" header="0.3" footer="0.3"/>
  <pageSetup scale="6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6"/>
  <sheetViews>
    <sheetView workbookViewId="0">
      <selection activeCell="E42" sqref="E42"/>
    </sheetView>
  </sheetViews>
  <sheetFormatPr defaultColWidth="8.85546875" defaultRowHeight="11.25"/>
  <cols>
    <col min="1" max="1" width="4.28515625" style="67" customWidth="1"/>
    <col min="2" max="2" width="31.7109375" style="67" customWidth="1"/>
    <col min="3" max="3" width="12.28515625" style="67" bestFit="1" customWidth="1"/>
    <col min="4" max="4" width="11.5703125" style="341" bestFit="1" customWidth="1"/>
    <col min="5" max="5" width="12.28515625" style="67" bestFit="1" customWidth="1"/>
    <col min="6" max="6" width="9.140625" style="67" bestFit="1" customWidth="1"/>
    <col min="7" max="8" width="9.85546875" style="67" bestFit="1" customWidth="1"/>
    <col min="9" max="9" width="12.28515625" style="67" bestFit="1" customWidth="1"/>
    <col min="10" max="11" width="11.5703125" style="67" bestFit="1" customWidth="1"/>
    <col min="12" max="16384" width="8.85546875" style="67"/>
  </cols>
  <sheetData>
    <row r="1" spans="1:6">
      <c r="A1" s="1118" t="str">
        <f>'JAP-5 Summary (Base Revenue)'!A1:G1</f>
        <v>Puget Sound Energy</v>
      </c>
      <c r="B1" s="1118"/>
      <c r="C1" s="1118"/>
      <c r="D1" s="1118"/>
      <c r="E1" s="1118"/>
      <c r="F1" s="1118"/>
    </row>
    <row r="2" spans="1:6">
      <c r="A2" s="1118" t="s">
        <v>789</v>
      </c>
      <c r="B2" s="1118" t="s">
        <v>709</v>
      </c>
      <c r="C2" s="1118"/>
      <c r="D2" s="1118"/>
      <c r="E2" s="1118"/>
      <c r="F2" s="1118"/>
    </row>
    <row r="3" spans="1:6">
      <c r="A3" s="1119" t="str">
        <f>'JAP-5 Summary (Base Revenue)'!A4:G4</f>
        <v>2019 Greneral Rate Case (GRC)</v>
      </c>
      <c r="B3" s="1119"/>
      <c r="C3" s="1119"/>
      <c r="D3" s="1119"/>
      <c r="E3" s="1119"/>
      <c r="F3" s="1119"/>
    </row>
    <row r="4" spans="1:6">
      <c r="A4" s="1119" t="str">
        <f>'JAP-5 Summary (Base Revenue)'!A5:G5</f>
        <v>Test Year Ending December 31, 2018</v>
      </c>
      <c r="B4" s="1119"/>
      <c r="C4" s="1119"/>
      <c r="D4" s="1119"/>
      <c r="E4" s="1119"/>
      <c r="F4" s="1119"/>
    </row>
    <row r="6" spans="1:6" s="257" customFormat="1" ht="37.9" customHeight="1">
      <c r="A6" s="571" t="s">
        <v>1</v>
      </c>
      <c r="B6" s="279" t="s">
        <v>781</v>
      </c>
      <c r="C6" s="279" t="s">
        <v>814</v>
      </c>
      <c r="D6" s="279" t="s">
        <v>780</v>
      </c>
      <c r="E6" s="279" t="s">
        <v>782</v>
      </c>
      <c r="F6" s="279" t="s">
        <v>371</v>
      </c>
    </row>
    <row r="7" spans="1:6">
      <c r="A7" s="67">
        <v>1</v>
      </c>
      <c r="B7" s="572" t="s">
        <v>787</v>
      </c>
    </row>
    <row r="8" spans="1:6">
      <c r="A8" s="67">
        <f>A7+1</f>
        <v>2</v>
      </c>
      <c r="B8" s="568" t="s">
        <v>369</v>
      </c>
      <c r="C8" s="570">
        <v>0</v>
      </c>
      <c r="D8" s="576" t="s">
        <v>210</v>
      </c>
      <c r="E8" s="68">
        <f>IF(D8="Yes",C8, 0)</f>
        <v>0</v>
      </c>
      <c r="F8" s="1004">
        <f>E8/'JAP-5 Classification of Costs'!D$12</f>
        <v>0</v>
      </c>
    </row>
    <row r="9" spans="1:6">
      <c r="A9" s="67">
        <f t="shared" ref="A9:A44" si="0">A8+1</f>
        <v>3</v>
      </c>
      <c r="B9" s="568" t="s">
        <v>370</v>
      </c>
      <c r="C9" s="578">
        <v>20704951.5</v>
      </c>
      <c r="D9" s="577" t="s">
        <v>236</v>
      </c>
      <c r="E9" s="68">
        <f>IF(D9="Yes",C9, 0)</f>
        <v>0</v>
      </c>
      <c r="F9" s="1004">
        <f>E9/'JAP-5 Classification of Costs'!D$12</f>
        <v>0</v>
      </c>
    </row>
    <row r="10" spans="1:6">
      <c r="A10" s="67">
        <f t="shared" si="0"/>
        <v>4</v>
      </c>
      <c r="B10" s="568"/>
      <c r="C10" s="275"/>
      <c r="D10" s="577"/>
      <c r="E10" s="68"/>
      <c r="F10" s="1004"/>
    </row>
    <row r="11" spans="1:6">
      <c r="A11" s="67">
        <f t="shared" si="0"/>
        <v>5</v>
      </c>
      <c r="B11" s="573" t="s">
        <v>788</v>
      </c>
      <c r="C11" s="276"/>
      <c r="D11" s="577"/>
      <c r="E11" s="68"/>
      <c r="F11" s="1004"/>
    </row>
    <row r="12" spans="1:6">
      <c r="A12" s="67">
        <f t="shared" si="0"/>
        <v>6</v>
      </c>
      <c r="B12" s="568" t="s">
        <v>369</v>
      </c>
      <c r="C12" s="570">
        <v>0</v>
      </c>
      <c r="D12" s="576" t="s">
        <v>210</v>
      </c>
      <c r="E12" s="68">
        <f>IF(D12="Yes",C12, 0)</f>
        <v>0</v>
      </c>
      <c r="F12" s="1004">
        <f>E12/'JAP-5 Classification of Costs'!D$12</f>
        <v>0</v>
      </c>
    </row>
    <row r="13" spans="1:6">
      <c r="A13" s="67">
        <f t="shared" si="0"/>
        <v>7</v>
      </c>
      <c r="B13" s="568" t="s">
        <v>370</v>
      </c>
      <c r="C13" s="578">
        <v>53619803.083333336</v>
      </c>
      <c r="D13" s="577" t="s">
        <v>236</v>
      </c>
      <c r="E13" s="68">
        <f>IF(D13="Yes",C13, 0)</f>
        <v>0</v>
      </c>
      <c r="F13" s="1004">
        <f>E13/'JAP-5 Classification of Costs'!D$12</f>
        <v>0</v>
      </c>
    </row>
    <row r="14" spans="1:6">
      <c r="A14" s="67">
        <f t="shared" si="0"/>
        <v>8</v>
      </c>
      <c r="B14" s="587"/>
      <c r="C14" s="275"/>
      <c r="F14" s="274"/>
    </row>
    <row r="15" spans="1:6" ht="12" thickBot="1">
      <c r="A15" s="67">
        <f t="shared" si="0"/>
        <v>9</v>
      </c>
      <c r="B15" s="359" t="s">
        <v>50</v>
      </c>
      <c r="C15" s="278">
        <f>SUM(C8:C13)</f>
        <v>74324754.583333343</v>
      </c>
      <c r="D15" s="574"/>
      <c r="E15" s="278">
        <f>SUM(E8:E13)</f>
        <v>0</v>
      </c>
      <c r="F15" s="1005">
        <f>E15/'JAP-5 Classification of Costs'!D$12</f>
        <v>0</v>
      </c>
    </row>
    <row r="16" spans="1:6" ht="12" thickTop="1"/>
    <row r="17" spans="1:8" ht="33.75">
      <c r="A17" s="1040" t="s">
        <v>1</v>
      </c>
      <c r="B17" s="1041" t="s">
        <v>783</v>
      </c>
      <c r="C17" s="1041" t="s">
        <v>50</v>
      </c>
      <c r="D17" s="1042" t="s">
        <v>787</v>
      </c>
      <c r="E17" s="1042" t="s">
        <v>788</v>
      </c>
      <c r="F17" s="1043"/>
    </row>
    <row r="18" spans="1:8">
      <c r="A18" s="555">
        <f>A15+1</f>
        <v>10</v>
      </c>
      <c r="B18" s="555" t="s">
        <v>372</v>
      </c>
      <c r="C18" s="978">
        <f>SUM('JAP-5 Classification of Costs'!F23:F25)</f>
        <v>2146151.1869734144</v>
      </c>
      <c r="D18" s="978">
        <f>(C9/C$15)*C18</f>
        <v>597862.13203206914</v>
      </c>
      <c r="E18" s="1044">
        <f>C18-D18</f>
        <v>1548289.0549413452</v>
      </c>
      <c r="F18" s="1045"/>
      <c r="G18" s="72"/>
      <c r="H18" s="310"/>
    </row>
    <row r="19" spans="1:8">
      <c r="A19" s="555">
        <f t="shared" si="0"/>
        <v>11</v>
      </c>
      <c r="B19" s="555" t="s">
        <v>487</v>
      </c>
      <c r="C19" s="978">
        <f>'JAP-5 Classification of Costs'!D12</f>
        <v>23609036.019144002</v>
      </c>
      <c r="D19" s="978">
        <f>(C9/C$15)*C19</f>
        <v>6576865.9241256882</v>
      </c>
      <c r="E19" s="1044">
        <f>C19-D19</f>
        <v>17032170.095018312</v>
      </c>
      <c r="F19" s="1045"/>
      <c r="G19" s="72"/>
    </row>
    <row r="20" spans="1:8">
      <c r="A20" s="555">
        <f t="shared" si="0"/>
        <v>12</v>
      </c>
      <c r="B20" s="555" t="s">
        <v>488</v>
      </c>
      <c r="C20" s="978">
        <f>'JAP-5 Classification of Costs'!E12</f>
        <v>33670286.071602598</v>
      </c>
      <c r="D20" s="978">
        <f>(C9/C$15)*C20</f>
        <v>9379669.5866922513</v>
      </c>
      <c r="E20" s="1044">
        <f>C20-D20</f>
        <v>24290616.484910347</v>
      </c>
      <c r="F20" s="1045"/>
      <c r="G20" s="72"/>
    </row>
    <row r="21" spans="1:8">
      <c r="A21" s="555">
        <f t="shared" si="0"/>
        <v>13</v>
      </c>
      <c r="B21" s="555" t="s">
        <v>810</v>
      </c>
      <c r="C21" s="1044">
        <f>C9+C13</f>
        <v>74324754.583333343</v>
      </c>
      <c r="D21" s="1044">
        <f>C9</f>
        <v>20704951.5</v>
      </c>
      <c r="E21" s="1044">
        <f>C21-D21</f>
        <v>53619803.083333343</v>
      </c>
      <c r="F21" s="1045"/>
      <c r="G21" s="72"/>
    </row>
    <row r="22" spans="1:8">
      <c r="A22" s="555">
        <f t="shared" si="0"/>
        <v>14</v>
      </c>
      <c r="B22" s="555" t="s">
        <v>374</v>
      </c>
      <c r="C22" s="1046">
        <f>SUM(C19:C21)</f>
        <v>131604076.67407994</v>
      </c>
      <c r="D22" s="1046">
        <f>SUM(D19:D21)</f>
        <v>36661487.010817938</v>
      </c>
      <c r="E22" s="1046">
        <f>SUM(E19:E21)</f>
        <v>94942589.66326201</v>
      </c>
      <c r="F22" s="1045"/>
      <c r="G22" s="72"/>
      <c r="H22" s="310"/>
    </row>
    <row r="23" spans="1:8" ht="12" thickBot="1">
      <c r="A23" s="555">
        <f t="shared" si="0"/>
        <v>15</v>
      </c>
      <c r="B23" s="1047" t="s">
        <v>375</v>
      </c>
      <c r="C23" s="1048">
        <f>C18/C22</f>
        <v>1.6307634544546819E-2</v>
      </c>
      <c r="D23" s="1048">
        <f>D18/D22</f>
        <v>1.6307634544546819E-2</v>
      </c>
      <c r="E23" s="1048">
        <f>E18/E22</f>
        <v>1.6307634544546819E-2</v>
      </c>
      <c r="F23" s="1049"/>
      <c r="G23" s="72"/>
    </row>
    <row r="24" spans="1:8" ht="12" thickTop="1">
      <c r="A24" s="555">
        <f t="shared" si="0"/>
        <v>16</v>
      </c>
      <c r="B24" s="592" t="s">
        <v>376</v>
      </c>
      <c r="C24" s="1050">
        <f>C23/12</f>
        <v>1.3589695453789016E-3</v>
      </c>
      <c r="D24" s="1050">
        <f>D23/12</f>
        <v>1.3589695453789016E-3</v>
      </c>
      <c r="E24" s="1050">
        <f>E23/12</f>
        <v>1.3589695453789016E-3</v>
      </c>
      <c r="F24" s="1045"/>
      <c r="G24" s="72"/>
    </row>
    <row r="25" spans="1:8">
      <c r="A25" s="555">
        <f t="shared" si="0"/>
        <v>17</v>
      </c>
      <c r="B25" s="555" t="s">
        <v>378</v>
      </c>
      <c r="C25" s="1051">
        <f>C23*C21</f>
        <v>1212060.9353581313</v>
      </c>
      <c r="D25" s="1051">
        <f>D23*D21</f>
        <v>337648.78232456645</v>
      </c>
      <c r="E25" s="1051">
        <f>E23*E21</f>
        <v>874412.1530335648</v>
      </c>
      <c r="F25" s="1045"/>
      <c r="G25" s="992"/>
      <c r="H25" s="68"/>
    </row>
    <row r="26" spans="1:8">
      <c r="A26" s="555">
        <f t="shared" si="0"/>
        <v>18</v>
      </c>
      <c r="B26" s="555" t="s">
        <v>380</v>
      </c>
      <c r="C26" s="1051">
        <f>C25/12</f>
        <v>101005.07794651094</v>
      </c>
      <c r="D26" s="1051">
        <f>D25/12</f>
        <v>28137.398527047204</v>
      </c>
      <c r="E26" s="1051">
        <f>E25/12</f>
        <v>72867.679419463733</v>
      </c>
      <c r="F26" s="1045"/>
      <c r="G26" s="274"/>
      <c r="H26" s="992"/>
    </row>
    <row r="27" spans="1:8">
      <c r="A27" s="555">
        <f t="shared" si="0"/>
        <v>19</v>
      </c>
      <c r="B27" s="1052"/>
      <c r="C27" s="1053"/>
      <c r="D27" s="1053"/>
      <c r="E27" s="1053"/>
      <c r="F27" s="1043"/>
      <c r="G27" s="1039"/>
      <c r="H27" s="895"/>
    </row>
    <row r="28" spans="1:8">
      <c r="A28" s="555">
        <f t="shared" si="0"/>
        <v>20</v>
      </c>
      <c r="B28" s="1054" t="s">
        <v>785</v>
      </c>
      <c r="C28" s="1055">
        <f>D25</f>
        <v>337648.78232456645</v>
      </c>
      <c r="D28" s="1056"/>
      <c r="E28" s="1056"/>
      <c r="F28" s="1043"/>
      <c r="H28" s="895"/>
    </row>
    <row r="29" spans="1:8" ht="12" thickBot="1">
      <c r="A29" s="555">
        <f t="shared" si="0"/>
        <v>21</v>
      </c>
      <c r="B29" s="1054" t="s">
        <v>786</v>
      </c>
      <c r="C29" s="1057">
        <f>E25</f>
        <v>874412.1530335648</v>
      </c>
      <c r="D29" s="1056"/>
      <c r="E29" s="555"/>
      <c r="F29" s="555"/>
    </row>
    <row r="30" spans="1:8" ht="12" thickTop="1">
      <c r="A30" s="555"/>
      <c r="B30" s="1052"/>
      <c r="C30" s="1053"/>
      <c r="D30" s="1043"/>
      <c r="E30" s="1053"/>
      <c r="F30" s="555"/>
    </row>
    <row r="31" spans="1:8" ht="30" customHeight="1">
      <c r="A31" s="571" t="s">
        <v>1</v>
      </c>
      <c r="B31" s="571" t="s">
        <v>784</v>
      </c>
      <c r="C31" s="567" t="s">
        <v>373</v>
      </c>
      <c r="D31" s="550"/>
      <c r="E31" s="260"/>
      <c r="F31" s="260"/>
    </row>
    <row r="32" spans="1:8">
      <c r="A32" s="67">
        <f>A29+1</f>
        <v>22</v>
      </c>
      <c r="B32" s="264" t="s">
        <v>490</v>
      </c>
      <c r="C32" s="757">
        <f>'JAP-5 Classification of Costs'!D51</f>
        <v>4270123.4342801282</v>
      </c>
      <c r="D32" s="550"/>
      <c r="E32" s="1148"/>
      <c r="F32" s="1148"/>
    </row>
    <row r="33" spans="1:6">
      <c r="A33" s="67">
        <f>A32+1</f>
        <v>23</v>
      </c>
      <c r="B33" s="264" t="s">
        <v>489</v>
      </c>
      <c r="C33" s="757">
        <f>'JAP-5 Classification of Costs'!E51</f>
        <v>5005614.7462603506</v>
      </c>
      <c r="D33" s="550"/>
      <c r="E33" s="550"/>
      <c r="F33" s="550"/>
    </row>
    <row r="34" spans="1:6">
      <c r="A34" s="67">
        <f t="shared" si="0"/>
        <v>24</v>
      </c>
      <c r="B34" s="264" t="s">
        <v>491</v>
      </c>
      <c r="C34" s="586">
        <f>SUM(C32:C33)</f>
        <v>9275738.1805404797</v>
      </c>
      <c r="D34" s="584"/>
      <c r="E34" s="260"/>
      <c r="F34" s="550"/>
    </row>
    <row r="35" spans="1:6">
      <c r="A35" s="67">
        <f t="shared" si="0"/>
        <v>25</v>
      </c>
      <c r="B35" s="264" t="s">
        <v>487</v>
      </c>
      <c r="C35" s="757">
        <f>'JAP-5 Classification of Costs'!D12</f>
        <v>23609036.019144002</v>
      </c>
      <c r="D35" s="581"/>
      <c r="E35" s="290"/>
      <c r="F35" s="260"/>
    </row>
    <row r="36" spans="1:6">
      <c r="A36" s="67">
        <f t="shared" si="0"/>
        <v>26</v>
      </c>
      <c r="B36" s="264" t="s">
        <v>488</v>
      </c>
      <c r="C36" s="757">
        <f>'JAP-5 Classification of Costs'!E12</f>
        <v>33670286.071602598</v>
      </c>
      <c r="D36" s="581"/>
      <c r="E36" s="364"/>
      <c r="F36" s="260"/>
    </row>
    <row r="37" spans="1:6">
      <c r="A37" s="67">
        <f t="shared" si="0"/>
        <v>27</v>
      </c>
      <c r="B37" s="582" t="s">
        <v>374</v>
      </c>
      <c r="C37" s="983">
        <f>SUM(C35:C36)</f>
        <v>57279322.090746596</v>
      </c>
      <c r="D37" s="550"/>
      <c r="E37" s="364"/>
      <c r="F37" s="260"/>
    </row>
    <row r="38" spans="1:6" ht="12" thickBot="1">
      <c r="A38" s="67">
        <f t="shared" si="0"/>
        <v>28</v>
      </c>
      <c r="B38" s="264" t="s">
        <v>407</v>
      </c>
      <c r="C38" s="941">
        <f>C34/C37</f>
        <v>0.16193868645730644</v>
      </c>
      <c r="D38" s="550"/>
      <c r="E38" s="260"/>
      <c r="F38" s="260"/>
    </row>
    <row r="39" spans="1:6" ht="12" thickTop="1">
      <c r="A39" s="67">
        <f t="shared" si="0"/>
        <v>29</v>
      </c>
      <c r="B39" s="264" t="s">
        <v>377</v>
      </c>
      <c r="C39" s="940">
        <f>C38/12</f>
        <v>1.3494890538108871E-2</v>
      </c>
      <c r="D39" s="550"/>
      <c r="E39" s="260"/>
      <c r="F39" s="260"/>
    </row>
    <row r="40" spans="1:6">
      <c r="A40" s="67">
        <f t="shared" si="0"/>
        <v>30</v>
      </c>
      <c r="B40" s="264" t="s">
        <v>379</v>
      </c>
      <c r="C40" s="273">
        <f>C38*E15</f>
        <v>0</v>
      </c>
      <c r="D40" s="583"/>
      <c r="E40" s="260"/>
      <c r="F40" s="260"/>
    </row>
    <row r="41" spans="1:6">
      <c r="A41" s="67">
        <f t="shared" si="0"/>
        <v>31</v>
      </c>
      <c r="B41" s="264" t="s">
        <v>380</v>
      </c>
      <c r="C41" s="273">
        <f>C40/12</f>
        <v>0</v>
      </c>
      <c r="D41" s="550"/>
      <c r="E41" s="260"/>
      <c r="F41" s="260"/>
    </row>
    <row r="42" spans="1:6">
      <c r="A42" s="67">
        <f t="shared" si="0"/>
        <v>32</v>
      </c>
      <c r="B42" s="579"/>
      <c r="C42" s="277"/>
      <c r="D42" s="584"/>
      <c r="E42" s="260"/>
      <c r="F42" s="260"/>
    </row>
    <row r="43" spans="1:6">
      <c r="A43" s="67">
        <f t="shared" si="0"/>
        <v>33</v>
      </c>
      <c r="B43" s="359" t="s">
        <v>785</v>
      </c>
      <c r="C43" s="580">
        <f>SUM(C8)*C38</f>
        <v>0</v>
      </c>
      <c r="D43" s="575"/>
      <c r="E43" s="260"/>
      <c r="F43" s="260"/>
    </row>
    <row r="44" spans="1:6" ht="12" thickBot="1">
      <c r="A44" s="67">
        <f t="shared" si="0"/>
        <v>34</v>
      </c>
      <c r="B44" s="359" t="s">
        <v>786</v>
      </c>
      <c r="C44" s="585">
        <f>SUM(C12)*C38</f>
        <v>0</v>
      </c>
      <c r="D44" s="550"/>
      <c r="E44" s="260"/>
      <c r="F44" s="260"/>
    </row>
    <row r="45" spans="1:6" ht="12" thickTop="1">
      <c r="B45" s="260"/>
      <c r="C45" s="260"/>
      <c r="D45" s="550"/>
      <c r="E45" s="260"/>
    </row>
    <row r="46" spans="1:6">
      <c r="B46" s="260"/>
      <c r="C46" s="260"/>
      <c r="D46" s="550"/>
      <c r="E46" s="260"/>
    </row>
  </sheetData>
  <mergeCells count="5">
    <mergeCell ref="E32:F32"/>
    <mergeCell ref="A1:F1"/>
    <mergeCell ref="A3:F3"/>
    <mergeCell ref="A4:F4"/>
    <mergeCell ref="A2:F2"/>
  </mergeCells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N68"/>
  <sheetViews>
    <sheetView topLeftCell="A4" zoomScaleNormal="100" workbookViewId="0">
      <selection activeCell="C51" sqref="C51"/>
    </sheetView>
  </sheetViews>
  <sheetFormatPr defaultRowHeight="11.25"/>
  <cols>
    <col min="1" max="1" width="8.85546875" style="774"/>
    <col min="2" max="2" width="37.85546875" style="774" customWidth="1"/>
    <col min="3" max="3" width="11.5703125" style="774" bestFit="1" customWidth="1"/>
    <col min="4" max="4" width="12.28515625" style="774" bestFit="1" customWidth="1"/>
    <col min="5" max="5" width="10.7109375" style="774" bestFit="1" customWidth="1"/>
    <col min="6" max="6" width="11.42578125" style="774" customWidth="1"/>
    <col min="7" max="7" width="12.5703125" style="774" bestFit="1" customWidth="1"/>
    <col min="8" max="8" width="11.5703125" style="774" bestFit="1" customWidth="1"/>
    <col min="9" max="9" width="13.42578125" style="774" bestFit="1" customWidth="1"/>
    <col min="10" max="10" width="14.28515625" style="774" customWidth="1"/>
    <col min="11" max="11" width="12.85546875" style="774" customWidth="1"/>
    <col min="12" max="12" width="4.7109375" style="775" bestFit="1" customWidth="1"/>
    <col min="13" max="13" width="14.5703125" style="774" bestFit="1" customWidth="1"/>
    <col min="14" max="14" width="13.85546875" style="774" bestFit="1" customWidth="1"/>
    <col min="15" max="260" width="8.85546875" style="774"/>
    <col min="261" max="261" width="32.85546875" style="774" customWidth="1"/>
    <col min="262" max="262" width="15.42578125" style="774" bestFit="1" customWidth="1"/>
    <col min="263" max="263" width="15.7109375" style="774" bestFit="1" customWidth="1"/>
    <col min="264" max="264" width="14.140625" style="774" bestFit="1" customWidth="1"/>
    <col min="265" max="265" width="11.28515625" style="774" customWidth="1"/>
    <col min="266" max="266" width="15.140625" style="774" bestFit="1" customWidth="1"/>
    <col min="267" max="267" width="8.85546875" style="774"/>
    <col min="268" max="268" width="12.28515625" style="774" bestFit="1" customWidth="1"/>
    <col min="269" max="516" width="8.85546875" style="774"/>
    <col min="517" max="517" width="32.85546875" style="774" customWidth="1"/>
    <col min="518" max="518" width="15.42578125" style="774" bestFit="1" customWidth="1"/>
    <col min="519" max="519" width="15.7109375" style="774" bestFit="1" customWidth="1"/>
    <col min="520" max="520" width="14.140625" style="774" bestFit="1" customWidth="1"/>
    <col min="521" max="521" width="11.28515625" style="774" customWidth="1"/>
    <col min="522" max="522" width="15.140625" style="774" bestFit="1" customWidth="1"/>
    <col min="523" max="523" width="8.85546875" style="774"/>
    <col min="524" max="524" width="12.28515625" style="774" bestFit="1" customWidth="1"/>
    <col min="525" max="772" width="8.85546875" style="774"/>
    <col min="773" max="773" width="32.85546875" style="774" customWidth="1"/>
    <col min="774" max="774" width="15.42578125" style="774" bestFit="1" customWidth="1"/>
    <col min="775" max="775" width="15.7109375" style="774" bestFit="1" customWidth="1"/>
    <col min="776" max="776" width="14.140625" style="774" bestFit="1" customWidth="1"/>
    <col min="777" max="777" width="11.28515625" style="774" customWidth="1"/>
    <col min="778" max="778" width="15.140625" style="774" bestFit="1" customWidth="1"/>
    <col min="779" max="779" width="8.85546875" style="774"/>
    <col min="780" max="780" width="12.28515625" style="774" bestFit="1" customWidth="1"/>
    <col min="781" max="1028" width="8.85546875" style="774"/>
    <col min="1029" max="1029" width="32.85546875" style="774" customWidth="1"/>
    <col min="1030" max="1030" width="15.42578125" style="774" bestFit="1" customWidth="1"/>
    <col min="1031" max="1031" width="15.7109375" style="774" bestFit="1" customWidth="1"/>
    <col min="1032" max="1032" width="14.140625" style="774" bestFit="1" customWidth="1"/>
    <col min="1033" max="1033" width="11.28515625" style="774" customWidth="1"/>
    <col min="1034" max="1034" width="15.140625" style="774" bestFit="1" customWidth="1"/>
    <col min="1035" max="1035" width="8.85546875" style="774"/>
    <col min="1036" max="1036" width="12.28515625" style="774" bestFit="1" customWidth="1"/>
    <col min="1037" max="1284" width="8.85546875" style="774"/>
    <col min="1285" max="1285" width="32.85546875" style="774" customWidth="1"/>
    <col min="1286" max="1286" width="15.42578125" style="774" bestFit="1" customWidth="1"/>
    <col min="1287" max="1287" width="15.7109375" style="774" bestFit="1" customWidth="1"/>
    <col min="1288" max="1288" width="14.140625" style="774" bestFit="1" customWidth="1"/>
    <col min="1289" max="1289" width="11.28515625" style="774" customWidth="1"/>
    <col min="1290" max="1290" width="15.140625" style="774" bestFit="1" customWidth="1"/>
    <col min="1291" max="1291" width="8.85546875" style="774"/>
    <col min="1292" max="1292" width="12.28515625" style="774" bestFit="1" customWidth="1"/>
    <col min="1293" max="1540" width="8.85546875" style="774"/>
    <col min="1541" max="1541" width="32.85546875" style="774" customWidth="1"/>
    <col min="1542" max="1542" width="15.42578125" style="774" bestFit="1" customWidth="1"/>
    <col min="1543" max="1543" width="15.7109375" style="774" bestFit="1" customWidth="1"/>
    <col min="1544" max="1544" width="14.140625" style="774" bestFit="1" customWidth="1"/>
    <col min="1545" max="1545" width="11.28515625" style="774" customWidth="1"/>
    <col min="1546" max="1546" width="15.140625" style="774" bestFit="1" customWidth="1"/>
    <col min="1547" max="1547" width="8.85546875" style="774"/>
    <col min="1548" max="1548" width="12.28515625" style="774" bestFit="1" customWidth="1"/>
    <col min="1549" max="1796" width="8.85546875" style="774"/>
    <col min="1797" max="1797" width="32.85546875" style="774" customWidth="1"/>
    <col min="1798" max="1798" width="15.42578125" style="774" bestFit="1" customWidth="1"/>
    <col min="1799" max="1799" width="15.7109375" style="774" bestFit="1" customWidth="1"/>
    <col min="1800" max="1800" width="14.140625" style="774" bestFit="1" customWidth="1"/>
    <col min="1801" max="1801" width="11.28515625" style="774" customWidth="1"/>
    <col min="1802" max="1802" width="15.140625" style="774" bestFit="1" customWidth="1"/>
    <col min="1803" max="1803" width="8.85546875" style="774"/>
    <col min="1804" max="1804" width="12.28515625" style="774" bestFit="1" customWidth="1"/>
    <col min="1805" max="2052" width="8.85546875" style="774"/>
    <col min="2053" max="2053" width="32.85546875" style="774" customWidth="1"/>
    <col min="2054" max="2054" width="15.42578125" style="774" bestFit="1" customWidth="1"/>
    <col min="2055" max="2055" width="15.7109375" style="774" bestFit="1" customWidth="1"/>
    <col min="2056" max="2056" width="14.140625" style="774" bestFit="1" customWidth="1"/>
    <col min="2057" max="2057" width="11.28515625" style="774" customWidth="1"/>
    <col min="2058" max="2058" width="15.140625" style="774" bestFit="1" customWidth="1"/>
    <col min="2059" max="2059" width="8.85546875" style="774"/>
    <col min="2060" max="2060" width="12.28515625" style="774" bestFit="1" customWidth="1"/>
    <col min="2061" max="2308" width="8.85546875" style="774"/>
    <col min="2309" max="2309" width="32.85546875" style="774" customWidth="1"/>
    <col min="2310" max="2310" width="15.42578125" style="774" bestFit="1" customWidth="1"/>
    <col min="2311" max="2311" width="15.7109375" style="774" bestFit="1" customWidth="1"/>
    <col min="2312" max="2312" width="14.140625" style="774" bestFit="1" customWidth="1"/>
    <col min="2313" max="2313" width="11.28515625" style="774" customWidth="1"/>
    <col min="2314" max="2314" width="15.140625" style="774" bestFit="1" customWidth="1"/>
    <col min="2315" max="2315" width="8.85546875" style="774"/>
    <col min="2316" max="2316" width="12.28515625" style="774" bestFit="1" customWidth="1"/>
    <col min="2317" max="2564" width="8.85546875" style="774"/>
    <col min="2565" max="2565" width="32.85546875" style="774" customWidth="1"/>
    <col min="2566" max="2566" width="15.42578125" style="774" bestFit="1" customWidth="1"/>
    <col min="2567" max="2567" width="15.7109375" style="774" bestFit="1" customWidth="1"/>
    <col min="2568" max="2568" width="14.140625" style="774" bestFit="1" customWidth="1"/>
    <col min="2569" max="2569" width="11.28515625" style="774" customWidth="1"/>
    <col min="2570" max="2570" width="15.140625" style="774" bestFit="1" customWidth="1"/>
    <col min="2571" max="2571" width="8.85546875" style="774"/>
    <col min="2572" max="2572" width="12.28515625" style="774" bestFit="1" customWidth="1"/>
    <col min="2573" max="2820" width="8.85546875" style="774"/>
    <col min="2821" max="2821" width="32.85546875" style="774" customWidth="1"/>
    <col min="2822" max="2822" width="15.42578125" style="774" bestFit="1" customWidth="1"/>
    <col min="2823" max="2823" width="15.7109375" style="774" bestFit="1" customWidth="1"/>
    <col min="2824" max="2824" width="14.140625" style="774" bestFit="1" customWidth="1"/>
    <col min="2825" max="2825" width="11.28515625" style="774" customWidth="1"/>
    <col min="2826" max="2826" width="15.140625" style="774" bestFit="1" customWidth="1"/>
    <col min="2827" max="2827" width="8.85546875" style="774"/>
    <col min="2828" max="2828" width="12.28515625" style="774" bestFit="1" customWidth="1"/>
    <col min="2829" max="3076" width="8.85546875" style="774"/>
    <col min="3077" max="3077" width="32.85546875" style="774" customWidth="1"/>
    <col min="3078" max="3078" width="15.42578125" style="774" bestFit="1" customWidth="1"/>
    <col min="3079" max="3079" width="15.7109375" style="774" bestFit="1" customWidth="1"/>
    <col min="3080" max="3080" width="14.140625" style="774" bestFit="1" customWidth="1"/>
    <col min="3081" max="3081" width="11.28515625" style="774" customWidth="1"/>
    <col min="3082" max="3082" width="15.140625" style="774" bestFit="1" customWidth="1"/>
    <col min="3083" max="3083" width="8.85546875" style="774"/>
    <col min="3084" max="3084" width="12.28515625" style="774" bestFit="1" customWidth="1"/>
    <col min="3085" max="3332" width="8.85546875" style="774"/>
    <col min="3333" max="3333" width="32.85546875" style="774" customWidth="1"/>
    <col min="3334" max="3334" width="15.42578125" style="774" bestFit="1" customWidth="1"/>
    <col min="3335" max="3335" width="15.7109375" style="774" bestFit="1" customWidth="1"/>
    <col min="3336" max="3336" width="14.140625" style="774" bestFit="1" customWidth="1"/>
    <col min="3337" max="3337" width="11.28515625" style="774" customWidth="1"/>
    <col min="3338" max="3338" width="15.140625" style="774" bestFit="1" customWidth="1"/>
    <col min="3339" max="3339" width="8.85546875" style="774"/>
    <col min="3340" max="3340" width="12.28515625" style="774" bestFit="1" customWidth="1"/>
    <col min="3341" max="3588" width="8.85546875" style="774"/>
    <col min="3589" max="3589" width="32.85546875" style="774" customWidth="1"/>
    <col min="3590" max="3590" width="15.42578125" style="774" bestFit="1" customWidth="1"/>
    <col min="3591" max="3591" width="15.7109375" style="774" bestFit="1" customWidth="1"/>
    <col min="3592" max="3592" width="14.140625" style="774" bestFit="1" customWidth="1"/>
    <col min="3593" max="3593" width="11.28515625" style="774" customWidth="1"/>
    <col min="3594" max="3594" width="15.140625" style="774" bestFit="1" customWidth="1"/>
    <col min="3595" max="3595" width="8.85546875" style="774"/>
    <col min="3596" max="3596" width="12.28515625" style="774" bestFit="1" customWidth="1"/>
    <col min="3597" max="3844" width="8.85546875" style="774"/>
    <col min="3845" max="3845" width="32.85546875" style="774" customWidth="1"/>
    <col min="3846" max="3846" width="15.42578125" style="774" bestFit="1" customWidth="1"/>
    <col min="3847" max="3847" width="15.7109375" style="774" bestFit="1" customWidth="1"/>
    <col min="3848" max="3848" width="14.140625" style="774" bestFit="1" customWidth="1"/>
    <col min="3849" max="3849" width="11.28515625" style="774" customWidth="1"/>
    <col min="3850" max="3850" width="15.140625" style="774" bestFit="1" customWidth="1"/>
    <col min="3851" max="3851" width="8.85546875" style="774"/>
    <col min="3852" max="3852" width="12.28515625" style="774" bestFit="1" customWidth="1"/>
    <col min="3853" max="4100" width="8.85546875" style="774"/>
    <col min="4101" max="4101" width="32.85546875" style="774" customWidth="1"/>
    <col min="4102" max="4102" width="15.42578125" style="774" bestFit="1" customWidth="1"/>
    <col min="4103" max="4103" width="15.7109375" style="774" bestFit="1" customWidth="1"/>
    <col min="4104" max="4104" width="14.140625" style="774" bestFit="1" customWidth="1"/>
    <col min="4105" max="4105" width="11.28515625" style="774" customWidth="1"/>
    <col min="4106" max="4106" width="15.140625" style="774" bestFit="1" customWidth="1"/>
    <col min="4107" max="4107" width="8.85546875" style="774"/>
    <col min="4108" max="4108" width="12.28515625" style="774" bestFit="1" customWidth="1"/>
    <col min="4109" max="4356" width="8.85546875" style="774"/>
    <col min="4357" max="4357" width="32.85546875" style="774" customWidth="1"/>
    <col min="4358" max="4358" width="15.42578125" style="774" bestFit="1" customWidth="1"/>
    <col min="4359" max="4359" width="15.7109375" style="774" bestFit="1" customWidth="1"/>
    <col min="4360" max="4360" width="14.140625" style="774" bestFit="1" customWidth="1"/>
    <col min="4361" max="4361" width="11.28515625" style="774" customWidth="1"/>
    <col min="4362" max="4362" width="15.140625" style="774" bestFit="1" customWidth="1"/>
    <col min="4363" max="4363" width="8.85546875" style="774"/>
    <col min="4364" max="4364" width="12.28515625" style="774" bestFit="1" customWidth="1"/>
    <col min="4365" max="4612" width="8.85546875" style="774"/>
    <col min="4613" max="4613" width="32.85546875" style="774" customWidth="1"/>
    <col min="4614" max="4614" width="15.42578125" style="774" bestFit="1" customWidth="1"/>
    <col min="4615" max="4615" width="15.7109375" style="774" bestFit="1" customWidth="1"/>
    <col min="4616" max="4616" width="14.140625" style="774" bestFit="1" customWidth="1"/>
    <col min="4617" max="4617" width="11.28515625" style="774" customWidth="1"/>
    <col min="4618" max="4618" width="15.140625" style="774" bestFit="1" customWidth="1"/>
    <col min="4619" max="4619" width="8.85546875" style="774"/>
    <col min="4620" max="4620" width="12.28515625" style="774" bestFit="1" customWidth="1"/>
    <col min="4621" max="4868" width="8.85546875" style="774"/>
    <col min="4869" max="4869" width="32.85546875" style="774" customWidth="1"/>
    <col min="4870" max="4870" width="15.42578125" style="774" bestFit="1" customWidth="1"/>
    <col min="4871" max="4871" width="15.7109375" style="774" bestFit="1" customWidth="1"/>
    <col min="4872" max="4872" width="14.140625" style="774" bestFit="1" customWidth="1"/>
    <col min="4873" max="4873" width="11.28515625" style="774" customWidth="1"/>
    <col min="4874" max="4874" width="15.140625" style="774" bestFit="1" customWidth="1"/>
    <col min="4875" max="4875" width="8.85546875" style="774"/>
    <col min="4876" max="4876" width="12.28515625" style="774" bestFit="1" customWidth="1"/>
    <col min="4877" max="5124" width="8.85546875" style="774"/>
    <col min="5125" max="5125" width="32.85546875" style="774" customWidth="1"/>
    <col min="5126" max="5126" width="15.42578125" style="774" bestFit="1" customWidth="1"/>
    <col min="5127" max="5127" width="15.7109375" style="774" bestFit="1" customWidth="1"/>
    <col min="5128" max="5128" width="14.140625" style="774" bestFit="1" customWidth="1"/>
    <col min="5129" max="5129" width="11.28515625" style="774" customWidth="1"/>
    <col min="5130" max="5130" width="15.140625" style="774" bestFit="1" customWidth="1"/>
    <col min="5131" max="5131" width="8.85546875" style="774"/>
    <col min="5132" max="5132" width="12.28515625" style="774" bestFit="1" customWidth="1"/>
    <col min="5133" max="5380" width="8.85546875" style="774"/>
    <col min="5381" max="5381" width="32.85546875" style="774" customWidth="1"/>
    <col min="5382" max="5382" width="15.42578125" style="774" bestFit="1" customWidth="1"/>
    <col min="5383" max="5383" width="15.7109375" style="774" bestFit="1" customWidth="1"/>
    <col min="5384" max="5384" width="14.140625" style="774" bestFit="1" customWidth="1"/>
    <col min="5385" max="5385" width="11.28515625" style="774" customWidth="1"/>
    <col min="5386" max="5386" width="15.140625" style="774" bestFit="1" customWidth="1"/>
    <col min="5387" max="5387" width="8.85546875" style="774"/>
    <col min="5388" max="5388" width="12.28515625" style="774" bestFit="1" customWidth="1"/>
    <col min="5389" max="5636" width="8.85546875" style="774"/>
    <col min="5637" max="5637" width="32.85546875" style="774" customWidth="1"/>
    <col min="5638" max="5638" width="15.42578125" style="774" bestFit="1" customWidth="1"/>
    <col min="5639" max="5639" width="15.7109375" style="774" bestFit="1" customWidth="1"/>
    <col min="5640" max="5640" width="14.140625" style="774" bestFit="1" customWidth="1"/>
    <col min="5641" max="5641" width="11.28515625" style="774" customWidth="1"/>
    <col min="5642" max="5642" width="15.140625" style="774" bestFit="1" customWidth="1"/>
    <col min="5643" max="5643" width="8.85546875" style="774"/>
    <col min="5644" max="5644" width="12.28515625" style="774" bestFit="1" customWidth="1"/>
    <col min="5645" max="5892" width="8.85546875" style="774"/>
    <col min="5893" max="5893" width="32.85546875" style="774" customWidth="1"/>
    <col min="5894" max="5894" width="15.42578125" style="774" bestFit="1" customWidth="1"/>
    <col min="5895" max="5895" width="15.7109375" style="774" bestFit="1" customWidth="1"/>
    <col min="5896" max="5896" width="14.140625" style="774" bestFit="1" customWidth="1"/>
    <col min="5897" max="5897" width="11.28515625" style="774" customWidth="1"/>
    <col min="5898" max="5898" width="15.140625" style="774" bestFit="1" customWidth="1"/>
    <col min="5899" max="5899" width="8.85546875" style="774"/>
    <col min="5900" max="5900" width="12.28515625" style="774" bestFit="1" customWidth="1"/>
    <col min="5901" max="6148" width="8.85546875" style="774"/>
    <col min="6149" max="6149" width="32.85546875" style="774" customWidth="1"/>
    <col min="6150" max="6150" width="15.42578125" style="774" bestFit="1" customWidth="1"/>
    <col min="6151" max="6151" width="15.7109375" style="774" bestFit="1" customWidth="1"/>
    <col min="6152" max="6152" width="14.140625" style="774" bestFit="1" customWidth="1"/>
    <col min="6153" max="6153" width="11.28515625" style="774" customWidth="1"/>
    <col min="6154" max="6154" width="15.140625" style="774" bestFit="1" customWidth="1"/>
    <col min="6155" max="6155" width="8.85546875" style="774"/>
    <col min="6156" max="6156" width="12.28515625" style="774" bestFit="1" customWidth="1"/>
    <col min="6157" max="6404" width="8.85546875" style="774"/>
    <col min="6405" max="6405" width="32.85546875" style="774" customWidth="1"/>
    <col min="6406" max="6406" width="15.42578125" style="774" bestFit="1" customWidth="1"/>
    <col min="6407" max="6407" width="15.7109375" style="774" bestFit="1" customWidth="1"/>
    <col min="6408" max="6408" width="14.140625" style="774" bestFit="1" customWidth="1"/>
    <col min="6409" max="6409" width="11.28515625" style="774" customWidth="1"/>
    <col min="6410" max="6410" width="15.140625" style="774" bestFit="1" customWidth="1"/>
    <col min="6411" max="6411" width="8.85546875" style="774"/>
    <col min="6412" max="6412" width="12.28515625" style="774" bestFit="1" customWidth="1"/>
    <col min="6413" max="6660" width="8.85546875" style="774"/>
    <col min="6661" max="6661" width="32.85546875" style="774" customWidth="1"/>
    <col min="6662" max="6662" width="15.42578125" style="774" bestFit="1" customWidth="1"/>
    <col min="6663" max="6663" width="15.7109375" style="774" bestFit="1" customWidth="1"/>
    <col min="6664" max="6664" width="14.140625" style="774" bestFit="1" customWidth="1"/>
    <col min="6665" max="6665" width="11.28515625" style="774" customWidth="1"/>
    <col min="6666" max="6666" width="15.140625" style="774" bestFit="1" customWidth="1"/>
    <col min="6667" max="6667" width="8.85546875" style="774"/>
    <col min="6668" max="6668" width="12.28515625" style="774" bestFit="1" customWidth="1"/>
    <col min="6669" max="6916" width="8.85546875" style="774"/>
    <col min="6917" max="6917" width="32.85546875" style="774" customWidth="1"/>
    <col min="6918" max="6918" width="15.42578125" style="774" bestFit="1" customWidth="1"/>
    <col min="6919" max="6919" width="15.7109375" style="774" bestFit="1" customWidth="1"/>
    <col min="6920" max="6920" width="14.140625" style="774" bestFit="1" customWidth="1"/>
    <col min="6921" max="6921" width="11.28515625" style="774" customWidth="1"/>
    <col min="6922" max="6922" width="15.140625" style="774" bestFit="1" customWidth="1"/>
    <col min="6923" max="6923" width="8.85546875" style="774"/>
    <col min="6924" max="6924" width="12.28515625" style="774" bestFit="1" customWidth="1"/>
    <col min="6925" max="7172" width="8.85546875" style="774"/>
    <col min="7173" max="7173" width="32.85546875" style="774" customWidth="1"/>
    <col min="7174" max="7174" width="15.42578125" style="774" bestFit="1" customWidth="1"/>
    <col min="7175" max="7175" width="15.7109375" style="774" bestFit="1" customWidth="1"/>
    <col min="7176" max="7176" width="14.140625" style="774" bestFit="1" customWidth="1"/>
    <col min="7177" max="7177" width="11.28515625" style="774" customWidth="1"/>
    <col min="7178" max="7178" width="15.140625" style="774" bestFit="1" customWidth="1"/>
    <col min="7179" max="7179" width="8.85546875" style="774"/>
    <col min="7180" max="7180" width="12.28515625" style="774" bestFit="1" customWidth="1"/>
    <col min="7181" max="7428" width="8.85546875" style="774"/>
    <col min="7429" max="7429" width="32.85546875" style="774" customWidth="1"/>
    <col min="7430" max="7430" width="15.42578125" style="774" bestFit="1" customWidth="1"/>
    <col min="7431" max="7431" width="15.7109375" style="774" bestFit="1" customWidth="1"/>
    <col min="7432" max="7432" width="14.140625" style="774" bestFit="1" customWidth="1"/>
    <col min="7433" max="7433" width="11.28515625" style="774" customWidth="1"/>
    <col min="7434" max="7434" width="15.140625" style="774" bestFit="1" customWidth="1"/>
    <col min="7435" max="7435" width="8.85546875" style="774"/>
    <col min="7436" max="7436" width="12.28515625" style="774" bestFit="1" customWidth="1"/>
    <col min="7437" max="7684" width="8.85546875" style="774"/>
    <col min="7685" max="7685" width="32.85546875" style="774" customWidth="1"/>
    <col min="7686" max="7686" width="15.42578125" style="774" bestFit="1" customWidth="1"/>
    <col min="7687" max="7687" width="15.7109375" style="774" bestFit="1" customWidth="1"/>
    <col min="7688" max="7688" width="14.140625" style="774" bestFit="1" customWidth="1"/>
    <col min="7689" max="7689" width="11.28515625" style="774" customWidth="1"/>
    <col min="7690" max="7690" width="15.140625" style="774" bestFit="1" customWidth="1"/>
    <col min="7691" max="7691" width="8.85546875" style="774"/>
    <col min="7692" max="7692" width="12.28515625" style="774" bestFit="1" customWidth="1"/>
    <col min="7693" max="7940" width="8.85546875" style="774"/>
    <col min="7941" max="7941" width="32.85546875" style="774" customWidth="1"/>
    <col min="7942" max="7942" width="15.42578125" style="774" bestFit="1" customWidth="1"/>
    <col min="7943" max="7943" width="15.7109375" style="774" bestFit="1" customWidth="1"/>
    <col min="7944" max="7944" width="14.140625" style="774" bestFit="1" customWidth="1"/>
    <col min="7945" max="7945" width="11.28515625" style="774" customWidth="1"/>
    <col min="7946" max="7946" width="15.140625" style="774" bestFit="1" customWidth="1"/>
    <col min="7947" max="7947" width="8.85546875" style="774"/>
    <col min="7948" max="7948" width="12.28515625" style="774" bestFit="1" customWidth="1"/>
    <col min="7949" max="8196" width="8.85546875" style="774"/>
    <col min="8197" max="8197" width="32.85546875" style="774" customWidth="1"/>
    <col min="8198" max="8198" width="15.42578125" style="774" bestFit="1" customWidth="1"/>
    <col min="8199" max="8199" width="15.7109375" style="774" bestFit="1" customWidth="1"/>
    <col min="8200" max="8200" width="14.140625" style="774" bestFit="1" customWidth="1"/>
    <col min="8201" max="8201" width="11.28515625" style="774" customWidth="1"/>
    <col min="8202" max="8202" width="15.140625" style="774" bestFit="1" customWidth="1"/>
    <col min="8203" max="8203" width="8.85546875" style="774"/>
    <col min="8204" max="8204" width="12.28515625" style="774" bestFit="1" customWidth="1"/>
    <col min="8205" max="8452" width="8.85546875" style="774"/>
    <col min="8453" max="8453" width="32.85546875" style="774" customWidth="1"/>
    <col min="8454" max="8454" width="15.42578125" style="774" bestFit="1" customWidth="1"/>
    <col min="8455" max="8455" width="15.7109375" style="774" bestFit="1" customWidth="1"/>
    <col min="8456" max="8456" width="14.140625" style="774" bestFit="1" customWidth="1"/>
    <col min="8457" max="8457" width="11.28515625" style="774" customWidth="1"/>
    <col min="8458" max="8458" width="15.140625" style="774" bestFit="1" customWidth="1"/>
    <col min="8459" max="8459" width="8.85546875" style="774"/>
    <col min="8460" max="8460" width="12.28515625" style="774" bestFit="1" customWidth="1"/>
    <col min="8461" max="8708" width="8.85546875" style="774"/>
    <col min="8709" max="8709" width="32.85546875" style="774" customWidth="1"/>
    <col min="8710" max="8710" width="15.42578125" style="774" bestFit="1" customWidth="1"/>
    <col min="8711" max="8711" width="15.7109375" style="774" bestFit="1" customWidth="1"/>
    <col min="8712" max="8712" width="14.140625" style="774" bestFit="1" customWidth="1"/>
    <col min="8713" max="8713" width="11.28515625" style="774" customWidth="1"/>
    <col min="8714" max="8714" width="15.140625" style="774" bestFit="1" customWidth="1"/>
    <col min="8715" max="8715" width="8.85546875" style="774"/>
    <col min="8716" max="8716" width="12.28515625" style="774" bestFit="1" customWidth="1"/>
    <col min="8717" max="8964" width="8.85546875" style="774"/>
    <col min="8965" max="8965" width="32.85546875" style="774" customWidth="1"/>
    <col min="8966" max="8966" width="15.42578125" style="774" bestFit="1" customWidth="1"/>
    <col min="8967" max="8967" width="15.7109375" style="774" bestFit="1" customWidth="1"/>
    <col min="8968" max="8968" width="14.140625" style="774" bestFit="1" customWidth="1"/>
    <col min="8969" max="8969" width="11.28515625" style="774" customWidth="1"/>
    <col min="8970" max="8970" width="15.140625" style="774" bestFit="1" customWidth="1"/>
    <col min="8971" max="8971" width="8.85546875" style="774"/>
    <col min="8972" max="8972" width="12.28515625" style="774" bestFit="1" customWidth="1"/>
    <col min="8973" max="9220" width="8.85546875" style="774"/>
    <col min="9221" max="9221" width="32.85546875" style="774" customWidth="1"/>
    <col min="9222" max="9222" width="15.42578125" style="774" bestFit="1" customWidth="1"/>
    <col min="9223" max="9223" width="15.7109375" style="774" bestFit="1" customWidth="1"/>
    <col min="9224" max="9224" width="14.140625" style="774" bestFit="1" customWidth="1"/>
    <col min="9225" max="9225" width="11.28515625" style="774" customWidth="1"/>
    <col min="9226" max="9226" width="15.140625" style="774" bestFit="1" customWidth="1"/>
    <col min="9227" max="9227" width="8.85546875" style="774"/>
    <col min="9228" max="9228" width="12.28515625" style="774" bestFit="1" customWidth="1"/>
    <col min="9229" max="9476" width="8.85546875" style="774"/>
    <col min="9477" max="9477" width="32.85546875" style="774" customWidth="1"/>
    <col min="9478" max="9478" width="15.42578125" style="774" bestFit="1" customWidth="1"/>
    <col min="9479" max="9479" width="15.7109375" style="774" bestFit="1" customWidth="1"/>
    <col min="9480" max="9480" width="14.140625" style="774" bestFit="1" customWidth="1"/>
    <col min="9481" max="9481" width="11.28515625" style="774" customWidth="1"/>
    <col min="9482" max="9482" width="15.140625" style="774" bestFit="1" customWidth="1"/>
    <col min="9483" max="9483" width="8.85546875" style="774"/>
    <col min="9484" max="9484" width="12.28515625" style="774" bestFit="1" customWidth="1"/>
    <col min="9485" max="9732" width="8.85546875" style="774"/>
    <col min="9733" max="9733" width="32.85546875" style="774" customWidth="1"/>
    <col min="9734" max="9734" width="15.42578125" style="774" bestFit="1" customWidth="1"/>
    <col min="9735" max="9735" width="15.7109375" style="774" bestFit="1" customWidth="1"/>
    <col min="9736" max="9736" width="14.140625" style="774" bestFit="1" customWidth="1"/>
    <col min="9737" max="9737" width="11.28515625" style="774" customWidth="1"/>
    <col min="9738" max="9738" width="15.140625" style="774" bestFit="1" customWidth="1"/>
    <col min="9739" max="9739" width="8.85546875" style="774"/>
    <col min="9740" max="9740" width="12.28515625" style="774" bestFit="1" customWidth="1"/>
    <col min="9741" max="9988" width="8.85546875" style="774"/>
    <col min="9989" max="9989" width="32.85546875" style="774" customWidth="1"/>
    <col min="9990" max="9990" width="15.42578125" style="774" bestFit="1" customWidth="1"/>
    <col min="9991" max="9991" width="15.7109375" style="774" bestFit="1" customWidth="1"/>
    <col min="9992" max="9992" width="14.140625" style="774" bestFit="1" customWidth="1"/>
    <col min="9993" max="9993" width="11.28515625" style="774" customWidth="1"/>
    <col min="9994" max="9994" width="15.140625" style="774" bestFit="1" customWidth="1"/>
    <col min="9995" max="9995" width="8.85546875" style="774"/>
    <col min="9996" max="9996" width="12.28515625" style="774" bestFit="1" customWidth="1"/>
    <col min="9997" max="10244" width="8.85546875" style="774"/>
    <col min="10245" max="10245" width="32.85546875" style="774" customWidth="1"/>
    <col min="10246" max="10246" width="15.42578125" style="774" bestFit="1" customWidth="1"/>
    <col min="10247" max="10247" width="15.7109375" style="774" bestFit="1" customWidth="1"/>
    <col min="10248" max="10248" width="14.140625" style="774" bestFit="1" customWidth="1"/>
    <col min="10249" max="10249" width="11.28515625" style="774" customWidth="1"/>
    <col min="10250" max="10250" width="15.140625" style="774" bestFit="1" customWidth="1"/>
    <col min="10251" max="10251" width="8.85546875" style="774"/>
    <col min="10252" max="10252" width="12.28515625" style="774" bestFit="1" customWidth="1"/>
    <col min="10253" max="10500" width="8.85546875" style="774"/>
    <col min="10501" max="10501" width="32.85546875" style="774" customWidth="1"/>
    <col min="10502" max="10502" width="15.42578125" style="774" bestFit="1" customWidth="1"/>
    <col min="10503" max="10503" width="15.7109375" style="774" bestFit="1" customWidth="1"/>
    <col min="10504" max="10504" width="14.140625" style="774" bestFit="1" customWidth="1"/>
    <col min="10505" max="10505" width="11.28515625" style="774" customWidth="1"/>
    <col min="10506" max="10506" width="15.140625" style="774" bestFit="1" customWidth="1"/>
    <col min="10507" max="10507" width="8.85546875" style="774"/>
    <col min="10508" max="10508" width="12.28515625" style="774" bestFit="1" customWidth="1"/>
    <col min="10509" max="10756" width="8.85546875" style="774"/>
    <col min="10757" max="10757" width="32.85546875" style="774" customWidth="1"/>
    <col min="10758" max="10758" width="15.42578125" style="774" bestFit="1" customWidth="1"/>
    <col min="10759" max="10759" width="15.7109375" style="774" bestFit="1" customWidth="1"/>
    <col min="10760" max="10760" width="14.140625" style="774" bestFit="1" customWidth="1"/>
    <col min="10761" max="10761" width="11.28515625" style="774" customWidth="1"/>
    <col min="10762" max="10762" width="15.140625" style="774" bestFit="1" customWidth="1"/>
    <col min="10763" max="10763" width="8.85546875" style="774"/>
    <col min="10764" max="10764" width="12.28515625" style="774" bestFit="1" customWidth="1"/>
    <col min="10765" max="11012" width="8.85546875" style="774"/>
    <col min="11013" max="11013" width="32.85546875" style="774" customWidth="1"/>
    <col min="11014" max="11014" width="15.42578125" style="774" bestFit="1" customWidth="1"/>
    <col min="11015" max="11015" width="15.7109375" style="774" bestFit="1" customWidth="1"/>
    <col min="11016" max="11016" width="14.140625" style="774" bestFit="1" customWidth="1"/>
    <col min="11017" max="11017" width="11.28515625" style="774" customWidth="1"/>
    <col min="11018" max="11018" width="15.140625" style="774" bestFit="1" customWidth="1"/>
    <col min="11019" max="11019" width="8.85546875" style="774"/>
    <col min="11020" max="11020" width="12.28515625" style="774" bestFit="1" customWidth="1"/>
    <col min="11021" max="11268" width="8.85546875" style="774"/>
    <col min="11269" max="11269" width="32.85546875" style="774" customWidth="1"/>
    <col min="11270" max="11270" width="15.42578125" style="774" bestFit="1" customWidth="1"/>
    <col min="11271" max="11271" width="15.7109375" style="774" bestFit="1" customWidth="1"/>
    <col min="11272" max="11272" width="14.140625" style="774" bestFit="1" customWidth="1"/>
    <col min="11273" max="11273" width="11.28515625" style="774" customWidth="1"/>
    <col min="11274" max="11274" width="15.140625" style="774" bestFit="1" customWidth="1"/>
    <col min="11275" max="11275" width="8.85546875" style="774"/>
    <col min="11276" max="11276" width="12.28515625" style="774" bestFit="1" customWidth="1"/>
    <col min="11277" max="11524" width="8.85546875" style="774"/>
    <col min="11525" max="11525" width="32.85546875" style="774" customWidth="1"/>
    <col min="11526" max="11526" width="15.42578125" style="774" bestFit="1" customWidth="1"/>
    <col min="11527" max="11527" width="15.7109375" style="774" bestFit="1" customWidth="1"/>
    <col min="11528" max="11528" width="14.140625" style="774" bestFit="1" customWidth="1"/>
    <col min="11529" max="11529" width="11.28515625" style="774" customWidth="1"/>
    <col min="11530" max="11530" width="15.140625" style="774" bestFit="1" customWidth="1"/>
    <col min="11531" max="11531" width="8.85546875" style="774"/>
    <col min="11532" max="11532" width="12.28515625" style="774" bestFit="1" customWidth="1"/>
    <col min="11533" max="11780" width="8.85546875" style="774"/>
    <col min="11781" max="11781" width="32.85546875" style="774" customWidth="1"/>
    <col min="11782" max="11782" width="15.42578125" style="774" bestFit="1" customWidth="1"/>
    <col min="11783" max="11783" width="15.7109375" style="774" bestFit="1" customWidth="1"/>
    <col min="11784" max="11784" width="14.140625" style="774" bestFit="1" customWidth="1"/>
    <col min="11785" max="11785" width="11.28515625" style="774" customWidth="1"/>
    <col min="11786" max="11786" width="15.140625" style="774" bestFit="1" customWidth="1"/>
    <col min="11787" max="11787" width="8.85546875" style="774"/>
    <col min="11788" max="11788" width="12.28515625" style="774" bestFit="1" customWidth="1"/>
    <col min="11789" max="12036" width="8.85546875" style="774"/>
    <col min="12037" max="12037" width="32.85546875" style="774" customWidth="1"/>
    <col min="12038" max="12038" width="15.42578125" style="774" bestFit="1" customWidth="1"/>
    <col min="12039" max="12039" width="15.7109375" style="774" bestFit="1" customWidth="1"/>
    <col min="12040" max="12040" width="14.140625" style="774" bestFit="1" customWidth="1"/>
    <col min="12041" max="12041" width="11.28515625" style="774" customWidth="1"/>
    <col min="12042" max="12042" width="15.140625" style="774" bestFit="1" customWidth="1"/>
    <col min="12043" max="12043" width="8.85546875" style="774"/>
    <col min="12044" max="12044" width="12.28515625" style="774" bestFit="1" customWidth="1"/>
    <col min="12045" max="12292" width="8.85546875" style="774"/>
    <col min="12293" max="12293" width="32.85546875" style="774" customWidth="1"/>
    <col min="12294" max="12294" width="15.42578125" style="774" bestFit="1" customWidth="1"/>
    <col min="12295" max="12295" width="15.7109375" style="774" bestFit="1" customWidth="1"/>
    <col min="12296" max="12296" width="14.140625" style="774" bestFit="1" customWidth="1"/>
    <col min="12297" max="12297" width="11.28515625" style="774" customWidth="1"/>
    <col min="12298" max="12298" width="15.140625" style="774" bestFit="1" customWidth="1"/>
    <col min="12299" max="12299" width="8.85546875" style="774"/>
    <col min="12300" max="12300" width="12.28515625" style="774" bestFit="1" customWidth="1"/>
    <col min="12301" max="12548" width="8.85546875" style="774"/>
    <col min="12549" max="12549" width="32.85546875" style="774" customWidth="1"/>
    <col min="12550" max="12550" width="15.42578125" style="774" bestFit="1" customWidth="1"/>
    <col min="12551" max="12551" width="15.7109375" style="774" bestFit="1" customWidth="1"/>
    <col min="12552" max="12552" width="14.140625" style="774" bestFit="1" customWidth="1"/>
    <col min="12553" max="12553" width="11.28515625" style="774" customWidth="1"/>
    <col min="12554" max="12554" width="15.140625" style="774" bestFit="1" customWidth="1"/>
    <col min="12555" max="12555" width="8.85546875" style="774"/>
    <col min="12556" max="12556" width="12.28515625" style="774" bestFit="1" customWidth="1"/>
    <col min="12557" max="12804" width="8.85546875" style="774"/>
    <col min="12805" max="12805" width="32.85546875" style="774" customWidth="1"/>
    <col min="12806" max="12806" width="15.42578125" style="774" bestFit="1" customWidth="1"/>
    <col min="12807" max="12807" width="15.7109375" style="774" bestFit="1" customWidth="1"/>
    <col min="12808" max="12808" width="14.140625" style="774" bestFit="1" customWidth="1"/>
    <col min="12809" max="12809" width="11.28515625" style="774" customWidth="1"/>
    <col min="12810" max="12810" width="15.140625" style="774" bestFit="1" customWidth="1"/>
    <col min="12811" max="12811" width="8.85546875" style="774"/>
    <col min="12812" max="12812" width="12.28515625" style="774" bestFit="1" customWidth="1"/>
    <col min="12813" max="13060" width="8.85546875" style="774"/>
    <col min="13061" max="13061" width="32.85546875" style="774" customWidth="1"/>
    <col min="13062" max="13062" width="15.42578125" style="774" bestFit="1" customWidth="1"/>
    <col min="13063" max="13063" width="15.7109375" style="774" bestFit="1" customWidth="1"/>
    <col min="13064" max="13064" width="14.140625" style="774" bestFit="1" customWidth="1"/>
    <col min="13065" max="13065" width="11.28515625" style="774" customWidth="1"/>
    <col min="13066" max="13066" width="15.140625" style="774" bestFit="1" customWidth="1"/>
    <col min="13067" max="13067" width="8.85546875" style="774"/>
    <col min="13068" max="13068" width="12.28515625" style="774" bestFit="1" customWidth="1"/>
    <col min="13069" max="13316" width="8.85546875" style="774"/>
    <col min="13317" max="13317" width="32.85546875" style="774" customWidth="1"/>
    <col min="13318" max="13318" width="15.42578125" style="774" bestFit="1" customWidth="1"/>
    <col min="13319" max="13319" width="15.7109375" style="774" bestFit="1" customWidth="1"/>
    <col min="13320" max="13320" width="14.140625" style="774" bestFit="1" customWidth="1"/>
    <col min="13321" max="13321" width="11.28515625" style="774" customWidth="1"/>
    <col min="13322" max="13322" width="15.140625" style="774" bestFit="1" customWidth="1"/>
    <col min="13323" max="13323" width="8.85546875" style="774"/>
    <col min="13324" max="13324" width="12.28515625" style="774" bestFit="1" customWidth="1"/>
    <col min="13325" max="13572" width="8.85546875" style="774"/>
    <col min="13573" max="13573" width="32.85546875" style="774" customWidth="1"/>
    <col min="13574" max="13574" width="15.42578125" style="774" bestFit="1" customWidth="1"/>
    <col min="13575" max="13575" width="15.7109375" style="774" bestFit="1" customWidth="1"/>
    <col min="13576" max="13576" width="14.140625" style="774" bestFit="1" customWidth="1"/>
    <col min="13577" max="13577" width="11.28515625" style="774" customWidth="1"/>
    <col min="13578" max="13578" width="15.140625" style="774" bestFit="1" customWidth="1"/>
    <col min="13579" max="13579" width="8.85546875" style="774"/>
    <col min="13580" max="13580" width="12.28515625" style="774" bestFit="1" customWidth="1"/>
    <col min="13581" max="13828" width="8.85546875" style="774"/>
    <col min="13829" max="13829" width="32.85546875" style="774" customWidth="1"/>
    <col min="13830" max="13830" width="15.42578125" style="774" bestFit="1" customWidth="1"/>
    <col min="13831" max="13831" width="15.7109375" style="774" bestFit="1" customWidth="1"/>
    <col min="13832" max="13832" width="14.140625" style="774" bestFit="1" customWidth="1"/>
    <col min="13833" max="13833" width="11.28515625" style="774" customWidth="1"/>
    <col min="13834" max="13834" width="15.140625" style="774" bestFit="1" customWidth="1"/>
    <col min="13835" max="13835" width="8.85546875" style="774"/>
    <col min="13836" max="13836" width="12.28515625" style="774" bestFit="1" customWidth="1"/>
    <col min="13837" max="14084" width="8.85546875" style="774"/>
    <col min="14085" max="14085" width="32.85546875" style="774" customWidth="1"/>
    <col min="14086" max="14086" width="15.42578125" style="774" bestFit="1" customWidth="1"/>
    <col min="14087" max="14087" width="15.7109375" style="774" bestFit="1" customWidth="1"/>
    <col min="14088" max="14088" width="14.140625" style="774" bestFit="1" customWidth="1"/>
    <col min="14089" max="14089" width="11.28515625" style="774" customWidth="1"/>
    <col min="14090" max="14090" width="15.140625" style="774" bestFit="1" customWidth="1"/>
    <col min="14091" max="14091" width="8.85546875" style="774"/>
    <col min="14092" max="14092" width="12.28515625" style="774" bestFit="1" customWidth="1"/>
    <col min="14093" max="14340" width="8.85546875" style="774"/>
    <col min="14341" max="14341" width="32.85546875" style="774" customWidth="1"/>
    <col min="14342" max="14342" width="15.42578125" style="774" bestFit="1" customWidth="1"/>
    <col min="14343" max="14343" width="15.7109375" style="774" bestFit="1" customWidth="1"/>
    <col min="14344" max="14344" width="14.140625" style="774" bestFit="1" customWidth="1"/>
    <col min="14345" max="14345" width="11.28515625" style="774" customWidth="1"/>
    <col min="14346" max="14346" width="15.140625" style="774" bestFit="1" customWidth="1"/>
    <col min="14347" max="14347" width="8.85546875" style="774"/>
    <col min="14348" max="14348" width="12.28515625" style="774" bestFit="1" customWidth="1"/>
    <col min="14349" max="14596" width="8.85546875" style="774"/>
    <col min="14597" max="14597" width="32.85546875" style="774" customWidth="1"/>
    <col min="14598" max="14598" width="15.42578125" style="774" bestFit="1" customWidth="1"/>
    <col min="14599" max="14599" width="15.7109375" style="774" bestFit="1" customWidth="1"/>
    <col min="14600" max="14600" width="14.140625" style="774" bestFit="1" customWidth="1"/>
    <col min="14601" max="14601" width="11.28515625" style="774" customWidth="1"/>
    <col min="14602" max="14602" width="15.140625" style="774" bestFit="1" customWidth="1"/>
    <col min="14603" max="14603" width="8.85546875" style="774"/>
    <col min="14604" max="14604" width="12.28515625" style="774" bestFit="1" customWidth="1"/>
    <col min="14605" max="14852" width="8.85546875" style="774"/>
    <col min="14853" max="14853" width="32.85546875" style="774" customWidth="1"/>
    <col min="14854" max="14854" width="15.42578125" style="774" bestFit="1" customWidth="1"/>
    <col min="14855" max="14855" width="15.7109375" style="774" bestFit="1" customWidth="1"/>
    <col min="14856" max="14856" width="14.140625" style="774" bestFit="1" customWidth="1"/>
    <col min="14857" max="14857" width="11.28515625" style="774" customWidth="1"/>
    <col min="14858" max="14858" width="15.140625" style="774" bestFit="1" customWidth="1"/>
    <col min="14859" max="14859" width="8.85546875" style="774"/>
    <col min="14860" max="14860" width="12.28515625" style="774" bestFit="1" customWidth="1"/>
    <col min="14861" max="15108" width="8.85546875" style="774"/>
    <col min="15109" max="15109" width="32.85546875" style="774" customWidth="1"/>
    <col min="15110" max="15110" width="15.42578125" style="774" bestFit="1" customWidth="1"/>
    <col min="15111" max="15111" width="15.7109375" style="774" bestFit="1" customWidth="1"/>
    <col min="15112" max="15112" width="14.140625" style="774" bestFit="1" customWidth="1"/>
    <col min="15113" max="15113" width="11.28515625" style="774" customWidth="1"/>
    <col min="15114" max="15114" width="15.140625" style="774" bestFit="1" customWidth="1"/>
    <col min="15115" max="15115" width="8.85546875" style="774"/>
    <col min="15116" max="15116" width="12.28515625" style="774" bestFit="1" customWidth="1"/>
    <col min="15117" max="15364" width="8.85546875" style="774"/>
    <col min="15365" max="15365" width="32.85546875" style="774" customWidth="1"/>
    <col min="15366" max="15366" width="15.42578125" style="774" bestFit="1" customWidth="1"/>
    <col min="15367" max="15367" width="15.7109375" style="774" bestFit="1" customWidth="1"/>
    <col min="15368" max="15368" width="14.140625" style="774" bestFit="1" customWidth="1"/>
    <col min="15369" max="15369" width="11.28515625" style="774" customWidth="1"/>
    <col min="15370" max="15370" width="15.140625" style="774" bestFit="1" customWidth="1"/>
    <col min="15371" max="15371" width="8.85546875" style="774"/>
    <col min="15372" max="15372" width="12.28515625" style="774" bestFit="1" customWidth="1"/>
    <col min="15373" max="15620" width="8.85546875" style="774"/>
    <col min="15621" max="15621" width="32.85546875" style="774" customWidth="1"/>
    <col min="15622" max="15622" width="15.42578125" style="774" bestFit="1" customWidth="1"/>
    <col min="15623" max="15623" width="15.7109375" style="774" bestFit="1" customWidth="1"/>
    <col min="15624" max="15624" width="14.140625" style="774" bestFit="1" customWidth="1"/>
    <col min="15625" max="15625" width="11.28515625" style="774" customWidth="1"/>
    <col min="15626" max="15626" width="15.140625" style="774" bestFit="1" customWidth="1"/>
    <col min="15627" max="15627" width="8.85546875" style="774"/>
    <col min="15628" max="15628" width="12.28515625" style="774" bestFit="1" customWidth="1"/>
    <col min="15629" max="15876" width="8.85546875" style="774"/>
    <col min="15877" max="15877" width="32.85546875" style="774" customWidth="1"/>
    <col min="15878" max="15878" width="15.42578125" style="774" bestFit="1" customWidth="1"/>
    <col min="15879" max="15879" width="15.7109375" style="774" bestFit="1" customWidth="1"/>
    <col min="15880" max="15880" width="14.140625" style="774" bestFit="1" customWidth="1"/>
    <col min="15881" max="15881" width="11.28515625" style="774" customWidth="1"/>
    <col min="15882" max="15882" width="15.140625" style="774" bestFit="1" customWidth="1"/>
    <col min="15883" max="15883" width="8.85546875" style="774"/>
    <col min="15884" max="15884" width="12.28515625" style="774" bestFit="1" customWidth="1"/>
    <col min="15885" max="16132" width="8.85546875" style="774"/>
    <col min="16133" max="16133" width="32.85546875" style="774" customWidth="1"/>
    <col min="16134" max="16134" width="15.42578125" style="774" bestFit="1" customWidth="1"/>
    <col min="16135" max="16135" width="15.7109375" style="774" bestFit="1" customWidth="1"/>
    <col min="16136" max="16136" width="14.140625" style="774" bestFit="1" customWidth="1"/>
    <col min="16137" max="16137" width="11.28515625" style="774" customWidth="1"/>
    <col min="16138" max="16138" width="15.140625" style="774" bestFit="1" customWidth="1"/>
    <col min="16139" max="16139" width="8.85546875" style="774"/>
    <col min="16140" max="16140" width="12.28515625" style="774" bestFit="1" customWidth="1"/>
    <col min="16141" max="16384" width="8.85546875" style="774"/>
  </cols>
  <sheetData>
    <row r="1" spans="1:14">
      <c r="A1" s="1107" t="str">
        <f>'JAP-5 Summary (Base Revenue)'!A1:G1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</row>
    <row r="2" spans="1:14">
      <c r="A2" s="1107" t="s">
        <v>146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</row>
    <row r="3" spans="1:14">
      <c r="A3" s="1107" t="s">
        <v>593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8"/>
    </row>
    <row r="4" spans="1:14">
      <c r="A4" s="1109" t="str">
        <f>'JAP-5 Summary (Base Revenue)'!A4:G4</f>
        <v>2019 Greneral Rate Case (GRC)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</row>
    <row r="5" spans="1:14">
      <c r="A5" s="1109" t="str">
        <f>'JAP-5 Summary (Base Revenue)'!A5:G5</f>
        <v>Test Year Ending December 31, 2018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781"/>
      <c r="M5" s="780"/>
      <c r="N5" s="780"/>
    </row>
    <row r="6" spans="1:14">
      <c r="C6" s="780"/>
      <c r="D6" s="780"/>
      <c r="E6" s="780"/>
      <c r="F6" s="780"/>
      <c r="G6" s="780"/>
      <c r="H6" s="780"/>
      <c r="I6" s="780"/>
      <c r="J6" s="780"/>
      <c r="K6" s="780"/>
      <c r="L6" s="781"/>
      <c r="M6" s="780"/>
      <c r="N6" s="780"/>
    </row>
    <row r="7" spans="1:14" ht="15" customHeight="1">
      <c r="A7" s="840"/>
      <c r="B7" s="839"/>
      <c r="C7" s="1113" t="s">
        <v>50</v>
      </c>
      <c r="D7" s="1102" t="s">
        <v>498</v>
      </c>
      <c r="E7" s="1103"/>
      <c r="F7" s="1105" t="s">
        <v>119</v>
      </c>
      <c r="G7" s="1102" t="s">
        <v>590</v>
      </c>
      <c r="H7" s="1104"/>
      <c r="I7" s="1103"/>
      <c r="J7" s="1105" t="s">
        <v>595</v>
      </c>
      <c r="K7" s="1111" t="s">
        <v>594</v>
      </c>
      <c r="L7" s="781"/>
      <c r="M7" s="780"/>
      <c r="N7" s="780"/>
    </row>
    <row r="8" spans="1:14" ht="25.9" customHeight="1">
      <c r="A8" s="838" t="s">
        <v>1</v>
      </c>
      <c r="B8" s="837" t="s">
        <v>2</v>
      </c>
      <c r="C8" s="1114"/>
      <c r="D8" s="836" t="s">
        <v>416</v>
      </c>
      <c r="E8" s="835" t="s">
        <v>417</v>
      </c>
      <c r="F8" s="1106"/>
      <c r="G8" s="834" t="s">
        <v>418</v>
      </c>
      <c r="H8" s="834" t="s">
        <v>420</v>
      </c>
      <c r="I8" s="1034" t="s">
        <v>419</v>
      </c>
      <c r="J8" s="1106"/>
      <c r="K8" s="1112"/>
      <c r="L8" s="827"/>
      <c r="M8" s="780"/>
      <c r="N8" s="780"/>
    </row>
    <row r="9" spans="1:14">
      <c r="A9" s="70"/>
      <c r="B9" s="833" t="s">
        <v>3</v>
      </c>
      <c r="C9" s="829" t="s">
        <v>4</v>
      </c>
      <c r="D9" s="832" t="s">
        <v>5</v>
      </c>
      <c r="E9" s="831" t="s">
        <v>6</v>
      </c>
      <c r="F9" s="828" t="s">
        <v>494</v>
      </c>
      <c r="G9" s="830" t="s">
        <v>59</v>
      </c>
      <c r="H9" s="830" t="s">
        <v>8</v>
      </c>
      <c r="I9" s="829" t="s">
        <v>9</v>
      </c>
      <c r="J9" s="828" t="s">
        <v>60</v>
      </c>
      <c r="K9" s="828" t="s">
        <v>61</v>
      </c>
      <c r="L9" s="827"/>
      <c r="M9" s="780"/>
      <c r="N9" s="780"/>
    </row>
    <row r="10" spans="1:14">
      <c r="B10" s="774" t="s">
        <v>99</v>
      </c>
      <c r="C10" s="788"/>
      <c r="D10" s="780"/>
      <c r="E10" s="788"/>
      <c r="F10" s="787"/>
      <c r="G10" s="780"/>
      <c r="H10" s="780"/>
      <c r="I10" s="788"/>
      <c r="J10" s="787"/>
      <c r="K10" s="787"/>
      <c r="L10" s="781"/>
      <c r="M10" s="780"/>
      <c r="N10" s="826"/>
    </row>
    <row r="11" spans="1:14">
      <c r="A11" s="785">
        <v>1</v>
      </c>
      <c r="B11" s="774" t="s">
        <v>100</v>
      </c>
      <c r="C11" s="799"/>
      <c r="D11" s="782"/>
      <c r="E11" s="799"/>
      <c r="F11" s="798"/>
      <c r="G11" s="782"/>
      <c r="H11" s="782"/>
      <c r="I11" s="799"/>
      <c r="J11" s="798"/>
      <c r="K11" s="798"/>
      <c r="L11" s="781"/>
      <c r="M11" s="780"/>
      <c r="N11" s="780"/>
    </row>
    <row r="12" spans="1:14">
      <c r="A12" s="785">
        <f t="shared" ref="A12:A51" si="0">A11+1</f>
        <v>2</v>
      </c>
      <c r="B12" s="800" t="s">
        <v>110</v>
      </c>
      <c r="C12" s="799">
        <f t="shared" ref="C12:C17" si="1">SUM(D12:K12)</f>
        <v>57279322.090746596</v>
      </c>
      <c r="D12" s="817">
        <f>'WP14-E COS-Ratebase Summary'!N49*'WP11 E373 Pole Cost Estimates'!D36</f>
        <v>23609036.019144002</v>
      </c>
      <c r="E12" s="802">
        <f>'WP14-E COS-Ratebase Summary'!N49*'WP11 E373 Pole Cost Estimates'!D37</f>
        <v>33670286.071602598</v>
      </c>
      <c r="F12" s="798"/>
      <c r="G12" s="782"/>
      <c r="H12" s="782"/>
      <c r="I12" s="799"/>
      <c r="J12" s="798"/>
      <c r="K12" s="798"/>
      <c r="L12" s="781"/>
      <c r="M12" s="780"/>
      <c r="N12" s="780"/>
    </row>
    <row r="13" spans="1:14">
      <c r="A13" s="785">
        <f t="shared" si="0"/>
        <v>3</v>
      </c>
      <c r="B13" s="800" t="s">
        <v>111</v>
      </c>
      <c r="C13" s="799">
        <f t="shared" si="1"/>
        <v>-20006963.143007286</v>
      </c>
      <c r="D13" s="817">
        <f>'WP14-E COS-Ratebase Summary'!N109*'WP11 E373 Pole Cost Estimates'!D36</f>
        <v>-8246346.0850430038</v>
      </c>
      <c r="E13" s="802">
        <f>'WP14-E COS-Ratebase Summary'!N109*'WP11 E373 Pole Cost Estimates'!D37</f>
        <v>-11760617.05796428</v>
      </c>
      <c r="F13" s="798"/>
      <c r="G13" s="782"/>
      <c r="H13" s="782"/>
      <c r="I13" s="799"/>
      <c r="J13" s="798"/>
      <c r="K13" s="798"/>
      <c r="L13" s="781"/>
      <c r="M13" s="780"/>
      <c r="N13" s="780"/>
    </row>
    <row r="14" spans="1:14">
      <c r="A14" s="785">
        <f t="shared" si="0"/>
        <v>4</v>
      </c>
      <c r="B14" s="800" t="s">
        <v>112</v>
      </c>
      <c r="C14" s="799">
        <f t="shared" si="1"/>
        <v>53275783.757194936</v>
      </c>
      <c r="D14" s="817">
        <f>SUM('WP14-E COS-Ratebase Summary'!N14, 'WP14-E COS-Ratebase Summary'!N65, 'WP14-E COS-Ratebase Summary'!N51)-SUM(D12,E12)</f>
        <v>34916144.306615323</v>
      </c>
      <c r="E14" s="799"/>
      <c r="F14" s="798"/>
      <c r="G14" s="782"/>
      <c r="H14" s="782"/>
      <c r="I14" s="799"/>
      <c r="J14" s="815">
        <f>(SUM('WP14-E COS-Ratebase Summary'!N20,'WP14-E COS-Ratebase Summary'!N27))*'WP16-E COS-Class Summary'!$AA$59</f>
        <v>1281809.6973783919</v>
      </c>
      <c r="K14" s="815">
        <f>SUM('WP14-E COS-Ratebase Summary'!N20,'WP14-E COS-Ratebase Summary'!N27)*'WP16-E COS-Class Summary'!$AA$60</f>
        <v>17077829.753201224</v>
      </c>
      <c r="L14" s="781"/>
      <c r="M14" s="780"/>
      <c r="N14" s="780"/>
    </row>
    <row r="15" spans="1:14">
      <c r="A15" s="785">
        <f t="shared" si="0"/>
        <v>5</v>
      </c>
      <c r="B15" s="800" t="s">
        <v>113</v>
      </c>
      <c r="C15" s="799">
        <f t="shared" si="1"/>
        <v>-21975683.667764511</v>
      </c>
      <c r="D15" s="817">
        <f>SUM('WP14-E COS-Ratebase Summary'!$N74,'WP14-E COS-Ratebase Summary'!$N116,'WP14-E COS-Ratebase Summary'!$N111)-SUM(D13:E13)</f>
        <v>-14056553.239608221</v>
      </c>
      <c r="E15" s="799"/>
      <c r="F15" s="798"/>
      <c r="G15" s="782"/>
      <c r="H15" s="782"/>
      <c r="I15" s="799"/>
      <c r="J15" s="815">
        <f>(SUM('WP14-E COS-Ratebase Summary'!N80,'WP14-E COS-Ratebase Summary'!N87))*'WP16-E COS-Class Summary'!$AA$59</f>
        <v>-552887.66453932552</v>
      </c>
      <c r="K15" s="815">
        <f>SUM('WP14-E COS-Ratebase Summary'!N80,'WP14-E COS-Ratebase Summary'!N87)*'WP16-E COS-Class Summary'!$AA$60</f>
        <v>-7366242.7636169652</v>
      </c>
      <c r="L15" s="781"/>
      <c r="M15" s="780"/>
      <c r="N15" s="780"/>
    </row>
    <row r="16" spans="1:14">
      <c r="A16" s="785">
        <f t="shared" si="0"/>
        <v>6</v>
      </c>
      <c r="B16" s="800" t="s">
        <v>114</v>
      </c>
      <c r="C16" s="799">
        <f t="shared" si="1"/>
        <v>-10915788.048602007</v>
      </c>
      <c r="D16" s="817">
        <f>'WP14-E COS-Ratebase Summary'!$N$151-SUM(D12:E15)-SUM(J14:K16)</f>
        <v>-10633256.282661658</v>
      </c>
      <c r="E16" s="817"/>
      <c r="F16" s="798"/>
      <c r="G16" s="782"/>
      <c r="H16" s="782"/>
      <c r="I16" s="799"/>
      <c r="J16" s="815">
        <f>('WP16-E COS-Class Summary'!$O$55+'WP16-E COS-Class Summary'!$O$64-SUM(J14:J15))</f>
        <v>-19725.439509562217</v>
      </c>
      <c r="K16" s="815">
        <f>'WP16-E COS-Class Summary'!$O$56+'WP16-E COS-Class Summary'!$O$65-SUM(K14:K15)</f>
        <v>-262806.3264307864</v>
      </c>
      <c r="L16" s="781"/>
      <c r="M16" s="780"/>
      <c r="N16" s="780"/>
    </row>
    <row r="17" spans="1:14">
      <c r="A17" s="785">
        <f t="shared" si="0"/>
        <v>7</v>
      </c>
      <c r="B17" s="774" t="s">
        <v>101</v>
      </c>
      <c r="C17" s="824">
        <f t="shared" si="1"/>
        <v>57656670.98856774</v>
      </c>
      <c r="D17" s="825">
        <f t="shared" ref="D17:K17" si="2">SUM(D12:D16)</f>
        <v>25589024.718446445</v>
      </c>
      <c r="E17" s="824">
        <f t="shared" si="2"/>
        <v>21909669.013638318</v>
      </c>
      <c r="F17" s="823">
        <f t="shared" si="2"/>
        <v>0</v>
      </c>
      <c r="G17" s="825">
        <f t="shared" si="2"/>
        <v>0</v>
      </c>
      <c r="H17" s="825">
        <f t="shared" si="2"/>
        <v>0</v>
      </c>
      <c r="I17" s="824">
        <f t="shared" si="2"/>
        <v>0</v>
      </c>
      <c r="J17" s="823">
        <f t="shared" si="2"/>
        <v>709196.59332950413</v>
      </c>
      <c r="K17" s="823">
        <f t="shared" si="2"/>
        <v>9448780.6631534733</v>
      </c>
      <c r="L17" s="822"/>
      <c r="M17" s="783"/>
      <c r="N17" s="780"/>
    </row>
    <row r="18" spans="1:14">
      <c r="A18" s="785">
        <f t="shared" si="0"/>
        <v>8</v>
      </c>
      <c r="B18" s="807"/>
      <c r="C18" s="821"/>
      <c r="D18" s="782"/>
      <c r="E18" s="799"/>
      <c r="F18" s="798"/>
      <c r="G18" s="782"/>
      <c r="H18" s="782"/>
      <c r="I18" s="799"/>
      <c r="J18" s="798"/>
      <c r="K18" s="798"/>
      <c r="L18" s="781"/>
      <c r="M18" s="780"/>
      <c r="N18" s="780"/>
    </row>
    <row r="19" spans="1:14">
      <c r="A19" s="785">
        <f t="shared" si="0"/>
        <v>9</v>
      </c>
      <c r="B19" s="774" t="s">
        <v>102</v>
      </c>
      <c r="C19" s="820">
        <f>+'WP16-E COS-Class Summary'!O32</f>
        <v>7.6200000000000004E-2</v>
      </c>
      <c r="D19" s="782"/>
      <c r="E19" s="799"/>
      <c r="F19" s="798"/>
      <c r="G19" s="782"/>
      <c r="H19" s="782"/>
      <c r="I19" s="799"/>
      <c r="J19" s="798"/>
      <c r="K19" s="798"/>
      <c r="L19" s="781"/>
      <c r="M19" s="780"/>
      <c r="N19" s="780"/>
    </row>
    <row r="20" spans="1:14">
      <c r="A20" s="785">
        <f t="shared" si="0"/>
        <v>10</v>
      </c>
      <c r="B20" s="818" t="s">
        <v>103</v>
      </c>
      <c r="C20" s="799">
        <f>SUM(D20:K20)</f>
        <v>4393438.329328862</v>
      </c>
      <c r="D20" s="782">
        <f t="shared" ref="D20:K20" si="3">+D17*$C$19</f>
        <v>1949883.6835456192</v>
      </c>
      <c r="E20" s="799">
        <f t="shared" si="3"/>
        <v>1669516.7788392399</v>
      </c>
      <c r="F20" s="798">
        <f t="shared" si="3"/>
        <v>0</v>
      </c>
      <c r="G20" s="782">
        <f t="shared" si="3"/>
        <v>0</v>
      </c>
      <c r="H20" s="782">
        <f t="shared" si="3"/>
        <v>0</v>
      </c>
      <c r="I20" s="799">
        <f t="shared" si="3"/>
        <v>0</v>
      </c>
      <c r="J20" s="798">
        <f t="shared" si="3"/>
        <v>54040.78041170822</v>
      </c>
      <c r="K20" s="798">
        <f t="shared" si="3"/>
        <v>719997.08653229475</v>
      </c>
      <c r="L20" s="781"/>
      <c r="M20" s="780"/>
      <c r="N20" s="780"/>
    </row>
    <row r="21" spans="1:14">
      <c r="A21" s="785">
        <f t="shared" si="0"/>
        <v>11</v>
      </c>
      <c r="C21" s="799"/>
      <c r="D21" s="782"/>
      <c r="E21" s="799"/>
      <c r="F21" s="798"/>
      <c r="G21" s="782"/>
      <c r="H21" s="782"/>
      <c r="I21" s="799"/>
      <c r="J21" s="798"/>
      <c r="K21" s="798"/>
      <c r="L21" s="781"/>
      <c r="M21" s="780"/>
      <c r="N21" s="780"/>
    </row>
    <row r="22" spans="1:14">
      <c r="A22" s="785">
        <f t="shared" si="0"/>
        <v>12</v>
      </c>
      <c r="B22" s="774" t="s">
        <v>62</v>
      </c>
      <c r="C22" s="799"/>
      <c r="D22" s="782"/>
      <c r="E22" s="799"/>
      <c r="F22" s="798"/>
      <c r="G22" s="782"/>
      <c r="H22" s="782"/>
      <c r="I22" s="799"/>
      <c r="J22" s="798"/>
      <c r="K22" s="798"/>
      <c r="L22" s="781"/>
      <c r="M22" s="780"/>
      <c r="N22" s="780"/>
    </row>
    <row r="23" spans="1:14">
      <c r="A23" s="785">
        <f t="shared" si="0"/>
        <v>13</v>
      </c>
      <c r="B23" s="774" t="s">
        <v>104</v>
      </c>
      <c r="C23" s="799">
        <f t="shared" ref="C23:C29" si="4">SUM(D23:K23)</f>
        <v>145300.63335813151</v>
      </c>
      <c r="D23" s="782"/>
      <c r="E23" s="799"/>
      <c r="F23" s="815">
        <f>+'WP15-E COS-Expense Summary'!N44</f>
        <v>145300.63335813151</v>
      </c>
      <c r="G23" s="782"/>
      <c r="H23" s="782"/>
      <c r="I23" s="799"/>
      <c r="J23" s="798"/>
      <c r="K23" s="798"/>
      <c r="L23" s="781"/>
      <c r="M23" s="780"/>
      <c r="N23" s="780"/>
    </row>
    <row r="24" spans="1:14">
      <c r="A24" s="785">
        <f t="shared" si="0"/>
        <v>14</v>
      </c>
      <c r="B24" s="800" t="s">
        <v>105</v>
      </c>
      <c r="C24" s="799">
        <f t="shared" si="4"/>
        <v>2000850.553615283</v>
      </c>
      <c r="D24" s="782"/>
      <c r="E24" s="799"/>
      <c r="F24" s="815">
        <f>+'WP15-E COS-Expense Summary'!N92</f>
        <v>2000850.553615283</v>
      </c>
      <c r="G24" s="782"/>
      <c r="H24" s="782"/>
      <c r="I24" s="799"/>
      <c r="J24" s="798"/>
      <c r="K24" s="798"/>
      <c r="L24" s="781"/>
      <c r="M24" s="780"/>
      <c r="N24" s="780"/>
    </row>
    <row r="25" spans="1:14">
      <c r="A25" s="785">
        <f t="shared" si="0"/>
        <v>15</v>
      </c>
      <c r="B25" s="800" t="s">
        <v>106</v>
      </c>
      <c r="C25" s="799">
        <f t="shared" si="4"/>
        <v>0</v>
      </c>
      <c r="D25" s="782"/>
      <c r="E25" s="799"/>
      <c r="F25" s="798"/>
      <c r="G25" s="817">
        <f>'WP13-E COS-AccountAllocation'!CG334</f>
        <v>0</v>
      </c>
      <c r="H25" s="817">
        <f>'WP13-E COS-AccountAllocation'!CH334</f>
        <v>0</v>
      </c>
      <c r="I25" s="802">
        <f>'WP13-E COS-AccountAllocation'!CI334</f>
        <v>0</v>
      </c>
      <c r="J25" s="798"/>
      <c r="K25" s="798"/>
      <c r="L25" s="781"/>
      <c r="M25" s="780"/>
      <c r="N25" s="780"/>
    </row>
    <row r="26" spans="1:14">
      <c r="A26" s="785">
        <f t="shared" si="0"/>
        <v>16</v>
      </c>
      <c r="B26" s="800" t="s">
        <v>115</v>
      </c>
      <c r="C26" s="799">
        <f t="shared" si="4"/>
        <v>3122053.5124747218</v>
      </c>
      <c r="D26" s="816"/>
      <c r="E26" s="799"/>
      <c r="F26" s="815">
        <f>'WP15-E COS-Expense Summary'!$N$50+'WP15-E COS-Expense Summary'!$N$95-F23-F24</f>
        <v>249774.19883833104</v>
      </c>
      <c r="G26" s="819"/>
      <c r="H26" s="819"/>
      <c r="I26" s="788"/>
      <c r="J26" s="815">
        <f>'WP13-E COS-AccountAllocation'!CG261+'WP13-E COS-AccountAllocation'!CG270+'WP13-E COS-AccountAllocation'!CG276+'WP13-E COS-AccountAllocation'!CG285+'WP13-E COS-AccountAllocation'!CG300</f>
        <v>199410.25155987995</v>
      </c>
      <c r="K26" s="815">
        <f>'WP13-E COS-AccountAllocation'!CH261+'WP13-E COS-AccountAllocation'!CH270+'WP13-E COS-AccountAllocation'!CH276+'WP13-E COS-AccountAllocation'!CH285+'WP13-E COS-AccountAllocation'!CH300</f>
        <v>2672869.0620765109</v>
      </c>
      <c r="L26" s="781"/>
      <c r="M26" s="1032"/>
      <c r="N26" s="1032"/>
    </row>
    <row r="27" spans="1:14">
      <c r="A27" s="785">
        <f t="shared" si="0"/>
        <v>17</v>
      </c>
      <c r="B27" s="818" t="s">
        <v>118</v>
      </c>
      <c r="C27" s="799">
        <f t="shared" si="4"/>
        <v>5755976.6958571859</v>
      </c>
      <c r="D27" s="817">
        <f>SUM('WP15-E COS-Expense Summary'!$N$113:$N$125,'WP15-E COS-Expense Summary'!$N$128:$N$130,'WP15-E COS-Expense Summary'!$N$133,'WP15-E COS-Expense Summary'!$N$136)*'WP11 E373 Pole Cost Estimates'!D36</f>
        <v>2081104.1608164082</v>
      </c>
      <c r="E27" s="817">
        <f>SUM('WP15-E COS-Expense Summary'!$N$113:$N$125,'WP15-E COS-Expense Summary'!$N$128:$N$130,'WP15-E COS-Expense Summary'!$N$133,'WP15-E COS-Expense Summary'!$N$136)*'WP11 E373 Pole Cost Estimates'!D37</f>
        <v>2967989.560550957</v>
      </c>
      <c r="F27" s="798"/>
      <c r="G27" s="816"/>
      <c r="H27" s="816"/>
      <c r="I27" s="799"/>
      <c r="J27" s="815">
        <f>SUM('WP15-E COS-Expense Summary'!$N$106:$N$112,'WP15-E COS-Expense Summary'!$N$126:$N$127,'WP15-E COS-Expense Summary'!$N$131:$N$132,'WP15-E COS-Expense Summary'!$N$135,'WP15-E COS-Expense Summary'!$N$137:$N$139,'WP15-E COS-Expense Summary'!$N$141)</f>
        <v>706882.97448982147</v>
      </c>
      <c r="K27" s="798"/>
      <c r="L27" s="781"/>
      <c r="M27" s="780"/>
      <c r="N27" s="780"/>
    </row>
    <row r="28" spans="1:14">
      <c r="A28" s="785">
        <f t="shared" si="0"/>
        <v>18</v>
      </c>
      <c r="B28" s="818" t="s">
        <v>811</v>
      </c>
      <c r="C28" s="799">
        <f t="shared" si="4"/>
        <v>520727.68866575323</v>
      </c>
      <c r="D28" s="817">
        <f>('WP15-E COS-Expense Summary'!N145-C27)*D27/C27</f>
        <v>188271.88100233025</v>
      </c>
      <c r="E28" s="817">
        <f>('WP15-E COS-Expense Summary'!N145-C27)*E27/C27</f>
        <v>268506.01131900947</v>
      </c>
      <c r="F28" s="798"/>
      <c r="G28" s="816"/>
      <c r="H28" s="816"/>
      <c r="I28" s="816"/>
      <c r="J28" s="817">
        <f>('WP15-E COS-Expense Summary'!N145-C27)*J27/C27</f>
        <v>63949.796344413531</v>
      </c>
      <c r="K28" s="798"/>
      <c r="L28" s="781"/>
      <c r="M28" s="780"/>
      <c r="N28" s="780"/>
    </row>
    <row r="29" spans="1:14">
      <c r="A29" s="785">
        <f t="shared" si="0"/>
        <v>19</v>
      </c>
      <c r="B29" s="774" t="s">
        <v>116</v>
      </c>
      <c r="C29" s="814">
        <f t="shared" si="4"/>
        <v>1693199.6799707776</v>
      </c>
      <c r="D29" s="813"/>
      <c r="E29" s="812"/>
      <c r="F29" s="811"/>
      <c r="G29" s="810">
        <f>SUM('WP13-E COS-AccountAllocation'!$CG$327,'WP13-E COS-AccountAllocation'!$CG$339,'WP13-E COS-AccountAllocation'!$CG$356,'WP13-E COS-AccountAllocation'!$CG$404)-G25</f>
        <v>152096.3238680106</v>
      </c>
      <c r="H29" s="809">
        <f>SUM('WP13-E COS-AccountAllocation'!$CH$327,'WP13-E COS-AccountAllocation'!$CH$339,'WP13-E COS-AccountAllocation'!$CH$356,'WP13-E COS-AccountAllocation'!$CH$404)-H25</f>
        <v>202357.64751965614</v>
      </c>
      <c r="I29" s="809">
        <f>SUM('WP13-E COS-AccountAllocation'!$CI$327,'WP13-E COS-AccountAllocation'!$CI$339,'WP13-E COS-AccountAllocation'!$CI$356,'WP13-E COS-AccountAllocation'!$CI$404)-I25</f>
        <v>1338745.7085831109</v>
      </c>
      <c r="J29" s="808"/>
      <c r="K29" s="808"/>
      <c r="L29" s="781"/>
      <c r="M29" s="780"/>
      <c r="N29" s="780"/>
    </row>
    <row r="30" spans="1:14">
      <c r="A30" s="785">
        <f t="shared" si="0"/>
        <v>20</v>
      </c>
      <c r="B30" s="774" t="s">
        <v>120</v>
      </c>
      <c r="C30" s="799">
        <f t="shared" ref="C30:K30" si="5">SUM(C23:C29)</f>
        <v>13238108.763941854</v>
      </c>
      <c r="D30" s="782">
        <f t="shared" si="5"/>
        <v>2269376.0418187384</v>
      </c>
      <c r="E30" s="799">
        <f t="shared" si="5"/>
        <v>3236495.5718699666</v>
      </c>
      <c r="F30" s="798">
        <f t="shared" si="5"/>
        <v>2395925.3858117452</v>
      </c>
      <c r="G30" s="782">
        <f t="shared" si="5"/>
        <v>152096.3238680106</v>
      </c>
      <c r="H30" s="782">
        <f t="shared" si="5"/>
        <v>202357.64751965614</v>
      </c>
      <c r="I30" s="799">
        <f t="shared" si="5"/>
        <v>1338745.7085831109</v>
      </c>
      <c r="J30" s="798">
        <f t="shared" si="5"/>
        <v>970243.02239411499</v>
      </c>
      <c r="K30" s="798">
        <f t="shared" si="5"/>
        <v>2672869.0620765109</v>
      </c>
      <c r="L30" s="781"/>
      <c r="M30" s="780"/>
      <c r="N30" s="780"/>
    </row>
    <row r="31" spans="1:14">
      <c r="A31" s="785">
        <f t="shared" si="0"/>
        <v>21</v>
      </c>
      <c r="B31" s="774" t="s">
        <v>121</v>
      </c>
      <c r="C31" s="799"/>
      <c r="D31" s="801">
        <f t="shared" ref="D31:K31" si="6">+D30/$C$30</f>
        <v>0.17142751145844159</v>
      </c>
      <c r="E31" s="805">
        <f t="shared" si="6"/>
        <v>0.24448322865314254</v>
      </c>
      <c r="F31" s="804">
        <f t="shared" si="6"/>
        <v>0.18098698451079359</v>
      </c>
      <c r="G31" s="801">
        <f t="shared" si="6"/>
        <v>1.1489278912883137E-2</v>
      </c>
      <c r="H31" s="801">
        <f t="shared" si="6"/>
        <v>1.528599372675051E-2</v>
      </c>
      <c r="I31" s="805">
        <f t="shared" si="6"/>
        <v>0.10112816962416907</v>
      </c>
      <c r="J31" s="804">
        <f t="shared" si="6"/>
        <v>7.3291664216936822E-2</v>
      </c>
      <c r="K31" s="804">
        <f t="shared" si="6"/>
        <v>0.20190716889688268</v>
      </c>
      <c r="L31" s="803"/>
      <c r="M31" s="780"/>
      <c r="N31" s="780"/>
    </row>
    <row r="32" spans="1:14">
      <c r="A32" s="785">
        <f t="shared" si="0"/>
        <v>22</v>
      </c>
      <c r="B32" s="800" t="s">
        <v>117</v>
      </c>
      <c r="C32" s="802">
        <f>'WP15-E COS-Expense Summary'!$N$153+'WP15-E COS-Expense Summary'!$N$158</f>
        <v>918422.50787189126</v>
      </c>
      <c r="D32" s="782">
        <f t="shared" ref="D32:K32" si="7">$C$32*D31</f>
        <v>157442.88499189931</v>
      </c>
      <c r="E32" s="799">
        <f t="shared" si="7"/>
        <v>224538.8999922362</v>
      </c>
      <c r="F32" s="798">
        <f t="shared" si="7"/>
        <v>166222.52020657418</v>
      </c>
      <c r="G32" s="782">
        <f t="shared" si="7"/>
        <v>10552.012352809768</v>
      </c>
      <c r="H32" s="782">
        <f t="shared" si="7"/>
        <v>14039.0006938362</v>
      </c>
      <c r="I32" s="799">
        <f t="shared" si="7"/>
        <v>92878.387162723375</v>
      </c>
      <c r="J32" s="798">
        <f t="shared" si="7"/>
        <v>67312.714056223675</v>
      </c>
      <c r="K32" s="798">
        <f t="shared" si="7"/>
        <v>185436.08841558851</v>
      </c>
      <c r="L32" s="781"/>
      <c r="M32" s="780"/>
      <c r="N32" s="780"/>
    </row>
    <row r="33" spans="1:14">
      <c r="A33" s="785">
        <f t="shared" si="0"/>
        <v>23</v>
      </c>
      <c r="B33" s="774" t="s">
        <v>122</v>
      </c>
      <c r="C33" s="799">
        <f>SUM(D33:K33)</f>
        <v>14156531.271813745</v>
      </c>
      <c r="D33" s="782">
        <f t="shared" ref="D33:K33" si="8">SUM(D30,D32)</f>
        <v>2426818.9268106376</v>
      </c>
      <c r="E33" s="799">
        <f t="shared" si="8"/>
        <v>3461034.471862203</v>
      </c>
      <c r="F33" s="798">
        <f t="shared" si="8"/>
        <v>2562147.9060183195</v>
      </c>
      <c r="G33" s="782">
        <f t="shared" si="8"/>
        <v>162648.33622082038</v>
      </c>
      <c r="H33" s="782">
        <f t="shared" si="8"/>
        <v>216396.64821349233</v>
      </c>
      <c r="I33" s="799">
        <f t="shared" si="8"/>
        <v>1431624.0957458343</v>
      </c>
      <c r="J33" s="798">
        <f t="shared" si="8"/>
        <v>1037555.7364503386</v>
      </c>
      <c r="K33" s="798">
        <f t="shared" si="8"/>
        <v>2858305.1504920996</v>
      </c>
      <c r="L33" s="781"/>
      <c r="M33" s="780"/>
      <c r="N33" s="780"/>
    </row>
    <row r="34" spans="1:14">
      <c r="A34" s="785">
        <f t="shared" si="0"/>
        <v>24</v>
      </c>
      <c r="B34" s="807"/>
      <c r="C34" s="806"/>
      <c r="D34" s="782"/>
      <c r="E34" s="799"/>
      <c r="F34" s="798"/>
      <c r="G34" s="782"/>
      <c r="H34" s="782"/>
      <c r="I34" s="799"/>
      <c r="J34" s="798"/>
      <c r="K34" s="798"/>
      <c r="L34" s="781"/>
      <c r="M34" s="780"/>
      <c r="N34" s="780"/>
    </row>
    <row r="35" spans="1:14">
      <c r="A35" s="785">
        <f t="shared" si="0"/>
        <v>25</v>
      </c>
      <c r="B35" s="774" t="s">
        <v>63</v>
      </c>
      <c r="C35" s="799">
        <f>SUM(D35:K35)</f>
        <v>18549969.601142604</v>
      </c>
      <c r="D35" s="782">
        <f t="shared" ref="D35:K35" si="9">SUM(D20,D33)</f>
        <v>4376702.6103562564</v>
      </c>
      <c r="E35" s="799">
        <f t="shared" si="9"/>
        <v>5130551.2507014424</v>
      </c>
      <c r="F35" s="798">
        <f t="shared" si="9"/>
        <v>2562147.9060183195</v>
      </c>
      <c r="G35" s="782">
        <f t="shared" si="9"/>
        <v>162648.33622082038</v>
      </c>
      <c r="H35" s="782">
        <f t="shared" si="9"/>
        <v>216396.64821349233</v>
      </c>
      <c r="I35" s="799">
        <f t="shared" si="9"/>
        <v>1431624.0957458343</v>
      </c>
      <c r="J35" s="798">
        <f t="shared" si="9"/>
        <v>1091596.5168620469</v>
      </c>
      <c r="K35" s="798">
        <f t="shared" si="9"/>
        <v>3578302.2370243943</v>
      </c>
      <c r="L35" s="781"/>
      <c r="M35" s="780"/>
      <c r="N35" s="780"/>
    </row>
    <row r="36" spans="1:14">
      <c r="A36" s="785">
        <f t="shared" si="0"/>
        <v>26</v>
      </c>
      <c r="C36" s="789"/>
      <c r="D36" s="801">
        <f t="shared" ref="D36:K36" si="10">+D35/$C$35</f>
        <v>0.23594122817789787</v>
      </c>
      <c r="E36" s="805">
        <f t="shared" si="10"/>
        <v>0.27658003549425875</v>
      </c>
      <c r="F36" s="804">
        <f t="shared" si="10"/>
        <v>0.13812140726422006</v>
      </c>
      <c r="G36" s="801">
        <f t="shared" si="10"/>
        <v>8.7681187472567011E-3</v>
      </c>
      <c r="H36" s="801">
        <f t="shared" si="10"/>
        <v>1.1665606621811561E-2</v>
      </c>
      <c r="I36" s="805">
        <f t="shared" si="10"/>
        <v>7.717662759175907E-2</v>
      </c>
      <c r="J36" s="804">
        <f t="shared" si="10"/>
        <v>5.8846269850210908E-2</v>
      </c>
      <c r="K36" s="804">
        <f t="shared" si="10"/>
        <v>0.19290070625258518</v>
      </c>
      <c r="L36" s="803"/>
      <c r="M36" s="780"/>
      <c r="N36" s="780"/>
    </row>
    <row r="37" spans="1:14">
      <c r="A37" s="785">
        <f t="shared" si="0"/>
        <v>27</v>
      </c>
      <c r="B37" s="774" t="s">
        <v>107</v>
      </c>
      <c r="C37" s="802">
        <f>'WP16-E COS-Class Summary'!$O$36</f>
        <v>2065540.7225598248</v>
      </c>
      <c r="D37" s="782">
        <f t="shared" ref="D37:K37" si="11">$C$37*D36</f>
        <v>487346.21493222768</v>
      </c>
      <c r="E37" s="799">
        <f t="shared" si="11"/>
        <v>571287.32636043325</v>
      </c>
      <c r="F37" s="798">
        <f t="shared" si="11"/>
        <v>285295.39136151696</v>
      </c>
      <c r="G37" s="782">
        <f t="shared" si="11"/>
        <v>18110.906332698953</v>
      </c>
      <c r="H37" s="782">
        <f t="shared" si="11"/>
        <v>24095.78553071533</v>
      </c>
      <c r="I37" s="799">
        <f t="shared" si="11"/>
        <v>159411.46712061253</v>
      </c>
      <c r="J37" s="798">
        <f t="shared" si="11"/>
        <v>121549.36674635507</v>
      </c>
      <c r="K37" s="798">
        <f t="shared" si="11"/>
        <v>398444.26417526533</v>
      </c>
      <c r="L37" s="781"/>
      <c r="M37" s="780"/>
      <c r="N37" s="780"/>
    </row>
    <row r="38" spans="1:14">
      <c r="A38" s="785">
        <f t="shared" si="0"/>
        <v>28</v>
      </c>
      <c r="C38" s="789"/>
      <c r="D38" s="801"/>
      <c r="E38" s="799"/>
      <c r="F38" s="798"/>
      <c r="G38" s="782"/>
      <c r="H38" s="782"/>
      <c r="I38" s="799"/>
      <c r="J38" s="798"/>
      <c r="K38" s="798"/>
      <c r="L38" s="781"/>
      <c r="M38" s="780"/>
      <c r="N38" s="780"/>
    </row>
    <row r="39" spans="1:14">
      <c r="A39" s="785">
        <f t="shared" si="0"/>
        <v>29</v>
      </c>
      <c r="B39" s="800" t="s">
        <v>817</v>
      </c>
      <c r="C39" s="802">
        <f>'WP16-E COS-Class Summary'!$O$16</f>
        <v>16457494.013373908</v>
      </c>
      <c r="D39" s="782">
        <f t="shared" ref="D39:K39" si="12">$C$39*D36</f>
        <v>3883001.3502458413</v>
      </c>
      <c r="E39" s="799">
        <f t="shared" si="12"/>
        <v>4551814.2783655059</v>
      </c>
      <c r="F39" s="798">
        <f t="shared" si="12"/>
        <v>2273132.2331696809</v>
      </c>
      <c r="G39" s="782">
        <f t="shared" si="12"/>
        <v>144301.2617915287</v>
      </c>
      <c r="H39" s="782">
        <f t="shared" si="12"/>
        <v>191986.65114083877</v>
      </c>
      <c r="I39" s="799">
        <f t="shared" si="12"/>
        <v>1270133.8865637623</v>
      </c>
      <c r="J39" s="798">
        <f t="shared" si="12"/>
        <v>968462.1337692315</v>
      </c>
      <c r="K39" s="798">
        <f t="shared" si="12"/>
        <v>3174662.2183275195</v>
      </c>
      <c r="L39" s="781"/>
      <c r="M39" s="780"/>
      <c r="N39" s="780"/>
    </row>
    <row r="40" spans="1:14">
      <c r="A40" s="785">
        <f t="shared" si="0"/>
        <v>30</v>
      </c>
      <c r="C40" s="789"/>
      <c r="D40" s="782"/>
      <c r="E40" s="799"/>
      <c r="F40" s="798"/>
      <c r="G40" s="782"/>
      <c r="H40" s="782"/>
      <c r="I40" s="799"/>
      <c r="J40" s="798"/>
      <c r="K40" s="798"/>
      <c r="L40" s="781"/>
      <c r="M40" s="780"/>
      <c r="N40" s="780"/>
    </row>
    <row r="41" spans="1:14">
      <c r="A41" s="785">
        <f t="shared" si="0"/>
        <v>31</v>
      </c>
      <c r="C41" s="820">
        <f>'WP17 - JAP09 - Rate Spread'!N27/C39-1</f>
        <v>3.3662468041046889E-3</v>
      </c>
      <c r="D41" s="142">
        <f t="shared" ref="D41:K41" si="13">$C$41</f>
        <v>3.3662468041046889E-3</v>
      </c>
      <c r="E41" s="794">
        <f t="shared" si="13"/>
        <v>3.3662468041046889E-3</v>
      </c>
      <c r="F41" s="793">
        <f t="shared" si="13"/>
        <v>3.3662468041046889E-3</v>
      </c>
      <c r="G41" s="142">
        <f t="shared" si="13"/>
        <v>3.3662468041046889E-3</v>
      </c>
      <c r="H41" s="142">
        <f t="shared" si="13"/>
        <v>3.3662468041046889E-3</v>
      </c>
      <c r="I41" s="794">
        <f t="shared" si="13"/>
        <v>3.3662468041046889E-3</v>
      </c>
      <c r="J41" s="793">
        <f t="shared" si="13"/>
        <v>3.3662468041046889E-3</v>
      </c>
      <c r="K41" s="793">
        <f t="shared" si="13"/>
        <v>3.3662468041046889E-3</v>
      </c>
      <c r="L41" s="786"/>
      <c r="M41" s="780"/>
      <c r="N41" s="780"/>
    </row>
    <row r="42" spans="1:14">
      <c r="A42" s="785">
        <f t="shared" si="0"/>
        <v>32</v>
      </c>
      <c r="B42" s="774" t="s">
        <v>818</v>
      </c>
      <c r="C42" s="998">
        <f>SUM(D42:K42)</f>
        <v>55399.986626091973</v>
      </c>
      <c r="D42" s="816">
        <f t="shared" ref="D42:K42" si="14">D39*D41</f>
        <v>13071.140885599256</v>
      </c>
      <c r="E42" s="799">
        <f t="shared" si="14"/>
        <v>15322.530267425975</v>
      </c>
      <c r="F42" s="798">
        <f t="shared" si="14"/>
        <v>7651.9241152147933</v>
      </c>
      <c r="G42" s="816">
        <f t="shared" si="14"/>
        <v>485.75366133400752</v>
      </c>
      <c r="H42" s="816">
        <f t="shared" si="14"/>
        <v>646.27445083361033</v>
      </c>
      <c r="I42" s="799">
        <f t="shared" si="14"/>
        <v>4275.5841364303324</v>
      </c>
      <c r="J42" s="798">
        <f t="shared" si="14"/>
        <v>3260.0825626970832</v>
      </c>
      <c r="K42" s="798">
        <f t="shared" si="14"/>
        <v>10686.696546556914</v>
      </c>
      <c r="L42" s="786"/>
      <c r="M42" s="780"/>
      <c r="N42" s="780"/>
    </row>
    <row r="43" spans="1:14">
      <c r="A43" s="785">
        <f t="shared" si="0"/>
        <v>33</v>
      </c>
      <c r="B43" s="774" t="s">
        <v>816</v>
      </c>
      <c r="C43" s="994">
        <f>SUM(D43:K43)</f>
        <v>16512894.000000002</v>
      </c>
      <c r="D43" s="995">
        <f t="shared" ref="D43:K43" si="15">D42+D39</f>
        <v>3896072.4911314407</v>
      </c>
      <c r="E43" s="994">
        <f t="shared" si="15"/>
        <v>4567136.8086329317</v>
      </c>
      <c r="F43" s="996">
        <f t="shared" si="15"/>
        <v>2280784.1572848959</v>
      </c>
      <c r="G43" s="995">
        <f t="shared" si="15"/>
        <v>144787.01545286272</v>
      </c>
      <c r="H43" s="995">
        <f t="shared" si="15"/>
        <v>192632.92559167239</v>
      </c>
      <c r="I43" s="994">
        <f t="shared" si="15"/>
        <v>1274409.4707001927</v>
      </c>
      <c r="J43" s="996">
        <f t="shared" si="15"/>
        <v>971722.21633192862</v>
      </c>
      <c r="K43" s="996">
        <f t="shared" si="15"/>
        <v>3185348.9148740764</v>
      </c>
      <c r="L43" s="786"/>
      <c r="M43" s="780"/>
      <c r="N43" s="780"/>
    </row>
    <row r="44" spans="1:14">
      <c r="A44" s="785">
        <f t="shared" si="0"/>
        <v>34</v>
      </c>
      <c r="C44" s="797"/>
      <c r="D44" s="776"/>
      <c r="E44" s="797"/>
      <c r="F44" s="796"/>
      <c r="G44" s="776"/>
      <c r="H44" s="776"/>
      <c r="I44" s="797"/>
      <c r="J44" s="796"/>
      <c r="K44" s="796"/>
      <c r="L44" s="786"/>
      <c r="M44" s="780"/>
      <c r="N44" s="780"/>
    </row>
    <row r="45" spans="1:14">
      <c r="A45" s="785">
        <f t="shared" si="0"/>
        <v>35</v>
      </c>
      <c r="B45" s="780" t="s">
        <v>532</v>
      </c>
      <c r="C45" s="824">
        <f>SUM(D45:K45)</f>
        <v>18578434.722559825</v>
      </c>
      <c r="D45" s="825">
        <f t="shared" ref="D45:K45" si="16">+D43+D37</f>
        <v>4383418.7060636682</v>
      </c>
      <c r="E45" s="824">
        <f t="shared" si="16"/>
        <v>5138424.134993365</v>
      </c>
      <c r="F45" s="823">
        <f t="shared" si="16"/>
        <v>2566079.5486464128</v>
      </c>
      <c r="G45" s="825">
        <f t="shared" si="16"/>
        <v>162897.92178556166</v>
      </c>
      <c r="H45" s="825">
        <f t="shared" si="16"/>
        <v>216728.71112238773</v>
      </c>
      <c r="I45" s="824">
        <f t="shared" si="16"/>
        <v>1433820.9378208052</v>
      </c>
      <c r="J45" s="823">
        <f t="shared" si="16"/>
        <v>1093271.5830782836</v>
      </c>
      <c r="K45" s="823">
        <f t="shared" si="16"/>
        <v>3583793.1790493419</v>
      </c>
      <c r="L45" s="786"/>
      <c r="M45" s="780"/>
      <c r="N45" s="780"/>
    </row>
    <row r="46" spans="1:14">
      <c r="A46" s="785">
        <f t="shared" si="0"/>
        <v>36</v>
      </c>
      <c r="B46" s="807"/>
      <c r="C46" s="821"/>
      <c r="D46" s="792"/>
      <c r="E46" s="791"/>
      <c r="F46" s="790"/>
      <c r="G46" s="792"/>
      <c r="H46" s="792"/>
      <c r="I46" s="791"/>
      <c r="J46" s="790"/>
      <c r="K46" s="790"/>
      <c r="L46" s="786"/>
      <c r="M46" s="780"/>
      <c r="N46" s="780"/>
    </row>
    <row r="47" spans="1:14">
      <c r="A47" s="785">
        <f t="shared" si="0"/>
        <v>37</v>
      </c>
      <c r="C47" s="795"/>
      <c r="D47" s="792"/>
      <c r="E47" s="791"/>
      <c r="F47" s="790"/>
      <c r="G47" s="792"/>
      <c r="H47" s="792"/>
      <c r="I47" s="791"/>
      <c r="J47" s="790"/>
      <c r="K47" s="790"/>
      <c r="L47" s="786"/>
      <c r="M47" s="780"/>
      <c r="N47" s="780"/>
    </row>
    <row r="48" spans="1:14">
      <c r="A48" s="785">
        <f t="shared" si="0"/>
        <v>38</v>
      </c>
      <c r="C48" s="820">
        <f>((C43*('WP17 - JAP09 - Rate Spread'!I27+1))/C45)-1</f>
        <v>-2.5846326664349162E-2</v>
      </c>
      <c r="D48" s="142">
        <f t="shared" ref="D48:K48" si="17">$C$48</f>
        <v>-2.5846326664349162E-2</v>
      </c>
      <c r="E48" s="794">
        <f t="shared" si="17"/>
        <v>-2.5846326664349162E-2</v>
      </c>
      <c r="F48" s="793">
        <f t="shared" si="17"/>
        <v>-2.5846326664349162E-2</v>
      </c>
      <c r="G48" s="142">
        <f t="shared" si="17"/>
        <v>-2.5846326664349162E-2</v>
      </c>
      <c r="H48" s="142">
        <f t="shared" si="17"/>
        <v>-2.5846326664349162E-2</v>
      </c>
      <c r="I48" s="794">
        <f t="shared" si="17"/>
        <v>-2.5846326664349162E-2</v>
      </c>
      <c r="J48" s="793">
        <f t="shared" si="17"/>
        <v>-2.5846326664349162E-2</v>
      </c>
      <c r="K48" s="793">
        <f t="shared" si="17"/>
        <v>-2.5846326664349162E-2</v>
      </c>
      <c r="L48" s="786"/>
      <c r="M48" s="780"/>
      <c r="N48" s="780"/>
    </row>
    <row r="49" spans="1:14">
      <c r="A49" s="785">
        <f t="shared" si="0"/>
        <v>39</v>
      </c>
      <c r="B49" s="774" t="s">
        <v>573</v>
      </c>
      <c r="C49" s="799">
        <f>SUM(D49:K49)</f>
        <v>-480184.29275156843</v>
      </c>
      <c r="D49" s="816">
        <f t="shared" ref="D49:K49" si="18">D45*D48</f>
        <v>-113295.27178354029</v>
      </c>
      <c r="E49" s="799">
        <f t="shared" si="18"/>
        <v>-132809.38873301429</v>
      </c>
      <c r="F49" s="798">
        <f t="shared" si="18"/>
        <v>-66323.730261020843</v>
      </c>
      <c r="G49" s="816">
        <f t="shared" si="18"/>
        <v>-4210.3128994132267</v>
      </c>
      <c r="H49" s="816">
        <f t="shared" si="18"/>
        <v>-5601.6410652125969</v>
      </c>
      <c r="I49" s="799">
        <f t="shared" si="18"/>
        <v>-37059.004337099999</v>
      </c>
      <c r="J49" s="798">
        <f t="shared" si="18"/>
        <v>-28257.054469091461</v>
      </c>
      <c r="K49" s="798">
        <f t="shared" si="18"/>
        <v>-92627.889203175655</v>
      </c>
      <c r="L49" s="786"/>
      <c r="M49" s="780"/>
      <c r="N49" s="780"/>
    </row>
    <row r="50" spans="1:14">
      <c r="A50" s="785">
        <f t="shared" si="0"/>
        <v>40</v>
      </c>
      <c r="C50" s="789"/>
      <c r="D50" s="997"/>
      <c r="E50" s="998"/>
      <c r="F50" s="999"/>
      <c r="G50" s="1000"/>
      <c r="H50" s="997"/>
      <c r="I50" s="998"/>
      <c r="J50" s="999"/>
      <c r="K50" s="999"/>
      <c r="L50" s="786"/>
      <c r="M50" s="780"/>
      <c r="N50" s="780"/>
    </row>
    <row r="51" spans="1:14" ht="12" thickBot="1">
      <c r="A51" s="785">
        <f t="shared" si="0"/>
        <v>41</v>
      </c>
      <c r="B51" s="784" t="s">
        <v>108</v>
      </c>
      <c r="C51" s="1001">
        <f>SUM(D51:K51)</f>
        <v>18098250.429808259</v>
      </c>
      <c r="D51" s="1002">
        <f t="shared" ref="D51:K51" si="19">D49+D45</f>
        <v>4270123.4342801282</v>
      </c>
      <c r="E51" s="1001">
        <f t="shared" si="19"/>
        <v>5005614.7462603506</v>
      </c>
      <c r="F51" s="1003">
        <f t="shared" si="19"/>
        <v>2499755.818385392</v>
      </c>
      <c r="G51" s="1002">
        <f t="shared" si="19"/>
        <v>158687.60888614843</v>
      </c>
      <c r="H51" s="1002">
        <f t="shared" si="19"/>
        <v>211127.07005717512</v>
      </c>
      <c r="I51" s="1001">
        <f t="shared" si="19"/>
        <v>1396761.9334837052</v>
      </c>
      <c r="J51" s="1003">
        <f t="shared" si="19"/>
        <v>1065014.5286091922</v>
      </c>
      <c r="K51" s="1003">
        <f t="shared" si="19"/>
        <v>3491165.2898461665</v>
      </c>
      <c r="L51" s="781"/>
      <c r="M51" s="780"/>
      <c r="N51" s="780"/>
    </row>
    <row r="52" spans="1:14" ht="12" thickTop="1">
      <c r="C52" s="780"/>
      <c r="D52" s="780"/>
      <c r="E52" s="780"/>
      <c r="F52" s="780"/>
      <c r="G52" s="780"/>
      <c r="H52" s="780"/>
      <c r="I52" s="780"/>
      <c r="J52" s="780"/>
      <c r="K52" s="780"/>
      <c r="L52" s="781"/>
      <c r="M52" s="780"/>
      <c r="N52" s="780"/>
    </row>
    <row r="53" spans="1:14">
      <c r="B53" s="774" t="s">
        <v>109</v>
      </c>
      <c r="C53" s="780"/>
      <c r="D53" s="780"/>
      <c r="E53" s="780"/>
      <c r="F53" s="780"/>
      <c r="G53" s="780"/>
      <c r="H53" s="780"/>
      <c r="I53" s="780"/>
      <c r="J53" s="780"/>
      <c r="K53" s="780"/>
      <c r="L53" s="781"/>
      <c r="M53" s="780"/>
      <c r="N53" s="780"/>
    </row>
    <row r="54" spans="1:14">
      <c r="C54" s="780"/>
      <c r="D54" s="780"/>
      <c r="E54" s="780"/>
      <c r="F54" s="780"/>
      <c r="G54" s="780"/>
      <c r="H54" s="780"/>
      <c r="I54" s="780"/>
      <c r="J54" s="783"/>
      <c r="K54" s="780"/>
      <c r="L54" s="781"/>
      <c r="M54" s="780"/>
      <c r="N54" s="780"/>
    </row>
    <row r="55" spans="1:14">
      <c r="C55" s="782"/>
      <c r="D55" s="780"/>
      <c r="E55" s="780"/>
      <c r="F55" s="780"/>
      <c r="G55" s="780"/>
      <c r="H55" s="780"/>
      <c r="I55" s="780"/>
      <c r="J55" s="780"/>
      <c r="K55" s="780"/>
      <c r="L55" s="781"/>
      <c r="M55" s="780"/>
      <c r="N55" s="780"/>
    </row>
    <row r="56" spans="1:14">
      <c r="C56" s="779"/>
    </row>
    <row r="57" spans="1:14">
      <c r="C57" s="776"/>
      <c r="E57" s="778"/>
    </row>
    <row r="58" spans="1:14">
      <c r="C58" s="776"/>
      <c r="E58" s="776"/>
    </row>
    <row r="59" spans="1:14">
      <c r="F59" s="776"/>
      <c r="H59" s="776"/>
    </row>
    <row r="60" spans="1:14">
      <c r="F60" s="776"/>
    </row>
    <row r="61" spans="1:14">
      <c r="C61" s="776"/>
      <c r="E61" s="776"/>
      <c r="F61" s="776"/>
    </row>
    <row r="63" spans="1:14">
      <c r="F63" s="776"/>
    </row>
    <row r="65" spans="3:6">
      <c r="F65" s="777"/>
    </row>
    <row r="66" spans="3:6">
      <c r="C66" s="776"/>
      <c r="F66" s="776"/>
    </row>
    <row r="67" spans="3:6">
      <c r="C67" s="776"/>
      <c r="E67" s="776"/>
      <c r="F67" s="776"/>
    </row>
    <row r="68" spans="3:6">
      <c r="F68" s="776"/>
    </row>
  </sheetData>
  <mergeCells count="11">
    <mergeCell ref="D7:E7"/>
    <mergeCell ref="G7:I7"/>
    <mergeCell ref="F7:F8"/>
    <mergeCell ref="J7:J8"/>
    <mergeCell ref="A1:K1"/>
    <mergeCell ref="A4:K4"/>
    <mergeCell ref="A5:K5"/>
    <mergeCell ref="A2:K2"/>
    <mergeCell ref="A3:K3"/>
    <mergeCell ref="K7:K8"/>
    <mergeCell ref="C7:C8"/>
  </mergeCells>
  <printOptions horizontalCentered="1"/>
  <pageMargins left="0.75" right="0.75" top="1" bottom="1" header="0.5" footer="0.5"/>
  <pageSetup scale="81" orientation="landscape" r:id="rId1"/>
  <headerFooter alignWithMargins="0">
    <oddFooter>&amp;R&amp;F
&amp;A
&amp;D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"/>
  <sheetViews>
    <sheetView workbookViewId="0">
      <selection activeCell="A4" sqref="A4:O4"/>
    </sheetView>
  </sheetViews>
  <sheetFormatPr defaultColWidth="9.140625" defaultRowHeight="11.25"/>
  <cols>
    <col min="1" max="1" width="9.7109375" style="167" bestFit="1" customWidth="1"/>
    <col min="2" max="2" width="37" style="167" bestFit="1" customWidth="1"/>
    <col min="3" max="14" width="8.5703125" style="167" customWidth="1"/>
    <col min="15" max="15" width="10" style="167" customWidth="1"/>
    <col min="16" max="16" width="1.28515625" style="221" customWidth="1"/>
    <col min="17" max="17" width="10.28515625" style="167" customWidth="1"/>
    <col min="18" max="18" width="10.7109375" style="167" bestFit="1" customWidth="1"/>
    <col min="19" max="19" width="0.5703125" style="167" customWidth="1"/>
    <col min="20" max="262" width="13.7109375" style="167" customWidth="1"/>
    <col min="263" max="16384" width="9.140625" style="167"/>
  </cols>
  <sheetData>
    <row r="1" spans="1:19" ht="15">
      <c r="A1" s="1149" t="str">
        <f>'JAP-5 Summary (Base Revenue)'!A1:G1</f>
        <v>Puget Sound Energy</v>
      </c>
      <c r="B1" s="1149">
        <f>'JAP-5 Summary (Base Revenue)'!A1:G1</f>
        <v>0</v>
      </c>
      <c r="C1" s="1144"/>
      <c r="D1" s="1144"/>
      <c r="E1" s="1144"/>
      <c r="F1" s="1144"/>
      <c r="G1" s="1144"/>
      <c r="H1" s="1144"/>
      <c r="I1" s="1144"/>
      <c r="J1" s="1144"/>
      <c r="K1" s="1144"/>
      <c r="L1" s="1144"/>
      <c r="M1" s="1144"/>
      <c r="N1" s="1144"/>
      <c r="O1" s="1144"/>
    </row>
    <row r="2" spans="1:19" ht="15">
      <c r="A2" s="1150" t="str">
        <f>'JAP-5 Summary (Base Revenue)'!A4:G4</f>
        <v>2019 Greneral Rate Case (GRC)</v>
      </c>
      <c r="B2" s="1150">
        <f>'JAP-5 Summary (Base Revenue)'!A2:G2</f>
        <v>0</v>
      </c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5"/>
      <c r="N2" s="1145"/>
      <c r="O2" s="1145"/>
    </row>
    <row r="3" spans="1:19" ht="15">
      <c r="A3" s="1149" t="s">
        <v>807</v>
      </c>
      <c r="B3" s="1149"/>
      <c r="C3" s="1144"/>
      <c r="D3" s="1144"/>
      <c r="E3" s="1144"/>
      <c r="F3" s="1144"/>
      <c r="G3" s="1144"/>
      <c r="H3" s="1144"/>
      <c r="I3" s="1144"/>
      <c r="J3" s="1144"/>
      <c r="K3" s="1144"/>
      <c r="L3" s="1144"/>
      <c r="M3" s="1144"/>
      <c r="N3" s="1144"/>
      <c r="O3" s="1144"/>
    </row>
    <row r="4" spans="1:19" ht="15">
      <c r="A4" s="1150" t="str">
        <f>'JAP-5 Summary (Base Revenue)'!A5:G5</f>
        <v>Test Year Ending December 31, 2018</v>
      </c>
      <c r="B4" s="1150">
        <f>'JAP-5 Summary (Base Revenue)'!A3:G3</f>
        <v>0</v>
      </c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  <c r="N4" s="1145"/>
      <c r="O4" s="1145"/>
    </row>
    <row r="5" spans="1:19" ht="15">
      <c r="A5" s="1149"/>
      <c r="B5" s="1149"/>
      <c r="C5" s="1144"/>
      <c r="D5" s="1144"/>
      <c r="E5" s="1144"/>
      <c r="F5" s="1144"/>
      <c r="G5" s="1144"/>
      <c r="H5" s="1144"/>
      <c r="I5" s="1144"/>
      <c r="J5" s="1144"/>
      <c r="K5" s="1144"/>
      <c r="L5" s="1144"/>
      <c r="M5" s="1144"/>
      <c r="N5" s="1144"/>
      <c r="O5" s="1144"/>
    </row>
    <row r="6" spans="1:19" ht="12" thickBot="1"/>
    <row r="7" spans="1:19" ht="12" thickBot="1">
      <c r="A7" s="216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8" t="s">
        <v>275</v>
      </c>
      <c r="P7" s="222"/>
    </row>
    <row r="8" spans="1:19" ht="45.75" thickBot="1">
      <c r="A8" s="226" t="s">
        <v>276</v>
      </c>
      <c r="B8" s="227" t="s">
        <v>277</v>
      </c>
      <c r="C8" s="254">
        <v>43101</v>
      </c>
      <c r="D8" s="254">
        <v>43132</v>
      </c>
      <c r="E8" s="254">
        <v>43160</v>
      </c>
      <c r="F8" s="254">
        <v>43191</v>
      </c>
      <c r="G8" s="254">
        <v>43221</v>
      </c>
      <c r="H8" s="254">
        <v>43252</v>
      </c>
      <c r="I8" s="254">
        <v>43282</v>
      </c>
      <c r="J8" s="254">
        <v>43313</v>
      </c>
      <c r="K8" s="254">
        <v>43344</v>
      </c>
      <c r="L8" s="254">
        <v>43374</v>
      </c>
      <c r="M8" s="254">
        <v>43405</v>
      </c>
      <c r="N8" s="254">
        <v>43435</v>
      </c>
      <c r="O8" s="255" t="s">
        <v>701</v>
      </c>
      <c r="P8" s="223"/>
      <c r="Q8" s="225" t="s">
        <v>668</v>
      </c>
      <c r="R8" s="225" t="s">
        <v>353</v>
      </c>
    </row>
    <row r="9" spans="1:19">
      <c r="A9" s="209" t="s">
        <v>278</v>
      </c>
      <c r="B9" s="210" t="s">
        <v>279</v>
      </c>
      <c r="C9" s="1035">
        <v>10</v>
      </c>
      <c r="D9" s="1035">
        <v>10</v>
      </c>
      <c r="E9" s="1035">
        <v>10</v>
      </c>
      <c r="F9" s="1035">
        <v>10</v>
      </c>
      <c r="G9" s="1035">
        <v>10</v>
      </c>
      <c r="H9" s="1035">
        <v>10</v>
      </c>
      <c r="I9" s="1035">
        <v>10</v>
      </c>
      <c r="J9" s="1035">
        <v>10</v>
      </c>
      <c r="K9" s="1035">
        <v>10</v>
      </c>
      <c r="L9" s="1035">
        <v>10</v>
      </c>
      <c r="M9" s="1035">
        <v>10</v>
      </c>
      <c r="N9" s="1035">
        <v>10</v>
      </c>
      <c r="O9" s="213">
        <f>AVERAGE(C9:N9)</f>
        <v>10</v>
      </c>
      <c r="P9" s="224"/>
      <c r="Q9" s="231">
        <f>O9/O$22</f>
        <v>1.2950292460771405E-3</v>
      </c>
      <c r="R9" s="261">
        <f>Q9*'JAP-5 Classification of Costs'!I$45</f>
        <v>1856.8400481156959</v>
      </c>
      <c r="S9" s="205"/>
    </row>
    <row r="10" spans="1:19">
      <c r="A10" s="211" t="s">
        <v>278</v>
      </c>
      <c r="B10" s="207" t="s">
        <v>280</v>
      </c>
      <c r="C10" s="1036">
        <v>492</v>
      </c>
      <c r="D10" s="1036">
        <v>509</v>
      </c>
      <c r="E10" s="1036">
        <v>534</v>
      </c>
      <c r="F10" s="1036">
        <v>556</v>
      </c>
      <c r="G10" s="1036">
        <v>572</v>
      </c>
      <c r="H10" s="1036">
        <v>586</v>
      </c>
      <c r="I10" s="1036">
        <v>591</v>
      </c>
      <c r="J10" s="1036">
        <v>602</v>
      </c>
      <c r="K10" s="1036">
        <v>608</v>
      </c>
      <c r="L10" s="1036">
        <v>622</v>
      </c>
      <c r="M10" s="1036">
        <v>638</v>
      </c>
      <c r="N10" s="1036">
        <v>657</v>
      </c>
      <c r="O10" s="214">
        <f t="shared" ref="O10:O15" si="0">AVERAGE(C10:N10)</f>
        <v>580.58333333333337</v>
      </c>
      <c r="P10" s="224"/>
      <c r="Q10" s="231">
        <f t="shared" ref="Q10:Q17" si="1">O10/O$22</f>
        <v>7.5187239645161982E-2</v>
      </c>
      <c r="R10" s="261">
        <f>Q10*'JAP-5 Classification of Costs'!I$45</f>
        <v>107805.03846018379</v>
      </c>
      <c r="S10" s="205"/>
    </row>
    <row r="11" spans="1:19">
      <c r="A11" s="211" t="s">
        <v>278</v>
      </c>
      <c r="B11" s="208" t="s">
        <v>281</v>
      </c>
      <c r="C11" s="1037">
        <v>2452</v>
      </c>
      <c r="D11" s="1037">
        <v>2449</v>
      </c>
      <c r="E11" s="1037">
        <v>2423</v>
      </c>
      <c r="F11" s="1037">
        <v>2422</v>
      </c>
      <c r="G11" s="1037">
        <v>2423</v>
      </c>
      <c r="H11" s="1037">
        <v>2422</v>
      </c>
      <c r="I11" s="1037">
        <v>2421</v>
      </c>
      <c r="J11" s="1037">
        <v>2420</v>
      </c>
      <c r="K11" s="1037">
        <v>2421</v>
      </c>
      <c r="L11" s="1037">
        <v>2420</v>
      </c>
      <c r="M11" s="1037">
        <v>2421</v>
      </c>
      <c r="N11" s="1037">
        <v>2420</v>
      </c>
      <c r="O11" s="215">
        <f t="shared" si="0"/>
        <v>2426.1666666666665</v>
      </c>
      <c r="P11" s="224"/>
      <c r="Q11" s="231">
        <f t="shared" si="1"/>
        <v>0.31419567891908223</v>
      </c>
      <c r="R11" s="261">
        <f>Q11*'JAP-5 Classification of Costs'!I$45</f>
        <v>450500.34300700307</v>
      </c>
      <c r="S11" s="205"/>
    </row>
    <row r="12" spans="1:19">
      <c r="A12" s="211" t="s">
        <v>278</v>
      </c>
      <c r="B12" s="207" t="s">
        <v>282</v>
      </c>
      <c r="C12" s="1036">
        <v>2603</v>
      </c>
      <c r="D12" s="1036">
        <v>2619</v>
      </c>
      <c r="E12" s="1036">
        <v>2637</v>
      </c>
      <c r="F12" s="1036">
        <v>2651</v>
      </c>
      <c r="G12" s="1036">
        <v>2667</v>
      </c>
      <c r="H12" s="1036">
        <v>2684</v>
      </c>
      <c r="I12" s="1036">
        <v>2693</v>
      </c>
      <c r="J12" s="1036">
        <v>2698</v>
      </c>
      <c r="K12" s="1036">
        <v>2705</v>
      </c>
      <c r="L12" s="1036">
        <v>2716</v>
      </c>
      <c r="M12" s="1036">
        <v>2723</v>
      </c>
      <c r="N12" s="1036">
        <v>2741</v>
      </c>
      <c r="O12" s="214">
        <f t="shared" si="0"/>
        <v>2678.0833333333335</v>
      </c>
      <c r="P12" s="224"/>
      <c r="Q12" s="231">
        <f t="shared" si="1"/>
        <v>0.34681962400984223</v>
      </c>
      <c r="R12" s="261">
        <f>Q12*'JAP-5 Classification of Costs'!I$45</f>
        <v>497277.23855245108</v>
      </c>
      <c r="S12" s="205"/>
    </row>
    <row r="13" spans="1:19">
      <c r="A13" s="211" t="s">
        <v>278</v>
      </c>
      <c r="B13" s="208" t="s">
        <v>283</v>
      </c>
      <c r="C13" s="1037">
        <v>45</v>
      </c>
      <c r="D13" s="1037">
        <v>45</v>
      </c>
      <c r="E13" s="1037">
        <v>44</v>
      </c>
      <c r="F13" s="1037">
        <v>44</v>
      </c>
      <c r="G13" s="1037">
        <v>44</v>
      </c>
      <c r="H13" s="1037">
        <v>46</v>
      </c>
      <c r="I13" s="1037">
        <v>44</v>
      </c>
      <c r="J13" s="1037">
        <v>46</v>
      </c>
      <c r="K13" s="1037">
        <v>43</v>
      </c>
      <c r="L13" s="1037">
        <v>45</v>
      </c>
      <c r="M13" s="1037">
        <v>45</v>
      </c>
      <c r="N13" s="1037">
        <v>45</v>
      </c>
      <c r="O13" s="215">
        <f t="shared" si="0"/>
        <v>44.666666666666664</v>
      </c>
      <c r="P13" s="224"/>
      <c r="Q13" s="231">
        <f t="shared" si="1"/>
        <v>5.7844639658112271E-3</v>
      </c>
      <c r="R13" s="261">
        <f>Q13*'JAP-5 Classification of Costs'!I$45</f>
        <v>8293.8855482501076</v>
      </c>
      <c r="S13" s="205"/>
    </row>
    <row r="14" spans="1:19">
      <c r="A14" s="211" t="s">
        <v>278</v>
      </c>
      <c r="B14" s="207" t="s">
        <v>284</v>
      </c>
      <c r="C14" s="1036">
        <v>817</v>
      </c>
      <c r="D14" s="1036">
        <v>808</v>
      </c>
      <c r="E14" s="1036">
        <v>811</v>
      </c>
      <c r="F14" s="1036">
        <v>815</v>
      </c>
      <c r="G14" s="1036">
        <v>812</v>
      </c>
      <c r="H14" s="1036">
        <v>818</v>
      </c>
      <c r="I14" s="1036">
        <v>810</v>
      </c>
      <c r="J14" s="1036">
        <v>807</v>
      </c>
      <c r="K14" s="1036">
        <v>811</v>
      </c>
      <c r="L14" s="1036">
        <v>812</v>
      </c>
      <c r="M14" s="1036">
        <v>804</v>
      </c>
      <c r="N14" s="1036">
        <v>800</v>
      </c>
      <c r="O14" s="214">
        <f t="shared" si="0"/>
        <v>810.41666666666663</v>
      </c>
      <c r="P14" s="224"/>
      <c r="Q14" s="231">
        <f t="shared" si="1"/>
        <v>0.10495132848416826</v>
      </c>
      <c r="R14" s="261">
        <f>Q14*'JAP-5 Classification of Costs'!I$45</f>
        <v>150481.41223270952</v>
      </c>
      <c r="S14" s="205"/>
    </row>
    <row r="15" spans="1:19">
      <c r="A15" s="229" t="s">
        <v>278</v>
      </c>
      <c r="B15" s="230" t="s">
        <v>285</v>
      </c>
      <c r="C15" s="1038">
        <v>850</v>
      </c>
      <c r="D15" s="1038">
        <v>848</v>
      </c>
      <c r="E15" s="1038">
        <v>851</v>
      </c>
      <c r="F15" s="1038">
        <v>850</v>
      </c>
      <c r="G15" s="1038">
        <v>850</v>
      </c>
      <c r="H15" s="1038">
        <v>853</v>
      </c>
      <c r="I15" s="1038">
        <v>854</v>
      </c>
      <c r="J15" s="1038">
        <v>856</v>
      </c>
      <c r="K15" s="1038">
        <v>846</v>
      </c>
      <c r="L15" s="1038">
        <v>850</v>
      </c>
      <c r="M15" s="1038">
        <v>853</v>
      </c>
      <c r="N15" s="1038">
        <v>852</v>
      </c>
      <c r="O15" s="228">
        <f t="shared" si="0"/>
        <v>851.08333333333337</v>
      </c>
      <c r="P15" s="224"/>
      <c r="Q15" s="231">
        <f t="shared" si="1"/>
        <v>0.11021778075154863</v>
      </c>
      <c r="R15" s="261">
        <f>Q15*'JAP-5 Classification of Costs'!I$45</f>
        <v>158032.56176171335</v>
      </c>
      <c r="S15" s="205"/>
    </row>
    <row r="16" spans="1:19">
      <c r="A16" s="211"/>
      <c r="B16" s="220" t="s">
        <v>356</v>
      </c>
      <c r="C16" s="233">
        <f t="shared" ref="C16:N16" si="2">SUM(C14:C15)</f>
        <v>1667</v>
      </c>
      <c r="D16" s="233">
        <f t="shared" si="2"/>
        <v>1656</v>
      </c>
      <c r="E16" s="233">
        <f t="shared" si="2"/>
        <v>1662</v>
      </c>
      <c r="F16" s="233">
        <f t="shared" si="2"/>
        <v>1665</v>
      </c>
      <c r="G16" s="233">
        <f t="shared" si="2"/>
        <v>1662</v>
      </c>
      <c r="H16" s="233">
        <f t="shared" si="2"/>
        <v>1671</v>
      </c>
      <c r="I16" s="233">
        <f t="shared" si="2"/>
        <v>1664</v>
      </c>
      <c r="J16" s="233">
        <f t="shared" si="2"/>
        <v>1663</v>
      </c>
      <c r="K16" s="233">
        <f t="shared" si="2"/>
        <v>1657</v>
      </c>
      <c r="L16" s="233">
        <f t="shared" si="2"/>
        <v>1662</v>
      </c>
      <c r="M16" s="233">
        <f t="shared" si="2"/>
        <v>1657</v>
      </c>
      <c r="N16" s="233">
        <f t="shared" si="2"/>
        <v>1652</v>
      </c>
      <c r="O16" s="233">
        <f>SUM(O14:O15)</f>
        <v>1661.5</v>
      </c>
      <c r="P16" s="224"/>
      <c r="Q16" s="236">
        <f t="shared" si="1"/>
        <v>0.21516910923571689</v>
      </c>
      <c r="R16" s="237">
        <f>Q16*'JAP-5 Classification of Costs'!I$45</f>
        <v>308513.97399442288</v>
      </c>
      <c r="S16" s="205"/>
    </row>
    <row r="17" spans="1:19">
      <c r="A17" s="211" t="s">
        <v>278</v>
      </c>
      <c r="B17" s="208" t="s">
        <v>286</v>
      </c>
      <c r="C17" s="1037">
        <v>108</v>
      </c>
      <c r="D17" s="1037">
        <v>108</v>
      </c>
      <c r="E17" s="1037">
        <v>106</v>
      </c>
      <c r="F17" s="1037">
        <v>106</v>
      </c>
      <c r="G17" s="1037">
        <v>106</v>
      </c>
      <c r="H17" s="1037">
        <v>106</v>
      </c>
      <c r="I17" s="1037">
        <v>106</v>
      </c>
      <c r="J17" s="1037">
        <v>106</v>
      </c>
      <c r="K17" s="1037">
        <v>106</v>
      </c>
      <c r="L17" s="1037">
        <v>106</v>
      </c>
      <c r="M17" s="1037">
        <v>106</v>
      </c>
      <c r="N17" s="1037">
        <v>106</v>
      </c>
      <c r="O17" s="215">
        <f>AVERAGE(C17:N17)</f>
        <v>106.33333333333333</v>
      </c>
      <c r="P17" s="224"/>
      <c r="Q17" s="231">
        <f t="shared" si="1"/>
        <v>1.3770477649953592E-2</v>
      </c>
      <c r="R17" s="261">
        <f>Q17*'JAP-5 Classification of Costs'!I$45</f>
        <v>19744.399178296899</v>
      </c>
      <c r="S17" s="205"/>
    </row>
    <row r="18" spans="1:19">
      <c r="A18" s="211" t="s">
        <v>278</v>
      </c>
      <c r="B18" s="207" t="s">
        <v>287</v>
      </c>
      <c r="C18" s="1036">
        <v>283</v>
      </c>
      <c r="D18" s="1036">
        <v>287</v>
      </c>
      <c r="E18" s="1036">
        <v>287</v>
      </c>
      <c r="F18" s="1036">
        <v>285</v>
      </c>
      <c r="G18" s="1036">
        <v>292</v>
      </c>
      <c r="H18" s="1036">
        <v>296</v>
      </c>
      <c r="I18" s="1036">
        <v>294</v>
      </c>
      <c r="J18" s="1036">
        <v>294</v>
      </c>
      <c r="K18" s="1036">
        <v>302</v>
      </c>
      <c r="L18" s="1036">
        <v>295</v>
      </c>
      <c r="M18" s="1036">
        <v>295</v>
      </c>
      <c r="N18" s="1036">
        <v>302</v>
      </c>
      <c r="O18" s="214">
        <f>AVERAGE(C18:N18)</f>
        <v>292.66666666666669</v>
      </c>
      <c r="P18" s="224"/>
      <c r="Q18" s="262">
        <f>O18/O$22</f>
        <v>3.7901189268524316E-2</v>
      </c>
      <c r="R18" s="263">
        <f>Q18*'JAP-5 Classification of Costs'!I$45</f>
        <v>54343.518741519372</v>
      </c>
      <c r="S18" s="205"/>
    </row>
    <row r="19" spans="1:19">
      <c r="A19" s="229" t="s">
        <v>278</v>
      </c>
      <c r="B19" s="230" t="s">
        <v>288</v>
      </c>
      <c r="C19" s="1038">
        <v>27</v>
      </c>
      <c r="D19" s="1038">
        <v>27</v>
      </c>
      <c r="E19" s="1038">
        <v>28</v>
      </c>
      <c r="F19" s="1038">
        <v>27</v>
      </c>
      <c r="G19" s="1038">
        <v>27</v>
      </c>
      <c r="H19" s="1038">
        <v>28</v>
      </c>
      <c r="I19" s="1038">
        <v>30</v>
      </c>
      <c r="J19" s="1038">
        <v>29</v>
      </c>
      <c r="K19" s="1038">
        <v>30</v>
      </c>
      <c r="L19" s="1038">
        <v>28</v>
      </c>
      <c r="M19" s="1038">
        <v>28</v>
      </c>
      <c r="N19" s="1038">
        <v>29</v>
      </c>
      <c r="O19" s="228">
        <f>AVERAGE(C19:N19)</f>
        <v>28.166666666666668</v>
      </c>
      <c r="P19" s="224"/>
      <c r="Q19" s="262">
        <f>O19/O$22</f>
        <v>3.6476657097839456E-3</v>
      </c>
      <c r="R19" s="263">
        <f>Q19*'JAP-5 Classification of Costs'!I$45</f>
        <v>5230.09946885921</v>
      </c>
      <c r="S19" s="205"/>
    </row>
    <row r="20" spans="1:19">
      <c r="A20" s="211"/>
      <c r="B20" s="220" t="s">
        <v>355</v>
      </c>
      <c r="C20" s="233">
        <f>SUM(C18:C19)</f>
        <v>310</v>
      </c>
      <c r="D20" s="233">
        <f t="shared" ref="D20:N20" si="3">SUM(D18:D19)</f>
        <v>314</v>
      </c>
      <c r="E20" s="233">
        <f t="shared" si="3"/>
        <v>315</v>
      </c>
      <c r="F20" s="233">
        <f t="shared" si="3"/>
        <v>312</v>
      </c>
      <c r="G20" s="233">
        <f t="shared" si="3"/>
        <v>319</v>
      </c>
      <c r="H20" s="233">
        <f t="shared" si="3"/>
        <v>324</v>
      </c>
      <c r="I20" s="233">
        <f t="shared" si="3"/>
        <v>324</v>
      </c>
      <c r="J20" s="233">
        <f t="shared" si="3"/>
        <v>323</v>
      </c>
      <c r="K20" s="233">
        <f t="shared" si="3"/>
        <v>332</v>
      </c>
      <c r="L20" s="233">
        <f t="shared" si="3"/>
        <v>323</v>
      </c>
      <c r="M20" s="233">
        <f t="shared" si="3"/>
        <v>323</v>
      </c>
      <c r="N20" s="233">
        <f t="shared" si="3"/>
        <v>331</v>
      </c>
      <c r="O20" s="233">
        <f>SUM(O18:O19)</f>
        <v>320.83333333333337</v>
      </c>
      <c r="P20" s="224"/>
      <c r="Q20" s="236">
        <f>O20/O$22</f>
        <v>4.1548854978308264E-2</v>
      </c>
      <c r="R20" s="237">
        <f>Q20*'JAP-5 Classification of Costs'!I$45</f>
        <v>59573.61821037859</v>
      </c>
      <c r="S20" s="205"/>
    </row>
    <row r="21" spans="1:19">
      <c r="A21" s="211" t="s">
        <v>278</v>
      </c>
      <c r="B21" s="234" t="s">
        <v>289</v>
      </c>
      <c r="C21" s="235">
        <f>SUM(C9:C13,C16,C17,C20)</f>
        <v>7687</v>
      </c>
      <c r="D21" s="235">
        <f t="shared" ref="D21:N21" si="4">SUM(D9:D13,D16,D17,D20)</f>
        <v>7710</v>
      </c>
      <c r="E21" s="235">
        <f t="shared" si="4"/>
        <v>7731</v>
      </c>
      <c r="F21" s="235">
        <f t="shared" si="4"/>
        <v>7766</v>
      </c>
      <c r="G21" s="235">
        <f t="shared" si="4"/>
        <v>7803</v>
      </c>
      <c r="H21" s="235">
        <f t="shared" si="4"/>
        <v>7849</v>
      </c>
      <c r="I21" s="235">
        <f t="shared" si="4"/>
        <v>7853</v>
      </c>
      <c r="J21" s="235">
        <f t="shared" si="4"/>
        <v>7868</v>
      </c>
      <c r="K21" s="235">
        <f t="shared" si="4"/>
        <v>7882</v>
      </c>
      <c r="L21" s="235">
        <f t="shared" si="4"/>
        <v>7904</v>
      </c>
      <c r="M21" s="235">
        <f t="shared" si="4"/>
        <v>7923</v>
      </c>
      <c r="N21" s="235">
        <f t="shared" si="4"/>
        <v>7962</v>
      </c>
      <c r="O21" s="235">
        <f>SUM(O9:O13,O16,O17,O20)</f>
        <v>7828.166666666667</v>
      </c>
      <c r="P21" s="224"/>
      <c r="Q21" s="236">
        <f>SUM(Q9:Q13,Q16,Q17,Q20)</f>
        <v>1.0137704776499534</v>
      </c>
      <c r="R21" s="237">
        <f>SUM(R9:R13,R16,R17,R20)</f>
        <v>1453565.336999102</v>
      </c>
    </row>
    <row r="22" spans="1:19" ht="12" thickBot="1">
      <c r="A22" s="212" t="s">
        <v>290</v>
      </c>
      <c r="B22" s="219" t="s">
        <v>357</v>
      </c>
      <c r="C22" s="240">
        <f>SUM(C9:C13,C16,C20)</f>
        <v>7579</v>
      </c>
      <c r="D22" s="240">
        <f t="shared" ref="D22:N22" si="5">SUM(D9:D13,D16,D20)</f>
        <v>7602</v>
      </c>
      <c r="E22" s="240">
        <f t="shared" si="5"/>
        <v>7625</v>
      </c>
      <c r="F22" s="240">
        <f t="shared" si="5"/>
        <v>7660</v>
      </c>
      <c r="G22" s="240">
        <f t="shared" si="5"/>
        <v>7697</v>
      </c>
      <c r="H22" s="240">
        <f t="shared" si="5"/>
        <v>7743</v>
      </c>
      <c r="I22" s="240">
        <f t="shared" si="5"/>
        <v>7747</v>
      </c>
      <c r="J22" s="240">
        <f t="shared" si="5"/>
        <v>7762</v>
      </c>
      <c r="K22" s="240">
        <f t="shared" si="5"/>
        <v>7776</v>
      </c>
      <c r="L22" s="240">
        <f t="shared" si="5"/>
        <v>7798</v>
      </c>
      <c r="M22" s="240">
        <f t="shared" si="5"/>
        <v>7817</v>
      </c>
      <c r="N22" s="240">
        <f t="shared" si="5"/>
        <v>7856</v>
      </c>
      <c r="O22" s="240">
        <f>SUM(O9:O13,O16,O20)</f>
        <v>7721.8333333333339</v>
      </c>
      <c r="P22" s="224"/>
      <c r="Q22" s="238">
        <f>SUM(Q9:Q13,Q16,Q20)</f>
        <v>0.99999999999999989</v>
      </c>
      <c r="R22" s="239">
        <f>SUM(R9:R13,R16,R20)</f>
        <v>1433820.9378208052</v>
      </c>
    </row>
    <row r="23" spans="1:19">
      <c r="R23" s="232"/>
    </row>
    <row r="24" spans="1:19">
      <c r="C24" s="256"/>
    </row>
    <row r="28" spans="1:19"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</row>
  </sheetData>
  <mergeCells count="5">
    <mergeCell ref="A1:O1"/>
    <mergeCell ref="A2:O2"/>
    <mergeCell ref="A4:O4"/>
    <mergeCell ref="A5:O5"/>
    <mergeCell ref="A3:O3"/>
  </mergeCells>
  <pageMargins left="0.75" right="0.75" top="1" bottom="1" header="0.5" footer="0.5"/>
  <pageSetup scale="61" orientation="landscape" horizontalDpi="300" verticalDpi="300" r:id="rId1"/>
  <headerFooter alignWithMargins="0">
    <oddFooter>&amp;R&amp;F&amp;A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03"/>
  <sheetViews>
    <sheetView zoomScaleNormal="100" workbookViewId="0">
      <pane ySplit="8" topLeftCell="A103" activePane="bottomLeft" state="frozen"/>
      <selection pane="bottomLeft" activeCell="A3" sqref="A3:Q3"/>
    </sheetView>
  </sheetViews>
  <sheetFormatPr defaultColWidth="30.28515625" defaultRowHeight="11.25"/>
  <cols>
    <col min="1" max="1" width="6.7109375" style="221" bestFit="1" customWidth="1"/>
    <col min="2" max="2" width="7.7109375" style="221" customWidth="1"/>
    <col min="3" max="3" width="28.28515625" style="221" bestFit="1" customWidth="1"/>
    <col min="4" max="4" width="23.42578125" style="441" bestFit="1" customWidth="1"/>
    <col min="5" max="5" width="8.5703125" style="168" bestFit="1" customWidth="1"/>
    <col min="6" max="6" width="13" style="168" customWidth="1"/>
    <col min="7" max="7" width="13.140625" style="168" customWidth="1"/>
    <col min="8" max="12" width="13.5703125" style="168" customWidth="1"/>
    <col min="13" max="13" width="12.85546875" style="168" bestFit="1" customWidth="1"/>
    <col min="14" max="14" width="13.5703125" style="168" customWidth="1"/>
    <col min="15" max="15" width="10.28515625" style="168" bestFit="1" customWidth="1"/>
    <col min="16" max="16" width="11.5703125" style="168" customWidth="1"/>
    <col min="17" max="17" width="8.28515625" style="168" customWidth="1"/>
    <col min="18" max="18" width="11.140625" style="168" customWidth="1"/>
    <col min="19" max="16384" width="30.28515625" style="221"/>
  </cols>
  <sheetData>
    <row r="1" spans="1:18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</row>
    <row r="2" spans="1:18">
      <c r="A2" s="1096" t="s">
        <v>648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</row>
    <row r="3" spans="1:18">
      <c r="A3" s="1117" t="str">
        <f>'JAP-5 Summary (Base Revenue)'!A4:G4</f>
        <v>2019 Greneral Rate Case (GRC)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</row>
    <row r="4" spans="1:18">
      <c r="A4" s="1117" t="str">
        <f>'JAP-5 Summary (Base Revenue)'!A5:G5</f>
        <v>Test Year Ending December 31, 2018</v>
      </c>
      <c r="B4" s="1117"/>
      <c r="C4" s="1117"/>
      <c r="D4" s="111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</row>
    <row r="5" spans="1:18">
      <c r="A5" s="1033"/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</row>
    <row r="6" spans="1:18">
      <c r="A6" s="169"/>
      <c r="B6" s="169"/>
      <c r="C6" s="169"/>
      <c r="D6" s="175"/>
      <c r="E6" s="175"/>
      <c r="F6" s="175" t="s">
        <v>824</v>
      </c>
      <c r="G6" s="175" t="s">
        <v>824</v>
      </c>
      <c r="H6" s="175" t="s">
        <v>824</v>
      </c>
      <c r="I6" s="175" t="s">
        <v>824</v>
      </c>
      <c r="J6" s="175" t="s">
        <v>824</v>
      </c>
      <c r="K6" s="175" t="s">
        <v>824</v>
      </c>
      <c r="L6" s="175" t="s">
        <v>824</v>
      </c>
      <c r="M6" s="175"/>
      <c r="N6" s="175" t="s">
        <v>824</v>
      </c>
      <c r="O6" s="175"/>
      <c r="P6" s="175" t="s">
        <v>824</v>
      </c>
    </row>
    <row r="7" spans="1:18">
      <c r="A7" s="169"/>
      <c r="B7" s="169"/>
      <c r="C7" s="169"/>
      <c r="D7" s="175"/>
      <c r="E7" s="175"/>
      <c r="F7" s="437" t="s">
        <v>750</v>
      </c>
      <c r="G7" s="437" t="s">
        <v>750</v>
      </c>
      <c r="H7" s="437" t="s">
        <v>750</v>
      </c>
      <c r="I7" s="437" t="s">
        <v>750</v>
      </c>
      <c r="J7" s="437" t="s">
        <v>750</v>
      </c>
      <c r="K7" s="437" t="s">
        <v>750</v>
      </c>
      <c r="L7" s="437" t="s">
        <v>750</v>
      </c>
      <c r="M7" s="175"/>
      <c r="N7" s="437" t="s">
        <v>750</v>
      </c>
      <c r="O7" s="175"/>
      <c r="P7" s="437" t="s">
        <v>750</v>
      </c>
    </row>
    <row r="8" spans="1:18" s="247" customFormat="1" ht="56.25">
      <c r="A8" s="244" t="s">
        <v>1</v>
      </c>
      <c r="B8" s="244" t="s">
        <v>296</v>
      </c>
      <c r="C8" s="245" t="s">
        <v>123</v>
      </c>
      <c r="D8" s="246" t="s">
        <v>297</v>
      </c>
      <c r="E8" s="245" t="s">
        <v>695</v>
      </c>
      <c r="F8" s="245" t="s">
        <v>746</v>
      </c>
      <c r="G8" s="245" t="s">
        <v>748</v>
      </c>
      <c r="H8" s="244" t="s">
        <v>699</v>
      </c>
      <c r="I8" s="244" t="s">
        <v>700</v>
      </c>
      <c r="J8" s="244" t="s">
        <v>749</v>
      </c>
      <c r="K8" s="244" t="s">
        <v>751</v>
      </c>
      <c r="L8" s="245" t="s">
        <v>696</v>
      </c>
      <c r="M8" s="245" t="s">
        <v>745</v>
      </c>
      <c r="N8" s="245" t="s">
        <v>698</v>
      </c>
      <c r="O8" s="245" t="s">
        <v>825</v>
      </c>
      <c r="P8" s="245" t="s">
        <v>752</v>
      </c>
      <c r="Q8" s="245" t="s">
        <v>48</v>
      </c>
      <c r="R8" s="245" t="s">
        <v>823</v>
      </c>
    </row>
    <row r="9" spans="1:18" ht="22.5">
      <c r="A9" s="248"/>
      <c r="B9" s="248"/>
      <c r="C9" s="168" t="s">
        <v>3</v>
      </c>
      <c r="D9" s="249" t="s">
        <v>4</v>
      </c>
      <c r="E9" s="168" t="s">
        <v>506</v>
      </c>
      <c r="F9" s="168" t="s">
        <v>6</v>
      </c>
      <c r="G9" s="168" t="s">
        <v>494</v>
      </c>
      <c r="H9" s="168" t="s">
        <v>59</v>
      </c>
      <c r="I9" s="168" t="s">
        <v>669</v>
      </c>
      <c r="J9" s="168" t="s">
        <v>9</v>
      </c>
      <c r="K9" s="168" t="s">
        <v>60</v>
      </c>
      <c r="L9" s="168" t="s">
        <v>747</v>
      </c>
      <c r="M9" s="168" t="s">
        <v>10</v>
      </c>
      <c r="N9" s="168" t="s">
        <v>11</v>
      </c>
      <c r="O9" s="168" t="s">
        <v>12</v>
      </c>
      <c r="P9" s="168" t="s">
        <v>13</v>
      </c>
      <c r="Q9" s="168" t="s">
        <v>14</v>
      </c>
      <c r="R9" s="250" t="s">
        <v>753</v>
      </c>
    </row>
    <row r="11" spans="1:18">
      <c r="A11" s="168">
        <v>1</v>
      </c>
      <c r="B11" s="168">
        <v>50</v>
      </c>
      <c r="C11" s="251" t="s">
        <v>302</v>
      </c>
      <c r="D11" s="103" t="s">
        <v>303</v>
      </c>
      <c r="E11" s="478">
        <v>0.68</v>
      </c>
      <c r="F11" s="478">
        <v>0</v>
      </c>
      <c r="G11" s="478">
        <v>-0.02</v>
      </c>
      <c r="H11" s="478">
        <v>0.03</v>
      </c>
      <c r="I11" s="478">
        <v>0.02</v>
      </c>
      <c r="J11" s="478">
        <v>0</v>
      </c>
      <c r="K11" s="478">
        <v>0</v>
      </c>
      <c r="L11" s="478">
        <v>0.01</v>
      </c>
      <c r="M11" s="478">
        <v>0</v>
      </c>
      <c r="N11" s="478">
        <v>-0.01</v>
      </c>
      <c r="O11" s="478">
        <v>0</v>
      </c>
      <c r="P11" s="478">
        <v>0</v>
      </c>
      <c r="Q11" s="439">
        <f>SUM(E11,F11:P11)</f>
        <v>0.71000000000000008</v>
      </c>
      <c r="R11" s="439">
        <f>E11+M11+O11</f>
        <v>0.68</v>
      </c>
    </row>
    <row r="12" spans="1:18">
      <c r="A12" s="168">
        <f>A11+1</f>
        <v>2</v>
      </c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</row>
    <row r="13" spans="1:18">
      <c r="A13" s="168">
        <f t="shared" ref="A13:A44" si="0">A12+1</f>
        <v>3</v>
      </c>
      <c r="B13" s="168">
        <v>50</v>
      </c>
      <c r="C13" s="221" t="s">
        <v>304</v>
      </c>
      <c r="D13" s="441" t="s">
        <v>305</v>
      </c>
      <c r="E13" s="478">
        <v>5.19</v>
      </c>
      <c r="F13" s="478">
        <v>0.01</v>
      </c>
      <c r="G13" s="478">
        <v>-7.0000000000000007E-2</v>
      </c>
      <c r="H13" s="478">
        <v>0.15</v>
      </c>
      <c r="I13" s="478">
        <v>7.0000000000000007E-2</v>
      </c>
      <c r="J13" s="478">
        <v>0</v>
      </c>
      <c r="K13" s="478">
        <v>0</v>
      </c>
      <c r="L13" s="478">
        <v>0.06</v>
      </c>
      <c r="M13" s="478">
        <v>0</v>
      </c>
      <c r="N13" s="478">
        <v>-0.02</v>
      </c>
      <c r="O13" s="478">
        <v>0</v>
      </c>
      <c r="P13" s="478">
        <v>0</v>
      </c>
      <c r="Q13" s="439">
        <f>SUM(E13,F13:P13)</f>
        <v>5.3900000000000006</v>
      </c>
      <c r="R13" s="439">
        <f>E13+M13+O13</f>
        <v>5.19</v>
      </c>
    </row>
    <row r="14" spans="1:18">
      <c r="A14" s="168">
        <f t="shared" si="0"/>
        <v>4</v>
      </c>
      <c r="B14" s="168">
        <v>50</v>
      </c>
      <c r="C14" s="221" t="s">
        <v>304</v>
      </c>
      <c r="D14" s="441" t="s">
        <v>306</v>
      </c>
      <c r="E14" s="478">
        <v>7.5</v>
      </c>
      <c r="F14" s="478">
        <v>0.02</v>
      </c>
      <c r="G14" s="478">
        <v>-0.13</v>
      </c>
      <c r="H14" s="478">
        <v>0.27</v>
      </c>
      <c r="I14" s="478">
        <v>0.13</v>
      </c>
      <c r="J14" s="478">
        <v>0</v>
      </c>
      <c r="K14" s="478">
        <v>-0.01</v>
      </c>
      <c r="L14" s="478">
        <v>0.11</v>
      </c>
      <c r="M14" s="478">
        <v>0</v>
      </c>
      <c r="N14" s="478">
        <v>-0.04</v>
      </c>
      <c r="O14" s="478">
        <v>0</v>
      </c>
      <c r="P14" s="478">
        <v>0</v>
      </c>
      <c r="Q14" s="439">
        <f>SUM(E14,F14:P14)</f>
        <v>7.8500000000000005</v>
      </c>
      <c r="R14" s="439">
        <f>E14+M14+O14</f>
        <v>7.5</v>
      </c>
    </row>
    <row r="15" spans="1:18">
      <c r="A15" s="168">
        <f t="shared" si="0"/>
        <v>5</v>
      </c>
      <c r="B15" s="168">
        <v>50</v>
      </c>
      <c r="C15" s="221" t="s">
        <v>304</v>
      </c>
      <c r="D15" s="441" t="s">
        <v>307</v>
      </c>
      <c r="E15" s="478">
        <v>14.45</v>
      </c>
      <c r="F15" s="478">
        <v>0.04</v>
      </c>
      <c r="G15" s="478">
        <v>-0.3</v>
      </c>
      <c r="H15" s="478">
        <v>0.61</v>
      </c>
      <c r="I15" s="478">
        <v>0.3</v>
      </c>
      <c r="J15" s="478">
        <v>0</v>
      </c>
      <c r="K15" s="478">
        <v>-0.02</v>
      </c>
      <c r="L15" s="478">
        <v>0.26</v>
      </c>
      <c r="M15" s="478">
        <v>0</v>
      </c>
      <c r="N15" s="478">
        <v>-0.1</v>
      </c>
      <c r="O15" s="478">
        <v>0</v>
      </c>
      <c r="P15" s="478">
        <v>0</v>
      </c>
      <c r="Q15" s="439">
        <f>SUM(E15,F15:P15)</f>
        <v>15.239999999999998</v>
      </c>
      <c r="R15" s="439">
        <f>E15+M15+O15</f>
        <v>14.45</v>
      </c>
    </row>
    <row r="16" spans="1:18">
      <c r="A16" s="168">
        <f t="shared" si="0"/>
        <v>6</v>
      </c>
      <c r="B16" s="168"/>
      <c r="E16" s="478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39"/>
      <c r="R16" s="439"/>
    </row>
    <row r="17" spans="1:18">
      <c r="A17" s="168">
        <f t="shared" si="0"/>
        <v>7</v>
      </c>
      <c r="B17" s="168"/>
      <c r="E17" s="478"/>
      <c r="F17" s="478"/>
      <c r="G17" s="478"/>
      <c r="H17" s="478"/>
      <c r="I17" s="478"/>
      <c r="J17" s="478"/>
      <c r="K17" s="478"/>
      <c r="L17" s="478"/>
      <c r="M17" s="478"/>
      <c r="N17" s="478"/>
      <c r="O17" s="478"/>
      <c r="P17" s="478"/>
    </row>
    <row r="18" spans="1:18">
      <c r="A18" s="168">
        <f t="shared" si="0"/>
        <v>8</v>
      </c>
      <c r="B18" s="168">
        <v>50</v>
      </c>
      <c r="C18" s="221" t="s">
        <v>308</v>
      </c>
      <c r="D18" s="441" t="s">
        <v>305</v>
      </c>
      <c r="E18" s="478">
        <v>3.09</v>
      </c>
      <c r="F18" s="478">
        <v>0.01</v>
      </c>
      <c r="G18" s="478">
        <v>-7.0000000000000007E-2</v>
      </c>
      <c r="H18" s="478">
        <v>0.15</v>
      </c>
      <c r="I18" s="478">
        <v>7.0000000000000007E-2</v>
      </c>
      <c r="J18" s="478">
        <v>0</v>
      </c>
      <c r="K18" s="478">
        <v>0</v>
      </c>
      <c r="L18" s="478">
        <v>0.06</v>
      </c>
      <c r="M18" s="478">
        <v>0</v>
      </c>
      <c r="N18" s="478">
        <v>-0.02</v>
      </c>
      <c r="O18" s="478">
        <v>0</v>
      </c>
      <c r="P18" s="478">
        <v>0</v>
      </c>
      <c r="Q18" s="439">
        <f>SUM(E18,F18:P18)</f>
        <v>3.2899999999999996</v>
      </c>
      <c r="R18" s="439">
        <f>E18+M18+O18</f>
        <v>3.09</v>
      </c>
    </row>
    <row r="19" spans="1:18">
      <c r="A19" s="168">
        <f t="shared" si="0"/>
        <v>9</v>
      </c>
      <c r="B19" s="168">
        <v>50</v>
      </c>
      <c r="C19" s="221" t="s">
        <v>308</v>
      </c>
      <c r="D19" s="441" t="s">
        <v>306</v>
      </c>
      <c r="E19" s="478">
        <v>5.4</v>
      </c>
      <c r="F19" s="478">
        <v>0.02</v>
      </c>
      <c r="G19" s="478">
        <v>-0.13</v>
      </c>
      <c r="H19" s="478">
        <v>0.27</v>
      </c>
      <c r="I19" s="478">
        <v>0.13</v>
      </c>
      <c r="J19" s="478">
        <v>0</v>
      </c>
      <c r="K19" s="478">
        <v>-0.01</v>
      </c>
      <c r="L19" s="478">
        <v>0.11</v>
      </c>
      <c r="M19" s="478">
        <v>0</v>
      </c>
      <c r="N19" s="478">
        <v>-0.04</v>
      </c>
      <c r="O19" s="478">
        <v>0</v>
      </c>
      <c r="P19" s="478">
        <v>0</v>
      </c>
      <c r="Q19" s="439">
        <f>SUM(E19,F19:P19)</f>
        <v>5.7500000000000009</v>
      </c>
      <c r="R19" s="439">
        <f>E19+M19+O19</f>
        <v>5.4</v>
      </c>
    </row>
    <row r="20" spans="1:18">
      <c r="A20" s="168">
        <f t="shared" si="0"/>
        <v>10</v>
      </c>
      <c r="B20" s="168">
        <v>50</v>
      </c>
      <c r="C20" s="221" t="s">
        <v>308</v>
      </c>
      <c r="D20" s="441" t="s">
        <v>307</v>
      </c>
      <c r="E20" s="478">
        <v>12.35</v>
      </c>
      <c r="F20" s="478">
        <v>0.04</v>
      </c>
      <c r="G20" s="478">
        <v>-0.3</v>
      </c>
      <c r="H20" s="478">
        <v>0.61</v>
      </c>
      <c r="I20" s="478">
        <v>0.3</v>
      </c>
      <c r="J20" s="478">
        <v>0</v>
      </c>
      <c r="K20" s="478">
        <v>-0.02</v>
      </c>
      <c r="L20" s="478">
        <v>0.26</v>
      </c>
      <c r="M20" s="478">
        <v>0</v>
      </c>
      <c r="N20" s="478">
        <v>-0.1</v>
      </c>
      <c r="O20" s="478">
        <v>0</v>
      </c>
      <c r="P20" s="478">
        <v>0</v>
      </c>
      <c r="Q20" s="439">
        <f>SUM(E20,F20:P20)</f>
        <v>13.139999999999999</v>
      </c>
      <c r="R20" s="439">
        <f>E20+M20+O20</f>
        <v>12.35</v>
      </c>
    </row>
    <row r="21" spans="1:18">
      <c r="A21" s="168">
        <f t="shared" si="0"/>
        <v>11</v>
      </c>
      <c r="B21" s="168">
        <v>50</v>
      </c>
      <c r="C21" s="221" t="s">
        <v>308</v>
      </c>
      <c r="D21" s="441" t="s">
        <v>684</v>
      </c>
      <c r="E21" s="478">
        <v>21.61</v>
      </c>
      <c r="F21" s="478">
        <v>7.0000000000000007E-2</v>
      </c>
      <c r="G21" s="478">
        <v>-0.52</v>
      </c>
      <c r="H21" s="478">
        <v>1.07</v>
      </c>
      <c r="I21" s="478">
        <v>0.52</v>
      </c>
      <c r="J21" s="478">
        <v>0</v>
      </c>
      <c r="K21" s="478">
        <v>-0.03</v>
      </c>
      <c r="L21" s="478">
        <v>0.44999999999999996</v>
      </c>
      <c r="M21" s="478">
        <v>0</v>
      </c>
      <c r="N21" s="478">
        <v>-0.17</v>
      </c>
      <c r="O21" s="478">
        <v>0</v>
      </c>
      <c r="P21" s="478">
        <v>0</v>
      </c>
      <c r="Q21" s="439">
        <f>SUM(E21,F21:P21)</f>
        <v>22.999999999999996</v>
      </c>
      <c r="R21" s="439">
        <f>E21+M21+O21</f>
        <v>21.61</v>
      </c>
    </row>
    <row r="22" spans="1:18">
      <c r="A22" s="168">
        <f t="shared" si="0"/>
        <v>12</v>
      </c>
      <c r="B22" s="168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</row>
    <row r="23" spans="1:18">
      <c r="A23" s="168">
        <f t="shared" si="0"/>
        <v>13</v>
      </c>
      <c r="B23" s="168">
        <v>51</v>
      </c>
      <c r="C23" s="252" t="s">
        <v>309</v>
      </c>
      <c r="D23" s="441" t="s">
        <v>312</v>
      </c>
      <c r="E23" s="643">
        <v>1.328E-2</v>
      </c>
      <c r="F23" s="643">
        <v>0</v>
      </c>
      <c r="G23" s="643">
        <v>0</v>
      </c>
      <c r="H23" s="643">
        <v>0</v>
      </c>
      <c r="I23" s="643">
        <v>0</v>
      </c>
      <c r="J23" s="643">
        <v>0</v>
      </c>
      <c r="K23" s="643">
        <v>0</v>
      </c>
      <c r="L23" s="643">
        <v>0</v>
      </c>
      <c r="M23" s="643">
        <v>0</v>
      </c>
      <c r="N23" s="643">
        <v>0</v>
      </c>
      <c r="O23" s="643">
        <v>0</v>
      </c>
      <c r="P23" s="643">
        <v>0</v>
      </c>
      <c r="Q23" s="440">
        <f>SUM(E23:P23)</f>
        <v>1.328E-2</v>
      </c>
      <c r="R23" s="440">
        <f>E23+M23+O23</f>
        <v>1.328E-2</v>
      </c>
    </row>
    <row r="24" spans="1:18">
      <c r="A24" s="168">
        <f t="shared" si="0"/>
        <v>14</v>
      </c>
      <c r="B24" s="168">
        <v>51</v>
      </c>
      <c r="C24" s="252" t="s">
        <v>309</v>
      </c>
      <c r="D24" s="442" t="s">
        <v>313</v>
      </c>
      <c r="E24" s="643">
        <v>7.3999999999999999E-4</v>
      </c>
      <c r="F24" s="643">
        <v>0</v>
      </c>
      <c r="G24" s="643">
        <v>0</v>
      </c>
      <c r="H24" s="643">
        <v>0</v>
      </c>
      <c r="I24" s="643">
        <v>0</v>
      </c>
      <c r="J24" s="643">
        <v>0</v>
      </c>
      <c r="K24" s="643">
        <v>0</v>
      </c>
      <c r="L24" s="643">
        <v>0</v>
      </c>
      <c r="M24" s="643">
        <v>0</v>
      </c>
      <c r="N24" s="643">
        <v>0</v>
      </c>
      <c r="O24" s="643">
        <v>0</v>
      </c>
      <c r="P24" s="643">
        <v>0</v>
      </c>
      <c r="Q24" s="440">
        <f>SUM(E24:P24)</f>
        <v>7.3999999999999999E-4</v>
      </c>
      <c r="R24" s="440">
        <f>E24+M24+O24</f>
        <v>7.3999999999999999E-4</v>
      </c>
    </row>
    <row r="25" spans="1:18">
      <c r="A25" s="168">
        <f t="shared" si="0"/>
        <v>15</v>
      </c>
      <c r="B25" s="16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</row>
    <row r="26" spans="1:18">
      <c r="A26" s="168">
        <f t="shared" si="0"/>
        <v>16</v>
      </c>
      <c r="B26" s="168">
        <v>51</v>
      </c>
      <c r="C26" s="252" t="s">
        <v>310</v>
      </c>
      <c r="D26" s="441" t="s">
        <v>680</v>
      </c>
      <c r="E26" s="478">
        <v>1.39</v>
      </c>
      <c r="F26" s="478">
        <v>0</v>
      </c>
      <c r="G26" s="478">
        <v>-0.03</v>
      </c>
      <c r="H26" s="478">
        <v>7.0000000000000007E-2</v>
      </c>
      <c r="I26" s="478">
        <v>0.03</v>
      </c>
      <c r="J26" s="478">
        <v>0</v>
      </c>
      <c r="K26" s="478">
        <v>0</v>
      </c>
      <c r="L26" s="478">
        <v>0.03</v>
      </c>
      <c r="M26" s="478">
        <v>0</v>
      </c>
      <c r="N26" s="478">
        <v>-0.01</v>
      </c>
      <c r="O26" s="478">
        <v>0</v>
      </c>
      <c r="P26" s="478">
        <v>0</v>
      </c>
      <c r="Q26" s="439">
        <f t="shared" ref="Q26:Q34" si="1">SUM(E26,F26:P26)</f>
        <v>1.48</v>
      </c>
      <c r="R26" s="439">
        <f t="shared" ref="R26:R34" si="2">E26+M26+O26</f>
        <v>1.39</v>
      </c>
    </row>
    <row r="27" spans="1:18">
      <c r="A27" s="168">
        <f t="shared" si="0"/>
        <v>17</v>
      </c>
      <c r="B27" s="168">
        <v>51</v>
      </c>
      <c r="C27" s="252" t="s">
        <v>310</v>
      </c>
      <c r="D27" s="441" t="s">
        <v>681</v>
      </c>
      <c r="E27" s="478">
        <v>2.3199999999999998</v>
      </c>
      <c r="F27" s="478">
        <v>0</v>
      </c>
      <c r="G27" s="478">
        <v>-0.06</v>
      </c>
      <c r="H27" s="478">
        <v>0.11</v>
      </c>
      <c r="I27" s="478">
        <v>0.06</v>
      </c>
      <c r="J27" s="478">
        <v>0</v>
      </c>
      <c r="K27" s="478">
        <v>0</v>
      </c>
      <c r="L27" s="478">
        <v>0.05</v>
      </c>
      <c r="M27" s="478">
        <v>0</v>
      </c>
      <c r="N27" s="478">
        <v>-0.02</v>
      </c>
      <c r="O27" s="478">
        <v>0</v>
      </c>
      <c r="P27" s="478">
        <v>0</v>
      </c>
      <c r="Q27" s="439">
        <f t="shared" si="1"/>
        <v>2.4599999999999995</v>
      </c>
      <c r="R27" s="439">
        <f t="shared" si="2"/>
        <v>2.3199999999999998</v>
      </c>
    </row>
    <row r="28" spans="1:18">
      <c r="A28" s="168">
        <f t="shared" si="0"/>
        <v>18</v>
      </c>
      <c r="B28" s="168">
        <v>51</v>
      </c>
      <c r="C28" s="252" t="s">
        <v>310</v>
      </c>
      <c r="D28" s="441" t="s">
        <v>682</v>
      </c>
      <c r="E28" s="478">
        <v>3.24</v>
      </c>
      <c r="F28" s="478">
        <v>0.01</v>
      </c>
      <c r="G28" s="478">
        <v>-0.08</v>
      </c>
      <c r="H28" s="478">
        <v>0.16</v>
      </c>
      <c r="I28" s="478">
        <v>0.08</v>
      </c>
      <c r="J28" s="478">
        <v>0</v>
      </c>
      <c r="K28" s="478">
        <v>0</v>
      </c>
      <c r="L28" s="478">
        <v>7.0000000000000007E-2</v>
      </c>
      <c r="M28" s="478">
        <v>0</v>
      </c>
      <c r="N28" s="478">
        <v>-0.03</v>
      </c>
      <c r="O28" s="478">
        <v>0</v>
      </c>
      <c r="P28" s="478">
        <v>0</v>
      </c>
      <c r="Q28" s="439">
        <f t="shared" si="1"/>
        <v>3.45</v>
      </c>
      <c r="R28" s="439">
        <f t="shared" si="2"/>
        <v>3.24</v>
      </c>
    </row>
    <row r="29" spans="1:18">
      <c r="A29" s="168">
        <f t="shared" si="0"/>
        <v>19</v>
      </c>
      <c r="B29" s="168">
        <v>51</v>
      </c>
      <c r="C29" s="252" t="s">
        <v>310</v>
      </c>
      <c r="D29" s="441" t="s">
        <v>683</v>
      </c>
      <c r="E29" s="478">
        <v>4.17</v>
      </c>
      <c r="F29" s="478">
        <v>0.02</v>
      </c>
      <c r="G29" s="478">
        <v>-0.1</v>
      </c>
      <c r="H29" s="478">
        <v>0.21</v>
      </c>
      <c r="I29" s="478">
        <v>0.1</v>
      </c>
      <c r="J29" s="478">
        <v>0</v>
      </c>
      <c r="K29" s="478">
        <v>-0.01</v>
      </c>
      <c r="L29" s="478">
        <v>0.09</v>
      </c>
      <c r="M29" s="478">
        <v>0</v>
      </c>
      <c r="N29" s="478">
        <v>-0.03</v>
      </c>
      <c r="O29" s="478">
        <v>0</v>
      </c>
      <c r="P29" s="478">
        <v>0</v>
      </c>
      <c r="Q29" s="439">
        <f t="shared" si="1"/>
        <v>4.4499999999999993</v>
      </c>
      <c r="R29" s="439">
        <f t="shared" si="2"/>
        <v>4.17</v>
      </c>
    </row>
    <row r="30" spans="1:18">
      <c r="A30" s="168">
        <f t="shared" si="0"/>
        <v>20</v>
      </c>
      <c r="B30" s="168">
        <v>51</v>
      </c>
      <c r="C30" s="252" t="s">
        <v>310</v>
      </c>
      <c r="D30" s="441" t="s">
        <v>673</v>
      </c>
      <c r="E30" s="478">
        <v>5.09</v>
      </c>
      <c r="F30" s="478">
        <v>0.02</v>
      </c>
      <c r="G30" s="478">
        <v>-0.12</v>
      </c>
      <c r="H30" s="478">
        <v>0.25</v>
      </c>
      <c r="I30" s="478">
        <v>0.12</v>
      </c>
      <c r="J30" s="478">
        <v>0</v>
      </c>
      <c r="K30" s="478">
        <v>-0.01</v>
      </c>
      <c r="L30" s="478">
        <v>0.11</v>
      </c>
      <c r="M30" s="478">
        <v>0</v>
      </c>
      <c r="N30" s="478">
        <v>-0.04</v>
      </c>
      <c r="O30" s="478">
        <v>0</v>
      </c>
      <c r="P30" s="478">
        <v>0</v>
      </c>
      <c r="Q30" s="439">
        <f t="shared" si="1"/>
        <v>5.42</v>
      </c>
      <c r="R30" s="439">
        <f t="shared" si="2"/>
        <v>5.09</v>
      </c>
    </row>
    <row r="31" spans="1:18">
      <c r="A31" s="168">
        <f t="shared" si="0"/>
        <v>21</v>
      </c>
      <c r="B31" s="168">
        <v>51</v>
      </c>
      <c r="C31" s="252" t="s">
        <v>310</v>
      </c>
      <c r="D31" s="441" t="s">
        <v>674</v>
      </c>
      <c r="E31" s="478">
        <v>6.02</v>
      </c>
      <c r="F31" s="478">
        <v>0.02</v>
      </c>
      <c r="G31" s="478">
        <v>-0.15</v>
      </c>
      <c r="H31" s="478">
        <v>0.3</v>
      </c>
      <c r="I31" s="478">
        <v>0.14000000000000001</v>
      </c>
      <c r="J31" s="478">
        <v>0</v>
      </c>
      <c r="K31" s="478">
        <v>-0.01</v>
      </c>
      <c r="L31" s="478">
        <v>0.13</v>
      </c>
      <c r="M31" s="478">
        <v>0</v>
      </c>
      <c r="N31" s="478">
        <v>-0.05</v>
      </c>
      <c r="O31" s="478">
        <v>0</v>
      </c>
      <c r="P31" s="478">
        <v>0</v>
      </c>
      <c r="Q31" s="439">
        <f t="shared" si="1"/>
        <v>6.3999999999999986</v>
      </c>
      <c r="R31" s="439">
        <f t="shared" si="2"/>
        <v>6.02</v>
      </c>
    </row>
    <row r="32" spans="1:18">
      <c r="A32" s="168">
        <f t="shared" si="0"/>
        <v>22</v>
      </c>
      <c r="B32" s="168">
        <v>51</v>
      </c>
      <c r="C32" s="252" t="s">
        <v>310</v>
      </c>
      <c r="D32" s="441" t="s">
        <v>675</v>
      </c>
      <c r="E32" s="478">
        <v>6.95</v>
      </c>
      <c r="F32" s="478">
        <v>0.02</v>
      </c>
      <c r="G32" s="478">
        <v>-0.17</v>
      </c>
      <c r="H32" s="478">
        <v>0.34</v>
      </c>
      <c r="I32" s="478">
        <v>0.17</v>
      </c>
      <c r="J32" s="478">
        <v>0</v>
      </c>
      <c r="K32" s="478">
        <v>-0.01</v>
      </c>
      <c r="L32" s="478">
        <v>0.14000000000000001</v>
      </c>
      <c r="M32" s="478">
        <v>0</v>
      </c>
      <c r="N32" s="478">
        <v>-0.06</v>
      </c>
      <c r="O32" s="478">
        <v>0</v>
      </c>
      <c r="P32" s="478">
        <v>0</v>
      </c>
      <c r="Q32" s="439">
        <f t="shared" si="1"/>
        <v>7.38</v>
      </c>
      <c r="R32" s="439">
        <f t="shared" si="2"/>
        <v>6.95</v>
      </c>
    </row>
    <row r="33" spans="1:18">
      <c r="A33" s="168">
        <f t="shared" si="0"/>
        <v>23</v>
      </c>
      <c r="B33" s="168">
        <v>51</v>
      </c>
      <c r="C33" s="252" t="s">
        <v>310</v>
      </c>
      <c r="D33" s="441" t="s">
        <v>676</v>
      </c>
      <c r="E33" s="478">
        <v>7.87</v>
      </c>
      <c r="F33" s="478">
        <v>0.02</v>
      </c>
      <c r="G33" s="478">
        <v>-0.19</v>
      </c>
      <c r="H33" s="478">
        <v>0.39</v>
      </c>
      <c r="I33" s="478">
        <v>0.19</v>
      </c>
      <c r="J33" s="478">
        <v>0</v>
      </c>
      <c r="K33" s="478">
        <v>-0.01</v>
      </c>
      <c r="L33" s="478">
        <v>0.16</v>
      </c>
      <c r="M33" s="478">
        <v>0</v>
      </c>
      <c r="N33" s="478">
        <v>-0.06</v>
      </c>
      <c r="O33" s="478">
        <v>0</v>
      </c>
      <c r="P33" s="478">
        <v>0</v>
      </c>
      <c r="Q33" s="439">
        <f t="shared" si="1"/>
        <v>8.3699999999999992</v>
      </c>
      <c r="R33" s="439">
        <f t="shared" si="2"/>
        <v>7.87</v>
      </c>
    </row>
    <row r="34" spans="1:18">
      <c r="A34" s="168">
        <f t="shared" si="0"/>
        <v>24</v>
      </c>
      <c r="B34" s="168">
        <v>51</v>
      </c>
      <c r="C34" s="252" t="s">
        <v>310</v>
      </c>
      <c r="D34" s="441" t="s">
        <v>677</v>
      </c>
      <c r="E34" s="478">
        <v>8.8000000000000007</v>
      </c>
      <c r="F34" s="478">
        <v>0.03</v>
      </c>
      <c r="G34" s="478">
        <v>-0.21</v>
      </c>
      <c r="H34" s="478">
        <v>0.43</v>
      </c>
      <c r="I34" s="478">
        <v>0.21</v>
      </c>
      <c r="J34" s="478">
        <v>0</v>
      </c>
      <c r="K34" s="478">
        <v>-0.01</v>
      </c>
      <c r="L34" s="478">
        <v>0.18</v>
      </c>
      <c r="M34" s="478">
        <v>0</v>
      </c>
      <c r="N34" s="478">
        <v>-7.0000000000000007E-2</v>
      </c>
      <c r="O34" s="478">
        <v>0</v>
      </c>
      <c r="P34" s="478">
        <v>0</v>
      </c>
      <c r="Q34" s="439">
        <f t="shared" si="1"/>
        <v>9.36</v>
      </c>
      <c r="R34" s="439">
        <f t="shared" si="2"/>
        <v>8.8000000000000007</v>
      </c>
    </row>
    <row r="35" spans="1:18">
      <c r="A35" s="168">
        <f t="shared" si="0"/>
        <v>25</v>
      </c>
      <c r="B35" s="16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</row>
    <row r="36" spans="1:18">
      <c r="A36" s="168">
        <f t="shared" si="0"/>
        <v>26</v>
      </c>
      <c r="B36" s="168">
        <v>52</v>
      </c>
      <c r="C36" s="221" t="s">
        <v>311</v>
      </c>
      <c r="D36" s="441" t="s">
        <v>312</v>
      </c>
      <c r="E36" s="643">
        <v>1.4930000000000001E-2</v>
      </c>
      <c r="F36" s="643">
        <v>0</v>
      </c>
      <c r="G36" s="643">
        <v>0</v>
      </c>
      <c r="H36" s="643">
        <v>0</v>
      </c>
      <c r="I36" s="643">
        <v>0</v>
      </c>
      <c r="J36" s="643">
        <v>0</v>
      </c>
      <c r="K36" s="643">
        <v>0</v>
      </c>
      <c r="L36" s="643">
        <v>0</v>
      </c>
      <c r="M36" s="643">
        <v>0</v>
      </c>
      <c r="N36" s="643">
        <v>0</v>
      </c>
      <c r="O36" s="643">
        <v>0</v>
      </c>
      <c r="P36" s="643">
        <v>0</v>
      </c>
      <c r="Q36" s="440">
        <f>SUM(E36:P36)</f>
        <v>1.4930000000000001E-2</v>
      </c>
      <c r="R36" s="440">
        <f>E36+M36+O36</f>
        <v>1.4930000000000001E-2</v>
      </c>
    </row>
    <row r="37" spans="1:18">
      <c r="A37" s="168">
        <f t="shared" si="0"/>
        <v>27</v>
      </c>
      <c r="B37" s="168">
        <v>52</v>
      </c>
      <c r="C37" s="221" t="s">
        <v>311</v>
      </c>
      <c r="D37" s="442" t="s">
        <v>313</v>
      </c>
      <c r="E37" s="643">
        <v>2.3900000000000002E-3</v>
      </c>
      <c r="F37" s="643">
        <v>0</v>
      </c>
      <c r="G37" s="643">
        <v>0</v>
      </c>
      <c r="H37" s="643">
        <v>0</v>
      </c>
      <c r="I37" s="643">
        <v>0</v>
      </c>
      <c r="J37" s="643">
        <v>0</v>
      </c>
      <c r="K37" s="643">
        <v>0</v>
      </c>
      <c r="L37" s="643">
        <v>0</v>
      </c>
      <c r="M37" s="643">
        <v>0</v>
      </c>
      <c r="N37" s="643">
        <v>0</v>
      </c>
      <c r="O37" s="643">
        <v>0</v>
      </c>
      <c r="P37" s="643">
        <v>0</v>
      </c>
      <c r="Q37" s="440">
        <f>SUM(E37:P37)</f>
        <v>2.3900000000000002E-3</v>
      </c>
      <c r="R37" s="440">
        <f>E37+M37+O37</f>
        <v>2.3900000000000002E-3</v>
      </c>
    </row>
    <row r="38" spans="1:18">
      <c r="A38" s="168">
        <f t="shared" si="0"/>
        <v>28</v>
      </c>
      <c r="B38" s="16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</row>
    <row r="39" spans="1:18">
      <c r="A39" s="168">
        <f t="shared" si="0"/>
        <v>29</v>
      </c>
      <c r="B39" s="168">
        <v>52</v>
      </c>
      <c r="C39" s="221" t="s">
        <v>311</v>
      </c>
      <c r="D39" s="441" t="s">
        <v>314</v>
      </c>
      <c r="E39" s="478">
        <v>1.54</v>
      </c>
      <c r="F39" s="478">
        <v>0</v>
      </c>
      <c r="G39" s="478">
        <v>-0.04</v>
      </c>
      <c r="H39" s="478">
        <v>0.08</v>
      </c>
      <c r="I39" s="478">
        <v>0.04</v>
      </c>
      <c r="J39" s="478">
        <v>0</v>
      </c>
      <c r="K39" s="478">
        <v>0</v>
      </c>
      <c r="L39" s="478">
        <v>0.03</v>
      </c>
      <c r="M39" s="478">
        <v>0</v>
      </c>
      <c r="N39" s="478">
        <v>-0.01</v>
      </c>
      <c r="O39" s="478">
        <v>0</v>
      </c>
      <c r="P39" s="478">
        <v>0</v>
      </c>
      <c r="Q39" s="439">
        <f t="shared" ref="Q39:Q46" si="3">SUM(E39,F39:P39)</f>
        <v>1.6400000000000001</v>
      </c>
      <c r="R39" s="439">
        <f t="shared" ref="R39:R46" si="4">E39+M39+O39</f>
        <v>1.54</v>
      </c>
    </row>
    <row r="40" spans="1:18">
      <c r="A40" s="168">
        <f t="shared" si="0"/>
        <v>30</v>
      </c>
      <c r="B40" s="168">
        <v>52</v>
      </c>
      <c r="C40" s="221" t="s">
        <v>311</v>
      </c>
      <c r="D40" s="441" t="s">
        <v>315</v>
      </c>
      <c r="E40" s="478">
        <v>2.16</v>
      </c>
      <c r="F40" s="478">
        <v>0</v>
      </c>
      <c r="G40" s="478">
        <v>-0.05</v>
      </c>
      <c r="H40" s="478">
        <v>0.11</v>
      </c>
      <c r="I40" s="478">
        <v>0.05</v>
      </c>
      <c r="J40" s="478">
        <v>0</v>
      </c>
      <c r="K40" s="478">
        <v>0</v>
      </c>
      <c r="L40" s="478">
        <v>0.04</v>
      </c>
      <c r="M40" s="478">
        <v>0</v>
      </c>
      <c r="N40" s="478">
        <v>-0.02</v>
      </c>
      <c r="O40" s="478">
        <v>0</v>
      </c>
      <c r="P40" s="478">
        <v>0</v>
      </c>
      <c r="Q40" s="439">
        <f t="shared" si="3"/>
        <v>2.29</v>
      </c>
      <c r="R40" s="439">
        <f t="shared" si="4"/>
        <v>2.16</v>
      </c>
    </row>
    <row r="41" spans="1:18">
      <c r="A41" s="168">
        <f t="shared" si="0"/>
        <v>31</v>
      </c>
      <c r="B41" s="168">
        <v>52</v>
      </c>
      <c r="C41" s="221" t="s">
        <v>311</v>
      </c>
      <c r="D41" s="441" t="s">
        <v>305</v>
      </c>
      <c r="E41" s="478">
        <v>3.09</v>
      </c>
      <c r="F41" s="478">
        <v>0.01</v>
      </c>
      <c r="G41" s="478">
        <v>-7.0000000000000007E-2</v>
      </c>
      <c r="H41" s="478">
        <v>0.15</v>
      </c>
      <c r="I41" s="478">
        <v>7.0000000000000007E-2</v>
      </c>
      <c r="J41" s="478">
        <v>0</v>
      </c>
      <c r="K41" s="478">
        <v>0</v>
      </c>
      <c r="L41" s="478">
        <v>0.06</v>
      </c>
      <c r="M41" s="478">
        <v>0</v>
      </c>
      <c r="N41" s="478">
        <v>-0.02</v>
      </c>
      <c r="O41" s="478">
        <v>0</v>
      </c>
      <c r="P41" s="478">
        <v>0</v>
      </c>
      <c r="Q41" s="439">
        <f t="shared" si="3"/>
        <v>3.2899999999999996</v>
      </c>
      <c r="R41" s="439">
        <f t="shared" si="4"/>
        <v>3.09</v>
      </c>
    </row>
    <row r="42" spans="1:18">
      <c r="A42" s="168">
        <f t="shared" si="0"/>
        <v>32</v>
      </c>
      <c r="B42" s="168">
        <v>52</v>
      </c>
      <c r="C42" s="221" t="s">
        <v>311</v>
      </c>
      <c r="D42" s="441" t="s">
        <v>316</v>
      </c>
      <c r="E42" s="478">
        <v>4.63</v>
      </c>
      <c r="F42" s="478">
        <v>0.02</v>
      </c>
      <c r="G42" s="478">
        <v>-0.11</v>
      </c>
      <c r="H42" s="478">
        <v>0.23</v>
      </c>
      <c r="I42" s="478">
        <v>0.11</v>
      </c>
      <c r="J42" s="478">
        <v>0</v>
      </c>
      <c r="K42" s="478">
        <v>-0.01</v>
      </c>
      <c r="L42" s="478">
        <v>0.1</v>
      </c>
      <c r="M42" s="478">
        <v>0</v>
      </c>
      <c r="N42" s="478">
        <v>-0.04</v>
      </c>
      <c r="O42" s="478">
        <v>0</v>
      </c>
      <c r="P42" s="478">
        <v>0</v>
      </c>
      <c r="Q42" s="439">
        <f t="shared" si="3"/>
        <v>4.93</v>
      </c>
      <c r="R42" s="439">
        <f t="shared" si="4"/>
        <v>4.63</v>
      </c>
    </row>
    <row r="43" spans="1:18">
      <c r="A43" s="168">
        <f t="shared" si="0"/>
        <v>33</v>
      </c>
      <c r="B43" s="168">
        <v>52</v>
      </c>
      <c r="C43" s="221" t="s">
        <v>311</v>
      </c>
      <c r="D43" s="441" t="s">
        <v>317</v>
      </c>
      <c r="E43" s="478">
        <v>6.17</v>
      </c>
      <c r="F43" s="478">
        <v>0.02</v>
      </c>
      <c r="G43" s="478">
        <v>-0.15</v>
      </c>
      <c r="H43" s="478">
        <v>0.3</v>
      </c>
      <c r="I43" s="478">
        <v>0.15</v>
      </c>
      <c r="J43" s="478">
        <v>0</v>
      </c>
      <c r="K43" s="478">
        <v>-0.01</v>
      </c>
      <c r="L43" s="478">
        <v>0.13</v>
      </c>
      <c r="M43" s="478">
        <v>0</v>
      </c>
      <c r="N43" s="478">
        <v>-0.05</v>
      </c>
      <c r="O43" s="478">
        <v>0</v>
      </c>
      <c r="P43" s="478">
        <v>0</v>
      </c>
      <c r="Q43" s="439">
        <f t="shared" si="3"/>
        <v>6.56</v>
      </c>
      <c r="R43" s="439">
        <f t="shared" si="4"/>
        <v>6.17</v>
      </c>
    </row>
    <row r="44" spans="1:18">
      <c r="A44" s="168">
        <f t="shared" si="0"/>
        <v>34</v>
      </c>
      <c r="B44" s="168">
        <v>52</v>
      </c>
      <c r="C44" s="221" t="s">
        <v>311</v>
      </c>
      <c r="D44" s="441" t="s">
        <v>318</v>
      </c>
      <c r="E44" s="478">
        <v>7.72</v>
      </c>
      <c r="F44" s="478">
        <v>0.02</v>
      </c>
      <c r="G44" s="478">
        <v>-0.19</v>
      </c>
      <c r="H44" s="478">
        <v>0.38</v>
      </c>
      <c r="I44" s="478">
        <v>0.18</v>
      </c>
      <c r="J44" s="478">
        <v>0</v>
      </c>
      <c r="K44" s="478">
        <v>-0.01</v>
      </c>
      <c r="L44" s="478">
        <v>0.16</v>
      </c>
      <c r="M44" s="478">
        <v>0</v>
      </c>
      <c r="N44" s="478">
        <v>-0.06</v>
      </c>
      <c r="O44" s="478">
        <v>0</v>
      </c>
      <c r="P44" s="478">
        <v>0</v>
      </c>
      <c r="Q44" s="439">
        <f t="shared" si="3"/>
        <v>8.1999999999999993</v>
      </c>
      <c r="R44" s="439">
        <f t="shared" si="4"/>
        <v>7.72</v>
      </c>
    </row>
    <row r="45" spans="1:18">
      <c r="A45" s="168">
        <f t="shared" ref="A45:A81" si="5">A44+1</f>
        <v>35</v>
      </c>
      <c r="B45" s="168">
        <v>52</v>
      </c>
      <c r="C45" s="221" t="s">
        <v>311</v>
      </c>
      <c r="D45" s="441" t="s">
        <v>319</v>
      </c>
      <c r="E45" s="478">
        <v>9.57</v>
      </c>
      <c r="F45" s="478">
        <v>0.03</v>
      </c>
      <c r="G45" s="478">
        <v>-0.23</v>
      </c>
      <c r="H45" s="478">
        <v>0.47</v>
      </c>
      <c r="I45" s="478">
        <v>0.23</v>
      </c>
      <c r="J45" s="478">
        <v>0</v>
      </c>
      <c r="K45" s="478">
        <v>-0.01</v>
      </c>
      <c r="L45" s="478">
        <v>0.2</v>
      </c>
      <c r="M45" s="478">
        <v>0</v>
      </c>
      <c r="N45" s="478">
        <v>-0.08</v>
      </c>
      <c r="O45" s="478">
        <v>0</v>
      </c>
      <c r="P45" s="478">
        <v>0</v>
      </c>
      <c r="Q45" s="439">
        <f t="shared" si="3"/>
        <v>10.18</v>
      </c>
      <c r="R45" s="439">
        <f t="shared" si="4"/>
        <v>9.57</v>
      </c>
    </row>
    <row r="46" spans="1:18">
      <c r="A46" s="168">
        <f t="shared" si="5"/>
        <v>36</v>
      </c>
      <c r="B46" s="168">
        <v>52</v>
      </c>
      <c r="C46" s="221" t="s">
        <v>311</v>
      </c>
      <c r="D46" s="441" t="s">
        <v>307</v>
      </c>
      <c r="E46" s="478">
        <v>12.35</v>
      </c>
      <c r="F46" s="478">
        <v>0.04</v>
      </c>
      <c r="G46" s="478">
        <v>-0.3</v>
      </c>
      <c r="H46" s="478">
        <v>0.61</v>
      </c>
      <c r="I46" s="478">
        <v>0.3</v>
      </c>
      <c r="J46" s="478">
        <v>0</v>
      </c>
      <c r="K46" s="478">
        <v>-0.02</v>
      </c>
      <c r="L46" s="478">
        <v>0.26</v>
      </c>
      <c r="M46" s="478">
        <v>0</v>
      </c>
      <c r="N46" s="478">
        <v>-0.1</v>
      </c>
      <c r="O46" s="478">
        <v>0</v>
      </c>
      <c r="P46" s="478">
        <v>0</v>
      </c>
      <c r="Q46" s="439">
        <f t="shared" si="3"/>
        <v>13.139999999999999</v>
      </c>
      <c r="R46" s="439">
        <f t="shared" si="4"/>
        <v>12.35</v>
      </c>
    </row>
    <row r="47" spans="1:18">
      <c r="A47" s="168">
        <f t="shared" si="5"/>
        <v>37</v>
      </c>
      <c r="B47" s="16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</row>
    <row r="48" spans="1:18">
      <c r="A48" s="168">
        <f t="shared" si="5"/>
        <v>38</v>
      </c>
      <c r="B48" s="168">
        <v>52</v>
      </c>
      <c r="C48" s="221" t="s">
        <v>320</v>
      </c>
      <c r="D48" s="442" t="s">
        <v>315</v>
      </c>
      <c r="E48" s="478">
        <v>2.16</v>
      </c>
      <c r="F48" s="478">
        <v>0</v>
      </c>
      <c r="G48" s="478">
        <v>-0.05</v>
      </c>
      <c r="H48" s="478">
        <v>0.11</v>
      </c>
      <c r="I48" s="478">
        <v>0.05</v>
      </c>
      <c r="J48" s="478">
        <v>0</v>
      </c>
      <c r="K48" s="478">
        <v>0</v>
      </c>
      <c r="L48" s="478">
        <v>0.04</v>
      </c>
      <c r="M48" s="478">
        <v>0</v>
      </c>
      <c r="N48" s="478">
        <v>-0.02</v>
      </c>
      <c r="O48" s="478">
        <v>0</v>
      </c>
      <c r="P48" s="478">
        <v>0</v>
      </c>
      <c r="Q48" s="439">
        <f t="shared" ref="Q48:Q54" si="6">SUM(E48,F48:P48)</f>
        <v>2.29</v>
      </c>
      <c r="R48" s="439">
        <f t="shared" ref="R48:R54" si="7">E48+M48+O48</f>
        <v>2.16</v>
      </c>
    </row>
    <row r="49" spans="1:18">
      <c r="A49" s="168">
        <f t="shared" si="5"/>
        <v>39</v>
      </c>
      <c r="B49" s="168">
        <v>52</v>
      </c>
      <c r="C49" s="221" t="s">
        <v>320</v>
      </c>
      <c r="D49" s="442" t="s">
        <v>305</v>
      </c>
      <c r="E49" s="478">
        <v>3.09</v>
      </c>
      <c r="F49" s="478">
        <v>0.01</v>
      </c>
      <c r="G49" s="478">
        <v>-7.0000000000000007E-2</v>
      </c>
      <c r="H49" s="478">
        <v>0.15</v>
      </c>
      <c r="I49" s="478">
        <v>7.0000000000000007E-2</v>
      </c>
      <c r="J49" s="478">
        <v>0</v>
      </c>
      <c r="K49" s="478">
        <v>0</v>
      </c>
      <c r="L49" s="478">
        <v>0.06</v>
      </c>
      <c r="M49" s="478">
        <v>0</v>
      </c>
      <c r="N49" s="478">
        <v>-0.02</v>
      </c>
      <c r="O49" s="478">
        <v>0</v>
      </c>
      <c r="P49" s="478">
        <v>0</v>
      </c>
      <c r="Q49" s="439">
        <f t="shared" si="6"/>
        <v>3.2899999999999996</v>
      </c>
      <c r="R49" s="439">
        <f t="shared" si="7"/>
        <v>3.09</v>
      </c>
    </row>
    <row r="50" spans="1:18">
      <c r="A50" s="168">
        <f t="shared" si="5"/>
        <v>40</v>
      </c>
      <c r="B50" s="168">
        <v>52</v>
      </c>
      <c r="C50" s="221" t="s">
        <v>320</v>
      </c>
      <c r="D50" s="442" t="s">
        <v>316</v>
      </c>
      <c r="E50" s="478">
        <v>4.63</v>
      </c>
      <c r="F50" s="478">
        <v>0.02</v>
      </c>
      <c r="G50" s="478">
        <v>-0.11</v>
      </c>
      <c r="H50" s="478">
        <v>0.23</v>
      </c>
      <c r="I50" s="478">
        <v>0.11</v>
      </c>
      <c r="J50" s="478">
        <v>0</v>
      </c>
      <c r="K50" s="478">
        <v>-0.01</v>
      </c>
      <c r="L50" s="478">
        <v>0.1</v>
      </c>
      <c r="M50" s="478">
        <v>0</v>
      </c>
      <c r="N50" s="478">
        <v>-0.04</v>
      </c>
      <c r="O50" s="478">
        <v>0</v>
      </c>
      <c r="P50" s="478">
        <v>0</v>
      </c>
      <c r="Q50" s="439">
        <f t="shared" si="6"/>
        <v>4.93</v>
      </c>
      <c r="R50" s="439">
        <f t="shared" si="7"/>
        <v>4.63</v>
      </c>
    </row>
    <row r="51" spans="1:18">
      <c r="A51" s="168">
        <f t="shared" si="5"/>
        <v>41</v>
      </c>
      <c r="B51" s="168">
        <v>52</v>
      </c>
      <c r="C51" s="221" t="s">
        <v>320</v>
      </c>
      <c r="D51" s="441" t="s">
        <v>306</v>
      </c>
      <c r="E51" s="478">
        <v>5.4</v>
      </c>
      <c r="F51" s="478">
        <v>0.02</v>
      </c>
      <c r="G51" s="478">
        <v>-0.13</v>
      </c>
      <c r="H51" s="478">
        <v>0.27</v>
      </c>
      <c r="I51" s="478">
        <v>0.13</v>
      </c>
      <c r="J51" s="478">
        <v>0</v>
      </c>
      <c r="K51" s="478">
        <v>-0.01</v>
      </c>
      <c r="L51" s="478">
        <v>0.11</v>
      </c>
      <c r="M51" s="478">
        <v>0</v>
      </c>
      <c r="N51" s="478">
        <v>-0.04</v>
      </c>
      <c r="O51" s="478">
        <v>0</v>
      </c>
      <c r="P51" s="478">
        <v>0</v>
      </c>
      <c r="Q51" s="439">
        <f t="shared" si="6"/>
        <v>5.7500000000000009</v>
      </c>
      <c r="R51" s="439">
        <f t="shared" si="7"/>
        <v>5.4</v>
      </c>
    </row>
    <row r="52" spans="1:18">
      <c r="A52" s="168">
        <f t="shared" si="5"/>
        <v>42</v>
      </c>
      <c r="B52" s="168">
        <v>52</v>
      </c>
      <c r="C52" s="221" t="s">
        <v>320</v>
      </c>
      <c r="D52" s="441" t="s">
        <v>318</v>
      </c>
      <c r="E52" s="478">
        <v>7.72</v>
      </c>
      <c r="F52" s="478">
        <v>0.02</v>
      </c>
      <c r="G52" s="478">
        <v>-0.19</v>
      </c>
      <c r="H52" s="478">
        <v>0.38</v>
      </c>
      <c r="I52" s="478">
        <v>0.18</v>
      </c>
      <c r="J52" s="478">
        <v>0</v>
      </c>
      <c r="K52" s="478">
        <v>-0.01</v>
      </c>
      <c r="L52" s="478">
        <v>0.16</v>
      </c>
      <c r="M52" s="478">
        <v>0</v>
      </c>
      <c r="N52" s="478">
        <v>-0.06</v>
      </c>
      <c r="O52" s="478">
        <v>0</v>
      </c>
      <c r="P52" s="478">
        <v>0</v>
      </c>
      <c r="Q52" s="439">
        <f t="shared" si="6"/>
        <v>8.1999999999999993</v>
      </c>
      <c r="R52" s="439">
        <f t="shared" si="7"/>
        <v>7.72</v>
      </c>
    </row>
    <row r="53" spans="1:18">
      <c r="A53" s="168">
        <f t="shared" si="5"/>
        <v>43</v>
      </c>
      <c r="B53" s="168">
        <v>52</v>
      </c>
      <c r="C53" s="221" t="s">
        <v>320</v>
      </c>
      <c r="D53" s="441" t="s">
        <v>307</v>
      </c>
      <c r="E53" s="478">
        <v>12.35</v>
      </c>
      <c r="F53" s="478">
        <v>0.04</v>
      </c>
      <c r="G53" s="478">
        <v>-0.3</v>
      </c>
      <c r="H53" s="478">
        <v>0.61</v>
      </c>
      <c r="I53" s="478">
        <v>0.3</v>
      </c>
      <c r="J53" s="478">
        <v>0</v>
      </c>
      <c r="K53" s="478">
        <v>-0.02</v>
      </c>
      <c r="L53" s="478">
        <v>0.26</v>
      </c>
      <c r="M53" s="478">
        <v>0</v>
      </c>
      <c r="N53" s="478">
        <v>-0.1</v>
      </c>
      <c r="O53" s="478">
        <v>0</v>
      </c>
      <c r="P53" s="478">
        <v>0</v>
      </c>
      <c r="Q53" s="439">
        <f t="shared" si="6"/>
        <v>13.139999999999999</v>
      </c>
      <c r="R53" s="439">
        <f t="shared" si="7"/>
        <v>12.35</v>
      </c>
    </row>
    <row r="54" spans="1:18">
      <c r="A54" s="168">
        <f t="shared" si="5"/>
        <v>44</v>
      </c>
      <c r="B54" s="168">
        <v>52</v>
      </c>
      <c r="C54" s="221" t="s">
        <v>320</v>
      </c>
      <c r="D54" s="441" t="s">
        <v>321</v>
      </c>
      <c r="E54" s="478">
        <v>30.87</v>
      </c>
      <c r="F54" s="478">
        <v>0.1</v>
      </c>
      <c r="G54" s="478">
        <v>-0.75</v>
      </c>
      <c r="H54" s="478">
        <v>1.52</v>
      </c>
      <c r="I54" s="478">
        <v>0.74</v>
      </c>
      <c r="J54" s="478">
        <v>0</v>
      </c>
      <c r="K54" s="478">
        <v>-0.04</v>
      </c>
      <c r="L54" s="478">
        <v>0.64</v>
      </c>
      <c r="M54" s="478">
        <v>0</v>
      </c>
      <c r="N54" s="478">
        <v>-0.25</v>
      </c>
      <c r="O54" s="478">
        <v>0</v>
      </c>
      <c r="P54" s="478">
        <v>0</v>
      </c>
      <c r="Q54" s="439">
        <f t="shared" si="6"/>
        <v>32.830000000000005</v>
      </c>
      <c r="R54" s="439">
        <f t="shared" si="7"/>
        <v>30.87</v>
      </c>
    </row>
    <row r="55" spans="1:18">
      <c r="A55" s="168">
        <f t="shared" si="5"/>
        <v>45</v>
      </c>
      <c r="B55" s="168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478"/>
    </row>
    <row r="56" spans="1:18">
      <c r="A56" s="168">
        <f t="shared" si="5"/>
        <v>46</v>
      </c>
      <c r="B56" s="168">
        <v>53</v>
      </c>
      <c r="C56" s="252" t="s">
        <v>322</v>
      </c>
      <c r="D56" s="441" t="s">
        <v>314</v>
      </c>
      <c r="E56" s="478">
        <v>10.72</v>
      </c>
      <c r="F56" s="478">
        <v>0.03</v>
      </c>
      <c r="G56" s="478">
        <v>-0.04</v>
      </c>
      <c r="H56" s="478">
        <v>0.08</v>
      </c>
      <c r="I56" s="478">
        <v>0.04</v>
      </c>
      <c r="J56" s="478">
        <v>0</v>
      </c>
      <c r="K56" s="478">
        <v>0</v>
      </c>
      <c r="L56" s="478">
        <v>0.53</v>
      </c>
      <c r="M56" s="478">
        <v>0</v>
      </c>
      <c r="N56" s="478">
        <v>-0.21</v>
      </c>
      <c r="O56" s="478">
        <v>0</v>
      </c>
      <c r="P56" s="478">
        <v>0</v>
      </c>
      <c r="Q56" s="439">
        <f t="shared" ref="Q56:Q64" si="8">SUM(E56,F56:P56)</f>
        <v>11.149999999999999</v>
      </c>
      <c r="R56" s="439">
        <f t="shared" ref="R56:R64" si="9">E56+M56+O56</f>
        <v>10.72</v>
      </c>
    </row>
    <row r="57" spans="1:18">
      <c r="A57" s="168">
        <f t="shared" si="5"/>
        <v>47</v>
      </c>
      <c r="B57" s="168">
        <v>53</v>
      </c>
      <c r="C57" s="252" t="s">
        <v>322</v>
      </c>
      <c r="D57" s="441" t="s">
        <v>315</v>
      </c>
      <c r="E57" s="478">
        <v>11.5</v>
      </c>
      <c r="F57" s="478">
        <v>0.03</v>
      </c>
      <c r="G57" s="478">
        <v>-0.05</v>
      </c>
      <c r="H57" s="478">
        <v>0.11</v>
      </c>
      <c r="I57" s="478">
        <v>0.05</v>
      </c>
      <c r="J57" s="478">
        <v>0</v>
      </c>
      <c r="K57" s="478">
        <v>0</v>
      </c>
      <c r="L57" s="478">
        <v>0.55000000000000004</v>
      </c>
      <c r="M57" s="478">
        <v>0</v>
      </c>
      <c r="N57" s="478">
        <v>-0.22</v>
      </c>
      <c r="O57" s="478">
        <v>0</v>
      </c>
      <c r="P57" s="478">
        <v>0</v>
      </c>
      <c r="Q57" s="439">
        <f t="shared" si="8"/>
        <v>11.969999999999999</v>
      </c>
      <c r="R57" s="439">
        <f t="shared" si="9"/>
        <v>11.5</v>
      </c>
    </row>
    <row r="58" spans="1:18">
      <c r="A58" s="168">
        <f t="shared" si="5"/>
        <v>48</v>
      </c>
      <c r="B58" s="168">
        <v>53</v>
      </c>
      <c r="C58" s="252" t="s">
        <v>322</v>
      </c>
      <c r="D58" s="441" t="s">
        <v>305</v>
      </c>
      <c r="E58" s="478">
        <v>12.68</v>
      </c>
      <c r="F58" s="478">
        <v>0.04</v>
      </c>
      <c r="G58" s="478">
        <v>-7.0000000000000007E-2</v>
      </c>
      <c r="H58" s="478">
        <v>0.15</v>
      </c>
      <c r="I58" s="478">
        <v>7.0000000000000007E-2</v>
      </c>
      <c r="J58" s="478">
        <v>0</v>
      </c>
      <c r="K58" s="478">
        <v>0</v>
      </c>
      <c r="L58" s="478">
        <v>0.59000000000000008</v>
      </c>
      <c r="M58" s="478">
        <v>0</v>
      </c>
      <c r="N58" s="478">
        <v>-0.23</v>
      </c>
      <c r="O58" s="478">
        <v>0</v>
      </c>
      <c r="P58" s="478">
        <v>0</v>
      </c>
      <c r="Q58" s="439">
        <f t="shared" si="8"/>
        <v>13.229999999999999</v>
      </c>
      <c r="R58" s="439">
        <f t="shared" si="9"/>
        <v>12.68</v>
      </c>
    </row>
    <row r="59" spans="1:18">
      <c r="A59" s="168">
        <f t="shared" si="5"/>
        <v>49</v>
      </c>
      <c r="B59" s="168">
        <v>53</v>
      </c>
      <c r="C59" s="252" t="s">
        <v>322</v>
      </c>
      <c r="D59" s="441" t="s">
        <v>316</v>
      </c>
      <c r="E59" s="478">
        <v>14.64</v>
      </c>
      <c r="F59" s="478">
        <v>0.05</v>
      </c>
      <c r="G59" s="478">
        <v>-0.11</v>
      </c>
      <c r="H59" s="478">
        <v>0.23</v>
      </c>
      <c r="I59" s="478">
        <v>0.11</v>
      </c>
      <c r="J59" s="478">
        <v>0</v>
      </c>
      <c r="K59" s="478">
        <v>-0.01</v>
      </c>
      <c r="L59" s="478">
        <v>0.65</v>
      </c>
      <c r="M59" s="478">
        <v>0</v>
      </c>
      <c r="N59" s="478">
        <v>-0.25</v>
      </c>
      <c r="O59" s="478">
        <v>0</v>
      </c>
      <c r="P59" s="478">
        <v>0</v>
      </c>
      <c r="Q59" s="439">
        <f t="shared" si="8"/>
        <v>15.310000000000002</v>
      </c>
      <c r="R59" s="439">
        <f t="shared" si="9"/>
        <v>14.64</v>
      </c>
    </row>
    <row r="60" spans="1:18">
      <c r="A60" s="168">
        <f t="shared" si="5"/>
        <v>50</v>
      </c>
      <c r="B60" s="168">
        <v>53</v>
      </c>
      <c r="C60" s="252" t="s">
        <v>322</v>
      </c>
      <c r="D60" s="441" t="s">
        <v>317</v>
      </c>
      <c r="E60" s="478">
        <v>16.61</v>
      </c>
      <c r="F60" s="478">
        <v>0.05</v>
      </c>
      <c r="G60" s="478">
        <v>-0.15</v>
      </c>
      <c r="H60" s="478">
        <v>0.3</v>
      </c>
      <c r="I60" s="478">
        <v>0.15</v>
      </c>
      <c r="J60" s="478">
        <v>0</v>
      </c>
      <c r="K60" s="478">
        <v>-0.01</v>
      </c>
      <c r="L60" s="478">
        <v>0.72</v>
      </c>
      <c r="M60" s="478">
        <v>0</v>
      </c>
      <c r="N60" s="478">
        <v>-0.28000000000000003</v>
      </c>
      <c r="O60" s="478">
        <v>0</v>
      </c>
      <c r="P60" s="478">
        <v>0</v>
      </c>
      <c r="Q60" s="439">
        <f t="shared" si="8"/>
        <v>17.389999999999997</v>
      </c>
      <c r="R60" s="439">
        <f t="shared" si="9"/>
        <v>16.61</v>
      </c>
    </row>
    <row r="61" spans="1:18">
      <c r="A61" s="168">
        <f t="shared" si="5"/>
        <v>51</v>
      </c>
      <c r="B61" s="168">
        <v>53</v>
      </c>
      <c r="C61" s="252" t="s">
        <v>322</v>
      </c>
      <c r="D61" s="441" t="s">
        <v>318</v>
      </c>
      <c r="E61" s="478">
        <v>18.57</v>
      </c>
      <c r="F61" s="478">
        <v>6.0000000000000005E-2</v>
      </c>
      <c r="G61" s="478">
        <v>-0.19</v>
      </c>
      <c r="H61" s="478">
        <v>0.38</v>
      </c>
      <c r="I61" s="478">
        <v>0.18</v>
      </c>
      <c r="J61" s="478">
        <v>0</v>
      </c>
      <c r="K61" s="478">
        <v>-0.01</v>
      </c>
      <c r="L61" s="478">
        <v>0.78</v>
      </c>
      <c r="M61" s="478">
        <v>0</v>
      </c>
      <c r="N61" s="478">
        <v>-0.3</v>
      </c>
      <c r="O61" s="478">
        <v>0</v>
      </c>
      <c r="P61" s="478">
        <v>0</v>
      </c>
      <c r="Q61" s="439">
        <f t="shared" si="8"/>
        <v>19.469999999999995</v>
      </c>
      <c r="R61" s="439">
        <f t="shared" si="9"/>
        <v>18.57</v>
      </c>
    </row>
    <row r="62" spans="1:18">
      <c r="A62" s="168">
        <f t="shared" si="5"/>
        <v>52</v>
      </c>
      <c r="B62" s="168">
        <v>53</v>
      </c>
      <c r="C62" s="252" t="s">
        <v>322</v>
      </c>
      <c r="D62" s="441" t="s">
        <v>319</v>
      </c>
      <c r="E62" s="478">
        <v>20.93</v>
      </c>
      <c r="F62" s="478">
        <v>7.0000000000000007E-2</v>
      </c>
      <c r="G62" s="478">
        <v>-0.23</v>
      </c>
      <c r="H62" s="478">
        <v>0.47</v>
      </c>
      <c r="I62" s="478">
        <v>0.23</v>
      </c>
      <c r="J62" s="478">
        <v>0</v>
      </c>
      <c r="K62" s="478">
        <v>-0.01</v>
      </c>
      <c r="L62" s="478">
        <v>0.85000000000000009</v>
      </c>
      <c r="M62" s="478">
        <v>0</v>
      </c>
      <c r="N62" s="478">
        <v>-0.33</v>
      </c>
      <c r="O62" s="478">
        <v>0</v>
      </c>
      <c r="P62" s="478">
        <v>0</v>
      </c>
      <c r="Q62" s="439">
        <f t="shared" si="8"/>
        <v>21.98</v>
      </c>
      <c r="R62" s="439">
        <f t="shared" si="9"/>
        <v>20.93</v>
      </c>
    </row>
    <row r="63" spans="1:18">
      <c r="A63" s="168">
        <f t="shared" si="5"/>
        <v>53</v>
      </c>
      <c r="B63" s="168">
        <v>53</v>
      </c>
      <c r="C63" s="252" t="s">
        <v>322</v>
      </c>
      <c r="D63" s="441" t="s">
        <v>307</v>
      </c>
      <c r="E63" s="478">
        <v>24.46</v>
      </c>
      <c r="F63" s="478">
        <v>0.08</v>
      </c>
      <c r="G63" s="478">
        <v>-0.3</v>
      </c>
      <c r="H63" s="478">
        <v>0.61</v>
      </c>
      <c r="I63" s="478">
        <v>0.3</v>
      </c>
      <c r="J63" s="478">
        <v>0</v>
      </c>
      <c r="K63" s="478">
        <v>-0.02</v>
      </c>
      <c r="L63" s="478">
        <v>0.96</v>
      </c>
      <c r="M63" s="478">
        <v>0</v>
      </c>
      <c r="N63" s="478">
        <v>-0.37</v>
      </c>
      <c r="O63" s="478">
        <v>0</v>
      </c>
      <c r="P63" s="478">
        <v>0</v>
      </c>
      <c r="Q63" s="439">
        <f t="shared" si="8"/>
        <v>25.72</v>
      </c>
      <c r="R63" s="439">
        <f t="shared" si="9"/>
        <v>24.46</v>
      </c>
    </row>
    <row r="64" spans="1:18">
      <c r="A64" s="168">
        <f t="shared" si="5"/>
        <v>54</v>
      </c>
      <c r="B64" s="168">
        <v>53</v>
      </c>
      <c r="C64" s="252" t="s">
        <v>322</v>
      </c>
      <c r="D64" s="441" t="s">
        <v>321</v>
      </c>
      <c r="E64" s="478">
        <v>48.03</v>
      </c>
      <c r="F64" s="478">
        <v>0.16</v>
      </c>
      <c r="G64" s="478">
        <v>-0.75</v>
      </c>
      <c r="H64" s="478">
        <v>1.52</v>
      </c>
      <c r="I64" s="478">
        <v>0.74</v>
      </c>
      <c r="J64" s="478">
        <v>0</v>
      </c>
      <c r="K64" s="478">
        <v>-0.04</v>
      </c>
      <c r="L64" s="478">
        <v>1.7000000000000002</v>
      </c>
      <c r="M64" s="478">
        <v>0</v>
      </c>
      <c r="N64" s="478">
        <v>-0.66</v>
      </c>
      <c r="O64" s="478">
        <v>0</v>
      </c>
      <c r="P64" s="478">
        <v>0</v>
      </c>
      <c r="Q64" s="439">
        <f t="shared" si="8"/>
        <v>50.70000000000001</v>
      </c>
      <c r="R64" s="439">
        <f t="shared" si="9"/>
        <v>48.03</v>
      </c>
    </row>
    <row r="65" spans="1:18">
      <c r="A65" s="168">
        <f t="shared" si="5"/>
        <v>55</v>
      </c>
      <c r="B65" s="168"/>
      <c r="C65" s="252"/>
      <c r="E65" s="478"/>
      <c r="F65" s="478"/>
      <c r="G65" s="478"/>
      <c r="H65" s="478"/>
      <c r="I65" s="478"/>
      <c r="J65" s="478"/>
      <c r="K65" s="478"/>
      <c r="L65" s="478"/>
      <c r="M65" s="478"/>
      <c r="N65" s="478"/>
      <c r="O65" s="478"/>
      <c r="P65" s="478"/>
    </row>
    <row r="66" spans="1:18">
      <c r="A66" s="168">
        <f t="shared" si="5"/>
        <v>56</v>
      </c>
      <c r="B66" s="168">
        <v>53</v>
      </c>
      <c r="C66" s="221" t="s">
        <v>323</v>
      </c>
      <c r="D66" s="442" t="s">
        <v>315</v>
      </c>
      <c r="E66" s="478">
        <v>14.18</v>
      </c>
      <c r="F66" s="478">
        <v>0</v>
      </c>
      <c r="G66" s="478">
        <v>-0.05</v>
      </c>
      <c r="H66" s="478">
        <v>0.11</v>
      </c>
      <c r="I66" s="478">
        <v>0.05</v>
      </c>
      <c r="J66" s="478">
        <v>0</v>
      </c>
      <c r="K66" s="478">
        <v>0</v>
      </c>
      <c r="L66" s="478">
        <v>0.6</v>
      </c>
      <c r="M66" s="478">
        <v>0</v>
      </c>
      <c r="N66" s="478">
        <v>-0.23</v>
      </c>
      <c r="O66" s="478">
        <v>0</v>
      </c>
      <c r="P66" s="478">
        <v>0</v>
      </c>
      <c r="Q66" s="439">
        <f>SUM(E66,F66:P66)</f>
        <v>14.659999999999998</v>
      </c>
      <c r="R66" s="439">
        <f>E66+M66+O66</f>
        <v>14.18</v>
      </c>
    </row>
    <row r="67" spans="1:18">
      <c r="A67" s="168">
        <f t="shared" si="5"/>
        <v>57</v>
      </c>
      <c r="B67" s="168">
        <v>53</v>
      </c>
      <c r="C67" s="221" t="s">
        <v>323</v>
      </c>
      <c r="D67" s="442" t="s">
        <v>305</v>
      </c>
      <c r="E67" s="478">
        <v>15.44</v>
      </c>
      <c r="F67" s="478">
        <v>0.01</v>
      </c>
      <c r="G67" s="478">
        <v>-7.0000000000000007E-2</v>
      </c>
      <c r="H67" s="478">
        <v>0.15</v>
      </c>
      <c r="I67" s="478">
        <v>7.0000000000000007E-2</v>
      </c>
      <c r="J67" s="478">
        <v>0</v>
      </c>
      <c r="K67" s="478">
        <v>0</v>
      </c>
      <c r="L67" s="478">
        <v>0.64</v>
      </c>
      <c r="M67" s="478">
        <v>0</v>
      </c>
      <c r="N67" s="478">
        <v>-0.25</v>
      </c>
      <c r="O67" s="478">
        <v>0</v>
      </c>
      <c r="P67" s="478">
        <v>0</v>
      </c>
      <c r="Q67" s="439">
        <f>SUM(E67,F67:P67)</f>
        <v>15.989999999999998</v>
      </c>
      <c r="R67" s="439">
        <f>E67+M67+O67</f>
        <v>15.44</v>
      </c>
    </row>
    <row r="68" spans="1:18">
      <c r="A68" s="168">
        <f t="shared" si="5"/>
        <v>58</v>
      </c>
      <c r="B68" s="168">
        <v>53</v>
      </c>
      <c r="C68" s="221" t="s">
        <v>323</v>
      </c>
      <c r="D68" s="442" t="s">
        <v>316</v>
      </c>
      <c r="E68" s="478">
        <v>17.52</v>
      </c>
      <c r="F68" s="478">
        <v>0.02</v>
      </c>
      <c r="G68" s="478">
        <v>-0.11</v>
      </c>
      <c r="H68" s="478">
        <v>0.23</v>
      </c>
      <c r="I68" s="478">
        <v>0.11</v>
      </c>
      <c r="J68" s="478">
        <v>0</v>
      </c>
      <c r="K68" s="478">
        <v>-0.01</v>
      </c>
      <c r="L68" s="478">
        <v>0.71</v>
      </c>
      <c r="M68" s="478">
        <v>0</v>
      </c>
      <c r="N68" s="478">
        <v>-0.28000000000000003</v>
      </c>
      <c r="O68" s="478">
        <v>0</v>
      </c>
      <c r="P68" s="478">
        <v>0</v>
      </c>
      <c r="Q68" s="439">
        <f>SUM(E68,F68:P68)</f>
        <v>18.189999999999998</v>
      </c>
      <c r="R68" s="439">
        <f>E68+M68+O68</f>
        <v>17.52</v>
      </c>
    </row>
    <row r="69" spans="1:18">
      <c r="A69" s="168">
        <f t="shared" si="5"/>
        <v>59</v>
      </c>
      <c r="B69" s="168">
        <v>53</v>
      </c>
      <c r="C69" s="221" t="s">
        <v>323</v>
      </c>
      <c r="D69" s="441" t="s">
        <v>318</v>
      </c>
      <c r="E69" s="478">
        <v>21.69</v>
      </c>
      <c r="F69" s="478">
        <v>0.02</v>
      </c>
      <c r="G69" s="478">
        <v>-0.19</v>
      </c>
      <c r="H69" s="478">
        <v>0.38</v>
      </c>
      <c r="I69" s="478">
        <v>0.18</v>
      </c>
      <c r="J69" s="478">
        <v>0</v>
      </c>
      <c r="K69" s="478">
        <v>-0.01</v>
      </c>
      <c r="L69" s="478">
        <v>0.85000000000000009</v>
      </c>
      <c r="M69" s="478">
        <v>0</v>
      </c>
      <c r="N69" s="478">
        <v>-0.33</v>
      </c>
      <c r="O69" s="478">
        <v>0</v>
      </c>
      <c r="P69" s="478">
        <v>0</v>
      </c>
      <c r="Q69" s="439">
        <f>SUM(E69,F69:P69)</f>
        <v>22.59</v>
      </c>
      <c r="R69" s="439">
        <f>E69+M69+O69</f>
        <v>21.69</v>
      </c>
    </row>
    <row r="70" spans="1:18">
      <c r="A70" s="168">
        <f t="shared" si="5"/>
        <v>60</v>
      </c>
      <c r="B70" s="168">
        <v>53</v>
      </c>
      <c r="C70" s="221" t="s">
        <v>323</v>
      </c>
      <c r="D70" s="441" t="s">
        <v>307</v>
      </c>
      <c r="E70" s="478">
        <v>27.95</v>
      </c>
      <c r="F70" s="478">
        <v>0.04</v>
      </c>
      <c r="G70" s="478">
        <v>-0.3</v>
      </c>
      <c r="H70" s="478">
        <v>0.61</v>
      </c>
      <c r="I70" s="478">
        <v>0.3</v>
      </c>
      <c r="J70" s="478">
        <v>0</v>
      </c>
      <c r="K70" s="478">
        <v>-0.02</v>
      </c>
      <c r="L70" s="478">
        <v>1.06</v>
      </c>
      <c r="M70" s="478">
        <v>0</v>
      </c>
      <c r="N70" s="478">
        <v>-0.41</v>
      </c>
      <c r="O70" s="478">
        <v>0</v>
      </c>
      <c r="P70" s="478">
        <v>0</v>
      </c>
      <c r="Q70" s="439">
        <f>SUM(E70,F70:P70)</f>
        <v>29.229999999999997</v>
      </c>
      <c r="R70" s="439">
        <f>E70+M70+O70</f>
        <v>27.95</v>
      </c>
    </row>
    <row r="71" spans="1:18">
      <c r="A71" s="168">
        <f t="shared" si="5"/>
        <v>61</v>
      </c>
      <c r="B71" s="168"/>
      <c r="E71" s="478"/>
      <c r="F71" s="478"/>
      <c r="G71" s="478"/>
      <c r="H71" s="478"/>
      <c r="I71" s="478"/>
      <c r="J71" s="478"/>
      <c r="K71" s="478"/>
      <c r="L71" s="478"/>
      <c r="M71" s="478"/>
      <c r="N71" s="478"/>
      <c r="O71" s="478"/>
      <c r="P71" s="478"/>
    </row>
    <row r="72" spans="1:18">
      <c r="A72" s="168">
        <f t="shared" si="5"/>
        <v>62</v>
      </c>
      <c r="B72" s="168">
        <v>53</v>
      </c>
      <c r="C72" s="252" t="s">
        <v>671</v>
      </c>
      <c r="D72" s="441" t="s">
        <v>680</v>
      </c>
      <c r="E72" s="478">
        <v>9.9700000000000006</v>
      </c>
      <c r="F72" s="478">
        <v>0.04</v>
      </c>
      <c r="G72" s="478">
        <v>-0.03</v>
      </c>
      <c r="H72" s="478">
        <v>7.0000000000000007E-2</v>
      </c>
      <c r="I72" s="478">
        <v>0.03</v>
      </c>
      <c r="J72" s="478">
        <v>0</v>
      </c>
      <c r="K72" s="478">
        <v>0</v>
      </c>
      <c r="L72" s="478">
        <v>0.6</v>
      </c>
      <c r="M72" s="478">
        <v>0</v>
      </c>
      <c r="N72" s="478">
        <v>-0.24</v>
      </c>
      <c r="O72" s="478">
        <v>0</v>
      </c>
      <c r="P72" s="478">
        <v>0</v>
      </c>
      <c r="Q72" s="439">
        <f t="shared" ref="Q72:Q80" si="10">SUM(E72,F72:P72)</f>
        <v>10.44</v>
      </c>
      <c r="R72" s="439">
        <f t="shared" ref="R72:R80" si="11">E72+M72+O72</f>
        <v>9.9700000000000006</v>
      </c>
    </row>
    <row r="73" spans="1:18">
      <c r="A73" s="168">
        <f t="shared" si="5"/>
        <v>63</v>
      </c>
      <c r="B73" s="168">
        <v>53</v>
      </c>
      <c r="C73" s="252" t="s">
        <v>671</v>
      </c>
      <c r="D73" s="441" t="s">
        <v>681</v>
      </c>
      <c r="E73" s="478">
        <v>11.03</v>
      </c>
      <c r="F73" s="478">
        <v>0.04</v>
      </c>
      <c r="G73" s="478">
        <v>-0.06</v>
      </c>
      <c r="H73" s="478">
        <v>0.11</v>
      </c>
      <c r="I73" s="478">
        <v>0.06</v>
      </c>
      <c r="J73" s="478">
        <v>0</v>
      </c>
      <c r="K73" s="478">
        <v>0</v>
      </c>
      <c r="L73" s="478">
        <v>0.63</v>
      </c>
      <c r="M73" s="478">
        <v>0</v>
      </c>
      <c r="N73" s="478">
        <v>-0.25</v>
      </c>
      <c r="O73" s="478">
        <v>0</v>
      </c>
      <c r="P73" s="478">
        <v>0</v>
      </c>
      <c r="Q73" s="439">
        <f t="shared" si="10"/>
        <v>11.559999999999999</v>
      </c>
      <c r="R73" s="439">
        <f t="shared" si="11"/>
        <v>11.03</v>
      </c>
    </row>
    <row r="74" spans="1:18">
      <c r="A74" s="168">
        <f t="shared" si="5"/>
        <v>64</v>
      </c>
      <c r="B74" s="168">
        <v>53</v>
      </c>
      <c r="C74" s="252" t="s">
        <v>671</v>
      </c>
      <c r="D74" s="441" t="s">
        <v>682</v>
      </c>
      <c r="E74" s="478">
        <v>12.1</v>
      </c>
      <c r="F74" s="478">
        <v>0.05</v>
      </c>
      <c r="G74" s="478">
        <v>-0.08</v>
      </c>
      <c r="H74" s="478">
        <v>0.16</v>
      </c>
      <c r="I74" s="478">
        <v>0.08</v>
      </c>
      <c r="J74" s="478">
        <v>0</v>
      </c>
      <c r="K74" s="478">
        <v>0</v>
      </c>
      <c r="L74" s="478">
        <v>0.65999999999999992</v>
      </c>
      <c r="M74" s="478">
        <v>0</v>
      </c>
      <c r="N74" s="478">
        <v>-0.26</v>
      </c>
      <c r="O74" s="478">
        <v>0</v>
      </c>
      <c r="P74" s="478">
        <v>0</v>
      </c>
      <c r="Q74" s="439">
        <f t="shared" si="10"/>
        <v>12.71</v>
      </c>
      <c r="R74" s="439">
        <f t="shared" si="11"/>
        <v>12.1</v>
      </c>
    </row>
    <row r="75" spans="1:18">
      <c r="A75" s="168">
        <f t="shared" si="5"/>
        <v>65</v>
      </c>
      <c r="B75" s="168">
        <v>53</v>
      </c>
      <c r="C75" s="252" t="s">
        <v>671</v>
      </c>
      <c r="D75" s="441" t="s">
        <v>683</v>
      </c>
      <c r="E75" s="478">
        <v>13.16</v>
      </c>
      <c r="F75" s="478">
        <v>0.05</v>
      </c>
      <c r="G75" s="478">
        <v>-0.1</v>
      </c>
      <c r="H75" s="478">
        <v>0.21</v>
      </c>
      <c r="I75" s="478">
        <v>0.1</v>
      </c>
      <c r="J75" s="478">
        <v>0</v>
      </c>
      <c r="K75" s="478">
        <v>-0.01</v>
      </c>
      <c r="L75" s="478">
        <v>0.69</v>
      </c>
      <c r="M75" s="478">
        <v>0</v>
      </c>
      <c r="N75" s="478">
        <v>-0.27</v>
      </c>
      <c r="O75" s="478">
        <v>0</v>
      </c>
      <c r="P75" s="478">
        <v>0</v>
      </c>
      <c r="Q75" s="439">
        <f t="shared" si="10"/>
        <v>13.830000000000002</v>
      </c>
      <c r="R75" s="439">
        <f t="shared" si="11"/>
        <v>13.16</v>
      </c>
    </row>
    <row r="76" spans="1:18">
      <c r="A76" s="168">
        <f t="shared" si="5"/>
        <v>66</v>
      </c>
      <c r="B76" s="168">
        <v>53</v>
      </c>
      <c r="C76" s="252" t="s">
        <v>671</v>
      </c>
      <c r="D76" s="441" t="s">
        <v>673</v>
      </c>
      <c r="E76" s="478">
        <v>14.23</v>
      </c>
      <c r="F76" s="478">
        <v>0.05</v>
      </c>
      <c r="G76" s="478">
        <v>-0.12</v>
      </c>
      <c r="H76" s="478">
        <v>0.25</v>
      </c>
      <c r="I76" s="478">
        <v>0.12</v>
      </c>
      <c r="J76" s="478">
        <v>0</v>
      </c>
      <c r="K76" s="478">
        <v>-0.01</v>
      </c>
      <c r="L76" s="478">
        <v>0.72</v>
      </c>
      <c r="M76" s="478">
        <v>0</v>
      </c>
      <c r="N76" s="478">
        <v>-0.28000000000000003</v>
      </c>
      <c r="O76" s="478">
        <v>0</v>
      </c>
      <c r="P76" s="478">
        <v>0</v>
      </c>
      <c r="Q76" s="439">
        <f t="shared" si="10"/>
        <v>14.960000000000003</v>
      </c>
      <c r="R76" s="439">
        <f t="shared" si="11"/>
        <v>14.23</v>
      </c>
    </row>
    <row r="77" spans="1:18">
      <c r="A77" s="168">
        <f t="shared" si="5"/>
        <v>67</v>
      </c>
      <c r="B77" s="168">
        <v>53</v>
      </c>
      <c r="C77" s="252" t="s">
        <v>671</v>
      </c>
      <c r="D77" s="441" t="s">
        <v>674</v>
      </c>
      <c r="E77" s="478">
        <v>15.29</v>
      </c>
      <c r="F77" s="478">
        <v>0.05</v>
      </c>
      <c r="G77" s="478">
        <v>-0.15</v>
      </c>
      <c r="H77" s="478">
        <v>0.3</v>
      </c>
      <c r="I77" s="478">
        <v>0.14000000000000001</v>
      </c>
      <c r="J77" s="478">
        <v>0</v>
      </c>
      <c r="K77" s="478">
        <v>-0.01</v>
      </c>
      <c r="L77" s="478">
        <v>0.75</v>
      </c>
      <c r="M77" s="478">
        <v>0</v>
      </c>
      <c r="N77" s="478">
        <v>-0.28999999999999998</v>
      </c>
      <c r="O77" s="478">
        <v>0</v>
      </c>
      <c r="P77" s="478">
        <v>0</v>
      </c>
      <c r="Q77" s="439">
        <f t="shared" si="10"/>
        <v>16.080000000000002</v>
      </c>
      <c r="R77" s="439">
        <f t="shared" si="11"/>
        <v>15.29</v>
      </c>
    </row>
    <row r="78" spans="1:18">
      <c r="A78" s="168">
        <f t="shared" si="5"/>
        <v>68</v>
      </c>
      <c r="B78" s="168">
        <v>53</v>
      </c>
      <c r="C78" s="252" t="s">
        <v>671</v>
      </c>
      <c r="D78" s="441" t="s">
        <v>675</v>
      </c>
      <c r="E78" s="478">
        <v>16.36</v>
      </c>
      <c r="F78" s="478">
        <v>6.0000000000000005E-2</v>
      </c>
      <c r="G78" s="478">
        <v>-0.17</v>
      </c>
      <c r="H78" s="478">
        <v>0.34</v>
      </c>
      <c r="I78" s="478">
        <v>0.17</v>
      </c>
      <c r="J78" s="478">
        <v>0</v>
      </c>
      <c r="K78" s="478">
        <v>-0.01</v>
      </c>
      <c r="L78" s="478">
        <v>0.78</v>
      </c>
      <c r="M78" s="478">
        <v>0</v>
      </c>
      <c r="N78" s="478">
        <v>-0.3</v>
      </c>
      <c r="O78" s="478">
        <v>0</v>
      </c>
      <c r="P78" s="478">
        <v>0</v>
      </c>
      <c r="Q78" s="439">
        <f t="shared" si="10"/>
        <v>17.229999999999997</v>
      </c>
      <c r="R78" s="439">
        <f t="shared" si="11"/>
        <v>16.36</v>
      </c>
    </row>
    <row r="79" spans="1:18">
      <c r="A79" s="168">
        <f t="shared" si="5"/>
        <v>69</v>
      </c>
      <c r="B79" s="168">
        <v>53</v>
      </c>
      <c r="C79" s="252" t="s">
        <v>671</v>
      </c>
      <c r="D79" s="441" t="s">
        <v>676</v>
      </c>
      <c r="E79" s="478">
        <v>17.420000000000002</v>
      </c>
      <c r="F79" s="478">
        <v>6.0000000000000005E-2</v>
      </c>
      <c r="G79" s="478">
        <v>-0.19</v>
      </c>
      <c r="H79" s="478">
        <v>0.39</v>
      </c>
      <c r="I79" s="478">
        <v>0.19</v>
      </c>
      <c r="J79" s="478">
        <v>0</v>
      </c>
      <c r="K79" s="478">
        <v>-0.01</v>
      </c>
      <c r="L79" s="478">
        <v>0.81</v>
      </c>
      <c r="M79" s="478">
        <v>0</v>
      </c>
      <c r="N79" s="478">
        <v>-0.31</v>
      </c>
      <c r="O79" s="478">
        <v>0</v>
      </c>
      <c r="P79" s="478">
        <v>0</v>
      </c>
      <c r="Q79" s="439">
        <f t="shared" si="10"/>
        <v>18.36</v>
      </c>
      <c r="R79" s="439">
        <f t="shared" si="11"/>
        <v>17.420000000000002</v>
      </c>
    </row>
    <row r="80" spans="1:18">
      <c r="A80" s="168">
        <f t="shared" si="5"/>
        <v>70</v>
      </c>
      <c r="B80" s="168">
        <v>53</v>
      </c>
      <c r="C80" s="252" t="s">
        <v>671</v>
      </c>
      <c r="D80" s="441" t="s">
        <v>677</v>
      </c>
      <c r="E80" s="478">
        <v>18.489999999999998</v>
      </c>
      <c r="F80" s="478">
        <v>7.0000000000000007E-2</v>
      </c>
      <c r="G80" s="478">
        <v>-0.21</v>
      </c>
      <c r="H80" s="478">
        <v>0.43</v>
      </c>
      <c r="I80" s="478">
        <v>0.21</v>
      </c>
      <c r="J80" s="478">
        <v>0</v>
      </c>
      <c r="K80" s="478">
        <v>-0.01</v>
      </c>
      <c r="L80" s="478">
        <v>0.84000000000000008</v>
      </c>
      <c r="M80" s="478">
        <v>0</v>
      </c>
      <c r="N80" s="478">
        <v>-0.33</v>
      </c>
      <c r="O80" s="478">
        <v>0</v>
      </c>
      <c r="P80" s="478">
        <v>0</v>
      </c>
      <c r="Q80" s="439">
        <f t="shared" si="10"/>
        <v>19.489999999999998</v>
      </c>
      <c r="R80" s="439">
        <f t="shared" si="11"/>
        <v>18.489999999999998</v>
      </c>
    </row>
    <row r="81" spans="1:18">
      <c r="A81" s="168">
        <f t="shared" si="5"/>
        <v>71</v>
      </c>
      <c r="B81" s="168"/>
      <c r="E81" s="478"/>
      <c r="F81" s="478"/>
      <c r="G81" s="478"/>
      <c r="H81" s="478"/>
      <c r="I81" s="478"/>
      <c r="J81" s="478"/>
      <c r="K81" s="478"/>
      <c r="L81" s="478"/>
      <c r="M81" s="478"/>
      <c r="N81" s="478"/>
      <c r="O81" s="478"/>
      <c r="P81" s="478"/>
    </row>
    <row r="82" spans="1:18">
      <c r="A82" s="168">
        <f t="shared" ref="A82:A118" si="12">A81+1</f>
        <v>72</v>
      </c>
      <c r="B82" s="168">
        <v>53</v>
      </c>
      <c r="C82" s="252" t="s">
        <v>324</v>
      </c>
      <c r="D82" s="441" t="s">
        <v>314</v>
      </c>
      <c r="E82" s="478">
        <v>3.64</v>
      </c>
      <c r="F82" s="478">
        <v>0.03</v>
      </c>
      <c r="G82" s="478">
        <v>-0.04</v>
      </c>
      <c r="H82" s="478">
        <v>0.08</v>
      </c>
      <c r="I82" s="478">
        <v>0.04</v>
      </c>
      <c r="J82" s="478">
        <v>0</v>
      </c>
      <c r="K82" s="478">
        <v>0</v>
      </c>
      <c r="L82" s="478">
        <v>0.03</v>
      </c>
      <c r="M82" s="478">
        <v>0</v>
      </c>
      <c r="N82" s="478">
        <v>-0.01</v>
      </c>
      <c r="O82" s="478">
        <v>0</v>
      </c>
      <c r="P82" s="478">
        <v>0</v>
      </c>
      <c r="Q82" s="439">
        <f t="shared" ref="Q82:Q90" si="13">SUM(E82,F82:P82)</f>
        <v>3.77</v>
      </c>
      <c r="R82" s="439">
        <f t="shared" ref="R82:R90" si="14">E82+M82+O82</f>
        <v>3.64</v>
      </c>
    </row>
    <row r="83" spans="1:18">
      <c r="A83" s="168">
        <f t="shared" si="12"/>
        <v>73</v>
      </c>
      <c r="B83" s="168">
        <v>53</v>
      </c>
      <c r="C83" s="252" t="s">
        <v>324</v>
      </c>
      <c r="D83" s="441" t="s">
        <v>315</v>
      </c>
      <c r="E83" s="478">
        <v>4.26</v>
      </c>
      <c r="F83" s="478">
        <v>0.03</v>
      </c>
      <c r="G83" s="478">
        <v>-0.05</v>
      </c>
      <c r="H83" s="478">
        <v>0.11</v>
      </c>
      <c r="I83" s="478">
        <v>0.05</v>
      </c>
      <c r="J83" s="478">
        <v>0</v>
      </c>
      <c r="K83" s="478">
        <v>0</v>
      </c>
      <c r="L83" s="478">
        <v>0.04</v>
      </c>
      <c r="M83" s="478">
        <v>0</v>
      </c>
      <c r="N83" s="478">
        <v>-0.02</v>
      </c>
      <c r="O83" s="478">
        <v>0</v>
      </c>
      <c r="P83" s="478">
        <v>0</v>
      </c>
      <c r="Q83" s="439">
        <f t="shared" si="13"/>
        <v>4.4200000000000008</v>
      </c>
      <c r="R83" s="439">
        <f t="shared" si="14"/>
        <v>4.26</v>
      </c>
    </row>
    <row r="84" spans="1:18">
      <c r="A84" s="168">
        <f t="shared" si="12"/>
        <v>74</v>
      </c>
      <c r="B84" s="168">
        <v>53</v>
      </c>
      <c r="C84" s="252" t="s">
        <v>324</v>
      </c>
      <c r="D84" s="441" t="s">
        <v>305</v>
      </c>
      <c r="E84" s="478">
        <v>5.19</v>
      </c>
      <c r="F84" s="478">
        <v>0.04</v>
      </c>
      <c r="G84" s="478">
        <v>-7.0000000000000007E-2</v>
      </c>
      <c r="H84" s="478">
        <v>0.15</v>
      </c>
      <c r="I84" s="478">
        <v>7.0000000000000007E-2</v>
      </c>
      <c r="J84" s="478">
        <v>0</v>
      </c>
      <c r="K84" s="478">
        <v>0</v>
      </c>
      <c r="L84" s="478">
        <v>0.06</v>
      </c>
      <c r="M84" s="478">
        <v>0</v>
      </c>
      <c r="N84" s="478">
        <v>-0.02</v>
      </c>
      <c r="O84" s="478">
        <v>0</v>
      </c>
      <c r="P84" s="478">
        <v>0</v>
      </c>
      <c r="Q84" s="439">
        <f t="shared" si="13"/>
        <v>5.4200000000000008</v>
      </c>
      <c r="R84" s="439">
        <f t="shared" si="14"/>
        <v>5.19</v>
      </c>
    </row>
    <row r="85" spans="1:18">
      <c r="A85" s="168">
        <f t="shared" si="12"/>
        <v>75</v>
      </c>
      <c r="B85" s="168">
        <v>53</v>
      </c>
      <c r="C85" s="252" t="s">
        <v>324</v>
      </c>
      <c r="D85" s="441" t="s">
        <v>316</v>
      </c>
      <c r="E85" s="478">
        <v>6.73</v>
      </c>
      <c r="F85" s="478">
        <v>0.05</v>
      </c>
      <c r="G85" s="478">
        <v>-0.11</v>
      </c>
      <c r="H85" s="478">
        <v>0.23</v>
      </c>
      <c r="I85" s="478">
        <v>0.11</v>
      </c>
      <c r="J85" s="478">
        <v>0</v>
      </c>
      <c r="K85" s="478">
        <v>-0.01</v>
      </c>
      <c r="L85" s="478">
        <v>0.1</v>
      </c>
      <c r="M85" s="478">
        <v>0</v>
      </c>
      <c r="N85" s="478">
        <v>-0.04</v>
      </c>
      <c r="O85" s="478">
        <v>0</v>
      </c>
      <c r="P85" s="478">
        <v>0</v>
      </c>
      <c r="Q85" s="439">
        <f t="shared" si="13"/>
        <v>7.0600000000000005</v>
      </c>
      <c r="R85" s="439">
        <f t="shared" si="14"/>
        <v>6.73</v>
      </c>
    </row>
    <row r="86" spans="1:18">
      <c r="A86" s="168">
        <f t="shared" si="12"/>
        <v>76</v>
      </c>
      <c r="B86" s="168">
        <v>53</v>
      </c>
      <c r="C86" s="252" t="s">
        <v>324</v>
      </c>
      <c r="D86" s="441" t="s">
        <v>317</v>
      </c>
      <c r="E86" s="478">
        <v>8.27</v>
      </c>
      <c r="F86" s="478">
        <v>0.05</v>
      </c>
      <c r="G86" s="478">
        <v>-0.15</v>
      </c>
      <c r="H86" s="478">
        <v>0.3</v>
      </c>
      <c r="I86" s="478">
        <v>0.15</v>
      </c>
      <c r="J86" s="478">
        <v>0</v>
      </c>
      <c r="K86" s="478">
        <v>-0.01</v>
      </c>
      <c r="L86" s="478">
        <v>0.13</v>
      </c>
      <c r="M86" s="478">
        <v>0</v>
      </c>
      <c r="N86" s="478">
        <v>-0.05</v>
      </c>
      <c r="O86" s="478">
        <v>0</v>
      </c>
      <c r="P86" s="478">
        <v>0</v>
      </c>
      <c r="Q86" s="439">
        <f t="shared" si="13"/>
        <v>8.6900000000000013</v>
      </c>
      <c r="R86" s="439">
        <f t="shared" si="14"/>
        <v>8.27</v>
      </c>
    </row>
    <row r="87" spans="1:18">
      <c r="A87" s="168">
        <f t="shared" si="12"/>
        <v>77</v>
      </c>
      <c r="B87" s="168">
        <v>53</v>
      </c>
      <c r="C87" s="252" t="s">
        <v>324</v>
      </c>
      <c r="D87" s="441" t="s">
        <v>318</v>
      </c>
      <c r="E87" s="478">
        <v>9.82</v>
      </c>
      <c r="F87" s="478">
        <v>6.0000000000000005E-2</v>
      </c>
      <c r="G87" s="478">
        <v>-0.19</v>
      </c>
      <c r="H87" s="478">
        <v>0.38</v>
      </c>
      <c r="I87" s="478">
        <v>0.18</v>
      </c>
      <c r="J87" s="478">
        <v>0</v>
      </c>
      <c r="K87" s="478">
        <v>-0.01</v>
      </c>
      <c r="L87" s="478">
        <v>0.16</v>
      </c>
      <c r="M87" s="478">
        <v>0</v>
      </c>
      <c r="N87" s="478">
        <v>-0.06</v>
      </c>
      <c r="O87" s="478">
        <v>0</v>
      </c>
      <c r="P87" s="478">
        <v>0</v>
      </c>
      <c r="Q87" s="439">
        <f t="shared" si="13"/>
        <v>10.340000000000002</v>
      </c>
      <c r="R87" s="439">
        <f t="shared" si="14"/>
        <v>9.82</v>
      </c>
    </row>
    <row r="88" spans="1:18">
      <c r="A88" s="168">
        <f t="shared" si="12"/>
        <v>78</v>
      </c>
      <c r="B88" s="168">
        <v>53</v>
      </c>
      <c r="C88" s="252" t="s">
        <v>324</v>
      </c>
      <c r="D88" s="441" t="s">
        <v>319</v>
      </c>
      <c r="E88" s="478">
        <v>11.67</v>
      </c>
      <c r="F88" s="478">
        <v>7.0000000000000007E-2</v>
      </c>
      <c r="G88" s="478">
        <v>-0.23</v>
      </c>
      <c r="H88" s="478">
        <v>0.47</v>
      </c>
      <c r="I88" s="478">
        <v>0.23</v>
      </c>
      <c r="J88" s="478">
        <v>0</v>
      </c>
      <c r="K88" s="478">
        <v>-0.01</v>
      </c>
      <c r="L88" s="478">
        <v>0.2</v>
      </c>
      <c r="M88" s="478">
        <v>0</v>
      </c>
      <c r="N88" s="478">
        <v>-0.08</v>
      </c>
      <c r="O88" s="478">
        <v>0</v>
      </c>
      <c r="P88" s="478">
        <v>0</v>
      </c>
      <c r="Q88" s="439">
        <f t="shared" si="13"/>
        <v>12.32</v>
      </c>
      <c r="R88" s="439">
        <f t="shared" si="14"/>
        <v>11.67</v>
      </c>
    </row>
    <row r="89" spans="1:18">
      <c r="A89" s="168">
        <f t="shared" si="12"/>
        <v>79</v>
      </c>
      <c r="B89" s="168">
        <v>53</v>
      </c>
      <c r="C89" s="252" t="s">
        <v>324</v>
      </c>
      <c r="D89" s="441" t="s">
        <v>307</v>
      </c>
      <c r="E89" s="478">
        <v>14.45</v>
      </c>
      <c r="F89" s="478">
        <v>0.08</v>
      </c>
      <c r="G89" s="478">
        <v>-0.3</v>
      </c>
      <c r="H89" s="478">
        <v>0.61</v>
      </c>
      <c r="I89" s="478">
        <v>0.3</v>
      </c>
      <c r="J89" s="478">
        <v>0</v>
      </c>
      <c r="K89" s="478">
        <v>-0.02</v>
      </c>
      <c r="L89" s="478">
        <v>0.26</v>
      </c>
      <c r="M89" s="478">
        <v>0</v>
      </c>
      <c r="N89" s="478">
        <v>-0.1</v>
      </c>
      <c r="O89" s="478">
        <v>0</v>
      </c>
      <c r="P89" s="478">
        <v>0</v>
      </c>
      <c r="Q89" s="439">
        <f t="shared" si="13"/>
        <v>15.28</v>
      </c>
      <c r="R89" s="439">
        <f t="shared" si="14"/>
        <v>14.45</v>
      </c>
    </row>
    <row r="90" spans="1:18">
      <c r="A90" s="168">
        <f t="shared" si="12"/>
        <v>80</v>
      </c>
      <c r="B90" s="168">
        <v>53</v>
      </c>
      <c r="C90" s="252" t="s">
        <v>324</v>
      </c>
      <c r="D90" s="441" t="s">
        <v>321</v>
      </c>
      <c r="E90" s="478">
        <v>32.97</v>
      </c>
      <c r="F90" s="478">
        <v>0.16</v>
      </c>
      <c r="G90" s="478">
        <v>-0.75</v>
      </c>
      <c r="H90" s="478">
        <v>1.52</v>
      </c>
      <c r="I90" s="478">
        <v>0.74</v>
      </c>
      <c r="J90" s="478">
        <v>0</v>
      </c>
      <c r="K90" s="478">
        <v>-0.04</v>
      </c>
      <c r="L90" s="478">
        <v>0.64</v>
      </c>
      <c r="M90" s="478">
        <v>0</v>
      </c>
      <c r="N90" s="478">
        <v>-0.25</v>
      </c>
      <c r="O90" s="478">
        <v>0</v>
      </c>
      <c r="P90" s="478">
        <v>0</v>
      </c>
      <c r="Q90" s="439">
        <f t="shared" si="13"/>
        <v>34.99</v>
      </c>
      <c r="R90" s="439">
        <f t="shared" si="14"/>
        <v>32.97</v>
      </c>
    </row>
    <row r="91" spans="1:18">
      <c r="A91" s="168">
        <f t="shared" si="12"/>
        <v>81</v>
      </c>
      <c r="B91" s="168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78"/>
    </row>
    <row r="92" spans="1:18">
      <c r="A92" s="168">
        <f t="shared" si="12"/>
        <v>82</v>
      </c>
      <c r="B92" s="168">
        <v>53</v>
      </c>
      <c r="C92" s="221" t="s">
        <v>325</v>
      </c>
      <c r="D92" s="442" t="s">
        <v>315</v>
      </c>
      <c r="E92" s="478">
        <v>6.36</v>
      </c>
      <c r="F92" s="478">
        <v>0</v>
      </c>
      <c r="G92" s="478">
        <v>-0.05</v>
      </c>
      <c r="H92" s="478">
        <v>0.11</v>
      </c>
      <c r="I92" s="478">
        <v>0.05</v>
      </c>
      <c r="J92" s="478">
        <v>0</v>
      </c>
      <c r="K92" s="478">
        <v>0</v>
      </c>
      <c r="L92" s="478">
        <v>0.04</v>
      </c>
      <c r="M92" s="478">
        <v>0</v>
      </c>
      <c r="N92" s="478">
        <v>-0.02</v>
      </c>
      <c r="O92" s="478">
        <v>0</v>
      </c>
      <c r="P92" s="478">
        <v>0</v>
      </c>
      <c r="Q92" s="439">
        <f t="shared" ref="Q92:Q97" si="15">SUM(E92,F92:P92)</f>
        <v>6.4900000000000011</v>
      </c>
      <c r="R92" s="439">
        <f t="shared" ref="R92:R97" si="16">E92+M92+O92</f>
        <v>6.36</v>
      </c>
    </row>
    <row r="93" spans="1:18">
      <c r="A93" s="168">
        <f t="shared" si="12"/>
        <v>83</v>
      </c>
      <c r="B93" s="168">
        <v>53</v>
      </c>
      <c r="C93" s="221" t="s">
        <v>325</v>
      </c>
      <c r="D93" s="442" t="s">
        <v>305</v>
      </c>
      <c r="E93" s="478">
        <v>7.28</v>
      </c>
      <c r="F93" s="478">
        <v>0.01</v>
      </c>
      <c r="G93" s="478">
        <v>-7.0000000000000007E-2</v>
      </c>
      <c r="H93" s="478">
        <v>0.15</v>
      </c>
      <c r="I93" s="478">
        <v>7.0000000000000007E-2</v>
      </c>
      <c r="J93" s="478">
        <v>0</v>
      </c>
      <c r="K93" s="478">
        <v>0</v>
      </c>
      <c r="L93" s="478">
        <v>0.06</v>
      </c>
      <c r="M93" s="478">
        <v>0</v>
      </c>
      <c r="N93" s="478">
        <v>-0.02</v>
      </c>
      <c r="O93" s="478">
        <v>0</v>
      </c>
      <c r="P93" s="478">
        <v>0</v>
      </c>
      <c r="Q93" s="439">
        <f t="shared" si="15"/>
        <v>7.48</v>
      </c>
      <c r="R93" s="439">
        <f t="shared" si="16"/>
        <v>7.28</v>
      </c>
    </row>
    <row r="94" spans="1:18">
      <c r="A94" s="168">
        <f t="shared" si="12"/>
        <v>84</v>
      </c>
      <c r="B94" s="168">
        <v>53</v>
      </c>
      <c r="C94" s="221" t="s">
        <v>325</v>
      </c>
      <c r="D94" s="442" t="s">
        <v>316</v>
      </c>
      <c r="E94" s="478">
        <v>8.83</v>
      </c>
      <c r="F94" s="478">
        <v>0.02</v>
      </c>
      <c r="G94" s="478">
        <v>-0.11</v>
      </c>
      <c r="H94" s="478">
        <v>0.23</v>
      </c>
      <c r="I94" s="478">
        <v>0.11</v>
      </c>
      <c r="J94" s="478">
        <v>0</v>
      </c>
      <c r="K94" s="478">
        <v>-0.01</v>
      </c>
      <c r="L94" s="478">
        <v>0.1</v>
      </c>
      <c r="M94" s="478">
        <v>0</v>
      </c>
      <c r="N94" s="478">
        <v>-0.04</v>
      </c>
      <c r="O94" s="478">
        <v>0</v>
      </c>
      <c r="P94" s="478">
        <v>0</v>
      </c>
      <c r="Q94" s="439">
        <f t="shared" si="15"/>
        <v>9.1300000000000008</v>
      </c>
      <c r="R94" s="439">
        <f t="shared" si="16"/>
        <v>8.83</v>
      </c>
    </row>
    <row r="95" spans="1:18">
      <c r="A95" s="168">
        <f t="shared" si="12"/>
        <v>85</v>
      </c>
      <c r="B95" s="168">
        <v>53</v>
      </c>
      <c r="C95" s="221" t="s">
        <v>325</v>
      </c>
      <c r="D95" s="441" t="s">
        <v>306</v>
      </c>
      <c r="E95" s="478">
        <v>9.6</v>
      </c>
      <c r="F95" s="478">
        <v>0.02</v>
      </c>
      <c r="G95" s="478">
        <v>-0.13</v>
      </c>
      <c r="H95" s="478">
        <v>0.27</v>
      </c>
      <c r="I95" s="478">
        <v>0.13</v>
      </c>
      <c r="J95" s="478">
        <v>0</v>
      </c>
      <c r="K95" s="478">
        <v>-0.01</v>
      </c>
      <c r="L95" s="478">
        <v>0.11</v>
      </c>
      <c r="M95" s="478">
        <v>0</v>
      </c>
      <c r="N95" s="478">
        <v>-0.04</v>
      </c>
      <c r="O95" s="478">
        <v>0</v>
      </c>
      <c r="P95" s="478">
        <v>0</v>
      </c>
      <c r="Q95" s="439">
        <f t="shared" si="15"/>
        <v>9.9499999999999993</v>
      </c>
      <c r="R95" s="439">
        <f t="shared" si="16"/>
        <v>9.6</v>
      </c>
    </row>
    <row r="96" spans="1:18">
      <c r="A96" s="168">
        <f t="shared" si="12"/>
        <v>86</v>
      </c>
      <c r="B96" s="168">
        <v>53</v>
      </c>
      <c r="C96" s="221" t="s">
        <v>325</v>
      </c>
      <c r="D96" s="441" t="s">
        <v>318</v>
      </c>
      <c r="E96" s="478">
        <v>11.91</v>
      </c>
      <c r="F96" s="478">
        <v>0.02</v>
      </c>
      <c r="G96" s="478">
        <v>-0.19</v>
      </c>
      <c r="H96" s="478">
        <v>0.38</v>
      </c>
      <c r="I96" s="478">
        <v>0.18</v>
      </c>
      <c r="J96" s="478">
        <v>0</v>
      </c>
      <c r="K96" s="478">
        <v>-0.01</v>
      </c>
      <c r="L96" s="478">
        <v>0.16</v>
      </c>
      <c r="M96" s="478">
        <v>0</v>
      </c>
      <c r="N96" s="478">
        <v>-0.06</v>
      </c>
      <c r="O96" s="478">
        <v>0</v>
      </c>
      <c r="P96" s="478">
        <v>0</v>
      </c>
      <c r="Q96" s="439">
        <f t="shared" si="15"/>
        <v>12.39</v>
      </c>
      <c r="R96" s="439">
        <f t="shared" si="16"/>
        <v>11.91</v>
      </c>
    </row>
    <row r="97" spans="1:18">
      <c r="A97" s="168">
        <f t="shared" si="12"/>
        <v>87</v>
      </c>
      <c r="B97" s="168">
        <v>53</v>
      </c>
      <c r="C97" s="221" t="s">
        <v>325</v>
      </c>
      <c r="D97" s="441" t="s">
        <v>307</v>
      </c>
      <c r="E97" s="478">
        <v>16.55</v>
      </c>
      <c r="F97" s="478">
        <v>0.04</v>
      </c>
      <c r="G97" s="478">
        <v>-0.3</v>
      </c>
      <c r="H97" s="478">
        <v>0.61</v>
      </c>
      <c r="I97" s="478">
        <v>0.3</v>
      </c>
      <c r="J97" s="478">
        <v>0</v>
      </c>
      <c r="K97" s="478">
        <v>-0.02</v>
      </c>
      <c r="L97" s="478">
        <v>0.26</v>
      </c>
      <c r="M97" s="478">
        <v>0</v>
      </c>
      <c r="N97" s="478">
        <v>-0.1</v>
      </c>
      <c r="O97" s="478">
        <v>0</v>
      </c>
      <c r="P97" s="478">
        <v>0</v>
      </c>
      <c r="Q97" s="439">
        <f t="shared" si="15"/>
        <v>17.34</v>
      </c>
      <c r="R97" s="439">
        <f t="shared" si="16"/>
        <v>16.55</v>
      </c>
    </row>
    <row r="98" spans="1:18">
      <c r="A98" s="168">
        <f t="shared" si="12"/>
        <v>88</v>
      </c>
      <c r="B98" s="168"/>
      <c r="E98" s="478"/>
      <c r="F98" s="478"/>
      <c r="G98" s="478"/>
      <c r="H98" s="478"/>
      <c r="I98" s="478"/>
      <c r="J98" s="478"/>
      <c r="K98" s="478"/>
      <c r="L98" s="478"/>
      <c r="M98" s="478"/>
      <c r="N98" s="478"/>
      <c r="O98" s="478"/>
      <c r="P98" s="478"/>
    </row>
    <row r="99" spans="1:18">
      <c r="A99" s="168">
        <f t="shared" si="12"/>
        <v>89</v>
      </c>
      <c r="B99" s="168">
        <v>53</v>
      </c>
      <c r="C99" s="252" t="s">
        <v>670</v>
      </c>
      <c r="D99" s="441" t="s">
        <v>680</v>
      </c>
      <c r="E99" s="478">
        <v>1.81</v>
      </c>
      <c r="F99" s="478">
        <v>0.04</v>
      </c>
      <c r="G99" s="478">
        <v>-0.03</v>
      </c>
      <c r="H99" s="478">
        <v>7.0000000000000007E-2</v>
      </c>
      <c r="I99" s="478">
        <v>0.03</v>
      </c>
      <c r="J99" s="478">
        <v>0</v>
      </c>
      <c r="K99" s="478">
        <v>0</v>
      </c>
      <c r="L99" s="478">
        <v>0.03</v>
      </c>
      <c r="M99" s="478">
        <v>0</v>
      </c>
      <c r="N99" s="478">
        <v>-0.01</v>
      </c>
      <c r="O99" s="478">
        <v>0</v>
      </c>
      <c r="P99" s="478">
        <v>0</v>
      </c>
      <c r="Q99" s="439">
        <f t="shared" ref="Q99:Q107" si="17">SUM(E99,F99:P99)</f>
        <v>1.9400000000000002</v>
      </c>
      <c r="R99" s="439">
        <f t="shared" ref="R99:R151" si="18">E99+M99+O99</f>
        <v>1.81</v>
      </c>
    </row>
    <row r="100" spans="1:18">
      <c r="A100" s="168">
        <f t="shared" si="12"/>
        <v>90</v>
      </c>
      <c r="B100" s="168">
        <v>53</v>
      </c>
      <c r="C100" s="252" t="s">
        <v>670</v>
      </c>
      <c r="D100" s="441" t="s">
        <v>681</v>
      </c>
      <c r="E100" s="478">
        <v>2.74</v>
      </c>
      <c r="F100" s="478">
        <v>0.04</v>
      </c>
      <c r="G100" s="478">
        <v>-0.06</v>
      </c>
      <c r="H100" s="478">
        <v>0.11</v>
      </c>
      <c r="I100" s="478">
        <v>0.06</v>
      </c>
      <c r="J100" s="478">
        <v>0</v>
      </c>
      <c r="K100" s="478">
        <v>0</v>
      </c>
      <c r="L100" s="478">
        <v>0.05</v>
      </c>
      <c r="M100" s="478">
        <v>0</v>
      </c>
      <c r="N100" s="478">
        <v>-0.02</v>
      </c>
      <c r="O100" s="478">
        <v>0</v>
      </c>
      <c r="P100" s="478">
        <v>0</v>
      </c>
      <c r="Q100" s="439">
        <f t="shared" si="17"/>
        <v>2.92</v>
      </c>
      <c r="R100" s="439">
        <f t="shared" si="18"/>
        <v>2.74</v>
      </c>
    </row>
    <row r="101" spans="1:18">
      <c r="A101" s="168">
        <f t="shared" si="12"/>
        <v>91</v>
      </c>
      <c r="B101" s="168">
        <v>53</v>
      </c>
      <c r="C101" s="252" t="s">
        <v>670</v>
      </c>
      <c r="D101" s="441" t="s">
        <v>682</v>
      </c>
      <c r="E101" s="478">
        <v>3.66</v>
      </c>
      <c r="F101" s="478">
        <v>0.05</v>
      </c>
      <c r="G101" s="478">
        <v>-0.08</v>
      </c>
      <c r="H101" s="478">
        <v>0.16</v>
      </c>
      <c r="I101" s="478">
        <v>0.08</v>
      </c>
      <c r="J101" s="478">
        <v>0</v>
      </c>
      <c r="K101" s="478">
        <v>0</v>
      </c>
      <c r="L101" s="478">
        <v>7.0000000000000007E-2</v>
      </c>
      <c r="M101" s="478">
        <v>0</v>
      </c>
      <c r="N101" s="478">
        <v>-0.03</v>
      </c>
      <c r="O101" s="478">
        <v>0</v>
      </c>
      <c r="P101" s="478">
        <v>0</v>
      </c>
      <c r="Q101" s="439">
        <f t="shared" si="17"/>
        <v>3.91</v>
      </c>
      <c r="R101" s="439">
        <f t="shared" si="18"/>
        <v>3.66</v>
      </c>
    </row>
    <row r="102" spans="1:18">
      <c r="A102" s="168">
        <f t="shared" si="12"/>
        <v>92</v>
      </c>
      <c r="B102" s="168">
        <v>53</v>
      </c>
      <c r="C102" s="252" t="s">
        <v>670</v>
      </c>
      <c r="D102" s="441" t="s">
        <v>683</v>
      </c>
      <c r="E102" s="478">
        <v>4.59</v>
      </c>
      <c r="F102" s="478">
        <v>0.05</v>
      </c>
      <c r="G102" s="478">
        <v>-0.1</v>
      </c>
      <c r="H102" s="478">
        <v>0.21</v>
      </c>
      <c r="I102" s="478">
        <v>0.1</v>
      </c>
      <c r="J102" s="478">
        <v>0</v>
      </c>
      <c r="K102" s="478">
        <v>-0.01</v>
      </c>
      <c r="L102" s="478">
        <v>0.09</v>
      </c>
      <c r="M102" s="478">
        <v>0</v>
      </c>
      <c r="N102" s="478">
        <v>-0.03</v>
      </c>
      <c r="O102" s="478">
        <v>0</v>
      </c>
      <c r="P102" s="478">
        <v>0</v>
      </c>
      <c r="Q102" s="439">
        <f t="shared" si="17"/>
        <v>4.8999999999999995</v>
      </c>
      <c r="R102" s="439">
        <f t="shared" si="18"/>
        <v>4.59</v>
      </c>
    </row>
    <row r="103" spans="1:18">
      <c r="A103" s="168">
        <f t="shared" si="12"/>
        <v>93</v>
      </c>
      <c r="B103" s="168">
        <v>53</v>
      </c>
      <c r="C103" s="252" t="s">
        <v>670</v>
      </c>
      <c r="D103" s="441" t="s">
        <v>673</v>
      </c>
      <c r="E103" s="478">
        <v>5.51</v>
      </c>
      <c r="F103" s="478">
        <v>0.05</v>
      </c>
      <c r="G103" s="478">
        <v>-0.12</v>
      </c>
      <c r="H103" s="478">
        <v>0.25</v>
      </c>
      <c r="I103" s="478">
        <v>0.12</v>
      </c>
      <c r="J103" s="478">
        <v>0</v>
      </c>
      <c r="K103" s="478">
        <v>-0.01</v>
      </c>
      <c r="L103" s="478">
        <v>0.11</v>
      </c>
      <c r="M103" s="478">
        <v>0</v>
      </c>
      <c r="N103" s="478">
        <v>-0.04</v>
      </c>
      <c r="O103" s="478">
        <v>0</v>
      </c>
      <c r="P103" s="478">
        <v>0</v>
      </c>
      <c r="Q103" s="439">
        <f t="shared" si="17"/>
        <v>5.87</v>
      </c>
      <c r="R103" s="439">
        <f t="shared" si="18"/>
        <v>5.51</v>
      </c>
    </row>
    <row r="104" spans="1:18">
      <c r="A104" s="168">
        <f t="shared" si="12"/>
        <v>94</v>
      </c>
      <c r="B104" s="168">
        <v>53</v>
      </c>
      <c r="C104" s="252" t="s">
        <v>670</v>
      </c>
      <c r="D104" s="441" t="s">
        <v>674</v>
      </c>
      <c r="E104" s="478">
        <v>6.44</v>
      </c>
      <c r="F104" s="478">
        <v>0.05</v>
      </c>
      <c r="G104" s="478">
        <v>-0.15</v>
      </c>
      <c r="H104" s="478">
        <v>0.3</v>
      </c>
      <c r="I104" s="478">
        <v>0.14000000000000001</v>
      </c>
      <c r="J104" s="478">
        <v>0</v>
      </c>
      <c r="K104" s="478">
        <v>-0.01</v>
      </c>
      <c r="L104" s="478">
        <v>0.13</v>
      </c>
      <c r="M104" s="478">
        <v>0</v>
      </c>
      <c r="N104" s="478">
        <v>-0.05</v>
      </c>
      <c r="O104" s="478">
        <v>0</v>
      </c>
      <c r="P104" s="478">
        <v>0</v>
      </c>
      <c r="Q104" s="439">
        <f t="shared" si="17"/>
        <v>6.85</v>
      </c>
      <c r="R104" s="439">
        <f t="shared" si="18"/>
        <v>6.44</v>
      </c>
    </row>
    <row r="105" spans="1:18">
      <c r="A105" s="168">
        <f t="shared" si="12"/>
        <v>95</v>
      </c>
      <c r="B105" s="168">
        <v>53</v>
      </c>
      <c r="C105" s="252" t="s">
        <v>670</v>
      </c>
      <c r="D105" s="441" t="s">
        <v>675</v>
      </c>
      <c r="E105" s="478">
        <v>7.37</v>
      </c>
      <c r="F105" s="478">
        <v>6.0000000000000005E-2</v>
      </c>
      <c r="G105" s="478">
        <v>-0.17</v>
      </c>
      <c r="H105" s="478">
        <v>0.34</v>
      </c>
      <c r="I105" s="478">
        <v>0.17</v>
      </c>
      <c r="J105" s="478">
        <v>0</v>
      </c>
      <c r="K105" s="478">
        <v>-0.01</v>
      </c>
      <c r="L105" s="478">
        <v>0.14000000000000001</v>
      </c>
      <c r="M105" s="478">
        <v>0</v>
      </c>
      <c r="N105" s="478">
        <v>-0.06</v>
      </c>
      <c r="O105" s="478">
        <v>0</v>
      </c>
      <c r="P105" s="478">
        <v>0</v>
      </c>
      <c r="Q105" s="439">
        <f t="shared" si="17"/>
        <v>7.84</v>
      </c>
      <c r="R105" s="439">
        <f t="shared" si="18"/>
        <v>7.37</v>
      </c>
    </row>
    <row r="106" spans="1:18">
      <c r="A106" s="168">
        <f t="shared" si="12"/>
        <v>96</v>
      </c>
      <c r="B106" s="168">
        <v>53</v>
      </c>
      <c r="C106" s="252" t="s">
        <v>670</v>
      </c>
      <c r="D106" s="441" t="s">
        <v>676</v>
      </c>
      <c r="E106" s="478">
        <v>8.2899999999999991</v>
      </c>
      <c r="F106" s="478">
        <v>6.0000000000000005E-2</v>
      </c>
      <c r="G106" s="478">
        <v>-0.19</v>
      </c>
      <c r="H106" s="478">
        <v>0.39</v>
      </c>
      <c r="I106" s="478">
        <v>0.19</v>
      </c>
      <c r="J106" s="478">
        <v>0</v>
      </c>
      <c r="K106" s="478">
        <v>-0.01</v>
      </c>
      <c r="L106" s="478">
        <v>0.16</v>
      </c>
      <c r="M106" s="478">
        <v>0</v>
      </c>
      <c r="N106" s="478">
        <v>-0.06</v>
      </c>
      <c r="O106" s="478">
        <v>0</v>
      </c>
      <c r="P106" s="478">
        <v>0</v>
      </c>
      <c r="Q106" s="439">
        <f t="shared" si="17"/>
        <v>8.83</v>
      </c>
      <c r="R106" s="439">
        <f t="shared" si="18"/>
        <v>8.2899999999999991</v>
      </c>
    </row>
    <row r="107" spans="1:18">
      <c r="A107" s="168">
        <f t="shared" si="12"/>
        <v>97</v>
      </c>
      <c r="B107" s="168">
        <v>53</v>
      </c>
      <c r="C107" s="252" t="s">
        <v>670</v>
      </c>
      <c r="D107" s="441" t="s">
        <v>677</v>
      </c>
      <c r="E107" s="478">
        <v>9.2200000000000006</v>
      </c>
      <c r="F107" s="478">
        <v>7.0000000000000007E-2</v>
      </c>
      <c r="G107" s="478">
        <v>-0.21</v>
      </c>
      <c r="H107" s="478">
        <v>0.43</v>
      </c>
      <c r="I107" s="478">
        <v>0.21</v>
      </c>
      <c r="J107" s="478">
        <v>0</v>
      </c>
      <c r="K107" s="478">
        <v>-0.01</v>
      </c>
      <c r="L107" s="478">
        <v>0.18</v>
      </c>
      <c r="M107" s="478">
        <v>0</v>
      </c>
      <c r="N107" s="478">
        <v>-7.0000000000000007E-2</v>
      </c>
      <c r="O107" s="478">
        <v>0</v>
      </c>
      <c r="P107" s="478">
        <v>0</v>
      </c>
      <c r="Q107" s="439">
        <f t="shared" si="17"/>
        <v>9.82</v>
      </c>
      <c r="R107" s="439">
        <f t="shared" si="18"/>
        <v>9.2200000000000006</v>
      </c>
    </row>
    <row r="108" spans="1:18">
      <c r="A108" s="168">
        <f t="shared" si="12"/>
        <v>98</v>
      </c>
      <c r="B108" s="168"/>
      <c r="E108" s="478"/>
      <c r="F108" s="478"/>
      <c r="G108" s="478"/>
      <c r="H108" s="478"/>
      <c r="I108" s="478"/>
      <c r="J108" s="478"/>
      <c r="K108" s="478"/>
      <c r="L108" s="478"/>
      <c r="M108" s="478"/>
      <c r="N108" s="478"/>
      <c r="O108" s="478"/>
      <c r="P108" s="478"/>
    </row>
    <row r="109" spans="1:18">
      <c r="A109" s="168">
        <f t="shared" si="12"/>
        <v>99</v>
      </c>
      <c r="B109" s="168">
        <v>54</v>
      </c>
      <c r="C109" s="221" t="s">
        <v>326</v>
      </c>
      <c r="D109" s="441" t="s">
        <v>314</v>
      </c>
      <c r="E109" s="478">
        <v>1.54</v>
      </c>
      <c r="F109" s="478">
        <v>0</v>
      </c>
      <c r="G109" s="478">
        <v>-0.04</v>
      </c>
      <c r="H109" s="478">
        <v>0.08</v>
      </c>
      <c r="I109" s="478">
        <v>0.04</v>
      </c>
      <c r="J109" s="478">
        <v>0</v>
      </c>
      <c r="K109" s="478">
        <v>0</v>
      </c>
      <c r="L109" s="478">
        <v>0.03</v>
      </c>
      <c r="M109" s="478">
        <v>0</v>
      </c>
      <c r="N109" s="478">
        <v>-0.01</v>
      </c>
      <c r="O109" s="478">
        <v>0</v>
      </c>
      <c r="P109" s="478">
        <v>0</v>
      </c>
      <c r="Q109" s="439">
        <f t="shared" ref="Q109:Q117" si="19">SUM(E109,F109:P109)</f>
        <v>1.6400000000000001</v>
      </c>
      <c r="R109" s="439">
        <f t="shared" si="18"/>
        <v>1.54</v>
      </c>
    </row>
    <row r="110" spans="1:18">
      <c r="A110" s="168">
        <f t="shared" si="12"/>
        <v>100</v>
      </c>
      <c r="B110" s="168">
        <v>54</v>
      </c>
      <c r="C110" s="221" t="s">
        <v>326</v>
      </c>
      <c r="D110" s="441" t="s">
        <v>315</v>
      </c>
      <c r="E110" s="478">
        <v>2.16</v>
      </c>
      <c r="F110" s="478">
        <v>0</v>
      </c>
      <c r="G110" s="478">
        <v>-0.05</v>
      </c>
      <c r="H110" s="478">
        <v>0.11</v>
      </c>
      <c r="I110" s="478">
        <v>0.05</v>
      </c>
      <c r="J110" s="478">
        <v>0</v>
      </c>
      <c r="K110" s="478">
        <v>0</v>
      </c>
      <c r="L110" s="478">
        <v>0.04</v>
      </c>
      <c r="M110" s="478">
        <v>0</v>
      </c>
      <c r="N110" s="478">
        <v>-0.02</v>
      </c>
      <c r="O110" s="478">
        <v>0</v>
      </c>
      <c r="P110" s="478">
        <v>0</v>
      </c>
      <c r="Q110" s="439">
        <f t="shared" si="19"/>
        <v>2.29</v>
      </c>
      <c r="R110" s="439">
        <f t="shared" si="18"/>
        <v>2.16</v>
      </c>
    </row>
    <row r="111" spans="1:18">
      <c r="A111" s="168">
        <f t="shared" si="12"/>
        <v>101</v>
      </c>
      <c r="B111" s="168">
        <v>54</v>
      </c>
      <c r="C111" s="221" t="s">
        <v>326</v>
      </c>
      <c r="D111" s="441" t="s">
        <v>305</v>
      </c>
      <c r="E111" s="478">
        <v>3.09</v>
      </c>
      <c r="F111" s="478">
        <v>0.01</v>
      </c>
      <c r="G111" s="478">
        <v>-7.0000000000000007E-2</v>
      </c>
      <c r="H111" s="478">
        <v>0.15</v>
      </c>
      <c r="I111" s="478">
        <v>7.0000000000000007E-2</v>
      </c>
      <c r="J111" s="478">
        <v>0</v>
      </c>
      <c r="K111" s="478">
        <v>0</v>
      </c>
      <c r="L111" s="478">
        <v>0.06</v>
      </c>
      <c r="M111" s="478">
        <v>0</v>
      </c>
      <c r="N111" s="478">
        <v>-0.02</v>
      </c>
      <c r="O111" s="478">
        <v>0</v>
      </c>
      <c r="P111" s="478">
        <v>0</v>
      </c>
      <c r="Q111" s="439">
        <f t="shared" si="19"/>
        <v>3.2899999999999996</v>
      </c>
      <c r="R111" s="439">
        <f t="shared" si="18"/>
        <v>3.09</v>
      </c>
    </row>
    <row r="112" spans="1:18">
      <c r="A112" s="168">
        <f t="shared" si="12"/>
        <v>102</v>
      </c>
      <c r="B112" s="168">
        <v>54</v>
      </c>
      <c r="C112" s="221" t="s">
        <v>326</v>
      </c>
      <c r="D112" s="441" t="s">
        <v>316</v>
      </c>
      <c r="E112" s="478">
        <v>4.63</v>
      </c>
      <c r="F112" s="478">
        <v>0.02</v>
      </c>
      <c r="G112" s="478">
        <v>-0.11</v>
      </c>
      <c r="H112" s="478">
        <v>0.23</v>
      </c>
      <c r="I112" s="478">
        <v>0.11</v>
      </c>
      <c r="J112" s="478">
        <v>0</v>
      </c>
      <c r="K112" s="478">
        <v>-0.01</v>
      </c>
      <c r="L112" s="478">
        <v>0.1</v>
      </c>
      <c r="M112" s="478">
        <v>0</v>
      </c>
      <c r="N112" s="478">
        <v>-0.04</v>
      </c>
      <c r="O112" s="478">
        <v>0</v>
      </c>
      <c r="P112" s="478">
        <v>0</v>
      </c>
      <c r="Q112" s="439">
        <f t="shared" si="19"/>
        <v>4.93</v>
      </c>
      <c r="R112" s="439">
        <f t="shared" si="18"/>
        <v>4.63</v>
      </c>
    </row>
    <row r="113" spans="1:18">
      <c r="A113" s="168">
        <f t="shared" si="12"/>
        <v>103</v>
      </c>
      <c r="B113" s="168">
        <v>54</v>
      </c>
      <c r="C113" s="221" t="s">
        <v>326</v>
      </c>
      <c r="D113" s="441" t="s">
        <v>317</v>
      </c>
      <c r="E113" s="478">
        <v>6.17</v>
      </c>
      <c r="F113" s="478">
        <v>0.02</v>
      </c>
      <c r="G113" s="478">
        <v>-0.15</v>
      </c>
      <c r="H113" s="478">
        <v>0.3</v>
      </c>
      <c r="I113" s="478">
        <v>0.15</v>
      </c>
      <c r="J113" s="478">
        <v>0</v>
      </c>
      <c r="K113" s="478">
        <v>-0.01</v>
      </c>
      <c r="L113" s="478">
        <v>0.13</v>
      </c>
      <c r="M113" s="478">
        <v>0</v>
      </c>
      <c r="N113" s="478">
        <v>-0.05</v>
      </c>
      <c r="O113" s="478">
        <v>0</v>
      </c>
      <c r="P113" s="478">
        <v>0</v>
      </c>
      <c r="Q113" s="439">
        <f t="shared" si="19"/>
        <v>6.56</v>
      </c>
      <c r="R113" s="439">
        <f t="shared" si="18"/>
        <v>6.17</v>
      </c>
    </row>
    <row r="114" spans="1:18">
      <c r="A114" s="168">
        <f t="shared" si="12"/>
        <v>104</v>
      </c>
      <c r="B114" s="168">
        <v>54</v>
      </c>
      <c r="C114" s="221" t="s">
        <v>326</v>
      </c>
      <c r="D114" s="441" t="s">
        <v>318</v>
      </c>
      <c r="E114" s="478">
        <v>7.72</v>
      </c>
      <c r="F114" s="478">
        <v>0.02</v>
      </c>
      <c r="G114" s="478">
        <v>-0.19</v>
      </c>
      <c r="H114" s="478">
        <v>0.38</v>
      </c>
      <c r="I114" s="478">
        <v>0.18</v>
      </c>
      <c r="J114" s="478">
        <v>0</v>
      </c>
      <c r="K114" s="478">
        <v>-0.01</v>
      </c>
      <c r="L114" s="478">
        <v>0.16</v>
      </c>
      <c r="M114" s="478">
        <v>0</v>
      </c>
      <c r="N114" s="478">
        <v>-0.06</v>
      </c>
      <c r="O114" s="478">
        <v>0</v>
      </c>
      <c r="P114" s="478">
        <v>0</v>
      </c>
      <c r="Q114" s="439">
        <f t="shared" si="19"/>
        <v>8.1999999999999993</v>
      </c>
      <c r="R114" s="439">
        <f t="shared" si="18"/>
        <v>7.72</v>
      </c>
    </row>
    <row r="115" spans="1:18">
      <c r="A115" s="168">
        <f t="shared" si="12"/>
        <v>105</v>
      </c>
      <c r="B115" s="168">
        <v>54</v>
      </c>
      <c r="C115" s="221" t="s">
        <v>326</v>
      </c>
      <c r="D115" s="441" t="s">
        <v>319</v>
      </c>
      <c r="E115" s="478">
        <v>9.57</v>
      </c>
      <c r="F115" s="478">
        <v>0.03</v>
      </c>
      <c r="G115" s="478">
        <v>-0.23</v>
      </c>
      <c r="H115" s="478">
        <v>0.47</v>
      </c>
      <c r="I115" s="478">
        <v>0.23</v>
      </c>
      <c r="J115" s="478">
        <v>0</v>
      </c>
      <c r="K115" s="478">
        <v>-0.01</v>
      </c>
      <c r="L115" s="478">
        <v>0.2</v>
      </c>
      <c r="M115" s="478">
        <v>0</v>
      </c>
      <c r="N115" s="478">
        <v>-0.08</v>
      </c>
      <c r="O115" s="478">
        <v>0</v>
      </c>
      <c r="P115" s="478">
        <v>0</v>
      </c>
      <c r="Q115" s="439">
        <f t="shared" si="19"/>
        <v>10.18</v>
      </c>
      <c r="R115" s="439">
        <f t="shared" si="18"/>
        <v>9.57</v>
      </c>
    </row>
    <row r="116" spans="1:18">
      <c r="A116" s="168">
        <f t="shared" si="12"/>
        <v>106</v>
      </c>
      <c r="B116" s="168">
        <v>54</v>
      </c>
      <c r="C116" s="221" t="s">
        <v>326</v>
      </c>
      <c r="D116" s="441" t="s">
        <v>307</v>
      </c>
      <c r="E116" s="478">
        <v>12.35</v>
      </c>
      <c r="F116" s="478">
        <v>0.04</v>
      </c>
      <c r="G116" s="478">
        <v>-0.3</v>
      </c>
      <c r="H116" s="478">
        <v>0.61</v>
      </c>
      <c r="I116" s="478">
        <v>0.3</v>
      </c>
      <c r="J116" s="478">
        <v>0</v>
      </c>
      <c r="K116" s="478">
        <v>-0.02</v>
      </c>
      <c r="L116" s="478">
        <v>0.26</v>
      </c>
      <c r="M116" s="478">
        <v>0</v>
      </c>
      <c r="N116" s="478">
        <v>-0.1</v>
      </c>
      <c r="O116" s="478">
        <v>0</v>
      </c>
      <c r="P116" s="478">
        <v>0</v>
      </c>
      <c r="Q116" s="439">
        <f t="shared" si="19"/>
        <v>13.139999999999999</v>
      </c>
      <c r="R116" s="439">
        <f t="shared" si="18"/>
        <v>12.35</v>
      </c>
    </row>
    <row r="117" spans="1:18">
      <c r="A117" s="168">
        <f t="shared" si="12"/>
        <v>107</v>
      </c>
      <c r="B117" s="168">
        <v>54</v>
      </c>
      <c r="C117" s="221" t="s">
        <v>326</v>
      </c>
      <c r="D117" s="441" t="s">
        <v>321</v>
      </c>
      <c r="E117" s="478">
        <v>30.87</v>
      </c>
      <c r="F117" s="478">
        <v>0.1</v>
      </c>
      <c r="G117" s="478">
        <v>-0.75</v>
      </c>
      <c r="H117" s="478">
        <v>1.52</v>
      </c>
      <c r="I117" s="478">
        <v>0.74</v>
      </c>
      <c r="J117" s="478">
        <v>0</v>
      </c>
      <c r="K117" s="478">
        <v>-0.04</v>
      </c>
      <c r="L117" s="478">
        <v>0.64</v>
      </c>
      <c r="M117" s="478">
        <v>0</v>
      </c>
      <c r="N117" s="478">
        <v>-0.25</v>
      </c>
      <c r="O117" s="478">
        <v>0</v>
      </c>
      <c r="P117" s="478">
        <v>0</v>
      </c>
      <c r="Q117" s="439">
        <f t="shared" si="19"/>
        <v>32.830000000000005</v>
      </c>
      <c r="R117" s="439">
        <f t="shared" si="18"/>
        <v>30.87</v>
      </c>
    </row>
    <row r="118" spans="1:18">
      <c r="A118" s="168">
        <f t="shared" si="12"/>
        <v>108</v>
      </c>
      <c r="B118" s="168"/>
      <c r="E118" s="478"/>
      <c r="F118" s="478"/>
      <c r="G118" s="478"/>
      <c r="H118" s="478"/>
      <c r="I118" s="478"/>
      <c r="J118" s="478"/>
      <c r="K118" s="478"/>
      <c r="L118" s="478"/>
      <c r="M118" s="478"/>
      <c r="N118" s="478"/>
      <c r="O118" s="478"/>
      <c r="P118" s="478"/>
    </row>
    <row r="119" spans="1:18">
      <c r="A119" s="168">
        <f t="shared" ref="A119:A130" si="20">A118+1</f>
        <v>109</v>
      </c>
      <c r="B119" s="168">
        <v>54</v>
      </c>
      <c r="C119" s="252" t="s">
        <v>697</v>
      </c>
      <c r="D119" s="441" t="s">
        <v>680</v>
      </c>
      <c r="E119" s="478">
        <v>1.39</v>
      </c>
      <c r="F119" s="478">
        <v>0</v>
      </c>
      <c r="G119" s="478">
        <v>-0.03</v>
      </c>
      <c r="H119" s="478">
        <v>7.0000000000000007E-2</v>
      </c>
      <c r="I119" s="478">
        <v>0.03</v>
      </c>
      <c r="J119" s="478">
        <v>0</v>
      </c>
      <c r="K119" s="478">
        <v>0</v>
      </c>
      <c r="L119" s="478">
        <v>0.03</v>
      </c>
      <c r="M119" s="478">
        <v>0</v>
      </c>
      <c r="N119" s="478">
        <v>-0.01</v>
      </c>
      <c r="O119" s="478">
        <v>0</v>
      </c>
      <c r="P119" s="478">
        <v>0</v>
      </c>
      <c r="Q119" s="439">
        <f t="shared" ref="Q119:Q127" si="21">SUM(E119,F119:P119)</f>
        <v>1.48</v>
      </c>
      <c r="R119" s="439">
        <f t="shared" si="18"/>
        <v>1.39</v>
      </c>
    </row>
    <row r="120" spans="1:18">
      <c r="A120" s="168">
        <f t="shared" si="20"/>
        <v>110</v>
      </c>
      <c r="B120" s="168">
        <v>54</v>
      </c>
      <c r="C120" s="252" t="s">
        <v>697</v>
      </c>
      <c r="D120" s="441" t="s">
        <v>681</v>
      </c>
      <c r="E120" s="478">
        <v>2.3199999999999998</v>
      </c>
      <c r="F120" s="478">
        <v>0</v>
      </c>
      <c r="G120" s="478">
        <v>-0.06</v>
      </c>
      <c r="H120" s="478">
        <v>0.11</v>
      </c>
      <c r="I120" s="478">
        <v>0.06</v>
      </c>
      <c r="J120" s="478">
        <v>0</v>
      </c>
      <c r="K120" s="478">
        <v>0</v>
      </c>
      <c r="L120" s="478">
        <v>0.05</v>
      </c>
      <c r="M120" s="478">
        <v>0</v>
      </c>
      <c r="N120" s="478">
        <v>-0.02</v>
      </c>
      <c r="O120" s="478">
        <v>0</v>
      </c>
      <c r="P120" s="478">
        <v>0</v>
      </c>
      <c r="Q120" s="439">
        <f t="shared" si="21"/>
        <v>2.4599999999999995</v>
      </c>
      <c r="R120" s="439">
        <f t="shared" si="18"/>
        <v>2.3199999999999998</v>
      </c>
    </row>
    <row r="121" spans="1:18">
      <c r="A121" s="168">
        <f t="shared" si="20"/>
        <v>111</v>
      </c>
      <c r="B121" s="168">
        <v>54</v>
      </c>
      <c r="C121" s="252" t="s">
        <v>697</v>
      </c>
      <c r="D121" s="441" t="s">
        <v>682</v>
      </c>
      <c r="E121" s="478">
        <v>3.24</v>
      </c>
      <c r="F121" s="478">
        <v>0.01</v>
      </c>
      <c r="G121" s="478">
        <v>-0.08</v>
      </c>
      <c r="H121" s="478">
        <v>0.16</v>
      </c>
      <c r="I121" s="478">
        <v>0.08</v>
      </c>
      <c r="J121" s="478">
        <v>0</v>
      </c>
      <c r="K121" s="478">
        <v>0</v>
      </c>
      <c r="L121" s="478">
        <v>7.0000000000000007E-2</v>
      </c>
      <c r="M121" s="478">
        <v>0</v>
      </c>
      <c r="N121" s="478">
        <v>-0.03</v>
      </c>
      <c r="O121" s="478">
        <v>0</v>
      </c>
      <c r="P121" s="478">
        <v>0</v>
      </c>
      <c r="Q121" s="439">
        <f t="shared" si="21"/>
        <v>3.45</v>
      </c>
      <c r="R121" s="439">
        <f t="shared" si="18"/>
        <v>3.24</v>
      </c>
    </row>
    <row r="122" spans="1:18">
      <c r="A122" s="168">
        <f t="shared" si="20"/>
        <v>112</v>
      </c>
      <c r="B122" s="168">
        <v>54</v>
      </c>
      <c r="C122" s="252" t="s">
        <v>697</v>
      </c>
      <c r="D122" s="441" t="s">
        <v>683</v>
      </c>
      <c r="E122" s="478">
        <v>4.17</v>
      </c>
      <c r="F122" s="478">
        <v>0.02</v>
      </c>
      <c r="G122" s="478">
        <v>-0.1</v>
      </c>
      <c r="H122" s="478">
        <v>0.21</v>
      </c>
      <c r="I122" s="478">
        <v>0.1</v>
      </c>
      <c r="J122" s="478">
        <v>0</v>
      </c>
      <c r="K122" s="478">
        <v>-0.01</v>
      </c>
      <c r="L122" s="478">
        <v>0.09</v>
      </c>
      <c r="M122" s="478">
        <v>0</v>
      </c>
      <c r="N122" s="478">
        <v>-0.03</v>
      </c>
      <c r="O122" s="478">
        <v>0</v>
      </c>
      <c r="P122" s="478">
        <v>0</v>
      </c>
      <c r="Q122" s="439">
        <f t="shared" si="21"/>
        <v>4.4499999999999993</v>
      </c>
      <c r="R122" s="439">
        <f t="shared" si="18"/>
        <v>4.17</v>
      </c>
    </row>
    <row r="123" spans="1:18">
      <c r="A123" s="168">
        <f t="shared" si="20"/>
        <v>113</v>
      </c>
      <c r="B123" s="168">
        <v>54</v>
      </c>
      <c r="C123" s="252" t="s">
        <v>697</v>
      </c>
      <c r="D123" s="441" t="s">
        <v>673</v>
      </c>
      <c r="E123" s="478">
        <v>5.09</v>
      </c>
      <c r="F123" s="478">
        <v>0.02</v>
      </c>
      <c r="G123" s="478">
        <v>-0.12</v>
      </c>
      <c r="H123" s="478">
        <v>0.25</v>
      </c>
      <c r="I123" s="478">
        <v>0.12</v>
      </c>
      <c r="J123" s="478">
        <v>0</v>
      </c>
      <c r="K123" s="478">
        <v>-0.01</v>
      </c>
      <c r="L123" s="478">
        <v>0.11</v>
      </c>
      <c r="M123" s="478">
        <v>0</v>
      </c>
      <c r="N123" s="478">
        <v>-0.04</v>
      </c>
      <c r="O123" s="478">
        <v>0</v>
      </c>
      <c r="P123" s="478">
        <v>0</v>
      </c>
      <c r="Q123" s="439">
        <f t="shared" si="21"/>
        <v>5.42</v>
      </c>
      <c r="R123" s="439">
        <f t="shared" si="18"/>
        <v>5.09</v>
      </c>
    </row>
    <row r="124" spans="1:18">
      <c r="A124" s="168">
        <f t="shared" si="20"/>
        <v>114</v>
      </c>
      <c r="B124" s="168">
        <v>54</v>
      </c>
      <c r="C124" s="252" t="s">
        <v>697</v>
      </c>
      <c r="D124" s="441" t="s">
        <v>674</v>
      </c>
      <c r="E124" s="478">
        <v>6.02</v>
      </c>
      <c r="F124" s="478">
        <v>0.02</v>
      </c>
      <c r="G124" s="478">
        <v>-0.15</v>
      </c>
      <c r="H124" s="478">
        <v>0.3</v>
      </c>
      <c r="I124" s="478">
        <v>0.14000000000000001</v>
      </c>
      <c r="J124" s="478">
        <v>0</v>
      </c>
      <c r="K124" s="478">
        <v>-0.01</v>
      </c>
      <c r="L124" s="478">
        <v>0.13</v>
      </c>
      <c r="M124" s="478">
        <v>0</v>
      </c>
      <c r="N124" s="478">
        <v>-0.05</v>
      </c>
      <c r="O124" s="478">
        <v>0</v>
      </c>
      <c r="P124" s="478">
        <v>0</v>
      </c>
      <c r="Q124" s="439">
        <f t="shared" si="21"/>
        <v>6.3999999999999986</v>
      </c>
      <c r="R124" s="439">
        <f t="shared" si="18"/>
        <v>6.02</v>
      </c>
    </row>
    <row r="125" spans="1:18">
      <c r="A125" s="168">
        <f t="shared" si="20"/>
        <v>115</v>
      </c>
      <c r="B125" s="168">
        <v>54</v>
      </c>
      <c r="C125" s="252" t="s">
        <v>697</v>
      </c>
      <c r="D125" s="441" t="s">
        <v>675</v>
      </c>
      <c r="E125" s="478">
        <v>6.95</v>
      </c>
      <c r="F125" s="478">
        <v>0.02</v>
      </c>
      <c r="G125" s="478">
        <v>-0.17</v>
      </c>
      <c r="H125" s="478">
        <v>0.34</v>
      </c>
      <c r="I125" s="478">
        <v>0.17</v>
      </c>
      <c r="J125" s="478">
        <v>0</v>
      </c>
      <c r="K125" s="478">
        <v>-0.01</v>
      </c>
      <c r="L125" s="478">
        <v>0.14000000000000001</v>
      </c>
      <c r="M125" s="478">
        <v>0</v>
      </c>
      <c r="N125" s="478">
        <v>-0.06</v>
      </c>
      <c r="O125" s="478">
        <v>0</v>
      </c>
      <c r="P125" s="478">
        <v>0</v>
      </c>
      <c r="Q125" s="439">
        <f t="shared" si="21"/>
        <v>7.38</v>
      </c>
      <c r="R125" s="439">
        <f t="shared" si="18"/>
        <v>6.95</v>
      </c>
    </row>
    <row r="126" spans="1:18">
      <c r="A126" s="168">
        <f t="shared" si="20"/>
        <v>116</v>
      </c>
      <c r="B126" s="168">
        <v>54</v>
      </c>
      <c r="C126" s="252" t="s">
        <v>697</v>
      </c>
      <c r="D126" s="441" t="s">
        <v>676</v>
      </c>
      <c r="E126" s="478">
        <v>7.87</v>
      </c>
      <c r="F126" s="478">
        <v>0.02</v>
      </c>
      <c r="G126" s="478">
        <v>-0.19</v>
      </c>
      <c r="H126" s="478">
        <v>0.39</v>
      </c>
      <c r="I126" s="478">
        <v>0.19</v>
      </c>
      <c r="J126" s="478">
        <v>0</v>
      </c>
      <c r="K126" s="478">
        <v>-0.01</v>
      </c>
      <c r="L126" s="478">
        <v>0.16</v>
      </c>
      <c r="M126" s="478">
        <v>0</v>
      </c>
      <c r="N126" s="478">
        <v>-0.06</v>
      </c>
      <c r="O126" s="478">
        <v>0</v>
      </c>
      <c r="P126" s="478">
        <v>0</v>
      </c>
      <c r="Q126" s="439">
        <f t="shared" si="21"/>
        <v>8.3699999999999992</v>
      </c>
      <c r="R126" s="439">
        <f t="shared" si="18"/>
        <v>7.87</v>
      </c>
    </row>
    <row r="127" spans="1:18">
      <c r="A127" s="168">
        <f t="shared" si="20"/>
        <v>117</v>
      </c>
      <c r="B127" s="168">
        <v>54</v>
      </c>
      <c r="C127" s="252" t="s">
        <v>697</v>
      </c>
      <c r="D127" s="441" t="s">
        <v>677</v>
      </c>
      <c r="E127" s="478">
        <v>8.8000000000000007</v>
      </c>
      <c r="F127" s="478">
        <v>0.03</v>
      </c>
      <c r="G127" s="478">
        <v>-0.21</v>
      </c>
      <c r="H127" s="478">
        <v>0.43</v>
      </c>
      <c r="I127" s="478">
        <v>0.21</v>
      </c>
      <c r="J127" s="478">
        <v>0</v>
      </c>
      <c r="K127" s="478">
        <v>-0.01</v>
      </c>
      <c r="L127" s="478">
        <v>0.18</v>
      </c>
      <c r="M127" s="478">
        <v>0</v>
      </c>
      <c r="N127" s="478">
        <v>-7.0000000000000007E-2</v>
      </c>
      <c r="O127" s="478">
        <v>0</v>
      </c>
      <c r="P127" s="478">
        <v>0</v>
      </c>
      <c r="Q127" s="439">
        <f t="shared" si="21"/>
        <v>9.36</v>
      </c>
      <c r="R127" s="439">
        <f t="shared" si="18"/>
        <v>8.8000000000000007</v>
      </c>
    </row>
    <row r="128" spans="1:18">
      <c r="A128" s="168">
        <f t="shared" si="20"/>
        <v>118</v>
      </c>
      <c r="B128" s="168"/>
      <c r="C128" s="252"/>
      <c r="E128" s="478"/>
      <c r="F128" s="478"/>
      <c r="G128" s="478"/>
      <c r="H128" s="478"/>
      <c r="I128" s="478"/>
      <c r="J128" s="478"/>
      <c r="K128" s="478"/>
      <c r="L128" s="478"/>
      <c r="M128" s="478"/>
      <c r="N128" s="478"/>
      <c r="O128" s="478"/>
      <c r="P128" s="478"/>
    </row>
    <row r="129" spans="1:18">
      <c r="A129" s="168">
        <f t="shared" si="20"/>
        <v>119</v>
      </c>
      <c r="B129" s="168" t="s">
        <v>241</v>
      </c>
      <c r="C129" s="252" t="s">
        <v>327</v>
      </c>
      <c r="D129" s="441" t="s">
        <v>315</v>
      </c>
      <c r="E129" s="478">
        <v>11.53</v>
      </c>
      <c r="F129" s="478">
        <v>0.03</v>
      </c>
      <c r="G129" s="478">
        <v>-0.05</v>
      </c>
      <c r="H129" s="478">
        <v>0.11</v>
      </c>
      <c r="I129" s="478">
        <v>0.05</v>
      </c>
      <c r="J129" s="478">
        <v>0</v>
      </c>
      <c r="K129" s="478">
        <v>0</v>
      </c>
      <c r="L129" s="478">
        <v>0.56000000000000005</v>
      </c>
      <c r="M129" s="478">
        <v>0</v>
      </c>
      <c r="N129" s="478">
        <v>-0.22</v>
      </c>
      <c r="O129" s="478">
        <v>0</v>
      </c>
      <c r="P129" s="478">
        <v>-7.4060000000000003E-3</v>
      </c>
      <c r="Q129" s="439">
        <f t="shared" ref="Q129:Q134" si="22">SUM(E129,F129:P129)</f>
        <v>12.002593999999998</v>
      </c>
      <c r="R129" s="439">
        <f t="shared" si="18"/>
        <v>11.53</v>
      </c>
    </row>
    <row r="130" spans="1:18">
      <c r="A130" s="168">
        <f t="shared" si="20"/>
        <v>120</v>
      </c>
      <c r="B130" s="168" t="s">
        <v>241</v>
      </c>
      <c r="C130" s="252" t="s">
        <v>327</v>
      </c>
      <c r="D130" s="441" t="s">
        <v>305</v>
      </c>
      <c r="E130" s="478">
        <v>12.72</v>
      </c>
      <c r="F130" s="478">
        <v>0.04</v>
      </c>
      <c r="G130" s="478">
        <v>-0.08</v>
      </c>
      <c r="H130" s="478">
        <v>0.15</v>
      </c>
      <c r="I130" s="478">
        <v>0.08</v>
      </c>
      <c r="J130" s="478">
        <v>0</v>
      </c>
      <c r="K130" s="478">
        <v>0</v>
      </c>
      <c r="L130" s="478">
        <v>0.59000000000000008</v>
      </c>
      <c r="M130" s="478">
        <v>0</v>
      </c>
      <c r="N130" s="478">
        <v>-0.23</v>
      </c>
      <c r="O130" s="478">
        <v>0</v>
      </c>
      <c r="P130" s="478">
        <v>-7.4060000000000003E-3</v>
      </c>
      <c r="Q130" s="439">
        <f t="shared" si="22"/>
        <v>13.262594</v>
      </c>
      <c r="R130" s="439">
        <f t="shared" si="18"/>
        <v>12.72</v>
      </c>
    </row>
    <row r="131" spans="1:18">
      <c r="A131" s="168">
        <f t="shared" ref="A131:A191" si="23">A130+1</f>
        <v>121</v>
      </c>
      <c r="B131" s="168" t="s">
        <v>241</v>
      </c>
      <c r="C131" s="252" t="s">
        <v>327</v>
      </c>
      <c r="D131" s="441" t="s">
        <v>316</v>
      </c>
      <c r="E131" s="478">
        <v>14.71</v>
      </c>
      <c r="F131" s="478">
        <v>0.05</v>
      </c>
      <c r="G131" s="478">
        <v>-0.11</v>
      </c>
      <c r="H131" s="478">
        <v>0.23</v>
      </c>
      <c r="I131" s="478">
        <v>0.11</v>
      </c>
      <c r="J131" s="478">
        <v>0</v>
      </c>
      <c r="K131" s="478">
        <v>-0.01</v>
      </c>
      <c r="L131" s="478">
        <v>0.65</v>
      </c>
      <c r="M131" s="478">
        <v>0</v>
      </c>
      <c r="N131" s="478">
        <v>-0.26</v>
      </c>
      <c r="O131" s="478">
        <v>0</v>
      </c>
      <c r="P131" s="478">
        <v>-7.4060000000000003E-3</v>
      </c>
      <c r="Q131" s="439">
        <f t="shared" si="22"/>
        <v>15.362594000000003</v>
      </c>
      <c r="R131" s="439">
        <f t="shared" si="18"/>
        <v>14.71</v>
      </c>
    </row>
    <row r="132" spans="1:18">
      <c r="A132" s="168">
        <f t="shared" si="23"/>
        <v>122</v>
      </c>
      <c r="B132" s="168" t="s">
        <v>241</v>
      </c>
      <c r="C132" s="252" t="s">
        <v>327</v>
      </c>
      <c r="D132" s="441" t="s">
        <v>317</v>
      </c>
      <c r="E132" s="478">
        <v>16.690000000000001</v>
      </c>
      <c r="F132" s="478">
        <v>0.05</v>
      </c>
      <c r="G132" s="478">
        <v>-0.15</v>
      </c>
      <c r="H132" s="478">
        <v>0.31</v>
      </c>
      <c r="I132" s="478">
        <v>0.15</v>
      </c>
      <c r="J132" s="478">
        <v>0</v>
      </c>
      <c r="K132" s="478">
        <v>-0.01</v>
      </c>
      <c r="L132" s="478">
        <v>0.72</v>
      </c>
      <c r="M132" s="478">
        <v>0</v>
      </c>
      <c r="N132" s="478">
        <v>-0.28000000000000003</v>
      </c>
      <c r="O132" s="478">
        <v>0</v>
      </c>
      <c r="P132" s="478">
        <v>-7.4060000000000003E-3</v>
      </c>
      <c r="Q132" s="439">
        <f t="shared" si="22"/>
        <v>17.472593999999997</v>
      </c>
      <c r="R132" s="439">
        <f t="shared" si="18"/>
        <v>16.690000000000001</v>
      </c>
    </row>
    <row r="133" spans="1:18">
      <c r="A133" s="168">
        <f t="shared" si="23"/>
        <v>123</v>
      </c>
      <c r="B133" s="168" t="s">
        <v>241</v>
      </c>
      <c r="C133" s="252" t="s">
        <v>327</v>
      </c>
      <c r="D133" s="441" t="s">
        <v>318</v>
      </c>
      <c r="E133" s="478">
        <v>18.68</v>
      </c>
      <c r="F133" s="478">
        <v>6.0000000000000005E-2</v>
      </c>
      <c r="G133" s="478">
        <v>-0.19</v>
      </c>
      <c r="H133" s="478">
        <v>0.39</v>
      </c>
      <c r="I133" s="478">
        <v>0.19</v>
      </c>
      <c r="J133" s="478">
        <v>0</v>
      </c>
      <c r="K133" s="478">
        <v>-0.01</v>
      </c>
      <c r="L133" s="478">
        <v>0.78</v>
      </c>
      <c r="M133" s="478">
        <v>0</v>
      </c>
      <c r="N133" s="478">
        <v>-0.3</v>
      </c>
      <c r="O133" s="478">
        <v>0</v>
      </c>
      <c r="P133" s="478">
        <v>-7.4060000000000003E-3</v>
      </c>
      <c r="Q133" s="439">
        <f t="shared" si="22"/>
        <v>19.592593999999998</v>
      </c>
      <c r="R133" s="439">
        <f t="shared" si="18"/>
        <v>18.68</v>
      </c>
    </row>
    <row r="134" spans="1:18">
      <c r="A134" s="168">
        <f t="shared" si="23"/>
        <v>124</v>
      </c>
      <c r="B134" s="168" t="s">
        <v>241</v>
      </c>
      <c r="C134" s="252" t="s">
        <v>327</v>
      </c>
      <c r="D134" s="441" t="s">
        <v>307</v>
      </c>
      <c r="E134" s="478">
        <v>24.63</v>
      </c>
      <c r="F134" s="478">
        <v>0.08</v>
      </c>
      <c r="G134" s="478">
        <v>-0.3</v>
      </c>
      <c r="H134" s="478">
        <v>0.62</v>
      </c>
      <c r="I134" s="478">
        <v>0.3</v>
      </c>
      <c r="J134" s="478">
        <v>0</v>
      </c>
      <c r="K134" s="478">
        <v>-0.02</v>
      </c>
      <c r="L134" s="478">
        <v>0.96</v>
      </c>
      <c r="M134" s="478">
        <v>0</v>
      </c>
      <c r="N134" s="478">
        <v>-0.38</v>
      </c>
      <c r="O134" s="478">
        <v>0</v>
      </c>
      <c r="P134" s="478">
        <v>-7.4060000000000003E-3</v>
      </c>
      <c r="Q134" s="439">
        <f t="shared" si="22"/>
        <v>25.882594000000001</v>
      </c>
      <c r="R134" s="439">
        <f t="shared" si="18"/>
        <v>24.63</v>
      </c>
    </row>
    <row r="135" spans="1:18">
      <c r="A135" s="168">
        <f t="shared" si="23"/>
        <v>125</v>
      </c>
      <c r="B135" s="168"/>
      <c r="C135" s="252"/>
      <c r="E135" s="478"/>
      <c r="F135" s="478"/>
      <c r="G135" s="478"/>
      <c r="H135" s="478"/>
      <c r="I135" s="478"/>
      <c r="J135" s="478"/>
      <c r="K135" s="478"/>
      <c r="L135" s="478"/>
      <c r="M135" s="478"/>
      <c r="N135" s="478"/>
      <c r="O135" s="478"/>
      <c r="P135" s="478"/>
      <c r="Q135" s="439"/>
      <c r="R135" s="439"/>
    </row>
    <row r="136" spans="1:18">
      <c r="A136" s="168">
        <f t="shared" si="23"/>
        <v>126</v>
      </c>
      <c r="B136" s="168" t="s">
        <v>241</v>
      </c>
      <c r="C136" s="252" t="s">
        <v>328</v>
      </c>
      <c r="D136" s="442" t="s">
        <v>318</v>
      </c>
      <c r="E136" s="478">
        <v>21.8</v>
      </c>
      <c r="F136" s="478">
        <v>6.0000000000000005E-2</v>
      </c>
      <c r="G136" s="478">
        <v>-0.19</v>
      </c>
      <c r="H136" s="478">
        <v>0.39</v>
      </c>
      <c r="I136" s="478">
        <v>0.19</v>
      </c>
      <c r="J136" s="478">
        <v>0</v>
      </c>
      <c r="K136" s="478">
        <v>-0.01</v>
      </c>
      <c r="L136" s="478">
        <v>0.85000000000000009</v>
      </c>
      <c r="M136" s="478">
        <v>0</v>
      </c>
      <c r="N136" s="478">
        <v>-0.33</v>
      </c>
      <c r="O136" s="478">
        <v>0</v>
      </c>
      <c r="P136" s="478">
        <v>-7.4060000000000003E-3</v>
      </c>
      <c r="Q136" s="439">
        <f>SUM(E136,F136:P136)</f>
        <v>22.752594000000002</v>
      </c>
      <c r="R136" s="439">
        <f t="shared" si="18"/>
        <v>21.8</v>
      </c>
    </row>
    <row r="137" spans="1:18">
      <c r="A137" s="168">
        <f t="shared" si="23"/>
        <v>127</v>
      </c>
      <c r="B137" s="168"/>
      <c r="C137" s="252"/>
      <c r="D137" s="442"/>
      <c r="E137" s="478"/>
      <c r="F137" s="478"/>
      <c r="G137" s="478"/>
      <c r="H137" s="478"/>
      <c r="I137" s="478"/>
      <c r="J137" s="478"/>
      <c r="K137" s="478"/>
      <c r="L137" s="478"/>
      <c r="M137" s="478"/>
      <c r="N137" s="478"/>
      <c r="O137" s="478"/>
      <c r="P137" s="478"/>
      <c r="Q137" s="439"/>
      <c r="R137" s="439"/>
    </row>
    <row r="138" spans="1:18">
      <c r="A138" s="168">
        <f t="shared" si="23"/>
        <v>128</v>
      </c>
      <c r="B138" s="168" t="s">
        <v>241</v>
      </c>
      <c r="C138" s="252" t="s">
        <v>672</v>
      </c>
      <c r="D138" s="441" t="s">
        <v>680</v>
      </c>
      <c r="E138" s="478">
        <v>12.31</v>
      </c>
      <c r="F138" s="478">
        <v>0.05</v>
      </c>
      <c r="G138" s="478">
        <v>-0.03</v>
      </c>
      <c r="H138" s="478">
        <v>7.0000000000000007E-2</v>
      </c>
      <c r="I138" s="478">
        <v>0.03</v>
      </c>
      <c r="J138" s="478">
        <v>0</v>
      </c>
      <c r="K138" s="478">
        <v>0</v>
      </c>
      <c r="L138" s="478">
        <v>0.77</v>
      </c>
      <c r="M138" s="478">
        <v>0</v>
      </c>
      <c r="N138" s="478">
        <v>-0.3</v>
      </c>
      <c r="O138" s="478">
        <v>0</v>
      </c>
      <c r="P138" s="478">
        <v>-7.4060000000000003E-3</v>
      </c>
      <c r="Q138" s="439">
        <f t="shared" ref="Q138:Q146" si="24">SUM(E138,F138:P138)</f>
        <v>12.892594000000001</v>
      </c>
      <c r="R138" s="439">
        <f t="shared" si="18"/>
        <v>12.31</v>
      </c>
    </row>
    <row r="139" spans="1:18">
      <c r="A139" s="168">
        <f t="shared" si="23"/>
        <v>129</v>
      </c>
      <c r="B139" s="168" t="s">
        <v>241</v>
      </c>
      <c r="C139" s="252" t="s">
        <v>672</v>
      </c>
      <c r="D139" s="441" t="s">
        <v>681</v>
      </c>
      <c r="E139" s="478">
        <v>13.42</v>
      </c>
      <c r="F139" s="478">
        <v>0.05</v>
      </c>
      <c r="G139" s="478">
        <v>-0.06</v>
      </c>
      <c r="H139" s="478">
        <v>0.12</v>
      </c>
      <c r="I139" s="478">
        <v>0.06</v>
      </c>
      <c r="J139" s="478">
        <v>0</v>
      </c>
      <c r="K139" s="478">
        <v>0</v>
      </c>
      <c r="L139" s="478">
        <v>0.8</v>
      </c>
      <c r="M139" s="478">
        <v>0</v>
      </c>
      <c r="N139" s="478">
        <v>-0.31</v>
      </c>
      <c r="O139" s="478">
        <v>0</v>
      </c>
      <c r="P139" s="478">
        <v>-7.4060000000000003E-3</v>
      </c>
      <c r="Q139" s="439">
        <f t="shared" si="24"/>
        <v>14.072594</v>
      </c>
      <c r="R139" s="439">
        <f t="shared" si="18"/>
        <v>13.42</v>
      </c>
    </row>
    <row r="140" spans="1:18">
      <c r="A140" s="168">
        <f t="shared" si="23"/>
        <v>130</v>
      </c>
      <c r="B140" s="168" t="s">
        <v>241</v>
      </c>
      <c r="C140" s="252" t="s">
        <v>672</v>
      </c>
      <c r="D140" s="441" t="s">
        <v>682</v>
      </c>
      <c r="E140" s="478">
        <v>14.54</v>
      </c>
      <c r="F140" s="478">
        <v>6.0000000000000005E-2</v>
      </c>
      <c r="G140" s="478">
        <v>-0.08</v>
      </c>
      <c r="H140" s="478">
        <v>0.16</v>
      </c>
      <c r="I140" s="478">
        <v>0.08</v>
      </c>
      <c r="J140" s="478">
        <v>0</v>
      </c>
      <c r="K140" s="478">
        <v>0</v>
      </c>
      <c r="L140" s="478">
        <v>0.83000000000000007</v>
      </c>
      <c r="M140" s="478">
        <v>0</v>
      </c>
      <c r="N140" s="478">
        <v>-0.32</v>
      </c>
      <c r="O140" s="478">
        <v>0</v>
      </c>
      <c r="P140" s="478">
        <v>-7.4060000000000003E-3</v>
      </c>
      <c r="Q140" s="439">
        <f t="shared" si="24"/>
        <v>15.262594</v>
      </c>
      <c r="R140" s="439">
        <f t="shared" si="18"/>
        <v>14.54</v>
      </c>
    </row>
    <row r="141" spans="1:18">
      <c r="A141" s="168">
        <f t="shared" si="23"/>
        <v>131</v>
      </c>
      <c r="B141" s="168" t="s">
        <v>241</v>
      </c>
      <c r="C141" s="252" t="s">
        <v>672</v>
      </c>
      <c r="D141" s="441" t="s">
        <v>683</v>
      </c>
      <c r="E141" s="478">
        <v>15.66</v>
      </c>
      <c r="F141" s="478">
        <v>6.0000000000000005E-2</v>
      </c>
      <c r="G141" s="478">
        <v>-0.1</v>
      </c>
      <c r="H141" s="478">
        <v>0.21</v>
      </c>
      <c r="I141" s="478">
        <v>0.1</v>
      </c>
      <c r="J141" s="478">
        <v>0</v>
      </c>
      <c r="K141" s="478">
        <v>-0.01</v>
      </c>
      <c r="L141" s="478">
        <v>0.86</v>
      </c>
      <c r="M141" s="478">
        <v>0</v>
      </c>
      <c r="N141" s="478">
        <v>-0.34</v>
      </c>
      <c r="O141" s="478">
        <v>0</v>
      </c>
      <c r="P141" s="478">
        <v>-7.4060000000000003E-3</v>
      </c>
      <c r="Q141" s="439">
        <f t="shared" si="24"/>
        <v>16.432594000000002</v>
      </c>
      <c r="R141" s="439">
        <f t="shared" si="18"/>
        <v>15.66</v>
      </c>
    </row>
    <row r="142" spans="1:18">
      <c r="A142" s="168">
        <f t="shared" si="23"/>
        <v>132</v>
      </c>
      <c r="B142" s="168" t="s">
        <v>241</v>
      </c>
      <c r="C142" s="252" t="s">
        <v>672</v>
      </c>
      <c r="D142" s="441" t="s">
        <v>673</v>
      </c>
      <c r="E142" s="478">
        <v>16.77</v>
      </c>
      <c r="F142" s="478">
        <v>6.0000000000000005E-2</v>
      </c>
      <c r="G142" s="478">
        <v>-0.13</v>
      </c>
      <c r="H142" s="478">
        <v>0.26</v>
      </c>
      <c r="I142" s="478">
        <v>0.12</v>
      </c>
      <c r="J142" s="478">
        <v>0</v>
      </c>
      <c r="K142" s="478">
        <v>-0.01</v>
      </c>
      <c r="L142" s="478">
        <v>0.8899999999999999</v>
      </c>
      <c r="M142" s="478">
        <v>0</v>
      </c>
      <c r="N142" s="478">
        <v>-0.35</v>
      </c>
      <c r="O142" s="478">
        <v>0</v>
      </c>
      <c r="P142" s="478">
        <v>-7.4060000000000003E-3</v>
      </c>
      <c r="Q142" s="439">
        <f t="shared" si="24"/>
        <v>17.602594</v>
      </c>
      <c r="R142" s="439">
        <f t="shared" si="18"/>
        <v>16.77</v>
      </c>
    </row>
    <row r="143" spans="1:18">
      <c r="A143" s="168">
        <f t="shared" si="23"/>
        <v>133</v>
      </c>
      <c r="B143" s="168" t="s">
        <v>241</v>
      </c>
      <c r="C143" s="252" t="s">
        <v>672</v>
      </c>
      <c r="D143" s="441" t="s">
        <v>674</v>
      </c>
      <c r="E143" s="478">
        <v>17.89</v>
      </c>
      <c r="F143" s="478">
        <v>6.0000000000000005E-2</v>
      </c>
      <c r="G143" s="478">
        <v>-0.15</v>
      </c>
      <c r="H143" s="478">
        <v>0.3</v>
      </c>
      <c r="I143" s="478">
        <v>0.15</v>
      </c>
      <c r="J143" s="478">
        <v>0</v>
      </c>
      <c r="K143" s="478">
        <v>-0.01</v>
      </c>
      <c r="L143" s="478">
        <v>0.92999999999999994</v>
      </c>
      <c r="M143" s="478">
        <v>0</v>
      </c>
      <c r="N143" s="478">
        <v>-0.36</v>
      </c>
      <c r="O143" s="478">
        <v>0</v>
      </c>
      <c r="P143" s="478">
        <v>-7.4060000000000003E-3</v>
      </c>
      <c r="Q143" s="439">
        <f t="shared" si="24"/>
        <v>18.802593999999999</v>
      </c>
      <c r="R143" s="439">
        <f t="shared" si="18"/>
        <v>17.89</v>
      </c>
    </row>
    <row r="144" spans="1:18">
      <c r="A144" s="168">
        <f t="shared" si="23"/>
        <v>134</v>
      </c>
      <c r="B144" s="168" t="s">
        <v>241</v>
      </c>
      <c r="C144" s="252" t="s">
        <v>672</v>
      </c>
      <c r="D144" s="441" t="s">
        <v>675</v>
      </c>
      <c r="E144" s="478">
        <v>19</v>
      </c>
      <c r="F144" s="478">
        <v>6.9999999999999993E-2</v>
      </c>
      <c r="G144" s="478">
        <v>-0.17</v>
      </c>
      <c r="H144" s="478">
        <v>0.35</v>
      </c>
      <c r="I144" s="478">
        <v>0.17</v>
      </c>
      <c r="J144" s="478">
        <v>0</v>
      </c>
      <c r="K144" s="478">
        <v>-0.01</v>
      </c>
      <c r="L144" s="478">
        <v>0.96</v>
      </c>
      <c r="M144" s="478">
        <v>0</v>
      </c>
      <c r="N144" s="478">
        <v>-0.37</v>
      </c>
      <c r="O144" s="478">
        <v>0</v>
      </c>
      <c r="P144" s="478">
        <v>-7.4060000000000003E-3</v>
      </c>
      <c r="Q144" s="439">
        <f t="shared" si="24"/>
        <v>19.992594</v>
      </c>
      <c r="R144" s="439">
        <f t="shared" si="18"/>
        <v>19</v>
      </c>
    </row>
    <row r="145" spans="1:18">
      <c r="A145" s="168">
        <f t="shared" si="23"/>
        <v>135</v>
      </c>
      <c r="B145" s="168" t="s">
        <v>241</v>
      </c>
      <c r="C145" s="252" t="s">
        <v>672</v>
      </c>
      <c r="D145" s="441" t="s">
        <v>676</v>
      </c>
      <c r="E145" s="478">
        <v>20.12</v>
      </c>
      <c r="F145" s="478">
        <v>6.9999999999999993E-2</v>
      </c>
      <c r="G145" s="478">
        <v>-0.19</v>
      </c>
      <c r="H145" s="478">
        <v>0.39</v>
      </c>
      <c r="I145" s="478">
        <v>0.19</v>
      </c>
      <c r="J145" s="478">
        <v>0</v>
      </c>
      <c r="K145" s="478">
        <v>-0.01</v>
      </c>
      <c r="L145" s="478">
        <v>0.99</v>
      </c>
      <c r="M145" s="478">
        <v>0</v>
      </c>
      <c r="N145" s="478">
        <v>-0.39</v>
      </c>
      <c r="O145" s="478">
        <v>0</v>
      </c>
      <c r="P145" s="478">
        <v>-7.4060000000000003E-3</v>
      </c>
      <c r="Q145" s="439">
        <f t="shared" si="24"/>
        <v>21.162593999999999</v>
      </c>
      <c r="R145" s="439">
        <f t="shared" si="18"/>
        <v>20.12</v>
      </c>
    </row>
    <row r="146" spans="1:18">
      <c r="A146" s="168">
        <f t="shared" si="23"/>
        <v>136</v>
      </c>
      <c r="B146" s="168" t="s">
        <v>241</v>
      </c>
      <c r="C146" s="252" t="s">
        <v>672</v>
      </c>
      <c r="D146" s="441" t="s">
        <v>677</v>
      </c>
      <c r="E146" s="478">
        <v>21.24</v>
      </c>
      <c r="F146" s="478">
        <v>0.08</v>
      </c>
      <c r="G146" s="478">
        <v>-0.22</v>
      </c>
      <c r="H146" s="478">
        <v>0.44</v>
      </c>
      <c r="I146" s="478">
        <v>0.21</v>
      </c>
      <c r="J146" s="478">
        <v>0</v>
      </c>
      <c r="K146" s="478">
        <v>-0.01</v>
      </c>
      <c r="L146" s="478">
        <v>1.02</v>
      </c>
      <c r="M146" s="478">
        <v>0</v>
      </c>
      <c r="N146" s="478">
        <v>-0.4</v>
      </c>
      <c r="O146" s="478">
        <v>0</v>
      </c>
      <c r="P146" s="478">
        <v>-7.4060000000000003E-3</v>
      </c>
      <c r="Q146" s="439">
        <f t="shared" si="24"/>
        <v>22.352594</v>
      </c>
      <c r="R146" s="439">
        <f t="shared" si="18"/>
        <v>21.24</v>
      </c>
    </row>
    <row r="147" spans="1:18">
      <c r="A147" s="168">
        <f t="shared" si="23"/>
        <v>137</v>
      </c>
      <c r="B147" s="168"/>
      <c r="C147" s="252"/>
      <c r="D147" s="442"/>
      <c r="E147" s="478"/>
      <c r="F147" s="478"/>
      <c r="G147" s="478"/>
      <c r="H147" s="478"/>
      <c r="I147" s="478"/>
      <c r="J147" s="478"/>
      <c r="K147" s="478"/>
      <c r="L147" s="478"/>
      <c r="M147" s="478"/>
      <c r="N147" s="478"/>
      <c r="O147" s="478"/>
      <c r="P147" s="478"/>
      <c r="Q147" s="439"/>
      <c r="R147" s="439"/>
    </row>
    <row r="148" spans="1:18">
      <c r="A148" s="168">
        <f t="shared" si="23"/>
        <v>138</v>
      </c>
      <c r="B148" s="168">
        <v>55</v>
      </c>
      <c r="C148" s="251" t="s">
        <v>329</v>
      </c>
      <c r="D148" s="441" t="s">
        <v>678</v>
      </c>
      <c r="E148" s="478">
        <v>5.93</v>
      </c>
      <c r="F148" s="478">
        <v>0</v>
      </c>
      <c r="G148" s="478">
        <v>0</v>
      </c>
      <c r="H148" s="478">
        <v>0</v>
      </c>
      <c r="I148" s="478">
        <v>0</v>
      </c>
      <c r="J148" s="478">
        <v>0</v>
      </c>
      <c r="K148" s="478">
        <v>0</v>
      </c>
      <c r="L148" s="478">
        <v>0.65</v>
      </c>
      <c r="M148" s="478">
        <v>0</v>
      </c>
      <c r="N148" s="478">
        <v>-0.25</v>
      </c>
      <c r="O148" s="478">
        <v>0</v>
      </c>
      <c r="P148" s="478">
        <v>-7.4060000000000003E-3</v>
      </c>
      <c r="Q148" s="439">
        <f>SUM(E148,F148:P148)</f>
        <v>6.3225940000000005</v>
      </c>
      <c r="R148" s="439">
        <f>E148+M148+O148</f>
        <v>5.93</v>
      </c>
    </row>
    <row r="149" spans="1:18">
      <c r="A149" s="168">
        <f t="shared" si="23"/>
        <v>139</v>
      </c>
      <c r="B149" s="168">
        <v>55</v>
      </c>
      <c r="C149" s="251" t="s">
        <v>329</v>
      </c>
      <c r="D149" s="441" t="s">
        <v>679</v>
      </c>
      <c r="E149" s="478">
        <v>9.75</v>
      </c>
      <c r="F149" s="478">
        <v>0</v>
      </c>
      <c r="G149" s="478">
        <v>0</v>
      </c>
      <c r="H149" s="478">
        <v>0</v>
      </c>
      <c r="I149" s="478">
        <v>0</v>
      </c>
      <c r="J149" s="478">
        <v>0</v>
      </c>
      <c r="K149" s="478">
        <v>0</v>
      </c>
      <c r="L149" s="478">
        <v>1.29</v>
      </c>
      <c r="M149" s="478">
        <v>0</v>
      </c>
      <c r="N149" s="478">
        <v>-0.5</v>
      </c>
      <c r="O149" s="478">
        <v>0</v>
      </c>
      <c r="P149" s="478">
        <v>-7.4060000000000003E-3</v>
      </c>
      <c r="Q149" s="439">
        <f>SUM(E149,F149:P149)</f>
        <v>10.532594</v>
      </c>
      <c r="R149" s="439">
        <f t="shared" si="18"/>
        <v>9.75</v>
      </c>
    </row>
    <row r="150" spans="1:18">
      <c r="A150" s="168">
        <f t="shared" si="23"/>
        <v>140</v>
      </c>
      <c r="B150" s="168"/>
      <c r="E150" s="479"/>
      <c r="F150" s="479"/>
      <c r="G150" s="479"/>
      <c r="H150" s="479"/>
      <c r="I150" s="479"/>
      <c r="J150" s="479"/>
      <c r="K150" s="479"/>
      <c r="L150" s="479"/>
      <c r="M150" s="479"/>
      <c r="N150" s="479"/>
      <c r="O150" s="479"/>
      <c r="P150" s="479"/>
    </row>
    <row r="151" spans="1:18">
      <c r="A151" s="168">
        <f t="shared" si="23"/>
        <v>141</v>
      </c>
      <c r="B151" s="168">
        <v>57</v>
      </c>
      <c r="C151" s="221" t="s">
        <v>330</v>
      </c>
      <c r="D151" s="442" t="s">
        <v>331</v>
      </c>
      <c r="E151" s="644">
        <v>3.9269999999999999E-2</v>
      </c>
      <c r="F151" s="644">
        <v>1.5000000000000001E-4</v>
      </c>
      <c r="G151" s="644">
        <v>-1.1299999999999999E-3</v>
      </c>
      <c r="H151" s="644">
        <v>2.3E-3</v>
      </c>
      <c r="I151" s="644">
        <v>1.1100000000000001E-3</v>
      </c>
      <c r="J151" s="644">
        <v>0</v>
      </c>
      <c r="K151" s="644">
        <v>-6.0000000000000002E-5</v>
      </c>
      <c r="L151" s="644">
        <v>1.0899999999999998E-3</v>
      </c>
      <c r="M151" s="644">
        <v>0</v>
      </c>
      <c r="N151" s="644">
        <v>-4.2000000000000002E-4</v>
      </c>
      <c r="O151" s="644">
        <v>0</v>
      </c>
      <c r="P151" s="644">
        <v>0</v>
      </c>
      <c r="Q151" s="439">
        <f>SUM(E151,F151:P151)</f>
        <v>4.2310000000000007E-2</v>
      </c>
      <c r="R151" s="439">
        <f t="shared" si="18"/>
        <v>3.9269999999999999E-2</v>
      </c>
    </row>
    <row r="152" spans="1:18">
      <c r="A152" s="168">
        <f t="shared" si="23"/>
        <v>142</v>
      </c>
      <c r="B152" s="168">
        <v>57</v>
      </c>
      <c r="C152" s="221" t="s">
        <v>330</v>
      </c>
      <c r="D152" s="441" t="s">
        <v>332</v>
      </c>
      <c r="E152" s="478" t="s">
        <v>685</v>
      </c>
      <c r="F152" s="478" t="s">
        <v>685</v>
      </c>
      <c r="G152" s="478" t="s">
        <v>685</v>
      </c>
      <c r="H152" s="478" t="s">
        <v>685</v>
      </c>
      <c r="I152" s="478" t="s">
        <v>685</v>
      </c>
      <c r="J152" s="478" t="s">
        <v>685</v>
      </c>
      <c r="K152" s="478" t="s">
        <v>685</v>
      </c>
      <c r="L152" s="478" t="s">
        <v>685</v>
      </c>
      <c r="M152" s="478" t="s">
        <v>685</v>
      </c>
      <c r="N152" s="478" t="s">
        <v>685</v>
      </c>
      <c r="O152" s="478" t="s">
        <v>685</v>
      </c>
      <c r="P152" s="478" t="s">
        <v>685</v>
      </c>
      <c r="Q152" s="438" t="s">
        <v>685</v>
      </c>
      <c r="R152" s="438" t="s">
        <v>685</v>
      </c>
    </row>
    <row r="153" spans="1:18">
      <c r="A153" s="168">
        <f t="shared" si="23"/>
        <v>143</v>
      </c>
      <c r="B153" s="168"/>
      <c r="E153" s="479"/>
      <c r="F153" s="479"/>
      <c r="G153" s="479"/>
      <c r="H153" s="479"/>
      <c r="I153" s="479"/>
      <c r="J153" s="479"/>
      <c r="K153" s="479"/>
      <c r="L153" s="479"/>
      <c r="M153" s="479"/>
      <c r="N153" s="479"/>
      <c r="O153" s="479"/>
      <c r="P153" s="479"/>
    </row>
    <row r="154" spans="1:18">
      <c r="A154" s="168">
        <f t="shared" si="23"/>
        <v>144</v>
      </c>
      <c r="B154" s="168" t="s">
        <v>240</v>
      </c>
      <c r="C154" s="221" t="s">
        <v>333</v>
      </c>
      <c r="D154" s="441" t="s">
        <v>315</v>
      </c>
      <c r="E154" s="478">
        <v>11.53</v>
      </c>
      <c r="F154" s="478">
        <v>0.03</v>
      </c>
      <c r="G154" s="478">
        <v>-0.05</v>
      </c>
      <c r="H154" s="478">
        <v>0.11</v>
      </c>
      <c r="I154" s="478">
        <v>0.05</v>
      </c>
      <c r="J154" s="478">
        <v>0</v>
      </c>
      <c r="K154" s="478">
        <v>0</v>
      </c>
      <c r="L154" s="478">
        <v>0.56000000000000005</v>
      </c>
      <c r="M154" s="478">
        <v>0</v>
      </c>
      <c r="N154" s="478">
        <v>-0.22</v>
      </c>
      <c r="O154" s="478">
        <v>0</v>
      </c>
      <c r="P154" s="478">
        <v>-7.4060000000000003E-3</v>
      </c>
      <c r="Q154" s="439">
        <f t="shared" ref="Q154:Q159" si="25">SUM(E154,F154:P154)</f>
        <v>12.002593999999998</v>
      </c>
      <c r="R154" s="439">
        <f t="shared" ref="R154:R159" si="26">E154+M154+O154</f>
        <v>11.53</v>
      </c>
    </row>
    <row r="155" spans="1:18">
      <c r="A155" s="168">
        <f t="shared" si="23"/>
        <v>145</v>
      </c>
      <c r="B155" s="168" t="s">
        <v>240</v>
      </c>
      <c r="C155" s="221" t="s">
        <v>333</v>
      </c>
      <c r="D155" s="441" t="s">
        <v>305</v>
      </c>
      <c r="E155" s="478">
        <v>12.72</v>
      </c>
      <c r="F155" s="478">
        <v>0.04</v>
      </c>
      <c r="G155" s="478">
        <v>-0.08</v>
      </c>
      <c r="H155" s="478">
        <v>0.15</v>
      </c>
      <c r="I155" s="478">
        <v>0.08</v>
      </c>
      <c r="J155" s="478">
        <v>0</v>
      </c>
      <c r="K155" s="478">
        <v>0</v>
      </c>
      <c r="L155" s="478">
        <v>0.59000000000000008</v>
      </c>
      <c r="M155" s="478">
        <v>0</v>
      </c>
      <c r="N155" s="478">
        <v>-0.23</v>
      </c>
      <c r="O155" s="478">
        <v>0</v>
      </c>
      <c r="P155" s="478">
        <v>-7.4060000000000003E-3</v>
      </c>
      <c r="Q155" s="439">
        <f t="shared" si="25"/>
        <v>13.262594</v>
      </c>
      <c r="R155" s="439">
        <f t="shared" si="26"/>
        <v>12.72</v>
      </c>
    </row>
    <row r="156" spans="1:18">
      <c r="A156" s="168">
        <f t="shared" si="23"/>
        <v>146</v>
      </c>
      <c r="B156" s="168" t="s">
        <v>240</v>
      </c>
      <c r="C156" s="221" t="s">
        <v>333</v>
      </c>
      <c r="D156" s="441" t="s">
        <v>316</v>
      </c>
      <c r="E156" s="478">
        <v>14.71</v>
      </c>
      <c r="F156" s="478">
        <v>0.05</v>
      </c>
      <c r="G156" s="478">
        <v>-0.11</v>
      </c>
      <c r="H156" s="478">
        <v>0.23</v>
      </c>
      <c r="I156" s="478">
        <v>0.11</v>
      </c>
      <c r="J156" s="478">
        <v>0</v>
      </c>
      <c r="K156" s="478">
        <v>-0.01</v>
      </c>
      <c r="L156" s="478">
        <v>0.65</v>
      </c>
      <c r="M156" s="478">
        <v>0</v>
      </c>
      <c r="N156" s="478">
        <v>-0.26</v>
      </c>
      <c r="O156" s="478">
        <v>0</v>
      </c>
      <c r="P156" s="478">
        <v>-7.4060000000000003E-3</v>
      </c>
      <c r="Q156" s="439">
        <f t="shared" si="25"/>
        <v>15.362594000000003</v>
      </c>
      <c r="R156" s="439">
        <f t="shared" si="26"/>
        <v>14.71</v>
      </c>
    </row>
    <row r="157" spans="1:18">
      <c r="A157" s="168">
        <f t="shared" si="23"/>
        <v>147</v>
      </c>
      <c r="B157" s="168" t="s">
        <v>240</v>
      </c>
      <c r="C157" s="221" t="s">
        <v>333</v>
      </c>
      <c r="D157" s="441" t="s">
        <v>317</v>
      </c>
      <c r="E157" s="478">
        <v>16.690000000000001</v>
      </c>
      <c r="F157" s="478">
        <v>0.05</v>
      </c>
      <c r="G157" s="478">
        <v>-0.15</v>
      </c>
      <c r="H157" s="478">
        <v>0.31</v>
      </c>
      <c r="I157" s="478">
        <v>0.15</v>
      </c>
      <c r="J157" s="478">
        <v>0</v>
      </c>
      <c r="K157" s="478">
        <v>-0.01</v>
      </c>
      <c r="L157" s="478">
        <v>0.72</v>
      </c>
      <c r="M157" s="478">
        <v>0</v>
      </c>
      <c r="N157" s="478">
        <v>-0.28000000000000003</v>
      </c>
      <c r="O157" s="478">
        <v>0</v>
      </c>
      <c r="P157" s="478">
        <v>-7.4060000000000003E-3</v>
      </c>
      <c r="Q157" s="439">
        <f t="shared" si="25"/>
        <v>17.472593999999997</v>
      </c>
      <c r="R157" s="439">
        <f t="shared" si="26"/>
        <v>16.690000000000001</v>
      </c>
    </row>
    <row r="158" spans="1:18">
      <c r="A158" s="168">
        <f t="shared" si="23"/>
        <v>148</v>
      </c>
      <c r="B158" s="168" t="s">
        <v>240</v>
      </c>
      <c r="C158" s="221" t="s">
        <v>333</v>
      </c>
      <c r="D158" s="441" t="s">
        <v>318</v>
      </c>
      <c r="E158" s="478">
        <v>18.68</v>
      </c>
      <c r="F158" s="478">
        <v>6.0000000000000005E-2</v>
      </c>
      <c r="G158" s="478">
        <v>-0.19</v>
      </c>
      <c r="H158" s="478">
        <v>0.39</v>
      </c>
      <c r="I158" s="478">
        <v>0.19</v>
      </c>
      <c r="J158" s="478">
        <v>0</v>
      </c>
      <c r="K158" s="478">
        <v>-0.01</v>
      </c>
      <c r="L158" s="478">
        <v>0.78</v>
      </c>
      <c r="M158" s="478">
        <v>0</v>
      </c>
      <c r="N158" s="478">
        <v>-0.3</v>
      </c>
      <c r="O158" s="478">
        <v>0</v>
      </c>
      <c r="P158" s="478">
        <v>-7.4060000000000003E-3</v>
      </c>
      <c r="Q158" s="439">
        <f t="shared" si="25"/>
        <v>19.592593999999998</v>
      </c>
      <c r="R158" s="439">
        <f t="shared" si="26"/>
        <v>18.68</v>
      </c>
    </row>
    <row r="159" spans="1:18">
      <c r="A159" s="168">
        <f t="shared" si="23"/>
        <v>149</v>
      </c>
      <c r="B159" s="168" t="s">
        <v>240</v>
      </c>
      <c r="C159" s="221" t="s">
        <v>333</v>
      </c>
      <c r="D159" s="441" t="s">
        <v>307</v>
      </c>
      <c r="E159" s="478">
        <v>24.63</v>
      </c>
      <c r="F159" s="478">
        <v>0.08</v>
      </c>
      <c r="G159" s="478">
        <v>-0.3</v>
      </c>
      <c r="H159" s="478">
        <v>0.62</v>
      </c>
      <c r="I159" s="478">
        <v>0.3</v>
      </c>
      <c r="J159" s="478">
        <v>0</v>
      </c>
      <c r="K159" s="478">
        <v>-0.02</v>
      </c>
      <c r="L159" s="478">
        <v>0.96</v>
      </c>
      <c r="M159" s="478">
        <v>0</v>
      </c>
      <c r="N159" s="478">
        <v>-0.38</v>
      </c>
      <c r="O159" s="478">
        <v>0</v>
      </c>
      <c r="P159" s="478">
        <v>-7.4060000000000003E-3</v>
      </c>
      <c r="Q159" s="439">
        <f t="shared" si="25"/>
        <v>25.882594000000001</v>
      </c>
      <c r="R159" s="439">
        <f t="shared" si="26"/>
        <v>24.63</v>
      </c>
    </row>
    <row r="160" spans="1:18">
      <c r="A160" s="168">
        <f t="shared" si="23"/>
        <v>150</v>
      </c>
      <c r="B160" s="168"/>
      <c r="E160" s="478"/>
      <c r="F160" s="478"/>
      <c r="G160" s="478"/>
      <c r="H160" s="478"/>
      <c r="I160" s="478"/>
      <c r="J160" s="478"/>
      <c r="K160" s="478"/>
      <c r="L160" s="478"/>
      <c r="M160" s="478"/>
      <c r="N160" s="478"/>
      <c r="O160" s="478"/>
      <c r="P160" s="478"/>
      <c r="Q160" s="439"/>
      <c r="R160" s="439"/>
    </row>
    <row r="161" spans="1:18">
      <c r="A161" s="168">
        <f t="shared" si="23"/>
        <v>151</v>
      </c>
      <c r="B161" s="168" t="s">
        <v>240</v>
      </c>
      <c r="C161" s="221" t="s">
        <v>334</v>
      </c>
      <c r="D161" s="441" t="s">
        <v>306</v>
      </c>
      <c r="E161" s="478">
        <v>18.64</v>
      </c>
      <c r="F161" s="478">
        <v>0.05</v>
      </c>
      <c r="G161" s="478">
        <v>-0.13</v>
      </c>
      <c r="H161" s="478">
        <v>0.27</v>
      </c>
      <c r="I161" s="478">
        <v>0.13</v>
      </c>
      <c r="J161" s="478">
        <v>0</v>
      </c>
      <c r="K161" s="478">
        <v>-0.01</v>
      </c>
      <c r="L161" s="478">
        <v>0.74</v>
      </c>
      <c r="M161" s="478">
        <v>0</v>
      </c>
      <c r="N161" s="478">
        <v>-0.28999999999999998</v>
      </c>
      <c r="O161" s="478">
        <v>0</v>
      </c>
      <c r="P161" s="478">
        <v>-7.4060000000000003E-3</v>
      </c>
      <c r="Q161" s="439">
        <f>SUM(E161,F161:P161)</f>
        <v>19.392593999999999</v>
      </c>
      <c r="R161" s="439">
        <f>E161+M161+O161</f>
        <v>18.64</v>
      </c>
    </row>
    <row r="162" spans="1:18">
      <c r="A162" s="168">
        <f t="shared" si="23"/>
        <v>152</v>
      </c>
      <c r="B162" s="168" t="s">
        <v>240</v>
      </c>
      <c r="C162" s="221" t="s">
        <v>334</v>
      </c>
      <c r="D162" s="441" t="s">
        <v>318</v>
      </c>
      <c r="E162" s="478">
        <v>21.8</v>
      </c>
      <c r="F162" s="478">
        <v>6.0000000000000005E-2</v>
      </c>
      <c r="G162" s="478">
        <v>-0.19</v>
      </c>
      <c r="H162" s="478">
        <v>0.39</v>
      </c>
      <c r="I162" s="478">
        <v>0.19</v>
      </c>
      <c r="J162" s="478">
        <v>0</v>
      </c>
      <c r="K162" s="478">
        <v>-0.01</v>
      </c>
      <c r="L162" s="478">
        <v>0.85000000000000009</v>
      </c>
      <c r="M162" s="478">
        <v>0</v>
      </c>
      <c r="N162" s="478">
        <v>-0.33</v>
      </c>
      <c r="O162" s="478">
        <v>0</v>
      </c>
      <c r="P162" s="478">
        <v>-7.4060000000000003E-3</v>
      </c>
      <c r="Q162" s="439">
        <f>SUM(E162,F162:P162)</f>
        <v>22.752594000000002</v>
      </c>
      <c r="R162" s="439">
        <f>E162+M162+O162</f>
        <v>21.8</v>
      </c>
    </row>
    <row r="163" spans="1:18">
      <c r="A163" s="168">
        <f t="shared" si="23"/>
        <v>153</v>
      </c>
      <c r="B163" s="168" t="s">
        <v>240</v>
      </c>
      <c r="C163" s="221" t="s">
        <v>334</v>
      </c>
      <c r="D163" s="441" t="s">
        <v>307</v>
      </c>
      <c r="E163" s="478">
        <v>28.12</v>
      </c>
      <c r="F163" s="478">
        <v>0.08</v>
      </c>
      <c r="G163" s="478">
        <v>-0.3</v>
      </c>
      <c r="H163" s="478">
        <v>0.62</v>
      </c>
      <c r="I163" s="478">
        <v>0.3</v>
      </c>
      <c r="J163" s="478">
        <v>0</v>
      </c>
      <c r="K163" s="478">
        <v>-0.02</v>
      </c>
      <c r="L163" s="478">
        <v>1.06</v>
      </c>
      <c r="M163" s="478">
        <v>0</v>
      </c>
      <c r="N163" s="478">
        <v>-0.41</v>
      </c>
      <c r="O163" s="478">
        <v>0</v>
      </c>
      <c r="P163" s="478">
        <v>-7.4060000000000003E-3</v>
      </c>
      <c r="Q163" s="439">
        <f>SUM(E163,F163:P163)</f>
        <v>29.442594</v>
      </c>
      <c r="R163" s="439">
        <f>E163+M163+O163</f>
        <v>28.12</v>
      </c>
    </row>
    <row r="164" spans="1:18">
      <c r="A164" s="168">
        <f t="shared" si="23"/>
        <v>154</v>
      </c>
      <c r="B164" s="168" t="s">
        <v>240</v>
      </c>
      <c r="C164" s="221" t="s">
        <v>334</v>
      </c>
      <c r="D164" s="441" t="s">
        <v>321</v>
      </c>
      <c r="E164" s="478">
        <v>53.4</v>
      </c>
      <c r="F164" s="478">
        <v>0.16999999999999998</v>
      </c>
      <c r="G164" s="478">
        <v>-0.76</v>
      </c>
      <c r="H164" s="478">
        <v>1.55</v>
      </c>
      <c r="I164" s="478">
        <v>0.75</v>
      </c>
      <c r="J164" s="478">
        <v>0</v>
      </c>
      <c r="K164" s="478">
        <v>-0.04</v>
      </c>
      <c r="L164" s="478">
        <v>1.9100000000000001</v>
      </c>
      <c r="M164" s="478">
        <v>0</v>
      </c>
      <c r="N164" s="478">
        <v>-0.74</v>
      </c>
      <c r="O164" s="478">
        <v>0</v>
      </c>
      <c r="P164" s="478">
        <v>-7.4060000000000003E-3</v>
      </c>
      <c r="Q164" s="439">
        <f>SUM(E164,F164:P164)</f>
        <v>56.232593999999999</v>
      </c>
      <c r="R164" s="439">
        <f>E164+M164+O164</f>
        <v>53.4</v>
      </c>
    </row>
    <row r="165" spans="1:18">
      <c r="A165" s="168">
        <f t="shared" si="23"/>
        <v>155</v>
      </c>
      <c r="B165" s="168"/>
      <c r="E165" s="478"/>
      <c r="F165" s="478"/>
      <c r="G165" s="478"/>
      <c r="H165" s="478"/>
      <c r="I165" s="478"/>
      <c r="J165" s="478"/>
      <c r="K165" s="478"/>
      <c r="L165" s="478"/>
      <c r="M165" s="478"/>
      <c r="N165" s="478"/>
      <c r="O165" s="478"/>
      <c r="P165" s="478"/>
      <c r="Q165" s="439"/>
      <c r="R165" s="439"/>
    </row>
    <row r="166" spans="1:18">
      <c r="A166" s="168">
        <f t="shared" si="23"/>
        <v>156</v>
      </c>
      <c r="B166" s="168" t="s">
        <v>240</v>
      </c>
      <c r="C166" s="221" t="s">
        <v>335</v>
      </c>
      <c r="D166" s="441" t="s">
        <v>305</v>
      </c>
      <c r="E166" s="478">
        <v>12.72</v>
      </c>
      <c r="F166" s="478">
        <v>0.04</v>
      </c>
      <c r="G166" s="478">
        <v>-0.08</v>
      </c>
      <c r="H166" s="478">
        <v>0.15</v>
      </c>
      <c r="I166" s="478">
        <v>0.08</v>
      </c>
      <c r="J166" s="478">
        <v>0</v>
      </c>
      <c r="K166" s="478">
        <v>0</v>
      </c>
      <c r="L166" s="478">
        <v>0.59000000000000008</v>
      </c>
      <c r="M166" s="478">
        <v>0</v>
      </c>
      <c r="N166" s="478">
        <v>-0.23</v>
      </c>
      <c r="O166" s="478">
        <v>0</v>
      </c>
      <c r="P166" s="478">
        <v>-7.4060000000000003E-3</v>
      </c>
      <c r="Q166" s="439">
        <f>SUM(E166,F166:P166)</f>
        <v>13.262594</v>
      </c>
      <c r="R166" s="439">
        <f>E166+M166+O166</f>
        <v>12.72</v>
      </c>
    </row>
    <row r="167" spans="1:18">
      <c r="A167" s="168">
        <f t="shared" si="23"/>
        <v>157</v>
      </c>
      <c r="B167" s="168" t="s">
        <v>240</v>
      </c>
      <c r="C167" s="221" t="s">
        <v>335</v>
      </c>
      <c r="D167" s="441" t="s">
        <v>316</v>
      </c>
      <c r="E167" s="478">
        <v>14.71</v>
      </c>
      <c r="F167" s="478">
        <v>0.05</v>
      </c>
      <c r="G167" s="478">
        <v>-0.11</v>
      </c>
      <c r="H167" s="478">
        <v>0.23</v>
      </c>
      <c r="I167" s="478">
        <v>0.11</v>
      </c>
      <c r="J167" s="478">
        <v>0</v>
      </c>
      <c r="K167" s="478">
        <v>-0.01</v>
      </c>
      <c r="L167" s="478">
        <v>0.65</v>
      </c>
      <c r="M167" s="478">
        <v>0</v>
      </c>
      <c r="N167" s="478">
        <v>-0.26</v>
      </c>
      <c r="O167" s="478">
        <v>0</v>
      </c>
      <c r="P167" s="478">
        <v>-7.4060000000000003E-3</v>
      </c>
      <c r="Q167" s="439">
        <f>SUM(E167,F167:P167)</f>
        <v>15.362594000000003</v>
      </c>
      <c r="R167" s="439">
        <f>E167+M167+O167</f>
        <v>14.71</v>
      </c>
    </row>
    <row r="168" spans="1:18">
      <c r="A168" s="168">
        <f t="shared" si="23"/>
        <v>158</v>
      </c>
      <c r="B168" s="168" t="s">
        <v>240</v>
      </c>
      <c r="C168" s="221" t="s">
        <v>335</v>
      </c>
      <c r="D168" s="441" t="s">
        <v>317</v>
      </c>
      <c r="E168" s="478">
        <v>16.690000000000001</v>
      </c>
      <c r="F168" s="478">
        <v>0.05</v>
      </c>
      <c r="G168" s="478">
        <v>-0.15</v>
      </c>
      <c r="H168" s="478">
        <v>0.31</v>
      </c>
      <c r="I168" s="478">
        <v>0.15</v>
      </c>
      <c r="J168" s="478">
        <v>0</v>
      </c>
      <c r="K168" s="478">
        <v>-0.01</v>
      </c>
      <c r="L168" s="478">
        <v>0.72</v>
      </c>
      <c r="M168" s="478">
        <v>0</v>
      </c>
      <c r="N168" s="478">
        <v>-0.28000000000000003</v>
      </c>
      <c r="O168" s="478">
        <v>0</v>
      </c>
      <c r="P168" s="478">
        <v>-7.4060000000000003E-3</v>
      </c>
      <c r="Q168" s="439">
        <f>SUM(E168,F168:P168)</f>
        <v>17.472593999999997</v>
      </c>
      <c r="R168" s="439">
        <f>E168+M168+O168</f>
        <v>16.690000000000001</v>
      </c>
    </row>
    <row r="169" spans="1:18">
      <c r="A169" s="168">
        <f t="shared" si="23"/>
        <v>159</v>
      </c>
      <c r="B169" s="168" t="s">
        <v>240</v>
      </c>
      <c r="C169" s="221" t="s">
        <v>335</v>
      </c>
      <c r="D169" s="441" t="s">
        <v>318</v>
      </c>
      <c r="E169" s="478">
        <v>18.68</v>
      </c>
      <c r="F169" s="478">
        <v>6.0000000000000005E-2</v>
      </c>
      <c r="G169" s="478">
        <v>-0.19</v>
      </c>
      <c r="H169" s="478">
        <v>0.39</v>
      </c>
      <c r="I169" s="478">
        <v>0.19</v>
      </c>
      <c r="J169" s="478">
        <v>0</v>
      </c>
      <c r="K169" s="478">
        <v>-0.01</v>
      </c>
      <c r="L169" s="478">
        <v>0.78</v>
      </c>
      <c r="M169" s="478">
        <v>0</v>
      </c>
      <c r="N169" s="478">
        <v>-0.3</v>
      </c>
      <c r="O169" s="478">
        <v>0</v>
      </c>
      <c r="P169" s="478">
        <v>-7.4060000000000003E-3</v>
      </c>
      <c r="Q169" s="439">
        <f>SUM(E169,F169:P169)</f>
        <v>19.592593999999998</v>
      </c>
      <c r="R169" s="439">
        <f>E169+M169+O169</f>
        <v>18.68</v>
      </c>
    </row>
    <row r="170" spans="1:18">
      <c r="A170" s="168">
        <f t="shared" si="23"/>
        <v>160</v>
      </c>
      <c r="B170" s="168" t="s">
        <v>240</v>
      </c>
      <c r="C170" s="221" t="s">
        <v>335</v>
      </c>
      <c r="D170" s="441" t="s">
        <v>307</v>
      </c>
      <c r="E170" s="478">
        <v>24.63</v>
      </c>
      <c r="F170" s="478">
        <v>0.08</v>
      </c>
      <c r="G170" s="478">
        <v>-0.3</v>
      </c>
      <c r="H170" s="478">
        <v>0.62</v>
      </c>
      <c r="I170" s="478">
        <v>0.3</v>
      </c>
      <c r="J170" s="478">
        <v>0</v>
      </c>
      <c r="K170" s="478">
        <v>-0.02</v>
      </c>
      <c r="L170" s="478">
        <v>0.96</v>
      </c>
      <c r="M170" s="478">
        <v>0</v>
      </c>
      <c r="N170" s="478">
        <v>-0.38</v>
      </c>
      <c r="O170" s="478">
        <v>0</v>
      </c>
      <c r="P170" s="478">
        <v>-7.4060000000000003E-3</v>
      </c>
      <c r="Q170" s="439">
        <f>SUM(E170,F170:P170)</f>
        <v>25.882594000000001</v>
      </c>
      <c r="R170" s="439">
        <f>E170+M170+O170</f>
        <v>24.63</v>
      </c>
    </row>
    <row r="171" spans="1:18">
      <c r="A171" s="168">
        <f t="shared" si="23"/>
        <v>161</v>
      </c>
      <c r="B171" s="168"/>
      <c r="E171" s="478"/>
      <c r="F171" s="478"/>
      <c r="G171" s="478"/>
      <c r="H171" s="478"/>
      <c r="I171" s="478"/>
      <c r="J171" s="478"/>
      <c r="K171" s="478"/>
      <c r="L171" s="478"/>
      <c r="M171" s="478"/>
      <c r="N171" s="478"/>
      <c r="O171" s="478"/>
      <c r="P171" s="478"/>
      <c r="Q171" s="439"/>
      <c r="R171" s="439"/>
    </row>
    <row r="172" spans="1:18">
      <c r="A172" s="168">
        <f t="shared" si="23"/>
        <v>162</v>
      </c>
      <c r="B172" s="168" t="s">
        <v>240</v>
      </c>
      <c r="C172" s="221" t="s">
        <v>336</v>
      </c>
      <c r="D172" s="441" t="s">
        <v>318</v>
      </c>
      <c r="E172" s="478">
        <v>21.8</v>
      </c>
      <c r="F172" s="478">
        <v>6.0000000000000005E-2</v>
      </c>
      <c r="G172" s="478">
        <v>-0.19</v>
      </c>
      <c r="H172" s="478">
        <v>0.39</v>
      </c>
      <c r="I172" s="478">
        <v>0.19</v>
      </c>
      <c r="J172" s="478">
        <v>0</v>
      </c>
      <c r="K172" s="478">
        <v>-0.01</v>
      </c>
      <c r="L172" s="478">
        <v>0.85000000000000009</v>
      </c>
      <c r="M172" s="478">
        <v>0</v>
      </c>
      <c r="N172" s="478">
        <v>-0.33</v>
      </c>
      <c r="O172" s="478">
        <v>0</v>
      </c>
      <c r="P172" s="478">
        <v>-7.4060000000000003E-3</v>
      </c>
      <c r="Q172" s="439">
        <f>SUM(E172,F172:P172)</f>
        <v>22.752594000000002</v>
      </c>
      <c r="R172" s="439">
        <f>E172+M172+O172</f>
        <v>21.8</v>
      </c>
    </row>
    <row r="173" spans="1:18">
      <c r="A173" s="168">
        <f t="shared" si="23"/>
        <v>163</v>
      </c>
      <c r="B173" s="168" t="s">
        <v>240</v>
      </c>
      <c r="C173" s="221" t="s">
        <v>336</v>
      </c>
      <c r="D173" s="441" t="s">
        <v>307</v>
      </c>
      <c r="E173" s="478">
        <v>28.12</v>
      </c>
      <c r="F173" s="478">
        <v>0.08</v>
      </c>
      <c r="G173" s="478">
        <v>-0.3</v>
      </c>
      <c r="H173" s="478">
        <v>0.62</v>
      </c>
      <c r="I173" s="478">
        <v>0.3</v>
      </c>
      <c r="J173" s="478">
        <v>0</v>
      </c>
      <c r="K173" s="478">
        <v>-0.02</v>
      </c>
      <c r="L173" s="478">
        <v>1.06</v>
      </c>
      <c r="M173" s="478">
        <v>0</v>
      </c>
      <c r="N173" s="478">
        <v>-0.41</v>
      </c>
      <c r="O173" s="478">
        <v>0</v>
      </c>
      <c r="P173" s="478">
        <v>-7.4060000000000003E-3</v>
      </c>
      <c r="Q173" s="439">
        <f>SUM(E173,F173:P173)</f>
        <v>29.442594</v>
      </c>
      <c r="R173" s="439">
        <f>E173+M173+O173</f>
        <v>28.12</v>
      </c>
    </row>
    <row r="174" spans="1:18">
      <c r="A174" s="168">
        <f t="shared" si="23"/>
        <v>164</v>
      </c>
      <c r="B174" s="168"/>
      <c r="E174" s="478"/>
      <c r="F174" s="478"/>
      <c r="G174" s="478"/>
      <c r="H174" s="478"/>
      <c r="I174" s="478"/>
      <c r="J174" s="478"/>
      <c r="K174" s="478"/>
      <c r="L174" s="478"/>
      <c r="M174" s="478"/>
      <c r="N174" s="478"/>
      <c r="O174" s="478"/>
      <c r="P174" s="478"/>
      <c r="Q174" s="439"/>
      <c r="R174" s="439"/>
    </row>
    <row r="175" spans="1:18">
      <c r="A175" s="168">
        <f t="shared" si="23"/>
        <v>165</v>
      </c>
      <c r="B175" s="168" t="s">
        <v>240</v>
      </c>
      <c r="C175" s="252" t="s">
        <v>686</v>
      </c>
      <c r="D175" s="441" t="s">
        <v>680</v>
      </c>
      <c r="E175" s="478">
        <v>12.31</v>
      </c>
      <c r="F175" s="478">
        <v>0.05</v>
      </c>
      <c r="G175" s="478">
        <v>-0.03</v>
      </c>
      <c r="H175" s="478">
        <v>7.0000000000000007E-2</v>
      </c>
      <c r="I175" s="478">
        <v>0.03</v>
      </c>
      <c r="J175" s="478">
        <v>0</v>
      </c>
      <c r="K175" s="478">
        <v>0</v>
      </c>
      <c r="L175" s="478">
        <v>0.77</v>
      </c>
      <c r="M175" s="478">
        <v>0</v>
      </c>
      <c r="N175" s="478">
        <v>-0.3</v>
      </c>
      <c r="O175" s="478">
        <v>0</v>
      </c>
      <c r="P175" s="478">
        <v>-7.4060000000000003E-3</v>
      </c>
      <c r="Q175" s="439">
        <f t="shared" ref="Q175:Q189" si="27">SUM(E175,F175:P175)</f>
        <v>12.892594000000001</v>
      </c>
      <c r="R175" s="439">
        <f t="shared" ref="R175:R189" si="28">E175+M175+O175</f>
        <v>12.31</v>
      </c>
    </row>
    <row r="176" spans="1:18">
      <c r="A176" s="168">
        <f t="shared" si="23"/>
        <v>166</v>
      </c>
      <c r="B176" s="168" t="s">
        <v>240</v>
      </c>
      <c r="C176" s="252" t="s">
        <v>686</v>
      </c>
      <c r="D176" s="441" t="s">
        <v>681</v>
      </c>
      <c r="E176" s="478">
        <v>13.42</v>
      </c>
      <c r="F176" s="478">
        <v>0.05</v>
      </c>
      <c r="G176" s="478">
        <v>-0.06</v>
      </c>
      <c r="H176" s="478">
        <v>0.12</v>
      </c>
      <c r="I176" s="478">
        <v>0.06</v>
      </c>
      <c r="J176" s="478">
        <v>0</v>
      </c>
      <c r="K176" s="478">
        <v>0</v>
      </c>
      <c r="L176" s="478">
        <v>0.8</v>
      </c>
      <c r="M176" s="478">
        <v>0</v>
      </c>
      <c r="N176" s="478">
        <v>-0.31</v>
      </c>
      <c r="O176" s="478">
        <v>0</v>
      </c>
      <c r="P176" s="478">
        <v>-7.4060000000000003E-3</v>
      </c>
      <c r="Q176" s="439">
        <f t="shared" si="27"/>
        <v>14.072594</v>
      </c>
      <c r="R176" s="439">
        <f t="shared" si="28"/>
        <v>13.42</v>
      </c>
    </row>
    <row r="177" spans="1:18">
      <c r="A177" s="168">
        <f t="shared" si="23"/>
        <v>167</v>
      </c>
      <c r="B177" s="168" t="s">
        <v>240</v>
      </c>
      <c r="C177" s="252" t="s">
        <v>686</v>
      </c>
      <c r="D177" s="441" t="s">
        <v>682</v>
      </c>
      <c r="E177" s="478">
        <v>14.54</v>
      </c>
      <c r="F177" s="478">
        <v>6.0000000000000005E-2</v>
      </c>
      <c r="G177" s="478">
        <v>-0.08</v>
      </c>
      <c r="H177" s="478">
        <v>0.16</v>
      </c>
      <c r="I177" s="478">
        <v>0.08</v>
      </c>
      <c r="J177" s="478">
        <v>0</v>
      </c>
      <c r="K177" s="478">
        <v>0</v>
      </c>
      <c r="L177" s="478">
        <v>0.83000000000000007</v>
      </c>
      <c r="M177" s="478">
        <v>0</v>
      </c>
      <c r="N177" s="478">
        <v>-0.32</v>
      </c>
      <c r="O177" s="478">
        <v>0</v>
      </c>
      <c r="P177" s="478">
        <v>-7.4060000000000003E-3</v>
      </c>
      <c r="Q177" s="439">
        <f t="shared" si="27"/>
        <v>15.262594</v>
      </c>
      <c r="R177" s="439">
        <f t="shared" si="28"/>
        <v>14.54</v>
      </c>
    </row>
    <row r="178" spans="1:18">
      <c r="A178" s="168">
        <f t="shared" si="23"/>
        <v>168</v>
      </c>
      <c r="B178" s="168" t="s">
        <v>240</v>
      </c>
      <c r="C178" s="252" t="s">
        <v>686</v>
      </c>
      <c r="D178" s="441" t="s">
        <v>683</v>
      </c>
      <c r="E178" s="478">
        <v>15.66</v>
      </c>
      <c r="F178" s="478">
        <v>6.0000000000000005E-2</v>
      </c>
      <c r="G178" s="478">
        <v>-0.1</v>
      </c>
      <c r="H178" s="478">
        <v>0.21</v>
      </c>
      <c r="I178" s="478">
        <v>0.1</v>
      </c>
      <c r="J178" s="478">
        <v>0</v>
      </c>
      <c r="K178" s="478">
        <v>-0.01</v>
      </c>
      <c r="L178" s="478">
        <v>0.86</v>
      </c>
      <c r="M178" s="478">
        <v>0</v>
      </c>
      <c r="N178" s="478">
        <v>-0.34</v>
      </c>
      <c r="O178" s="478">
        <v>0</v>
      </c>
      <c r="P178" s="478">
        <v>-7.4060000000000003E-3</v>
      </c>
      <c r="Q178" s="439">
        <f t="shared" si="27"/>
        <v>16.432594000000002</v>
      </c>
      <c r="R178" s="439">
        <f t="shared" si="28"/>
        <v>15.66</v>
      </c>
    </row>
    <row r="179" spans="1:18">
      <c r="A179" s="168">
        <f t="shared" si="23"/>
        <v>169</v>
      </c>
      <c r="B179" s="168" t="s">
        <v>240</v>
      </c>
      <c r="C179" s="252" t="s">
        <v>686</v>
      </c>
      <c r="D179" s="441" t="s">
        <v>673</v>
      </c>
      <c r="E179" s="478">
        <v>16.77</v>
      </c>
      <c r="F179" s="478">
        <v>6.0000000000000005E-2</v>
      </c>
      <c r="G179" s="478">
        <v>-0.13</v>
      </c>
      <c r="H179" s="478">
        <v>0.26</v>
      </c>
      <c r="I179" s="478">
        <v>0.12</v>
      </c>
      <c r="J179" s="478">
        <v>0</v>
      </c>
      <c r="K179" s="478">
        <v>-0.01</v>
      </c>
      <c r="L179" s="478">
        <v>0.8899999999999999</v>
      </c>
      <c r="M179" s="478">
        <v>0</v>
      </c>
      <c r="N179" s="478">
        <v>-0.35</v>
      </c>
      <c r="O179" s="478">
        <v>0</v>
      </c>
      <c r="P179" s="478">
        <v>-7.4060000000000003E-3</v>
      </c>
      <c r="Q179" s="439">
        <f t="shared" si="27"/>
        <v>17.602594</v>
      </c>
      <c r="R179" s="439">
        <f t="shared" si="28"/>
        <v>16.77</v>
      </c>
    </row>
    <row r="180" spans="1:18">
      <c r="A180" s="168">
        <f t="shared" si="23"/>
        <v>170</v>
      </c>
      <c r="B180" s="168" t="s">
        <v>240</v>
      </c>
      <c r="C180" s="252" t="s">
        <v>686</v>
      </c>
      <c r="D180" s="441" t="s">
        <v>674</v>
      </c>
      <c r="E180" s="478">
        <v>17.89</v>
      </c>
      <c r="F180" s="478">
        <v>6.0000000000000005E-2</v>
      </c>
      <c r="G180" s="478">
        <v>-0.15</v>
      </c>
      <c r="H180" s="478">
        <v>0.3</v>
      </c>
      <c r="I180" s="478">
        <v>0.15</v>
      </c>
      <c r="J180" s="478">
        <v>0</v>
      </c>
      <c r="K180" s="478">
        <v>-0.01</v>
      </c>
      <c r="L180" s="478">
        <v>0.92999999999999994</v>
      </c>
      <c r="M180" s="478">
        <v>0</v>
      </c>
      <c r="N180" s="478">
        <v>-0.36</v>
      </c>
      <c r="O180" s="478">
        <v>0</v>
      </c>
      <c r="P180" s="478">
        <v>-7.4060000000000003E-3</v>
      </c>
      <c r="Q180" s="439">
        <f t="shared" si="27"/>
        <v>18.802593999999999</v>
      </c>
      <c r="R180" s="439">
        <f t="shared" si="28"/>
        <v>17.89</v>
      </c>
    </row>
    <row r="181" spans="1:18">
      <c r="A181" s="168">
        <f t="shared" si="23"/>
        <v>171</v>
      </c>
      <c r="B181" s="168" t="s">
        <v>240</v>
      </c>
      <c r="C181" s="252" t="s">
        <v>686</v>
      </c>
      <c r="D181" s="441" t="s">
        <v>675</v>
      </c>
      <c r="E181" s="478">
        <v>19</v>
      </c>
      <c r="F181" s="478">
        <v>6.9999999999999993E-2</v>
      </c>
      <c r="G181" s="478">
        <v>-0.17</v>
      </c>
      <c r="H181" s="478">
        <v>0.35</v>
      </c>
      <c r="I181" s="478">
        <v>0.17</v>
      </c>
      <c r="J181" s="478">
        <v>0</v>
      </c>
      <c r="K181" s="478">
        <v>-0.01</v>
      </c>
      <c r="L181" s="478">
        <v>0.96</v>
      </c>
      <c r="M181" s="478">
        <v>0</v>
      </c>
      <c r="N181" s="478">
        <v>-0.37</v>
      </c>
      <c r="O181" s="478">
        <v>0</v>
      </c>
      <c r="P181" s="478">
        <v>-7.4060000000000003E-3</v>
      </c>
      <c r="Q181" s="439">
        <f t="shared" si="27"/>
        <v>19.992594</v>
      </c>
      <c r="R181" s="439">
        <f t="shared" si="28"/>
        <v>19</v>
      </c>
    </row>
    <row r="182" spans="1:18">
      <c r="A182" s="168">
        <f t="shared" si="23"/>
        <v>172</v>
      </c>
      <c r="B182" s="168" t="s">
        <v>240</v>
      </c>
      <c r="C182" s="252" t="s">
        <v>686</v>
      </c>
      <c r="D182" s="441" t="s">
        <v>676</v>
      </c>
      <c r="E182" s="478">
        <v>20.12</v>
      </c>
      <c r="F182" s="478">
        <v>6.9999999999999993E-2</v>
      </c>
      <c r="G182" s="478">
        <v>-0.19</v>
      </c>
      <c r="H182" s="478">
        <v>0.39</v>
      </c>
      <c r="I182" s="478">
        <v>0.19</v>
      </c>
      <c r="J182" s="478">
        <v>0</v>
      </c>
      <c r="K182" s="478">
        <v>-0.01</v>
      </c>
      <c r="L182" s="478">
        <v>0.99</v>
      </c>
      <c r="M182" s="478">
        <v>0</v>
      </c>
      <c r="N182" s="478">
        <v>-0.39</v>
      </c>
      <c r="O182" s="478">
        <v>0</v>
      </c>
      <c r="P182" s="478">
        <v>-7.4060000000000003E-3</v>
      </c>
      <c r="Q182" s="439">
        <f t="shared" si="27"/>
        <v>21.162593999999999</v>
      </c>
      <c r="R182" s="439">
        <f t="shared" si="28"/>
        <v>20.12</v>
      </c>
    </row>
    <row r="183" spans="1:18">
      <c r="A183" s="168">
        <f t="shared" si="23"/>
        <v>173</v>
      </c>
      <c r="B183" s="168" t="s">
        <v>240</v>
      </c>
      <c r="C183" s="252" t="s">
        <v>686</v>
      </c>
      <c r="D183" s="441" t="s">
        <v>677</v>
      </c>
      <c r="E183" s="478">
        <v>21.24</v>
      </c>
      <c r="F183" s="478">
        <v>0.08</v>
      </c>
      <c r="G183" s="478">
        <v>-0.22</v>
      </c>
      <c r="H183" s="478">
        <v>0.44</v>
      </c>
      <c r="I183" s="478">
        <v>0.21</v>
      </c>
      <c r="J183" s="478">
        <v>0</v>
      </c>
      <c r="K183" s="478">
        <v>-0.01</v>
      </c>
      <c r="L183" s="478">
        <v>1.02</v>
      </c>
      <c r="M183" s="478">
        <v>0</v>
      </c>
      <c r="N183" s="478">
        <v>-0.4</v>
      </c>
      <c r="O183" s="478">
        <v>0</v>
      </c>
      <c r="P183" s="478">
        <v>-7.4060000000000003E-3</v>
      </c>
      <c r="Q183" s="439">
        <f t="shared" si="27"/>
        <v>22.352594</v>
      </c>
      <c r="R183" s="439">
        <f t="shared" si="28"/>
        <v>21.24</v>
      </c>
    </row>
    <row r="184" spans="1:18">
      <c r="A184" s="168">
        <f t="shared" si="23"/>
        <v>174</v>
      </c>
      <c r="B184" s="168" t="s">
        <v>240</v>
      </c>
      <c r="C184" s="252" t="s">
        <v>686</v>
      </c>
      <c r="D184" s="441" t="s">
        <v>690</v>
      </c>
      <c r="E184" s="478">
        <v>23.66</v>
      </c>
      <c r="F184" s="478">
        <v>0.08</v>
      </c>
      <c r="G184" s="478">
        <v>-0.27</v>
      </c>
      <c r="H184" s="478">
        <v>0.54</v>
      </c>
      <c r="I184" s="478">
        <v>0.26</v>
      </c>
      <c r="J184" s="478">
        <v>0</v>
      </c>
      <c r="K184" s="478">
        <v>-0.01</v>
      </c>
      <c r="L184" s="478">
        <v>1.0899999999999999</v>
      </c>
      <c r="M184" s="478">
        <v>0</v>
      </c>
      <c r="N184" s="478">
        <v>-0.43</v>
      </c>
      <c r="O184" s="478">
        <v>0</v>
      </c>
      <c r="P184" s="478">
        <v>-7.4060000000000003E-3</v>
      </c>
      <c r="Q184" s="439">
        <f t="shared" si="27"/>
        <v>24.912593999999999</v>
      </c>
      <c r="R184" s="439">
        <f t="shared" si="28"/>
        <v>23.66</v>
      </c>
    </row>
    <row r="185" spans="1:18">
      <c r="A185" s="168">
        <f t="shared" si="23"/>
        <v>175</v>
      </c>
      <c r="B185" s="168" t="s">
        <v>240</v>
      </c>
      <c r="C185" s="252" t="s">
        <v>686</v>
      </c>
      <c r="D185" s="441" t="s">
        <v>687</v>
      </c>
      <c r="E185" s="478">
        <v>27.38</v>
      </c>
      <c r="F185" s="478">
        <v>0.1</v>
      </c>
      <c r="G185" s="478">
        <v>-0.34</v>
      </c>
      <c r="H185" s="478">
        <v>0.7</v>
      </c>
      <c r="I185" s="478">
        <v>0.34</v>
      </c>
      <c r="J185" s="478">
        <v>0</v>
      </c>
      <c r="K185" s="478">
        <v>-0.02</v>
      </c>
      <c r="L185" s="478">
        <v>1.2</v>
      </c>
      <c r="M185" s="478">
        <v>0</v>
      </c>
      <c r="N185" s="478">
        <v>-0.47</v>
      </c>
      <c r="O185" s="478">
        <v>0</v>
      </c>
      <c r="P185" s="478">
        <v>-7.4060000000000003E-3</v>
      </c>
      <c r="Q185" s="439">
        <f t="shared" si="27"/>
        <v>28.882594000000001</v>
      </c>
      <c r="R185" s="439">
        <f t="shared" si="28"/>
        <v>27.38</v>
      </c>
    </row>
    <row r="186" spans="1:18">
      <c r="A186" s="168">
        <f t="shared" si="23"/>
        <v>176</v>
      </c>
      <c r="B186" s="168" t="s">
        <v>240</v>
      </c>
      <c r="C186" s="252" t="s">
        <v>686</v>
      </c>
      <c r="D186" s="441" t="s">
        <v>691</v>
      </c>
      <c r="E186" s="478">
        <v>31.1</v>
      </c>
      <c r="F186" s="478">
        <v>0.11</v>
      </c>
      <c r="G186" s="478">
        <v>-0.42</v>
      </c>
      <c r="H186" s="478">
        <v>0.85</v>
      </c>
      <c r="I186" s="478">
        <v>0.41</v>
      </c>
      <c r="J186" s="478">
        <v>0</v>
      </c>
      <c r="K186" s="478">
        <v>-0.02</v>
      </c>
      <c r="L186" s="478">
        <v>1.3</v>
      </c>
      <c r="M186" s="478">
        <v>0</v>
      </c>
      <c r="N186" s="478">
        <v>-0.51</v>
      </c>
      <c r="O186" s="478">
        <v>0</v>
      </c>
      <c r="P186" s="478">
        <v>-7.4060000000000003E-3</v>
      </c>
      <c r="Q186" s="439">
        <f t="shared" si="27"/>
        <v>32.81259399999999</v>
      </c>
      <c r="R186" s="439">
        <f t="shared" si="28"/>
        <v>31.1</v>
      </c>
    </row>
    <row r="187" spans="1:18">
      <c r="A187" s="168">
        <f t="shared" si="23"/>
        <v>177</v>
      </c>
      <c r="B187" s="168" t="s">
        <v>240</v>
      </c>
      <c r="C187" s="252" t="s">
        <v>686</v>
      </c>
      <c r="D187" s="441" t="s">
        <v>688</v>
      </c>
      <c r="E187" s="478">
        <v>34.82</v>
      </c>
      <c r="F187" s="478">
        <v>0.12</v>
      </c>
      <c r="G187" s="478">
        <v>-0.49</v>
      </c>
      <c r="H187" s="478">
        <v>1.01</v>
      </c>
      <c r="I187" s="478">
        <v>0.49</v>
      </c>
      <c r="J187" s="478">
        <v>0</v>
      </c>
      <c r="K187" s="478">
        <v>-0.03</v>
      </c>
      <c r="L187" s="478">
        <v>1.4100000000000001</v>
      </c>
      <c r="M187" s="478">
        <v>0</v>
      </c>
      <c r="N187" s="478">
        <v>-0.55000000000000004</v>
      </c>
      <c r="O187" s="478">
        <v>0</v>
      </c>
      <c r="P187" s="478">
        <v>-7.4060000000000003E-3</v>
      </c>
      <c r="Q187" s="439">
        <f t="shared" si="27"/>
        <v>36.772593999999998</v>
      </c>
      <c r="R187" s="439">
        <f t="shared" si="28"/>
        <v>34.82</v>
      </c>
    </row>
    <row r="188" spans="1:18">
      <c r="A188" s="168">
        <f t="shared" si="23"/>
        <v>178</v>
      </c>
      <c r="B188" s="168" t="s">
        <v>240</v>
      </c>
      <c r="C188" s="252" t="s">
        <v>686</v>
      </c>
      <c r="D188" s="441" t="s">
        <v>689</v>
      </c>
      <c r="E188" s="478">
        <v>38.54</v>
      </c>
      <c r="F188" s="478">
        <v>0.13</v>
      </c>
      <c r="G188" s="478">
        <v>-0.56999999999999995</v>
      </c>
      <c r="H188" s="478">
        <v>1.1599999999999999</v>
      </c>
      <c r="I188" s="478">
        <v>0.56000000000000005</v>
      </c>
      <c r="J188" s="478">
        <v>0</v>
      </c>
      <c r="K188" s="478">
        <v>-0.03</v>
      </c>
      <c r="L188" s="478">
        <v>1.52</v>
      </c>
      <c r="M188" s="478">
        <v>0</v>
      </c>
      <c r="N188" s="478">
        <v>-0.59</v>
      </c>
      <c r="O188" s="478">
        <v>0</v>
      </c>
      <c r="P188" s="478">
        <v>-7.4060000000000003E-3</v>
      </c>
      <c r="Q188" s="439">
        <f t="shared" si="27"/>
        <v>40.712593999999996</v>
      </c>
      <c r="R188" s="439">
        <f t="shared" si="28"/>
        <v>38.54</v>
      </c>
    </row>
    <row r="189" spans="1:18">
      <c r="A189" s="168">
        <f t="shared" si="23"/>
        <v>179</v>
      </c>
      <c r="B189" s="168" t="s">
        <v>240</v>
      </c>
      <c r="C189" s="252" t="s">
        <v>686</v>
      </c>
      <c r="D189" s="441" t="s">
        <v>692</v>
      </c>
      <c r="E189" s="478">
        <v>42.26</v>
      </c>
      <c r="F189" s="478">
        <v>0.15000000000000002</v>
      </c>
      <c r="G189" s="478">
        <v>-0.65</v>
      </c>
      <c r="H189" s="478">
        <v>1.32</v>
      </c>
      <c r="I189" s="478">
        <v>0.64</v>
      </c>
      <c r="J189" s="478">
        <v>0</v>
      </c>
      <c r="K189" s="478">
        <v>-0.03</v>
      </c>
      <c r="L189" s="478">
        <v>1.62</v>
      </c>
      <c r="M189" s="478">
        <v>0</v>
      </c>
      <c r="N189" s="478">
        <v>-0.63</v>
      </c>
      <c r="O189" s="478">
        <v>0</v>
      </c>
      <c r="P189" s="478">
        <v>-7.4060000000000003E-3</v>
      </c>
      <c r="Q189" s="439">
        <f t="shared" si="27"/>
        <v>44.672593999999989</v>
      </c>
      <c r="R189" s="439">
        <f t="shared" si="28"/>
        <v>42.26</v>
      </c>
    </row>
    <row r="190" spans="1:18">
      <c r="A190" s="168">
        <f t="shared" si="23"/>
        <v>180</v>
      </c>
      <c r="B190" s="168"/>
      <c r="E190" s="478"/>
      <c r="F190" s="478"/>
      <c r="G190" s="478"/>
      <c r="H190" s="478"/>
      <c r="I190" s="478"/>
      <c r="J190" s="478"/>
      <c r="K190" s="478"/>
      <c r="L190" s="478"/>
      <c r="M190" s="478"/>
      <c r="N190" s="478"/>
      <c r="O190" s="478"/>
      <c r="P190" s="478"/>
      <c r="Q190" s="439"/>
      <c r="R190" s="439"/>
    </row>
    <row r="191" spans="1:18">
      <c r="A191" s="168">
        <f t="shared" si="23"/>
        <v>181</v>
      </c>
      <c r="B191" s="168" t="s">
        <v>240</v>
      </c>
      <c r="C191" s="221" t="s">
        <v>337</v>
      </c>
      <c r="D191" s="441" t="s">
        <v>679</v>
      </c>
      <c r="E191" s="478">
        <v>9.75</v>
      </c>
      <c r="F191" s="478">
        <v>0</v>
      </c>
      <c r="G191" s="478">
        <v>0</v>
      </c>
      <c r="H191" s="478">
        <v>0</v>
      </c>
      <c r="I191" s="478">
        <v>0</v>
      </c>
      <c r="J191" s="478">
        <v>0</v>
      </c>
      <c r="K191" s="478">
        <v>0</v>
      </c>
      <c r="L191" s="478">
        <v>1.29</v>
      </c>
      <c r="M191" s="478">
        <v>0</v>
      </c>
      <c r="N191" s="478">
        <v>-0.5</v>
      </c>
      <c r="O191" s="478">
        <v>0</v>
      </c>
      <c r="P191" s="478">
        <v>0</v>
      </c>
      <c r="Q191" s="439">
        <f>SUM(E191,F191:P191)</f>
        <v>10.54</v>
      </c>
      <c r="R191" s="439">
        <f>E191+M191+O191</f>
        <v>9.75</v>
      </c>
    </row>
    <row r="203" spans="13:13">
      <c r="M203" s="168" t="s">
        <v>161</v>
      </c>
    </row>
  </sheetData>
  <mergeCells count="4">
    <mergeCell ref="A4:Q4"/>
    <mergeCell ref="A3:Q3"/>
    <mergeCell ref="A2:Q2"/>
    <mergeCell ref="A1:Q1"/>
  </mergeCells>
  <printOptions horizontalCentered="1"/>
  <pageMargins left="0.25" right="0.25" top="0.75" bottom="0.87" header="0.3" footer="0.3"/>
  <pageSetup scale="55" fitToHeight="10" orientation="landscape" r:id="rId1"/>
  <headerFooter alignWithMargins="0">
    <oddFooter>&amp;R&amp;F&amp;A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83"/>
  <sheetViews>
    <sheetView zoomScaleNormal="100" workbookViewId="0">
      <pane ySplit="7" topLeftCell="A137" activePane="bottomLeft" state="frozen"/>
      <selection pane="bottomLeft" activeCell="E144" sqref="E144"/>
    </sheetView>
  </sheetViews>
  <sheetFormatPr defaultColWidth="9.140625" defaultRowHeight="11.25"/>
  <cols>
    <col min="1" max="1" width="13.42578125" style="175" bestFit="1" customWidth="1"/>
    <col min="2" max="2" width="13.28515625" style="169" bestFit="1" customWidth="1"/>
    <col min="3" max="3" width="14.7109375" style="169" bestFit="1" customWidth="1"/>
    <col min="4" max="4" width="11.140625" style="175" bestFit="1" customWidth="1"/>
    <col min="5" max="6" width="11.28515625" style="175" customWidth="1"/>
    <col min="7" max="7" width="10.28515625" style="169" bestFit="1" customWidth="1"/>
    <col min="8" max="8" width="10.140625" style="192" customWidth="1"/>
    <col min="9" max="9" width="11" style="165" customWidth="1"/>
    <col min="10" max="10" width="10" style="197" bestFit="1" customWidth="1"/>
    <col min="11" max="11" width="1.5703125" style="165" customWidth="1"/>
    <col min="12" max="16384" width="9.140625" style="165"/>
  </cols>
  <sheetData>
    <row r="1" spans="1:11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  <c r="H1" s="1096"/>
      <c r="I1" s="1096"/>
      <c r="J1" s="1096"/>
    </row>
    <row r="2" spans="1:11">
      <c r="A2" s="1096" t="s">
        <v>649</v>
      </c>
      <c r="B2" s="1096"/>
      <c r="C2" s="1096"/>
      <c r="D2" s="1096"/>
      <c r="E2" s="1096"/>
      <c r="F2" s="1096"/>
      <c r="G2" s="1096"/>
      <c r="H2" s="1096"/>
      <c r="I2" s="1096"/>
      <c r="J2" s="1096"/>
    </row>
    <row r="3" spans="1:11">
      <c r="A3" s="1096" t="s">
        <v>647</v>
      </c>
      <c r="B3" s="1096"/>
      <c r="C3" s="1096"/>
      <c r="D3" s="1096"/>
      <c r="E3" s="1096"/>
      <c r="F3" s="1096"/>
      <c r="G3" s="1096"/>
      <c r="H3" s="1096"/>
      <c r="I3" s="1096"/>
      <c r="J3" s="1096"/>
    </row>
    <row r="4" spans="1:11">
      <c r="A4" s="1117" t="str">
        <f>'JAP-5 Summary (Base Revenue)'!A4:G4</f>
        <v>2019 Greneral Rate Case (GRC)</v>
      </c>
      <c r="B4" s="1117"/>
      <c r="C4" s="1117"/>
      <c r="D4" s="1117"/>
      <c r="E4" s="1117"/>
      <c r="F4" s="1117"/>
      <c r="G4" s="1117"/>
      <c r="H4" s="1117"/>
      <c r="I4" s="1117"/>
      <c r="J4" s="1117"/>
    </row>
    <row r="5" spans="1:11">
      <c r="A5" s="1117" t="str">
        <f>'JAP-5 Summary (Base Revenue)'!A5:G5</f>
        <v>Test Year Ending December 31, 2018</v>
      </c>
      <c r="B5" s="1117"/>
      <c r="C5" s="1117"/>
      <c r="D5" s="1117"/>
      <c r="E5" s="1117"/>
      <c r="F5" s="1117"/>
      <c r="G5" s="1117"/>
      <c r="H5" s="1117"/>
      <c r="I5" s="1117"/>
      <c r="J5" s="1117"/>
    </row>
    <row r="7" spans="1:11" ht="45">
      <c r="A7" s="866" t="s">
        <v>123</v>
      </c>
      <c r="B7" s="867"/>
      <c r="C7" s="867" t="s">
        <v>138</v>
      </c>
      <c r="D7" s="867" t="s">
        <v>297</v>
      </c>
      <c r="E7" s="867" t="s">
        <v>237</v>
      </c>
      <c r="F7" s="867" t="s">
        <v>777</v>
      </c>
      <c r="G7" s="867" t="s">
        <v>341</v>
      </c>
      <c r="H7" s="868" t="s">
        <v>775</v>
      </c>
      <c r="I7" s="867" t="s">
        <v>773</v>
      </c>
      <c r="J7" s="869" t="s">
        <v>650</v>
      </c>
    </row>
    <row r="8" spans="1:11">
      <c r="A8" s="429" t="s">
        <v>211</v>
      </c>
      <c r="B8" s="171"/>
      <c r="C8" s="172"/>
      <c r="D8" s="173"/>
      <c r="E8" s="173"/>
      <c r="F8" s="173"/>
      <c r="G8" s="172"/>
      <c r="H8" s="855"/>
      <c r="I8" s="173"/>
      <c r="J8" s="191"/>
    </row>
    <row r="9" spans="1:11">
      <c r="A9" s="430" t="s">
        <v>187</v>
      </c>
      <c r="B9" s="98"/>
      <c r="C9" s="99" t="s">
        <v>188</v>
      </c>
      <c r="D9" s="198" t="s">
        <v>837</v>
      </c>
      <c r="E9" s="93">
        <v>22</v>
      </c>
      <c r="F9" s="93" t="s">
        <v>694</v>
      </c>
      <c r="G9" s="93" t="s">
        <v>44</v>
      </c>
      <c r="H9" s="856">
        <v>59</v>
      </c>
      <c r="I9" s="365">
        <v>4200</v>
      </c>
      <c r="J9" s="192">
        <f>H9*I9*(E9/1000)</f>
        <v>5451.5999999999995</v>
      </c>
    </row>
    <row r="10" spans="1:11">
      <c r="A10" s="163"/>
      <c r="B10" s="70"/>
      <c r="C10" s="99"/>
      <c r="D10" s="198"/>
      <c r="E10" s="93"/>
      <c r="F10" s="93"/>
      <c r="G10" s="93"/>
      <c r="H10" s="856"/>
      <c r="I10" s="365"/>
      <c r="J10" s="192"/>
    </row>
    <row r="11" spans="1:11">
      <c r="A11" s="431" t="s">
        <v>126</v>
      </c>
      <c r="B11" s="101"/>
      <c r="C11" s="102" t="s">
        <v>145</v>
      </c>
      <c r="D11" s="198" t="s">
        <v>712</v>
      </c>
      <c r="E11" s="93">
        <v>100</v>
      </c>
      <c r="F11" s="93" t="s">
        <v>694</v>
      </c>
      <c r="G11" s="93" t="s">
        <v>44</v>
      </c>
      <c r="H11" s="856">
        <v>3</v>
      </c>
      <c r="I11" s="365">
        <v>4200</v>
      </c>
      <c r="J11" s="192">
        <f>H11*I11*(E11/1000)</f>
        <v>1260</v>
      </c>
    </row>
    <row r="12" spans="1:11">
      <c r="A12" s="431" t="str">
        <f>+A11</f>
        <v>50E-A</v>
      </c>
      <c r="B12" s="101"/>
      <c r="C12" s="102" t="str">
        <f>+C11</f>
        <v>Mercury Vapor</v>
      </c>
      <c r="D12" s="198" t="s">
        <v>838</v>
      </c>
      <c r="E12" s="93">
        <v>175</v>
      </c>
      <c r="F12" s="93" t="s">
        <v>694</v>
      </c>
      <c r="G12" s="93" t="s">
        <v>44</v>
      </c>
      <c r="H12" s="856">
        <v>19</v>
      </c>
      <c r="I12" s="365">
        <v>4200</v>
      </c>
      <c r="J12" s="192">
        <f>H12*I12*(E12/1000)</f>
        <v>13965</v>
      </c>
    </row>
    <row r="13" spans="1:11">
      <c r="A13" s="431" t="str">
        <f>+A12</f>
        <v>50E-A</v>
      </c>
      <c r="B13" s="101"/>
      <c r="C13" s="102" t="str">
        <f>+C12</f>
        <v>Mercury Vapor</v>
      </c>
      <c r="D13" s="198" t="s">
        <v>713</v>
      </c>
      <c r="E13" s="93">
        <v>400</v>
      </c>
      <c r="F13" s="93" t="s">
        <v>694</v>
      </c>
      <c r="G13" s="93" t="s">
        <v>44</v>
      </c>
      <c r="H13" s="856">
        <v>20</v>
      </c>
      <c r="I13" s="365">
        <v>4200</v>
      </c>
      <c r="J13" s="192">
        <f>H13*I13*(E13/1000)</f>
        <v>33600</v>
      </c>
    </row>
    <row r="14" spans="1:11">
      <c r="A14" s="431"/>
      <c r="B14" s="101"/>
      <c r="C14" s="102"/>
      <c r="D14" s="162"/>
      <c r="E14" s="162"/>
      <c r="F14" s="162"/>
      <c r="G14" s="93"/>
      <c r="H14" s="857"/>
      <c r="I14" s="365"/>
      <c r="J14" s="192"/>
    </row>
    <row r="15" spans="1:11">
      <c r="A15" s="431" t="s">
        <v>127</v>
      </c>
      <c r="B15" s="101" t="s">
        <v>667</v>
      </c>
      <c r="C15" s="102" t="str">
        <f>+C13</f>
        <v>Mercury Vapor</v>
      </c>
      <c r="D15" s="162" t="s">
        <v>712</v>
      </c>
      <c r="E15" s="162">
        <v>100</v>
      </c>
      <c r="F15" s="93" t="s">
        <v>694</v>
      </c>
      <c r="G15" s="93" t="s">
        <v>44</v>
      </c>
      <c r="H15" s="858"/>
      <c r="I15" s="204">
        <v>4200</v>
      </c>
      <c r="J15" s="193">
        <f>H15*I15*(E15/1000)</f>
        <v>0</v>
      </c>
      <c r="K15" s="199"/>
    </row>
    <row r="16" spans="1:11">
      <c r="A16" s="431" t="str">
        <f>+A15</f>
        <v>50E-B</v>
      </c>
      <c r="B16" s="101" t="s">
        <v>667</v>
      </c>
      <c r="C16" s="102" t="str">
        <f>+C15</f>
        <v>Mercury Vapor</v>
      </c>
      <c r="D16" s="198" t="s">
        <v>838</v>
      </c>
      <c r="E16" s="162">
        <v>175</v>
      </c>
      <c r="F16" s="93" t="s">
        <v>694</v>
      </c>
      <c r="G16" s="93" t="s">
        <v>44</v>
      </c>
      <c r="H16" s="856">
        <v>1</v>
      </c>
      <c r="I16" s="204">
        <v>4200</v>
      </c>
      <c r="J16" s="193">
        <f>H16*I16*(E16/1000)</f>
        <v>735</v>
      </c>
      <c r="K16" s="199"/>
    </row>
    <row r="17" spans="1:11">
      <c r="A17" s="431" t="str">
        <f>+A16</f>
        <v>50E-B</v>
      </c>
      <c r="B17" s="101" t="s">
        <v>667</v>
      </c>
      <c r="C17" s="102" t="str">
        <f>+C16</f>
        <v>Mercury Vapor</v>
      </c>
      <c r="D17" s="162" t="s">
        <v>713</v>
      </c>
      <c r="E17" s="162">
        <v>400</v>
      </c>
      <c r="F17" s="93" t="s">
        <v>694</v>
      </c>
      <c r="G17" s="93" t="s">
        <v>44</v>
      </c>
      <c r="H17" s="858"/>
      <c r="I17" s="204">
        <v>4200</v>
      </c>
      <c r="J17" s="193">
        <f>H17*I17*(E17/1000)</f>
        <v>0</v>
      </c>
      <c r="K17" s="199"/>
    </row>
    <row r="18" spans="1:11">
      <c r="A18" s="431" t="str">
        <f>+A17</f>
        <v>50E-B</v>
      </c>
      <c r="B18" s="101" t="s">
        <v>667</v>
      </c>
      <c r="C18" s="102" t="str">
        <f>+C17</f>
        <v>Mercury Vapor</v>
      </c>
      <c r="D18" s="162" t="s">
        <v>714</v>
      </c>
      <c r="E18" s="162">
        <v>700</v>
      </c>
      <c r="F18" s="93" t="s">
        <v>694</v>
      </c>
      <c r="G18" s="93" t="s">
        <v>44</v>
      </c>
      <c r="H18" s="857"/>
      <c r="I18" s="204">
        <v>4200</v>
      </c>
      <c r="J18" s="193">
        <f>H18*I18*(E18/1000)</f>
        <v>0</v>
      </c>
      <c r="K18" s="199"/>
    </row>
    <row r="19" spans="1:11">
      <c r="A19" s="429" t="s">
        <v>212</v>
      </c>
      <c r="B19" s="171"/>
      <c r="C19" s="172"/>
      <c r="D19" s="173"/>
      <c r="E19" s="173"/>
      <c r="F19" s="173"/>
      <c r="G19" s="172"/>
      <c r="H19" s="855"/>
      <c r="I19" s="491"/>
      <c r="J19" s="191"/>
    </row>
    <row r="20" spans="1:11" s="169" customFormat="1" ht="22.5">
      <c r="A20" s="432" t="s">
        <v>147</v>
      </c>
      <c r="B20" s="166"/>
      <c r="C20" s="182" t="s">
        <v>189</v>
      </c>
      <c r="D20" s="198" t="s">
        <v>693</v>
      </c>
      <c r="E20" s="190">
        <v>45</v>
      </c>
      <c r="F20" s="70" t="s">
        <v>195</v>
      </c>
      <c r="G20" s="93" t="s">
        <v>44</v>
      </c>
      <c r="H20" s="856">
        <v>2068.0833333333335</v>
      </c>
      <c r="I20" s="492">
        <v>4200</v>
      </c>
      <c r="J20" s="193">
        <f t="shared" ref="J20:J28" si="0">H20*I20*(E20/1000)</f>
        <v>390867.75</v>
      </c>
    </row>
    <row r="21" spans="1:11" s="169" customFormat="1" ht="22.5">
      <c r="A21" s="432" t="s">
        <v>147</v>
      </c>
      <c r="B21" s="166"/>
      <c r="C21" s="182" t="s">
        <v>189</v>
      </c>
      <c r="D21" s="198" t="s">
        <v>702</v>
      </c>
      <c r="E21" s="190">
        <v>75</v>
      </c>
      <c r="F21" s="70" t="s">
        <v>195</v>
      </c>
      <c r="G21" s="93" t="s">
        <v>44</v>
      </c>
      <c r="H21" s="856">
        <v>1137.25</v>
      </c>
      <c r="I21" s="492">
        <v>4200</v>
      </c>
      <c r="J21" s="193">
        <f t="shared" si="0"/>
        <v>358233.75</v>
      </c>
    </row>
    <row r="22" spans="1:11" s="169" customFormat="1" ht="22.5">
      <c r="A22" s="432" t="s">
        <v>147</v>
      </c>
      <c r="B22" s="166"/>
      <c r="C22" s="182" t="s">
        <v>189</v>
      </c>
      <c r="D22" s="198" t="s">
        <v>703</v>
      </c>
      <c r="E22" s="190">
        <v>105</v>
      </c>
      <c r="F22" s="70" t="s">
        <v>195</v>
      </c>
      <c r="G22" s="93" t="s">
        <v>44</v>
      </c>
      <c r="H22" s="856">
        <v>638.58333333333337</v>
      </c>
      <c r="I22" s="492">
        <v>4200</v>
      </c>
      <c r="J22" s="193">
        <f t="shared" si="0"/>
        <v>281615.25</v>
      </c>
    </row>
    <row r="23" spans="1:11" s="169" customFormat="1" ht="22.5">
      <c r="A23" s="432" t="s">
        <v>147</v>
      </c>
      <c r="B23" s="166"/>
      <c r="C23" s="182" t="s">
        <v>189</v>
      </c>
      <c r="D23" s="198" t="s">
        <v>704</v>
      </c>
      <c r="E23" s="190">
        <v>135</v>
      </c>
      <c r="F23" s="70" t="s">
        <v>195</v>
      </c>
      <c r="G23" s="93" t="s">
        <v>44</v>
      </c>
      <c r="H23" s="856">
        <v>291.83333333333331</v>
      </c>
      <c r="I23" s="492">
        <v>4200</v>
      </c>
      <c r="J23" s="193">
        <f t="shared" si="0"/>
        <v>165469.5</v>
      </c>
    </row>
    <row r="24" spans="1:11" s="169" customFormat="1" ht="22.5">
      <c r="A24" s="432" t="s">
        <v>147</v>
      </c>
      <c r="B24" s="166"/>
      <c r="C24" s="182" t="s">
        <v>189</v>
      </c>
      <c r="D24" s="198" t="s">
        <v>705</v>
      </c>
      <c r="E24" s="190">
        <v>165</v>
      </c>
      <c r="F24" s="70" t="s">
        <v>195</v>
      </c>
      <c r="G24" s="93" t="s">
        <v>44</v>
      </c>
      <c r="H24" s="856">
        <v>50.5</v>
      </c>
      <c r="I24" s="492">
        <v>4200</v>
      </c>
      <c r="J24" s="193">
        <f t="shared" si="0"/>
        <v>34996.5</v>
      </c>
    </row>
    <row r="25" spans="1:11" s="169" customFormat="1" ht="22.5">
      <c r="A25" s="432" t="s">
        <v>147</v>
      </c>
      <c r="B25" s="166"/>
      <c r="C25" s="182" t="s">
        <v>189</v>
      </c>
      <c r="D25" s="198" t="s">
        <v>706</v>
      </c>
      <c r="E25" s="190">
        <v>195</v>
      </c>
      <c r="F25" s="70" t="s">
        <v>195</v>
      </c>
      <c r="G25" s="93" t="s">
        <v>44</v>
      </c>
      <c r="H25" s="856">
        <v>189.25</v>
      </c>
      <c r="I25" s="492">
        <v>4200</v>
      </c>
      <c r="J25" s="193">
        <f t="shared" si="0"/>
        <v>154995.75</v>
      </c>
    </row>
    <row r="26" spans="1:11" s="169" customFormat="1" ht="22.5">
      <c r="A26" s="432" t="s">
        <v>147</v>
      </c>
      <c r="B26" s="166"/>
      <c r="C26" s="182" t="s">
        <v>189</v>
      </c>
      <c r="D26" s="93" t="s">
        <v>736</v>
      </c>
      <c r="E26" s="190">
        <v>225</v>
      </c>
      <c r="F26" s="70" t="s">
        <v>195</v>
      </c>
      <c r="G26" s="93" t="s">
        <v>44</v>
      </c>
      <c r="H26" s="856"/>
      <c r="I26" s="492">
        <v>4200</v>
      </c>
      <c r="J26" s="193">
        <f t="shared" si="0"/>
        <v>0</v>
      </c>
    </row>
    <row r="27" spans="1:11" s="169" customFormat="1" ht="22.5">
      <c r="A27" s="432" t="s">
        <v>147</v>
      </c>
      <c r="B27" s="166"/>
      <c r="C27" s="182" t="s">
        <v>189</v>
      </c>
      <c r="D27" s="198" t="s">
        <v>707</v>
      </c>
      <c r="E27" s="190">
        <v>255</v>
      </c>
      <c r="F27" s="70" t="s">
        <v>195</v>
      </c>
      <c r="G27" s="93" t="s">
        <v>44</v>
      </c>
      <c r="H27" s="856">
        <v>10</v>
      </c>
      <c r="I27" s="492">
        <v>4200</v>
      </c>
      <c r="J27" s="193">
        <f t="shared" si="0"/>
        <v>10710</v>
      </c>
    </row>
    <row r="28" spans="1:11" s="169" customFormat="1" ht="22.5">
      <c r="A28" s="432" t="s">
        <v>147</v>
      </c>
      <c r="B28" s="166"/>
      <c r="C28" s="182" t="s">
        <v>189</v>
      </c>
      <c r="D28" s="198" t="s">
        <v>708</v>
      </c>
      <c r="E28" s="190">
        <v>285</v>
      </c>
      <c r="F28" s="70" t="s">
        <v>195</v>
      </c>
      <c r="G28" s="93" t="s">
        <v>44</v>
      </c>
      <c r="H28" s="856">
        <v>75.916666666666671</v>
      </c>
      <c r="I28" s="492">
        <v>4200</v>
      </c>
      <c r="J28" s="193">
        <f t="shared" si="0"/>
        <v>90872.249999999985</v>
      </c>
    </row>
    <row r="29" spans="1:11">
      <c r="A29" s="433" t="s">
        <v>213</v>
      </c>
      <c r="B29" s="180"/>
      <c r="C29" s="172"/>
      <c r="D29" s="173"/>
      <c r="E29" s="173"/>
      <c r="F29" s="173"/>
      <c r="G29" s="172"/>
      <c r="H29" s="855"/>
      <c r="I29" s="491"/>
      <c r="J29" s="191"/>
    </row>
    <row r="30" spans="1:11">
      <c r="A30" s="430" t="s">
        <v>148</v>
      </c>
      <c r="B30" s="98"/>
      <c r="C30" s="95" t="s">
        <v>140</v>
      </c>
      <c r="D30" s="93" t="s">
        <v>735</v>
      </c>
      <c r="E30" s="162">
        <v>50</v>
      </c>
      <c r="F30" s="70" t="s">
        <v>195</v>
      </c>
      <c r="G30" s="93" t="s">
        <v>44</v>
      </c>
      <c r="H30" s="856"/>
      <c r="I30" s="492">
        <v>4200</v>
      </c>
      <c r="J30" s="193">
        <f t="shared" ref="J30:J37" si="1">H30*I30*(E30/1000)</f>
        <v>0</v>
      </c>
    </row>
    <row r="31" spans="1:11">
      <c r="A31" s="430" t="s">
        <v>148</v>
      </c>
      <c r="B31" s="98"/>
      <c r="C31" s="95" t="s">
        <v>140</v>
      </c>
      <c r="D31" s="198" t="s">
        <v>839</v>
      </c>
      <c r="E31" s="162">
        <v>70</v>
      </c>
      <c r="F31" s="70" t="s">
        <v>195</v>
      </c>
      <c r="G31" s="93" t="s">
        <v>44</v>
      </c>
      <c r="H31" s="856">
        <v>710</v>
      </c>
      <c r="I31" s="492">
        <v>4200</v>
      </c>
      <c r="J31" s="193">
        <f t="shared" si="1"/>
        <v>208740.00000000003</v>
      </c>
    </row>
    <row r="32" spans="1:11">
      <c r="A32" s="431" t="str">
        <f t="shared" ref="A32:A37" si="2">+A31</f>
        <v xml:space="preserve">52E </v>
      </c>
      <c r="B32" s="101"/>
      <c r="C32" s="95" t="s">
        <v>140</v>
      </c>
      <c r="D32" s="198" t="s">
        <v>840</v>
      </c>
      <c r="E32" s="162">
        <v>100</v>
      </c>
      <c r="F32" s="70" t="s">
        <v>195</v>
      </c>
      <c r="G32" s="93" t="s">
        <v>44</v>
      </c>
      <c r="H32" s="856">
        <v>10308.666666666666</v>
      </c>
      <c r="I32" s="492">
        <v>4200</v>
      </c>
      <c r="J32" s="193">
        <f t="shared" si="1"/>
        <v>4329640</v>
      </c>
    </row>
    <row r="33" spans="1:10">
      <c r="A33" s="431" t="str">
        <f t="shared" si="2"/>
        <v xml:space="preserve">52E </v>
      </c>
      <c r="B33" s="101"/>
      <c r="C33" s="95" t="s">
        <v>140</v>
      </c>
      <c r="D33" s="198" t="s">
        <v>841</v>
      </c>
      <c r="E33" s="162">
        <v>150</v>
      </c>
      <c r="F33" s="70" t="s">
        <v>195</v>
      </c>
      <c r="G33" s="93" t="s">
        <v>44</v>
      </c>
      <c r="H33" s="856">
        <v>4589.833333333333</v>
      </c>
      <c r="I33" s="492">
        <v>4200</v>
      </c>
      <c r="J33" s="193">
        <f t="shared" si="1"/>
        <v>2891595</v>
      </c>
    </row>
    <row r="34" spans="1:10">
      <c r="A34" s="431" t="str">
        <f t="shared" si="2"/>
        <v xml:space="preserve">52E </v>
      </c>
      <c r="B34" s="101"/>
      <c r="C34" s="95" t="s">
        <v>140</v>
      </c>
      <c r="D34" s="198" t="s">
        <v>842</v>
      </c>
      <c r="E34" s="162">
        <v>200</v>
      </c>
      <c r="F34" s="70" t="s">
        <v>195</v>
      </c>
      <c r="G34" s="93" t="s">
        <v>44</v>
      </c>
      <c r="H34" s="856">
        <v>994.5</v>
      </c>
      <c r="I34" s="492">
        <v>4200</v>
      </c>
      <c r="J34" s="193">
        <f t="shared" si="1"/>
        <v>835380</v>
      </c>
    </row>
    <row r="35" spans="1:10">
      <c r="A35" s="431" t="str">
        <f t="shared" si="2"/>
        <v xml:space="preserve">52E </v>
      </c>
      <c r="B35" s="101"/>
      <c r="C35" s="95" t="s">
        <v>140</v>
      </c>
      <c r="D35" s="198" t="s">
        <v>843</v>
      </c>
      <c r="E35" s="162">
        <v>250</v>
      </c>
      <c r="F35" s="70" t="s">
        <v>195</v>
      </c>
      <c r="G35" s="93" t="s">
        <v>44</v>
      </c>
      <c r="H35" s="856">
        <v>1464</v>
      </c>
      <c r="I35" s="492">
        <v>4200</v>
      </c>
      <c r="J35" s="193">
        <f t="shared" si="1"/>
        <v>1537200</v>
      </c>
    </row>
    <row r="36" spans="1:10">
      <c r="A36" s="431" t="str">
        <f t="shared" si="2"/>
        <v xml:space="preserve">52E </v>
      </c>
      <c r="B36" s="101"/>
      <c r="C36" s="95" t="s">
        <v>140</v>
      </c>
      <c r="D36" s="198" t="s">
        <v>844</v>
      </c>
      <c r="E36" s="162">
        <v>310</v>
      </c>
      <c r="F36" s="70" t="s">
        <v>195</v>
      </c>
      <c r="G36" s="93" t="s">
        <v>44</v>
      </c>
      <c r="H36" s="856">
        <v>149</v>
      </c>
      <c r="I36" s="492">
        <v>4200</v>
      </c>
      <c r="J36" s="193">
        <f t="shared" si="1"/>
        <v>193998</v>
      </c>
    </row>
    <row r="37" spans="1:10">
      <c r="A37" s="431" t="str">
        <f t="shared" si="2"/>
        <v xml:space="preserve">52E </v>
      </c>
      <c r="B37" s="101"/>
      <c r="C37" s="95" t="s">
        <v>140</v>
      </c>
      <c r="D37" s="198" t="s">
        <v>845</v>
      </c>
      <c r="E37" s="162">
        <v>400</v>
      </c>
      <c r="F37" s="70" t="s">
        <v>195</v>
      </c>
      <c r="G37" s="93" t="s">
        <v>44</v>
      </c>
      <c r="H37" s="856">
        <v>607.75</v>
      </c>
      <c r="I37" s="492">
        <v>4200</v>
      </c>
      <c r="J37" s="193">
        <f t="shared" si="1"/>
        <v>1021020</v>
      </c>
    </row>
    <row r="38" spans="1:10">
      <c r="A38" s="431"/>
      <c r="B38" s="101"/>
      <c r="C38" s="95"/>
      <c r="D38" s="162"/>
      <c r="E38" s="162"/>
      <c r="F38" s="162"/>
      <c r="H38" s="859"/>
      <c r="I38" s="365"/>
      <c r="J38" s="192"/>
    </row>
    <row r="39" spans="1:10">
      <c r="A39" s="430" t="str">
        <f>A37</f>
        <v xml:space="preserve">52E </v>
      </c>
      <c r="B39" s="98"/>
      <c r="C39" s="95" t="s">
        <v>149</v>
      </c>
      <c r="D39" s="201" t="s">
        <v>720</v>
      </c>
      <c r="E39" s="162">
        <v>70</v>
      </c>
      <c r="F39" s="70" t="s">
        <v>195</v>
      </c>
      <c r="G39" s="93" t="s">
        <v>44</v>
      </c>
      <c r="H39" s="856">
        <v>68</v>
      </c>
      <c r="I39" s="492">
        <v>4200</v>
      </c>
      <c r="J39" s="193">
        <f t="shared" ref="J39:J45" si="3">H39*I39*(E39/1000)</f>
        <v>19992.000000000004</v>
      </c>
    </row>
    <row r="40" spans="1:10">
      <c r="A40" s="430" t="str">
        <f t="shared" ref="A40:A45" si="4">A39</f>
        <v xml:space="preserve">52E </v>
      </c>
      <c r="B40" s="98"/>
      <c r="C40" s="95" t="s">
        <v>149</v>
      </c>
      <c r="D40" s="201" t="s">
        <v>716</v>
      </c>
      <c r="E40" s="162">
        <v>100</v>
      </c>
      <c r="F40" s="70" t="s">
        <v>195</v>
      </c>
      <c r="G40" s="93" t="s">
        <v>44</v>
      </c>
      <c r="H40" s="856">
        <v>4.083333333333333</v>
      </c>
      <c r="I40" s="493">
        <v>4200</v>
      </c>
      <c r="J40" s="193">
        <f t="shared" si="3"/>
        <v>1715</v>
      </c>
    </row>
    <row r="41" spans="1:10">
      <c r="A41" s="430" t="str">
        <f t="shared" si="4"/>
        <v xml:space="preserve">52E </v>
      </c>
      <c r="B41" s="98"/>
      <c r="C41" s="95" t="s">
        <v>149</v>
      </c>
      <c r="D41" s="201" t="s">
        <v>717</v>
      </c>
      <c r="E41" s="162">
        <v>150</v>
      </c>
      <c r="F41" s="70" t="s">
        <v>195</v>
      </c>
      <c r="G41" s="93" t="s">
        <v>44</v>
      </c>
      <c r="H41" s="856">
        <v>205</v>
      </c>
      <c r="I41" s="492">
        <v>4200</v>
      </c>
      <c r="J41" s="193">
        <f t="shared" si="3"/>
        <v>129150</v>
      </c>
    </row>
    <row r="42" spans="1:10">
      <c r="A42" s="430" t="str">
        <f t="shared" si="4"/>
        <v xml:space="preserve">52E </v>
      </c>
      <c r="B42" s="98"/>
      <c r="C42" s="95" t="s">
        <v>149</v>
      </c>
      <c r="D42" s="201" t="s">
        <v>846</v>
      </c>
      <c r="E42" s="162">
        <v>175</v>
      </c>
      <c r="F42" s="70" t="s">
        <v>195</v>
      </c>
      <c r="G42" s="93" t="s">
        <v>44</v>
      </c>
      <c r="H42" s="856">
        <v>222</v>
      </c>
      <c r="I42" s="492">
        <v>4200</v>
      </c>
      <c r="J42" s="193">
        <f t="shared" si="3"/>
        <v>163170</v>
      </c>
    </row>
    <row r="43" spans="1:10">
      <c r="A43" s="430" t="str">
        <f t="shared" si="4"/>
        <v xml:space="preserve">52E </v>
      </c>
      <c r="B43" s="101"/>
      <c r="C43" s="95" t="str">
        <f>+C42</f>
        <v>Metal Halide</v>
      </c>
      <c r="D43" s="201" t="s">
        <v>718</v>
      </c>
      <c r="E43" s="162">
        <v>250</v>
      </c>
      <c r="F43" s="70" t="s">
        <v>195</v>
      </c>
      <c r="G43" s="93" t="s">
        <v>44</v>
      </c>
      <c r="H43" s="856">
        <v>61</v>
      </c>
      <c r="I43" s="492">
        <v>4200</v>
      </c>
      <c r="J43" s="193">
        <f t="shared" si="3"/>
        <v>64050</v>
      </c>
    </row>
    <row r="44" spans="1:10">
      <c r="A44" s="430" t="str">
        <f t="shared" si="4"/>
        <v xml:space="preserve">52E </v>
      </c>
      <c r="B44" s="101"/>
      <c r="C44" s="95" t="str">
        <f>+C43</f>
        <v>Metal Halide</v>
      </c>
      <c r="D44" s="201" t="s">
        <v>719</v>
      </c>
      <c r="E44" s="162">
        <v>400</v>
      </c>
      <c r="F44" s="70" t="s">
        <v>195</v>
      </c>
      <c r="G44" s="93" t="s">
        <v>44</v>
      </c>
      <c r="H44" s="856">
        <v>57</v>
      </c>
      <c r="I44" s="492">
        <v>4200</v>
      </c>
      <c r="J44" s="193">
        <f t="shared" si="3"/>
        <v>95760</v>
      </c>
    </row>
    <row r="45" spans="1:10">
      <c r="A45" s="430" t="str">
        <f t="shared" si="4"/>
        <v xml:space="preserve">52E </v>
      </c>
      <c r="B45" s="178"/>
      <c r="C45" s="184" t="str">
        <f>+C44</f>
        <v>Metal Halide</v>
      </c>
      <c r="D45" s="201" t="s">
        <v>847</v>
      </c>
      <c r="E45" s="179">
        <v>1000</v>
      </c>
      <c r="F45" s="69" t="s">
        <v>195</v>
      </c>
      <c r="G45" s="93" t="s">
        <v>44</v>
      </c>
      <c r="H45" s="860">
        <v>18</v>
      </c>
      <c r="I45" s="494">
        <v>4200</v>
      </c>
      <c r="J45" s="194">
        <f t="shared" si="3"/>
        <v>75600</v>
      </c>
    </row>
    <row r="46" spans="1:10">
      <c r="A46" s="433" t="s">
        <v>214</v>
      </c>
      <c r="B46" s="180"/>
      <c r="C46" s="172"/>
      <c r="D46" s="173"/>
      <c r="E46" s="173"/>
      <c r="F46" s="173"/>
      <c r="G46" s="172"/>
      <c r="H46" s="855"/>
      <c r="I46" s="491"/>
      <c r="J46" s="191"/>
    </row>
    <row r="47" spans="1:10">
      <c r="A47" s="430" t="s">
        <v>130</v>
      </c>
      <c r="B47" s="95" t="s">
        <v>737</v>
      </c>
      <c r="C47" s="95" t="s">
        <v>140</v>
      </c>
      <c r="D47" s="201" t="s">
        <v>848</v>
      </c>
      <c r="E47" s="162">
        <v>50</v>
      </c>
      <c r="F47" s="70" t="s">
        <v>195</v>
      </c>
      <c r="G47" s="70" t="s">
        <v>195</v>
      </c>
      <c r="H47" s="856">
        <v>0</v>
      </c>
      <c r="I47" s="204">
        <v>4200</v>
      </c>
      <c r="J47" s="193">
        <f t="shared" ref="J47:J55" si="5">H47*I47*(E47/1000)</f>
        <v>0</v>
      </c>
    </row>
    <row r="48" spans="1:10">
      <c r="A48" s="431" t="str">
        <f t="shared" ref="A48:A55" si="6">A47</f>
        <v>53E</v>
      </c>
      <c r="B48" s="95" t="str">
        <f t="shared" ref="B48:B55" si="7">+B47</f>
        <v xml:space="preserve">Company Owned </v>
      </c>
      <c r="C48" s="95" t="s">
        <v>140</v>
      </c>
      <c r="D48" s="201" t="s">
        <v>839</v>
      </c>
      <c r="E48" s="162">
        <v>70</v>
      </c>
      <c r="F48" s="70" t="s">
        <v>195</v>
      </c>
      <c r="G48" s="70" t="s">
        <v>195</v>
      </c>
      <c r="H48" s="856">
        <v>4553.083333333333</v>
      </c>
      <c r="I48" s="204">
        <v>4200</v>
      </c>
      <c r="J48" s="193">
        <f t="shared" si="5"/>
        <v>1338606.5000000002</v>
      </c>
    </row>
    <row r="49" spans="1:10">
      <c r="A49" s="431" t="str">
        <f t="shared" si="6"/>
        <v>53E</v>
      </c>
      <c r="B49" s="95" t="str">
        <f t="shared" si="7"/>
        <v xml:space="preserve">Company Owned </v>
      </c>
      <c r="C49" s="95" t="s">
        <v>140</v>
      </c>
      <c r="D49" s="201" t="s">
        <v>840</v>
      </c>
      <c r="E49" s="162">
        <v>100</v>
      </c>
      <c r="F49" s="70" t="s">
        <v>195</v>
      </c>
      <c r="G49" s="70" t="s">
        <v>195</v>
      </c>
      <c r="H49" s="856">
        <v>31915.416666666668</v>
      </c>
      <c r="I49" s="204">
        <v>4200</v>
      </c>
      <c r="J49" s="193">
        <f t="shared" si="5"/>
        <v>13404475</v>
      </c>
    </row>
    <row r="50" spans="1:10">
      <c r="A50" s="431" t="str">
        <f t="shared" si="6"/>
        <v>53E</v>
      </c>
      <c r="B50" s="95" t="str">
        <f t="shared" si="7"/>
        <v xml:space="preserve">Company Owned </v>
      </c>
      <c r="C50" s="95" t="s">
        <v>140</v>
      </c>
      <c r="D50" s="201" t="s">
        <v>841</v>
      </c>
      <c r="E50" s="162">
        <v>150</v>
      </c>
      <c r="F50" s="70" t="s">
        <v>195</v>
      </c>
      <c r="G50" s="70" t="s">
        <v>195</v>
      </c>
      <c r="H50" s="856">
        <v>3831.6666666666665</v>
      </c>
      <c r="I50" s="204">
        <v>4200</v>
      </c>
      <c r="J50" s="193">
        <f t="shared" si="5"/>
        <v>2413950</v>
      </c>
    </row>
    <row r="51" spans="1:10">
      <c r="A51" s="431" t="str">
        <f t="shared" si="6"/>
        <v>53E</v>
      </c>
      <c r="B51" s="95" t="str">
        <f t="shared" si="7"/>
        <v xml:space="preserve">Company Owned </v>
      </c>
      <c r="C51" s="95" t="s">
        <v>140</v>
      </c>
      <c r="D51" s="201" t="s">
        <v>842</v>
      </c>
      <c r="E51" s="162">
        <v>200</v>
      </c>
      <c r="F51" s="70" t="s">
        <v>195</v>
      </c>
      <c r="G51" s="70" t="s">
        <v>195</v>
      </c>
      <c r="H51" s="856">
        <v>5052.583333333333</v>
      </c>
      <c r="I51" s="204">
        <v>4200</v>
      </c>
      <c r="J51" s="193">
        <f t="shared" si="5"/>
        <v>4244170</v>
      </c>
    </row>
    <row r="52" spans="1:10">
      <c r="A52" s="431" t="str">
        <f t="shared" si="6"/>
        <v>53E</v>
      </c>
      <c r="B52" s="95" t="str">
        <f t="shared" si="7"/>
        <v xml:space="preserve">Company Owned </v>
      </c>
      <c r="C52" s="95" t="s">
        <v>140</v>
      </c>
      <c r="D52" s="201" t="s">
        <v>843</v>
      </c>
      <c r="E52" s="162">
        <v>250</v>
      </c>
      <c r="F52" s="70" t="s">
        <v>195</v>
      </c>
      <c r="G52" s="70" t="s">
        <v>195</v>
      </c>
      <c r="H52" s="856">
        <v>1737.8333333333333</v>
      </c>
      <c r="I52" s="204">
        <v>4200</v>
      </c>
      <c r="J52" s="193">
        <f t="shared" si="5"/>
        <v>1824725</v>
      </c>
    </row>
    <row r="53" spans="1:10">
      <c r="A53" s="431" t="str">
        <f t="shared" si="6"/>
        <v>53E</v>
      </c>
      <c r="B53" s="95" t="str">
        <f t="shared" si="7"/>
        <v xml:space="preserve">Company Owned </v>
      </c>
      <c r="C53" s="95" t="s">
        <v>140</v>
      </c>
      <c r="D53" s="201" t="s">
        <v>844</v>
      </c>
      <c r="E53" s="162">
        <v>310</v>
      </c>
      <c r="F53" s="70" t="s">
        <v>195</v>
      </c>
      <c r="G53" s="70" t="s">
        <v>195</v>
      </c>
      <c r="H53" s="856">
        <v>16.583333333333332</v>
      </c>
      <c r="I53" s="204">
        <v>4200</v>
      </c>
      <c r="J53" s="193">
        <f t="shared" si="5"/>
        <v>21591.5</v>
      </c>
    </row>
    <row r="54" spans="1:10">
      <c r="A54" s="431" t="str">
        <f t="shared" si="6"/>
        <v>53E</v>
      </c>
      <c r="B54" s="95" t="str">
        <f t="shared" si="7"/>
        <v xml:space="preserve">Company Owned </v>
      </c>
      <c r="C54" s="95" t="s">
        <v>140</v>
      </c>
      <c r="D54" s="201" t="s">
        <v>845</v>
      </c>
      <c r="E54" s="162">
        <v>400</v>
      </c>
      <c r="F54" s="70" t="s">
        <v>195</v>
      </c>
      <c r="G54" s="70" t="s">
        <v>195</v>
      </c>
      <c r="H54" s="856">
        <v>1004.5833333333334</v>
      </c>
      <c r="I54" s="204">
        <v>4200</v>
      </c>
      <c r="J54" s="193">
        <f t="shared" si="5"/>
        <v>1687700</v>
      </c>
    </row>
    <row r="55" spans="1:10">
      <c r="A55" s="431" t="str">
        <f t="shared" si="6"/>
        <v>53E</v>
      </c>
      <c r="B55" s="95" t="str">
        <f t="shared" si="7"/>
        <v xml:space="preserve">Company Owned </v>
      </c>
      <c r="C55" s="95" t="s">
        <v>140</v>
      </c>
      <c r="D55" s="190" t="s">
        <v>721</v>
      </c>
      <c r="E55" s="162">
        <v>1000</v>
      </c>
      <c r="F55" s="70" t="s">
        <v>195</v>
      </c>
      <c r="G55" s="70" t="s">
        <v>195</v>
      </c>
      <c r="H55" s="856"/>
      <c r="I55" s="204">
        <v>4200</v>
      </c>
      <c r="J55" s="193">
        <f t="shared" si="5"/>
        <v>0</v>
      </c>
    </row>
    <row r="56" spans="1:10">
      <c r="A56" s="431"/>
      <c r="B56" s="95"/>
      <c r="C56" s="95"/>
      <c r="D56" s="162"/>
      <c r="E56" s="162"/>
      <c r="F56" s="162"/>
      <c r="H56" s="861"/>
      <c r="I56" s="365"/>
      <c r="J56" s="192"/>
    </row>
    <row r="57" spans="1:10">
      <c r="A57" s="431" t="str">
        <f>A55</f>
        <v>53E</v>
      </c>
      <c r="B57" s="95" t="str">
        <f>+B55</f>
        <v xml:space="preserve">Company Owned </v>
      </c>
      <c r="C57" s="95" t="s">
        <v>149</v>
      </c>
      <c r="D57" s="190" t="s">
        <v>720</v>
      </c>
      <c r="E57" s="162">
        <v>70</v>
      </c>
      <c r="F57" s="70" t="s">
        <v>195</v>
      </c>
      <c r="G57" s="70" t="s">
        <v>195</v>
      </c>
      <c r="H57" s="856"/>
      <c r="I57" s="204">
        <v>4200</v>
      </c>
      <c r="J57" s="193">
        <f>H57*I57*(E57/1000)</f>
        <v>0</v>
      </c>
    </row>
    <row r="58" spans="1:10" ht="13.15" customHeight="1">
      <c r="A58" s="431" t="str">
        <f>A57</f>
        <v>53E</v>
      </c>
      <c r="B58" s="95" t="str">
        <f>+B57</f>
        <v xml:space="preserve">Company Owned </v>
      </c>
      <c r="C58" s="95" t="s">
        <v>149</v>
      </c>
      <c r="D58" s="190" t="s">
        <v>716</v>
      </c>
      <c r="E58" s="162">
        <v>100</v>
      </c>
      <c r="F58" s="70" t="s">
        <v>195</v>
      </c>
      <c r="G58" s="70" t="s">
        <v>195</v>
      </c>
      <c r="H58" s="856"/>
      <c r="I58" s="204">
        <v>4200</v>
      </c>
      <c r="J58" s="193">
        <f>H58*I58*(E58/1000)</f>
        <v>0</v>
      </c>
    </row>
    <row r="59" spans="1:10">
      <c r="A59" s="431" t="str">
        <f>A58</f>
        <v>53E</v>
      </c>
      <c r="B59" s="95" t="str">
        <f>+B58</f>
        <v xml:space="preserve">Company Owned </v>
      </c>
      <c r="C59" s="95" t="s">
        <v>149</v>
      </c>
      <c r="D59" s="190" t="s">
        <v>717</v>
      </c>
      <c r="E59" s="162">
        <v>150</v>
      </c>
      <c r="F59" s="70" t="s">
        <v>195</v>
      </c>
      <c r="G59" s="70" t="s">
        <v>195</v>
      </c>
      <c r="H59" s="856"/>
      <c r="I59" s="204">
        <v>4200</v>
      </c>
      <c r="J59" s="193">
        <f>H59*I59*(E59/1000)</f>
        <v>0</v>
      </c>
    </row>
    <row r="60" spans="1:10">
      <c r="A60" s="431" t="str">
        <f>A59</f>
        <v>53E</v>
      </c>
      <c r="B60" s="95" t="str">
        <f>+B59</f>
        <v xml:space="preserve">Company Owned </v>
      </c>
      <c r="C60" s="95" t="s">
        <v>149</v>
      </c>
      <c r="D60" s="190" t="s">
        <v>718</v>
      </c>
      <c r="E60" s="162">
        <v>250</v>
      </c>
      <c r="F60" s="70" t="s">
        <v>195</v>
      </c>
      <c r="G60" s="70" t="s">
        <v>195</v>
      </c>
      <c r="H60" s="856"/>
      <c r="I60" s="204">
        <v>4200</v>
      </c>
      <c r="J60" s="193">
        <f>H60*I60*(E60/1000)</f>
        <v>0</v>
      </c>
    </row>
    <row r="61" spans="1:10">
      <c r="A61" s="431" t="str">
        <f>A60</f>
        <v>53E</v>
      </c>
      <c r="B61" s="95" t="str">
        <f>+B60</f>
        <v xml:space="preserve">Company Owned </v>
      </c>
      <c r="C61" s="95" t="s">
        <v>149</v>
      </c>
      <c r="D61" s="190" t="s">
        <v>719</v>
      </c>
      <c r="E61" s="162">
        <v>400</v>
      </c>
      <c r="F61" s="70" t="s">
        <v>195</v>
      </c>
      <c r="G61" s="70" t="s">
        <v>195</v>
      </c>
      <c r="H61" s="856"/>
      <c r="I61" s="204">
        <v>4200</v>
      </c>
      <c r="J61" s="193">
        <f>H61*I61*(E61/1000)</f>
        <v>0</v>
      </c>
    </row>
    <row r="62" spans="1:10">
      <c r="A62" s="431"/>
      <c r="B62" s="95"/>
      <c r="C62" s="95"/>
      <c r="D62" s="190"/>
      <c r="E62" s="162"/>
      <c r="F62" s="162"/>
      <c r="H62" s="857"/>
      <c r="I62" s="204"/>
      <c r="J62" s="193"/>
    </row>
    <row r="63" spans="1:10" ht="22.5">
      <c r="A63" s="431" t="str">
        <f>A61</f>
        <v>53E</v>
      </c>
      <c r="B63" s="95" t="str">
        <f>B61</f>
        <v xml:space="preserve">Company Owned </v>
      </c>
      <c r="C63" s="183" t="s">
        <v>189</v>
      </c>
      <c r="D63" s="198" t="s">
        <v>693</v>
      </c>
      <c r="E63" s="190">
        <v>45</v>
      </c>
      <c r="F63" s="70" t="s">
        <v>195</v>
      </c>
      <c r="G63" s="70" t="s">
        <v>195</v>
      </c>
      <c r="H63" s="856">
        <v>17614.75</v>
      </c>
      <c r="I63" s="204">
        <v>4200</v>
      </c>
      <c r="J63" s="193">
        <f t="shared" ref="J63:J98" si="8">H63*I63*(E63/1000)</f>
        <v>3329187.75</v>
      </c>
    </row>
    <row r="64" spans="1:10" ht="22.5">
      <c r="A64" s="431" t="str">
        <f t="shared" ref="A64:B71" si="9">A63</f>
        <v>53E</v>
      </c>
      <c r="B64" s="428" t="str">
        <f t="shared" si="9"/>
        <v xml:space="preserve">Company Owned </v>
      </c>
      <c r="C64" s="183" t="s">
        <v>189</v>
      </c>
      <c r="D64" s="198" t="s">
        <v>702</v>
      </c>
      <c r="E64" s="190">
        <v>75</v>
      </c>
      <c r="F64" s="70" t="s">
        <v>195</v>
      </c>
      <c r="G64" s="70" t="s">
        <v>195</v>
      </c>
      <c r="H64" s="856">
        <v>40.083333333333336</v>
      </c>
      <c r="I64" s="204">
        <v>4200</v>
      </c>
      <c r="J64" s="193">
        <f t="shared" si="8"/>
        <v>12626.25</v>
      </c>
    </row>
    <row r="65" spans="1:10" ht="22.5">
      <c r="A65" s="431" t="str">
        <f t="shared" si="9"/>
        <v>53E</v>
      </c>
      <c r="B65" s="428" t="str">
        <f t="shared" si="9"/>
        <v xml:space="preserve">Company Owned </v>
      </c>
      <c r="C65" s="183" t="s">
        <v>189</v>
      </c>
      <c r="D65" s="198" t="s">
        <v>703</v>
      </c>
      <c r="E65" s="190">
        <v>105</v>
      </c>
      <c r="F65" s="70" t="s">
        <v>195</v>
      </c>
      <c r="G65" s="70" t="s">
        <v>195</v>
      </c>
      <c r="H65" s="856">
        <v>1955.9166666666667</v>
      </c>
      <c r="I65" s="204">
        <v>4200</v>
      </c>
      <c r="J65" s="193">
        <f t="shared" si="8"/>
        <v>862559.25</v>
      </c>
    </row>
    <row r="66" spans="1:10" ht="22.5">
      <c r="A66" s="431" t="str">
        <f t="shared" si="9"/>
        <v>53E</v>
      </c>
      <c r="B66" s="428" t="str">
        <f t="shared" si="9"/>
        <v xml:space="preserve">Company Owned </v>
      </c>
      <c r="C66" s="183" t="s">
        <v>189</v>
      </c>
      <c r="D66" s="198" t="s">
        <v>704</v>
      </c>
      <c r="E66" s="190">
        <v>135</v>
      </c>
      <c r="F66" s="70" t="s">
        <v>195</v>
      </c>
      <c r="G66" s="70" t="s">
        <v>195</v>
      </c>
      <c r="H66" s="856">
        <v>1762.4166666666667</v>
      </c>
      <c r="I66" s="204">
        <v>4200</v>
      </c>
      <c r="J66" s="193">
        <f t="shared" si="8"/>
        <v>999290.25000000012</v>
      </c>
    </row>
    <row r="67" spans="1:10" ht="22.5">
      <c r="A67" s="431" t="str">
        <f t="shared" si="9"/>
        <v>53E</v>
      </c>
      <c r="B67" s="428" t="str">
        <f t="shared" si="9"/>
        <v xml:space="preserve">Company Owned </v>
      </c>
      <c r="C67" s="183" t="s">
        <v>189</v>
      </c>
      <c r="D67" s="198" t="s">
        <v>705</v>
      </c>
      <c r="E67" s="190">
        <v>165</v>
      </c>
      <c r="F67" s="70" t="s">
        <v>195</v>
      </c>
      <c r="G67" s="70" t="s">
        <v>195</v>
      </c>
      <c r="H67" s="856">
        <v>74.666666666666671</v>
      </c>
      <c r="I67" s="204">
        <v>4200</v>
      </c>
      <c r="J67" s="193">
        <f t="shared" si="8"/>
        <v>51744</v>
      </c>
    </row>
    <row r="68" spans="1:10" ht="22.5">
      <c r="A68" s="431" t="str">
        <f t="shared" si="9"/>
        <v>53E</v>
      </c>
      <c r="B68" s="428" t="str">
        <f t="shared" si="9"/>
        <v xml:space="preserve">Company Owned </v>
      </c>
      <c r="C68" s="183" t="s">
        <v>189</v>
      </c>
      <c r="D68" s="198" t="s">
        <v>706</v>
      </c>
      <c r="E68" s="190">
        <v>195</v>
      </c>
      <c r="F68" s="70" t="s">
        <v>195</v>
      </c>
      <c r="G68" s="70" t="s">
        <v>195</v>
      </c>
      <c r="H68" s="856">
        <v>413</v>
      </c>
      <c r="I68" s="204">
        <v>4200</v>
      </c>
      <c r="J68" s="193">
        <f t="shared" si="8"/>
        <v>338247</v>
      </c>
    </row>
    <row r="69" spans="1:10" ht="22.5">
      <c r="A69" s="431" t="str">
        <f t="shared" si="9"/>
        <v>53E</v>
      </c>
      <c r="B69" s="428" t="str">
        <f t="shared" si="9"/>
        <v xml:space="preserve">Company Owned </v>
      </c>
      <c r="C69" s="183" t="s">
        <v>189</v>
      </c>
      <c r="D69" s="93" t="s">
        <v>736</v>
      </c>
      <c r="E69" s="190">
        <v>225</v>
      </c>
      <c r="F69" s="70" t="s">
        <v>195</v>
      </c>
      <c r="G69" s="70" t="s">
        <v>195</v>
      </c>
      <c r="H69" s="856"/>
      <c r="I69" s="204">
        <v>4200</v>
      </c>
      <c r="J69" s="193">
        <f t="shared" si="8"/>
        <v>0</v>
      </c>
    </row>
    <row r="70" spans="1:10" ht="22.5">
      <c r="A70" s="431" t="str">
        <f t="shared" si="9"/>
        <v>53E</v>
      </c>
      <c r="B70" s="428" t="str">
        <f t="shared" si="9"/>
        <v xml:space="preserve">Company Owned </v>
      </c>
      <c r="C70" s="183" t="s">
        <v>189</v>
      </c>
      <c r="D70" s="198" t="s">
        <v>707</v>
      </c>
      <c r="E70" s="190">
        <v>255</v>
      </c>
      <c r="F70" s="70" t="s">
        <v>195</v>
      </c>
      <c r="G70" s="70" t="s">
        <v>195</v>
      </c>
      <c r="H70" s="856">
        <v>24</v>
      </c>
      <c r="I70" s="204">
        <v>4200</v>
      </c>
      <c r="J70" s="193">
        <f t="shared" si="8"/>
        <v>25704</v>
      </c>
    </row>
    <row r="71" spans="1:10" ht="22.5">
      <c r="A71" s="431" t="str">
        <f t="shared" si="9"/>
        <v>53E</v>
      </c>
      <c r="B71" s="428" t="str">
        <f t="shared" si="9"/>
        <v xml:space="preserve">Company Owned </v>
      </c>
      <c r="C71" s="183" t="s">
        <v>189</v>
      </c>
      <c r="D71" s="198" t="s">
        <v>708</v>
      </c>
      <c r="E71" s="190">
        <v>285</v>
      </c>
      <c r="F71" s="70" t="s">
        <v>195</v>
      </c>
      <c r="G71" s="70" t="s">
        <v>195</v>
      </c>
      <c r="H71" s="856">
        <v>109</v>
      </c>
      <c r="I71" s="204">
        <v>4200</v>
      </c>
      <c r="J71" s="193">
        <f t="shared" si="8"/>
        <v>130472.99999999999</v>
      </c>
    </row>
    <row r="72" spans="1:10">
      <c r="A72" s="431"/>
      <c r="B72" s="95"/>
      <c r="C72" s="95"/>
      <c r="D72" s="162"/>
      <c r="E72" s="162"/>
      <c r="F72" s="162"/>
      <c r="H72" s="857"/>
      <c r="I72" s="204"/>
      <c r="J72" s="193">
        <f t="shared" si="8"/>
        <v>0</v>
      </c>
    </row>
    <row r="73" spans="1:10">
      <c r="A73" s="431" t="str">
        <f>A71</f>
        <v>53E</v>
      </c>
      <c r="B73" s="98" t="s">
        <v>738</v>
      </c>
      <c r="C73" s="95" t="s">
        <v>140</v>
      </c>
      <c r="D73" s="198" t="s">
        <v>848</v>
      </c>
      <c r="E73" s="162">
        <v>50</v>
      </c>
      <c r="F73" s="93" t="s">
        <v>694</v>
      </c>
      <c r="G73" s="93" t="s">
        <v>44</v>
      </c>
      <c r="H73" s="856">
        <v>0</v>
      </c>
      <c r="I73" s="204">
        <v>4200</v>
      </c>
      <c r="J73" s="193">
        <f t="shared" si="8"/>
        <v>0</v>
      </c>
    </row>
    <row r="74" spans="1:10">
      <c r="A74" s="431" t="str">
        <f t="shared" ref="A74:B81" si="10">A73</f>
        <v>53E</v>
      </c>
      <c r="B74" s="101" t="str">
        <f t="shared" si="10"/>
        <v>Customer Owned</v>
      </c>
      <c r="C74" s="95" t="s">
        <v>140</v>
      </c>
      <c r="D74" s="198" t="s">
        <v>839</v>
      </c>
      <c r="E74" s="162">
        <v>70</v>
      </c>
      <c r="F74" s="93" t="s">
        <v>694</v>
      </c>
      <c r="G74" s="93" t="s">
        <v>44</v>
      </c>
      <c r="H74" s="856">
        <v>57</v>
      </c>
      <c r="I74" s="204">
        <v>4200</v>
      </c>
      <c r="J74" s="193">
        <f t="shared" si="8"/>
        <v>16758</v>
      </c>
    </row>
    <row r="75" spans="1:10">
      <c r="A75" s="431" t="str">
        <f t="shared" si="10"/>
        <v>53E</v>
      </c>
      <c r="B75" s="101" t="str">
        <f t="shared" si="10"/>
        <v>Customer Owned</v>
      </c>
      <c r="C75" s="95" t="s">
        <v>140</v>
      </c>
      <c r="D75" s="198" t="s">
        <v>840</v>
      </c>
      <c r="E75" s="162">
        <v>100</v>
      </c>
      <c r="F75" s="93" t="s">
        <v>694</v>
      </c>
      <c r="G75" s="93" t="s">
        <v>44</v>
      </c>
      <c r="H75" s="856">
        <v>255.5</v>
      </c>
      <c r="I75" s="204">
        <v>4200</v>
      </c>
      <c r="J75" s="193">
        <f t="shared" si="8"/>
        <v>107310</v>
      </c>
    </row>
    <row r="76" spans="1:10">
      <c r="A76" s="431" t="str">
        <f t="shared" si="10"/>
        <v>53E</v>
      </c>
      <c r="B76" s="101" t="str">
        <f t="shared" si="10"/>
        <v>Customer Owned</v>
      </c>
      <c r="C76" s="95" t="s">
        <v>140</v>
      </c>
      <c r="D76" s="198" t="s">
        <v>841</v>
      </c>
      <c r="E76" s="162">
        <v>150</v>
      </c>
      <c r="F76" s="93" t="s">
        <v>694</v>
      </c>
      <c r="G76" s="93" t="s">
        <v>44</v>
      </c>
      <c r="H76" s="856">
        <v>148.25</v>
      </c>
      <c r="I76" s="204">
        <v>4200</v>
      </c>
      <c r="J76" s="193">
        <f t="shared" si="8"/>
        <v>93397.5</v>
      </c>
    </row>
    <row r="77" spans="1:10">
      <c r="A77" s="431" t="str">
        <f t="shared" si="10"/>
        <v>53E</v>
      </c>
      <c r="B77" s="101" t="str">
        <f t="shared" si="10"/>
        <v>Customer Owned</v>
      </c>
      <c r="C77" s="95" t="s">
        <v>140</v>
      </c>
      <c r="D77" s="198" t="s">
        <v>842</v>
      </c>
      <c r="E77" s="162">
        <v>200</v>
      </c>
      <c r="F77" s="93" t="s">
        <v>694</v>
      </c>
      <c r="G77" s="93" t="s">
        <v>44</v>
      </c>
      <c r="H77" s="856">
        <v>425.91666666666669</v>
      </c>
      <c r="I77" s="204">
        <v>4200</v>
      </c>
      <c r="J77" s="193">
        <f t="shared" si="8"/>
        <v>357770</v>
      </c>
    </row>
    <row r="78" spans="1:10">
      <c r="A78" s="431" t="str">
        <f t="shared" si="10"/>
        <v>53E</v>
      </c>
      <c r="B78" s="101" t="str">
        <f t="shared" si="10"/>
        <v>Customer Owned</v>
      </c>
      <c r="C78" s="95" t="s">
        <v>140</v>
      </c>
      <c r="D78" s="198" t="s">
        <v>843</v>
      </c>
      <c r="E78" s="162">
        <v>250</v>
      </c>
      <c r="F78" s="93" t="s">
        <v>694</v>
      </c>
      <c r="G78" s="93" t="s">
        <v>44</v>
      </c>
      <c r="H78" s="856">
        <v>280.33333333333331</v>
      </c>
      <c r="I78" s="204">
        <v>4200</v>
      </c>
      <c r="J78" s="193">
        <f t="shared" si="8"/>
        <v>294350</v>
      </c>
    </row>
    <row r="79" spans="1:10">
      <c r="A79" s="431" t="str">
        <f t="shared" si="10"/>
        <v>53E</v>
      </c>
      <c r="B79" s="101" t="str">
        <f t="shared" si="10"/>
        <v>Customer Owned</v>
      </c>
      <c r="C79" s="95" t="s">
        <v>140</v>
      </c>
      <c r="D79" s="198" t="s">
        <v>844</v>
      </c>
      <c r="E79" s="162">
        <v>310</v>
      </c>
      <c r="F79" s="93" t="s">
        <v>694</v>
      </c>
      <c r="G79" s="93" t="s">
        <v>44</v>
      </c>
      <c r="H79" s="856">
        <v>7</v>
      </c>
      <c r="I79" s="204">
        <v>4200</v>
      </c>
      <c r="J79" s="193">
        <f t="shared" si="8"/>
        <v>9114</v>
      </c>
    </row>
    <row r="80" spans="1:10">
      <c r="A80" s="431" t="str">
        <f t="shared" si="10"/>
        <v>53E</v>
      </c>
      <c r="B80" s="101" t="str">
        <f t="shared" si="10"/>
        <v>Customer Owned</v>
      </c>
      <c r="C80" s="95" t="s">
        <v>140</v>
      </c>
      <c r="D80" s="198" t="s">
        <v>845</v>
      </c>
      <c r="E80" s="162">
        <v>400</v>
      </c>
      <c r="F80" s="93" t="s">
        <v>694</v>
      </c>
      <c r="G80" s="93" t="s">
        <v>44</v>
      </c>
      <c r="H80" s="856">
        <v>431.16666666666669</v>
      </c>
      <c r="I80" s="204">
        <v>4200</v>
      </c>
      <c r="J80" s="193">
        <f t="shared" si="8"/>
        <v>724360</v>
      </c>
    </row>
    <row r="81" spans="1:10">
      <c r="A81" s="431" t="str">
        <f t="shared" si="10"/>
        <v>53E</v>
      </c>
      <c r="B81" s="101" t="str">
        <f t="shared" si="10"/>
        <v>Customer Owned</v>
      </c>
      <c r="C81" s="95" t="s">
        <v>140</v>
      </c>
      <c r="D81" s="93" t="s">
        <v>721</v>
      </c>
      <c r="E81" s="162">
        <v>1000</v>
      </c>
      <c r="F81" s="93" t="s">
        <v>694</v>
      </c>
      <c r="G81" s="93" t="s">
        <v>44</v>
      </c>
      <c r="H81" s="856"/>
      <c r="I81" s="204">
        <v>4200</v>
      </c>
      <c r="J81" s="193">
        <f t="shared" si="8"/>
        <v>0</v>
      </c>
    </row>
    <row r="82" spans="1:10">
      <c r="A82" s="431"/>
      <c r="B82" s="95"/>
      <c r="C82" s="95"/>
      <c r="D82" s="162"/>
      <c r="E82" s="162"/>
      <c r="F82" s="162"/>
      <c r="H82" s="857"/>
      <c r="I82" s="204"/>
      <c r="J82" s="193">
        <f t="shared" si="8"/>
        <v>0</v>
      </c>
    </row>
    <row r="83" spans="1:10">
      <c r="A83" s="431" t="str">
        <f>A81</f>
        <v>53E</v>
      </c>
      <c r="B83" s="101" t="str">
        <f>B81</f>
        <v>Customer Owned</v>
      </c>
      <c r="C83" s="95" t="s">
        <v>149</v>
      </c>
      <c r="D83" s="93" t="s">
        <v>715</v>
      </c>
      <c r="E83" s="162">
        <v>70</v>
      </c>
      <c r="F83" s="93" t="s">
        <v>694</v>
      </c>
      <c r="G83" s="93" t="s">
        <v>44</v>
      </c>
      <c r="H83" s="856"/>
      <c r="I83" s="204">
        <v>4200</v>
      </c>
      <c r="J83" s="193">
        <f t="shared" si="8"/>
        <v>0</v>
      </c>
    </row>
    <row r="84" spans="1:10">
      <c r="A84" s="431" t="str">
        <f t="shared" ref="A84:B88" si="11">A83</f>
        <v>53E</v>
      </c>
      <c r="B84" s="101" t="str">
        <f t="shared" si="11"/>
        <v>Customer Owned</v>
      </c>
      <c r="C84" s="95" t="s">
        <v>149</v>
      </c>
      <c r="D84" s="93" t="s">
        <v>716</v>
      </c>
      <c r="E84" s="162">
        <v>100</v>
      </c>
      <c r="F84" s="93" t="s">
        <v>694</v>
      </c>
      <c r="G84" s="93" t="s">
        <v>44</v>
      </c>
      <c r="H84" s="856"/>
      <c r="I84" s="204">
        <v>4200</v>
      </c>
      <c r="J84" s="193">
        <f t="shared" si="8"/>
        <v>0</v>
      </c>
    </row>
    <row r="85" spans="1:10">
      <c r="A85" s="431" t="str">
        <f t="shared" si="11"/>
        <v>53E</v>
      </c>
      <c r="B85" s="101" t="str">
        <f t="shared" si="11"/>
        <v>Customer Owned</v>
      </c>
      <c r="C85" s="95" t="s">
        <v>149</v>
      </c>
      <c r="D85" s="93" t="s">
        <v>717</v>
      </c>
      <c r="E85" s="162">
        <v>150</v>
      </c>
      <c r="F85" s="93" t="s">
        <v>694</v>
      </c>
      <c r="G85" s="93" t="s">
        <v>44</v>
      </c>
      <c r="H85" s="856"/>
      <c r="I85" s="204">
        <v>4200</v>
      </c>
      <c r="J85" s="193">
        <f t="shared" si="8"/>
        <v>0</v>
      </c>
    </row>
    <row r="86" spans="1:10">
      <c r="A86" s="431" t="str">
        <f t="shared" si="11"/>
        <v>53E</v>
      </c>
      <c r="B86" s="101" t="str">
        <f t="shared" si="11"/>
        <v>Customer Owned</v>
      </c>
      <c r="C86" s="95" t="s">
        <v>149</v>
      </c>
      <c r="D86" s="198" t="s">
        <v>846</v>
      </c>
      <c r="E86" s="162">
        <v>175</v>
      </c>
      <c r="F86" s="93" t="s">
        <v>694</v>
      </c>
      <c r="G86" s="93" t="s">
        <v>44</v>
      </c>
      <c r="H86" s="856">
        <v>4</v>
      </c>
      <c r="I86" s="204">
        <v>4200</v>
      </c>
      <c r="J86" s="193">
        <f t="shared" si="8"/>
        <v>2940</v>
      </c>
    </row>
    <row r="87" spans="1:10">
      <c r="A87" s="431" t="str">
        <f t="shared" si="11"/>
        <v>53E</v>
      </c>
      <c r="B87" s="101" t="str">
        <f t="shared" si="11"/>
        <v>Customer Owned</v>
      </c>
      <c r="C87" s="95" t="s">
        <v>149</v>
      </c>
      <c r="D87" s="93" t="s">
        <v>718</v>
      </c>
      <c r="E87" s="162">
        <v>250</v>
      </c>
      <c r="F87" s="93" t="s">
        <v>694</v>
      </c>
      <c r="G87" s="93" t="s">
        <v>44</v>
      </c>
      <c r="H87" s="856"/>
      <c r="I87" s="204">
        <v>4200</v>
      </c>
      <c r="J87" s="193">
        <f t="shared" si="8"/>
        <v>0</v>
      </c>
    </row>
    <row r="88" spans="1:10">
      <c r="A88" s="431" t="str">
        <f t="shared" si="11"/>
        <v>53E</v>
      </c>
      <c r="B88" s="101" t="str">
        <f t="shared" si="11"/>
        <v>Customer Owned</v>
      </c>
      <c r="C88" s="95" t="s">
        <v>149</v>
      </c>
      <c r="D88" s="93" t="s">
        <v>719</v>
      </c>
      <c r="E88" s="162">
        <v>400</v>
      </c>
      <c r="F88" s="93" t="s">
        <v>694</v>
      </c>
      <c r="G88" s="93" t="s">
        <v>44</v>
      </c>
      <c r="H88" s="856"/>
      <c r="I88" s="204">
        <v>4200</v>
      </c>
      <c r="J88" s="193">
        <f t="shared" si="8"/>
        <v>0</v>
      </c>
    </row>
    <row r="89" spans="1:10">
      <c r="A89" s="431"/>
      <c r="B89" s="95"/>
      <c r="C89" s="95"/>
      <c r="D89" s="162"/>
      <c r="E89" s="162"/>
      <c r="F89" s="162"/>
      <c r="H89" s="857"/>
      <c r="I89" s="204"/>
      <c r="J89" s="193">
        <f t="shared" si="8"/>
        <v>0</v>
      </c>
    </row>
    <row r="90" spans="1:10" ht="22.5">
      <c r="A90" s="431" t="str">
        <f>A88</f>
        <v>53E</v>
      </c>
      <c r="B90" s="101" t="str">
        <f>B88</f>
        <v>Customer Owned</v>
      </c>
      <c r="C90" s="183" t="s">
        <v>189</v>
      </c>
      <c r="D90" s="198" t="s">
        <v>693</v>
      </c>
      <c r="E90" s="190">
        <v>45</v>
      </c>
      <c r="F90" s="93" t="s">
        <v>694</v>
      </c>
      <c r="G90" s="93" t="s">
        <v>44</v>
      </c>
      <c r="H90" s="856">
        <v>591.91666666666663</v>
      </c>
      <c r="I90" s="204">
        <v>4200</v>
      </c>
      <c r="J90" s="193">
        <f t="shared" si="8"/>
        <v>111872.25</v>
      </c>
    </row>
    <row r="91" spans="1:10" ht="22.5">
      <c r="A91" s="431" t="str">
        <f t="shared" ref="A91:B98" si="12">A90</f>
        <v>53E</v>
      </c>
      <c r="B91" s="101" t="str">
        <f t="shared" si="12"/>
        <v>Customer Owned</v>
      </c>
      <c r="C91" s="183" t="s">
        <v>189</v>
      </c>
      <c r="D91" s="198" t="s">
        <v>702</v>
      </c>
      <c r="E91" s="190">
        <v>75</v>
      </c>
      <c r="F91" s="93" t="s">
        <v>694</v>
      </c>
      <c r="G91" s="93" t="s">
        <v>44</v>
      </c>
      <c r="H91" s="856">
        <v>614.08333333333337</v>
      </c>
      <c r="I91" s="204">
        <v>4200</v>
      </c>
      <c r="J91" s="193">
        <f t="shared" si="8"/>
        <v>193436.25</v>
      </c>
    </row>
    <row r="92" spans="1:10" ht="22.5">
      <c r="A92" s="431" t="str">
        <f t="shared" si="12"/>
        <v>53E</v>
      </c>
      <c r="B92" s="101" t="str">
        <f t="shared" si="12"/>
        <v>Customer Owned</v>
      </c>
      <c r="C92" s="183" t="s">
        <v>189</v>
      </c>
      <c r="D92" s="198" t="s">
        <v>703</v>
      </c>
      <c r="E92" s="190">
        <v>105</v>
      </c>
      <c r="F92" s="93" t="s">
        <v>694</v>
      </c>
      <c r="G92" s="93" t="s">
        <v>44</v>
      </c>
      <c r="H92" s="856">
        <v>867.33333333333337</v>
      </c>
      <c r="I92" s="204">
        <v>4200</v>
      </c>
      <c r="J92" s="193">
        <f t="shared" si="8"/>
        <v>382494</v>
      </c>
    </row>
    <row r="93" spans="1:10" ht="22.5">
      <c r="A93" s="431" t="str">
        <f t="shared" si="12"/>
        <v>53E</v>
      </c>
      <c r="B93" s="101" t="str">
        <f t="shared" si="12"/>
        <v>Customer Owned</v>
      </c>
      <c r="C93" s="183" t="s">
        <v>189</v>
      </c>
      <c r="D93" s="198" t="s">
        <v>704</v>
      </c>
      <c r="E93" s="190">
        <v>135</v>
      </c>
      <c r="F93" s="93" t="s">
        <v>694</v>
      </c>
      <c r="G93" s="93" t="s">
        <v>44</v>
      </c>
      <c r="H93" s="856">
        <v>140.58333333333334</v>
      </c>
      <c r="I93" s="204">
        <v>4200</v>
      </c>
      <c r="J93" s="193">
        <f t="shared" si="8"/>
        <v>79710.75</v>
      </c>
    </row>
    <row r="94" spans="1:10" ht="22.5">
      <c r="A94" s="431" t="str">
        <f t="shared" si="12"/>
        <v>53E</v>
      </c>
      <c r="B94" s="101" t="str">
        <f t="shared" si="12"/>
        <v>Customer Owned</v>
      </c>
      <c r="C94" s="183" t="s">
        <v>189</v>
      </c>
      <c r="D94" s="198" t="s">
        <v>705</v>
      </c>
      <c r="E94" s="190">
        <v>165</v>
      </c>
      <c r="F94" s="93" t="s">
        <v>694</v>
      </c>
      <c r="G94" s="93" t="s">
        <v>44</v>
      </c>
      <c r="H94" s="856">
        <v>1315.0833333333333</v>
      </c>
      <c r="I94" s="204">
        <v>4200</v>
      </c>
      <c r="J94" s="193">
        <f t="shared" si="8"/>
        <v>911352.75</v>
      </c>
    </row>
    <row r="95" spans="1:10" ht="22.5">
      <c r="A95" s="431" t="str">
        <f t="shared" si="12"/>
        <v>53E</v>
      </c>
      <c r="B95" s="101" t="str">
        <f t="shared" si="12"/>
        <v>Customer Owned</v>
      </c>
      <c r="C95" s="183" t="s">
        <v>189</v>
      </c>
      <c r="D95" s="198" t="s">
        <v>706</v>
      </c>
      <c r="E95" s="190">
        <v>195</v>
      </c>
      <c r="F95" s="93" t="s">
        <v>694</v>
      </c>
      <c r="G95" s="93" t="s">
        <v>44</v>
      </c>
      <c r="H95" s="856">
        <v>107.33333333333333</v>
      </c>
      <c r="I95" s="204">
        <v>4200</v>
      </c>
      <c r="J95" s="193">
        <f t="shared" si="8"/>
        <v>87906</v>
      </c>
    </row>
    <row r="96" spans="1:10" ht="22.5">
      <c r="A96" s="431" t="str">
        <f t="shared" si="12"/>
        <v>53E</v>
      </c>
      <c r="B96" s="101" t="str">
        <f t="shared" si="12"/>
        <v>Customer Owned</v>
      </c>
      <c r="C96" s="183" t="s">
        <v>189</v>
      </c>
      <c r="D96" s="93" t="s">
        <v>736</v>
      </c>
      <c r="E96" s="190">
        <v>225</v>
      </c>
      <c r="F96" s="93" t="s">
        <v>694</v>
      </c>
      <c r="G96" s="93" t="s">
        <v>44</v>
      </c>
      <c r="H96" s="856"/>
      <c r="I96" s="204">
        <v>4200</v>
      </c>
      <c r="J96" s="193">
        <f t="shared" si="8"/>
        <v>0</v>
      </c>
    </row>
    <row r="97" spans="1:10" ht="22.5">
      <c r="A97" s="431" t="str">
        <f t="shared" si="12"/>
        <v>53E</v>
      </c>
      <c r="B97" s="101" t="str">
        <f t="shared" si="12"/>
        <v>Customer Owned</v>
      </c>
      <c r="C97" s="183" t="s">
        <v>189</v>
      </c>
      <c r="D97" s="93" t="s">
        <v>707</v>
      </c>
      <c r="E97" s="190">
        <v>255</v>
      </c>
      <c r="F97" s="93" t="s">
        <v>694</v>
      </c>
      <c r="G97" s="93" t="s">
        <v>44</v>
      </c>
      <c r="H97" s="856"/>
      <c r="I97" s="204">
        <v>4200</v>
      </c>
      <c r="J97" s="193">
        <f t="shared" si="8"/>
        <v>0</v>
      </c>
    </row>
    <row r="98" spans="1:10" ht="22.5">
      <c r="A98" s="431" t="str">
        <f t="shared" si="12"/>
        <v>53E</v>
      </c>
      <c r="B98" s="101" t="str">
        <f t="shared" si="12"/>
        <v>Customer Owned</v>
      </c>
      <c r="C98" s="183" t="s">
        <v>189</v>
      </c>
      <c r="D98" s="93" t="s">
        <v>708</v>
      </c>
      <c r="E98" s="190">
        <v>285</v>
      </c>
      <c r="F98" s="93" t="s">
        <v>694</v>
      </c>
      <c r="G98" s="93" t="s">
        <v>44</v>
      </c>
      <c r="H98" s="856"/>
      <c r="I98" s="204">
        <v>4200</v>
      </c>
      <c r="J98" s="193">
        <f t="shared" si="8"/>
        <v>0</v>
      </c>
    </row>
    <row r="99" spans="1:10">
      <c r="A99" s="429" t="s">
        <v>215</v>
      </c>
      <c r="B99" s="171"/>
      <c r="C99" s="172"/>
      <c r="D99" s="173"/>
      <c r="E99" s="173"/>
      <c r="F99" s="173"/>
      <c r="G99" s="172"/>
      <c r="H99" s="855"/>
      <c r="I99" s="491"/>
      <c r="J99" s="191"/>
    </row>
    <row r="100" spans="1:10">
      <c r="A100" s="430" t="s">
        <v>131</v>
      </c>
      <c r="B100" s="98"/>
      <c r="C100" s="95" t="s">
        <v>140</v>
      </c>
      <c r="D100" s="198" t="s">
        <v>848</v>
      </c>
      <c r="E100" s="162">
        <v>50</v>
      </c>
      <c r="F100" s="93" t="s">
        <v>694</v>
      </c>
      <c r="G100" s="93" t="s">
        <v>44</v>
      </c>
      <c r="H100" s="856">
        <v>38</v>
      </c>
      <c r="I100" s="204">
        <v>4200</v>
      </c>
      <c r="J100" s="193">
        <f t="shared" ref="J100:J108" si="13">H100*I100*(E100/1000)</f>
        <v>7980</v>
      </c>
    </row>
    <row r="101" spans="1:10">
      <c r="A101" s="431" t="str">
        <f t="shared" ref="A101:A108" si="14">+A100</f>
        <v>54E</v>
      </c>
      <c r="B101" s="101"/>
      <c r="C101" s="95" t="s">
        <v>140</v>
      </c>
      <c r="D101" s="198" t="s">
        <v>839</v>
      </c>
      <c r="E101" s="162">
        <v>70</v>
      </c>
      <c r="F101" s="93" t="s">
        <v>694</v>
      </c>
      <c r="G101" s="93" t="s">
        <v>44</v>
      </c>
      <c r="H101" s="856">
        <v>730.58333333333337</v>
      </c>
      <c r="I101" s="204">
        <v>4200</v>
      </c>
      <c r="J101" s="193">
        <f t="shared" si="13"/>
        <v>214791.50000000003</v>
      </c>
    </row>
    <row r="102" spans="1:10">
      <c r="A102" s="431" t="str">
        <f t="shared" si="14"/>
        <v>54E</v>
      </c>
      <c r="B102" s="101"/>
      <c r="C102" s="95" t="s">
        <v>140</v>
      </c>
      <c r="D102" s="198" t="s">
        <v>840</v>
      </c>
      <c r="E102" s="162">
        <v>100</v>
      </c>
      <c r="F102" s="93" t="s">
        <v>694</v>
      </c>
      <c r="G102" s="93" t="s">
        <v>44</v>
      </c>
      <c r="H102" s="856">
        <v>1711.3333333333333</v>
      </c>
      <c r="I102" s="204">
        <v>4200</v>
      </c>
      <c r="J102" s="193">
        <f t="shared" si="13"/>
        <v>718760</v>
      </c>
    </row>
    <row r="103" spans="1:10">
      <c r="A103" s="431" t="str">
        <f t="shared" si="14"/>
        <v>54E</v>
      </c>
      <c r="B103" s="101"/>
      <c r="C103" s="95" t="s">
        <v>140</v>
      </c>
      <c r="D103" s="198" t="s">
        <v>841</v>
      </c>
      <c r="E103" s="162">
        <v>150</v>
      </c>
      <c r="F103" s="93" t="s">
        <v>694</v>
      </c>
      <c r="G103" s="93" t="s">
        <v>44</v>
      </c>
      <c r="H103" s="856">
        <v>503.58333333333331</v>
      </c>
      <c r="I103" s="204">
        <v>4200</v>
      </c>
      <c r="J103" s="193">
        <f t="shared" si="13"/>
        <v>317257.5</v>
      </c>
    </row>
    <row r="104" spans="1:10">
      <c r="A104" s="431" t="str">
        <f t="shared" si="14"/>
        <v>54E</v>
      </c>
      <c r="B104" s="101"/>
      <c r="C104" s="95" t="s">
        <v>140</v>
      </c>
      <c r="D104" s="198" t="s">
        <v>842</v>
      </c>
      <c r="E104" s="162">
        <v>200</v>
      </c>
      <c r="F104" s="93" t="s">
        <v>694</v>
      </c>
      <c r="G104" s="93" t="s">
        <v>44</v>
      </c>
      <c r="H104" s="856">
        <v>671.41666666666663</v>
      </c>
      <c r="I104" s="204">
        <v>4200</v>
      </c>
      <c r="J104" s="193">
        <f t="shared" si="13"/>
        <v>563990</v>
      </c>
    </row>
    <row r="105" spans="1:10">
      <c r="A105" s="431" t="str">
        <f t="shared" si="14"/>
        <v>54E</v>
      </c>
      <c r="B105" s="101"/>
      <c r="C105" s="95" t="s">
        <v>140</v>
      </c>
      <c r="D105" s="198" t="s">
        <v>843</v>
      </c>
      <c r="E105" s="162">
        <v>250</v>
      </c>
      <c r="F105" s="93" t="s">
        <v>694</v>
      </c>
      <c r="G105" s="93" t="s">
        <v>44</v>
      </c>
      <c r="H105" s="856">
        <v>1514.0833333333333</v>
      </c>
      <c r="I105" s="204">
        <v>4200</v>
      </c>
      <c r="J105" s="193">
        <f t="shared" si="13"/>
        <v>1589787.5</v>
      </c>
    </row>
    <row r="106" spans="1:10">
      <c r="A106" s="431" t="str">
        <f t="shared" si="14"/>
        <v>54E</v>
      </c>
      <c r="B106" s="101"/>
      <c r="C106" s="95" t="s">
        <v>140</v>
      </c>
      <c r="D106" s="198" t="s">
        <v>844</v>
      </c>
      <c r="E106" s="162">
        <v>310</v>
      </c>
      <c r="F106" s="93" t="s">
        <v>694</v>
      </c>
      <c r="G106" s="93" t="s">
        <v>44</v>
      </c>
      <c r="H106" s="856">
        <v>75.25</v>
      </c>
      <c r="I106" s="204">
        <v>4200</v>
      </c>
      <c r="J106" s="193">
        <f t="shared" si="13"/>
        <v>97975.5</v>
      </c>
    </row>
    <row r="107" spans="1:10">
      <c r="A107" s="431" t="str">
        <f t="shared" si="14"/>
        <v>54E</v>
      </c>
      <c r="B107" s="101"/>
      <c r="C107" s="95" t="s">
        <v>140</v>
      </c>
      <c r="D107" s="198" t="s">
        <v>845</v>
      </c>
      <c r="E107" s="162">
        <v>400</v>
      </c>
      <c r="F107" s="93" t="s">
        <v>694</v>
      </c>
      <c r="G107" s="93" t="s">
        <v>44</v>
      </c>
      <c r="H107" s="856">
        <v>750.16666666666663</v>
      </c>
      <c r="I107" s="204">
        <v>4200</v>
      </c>
      <c r="J107" s="193">
        <f t="shared" si="13"/>
        <v>1260280</v>
      </c>
    </row>
    <row r="108" spans="1:10">
      <c r="A108" s="431" t="str">
        <f t="shared" si="14"/>
        <v>54E</v>
      </c>
      <c r="B108" s="101"/>
      <c r="C108" s="95" t="s">
        <v>140</v>
      </c>
      <c r="D108" s="198" t="s">
        <v>721</v>
      </c>
      <c r="E108" s="162">
        <v>1000</v>
      </c>
      <c r="F108" s="93" t="s">
        <v>694</v>
      </c>
      <c r="G108" s="93" t="s">
        <v>44</v>
      </c>
      <c r="H108" s="856">
        <v>11</v>
      </c>
      <c r="I108" s="204">
        <v>4200</v>
      </c>
      <c r="J108" s="193">
        <f t="shared" si="13"/>
        <v>46200</v>
      </c>
    </row>
    <row r="109" spans="1:10">
      <c r="A109" s="431"/>
      <c r="B109" s="95"/>
      <c r="C109" s="95"/>
      <c r="D109" s="162"/>
      <c r="E109" s="162"/>
      <c r="F109" s="162"/>
      <c r="H109" s="857"/>
      <c r="I109" s="204"/>
      <c r="J109" s="193"/>
    </row>
    <row r="110" spans="1:10" ht="22.5">
      <c r="A110" s="431" t="str">
        <f>+A108</f>
        <v>54E</v>
      </c>
      <c r="B110" s="101"/>
      <c r="C110" s="183" t="s">
        <v>189</v>
      </c>
      <c r="D110" s="198" t="s">
        <v>693</v>
      </c>
      <c r="E110" s="190">
        <v>45</v>
      </c>
      <c r="F110" s="93" t="s">
        <v>694</v>
      </c>
      <c r="G110" s="93" t="s">
        <v>44</v>
      </c>
      <c r="H110" s="856">
        <v>1390</v>
      </c>
      <c r="I110" s="204">
        <v>4200</v>
      </c>
      <c r="J110" s="193">
        <f t="shared" ref="J110:J118" si="15">H110*I110*(E110/1000)</f>
        <v>262710</v>
      </c>
    </row>
    <row r="111" spans="1:10" ht="22.5">
      <c r="A111" s="431" t="str">
        <f t="shared" ref="A111:A116" si="16">+A110</f>
        <v>54E</v>
      </c>
      <c r="B111" s="101"/>
      <c r="C111" s="183" t="s">
        <v>189</v>
      </c>
      <c r="D111" s="198" t="s">
        <v>702</v>
      </c>
      <c r="E111" s="190">
        <v>75</v>
      </c>
      <c r="F111" s="93" t="s">
        <v>694</v>
      </c>
      <c r="G111" s="93" t="s">
        <v>44</v>
      </c>
      <c r="H111" s="856">
        <v>17.833333333333332</v>
      </c>
      <c r="I111" s="204">
        <v>4200</v>
      </c>
      <c r="J111" s="193">
        <f t="shared" si="15"/>
        <v>5617.5</v>
      </c>
    </row>
    <row r="112" spans="1:10" ht="22.5">
      <c r="A112" s="431" t="str">
        <f t="shared" si="16"/>
        <v>54E</v>
      </c>
      <c r="B112" s="101"/>
      <c r="C112" s="183" t="s">
        <v>189</v>
      </c>
      <c r="D112" s="198" t="s">
        <v>703</v>
      </c>
      <c r="E112" s="190">
        <v>105</v>
      </c>
      <c r="F112" s="93" t="s">
        <v>694</v>
      </c>
      <c r="G112" s="93" t="s">
        <v>44</v>
      </c>
      <c r="H112" s="856">
        <v>1697.1666666666667</v>
      </c>
      <c r="I112" s="204">
        <v>4200</v>
      </c>
      <c r="J112" s="193">
        <f t="shared" si="15"/>
        <v>748450.5</v>
      </c>
    </row>
    <row r="113" spans="1:10" ht="22.5">
      <c r="A113" s="431" t="str">
        <f t="shared" si="16"/>
        <v>54E</v>
      </c>
      <c r="B113" s="101"/>
      <c r="C113" s="183" t="s">
        <v>189</v>
      </c>
      <c r="D113" s="198" t="s">
        <v>704</v>
      </c>
      <c r="E113" s="190">
        <v>135</v>
      </c>
      <c r="F113" s="93" t="s">
        <v>694</v>
      </c>
      <c r="G113" s="93" t="s">
        <v>44</v>
      </c>
      <c r="H113" s="856">
        <v>800.66666666666663</v>
      </c>
      <c r="I113" s="204">
        <v>4200</v>
      </c>
      <c r="J113" s="193">
        <f t="shared" si="15"/>
        <v>453978.00000000006</v>
      </c>
    </row>
    <row r="114" spans="1:10" ht="22.5">
      <c r="A114" s="431" t="str">
        <f t="shared" si="16"/>
        <v>54E</v>
      </c>
      <c r="B114" s="101"/>
      <c r="C114" s="183" t="s">
        <v>189</v>
      </c>
      <c r="D114" s="198" t="s">
        <v>705</v>
      </c>
      <c r="E114" s="190">
        <v>165</v>
      </c>
      <c r="F114" s="93" t="s">
        <v>694</v>
      </c>
      <c r="G114" s="93" t="s">
        <v>44</v>
      </c>
      <c r="H114" s="856">
        <v>316</v>
      </c>
      <c r="I114" s="204">
        <v>4200</v>
      </c>
      <c r="J114" s="193">
        <f t="shared" si="15"/>
        <v>218988</v>
      </c>
    </row>
    <row r="115" spans="1:10" ht="22.5">
      <c r="A115" s="431" t="str">
        <f t="shared" si="16"/>
        <v>54E</v>
      </c>
      <c r="B115" s="101"/>
      <c r="C115" s="183" t="s">
        <v>189</v>
      </c>
      <c r="D115" s="198" t="s">
        <v>706</v>
      </c>
      <c r="E115" s="190">
        <v>195</v>
      </c>
      <c r="F115" s="93" t="s">
        <v>694</v>
      </c>
      <c r="G115" s="93" t="s">
        <v>44</v>
      </c>
      <c r="H115" s="856">
        <v>18.583333333333332</v>
      </c>
      <c r="I115" s="204">
        <v>4200</v>
      </c>
      <c r="J115" s="193">
        <f t="shared" si="15"/>
        <v>15219.75</v>
      </c>
    </row>
    <row r="116" spans="1:10" ht="22.5">
      <c r="A116" s="431" t="str">
        <f t="shared" si="16"/>
        <v>54E</v>
      </c>
      <c r="B116" s="101"/>
      <c r="C116" s="183" t="s">
        <v>189</v>
      </c>
      <c r="D116" s="93" t="s">
        <v>736</v>
      </c>
      <c r="E116" s="190">
        <v>225</v>
      </c>
      <c r="F116" s="93" t="s">
        <v>694</v>
      </c>
      <c r="G116" s="93" t="s">
        <v>44</v>
      </c>
      <c r="H116" s="856"/>
      <c r="I116" s="204">
        <v>4200</v>
      </c>
      <c r="J116" s="193">
        <f t="shared" si="15"/>
        <v>0</v>
      </c>
    </row>
    <row r="117" spans="1:10" ht="22.5">
      <c r="A117" s="431" t="str">
        <f>+A115</f>
        <v>54E</v>
      </c>
      <c r="B117" s="101"/>
      <c r="C117" s="183" t="s">
        <v>189</v>
      </c>
      <c r="D117" s="198" t="s">
        <v>707</v>
      </c>
      <c r="E117" s="190">
        <v>255</v>
      </c>
      <c r="F117" s="93" t="s">
        <v>694</v>
      </c>
      <c r="G117" s="93" t="s">
        <v>44</v>
      </c>
      <c r="H117" s="856">
        <v>10.583333333333334</v>
      </c>
      <c r="I117" s="204">
        <v>4200</v>
      </c>
      <c r="J117" s="193">
        <f t="shared" si="15"/>
        <v>11334.75</v>
      </c>
    </row>
    <row r="118" spans="1:10" ht="22.5">
      <c r="A118" s="431" t="str">
        <f>+A116</f>
        <v>54E</v>
      </c>
      <c r="B118" s="101"/>
      <c r="C118" s="183" t="s">
        <v>189</v>
      </c>
      <c r="D118" s="93" t="s">
        <v>708</v>
      </c>
      <c r="E118" s="190">
        <v>285</v>
      </c>
      <c r="F118" s="93" t="s">
        <v>694</v>
      </c>
      <c r="G118" s="93" t="s">
        <v>44</v>
      </c>
      <c r="H118" s="856"/>
      <c r="I118" s="204">
        <v>4200</v>
      </c>
      <c r="J118" s="193">
        <f t="shared" si="15"/>
        <v>0</v>
      </c>
    </row>
    <row r="119" spans="1:10">
      <c r="A119" s="429" t="s">
        <v>216</v>
      </c>
      <c r="B119" s="186"/>
      <c r="C119" s="187"/>
      <c r="D119" s="188"/>
      <c r="E119" s="188"/>
      <c r="F119" s="188"/>
      <c r="G119" s="187"/>
      <c r="H119" s="855"/>
      <c r="I119" s="495"/>
      <c r="J119" s="191"/>
    </row>
    <row r="120" spans="1:10">
      <c r="A120" s="430" t="s">
        <v>150</v>
      </c>
      <c r="B120" s="106"/>
      <c r="C120" s="95" t="s">
        <v>140</v>
      </c>
      <c r="D120" s="198" t="s">
        <v>839</v>
      </c>
      <c r="E120" s="162">
        <v>70</v>
      </c>
      <c r="F120" s="70" t="s">
        <v>195</v>
      </c>
      <c r="G120" s="70" t="s">
        <v>195</v>
      </c>
      <c r="H120" s="856">
        <v>17.75</v>
      </c>
      <c r="I120" s="204">
        <v>4200</v>
      </c>
      <c r="J120" s="193">
        <f t="shared" ref="J120:J137" si="17">H120*I120*(E120/1000)</f>
        <v>5218.5000000000009</v>
      </c>
    </row>
    <row r="121" spans="1:10">
      <c r="A121" s="431" t="str">
        <f>+A120</f>
        <v>55E &amp; 56E</v>
      </c>
      <c r="B121" s="94"/>
      <c r="C121" s="95" t="s">
        <v>140</v>
      </c>
      <c r="D121" s="198" t="s">
        <v>840</v>
      </c>
      <c r="E121" s="162">
        <v>100</v>
      </c>
      <c r="F121" s="70" t="s">
        <v>195</v>
      </c>
      <c r="G121" s="70" t="s">
        <v>195</v>
      </c>
      <c r="H121" s="856">
        <v>3896.6666666666665</v>
      </c>
      <c r="I121" s="204">
        <v>4200</v>
      </c>
      <c r="J121" s="193">
        <f t="shared" si="17"/>
        <v>1636600</v>
      </c>
    </row>
    <row r="122" spans="1:10">
      <c r="A122" s="431" t="str">
        <f>+A121</f>
        <v>55E &amp; 56E</v>
      </c>
      <c r="B122" s="94"/>
      <c r="C122" s="95" t="s">
        <v>140</v>
      </c>
      <c r="D122" s="198" t="s">
        <v>841</v>
      </c>
      <c r="E122" s="162">
        <v>150</v>
      </c>
      <c r="F122" s="70" t="s">
        <v>195</v>
      </c>
      <c r="G122" s="70" t="s">
        <v>195</v>
      </c>
      <c r="H122" s="856">
        <v>520.33333333333337</v>
      </c>
      <c r="I122" s="204">
        <v>4200</v>
      </c>
      <c r="J122" s="193">
        <f t="shared" si="17"/>
        <v>327810</v>
      </c>
    </row>
    <row r="123" spans="1:10">
      <c r="A123" s="431" t="str">
        <f>+A122</f>
        <v>55E &amp; 56E</v>
      </c>
      <c r="B123" s="94"/>
      <c r="C123" s="95" t="s">
        <v>140</v>
      </c>
      <c r="D123" s="198" t="s">
        <v>842</v>
      </c>
      <c r="E123" s="162">
        <v>200</v>
      </c>
      <c r="F123" s="70" t="s">
        <v>195</v>
      </c>
      <c r="G123" s="70" t="s">
        <v>195</v>
      </c>
      <c r="H123" s="856">
        <v>1121.3333333333333</v>
      </c>
      <c r="I123" s="204">
        <v>4200</v>
      </c>
      <c r="J123" s="193">
        <f t="shared" si="17"/>
        <v>941920</v>
      </c>
    </row>
    <row r="124" spans="1:10">
      <c r="A124" s="431" t="str">
        <f>+A123</f>
        <v>55E &amp; 56E</v>
      </c>
      <c r="B124" s="94"/>
      <c r="C124" s="95" t="s">
        <v>140</v>
      </c>
      <c r="D124" s="198" t="s">
        <v>843</v>
      </c>
      <c r="E124" s="162">
        <v>250</v>
      </c>
      <c r="F124" s="70" t="s">
        <v>195</v>
      </c>
      <c r="G124" s="70" t="s">
        <v>195</v>
      </c>
      <c r="H124" s="856">
        <v>118.08333333333333</v>
      </c>
      <c r="I124" s="204">
        <v>4200</v>
      </c>
      <c r="J124" s="193">
        <f t="shared" si="17"/>
        <v>123987.5</v>
      </c>
    </row>
    <row r="125" spans="1:10">
      <c r="A125" s="431" t="str">
        <f>+A124</f>
        <v>55E &amp; 56E</v>
      </c>
      <c r="B125" s="94"/>
      <c r="C125" s="95" t="s">
        <v>140</v>
      </c>
      <c r="D125" s="198" t="s">
        <v>845</v>
      </c>
      <c r="E125" s="162">
        <v>400</v>
      </c>
      <c r="F125" s="70" t="s">
        <v>195</v>
      </c>
      <c r="G125" s="70" t="s">
        <v>195</v>
      </c>
      <c r="H125" s="856">
        <v>49</v>
      </c>
      <c r="I125" s="204">
        <v>4200</v>
      </c>
      <c r="J125" s="193">
        <f t="shared" si="17"/>
        <v>82320</v>
      </c>
    </row>
    <row r="126" spans="1:10">
      <c r="A126" s="431"/>
      <c r="B126" s="95"/>
      <c r="C126" s="95"/>
      <c r="D126" s="162"/>
      <c r="E126" s="162"/>
      <c r="F126" s="162"/>
      <c r="H126" s="856"/>
      <c r="I126" s="204">
        <v>4200</v>
      </c>
      <c r="J126" s="193">
        <f t="shared" si="17"/>
        <v>0</v>
      </c>
    </row>
    <row r="127" spans="1:10">
      <c r="A127" s="431" t="str">
        <f>+A125</f>
        <v>55E &amp; 56E</v>
      </c>
      <c r="B127" s="94"/>
      <c r="C127" s="95" t="s">
        <v>149</v>
      </c>
      <c r="D127" s="198" t="s">
        <v>718</v>
      </c>
      <c r="E127" s="162">
        <v>250</v>
      </c>
      <c r="F127" s="70" t="s">
        <v>195</v>
      </c>
      <c r="G127" s="70" t="s">
        <v>195</v>
      </c>
      <c r="H127" s="856">
        <v>6</v>
      </c>
      <c r="I127" s="204">
        <v>4200</v>
      </c>
      <c r="J127" s="193">
        <f t="shared" si="17"/>
        <v>6300</v>
      </c>
    </row>
    <row r="128" spans="1:10">
      <c r="A128" s="431"/>
      <c r="B128" s="95"/>
      <c r="C128" s="95"/>
      <c r="D128" s="162"/>
      <c r="E128" s="162"/>
      <c r="F128" s="162"/>
      <c r="H128" s="856"/>
      <c r="I128" s="204">
        <v>4200</v>
      </c>
      <c r="J128" s="193">
        <f t="shared" si="17"/>
        <v>0</v>
      </c>
    </row>
    <row r="129" spans="1:10" ht="22.5">
      <c r="A129" s="431" t="s">
        <v>150</v>
      </c>
      <c r="B129" s="94"/>
      <c r="C129" s="95" t="s">
        <v>189</v>
      </c>
      <c r="D129" s="198" t="s">
        <v>693</v>
      </c>
      <c r="E129" s="190">
        <v>45</v>
      </c>
      <c r="F129" s="70" t="s">
        <v>195</v>
      </c>
      <c r="G129" s="70" t="s">
        <v>195</v>
      </c>
      <c r="H129" s="856">
        <v>401.41666666666669</v>
      </c>
      <c r="I129" s="204">
        <v>4200</v>
      </c>
      <c r="J129" s="193">
        <f t="shared" si="17"/>
        <v>75867.75</v>
      </c>
    </row>
    <row r="130" spans="1:10" ht="22.5">
      <c r="A130" s="431" t="s">
        <v>150</v>
      </c>
      <c r="B130" s="94"/>
      <c r="C130" s="95" t="s">
        <v>189</v>
      </c>
      <c r="D130" s="93" t="s">
        <v>702</v>
      </c>
      <c r="E130" s="190">
        <v>75</v>
      </c>
      <c r="F130" s="70" t="s">
        <v>195</v>
      </c>
      <c r="G130" s="70" t="s">
        <v>195</v>
      </c>
      <c r="H130" s="856"/>
      <c r="I130" s="204">
        <v>4200</v>
      </c>
      <c r="J130" s="193">
        <f t="shared" si="17"/>
        <v>0</v>
      </c>
    </row>
    <row r="131" spans="1:10" ht="22.5">
      <c r="A131" s="431" t="s">
        <v>150</v>
      </c>
      <c r="B131" s="94"/>
      <c r="C131" s="95" t="s">
        <v>189</v>
      </c>
      <c r="D131" s="198" t="s">
        <v>703</v>
      </c>
      <c r="E131" s="190">
        <v>105</v>
      </c>
      <c r="F131" s="70" t="s">
        <v>195</v>
      </c>
      <c r="G131" s="70" t="s">
        <v>195</v>
      </c>
      <c r="H131" s="856">
        <v>105.5</v>
      </c>
      <c r="I131" s="204">
        <v>4200</v>
      </c>
      <c r="J131" s="193">
        <f t="shared" si="17"/>
        <v>46525.5</v>
      </c>
    </row>
    <row r="132" spans="1:10" ht="22.5">
      <c r="A132" s="431" t="s">
        <v>150</v>
      </c>
      <c r="B132" s="94"/>
      <c r="C132" s="95" t="s">
        <v>189</v>
      </c>
      <c r="D132" s="93" t="s">
        <v>704</v>
      </c>
      <c r="E132" s="190">
        <v>135</v>
      </c>
      <c r="F132" s="70" t="s">
        <v>195</v>
      </c>
      <c r="G132" s="70" t="s">
        <v>195</v>
      </c>
      <c r="H132" s="856"/>
      <c r="I132" s="204">
        <v>4200</v>
      </c>
      <c r="J132" s="193">
        <f t="shared" si="17"/>
        <v>0</v>
      </c>
    </row>
    <row r="133" spans="1:10">
      <c r="A133" s="431" t="s">
        <v>150</v>
      </c>
      <c r="B133" s="94"/>
      <c r="C133" s="95" t="s">
        <v>189</v>
      </c>
      <c r="D133" s="162" t="s">
        <v>705</v>
      </c>
      <c r="E133" s="190">
        <v>165</v>
      </c>
      <c r="F133" s="70" t="s">
        <v>195</v>
      </c>
      <c r="G133" s="70" t="s">
        <v>195</v>
      </c>
      <c r="H133" s="856"/>
      <c r="I133" s="204">
        <v>4200</v>
      </c>
      <c r="J133" s="193">
        <f t="shared" si="17"/>
        <v>0</v>
      </c>
    </row>
    <row r="134" spans="1:10">
      <c r="A134" s="431" t="s">
        <v>150</v>
      </c>
      <c r="B134" s="94"/>
      <c r="C134" s="95" t="s">
        <v>189</v>
      </c>
      <c r="D134" s="162" t="s">
        <v>706</v>
      </c>
      <c r="E134" s="190">
        <v>195</v>
      </c>
      <c r="F134" s="70" t="s">
        <v>195</v>
      </c>
      <c r="G134" s="70" t="s">
        <v>195</v>
      </c>
      <c r="H134" s="856"/>
      <c r="I134" s="204">
        <v>4200</v>
      </c>
      <c r="J134" s="193">
        <f t="shared" si="17"/>
        <v>0</v>
      </c>
    </row>
    <row r="135" spans="1:10">
      <c r="A135" s="431" t="s">
        <v>150</v>
      </c>
      <c r="B135" s="94"/>
      <c r="C135" s="95" t="s">
        <v>189</v>
      </c>
      <c r="D135" s="162" t="s">
        <v>736</v>
      </c>
      <c r="E135" s="190">
        <v>225</v>
      </c>
      <c r="F135" s="70" t="s">
        <v>195</v>
      </c>
      <c r="G135" s="70" t="s">
        <v>195</v>
      </c>
      <c r="H135" s="856"/>
      <c r="I135" s="204">
        <v>4200</v>
      </c>
      <c r="J135" s="193">
        <f t="shared" si="17"/>
        <v>0</v>
      </c>
    </row>
    <row r="136" spans="1:10">
      <c r="A136" s="431" t="s">
        <v>150</v>
      </c>
      <c r="B136" s="94"/>
      <c r="C136" s="95" t="s">
        <v>189</v>
      </c>
      <c r="D136" s="162" t="s">
        <v>707</v>
      </c>
      <c r="E136" s="190">
        <v>255</v>
      </c>
      <c r="F136" s="70" t="s">
        <v>195</v>
      </c>
      <c r="G136" s="70" t="s">
        <v>195</v>
      </c>
      <c r="H136" s="856"/>
      <c r="I136" s="204">
        <v>4200</v>
      </c>
      <c r="J136" s="193">
        <f t="shared" si="17"/>
        <v>0</v>
      </c>
    </row>
    <row r="137" spans="1:10">
      <c r="A137" s="431" t="s">
        <v>150</v>
      </c>
      <c r="B137" s="94"/>
      <c r="C137" s="95" t="s">
        <v>189</v>
      </c>
      <c r="D137" s="162" t="s">
        <v>708</v>
      </c>
      <c r="E137" s="190">
        <v>285</v>
      </c>
      <c r="F137" s="70" t="s">
        <v>195</v>
      </c>
      <c r="G137" s="70" t="s">
        <v>195</v>
      </c>
      <c r="H137" s="856"/>
      <c r="I137" s="204">
        <v>4200</v>
      </c>
      <c r="J137" s="193">
        <f t="shared" si="17"/>
        <v>0</v>
      </c>
    </row>
    <row r="138" spans="1:10">
      <c r="A138" s="429" t="s">
        <v>217</v>
      </c>
      <c r="B138" s="186"/>
      <c r="C138" s="187"/>
      <c r="D138" s="188"/>
      <c r="E138" s="188"/>
      <c r="F138" s="188"/>
      <c r="G138" s="187"/>
      <c r="H138" s="862"/>
      <c r="I138" s="495"/>
      <c r="J138" s="191"/>
    </row>
    <row r="139" spans="1:10">
      <c r="A139" s="430" t="s">
        <v>151</v>
      </c>
      <c r="B139" s="95" t="s">
        <v>152</v>
      </c>
      <c r="C139" s="95" t="s">
        <v>140</v>
      </c>
      <c r="D139" s="198" t="s">
        <v>849</v>
      </c>
      <c r="E139" s="162">
        <v>70</v>
      </c>
      <c r="F139" s="93" t="s">
        <v>694</v>
      </c>
      <c r="G139" s="70" t="s">
        <v>195</v>
      </c>
      <c r="H139" s="863">
        <v>57.166666666666664</v>
      </c>
      <c r="I139" s="243">
        <v>4200</v>
      </c>
      <c r="J139" s="195">
        <f t="shared" ref="J139:J144" si="18">H139*I139*(E139/1000)</f>
        <v>16807</v>
      </c>
    </row>
    <row r="140" spans="1:10">
      <c r="A140" s="431" t="str">
        <f>+A139</f>
        <v>58E &amp; 59E</v>
      </c>
      <c r="B140" s="95" t="s">
        <v>152</v>
      </c>
      <c r="C140" s="95" t="s">
        <v>140</v>
      </c>
      <c r="D140" s="198" t="s">
        <v>850</v>
      </c>
      <c r="E140" s="162">
        <v>100</v>
      </c>
      <c r="F140" s="93" t="s">
        <v>694</v>
      </c>
      <c r="G140" s="70" t="s">
        <v>195</v>
      </c>
      <c r="H140" s="863">
        <v>7.416666666666667</v>
      </c>
      <c r="I140" s="243">
        <v>4200</v>
      </c>
      <c r="J140" s="195">
        <f t="shared" si="18"/>
        <v>3115</v>
      </c>
    </row>
    <row r="141" spans="1:10">
      <c r="A141" s="431" t="str">
        <f>+A140</f>
        <v>58E &amp; 59E</v>
      </c>
      <c r="B141" s="95" t="s">
        <v>152</v>
      </c>
      <c r="C141" s="95" t="s">
        <v>140</v>
      </c>
      <c r="D141" s="198" t="s">
        <v>851</v>
      </c>
      <c r="E141" s="162">
        <v>150</v>
      </c>
      <c r="F141" s="93" t="s">
        <v>694</v>
      </c>
      <c r="G141" s="70" t="s">
        <v>195</v>
      </c>
      <c r="H141" s="863">
        <v>166.16666666666666</v>
      </c>
      <c r="I141" s="243">
        <v>4200</v>
      </c>
      <c r="J141" s="195">
        <f t="shared" si="18"/>
        <v>104685</v>
      </c>
    </row>
    <row r="142" spans="1:10">
      <c r="A142" s="431" t="str">
        <f>+A141</f>
        <v>58E &amp; 59E</v>
      </c>
      <c r="B142" s="95" t="s">
        <v>152</v>
      </c>
      <c r="C142" s="95" t="s">
        <v>140</v>
      </c>
      <c r="D142" s="198" t="s">
        <v>852</v>
      </c>
      <c r="E142" s="162">
        <v>200</v>
      </c>
      <c r="F142" s="93" t="s">
        <v>694</v>
      </c>
      <c r="G142" s="70" t="s">
        <v>195</v>
      </c>
      <c r="H142" s="863">
        <v>285.41666666666669</v>
      </c>
      <c r="I142" s="243">
        <v>4200</v>
      </c>
      <c r="J142" s="195">
        <f t="shared" si="18"/>
        <v>239750</v>
      </c>
    </row>
    <row r="143" spans="1:10">
      <c r="A143" s="431" t="str">
        <f>+A142</f>
        <v>58E &amp; 59E</v>
      </c>
      <c r="B143" s="95" t="s">
        <v>152</v>
      </c>
      <c r="C143" s="95" t="s">
        <v>140</v>
      </c>
      <c r="D143" s="198" t="s">
        <v>853</v>
      </c>
      <c r="E143" s="162">
        <v>250</v>
      </c>
      <c r="F143" s="93" t="s">
        <v>694</v>
      </c>
      <c r="G143" s="70" t="s">
        <v>195</v>
      </c>
      <c r="H143" s="863">
        <v>39.083333333333336</v>
      </c>
      <c r="I143" s="243">
        <v>4200</v>
      </c>
      <c r="J143" s="195">
        <f t="shared" si="18"/>
        <v>41037.5</v>
      </c>
    </row>
    <row r="144" spans="1:10">
      <c r="A144" s="431" t="str">
        <f>+A143</f>
        <v>58E &amp; 59E</v>
      </c>
      <c r="B144" s="95" t="s">
        <v>152</v>
      </c>
      <c r="C144" s="95" t="s">
        <v>140</v>
      </c>
      <c r="D144" s="198" t="s">
        <v>854</v>
      </c>
      <c r="E144" s="162">
        <v>400</v>
      </c>
      <c r="F144" s="93" t="s">
        <v>694</v>
      </c>
      <c r="G144" s="70" t="s">
        <v>195</v>
      </c>
      <c r="H144" s="863">
        <v>379</v>
      </c>
      <c r="I144" s="243">
        <v>4200</v>
      </c>
      <c r="J144" s="195">
        <f t="shared" si="18"/>
        <v>636720</v>
      </c>
    </row>
    <row r="145" spans="1:10">
      <c r="A145" s="431"/>
      <c r="B145" s="95"/>
      <c r="C145" s="95"/>
      <c r="D145" s="162"/>
      <c r="E145" s="162"/>
      <c r="F145" s="162"/>
      <c r="H145" s="861"/>
      <c r="I145" s="365"/>
      <c r="J145" s="192"/>
    </row>
    <row r="146" spans="1:10">
      <c r="A146" s="431" t="str">
        <f>+A140</f>
        <v>58E &amp; 59E</v>
      </c>
      <c r="B146" s="95" t="s">
        <v>153</v>
      </c>
      <c r="C146" s="95" t="s">
        <v>140</v>
      </c>
      <c r="D146" s="198" t="s">
        <v>855</v>
      </c>
      <c r="E146" s="162">
        <v>100</v>
      </c>
      <c r="F146" s="93" t="s">
        <v>694</v>
      </c>
      <c r="G146" s="70" t="s">
        <v>195</v>
      </c>
      <c r="H146" s="861">
        <v>1.0833333333333333</v>
      </c>
      <c r="I146" s="365">
        <v>4200</v>
      </c>
      <c r="J146" s="192">
        <f>H146*I146*(E146/1000)</f>
        <v>455</v>
      </c>
    </row>
    <row r="147" spans="1:10">
      <c r="A147" s="431" t="str">
        <f>+A141</f>
        <v>58E &amp; 59E</v>
      </c>
      <c r="B147" s="95" t="s">
        <v>153</v>
      </c>
      <c r="C147" s="95" t="s">
        <v>140</v>
      </c>
      <c r="D147" s="198" t="s">
        <v>856</v>
      </c>
      <c r="E147" s="162">
        <v>150</v>
      </c>
      <c r="F147" s="93" t="s">
        <v>694</v>
      </c>
      <c r="G147" s="70" t="s">
        <v>195</v>
      </c>
      <c r="H147" s="863">
        <v>20</v>
      </c>
      <c r="I147" s="243">
        <v>4200</v>
      </c>
      <c r="J147" s="195">
        <f>H147*I147*(E147/1000)</f>
        <v>12600</v>
      </c>
    </row>
    <row r="148" spans="1:10">
      <c r="A148" s="431" t="str">
        <f>+A142</f>
        <v>58E &amp; 59E</v>
      </c>
      <c r="B148" s="95" t="s">
        <v>153</v>
      </c>
      <c r="C148" s="95" t="s">
        <v>140</v>
      </c>
      <c r="D148" s="198" t="s">
        <v>857</v>
      </c>
      <c r="E148" s="162">
        <v>200</v>
      </c>
      <c r="F148" s="93" t="s">
        <v>694</v>
      </c>
      <c r="G148" s="70" t="s">
        <v>195</v>
      </c>
      <c r="H148" s="863">
        <v>13</v>
      </c>
      <c r="I148" s="243">
        <v>4200</v>
      </c>
      <c r="J148" s="195">
        <f>H148*I148*(E148/1000)</f>
        <v>10920</v>
      </c>
    </row>
    <row r="149" spans="1:10">
      <c r="A149" s="431" t="str">
        <f>+A143</f>
        <v>58E &amp; 59E</v>
      </c>
      <c r="B149" s="95" t="s">
        <v>153</v>
      </c>
      <c r="C149" s="95" t="s">
        <v>140</v>
      </c>
      <c r="D149" s="198" t="s">
        <v>858</v>
      </c>
      <c r="E149" s="162">
        <v>250</v>
      </c>
      <c r="F149" s="93" t="s">
        <v>694</v>
      </c>
      <c r="G149" s="70" t="s">
        <v>195</v>
      </c>
      <c r="H149" s="863">
        <v>35</v>
      </c>
      <c r="I149" s="243">
        <v>4200</v>
      </c>
      <c r="J149" s="195">
        <f>H149*I149*(E149/1000)</f>
        <v>36750</v>
      </c>
    </row>
    <row r="150" spans="1:10">
      <c r="A150" s="431" t="str">
        <f>+A142</f>
        <v>58E &amp; 59E</v>
      </c>
      <c r="B150" s="95" t="s">
        <v>153</v>
      </c>
      <c r="C150" s="95" t="s">
        <v>140</v>
      </c>
      <c r="D150" s="198" t="s">
        <v>859</v>
      </c>
      <c r="E150" s="162">
        <v>400</v>
      </c>
      <c r="F150" s="93" t="s">
        <v>694</v>
      </c>
      <c r="G150" s="70" t="s">
        <v>195</v>
      </c>
      <c r="H150" s="863">
        <v>47.833333333333336</v>
      </c>
      <c r="I150" s="243">
        <v>4200</v>
      </c>
      <c r="J150" s="195">
        <f>H150*I150*(E150/1000)</f>
        <v>80360</v>
      </c>
    </row>
    <row r="151" spans="1:10">
      <c r="A151" s="431"/>
      <c r="B151" s="95"/>
      <c r="C151" s="95"/>
      <c r="D151" s="162"/>
      <c r="E151" s="162"/>
      <c r="F151" s="162"/>
      <c r="G151" s="70"/>
      <c r="H151" s="861"/>
      <c r="I151" s="365"/>
      <c r="J151" s="192"/>
    </row>
    <row r="152" spans="1:10">
      <c r="A152" s="431" t="str">
        <f>+A143</f>
        <v>58E &amp; 59E</v>
      </c>
      <c r="B152" s="95" t="s">
        <v>152</v>
      </c>
      <c r="C152" s="95" t="s">
        <v>149</v>
      </c>
      <c r="D152" s="198" t="s">
        <v>860</v>
      </c>
      <c r="E152" s="162">
        <v>175</v>
      </c>
      <c r="F152" s="93" t="s">
        <v>694</v>
      </c>
      <c r="G152" s="70" t="s">
        <v>195</v>
      </c>
      <c r="H152" s="863">
        <v>3</v>
      </c>
      <c r="I152" s="243">
        <v>4200</v>
      </c>
      <c r="J152" s="195">
        <f>H152*I152*(E152/1000)</f>
        <v>2205</v>
      </c>
    </row>
    <row r="153" spans="1:10">
      <c r="A153" s="431" t="str">
        <f>+A144</f>
        <v>58E &amp; 59E</v>
      </c>
      <c r="B153" s="95" t="s">
        <v>152</v>
      </c>
      <c r="C153" s="95" t="s">
        <v>149</v>
      </c>
      <c r="D153" s="198" t="s">
        <v>861</v>
      </c>
      <c r="E153" s="162">
        <v>250</v>
      </c>
      <c r="F153" s="93" t="s">
        <v>694</v>
      </c>
      <c r="G153" s="70" t="s">
        <v>195</v>
      </c>
      <c r="H153" s="861">
        <v>22.583333333333332</v>
      </c>
      <c r="I153" s="365">
        <v>4200</v>
      </c>
      <c r="J153" s="192">
        <f>H153*I153*(E153/1000)</f>
        <v>23712.5</v>
      </c>
    </row>
    <row r="154" spans="1:10">
      <c r="A154" s="431" t="str">
        <f>+A144</f>
        <v>58E &amp; 59E</v>
      </c>
      <c r="B154" s="95" t="s">
        <v>152</v>
      </c>
      <c r="C154" s="95" t="s">
        <v>149</v>
      </c>
      <c r="D154" s="198" t="s">
        <v>862</v>
      </c>
      <c r="E154" s="162">
        <v>400</v>
      </c>
      <c r="F154" s="93" t="s">
        <v>694</v>
      </c>
      <c r="G154" s="70" t="s">
        <v>195</v>
      </c>
      <c r="H154" s="863">
        <v>87.666666666666671</v>
      </c>
      <c r="I154" s="243">
        <v>4200</v>
      </c>
      <c r="J154" s="195">
        <f>H154*I154*(E154/1000)</f>
        <v>147280</v>
      </c>
    </row>
    <row r="155" spans="1:10">
      <c r="A155" s="431" t="str">
        <f>+A158</f>
        <v>58E &amp; 59E</v>
      </c>
      <c r="B155" s="95" t="s">
        <v>152</v>
      </c>
      <c r="C155" s="95" t="s">
        <v>149</v>
      </c>
      <c r="D155" s="198" t="s">
        <v>863</v>
      </c>
      <c r="E155" s="162">
        <v>1000</v>
      </c>
      <c r="F155" s="93" t="s">
        <v>694</v>
      </c>
      <c r="G155" s="70" t="s">
        <v>195</v>
      </c>
      <c r="H155" s="863">
        <v>134.33333333333334</v>
      </c>
      <c r="I155" s="243">
        <v>4200</v>
      </c>
      <c r="J155" s="195">
        <f>H155*I155*(E155/1000)</f>
        <v>564200</v>
      </c>
    </row>
    <row r="156" spans="1:10">
      <c r="A156" s="431"/>
      <c r="B156" s="95"/>
      <c r="C156" s="95"/>
      <c r="D156" s="162"/>
      <c r="E156" s="162"/>
      <c r="F156" s="162"/>
      <c r="H156" s="861"/>
      <c r="I156" s="365"/>
      <c r="J156" s="192"/>
    </row>
    <row r="157" spans="1:10">
      <c r="A157" s="431" t="str">
        <f>+A153</f>
        <v>58E &amp; 59E</v>
      </c>
      <c r="B157" s="95" t="s">
        <v>153</v>
      </c>
      <c r="C157" s="95" t="s">
        <v>149</v>
      </c>
      <c r="D157" s="198" t="s">
        <v>864</v>
      </c>
      <c r="E157" s="162">
        <v>250</v>
      </c>
      <c r="F157" s="93" t="s">
        <v>694</v>
      </c>
      <c r="G157" s="70" t="s">
        <v>195</v>
      </c>
      <c r="H157" s="863">
        <v>11</v>
      </c>
      <c r="I157" s="243">
        <v>4200</v>
      </c>
      <c r="J157" s="195">
        <f>H157*I157*(E157/1000)</f>
        <v>11550</v>
      </c>
    </row>
    <row r="158" spans="1:10">
      <c r="A158" s="431" t="str">
        <f>+A154</f>
        <v>58E &amp; 59E</v>
      </c>
      <c r="B158" s="95" t="s">
        <v>153</v>
      </c>
      <c r="C158" s="95" t="s">
        <v>149</v>
      </c>
      <c r="D158" s="198" t="s">
        <v>865</v>
      </c>
      <c r="E158" s="162">
        <v>400</v>
      </c>
      <c r="F158" s="93" t="s">
        <v>694</v>
      </c>
      <c r="G158" s="70" t="s">
        <v>195</v>
      </c>
      <c r="H158" s="863">
        <v>40.5</v>
      </c>
      <c r="I158" s="243">
        <v>4200</v>
      </c>
      <c r="J158" s="195">
        <f>H158*I158*(E158/1000)</f>
        <v>68040</v>
      </c>
    </row>
    <row r="159" spans="1:10">
      <c r="A159" s="431"/>
      <c r="B159" s="95"/>
      <c r="C159" s="95"/>
      <c r="D159" s="162"/>
      <c r="E159" s="162"/>
      <c r="F159" s="162"/>
      <c r="G159" s="70"/>
      <c r="H159" s="863"/>
      <c r="I159" s="243"/>
      <c r="J159" s="195"/>
    </row>
    <row r="160" spans="1:10" ht="22.5">
      <c r="A160" s="431" t="s">
        <v>151</v>
      </c>
      <c r="B160" s="95"/>
      <c r="C160" s="95" t="s">
        <v>189</v>
      </c>
      <c r="D160" s="198" t="s">
        <v>693</v>
      </c>
      <c r="E160" s="162">
        <v>45</v>
      </c>
      <c r="F160" s="93" t="s">
        <v>694</v>
      </c>
      <c r="G160" s="70" t="s">
        <v>195</v>
      </c>
      <c r="H160" s="863">
        <v>1.6666666666666667</v>
      </c>
      <c r="I160" s="243">
        <v>4200</v>
      </c>
      <c r="J160" s="195">
        <f t="shared" ref="J160:J174" si="19">H160*I160*(E160/1000)</f>
        <v>315</v>
      </c>
    </row>
    <row r="161" spans="1:12" ht="22.5">
      <c r="A161" s="431" t="str">
        <f t="shared" ref="A161:A174" si="20">A160</f>
        <v>58E &amp; 59E</v>
      </c>
      <c r="B161" s="95"/>
      <c r="C161" s="95" t="s">
        <v>189</v>
      </c>
      <c r="D161" s="198" t="s">
        <v>702</v>
      </c>
      <c r="E161" s="162">
        <v>75</v>
      </c>
      <c r="F161" s="93" t="s">
        <v>694</v>
      </c>
      <c r="G161" s="70" t="s">
        <v>195</v>
      </c>
      <c r="H161" s="863">
        <v>16.5</v>
      </c>
      <c r="I161" s="243">
        <v>4200</v>
      </c>
      <c r="J161" s="195">
        <f t="shared" si="19"/>
        <v>5197.5</v>
      </c>
    </row>
    <row r="162" spans="1:12" ht="22.5">
      <c r="A162" s="431" t="str">
        <f t="shared" si="20"/>
        <v>58E &amp; 59E</v>
      </c>
      <c r="B162" s="95"/>
      <c r="C162" s="95" t="s">
        <v>189</v>
      </c>
      <c r="D162" s="198" t="s">
        <v>703</v>
      </c>
      <c r="E162" s="162">
        <v>105</v>
      </c>
      <c r="F162" s="93" t="s">
        <v>694</v>
      </c>
      <c r="G162" s="70" t="s">
        <v>195</v>
      </c>
      <c r="H162" s="863">
        <v>21</v>
      </c>
      <c r="I162" s="243">
        <v>4200</v>
      </c>
      <c r="J162" s="195">
        <f t="shared" si="19"/>
        <v>9261</v>
      </c>
    </row>
    <row r="163" spans="1:12" ht="22.5">
      <c r="A163" s="431" t="str">
        <f t="shared" si="20"/>
        <v>58E &amp; 59E</v>
      </c>
      <c r="B163" s="95"/>
      <c r="C163" s="95" t="s">
        <v>189</v>
      </c>
      <c r="D163" s="198" t="s">
        <v>704</v>
      </c>
      <c r="E163" s="162">
        <v>135</v>
      </c>
      <c r="F163" s="93" t="s">
        <v>694</v>
      </c>
      <c r="G163" s="70" t="s">
        <v>195</v>
      </c>
      <c r="H163" s="863">
        <v>59.666666666666664</v>
      </c>
      <c r="I163" s="243">
        <v>4200</v>
      </c>
      <c r="J163" s="195">
        <f t="shared" si="19"/>
        <v>33831</v>
      </c>
    </row>
    <row r="164" spans="1:12" ht="22.5">
      <c r="A164" s="431" t="str">
        <f t="shared" si="20"/>
        <v>58E &amp; 59E</v>
      </c>
      <c r="B164" s="95"/>
      <c r="C164" s="95" t="s">
        <v>189</v>
      </c>
      <c r="D164" s="198" t="s">
        <v>705</v>
      </c>
      <c r="E164" s="162">
        <v>165</v>
      </c>
      <c r="F164" s="93" t="s">
        <v>694</v>
      </c>
      <c r="G164" s="70" t="s">
        <v>195</v>
      </c>
      <c r="H164" s="863">
        <v>4.916666666666667</v>
      </c>
      <c r="I164" s="243">
        <v>4200</v>
      </c>
      <c r="J164" s="195">
        <f t="shared" si="19"/>
        <v>3407.25</v>
      </c>
    </row>
    <row r="165" spans="1:12" ht="22.5">
      <c r="A165" s="431" t="str">
        <f t="shared" si="20"/>
        <v>58E &amp; 59E</v>
      </c>
      <c r="B165" s="95"/>
      <c r="C165" s="95" t="s">
        <v>189</v>
      </c>
      <c r="D165" s="93" t="s">
        <v>706</v>
      </c>
      <c r="E165" s="162">
        <v>195</v>
      </c>
      <c r="F165" s="93" t="s">
        <v>694</v>
      </c>
      <c r="G165" s="70" t="s">
        <v>195</v>
      </c>
      <c r="H165" s="863"/>
      <c r="I165" s="243">
        <v>4200</v>
      </c>
      <c r="J165" s="195">
        <f t="shared" si="19"/>
        <v>0</v>
      </c>
    </row>
    <row r="166" spans="1:12" ht="22.5">
      <c r="A166" s="431" t="str">
        <f t="shared" si="20"/>
        <v>58E &amp; 59E</v>
      </c>
      <c r="B166" s="95"/>
      <c r="C166" s="95" t="s">
        <v>189</v>
      </c>
      <c r="D166" s="198" t="s">
        <v>736</v>
      </c>
      <c r="E166" s="162">
        <v>225</v>
      </c>
      <c r="F166" s="93" t="s">
        <v>694</v>
      </c>
      <c r="G166" s="70" t="s">
        <v>195</v>
      </c>
      <c r="H166" s="863">
        <v>2.9166666666666665</v>
      </c>
      <c r="I166" s="243">
        <v>4200</v>
      </c>
      <c r="J166" s="195">
        <f t="shared" si="19"/>
        <v>2756.25</v>
      </c>
      <c r="K166" s="110"/>
      <c r="L166" s="110"/>
    </row>
    <row r="167" spans="1:12" ht="22.5">
      <c r="A167" s="431" t="str">
        <f t="shared" si="20"/>
        <v>58E &amp; 59E</v>
      </c>
      <c r="B167" s="95"/>
      <c r="C167" s="95" t="s">
        <v>189</v>
      </c>
      <c r="D167" s="198" t="s">
        <v>707</v>
      </c>
      <c r="E167" s="162">
        <v>255</v>
      </c>
      <c r="F167" s="93" t="s">
        <v>694</v>
      </c>
      <c r="G167" s="70" t="s">
        <v>195</v>
      </c>
      <c r="H167" s="863">
        <v>8.9166666666666661</v>
      </c>
      <c r="I167" s="243">
        <v>4200</v>
      </c>
      <c r="J167" s="195">
        <f t="shared" si="19"/>
        <v>9549.75</v>
      </c>
      <c r="K167" s="110"/>
      <c r="L167" s="110"/>
    </row>
    <row r="168" spans="1:12" ht="22.5">
      <c r="A168" s="431" t="str">
        <f t="shared" si="20"/>
        <v>58E &amp; 59E</v>
      </c>
      <c r="B168" s="95"/>
      <c r="C168" s="95" t="s">
        <v>189</v>
      </c>
      <c r="D168" s="93" t="s">
        <v>708</v>
      </c>
      <c r="E168" s="162">
        <v>285</v>
      </c>
      <c r="F168" s="93" t="s">
        <v>694</v>
      </c>
      <c r="G168" s="70" t="s">
        <v>195</v>
      </c>
      <c r="H168" s="863"/>
      <c r="I168" s="243">
        <v>4200</v>
      </c>
      <c r="J168" s="195">
        <f t="shared" si="19"/>
        <v>0</v>
      </c>
      <c r="K168" s="110"/>
      <c r="L168" s="110"/>
    </row>
    <row r="169" spans="1:12" ht="22.5">
      <c r="A169" s="431" t="str">
        <f t="shared" si="20"/>
        <v>58E &amp; 59E</v>
      </c>
      <c r="B169" s="95"/>
      <c r="C169" s="95" t="s">
        <v>189</v>
      </c>
      <c r="D169" s="93" t="s">
        <v>739</v>
      </c>
      <c r="E169" s="162">
        <v>350</v>
      </c>
      <c r="F169" s="93" t="s">
        <v>694</v>
      </c>
      <c r="G169" s="70" t="s">
        <v>195</v>
      </c>
      <c r="H169" s="863"/>
      <c r="I169" s="243">
        <v>4200</v>
      </c>
      <c r="J169" s="195">
        <f t="shared" si="19"/>
        <v>0</v>
      </c>
      <c r="K169" s="110"/>
      <c r="L169" s="110"/>
    </row>
    <row r="170" spans="1:12" ht="22.5">
      <c r="A170" s="431" t="str">
        <f t="shared" si="20"/>
        <v>58E &amp; 59E</v>
      </c>
      <c r="B170" s="95"/>
      <c r="C170" s="95" t="s">
        <v>189</v>
      </c>
      <c r="D170" s="93" t="s">
        <v>740</v>
      </c>
      <c r="E170" s="162">
        <v>450</v>
      </c>
      <c r="F170" s="93" t="s">
        <v>694</v>
      </c>
      <c r="G170" s="70" t="s">
        <v>195</v>
      </c>
      <c r="H170" s="863"/>
      <c r="I170" s="243">
        <v>4200</v>
      </c>
      <c r="J170" s="195">
        <f t="shared" si="19"/>
        <v>0</v>
      </c>
      <c r="K170" s="110"/>
      <c r="L170" s="110"/>
    </row>
    <row r="171" spans="1:12" ht="22.5">
      <c r="A171" s="431" t="str">
        <f t="shared" si="20"/>
        <v>58E &amp; 59E</v>
      </c>
      <c r="B171" s="95"/>
      <c r="C171" s="95" t="s">
        <v>189</v>
      </c>
      <c r="D171" s="93" t="s">
        <v>741</v>
      </c>
      <c r="E171" s="162">
        <v>550</v>
      </c>
      <c r="F171" s="93" t="s">
        <v>694</v>
      </c>
      <c r="G171" s="70" t="s">
        <v>195</v>
      </c>
      <c r="H171" s="863"/>
      <c r="I171" s="243">
        <v>4200</v>
      </c>
      <c r="J171" s="195">
        <f t="shared" si="19"/>
        <v>0</v>
      </c>
      <c r="K171" s="110"/>
      <c r="L171" s="110"/>
    </row>
    <row r="172" spans="1:12" ht="22.5">
      <c r="A172" s="431" t="str">
        <f t="shared" si="20"/>
        <v>58E &amp; 59E</v>
      </c>
      <c r="B172" s="95"/>
      <c r="C172" s="95" t="s">
        <v>189</v>
      </c>
      <c r="D172" s="93" t="s">
        <v>742</v>
      </c>
      <c r="E172" s="162">
        <v>650</v>
      </c>
      <c r="F172" s="93" t="s">
        <v>694</v>
      </c>
      <c r="G172" s="70" t="s">
        <v>195</v>
      </c>
      <c r="H172" s="863"/>
      <c r="I172" s="243">
        <v>4200</v>
      </c>
      <c r="J172" s="195">
        <f t="shared" si="19"/>
        <v>0</v>
      </c>
      <c r="K172" s="110"/>
      <c r="L172" s="110"/>
    </row>
    <row r="173" spans="1:12" ht="22.5">
      <c r="A173" s="431" t="str">
        <f t="shared" si="20"/>
        <v>58E &amp; 59E</v>
      </c>
      <c r="B173" s="95"/>
      <c r="C173" s="95" t="s">
        <v>189</v>
      </c>
      <c r="D173" s="93" t="s">
        <v>743</v>
      </c>
      <c r="E173" s="162">
        <v>750</v>
      </c>
      <c r="F173" s="93" t="s">
        <v>694</v>
      </c>
      <c r="G173" s="70" t="s">
        <v>195</v>
      </c>
      <c r="H173" s="863"/>
      <c r="I173" s="243">
        <v>4200</v>
      </c>
      <c r="J173" s="195">
        <f t="shared" si="19"/>
        <v>0</v>
      </c>
      <c r="K173" s="110"/>
      <c r="L173" s="110"/>
    </row>
    <row r="174" spans="1:12" ht="22.5">
      <c r="A174" s="431" t="str">
        <f t="shared" si="20"/>
        <v>58E &amp; 59E</v>
      </c>
      <c r="B174" s="95"/>
      <c r="C174" s="95" t="s">
        <v>189</v>
      </c>
      <c r="D174" s="93" t="s">
        <v>744</v>
      </c>
      <c r="E174" s="162">
        <v>850</v>
      </c>
      <c r="F174" s="93" t="s">
        <v>694</v>
      </c>
      <c r="G174" s="70" t="s">
        <v>195</v>
      </c>
      <c r="H174" s="863"/>
      <c r="I174" s="243">
        <v>4200</v>
      </c>
      <c r="J174" s="195">
        <f t="shared" si="19"/>
        <v>0</v>
      </c>
      <c r="K174" s="110"/>
      <c r="L174" s="110"/>
    </row>
    <row r="175" spans="1:12">
      <c r="A175" s="429" t="s">
        <v>338</v>
      </c>
      <c r="B175" s="186"/>
      <c r="C175" s="187"/>
      <c r="D175" s="188"/>
      <c r="E175" s="188"/>
      <c r="F175" s="188"/>
      <c r="G175" s="187"/>
      <c r="H175" s="855"/>
      <c r="I175" s="495"/>
      <c r="J175" s="191"/>
    </row>
    <row r="176" spans="1:12">
      <c r="A176" s="175" t="s">
        <v>133</v>
      </c>
      <c r="B176" s="169" t="s">
        <v>339</v>
      </c>
      <c r="C176" s="95" t="s">
        <v>340</v>
      </c>
      <c r="D176" s="198" t="s">
        <v>866</v>
      </c>
      <c r="E176" s="241">
        <v>1090639.8333333333</v>
      </c>
      <c r="F176" s="93" t="s">
        <v>694</v>
      </c>
      <c r="G176" s="70" t="s">
        <v>44</v>
      </c>
      <c r="H176" s="864">
        <v>1</v>
      </c>
      <c r="I176" s="243">
        <v>8760</v>
      </c>
      <c r="J176" s="195">
        <f>H176*I176*(E176/1000)</f>
        <v>9554004.9399999995</v>
      </c>
    </row>
    <row r="177" spans="1:10">
      <c r="A177" s="429" t="s">
        <v>242</v>
      </c>
      <c r="B177" s="186"/>
      <c r="C177" s="187"/>
      <c r="D177" s="188"/>
      <c r="E177" s="188"/>
      <c r="F177" s="188"/>
      <c r="G177" s="187"/>
      <c r="H177" s="855"/>
      <c r="I177" s="188"/>
      <c r="J177" s="191"/>
    </row>
    <row r="178" spans="1:10">
      <c r="A178" s="430" t="s">
        <v>241</v>
      </c>
      <c r="B178" s="95" t="s">
        <v>244</v>
      </c>
      <c r="C178" s="95" t="s">
        <v>245</v>
      </c>
      <c r="D178" s="198" t="s">
        <v>244</v>
      </c>
      <c r="E178" s="162">
        <v>0</v>
      </c>
      <c r="F178" s="70" t="s">
        <v>195</v>
      </c>
      <c r="G178" s="70" t="s">
        <v>195</v>
      </c>
      <c r="H178" s="863">
        <v>645.75</v>
      </c>
      <c r="I178" s="70"/>
      <c r="J178" s="195"/>
    </row>
    <row r="179" spans="1:10">
      <c r="A179" s="432"/>
      <c r="B179" s="95" t="s">
        <v>243</v>
      </c>
      <c r="C179" s="95" t="s">
        <v>245</v>
      </c>
      <c r="D179" s="198" t="s">
        <v>243</v>
      </c>
      <c r="E179" s="162">
        <v>0</v>
      </c>
      <c r="F179" s="70" t="s">
        <v>195</v>
      </c>
      <c r="G179" s="70" t="s">
        <v>195</v>
      </c>
      <c r="H179" s="863">
        <v>337.33333333333331</v>
      </c>
      <c r="I179" s="70"/>
      <c r="J179" s="195"/>
    </row>
    <row r="180" spans="1:10">
      <c r="A180" s="430" t="s">
        <v>240</v>
      </c>
      <c r="D180" s="198"/>
      <c r="F180" s="70"/>
      <c r="H180" s="863"/>
      <c r="I180" s="70"/>
      <c r="J180" s="195"/>
    </row>
    <row r="181" spans="1:10">
      <c r="A181" s="434"/>
      <c r="B181" s="184" t="s">
        <v>243</v>
      </c>
      <c r="C181" s="184" t="s">
        <v>245</v>
      </c>
      <c r="D181" s="200" t="s">
        <v>243</v>
      </c>
      <c r="E181" s="179">
        <v>0</v>
      </c>
      <c r="F181" s="69" t="s">
        <v>195</v>
      </c>
      <c r="G181" s="69" t="s">
        <v>195</v>
      </c>
      <c r="H181" s="865">
        <v>158.75</v>
      </c>
      <c r="I181" s="69"/>
      <c r="J181" s="196"/>
    </row>
    <row r="183" spans="1:10" ht="15">
      <c r="A183" s="1151" t="s">
        <v>774</v>
      </c>
      <c r="B183" s="1152"/>
      <c r="C183" s="1152"/>
      <c r="D183" s="1152"/>
      <c r="E183" s="1152"/>
      <c r="F183" s="1152"/>
      <c r="G183" s="1152"/>
      <c r="H183" s="1152"/>
      <c r="I183" s="1152"/>
      <c r="J183" s="1152"/>
    </row>
  </sheetData>
  <mergeCells count="6">
    <mergeCell ref="A1:J1"/>
    <mergeCell ref="A183:J183"/>
    <mergeCell ref="A5:J5"/>
    <mergeCell ref="A4:J4"/>
    <mergeCell ref="A3:J3"/>
    <mergeCell ref="A2:J2"/>
  </mergeCells>
  <pageMargins left="0.7" right="0.7" top="0.75" bottom="0.75" header="0.3" footer="0.3"/>
  <pageSetup scale="77" fitToHeight="10" orientation="portrait" r:id="rId1"/>
  <headerFooter>
    <oddFooter>&amp;R&amp;F&amp;A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J204"/>
  <sheetViews>
    <sheetView zoomScaleNormal="100" workbookViewId="0">
      <pane ySplit="6" topLeftCell="A7" activePane="bottomLeft" state="frozen"/>
      <selection activeCell="B29" sqref="B29"/>
      <selection pane="bottomLeft" activeCell="J10" sqref="J10"/>
    </sheetView>
  </sheetViews>
  <sheetFormatPr defaultColWidth="9.140625" defaultRowHeight="11.25"/>
  <cols>
    <col min="1" max="1" width="7.5703125" style="161" bestFit="1" customWidth="1"/>
    <col min="2" max="2" width="20" style="96" bestFit="1" customWidth="1"/>
    <col min="3" max="3" width="18.140625" style="96" bestFit="1" customWidth="1"/>
    <col min="4" max="4" width="11.140625" style="96" bestFit="1" customWidth="1"/>
    <col min="5" max="5" width="6.42578125" style="96" bestFit="1" customWidth="1"/>
    <col min="6" max="6" width="6.140625" style="264" bestFit="1" customWidth="1"/>
    <col min="7" max="7" width="9.5703125" style="264" bestFit="1" customWidth="1"/>
    <col min="8" max="9" width="8.5703125" style="264" bestFit="1" customWidth="1"/>
    <col min="10" max="10" width="11.5703125" style="264" bestFit="1" customWidth="1"/>
    <col min="11" max="16384" width="9.140625" style="264"/>
  </cols>
  <sheetData>
    <row r="1" spans="1:10">
      <c r="A1" s="1115" t="str">
        <f>'Schedules 55E &amp; 58E Pole'!A1:M1</f>
        <v>Puget Sound Energy</v>
      </c>
      <c r="B1" s="1115"/>
      <c r="C1" s="1115"/>
      <c r="D1" s="1115"/>
      <c r="E1" s="1115"/>
      <c r="F1" s="1115"/>
      <c r="G1" s="1115"/>
      <c r="H1" s="1115"/>
      <c r="I1" s="1115"/>
      <c r="J1" s="1115"/>
    </row>
    <row r="2" spans="1:10">
      <c r="A2" s="1115" t="s">
        <v>597</v>
      </c>
      <c r="B2" s="1115"/>
      <c r="C2" s="1115"/>
      <c r="D2" s="1115"/>
      <c r="E2" s="1115"/>
      <c r="F2" s="1115"/>
      <c r="G2" s="1115"/>
      <c r="H2" s="1115"/>
      <c r="I2" s="1115"/>
      <c r="J2" s="1115"/>
    </row>
    <row r="3" spans="1:10">
      <c r="A3" s="1117" t="str">
        <f>'Schedules 55E &amp; 58E Pole'!A3:M3</f>
        <v>2019 Greneral Rate Case (GRC)</v>
      </c>
      <c r="B3" s="1117"/>
      <c r="C3" s="1117"/>
      <c r="D3" s="1117"/>
      <c r="E3" s="1117"/>
      <c r="F3" s="1117"/>
      <c r="G3" s="1117"/>
      <c r="H3" s="1117"/>
      <c r="I3" s="1117"/>
      <c r="J3" s="1117"/>
    </row>
    <row r="4" spans="1:10">
      <c r="A4" s="1117" t="str">
        <f>'Schedules 55E &amp; 58E Pole'!A4:M4</f>
        <v>Test Year Ending December 31, 2018</v>
      </c>
      <c r="B4" s="1117"/>
      <c r="C4" s="1117"/>
      <c r="D4" s="1117"/>
      <c r="E4" s="1117"/>
      <c r="F4" s="1117"/>
      <c r="G4" s="1117"/>
      <c r="H4" s="1117"/>
      <c r="I4" s="1117"/>
      <c r="J4" s="1117"/>
    </row>
    <row r="5" spans="1:10">
      <c r="A5" s="202"/>
      <c r="B5" s="1116"/>
      <c r="C5" s="1116"/>
      <c r="D5" s="1116"/>
      <c r="E5" s="1116"/>
      <c r="F5" s="1116"/>
      <c r="G5" s="1116"/>
      <c r="H5" s="1116"/>
      <c r="I5" s="1116"/>
      <c r="J5" s="1116"/>
    </row>
    <row r="6" spans="1:10" ht="22.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498</v>
      </c>
      <c r="F6" s="69" t="s">
        <v>372</v>
      </c>
      <c r="G6" s="69" t="s">
        <v>44</v>
      </c>
      <c r="H6" s="69" t="s">
        <v>604</v>
      </c>
      <c r="I6" s="69" t="s">
        <v>603</v>
      </c>
      <c r="J6" s="69" t="s">
        <v>50</v>
      </c>
    </row>
    <row r="7" spans="1:10">
      <c r="B7" s="91" t="s">
        <v>3</v>
      </c>
      <c r="C7" s="92" t="s">
        <v>4</v>
      </c>
      <c r="D7" s="953" t="s">
        <v>5</v>
      </c>
      <c r="E7" s="93" t="s">
        <v>6</v>
      </c>
      <c r="F7" s="161" t="s">
        <v>494</v>
      </c>
      <c r="G7" s="161" t="s">
        <v>59</v>
      </c>
      <c r="H7" s="161" t="s">
        <v>8</v>
      </c>
      <c r="I7" s="161" t="s">
        <v>9</v>
      </c>
      <c r="J7" s="161" t="s">
        <v>60</v>
      </c>
    </row>
    <row r="8" spans="1:10" ht="22.5">
      <c r="A8" s="161" t="s">
        <v>507</v>
      </c>
      <c r="B8" s="91"/>
      <c r="C8" s="91"/>
      <c r="D8" s="99"/>
      <c r="E8" s="93"/>
      <c r="F8" s="93"/>
      <c r="G8" s="93"/>
      <c r="H8" s="93"/>
      <c r="I8" s="93"/>
      <c r="J8" s="93" t="s">
        <v>513</v>
      </c>
    </row>
    <row r="9" spans="1:10">
      <c r="A9" s="161">
        <v>1</v>
      </c>
      <c r="B9" s="949" t="str">
        <f>'WP7 Condensed Sch. Level Costs'!A7</f>
        <v>Sch 50E</v>
      </c>
      <c r="C9" s="640"/>
      <c r="D9" s="640"/>
      <c r="E9" s="91"/>
    </row>
    <row r="10" spans="1:10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>ROUND('Capital Charge'!H10,2)</f>
        <v>0</v>
      </c>
      <c r="F10" s="757">
        <f>ROUND('O&amp;M Charge'!H10,2)</f>
        <v>0</v>
      </c>
      <c r="G10" s="757">
        <f>ROUND('Customer Charge'!H10,2)</f>
        <v>0.18</v>
      </c>
      <c r="H10" s="757">
        <f>ROUND('Demand Charge'!F10,2)</f>
        <v>0.15</v>
      </c>
      <c r="I10" s="757">
        <f>ROUND('Energy Charge'!H10,2)</f>
        <v>0.42</v>
      </c>
      <c r="J10" s="273">
        <f>SUM(E10:I10)</f>
        <v>0.75</v>
      </c>
    </row>
    <row r="11" spans="1:10">
      <c r="A11" s="161">
        <f t="shared" ref="A11:A77" si="0">A10+1</f>
        <v>3</v>
      </c>
      <c r="B11" s="949"/>
      <c r="C11" s="950"/>
      <c r="D11" s="367"/>
      <c r="E11" s="951"/>
      <c r="F11" s="757"/>
      <c r="G11" s="757"/>
      <c r="H11" s="757"/>
      <c r="I11" s="757"/>
      <c r="J11" s="273"/>
    </row>
    <row r="12" spans="1:10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>ROUND('Capital Charge'!H12,2)</f>
        <v>0</v>
      </c>
      <c r="F12" s="757">
        <f>ROUND('O&amp;M Charge'!H12,2)</f>
        <v>1.69</v>
      </c>
      <c r="G12" s="757">
        <f>ROUND('Customer Charge'!H12,2)</f>
        <v>0.82</v>
      </c>
      <c r="H12" s="757">
        <f>ROUND('Demand Charge'!F12,2)</f>
        <v>0.67</v>
      </c>
      <c r="I12" s="757">
        <f>ROUND('Energy Charge'!H12,2)</f>
        <v>1.89</v>
      </c>
      <c r="J12" s="273">
        <f t="shared" ref="J12:J74" si="1">SUM(E12:I12)</f>
        <v>5.0699999999999994</v>
      </c>
    </row>
    <row r="13" spans="1:10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>ROUND('Capital Charge'!H13,2)</f>
        <v>0</v>
      </c>
      <c r="F13" s="757">
        <f>ROUND('O&amp;M Charge'!H13,2)</f>
        <v>1.69</v>
      </c>
      <c r="G13" s="757">
        <f>ROUND('Customer Charge'!H13,2)</f>
        <v>1.43</v>
      </c>
      <c r="H13" s="757">
        <f>ROUND('Demand Charge'!F13,2)</f>
        <v>1.18</v>
      </c>
      <c r="I13" s="757">
        <f>ROUND('Energy Charge'!H13,2)</f>
        <v>3.31</v>
      </c>
      <c r="J13" s="273">
        <f t="shared" si="1"/>
        <v>7.6099999999999994</v>
      </c>
    </row>
    <row r="14" spans="1:10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>ROUND('Capital Charge'!H14,2)</f>
        <v>0</v>
      </c>
      <c r="F14" s="757">
        <f>ROUND('O&amp;M Charge'!H14,2)</f>
        <v>1.69</v>
      </c>
      <c r="G14" s="757">
        <f>ROUND('Customer Charge'!H14,2)</f>
        <v>3.27</v>
      </c>
      <c r="H14" s="757">
        <f>ROUND('Demand Charge'!F14,2)</f>
        <v>2.7</v>
      </c>
      <c r="I14" s="757">
        <f>ROUND('Energy Charge'!H14,2)</f>
        <v>7.56</v>
      </c>
      <c r="J14" s="273">
        <f t="shared" si="1"/>
        <v>15.219999999999999</v>
      </c>
    </row>
    <row r="15" spans="1:10">
      <c r="A15" s="161">
        <f t="shared" si="0"/>
        <v>7</v>
      </c>
      <c r="B15" s="949"/>
      <c r="C15" s="950"/>
      <c r="D15" s="367"/>
      <c r="E15" s="951"/>
      <c r="F15" s="757"/>
      <c r="G15" s="757"/>
      <c r="H15" s="757"/>
      <c r="I15" s="757"/>
      <c r="J15" s="273"/>
    </row>
    <row r="16" spans="1:10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>ROUND('Capital Charge'!H16,2)</f>
        <v>0</v>
      </c>
      <c r="F16" s="757">
        <f>ROUND('O&amp;M Charge'!H16,2)</f>
        <v>0</v>
      </c>
      <c r="G16" s="757">
        <f>ROUND('Customer Charge'!H16,2)</f>
        <v>0.82</v>
      </c>
      <c r="H16" s="757">
        <f>ROUND('Demand Charge'!F16,2)</f>
        <v>0.67</v>
      </c>
      <c r="I16" s="757">
        <f>ROUND('Energy Charge'!H16,2)</f>
        <v>1.89</v>
      </c>
      <c r="J16" s="273">
        <f t="shared" si="1"/>
        <v>3.38</v>
      </c>
    </row>
    <row r="17" spans="1:10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>ROUND('Capital Charge'!H17,2)</f>
        <v>0</v>
      </c>
      <c r="F17" s="757">
        <f>ROUND('O&amp;M Charge'!H17,2)</f>
        <v>0</v>
      </c>
      <c r="G17" s="757">
        <f>ROUND('Customer Charge'!H17,2)</f>
        <v>1.43</v>
      </c>
      <c r="H17" s="757">
        <f>ROUND('Demand Charge'!F17,2)</f>
        <v>1.18</v>
      </c>
      <c r="I17" s="757">
        <f>ROUND('Energy Charge'!H17,2)</f>
        <v>3.31</v>
      </c>
      <c r="J17" s="273">
        <f t="shared" si="1"/>
        <v>5.92</v>
      </c>
    </row>
    <row r="18" spans="1:10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>ROUND('Capital Charge'!H18,2)</f>
        <v>0</v>
      </c>
      <c r="F18" s="757">
        <f>ROUND('O&amp;M Charge'!H18,2)</f>
        <v>0</v>
      </c>
      <c r="G18" s="757">
        <f>ROUND('Customer Charge'!H18,2)</f>
        <v>3.27</v>
      </c>
      <c r="H18" s="757">
        <f>ROUND('Demand Charge'!F18,2)</f>
        <v>2.7</v>
      </c>
      <c r="I18" s="757">
        <f>ROUND('Energy Charge'!H18,2)</f>
        <v>7.56</v>
      </c>
      <c r="J18" s="273">
        <f t="shared" si="1"/>
        <v>13.530000000000001</v>
      </c>
    </row>
    <row r="19" spans="1:10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>ROUND('Capital Charge'!H19,2)</f>
        <v>0</v>
      </c>
      <c r="F19" s="757">
        <f>ROUND('O&amp;M Charge'!H19,2)</f>
        <v>0</v>
      </c>
      <c r="G19" s="757">
        <f>ROUND('Customer Charge'!H19,2)</f>
        <v>5.72</v>
      </c>
      <c r="H19" s="757">
        <f>ROUND('Demand Charge'!F19,2)</f>
        <v>4.72</v>
      </c>
      <c r="I19" s="757">
        <f>ROUND('Energy Charge'!H19,2)</f>
        <v>13.23</v>
      </c>
      <c r="J19" s="273">
        <f t="shared" si="1"/>
        <v>23.67</v>
      </c>
    </row>
    <row r="20" spans="1:10">
      <c r="A20" s="161">
        <f t="shared" si="0"/>
        <v>12</v>
      </c>
      <c r="B20" s="949"/>
      <c r="C20" s="950"/>
      <c r="D20" s="367"/>
      <c r="E20" s="951"/>
      <c r="F20" s="757"/>
      <c r="G20" s="757"/>
      <c r="H20" s="757"/>
      <c r="I20" s="757"/>
      <c r="J20" s="273"/>
    </row>
    <row r="21" spans="1:10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1"/>
      <c r="F21" s="757"/>
      <c r="G21" s="757"/>
      <c r="H21" s="757"/>
      <c r="I21" s="757"/>
      <c r="J21" s="273"/>
    </row>
    <row r="22" spans="1:10" ht="22.5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>ROUND('Capital Charge'!H22,2)</f>
        <v>0</v>
      </c>
      <c r="F22" s="757">
        <f>ROUND('O&amp;M Charge'!H22,2)</f>
        <v>0</v>
      </c>
      <c r="G22" s="757">
        <f>ROUND('Customer Charge'!H22,2)</f>
        <v>0.37</v>
      </c>
      <c r="H22" s="757">
        <f>ROUND('Demand Charge'!F22,2)</f>
        <v>0.3</v>
      </c>
      <c r="I22" s="757">
        <f>ROUND('Energy Charge'!H22,2)</f>
        <v>0.85</v>
      </c>
      <c r="J22" s="273">
        <f t="shared" si="1"/>
        <v>1.52</v>
      </c>
    </row>
    <row r="23" spans="1:10" ht="22.5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>ROUND('Capital Charge'!H23,2)</f>
        <v>0</v>
      </c>
      <c r="F23" s="757">
        <f>ROUND('O&amp;M Charge'!H23,2)</f>
        <v>0</v>
      </c>
      <c r="G23" s="757">
        <f>ROUND('Customer Charge'!H23,2)</f>
        <v>0.61</v>
      </c>
      <c r="H23" s="757">
        <f>ROUND('Demand Charge'!F23,2)</f>
        <v>0.51</v>
      </c>
      <c r="I23" s="757">
        <f>ROUND('Energy Charge'!H23,2)</f>
        <v>1.42</v>
      </c>
      <c r="J23" s="273">
        <f t="shared" si="1"/>
        <v>2.54</v>
      </c>
    </row>
    <row r="24" spans="1:10" ht="22.5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>ROUND('Capital Charge'!H24,2)</f>
        <v>0</v>
      </c>
      <c r="F24" s="757">
        <f>ROUND('O&amp;M Charge'!H24,2)</f>
        <v>0</v>
      </c>
      <c r="G24" s="757">
        <f>ROUND('Customer Charge'!H24,2)</f>
        <v>0.86</v>
      </c>
      <c r="H24" s="757">
        <f>ROUND('Demand Charge'!F24,2)</f>
        <v>0.71</v>
      </c>
      <c r="I24" s="757">
        <f>ROUND('Energy Charge'!H24,2)</f>
        <v>1.98</v>
      </c>
      <c r="J24" s="273">
        <f t="shared" si="1"/>
        <v>3.55</v>
      </c>
    </row>
    <row r="25" spans="1:10" ht="22.5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>ROUND('Capital Charge'!H25,2)</f>
        <v>0</v>
      </c>
      <c r="F25" s="757">
        <f>ROUND('O&amp;M Charge'!H25,2)</f>
        <v>0</v>
      </c>
      <c r="G25" s="757">
        <f>ROUND('Customer Charge'!H25,2)</f>
        <v>1.1000000000000001</v>
      </c>
      <c r="H25" s="757">
        <f>ROUND('Demand Charge'!F25,2)</f>
        <v>0.91</v>
      </c>
      <c r="I25" s="757">
        <f>ROUND('Energy Charge'!H25,2)</f>
        <v>2.5499999999999998</v>
      </c>
      <c r="J25" s="273">
        <f t="shared" si="1"/>
        <v>4.5600000000000005</v>
      </c>
    </row>
    <row r="26" spans="1:10" ht="22.5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>ROUND('Capital Charge'!H26,2)</f>
        <v>0</v>
      </c>
      <c r="F26" s="757">
        <f>ROUND('O&amp;M Charge'!H26,2)</f>
        <v>0</v>
      </c>
      <c r="G26" s="757">
        <f>ROUND('Customer Charge'!H26,2)</f>
        <v>1.35</v>
      </c>
      <c r="H26" s="757">
        <f>ROUND('Demand Charge'!F26,2)</f>
        <v>1.1100000000000001</v>
      </c>
      <c r="I26" s="757">
        <f>ROUND('Energy Charge'!H26,2)</f>
        <v>3.12</v>
      </c>
      <c r="J26" s="273">
        <f t="shared" si="1"/>
        <v>5.58</v>
      </c>
    </row>
    <row r="27" spans="1:10" ht="22.5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>ROUND('Capital Charge'!H27,2)</f>
        <v>0</v>
      </c>
      <c r="F27" s="757">
        <f>ROUND('O&amp;M Charge'!H27,2)</f>
        <v>0</v>
      </c>
      <c r="G27" s="757">
        <f>ROUND('Customer Charge'!H27,2)</f>
        <v>1.59</v>
      </c>
      <c r="H27" s="757">
        <f>ROUND('Demand Charge'!F27,2)</f>
        <v>1.31</v>
      </c>
      <c r="I27" s="757">
        <f>ROUND('Energy Charge'!H27,2)</f>
        <v>3.69</v>
      </c>
      <c r="J27" s="273">
        <f t="shared" si="1"/>
        <v>6.59</v>
      </c>
    </row>
    <row r="28" spans="1:10" ht="22.5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>ROUND('Capital Charge'!H28,2)</f>
        <v>0</v>
      </c>
      <c r="F28" s="757">
        <f>ROUND('O&amp;M Charge'!H28,2)</f>
        <v>0</v>
      </c>
      <c r="G28" s="757">
        <f>ROUND('Customer Charge'!H28,2)</f>
        <v>1.84</v>
      </c>
      <c r="H28" s="757">
        <f>ROUND('Demand Charge'!F28,2)</f>
        <v>1.52</v>
      </c>
      <c r="I28" s="757">
        <f>ROUND('Energy Charge'!H28,2)</f>
        <v>4.25</v>
      </c>
      <c r="J28" s="273">
        <f t="shared" si="1"/>
        <v>7.61</v>
      </c>
    </row>
    <row r="29" spans="1:10" ht="22.5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>ROUND('Capital Charge'!H29,2)</f>
        <v>0</v>
      </c>
      <c r="F29" s="757">
        <f>ROUND('O&amp;M Charge'!H29,2)</f>
        <v>0</v>
      </c>
      <c r="G29" s="757">
        <f>ROUND('Customer Charge'!H29,2)</f>
        <v>2.08</v>
      </c>
      <c r="H29" s="757">
        <f>ROUND('Demand Charge'!F29,2)</f>
        <v>1.72</v>
      </c>
      <c r="I29" s="757">
        <f>ROUND('Energy Charge'!H29,2)</f>
        <v>4.82</v>
      </c>
      <c r="J29" s="273">
        <f t="shared" si="1"/>
        <v>8.620000000000001</v>
      </c>
    </row>
    <row r="30" spans="1:10" ht="22.5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>ROUND('Capital Charge'!H30,2)</f>
        <v>0</v>
      </c>
      <c r="F30" s="757">
        <f>ROUND('O&amp;M Charge'!H30,2)</f>
        <v>0</v>
      </c>
      <c r="G30" s="757">
        <f>ROUND('Customer Charge'!H30,2)</f>
        <v>2.33</v>
      </c>
      <c r="H30" s="757">
        <f>ROUND('Demand Charge'!F30,2)</f>
        <v>1.92</v>
      </c>
      <c r="I30" s="757">
        <f>ROUND('Energy Charge'!H30,2)</f>
        <v>5.39</v>
      </c>
      <c r="J30" s="273">
        <f t="shared" si="1"/>
        <v>9.64</v>
      </c>
    </row>
    <row r="31" spans="1:10">
      <c r="A31" s="161">
        <f t="shared" si="0"/>
        <v>23</v>
      </c>
      <c r="B31" s="949"/>
      <c r="C31" s="950"/>
      <c r="D31" s="367"/>
      <c r="E31" s="951"/>
      <c r="F31" s="757"/>
      <c r="G31" s="757"/>
      <c r="H31" s="757"/>
      <c r="I31" s="757"/>
      <c r="J31" s="273"/>
    </row>
    <row r="32" spans="1:10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1"/>
      <c r="F32" s="757"/>
      <c r="G32" s="757"/>
      <c r="H32" s="757"/>
      <c r="I32" s="757"/>
      <c r="J32" s="273"/>
    </row>
    <row r="33" spans="1:10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>ROUND('Capital Charge'!H33,2)</f>
        <v>0</v>
      </c>
      <c r="F33" s="757">
        <f>ROUND('O&amp;M Charge'!H33,2)</f>
        <v>0</v>
      </c>
      <c r="G33" s="757">
        <f>ROUND('Customer Charge'!H33,2)</f>
        <v>0.41</v>
      </c>
      <c r="H33" s="757">
        <f>ROUND('Demand Charge'!F33,2)</f>
        <v>0.34</v>
      </c>
      <c r="I33" s="757">
        <f>ROUND('Energy Charge'!H33,2)</f>
        <v>0.94</v>
      </c>
      <c r="J33" s="273">
        <f t="shared" si="1"/>
        <v>1.69</v>
      </c>
    </row>
    <row r="34" spans="1:10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>ROUND('Capital Charge'!H34,2)</f>
        <v>0</v>
      </c>
      <c r="F34" s="757">
        <f>ROUND('O&amp;M Charge'!H34,2)</f>
        <v>0</v>
      </c>
      <c r="G34" s="757">
        <f>ROUND('Customer Charge'!H34,2)</f>
        <v>0.56999999999999995</v>
      </c>
      <c r="H34" s="757">
        <f>ROUND('Demand Charge'!F34,2)</f>
        <v>0.47</v>
      </c>
      <c r="I34" s="757">
        <f>ROUND('Energy Charge'!H34,2)</f>
        <v>1.32</v>
      </c>
      <c r="J34" s="273">
        <f t="shared" si="1"/>
        <v>2.3600000000000003</v>
      </c>
    </row>
    <row r="35" spans="1:10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>ROUND('Capital Charge'!H35,2)</f>
        <v>0</v>
      </c>
      <c r="F35" s="757">
        <f>ROUND('O&amp;M Charge'!H35,2)</f>
        <v>0</v>
      </c>
      <c r="G35" s="757">
        <f>ROUND('Customer Charge'!H35,2)</f>
        <v>0.82</v>
      </c>
      <c r="H35" s="757">
        <f>ROUND('Demand Charge'!F35,2)</f>
        <v>0.67</v>
      </c>
      <c r="I35" s="757">
        <f>ROUND('Energy Charge'!H35,2)</f>
        <v>1.89</v>
      </c>
      <c r="J35" s="273">
        <f t="shared" si="1"/>
        <v>3.38</v>
      </c>
    </row>
    <row r="36" spans="1:10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>ROUND('Capital Charge'!H36,2)</f>
        <v>0</v>
      </c>
      <c r="F36" s="757">
        <f>ROUND('O&amp;M Charge'!H36,2)</f>
        <v>0</v>
      </c>
      <c r="G36" s="757">
        <f>ROUND('Customer Charge'!H36,2)</f>
        <v>1.23</v>
      </c>
      <c r="H36" s="757">
        <f>ROUND('Demand Charge'!F36,2)</f>
        <v>1.01</v>
      </c>
      <c r="I36" s="757">
        <f>ROUND('Energy Charge'!H36,2)</f>
        <v>2.83</v>
      </c>
      <c r="J36" s="273">
        <f t="shared" si="1"/>
        <v>5.07</v>
      </c>
    </row>
    <row r="37" spans="1:10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>ROUND('Capital Charge'!H37,2)</f>
        <v>0</v>
      </c>
      <c r="F37" s="757">
        <f>ROUND('O&amp;M Charge'!H37,2)</f>
        <v>0</v>
      </c>
      <c r="G37" s="757">
        <f>ROUND('Customer Charge'!H37,2)</f>
        <v>1.63</v>
      </c>
      <c r="H37" s="757">
        <f>ROUND('Demand Charge'!F37,2)</f>
        <v>1.35</v>
      </c>
      <c r="I37" s="757">
        <f>ROUND('Energy Charge'!H37,2)</f>
        <v>3.78</v>
      </c>
      <c r="J37" s="273">
        <f t="shared" si="1"/>
        <v>6.76</v>
      </c>
    </row>
    <row r="38" spans="1:10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>ROUND('Capital Charge'!H38,2)</f>
        <v>0</v>
      </c>
      <c r="F38" s="757">
        <f>ROUND('O&amp;M Charge'!H38,2)</f>
        <v>0</v>
      </c>
      <c r="G38" s="757">
        <f>ROUND('Customer Charge'!H38,2)</f>
        <v>2.04</v>
      </c>
      <c r="H38" s="757">
        <f>ROUND('Demand Charge'!F38,2)</f>
        <v>1.69</v>
      </c>
      <c r="I38" s="757">
        <f>ROUND('Energy Charge'!H38,2)</f>
        <v>4.72</v>
      </c>
      <c r="J38" s="273">
        <f t="shared" si="1"/>
        <v>8.4499999999999993</v>
      </c>
    </row>
    <row r="39" spans="1:10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>ROUND('Capital Charge'!H39,2)</f>
        <v>0</v>
      </c>
      <c r="F39" s="757">
        <f>ROUND('O&amp;M Charge'!H39,2)</f>
        <v>0</v>
      </c>
      <c r="G39" s="757">
        <f>ROUND('Customer Charge'!H39,2)</f>
        <v>2.5299999999999998</v>
      </c>
      <c r="H39" s="757">
        <f>ROUND('Demand Charge'!F39,2)</f>
        <v>2.09</v>
      </c>
      <c r="I39" s="757">
        <f>ROUND('Energy Charge'!H39,2)</f>
        <v>5.86</v>
      </c>
      <c r="J39" s="273">
        <f t="shared" si="1"/>
        <v>10.48</v>
      </c>
    </row>
    <row r="40" spans="1:10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>ROUND('Capital Charge'!H40,2)</f>
        <v>0</v>
      </c>
      <c r="F40" s="757">
        <f>ROUND('O&amp;M Charge'!H40,2)</f>
        <v>0</v>
      </c>
      <c r="G40" s="757">
        <f>ROUND('Customer Charge'!H40,2)</f>
        <v>3.27</v>
      </c>
      <c r="H40" s="757">
        <f>ROUND('Demand Charge'!F40,2)</f>
        <v>2.7</v>
      </c>
      <c r="I40" s="757">
        <f>ROUND('Energy Charge'!H40,2)</f>
        <v>7.56</v>
      </c>
      <c r="J40" s="273">
        <f t="shared" si="1"/>
        <v>13.530000000000001</v>
      </c>
    </row>
    <row r="41" spans="1:10">
      <c r="A41" s="161">
        <f t="shared" si="0"/>
        <v>33</v>
      </c>
      <c r="B41" s="949"/>
      <c r="C41" s="950"/>
      <c r="D41" s="367"/>
      <c r="E41" s="951"/>
      <c r="F41" s="757"/>
      <c r="G41" s="757"/>
      <c r="H41" s="757"/>
      <c r="I41" s="757"/>
      <c r="J41" s="273"/>
    </row>
    <row r="42" spans="1:10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>ROUND('Capital Charge'!H42,2)</f>
        <v>0</v>
      </c>
      <c r="F42" s="757">
        <f>ROUND('O&amp;M Charge'!H42,2)</f>
        <v>0</v>
      </c>
      <c r="G42" s="757">
        <f>ROUND('Customer Charge'!H42,2)</f>
        <v>0.56999999999999995</v>
      </c>
      <c r="H42" s="757">
        <f>ROUND('Demand Charge'!F42,2)</f>
        <v>0.47</v>
      </c>
      <c r="I42" s="757">
        <f>ROUND('Energy Charge'!H42,2)</f>
        <v>1.32</v>
      </c>
      <c r="J42" s="273">
        <f t="shared" si="1"/>
        <v>2.3600000000000003</v>
      </c>
    </row>
    <row r="43" spans="1:10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>ROUND('Capital Charge'!H43,2)</f>
        <v>0</v>
      </c>
      <c r="F43" s="757">
        <f>ROUND('O&amp;M Charge'!H43,2)</f>
        <v>0</v>
      </c>
      <c r="G43" s="757">
        <f>ROUND('Customer Charge'!H43,2)</f>
        <v>0.82</v>
      </c>
      <c r="H43" s="757">
        <f>ROUND('Demand Charge'!F43,2)</f>
        <v>0.67</v>
      </c>
      <c r="I43" s="757">
        <f>ROUND('Energy Charge'!H43,2)</f>
        <v>1.89</v>
      </c>
      <c r="J43" s="273">
        <f t="shared" si="1"/>
        <v>3.38</v>
      </c>
    </row>
    <row r="44" spans="1:10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>ROUND('Capital Charge'!H44,2)</f>
        <v>0</v>
      </c>
      <c r="F44" s="757">
        <f>ROUND('O&amp;M Charge'!H44,2)</f>
        <v>0</v>
      </c>
      <c r="G44" s="757">
        <f>ROUND('Customer Charge'!H44,2)</f>
        <v>1.23</v>
      </c>
      <c r="H44" s="757">
        <f>ROUND('Demand Charge'!F44,2)</f>
        <v>1.01</v>
      </c>
      <c r="I44" s="757">
        <f>ROUND('Energy Charge'!H44,2)</f>
        <v>2.83</v>
      </c>
      <c r="J44" s="273">
        <f t="shared" si="1"/>
        <v>5.07</v>
      </c>
    </row>
    <row r="45" spans="1:10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>ROUND('Capital Charge'!H45,2)</f>
        <v>0</v>
      </c>
      <c r="F45" s="757">
        <f>ROUND('O&amp;M Charge'!H45,2)</f>
        <v>0</v>
      </c>
      <c r="G45" s="757">
        <f>ROUND('Customer Charge'!H45,2)</f>
        <v>1.43</v>
      </c>
      <c r="H45" s="757">
        <f>ROUND('Demand Charge'!F45,2)</f>
        <v>1.18</v>
      </c>
      <c r="I45" s="757">
        <f>ROUND('Energy Charge'!H45,2)</f>
        <v>3.31</v>
      </c>
      <c r="J45" s="273">
        <f t="shared" si="1"/>
        <v>5.92</v>
      </c>
    </row>
    <row r="46" spans="1:10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>ROUND('Capital Charge'!H46,2)</f>
        <v>0</v>
      </c>
      <c r="F46" s="757">
        <f>ROUND('O&amp;M Charge'!H46,2)</f>
        <v>0</v>
      </c>
      <c r="G46" s="757">
        <f>ROUND('Customer Charge'!H46,2)</f>
        <v>2.04</v>
      </c>
      <c r="H46" s="757">
        <f>ROUND('Demand Charge'!F46,2)</f>
        <v>1.69</v>
      </c>
      <c r="I46" s="757">
        <f>ROUND('Energy Charge'!H46,2)</f>
        <v>4.72</v>
      </c>
      <c r="J46" s="273">
        <f t="shared" si="1"/>
        <v>8.4499999999999993</v>
      </c>
    </row>
    <row r="47" spans="1:10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>ROUND('Capital Charge'!H47,2)</f>
        <v>0</v>
      </c>
      <c r="F47" s="757">
        <f>ROUND('O&amp;M Charge'!H47,2)</f>
        <v>0</v>
      </c>
      <c r="G47" s="757">
        <f>ROUND('Customer Charge'!H47,2)</f>
        <v>3.27</v>
      </c>
      <c r="H47" s="757">
        <f>ROUND('Demand Charge'!F47,2)</f>
        <v>2.7</v>
      </c>
      <c r="I47" s="757">
        <f>ROUND('Energy Charge'!H47,2)</f>
        <v>7.56</v>
      </c>
      <c r="J47" s="273">
        <f t="shared" si="1"/>
        <v>13.530000000000001</v>
      </c>
    </row>
    <row r="48" spans="1:10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>ROUND('Capital Charge'!H48,2)</f>
        <v>0</v>
      </c>
      <c r="F48" s="757">
        <f>ROUND('O&amp;M Charge'!H48,2)</f>
        <v>0</v>
      </c>
      <c r="G48" s="757">
        <f>ROUND('Customer Charge'!H48,2)</f>
        <v>8.17</v>
      </c>
      <c r="H48" s="757">
        <f>ROUND('Demand Charge'!F48,2)</f>
        <v>6.74</v>
      </c>
      <c r="I48" s="757">
        <f>ROUND('Energy Charge'!H48,2)</f>
        <v>18.899999999999999</v>
      </c>
      <c r="J48" s="273">
        <f t="shared" si="1"/>
        <v>33.81</v>
      </c>
    </row>
    <row r="49" spans="1:10">
      <c r="A49" s="161">
        <f t="shared" si="0"/>
        <v>41</v>
      </c>
      <c r="B49" s="949"/>
      <c r="C49" s="950"/>
      <c r="D49" s="367"/>
      <c r="E49" s="951"/>
      <c r="F49" s="757"/>
      <c r="G49" s="757"/>
      <c r="H49" s="757"/>
      <c r="I49" s="757"/>
      <c r="J49" s="273"/>
    </row>
    <row r="50" spans="1:10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1"/>
      <c r="F50" s="757"/>
      <c r="G50" s="757"/>
      <c r="H50" s="757"/>
      <c r="I50" s="757"/>
      <c r="J50" s="273"/>
    </row>
    <row r="51" spans="1:10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>ROUND('Capital Charge'!H51,2)</f>
        <v>10.24</v>
      </c>
      <c r="F51" s="757">
        <f>ROUND('O&amp;M Charge'!H51,2)</f>
        <v>1.69</v>
      </c>
      <c r="G51" s="757">
        <f>ROUND('Customer Charge'!H51,2)</f>
        <v>0.41</v>
      </c>
      <c r="H51" s="757">
        <f>ROUND('Demand Charge'!F51,2)</f>
        <v>0.34</v>
      </c>
      <c r="I51" s="757">
        <f>ROUND('Energy Charge'!H51,2)</f>
        <v>0.94</v>
      </c>
      <c r="J51" s="273">
        <f t="shared" si="1"/>
        <v>13.62</v>
      </c>
    </row>
    <row r="52" spans="1:10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>ROUND('Capital Charge'!H52,2)</f>
        <v>10.24</v>
      </c>
      <c r="F52" s="757">
        <f>ROUND('O&amp;M Charge'!H52,2)</f>
        <v>1.69</v>
      </c>
      <c r="G52" s="757">
        <f>ROUND('Customer Charge'!H52,2)</f>
        <v>0.56999999999999995</v>
      </c>
      <c r="H52" s="757">
        <f>ROUND('Demand Charge'!F52,2)</f>
        <v>0.47</v>
      </c>
      <c r="I52" s="757">
        <f>ROUND('Energy Charge'!H52,2)</f>
        <v>1.32</v>
      </c>
      <c r="J52" s="273">
        <f t="shared" si="1"/>
        <v>14.290000000000001</v>
      </c>
    </row>
    <row r="53" spans="1:10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>ROUND('Capital Charge'!H53,2)</f>
        <v>9.66</v>
      </c>
      <c r="F53" s="757">
        <f>ROUND('O&amp;M Charge'!H53,2)</f>
        <v>1.69</v>
      </c>
      <c r="G53" s="757">
        <f>ROUND('Customer Charge'!H53,2)</f>
        <v>0.82</v>
      </c>
      <c r="H53" s="757">
        <f>ROUND('Demand Charge'!F53,2)</f>
        <v>0.67</v>
      </c>
      <c r="I53" s="757">
        <f>ROUND('Energy Charge'!H53,2)</f>
        <v>1.89</v>
      </c>
      <c r="J53" s="273">
        <f t="shared" si="1"/>
        <v>14.73</v>
      </c>
    </row>
    <row r="54" spans="1:10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>ROUND('Capital Charge'!H54,2)</f>
        <v>9.67</v>
      </c>
      <c r="F54" s="757">
        <f>ROUND('O&amp;M Charge'!H54,2)</f>
        <v>1.69</v>
      </c>
      <c r="G54" s="757">
        <f>ROUND('Customer Charge'!H54,2)</f>
        <v>1.23</v>
      </c>
      <c r="H54" s="757">
        <f>ROUND('Demand Charge'!F54,2)</f>
        <v>1.01</v>
      </c>
      <c r="I54" s="757">
        <f>ROUND('Energy Charge'!H54,2)</f>
        <v>2.83</v>
      </c>
      <c r="J54" s="273">
        <f t="shared" si="1"/>
        <v>16.43</v>
      </c>
    </row>
    <row r="55" spans="1:10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>ROUND('Capital Charge'!H55,2)</f>
        <v>10.220000000000001</v>
      </c>
      <c r="F55" s="757">
        <f>ROUND('O&amp;M Charge'!H55,2)</f>
        <v>1.69</v>
      </c>
      <c r="G55" s="757">
        <f>ROUND('Customer Charge'!H55,2)</f>
        <v>1.63</v>
      </c>
      <c r="H55" s="757">
        <f>ROUND('Demand Charge'!F55,2)</f>
        <v>1.35</v>
      </c>
      <c r="I55" s="757">
        <f>ROUND('Energy Charge'!H55,2)</f>
        <v>3.78</v>
      </c>
      <c r="J55" s="273">
        <f t="shared" si="1"/>
        <v>18.669999999999998</v>
      </c>
    </row>
    <row r="56" spans="1:10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>ROUND('Capital Charge'!H56,2)</f>
        <v>10.4</v>
      </c>
      <c r="F56" s="757">
        <f>ROUND('O&amp;M Charge'!H56,2)</f>
        <v>1.69</v>
      </c>
      <c r="G56" s="757">
        <f>ROUND('Customer Charge'!H56,2)</f>
        <v>2.04</v>
      </c>
      <c r="H56" s="757">
        <f>ROUND('Demand Charge'!F56,2)</f>
        <v>1.69</v>
      </c>
      <c r="I56" s="757">
        <f>ROUND('Energy Charge'!H56,2)</f>
        <v>4.72</v>
      </c>
      <c r="J56" s="273">
        <f t="shared" si="1"/>
        <v>20.54</v>
      </c>
    </row>
    <row r="57" spans="1:10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>ROUND('Capital Charge'!H57,2)</f>
        <v>10.81</v>
      </c>
      <c r="F57" s="757">
        <f>ROUND('O&amp;M Charge'!H57,2)</f>
        <v>1.69</v>
      </c>
      <c r="G57" s="757">
        <f>ROUND('Customer Charge'!H57,2)</f>
        <v>2.5299999999999998</v>
      </c>
      <c r="H57" s="757">
        <f>ROUND('Demand Charge'!F57,2)</f>
        <v>2.09</v>
      </c>
      <c r="I57" s="757">
        <f>ROUND('Energy Charge'!H57,2)</f>
        <v>5.86</v>
      </c>
      <c r="J57" s="273">
        <f t="shared" si="1"/>
        <v>22.979999999999997</v>
      </c>
    </row>
    <row r="58" spans="1:10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>ROUND('Capital Charge'!H58,2)</f>
        <v>11.58</v>
      </c>
      <c r="F58" s="757">
        <f>ROUND('O&amp;M Charge'!H58,2)</f>
        <v>1.69</v>
      </c>
      <c r="G58" s="757">
        <f>ROUND('Customer Charge'!H58,2)</f>
        <v>3.27</v>
      </c>
      <c r="H58" s="757">
        <f>ROUND('Demand Charge'!F58,2)</f>
        <v>2.7</v>
      </c>
      <c r="I58" s="757">
        <f>ROUND('Energy Charge'!H58,2)</f>
        <v>7.56</v>
      </c>
      <c r="J58" s="273">
        <f t="shared" si="1"/>
        <v>26.799999999999997</v>
      </c>
    </row>
    <row r="59" spans="1:10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>ROUND('Capital Charge'!H59,2)</f>
        <v>13.67</v>
      </c>
      <c r="F59" s="757">
        <f>ROUND('O&amp;M Charge'!H59,2)</f>
        <v>1.69</v>
      </c>
      <c r="G59" s="757">
        <f>ROUND('Customer Charge'!H59,2)</f>
        <v>8.17</v>
      </c>
      <c r="H59" s="757">
        <f>ROUND('Demand Charge'!F59,2)</f>
        <v>6.74</v>
      </c>
      <c r="I59" s="757">
        <f>ROUND('Energy Charge'!H59,2)</f>
        <v>18.899999999999999</v>
      </c>
      <c r="J59" s="273">
        <f t="shared" si="1"/>
        <v>49.17</v>
      </c>
    </row>
    <row r="60" spans="1:10">
      <c r="A60" s="161">
        <f t="shared" si="0"/>
        <v>52</v>
      </c>
      <c r="B60" s="949"/>
      <c r="C60" s="950"/>
      <c r="D60" s="367"/>
      <c r="E60" s="951"/>
      <c r="F60" s="757"/>
      <c r="G60" s="757"/>
      <c r="H60" s="757"/>
      <c r="I60" s="757"/>
      <c r="J60" s="273"/>
    </row>
    <row r="61" spans="1:10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>ROUND('Capital Charge'!H61,2)</f>
        <v>9.0399999999999991</v>
      </c>
      <c r="F61" s="757">
        <f>ROUND('O&amp;M Charge'!H61,2)</f>
        <v>3.38</v>
      </c>
      <c r="G61" s="757">
        <f>ROUND('Customer Charge'!H61,2)</f>
        <v>0.56999999999999995</v>
      </c>
      <c r="H61" s="757">
        <f>ROUND('Demand Charge'!F61,2)</f>
        <v>0.47</v>
      </c>
      <c r="I61" s="757">
        <f>ROUND('Energy Charge'!H61,2)</f>
        <v>1.32</v>
      </c>
      <c r="J61" s="273">
        <f t="shared" si="1"/>
        <v>14.78</v>
      </c>
    </row>
    <row r="62" spans="1:10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>ROUND('Capital Charge'!H62,2)</f>
        <v>9.1999999999999993</v>
      </c>
      <c r="F62" s="757">
        <f>ROUND('O&amp;M Charge'!H62,2)</f>
        <v>3.38</v>
      </c>
      <c r="G62" s="757">
        <f>ROUND('Customer Charge'!H62,2)</f>
        <v>0.82</v>
      </c>
      <c r="H62" s="757">
        <f>ROUND('Demand Charge'!F62,2)</f>
        <v>0.67</v>
      </c>
      <c r="I62" s="757">
        <f>ROUND('Energy Charge'!H62,2)</f>
        <v>1.89</v>
      </c>
      <c r="J62" s="273">
        <f t="shared" si="1"/>
        <v>15.959999999999999</v>
      </c>
    </row>
    <row r="63" spans="1:10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>ROUND('Capital Charge'!H63,2)</f>
        <v>9.4600000000000009</v>
      </c>
      <c r="F63" s="757">
        <f>ROUND('O&amp;M Charge'!H63,2)</f>
        <v>3.38</v>
      </c>
      <c r="G63" s="757">
        <f>ROUND('Customer Charge'!H63,2)</f>
        <v>1.23</v>
      </c>
      <c r="H63" s="757">
        <f>ROUND('Demand Charge'!F63,2)</f>
        <v>1.01</v>
      </c>
      <c r="I63" s="757">
        <f>ROUND('Energy Charge'!H63,2)</f>
        <v>2.83</v>
      </c>
      <c r="J63" s="273">
        <f t="shared" si="1"/>
        <v>17.91</v>
      </c>
    </row>
    <row r="64" spans="1:10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>ROUND('Capital Charge'!H64,2)</f>
        <v>10.3</v>
      </c>
      <c r="F64" s="757">
        <f>ROUND('O&amp;M Charge'!H64,2)</f>
        <v>3.38</v>
      </c>
      <c r="G64" s="757">
        <f>ROUND('Customer Charge'!H64,2)</f>
        <v>2.04</v>
      </c>
      <c r="H64" s="757">
        <f>ROUND('Demand Charge'!F64,2)</f>
        <v>1.69</v>
      </c>
      <c r="I64" s="757">
        <f>ROUND('Energy Charge'!H64,2)</f>
        <v>4.72</v>
      </c>
      <c r="J64" s="273">
        <f t="shared" si="1"/>
        <v>22.13</v>
      </c>
    </row>
    <row r="65" spans="1:10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>ROUND('Capital Charge'!H65,2)</f>
        <v>10.34</v>
      </c>
      <c r="F65" s="757">
        <f>ROUND('O&amp;M Charge'!H65,2)</f>
        <v>3.38</v>
      </c>
      <c r="G65" s="757">
        <f>ROUND('Customer Charge'!H65,2)</f>
        <v>3.27</v>
      </c>
      <c r="H65" s="757">
        <f>ROUND('Demand Charge'!F65,2)</f>
        <v>2.7</v>
      </c>
      <c r="I65" s="757">
        <f>ROUND('Energy Charge'!H65,2)</f>
        <v>7.56</v>
      </c>
      <c r="J65" s="273">
        <f t="shared" si="1"/>
        <v>27.249999999999996</v>
      </c>
    </row>
    <row r="66" spans="1:10">
      <c r="A66" s="161">
        <f t="shared" si="0"/>
        <v>58</v>
      </c>
      <c r="B66" s="949"/>
      <c r="C66" s="950"/>
      <c r="D66" s="367"/>
      <c r="E66" s="951"/>
      <c r="F66" s="757"/>
      <c r="G66" s="757"/>
      <c r="H66" s="757"/>
      <c r="I66" s="757"/>
      <c r="J66" s="273"/>
    </row>
    <row r="67" spans="1:10" ht="22.5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>ROUND('Capital Charge'!H67,2)</f>
        <v>9.66</v>
      </c>
      <c r="F67" s="757">
        <f>ROUND('O&amp;M Charge'!H67,2)</f>
        <v>0.34</v>
      </c>
      <c r="G67" s="757">
        <f>ROUND('Customer Charge'!H67,2)</f>
        <v>0.37</v>
      </c>
      <c r="H67" s="757">
        <f>ROUND('Demand Charge'!F67,2)</f>
        <v>0.3</v>
      </c>
      <c r="I67" s="757">
        <f>ROUND('Energy Charge'!H67,2)</f>
        <v>0.85</v>
      </c>
      <c r="J67" s="273">
        <f t="shared" si="1"/>
        <v>11.52</v>
      </c>
    </row>
    <row r="68" spans="1:10" ht="22.5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>ROUND('Capital Charge'!H68,2)</f>
        <v>9.67</v>
      </c>
      <c r="F68" s="757">
        <f>ROUND('O&amp;M Charge'!H68,2)</f>
        <v>0.34</v>
      </c>
      <c r="G68" s="757">
        <f>ROUND('Customer Charge'!H68,2)</f>
        <v>0.61</v>
      </c>
      <c r="H68" s="757">
        <f>ROUND('Demand Charge'!F68,2)</f>
        <v>0.51</v>
      </c>
      <c r="I68" s="757">
        <f>ROUND('Energy Charge'!H68,2)</f>
        <v>1.42</v>
      </c>
      <c r="J68" s="273">
        <f t="shared" si="1"/>
        <v>12.549999999999999</v>
      </c>
    </row>
    <row r="69" spans="1:10" ht="22.5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>ROUND('Capital Charge'!H69,2)</f>
        <v>10.220000000000001</v>
      </c>
      <c r="F69" s="757">
        <f>ROUND('O&amp;M Charge'!H69,2)</f>
        <v>0.34</v>
      </c>
      <c r="G69" s="757">
        <f>ROUND('Customer Charge'!H69,2)</f>
        <v>0.86</v>
      </c>
      <c r="H69" s="757">
        <f>ROUND('Demand Charge'!F69,2)</f>
        <v>0.71</v>
      </c>
      <c r="I69" s="757">
        <f>ROUND('Energy Charge'!H69,2)</f>
        <v>1.98</v>
      </c>
      <c r="J69" s="273">
        <f t="shared" si="1"/>
        <v>14.11</v>
      </c>
    </row>
    <row r="70" spans="1:10" ht="22.5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>ROUND('Capital Charge'!H70,2)</f>
        <v>9.66</v>
      </c>
      <c r="F70" s="757">
        <f>ROUND('O&amp;M Charge'!H70,2)</f>
        <v>0.34</v>
      </c>
      <c r="G70" s="757">
        <f>ROUND('Customer Charge'!H70,2)</f>
        <v>1.1000000000000001</v>
      </c>
      <c r="H70" s="757">
        <f>ROUND('Demand Charge'!F70,2)</f>
        <v>0.91</v>
      </c>
      <c r="I70" s="757">
        <f>ROUND('Energy Charge'!H70,2)</f>
        <v>2.5499999999999998</v>
      </c>
      <c r="J70" s="273">
        <f t="shared" si="1"/>
        <v>14.559999999999999</v>
      </c>
    </row>
    <row r="71" spans="1:10" ht="22.5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>ROUND('Capital Charge'!H71,2)</f>
        <v>10.4</v>
      </c>
      <c r="F71" s="757">
        <f>ROUND('O&amp;M Charge'!H71,2)</f>
        <v>0.34</v>
      </c>
      <c r="G71" s="757">
        <f>ROUND('Customer Charge'!H71,2)</f>
        <v>1.35</v>
      </c>
      <c r="H71" s="757">
        <f>ROUND('Demand Charge'!F71,2)</f>
        <v>1.1100000000000001</v>
      </c>
      <c r="I71" s="757">
        <f>ROUND('Energy Charge'!H71,2)</f>
        <v>3.12</v>
      </c>
      <c r="J71" s="273">
        <f t="shared" si="1"/>
        <v>16.32</v>
      </c>
    </row>
    <row r="72" spans="1:10" ht="22.5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>ROUND('Capital Charge'!H72,2)</f>
        <v>10.220000000000001</v>
      </c>
      <c r="F72" s="757">
        <f>ROUND('O&amp;M Charge'!H72,2)</f>
        <v>0.34</v>
      </c>
      <c r="G72" s="757">
        <f>ROUND('Customer Charge'!H72,2)</f>
        <v>1.59</v>
      </c>
      <c r="H72" s="757">
        <f>ROUND('Demand Charge'!F72,2)</f>
        <v>1.31</v>
      </c>
      <c r="I72" s="757">
        <f>ROUND('Energy Charge'!H72,2)</f>
        <v>3.69</v>
      </c>
      <c r="J72" s="273">
        <f t="shared" si="1"/>
        <v>17.150000000000002</v>
      </c>
    </row>
    <row r="73" spans="1:10" ht="22.5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>ROUND('Capital Charge'!H73,2)</f>
        <v>10.81</v>
      </c>
      <c r="F73" s="757">
        <f>ROUND('O&amp;M Charge'!H73,2)</f>
        <v>0.34</v>
      </c>
      <c r="G73" s="757">
        <f>ROUND('Customer Charge'!H73,2)</f>
        <v>1.84</v>
      </c>
      <c r="H73" s="757">
        <f>ROUND('Demand Charge'!F73,2)</f>
        <v>1.52</v>
      </c>
      <c r="I73" s="757">
        <f>ROUND('Energy Charge'!H73,2)</f>
        <v>4.25</v>
      </c>
      <c r="J73" s="273">
        <f t="shared" si="1"/>
        <v>18.759999999999998</v>
      </c>
    </row>
    <row r="74" spans="1:10" ht="22.5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>ROUND('Capital Charge'!H74,2)</f>
        <v>11.58</v>
      </c>
      <c r="F74" s="757">
        <f>ROUND('O&amp;M Charge'!H74,2)</f>
        <v>0.34</v>
      </c>
      <c r="G74" s="757">
        <f>ROUND('Customer Charge'!H74,2)</f>
        <v>2.08</v>
      </c>
      <c r="H74" s="757">
        <f>ROUND('Demand Charge'!F74,2)</f>
        <v>1.72</v>
      </c>
      <c r="I74" s="757">
        <f>ROUND('Energy Charge'!H74,2)</f>
        <v>4.82</v>
      </c>
      <c r="J74" s="273">
        <f t="shared" si="1"/>
        <v>20.54</v>
      </c>
    </row>
    <row r="75" spans="1:10" ht="22.5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>ROUND('Capital Charge'!H75,2)</f>
        <v>11.58</v>
      </c>
      <c r="F75" s="757">
        <f>ROUND('O&amp;M Charge'!H75,2)</f>
        <v>0.34</v>
      </c>
      <c r="G75" s="757">
        <f>ROUND('Customer Charge'!H75,2)</f>
        <v>2.33</v>
      </c>
      <c r="H75" s="757">
        <f>ROUND('Demand Charge'!F75,2)</f>
        <v>1.92</v>
      </c>
      <c r="I75" s="757">
        <f>ROUND('Energy Charge'!H75,2)</f>
        <v>5.39</v>
      </c>
      <c r="J75" s="273">
        <f t="shared" ref="J75:J138" si="2">SUM(E75:I75)</f>
        <v>21.560000000000002</v>
      </c>
    </row>
    <row r="76" spans="1:10">
      <c r="A76" s="161">
        <f t="shared" si="0"/>
        <v>68</v>
      </c>
      <c r="B76" s="949"/>
      <c r="C76" s="950"/>
      <c r="D76" s="367"/>
      <c r="E76" s="951"/>
      <c r="F76" s="757"/>
      <c r="G76" s="757"/>
      <c r="H76" s="757"/>
      <c r="I76" s="757"/>
      <c r="J76" s="273"/>
    </row>
    <row r="77" spans="1:10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>ROUND('Capital Charge'!H77,2)</f>
        <v>0</v>
      </c>
      <c r="F77" s="757">
        <f>ROUND('O&amp;M Charge'!H77,2)</f>
        <v>1.69</v>
      </c>
      <c r="G77" s="757">
        <f>ROUND('Customer Charge'!H77,2)</f>
        <v>0.41</v>
      </c>
      <c r="H77" s="757">
        <f>ROUND('Demand Charge'!F77,2)</f>
        <v>0.34</v>
      </c>
      <c r="I77" s="757">
        <f>ROUND('Energy Charge'!H77,2)</f>
        <v>0.94</v>
      </c>
      <c r="J77" s="273">
        <f t="shared" si="2"/>
        <v>3.38</v>
      </c>
    </row>
    <row r="78" spans="1:10">
      <c r="A78" s="161">
        <f t="shared" ref="A78:A141" si="3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>ROUND('Capital Charge'!H78,2)</f>
        <v>0</v>
      </c>
      <c r="F78" s="757">
        <f>ROUND('O&amp;M Charge'!H78,2)</f>
        <v>1.69</v>
      </c>
      <c r="G78" s="757">
        <f>ROUND('Customer Charge'!H78,2)</f>
        <v>0.56999999999999995</v>
      </c>
      <c r="H78" s="757">
        <f>ROUND('Demand Charge'!F78,2)</f>
        <v>0.47</v>
      </c>
      <c r="I78" s="757">
        <f>ROUND('Energy Charge'!H78,2)</f>
        <v>1.32</v>
      </c>
      <c r="J78" s="273">
        <f t="shared" si="2"/>
        <v>4.05</v>
      </c>
    </row>
    <row r="79" spans="1:10">
      <c r="A79" s="161">
        <f t="shared" si="3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>ROUND('Capital Charge'!H79,2)</f>
        <v>0</v>
      </c>
      <c r="F79" s="757">
        <f>ROUND('O&amp;M Charge'!H79,2)</f>
        <v>1.69</v>
      </c>
      <c r="G79" s="757">
        <f>ROUND('Customer Charge'!H79,2)</f>
        <v>0.82</v>
      </c>
      <c r="H79" s="757">
        <f>ROUND('Demand Charge'!F79,2)</f>
        <v>0.67</v>
      </c>
      <c r="I79" s="757">
        <f>ROUND('Energy Charge'!H79,2)</f>
        <v>1.89</v>
      </c>
      <c r="J79" s="273">
        <f t="shared" si="2"/>
        <v>5.0699999999999994</v>
      </c>
    </row>
    <row r="80" spans="1:10">
      <c r="A80" s="161">
        <f t="shared" si="3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>ROUND('Capital Charge'!H80,2)</f>
        <v>0</v>
      </c>
      <c r="F80" s="757">
        <f>ROUND('O&amp;M Charge'!H80,2)</f>
        <v>1.69</v>
      </c>
      <c r="G80" s="757">
        <f>ROUND('Customer Charge'!H80,2)</f>
        <v>1.23</v>
      </c>
      <c r="H80" s="757">
        <f>ROUND('Demand Charge'!F80,2)</f>
        <v>1.01</v>
      </c>
      <c r="I80" s="757">
        <f>ROUND('Energy Charge'!H80,2)</f>
        <v>2.83</v>
      </c>
      <c r="J80" s="273">
        <f t="shared" si="2"/>
        <v>6.76</v>
      </c>
    </row>
    <row r="81" spans="1:10">
      <c r="A81" s="161">
        <f t="shared" si="3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>ROUND('Capital Charge'!H81,2)</f>
        <v>0</v>
      </c>
      <c r="F81" s="757">
        <f>ROUND('O&amp;M Charge'!H81,2)</f>
        <v>1.69</v>
      </c>
      <c r="G81" s="757">
        <f>ROUND('Customer Charge'!H81,2)</f>
        <v>1.63</v>
      </c>
      <c r="H81" s="757">
        <f>ROUND('Demand Charge'!F81,2)</f>
        <v>1.35</v>
      </c>
      <c r="I81" s="757">
        <f>ROUND('Energy Charge'!H81,2)</f>
        <v>3.78</v>
      </c>
      <c r="J81" s="273">
        <f t="shared" si="2"/>
        <v>8.4499999999999993</v>
      </c>
    </row>
    <row r="82" spans="1:10">
      <c r="A82" s="161">
        <f t="shared" si="3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>ROUND('Capital Charge'!H82,2)</f>
        <v>0</v>
      </c>
      <c r="F82" s="757">
        <f>ROUND('O&amp;M Charge'!H82,2)</f>
        <v>1.69</v>
      </c>
      <c r="G82" s="757">
        <f>ROUND('Customer Charge'!H82,2)</f>
        <v>2.04</v>
      </c>
      <c r="H82" s="757">
        <f>ROUND('Demand Charge'!F82,2)</f>
        <v>1.69</v>
      </c>
      <c r="I82" s="757">
        <f>ROUND('Energy Charge'!H82,2)</f>
        <v>4.72</v>
      </c>
      <c r="J82" s="273">
        <f t="shared" si="2"/>
        <v>10.14</v>
      </c>
    </row>
    <row r="83" spans="1:10">
      <c r="A83" s="161">
        <f t="shared" si="3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>ROUND('Capital Charge'!H83,2)</f>
        <v>0</v>
      </c>
      <c r="F83" s="757">
        <f>ROUND('O&amp;M Charge'!H83,2)</f>
        <v>1.69</v>
      </c>
      <c r="G83" s="757">
        <f>ROUND('Customer Charge'!H83,2)</f>
        <v>2.5299999999999998</v>
      </c>
      <c r="H83" s="757">
        <f>ROUND('Demand Charge'!F83,2)</f>
        <v>2.09</v>
      </c>
      <c r="I83" s="757">
        <f>ROUND('Energy Charge'!H83,2)</f>
        <v>5.86</v>
      </c>
      <c r="J83" s="273">
        <f t="shared" si="2"/>
        <v>12.17</v>
      </c>
    </row>
    <row r="84" spans="1:10">
      <c r="A84" s="161">
        <f t="shared" si="3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>ROUND('Capital Charge'!H84,2)</f>
        <v>0</v>
      </c>
      <c r="F84" s="757">
        <f>ROUND('O&amp;M Charge'!H84,2)</f>
        <v>1.69</v>
      </c>
      <c r="G84" s="757">
        <f>ROUND('Customer Charge'!H84,2)</f>
        <v>3.27</v>
      </c>
      <c r="H84" s="757">
        <f>ROUND('Demand Charge'!F84,2)</f>
        <v>2.7</v>
      </c>
      <c r="I84" s="757">
        <f>ROUND('Energy Charge'!H84,2)</f>
        <v>7.56</v>
      </c>
      <c r="J84" s="273">
        <f t="shared" si="2"/>
        <v>15.219999999999999</v>
      </c>
    </row>
    <row r="85" spans="1:10">
      <c r="A85" s="161">
        <f t="shared" si="3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>ROUND('Capital Charge'!H85,2)</f>
        <v>0</v>
      </c>
      <c r="F85" s="757">
        <f>ROUND('O&amp;M Charge'!H85,2)</f>
        <v>1.69</v>
      </c>
      <c r="G85" s="757">
        <f>ROUND('Customer Charge'!H85,2)</f>
        <v>8.17</v>
      </c>
      <c r="H85" s="757">
        <f>ROUND('Demand Charge'!F85,2)</f>
        <v>6.74</v>
      </c>
      <c r="I85" s="757">
        <f>ROUND('Energy Charge'!H85,2)</f>
        <v>18.899999999999999</v>
      </c>
      <c r="J85" s="273">
        <f t="shared" si="2"/>
        <v>35.5</v>
      </c>
    </row>
    <row r="86" spans="1:10">
      <c r="A86" s="161">
        <f t="shared" si="3"/>
        <v>78</v>
      </c>
      <c r="B86" s="949"/>
      <c r="C86" s="950"/>
      <c r="D86" s="367"/>
      <c r="E86" s="951"/>
      <c r="F86" s="757"/>
      <c r="G86" s="757"/>
      <c r="H86" s="757"/>
      <c r="I86" s="757"/>
      <c r="J86" s="273"/>
    </row>
    <row r="87" spans="1:10">
      <c r="A87" s="161">
        <f t="shared" si="3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>ROUND('Capital Charge'!H87,2)</f>
        <v>0</v>
      </c>
      <c r="F87" s="757">
        <f>ROUND('O&amp;M Charge'!H87,2)</f>
        <v>3.38</v>
      </c>
      <c r="G87" s="757">
        <f>ROUND('Customer Charge'!H87,2)</f>
        <v>0.56999999999999995</v>
      </c>
      <c r="H87" s="757">
        <f>ROUND('Demand Charge'!F87,2)</f>
        <v>0.47</v>
      </c>
      <c r="I87" s="757">
        <f>ROUND('Energy Charge'!H87,2)</f>
        <v>1.32</v>
      </c>
      <c r="J87" s="273">
        <f t="shared" si="2"/>
        <v>5.74</v>
      </c>
    </row>
    <row r="88" spans="1:10">
      <c r="A88" s="161">
        <f t="shared" si="3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>ROUND('Capital Charge'!H88,2)</f>
        <v>0</v>
      </c>
      <c r="F88" s="757">
        <f>ROUND('O&amp;M Charge'!H88,2)</f>
        <v>3.38</v>
      </c>
      <c r="G88" s="757">
        <f>ROUND('Customer Charge'!H88,2)</f>
        <v>0.82</v>
      </c>
      <c r="H88" s="757">
        <f>ROUND('Demand Charge'!F88,2)</f>
        <v>0.67</v>
      </c>
      <c r="I88" s="757">
        <f>ROUND('Energy Charge'!H88,2)</f>
        <v>1.89</v>
      </c>
      <c r="J88" s="273">
        <f t="shared" si="2"/>
        <v>6.76</v>
      </c>
    </row>
    <row r="89" spans="1:10">
      <c r="A89" s="161">
        <f t="shared" si="3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>ROUND('Capital Charge'!H89,2)</f>
        <v>0</v>
      </c>
      <c r="F89" s="757">
        <f>ROUND('O&amp;M Charge'!H89,2)</f>
        <v>3.38</v>
      </c>
      <c r="G89" s="757">
        <f>ROUND('Customer Charge'!H89,2)</f>
        <v>1.23</v>
      </c>
      <c r="H89" s="757">
        <f>ROUND('Demand Charge'!F89,2)</f>
        <v>1.01</v>
      </c>
      <c r="I89" s="757">
        <f>ROUND('Energy Charge'!H89,2)</f>
        <v>2.83</v>
      </c>
      <c r="J89" s="273">
        <f t="shared" si="2"/>
        <v>8.4499999999999993</v>
      </c>
    </row>
    <row r="90" spans="1:10">
      <c r="A90" s="161">
        <f t="shared" si="3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>ROUND('Capital Charge'!H90,2)</f>
        <v>0</v>
      </c>
      <c r="F90" s="757">
        <f>ROUND('O&amp;M Charge'!H90,2)</f>
        <v>3.38</v>
      </c>
      <c r="G90" s="757">
        <f>ROUND('Customer Charge'!H90,2)</f>
        <v>1.43</v>
      </c>
      <c r="H90" s="757">
        <f>ROUND('Demand Charge'!F90,2)</f>
        <v>1.18</v>
      </c>
      <c r="I90" s="757">
        <f>ROUND('Energy Charge'!H90,2)</f>
        <v>3.31</v>
      </c>
      <c r="J90" s="273">
        <f t="shared" si="2"/>
        <v>9.2999999999999989</v>
      </c>
    </row>
    <row r="91" spans="1:10">
      <c r="A91" s="161">
        <f t="shared" si="3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>ROUND('Capital Charge'!H91,2)</f>
        <v>0</v>
      </c>
      <c r="F91" s="757">
        <f>ROUND('O&amp;M Charge'!H91,2)</f>
        <v>3.38</v>
      </c>
      <c r="G91" s="757">
        <f>ROUND('Customer Charge'!H91,2)</f>
        <v>2.04</v>
      </c>
      <c r="H91" s="757">
        <f>ROUND('Demand Charge'!F91,2)</f>
        <v>1.69</v>
      </c>
      <c r="I91" s="757">
        <f>ROUND('Energy Charge'!H91,2)</f>
        <v>4.72</v>
      </c>
      <c r="J91" s="273">
        <f t="shared" si="2"/>
        <v>11.829999999999998</v>
      </c>
    </row>
    <row r="92" spans="1:10">
      <c r="A92" s="161">
        <f t="shared" si="3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>ROUND('Capital Charge'!H92,2)</f>
        <v>0</v>
      </c>
      <c r="F92" s="757">
        <f>ROUND('O&amp;M Charge'!H92,2)</f>
        <v>3.38</v>
      </c>
      <c r="G92" s="757">
        <f>ROUND('Customer Charge'!H92,2)</f>
        <v>3.27</v>
      </c>
      <c r="H92" s="757">
        <f>ROUND('Demand Charge'!F92,2)</f>
        <v>2.7</v>
      </c>
      <c r="I92" s="757">
        <f>ROUND('Energy Charge'!H92,2)</f>
        <v>7.56</v>
      </c>
      <c r="J92" s="273">
        <f t="shared" si="2"/>
        <v>16.91</v>
      </c>
    </row>
    <row r="93" spans="1:10">
      <c r="A93" s="161">
        <f t="shared" si="3"/>
        <v>85</v>
      </c>
      <c r="B93" s="949"/>
      <c r="C93" s="950"/>
      <c r="D93" s="367"/>
      <c r="E93" s="951"/>
      <c r="F93" s="757"/>
      <c r="G93" s="757"/>
      <c r="H93" s="757"/>
      <c r="I93" s="757"/>
      <c r="J93" s="273"/>
    </row>
    <row r="94" spans="1:10" ht="22.5">
      <c r="A94" s="161">
        <f t="shared" si="3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>ROUND('Capital Charge'!H94,2)</f>
        <v>0</v>
      </c>
      <c r="F94" s="757">
        <f>ROUND('O&amp;M Charge'!H94,2)</f>
        <v>0.34</v>
      </c>
      <c r="G94" s="757">
        <f>ROUND('Customer Charge'!H94,2)</f>
        <v>0.37</v>
      </c>
      <c r="H94" s="757">
        <f>ROUND('Demand Charge'!F94,2)</f>
        <v>0.3</v>
      </c>
      <c r="I94" s="757">
        <f>ROUND('Energy Charge'!H94,2)</f>
        <v>0.85</v>
      </c>
      <c r="J94" s="273">
        <f t="shared" si="2"/>
        <v>1.8599999999999999</v>
      </c>
    </row>
    <row r="95" spans="1:10" ht="22.5">
      <c r="A95" s="161">
        <f t="shared" si="3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>ROUND('Capital Charge'!H95,2)</f>
        <v>0</v>
      </c>
      <c r="F95" s="757">
        <f>ROUND('O&amp;M Charge'!H95,2)</f>
        <v>0.34</v>
      </c>
      <c r="G95" s="757">
        <f>ROUND('Customer Charge'!H95,2)</f>
        <v>0.61</v>
      </c>
      <c r="H95" s="757">
        <f>ROUND('Demand Charge'!F95,2)</f>
        <v>0.51</v>
      </c>
      <c r="I95" s="757">
        <f>ROUND('Energy Charge'!H95,2)</f>
        <v>1.42</v>
      </c>
      <c r="J95" s="273">
        <f t="shared" si="2"/>
        <v>2.88</v>
      </c>
    </row>
    <row r="96" spans="1:10" ht="22.5">
      <c r="A96" s="161">
        <f t="shared" si="3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>ROUND('Capital Charge'!H96,2)</f>
        <v>0</v>
      </c>
      <c r="F96" s="757">
        <f>ROUND('O&amp;M Charge'!H96,2)</f>
        <v>0.34</v>
      </c>
      <c r="G96" s="757">
        <f>ROUND('Customer Charge'!H96,2)</f>
        <v>0.86</v>
      </c>
      <c r="H96" s="757">
        <f>ROUND('Demand Charge'!F96,2)</f>
        <v>0.71</v>
      </c>
      <c r="I96" s="757">
        <f>ROUND('Energy Charge'!H96,2)</f>
        <v>1.98</v>
      </c>
      <c r="J96" s="273">
        <f t="shared" si="2"/>
        <v>3.8899999999999997</v>
      </c>
    </row>
    <row r="97" spans="1:10" ht="22.5">
      <c r="A97" s="161">
        <f t="shared" si="3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>ROUND('Capital Charge'!H97,2)</f>
        <v>0</v>
      </c>
      <c r="F97" s="757">
        <f>ROUND('O&amp;M Charge'!H97,2)</f>
        <v>0.34</v>
      </c>
      <c r="G97" s="757">
        <f>ROUND('Customer Charge'!H97,2)</f>
        <v>1.1000000000000001</v>
      </c>
      <c r="H97" s="757">
        <f>ROUND('Demand Charge'!F97,2)</f>
        <v>0.91</v>
      </c>
      <c r="I97" s="757">
        <f>ROUND('Energy Charge'!H97,2)</f>
        <v>2.5499999999999998</v>
      </c>
      <c r="J97" s="273">
        <f t="shared" si="2"/>
        <v>4.9000000000000004</v>
      </c>
    </row>
    <row r="98" spans="1:10" ht="22.5">
      <c r="A98" s="161">
        <f t="shared" si="3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>ROUND('Capital Charge'!H98,2)</f>
        <v>0</v>
      </c>
      <c r="F98" s="757">
        <f>ROUND('O&amp;M Charge'!H98,2)</f>
        <v>0.34</v>
      </c>
      <c r="G98" s="757">
        <f>ROUND('Customer Charge'!H98,2)</f>
        <v>1.35</v>
      </c>
      <c r="H98" s="757">
        <f>ROUND('Demand Charge'!F98,2)</f>
        <v>1.1100000000000001</v>
      </c>
      <c r="I98" s="757">
        <f>ROUND('Energy Charge'!H98,2)</f>
        <v>3.12</v>
      </c>
      <c r="J98" s="273">
        <f t="shared" si="2"/>
        <v>5.92</v>
      </c>
    </row>
    <row r="99" spans="1:10" ht="22.5">
      <c r="A99" s="161">
        <f t="shared" si="3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>ROUND('Capital Charge'!H99,2)</f>
        <v>0</v>
      </c>
      <c r="F99" s="757">
        <f>ROUND('O&amp;M Charge'!H99,2)</f>
        <v>0.34</v>
      </c>
      <c r="G99" s="757">
        <f>ROUND('Customer Charge'!H99,2)</f>
        <v>1.59</v>
      </c>
      <c r="H99" s="757">
        <f>ROUND('Demand Charge'!F99,2)</f>
        <v>1.31</v>
      </c>
      <c r="I99" s="757">
        <f>ROUND('Energy Charge'!H99,2)</f>
        <v>3.69</v>
      </c>
      <c r="J99" s="273">
        <f t="shared" si="2"/>
        <v>6.93</v>
      </c>
    </row>
    <row r="100" spans="1:10" ht="22.5">
      <c r="A100" s="161">
        <f t="shared" si="3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>ROUND('Capital Charge'!H100,2)</f>
        <v>0</v>
      </c>
      <c r="F100" s="757">
        <f>ROUND('O&amp;M Charge'!H100,2)</f>
        <v>0.34</v>
      </c>
      <c r="G100" s="757">
        <f>ROUND('Customer Charge'!H100,2)</f>
        <v>1.84</v>
      </c>
      <c r="H100" s="757">
        <f>ROUND('Demand Charge'!F100,2)</f>
        <v>1.52</v>
      </c>
      <c r="I100" s="757">
        <f>ROUND('Energy Charge'!H100,2)</f>
        <v>4.25</v>
      </c>
      <c r="J100" s="273">
        <f t="shared" si="2"/>
        <v>7.95</v>
      </c>
    </row>
    <row r="101" spans="1:10" ht="22.5">
      <c r="A101" s="161">
        <f t="shared" si="3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>ROUND('Capital Charge'!H101,2)</f>
        <v>0</v>
      </c>
      <c r="F101" s="757">
        <f>ROUND('O&amp;M Charge'!H101,2)</f>
        <v>0.34</v>
      </c>
      <c r="G101" s="757">
        <f>ROUND('Customer Charge'!H101,2)</f>
        <v>2.08</v>
      </c>
      <c r="H101" s="757">
        <f>ROUND('Demand Charge'!F101,2)</f>
        <v>1.72</v>
      </c>
      <c r="I101" s="757">
        <f>ROUND('Energy Charge'!H101,2)</f>
        <v>4.82</v>
      </c>
      <c r="J101" s="273">
        <f t="shared" si="2"/>
        <v>8.9600000000000009</v>
      </c>
    </row>
    <row r="102" spans="1:10" ht="22.5">
      <c r="A102" s="161">
        <f t="shared" si="3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>ROUND('Capital Charge'!H102,2)</f>
        <v>0</v>
      </c>
      <c r="F102" s="757">
        <f>ROUND('O&amp;M Charge'!H102,2)</f>
        <v>0.34</v>
      </c>
      <c r="G102" s="757">
        <f>ROUND('Customer Charge'!H102,2)</f>
        <v>2.33</v>
      </c>
      <c r="H102" s="757">
        <f>ROUND('Demand Charge'!F102,2)</f>
        <v>1.92</v>
      </c>
      <c r="I102" s="757">
        <f>ROUND('Energy Charge'!H102,2)</f>
        <v>5.39</v>
      </c>
      <c r="J102" s="273">
        <f t="shared" si="2"/>
        <v>9.98</v>
      </c>
    </row>
    <row r="103" spans="1:10">
      <c r="A103" s="161">
        <f t="shared" si="3"/>
        <v>95</v>
      </c>
      <c r="B103" s="949"/>
      <c r="C103" s="950"/>
      <c r="D103" s="367"/>
      <c r="E103" s="951"/>
      <c r="F103" s="757"/>
      <c r="G103" s="757"/>
      <c r="H103" s="757"/>
      <c r="I103" s="757"/>
      <c r="J103" s="273"/>
    </row>
    <row r="104" spans="1:10">
      <c r="A104" s="161">
        <f t="shared" si="3"/>
        <v>96</v>
      </c>
      <c r="B104" s="949" t="str">
        <f>'WP7 Condensed Sch. Level Costs'!A98</f>
        <v>Sch 54E</v>
      </c>
      <c r="C104" s="950"/>
      <c r="D104" s="367"/>
      <c r="E104" s="951"/>
      <c r="F104" s="757"/>
      <c r="G104" s="757"/>
      <c r="H104" s="757"/>
      <c r="I104" s="757"/>
      <c r="J104" s="273"/>
    </row>
    <row r="105" spans="1:10">
      <c r="A105" s="161">
        <f t="shared" si="3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>ROUND('Capital Charge'!H105,2)</f>
        <v>0</v>
      </c>
      <c r="F105" s="757">
        <f>ROUND('O&amp;M Charge'!H105,2)</f>
        <v>0</v>
      </c>
      <c r="G105" s="757">
        <f>ROUND('Customer Charge'!H105,2)</f>
        <v>0.41</v>
      </c>
      <c r="H105" s="757">
        <f>ROUND('Demand Charge'!F105,2)</f>
        <v>0.34</v>
      </c>
      <c r="I105" s="757">
        <f>ROUND('Energy Charge'!H105,2)</f>
        <v>0.94</v>
      </c>
      <c r="J105" s="273">
        <f t="shared" si="2"/>
        <v>1.69</v>
      </c>
    </row>
    <row r="106" spans="1:10">
      <c r="A106" s="161">
        <f t="shared" si="3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>ROUND('Capital Charge'!H106,2)</f>
        <v>0</v>
      </c>
      <c r="F106" s="757">
        <f>ROUND('O&amp;M Charge'!H106,2)</f>
        <v>0</v>
      </c>
      <c r="G106" s="757">
        <f>ROUND('Customer Charge'!H106,2)</f>
        <v>0.56999999999999995</v>
      </c>
      <c r="H106" s="757">
        <f>ROUND('Demand Charge'!F106,2)</f>
        <v>0.47</v>
      </c>
      <c r="I106" s="757">
        <f>ROUND('Energy Charge'!H106,2)</f>
        <v>1.32</v>
      </c>
      <c r="J106" s="273">
        <f t="shared" si="2"/>
        <v>2.3600000000000003</v>
      </c>
    </row>
    <row r="107" spans="1:10">
      <c r="A107" s="161">
        <f t="shared" si="3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>ROUND('Capital Charge'!H107,2)</f>
        <v>0</v>
      </c>
      <c r="F107" s="757">
        <f>ROUND('O&amp;M Charge'!H107,2)</f>
        <v>0</v>
      </c>
      <c r="G107" s="757">
        <f>ROUND('Customer Charge'!H107,2)</f>
        <v>0.82</v>
      </c>
      <c r="H107" s="757">
        <f>ROUND('Demand Charge'!F107,2)</f>
        <v>0.67</v>
      </c>
      <c r="I107" s="757">
        <f>ROUND('Energy Charge'!H107,2)</f>
        <v>1.89</v>
      </c>
      <c r="J107" s="273">
        <f t="shared" si="2"/>
        <v>3.38</v>
      </c>
    </row>
    <row r="108" spans="1:10">
      <c r="A108" s="161">
        <f t="shared" si="3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>ROUND('Capital Charge'!H108,2)</f>
        <v>0</v>
      </c>
      <c r="F108" s="757">
        <f>ROUND('O&amp;M Charge'!H108,2)</f>
        <v>0</v>
      </c>
      <c r="G108" s="757">
        <f>ROUND('Customer Charge'!H108,2)</f>
        <v>1.23</v>
      </c>
      <c r="H108" s="757">
        <f>ROUND('Demand Charge'!F108,2)</f>
        <v>1.01</v>
      </c>
      <c r="I108" s="757">
        <f>ROUND('Energy Charge'!H108,2)</f>
        <v>2.83</v>
      </c>
      <c r="J108" s="273">
        <f t="shared" si="2"/>
        <v>5.07</v>
      </c>
    </row>
    <row r="109" spans="1:10">
      <c r="A109" s="161">
        <f t="shared" si="3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>ROUND('Capital Charge'!H109,2)</f>
        <v>0</v>
      </c>
      <c r="F109" s="757">
        <f>ROUND('O&amp;M Charge'!H109,2)</f>
        <v>0</v>
      </c>
      <c r="G109" s="757">
        <f>ROUND('Customer Charge'!H109,2)</f>
        <v>1.63</v>
      </c>
      <c r="H109" s="757">
        <f>ROUND('Demand Charge'!F109,2)</f>
        <v>1.35</v>
      </c>
      <c r="I109" s="757">
        <f>ROUND('Energy Charge'!H109,2)</f>
        <v>3.78</v>
      </c>
      <c r="J109" s="273">
        <f t="shared" si="2"/>
        <v>6.76</v>
      </c>
    </row>
    <row r="110" spans="1:10">
      <c r="A110" s="161">
        <f t="shared" si="3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>ROUND('Capital Charge'!H110,2)</f>
        <v>0</v>
      </c>
      <c r="F110" s="757">
        <f>ROUND('O&amp;M Charge'!H110,2)</f>
        <v>0</v>
      </c>
      <c r="G110" s="757">
        <f>ROUND('Customer Charge'!H110,2)</f>
        <v>2.04</v>
      </c>
      <c r="H110" s="757">
        <f>ROUND('Demand Charge'!F110,2)</f>
        <v>1.69</v>
      </c>
      <c r="I110" s="757">
        <f>ROUND('Energy Charge'!H110,2)</f>
        <v>4.72</v>
      </c>
      <c r="J110" s="273">
        <f t="shared" si="2"/>
        <v>8.4499999999999993</v>
      </c>
    </row>
    <row r="111" spans="1:10">
      <c r="A111" s="161">
        <f t="shared" si="3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>ROUND('Capital Charge'!H111,2)</f>
        <v>0</v>
      </c>
      <c r="F111" s="757">
        <f>ROUND('O&amp;M Charge'!H111,2)</f>
        <v>0</v>
      </c>
      <c r="G111" s="757">
        <f>ROUND('Customer Charge'!H111,2)</f>
        <v>2.5299999999999998</v>
      </c>
      <c r="H111" s="757">
        <f>ROUND('Demand Charge'!F111,2)</f>
        <v>2.09</v>
      </c>
      <c r="I111" s="757">
        <f>ROUND('Energy Charge'!H111,2)</f>
        <v>5.86</v>
      </c>
      <c r="J111" s="273">
        <f t="shared" si="2"/>
        <v>10.48</v>
      </c>
    </row>
    <row r="112" spans="1:10">
      <c r="A112" s="161">
        <f t="shared" si="3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>ROUND('Capital Charge'!H112,2)</f>
        <v>0</v>
      </c>
      <c r="F112" s="757">
        <f>ROUND('O&amp;M Charge'!H112,2)</f>
        <v>0</v>
      </c>
      <c r="G112" s="757">
        <f>ROUND('Customer Charge'!H112,2)</f>
        <v>3.27</v>
      </c>
      <c r="H112" s="757">
        <f>ROUND('Demand Charge'!F112,2)</f>
        <v>2.7</v>
      </c>
      <c r="I112" s="757">
        <f>ROUND('Energy Charge'!H112,2)</f>
        <v>7.56</v>
      </c>
      <c r="J112" s="273">
        <f t="shared" si="2"/>
        <v>13.530000000000001</v>
      </c>
    </row>
    <row r="113" spans="1:10">
      <c r="A113" s="161">
        <f t="shared" si="3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>ROUND('Capital Charge'!H113,2)</f>
        <v>0</v>
      </c>
      <c r="F113" s="757">
        <f>ROUND('O&amp;M Charge'!H113,2)</f>
        <v>0</v>
      </c>
      <c r="G113" s="757">
        <f>ROUND('Customer Charge'!H113,2)</f>
        <v>8.17</v>
      </c>
      <c r="H113" s="757">
        <f>ROUND('Demand Charge'!F113,2)</f>
        <v>6.74</v>
      </c>
      <c r="I113" s="757">
        <f>ROUND('Energy Charge'!H113,2)</f>
        <v>18.899999999999999</v>
      </c>
      <c r="J113" s="273">
        <f t="shared" si="2"/>
        <v>33.81</v>
      </c>
    </row>
    <row r="114" spans="1:10">
      <c r="A114" s="161">
        <f t="shared" si="3"/>
        <v>106</v>
      </c>
      <c r="B114" s="949"/>
      <c r="C114" s="950"/>
      <c r="D114" s="367"/>
      <c r="E114" s="951"/>
      <c r="F114" s="757"/>
      <c r="G114" s="757"/>
      <c r="H114" s="757"/>
      <c r="I114" s="757"/>
      <c r="J114" s="273"/>
    </row>
    <row r="115" spans="1:10" ht="22.5">
      <c r="A115" s="161">
        <f t="shared" si="3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>ROUND('Capital Charge'!H115,2)</f>
        <v>0</v>
      </c>
      <c r="F115" s="757">
        <f>ROUND('O&amp;M Charge'!H115,2)</f>
        <v>0</v>
      </c>
      <c r="G115" s="757">
        <f>ROUND('Customer Charge'!H115,2)</f>
        <v>0.37</v>
      </c>
      <c r="H115" s="757">
        <f>ROUND('Demand Charge'!F115,2)</f>
        <v>0.3</v>
      </c>
      <c r="I115" s="757">
        <f>ROUND('Energy Charge'!H115,2)</f>
        <v>0.85</v>
      </c>
      <c r="J115" s="273">
        <f t="shared" si="2"/>
        <v>1.52</v>
      </c>
    </row>
    <row r="116" spans="1:10" ht="22.5">
      <c r="A116" s="161">
        <f t="shared" si="3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>ROUND('Capital Charge'!H116,2)</f>
        <v>0</v>
      </c>
      <c r="F116" s="757">
        <f>ROUND('O&amp;M Charge'!H116,2)</f>
        <v>0</v>
      </c>
      <c r="G116" s="757">
        <f>ROUND('Customer Charge'!H116,2)</f>
        <v>0.61</v>
      </c>
      <c r="H116" s="757">
        <f>ROUND('Demand Charge'!F116,2)</f>
        <v>0.51</v>
      </c>
      <c r="I116" s="757">
        <f>ROUND('Energy Charge'!H116,2)</f>
        <v>1.42</v>
      </c>
      <c r="J116" s="273">
        <f t="shared" si="2"/>
        <v>2.54</v>
      </c>
    </row>
    <row r="117" spans="1:10" ht="22.5">
      <c r="A117" s="161">
        <f t="shared" si="3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>ROUND('Capital Charge'!H117,2)</f>
        <v>0</v>
      </c>
      <c r="F117" s="757">
        <f>ROUND('O&amp;M Charge'!H117,2)</f>
        <v>0</v>
      </c>
      <c r="G117" s="757">
        <f>ROUND('Customer Charge'!H117,2)</f>
        <v>0.86</v>
      </c>
      <c r="H117" s="757">
        <f>ROUND('Demand Charge'!F117,2)</f>
        <v>0.71</v>
      </c>
      <c r="I117" s="757">
        <f>ROUND('Energy Charge'!H117,2)</f>
        <v>1.98</v>
      </c>
      <c r="J117" s="273">
        <f t="shared" si="2"/>
        <v>3.55</v>
      </c>
    </row>
    <row r="118" spans="1:10" ht="22.5">
      <c r="A118" s="161">
        <f t="shared" si="3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>ROUND('Capital Charge'!H118,2)</f>
        <v>0</v>
      </c>
      <c r="F118" s="757">
        <f>ROUND('O&amp;M Charge'!H118,2)</f>
        <v>0</v>
      </c>
      <c r="G118" s="757">
        <f>ROUND('Customer Charge'!H118,2)</f>
        <v>1.1000000000000001</v>
      </c>
      <c r="H118" s="757">
        <f>ROUND('Demand Charge'!F118,2)</f>
        <v>0.91</v>
      </c>
      <c r="I118" s="757">
        <f>ROUND('Energy Charge'!H118,2)</f>
        <v>2.5499999999999998</v>
      </c>
      <c r="J118" s="273">
        <f t="shared" si="2"/>
        <v>4.5600000000000005</v>
      </c>
    </row>
    <row r="119" spans="1:10" ht="22.5">
      <c r="A119" s="161">
        <f t="shared" si="3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>ROUND('Capital Charge'!H119,2)</f>
        <v>0</v>
      </c>
      <c r="F119" s="757">
        <f>ROUND('O&amp;M Charge'!H119,2)</f>
        <v>0</v>
      </c>
      <c r="G119" s="757">
        <f>ROUND('Customer Charge'!H119,2)</f>
        <v>1.35</v>
      </c>
      <c r="H119" s="757">
        <f>ROUND('Demand Charge'!F119,2)</f>
        <v>1.1100000000000001</v>
      </c>
      <c r="I119" s="757">
        <f>ROUND('Energy Charge'!H119,2)</f>
        <v>3.12</v>
      </c>
      <c r="J119" s="273">
        <f t="shared" si="2"/>
        <v>5.58</v>
      </c>
    </row>
    <row r="120" spans="1:10" ht="22.5">
      <c r="A120" s="161">
        <f t="shared" si="3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>ROUND('Capital Charge'!H120,2)</f>
        <v>0</v>
      </c>
      <c r="F120" s="757">
        <f>ROUND('O&amp;M Charge'!H120,2)</f>
        <v>0</v>
      </c>
      <c r="G120" s="757">
        <f>ROUND('Customer Charge'!H120,2)</f>
        <v>1.59</v>
      </c>
      <c r="H120" s="757">
        <f>ROUND('Demand Charge'!F120,2)</f>
        <v>1.31</v>
      </c>
      <c r="I120" s="757">
        <f>ROUND('Energy Charge'!H120,2)</f>
        <v>3.69</v>
      </c>
      <c r="J120" s="273">
        <f t="shared" si="2"/>
        <v>6.59</v>
      </c>
    </row>
    <row r="121" spans="1:10" ht="22.5">
      <c r="A121" s="161">
        <f t="shared" si="3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>ROUND('Capital Charge'!H121,2)</f>
        <v>0</v>
      </c>
      <c r="F121" s="757">
        <f>ROUND('O&amp;M Charge'!H121,2)</f>
        <v>0</v>
      </c>
      <c r="G121" s="757">
        <f>ROUND('Customer Charge'!H121,2)</f>
        <v>1.84</v>
      </c>
      <c r="H121" s="757">
        <f>ROUND('Demand Charge'!F121,2)</f>
        <v>1.52</v>
      </c>
      <c r="I121" s="757">
        <f>ROUND('Energy Charge'!H121,2)</f>
        <v>4.25</v>
      </c>
      <c r="J121" s="273">
        <f t="shared" si="2"/>
        <v>7.61</v>
      </c>
    </row>
    <row r="122" spans="1:10" ht="22.5">
      <c r="A122" s="161">
        <f t="shared" si="3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>ROUND('Capital Charge'!H122,2)</f>
        <v>0</v>
      </c>
      <c r="F122" s="757">
        <f>ROUND('O&amp;M Charge'!H122,2)</f>
        <v>0</v>
      </c>
      <c r="G122" s="757">
        <f>ROUND('Customer Charge'!H122,2)</f>
        <v>2.08</v>
      </c>
      <c r="H122" s="757">
        <f>ROUND('Demand Charge'!F122,2)</f>
        <v>1.72</v>
      </c>
      <c r="I122" s="757">
        <f>ROUND('Energy Charge'!H122,2)</f>
        <v>4.82</v>
      </c>
      <c r="J122" s="273">
        <f t="shared" si="2"/>
        <v>8.620000000000001</v>
      </c>
    </row>
    <row r="123" spans="1:10" ht="22.5">
      <c r="A123" s="161">
        <f t="shared" si="3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>ROUND('Capital Charge'!H123,2)</f>
        <v>0</v>
      </c>
      <c r="F123" s="757">
        <f>ROUND('O&amp;M Charge'!H123,2)</f>
        <v>0</v>
      </c>
      <c r="G123" s="757">
        <f>ROUND('Customer Charge'!H123,2)</f>
        <v>2.33</v>
      </c>
      <c r="H123" s="757">
        <f>ROUND('Demand Charge'!F123,2)</f>
        <v>1.92</v>
      </c>
      <c r="I123" s="757">
        <f>ROUND('Energy Charge'!H123,2)</f>
        <v>5.39</v>
      </c>
      <c r="J123" s="273">
        <f t="shared" si="2"/>
        <v>9.64</v>
      </c>
    </row>
    <row r="124" spans="1:10">
      <c r="A124" s="161">
        <f t="shared" si="3"/>
        <v>116</v>
      </c>
      <c r="B124" s="949"/>
      <c r="C124" s="950"/>
      <c r="D124" s="367"/>
      <c r="E124" s="951"/>
      <c r="F124" s="757"/>
      <c r="G124" s="757"/>
      <c r="H124" s="757"/>
      <c r="I124" s="757"/>
      <c r="J124" s="273"/>
    </row>
    <row r="125" spans="1:10">
      <c r="A125" s="161">
        <f t="shared" si="3"/>
        <v>117</v>
      </c>
      <c r="B125" s="949" t="str">
        <f>'WP7 Condensed Sch. Level Costs'!A118</f>
        <v>Sch 55 &amp; 56</v>
      </c>
      <c r="C125" s="950"/>
      <c r="D125" s="367"/>
      <c r="E125" s="951"/>
      <c r="F125" s="757"/>
      <c r="G125" s="757"/>
      <c r="H125" s="757"/>
      <c r="I125" s="757"/>
      <c r="J125" s="273"/>
    </row>
    <row r="126" spans="1:10">
      <c r="A126" s="161">
        <f t="shared" si="3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>ROUND('Capital Charge'!H126,2)</f>
        <v>10.24</v>
      </c>
      <c r="F126" s="757">
        <f>ROUND('O&amp;M Charge'!H126,2)</f>
        <v>1.69</v>
      </c>
      <c r="G126" s="757">
        <f>ROUND('Customer Charge'!H126,2)</f>
        <v>0.56999999999999995</v>
      </c>
      <c r="H126" s="757">
        <f>ROUND('Demand Charge'!F126,2)</f>
        <v>0.48</v>
      </c>
      <c r="I126" s="757">
        <f>ROUND('Energy Charge'!H126,2)</f>
        <v>1.32</v>
      </c>
      <c r="J126" s="273">
        <f t="shared" si="2"/>
        <v>14.3</v>
      </c>
    </row>
    <row r="127" spans="1:10">
      <c r="A127" s="161">
        <f t="shared" si="3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>ROUND('Capital Charge'!H127,2)</f>
        <v>9.66</v>
      </c>
      <c r="F127" s="757">
        <f>ROUND('O&amp;M Charge'!H127,2)</f>
        <v>1.69</v>
      </c>
      <c r="G127" s="757">
        <f>ROUND('Customer Charge'!H127,2)</f>
        <v>0.82</v>
      </c>
      <c r="H127" s="757">
        <f>ROUND('Demand Charge'!F127,2)</f>
        <v>0.69</v>
      </c>
      <c r="I127" s="757">
        <f>ROUND('Energy Charge'!H127,2)</f>
        <v>1.89</v>
      </c>
      <c r="J127" s="273">
        <f t="shared" si="2"/>
        <v>14.75</v>
      </c>
    </row>
    <row r="128" spans="1:10">
      <c r="A128" s="161">
        <f t="shared" si="3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>ROUND('Capital Charge'!H128,2)</f>
        <v>9.67</v>
      </c>
      <c r="F128" s="757">
        <f>ROUND('O&amp;M Charge'!H128,2)</f>
        <v>1.69</v>
      </c>
      <c r="G128" s="757">
        <f>ROUND('Customer Charge'!H128,2)</f>
        <v>1.23</v>
      </c>
      <c r="H128" s="757">
        <f>ROUND('Demand Charge'!F128,2)</f>
        <v>1.04</v>
      </c>
      <c r="I128" s="757">
        <f>ROUND('Energy Charge'!H128,2)</f>
        <v>2.83</v>
      </c>
      <c r="J128" s="273">
        <f t="shared" si="2"/>
        <v>16.46</v>
      </c>
    </row>
    <row r="129" spans="1:10">
      <c r="A129" s="161">
        <f t="shared" si="3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>ROUND('Capital Charge'!H129,2)</f>
        <v>10.220000000000001</v>
      </c>
      <c r="F129" s="757">
        <f>ROUND('O&amp;M Charge'!H129,2)</f>
        <v>1.69</v>
      </c>
      <c r="G129" s="757">
        <f>ROUND('Customer Charge'!H129,2)</f>
        <v>1.63</v>
      </c>
      <c r="H129" s="757">
        <f>ROUND('Demand Charge'!F129,2)</f>
        <v>1.38</v>
      </c>
      <c r="I129" s="757">
        <f>ROUND('Energy Charge'!H129,2)</f>
        <v>3.78</v>
      </c>
      <c r="J129" s="273">
        <f t="shared" si="2"/>
        <v>18.7</v>
      </c>
    </row>
    <row r="130" spans="1:10">
      <c r="A130" s="161">
        <f t="shared" si="3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>ROUND('Capital Charge'!H130,2)</f>
        <v>10.4</v>
      </c>
      <c r="F130" s="757">
        <f>ROUND('O&amp;M Charge'!H130,2)</f>
        <v>1.69</v>
      </c>
      <c r="G130" s="757">
        <f>ROUND('Customer Charge'!H130,2)</f>
        <v>2.04</v>
      </c>
      <c r="H130" s="757">
        <f>ROUND('Demand Charge'!F130,2)</f>
        <v>1.73</v>
      </c>
      <c r="I130" s="757">
        <f>ROUND('Energy Charge'!H130,2)</f>
        <v>4.72</v>
      </c>
      <c r="J130" s="273">
        <f t="shared" si="2"/>
        <v>20.58</v>
      </c>
    </row>
    <row r="131" spans="1:10">
      <c r="A131" s="161">
        <f t="shared" si="3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>ROUND('Capital Charge'!H131,2)</f>
        <v>11.58</v>
      </c>
      <c r="F131" s="757">
        <f>ROUND('O&amp;M Charge'!H131,2)</f>
        <v>1.69</v>
      </c>
      <c r="G131" s="757">
        <f>ROUND('Customer Charge'!H131,2)</f>
        <v>3.27</v>
      </c>
      <c r="H131" s="757">
        <f>ROUND('Demand Charge'!F131,2)</f>
        <v>2.76</v>
      </c>
      <c r="I131" s="757">
        <f>ROUND('Energy Charge'!H131,2)</f>
        <v>7.56</v>
      </c>
      <c r="J131" s="273">
        <f t="shared" si="2"/>
        <v>26.859999999999996</v>
      </c>
    </row>
    <row r="132" spans="1:10">
      <c r="A132" s="161">
        <f t="shared" si="3"/>
        <v>124</v>
      </c>
      <c r="B132" s="949"/>
      <c r="C132" s="950"/>
      <c r="D132" s="367"/>
      <c r="E132" s="951"/>
      <c r="F132" s="757"/>
      <c r="G132" s="757"/>
      <c r="H132" s="757"/>
      <c r="I132" s="757"/>
      <c r="J132" s="273"/>
    </row>
    <row r="133" spans="1:10">
      <c r="A133" s="161">
        <f t="shared" si="3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>ROUND('Capital Charge'!H133,2)</f>
        <v>10.3</v>
      </c>
      <c r="F133" s="757">
        <f>ROUND('O&amp;M Charge'!H133,2)</f>
        <v>3.38</v>
      </c>
      <c r="G133" s="757">
        <f>ROUND('Customer Charge'!H133,2)</f>
        <v>2.04</v>
      </c>
      <c r="H133" s="757">
        <f>ROUND('Demand Charge'!F133,2)</f>
        <v>1.73</v>
      </c>
      <c r="I133" s="757">
        <f>ROUND('Energy Charge'!H133,2)</f>
        <v>4.72</v>
      </c>
      <c r="J133" s="273">
        <f t="shared" si="2"/>
        <v>22.169999999999998</v>
      </c>
    </row>
    <row r="134" spans="1:10">
      <c r="A134" s="161">
        <f t="shared" si="3"/>
        <v>126</v>
      </c>
      <c r="B134" s="949"/>
      <c r="C134" s="950"/>
      <c r="D134" s="367"/>
      <c r="E134" s="951"/>
      <c r="F134" s="757"/>
      <c r="G134" s="757"/>
      <c r="H134" s="757"/>
      <c r="I134" s="757"/>
      <c r="J134" s="273"/>
    </row>
    <row r="135" spans="1:10" ht="22.5">
      <c r="A135" s="161">
        <f t="shared" si="3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>ROUND('Capital Charge'!H135,2)</f>
        <v>9.01</v>
      </c>
      <c r="F135" s="757">
        <f>ROUND('O&amp;M Charge'!H135,2)</f>
        <v>0.34</v>
      </c>
      <c r="G135" s="757">
        <f>ROUND('Customer Charge'!H135,2)</f>
        <v>0.37</v>
      </c>
      <c r="H135" s="757">
        <f>ROUND('Demand Charge'!F135,2)</f>
        <v>0.31</v>
      </c>
      <c r="I135" s="757">
        <f>ROUND('Energy Charge'!H135,2)</f>
        <v>0.85</v>
      </c>
      <c r="J135" s="273">
        <f t="shared" si="2"/>
        <v>10.879999999999999</v>
      </c>
    </row>
    <row r="136" spans="1:10" ht="22.5">
      <c r="A136" s="161">
        <f t="shared" si="3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>ROUND('Capital Charge'!H136,2)</f>
        <v>10.49</v>
      </c>
      <c r="F136" s="757">
        <f>ROUND('O&amp;M Charge'!H136,2)</f>
        <v>0.34</v>
      </c>
      <c r="G136" s="757">
        <f>ROUND('Customer Charge'!H136,2)</f>
        <v>0.61</v>
      </c>
      <c r="H136" s="757">
        <f>ROUND('Demand Charge'!F136,2)</f>
        <v>0.52</v>
      </c>
      <c r="I136" s="757">
        <f>ROUND('Energy Charge'!H136,2)</f>
        <v>1.42</v>
      </c>
      <c r="J136" s="273">
        <f t="shared" si="2"/>
        <v>13.379999999999999</v>
      </c>
    </row>
    <row r="137" spans="1:10" ht="22.5">
      <c r="A137" s="161">
        <f t="shared" si="3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>ROUND('Capital Charge'!H137,2)</f>
        <v>11.97</v>
      </c>
      <c r="F137" s="757">
        <f>ROUND('O&amp;M Charge'!H137,2)</f>
        <v>0.34</v>
      </c>
      <c r="G137" s="757">
        <f>ROUND('Customer Charge'!H137,2)</f>
        <v>0.86</v>
      </c>
      <c r="H137" s="757">
        <f>ROUND('Demand Charge'!F137,2)</f>
        <v>0.72</v>
      </c>
      <c r="I137" s="757">
        <f>ROUND('Energy Charge'!H137,2)</f>
        <v>1.98</v>
      </c>
      <c r="J137" s="273">
        <f t="shared" si="2"/>
        <v>15.870000000000001</v>
      </c>
    </row>
    <row r="138" spans="1:10" ht="22.5">
      <c r="A138" s="161">
        <f t="shared" si="3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>ROUND('Capital Charge'!H138,2)</f>
        <v>12.32</v>
      </c>
      <c r="F138" s="757">
        <f>ROUND('O&amp;M Charge'!H138,2)</f>
        <v>0.34</v>
      </c>
      <c r="G138" s="757">
        <f>ROUND('Customer Charge'!H138,2)</f>
        <v>1.1000000000000001</v>
      </c>
      <c r="H138" s="757">
        <f>ROUND('Demand Charge'!F138,2)</f>
        <v>0.93</v>
      </c>
      <c r="I138" s="757">
        <f>ROUND('Energy Charge'!H138,2)</f>
        <v>2.5499999999999998</v>
      </c>
      <c r="J138" s="273">
        <f t="shared" si="2"/>
        <v>17.239999999999998</v>
      </c>
    </row>
    <row r="139" spans="1:10" ht="22.5">
      <c r="A139" s="161">
        <f t="shared" si="3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>ROUND('Capital Charge'!H139,2)</f>
        <v>13.8</v>
      </c>
      <c r="F139" s="757">
        <f>ROUND('O&amp;M Charge'!H139,2)</f>
        <v>0.34</v>
      </c>
      <c r="G139" s="757">
        <f>ROUND('Customer Charge'!H139,2)</f>
        <v>1.35</v>
      </c>
      <c r="H139" s="757">
        <f>ROUND('Demand Charge'!F139,2)</f>
        <v>1.1399999999999999</v>
      </c>
      <c r="I139" s="757">
        <f>ROUND('Energy Charge'!H139,2)</f>
        <v>3.12</v>
      </c>
      <c r="J139" s="273">
        <f t="shared" ref="J139:J190" si="4">SUM(E139:I139)</f>
        <v>19.75</v>
      </c>
    </row>
    <row r="140" spans="1:10" ht="22.5">
      <c r="A140" s="161">
        <f t="shared" si="3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>ROUND('Capital Charge'!H140,2)</f>
        <v>14.94</v>
      </c>
      <c r="F140" s="757">
        <f>ROUND('O&amp;M Charge'!H140,2)</f>
        <v>0.34</v>
      </c>
      <c r="G140" s="757">
        <f>ROUND('Customer Charge'!H140,2)</f>
        <v>1.59</v>
      </c>
      <c r="H140" s="757">
        <f>ROUND('Demand Charge'!F140,2)</f>
        <v>1.35</v>
      </c>
      <c r="I140" s="757">
        <f>ROUND('Energy Charge'!H140,2)</f>
        <v>3.69</v>
      </c>
      <c r="J140" s="273">
        <f t="shared" si="4"/>
        <v>21.910000000000004</v>
      </c>
    </row>
    <row r="141" spans="1:10" ht="22.5">
      <c r="A141" s="161">
        <f t="shared" si="3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>ROUND('Capital Charge'!H141,2)</f>
        <v>16.079999999999998</v>
      </c>
      <c r="F141" s="757">
        <f>ROUND('O&amp;M Charge'!H141,2)</f>
        <v>0.34</v>
      </c>
      <c r="G141" s="757">
        <f>ROUND('Customer Charge'!H141,2)</f>
        <v>1.84</v>
      </c>
      <c r="H141" s="757">
        <f>ROUND('Demand Charge'!F141,2)</f>
        <v>1.55</v>
      </c>
      <c r="I141" s="757">
        <f>ROUND('Energy Charge'!H141,2)</f>
        <v>4.25</v>
      </c>
      <c r="J141" s="273">
        <f t="shared" si="4"/>
        <v>24.06</v>
      </c>
    </row>
    <row r="142" spans="1:10" ht="22.5">
      <c r="A142" s="161">
        <f t="shared" ref="A142:A190" si="5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>ROUND('Capital Charge'!H142,2)</f>
        <v>17.22</v>
      </c>
      <c r="F142" s="757">
        <f>ROUND('O&amp;M Charge'!H142,2)</f>
        <v>0.34</v>
      </c>
      <c r="G142" s="757">
        <f>ROUND('Customer Charge'!H142,2)</f>
        <v>2.08</v>
      </c>
      <c r="H142" s="757">
        <f>ROUND('Demand Charge'!F142,2)</f>
        <v>1.76</v>
      </c>
      <c r="I142" s="757">
        <f>ROUND('Energy Charge'!H142,2)</f>
        <v>4.82</v>
      </c>
      <c r="J142" s="273">
        <f t="shared" si="4"/>
        <v>26.220000000000002</v>
      </c>
    </row>
    <row r="143" spans="1:10" ht="22.5">
      <c r="A143" s="161">
        <f t="shared" si="5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>ROUND('Capital Charge'!H143,2)</f>
        <v>18.36</v>
      </c>
      <c r="F143" s="757">
        <f>ROUND('O&amp;M Charge'!H143,2)</f>
        <v>0.34</v>
      </c>
      <c r="G143" s="757">
        <f>ROUND('Customer Charge'!H143,2)</f>
        <v>2.33</v>
      </c>
      <c r="H143" s="757">
        <f>ROUND('Demand Charge'!F143,2)</f>
        <v>1.97</v>
      </c>
      <c r="I143" s="757">
        <f>ROUND('Energy Charge'!H143,2)</f>
        <v>5.39</v>
      </c>
      <c r="J143" s="273">
        <f t="shared" si="4"/>
        <v>28.39</v>
      </c>
    </row>
    <row r="144" spans="1:10">
      <c r="A144" s="161">
        <f t="shared" si="5"/>
        <v>136</v>
      </c>
      <c r="B144" s="949"/>
      <c r="C144" s="950"/>
      <c r="D144" s="367"/>
      <c r="E144" s="951"/>
      <c r="F144" s="757"/>
      <c r="G144" s="757"/>
      <c r="H144" s="757"/>
      <c r="I144" s="757"/>
      <c r="J144" s="273"/>
    </row>
    <row r="145" spans="1:10">
      <c r="A145" s="161">
        <f t="shared" si="5"/>
        <v>137</v>
      </c>
      <c r="B145" s="949" t="str">
        <f>'WP7 Condensed Sch. Level Costs'!A137</f>
        <v>Sch 58 &amp; 59</v>
      </c>
      <c r="C145" s="950"/>
      <c r="D145" s="367"/>
      <c r="E145" s="951"/>
      <c r="F145" s="757"/>
      <c r="G145" s="757"/>
      <c r="H145" s="757"/>
      <c r="I145" s="757"/>
      <c r="J145" s="273"/>
    </row>
    <row r="146" spans="1:10">
      <c r="A146" s="161">
        <f t="shared" si="5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>ROUND('Capital Charge'!H146,2)</f>
        <v>10.24</v>
      </c>
      <c r="F146" s="757">
        <f>ROUND('O&amp;M Charge'!H146,2)</f>
        <v>1.69</v>
      </c>
      <c r="G146" s="757">
        <f>ROUND('Customer Charge'!H146,2)</f>
        <v>0.56999999999999995</v>
      </c>
      <c r="H146" s="757">
        <f>ROUND('Demand Charge'!F146,2)</f>
        <v>0.48</v>
      </c>
      <c r="I146" s="757">
        <f>ROUND('Energy Charge'!H146,2)</f>
        <v>1.32</v>
      </c>
      <c r="J146" s="273">
        <f t="shared" si="4"/>
        <v>14.3</v>
      </c>
    </row>
    <row r="147" spans="1:10">
      <c r="A147" s="161">
        <f t="shared" si="5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>ROUND('Capital Charge'!H147,2)</f>
        <v>9.66</v>
      </c>
      <c r="F147" s="757">
        <f>ROUND('O&amp;M Charge'!H147,2)</f>
        <v>1.69</v>
      </c>
      <c r="G147" s="757">
        <f>ROUND('Customer Charge'!H147,2)</f>
        <v>0.82</v>
      </c>
      <c r="H147" s="757">
        <f>ROUND('Demand Charge'!F147,2)</f>
        <v>0.69</v>
      </c>
      <c r="I147" s="757">
        <f>ROUND('Energy Charge'!H147,2)</f>
        <v>1.89</v>
      </c>
      <c r="J147" s="273">
        <f t="shared" si="4"/>
        <v>14.75</v>
      </c>
    </row>
    <row r="148" spans="1:10">
      <c r="A148" s="161">
        <f t="shared" si="5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>ROUND('Capital Charge'!H148,2)</f>
        <v>9.67</v>
      </c>
      <c r="F148" s="757">
        <f>ROUND('O&amp;M Charge'!H148,2)</f>
        <v>1.69</v>
      </c>
      <c r="G148" s="757">
        <f>ROUND('Customer Charge'!H148,2)</f>
        <v>1.23</v>
      </c>
      <c r="H148" s="757">
        <f>ROUND('Demand Charge'!F148,2)</f>
        <v>1.04</v>
      </c>
      <c r="I148" s="757">
        <f>ROUND('Energy Charge'!H148,2)</f>
        <v>2.83</v>
      </c>
      <c r="J148" s="273">
        <f t="shared" si="4"/>
        <v>16.46</v>
      </c>
    </row>
    <row r="149" spans="1:10">
      <c r="A149" s="161">
        <f t="shared" si="5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>ROUND('Capital Charge'!H149,2)</f>
        <v>10.220000000000001</v>
      </c>
      <c r="F149" s="757">
        <f>ROUND('O&amp;M Charge'!H149,2)</f>
        <v>1.69</v>
      </c>
      <c r="G149" s="757">
        <f>ROUND('Customer Charge'!H149,2)</f>
        <v>1.63</v>
      </c>
      <c r="H149" s="757">
        <f>ROUND('Demand Charge'!F149,2)</f>
        <v>1.38</v>
      </c>
      <c r="I149" s="757">
        <f>ROUND('Energy Charge'!H149,2)</f>
        <v>3.78</v>
      </c>
      <c r="J149" s="273">
        <f t="shared" si="4"/>
        <v>18.7</v>
      </c>
    </row>
    <row r="150" spans="1:10">
      <c r="A150" s="161">
        <f t="shared" si="5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>ROUND('Capital Charge'!H150,2)</f>
        <v>10.4</v>
      </c>
      <c r="F150" s="757">
        <f>ROUND('O&amp;M Charge'!H150,2)</f>
        <v>1.69</v>
      </c>
      <c r="G150" s="757">
        <f>ROUND('Customer Charge'!H150,2)</f>
        <v>2.04</v>
      </c>
      <c r="H150" s="757">
        <f>ROUND('Demand Charge'!F150,2)</f>
        <v>1.73</v>
      </c>
      <c r="I150" s="757">
        <f>ROUND('Energy Charge'!H150,2)</f>
        <v>4.72</v>
      </c>
      <c r="J150" s="273">
        <f t="shared" si="4"/>
        <v>20.58</v>
      </c>
    </row>
    <row r="151" spans="1:10">
      <c r="A151" s="161">
        <f t="shared" si="5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>ROUND('Capital Charge'!H151,2)</f>
        <v>11.58</v>
      </c>
      <c r="F151" s="757">
        <f>ROUND('O&amp;M Charge'!H151,2)</f>
        <v>1.69</v>
      </c>
      <c r="G151" s="757">
        <f>ROUND('Customer Charge'!H151,2)</f>
        <v>3.27</v>
      </c>
      <c r="H151" s="757">
        <f>ROUND('Demand Charge'!F151,2)</f>
        <v>2.76</v>
      </c>
      <c r="I151" s="757">
        <f>ROUND('Energy Charge'!H151,2)</f>
        <v>7.56</v>
      </c>
      <c r="J151" s="273">
        <f t="shared" si="4"/>
        <v>26.859999999999996</v>
      </c>
    </row>
    <row r="152" spans="1:10">
      <c r="A152" s="161">
        <f t="shared" si="5"/>
        <v>144</v>
      </c>
      <c r="B152" s="949"/>
      <c r="C152" s="950"/>
      <c r="D152" s="367"/>
      <c r="E152" s="951"/>
      <c r="F152" s="757"/>
      <c r="G152" s="757"/>
      <c r="H152" s="757"/>
      <c r="I152" s="757"/>
      <c r="J152" s="273"/>
    </row>
    <row r="153" spans="1:10">
      <c r="A153" s="161">
        <f t="shared" si="5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>ROUND('Capital Charge'!H153,2)</f>
        <v>9.66</v>
      </c>
      <c r="F153" s="757">
        <f>ROUND('O&amp;M Charge'!H153,2)</f>
        <v>1.69</v>
      </c>
      <c r="G153" s="757">
        <f>ROUND('Customer Charge'!H153,2)</f>
        <v>0.82</v>
      </c>
      <c r="H153" s="757">
        <f>ROUND('Demand Charge'!F153,2)</f>
        <v>0.69</v>
      </c>
      <c r="I153" s="757">
        <f>ROUND('Energy Charge'!H153,2)</f>
        <v>1.89</v>
      </c>
      <c r="J153" s="273">
        <f t="shared" si="4"/>
        <v>14.75</v>
      </c>
    </row>
    <row r="154" spans="1:10">
      <c r="A154" s="161">
        <f t="shared" si="5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>ROUND('Capital Charge'!H154,2)</f>
        <v>9.67</v>
      </c>
      <c r="F154" s="757">
        <f>ROUND('O&amp;M Charge'!H154,2)</f>
        <v>1.69</v>
      </c>
      <c r="G154" s="757">
        <f>ROUND('Customer Charge'!H154,2)</f>
        <v>1.23</v>
      </c>
      <c r="H154" s="757">
        <f>ROUND('Demand Charge'!F154,2)</f>
        <v>1.04</v>
      </c>
      <c r="I154" s="757">
        <f>ROUND('Energy Charge'!H154,2)</f>
        <v>2.83</v>
      </c>
      <c r="J154" s="273">
        <f t="shared" si="4"/>
        <v>16.46</v>
      </c>
    </row>
    <row r="155" spans="1:10">
      <c r="A155" s="161">
        <f t="shared" si="5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>ROUND('Capital Charge'!H155,2)</f>
        <v>10.220000000000001</v>
      </c>
      <c r="F155" s="757">
        <f>ROUND('O&amp;M Charge'!H155,2)</f>
        <v>1.69</v>
      </c>
      <c r="G155" s="757">
        <f>ROUND('Customer Charge'!H155,2)</f>
        <v>1.63</v>
      </c>
      <c r="H155" s="757">
        <f>ROUND('Demand Charge'!F155,2)</f>
        <v>1.38</v>
      </c>
      <c r="I155" s="757">
        <f>ROUND('Energy Charge'!H155,2)</f>
        <v>3.78</v>
      </c>
      <c r="J155" s="273">
        <f t="shared" si="4"/>
        <v>18.7</v>
      </c>
    </row>
    <row r="156" spans="1:10">
      <c r="A156" s="161">
        <f t="shared" si="5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>ROUND('Capital Charge'!H156,2)</f>
        <v>10.4</v>
      </c>
      <c r="F156" s="757">
        <f>ROUND('O&amp;M Charge'!H156,2)</f>
        <v>1.69</v>
      </c>
      <c r="G156" s="757">
        <f>ROUND('Customer Charge'!H156,2)</f>
        <v>2.04</v>
      </c>
      <c r="H156" s="757">
        <f>ROUND('Demand Charge'!F156,2)</f>
        <v>1.73</v>
      </c>
      <c r="I156" s="757">
        <f>ROUND('Energy Charge'!H156,2)</f>
        <v>4.72</v>
      </c>
      <c r="J156" s="273">
        <f t="shared" si="4"/>
        <v>20.58</v>
      </c>
    </row>
    <row r="157" spans="1:10">
      <c r="A157" s="161">
        <f t="shared" si="5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>ROUND('Capital Charge'!H157,2)</f>
        <v>11.58</v>
      </c>
      <c r="F157" s="757">
        <f>ROUND('O&amp;M Charge'!H157,2)</f>
        <v>1.69</v>
      </c>
      <c r="G157" s="757">
        <f>ROUND('Customer Charge'!H157,2)</f>
        <v>3.27</v>
      </c>
      <c r="H157" s="757">
        <f>ROUND('Demand Charge'!F157,2)</f>
        <v>2.76</v>
      </c>
      <c r="I157" s="757">
        <f>ROUND('Energy Charge'!H157,2)</f>
        <v>7.56</v>
      </c>
      <c r="J157" s="273">
        <f t="shared" si="4"/>
        <v>26.859999999999996</v>
      </c>
    </row>
    <row r="158" spans="1:10">
      <c r="A158" s="161">
        <f t="shared" si="5"/>
        <v>150</v>
      </c>
      <c r="B158" s="949"/>
      <c r="C158" s="950"/>
      <c r="D158" s="367"/>
      <c r="E158" s="951"/>
      <c r="F158" s="757"/>
      <c r="G158" s="757"/>
      <c r="H158" s="757"/>
      <c r="I158" s="757"/>
      <c r="J158" s="273"/>
    </row>
    <row r="159" spans="1:10">
      <c r="A159" s="161">
        <f t="shared" si="5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>ROUND('Capital Charge'!H159,2)</f>
        <v>9.59</v>
      </c>
      <c r="F159" s="757">
        <f>ROUND('O&amp;M Charge'!H159,2)</f>
        <v>3.38</v>
      </c>
      <c r="G159" s="757">
        <f>ROUND('Customer Charge'!H159,2)</f>
        <v>1.43</v>
      </c>
      <c r="H159" s="757">
        <f>ROUND('Demand Charge'!F159,2)</f>
        <v>1.21</v>
      </c>
      <c r="I159" s="757">
        <f>ROUND('Energy Charge'!H159,2)</f>
        <v>3.31</v>
      </c>
      <c r="J159" s="273">
        <f t="shared" si="4"/>
        <v>18.919999999999998</v>
      </c>
    </row>
    <row r="160" spans="1:10">
      <c r="A160" s="161">
        <f t="shared" si="5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>ROUND('Capital Charge'!H160,2)</f>
        <v>10.3</v>
      </c>
      <c r="F160" s="757">
        <f>ROUND('O&amp;M Charge'!H160,2)</f>
        <v>3.38</v>
      </c>
      <c r="G160" s="757">
        <f>ROUND('Customer Charge'!H160,2)</f>
        <v>2.04</v>
      </c>
      <c r="H160" s="757">
        <f>ROUND('Demand Charge'!F160,2)</f>
        <v>1.73</v>
      </c>
      <c r="I160" s="757">
        <f>ROUND('Energy Charge'!H160,2)</f>
        <v>4.72</v>
      </c>
      <c r="J160" s="273">
        <f t="shared" si="4"/>
        <v>22.169999999999998</v>
      </c>
    </row>
    <row r="161" spans="1:10">
      <c r="A161" s="161">
        <f t="shared" si="5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>ROUND('Capital Charge'!H161,2)</f>
        <v>10.34</v>
      </c>
      <c r="F161" s="757">
        <f>ROUND('O&amp;M Charge'!H161,2)</f>
        <v>3.38</v>
      </c>
      <c r="G161" s="757">
        <f>ROUND('Customer Charge'!H161,2)</f>
        <v>3.27</v>
      </c>
      <c r="H161" s="757">
        <f>ROUND('Demand Charge'!F161,2)</f>
        <v>2.76</v>
      </c>
      <c r="I161" s="757">
        <f>ROUND('Energy Charge'!H161,2)</f>
        <v>7.56</v>
      </c>
      <c r="J161" s="273">
        <f t="shared" si="4"/>
        <v>27.31</v>
      </c>
    </row>
    <row r="162" spans="1:10">
      <c r="A162" s="161">
        <f t="shared" si="5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>ROUND('Capital Charge'!H162,2)</f>
        <v>13.93</v>
      </c>
      <c r="F162" s="757">
        <f>ROUND('O&amp;M Charge'!H162,2)</f>
        <v>3.38</v>
      </c>
      <c r="G162" s="757">
        <f>ROUND('Customer Charge'!H162,2)</f>
        <v>8.17</v>
      </c>
      <c r="H162" s="757">
        <f>ROUND('Demand Charge'!F162,2)</f>
        <v>6.9</v>
      </c>
      <c r="I162" s="757">
        <f>ROUND('Energy Charge'!H162,2)</f>
        <v>18.899999999999999</v>
      </c>
      <c r="J162" s="273">
        <f t="shared" si="4"/>
        <v>51.279999999999994</v>
      </c>
    </row>
    <row r="163" spans="1:10">
      <c r="A163" s="161">
        <f t="shared" si="5"/>
        <v>155</v>
      </c>
      <c r="B163" s="949"/>
      <c r="C163" s="950"/>
      <c r="D163" s="367"/>
      <c r="E163" s="951"/>
      <c r="F163" s="757"/>
      <c r="G163" s="757"/>
      <c r="H163" s="757"/>
      <c r="I163" s="757"/>
      <c r="J163" s="273"/>
    </row>
    <row r="164" spans="1:10">
      <c r="A164" s="161">
        <f t="shared" si="5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>ROUND('Capital Charge'!H164,2)</f>
        <v>10.3</v>
      </c>
      <c r="F164" s="757">
        <f>ROUND('O&amp;M Charge'!H164,2)</f>
        <v>3.38</v>
      </c>
      <c r="G164" s="757">
        <f>ROUND('Customer Charge'!H164,2)</f>
        <v>2.04</v>
      </c>
      <c r="H164" s="757">
        <f>ROUND('Demand Charge'!F164,2)</f>
        <v>1.73</v>
      </c>
      <c r="I164" s="757">
        <f>ROUND('Energy Charge'!H164,2)</f>
        <v>4.72</v>
      </c>
      <c r="J164" s="273">
        <f t="shared" si="4"/>
        <v>22.169999999999998</v>
      </c>
    </row>
    <row r="165" spans="1:10">
      <c r="A165" s="161">
        <f t="shared" si="5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>ROUND('Capital Charge'!H165,2)</f>
        <v>10.34</v>
      </c>
      <c r="F165" s="757">
        <f>ROUND('O&amp;M Charge'!H165,2)</f>
        <v>3.38</v>
      </c>
      <c r="G165" s="757">
        <f>ROUND('Customer Charge'!H165,2)</f>
        <v>3.27</v>
      </c>
      <c r="H165" s="757">
        <f>ROUND('Demand Charge'!F165,2)</f>
        <v>2.76</v>
      </c>
      <c r="I165" s="757">
        <f>ROUND('Energy Charge'!H165,2)</f>
        <v>7.56</v>
      </c>
      <c r="J165" s="273">
        <f t="shared" si="4"/>
        <v>27.31</v>
      </c>
    </row>
    <row r="166" spans="1:10">
      <c r="A166" s="161">
        <f t="shared" si="5"/>
        <v>158</v>
      </c>
      <c r="B166" s="949"/>
      <c r="C166" s="950"/>
      <c r="D166" s="367"/>
      <c r="E166" s="951"/>
      <c r="F166" s="757"/>
      <c r="G166" s="757"/>
      <c r="H166" s="757"/>
      <c r="I166" s="757"/>
      <c r="J166" s="273"/>
    </row>
    <row r="167" spans="1:10" ht="22.5">
      <c r="A167" s="161">
        <f t="shared" si="5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>ROUND('Capital Charge'!H167,2)</f>
        <v>10.92</v>
      </c>
      <c r="F167" s="757">
        <f>ROUND('O&amp;M Charge'!H167,2)</f>
        <v>0.34</v>
      </c>
      <c r="G167" s="757">
        <f>ROUND('Customer Charge'!H167,2)</f>
        <v>0.37</v>
      </c>
      <c r="H167" s="757">
        <f>ROUND('Demand Charge'!F167,2)</f>
        <v>0.31</v>
      </c>
      <c r="I167" s="757">
        <f>ROUND('Energy Charge'!H167,2)</f>
        <v>0.85</v>
      </c>
      <c r="J167" s="273">
        <f t="shared" si="4"/>
        <v>12.79</v>
      </c>
    </row>
    <row r="168" spans="1:10" ht="22.5">
      <c r="A168" s="161">
        <f t="shared" si="5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>ROUND('Capital Charge'!H168,2)</f>
        <v>11.87</v>
      </c>
      <c r="F168" s="757">
        <f>ROUND('O&amp;M Charge'!H168,2)</f>
        <v>0.34</v>
      </c>
      <c r="G168" s="757">
        <f>ROUND('Customer Charge'!H168,2)</f>
        <v>0.61</v>
      </c>
      <c r="H168" s="757">
        <f>ROUND('Demand Charge'!F168,2)</f>
        <v>0.52</v>
      </c>
      <c r="I168" s="757">
        <f>ROUND('Energy Charge'!H168,2)</f>
        <v>1.42</v>
      </c>
      <c r="J168" s="273">
        <f t="shared" si="4"/>
        <v>14.759999999999998</v>
      </c>
    </row>
    <row r="169" spans="1:10" ht="22.5">
      <c r="A169" s="161">
        <f t="shared" si="5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>ROUND('Capital Charge'!H169,2)</f>
        <v>12.82</v>
      </c>
      <c r="F169" s="757">
        <f>ROUND('O&amp;M Charge'!H169,2)</f>
        <v>0.34</v>
      </c>
      <c r="G169" s="757">
        <f>ROUND('Customer Charge'!H169,2)</f>
        <v>0.86</v>
      </c>
      <c r="H169" s="757">
        <f>ROUND('Demand Charge'!F169,2)</f>
        <v>0.72</v>
      </c>
      <c r="I169" s="757">
        <f>ROUND('Energy Charge'!H169,2)</f>
        <v>1.98</v>
      </c>
      <c r="J169" s="273">
        <f t="shared" si="4"/>
        <v>16.72</v>
      </c>
    </row>
    <row r="170" spans="1:10" ht="22.5">
      <c r="A170" s="161">
        <f t="shared" si="5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>ROUND('Capital Charge'!H170,2)</f>
        <v>13.77</v>
      </c>
      <c r="F170" s="757">
        <f>ROUND('O&amp;M Charge'!H170,2)</f>
        <v>0.34</v>
      </c>
      <c r="G170" s="757">
        <f>ROUND('Customer Charge'!H170,2)</f>
        <v>1.1000000000000001</v>
      </c>
      <c r="H170" s="757">
        <f>ROUND('Demand Charge'!F170,2)</f>
        <v>0.93</v>
      </c>
      <c r="I170" s="757">
        <f>ROUND('Energy Charge'!H170,2)</f>
        <v>2.5499999999999998</v>
      </c>
      <c r="J170" s="273">
        <f t="shared" si="4"/>
        <v>18.690000000000001</v>
      </c>
    </row>
    <row r="171" spans="1:10" ht="22.5">
      <c r="A171" s="161">
        <f t="shared" si="5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>ROUND('Capital Charge'!H171,2)</f>
        <v>14.72</v>
      </c>
      <c r="F171" s="757">
        <f>ROUND('O&amp;M Charge'!H171,2)</f>
        <v>0.34</v>
      </c>
      <c r="G171" s="757">
        <f>ROUND('Customer Charge'!H171,2)</f>
        <v>1.35</v>
      </c>
      <c r="H171" s="757">
        <f>ROUND('Demand Charge'!F171,2)</f>
        <v>1.1399999999999999</v>
      </c>
      <c r="I171" s="757">
        <f>ROUND('Energy Charge'!H171,2)</f>
        <v>3.12</v>
      </c>
      <c r="J171" s="273">
        <f t="shared" si="4"/>
        <v>20.67</v>
      </c>
    </row>
    <row r="172" spans="1:10" ht="22.5">
      <c r="A172" s="161">
        <f t="shared" si="5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>ROUND('Capital Charge'!H172,2)</f>
        <v>15.67</v>
      </c>
      <c r="F172" s="757">
        <f>ROUND('O&amp;M Charge'!H172,2)</f>
        <v>0.34</v>
      </c>
      <c r="G172" s="757">
        <f>ROUND('Customer Charge'!H172,2)</f>
        <v>1.59</v>
      </c>
      <c r="H172" s="757">
        <f>ROUND('Demand Charge'!F172,2)</f>
        <v>1.35</v>
      </c>
      <c r="I172" s="757">
        <f>ROUND('Energy Charge'!H172,2)</f>
        <v>3.69</v>
      </c>
      <c r="J172" s="273">
        <f t="shared" si="4"/>
        <v>22.640000000000004</v>
      </c>
    </row>
    <row r="173" spans="1:10" ht="22.5">
      <c r="A173" s="161">
        <f t="shared" si="5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>ROUND('Capital Charge'!H173,2)</f>
        <v>16.61</v>
      </c>
      <c r="F173" s="757">
        <f>ROUND('O&amp;M Charge'!H173,2)</f>
        <v>0.34</v>
      </c>
      <c r="G173" s="757">
        <f>ROUND('Customer Charge'!H173,2)</f>
        <v>1.84</v>
      </c>
      <c r="H173" s="757">
        <f>ROUND('Demand Charge'!F173,2)</f>
        <v>1.55</v>
      </c>
      <c r="I173" s="757">
        <f>ROUND('Energy Charge'!H173,2)</f>
        <v>4.25</v>
      </c>
      <c r="J173" s="273">
        <f t="shared" si="4"/>
        <v>24.59</v>
      </c>
    </row>
    <row r="174" spans="1:10" ht="22.5">
      <c r="A174" s="161">
        <f t="shared" si="5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>ROUND('Capital Charge'!H174,2)</f>
        <v>17.559999999999999</v>
      </c>
      <c r="F174" s="757">
        <f>ROUND('O&amp;M Charge'!H174,2)</f>
        <v>0.34</v>
      </c>
      <c r="G174" s="757">
        <f>ROUND('Customer Charge'!H174,2)</f>
        <v>2.08</v>
      </c>
      <c r="H174" s="757">
        <f>ROUND('Demand Charge'!F174,2)</f>
        <v>1.76</v>
      </c>
      <c r="I174" s="757">
        <f>ROUND('Energy Charge'!H174,2)</f>
        <v>4.82</v>
      </c>
      <c r="J174" s="273">
        <f t="shared" si="4"/>
        <v>26.56</v>
      </c>
    </row>
    <row r="175" spans="1:10" ht="22.5">
      <c r="A175" s="161">
        <f t="shared" si="5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>ROUND('Capital Charge'!H175,2)</f>
        <v>18.510000000000002</v>
      </c>
      <c r="F175" s="757">
        <f>ROUND('O&amp;M Charge'!H175,2)</f>
        <v>0.34</v>
      </c>
      <c r="G175" s="757">
        <f>ROUND('Customer Charge'!H175,2)</f>
        <v>2.33</v>
      </c>
      <c r="H175" s="757">
        <f>ROUND('Demand Charge'!F175,2)</f>
        <v>1.97</v>
      </c>
      <c r="I175" s="757">
        <f>ROUND('Energy Charge'!H175,2)</f>
        <v>5.39</v>
      </c>
      <c r="J175" s="273">
        <f t="shared" si="4"/>
        <v>28.54</v>
      </c>
    </row>
    <row r="176" spans="1:10" ht="22.5">
      <c r="A176" s="161">
        <f t="shared" si="5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>ROUND('Capital Charge'!H176,2)</f>
        <v>20.57</v>
      </c>
      <c r="F176" s="757">
        <f>ROUND('O&amp;M Charge'!H176,2)</f>
        <v>0.34</v>
      </c>
      <c r="G176" s="757">
        <f>ROUND('Customer Charge'!H176,2)</f>
        <v>2.86</v>
      </c>
      <c r="H176" s="757">
        <f>ROUND('Demand Charge'!F176,2)</f>
        <v>2.42</v>
      </c>
      <c r="I176" s="757">
        <f>ROUND('Energy Charge'!H176,2)</f>
        <v>6.61</v>
      </c>
      <c r="J176" s="273">
        <f t="shared" si="4"/>
        <v>32.799999999999997</v>
      </c>
    </row>
    <row r="177" spans="1:10" ht="22.5">
      <c r="A177" s="161">
        <f t="shared" si="5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>ROUND('Capital Charge'!H177,2)</f>
        <v>23.73</v>
      </c>
      <c r="F177" s="757">
        <f>ROUND('O&amp;M Charge'!H177,2)</f>
        <v>0.34</v>
      </c>
      <c r="G177" s="757">
        <f>ROUND('Customer Charge'!H177,2)</f>
        <v>3.68</v>
      </c>
      <c r="H177" s="757">
        <f>ROUND('Demand Charge'!F177,2)</f>
        <v>3.11</v>
      </c>
      <c r="I177" s="757">
        <f>ROUND('Energy Charge'!H177,2)</f>
        <v>8.5</v>
      </c>
      <c r="J177" s="273">
        <f t="shared" si="4"/>
        <v>39.36</v>
      </c>
    </row>
    <row r="178" spans="1:10" ht="22.5">
      <c r="A178" s="161">
        <f t="shared" si="5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>ROUND('Capital Charge'!H178,2)</f>
        <v>26.9</v>
      </c>
      <c r="F178" s="757">
        <f>ROUND('O&amp;M Charge'!H178,2)</f>
        <v>0.34</v>
      </c>
      <c r="G178" s="757">
        <f>ROUND('Customer Charge'!H178,2)</f>
        <v>4.49</v>
      </c>
      <c r="H178" s="757">
        <f>ROUND('Demand Charge'!F178,2)</f>
        <v>3.8</v>
      </c>
      <c r="I178" s="757">
        <f>ROUND('Energy Charge'!H178,2)</f>
        <v>10.39</v>
      </c>
      <c r="J178" s="273">
        <f t="shared" si="4"/>
        <v>45.919999999999995</v>
      </c>
    </row>
    <row r="179" spans="1:10" ht="22.5">
      <c r="A179" s="161">
        <f t="shared" si="5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>ROUND('Capital Charge'!H179,2)</f>
        <v>30.06</v>
      </c>
      <c r="F179" s="757">
        <f>ROUND('O&amp;M Charge'!H179,2)</f>
        <v>0.34</v>
      </c>
      <c r="G179" s="757">
        <f>ROUND('Customer Charge'!H179,2)</f>
        <v>5.31</v>
      </c>
      <c r="H179" s="757">
        <f>ROUND('Demand Charge'!F179,2)</f>
        <v>4.49</v>
      </c>
      <c r="I179" s="757">
        <f>ROUND('Energy Charge'!H179,2)</f>
        <v>12.28</v>
      </c>
      <c r="J179" s="273">
        <f t="shared" si="4"/>
        <v>52.480000000000004</v>
      </c>
    </row>
    <row r="180" spans="1:10" ht="22.5">
      <c r="A180" s="161">
        <f t="shared" si="5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>ROUND('Capital Charge'!H180,2)</f>
        <v>33.22</v>
      </c>
      <c r="F180" s="757">
        <f>ROUND('O&amp;M Charge'!H180,2)</f>
        <v>0.34</v>
      </c>
      <c r="G180" s="757">
        <f>ROUND('Customer Charge'!H180,2)</f>
        <v>6.13</v>
      </c>
      <c r="H180" s="757">
        <f>ROUND('Demand Charge'!F180,2)</f>
        <v>5.18</v>
      </c>
      <c r="I180" s="757">
        <f>ROUND('Energy Charge'!H180,2)</f>
        <v>14.17</v>
      </c>
      <c r="J180" s="273">
        <f t="shared" si="4"/>
        <v>59.040000000000006</v>
      </c>
    </row>
    <row r="181" spans="1:10" ht="22.5">
      <c r="A181" s="161">
        <f t="shared" si="5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>ROUND('Capital Charge'!H181,2)</f>
        <v>36.39</v>
      </c>
      <c r="F181" s="757">
        <f>ROUND('O&amp;M Charge'!H181,2)</f>
        <v>0.34</v>
      </c>
      <c r="G181" s="757">
        <f>ROUND('Customer Charge'!H181,2)</f>
        <v>6.95</v>
      </c>
      <c r="H181" s="757">
        <f>ROUND('Demand Charge'!F181,2)</f>
        <v>5.87</v>
      </c>
      <c r="I181" s="757">
        <f>ROUND('Energy Charge'!H181,2)</f>
        <v>16.059999999999999</v>
      </c>
      <c r="J181" s="273">
        <f t="shared" si="4"/>
        <v>65.61</v>
      </c>
    </row>
    <row r="182" spans="1:10">
      <c r="A182" s="161">
        <f t="shared" si="5"/>
        <v>174</v>
      </c>
      <c r="B182" s="949"/>
      <c r="C182" s="950"/>
      <c r="D182" s="367"/>
      <c r="E182" s="951"/>
      <c r="F182" s="757"/>
      <c r="G182" s="757"/>
      <c r="H182" s="757"/>
      <c r="I182" s="757"/>
      <c r="J182" s="273"/>
    </row>
    <row r="183" spans="1:10">
      <c r="A183" s="161">
        <f t="shared" si="5"/>
        <v>175</v>
      </c>
      <c r="B183" s="949" t="str">
        <f>'WP7 Condensed Sch. Level Costs'!A174</f>
        <v>Sch 57</v>
      </c>
      <c r="C183" s="950"/>
      <c r="D183" s="367"/>
      <c r="E183" s="951"/>
      <c r="F183" s="757"/>
      <c r="G183" s="757"/>
      <c r="H183" s="757"/>
      <c r="I183" s="757"/>
      <c r="J183" s="273"/>
    </row>
    <row r="184" spans="1:10">
      <c r="A184" s="161">
        <f t="shared" si="5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>ROUND('Capital Charge'!H184,2)</f>
        <v>0</v>
      </c>
      <c r="F184" s="757">
        <f>ROUND('O&amp;M Charge'!H184,2)</f>
        <v>0</v>
      </c>
      <c r="G184" s="757">
        <f>ROUND('Customer Charge'!H184,2)</f>
        <v>1581.07</v>
      </c>
      <c r="H184" s="757">
        <f>ROUND('Demand Charge'!F184,2)</f>
        <v>7036.27</v>
      </c>
      <c r="I184" s="757">
        <f>ROUND('Energy Charge'!H184,2)</f>
        <v>42989.88</v>
      </c>
      <c r="J184" s="273">
        <f>SUM(E184:I184)</f>
        <v>51607.22</v>
      </c>
    </row>
    <row r="185" spans="1:10">
      <c r="A185" s="161">
        <f t="shared" si="5"/>
        <v>177</v>
      </c>
      <c r="B185" s="949"/>
      <c r="C185" s="950"/>
      <c r="D185" s="367"/>
      <c r="E185" s="951"/>
      <c r="F185" s="757"/>
      <c r="G185" s="757"/>
      <c r="H185" s="757"/>
      <c r="I185" s="757"/>
      <c r="J185" s="273"/>
    </row>
    <row r="186" spans="1:10">
      <c r="A186" s="161">
        <f t="shared" si="5"/>
        <v>178</v>
      </c>
      <c r="B186" s="949" t="str">
        <f>'WP7 Condensed Sch. Level Costs'!A176</f>
        <v>Pole Rental Rates</v>
      </c>
      <c r="C186" s="950"/>
      <c r="D186" s="367"/>
      <c r="E186" s="951"/>
      <c r="F186" s="757"/>
      <c r="G186" s="757"/>
      <c r="H186" s="757"/>
      <c r="I186" s="757"/>
      <c r="J186" s="273"/>
    </row>
    <row r="187" spans="1:10">
      <c r="A187" s="161">
        <f t="shared" si="5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>ROUND('Capital Charge'!H187,2)</f>
        <v>5</v>
      </c>
      <c r="F187" s="757">
        <f>ROUND('O&amp;M Charge'!H187,2)</f>
        <v>1.69</v>
      </c>
      <c r="G187" s="757">
        <f>ROUND('Customer Charge'!H187,2)</f>
        <v>0</v>
      </c>
      <c r="H187" s="757">
        <f>ROUND('Demand Charge'!F187,2)</f>
        <v>0</v>
      </c>
      <c r="I187" s="757">
        <f>ROUND('Energy Charge'!H187,2)</f>
        <v>0</v>
      </c>
      <c r="J187" s="273">
        <f>SUM(E187:I187)</f>
        <v>6.6899999999999995</v>
      </c>
    </row>
    <row r="188" spans="1:10">
      <c r="A188" s="161">
        <f t="shared" si="5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>ROUND('Capital Charge'!H188,2)</f>
        <v>9.99</v>
      </c>
      <c r="F188" s="757">
        <f>ROUND('O&amp;M Charge'!H188,2)</f>
        <v>1.69</v>
      </c>
      <c r="G188" s="757">
        <f>ROUND('Customer Charge'!H188,2)</f>
        <v>0</v>
      </c>
      <c r="H188" s="757">
        <f>ROUND('Demand Charge'!F188,2)</f>
        <v>0</v>
      </c>
      <c r="I188" s="757">
        <f>ROUND('Energy Charge'!H188,2)</f>
        <v>0</v>
      </c>
      <c r="J188" s="273">
        <f t="shared" si="4"/>
        <v>11.68</v>
      </c>
    </row>
    <row r="189" spans="1:10">
      <c r="A189" s="161">
        <f t="shared" si="5"/>
        <v>181</v>
      </c>
      <c r="B189" s="949"/>
      <c r="C189" s="950"/>
      <c r="D189" s="367"/>
      <c r="E189" s="951"/>
      <c r="F189" s="757"/>
      <c r="G189" s="757"/>
      <c r="H189" s="757"/>
      <c r="I189" s="757"/>
      <c r="J189" s="273"/>
    </row>
    <row r="190" spans="1:10">
      <c r="A190" s="161">
        <f t="shared" si="5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>ROUND('Capital Charge'!H190,2)</f>
        <v>9.99</v>
      </c>
      <c r="F190" s="757">
        <f>ROUND('O&amp;M Charge'!H190,2)</f>
        <v>1.69</v>
      </c>
      <c r="G190" s="757">
        <f>ROUND('Customer Charge'!H190,2)</f>
        <v>0</v>
      </c>
      <c r="H190" s="757">
        <f>ROUND('Demand Charge'!F190,2)</f>
        <v>0</v>
      </c>
      <c r="I190" s="757">
        <f>ROUND('Energy Charge'!H190,2)</f>
        <v>0</v>
      </c>
      <c r="J190" s="273">
        <f t="shared" si="4"/>
        <v>11.68</v>
      </c>
    </row>
    <row r="191" spans="1:10">
      <c r="B191" s="949"/>
      <c r="C191" s="950"/>
      <c r="D191" s="367"/>
      <c r="E191" s="951"/>
      <c r="F191" s="757"/>
      <c r="G191" s="757"/>
      <c r="H191" s="757"/>
      <c r="I191" s="757"/>
      <c r="J191" s="273"/>
    </row>
    <row r="192" spans="1:10">
      <c r="B192" s="949"/>
      <c r="C192" s="950"/>
      <c r="D192" s="367"/>
      <c r="E192" s="951"/>
      <c r="F192" s="757"/>
      <c r="G192" s="757"/>
      <c r="H192" s="757"/>
      <c r="I192" s="757"/>
      <c r="J192" s="273"/>
    </row>
    <row r="193" spans="2:10">
      <c r="B193" s="949"/>
      <c r="C193" s="950"/>
      <c r="D193" s="367"/>
      <c r="E193" s="951"/>
      <c r="F193" s="757"/>
      <c r="G193" s="757"/>
      <c r="H193" s="757"/>
      <c r="I193" s="757"/>
      <c r="J193" s="273"/>
    </row>
    <row r="194" spans="2:10">
      <c r="B194" s="949"/>
      <c r="C194" s="950"/>
      <c r="D194" s="367"/>
      <c r="E194" s="951"/>
      <c r="F194" s="757"/>
      <c r="G194" s="757"/>
      <c r="H194" s="757"/>
      <c r="I194" s="757"/>
      <c r="J194" s="273"/>
    </row>
    <row r="195" spans="2:10">
      <c r="B195" s="949"/>
      <c r="C195" s="950"/>
      <c r="D195" s="367"/>
      <c r="E195" s="951"/>
      <c r="F195" s="757"/>
      <c r="G195" s="757"/>
      <c r="H195" s="757"/>
      <c r="I195" s="757"/>
      <c r="J195" s="273"/>
    </row>
    <row r="196" spans="2:10">
      <c r="B196" s="949"/>
      <c r="C196" s="950"/>
      <c r="D196" s="367"/>
      <c r="E196" s="951"/>
      <c r="F196" s="757"/>
      <c r="G196" s="757"/>
      <c r="H196" s="757"/>
      <c r="I196" s="757"/>
      <c r="J196" s="273"/>
    </row>
    <row r="197" spans="2:10">
      <c r="B197" s="949"/>
      <c r="C197" s="950"/>
      <c r="D197" s="367"/>
      <c r="E197" s="951"/>
      <c r="F197" s="757"/>
      <c r="G197" s="757"/>
      <c r="H197" s="757"/>
      <c r="I197" s="757"/>
      <c r="J197" s="273"/>
    </row>
    <row r="198" spans="2:10">
      <c r="B198" s="949"/>
      <c r="C198" s="950"/>
      <c r="D198" s="367"/>
      <c r="E198" s="951"/>
      <c r="F198" s="757"/>
      <c r="G198" s="757"/>
      <c r="H198" s="757"/>
      <c r="I198" s="757"/>
      <c r="J198" s="273"/>
    </row>
    <row r="199" spans="2:10">
      <c r="B199" s="949"/>
      <c r="C199" s="950"/>
      <c r="D199" s="367"/>
      <c r="E199" s="951"/>
      <c r="F199" s="757"/>
      <c r="G199" s="757"/>
      <c r="H199" s="757"/>
      <c r="I199" s="757"/>
      <c r="J199" s="273"/>
    </row>
    <row r="200" spans="2:10">
      <c r="E200" s="70"/>
    </row>
    <row r="201" spans="2:10">
      <c r="B201" s="98"/>
    </row>
    <row r="203" spans="2:10">
      <c r="B203" s="98"/>
    </row>
    <row r="204" spans="2:10">
      <c r="B204" s="98"/>
    </row>
  </sheetData>
  <mergeCells count="5">
    <mergeCell ref="A1:J1"/>
    <mergeCell ref="B5:J5"/>
    <mergeCell ref="A2:J2"/>
    <mergeCell ref="A3:J3"/>
    <mergeCell ref="A4:J4"/>
  </mergeCells>
  <pageMargins left="0.7" right="0.7" top="0.75" bottom="0.75" header="0.3" footer="0.3"/>
  <pageSetup scale="60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188"/>
  <sheetViews>
    <sheetView workbookViewId="0">
      <pane ySplit="6" topLeftCell="A8" activePane="bottomLeft" state="frozen"/>
      <selection activeCell="G43" sqref="G43"/>
      <selection pane="bottomLeft" activeCell="G8" sqref="G8"/>
    </sheetView>
  </sheetViews>
  <sheetFormatPr defaultColWidth="8.85546875" defaultRowHeight="11.25"/>
  <cols>
    <col min="1" max="1" width="6.140625" style="341" bestFit="1" customWidth="1"/>
    <col min="2" max="2" width="8" style="67" customWidth="1"/>
    <col min="3" max="3" width="28.28515625" style="67" bestFit="1" customWidth="1"/>
    <col min="4" max="4" width="23.42578125" style="67" bestFit="1" customWidth="1"/>
    <col min="5" max="5" width="6.85546875" style="67" customWidth="1"/>
    <col min="6" max="6" width="8.85546875" style="253"/>
    <col min="7" max="7" width="8.85546875" style="253" bestFit="1" customWidth="1"/>
    <col min="8" max="8" width="8.85546875" style="253"/>
    <col min="9" max="16384" width="8.85546875" style="67"/>
  </cols>
  <sheetData>
    <row r="1" spans="1:8">
      <c r="A1" s="1118" t="str">
        <f>'JAP-5 Summary (Base Revenue)'!A1:G1</f>
        <v>Puget Sound Energy</v>
      </c>
      <c r="B1" s="1118"/>
      <c r="C1" s="1118"/>
      <c r="D1" s="1118"/>
      <c r="E1" s="1118"/>
      <c r="F1" s="1118"/>
      <c r="G1" s="1118"/>
      <c r="H1" s="1118"/>
    </row>
    <row r="2" spans="1:8">
      <c r="A2" s="1118" t="s">
        <v>826</v>
      </c>
      <c r="B2" s="1118"/>
      <c r="C2" s="1118"/>
      <c r="D2" s="1118"/>
      <c r="E2" s="1118"/>
      <c r="F2" s="1118"/>
      <c r="G2" s="1118"/>
      <c r="H2" s="1118"/>
    </row>
    <row r="3" spans="1:8">
      <c r="A3" s="1119" t="str">
        <f>'JAP-5 Summary (Base Revenue)'!A4:G4</f>
        <v>2019 Greneral Rate Case (GRC)</v>
      </c>
      <c r="B3" s="1119"/>
      <c r="C3" s="1119"/>
      <c r="D3" s="1119"/>
      <c r="E3" s="1119"/>
      <c r="F3" s="1119"/>
      <c r="G3" s="1119"/>
      <c r="H3" s="1119"/>
    </row>
    <row r="4" spans="1:8">
      <c r="A4" s="1119" t="str">
        <f>'JAP-5 Summary (Base Revenue)'!A5:G5</f>
        <v>Test Year Ending December 31, 2018</v>
      </c>
      <c r="B4" s="1119"/>
      <c r="C4" s="1119"/>
      <c r="D4" s="1119"/>
      <c r="E4" s="1119"/>
      <c r="F4" s="1119"/>
      <c r="G4" s="1119"/>
      <c r="H4" s="1119"/>
    </row>
    <row r="6" spans="1:8" ht="45">
      <c r="A6" s="443" t="s">
        <v>1</v>
      </c>
      <c r="B6" s="443" t="s">
        <v>833</v>
      </c>
      <c r="C6" s="443" t="s">
        <v>123</v>
      </c>
      <c r="D6" s="443" t="s">
        <v>297</v>
      </c>
      <c r="E6" s="443" t="s">
        <v>830</v>
      </c>
      <c r="F6" s="446" t="s">
        <v>828</v>
      </c>
      <c r="G6" s="446" t="s">
        <v>832</v>
      </c>
      <c r="H6" s="446" t="s">
        <v>827</v>
      </c>
    </row>
    <row r="7" spans="1:8">
      <c r="D7" s="116"/>
      <c r="E7" s="116" t="s">
        <v>299</v>
      </c>
      <c r="F7" s="457" t="s">
        <v>547</v>
      </c>
      <c r="G7" s="457" t="s">
        <v>300</v>
      </c>
      <c r="H7" s="457" t="s">
        <v>829</v>
      </c>
    </row>
    <row r="8" spans="1:8">
      <c r="A8" s="341">
        <v>1</v>
      </c>
      <c r="B8" s="1058">
        <f>'WP2 Current Lighting Rates'!B11</f>
        <v>50</v>
      </c>
      <c r="C8" s="1058" t="str">
        <f>'WP2 Current Lighting Rates'!C11</f>
        <v>Compact Fluorescent - Energy Only</v>
      </c>
      <c r="D8" s="1058" t="str">
        <f>'WP2 Current Lighting Rates'!D11</f>
        <v>22 Watts</v>
      </c>
      <c r="E8" s="1063">
        <v>43221</v>
      </c>
      <c r="F8" s="1059">
        <f>'WP2 Current Lighting Rates'!E11</f>
        <v>0.68</v>
      </c>
      <c r="G8" s="261">
        <f>'Schedule 50E'!H11</f>
        <v>0.74</v>
      </c>
      <c r="H8" s="253">
        <f>G8-F8</f>
        <v>5.9999999999999942E-2</v>
      </c>
    </row>
    <row r="9" spans="1:8">
      <c r="A9" s="341">
        <f>A8+1</f>
        <v>2</v>
      </c>
      <c r="B9" s="1058"/>
      <c r="C9" s="1058"/>
      <c r="D9" s="1058"/>
      <c r="E9" s="1058"/>
      <c r="F9" s="1059"/>
      <c r="G9" s="261"/>
    </row>
    <row r="10" spans="1:8">
      <c r="A10" s="341">
        <f t="shared" ref="A10:A73" si="0">A9+1</f>
        <v>3</v>
      </c>
      <c r="B10" s="1058">
        <f>'WP2 Current Lighting Rates'!B13</f>
        <v>50</v>
      </c>
      <c r="C10" s="1058" t="str">
        <f>'WP2 Current Lighting Rates'!C13</f>
        <v>Mercury Vapor Street Lighting</v>
      </c>
      <c r="D10" s="1058" t="str">
        <f>'WP2 Current Lighting Rates'!D13</f>
        <v>100 Watts</v>
      </c>
      <c r="E10" s="1063">
        <v>43221</v>
      </c>
      <c r="F10" s="1059">
        <f>'WP2 Current Lighting Rates'!E13</f>
        <v>5.19</v>
      </c>
      <c r="G10" s="261">
        <f>'Schedule 50E'!H14</f>
        <v>5.07</v>
      </c>
      <c r="H10" s="253">
        <f>G10-F10</f>
        <v>-0.12000000000000011</v>
      </c>
    </row>
    <row r="11" spans="1:8">
      <c r="A11" s="341">
        <f t="shared" si="0"/>
        <v>4</v>
      </c>
      <c r="B11" s="1058">
        <f>'WP2 Current Lighting Rates'!B14</f>
        <v>50</v>
      </c>
      <c r="C11" s="1058" t="str">
        <f>'WP2 Current Lighting Rates'!C14</f>
        <v>Mercury Vapor Street Lighting</v>
      </c>
      <c r="D11" s="1058" t="str">
        <f>'WP2 Current Lighting Rates'!D14</f>
        <v>175 Watts</v>
      </c>
      <c r="E11" s="1063">
        <v>43221</v>
      </c>
      <c r="F11" s="1059">
        <f>'WP2 Current Lighting Rates'!E14</f>
        <v>7.5</v>
      </c>
      <c r="G11" s="261">
        <f>'Schedule 50E'!H15</f>
        <v>7.61</v>
      </c>
      <c r="H11" s="253">
        <f>G11-F11</f>
        <v>0.11000000000000032</v>
      </c>
    </row>
    <row r="12" spans="1:8">
      <c r="A12" s="341">
        <f t="shared" si="0"/>
        <v>5</v>
      </c>
      <c r="B12" s="1058">
        <f>'WP2 Current Lighting Rates'!B15</f>
        <v>50</v>
      </c>
      <c r="C12" s="1058" t="str">
        <f>'WP2 Current Lighting Rates'!C15</f>
        <v>Mercury Vapor Street Lighting</v>
      </c>
      <c r="D12" s="1058" t="str">
        <f>'WP2 Current Lighting Rates'!D15</f>
        <v>400 Watts</v>
      </c>
      <c r="E12" s="1063">
        <v>43221</v>
      </c>
      <c r="F12" s="1059">
        <f>'WP2 Current Lighting Rates'!E15</f>
        <v>14.45</v>
      </c>
      <c r="G12" s="261">
        <f>'Schedule 50E'!H16</f>
        <v>15.21</v>
      </c>
      <c r="H12" s="253">
        <f>G12-F12</f>
        <v>0.76000000000000156</v>
      </c>
    </row>
    <row r="13" spans="1:8">
      <c r="A13" s="341">
        <f t="shared" si="0"/>
        <v>6</v>
      </c>
      <c r="B13" s="1058"/>
      <c r="C13" s="1058"/>
      <c r="D13" s="1058"/>
      <c r="E13" s="1058"/>
      <c r="F13" s="1059"/>
      <c r="G13" s="261"/>
    </row>
    <row r="14" spans="1:8">
      <c r="A14" s="341">
        <f t="shared" si="0"/>
        <v>7</v>
      </c>
      <c r="B14" s="1058"/>
      <c r="C14" s="1058"/>
      <c r="D14" s="1058"/>
      <c r="E14" s="1058"/>
      <c r="F14" s="1059"/>
      <c r="G14" s="261"/>
    </row>
    <row r="15" spans="1:8">
      <c r="A15" s="341">
        <f t="shared" si="0"/>
        <v>8</v>
      </c>
      <c r="B15" s="1058">
        <f>'WP2 Current Lighting Rates'!B18</f>
        <v>50</v>
      </c>
      <c r="C15" s="1058" t="str">
        <f>'WP2 Current Lighting Rates'!C18</f>
        <v>Mercury Vapor Lighting - Energy Only</v>
      </c>
      <c r="D15" s="1058" t="str">
        <f>'WP2 Current Lighting Rates'!D18</f>
        <v>100 Watts</v>
      </c>
      <c r="E15" s="1063">
        <v>43221</v>
      </c>
      <c r="F15" s="1059">
        <f>'WP2 Current Lighting Rates'!E18</f>
        <v>3.09</v>
      </c>
      <c r="G15" s="261">
        <f>'Schedule 50E'!H19</f>
        <v>3.38</v>
      </c>
      <c r="H15" s="253">
        <f>G15-F15</f>
        <v>0.29000000000000004</v>
      </c>
    </row>
    <row r="16" spans="1:8">
      <c r="A16" s="341">
        <f t="shared" si="0"/>
        <v>9</v>
      </c>
      <c r="B16" s="1058">
        <f>'WP2 Current Lighting Rates'!B19</f>
        <v>50</v>
      </c>
      <c r="C16" s="1058" t="str">
        <f>'WP2 Current Lighting Rates'!C19</f>
        <v>Mercury Vapor Lighting - Energy Only</v>
      </c>
      <c r="D16" s="1058" t="str">
        <f>'WP2 Current Lighting Rates'!D19</f>
        <v>175 Watts</v>
      </c>
      <c r="E16" s="1063">
        <v>43221</v>
      </c>
      <c r="F16" s="1059">
        <f>'WP2 Current Lighting Rates'!E19</f>
        <v>5.4</v>
      </c>
      <c r="G16" s="261">
        <f>'Schedule 50E'!H20</f>
        <v>5.92</v>
      </c>
      <c r="H16" s="253">
        <f>G16-F16</f>
        <v>0.51999999999999957</v>
      </c>
    </row>
    <row r="17" spans="1:8">
      <c r="A17" s="341">
        <f t="shared" si="0"/>
        <v>10</v>
      </c>
      <c r="B17" s="1058">
        <f>'WP2 Current Lighting Rates'!B20</f>
        <v>50</v>
      </c>
      <c r="C17" s="1058" t="str">
        <f>'WP2 Current Lighting Rates'!C20</f>
        <v>Mercury Vapor Lighting - Energy Only</v>
      </c>
      <c r="D17" s="1058" t="str">
        <f>'WP2 Current Lighting Rates'!D20</f>
        <v>400 Watts</v>
      </c>
      <c r="E17" s="1063">
        <v>43221</v>
      </c>
      <c r="F17" s="1064">
        <f>'WP2 Current Lighting Rates'!E20</f>
        <v>12.35</v>
      </c>
      <c r="G17" s="263">
        <f>'Schedule 50E'!H21</f>
        <v>13.53</v>
      </c>
      <c r="H17" s="423">
        <f>G17-F17</f>
        <v>1.1799999999999997</v>
      </c>
    </row>
    <row r="18" spans="1:8">
      <c r="A18" s="341">
        <f t="shared" si="0"/>
        <v>11</v>
      </c>
      <c r="B18" s="1058">
        <f>'WP2 Current Lighting Rates'!B21</f>
        <v>50</v>
      </c>
      <c r="C18" s="1058" t="str">
        <f>'WP2 Current Lighting Rates'!C21</f>
        <v>Mercury Vapor Lighting - Energy Only</v>
      </c>
      <c r="D18" s="1058" t="str">
        <f>'WP2 Current Lighting Rates'!D21</f>
        <v>700 Watts</v>
      </c>
      <c r="E18" s="1063">
        <v>43221</v>
      </c>
      <c r="F18" s="1064">
        <f>'WP2 Current Lighting Rates'!E21</f>
        <v>21.61</v>
      </c>
      <c r="G18" s="263">
        <f>'Schedule 50E'!H22</f>
        <v>23.67</v>
      </c>
      <c r="H18" s="423">
        <f>G18-F18</f>
        <v>2.0600000000000023</v>
      </c>
    </row>
    <row r="19" spans="1:8">
      <c r="A19" s="341">
        <f t="shared" si="0"/>
        <v>12</v>
      </c>
      <c r="B19" s="1058"/>
      <c r="C19" s="1058"/>
      <c r="D19" s="1058"/>
      <c r="E19" s="1058"/>
      <c r="F19" s="1059"/>
      <c r="G19" s="261"/>
    </row>
    <row r="20" spans="1:8">
      <c r="A20" s="341">
        <f t="shared" si="0"/>
        <v>13</v>
      </c>
      <c r="B20" s="1058">
        <f>'WP2 Current Lighting Rates'!B23</f>
        <v>51</v>
      </c>
      <c r="C20" s="1058" t="str">
        <f>'WP2 Current Lighting Rates'!C23</f>
        <v>Company Owned LED Facilities Charge</v>
      </c>
      <c r="D20" s="1058" t="str">
        <f>'WP2 Current Lighting Rates'!D23</f>
        <v>Option A O&amp;M Rate</v>
      </c>
      <c r="E20" s="1063">
        <v>43252</v>
      </c>
      <c r="F20" s="1060">
        <f>'WP2 Current Lighting Rates'!E23</f>
        <v>1.328E-2</v>
      </c>
      <c r="G20" s="1062">
        <f>'Sch. 51E&amp;52E Facilities Charge'!F11</f>
        <v>1.485E-2</v>
      </c>
      <c r="H20" s="1061">
        <f>G20-F20</f>
        <v>1.5700000000000002E-3</v>
      </c>
    </row>
    <row r="21" spans="1:8">
      <c r="A21" s="341">
        <f t="shared" si="0"/>
        <v>14</v>
      </c>
      <c r="B21" s="1058">
        <f>'WP2 Current Lighting Rates'!B24</f>
        <v>51</v>
      </c>
      <c r="C21" s="1058" t="str">
        <f>'WP2 Current Lighting Rates'!C24</f>
        <v>Company Owned LED Facilities Charge</v>
      </c>
      <c r="D21" s="1058" t="str">
        <f>'WP2 Current Lighting Rates'!D24</f>
        <v>Option B O&amp;M Rate</v>
      </c>
      <c r="E21" s="1063">
        <v>43252</v>
      </c>
      <c r="F21" s="1060">
        <f>'WP2 Current Lighting Rates'!E24</f>
        <v>7.3999999999999999E-4</v>
      </c>
      <c r="G21" s="1062">
        <f>'Sch. 51E&amp;52E Facilities Charge'!F12</f>
        <v>1.3600000000000001E-3</v>
      </c>
      <c r="H21" s="1061">
        <f>G21-F21</f>
        <v>6.2000000000000011E-4</v>
      </c>
    </row>
    <row r="22" spans="1:8">
      <c r="A22" s="341">
        <f t="shared" si="0"/>
        <v>15</v>
      </c>
      <c r="B22" s="1058"/>
      <c r="C22" s="1058"/>
      <c r="D22" s="1058"/>
      <c r="E22" s="1058"/>
      <c r="F22" s="1059"/>
      <c r="G22" s="261"/>
    </row>
    <row r="23" spans="1:8">
      <c r="A23" s="341">
        <f t="shared" si="0"/>
        <v>16</v>
      </c>
      <c r="B23" s="1058">
        <f>'WP2 Current Lighting Rates'!B26</f>
        <v>51</v>
      </c>
      <c r="C23" s="1058" t="str">
        <f>'WP2 Current Lighting Rates'!C26</f>
        <v>Company Owned LED Lamp Charge</v>
      </c>
      <c r="D23" s="1058" t="str">
        <f>'WP2 Current Lighting Rates'!D26</f>
        <v>30-60 Watts</v>
      </c>
      <c r="E23" s="1063">
        <v>43221</v>
      </c>
      <c r="F23" s="1059">
        <f>'WP2 Current Lighting Rates'!E26</f>
        <v>1.39</v>
      </c>
      <c r="G23" s="261">
        <f>'Schedule 51E'!H11</f>
        <v>1.52</v>
      </c>
      <c r="H23" s="253">
        <f t="shared" ref="H23:H31" si="1">G23-F23</f>
        <v>0.13000000000000012</v>
      </c>
    </row>
    <row r="24" spans="1:8">
      <c r="A24" s="341">
        <f t="shared" si="0"/>
        <v>17</v>
      </c>
      <c r="B24" s="1058">
        <f>'WP2 Current Lighting Rates'!B27</f>
        <v>51</v>
      </c>
      <c r="C24" s="1058" t="str">
        <f>'WP2 Current Lighting Rates'!C27</f>
        <v>Company Owned LED Lamp Charge</v>
      </c>
      <c r="D24" s="1058" t="str">
        <f>'WP2 Current Lighting Rates'!D27</f>
        <v>60.01-90 Watts</v>
      </c>
      <c r="E24" s="1063">
        <v>43221</v>
      </c>
      <c r="F24" s="1059">
        <f>'WP2 Current Lighting Rates'!E27</f>
        <v>2.3199999999999998</v>
      </c>
      <c r="G24" s="261">
        <f>'Schedule 51E'!H12</f>
        <v>2.54</v>
      </c>
      <c r="H24" s="253">
        <f t="shared" si="1"/>
        <v>0.2200000000000002</v>
      </c>
    </row>
    <row r="25" spans="1:8">
      <c r="A25" s="341">
        <f t="shared" si="0"/>
        <v>18</v>
      </c>
      <c r="B25" s="1058">
        <f>'WP2 Current Lighting Rates'!B28</f>
        <v>51</v>
      </c>
      <c r="C25" s="1058" t="str">
        <f>'WP2 Current Lighting Rates'!C28</f>
        <v>Company Owned LED Lamp Charge</v>
      </c>
      <c r="D25" s="1058" t="str">
        <f>'WP2 Current Lighting Rates'!D28</f>
        <v>90.01-120 Watts</v>
      </c>
      <c r="E25" s="1063">
        <v>43221</v>
      </c>
      <c r="F25" s="1059">
        <f>'WP2 Current Lighting Rates'!E28</f>
        <v>3.24</v>
      </c>
      <c r="G25" s="261">
        <f>'Schedule 51E'!H13</f>
        <v>3.55</v>
      </c>
      <c r="H25" s="253">
        <f t="shared" si="1"/>
        <v>0.30999999999999961</v>
      </c>
    </row>
    <row r="26" spans="1:8">
      <c r="A26" s="341">
        <f t="shared" si="0"/>
        <v>19</v>
      </c>
      <c r="B26" s="1058">
        <f>'WP2 Current Lighting Rates'!B29</f>
        <v>51</v>
      </c>
      <c r="C26" s="1058" t="str">
        <f>'WP2 Current Lighting Rates'!C29</f>
        <v>Company Owned LED Lamp Charge</v>
      </c>
      <c r="D26" s="1058" t="str">
        <f>'WP2 Current Lighting Rates'!D29</f>
        <v>120.01-150 Watts</v>
      </c>
      <c r="E26" s="1063">
        <v>43221</v>
      </c>
      <c r="F26" s="1059">
        <f>'WP2 Current Lighting Rates'!E29</f>
        <v>4.17</v>
      </c>
      <c r="G26" s="261">
        <f>'Schedule 51E'!H14</f>
        <v>4.5599999999999996</v>
      </c>
      <c r="H26" s="253">
        <f t="shared" si="1"/>
        <v>0.38999999999999968</v>
      </c>
    </row>
    <row r="27" spans="1:8">
      <c r="A27" s="341">
        <f t="shared" si="0"/>
        <v>20</v>
      </c>
      <c r="B27" s="1058">
        <f>'WP2 Current Lighting Rates'!B30</f>
        <v>51</v>
      </c>
      <c r="C27" s="1058" t="str">
        <f>'WP2 Current Lighting Rates'!C30</f>
        <v>Company Owned LED Lamp Charge</v>
      </c>
      <c r="D27" s="1058" t="str">
        <f>'WP2 Current Lighting Rates'!D30</f>
        <v>150.01-180 Watts</v>
      </c>
      <c r="E27" s="1063">
        <v>43221</v>
      </c>
      <c r="F27" s="1059">
        <f>'WP2 Current Lighting Rates'!E30</f>
        <v>5.09</v>
      </c>
      <c r="G27" s="261">
        <f>'Schedule 51E'!H15</f>
        <v>5.58</v>
      </c>
      <c r="H27" s="253">
        <f t="shared" si="1"/>
        <v>0.49000000000000021</v>
      </c>
    </row>
    <row r="28" spans="1:8">
      <c r="A28" s="341">
        <f t="shared" si="0"/>
        <v>21</v>
      </c>
      <c r="B28" s="1058">
        <f>'WP2 Current Lighting Rates'!B31</f>
        <v>51</v>
      </c>
      <c r="C28" s="1058" t="str">
        <f>'WP2 Current Lighting Rates'!C31</f>
        <v>Company Owned LED Lamp Charge</v>
      </c>
      <c r="D28" s="1058" t="str">
        <f>'WP2 Current Lighting Rates'!D31</f>
        <v>180.01-210 Watts</v>
      </c>
      <c r="E28" s="1063">
        <v>43221</v>
      </c>
      <c r="F28" s="1059">
        <f>'WP2 Current Lighting Rates'!E31</f>
        <v>6.02</v>
      </c>
      <c r="G28" s="261">
        <f>'Schedule 51E'!H16</f>
        <v>6.59</v>
      </c>
      <c r="H28" s="253">
        <f t="shared" si="1"/>
        <v>0.57000000000000028</v>
      </c>
    </row>
    <row r="29" spans="1:8">
      <c r="A29" s="341">
        <f t="shared" si="0"/>
        <v>22</v>
      </c>
      <c r="B29" s="1058">
        <f>'WP2 Current Lighting Rates'!B32</f>
        <v>51</v>
      </c>
      <c r="C29" s="1058" t="str">
        <f>'WP2 Current Lighting Rates'!C32</f>
        <v>Company Owned LED Lamp Charge</v>
      </c>
      <c r="D29" s="1058" t="str">
        <f>'WP2 Current Lighting Rates'!D32</f>
        <v>210.01-240 Watts</v>
      </c>
      <c r="E29" s="1063">
        <v>43221</v>
      </c>
      <c r="F29" s="1064">
        <f>'WP2 Current Lighting Rates'!E32</f>
        <v>6.95</v>
      </c>
      <c r="G29" s="263">
        <f>'Schedule 51E'!H17</f>
        <v>7.61</v>
      </c>
      <c r="H29" s="423">
        <f t="shared" si="1"/>
        <v>0.66000000000000014</v>
      </c>
    </row>
    <row r="30" spans="1:8">
      <c r="A30" s="341">
        <f t="shared" si="0"/>
        <v>23</v>
      </c>
      <c r="B30" s="1058">
        <f>'WP2 Current Lighting Rates'!B33</f>
        <v>51</v>
      </c>
      <c r="C30" s="1058" t="str">
        <f>'WP2 Current Lighting Rates'!C33</f>
        <v>Company Owned LED Lamp Charge</v>
      </c>
      <c r="D30" s="1058" t="str">
        <f>'WP2 Current Lighting Rates'!D33</f>
        <v>240.01-270 Watts</v>
      </c>
      <c r="E30" s="1063">
        <v>43221</v>
      </c>
      <c r="F30" s="1064">
        <f>'WP2 Current Lighting Rates'!E33</f>
        <v>7.87</v>
      </c>
      <c r="G30" s="263">
        <f>'Schedule 51E'!H18</f>
        <v>8.6199999999999992</v>
      </c>
      <c r="H30" s="423">
        <f t="shared" si="1"/>
        <v>0.74999999999999911</v>
      </c>
    </row>
    <row r="31" spans="1:8">
      <c r="A31" s="341">
        <f t="shared" si="0"/>
        <v>24</v>
      </c>
      <c r="B31" s="1058">
        <f>'WP2 Current Lighting Rates'!B34</f>
        <v>51</v>
      </c>
      <c r="C31" s="1058" t="str">
        <f>'WP2 Current Lighting Rates'!C34</f>
        <v>Company Owned LED Lamp Charge</v>
      </c>
      <c r="D31" s="1058" t="str">
        <f>'WP2 Current Lighting Rates'!D34</f>
        <v>270.01-300 Watts</v>
      </c>
      <c r="E31" s="1063">
        <v>43221</v>
      </c>
      <c r="F31" s="1059">
        <f>'WP2 Current Lighting Rates'!E34</f>
        <v>8.8000000000000007</v>
      </c>
      <c r="G31" s="261">
        <f>'Schedule 51E'!H19</f>
        <v>9.64</v>
      </c>
      <c r="H31" s="253">
        <f t="shared" si="1"/>
        <v>0.83999999999999986</v>
      </c>
    </row>
    <row r="32" spans="1:8">
      <c r="A32" s="341">
        <f t="shared" si="0"/>
        <v>25</v>
      </c>
      <c r="B32" s="1058"/>
      <c r="C32" s="1058"/>
      <c r="D32" s="1058"/>
      <c r="E32" s="1058"/>
      <c r="F32" s="1059"/>
      <c r="G32" s="261"/>
    </row>
    <row r="33" spans="1:8">
      <c r="A33" s="341">
        <f t="shared" si="0"/>
        <v>26</v>
      </c>
      <c r="B33" s="1058">
        <f>'WP2 Current Lighting Rates'!B36</f>
        <v>52</v>
      </c>
      <c r="C33" s="1058" t="str">
        <f>'WP2 Current Lighting Rates'!C36</f>
        <v>Custom Sodium Vapor Lighting</v>
      </c>
      <c r="D33" s="1058" t="str">
        <f>'WP2 Current Lighting Rates'!D36</f>
        <v>Option A O&amp;M Rate</v>
      </c>
      <c r="E33" s="1063">
        <v>43252</v>
      </c>
      <c r="F33" s="1060">
        <f>'WP2 Current Lighting Rates'!E36</f>
        <v>1.4930000000000001E-2</v>
      </c>
      <c r="G33" s="1062">
        <f>'Sch. 51E&amp;52E Facilities Charge'!F15</f>
        <v>1.485E-2</v>
      </c>
      <c r="H33" s="1061">
        <f>G33-F33</f>
        <v>-8.000000000000021E-5</v>
      </c>
    </row>
    <row r="34" spans="1:8">
      <c r="A34" s="341">
        <f t="shared" si="0"/>
        <v>27</v>
      </c>
      <c r="B34" s="1058">
        <f>'WP2 Current Lighting Rates'!B37</f>
        <v>52</v>
      </c>
      <c r="C34" s="1058" t="str">
        <f>'WP2 Current Lighting Rates'!C37</f>
        <v>Custom Sodium Vapor Lighting</v>
      </c>
      <c r="D34" s="1058" t="str">
        <f>'WP2 Current Lighting Rates'!D37</f>
        <v>Option B O&amp;M Rate</v>
      </c>
      <c r="E34" s="1063">
        <v>43252</v>
      </c>
      <c r="F34" s="1060">
        <f>'WP2 Current Lighting Rates'!E37</f>
        <v>2.3900000000000002E-3</v>
      </c>
      <c r="G34" s="1062">
        <f>'Sch. 51E&amp;52E Facilities Charge'!F16</f>
        <v>1.3600000000000001E-3</v>
      </c>
      <c r="H34" s="1061">
        <f>G34-F34</f>
        <v>-1.0300000000000001E-3</v>
      </c>
    </row>
    <row r="35" spans="1:8">
      <c r="A35" s="341">
        <f t="shared" si="0"/>
        <v>28</v>
      </c>
      <c r="B35" s="1058"/>
      <c r="C35" s="1058"/>
      <c r="D35" s="1058"/>
      <c r="E35" s="1058"/>
      <c r="F35" s="1059"/>
      <c r="G35" s="261"/>
    </row>
    <row r="36" spans="1:8">
      <c r="A36" s="341">
        <f t="shared" si="0"/>
        <v>29</v>
      </c>
      <c r="B36" s="1058">
        <f>'WP2 Current Lighting Rates'!B39</f>
        <v>52</v>
      </c>
      <c r="C36" s="1058" t="str">
        <f>'WP2 Current Lighting Rates'!C39</f>
        <v>Custom Sodium Vapor Lighting</v>
      </c>
      <c r="D36" s="1058" t="str">
        <f>'WP2 Current Lighting Rates'!D39</f>
        <v>50 Watts</v>
      </c>
      <c r="E36" s="1063">
        <v>43252</v>
      </c>
      <c r="F36" s="1059">
        <f>'WP2 Current Lighting Rates'!E39</f>
        <v>1.54</v>
      </c>
      <c r="G36" s="261">
        <f>'Schedule 52E'!H11</f>
        <v>1.69</v>
      </c>
      <c r="H36" s="253">
        <f t="shared" ref="H36:H43" si="2">G36-F36</f>
        <v>0.14999999999999991</v>
      </c>
    </row>
    <row r="37" spans="1:8">
      <c r="A37" s="341">
        <f t="shared" si="0"/>
        <v>30</v>
      </c>
      <c r="B37" s="1058">
        <f>'WP2 Current Lighting Rates'!B40</f>
        <v>52</v>
      </c>
      <c r="C37" s="1058" t="str">
        <f>'WP2 Current Lighting Rates'!C40</f>
        <v>Custom Sodium Vapor Lighting</v>
      </c>
      <c r="D37" s="1058" t="str">
        <f>'WP2 Current Lighting Rates'!D40</f>
        <v>70 Watts</v>
      </c>
      <c r="E37" s="1063">
        <v>43252</v>
      </c>
      <c r="F37" s="1059">
        <f>'WP2 Current Lighting Rates'!E40</f>
        <v>2.16</v>
      </c>
      <c r="G37" s="261">
        <f>'Schedule 52E'!H12</f>
        <v>2.37</v>
      </c>
      <c r="H37" s="253">
        <f t="shared" si="2"/>
        <v>0.20999999999999996</v>
      </c>
    </row>
    <row r="38" spans="1:8">
      <c r="A38" s="341">
        <f t="shared" si="0"/>
        <v>31</v>
      </c>
      <c r="B38" s="1058">
        <f>'WP2 Current Lighting Rates'!B41</f>
        <v>52</v>
      </c>
      <c r="C38" s="1058" t="str">
        <f>'WP2 Current Lighting Rates'!C41</f>
        <v>Custom Sodium Vapor Lighting</v>
      </c>
      <c r="D38" s="1058" t="str">
        <f>'WP2 Current Lighting Rates'!D41</f>
        <v>100 Watts</v>
      </c>
      <c r="E38" s="1063">
        <v>43252</v>
      </c>
      <c r="F38" s="1059">
        <f>'WP2 Current Lighting Rates'!E41</f>
        <v>3.09</v>
      </c>
      <c r="G38" s="261">
        <f>'Schedule 52E'!H13</f>
        <v>3.38</v>
      </c>
      <c r="H38" s="253">
        <f t="shared" si="2"/>
        <v>0.29000000000000004</v>
      </c>
    </row>
    <row r="39" spans="1:8">
      <c r="A39" s="341">
        <f t="shared" si="0"/>
        <v>32</v>
      </c>
      <c r="B39" s="1058">
        <f>'WP2 Current Lighting Rates'!B42</f>
        <v>52</v>
      </c>
      <c r="C39" s="1058" t="str">
        <f>'WP2 Current Lighting Rates'!C42</f>
        <v>Custom Sodium Vapor Lighting</v>
      </c>
      <c r="D39" s="1058" t="str">
        <f>'WP2 Current Lighting Rates'!D42</f>
        <v>150 Watts</v>
      </c>
      <c r="E39" s="1063">
        <v>43252</v>
      </c>
      <c r="F39" s="1059">
        <f>'WP2 Current Lighting Rates'!E42</f>
        <v>4.63</v>
      </c>
      <c r="G39" s="261">
        <f>'Schedule 52E'!H14</f>
        <v>5.07</v>
      </c>
      <c r="H39" s="253">
        <f t="shared" si="2"/>
        <v>0.44000000000000039</v>
      </c>
    </row>
    <row r="40" spans="1:8">
      <c r="A40" s="341">
        <f t="shared" si="0"/>
        <v>33</v>
      </c>
      <c r="B40" s="1058">
        <f>'WP2 Current Lighting Rates'!B43</f>
        <v>52</v>
      </c>
      <c r="C40" s="1058" t="str">
        <f>'WP2 Current Lighting Rates'!C43</f>
        <v>Custom Sodium Vapor Lighting</v>
      </c>
      <c r="D40" s="1058" t="str">
        <f>'WP2 Current Lighting Rates'!D43</f>
        <v>200 Watts</v>
      </c>
      <c r="E40" s="1063">
        <v>43252</v>
      </c>
      <c r="F40" s="1059">
        <f>'WP2 Current Lighting Rates'!E43</f>
        <v>6.17</v>
      </c>
      <c r="G40" s="261">
        <f>'Schedule 52E'!H15</f>
        <v>6.76</v>
      </c>
      <c r="H40" s="253">
        <f t="shared" si="2"/>
        <v>0.58999999999999986</v>
      </c>
    </row>
    <row r="41" spans="1:8">
      <c r="A41" s="341">
        <f t="shared" si="0"/>
        <v>34</v>
      </c>
      <c r="B41" s="1058">
        <f>'WP2 Current Lighting Rates'!B44</f>
        <v>52</v>
      </c>
      <c r="C41" s="1058" t="str">
        <f>'WP2 Current Lighting Rates'!C44</f>
        <v>Custom Sodium Vapor Lighting</v>
      </c>
      <c r="D41" s="1058" t="str">
        <f>'WP2 Current Lighting Rates'!D44</f>
        <v>250 Watts</v>
      </c>
      <c r="E41" s="1063">
        <v>43252</v>
      </c>
      <c r="F41" s="1059">
        <f>'WP2 Current Lighting Rates'!E44</f>
        <v>7.72</v>
      </c>
      <c r="G41" s="261">
        <f>'Schedule 52E'!H16</f>
        <v>8.4499999999999993</v>
      </c>
      <c r="H41" s="253">
        <f t="shared" si="2"/>
        <v>0.72999999999999954</v>
      </c>
    </row>
    <row r="42" spans="1:8">
      <c r="A42" s="341">
        <f t="shared" si="0"/>
        <v>35</v>
      </c>
      <c r="B42" s="1058">
        <f>'WP2 Current Lighting Rates'!B45</f>
        <v>52</v>
      </c>
      <c r="C42" s="1058" t="str">
        <f>'WP2 Current Lighting Rates'!C45</f>
        <v>Custom Sodium Vapor Lighting</v>
      </c>
      <c r="D42" s="1058" t="str">
        <f>'WP2 Current Lighting Rates'!D45</f>
        <v>310 Watts</v>
      </c>
      <c r="E42" s="1063">
        <v>43252</v>
      </c>
      <c r="F42" s="1059">
        <f>'WP2 Current Lighting Rates'!E45</f>
        <v>9.57</v>
      </c>
      <c r="G42" s="261">
        <f>'Schedule 52E'!H17</f>
        <v>10.48</v>
      </c>
      <c r="H42" s="253">
        <f t="shared" si="2"/>
        <v>0.91000000000000014</v>
      </c>
    </row>
    <row r="43" spans="1:8">
      <c r="A43" s="341">
        <f t="shared" si="0"/>
        <v>36</v>
      </c>
      <c r="B43" s="1058">
        <f>'WP2 Current Lighting Rates'!B46</f>
        <v>52</v>
      </c>
      <c r="C43" s="1058" t="str">
        <f>'WP2 Current Lighting Rates'!C46</f>
        <v>Custom Sodium Vapor Lighting</v>
      </c>
      <c r="D43" s="1058" t="str">
        <f>'WP2 Current Lighting Rates'!D46</f>
        <v>400 Watts</v>
      </c>
      <c r="E43" s="1063">
        <v>43252</v>
      </c>
      <c r="F43" s="1059">
        <f>'WP2 Current Lighting Rates'!E46</f>
        <v>12.35</v>
      </c>
      <c r="G43" s="261">
        <f>'Schedule 52E'!H18</f>
        <v>13.53</v>
      </c>
      <c r="H43" s="253">
        <f t="shared" si="2"/>
        <v>1.1799999999999997</v>
      </c>
    </row>
    <row r="44" spans="1:8">
      <c r="A44" s="341">
        <f t="shared" si="0"/>
        <v>37</v>
      </c>
      <c r="B44" s="1058"/>
      <c r="C44" s="1058"/>
      <c r="D44" s="1058"/>
      <c r="E44" s="1058"/>
      <c r="F44" s="1059"/>
      <c r="G44" s="261"/>
    </row>
    <row r="45" spans="1:8">
      <c r="A45" s="341">
        <f t="shared" si="0"/>
        <v>38</v>
      </c>
      <c r="B45" s="1058">
        <f>'WP2 Current Lighting Rates'!B48</f>
        <v>52</v>
      </c>
      <c r="C45" s="1058" t="str">
        <f>'WP2 Current Lighting Rates'!C48</f>
        <v>Custom Metal Halide Lighting</v>
      </c>
      <c r="D45" s="1058" t="str">
        <f>'WP2 Current Lighting Rates'!D48</f>
        <v>70 Watts</v>
      </c>
      <c r="E45" s="1063">
        <v>43252</v>
      </c>
      <c r="F45" s="1059">
        <f>'WP2 Current Lighting Rates'!E48</f>
        <v>2.16</v>
      </c>
      <c r="G45" s="261">
        <f>'Schedule 52E'!H21</f>
        <v>2.37</v>
      </c>
      <c r="H45" s="253">
        <f t="shared" ref="H45:H51" si="3">G45-F45</f>
        <v>0.20999999999999996</v>
      </c>
    </row>
    <row r="46" spans="1:8">
      <c r="A46" s="341">
        <f t="shared" si="0"/>
        <v>39</v>
      </c>
      <c r="B46" s="1058">
        <f>'WP2 Current Lighting Rates'!B49</f>
        <v>52</v>
      </c>
      <c r="C46" s="1058" t="str">
        <f>'WP2 Current Lighting Rates'!C49</f>
        <v>Custom Metal Halide Lighting</v>
      </c>
      <c r="D46" s="1058" t="str">
        <f>'WP2 Current Lighting Rates'!D49</f>
        <v>100 Watts</v>
      </c>
      <c r="E46" s="1063">
        <v>43252</v>
      </c>
      <c r="F46" s="1059">
        <f>'WP2 Current Lighting Rates'!E49</f>
        <v>3.09</v>
      </c>
      <c r="G46" s="261">
        <f>'Schedule 52E'!H22</f>
        <v>3.38</v>
      </c>
      <c r="H46" s="253">
        <f t="shared" si="3"/>
        <v>0.29000000000000004</v>
      </c>
    </row>
    <row r="47" spans="1:8">
      <c r="A47" s="341">
        <f t="shared" si="0"/>
        <v>40</v>
      </c>
      <c r="B47" s="1058">
        <f>'WP2 Current Lighting Rates'!B50</f>
        <v>52</v>
      </c>
      <c r="C47" s="1058" t="str">
        <f>'WP2 Current Lighting Rates'!C50</f>
        <v>Custom Metal Halide Lighting</v>
      </c>
      <c r="D47" s="1058" t="str">
        <f>'WP2 Current Lighting Rates'!D50</f>
        <v>150 Watts</v>
      </c>
      <c r="E47" s="1063">
        <v>43252</v>
      </c>
      <c r="F47" s="1059">
        <f>'WP2 Current Lighting Rates'!E50</f>
        <v>4.63</v>
      </c>
      <c r="G47" s="261">
        <f>'Schedule 52E'!H23</f>
        <v>5.07</v>
      </c>
      <c r="H47" s="253">
        <f t="shared" si="3"/>
        <v>0.44000000000000039</v>
      </c>
    </row>
    <row r="48" spans="1:8">
      <c r="A48" s="341">
        <f t="shared" si="0"/>
        <v>41</v>
      </c>
      <c r="B48" s="1058">
        <f>'WP2 Current Lighting Rates'!B51</f>
        <v>52</v>
      </c>
      <c r="C48" s="1058" t="str">
        <f>'WP2 Current Lighting Rates'!C51</f>
        <v>Custom Metal Halide Lighting</v>
      </c>
      <c r="D48" s="1058" t="str">
        <f>'WP2 Current Lighting Rates'!D51</f>
        <v>175 Watts</v>
      </c>
      <c r="E48" s="1063">
        <v>43252</v>
      </c>
      <c r="F48" s="1059">
        <f>'WP2 Current Lighting Rates'!E51</f>
        <v>5.4</v>
      </c>
      <c r="G48" s="261">
        <f>'Schedule 52E'!H24</f>
        <v>5.92</v>
      </c>
      <c r="H48" s="253">
        <f t="shared" si="3"/>
        <v>0.51999999999999957</v>
      </c>
    </row>
    <row r="49" spans="1:8">
      <c r="A49" s="341">
        <f t="shared" si="0"/>
        <v>42</v>
      </c>
      <c r="B49" s="1058">
        <f>'WP2 Current Lighting Rates'!B52</f>
        <v>52</v>
      </c>
      <c r="C49" s="1058" t="str">
        <f>'WP2 Current Lighting Rates'!C52</f>
        <v>Custom Metal Halide Lighting</v>
      </c>
      <c r="D49" s="1058" t="str">
        <f>'WP2 Current Lighting Rates'!D52</f>
        <v>250 Watts</v>
      </c>
      <c r="E49" s="1063">
        <v>43252</v>
      </c>
      <c r="F49" s="1059">
        <f>'WP2 Current Lighting Rates'!E52</f>
        <v>7.72</v>
      </c>
      <c r="G49" s="261">
        <f>'Schedule 52E'!H25</f>
        <v>8.4499999999999993</v>
      </c>
      <c r="H49" s="253">
        <f t="shared" si="3"/>
        <v>0.72999999999999954</v>
      </c>
    </row>
    <row r="50" spans="1:8">
      <c r="A50" s="341">
        <f t="shared" si="0"/>
        <v>43</v>
      </c>
      <c r="B50" s="1058">
        <f>'WP2 Current Lighting Rates'!B53</f>
        <v>52</v>
      </c>
      <c r="C50" s="1058" t="str">
        <f>'WP2 Current Lighting Rates'!C53</f>
        <v>Custom Metal Halide Lighting</v>
      </c>
      <c r="D50" s="1058" t="str">
        <f>'WP2 Current Lighting Rates'!D53</f>
        <v>400 Watts</v>
      </c>
      <c r="E50" s="1063">
        <v>43252</v>
      </c>
      <c r="F50" s="1059">
        <f>'WP2 Current Lighting Rates'!E53</f>
        <v>12.35</v>
      </c>
      <c r="G50" s="261">
        <f>'Schedule 52E'!H26</f>
        <v>13.53</v>
      </c>
      <c r="H50" s="253">
        <f t="shared" si="3"/>
        <v>1.1799999999999997</v>
      </c>
    </row>
    <row r="51" spans="1:8">
      <c r="A51" s="341">
        <f t="shared" si="0"/>
        <v>44</v>
      </c>
      <c r="B51" s="1058">
        <f>'WP2 Current Lighting Rates'!B54</f>
        <v>52</v>
      </c>
      <c r="C51" s="1058" t="str">
        <f>'WP2 Current Lighting Rates'!C54</f>
        <v>Custom Metal Halide Lighting</v>
      </c>
      <c r="D51" s="1058" t="str">
        <f>'WP2 Current Lighting Rates'!D54</f>
        <v>1000 Watts</v>
      </c>
      <c r="E51" s="1063">
        <v>43252</v>
      </c>
      <c r="F51" s="1059">
        <f>'WP2 Current Lighting Rates'!E54</f>
        <v>30.87</v>
      </c>
      <c r="G51" s="261">
        <f>'Schedule 52E'!H27</f>
        <v>33.81</v>
      </c>
      <c r="H51" s="253">
        <f t="shared" si="3"/>
        <v>2.9400000000000013</v>
      </c>
    </row>
    <row r="52" spans="1:8">
      <c r="A52" s="341">
        <f t="shared" si="0"/>
        <v>45</v>
      </c>
      <c r="B52" s="1058"/>
      <c r="C52" s="1058"/>
      <c r="D52" s="1058"/>
      <c r="E52" s="1058"/>
      <c r="F52" s="1059"/>
      <c r="G52" s="261"/>
    </row>
    <row r="53" spans="1:8">
      <c r="A53" s="341">
        <f t="shared" si="0"/>
        <v>46</v>
      </c>
      <c r="B53" s="1058">
        <f>'WP2 Current Lighting Rates'!B56</f>
        <v>53</v>
      </c>
      <c r="C53" s="1058" t="str">
        <f>'WP2 Current Lighting Rates'!C56</f>
        <v>Sodium Vapor Lighting - Company Owned</v>
      </c>
      <c r="D53" s="1058" t="str">
        <f>'WP2 Current Lighting Rates'!D56</f>
        <v>50 Watts</v>
      </c>
      <c r="E53" s="1063">
        <v>43252</v>
      </c>
      <c r="F53" s="1059">
        <f>'WP2 Current Lighting Rates'!E56</f>
        <v>10.72</v>
      </c>
      <c r="G53" s="261">
        <f>'Schedule 53E'!H11</f>
        <v>13.62</v>
      </c>
      <c r="H53" s="253">
        <f t="shared" ref="H53:H61" si="4">G53-F53</f>
        <v>2.8999999999999986</v>
      </c>
    </row>
    <row r="54" spans="1:8">
      <c r="A54" s="341">
        <f t="shared" si="0"/>
        <v>47</v>
      </c>
      <c r="B54" s="1058">
        <f>'WP2 Current Lighting Rates'!B57</f>
        <v>53</v>
      </c>
      <c r="C54" s="1058" t="str">
        <f>'WP2 Current Lighting Rates'!C57</f>
        <v>Sodium Vapor Lighting - Company Owned</v>
      </c>
      <c r="D54" s="1058" t="str">
        <f>'WP2 Current Lighting Rates'!D57</f>
        <v>70 Watts</v>
      </c>
      <c r="E54" s="1063">
        <v>43252</v>
      </c>
      <c r="F54" s="1059">
        <f>'WP2 Current Lighting Rates'!E57</f>
        <v>11.5</v>
      </c>
      <c r="G54" s="261">
        <f>'Schedule 53E'!H12</f>
        <v>14.29</v>
      </c>
      <c r="H54" s="253">
        <f t="shared" si="4"/>
        <v>2.7899999999999991</v>
      </c>
    </row>
    <row r="55" spans="1:8">
      <c r="A55" s="341">
        <f t="shared" si="0"/>
        <v>48</v>
      </c>
      <c r="B55" s="1058">
        <f>'WP2 Current Lighting Rates'!B58</f>
        <v>53</v>
      </c>
      <c r="C55" s="1058" t="str">
        <f>'WP2 Current Lighting Rates'!C58</f>
        <v>Sodium Vapor Lighting - Company Owned</v>
      </c>
      <c r="D55" s="1058" t="str">
        <f>'WP2 Current Lighting Rates'!D58</f>
        <v>100 Watts</v>
      </c>
      <c r="E55" s="1063">
        <v>43252</v>
      </c>
      <c r="F55" s="1059">
        <f>'WP2 Current Lighting Rates'!E58</f>
        <v>12.68</v>
      </c>
      <c r="G55" s="261">
        <f>'Schedule 53E'!H13</f>
        <v>14.73</v>
      </c>
      <c r="H55" s="253">
        <f t="shared" si="4"/>
        <v>2.0500000000000007</v>
      </c>
    </row>
    <row r="56" spans="1:8">
      <c r="A56" s="341">
        <f t="shared" si="0"/>
        <v>49</v>
      </c>
      <c r="B56" s="1058">
        <f>'WP2 Current Lighting Rates'!B59</f>
        <v>53</v>
      </c>
      <c r="C56" s="1058" t="str">
        <f>'WP2 Current Lighting Rates'!C59</f>
        <v>Sodium Vapor Lighting - Company Owned</v>
      </c>
      <c r="D56" s="1058" t="str">
        <f>'WP2 Current Lighting Rates'!D59</f>
        <v>150 Watts</v>
      </c>
      <c r="E56" s="1063">
        <v>43252</v>
      </c>
      <c r="F56" s="1059">
        <f>'WP2 Current Lighting Rates'!E59</f>
        <v>14.64</v>
      </c>
      <c r="G56" s="261">
        <f>'Schedule 53E'!H14</f>
        <v>16.43</v>
      </c>
      <c r="H56" s="253">
        <f t="shared" si="4"/>
        <v>1.7899999999999991</v>
      </c>
    </row>
    <row r="57" spans="1:8">
      <c r="A57" s="341">
        <f t="shared" si="0"/>
        <v>50</v>
      </c>
      <c r="B57" s="1058">
        <f>'WP2 Current Lighting Rates'!B60</f>
        <v>53</v>
      </c>
      <c r="C57" s="1058" t="str">
        <f>'WP2 Current Lighting Rates'!C60</f>
        <v>Sodium Vapor Lighting - Company Owned</v>
      </c>
      <c r="D57" s="1058" t="str">
        <f>'WP2 Current Lighting Rates'!D60</f>
        <v>200 Watts</v>
      </c>
      <c r="E57" s="1063">
        <v>43252</v>
      </c>
      <c r="F57" s="1059">
        <f>'WP2 Current Lighting Rates'!E60</f>
        <v>16.61</v>
      </c>
      <c r="G57" s="261">
        <f>'Schedule 53E'!H15</f>
        <v>18.670000000000002</v>
      </c>
      <c r="H57" s="253">
        <f t="shared" si="4"/>
        <v>2.0600000000000023</v>
      </c>
    </row>
    <row r="58" spans="1:8">
      <c r="A58" s="341">
        <f t="shared" si="0"/>
        <v>51</v>
      </c>
      <c r="B58" s="1058">
        <f>'WP2 Current Lighting Rates'!B61</f>
        <v>53</v>
      </c>
      <c r="C58" s="1058" t="str">
        <f>'WP2 Current Lighting Rates'!C61</f>
        <v>Sodium Vapor Lighting - Company Owned</v>
      </c>
      <c r="D58" s="1058" t="str">
        <f>'WP2 Current Lighting Rates'!D61</f>
        <v>250 Watts</v>
      </c>
      <c r="E58" s="1063">
        <v>43252</v>
      </c>
      <c r="F58" s="1059">
        <f>'WP2 Current Lighting Rates'!E61</f>
        <v>18.57</v>
      </c>
      <c r="G58" s="261">
        <f>'Schedule 53E'!H16</f>
        <v>20.54</v>
      </c>
      <c r="H58" s="253">
        <f t="shared" si="4"/>
        <v>1.9699999999999989</v>
      </c>
    </row>
    <row r="59" spans="1:8">
      <c r="A59" s="341">
        <f t="shared" si="0"/>
        <v>52</v>
      </c>
      <c r="B59" s="1058">
        <f>'WP2 Current Lighting Rates'!B62</f>
        <v>53</v>
      </c>
      <c r="C59" s="1058" t="str">
        <f>'WP2 Current Lighting Rates'!C62</f>
        <v>Sodium Vapor Lighting - Company Owned</v>
      </c>
      <c r="D59" s="1058" t="str">
        <f>'WP2 Current Lighting Rates'!D62</f>
        <v>310 Watts</v>
      </c>
      <c r="E59" s="1063">
        <v>43252</v>
      </c>
      <c r="F59" s="1059">
        <f>'WP2 Current Lighting Rates'!E62</f>
        <v>20.93</v>
      </c>
      <c r="G59" s="261">
        <f>'Schedule 53E'!H17</f>
        <v>22.98</v>
      </c>
      <c r="H59" s="253">
        <f t="shared" si="4"/>
        <v>2.0500000000000007</v>
      </c>
    </row>
    <row r="60" spans="1:8">
      <c r="A60" s="341">
        <f t="shared" si="0"/>
        <v>53</v>
      </c>
      <c r="B60" s="1058">
        <f>'WP2 Current Lighting Rates'!B63</f>
        <v>53</v>
      </c>
      <c r="C60" s="1058" t="str">
        <f>'WP2 Current Lighting Rates'!C63</f>
        <v>Sodium Vapor Lighting - Company Owned</v>
      </c>
      <c r="D60" s="1058" t="str">
        <f>'WP2 Current Lighting Rates'!D63</f>
        <v>400 Watts</v>
      </c>
      <c r="E60" s="1063">
        <v>43252</v>
      </c>
      <c r="F60" s="1064">
        <f>'WP2 Current Lighting Rates'!E63</f>
        <v>24.46</v>
      </c>
      <c r="G60" s="263">
        <f>'Schedule 53E'!H18</f>
        <v>26.79</v>
      </c>
      <c r="H60" s="423">
        <f t="shared" si="4"/>
        <v>2.3299999999999983</v>
      </c>
    </row>
    <row r="61" spans="1:8">
      <c r="A61" s="341">
        <f t="shared" si="0"/>
        <v>54</v>
      </c>
      <c r="B61" s="1058">
        <f>'WP2 Current Lighting Rates'!B64</f>
        <v>53</v>
      </c>
      <c r="C61" s="1058" t="str">
        <f>'WP2 Current Lighting Rates'!C64</f>
        <v>Sodium Vapor Lighting - Company Owned</v>
      </c>
      <c r="D61" s="1058" t="str">
        <f>'WP2 Current Lighting Rates'!D64</f>
        <v>1000 Watts</v>
      </c>
      <c r="E61" s="1063">
        <v>43252</v>
      </c>
      <c r="F61" s="1064">
        <f>'WP2 Current Lighting Rates'!E64</f>
        <v>48.03</v>
      </c>
      <c r="G61" s="263">
        <f>'Schedule 53E'!H19</f>
        <v>49.17</v>
      </c>
      <c r="H61" s="423">
        <f t="shared" si="4"/>
        <v>1.1400000000000006</v>
      </c>
    </row>
    <row r="62" spans="1:8">
      <c r="A62" s="341">
        <f t="shared" si="0"/>
        <v>55</v>
      </c>
      <c r="B62" s="1058"/>
      <c r="C62" s="1058"/>
      <c r="D62" s="1058"/>
      <c r="E62" s="1058"/>
      <c r="F62" s="1059"/>
      <c r="G62" s="261"/>
    </row>
    <row r="63" spans="1:8">
      <c r="A63" s="341">
        <f t="shared" si="0"/>
        <v>56</v>
      </c>
      <c r="B63" s="1058">
        <f>'WP2 Current Lighting Rates'!B66</f>
        <v>53</v>
      </c>
      <c r="C63" s="1058" t="str">
        <f>'WP2 Current Lighting Rates'!C66</f>
        <v>Metal Halide Lighting - Company Owned</v>
      </c>
      <c r="D63" s="1058" t="str">
        <f>'WP2 Current Lighting Rates'!D66</f>
        <v>70 Watts</v>
      </c>
      <c r="E63" s="1063">
        <v>43252</v>
      </c>
      <c r="F63" s="1064">
        <f>'WP2 Current Lighting Rates'!E66</f>
        <v>14.18</v>
      </c>
      <c r="G63" s="263">
        <f>'Schedule 53E'!H22</f>
        <v>14.79</v>
      </c>
      <c r="H63" s="423">
        <f>G63-F63</f>
        <v>0.60999999999999943</v>
      </c>
    </row>
    <row r="64" spans="1:8">
      <c r="A64" s="341">
        <f t="shared" si="0"/>
        <v>57</v>
      </c>
      <c r="B64" s="1058">
        <f>'WP2 Current Lighting Rates'!B67</f>
        <v>53</v>
      </c>
      <c r="C64" s="1058" t="str">
        <f>'WP2 Current Lighting Rates'!C67</f>
        <v>Metal Halide Lighting - Company Owned</v>
      </c>
      <c r="D64" s="1058" t="str">
        <f>'WP2 Current Lighting Rates'!D67</f>
        <v>100 Watts</v>
      </c>
      <c r="E64" s="1063">
        <v>43252</v>
      </c>
      <c r="F64" s="1064">
        <f>'WP2 Current Lighting Rates'!E67</f>
        <v>15.44</v>
      </c>
      <c r="G64" s="263">
        <f>'Schedule 53E'!H23</f>
        <v>15.96</v>
      </c>
      <c r="H64" s="423">
        <f>G64-F64</f>
        <v>0.52000000000000135</v>
      </c>
    </row>
    <row r="65" spans="1:8">
      <c r="A65" s="341">
        <f t="shared" si="0"/>
        <v>58</v>
      </c>
      <c r="B65" s="1058">
        <f>'WP2 Current Lighting Rates'!B68</f>
        <v>53</v>
      </c>
      <c r="C65" s="1058" t="str">
        <f>'WP2 Current Lighting Rates'!C68</f>
        <v>Metal Halide Lighting - Company Owned</v>
      </c>
      <c r="D65" s="1058" t="str">
        <f>'WP2 Current Lighting Rates'!D68</f>
        <v>150 Watts</v>
      </c>
      <c r="E65" s="1063">
        <v>43252</v>
      </c>
      <c r="F65" s="1064">
        <f>'WP2 Current Lighting Rates'!E68</f>
        <v>17.52</v>
      </c>
      <c r="G65" s="263">
        <f>'Schedule 53E'!H24</f>
        <v>17.91</v>
      </c>
      <c r="H65" s="423">
        <f>G65-F65</f>
        <v>0.39000000000000057</v>
      </c>
    </row>
    <row r="66" spans="1:8">
      <c r="A66" s="341">
        <f t="shared" si="0"/>
        <v>59</v>
      </c>
      <c r="B66" s="1058">
        <f>'WP2 Current Lighting Rates'!B69</f>
        <v>53</v>
      </c>
      <c r="C66" s="1058" t="str">
        <f>'WP2 Current Lighting Rates'!C69</f>
        <v>Metal Halide Lighting - Company Owned</v>
      </c>
      <c r="D66" s="1058" t="str">
        <f>'WP2 Current Lighting Rates'!D69</f>
        <v>250 Watts</v>
      </c>
      <c r="E66" s="1063">
        <v>43252</v>
      </c>
      <c r="F66" s="1064">
        <f>'WP2 Current Lighting Rates'!E69</f>
        <v>21.69</v>
      </c>
      <c r="G66" s="263">
        <f>'Schedule 53E'!H25</f>
        <v>22.13</v>
      </c>
      <c r="H66" s="423">
        <f>G66-F66</f>
        <v>0.43999999999999773</v>
      </c>
    </row>
    <row r="67" spans="1:8">
      <c r="A67" s="341">
        <f t="shared" si="0"/>
        <v>60</v>
      </c>
      <c r="B67" s="1058">
        <f>'WP2 Current Lighting Rates'!B70</f>
        <v>53</v>
      </c>
      <c r="C67" s="1058" t="str">
        <f>'WP2 Current Lighting Rates'!C70</f>
        <v>Metal Halide Lighting - Company Owned</v>
      </c>
      <c r="D67" s="1058" t="str">
        <f>'WP2 Current Lighting Rates'!D70</f>
        <v>400 Watts</v>
      </c>
      <c r="E67" s="1063">
        <v>43252</v>
      </c>
      <c r="F67" s="1064">
        <f>'WP2 Current Lighting Rates'!E70</f>
        <v>27.95</v>
      </c>
      <c r="G67" s="263">
        <f>'Schedule 53E'!H26</f>
        <v>27.24</v>
      </c>
      <c r="H67" s="423">
        <f>G67-F67</f>
        <v>-0.71000000000000085</v>
      </c>
    </row>
    <row r="68" spans="1:8">
      <c r="A68" s="341">
        <f t="shared" si="0"/>
        <v>61</v>
      </c>
      <c r="B68" s="1058"/>
      <c r="C68" s="1058"/>
      <c r="D68" s="1058"/>
      <c r="E68" s="1058"/>
      <c r="F68" s="1059"/>
      <c r="G68" s="261"/>
    </row>
    <row r="69" spans="1:8">
      <c r="A69" s="341">
        <f t="shared" si="0"/>
        <v>62</v>
      </c>
      <c r="B69" s="1058">
        <f>'WP2 Current Lighting Rates'!B72</f>
        <v>53</v>
      </c>
      <c r="C69" s="1058" t="str">
        <f>'WP2 Current Lighting Rates'!C72</f>
        <v>LED Lighting - Company Owned</v>
      </c>
      <c r="D69" s="1058" t="str">
        <f>'WP2 Current Lighting Rates'!D72</f>
        <v>30-60 Watts</v>
      </c>
      <c r="E69" s="1063">
        <v>43252</v>
      </c>
      <c r="F69" s="1059">
        <f>'WP2 Current Lighting Rates'!E72</f>
        <v>9.9700000000000006</v>
      </c>
      <c r="G69" s="261">
        <f>'Schedule 53E'!H29</f>
        <v>11.52</v>
      </c>
      <c r="H69" s="253">
        <f t="shared" ref="H69:H77" si="5">G69-F69</f>
        <v>1.5499999999999989</v>
      </c>
    </row>
    <row r="70" spans="1:8">
      <c r="A70" s="341">
        <f t="shared" si="0"/>
        <v>63</v>
      </c>
      <c r="B70" s="1058">
        <f>'WP2 Current Lighting Rates'!B73</f>
        <v>53</v>
      </c>
      <c r="C70" s="1058" t="str">
        <f>'WP2 Current Lighting Rates'!C73</f>
        <v>LED Lighting - Company Owned</v>
      </c>
      <c r="D70" s="1058" t="str">
        <f>'WP2 Current Lighting Rates'!D73</f>
        <v>60.01-90 Watts</v>
      </c>
      <c r="E70" s="1063">
        <v>43252</v>
      </c>
      <c r="F70" s="1059">
        <f>'WP2 Current Lighting Rates'!E73</f>
        <v>11.03</v>
      </c>
      <c r="G70" s="261">
        <f>'Schedule 53E'!H30</f>
        <v>12.55</v>
      </c>
      <c r="H70" s="253">
        <f t="shared" si="5"/>
        <v>1.5200000000000014</v>
      </c>
    </row>
    <row r="71" spans="1:8">
      <c r="A71" s="341">
        <f t="shared" si="0"/>
        <v>64</v>
      </c>
      <c r="B71" s="1058">
        <f>'WP2 Current Lighting Rates'!B74</f>
        <v>53</v>
      </c>
      <c r="C71" s="1058" t="str">
        <f>'WP2 Current Lighting Rates'!C74</f>
        <v>LED Lighting - Company Owned</v>
      </c>
      <c r="D71" s="1058" t="str">
        <f>'WP2 Current Lighting Rates'!D74</f>
        <v>90.01-120 Watts</v>
      </c>
      <c r="E71" s="1063">
        <v>43252</v>
      </c>
      <c r="F71" s="1059">
        <f>'WP2 Current Lighting Rates'!E74</f>
        <v>12.1</v>
      </c>
      <c r="G71" s="261">
        <f>'Schedule 53E'!H31</f>
        <v>14.11</v>
      </c>
      <c r="H71" s="253">
        <f t="shared" si="5"/>
        <v>2.0099999999999998</v>
      </c>
    </row>
    <row r="72" spans="1:8">
      <c r="A72" s="341">
        <f t="shared" si="0"/>
        <v>65</v>
      </c>
      <c r="B72" s="1058">
        <f>'WP2 Current Lighting Rates'!B75</f>
        <v>53</v>
      </c>
      <c r="C72" s="1058" t="str">
        <f>'WP2 Current Lighting Rates'!C75</f>
        <v>LED Lighting - Company Owned</v>
      </c>
      <c r="D72" s="1058" t="str">
        <f>'WP2 Current Lighting Rates'!D75</f>
        <v>120.01-150 Watts</v>
      </c>
      <c r="E72" s="1063">
        <v>43252</v>
      </c>
      <c r="F72" s="1059">
        <f>'WP2 Current Lighting Rates'!E75</f>
        <v>13.16</v>
      </c>
      <c r="G72" s="261">
        <f>'Schedule 53E'!H32</f>
        <v>14.56</v>
      </c>
      <c r="H72" s="253">
        <f t="shared" si="5"/>
        <v>1.4000000000000004</v>
      </c>
    </row>
    <row r="73" spans="1:8">
      <c r="A73" s="341">
        <f t="shared" si="0"/>
        <v>66</v>
      </c>
      <c r="B73" s="1058">
        <f>'WP2 Current Lighting Rates'!B76</f>
        <v>53</v>
      </c>
      <c r="C73" s="1058" t="str">
        <f>'WP2 Current Lighting Rates'!C76</f>
        <v>LED Lighting - Company Owned</v>
      </c>
      <c r="D73" s="1058" t="str">
        <f>'WP2 Current Lighting Rates'!D76</f>
        <v>150.01-180 Watts</v>
      </c>
      <c r="E73" s="1063">
        <v>43252</v>
      </c>
      <c r="F73" s="1059">
        <f>'WP2 Current Lighting Rates'!E76</f>
        <v>14.23</v>
      </c>
      <c r="G73" s="261">
        <f>'Schedule 53E'!H33</f>
        <v>16.32</v>
      </c>
      <c r="H73" s="253">
        <f t="shared" si="5"/>
        <v>2.09</v>
      </c>
    </row>
    <row r="74" spans="1:8">
      <c r="A74" s="341">
        <f t="shared" ref="A74:A137" si="6">A73+1</f>
        <v>67</v>
      </c>
      <c r="B74" s="1058">
        <f>'WP2 Current Lighting Rates'!B77</f>
        <v>53</v>
      </c>
      <c r="C74" s="1058" t="str">
        <f>'WP2 Current Lighting Rates'!C77</f>
        <v>LED Lighting - Company Owned</v>
      </c>
      <c r="D74" s="1058" t="str">
        <f>'WP2 Current Lighting Rates'!D77</f>
        <v>180.01-210 Watts</v>
      </c>
      <c r="E74" s="1063">
        <v>43252</v>
      </c>
      <c r="F74" s="1059">
        <f>'WP2 Current Lighting Rates'!E77</f>
        <v>15.29</v>
      </c>
      <c r="G74" s="261">
        <f>'Schedule 53E'!H34</f>
        <v>17.149999999999999</v>
      </c>
      <c r="H74" s="253">
        <f t="shared" si="5"/>
        <v>1.8599999999999994</v>
      </c>
    </row>
    <row r="75" spans="1:8">
      <c r="A75" s="341">
        <f t="shared" si="6"/>
        <v>68</v>
      </c>
      <c r="B75" s="1058">
        <f>'WP2 Current Lighting Rates'!B78</f>
        <v>53</v>
      </c>
      <c r="C75" s="1058" t="str">
        <f>'WP2 Current Lighting Rates'!C78</f>
        <v>LED Lighting - Company Owned</v>
      </c>
      <c r="D75" s="1058" t="str">
        <f>'WP2 Current Lighting Rates'!D78</f>
        <v>210.01-240 Watts</v>
      </c>
      <c r="E75" s="1063">
        <v>43252</v>
      </c>
      <c r="F75" s="1059">
        <f>'WP2 Current Lighting Rates'!E78</f>
        <v>16.36</v>
      </c>
      <c r="G75" s="261">
        <f>'Schedule 53E'!H35</f>
        <v>18.760000000000002</v>
      </c>
      <c r="H75" s="253">
        <f t="shared" si="5"/>
        <v>2.4000000000000021</v>
      </c>
    </row>
    <row r="76" spans="1:8">
      <c r="A76" s="341">
        <f t="shared" si="6"/>
        <v>69</v>
      </c>
      <c r="B76" s="1058">
        <f>'WP2 Current Lighting Rates'!B79</f>
        <v>53</v>
      </c>
      <c r="C76" s="1058" t="str">
        <f>'WP2 Current Lighting Rates'!C79</f>
        <v>LED Lighting - Company Owned</v>
      </c>
      <c r="D76" s="1058" t="str">
        <f>'WP2 Current Lighting Rates'!D79</f>
        <v>240.01-270 Watts</v>
      </c>
      <c r="E76" s="1063">
        <v>43252</v>
      </c>
      <c r="F76" s="1059">
        <f>'WP2 Current Lighting Rates'!E79</f>
        <v>17.420000000000002</v>
      </c>
      <c r="G76" s="261">
        <f>'Schedule 53E'!H36</f>
        <v>20.54</v>
      </c>
      <c r="H76" s="253">
        <f t="shared" si="5"/>
        <v>3.1199999999999974</v>
      </c>
    </row>
    <row r="77" spans="1:8">
      <c r="A77" s="341">
        <f t="shared" si="6"/>
        <v>70</v>
      </c>
      <c r="B77" s="1058">
        <f>'WP2 Current Lighting Rates'!B80</f>
        <v>53</v>
      </c>
      <c r="C77" s="1058" t="str">
        <f>'WP2 Current Lighting Rates'!C80</f>
        <v>LED Lighting - Company Owned</v>
      </c>
      <c r="D77" s="1058" t="str">
        <f>'WP2 Current Lighting Rates'!D80</f>
        <v>270.01-300 Watts</v>
      </c>
      <c r="E77" s="1063">
        <v>43252</v>
      </c>
      <c r="F77" s="1059">
        <f>'WP2 Current Lighting Rates'!E80</f>
        <v>18.489999999999998</v>
      </c>
      <c r="G77" s="261">
        <f>'Schedule 53E'!H37</f>
        <v>21.55</v>
      </c>
      <c r="H77" s="253">
        <f t="shared" si="5"/>
        <v>3.0600000000000023</v>
      </c>
    </row>
    <row r="78" spans="1:8">
      <c r="A78" s="341">
        <f t="shared" si="6"/>
        <v>71</v>
      </c>
      <c r="B78" s="1058"/>
      <c r="C78" s="1058"/>
      <c r="D78" s="1058"/>
      <c r="E78" s="1058"/>
      <c r="F78" s="1059"/>
      <c r="G78" s="261"/>
    </row>
    <row r="79" spans="1:8">
      <c r="A79" s="341">
        <f t="shared" si="6"/>
        <v>72</v>
      </c>
      <c r="B79" s="1058">
        <f>'WP2 Current Lighting Rates'!B82</f>
        <v>53</v>
      </c>
      <c r="C79" s="1058" t="str">
        <f>'WP2 Current Lighting Rates'!C82</f>
        <v>Sodium Vapor Lighting - Customer Owned</v>
      </c>
      <c r="D79" s="1058" t="str">
        <f>'WP2 Current Lighting Rates'!D82</f>
        <v>50 Watts</v>
      </c>
      <c r="E79" s="1063">
        <v>43221</v>
      </c>
      <c r="F79" s="1064">
        <f>'WP2 Current Lighting Rates'!E82</f>
        <v>3.64</v>
      </c>
      <c r="G79" s="263">
        <f>'Schedule 53E'!H40</f>
        <v>3.38</v>
      </c>
      <c r="H79" s="423">
        <f t="shared" ref="H79:H87" si="7">G79-F79</f>
        <v>-0.26000000000000023</v>
      </c>
    </row>
    <row r="80" spans="1:8">
      <c r="A80" s="341">
        <f t="shared" si="6"/>
        <v>73</v>
      </c>
      <c r="B80" s="1058">
        <f>'WP2 Current Lighting Rates'!B83</f>
        <v>53</v>
      </c>
      <c r="C80" s="1058" t="str">
        <f>'WP2 Current Lighting Rates'!C83</f>
        <v>Sodium Vapor Lighting - Customer Owned</v>
      </c>
      <c r="D80" s="1058" t="str">
        <f>'WP2 Current Lighting Rates'!D83</f>
        <v>70 Watts</v>
      </c>
      <c r="E80" s="1063">
        <v>43221</v>
      </c>
      <c r="F80" s="1064">
        <f>'WP2 Current Lighting Rates'!E83</f>
        <v>4.26</v>
      </c>
      <c r="G80" s="263">
        <f>'Schedule 53E'!H41</f>
        <v>4.0599999999999996</v>
      </c>
      <c r="H80" s="423">
        <f t="shared" si="7"/>
        <v>-0.20000000000000018</v>
      </c>
    </row>
    <row r="81" spans="1:8">
      <c r="A81" s="341">
        <f t="shared" si="6"/>
        <v>74</v>
      </c>
      <c r="B81" s="1058">
        <f>'WP2 Current Lighting Rates'!B84</f>
        <v>53</v>
      </c>
      <c r="C81" s="1058" t="str">
        <f>'WP2 Current Lighting Rates'!C84</f>
        <v>Sodium Vapor Lighting - Customer Owned</v>
      </c>
      <c r="D81" s="1058" t="str">
        <f>'WP2 Current Lighting Rates'!D84</f>
        <v>100 Watts</v>
      </c>
      <c r="E81" s="1063">
        <v>43221</v>
      </c>
      <c r="F81" s="1064">
        <f>'WP2 Current Lighting Rates'!E84</f>
        <v>5.19</v>
      </c>
      <c r="G81" s="263">
        <f>'Schedule 53E'!H42</f>
        <v>5.07</v>
      </c>
      <c r="H81" s="423">
        <f t="shared" si="7"/>
        <v>-0.12000000000000011</v>
      </c>
    </row>
    <row r="82" spans="1:8">
      <c r="A82" s="341">
        <f t="shared" si="6"/>
        <v>75</v>
      </c>
      <c r="B82" s="1058">
        <f>'WP2 Current Lighting Rates'!B85</f>
        <v>53</v>
      </c>
      <c r="C82" s="1058" t="str">
        <f>'WP2 Current Lighting Rates'!C85</f>
        <v>Sodium Vapor Lighting - Customer Owned</v>
      </c>
      <c r="D82" s="1058" t="str">
        <f>'WP2 Current Lighting Rates'!D85</f>
        <v>150 Watts</v>
      </c>
      <c r="E82" s="1063">
        <v>43221</v>
      </c>
      <c r="F82" s="1064">
        <f>'WP2 Current Lighting Rates'!E85</f>
        <v>6.73</v>
      </c>
      <c r="G82" s="263">
        <f>'Schedule 53E'!H43</f>
        <v>6.76</v>
      </c>
      <c r="H82" s="423">
        <f t="shared" si="7"/>
        <v>2.9999999999999361E-2</v>
      </c>
    </row>
    <row r="83" spans="1:8">
      <c r="A83" s="341">
        <f t="shared" si="6"/>
        <v>76</v>
      </c>
      <c r="B83" s="1058">
        <f>'WP2 Current Lighting Rates'!B86</f>
        <v>53</v>
      </c>
      <c r="C83" s="1058" t="str">
        <f>'WP2 Current Lighting Rates'!C86</f>
        <v>Sodium Vapor Lighting - Customer Owned</v>
      </c>
      <c r="D83" s="1058" t="str">
        <f>'WP2 Current Lighting Rates'!D86</f>
        <v>200 Watts</v>
      </c>
      <c r="E83" s="1063">
        <v>43221</v>
      </c>
      <c r="F83" s="1064">
        <f>'WP2 Current Lighting Rates'!E86</f>
        <v>8.27</v>
      </c>
      <c r="G83" s="263">
        <f>'Schedule 53E'!H44</f>
        <v>8.4499999999999993</v>
      </c>
      <c r="H83" s="423">
        <f t="shared" si="7"/>
        <v>0.17999999999999972</v>
      </c>
    </row>
    <row r="84" spans="1:8">
      <c r="A84" s="341">
        <f t="shared" si="6"/>
        <v>77</v>
      </c>
      <c r="B84" s="1058">
        <f>'WP2 Current Lighting Rates'!B87</f>
        <v>53</v>
      </c>
      <c r="C84" s="1058" t="str">
        <f>'WP2 Current Lighting Rates'!C87</f>
        <v>Sodium Vapor Lighting - Customer Owned</v>
      </c>
      <c r="D84" s="1058" t="str">
        <f>'WP2 Current Lighting Rates'!D87</f>
        <v>250 Watts</v>
      </c>
      <c r="E84" s="1063">
        <v>43221</v>
      </c>
      <c r="F84" s="1064">
        <f>'WP2 Current Lighting Rates'!E87</f>
        <v>9.82</v>
      </c>
      <c r="G84" s="263">
        <f>'Schedule 53E'!H45</f>
        <v>10.14</v>
      </c>
      <c r="H84" s="423">
        <f t="shared" si="7"/>
        <v>0.32000000000000028</v>
      </c>
    </row>
    <row r="85" spans="1:8">
      <c r="A85" s="341">
        <f t="shared" si="6"/>
        <v>78</v>
      </c>
      <c r="B85" s="1058">
        <f>'WP2 Current Lighting Rates'!B88</f>
        <v>53</v>
      </c>
      <c r="C85" s="1058" t="str">
        <f>'WP2 Current Lighting Rates'!C88</f>
        <v>Sodium Vapor Lighting - Customer Owned</v>
      </c>
      <c r="D85" s="1058" t="str">
        <f>'WP2 Current Lighting Rates'!D88</f>
        <v>310 Watts</v>
      </c>
      <c r="E85" s="1063">
        <v>43221</v>
      </c>
      <c r="F85" s="1064">
        <f>'WP2 Current Lighting Rates'!E88</f>
        <v>11.67</v>
      </c>
      <c r="G85" s="263">
        <f>'Schedule 53E'!H46</f>
        <v>12.17</v>
      </c>
      <c r="H85" s="423">
        <f t="shared" si="7"/>
        <v>0.5</v>
      </c>
    </row>
    <row r="86" spans="1:8">
      <c r="A86" s="341">
        <f t="shared" si="6"/>
        <v>79</v>
      </c>
      <c r="B86" s="1058">
        <f>'WP2 Current Lighting Rates'!B89</f>
        <v>53</v>
      </c>
      <c r="C86" s="1058" t="str">
        <f>'WP2 Current Lighting Rates'!C89</f>
        <v>Sodium Vapor Lighting - Customer Owned</v>
      </c>
      <c r="D86" s="1058" t="str">
        <f>'WP2 Current Lighting Rates'!D89</f>
        <v>400 Watts</v>
      </c>
      <c r="E86" s="1063">
        <v>43221</v>
      </c>
      <c r="F86" s="1064">
        <f>'WP2 Current Lighting Rates'!E89</f>
        <v>14.45</v>
      </c>
      <c r="G86" s="263">
        <f>'Schedule 53E'!H47</f>
        <v>15.21</v>
      </c>
      <c r="H86" s="423">
        <f t="shared" si="7"/>
        <v>0.76000000000000156</v>
      </c>
    </row>
    <row r="87" spans="1:8">
      <c r="A87" s="341">
        <f t="shared" si="6"/>
        <v>80</v>
      </c>
      <c r="B87" s="1058">
        <f>'WP2 Current Lighting Rates'!B90</f>
        <v>53</v>
      </c>
      <c r="C87" s="1058" t="str">
        <f>'WP2 Current Lighting Rates'!C90</f>
        <v>Sodium Vapor Lighting - Customer Owned</v>
      </c>
      <c r="D87" s="1058" t="str">
        <f>'WP2 Current Lighting Rates'!D90</f>
        <v>1000 Watts</v>
      </c>
      <c r="E87" s="1063">
        <v>43221</v>
      </c>
      <c r="F87" s="1064">
        <f>'WP2 Current Lighting Rates'!E90</f>
        <v>32.97</v>
      </c>
      <c r="G87" s="263">
        <f>'Schedule 53E'!H48</f>
        <v>35.5</v>
      </c>
      <c r="H87" s="423">
        <f t="shared" si="7"/>
        <v>2.5300000000000011</v>
      </c>
    </row>
    <row r="88" spans="1:8">
      <c r="A88" s="341">
        <f t="shared" si="6"/>
        <v>81</v>
      </c>
      <c r="B88" s="1058"/>
      <c r="C88" s="1058"/>
      <c r="D88" s="1058"/>
      <c r="E88" s="1058"/>
      <c r="F88" s="1059"/>
      <c r="G88" s="261"/>
    </row>
    <row r="89" spans="1:8">
      <c r="A89" s="341">
        <f t="shared" si="6"/>
        <v>82</v>
      </c>
      <c r="B89" s="1058">
        <f>'WP2 Current Lighting Rates'!B92</f>
        <v>53</v>
      </c>
      <c r="C89" s="1058" t="str">
        <f>'WP2 Current Lighting Rates'!C92</f>
        <v>Metal Halide Lighting - Customer Owned</v>
      </c>
      <c r="D89" s="1058" t="str">
        <f>'WP2 Current Lighting Rates'!D92</f>
        <v>70 Watts</v>
      </c>
      <c r="E89" s="1063">
        <v>43221</v>
      </c>
      <c r="F89" s="1064">
        <f>'WP2 Current Lighting Rates'!E92</f>
        <v>6.36</v>
      </c>
      <c r="G89" s="263">
        <f>'Schedule 53E'!H51</f>
        <v>5.74</v>
      </c>
      <c r="H89" s="423">
        <f t="shared" ref="H89:H94" si="8">G89-F89</f>
        <v>-0.62000000000000011</v>
      </c>
    </row>
    <row r="90" spans="1:8">
      <c r="A90" s="341">
        <f t="shared" si="6"/>
        <v>83</v>
      </c>
      <c r="B90" s="1058">
        <f>'WP2 Current Lighting Rates'!B93</f>
        <v>53</v>
      </c>
      <c r="C90" s="1058" t="str">
        <f>'WP2 Current Lighting Rates'!C93</f>
        <v>Metal Halide Lighting - Customer Owned</v>
      </c>
      <c r="D90" s="1058" t="str">
        <f>'WP2 Current Lighting Rates'!D93</f>
        <v>100 Watts</v>
      </c>
      <c r="E90" s="1063">
        <v>43221</v>
      </c>
      <c r="F90" s="1064">
        <f>'WP2 Current Lighting Rates'!E93</f>
        <v>7.28</v>
      </c>
      <c r="G90" s="263">
        <f>'Schedule 53E'!H52</f>
        <v>6.76</v>
      </c>
      <c r="H90" s="423">
        <f t="shared" si="8"/>
        <v>-0.52000000000000046</v>
      </c>
    </row>
    <row r="91" spans="1:8">
      <c r="A91" s="341">
        <f t="shared" si="6"/>
        <v>84</v>
      </c>
      <c r="B91" s="1058">
        <f>'WP2 Current Lighting Rates'!B94</f>
        <v>53</v>
      </c>
      <c r="C91" s="1058" t="str">
        <f>'WP2 Current Lighting Rates'!C94</f>
        <v>Metal Halide Lighting - Customer Owned</v>
      </c>
      <c r="D91" s="1058" t="str">
        <f>'WP2 Current Lighting Rates'!D94</f>
        <v>150 Watts</v>
      </c>
      <c r="E91" s="1063">
        <v>43221</v>
      </c>
      <c r="F91" s="1064">
        <f>'WP2 Current Lighting Rates'!E94</f>
        <v>8.83</v>
      </c>
      <c r="G91" s="263">
        <f>'Schedule 53E'!H53</f>
        <v>8.4499999999999993</v>
      </c>
      <c r="H91" s="423">
        <f t="shared" si="8"/>
        <v>-0.38000000000000078</v>
      </c>
    </row>
    <row r="92" spans="1:8">
      <c r="A92" s="341">
        <f t="shared" si="6"/>
        <v>85</v>
      </c>
      <c r="B92" s="1058">
        <f>'WP2 Current Lighting Rates'!B95</f>
        <v>53</v>
      </c>
      <c r="C92" s="1058" t="str">
        <f>'WP2 Current Lighting Rates'!C95</f>
        <v>Metal Halide Lighting - Customer Owned</v>
      </c>
      <c r="D92" s="1058" t="str">
        <f>'WP2 Current Lighting Rates'!D95</f>
        <v>175 Watts</v>
      </c>
      <c r="E92" s="1063">
        <v>43221</v>
      </c>
      <c r="F92" s="1064">
        <f>'WP2 Current Lighting Rates'!E95</f>
        <v>9.6</v>
      </c>
      <c r="G92" s="263">
        <f>'Schedule 53E'!H54</f>
        <v>9.2899999999999991</v>
      </c>
      <c r="H92" s="423">
        <f t="shared" si="8"/>
        <v>-0.3100000000000005</v>
      </c>
    </row>
    <row r="93" spans="1:8">
      <c r="A93" s="341">
        <f t="shared" si="6"/>
        <v>86</v>
      </c>
      <c r="B93" s="1058">
        <f>'WP2 Current Lighting Rates'!B96</f>
        <v>53</v>
      </c>
      <c r="C93" s="1058" t="str">
        <f>'WP2 Current Lighting Rates'!C96</f>
        <v>Metal Halide Lighting - Customer Owned</v>
      </c>
      <c r="D93" s="1058" t="str">
        <f>'WP2 Current Lighting Rates'!D96</f>
        <v>250 Watts</v>
      </c>
      <c r="E93" s="1063">
        <v>43221</v>
      </c>
      <c r="F93" s="1064">
        <f>'WP2 Current Lighting Rates'!E96</f>
        <v>11.91</v>
      </c>
      <c r="G93" s="263">
        <f>'Schedule 53E'!H55</f>
        <v>11.83</v>
      </c>
      <c r="H93" s="423">
        <f t="shared" si="8"/>
        <v>-8.0000000000000071E-2</v>
      </c>
    </row>
    <row r="94" spans="1:8">
      <c r="A94" s="341">
        <f t="shared" si="6"/>
        <v>87</v>
      </c>
      <c r="B94" s="1058">
        <f>'WP2 Current Lighting Rates'!B97</f>
        <v>53</v>
      </c>
      <c r="C94" s="1058" t="str">
        <f>'WP2 Current Lighting Rates'!C97</f>
        <v>Metal Halide Lighting - Customer Owned</v>
      </c>
      <c r="D94" s="1058" t="str">
        <f>'WP2 Current Lighting Rates'!D97</f>
        <v>400 Watts</v>
      </c>
      <c r="E94" s="1063">
        <v>43221</v>
      </c>
      <c r="F94" s="1064">
        <f>'WP2 Current Lighting Rates'!E97</f>
        <v>16.55</v>
      </c>
      <c r="G94" s="263">
        <f>'Schedule 53E'!H56</f>
        <v>16.899999999999999</v>
      </c>
      <c r="H94" s="423">
        <f t="shared" si="8"/>
        <v>0.34999999999999787</v>
      </c>
    </row>
    <row r="95" spans="1:8">
      <c r="A95" s="341">
        <f t="shared" si="6"/>
        <v>88</v>
      </c>
      <c r="B95" s="1058"/>
      <c r="C95" s="1058"/>
      <c r="D95" s="1058"/>
      <c r="E95" s="1058"/>
      <c r="F95" s="1059"/>
      <c r="G95" s="261"/>
    </row>
    <row r="96" spans="1:8">
      <c r="A96" s="341">
        <f t="shared" si="6"/>
        <v>89</v>
      </c>
      <c r="B96" s="1058">
        <f>'WP2 Current Lighting Rates'!B99</f>
        <v>53</v>
      </c>
      <c r="C96" s="1058" t="str">
        <f>'WP2 Current Lighting Rates'!C99</f>
        <v>LED Lighting - Customer Owned</v>
      </c>
      <c r="D96" s="1058" t="str">
        <f>'WP2 Current Lighting Rates'!D99</f>
        <v>30-60 Watts</v>
      </c>
      <c r="E96" s="1063">
        <v>43221</v>
      </c>
      <c r="F96" s="1064">
        <f>'WP2 Current Lighting Rates'!E99</f>
        <v>1.81</v>
      </c>
      <c r="G96" s="263">
        <f>'Schedule 53E'!H59</f>
        <v>1.86</v>
      </c>
      <c r="H96" s="423">
        <f t="shared" ref="H96:H104" si="9">G96-F96</f>
        <v>5.0000000000000044E-2</v>
      </c>
    </row>
    <row r="97" spans="1:8">
      <c r="A97" s="341">
        <f t="shared" si="6"/>
        <v>90</v>
      </c>
      <c r="B97" s="1058">
        <f>'WP2 Current Lighting Rates'!B100</f>
        <v>53</v>
      </c>
      <c r="C97" s="1058" t="str">
        <f>'WP2 Current Lighting Rates'!C100</f>
        <v>LED Lighting - Customer Owned</v>
      </c>
      <c r="D97" s="1058" t="str">
        <f>'WP2 Current Lighting Rates'!D100</f>
        <v>60.01-90 Watts</v>
      </c>
      <c r="E97" s="1063">
        <v>43221</v>
      </c>
      <c r="F97" s="1064">
        <f>'WP2 Current Lighting Rates'!E100</f>
        <v>2.74</v>
      </c>
      <c r="G97" s="263">
        <f>'Schedule 53E'!H60</f>
        <v>2.87</v>
      </c>
      <c r="H97" s="423">
        <f t="shared" si="9"/>
        <v>0.12999999999999989</v>
      </c>
    </row>
    <row r="98" spans="1:8">
      <c r="A98" s="341">
        <f t="shared" si="6"/>
        <v>91</v>
      </c>
      <c r="B98" s="1058">
        <f>'WP2 Current Lighting Rates'!B101</f>
        <v>53</v>
      </c>
      <c r="C98" s="1058" t="str">
        <f>'WP2 Current Lighting Rates'!C101</f>
        <v>LED Lighting - Customer Owned</v>
      </c>
      <c r="D98" s="1058" t="str">
        <f>'WP2 Current Lighting Rates'!D101</f>
        <v>90.01-120 Watts</v>
      </c>
      <c r="E98" s="1063">
        <v>43221</v>
      </c>
      <c r="F98" s="1064">
        <f>'WP2 Current Lighting Rates'!E101</f>
        <v>3.66</v>
      </c>
      <c r="G98" s="263">
        <f>'Schedule 53E'!H61</f>
        <v>3.89</v>
      </c>
      <c r="H98" s="423">
        <f t="shared" si="9"/>
        <v>0.22999999999999998</v>
      </c>
    </row>
    <row r="99" spans="1:8">
      <c r="A99" s="341">
        <f t="shared" si="6"/>
        <v>92</v>
      </c>
      <c r="B99" s="1058">
        <f>'WP2 Current Lighting Rates'!B102</f>
        <v>53</v>
      </c>
      <c r="C99" s="1058" t="str">
        <f>'WP2 Current Lighting Rates'!C102</f>
        <v>LED Lighting - Customer Owned</v>
      </c>
      <c r="D99" s="1058" t="str">
        <f>'WP2 Current Lighting Rates'!D102</f>
        <v>120.01-150 Watts</v>
      </c>
      <c r="E99" s="1063">
        <v>43221</v>
      </c>
      <c r="F99" s="1064">
        <f>'WP2 Current Lighting Rates'!E102</f>
        <v>4.59</v>
      </c>
      <c r="G99" s="263">
        <f>'Schedule 53E'!H62</f>
        <v>4.9000000000000004</v>
      </c>
      <c r="H99" s="423">
        <f t="shared" si="9"/>
        <v>0.3100000000000005</v>
      </c>
    </row>
    <row r="100" spans="1:8">
      <c r="A100" s="341">
        <f t="shared" si="6"/>
        <v>93</v>
      </c>
      <c r="B100" s="1058">
        <f>'WP2 Current Lighting Rates'!B103</f>
        <v>53</v>
      </c>
      <c r="C100" s="1058" t="str">
        <f>'WP2 Current Lighting Rates'!C103</f>
        <v>LED Lighting - Customer Owned</v>
      </c>
      <c r="D100" s="1058" t="str">
        <f>'WP2 Current Lighting Rates'!D103</f>
        <v>150.01-180 Watts</v>
      </c>
      <c r="E100" s="1063">
        <v>43221</v>
      </c>
      <c r="F100" s="1064">
        <f>'WP2 Current Lighting Rates'!E103</f>
        <v>5.51</v>
      </c>
      <c r="G100" s="263">
        <f>'Schedule 53E'!H63</f>
        <v>5.92</v>
      </c>
      <c r="H100" s="423">
        <f t="shared" si="9"/>
        <v>0.41000000000000014</v>
      </c>
    </row>
    <row r="101" spans="1:8">
      <c r="A101" s="341">
        <f t="shared" si="6"/>
        <v>94</v>
      </c>
      <c r="B101" s="1058">
        <f>'WP2 Current Lighting Rates'!B104</f>
        <v>53</v>
      </c>
      <c r="C101" s="1058" t="str">
        <f>'WP2 Current Lighting Rates'!C104</f>
        <v>LED Lighting - Customer Owned</v>
      </c>
      <c r="D101" s="1058" t="str">
        <f>'WP2 Current Lighting Rates'!D104</f>
        <v>180.01-210 Watts</v>
      </c>
      <c r="E101" s="1063">
        <v>43221</v>
      </c>
      <c r="F101" s="1064">
        <f>'WP2 Current Lighting Rates'!E104</f>
        <v>6.44</v>
      </c>
      <c r="G101" s="263">
        <f>'Schedule 53E'!H64</f>
        <v>6.93</v>
      </c>
      <c r="H101" s="423">
        <f t="shared" si="9"/>
        <v>0.48999999999999932</v>
      </c>
    </row>
    <row r="102" spans="1:8">
      <c r="A102" s="341">
        <f t="shared" si="6"/>
        <v>95</v>
      </c>
      <c r="B102" s="1058">
        <f>'WP2 Current Lighting Rates'!B105</f>
        <v>53</v>
      </c>
      <c r="C102" s="1058" t="str">
        <f>'WP2 Current Lighting Rates'!C105</f>
        <v>LED Lighting - Customer Owned</v>
      </c>
      <c r="D102" s="1058" t="str">
        <f>'WP2 Current Lighting Rates'!D105</f>
        <v>210.01-240 Watts</v>
      </c>
      <c r="E102" s="1063">
        <v>43221</v>
      </c>
      <c r="F102" s="1064">
        <f>'WP2 Current Lighting Rates'!E105</f>
        <v>7.37</v>
      </c>
      <c r="G102" s="263">
        <f>'Schedule 53E'!H65</f>
        <v>7.95</v>
      </c>
      <c r="H102" s="423">
        <f t="shared" si="9"/>
        <v>0.58000000000000007</v>
      </c>
    </row>
    <row r="103" spans="1:8">
      <c r="A103" s="341">
        <f t="shared" si="6"/>
        <v>96</v>
      </c>
      <c r="B103" s="1058">
        <f>'WP2 Current Lighting Rates'!B106</f>
        <v>53</v>
      </c>
      <c r="C103" s="1058" t="str">
        <f>'WP2 Current Lighting Rates'!C106</f>
        <v>LED Lighting - Customer Owned</v>
      </c>
      <c r="D103" s="1058" t="str">
        <f>'WP2 Current Lighting Rates'!D106</f>
        <v>240.01-270 Watts</v>
      </c>
      <c r="E103" s="1063">
        <v>43221</v>
      </c>
      <c r="F103" s="1064">
        <f>'WP2 Current Lighting Rates'!E106</f>
        <v>8.2899999999999991</v>
      </c>
      <c r="G103" s="263">
        <f>'Schedule 53E'!H66</f>
        <v>8.9600000000000009</v>
      </c>
      <c r="H103" s="423">
        <f t="shared" si="9"/>
        <v>0.67000000000000171</v>
      </c>
    </row>
    <row r="104" spans="1:8">
      <c r="A104" s="341">
        <f t="shared" si="6"/>
        <v>97</v>
      </c>
      <c r="B104" s="1058">
        <f>'WP2 Current Lighting Rates'!B107</f>
        <v>53</v>
      </c>
      <c r="C104" s="1058" t="str">
        <f>'WP2 Current Lighting Rates'!C107</f>
        <v>LED Lighting - Customer Owned</v>
      </c>
      <c r="D104" s="1058" t="str">
        <f>'WP2 Current Lighting Rates'!D107</f>
        <v>270.01-300 Watts</v>
      </c>
      <c r="E104" s="1063">
        <v>43221</v>
      </c>
      <c r="F104" s="1064">
        <f>'WP2 Current Lighting Rates'!E107</f>
        <v>9.2200000000000006</v>
      </c>
      <c r="G104" s="263">
        <f>'Schedule 53E'!H67</f>
        <v>9.9700000000000006</v>
      </c>
      <c r="H104" s="423">
        <f t="shared" si="9"/>
        <v>0.75</v>
      </c>
    </row>
    <row r="105" spans="1:8">
      <c r="A105" s="341">
        <f t="shared" si="6"/>
        <v>98</v>
      </c>
      <c r="B105" s="1058"/>
      <c r="C105" s="1058"/>
      <c r="D105" s="1058"/>
      <c r="E105" s="1058"/>
      <c r="F105" s="1059"/>
      <c r="G105" s="261"/>
    </row>
    <row r="106" spans="1:8">
      <c r="A106" s="341">
        <f t="shared" si="6"/>
        <v>99</v>
      </c>
      <c r="B106" s="1058">
        <f>'WP2 Current Lighting Rates'!B109</f>
        <v>54</v>
      </c>
      <c r="C106" s="1058" t="str">
        <f>'WP2 Current Lighting Rates'!C109</f>
        <v>Sodium Vapor Lighting - Energy Only</v>
      </c>
      <c r="D106" s="1058" t="str">
        <f>'WP2 Current Lighting Rates'!D109</f>
        <v>50 Watts</v>
      </c>
      <c r="E106" s="1063">
        <v>43221</v>
      </c>
      <c r="F106" s="1059">
        <f>'WP2 Current Lighting Rates'!E109</f>
        <v>1.54</v>
      </c>
      <c r="G106" s="261">
        <f>'Schedule 54E'!H11</f>
        <v>1.69</v>
      </c>
      <c r="H106" s="253">
        <f t="shared" ref="H106:H113" si="10">G106-F106</f>
        <v>0.14999999999999991</v>
      </c>
    </row>
    <row r="107" spans="1:8">
      <c r="A107" s="341">
        <f t="shared" si="6"/>
        <v>100</v>
      </c>
      <c r="B107" s="1058">
        <f>'WP2 Current Lighting Rates'!B110</f>
        <v>54</v>
      </c>
      <c r="C107" s="1058" t="str">
        <f>'WP2 Current Lighting Rates'!C110</f>
        <v>Sodium Vapor Lighting - Energy Only</v>
      </c>
      <c r="D107" s="1058" t="str">
        <f>'WP2 Current Lighting Rates'!D110</f>
        <v>70 Watts</v>
      </c>
      <c r="E107" s="1063">
        <v>43221</v>
      </c>
      <c r="F107" s="1059">
        <f>'WP2 Current Lighting Rates'!E110</f>
        <v>2.16</v>
      </c>
      <c r="G107" s="261">
        <f>'Schedule 54E'!H12</f>
        <v>2.37</v>
      </c>
      <c r="H107" s="253">
        <f t="shared" si="10"/>
        <v>0.20999999999999996</v>
      </c>
    </row>
    <row r="108" spans="1:8">
      <c r="A108" s="341">
        <f t="shared" si="6"/>
        <v>101</v>
      </c>
      <c r="B108" s="1058">
        <f>'WP2 Current Lighting Rates'!B111</f>
        <v>54</v>
      </c>
      <c r="C108" s="1058" t="str">
        <f>'WP2 Current Lighting Rates'!C111</f>
        <v>Sodium Vapor Lighting - Energy Only</v>
      </c>
      <c r="D108" s="1058" t="str">
        <f>'WP2 Current Lighting Rates'!D111</f>
        <v>100 Watts</v>
      </c>
      <c r="E108" s="1063">
        <v>43221</v>
      </c>
      <c r="F108" s="1059">
        <f>'WP2 Current Lighting Rates'!E111</f>
        <v>3.09</v>
      </c>
      <c r="G108" s="261">
        <f>'Schedule 54E'!H13</f>
        <v>3.38</v>
      </c>
      <c r="H108" s="253">
        <f t="shared" si="10"/>
        <v>0.29000000000000004</v>
      </c>
    </row>
    <row r="109" spans="1:8">
      <c r="A109" s="341">
        <f t="shared" si="6"/>
        <v>102</v>
      </c>
      <c r="B109" s="1058">
        <f>'WP2 Current Lighting Rates'!B112</f>
        <v>54</v>
      </c>
      <c r="C109" s="1058" t="str">
        <f>'WP2 Current Lighting Rates'!C112</f>
        <v>Sodium Vapor Lighting - Energy Only</v>
      </c>
      <c r="D109" s="1058" t="str">
        <f>'WP2 Current Lighting Rates'!D112</f>
        <v>150 Watts</v>
      </c>
      <c r="E109" s="1063">
        <v>43221</v>
      </c>
      <c r="F109" s="1059">
        <f>'WP2 Current Lighting Rates'!E112</f>
        <v>4.63</v>
      </c>
      <c r="G109" s="261">
        <f>'Schedule 54E'!H14</f>
        <v>5.07</v>
      </c>
      <c r="H109" s="253">
        <f t="shared" si="10"/>
        <v>0.44000000000000039</v>
      </c>
    </row>
    <row r="110" spans="1:8">
      <c r="A110" s="341">
        <f t="shared" si="6"/>
        <v>103</v>
      </c>
      <c r="B110" s="1058">
        <f>'WP2 Current Lighting Rates'!B113</f>
        <v>54</v>
      </c>
      <c r="C110" s="1058" t="str">
        <f>'WP2 Current Lighting Rates'!C113</f>
        <v>Sodium Vapor Lighting - Energy Only</v>
      </c>
      <c r="D110" s="1058" t="str">
        <f>'WP2 Current Lighting Rates'!D113</f>
        <v>200 Watts</v>
      </c>
      <c r="E110" s="1063">
        <v>43221</v>
      </c>
      <c r="F110" s="1059">
        <f>'WP2 Current Lighting Rates'!E113</f>
        <v>6.17</v>
      </c>
      <c r="G110" s="261">
        <f>'Schedule 54E'!H15</f>
        <v>6.76</v>
      </c>
      <c r="H110" s="253">
        <f t="shared" si="10"/>
        <v>0.58999999999999986</v>
      </c>
    </row>
    <row r="111" spans="1:8">
      <c r="A111" s="341">
        <f t="shared" si="6"/>
        <v>104</v>
      </c>
      <c r="B111" s="1058">
        <f>'WP2 Current Lighting Rates'!B114</f>
        <v>54</v>
      </c>
      <c r="C111" s="1058" t="str">
        <f>'WP2 Current Lighting Rates'!C114</f>
        <v>Sodium Vapor Lighting - Energy Only</v>
      </c>
      <c r="D111" s="1058" t="str">
        <f>'WP2 Current Lighting Rates'!D114</f>
        <v>250 Watts</v>
      </c>
      <c r="E111" s="1063">
        <v>43221</v>
      </c>
      <c r="F111" s="1059">
        <f>'WP2 Current Lighting Rates'!E114</f>
        <v>7.72</v>
      </c>
      <c r="G111" s="261">
        <f>'Schedule 54E'!H16</f>
        <v>8.4499999999999993</v>
      </c>
      <c r="H111" s="253">
        <f t="shared" si="10"/>
        <v>0.72999999999999954</v>
      </c>
    </row>
    <row r="112" spans="1:8">
      <c r="A112" s="341">
        <f t="shared" si="6"/>
        <v>105</v>
      </c>
      <c r="B112" s="1058">
        <f>'WP2 Current Lighting Rates'!B115</f>
        <v>54</v>
      </c>
      <c r="C112" s="1058" t="str">
        <f>'WP2 Current Lighting Rates'!C115</f>
        <v>Sodium Vapor Lighting - Energy Only</v>
      </c>
      <c r="D112" s="1058" t="str">
        <f>'WP2 Current Lighting Rates'!D115</f>
        <v>310 Watts</v>
      </c>
      <c r="E112" s="1063">
        <v>43221</v>
      </c>
      <c r="F112" s="1059">
        <f>'WP2 Current Lighting Rates'!E115</f>
        <v>9.57</v>
      </c>
      <c r="G112" s="261">
        <f>'Schedule 54E'!H17</f>
        <v>10.48</v>
      </c>
      <c r="H112" s="253">
        <f t="shared" si="10"/>
        <v>0.91000000000000014</v>
      </c>
    </row>
    <row r="113" spans="1:8">
      <c r="A113" s="341">
        <f t="shared" si="6"/>
        <v>106</v>
      </c>
      <c r="B113" s="1058">
        <f>'WP2 Current Lighting Rates'!B116</f>
        <v>54</v>
      </c>
      <c r="C113" s="1058" t="str">
        <f>'WP2 Current Lighting Rates'!C116</f>
        <v>Sodium Vapor Lighting - Energy Only</v>
      </c>
      <c r="D113" s="1058" t="str">
        <f>'WP2 Current Lighting Rates'!D116</f>
        <v>400 Watts</v>
      </c>
      <c r="E113" s="1063">
        <v>43221</v>
      </c>
      <c r="F113" s="1059">
        <f>'WP2 Current Lighting Rates'!E116</f>
        <v>12.35</v>
      </c>
      <c r="G113" s="261">
        <f>'Schedule 54E'!H18</f>
        <v>13.53</v>
      </c>
      <c r="H113" s="253">
        <f t="shared" si="10"/>
        <v>1.1799999999999997</v>
      </c>
    </row>
    <row r="114" spans="1:8">
      <c r="A114" s="341">
        <f t="shared" si="6"/>
        <v>107</v>
      </c>
      <c r="B114" s="1058">
        <f>'WP2 Current Lighting Rates'!B117</f>
        <v>54</v>
      </c>
      <c r="C114" s="1058" t="str">
        <f>'WP2 Current Lighting Rates'!C117</f>
        <v>Sodium Vapor Lighting - Energy Only</v>
      </c>
      <c r="D114" s="1058" t="str">
        <f>'WP2 Current Lighting Rates'!D117</f>
        <v>1000 Watts</v>
      </c>
      <c r="E114" s="1063">
        <v>43221</v>
      </c>
      <c r="F114" s="1059">
        <f>'WP2 Current Lighting Rates'!E117</f>
        <v>30.87</v>
      </c>
      <c r="G114" s="261">
        <f>'Schedule 54E'!H19</f>
        <v>33.81</v>
      </c>
      <c r="H114" s="253">
        <f>G114-F114</f>
        <v>2.9400000000000013</v>
      </c>
    </row>
    <row r="115" spans="1:8">
      <c r="A115" s="341">
        <f t="shared" si="6"/>
        <v>108</v>
      </c>
      <c r="B115" s="1058"/>
      <c r="C115" s="1058"/>
      <c r="D115" s="1058"/>
      <c r="E115" s="1058"/>
      <c r="F115" s="1059"/>
      <c r="G115" s="261"/>
    </row>
    <row r="116" spans="1:8">
      <c r="A116" s="341">
        <f t="shared" si="6"/>
        <v>109</v>
      </c>
      <c r="B116" s="1058">
        <f>'WP2 Current Lighting Rates'!B119</f>
        <v>54</v>
      </c>
      <c r="C116" s="1058" t="str">
        <f>'WP2 Current Lighting Rates'!C119</f>
        <v>LED Energy Service - Customer Owned</v>
      </c>
      <c r="D116" s="1058" t="str">
        <f>'WP2 Current Lighting Rates'!D119</f>
        <v>30-60 Watts</v>
      </c>
      <c r="E116" s="1063">
        <v>43221</v>
      </c>
      <c r="F116" s="1064">
        <f>'WP2 Current Lighting Rates'!E119</f>
        <v>1.39</v>
      </c>
      <c r="G116" s="263">
        <f>'Schedule 54E'!H22</f>
        <v>1.52</v>
      </c>
      <c r="H116" s="423">
        <f t="shared" ref="H116:H124" si="11">G116-F116</f>
        <v>0.13000000000000012</v>
      </c>
    </row>
    <row r="117" spans="1:8">
      <c r="A117" s="341">
        <f t="shared" si="6"/>
        <v>110</v>
      </c>
      <c r="B117" s="1058">
        <f>'WP2 Current Lighting Rates'!B120</f>
        <v>54</v>
      </c>
      <c r="C117" s="1058" t="str">
        <f>'WP2 Current Lighting Rates'!C120</f>
        <v>LED Energy Service - Customer Owned</v>
      </c>
      <c r="D117" s="1058" t="str">
        <f>'WP2 Current Lighting Rates'!D120</f>
        <v>60.01-90 Watts</v>
      </c>
      <c r="E117" s="1063">
        <v>43221</v>
      </c>
      <c r="F117" s="1064">
        <f>'WP2 Current Lighting Rates'!E120</f>
        <v>2.3199999999999998</v>
      </c>
      <c r="G117" s="263">
        <f>'Schedule 54E'!H23</f>
        <v>2.54</v>
      </c>
      <c r="H117" s="423">
        <f t="shared" si="11"/>
        <v>0.2200000000000002</v>
      </c>
    </row>
    <row r="118" spans="1:8">
      <c r="A118" s="341">
        <f t="shared" si="6"/>
        <v>111</v>
      </c>
      <c r="B118" s="1058">
        <f>'WP2 Current Lighting Rates'!B121</f>
        <v>54</v>
      </c>
      <c r="C118" s="1058" t="str">
        <f>'WP2 Current Lighting Rates'!C121</f>
        <v>LED Energy Service - Customer Owned</v>
      </c>
      <c r="D118" s="1058" t="str">
        <f>'WP2 Current Lighting Rates'!D121</f>
        <v>90.01-120 Watts</v>
      </c>
      <c r="E118" s="1063">
        <v>43221</v>
      </c>
      <c r="F118" s="1064">
        <f>'WP2 Current Lighting Rates'!E121</f>
        <v>3.24</v>
      </c>
      <c r="G118" s="263">
        <f>'Schedule 54E'!H24</f>
        <v>3.55</v>
      </c>
      <c r="H118" s="423">
        <f t="shared" si="11"/>
        <v>0.30999999999999961</v>
      </c>
    </row>
    <row r="119" spans="1:8">
      <c r="A119" s="341">
        <f t="shared" si="6"/>
        <v>112</v>
      </c>
      <c r="B119" s="1058">
        <f>'WP2 Current Lighting Rates'!B122</f>
        <v>54</v>
      </c>
      <c r="C119" s="1058" t="str">
        <f>'WP2 Current Lighting Rates'!C122</f>
        <v>LED Energy Service - Customer Owned</v>
      </c>
      <c r="D119" s="1058" t="str">
        <f>'WP2 Current Lighting Rates'!D122</f>
        <v>120.01-150 Watts</v>
      </c>
      <c r="E119" s="1063">
        <v>43221</v>
      </c>
      <c r="F119" s="1064">
        <f>'WP2 Current Lighting Rates'!E122</f>
        <v>4.17</v>
      </c>
      <c r="G119" s="263">
        <f>'Schedule 54E'!H25</f>
        <v>4.5599999999999996</v>
      </c>
      <c r="H119" s="423">
        <f t="shared" si="11"/>
        <v>0.38999999999999968</v>
      </c>
    </row>
    <row r="120" spans="1:8">
      <c r="A120" s="341">
        <f t="shared" si="6"/>
        <v>113</v>
      </c>
      <c r="B120" s="1058">
        <f>'WP2 Current Lighting Rates'!B123</f>
        <v>54</v>
      </c>
      <c r="C120" s="1058" t="str">
        <f>'WP2 Current Lighting Rates'!C123</f>
        <v>LED Energy Service - Customer Owned</v>
      </c>
      <c r="D120" s="1058" t="str">
        <f>'WP2 Current Lighting Rates'!D123</f>
        <v>150.01-180 Watts</v>
      </c>
      <c r="E120" s="1063">
        <v>43221</v>
      </c>
      <c r="F120" s="1064">
        <f>'WP2 Current Lighting Rates'!E123</f>
        <v>5.09</v>
      </c>
      <c r="G120" s="263">
        <f>'Schedule 54E'!H26</f>
        <v>5.58</v>
      </c>
      <c r="H120" s="423">
        <f t="shared" si="11"/>
        <v>0.49000000000000021</v>
      </c>
    </row>
    <row r="121" spans="1:8">
      <c r="A121" s="341">
        <f t="shared" si="6"/>
        <v>114</v>
      </c>
      <c r="B121" s="1058">
        <f>'WP2 Current Lighting Rates'!B124</f>
        <v>54</v>
      </c>
      <c r="C121" s="1058" t="str">
        <f>'WP2 Current Lighting Rates'!C124</f>
        <v>LED Energy Service - Customer Owned</v>
      </c>
      <c r="D121" s="1058" t="str">
        <f>'WP2 Current Lighting Rates'!D124</f>
        <v>180.01-210 Watts</v>
      </c>
      <c r="E121" s="1063">
        <v>43221</v>
      </c>
      <c r="F121" s="1064">
        <f>'WP2 Current Lighting Rates'!E124</f>
        <v>6.02</v>
      </c>
      <c r="G121" s="263">
        <f>'Schedule 54E'!H27</f>
        <v>6.59</v>
      </c>
      <c r="H121" s="423">
        <f t="shared" si="11"/>
        <v>0.57000000000000028</v>
      </c>
    </row>
    <row r="122" spans="1:8">
      <c r="A122" s="341">
        <f t="shared" si="6"/>
        <v>115</v>
      </c>
      <c r="B122" s="1058">
        <f>'WP2 Current Lighting Rates'!B125</f>
        <v>54</v>
      </c>
      <c r="C122" s="1058" t="str">
        <f>'WP2 Current Lighting Rates'!C125</f>
        <v>LED Energy Service - Customer Owned</v>
      </c>
      <c r="D122" s="1058" t="str">
        <f>'WP2 Current Lighting Rates'!D125</f>
        <v>210.01-240 Watts</v>
      </c>
      <c r="E122" s="1063">
        <v>43221</v>
      </c>
      <c r="F122" s="1064">
        <f>'WP2 Current Lighting Rates'!E125</f>
        <v>6.95</v>
      </c>
      <c r="G122" s="263">
        <f>'Schedule 54E'!H28</f>
        <v>7.61</v>
      </c>
      <c r="H122" s="423">
        <f t="shared" si="11"/>
        <v>0.66000000000000014</v>
      </c>
    </row>
    <row r="123" spans="1:8">
      <c r="A123" s="341">
        <f t="shared" si="6"/>
        <v>116</v>
      </c>
      <c r="B123" s="1058">
        <f>'WP2 Current Lighting Rates'!B126</f>
        <v>54</v>
      </c>
      <c r="C123" s="1058" t="str">
        <f>'WP2 Current Lighting Rates'!C126</f>
        <v>LED Energy Service - Customer Owned</v>
      </c>
      <c r="D123" s="1058" t="str">
        <f>'WP2 Current Lighting Rates'!D126</f>
        <v>240.01-270 Watts</v>
      </c>
      <c r="E123" s="1063">
        <v>43221</v>
      </c>
      <c r="F123" s="1064">
        <f>'WP2 Current Lighting Rates'!E126</f>
        <v>7.87</v>
      </c>
      <c r="G123" s="263">
        <f>'Schedule 54E'!H29</f>
        <v>8.6199999999999992</v>
      </c>
      <c r="H123" s="423">
        <f t="shared" si="11"/>
        <v>0.74999999999999911</v>
      </c>
    </row>
    <row r="124" spans="1:8">
      <c r="A124" s="341">
        <f t="shared" si="6"/>
        <v>117</v>
      </c>
      <c r="B124" s="1058">
        <f>'WP2 Current Lighting Rates'!B127</f>
        <v>54</v>
      </c>
      <c r="C124" s="1058" t="str">
        <f>'WP2 Current Lighting Rates'!C127</f>
        <v>LED Energy Service - Customer Owned</v>
      </c>
      <c r="D124" s="1058" t="str">
        <f>'WP2 Current Lighting Rates'!D127</f>
        <v>270.01-300 Watts</v>
      </c>
      <c r="E124" s="1063">
        <v>43221</v>
      </c>
      <c r="F124" s="1064">
        <f>'WP2 Current Lighting Rates'!E127</f>
        <v>8.8000000000000007</v>
      </c>
      <c r="G124" s="263">
        <f>'Schedule 54E'!H30</f>
        <v>9.64</v>
      </c>
      <c r="H124" s="423">
        <f t="shared" si="11"/>
        <v>0.83999999999999986</v>
      </c>
    </row>
    <row r="125" spans="1:8">
      <c r="A125" s="341">
        <f t="shared" si="6"/>
        <v>118</v>
      </c>
      <c r="B125" s="1058"/>
      <c r="C125" s="1058"/>
      <c r="D125" s="1058"/>
      <c r="E125" s="1058"/>
      <c r="F125" s="1059"/>
      <c r="G125" s="261"/>
    </row>
    <row r="126" spans="1:8">
      <c r="A126" s="341">
        <f t="shared" si="6"/>
        <v>119</v>
      </c>
      <c r="B126" s="1058" t="str">
        <f>'WP2 Current Lighting Rates'!B129</f>
        <v>55 &amp; 56</v>
      </c>
      <c r="C126" s="1058" t="str">
        <f>'WP2 Current Lighting Rates'!C129</f>
        <v>Sodium Vapor Area Lighting</v>
      </c>
      <c r="D126" s="1058" t="str">
        <f>'WP2 Current Lighting Rates'!D129</f>
        <v>70 Watts</v>
      </c>
      <c r="E126" s="1063">
        <v>43252</v>
      </c>
      <c r="F126" s="1059">
        <f>'WP2 Current Lighting Rates'!E129</f>
        <v>11.53</v>
      </c>
      <c r="G126" s="261">
        <f>'Schedules 55E &amp; 56E'!H10</f>
        <v>14.302424975565238</v>
      </c>
      <c r="H126" s="253">
        <f t="shared" ref="H126:H131" si="12">G126-F126</f>
        <v>2.7724249755652384</v>
      </c>
    </row>
    <row r="127" spans="1:8">
      <c r="A127" s="341">
        <f t="shared" si="6"/>
        <v>120</v>
      </c>
      <c r="B127" s="1058" t="str">
        <f>'WP2 Current Lighting Rates'!B130</f>
        <v>55 &amp; 56</v>
      </c>
      <c r="C127" s="1058" t="str">
        <f>'WP2 Current Lighting Rates'!C130</f>
        <v>Sodium Vapor Area Lighting</v>
      </c>
      <c r="D127" s="1058" t="str">
        <f>'WP2 Current Lighting Rates'!D130</f>
        <v>100 Watts</v>
      </c>
      <c r="E127" s="1063">
        <v>43252</v>
      </c>
      <c r="F127" s="1059">
        <f>'WP2 Current Lighting Rates'!E130</f>
        <v>12.72</v>
      </c>
      <c r="G127" s="261">
        <f>'Schedules 55E &amp; 56E'!H11</f>
        <v>14.741783094852433</v>
      </c>
      <c r="H127" s="253">
        <f t="shared" si="12"/>
        <v>2.0217830948524327</v>
      </c>
    </row>
    <row r="128" spans="1:8">
      <c r="A128" s="341">
        <f t="shared" si="6"/>
        <v>121</v>
      </c>
      <c r="B128" s="1058" t="str">
        <f>'WP2 Current Lighting Rates'!B131</f>
        <v>55 &amp; 56</v>
      </c>
      <c r="C128" s="1058" t="str">
        <f>'WP2 Current Lighting Rates'!C131</f>
        <v>Sodium Vapor Area Lighting</v>
      </c>
      <c r="D128" s="1058" t="str">
        <f>'WP2 Current Lighting Rates'!D131</f>
        <v>150 Watts</v>
      </c>
      <c r="E128" s="1063">
        <v>43252</v>
      </c>
      <c r="F128" s="1059">
        <f>'WP2 Current Lighting Rates'!E131</f>
        <v>14.71</v>
      </c>
      <c r="G128" s="261">
        <f>'Schedules 55E &amp; 56E'!H12</f>
        <v>16.456366145867111</v>
      </c>
      <c r="H128" s="253">
        <f t="shared" si="12"/>
        <v>1.7463661458671105</v>
      </c>
    </row>
    <row r="129" spans="1:8">
      <c r="A129" s="341">
        <f t="shared" si="6"/>
        <v>122</v>
      </c>
      <c r="B129" s="1058" t="str">
        <f>'WP2 Current Lighting Rates'!B132</f>
        <v>55 &amp; 56</v>
      </c>
      <c r="C129" s="1058" t="str">
        <f>'WP2 Current Lighting Rates'!C132</f>
        <v>Sodium Vapor Area Lighting</v>
      </c>
      <c r="D129" s="1058" t="str">
        <f>'WP2 Current Lighting Rates'!D132</f>
        <v>200 Watts</v>
      </c>
      <c r="E129" s="1063">
        <v>43252</v>
      </c>
      <c r="F129" s="1059">
        <f>'WP2 Current Lighting Rates'!E132</f>
        <v>16.690000000000001</v>
      </c>
      <c r="G129" s="261">
        <f>'Schedules 55E &amp; 56E'!H13</f>
        <v>18.703114073114996</v>
      </c>
      <c r="H129" s="253">
        <f t="shared" si="12"/>
        <v>2.0131140731149948</v>
      </c>
    </row>
    <row r="130" spans="1:8">
      <c r="A130" s="341">
        <f t="shared" si="6"/>
        <v>123</v>
      </c>
      <c r="B130" s="1058" t="str">
        <f>'WP2 Current Lighting Rates'!B133</f>
        <v>55 &amp; 56</v>
      </c>
      <c r="C130" s="1058" t="str">
        <f>'WP2 Current Lighting Rates'!C133</f>
        <v>Sodium Vapor Area Lighting</v>
      </c>
      <c r="D130" s="1058" t="str">
        <f>'WP2 Current Lighting Rates'!D133</f>
        <v>250 Watts</v>
      </c>
      <c r="E130" s="1063">
        <v>43252</v>
      </c>
      <c r="F130" s="1059">
        <f>'WP2 Current Lighting Rates'!E133</f>
        <v>18.68</v>
      </c>
      <c r="G130" s="261">
        <f>'Schedules 55E &amp; 56E'!H14</f>
        <v>20.580110316191121</v>
      </c>
      <c r="H130" s="253">
        <f t="shared" si="12"/>
        <v>1.900110316191121</v>
      </c>
    </row>
    <row r="131" spans="1:8">
      <c r="A131" s="341">
        <f t="shared" si="6"/>
        <v>124</v>
      </c>
      <c r="B131" s="1058" t="str">
        <f>'WP2 Current Lighting Rates'!B134</f>
        <v>55 &amp; 56</v>
      </c>
      <c r="C131" s="1058" t="str">
        <f>'WP2 Current Lighting Rates'!C134</f>
        <v>Sodium Vapor Area Lighting</v>
      </c>
      <c r="D131" s="1058" t="str">
        <f>'WP2 Current Lighting Rates'!D134</f>
        <v>400 Watts</v>
      </c>
      <c r="E131" s="1063">
        <v>43252</v>
      </c>
      <c r="F131" s="1059">
        <f>'WP2 Current Lighting Rates'!E134</f>
        <v>24.63</v>
      </c>
      <c r="G131" s="261">
        <f>'Schedules 55E &amp; 56E'!H15</f>
        <v>26.857576465232523</v>
      </c>
      <c r="H131" s="253">
        <f t="shared" si="12"/>
        <v>2.2275764652325236</v>
      </c>
    </row>
    <row r="132" spans="1:8">
      <c r="A132" s="341">
        <f t="shared" si="6"/>
        <v>125</v>
      </c>
      <c r="B132" s="1058"/>
      <c r="C132" s="1058"/>
      <c r="D132" s="1058"/>
      <c r="E132" s="1058"/>
      <c r="F132" s="1059"/>
      <c r="G132" s="261"/>
    </row>
    <row r="133" spans="1:8">
      <c r="A133" s="341">
        <f t="shared" si="6"/>
        <v>126</v>
      </c>
      <c r="B133" s="1058" t="str">
        <f>'WP2 Current Lighting Rates'!B136</f>
        <v>55 &amp; 56</v>
      </c>
      <c r="C133" s="1058" t="str">
        <f>'WP2 Current Lighting Rates'!C136</f>
        <v>Metal Halide Area Lighting</v>
      </c>
      <c r="D133" s="1058" t="str">
        <f>'WP2 Current Lighting Rates'!D136</f>
        <v>250 Watts</v>
      </c>
      <c r="E133" s="1063">
        <v>43252</v>
      </c>
      <c r="F133" s="1059">
        <f>'WP2 Current Lighting Rates'!E136</f>
        <v>21.8</v>
      </c>
      <c r="G133" s="261">
        <f>'Schedules 55E &amp; 56E'!H18</f>
        <v>22.169104774879184</v>
      </c>
      <c r="H133" s="253">
        <f>G133-F133</f>
        <v>0.36910477487918314</v>
      </c>
    </row>
    <row r="134" spans="1:8">
      <c r="A134" s="341">
        <f t="shared" si="6"/>
        <v>127</v>
      </c>
      <c r="B134" s="1058"/>
      <c r="C134" s="1058"/>
      <c r="D134" s="1058"/>
      <c r="E134" s="1058"/>
      <c r="F134" s="1059"/>
      <c r="G134" s="261"/>
    </row>
    <row r="135" spans="1:8">
      <c r="A135" s="341">
        <f t="shared" si="6"/>
        <v>128</v>
      </c>
      <c r="B135" s="1058" t="str">
        <f>'WP2 Current Lighting Rates'!B138</f>
        <v>55 &amp; 56</v>
      </c>
      <c r="C135" s="1058" t="str">
        <f>'WP2 Current Lighting Rates'!C138</f>
        <v>LED Lighting - Area Lighting</v>
      </c>
      <c r="D135" s="1058" t="str">
        <f>'WP2 Current Lighting Rates'!D138</f>
        <v>30-60 Watts</v>
      </c>
      <c r="E135" s="1063">
        <v>43252</v>
      </c>
      <c r="F135" s="1059">
        <f>'WP2 Current Lighting Rates'!E138</f>
        <v>12.31</v>
      </c>
      <c r="G135" s="261">
        <f>'Schedules 55E &amp; 56E'!H21</f>
        <v>10.88</v>
      </c>
      <c r="H135" s="253">
        <f t="shared" ref="H135:H143" si="13">G135-F135</f>
        <v>-1.4299999999999997</v>
      </c>
    </row>
    <row r="136" spans="1:8">
      <c r="A136" s="341">
        <f t="shared" si="6"/>
        <v>129</v>
      </c>
      <c r="B136" s="1058" t="str">
        <f>'WP2 Current Lighting Rates'!B139</f>
        <v>55 &amp; 56</v>
      </c>
      <c r="C136" s="1058" t="str">
        <f>'WP2 Current Lighting Rates'!C139</f>
        <v>LED Lighting - Area Lighting</v>
      </c>
      <c r="D136" s="1058" t="str">
        <f>'WP2 Current Lighting Rates'!D139</f>
        <v>60.01-90 Watts</v>
      </c>
      <c r="E136" s="1063">
        <v>43252</v>
      </c>
      <c r="F136" s="1059">
        <f>'WP2 Current Lighting Rates'!E139</f>
        <v>13.42</v>
      </c>
      <c r="G136" s="261">
        <f>'Schedules 55E &amp; 56E'!H22</f>
        <v>13.38</v>
      </c>
      <c r="H136" s="253">
        <f t="shared" si="13"/>
        <v>-3.9999999999999147E-2</v>
      </c>
    </row>
    <row r="137" spans="1:8">
      <c r="A137" s="341">
        <f t="shared" si="6"/>
        <v>130</v>
      </c>
      <c r="B137" s="1058" t="str">
        <f>'WP2 Current Lighting Rates'!B140</f>
        <v>55 &amp; 56</v>
      </c>
      <c r="C137" s="1058" t="str">
        <f>'WP2 Current Lighting Rates'!C140</f>
        <v>LED Lighting - Area Lighting</v>
      </c>
      <c r="D137" s="1058" t="str">
        <f>'WP2 Current Lighting Rates'!D140</f>
        <v>90.01-120 Watts</v>
      </c>
      <c r="E137" s="1063">
        <v>43252</v>
      </c>
      <c r="F137" s="1059">
        <f>'WP2 Current Lighting Rates'!E140</f>
        <v>14.54</v>
      </c>
      <c r="G137" s="261">
        <f>'Schedules 55E &amp; 56E'!H23</f>
        <v>15.87</v>
      </c>
      <c r="H137" s="253">
        <f t="shared" si="13"/>
        <v>1.33</v>
      </c>
    </row>
    <row r="138" spans="1:8">
      <c r="A138" s="341">
        <f t="shared" ref="A138:A188" si="14">A137+1</f>
        <v>131</v>
      </c>
      <c r="B138" s="1058" t="str">
        <f>'WP2 Current Lighting Rates'!B141</f>
        <v>55 &amp; 56</v>
      </c>
      <c r="C138" s="1058" t="str">
        <f>'WP2 Current Lighting Rates'!C141</f>
        <v>LED Lighting - Area Lighting</v>
      </c>
      <c r="D138" s="1058" t="str">
        <f>'WP2 Current Lighting Rates'!D141</f>
        <v>120.01-150 Watts</v>
      </c>
      <c r="E138" s="1063">
        <v>43252</v>
      </c>
      <c r="F138" s="1059">
        <f>'WP2 Current Lighting Rates'!E141</f>
        <v>15.66</v>
      </c>
      <c r="G138" s="261">
        <f>'Schedules 55E &amp; 56E'!H24</f>
        <v>17.25</v>
      </c>
      <c r="H138" s="253">
        <f t="shared" si="13"/>
        <v>1.5899999999999999</v>
      </c>
    </row>
    <row r="139" spans="1:8">
      <c r="A139" s="341">
        <f t="shared" si="14"/>
        <v>132</v>
      </c>
      <c r="B139" s="1058" t="str">
        <f>'WP2 Current Lighting Rates'!B142</f>
        <v>55 &amp; 56</v>
      </c>
      <c r="C139" s="1058" t="str">
        <f>'WP2 Current Lighting Rates'!C142</f>
        <v>LED Lighting - Area Lighting</v>
      </c>
      <c r="D139" s="1058" t="str">
        <f>'WP2 Current Lighting Rates'!D142</f>
        <v>150.01-180 Watts</v>
      </c>
      <c r="E139" s="1063">
        <v>43252</v>
      </c>
      <c r="F139" s="1059">
        <f>'WP2 Current Lighting Rates'!E142</f>
        <v>16.77</v>
      </c>
      <c r="G139" s="261">
        <f>'Schedules 55E &amp; 56E'!H25</f>
        <v>19.739999999999998</v>
      </c>
      <c r="H139" s="253">
        <f t="shared" si="13"/>
        <v>2.9699999999999989</v>
      </c>
    </row>
    <row r="140" spans="1:8">
      <c r="A140" s="341">
        <f t="shared" si="14"/>
        <v>133</v>
      </c>
      <c r="B140" s="1058" t="str">
        <f>'WP2 Current Lighting Rates'!B143</f>
        <v>55 &amp; 56</v>
      </c>
      <c r="C140" s="1058" t="str">
        <f>'WP2 Current Lighting Rates'!C143</f>
        <v>LED Lighting - Area Lighting</v>
      </c>
      <c r="D140" s="1058" t="str">
        <f>'WP2 Current Lighting Rates'!D143</f>
        <v>180.01-210 Watts</v>
      </c>
      <c r="E140" s="1063">
        <v>43252</v>
      </c>
      <c r="F140" s="1059">
        <f>'WP2 Current Lighting Rates'!E143</f>
        <v>17.89</v>
      </c>
      <c r="G140" s="261">
        <f>'Schedules 55E &amp; 56E'!H26</f>
        <v>21.9</v>
      </c>
      <c r="H140" s="253">
        <f t="shared" si="13"/>
        <v>4.009999999999998</v>
      </c>
    </row>
    <row r="141" spans="1:8">
      <c r="A141" s="341">
        <f t="shared" si="14"/>
        <v>134</v>
      </c>
      <c r="B141" s="1058" t="str">
        <f>'WP2 Current Lighting Rates'!B144</f>
        <v>55 &amp; 56</v>
      </c>
      <c r="C141" s="1058" t="str">
        <f>'WP2 Current Lighting Rates'!C144</f>
        <v>LED Lighting - Area Lighting</v>
      </c>
      <c r="D141" s="1058" t="str">
        <f>'WP2 Current Lighting Rates'!D144</f>
        <v>210.01-240 Watts</v>
      </c>
      <c r="E141" s="1063">
        <v>43252</v>
      </c>
      <c r="F141" s="1059">
        <f>'WP2 Current Lighting Rates'!E144</f>
        <v>19</v>
      </c>
      <c r="G141" s="261">
        <f>'Schedules 55E &amp; 56E'!H27</f>
        <v>24.06</v>
      </c>
      <c r="H141" s="253">
        <f t="shared" si="13"/>
        <v>5.0599999999999987</v>
      </c>
    </row>
    <row r="142" spans="1:8">
      <c r="A142" s="341">
        <f t="shared" si="14"/>
        <v>135</v>
      </c>
      <c r="B142" s="1058" t="str">
        <f>'WP2 Current Lighting Rates'!B145</f>
        <v>55 &amp; 56</v>
      </c>
      <c r="C142" s="1058" t="str">
        <f>'WP2 Current Lighting Rates'!C145</f>
        <v>LED Lighting - Area Lighting</v>
      </c>
      <c r="D142" s="1058" t="str">
        <f>'WP2 Current Lighting Rates'!D145</f>
        <v>240.01-270 Watts</v>
      </c>
      <c r="E142" s="1063">
        <v>43252</v>
      </c>
      <c r="F142" s="1059">
        <f>'WP2 Current Lighting Rates'!E145</f>
        <v>20.12</v>
      </c>
      <c r="G142" s="261">
        <f>'Schedules 55E &amp; 56E'!H28</f>
        <v>26.22</v>
      </c>
      <c r="H142" s="253">
        <f t="shared" si="13"/>
        <v>6.0999999999999979</v>
      </c>
    </row>
    <row r="143" spans="1:8">
      <c r="A143" s="341">
        <f t="shared" si="14"/>
        <v>136</v>
      </c>
      <c r="B143" s="1058" t="str">
        <f>'WP2 Current Lighting Rates'!B146</f>
        <v>55 &amp; 56</v>
      </c>
      <c r="C143" s="1058" t="str">
        <f>'WP2 Current Lighting Rates'!C146</f>
        <v>LED Lighting - Area Lighting</v>
      </c>
      <c r="D143" s="1058" t="str">
        <f>'WP2 Current Lighting Rates'!D146</f>
        <v>270.01-300 Watts</v>
      </c>
      <c r="E143" s="1063">
        <v>43252</v>
      </c>
      <c r="F143" s="1059">
        <f>'WP2 Current Lighting Rates'!E146</f>
        <v>21.24</v>
      </c>
      <c r="G143" s="261">
        <f>'Schedules 55E &amp; 56E'!H29</f>
        <v>28.38</v>
      </c>
      <c r="H143" s="253">
        <f t="shared" si="13"/>
        <v>7.1400000000000006</v>
      </c>
    </row>
    <row r="144" spans="1:8">
      <c r="A144" s="341">
        <f t="shared" si="14"/>
        <v>137</v>
      </c>
      <c r="B144" s="1058"/>
      <c r="C144" s="1058"/>
      <c r="D144" s="1058"/>
      <c r="E144" s="1058"/>
      <c r="F144" s="1059"/>
      <c r="G144" s="261"/>
    </row>
    <row r="145" spans="1:8">
      <c r="A145" s="341">
        <f t="shared" si="14"/>
        <v>138</v>
      </c>
      <c r="B145" s="1058">
        <f>'WP2 Current Lighting Rates'!B148</f>
        <v>55</v>
      </c>
      <c r="C145" s="1058" t="str">
        <f>'WP2 Current Lighting Rates'!C148</f>
        <v>Area Lighing</v>
      </c>
      <c r="D145" s="1058" t="str">
        <f>'WP2 Current Lighting Rates'!D148</f>
        <v>Pole Charge (Old) (Pre 11/74)</v>
      </c>
      <c r="E145" s="1063">
        <v>43252</v>
      </c>
      <c r="F145" s="1059">
        <f>'WP2 Current Lighting Rates'!E148</f>
        <v>5.93</v>
      </c>
      <c r="G145" s="261">
        <f>'Schedules 55E &amp; 58E Pole'!F11</f>
        <v>6.68</v>
      </c>
      <c r="H145" s="253">
        <f>G145-F145</f>
        <v>0.75</v>
      </c>
    </row>
    <row r="146" spans="1:8">
      <c r="A146" s="341">
        <f t="shared" si="14"/>
        <v>139</v>
      </c>
      <c r="B146" s="1058">
        <f>'WP2 Current Lighting Rates'!B149</f>
        <v>55</v>
      </c>
      <c r="C146" s="1058" t="str">
        <f>'WP2 Current Lighting Rates'!C149</f>
        <v>Area Lighing</v>
      </c>
      <c r="D146" s="1058" t="str">
        <f>'WP2 Current Lighting Rates'!D149</f>
        <v>Pole Charge (New) (Post 10-28-99)</v>
      </c>
      <c r="E146" s="1063">
        <v>43252</v>
      </c>
      <c r="F146" s="1059">
        <f>'WP2 Current Lighting Rates'!E149</f>
        <v>9.75</v>
      </c>
      <c r="G146" s="261">
        <f>'Schedules 55E &amp; 58E Pole'!F12</f>
        <v>11.68</v>
      </c>
      <c r="H146" s="253">
        <f>G146-F146</f>
        <v>1.9299999999999997</v>
      </c>
    </row>
    <row r="147" spans="1:8">
      <c r="A147" s="341">
        <f t="shared" si="14"/>
        <v>140</v>
      </c>
      <c r="B147" s="1058"/>
      <c r="C147" s="1058"/>
      <c r="D147" s="1058"/>
      <c r="E147" s="1058"/>
      <c r="F147" s="1059"/>
      <c r="G147" s="261"/>
    </row>
    <row r="148" spans="1:8">
      <c r="A148" s="341">
        <f t="shared" si="14"/>
        <v>141</v>
      </c>
      <c r="B148" s="1058">
        <f>'WP2 Current Lighting Rates'!B151</f>
        <v>57</v>
      </c>
      <c r="C148" s="1058" t="str">
        <f>'WP2 Current Lighting Rates'!C151</f>
        <v>Continuous Lighting</v>
      </c>
      <c r="D148" s="1058" t="str">
        <f>'WP2 Current Lighting Rates'!D151</f>
        <v>$ / watt</v>
      </c>
      <c r="E148" s="1063">
        <v>43221</v>
      </c>
      <c r="F148" s="1060">
        <f>'WP2 Current Lighting Rates'!E151</f>
        <v>3.9269999999999999E-2</v>
      </c>
      <c r="G148" s="1062">
        <f>'Schedule 57E'!G11</f>
        <v>4.7320000000000001E-2</v>
      </c>
      <c r="H148" s="1061">
        <f>G148-F148</f>
        <v>8.0500000000000016E-3</v>
      </c>
    </row>
    <row r="149" spans="1:8">
      <c r="A149" s="341">
        <f t="shared" si="14"/>
        <v>142</v>
      </c>
      <c r="B149" s="1058">
        <f>'WP2 Current Lighting Rates'!B152</f>
        <v>57</v>
      </c>
      <c r="C149" s="1058" t="str">
        <f>'WP2 Current Lighting Rates'!C152</f>
        <v>Continuous Lighting</v>
      </c>
      <c r="D149" s="1058" t="str">
        <f>'WP2 Current Lighting Rates'!D152</f>
        <v>Minimum Charge</v>
      </c>
      <c r="E149" s="1063">
        <v>43221</v>
      </c>
      <c r="F149" s="1059" t="str">
        <f>'WP2 Current Lighting Rates'!E152</f>
        <v>n/a</v>
      </c>
      <c r="G149" s="1059" t="str">
        <f>'WP2 Current Lighting Rates'!F152</f>
        <v>n/a</v>
      </c>
      <c r="H149" s="1059" t="str">
        <f>'WP2 Current Lighting Rates'!G152</f>
        <v>n/a</v>
      </c>
    </row>
    <row r="150" spans="1:8">
      <c r="A150" s="341">
        <f t="shared" si="14"/>
        <v>143</v>
      </c>
      <c r="B150" s="1058"/>
      <c r="C150" s="1058"/>
      <c r="D150" s="1058"/>
      <c r="E150" s="1058"/>
      <c r="F150" s="1059"/>
      <c r="G150" s="261"/>
    </row>
    <row r="151" spans="1:8">
      <c r="A151" s="341">
        <f t="shared" si="14"/>
        <v>144</v>
      </c>
      <c r="B151" s="1058" t="str">
        <f>'WP2 Current Lighting Rates'!B154</f>
        <v>58 &amp; 59</v>
      </c>
      <c r="C151" s="1058" t="str">
        <f>'WP2 Current Lighting Rates'!C154</f>
        <v>Sodium Vapor Flood Lighting - Directional</v>
      </c>
      <c r="D151" s="1058" t="str">
        <f>'WP2 Current Lighting Rates'!D154</f>
        <v>70 Watts</v>
      </c>
      <c r="E151" s="1063">
        <v>43252</v>
      </c>
      <c r="F151" s="1059">
        <f>'WP2 Current Lighting Rates'!E154</f>
        <v>11.53</v>
      </c>
      <c r="G151" s="261">
        <f>'Schedules 58E &amp; 59E'!I11</f>
        <v>14.3</v>
      </c>
      <c r="H151" s="253">
        <f t="shared" ref="H151:H156" si="15">G151-F151</f>
        <v>2.7700000000000014</v>
      </c>
    </row>
    <row r="152" spans="1:8">
      <c r="A152" s="341">
        <f t="shared" si="14"/>
        <v>145</v>
      </c>
      <c r="B152" s="1058" t="str">
        <f>'WP2 Current Lighting Rates'!B155</f>
        <v>58 &amp; 59</v>
      </c>
      <c r="C152" s="1058" t="str">
        <f>'WP2 Current Lighting Rates'!C155</f>
        <v>Sodium Vapor Flood Lighting - Directional</v>
      </c>
      <c r="D152" s="1058" t="str">
        <f>'WP2 Current Lighting Rates'!D155</f>
        <v>100 Watts</v>
      </c>
      <c r="E152" s="1063">
        <v>43252</v>
      </c>
      <c r="F152" s="1059">
        <f>'WP2 Current Lighting Rates'!E155</f>
        <v>12.72</v>
      </c>
      <c r="G152" s="261">
        <f>'Schedules 58E &amp; 59E'!I12</f>
        <v>14.74</v>
      </c>
      <c r="H152" s="253">
        <f t="shared" si="15"/>
        <v>2.0199999999999996</v>
      </c>
    </row>
    <row r="153" spans="1:8">
      <c r="A153" s="341">
        <f t="shared" si="14"/>
        <v>146</v>
      </c>
      <c r="B153" s="1058" t="str">
        <f>'WP2 Current Lighting Rates'!B156</f>
        <v>58 &amp; 59</v>
      </c>
      <c r="C153" s="1058" t="str">
        <f>'WP2 Current Lighting Rates'!C156</f>
        <v>Sodium Vapor Flood Lighting - Directional</v>
      </c>
      <c r="D153" s="1058" t="str">
        <f>'WP2 Current Lighting Rates'!D156</f>
        <v>150 Watts</v>
      </c>
      <c r="E153" s="1063">
        <v>43252</v>
      </c>
      <c r="F153" s="1059">
        <f>'WP2 Current Lighting Rates'!E156</f>
        <v>14.71</v>
      </c>
      <c r="G153" s="261">
        <f>'Schedules 58E &amp; 59E'!I13</f>
        <v>16.46</v>
      </c>
      <c r="H153" s="253">
        <f t="shared" si="15"/>
        <v>1.75</v>
      </c>
    </row>
    <row r="154" spans="1:8">
      <c r="A154" s="341">
        <f t="shared" si="14"/>
        <v>147</v>
      </c>
      <c r="B154" s="1058" t="str">
        <f>'WP2 Current Lighting Rates'!B157</f>
        <v>58 &amp; 59</v>
      </c>
      <c r="C154" s="1058" t="str">
        <f>'WP2 Current Lighting Rates'!C157</f>
        <v>Sodium Vapor Flood Lighting - Directional</v>
      </c>
      <c r="D154" s="1058" t="str">
        <f>'WP2 Current Lighting Rates'!D157</f>
        <v>200 Watts</v>
      </c>
      <c r="E154" s="1063">
        <v>43252</v>
      </c>
      <c r="F154" s="1059">
        <f>'WP2 Current Lighting Rates'!E157</f>
        <v>16.690000000000001</v>
      </c>
      <c r="G154" s="261">
        <f>'Schedules 58E &amp; 59E'!I14</f>
        <v>18.7</v>
      </c>
      <c r="H154" s="253">
        <f t="shared" si="15"/>
        <v>2.009999999999998</v>
      </c>
    </row>
    <row r="155" spans="1:8">
      <c r="A155" s="341">
        <f t="shared" si="14"/>
        <v>148</v>
      </c>
      <c r="B155" s="1058" t="str">
        <f>'WP2 Current Lighting Rates'!B158</f>
        <v>58 &amp; 59</v>
      </c>
      <c r="C155" s="1058" t="str">
        <f>'WP2 Current Lighting Rates'!C158</f>
        <v>Sodium Vapor Flood Lighting - Directional</v>
      </c>
      <c r="D155" s="1058" t="str">
        <f>'WP2 Current Lighting Rates'!D158</f>
        <v>250 Watts</v>
      </c>
      <c r="E155" s="1063">
        <v>43252</v>
      </c>
      <c r="F155" s="1059">
        <f>'WP2 Current Lighting Rates'!E158</f>
        <v>18.68</v>
      </c>
      <c r="G155" s="261">
        <f>'Schedules 58E &amp; 59E'!I15</f>
        <v>20.58</v>
      </c>
      <c r="H155" s="253">
        <f t="shared" si="15"/>
        <v>1.8999999999999986</v>
      </c>
    </row>
    <row r="156" spans="1:8">
      <c r="A156" s="341">
        <f t="shared" si="14"/>
        <v>149</v>
      </c>
      <c r="B156" s="1058" t="str">
        <f>'WP2 Current Lighting Rates'!B159</f>
        <v>58 &amp; 59</v>
      </c>
      <c r="C156" s="1058" t="str">
        <f>'WP2 Current Lighting Rates'!C159</f>
        <v>Sodium Vapor Flood Lighting - Directional</v>
      </c>
      <c r="D156" s="1058" t="str">
        <f>'WP2 Current Lighting Rates'!D159</f>
        <v>400 Watts</v>
      </c>
      <c r="E156" s="1063">
        <v>43252</v>
      </c>
      <c r="F156" s="1059">
        <f>'WP2 Current Lighting Rates'!E159</f>
        <v>24.63</v>
      </c>
      <c r="G156" s="261">
        <f>'Schedules 58E &amp; 59E'!I16</f>
        <v>26.86</v>
      </c>
      <c r="H156" s="253">
        <f t="shared" si="15"/>
        <v>2.2300000000000004</v>
      </c>
    </row>
    <row r="157" spans="1:8">
      <c r="A157" s="341">
        <f t="shared" si="14"/>
        <v>150</v>
      </c>
      <c r="B157" s="1058"/>
      <c r="C157" s="1058"/>
      <c r="D157" s="1058"/>
      <c r="E157" s="1058"/>
      <c r="F157" s="1059"/>
      <c r="G157" s="261"/>
    </row>
    <row r="158" spans="1:8">
      <c r="A158" s="341">
        <f t="shared" si="14"/>
        <v>151</v>
      </c>
      <c r="B158" s="1058" t="str">
        <f>'WP2 Current Lighting Rates'!B161</f>
        <v>58 &amp; 59</v>
      </c>
      <c r="C158" s="1058" t="str">
        <f>'WP2 Current Lighting Rates'!C161</f>
        <v>Metal Halide Flood Lighting - Directional</v>
      </c>
      <c r="D158" s="1058" t="str">
        <f>'WP2 Current Lighting Rates'!D161</f>
        <v>175 Watts</v>
      </c>
      <c r="E158" s="1063">
        <v>43252</v>
      </c>
      <c r="F158" s="1059">
        <f>'WP2 Current Lighting Rates'!E161</f>
        <v>18.64</v>
      </c>
      <c r="G158" s="261">
        <f>'Schedules 58E &amp; 59E'!I26</f>
        <v>18.91</v>
      </c>
      <c r="H158" s="253">
        <f>G158-F158</f>
        <v>0.26999999999999957</v>
      </c>
    </row>
    <row r="159" spans="1:8">
      <c r="A159" s="341">
        <f t="shared" si="14"/>
        <v>152</v>
      </c>
      <c r="B159" s="1058" t="str">
        <f>'WP2 Current Lighting Rates'!B162</f>
        <v>58 &amp; 59</v>
      </c>
      <c r="C159" s="1058" t="str">
        <f>'WP2 Current Lighting Rates'!C162</f>
        <v>Metal Halide Flood Lighting - Directional</v>
      </c>
      <c r="D159" s="1058" t="str">
        <f>'WP2 Current Lighting Rates'!D162</f>
        <v>250 Watts</v>
      </c>
      <c r="E159" s="1063">
        <v>43252</v>
      </c>
      <c r="F159" s="1059">
        <f>'WP2 Current Lighting Rates'!E162</f>
        <v>21.8</v>
      </c>
      <c r="G159" s="261">
        <f>'Schedules 58E &amp; 59E'!I27</f>
        <v>22.17</v>
      </c>
      <c r="H159" s="253">
        <f>G159-F159</f>
        <v>0.37000000000000099</v>
      </c>
    </row>
    <row r="160" spans="1:8">
      <c r="A160" s="341">
        <f t="shared" si="14"/>
        <v>153</v>
      </c>
      <c r="B160" s="1058" t="str">
        <f>'WP2 Current Lighting Rates'!B163</f>
        <v>58 &amp; 59</v>
      </c>
      <c r="C160" s="1058" t="str">
        <f>'WP2 Current Lighting Rates'!C163</f>
        <v>Metal Halide Flood Lighting - Directional</v>
      </c>
      <c r="D160" s="1058" t="str">
        <f>'WP2 Current Lighting Rates'!D163</f>
        <v>400 Watts</v>
      </c>
      <c r="E160" s="1063">
        <v>43252</v>
      </c>
      <c r="F160" s="1059">
        <f>'WP2 Current Lighting Rates'!E163</f>
        <v>28.12</v>
      </c>
      <c r="G160" s="261">
        <f>'Schedules 58E &amp; 59E'!I28</f>
        <v>27.31</v>
      </c>
      <c r="H160" s="253">
        <f>G160-F160</f>
        <v>-0.81000000000000227</v>
      </c>
    </row>
    <row r="161" spans="1:8">
      <c r="A161" s="341">
        <f t="shared" si="14"/>
        <v>154</v>
      </c>
      <c r="B161" s="1058" t="str">
        <f>'WP2 Current Lighting Rates'!B164</f>
        <v>58 &amp; 59</v>
      </c>
      <c r="C161" s="1058" t="str">
        <f>'WP2 Current Lighting Rates'!C164</f>
        <v>Metal Halide Flood Lighting - Directional</v>
      </c>
      <c r="D161" s="1058" t="str">
        <f>'WP2 Current Lighting Rates'!D164</f>
        <v>1000 Watts</v>
      </c>
      <c r="E161" s="1063">
        <v>43252</v>
      </c>
      <c r="F161" s="1059">
        <f>'WP2 Current Lighting Rates'!E164</f>
        <v>53.4</v>
      </c>
      <c r="G161" s="261">
        <f>'Schedules 58E &amp; 59E'!I29</f>
        <v>51.28</v>
      </c>
      <c r="H161" s="253">
        <f>G161-F161</f>
        <v>-2.1199999999999974</v>
      </c>
    </row>
    <row r="162" spans="1:8">
      <c r="A162" s="341">
        <f t="shared" si="14"/>
        <v>155</v>
      </c>
      <c r="B162" s="1058"/>
      <c r="C162" s="1058"/>
      <c r="D162" s="1058"/>
      <c r="E162" s="1058"/>
      <c r="F162" s="1059"/>
      <c r="G162" s="261"/>
    </row>
    <row r="163" spans="1:8">
      <c r="A163" s="341">
        <f t="shared" si="14"/>
        <v>156</v>
      </c>
      <c r="B163" s="1058" t="str">
        <f>'WP2 Current Lighting Rates'!B166</f>
        <v>58 &amp; 59</v>
      </c>
      <c r="C163" s="1058" t="str">
        <f>'WP2 Current Lighting Rates'!C166</f>
        <v>Sodium Vapor Flood Lighting - Horizontal</v>
      </c>
      <c r="D163" s="1058" t="str">
        <f>'WP2 Current Lighting Rates'!D166</f>
        <v>100 Watts</v>
      </c>
      <c r="E163" s="1063">
        <v>43252</v>
      </c>
      <c r="F163" s="1059">
        <f>'WP2 Current Lighting Rates'!E166</f>
        <v>12.72</v>
      </c>
      <c r="G163" s="261">
        <f>'Schedules 58E &amp; 59E'!I19</f>
        <v>14.74</v>
      </c>
      <c r="H163" s="253">
        <f>G163-F163</f>
        <v>2.0199999999999996</v>
      </c>
    </row>
    <row r="164" spans="1:8">
      <c r="A164" s="341">
        <f t="shared" si="14"/>
        <v>157</v>
      </c>
      <c r="B164" s="1058" t="str">
        <f>'WP2 Current Lighting Rates'!B167</f>
        <v>58 &amp; 59</v>
      </c>
      <c r="C164" s="1058" t="str">
        <f>'WP2 Current Lighting Rates'!C167</f>
        <v>Sodium Vapor Flood Lighting - Horizontal</v>
      </c>
      <c r="D164" s="1058" t="str">
        <f>'WP2 Current Lighting Rates'!D167</f>
        <v>150 Watts</v>
      </c>
      <c r="E164" s="1063">
        <v>43252</v>
      </c>
      <c r="F164" s="1059">
        <f>'WP2 Current Lighting Rates'!E167</f>
        <v>14.71</v>
      </c>
      <c r="G164" s="261">
        <f>'Schedules 58E &amp; 59E'!I20</f>
        <v>16.46</v>
      </c>
      <c r="H164" s="253">
        <f>G164-F164</f>
        <v>1.75</v>
      </c>
    </row>
    <row r="165" spans="1:8">
      <c r="A165" s="341">
        <f t="shared" si="14"/>
        <v>158</v>
      </c>
      <c r="B165" s="1058" t="str">
        <f>'WP2 Current Lighting Rates'!B168</f>
        <v>58 &amp; 59</v>
      </c>
      <c r="C165" s="1058" t="str">
        <f>'WP2 Current Lighting Rates'!C168</f>
        <v>Sodium Vapor Flood Lighting - Horizontal</v>
      </c>
      <c r="D165" s="1058" t="str">
        <f>'WP2 Current Lighting Rates'!D168</f>
        <v>200 Watts</v>
      </c>
      <c r="E165" s="1063">
        <v>43252</v>
      </c>
      <c r="F165" s="1059">
        <f>'WP2 Current Lighting Rates'!E168</f>
        <v>16.690000000000001</v>
      </c>
      <c r="G165" s="261">
        <f>'Schedules 58E &amp; 59E'!I21</f>
        <v>18.7</v>
      </c>
      <c r="H165" s="253">
        <f>G165-F165</f>
        <v>2.009999999999998</v>
      </c>
    </row>
    <row r="166" spans="1:8">
      <c r="A166" s="341">
        <f t="shared" si="14"/>
        <v>159</v>
      </c>
      <c r="B166" s="1058" t="str">
        <f>'WP2 Current Lighting Rates'!B169</f>
        <v>58 &amp; 59</v>
      </c>
      <c r="C166" s="1058" t="str">
        <f>'WP2 Current Lighting Rates'!C169</f>
        <v>Sodium Vapor Flood Lighting - Horizontal</v>
      </c>
      <c r="D166" s="1058" t="str">
        <f>'WP2 Current Lighting Rates'!D169</f>
        <v>250 Watts</v>
      </c>
      <c r="E166" s="1063">
        <v>43252</v>
      </c>
      <c r="F166" s="1059">
        <f>'WP2 Current Lighting Rates'!E169</f>
        <v>18.68</v>
      </c>
      <c r="G166" s="261">
        <f>'Schedules 58E &amp; 59E'!I22</f>
        <v>20.58</v>
      </c>
      <c r="H166" s="253">
        <f>G166-F166</f>
        <v>1.8999999999999986</v>
      </c>
    </row>
    <row r="167" spans="1:8">
      <c r="A167" s="341">
        <f t="shared" si="14"/>
        <v>160</v>
      </c>
      <c r="B167" s="1058" t="str">
        <f>'WP2 Current Lighting Rates'!B170</f>
        <v>58 &amp; 59</v>
      </c>
      <c r="C167" s="1058" t="str">
        <f>'WP2 Current Lighting Rates'!C170</f>
        <v>Sodium Vapor Flood Lighting - Horizontal</v>
      </c>
      <c r="D167" s="1058" t="str">
        <f>'WP2 Current Lighting Rates'!D170</f>
        <v>400 Watts</v>
      </c>
      <c r="E167" s="1063">
        <v>43252</v>
      </c>
      <c r="F167" s="1059">
        <f>'WP2 Current Lighting Rates'!E170</f>
        <v>24.63</v>
      </c>
      <c r="G167" s="261">
        <f>'Schedules 58E &amp; 59E'!I23</f>
        <v>26.86</v>
      </c>
      <c r="H167" s="253">
        <f>G167-F167</f>
        <v>2.2300000000000004</v>
      </c>
    </row>
    <row r="168" spans="1:8">
      <c r="A168" s="341">
        <f t="shared" si="14"/>
        <v>161</v>
      </c>
      <c r="B168" s="1058"/>
      <c r="C168" s="1058"/>
      <c r="D168" s="1058"/>
      <c r="E168" s="1058"/>
      <c r="F168" s="1059"/>
      <c r="G168" s="261"/>
    </row>
    <row r="169" spans="1:8">
      <c r="A169" s="341">
        <f t="shared" si="14"/>
        <v>162</v>
      </c>
      <c r="B169" s="1058" t="str">
        <f>'WP2 Current Lighting Rates'!B172</f>
        <v>58 &amp; 59</v>
      </c>
      <c r="C169" s="1058" t="str">
        <f>'WP2 Current Lighting Rates'!C172</f>
        <v>Metal Halide Flood Lighting - Horizontal</v>
      </c>
      <c r="D169" s="1058" t="str">
        <f>'WP2 Current Lighting Rates'!D172</f>
        <v>250 Watts</v>
      </c>
      <c r="E169" s="1063">
        <v>43252</v>
      </c>
      <c r="F169" s="1059">
        <f>'WP2 Current Lighting Rates'!E172</f>
        <v>21.8</v>
      </c>
      <c r="G169" s="261">
        <f>'Schedules 58E &amp; 59E'!I32</f>
        <v>22.17</v>
      </c>
      <c r="H169" s="253">
        <f>G169-F169</f>
        <v>0.37000000000000099</v>
      </c>
    </row>
    <row r="170" spans="1:8">
      <c r="A170" s="341">
        <f t="shared" si="14"/>
        <v>163</v>
      </c>
      <c r="B170" s="1058" t="str">
        <f>'WP2 Current Lighting Rates'!B173</f>
        <v>58 &amp; 59</v>
      </c>
      <c r="C170" s="1058" t="str">
        <f>'WP2 Current Lighting Rates'!C173</f>
        <v>Metal Halide Flood Lighting - Horizontal</v>
      </c>
      <c r="D170" s="1058" t="str">
        <f>'WP2 Current Lighting Rates'!D173</f>
        <v>400 Watts</v>
      </c>
      <c r="E170" s="1063">
        <v>43252</v>
      </c>
      <c r="F170" s="1059">
        <f>'WP2 Current Lighting Rates'!E173</f>
        <v>28.12</v>
      </c>
      <c r="G170" s="261">
        <f>'Schedules 58E &amp; 59E'!I33</f>
        <v>27.31</v>
      </c>
      <c r="H170" s="253">
        <f>G170-F170</f>
        <v>-0.81000000000000227</v>
      </c>
    </row>
    <row r="171" spans="1:8">
      <c r="A171" s="341">
        <f t="shared" si="14"/>
        <v>164</v>
      </c>
      <c r="B171" s="1058"/>
      <c r="C171" s="1058"/>
      <c r="D171" s="1058"/>
      <c r="E171" s="1058"/>
      <c r="F171" s="1059"/>
      <c r="G171" s="261"/>
    </row>
    <row r="172" spans="1:8">
      <c r="A172" s="341">
        <f t="shared" si="14"/>
        <v>165</v>
      </c>
      <c r="B172" s="1058" t="str">
        <f>'WP2 Current Lighting Rates'!B175</f>
        <v>58 &amp; 59</v>
      </c>
      <c r="C172" s="1058" t="str">
        <f>'WP2 Current Lighting Rates'!C175</f>
        <v>LED Flood Lighting</v>
      </c>
      <c r="D172" s="1058" t="str">
        <f>'WP2 Current Lighting Rates'!D175</f>
        <v>30-60 Watts</v>
      </c>
      <c r="E172" s="1063">
        <v>43252</v>
      </c>
      <c r="F172" s="1059">
        <f>'WP2 Current Lighting Rates'!E175</f>
        <v>12.31</v>
      </c>
      <c r="G172" s="261">
        <f>'Schedules 58E &amp; 59E'!I36</f>
        <v>12.79</v>
      </c>
      <c r="H172" s="253">
        <f t="shared" ref="H172:H188" si="16">G172-F172</f>
        <v>0.47999999999999865</v>
      </c>
    </row>
    <row r="173" spans="1:8">
      <c r="A173" s="341">
        <f t="shared" si="14"/>
        <v>166</v>
      </c>
      <c r="B173" s="1058" t="str">
        <f>'WP2 Current Lighting Rates'!B176</f>
        <v>58 &amp; 59</v>
      </c>
      <c r="C173" s="1058" t="str">
        <f>'WP2 Current Lighting Rates'!C176</f>
        <v>LED Flood Lighting</v>
      </c>
      <c r="D173" s="1058" t="str">
        <f>'WP2 Current Lighting Rates'!D176</f>
        <v>60.01-90 Watts</v>
      </c>
      <c r="E173" s="1063">
        <v>43252</v>
      </c>
      <c r="F173" s="1059">
        <f>'WP2 Current Lighting Rates'!E176</f>
        <v>13.42</v>
      </c>
      <c r="G173" s="261">
        <f>'Schedules 58E &amp; 59E'!I37</f>
        <v>14.76</v>
      </c>
      <c r="H173" s="253">
        <f t="shared" si="16"/>
        <v>1.3399999999999999</v>
      </c>
    </row>
    <row r="174" spans="1:8">
      <c r="A174" s="341">
        <f t="shared" si="14"/>
        <v>167</v>
      </c>
      <c r="B174" s="1058" t="str">
        <f>'WP2 Current Lighting Rates'!B177</f>
        <v>58 &amp; 59</v>
      </c>
      <c r="C174" s="1058" t="str">
        <f>'WP2 Current Lighting Rates'!C177</f>
        <v>LED Flood Lighting</v>
      </c>
      <c r="D174" s="1058" t="str">
        <f>'WP2 Current Lighting Rates'!D177</f>
        <v>90.01-120 Watts</v>
      </c>
      <c r="E174" s="1063">
        <v>43252</v>
      </c>
      <c r="F174" s="1059">
        <f>'WP2 Current Lighting Rates'!E177</f>
        <v>14.54</v>
      </c>
      <c r="G174" s="261">
        <f>'Schedules 58E &amp; 59E'!I38</f>
        <v>16.72</v>
      </c>
      <c r="H174" s="253">
        <f t="shared" si="16"/>
        <v>2.1799999999999997</v>
      </c>
    </row>
    <row r="175" spans="1:8">
      <c r="A175" s="341">
        <f t="shared" si="14"/>
        <v>168</v>
      </c>
      <c r="B175" s="1058" t="str">
        <f>'WP2 Current Lighting Rates'!B178</f>
        <v>58 &amp; 59</v>
      </c>
      <c r="C175" s="1058" t="str">
        <f>'WP2 Current Lighting Rates'!C178</f>
        <v>LED Flood Lighting</v>
      </c>
      <c r="D175" s="1058" t="str">
        <f>'WP2 Current Lighting Rates'!D178</f>
        <v>120.01-150 Watts</v>
      </c>
      <c r="E175" s="1063">
        <v>43252</v>
      </c>
      <c r="F175" s="1059">
        <f>'WP2 Current Lighting Rates'!E178</f>
        <v>15.66</v>
      </c>
      <c r="G175" s="261">
        <f>'Schedules 58E &amp; 59E'!I39</f>
        <v>18.690000000000001</v>
      </c>
      <c r="H175" s="253">
        <f t="shared" si="16"/>
        <v>3.0300000000000011</v>
      </c>
    </row>
    <row r="176" spans="1:8">
      <c r="A176" s="341">
        <f t="shared" si="14"/>
        <v>169</v>
      </c>
      <c r="B176" s="1058" t="str">
        <f>'WP2 Current Lighting Rates'!B179</f>
        <v>58 &amp; 59</v>
      </c>
      <c r="C176" s="1058" t="str">
        <f>'WP2 Current Lighting Rates'!C179</f>
        <v>LED Flood Lighting</v>
      </c>
      <c r="D176" s="1058" t="str">
        <f>'WP2 Current Lighting Rates'!D179</f>
        <v>150.01-180 Watts</v>
      </c>
      <c r="E176" s="1063">
        <v>43252</v>
      </c>
      <c r="F176" s="1059">
        <f>'WP2 Current Lighting Rates'!E179</f>
        <v>16.77</v>
      </c>
      <c r="G176" s="261">
        <f>'Schedules 58E &amp; 59E'!I40</f>
        <v>20.66</v>
      </c>
      <c r="H176" s="253">
        <f t="shared" si="16"/>
        <v>3.8900000000000006</v>
      </c>
    </row>
    <row r="177" spans="1:8">
      <c r="A177" s="341">
        <f t="shared" si="14"/>
        <v>170</v>
      </c>
      <c r="B177" s="1058" t="str">
        <f>'WP2 Current Lighting Rates'!B180</f>
        <v>58 &amp; 59</v>
      </c>
      <c r="C177" s="1058" t="str">
        <f>'WP2 Current Lighting Rates'!C180</f>
        <v>LED Flood Lighting</v>
      </c>
      <c r="D177" s="1058" t="str">
        <f>'WP2 Current Lighting Rates'!D180</f>
        <v>180.01-210 Watts</v>
      </c>
      <c r="E177" s="1063">
        <v>43252</v>
      </c>
      <c r="F177" s="1059">
        <f>'WP2 Current Lighting Rates'!E180</f>
        <v>17.89</v>
      </c>
      <c r="G177" s="261">
        <f>'Schedules 58E &amp; 59E'!I41</f>
        <v>22.63</v>
      </c>
      <c r="H177" s="253">
        <f t="shared" si="16"/>
        <v>4.7399999999999984</v>
      </c>
    </row>
    <row r="178" spans="1:8">
      <c r="A178" s="341">
        <f t="shared" si="14"/>
        <v>171</v>
      </c>
      <c r="B178" s="1058" t="str">
        <f>'WP2 Current Lighting Rates'!B181</f>
        <v>58 &amp; 59</v>
      </c>
      <c r="C178" s="1058" t="str">
        <f>'WP2 Current Lighting Rates'!C181</f>
        <v>LED Flood Lighting</v>
      </c>
      <c r="D178" s="1058" t="str">
        <f>'WP2 Current Lighting Rates'!D181</f>
        <v>210.01-240 Watts</v>
      </c>
      <c r="E178" s="1063">
        <v>43252</v>
      </c>
      <c r="F178" s="1064">
        <f>'WP2 Current Lighting Rates'!E181</f>
        <v>19</v>
      </c>
      <c r="G178" s="263">
        <f>'Schedules 58E &amp; 59E'!I42</f>
        <v>24.6</v>
      </c>
      <c r="H178" s="423">
        <f t="shared" si="16"/>
        <v>5.6000000000000014</v>
      </c>
    </row>
    <row r="179" spans="1:8">
      <c r="A179" s="341">
        <f t="shared" si="14"/>
        <v>172</v>
      </c>
      <c r="B179" s="1058" t="str">
        <f>'WP2 Current Lighting Rates'!B182</f>
        <v>58 &amp; 59</v>
      </c>
      <c r="C179" s="1058" t="str">
        <f>'WP2 Current Lighting Rates'!C182</f>
        <v>LED Flood Lighting</v>
      </c>
      <c r="D179" s="1058" t="str">
        <f>'WP2 Current Lighting Rates'!D182</f>
        <v>240.01-270 Watts</v>
      </c>
      <c r="E179" s="1063">
        <v>43252</v>
      </c>
      <c r="F179" s="1064">
        <f>'WP2 Current Lighting Rates'!E182</f>
        <v>20.12</v>
      </c>
      <c r="G179" s="263">
        <f>'Schedules 58E &amp; 59E'!I43</f>
        <v>26.56</v>
      </c>
      <c r="H179" s="423">
        <f t="shared" si="16"/>
        <v>6.4399999999999977</v>
      </c>
    </row>
    <row r="180" spans="1:8">
      <c r="A180" s="341">
        <f t="shared" si="14"/>
        <v>173</v>
      </c>
      <c r="B180" s="1058" t="str">
        <f>'WP2 Current Lighting Rates'!B183</f>
        <v>58 &amp; 59</v>
      </c>
      <c r="C180" s="1058" t="str">
        <f>'WP2 Current Lighting Rates'!C183</f>
        <v>LED Flood Lighting</v>
      </c>
      <c r="D180" s="1058" t="str">
        <f>'WP2 Current Lighting Rates'!D183</f>
        <v>270.01-300 Watts</v>
      </c>
      <c r="E180" s="1063">
        <v>43252</v>
      </c>
      <c r="F180" s="1059">
        <f>'WP2 Current Lighting Rates'!E183</f>
        <v>21.24</v>
      </c>
      <c r="G180" s="261">
        <f>'Schedules 58E &amp; 59E'!I44</f>
        <v>28.53</v>
      </c>
      <c r="H180" s="253">
        <f t="shared" si="16"/>
        <v>7.2900000000000027</v>
      </c>
    </row>
    <row r="181" spans="1:8">
      <c r="A181" s="341">
        <f t="shared" si="14"/>
        <v>174</v>
      </c>
      <c r="B181" s="1058" t="str">
        <f>'WP2 Current Lighting Rates'!B184</f>
        <v>58 &amp; 59</v>
      </c>
      <c r="C181" s="1058" t="str">
        <f>'WP2 Current Lighting Rates'!C184</f>
        <v>LED Flood Lighting</v>
      </c>
      <c r="D181" s="1058" t="str">
        <f>'WP2 Current Lighting Rates'!D184</f>
        <v>300.01-400 Watts</v>
      </c>
      <c r="E181" s="1063">
        <v>43252</v>
      </c>
      <c r="F181" s="1059">
        <f>'WP2 Current Lighting Rates'!E184</f>
        <v>23.66</v>
      </c>
      <c r="G181" s="261">
        <f>'Schedules 58E &amp; 59E'!I45</f>
        <v>32.799999999999997</v>
      </c>
      <c r="H181" s="253">
        <f t="shared" si="16"/>
        <v>9.139999999999997</v>
      </c>
    </row>
    <row r="182" spans="1:8">
      <c r="A182" s="341">
        <f t="shared" si="14"/>
        <v>175</v>
      </c>
      <c r="B182" s="1058" t="str">
        <f>'WP2 Current Lighting Rates'!B185</f>
        <v>58 &amp; 59</v>
      </c>
      <c r="C182" s="1058" t="str">
        <f>'WP2 Current Lighting Rates'!C185</f>
        <v>LED Flood Lighting</v>
      </c>
      <c r="D182" s="1058" t="str">
        <f>'WP2 Current Lighting Rates'!D185</f>
        <v>400.01-500 Watts</v>
      </c>
      <c r="E182" s="1063">
        <v>43252</v>
      </c>
      <c r="F182" s="1059">
        <f>'WP2 Current Lighting Rates'!E185</f>
        <v>27.38</v>
      </c>
      <c r="G182" s="261">
        <f>'Schedules 58E &amp; 59E'!I46</f>
        <v>39.36</v>
      </c>
      <c r="H182" s="253">
        <f t="shared" si="16"/>
        <v>11.98</v>
      </c>
    </row>
    <row r="183" spans="1:8">
      <c r="A183" s="341">
        <f t="shared" si="14"/>
        <v>176</v>
      </c>
      <c r="B183" s="1058" t="str">
        <f>'WP2 Current Lighting Rates'!B186</f>
        <v>58 &amp; 59</v>
      </c>
      <c r="C183" s="1058" t="str">
        <f>'WP2 Current Lighting Rates'!C186</f>
        <v>LED Flood Lighting</v>
      </c>
      <c r="D183" s="1058" t="str">
        <f>'WP2 Current Lighting Rates'!D186</f>
        <v>500.01-600 Watts</v>
      </c>
      <c r="E183" s="1063">
        <v>43252</v>
      </c>
      <c r="F183" s="1059">
        <f>'WP2 Current Lighting Rates'!E186</f>
        <v>31.1</v>
      </c>
      <c r="G183" s="261">
        <f>'Schedules 58E &amp; 59E'!I47</f>
        <v>45.92</v>
      </c>
      <c r="H183" s="253">
        <f t="shared" si="16"/>
        <v>14.82</v>
      </c>
    </row>
    <row r="184" spans="1:8">
      <c r="A184" s="341">
        <f t="shared" si="14"/>
        <v>177</v>
      </c>
      <c r="B184" s="1058" t="str">
        <f>'WP2 Current Lighting Rates'!B187</f>
        <v>58 &amp; 59</v>
      </c>
      <c r="C184" s="1058" t="str">
        <f>'WP2 Current Lighting Rates'!C187</f>
        <v>LED Flood Lighting</v>
      </c>
      <c r="D184" s="1058" t="str">
        <f>'WP2 Current Lighting Rates'!D187</f>
        <v>600.01-700 Watts</v>
      </c>
      <c r="E184" s="1063">
        <v>43252</v>
      </c>
      <c r="F184" s="1059">
        <f>'WP2 Current Lighting Rates'!E187</f>
        <v>34.82</v>
      </c>
      <c r="G184" s="261">
        <f>'Schedules 58E &amp; 59E'!I48</f>
        <v>52.48</v>
      </c>
      <c r="H184" s="253">
        <f t="shared" si="16"/>
        <v>17.659999999999997</v>
      </c>
    </row>
    <row r="185" spans="1:8">
      <c r="A185" s="341">
        <f t="shared" si="14"/>
        <v>178</v>
      </c>
      <c r="B185" s="1058" t="str">
        <f>'WP2 Current Lighting Rates'!B188</f>
        <v>58 &amp; 59</v>
      </c>
      <c r="C185" s="1058" t="str">
        <f>'WP2 Current Lighting Rates'!C188</f>
        <v>LED Flood Lighting</v>
      </c>
      <c r="D185" s="1058" t="str">
        <f>'WP2 Current Lighting Rates'!D188</f>
        <v>700.01-800 Watts</v>
      </c>
      <c r="E185" s="1063">
        <v>43252</v>
      </c>
      <c r="F185" s="1059">
        <f>'WP2 Current Lighting Rates'!E188</f>
        <v>38.54</v>
      </c>
      <c r="G185" s="261">
        <f>'Schedules 58E &amp; 59E'!I49</f>
        <v>59.04</v>
      </c>
      <c r="H185" s="253">
        <f t="shared" si="16"/>
        <v>20.5</v>
      </c>
    </row>
    <row r="186" spans="1:8">
      <c r="A186" s="341">
        <f t="shared" si="14"/>
        <v>179</v>
      </c>
      <c r="B186" s="1058" t="str">
        <f>'WP2 Current Lighting Rates'!B189</f>
        <v>58 &amp; 59</v>
      </c>
      <c r="C186" s="1058" t="str">
        <f>'WP2 Current Lighting Rates'!C189</f>
        <v>LED Flood Lighting</v>
      </c>
      <c r="D186" s="1058" t="str">
        <f>'WP2 Current Lighting Rates'!D189</f>
        <v>800.01-900 Watts</v>
      </c>
      <c r="E186" s="1063">
        <v>43252</v>
      </c>
      <c r="F186" s="1059">
        <f>'WP2 Current Lighting Rates'!E189</f>
        <v>42.26</v>
      </c>
      <c r="G186" s="261">
        <f>'Schedules 58E &amp; 59E'!I50</f>
        <v>65.599999999999994</v>
      </c>
      <c r="H186" s="253">
        <f t="shared" si="16"/>
        <v>23.339999999999996</v>
      </c>
    </row>
    <row r="187" spans="1:8">
      <c r="A187" s="341">
        <f t="shared" si="14"/>
        <v>180</v>
      </c>
      <c r="B187" s="1058"/>
      <c r="C187" s="1058"/>
      <c r="D187" s="1058"/>
      <c r="E187" s="1058"/>
      <c r="F187" s="1059"/>
      <c r="G187" s="261"/>
    </row>
    <row r="188" spans="1:8">
      <c r="A188" s="341">
        <f t="shared" si="14"/>
        <v>181</v>
      </c>
      <c r="B188" s="1058" t="str">
        <f>'WP2 Current Lighting Rates'!B191</f>
        <v>58 &amp; 59</v>
      </c>
      <c r="C188" s="1058" t="str">
        <f>'WP2 Current Lighting Rates'!C191</f>
        <v>Area Lighting</v>
      </c>
      <c r="D188" s="1058" t="str">
        <f>'WP2 Current Lighting Rates'!D191</f>
        <v>Pole Charge (New) (Post 10-28-99)</v>
      </c>
      <c r="E188" s="1063">
        <v>43252</v>
      </c>
      <c r="F188" s="1059">
        <f>'WP2 Current Lighting Rates'!E191</f>
        <v>9.75</v>
      </c>
      <c r="G188" s="261">
        <f>'Schedules 55E &amp; 58E Pole'!F14</f>
        <v>11.68</v>
      </c>
      <c r="H188" s="253">
        <f t="shared" si="16"/>
        <v>1.9299999999999997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91" fitToHeight="4" orientation="portrait" r:id="rId1"/>
  <headerFooter>
    <oddFooter>&amp;R&amp;F
&amp;A
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B29" sqref="B29"/>
    </sheetView>
  </sheetViews>
  <sheetFormatPr defaultRowHeight="15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I199"/>
  <sheetViews>
    <sheetView zoomScaleNormal="100" zoomScaleSheetLayoutView="8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6.28515625" style="161" bestFit="1" customWidth="1"/>
    <col min="2" max="2" width="20" style="96" bestFit="1" customWidth="1"/>
    <col min="3" max="3" width="18.140625" style="96" bestFit="1" customWidth="1"/>
    <col min="4" max="4" width="13.28515625" style="96" customWidth="1"/>
    <col min="5" max="5" width="8.28515625" style="96" bestFit="1" customWidth="1"/>
    <col min="6" max="6" width="10.85546875" style="96" bestFit="1" customWidth="1"/>
    <col min="7" max="7" width="14.5703125" style="96" bestFit="1" customWidth="1"/>
    <col min="8" max="8" width="8.42578125" style="96" bestFit="1" customWidth="1"/>
    <col min="9" max="16384" width="9.140625" style="96"/>
  </cols>
  <sheetData>
    <row r="1" spans="1:8">
      <c r="A1" s="1115" t="str">
        <f>'JAP-5 Combined Charges'!A1:J1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601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'JAP-5 Combined Charges'!A3:J3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'JAP-5 Combined Charges'!A4:J4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ht="33.7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341</v>
      </c>
      <c r="F6" s="69" t="s">
        <v>352</v>
      </c>
      <c r="G6" s="69" t="s">
        <v>342</v>
      </c>
      <c r="H6" s="69" t="s">
        <v>606</v>
      </c>
    </row>
    <row r="7" spans="1:8">
      <c r="B7" s="91" t="s">
        <v>3</v>
      </c>
      <c r="C7" s="162" t="s">
        <v>4</v>
      </c>
      <c r="D7" s="99" t="s">
        <v>5</v>
      </c>
      <c r="E7" s="91" t="s">
        <v>6</v>
      </c>
      <c r="F7" s="99" t="s">
        <v>494</v>
      </c>
      <c r="G7" s="93" t="s">
        <v>59</v>
      </c>
      <c r="H7" s="93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3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640"/>
      <c r="F9" s="640"/>
      <c r="G9" s="203"/>
      <c r="H9" s="203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198" t="str">
        <f>'WP7 Condensed Sch. Level Costs'!F8</f>
        <v>Customer</v>
      </c>
      <c r="F10" s="951" t="str">
        <f>'WP7 Condensed Sch. Level Costs'!H8</f>
        <v>N/A</v>
      </c>
      <c r="G10" s="952">
        <f>'WP7 Condensed Sch. Level Costs'!P8</f>
        <v>1.1760549751009928E-2</v>
      </c>
      <c r="H10" s="951">
        <f>'WP7 Condensed Sch. Level Costs'!U8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198"/>
      <c r="F11" s="951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198" t="str">
        <f>'WP7 Condensed Sch. Level Costs'!F10</f>
        <v>Customer</v>
      </c>
      <c r="F12" s="951" t="str">
        <f>'WP7 Condensed Sch. Level Costs'!H10</f>
        <v>N/A</v>
      </c>
      <c r="G12" s="952">
        <f>'WP7 Condensed Sch. Level Costs'!P10</f>
        <v>1.1760549751009928E-2</v>
      </c>
      <c r="H12" s="951">
        <f>'WP7 Condensed Sch. Level Costs'!U10</f>
        <v>0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198" t="str">
        <f>'WP7 Condensed Sch. Level Costs'!F11</f>
        <v>Customer</v>
      </c>
      <c r="F13" s="951" t="str">
        <f>'WP7 Condensed Sch. Level Costs'!H11</f>
        <v>N/A</v>
      </c>
      <c r="G13" s="952">
        <f>'WP7 Condensed Sch. Level Costs'!P11</f>
        <v>1.1760549751009928E-2</v>
      </c>
      <c r="H13" s="951">
        <f>'WP7 Condensed Sch. Level Costs'!U11</f>
        <v>0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198" t="str">
        <f>'WP7 Condensed Sch. Level Costs'!F12</f>
        <v>Customer</v>
      </c>
      <c r="F14" s="951" t="str">
        <f>'WP7 Condensed Sch. Level Costs'!H12</f>
        <v>N/A</v>
      </c>
      <c r="G14" s="952">
        <f>'WP7 Condensed Sch. Level Costs'!P12</f>
        <v>1.1760549751009928E-2</v>
      </c>
      <c r="H14" s="951">
        <f>'WP7 Condensed Sch. Level Costs'!U12</f>
        <v>0</v>
      </c>
    </row>
    <row r="15" spans="1:8">
      <c r="A15" s="161">
        <f t="shared" si="0"/>
        <v>7</v>
      </c>
      <c r="B15" s="949"/>
      <c r="C15" s="950"/>
      <c r="D15" s="367"/>
      <c r="E15" s="198"/>
      <c r="F15" s="951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198" t="str">
        <f>'WP7 Condensed Sch. Level Costs'!F14</f>
        <v>Customer</v>
      </c>
      <c r="F16" s="951" t="str">
        <f>'WP7 Condensed Sch. Level Costs'!H14</f>
        <v>N/A</v>
      </c>
      <c r="G16" s="952">
        <f>'WP7 Condensed Sch. Level Costs'!P14</f>
        <v>1.1760549751009928E-2</v>
      </c>
      <c r="H16" s="951">
        <f>'WP7 Condensed Sch. Level Costs'!U14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198" t="str">
        <f>'WP7 Condensed Sch. Level Costs'!F15</f>
        <v>Customer</v>
      </c>
      <c r="F17" s="951" t="str">
        <f>'WP7 Condensed Sch. Level Costs'!H15</f>
        <v>N/A</v>
      </c>
      <c r="G17" s="952">
        <f>'WP7 Condensed Sch. Level Costs'!P15</f>
        <v>1.1760549751009928E-2</v>
      </c>
      <c r="H17" s="951">
        <f>'WP7 Condensed Sch. Level Costs'!U15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198" t="str">
        <f>'WP7 Condensed Sch. Level Costs'!F16</f>
        <v>Customer</v>
      </c>
      <c r="F18" s="951" t="str">
        <f>'WP7 Condensed Sch. Level Costs'!H16</f>
        <v>N/A</v>
      </c>
      <c r="G18" s="952">
        <f>'WP7 Condensed Sch. Level Costs'!P16</f>
        <v>1.1760549751009928E-2</v>
      </c>
      <c r="H18" s="951">
        <f>'WP7 Condensed Sch. Level Costs'!U16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198" t="str">
        <f>'WP7 Condensed Sch. Level Costs'!F17</f>
        <v>Customer</v>
      </c>
      <c r="F19" s="951" t="str">
        <f>'WP7 Condensed Sch. Level Costs'!H17</f>
        <v>N/A</v>
      </c>
      <c r="G19" s="952">
        <f>'WP7 Condensed Sch. Level Costs'!P17</f>
        <v>1.1760549751009928E-2</v>
      </c>
      <c r="H19" s="951">
        <f>'WP7 Condensed Sch. Level Costs'!U17</f>
        <v>0</v>
      </c>
    </row>
    <row r="20" spans="1:8">
      <c r="A20" s="161">
        <f t="shared" si="0"/>
        <v>12</v>
      </c>
      <c r="B20" s="949"/>
      <c r="C20" s="950"/>
      <c r="D20" s="367"/>
      <c r="E20" s="198"/>
      <c r="F20" s="951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198"/>
      <c r="F21" s="951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198" t="str">
        <f>'WP7 Condensed Sch. Level Costs'!F19</f>
        <v>Customer</v>
      </c>
      <c r="F22" s="951" t="str">
        <f>'WP7 Condensed Sch. Level Costs'!H19</f>
        <v>N/A</v>
      </c>
      <c r="G22" s="952">
        <f>'WP7 Condensed Sch. Level Costs'!P19</f>
        <v>1.1760549751009928E-2</v>
      </c>
      <c r="H22" s="951">
        <f>'WP7 Condensed Sch. Level Costs'!U19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198" t="str">
        <f>'WP7 Condensed Sch. Level Costs'!F20</f>
        <v>Customer</v>
      </c>
      <c r="F23" s="951" t="str">
        <f>'WP7 Condensed Sch. Level Costs'!H20</f>
        <v>N/A</v>
      </c>
      <c r="G23" s="952">
        <f>'WP7 Condensed Sch. Level Costs'!P20</f>
        <v>1.1760549751009928E-2</v>
      </c>
      <c r="H23" s="951">
        <f>'WP7 Condensed Sch. Level Costs'!U20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198" t="str">
        <f>'WP7 Condensed Sch. Level Costs'!F21</f>
        <v>Customer</v>
      </c>
      <c r="F24" s="951" t="str">
        <f>'WP7 Condensed Sch. Level Costs'!H21</f>
        <v>N/A</v>
      </c>
      <c r="G24" s="952">
        <f>'WP7 Condensed Sch. Level Costs'!P21</f>
        <v>1.1760549751009928E-2</v>
      </c>
      <c r="H24" s="951">
        <f>'WP7 Condensed Sch. Level Costs'!U21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198" t="str">
        <f>'WP7 Condensed Sch. Level Costs'!F22</f>
        <v>Customer</v>
      </c>
      <c r="F25" s="951" t="str">
        <f>'WP7 Condensed Sch. Level Costs'!H22</f>
        <v>N/A</v>
      </c>
      <c r="G25" s="952">
        <f>'WP7 Condensed Sch. Level Costs'!P22</f>
        <v>1.1760549751009928E-2</v>
      </c>
      <c r="H25" s="951">
        <f>'WP7 Condensed Sch. Level Costs'!U22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198" t="str">
        <f>'WP7 Condensed Sch. Level Costs'!F23</f>
        <v>Customer</v>
      </c>
      <c r="F26" s="951" t="str">
        <f>'WP7 Condensed Sch. Level Costs'!H23</f>
        <v>N/A</v>
      </c>
      <c r="G26" s="952">
        <f>'WP7 Condensed Sch. Level Costs'!P23</f>
        <v>1.1760549751009928E-2</v>
      </c>
      <c r="H26" s="951">
        <f>'WP7 Condensed Sch. Level Costs'!U23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198" t="str">
        <f>'WP7 Condensed Sch. Level Costs'!F24</f>
        <v>Customer</v>
      </c>
      <c r="F27" s="951" t="str">
        <f>'WP7 Condensed Sch. Level Costs'!H24</f>
        <v>N/A</v>
      </c>
      <c r="G27" s="952">
        <f>'WP7 Condensed Sch. Level Costs'!P24</f>
        <v>1.1760549751009928E-2</v>
      </c>
      <c r="H27" s="951">
        <f>'WP7 Condensed Sch. Level Costs'!U24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198" t="str">
        <f>'WP7 Condensed Sch. Level Costs'!F25</f>
        <v>Customer</v>
      </c>
      <c r="F28" s="951" t="str">
        <f>'WP7 Condensed Sch. Level Costs'!H25</f>
        <v>N/A</v>
      </c>
      <c r="G28" s="952">
        <f>'WP7 Condensed Sch. Level Costs'!P25</f>
        <v>1.1760549751009928E-2</v>
      </c>
      <c r="H28" s="951">
        <f>'WP7 Condensed Sch. Level Costs'!U25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198" t="str">
        <f>'WP7 Condensed Sch. Level Costs'!F26</f>
        <v>Customer</v>
      </c>
      <c r="F29" s="951" t="str">
        <f>'WP7 Condensed Sch. Level Costs'!H26</f>
        <v>N/A</v>
      </c>
      <c r="G29" s="952">
        <f>'WP7 Condensed Sch. Level Costs'!P26</f>
        <v>1.1760549751009928E-2</v>
      </c>
      <c r="H29" s="951">
        <f>'WP7 Condensed Sch. Level Costs'!U26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198" t="str">
        <f>'WP7 Condensed Sch. Level Costs'!F27</f>
        <v>Customer</v>
      </c>
      <c r="F30" s="951" t="str">
        <f>'WP7 Condensed Sch. Level Costs'!H27</f>
        <v>N/A</v>
      </c>
      <c r="G30" s="952">
        <f>'WP7 Condensed Sch. Level Costs'!P27</f>
        <v>1.1760549751009928E-2</v>
      </c>
      <c r="H30" s="951">
        <f>'WP7 Condensed Sch. Level Costs'!U27</f>
        <v>0</v>
      </c>
    </row>
    <row r="31" spans="1:8">
      <c r="A31" s="161">
        <f t="shared" si="0"/>
        <v>23</v>
      </c>
      <c r="B31" s="949"/>
      <c r="C31" s="950"/>
      <c r="D31" s="367"/>
      <c r="E31" s="198"/>
      <c r="F31" s="951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198"/>
      <c r="F32" s="951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198" t="str">
        <f>'WP7 Condensed Sch. Level Costs'!F29</f>
        <v>Customer</v>
      </c>
      <c r="F33" s="951" t="str">
        <f>'WP7 Condensed Sch. Level Costs'!H29</f>
        <v>N/A</v>
      </c>
      <c r="G33" s="952">
        <f>'WP7 Condensed Sch. Level Costs'!P29</f>
        <v>1.1760549751009928E-2</v>
      </c>
      <c r="H33" s="951">
        <f>'WP7 Condensed Sch. Level Costs'!U29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198" t="str">
        <f>'WP7 Condensed Sch. Level Costs'!F30</f>
        <v>Customer</v>
      </c>
      <c r="F34" s="951" t="str">
        <f>'WP7 Condensed Sch. Level Costs'!H30</f>
        <v>N/A</v>
      </c>
      <c r="G34" s="952">
        <f>'WP7 Condensed Sch. Level Costs'!P30</f>
        <v>1.1760549751009928E-2</v>
      </c>
      <c r="H34" s="951">
        <f>'WP7 Condensed Sch. Level Costs'!U30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198" t="str">
        <f>'WP7 Condensed Sch. Level Costs'!F31</f>
        <v>Customer</v>
      </c>
      <c r="F35" s="951" t="str">
        <f>'WP7 Condensed Sch. Level Costs'!H31</f>
        <v>N/A</v>
      </c>
      <c r="G35" s="952">
        <f>'WP7 Condensed Sch. Level Costs'!P31</f>
        <v>1.1760549751009928E-2</v>
      </c>
      <c r="H35" s="951">
        <f>'WP7 Condensed Sch. Level Costs'!U31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198" t="str">
        <f>'WP7 Condensed Sch. Level Costs'!F32</f>
        <v>Customer</v>
      </c>
      <c r="F36" s="951" t="str">
        <f>'WP7 Condensed Sch. Level Costs'!H32</f>
        <v>N/A</v>
      </c>
      <c r="G36" s="952">
        <f>'WP7 Condensed Sch. Level Costs'!P32</f>
        <v>1.1760549751009928E-2</v>
      </c>
      <c r="H36" s="951">
        <f>'WP7 Condensed Sch. Level Costs'!U32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198" t="str">
        <f>'WP7 Condensed Sch. Level Costs'!F33</f>
        <v>Customer</v>
      </c>
      <c r="F37" s="951" t="str">
        <f>'WP7 Condensed Sch. Level Costs'!H33</f>
        <v>N/A</v>
      </c>
      <c r="G37" s="952">
        <f>'WP7 Condensed Sch. Level Costs'!P33</f>
        <v>1.1760549751009928E-2</v>
      </c>
      <c r="H37" s="951">
        <f>'WP7 Condensed Sch. Level Costs'!U33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198" t="str">
        <f>'WP7 Condensed Sch. Level Costs'!F34</f>
        <v>Customer</v>
      </c>
      <c r="F38" s="951" t="str">
        <f>'WP7 Condensed Sch. Level Costs'!H34</f>
        <v>N/A</v>
      </c>
      <c r="G38" s="952">
        <f>'WP7 Condensed Sch. Level Costs'!P34</f>
        <v>1.1760549751009928E-2</v>
      </c>
      <c r="H38" s="951">
        <f>'WP7 Condensed Sch. Level Costs'!U34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198" t="str">
        <f>'WP7 Condensed Sch. Level Costs'!F35</f>
        <v>Customer</v>
      </c>
      <c r="F39" s="951" t="str">
        <f>'WP7 Condensed Sch. Level Costs'!H35</f>
        <v>N/A</v>
      </c>
      <c r="G39" s="952">
        <f>'WP7 Condensed Sch. Level Costs'!P35</f>
        <v>1.1760549751009928E-2</v>
      </c>
      <c r="H39" s="951">
        <f>'WP7 Condensed Sch. Level Costs'!U35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198" t="str">
        <f>'WP7 Condensed Sch. Level Costs'!F36</f>
        <v>Customer</v>
      </c>
      <c r="F40" s="951" t="str">
        <f>'WP7 Condensed Sch. Level Costs'!H36</f>
        <v>N/A</v>
      </c>
      <c r="G40" s="952">
        <f>'WP7 Condensed Sch. Level Costs'!P36</f>
        <v>1.1760549751009928E-2</v>
      </c>
      <c r="H40" s="951">
        <f>'WP7 Condensed Sch. Level Costs'!U36</f>
        <v>0</v>
      </c>
    </row>
    <row r="41" spans="1:8">
      <c r="A41" s="161">
        <f t="shared" si="0"/>
        <v>33</v>
      </c>
      <c r="B41" s="949"/>
      <c r="C41" s="950"/>
      <c r="D41" s="367"/>
      <c r="E41" s="198"/>
      <c r="F41" s="951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198" t="str">
        <f>'WP7 Condensed Sch. Level Costs'!F38</f>
        <v>Customer</v>
      </c>
      <c r="F42" s="951" t="str">
        <f>'WP7 Condensed Sch. Level Costs'!H38</f>
        <v>N/A</v>
      </c>
      <c r="G42" s="952">
        <f>'WP7 Condensed Sch. Level Costs'!P38</f>
        <v>1.1760549751009928E-2</v>
      </c>
      <c r="H42" s="951">
        <f>'WP7 Condensed Sch. Level Costs'!U38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198" t="str">
        <f>'WP7 Condensed Sch. Level Costs'!F39</f>
        <v>Customer</v>
      </c>
      <c r="F43" s="951" t="str">
        <f>'WP7 Condensed Sch. Level Costs'!H39</f>
        <v>N/A</v>
      </c>
      <c r="G43" s="952">
        <f>'WP7 Condensed Sch. Level Costs'!P39</f>
        <v>1.1760549751009928E-2</v>
      </c>
      <c r="H43" s="951">
        <f>'WP7 Condensed Sch. Level Costs'!U39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198" t="str">
        <f>'WP7 Condensed Sch. Level Costs'!F40</f>
        <v>Customer</v>
      </c>
      <c r="F44" s="951" t="str">
        <f>'WP7 Condensed Sch. Level Costs'!H40</f>
        <v>N/A</v>
      </c>
      <c r="G44" s="952">
        <f>'WP7 Condensed Sch. Level Costs'!P40</f>
        <v>1.1760549751009928E-2</v>
      </c>
      <c r="H44" s="951">
        <f>'WP7 Condensed Sch. Level Costs'!U40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198" t="str">
        <f>'WP7 Condensed Sch. Level Costs'!F41</f>
        <v>Customer</v>
      </c>
      <c r="F45" s="951" t="str">
        <f>'WP7 Condensed Sch. Level Costs'!H41</f>
        <v>N/A</v>
      </c>
      <c r="G45" s="952">
        <f>'WP7 Condensed Sch. Level Costs'!P41</f>
        <v>1.1760549751009928E-2</v>
      </c>
      <c r="H45" s="951">
        <f>'WP7 Condensed Sch. Level Costs'!U41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198" t="str">
        <f>'WP7 Condensed Sch. Level Costs'!F42</f>
        <v>Customer</v>
      </c>
      <c r="F46" s="951" t="str">
        <f>'WP7 Condensed Sch. Level Costs'!H42</f>
        <v>N/A</v>
      </c>
      <c r="G46" s="952">
        <f>'WP7 Condensed Sch. Level Costs'!P42</f>
        <v>1.1760549751009928E-2</v>
      </c>
      <c r="H46" s="951">
        <f>'WP7 Condensed Sch. Level Costs'!U42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198" t="str">
        <f>'WP7 Condensed Sch. Level Costs'!F43</f>
        <v>Customer</v>
      </c>
      <c r="F47" s="951" t="str">
        <f>'WP7 Condensed Sch. Level Costs'!H43</f>
        <v>N/A</v>
      </c>
      <c r="G47" s="952">
        <f>'WP7 Condensed Sch. Level Costs'!P43</f>
        <v>1.1760549751009928E-2</v>
      </c>
      <c r="H47" s="951">
        <f>'WP7 Condensed Sch. Level Costs'!U43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198" t="str">
        <f>'WP7 Condensed Sch. Level Costs'!F44</f>
        <v>Customer</v>
      </c>
      <c r="F48" s="951" t="str">
        <f>'WP7 Condensed Sch. Level Costs'!H44</f>
        <v>N/A</v>
      </c>
      <c r="G48" s="952">
        <f>'WP7 Condensed Sch. Level Costs'!P44</f>
        <v>1.1760549751009928E-2</v>
      </c>
      <c r="H48" s="951">
        <f>'WP7 Condensed Sch. Level Costs'!U44</f>
        <v>0</v>
      </c>
    </row>
    <row r="49" spans="1:8">
      <c r="A49" s="161">
        <f t="shared" si="0"/>
        <v>41</v>
      </c>
      <c r="B49" s="949"/>
      <c r="C49" s="950"/>
      <c r="D49" s="367"/>
      <c r="E49" s="198"/>
      <c r="F49" s="951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198"/>
      <c r="F50" s="951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198" t="str">
        <f>'WP7 Condensed Sch. Level Costs'!F46</f>
        <v>Company</v>
      </c>
      <c r="F51" s="951">
        <f>'WP7 Condensed Sch. Level Costs'!H46</f>
        <v>870.34</v>
      </c>
      <c r="G51" s="952">
        <f>'WP7 Condensed Sch. Level Costs'!P46</f>
        <v>1.1760549751009928E-2</v>
      </c>
      <c r="H51" s="951">
        <f>'WP7 Condensed Sch. Level Costs'!U46</f>
        <v>10.235676870293981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198" t="str">
        <f>'WP7 Condensed Sch. Level Costs'!F47</f>
        <v>Company</v>
      </c>
      <c r="F52" s="951">
        <f>'WP7 Condensed Sch. Level Costs'!H47</f>
        <v>870.34</v>
      </c>
      <c r="G52" s="952">
        <f>'WP7 Condensed Sch. Level Costs'!P47</f>
        <v>1.1760549751009928E-2</v>
      </c>
      <c r="H52" s="951">
        <f>'WP7 Condensed Sch. Level Costs'!U47</f>
        <v>10.235676870293981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198" t="str">
        <f>'WP7 Condensed Sch. Level Costs'!F48</f>
        <v>Company</v>
      </c>
      <c r="F53" s="951">
        <f>'WP7 Condensed Sch. Level Costs'!H48</f>
        <v>821.04</v>
      </c>
      <c r="G53" s="952">
        <f>'WP7 Condensed Sch. Level Costs'!P48</f>
        <v>1.1760549751009928E-2</v>
      </c>
      <c r="H53" s="951">
        <f>'WP7 Condensed Sch. Level Costs'!U48</f>
        <v>9.6558817675691913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198" t="str">
        <f>'WP7 Condensed Sch. Level Costs'!F49</f>
        <v>Company</v>
      </c>
      <c r="F54" s="951">
        <f>'WP7 Condensed Sch. Level Costs'!H49</f>
        <v>822.4</v>
      </c>
      <c r="G54" s="952">
        <f>'WP7 Condensed Sch. Level Costs'!P49</f>
        <v>1.1760549751009928E-2</v>
      </c>
      <c r="H54" s="951">
        <f>'WP7 Condensed Sch. Level Costs'!U49</f>
        <v>9.6718761152305639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198" t="str">
        <f>'WP7 Condensed Sch. Level Costs'!F50</f>
        <v>Company</v>
      </c>
      <c r="F55" s="951">
        <f>'WP7 Condensed Sch. Level Costs'!H50</f>
        <v>869.01</v>
      </c>
      <c r="G55" s="952">
        <f>'WP7 Condensed Sch. Level Costs'!P50</f>
        <v>1.1760549751009928E-2</v>
      </c>
      <c r="H55" s="951">
        <f>'WP7 Condensed Sch. Level Costs'!U50</f>
        <v>10.220035339125138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198" t="str">
        <f>'WP7 Condensed Sch. Level Costs'!F51</f>
        <v>Company</v>
      </c>
      <c r="F56" s="951">
        <f>'WP7 Condensed Sch. Level Costs'!H51</f>
        <v>884.18</v>
      </c>
      <c r="G56" s="952">
        <f>'WP7 Condensed Sch. Level Costs'!P51</f>
        <v>1.1760549751009928E-2</v>
      </c>
      <c r="H56" s="951">
        <f>'WP7 Condensed Sch. Level Costs'!U51</f>
        <v>10.398442878847957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198" t="str">
        <f>'WP7 Condensed Sch. Level Costs'!F52</f>
        <v>Company</v>
      </c>
      <c r="F57" s="951">
        <f>'WP7 Condensed Sch. Level Costs'!H52</f>
        <v>919.12</v>
      </c>
      <c r="G57" s="952">
        <f>'WP7 Condensed Sch. Level Costs'!P52</f>
        <v>1.1760549751009928E-2</v>
      </c>
      <c r="H57" s="951">
        <f>'WP7 Condensed Sch. Level Costs'!U52</f>
        <v>10.809356487148245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198" t="str">
        <f>'WP7 Condensed Sch. Level Costs'!F53</f>
        <v>Company</v>
      </c>
      <c r="F58" s="951">
        <f>'WP7 Condensed Sch. Level Costs'!H53</f>
        <v>984.66</v>
      </c>
      <c r="G58" s="952">
        <f>'WP7 Condensed Sch. Level Costs'!P53</f>
        <v>1.1760549751009928E-2</v>
      </c>
      <c r="H58" s="951">
        <f>'WP7 Condensed Sch. Level Costs'!U53</f>
        <v>11.580142917829436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198" t="str">
        <f>'WP7 Condensed Sch. Level Costs'!F54</f>
        <v>Company</v>
      </c>
      <c r="F59" s="951">
        <f>'WP7 Condensed Sch. Level Costs'!H54</f>
        <v>1162.23571597214</v>
      </c>
      <c r="G59" s="952">
        <f>'WP7 Condensed Sch. Level Costs'!P54</f>
        <v>1.1760549751009928E-2</v>
      </c>
      <c r="H59" s="951">
        <f>'WP7 Condensed Sch. Level Costs'!U54</f>
        <v>13.668530960090997</v>
      </c>
    </row>
    <row r="60" spans="1:8">
      <c r="A60" s="161">
        <f t="shared" si="0"/>
        <v>52</v>
      </c>
      <c r="B60" s="949"/>
      <c r="C60" s="950"/>
      <c r="D60" s="367"/>
      <c r="E60" s="198"/>
      <c r="F60" s="951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198" t="str">
        <f>'WP7 Condensed Sch. Level Costs'!F56</f>
        <v>Company</v>
      </c>
      <c r="F61" s="951">
        <f>'WP7 Condensed Sch. Level Costs'!H56</f>
        <v>768.9140000000001</v>
      </c>
      <c r="G61" s="952">
        <f>'WP7 Condensed Sch. Level Costs'!P56</f>
        <v>1.1760549751009928E-2</v>
      </c>
      <c r="H61" s="951">
        <f>'WP7 Condensed Sch. Level Costs'!U56</f>
        <v>9.04285135124805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198" t="str">
        <f>'WP7 Condensed Sch. Level Costs'!F57</f>
        <v>Company</v>
      </c>
      <c r="F62" s="951">
        <f>'WP7 Condensed Sch. Level Costs'!H57</f>
        <v>782.09500000000003</v>
      </c>
      <c r="G62" s="952">
        <f>'WP7 Condensed Sch. Level Costs'!P57</f>
        <v>1.1760549751009928E-2</v>
      </c>
      <c r="H62" s="951">
        <f>'WP7 Condensed Sch. Level Costs'!U57</f>
        <v>9.1978671575161108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198" t="str">
        <f>'WP7 Condensed Sch. Level Costs'!F58</f>
        <v>Company</v>
      </c>
      <c r="F63" s="951">
        <f>'WP7 Condensed Sch. Level Costs'!H58</f>
        <v>804.06333333333339</v>
      </c>
      <c r="G63" s="952">
        <f>'WP7 Condensed Sch. Level Costs'!P58</f>
        <v>1.1760549751009928E-2</v>
      </c>
      <c r="H63" s="951">
        <f>'WP7 Condensed Sch. Level Costs'!U58</f>
        <v>9.4562268346295468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198" t="str">
        <f>'WP7 Condensed Sch. Level Costs'!F59</f>
        <v>Company</v>
      </c>
      <c r="F64" s="951">
        <f>'WP7 Condensed Sch. Level Costs'!H59</f>
        <v>875.7</v>
      </c>
      <c r="G64" s="952">
        <f>'WP7 Condensed Sch. Level Costs'!P59</f>
        <v>1.1760549751009928E-2</v>
      </c>
      <c r="H64" s="951">
        <f>'WP7 Condensed Sch. Level Costs'!U59</f>
        <v>10.298713416959394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198" t="str">
        <f>'WP7 Condensed Sch. Level Costs'!F60</f>
        <v>Company</v>
      </c>
      <c r="F65" s="951">
        <f>'WP7 Condensed Sch. Level Costs'!H60</f>
        <v>879.28</v>
      </c>
      <c r="G65" s="952">
        <f>'WP7 Condensed Sch. Level Costs'!P60</f>
        <v>1.1760549751009928E-2</v>
      </c>
      <c r="H65" s="951">
        <f>'WP7 Condensed Sch. Level Costs'!U60</f>
        <v>10.340816185068009</v>
      </c>
    </row>
    <row r="66" spans="1:8">
      <c r="A66" s="161">
        <f t="shared" si="0"/>
        <v>58</v>
      </c>
      <c r="B66" s="949"/>
      <c r="C66" s="950"/>
      <c r="D66" s="367"/>
      <c r="E66" s="198"/>
      <c r="F66" s="951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198" t="str">
        <f>'WP7 Condensed Sch. Level Costs'!F62</f>
        <v>Company</v>
      </c>
      <c r="F67" s="951">
        <f>'WP7 Condensed Sch. Level Costs'!H62</f>
        <v>821.04</v>
      </c>
      <c r="G67" s="952">
        <f>'WP7 Condensed Sch. Level Costs'!P62</f>
        <v>1.1760549751009928E-2</v>
      </c>
      <c r="H67" s="951">
        <f>'WP7 Condensed Sch. Level Costs'!U62</f>
        <v>9.6558817675691913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198" t="str">
        <f>'WP7 Condensed Sch. Level Costs'!F63</f>
        <v>Company</v>
      </c>
      <c r="F68" s="951">
        <f>'WP7 Condensed Sch. Level Costs'!H63</f>
        <v>822.4</v>
      </c>
      <c r="G68" s="952">
        <f>'WP7 Condensed Sch. Level Costs'!P63</f>
        <v>1.1760549751009928E-2</v>
      </c>
      <c r="H68" s="951">
        <f>'WP7 Condensed Sch. Level Costs'!U63</f>
        <v>9.6718761152305639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198" t="str">
        <f>'WP7 Condensed Sch. Level Costs'!F64</f>
        <v>Company</v>
      </c>
      <c r="F69" s="951">
        <f>'WP7 Condensed Sch. Level Costs'!H64</f>
        <v>869.01</v>
      </c>
      <c r="G69" s="952">
        <f>'WP7 Condensed Sch. Level Costs'!P64</f>
        <v>1.1760549751009928E-2</v>
      </c>
      <c r="H69" s="951">
        <f>'WP7 Condensed Sch. Level Costs'!U64</f>
        <v>10.220035339125138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198" t="str">
        <f>'WP7 Condensed Sch. Level Costs'!F65</f>
        <v>Company</v>
      </c>
      <c r="F70" s="951">
        <f>'WP7 Condensed Sch. Level Costs'!H65</f>
        <v>821.04</v>
      </c>
      <c r="G70" s="952">
        <f>'WP7 Condensed Sch. Level Costs'!P65</f>
        <v>1.1760549751009928E-2</v>
      </c>
      <c r="H70" s="951">
        <f>'WP7 Condensed Sch. Level Costs'!U65</f>
        <v>9.6558817675691913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198" t="str">
        <f>'WP7 Condensed Sch. Level Costs'!F66</f>
        <v>Company</v>
      </c>
      <c r="F71" s="951">
        <f>'WP7 Condensed Sch. Level Costs'!H66</f>
        <v>884.18</v>
      </c>
      <c r="G71" s="952">
        <f>'WP7 Condensed Sch. Level Costs'!P66</f>
        <v>1.1760549751009928E-2</v>
      </c>
      <c r="H71" s="951">
        <f>'WP7 Condensed Sch. Level Costs'!U66</f>
        <v>10.398442878847957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198" t="str">
        <f>'WP7 Condensed Sch. Level Costs'!F67</f>
        <v>Company</v>
      </c>
      <c r="F72" s="951">
        <f>'WP7 Condensed Sch. Level Costs'!H67</f>
        <v>869.01</v>
      </c>
      <c r="G72" s="952">
        <f>'WP7 Condensed Sch. Level Costs'!P67</f>
        <v>1.1760549751009928E-2</v>
      </c>
      <c r="H72" s="951">
        <f>'WP7 Condensed Sch. Level Costs'!U67</f>
        <v>10.220035339125138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198" t="str">
        <f>'WP7 Condensed Sch. Level Costs'!F68</f>
        <v>Company</v>
      </c>
      <c r="F73" s="951">
        <f>'WP7 Condensed Sch. Level Costs'!H68</f>
        <v>919.12</v>
      </c>
      <c r="G73" s="952">
        <f>'WP7 Condensed Sch. Level Costs'!P68</f>
        <v>1.1760549751009928E-2</v>
      </c>
      <c r="H73" s="951">
        <f>'WP7 Condensed Sch. Level Costs'!U68</f>
        <v>10.809356487148245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198" t="str">
        <f>'WP7 Condensed Sch. Level Costs'!F69</f>
        <v>Company</v>
      </c>
      <c r="F74" s="951">
        <f>'WP7 Condensed Sch. Level Costs'!H69</f>
        <v>984.66</v>
      </c>
      <c r="G74" s="952">
        <f>'WP7 Condensed Sch. Level Costs'!P69</f>
        <v>1.1760549751009928E-2</v>
      </c>
      <c r="H74" s="951">
        <f>'WP7 Condensed Sch. Level Costs'!U69</f>
        <v>11.580142917829436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198" t="str">
        <f>'WP7 Condensed Sch. Level Costs'!F70</f>
        <v>Company</v>
      </c>
      <c r="F75" s="951">
        <f>'WP7 Condensed Sch. Level Costs'!H70</f>
        <v>984.66</v>
      </c>
      <c r="G75" s="952">
        <f>'WP7 Condensed Sch. Level Costs'!P70</f>
        <v>1.1760549751009928E-2</v>
      </c>
      <c r="H75" s="951">
        <f>'WP7 Condensed Sch. Level Costs'!U70</f>
        <v>11.580142917829436</v>
      </c>
    </row>
    <row r="76" spans="1:8">
      <c r="A76" s="161">
        <f t="shared" si="0"/>
        <v>68</v>
      </c>
      <c r="B76" s="949"/>
      <c r="C76" s="950"/>
      <c r="D76" s="367"/>
      <c r="E76" s="198"/>
      <c r="F76" s="951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198" t="str">
        <f>'WP7 Condensed Sch. Level Costs'!F72</f>
        <v>Customer</v>
      </c>
      <c r="F77" s="951" t="str">
        <f>'WP7 Condensed Sch. Level Costs'!H72</f>
        <v>N/A</v>
      </c>
      <c r="G77" s="952">
        <f>'WP7 Condensed Sch. Level Costs'!P72</f>
        <v>1.1760549751009928E-2</v>
      </c>
      <c r="H77" s="951">
        <f>'WP7 Condensed Sch. Level Costs'!U72</f>
        <v>0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198" t="str">
        <f>'WP7 Condensed Sch. Level Costs'!F73</f>
        <v>Customer</v>
      </c>
      <c r="F78" s="951" t="str">
        <f>'WP7 Condensed Sch. Level Costs'!H73</f>
        <v>N/A</v>
      </c>
      <c r="G78" s="952">
        <f>'WP7 Condensed Sch. Level Costs'!P73</f>
        <v>1.1760549751009928E-2</v>
      </c>
      <c r="H78" s="951">
        <f>'WP7 Condensed Sch. Level Costs'!U73</f>
        <v>0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198" t="str">
        <f>'WP7 Condensed Sch. Level Costs'!F74</f>
        <v>Customer</v>
      </c>
      <c r="F79" s="951" t="str">
        <f>'WP7 Condensed Sch. Level Costs'!H74</f>
        <v>N/A</v>
      </c>
      <c r="G79" s="952">
        <f>'WP7 Condensed Sch. Level Costs'!P74</f>
        <v>1.1760549751009928E-2</v>
      </c>
      <c r="H79" s="951">
        <f>'WP7 Condensed Sch. Level Costs'!U74</f>
        <v>0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198" t="str">
        <f>'WP7 Condensed Sch. Level Costs'!F75</f>
        <v>Customer</v>
      </c>
      <c r="F80" s="951" t="str">
        <f>'WP7 Condensed Sch. Level Costs'!H75</f>
        <v>N/A</v>
      </c>
      <c r="G80" s="952">
        <f>'WP7 Condensed Sch. Level Costs'!P75</f>
        <v>1.1760549751009928E-2</v>
      </c>
      <c r="H80" s="951">
        <f>'WP7 Condensed Sch. Level Costs'!U75</f>
        <v>0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198" t="str">
        <f>'WP7 Condensed Sch. Level Costs'!F76</f>
        <v>Customer</v>
      </c>
      <c r="F81" s="951" t="str">
        <f>'WP7 Condensed Sch. Level Costs'!H76</f>
        <v>N/A</v>
      </c>
      <c r="G81" s="952">
        <f>'WP7 Condensed Sch. Level Costs'!P76</f>
        <v>1.1760549751009928E-2</v>
      </c>
      <c r="H81" s="951">
        <f>'WP7 Condensed Sch. Level Costs'!U76</f>
        <v>0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198" t="str">
        <f>'WP7 Condensed Sch. Level Costs'!F77</f>
        <v>Customer</v>
      </c>
      <c r="F82" s="951" t="str">
        <f>'WP7 Condensed Sch. Level Costs'!H77</f>
        <v>N/A</v>
      </c>
      <c r="G82" s="952">
        <f>'WP7 Condensed Sch. Level Costs'!P77</f>
        <v>1.1760549751009928E-2</v>
      </c>
      <c r="H82" s="951">
        <f>'WP7 Condensed Sch. Level Costs'!U77</f>
        <v>0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198" t="str">
        <f>'WP7 Condensed Sch. Level Costs'!F78</f>
        <v>Customer</v>
      </c>
      <c r="F83" s="951" t="str">
        <f>'WP7 Condensed Sch. Level Costs'!H78</f>
        <v>N/A</v>
      </c>
      <c r="G83" s="952">
        <f>'WP7 Condensed Sch. Level Costs'!P78</f>
        <v>1.1760549751009928E-2</v>
      </c>
      <c r="H83" s="951">
        <f>'WP7 Condensed Sch. Level Costs'!U78</f>
        <v>0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198" t="str">
        <f>'WP7 Condensed Sch. Level Costs'!F79</f>
        <v>Customer</v>
      </c>
      <c r="F84" s="951" t="str">
        <f>'WP7 Condensed Sch. Level Costs'!H79</f>
        <v>N/A</v>
      </c>
      <c r="G84" s="952">
        <f>'WP7 Condensed Sch. Level Costs'!P79</f>
        <v>1.1760549751009928E-2</v>
      </c>
      <c r="H84" s="951">
        <f>'WP7 Condensed Sch. Level Costs'!U79</f>
        <v>0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198" t="str">
        <f>'WP7 Condensed Sch. Level Costs'!F80</f>
        <v>Customer</v>
      </c>
      <c r="F85" s="951" t="str">
        <f>'WP7 Condensed Sch. Level Costs'!H80</f>
        <v>N/A</v>
      </c>
      <c r="G85" s="952">
        <f>'WP7 Condensed Sch. Level Costs'!P80</f>
        <v>1.1760549751009928E-2</v>
      </c>
      <c r="H85" s="951">
        <f>'WP7 Condensed Sch. Level Costs'!U80</f>
        <v>0</v>
      </c>
    </row>
    <row r="86" spans="1:8">
      <c r="A86" s="161">
        <f t="shared" si="1"/>
        <v>78</v>
      </c>
      <c r="B86" s="949"/>
      <c r="C86" s="950"/>
      <c r="D86" s="367"/>
      <c r="E86" s="198"/>
      <c r="F86" s="951"/>
      <c r="G86" s="952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198" t="str">
        <f>'WP7 Condensed Sch. Level Costs'!F82</f>
        <v>Customer</v>
      </c>
      <c r="F87" s="951" t="str">
        <f>'WP7 Condensed Sch. Level Costs'!H82</f>
        <v>N/A</v>
      </c>
      <c r="G87" s="952">
        <f>'WP7 Condensed Sch. Level Costs'!P82</f>
        <v>1.1760549751009928E-2</v>
      </c>
      <c r="H87" s="951">
        <f>'WP7 Condensed Sch. Level Costs'!U82</f>
        <v>0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198" t="str">
        <f>'WP7 Condensed Sch. Level Costs'!F83</f>
        <v>Customer</v>
      </c>
      <c r="F88" s="951" t="str">
        <f>'WP7 Condensed Sch. Level Costs'!H83</f>
        <v>N/A</v>
      </c>
      <c r="G88" s="952">
        <f>'WP7 Condensed Sch. Level Costs'!P83</f>
        <v>1.1760549751009928E-2</v>
      </c>
      <c r="H88" s="951">
        <f>'WP7 Condensed Sch. Level Costs'!U83</f>
        <v>0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198" t="str">
        <f>'WP7 Condensed Sch. Level Costs'!F84</f>
        <v>Customer</v>
      </c>
      <c r="F89" s="951" t="str">
        <f>'WP7 Condensed Sch. Level Costs'!H84</f>
        <v>N/A</v>
      </c>
      <c r="G89" s="952">
        <f>'WP7 Condensed Sch. Level Costs'!P84</f>
        <v>1.1760549751009928E-2</v>
      </c>
      <c r="H89" s="951">
        <f>'WP7 Condensed Sch. Level Costs'!U84</f>
        <v>0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198" t="str">
        <f>'WP7 Condensed Sch. Level Costs'!F85</f>
        <v>Customer</v>
      </c>
      <c r="F90" s="951" t="str">
        <f>'WP7 Condensed Sch. Level Costs'!H85</f>
        <v>N/A</v>
      </c>
      <c r="G90" s="952">
        <f>'WP7 Condensed Sch. Level Costs'!P85</f>
        <v>1.1760549751009928E-2</v>
      </c>
      <c r="H90" s="951">
        <f>'WP7 Condensed Sch. Level Costs'!U85</f>
        <v>0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198" t="str">
        <f>'WP7 Condensed Sch. Level Costs'!F86</f>
        <v>Customer</v>
      </c>
      <c r="F91" s="951" t="str">
        <f>'WP7 Condensed Sch. Level Costs'!H86</f>
        <v>N/A</v>
      </c>
      <c r="G91" s="952">
        <f>'WP7 Condensed Sch. Level Costs'!P86</f>
        <v>1.1760549751009928E-2</v>
      </c>
      <c r="H91" s="951">
        <f>'WP7 Condensed Sch. Level Costs'!U86</f>
        <v>0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198" t="str">
        <f>'WP7 Condensed Sch. Level Costs'!F87</f>
        <v>Customer</v>
      </c>
      <c r="F92" s="951" t="str">
        <f>'WP7 Condensed Sch. Level Costs'!H87</f>
        <v>N/A</v>
      </c>
      <c r="G92" s="952">
        <f>'WP7 Condensed Sch. Level Costs'!P87</f>
        <v>1.1760549751009928E-2</v>
      </c>
      <c r="H92" s="951">
        <f>'WP7 Condensed Sch. Level Costs'!U87</f>
        <v>0</v>
      </c>
    </row>
    <row r="93" spans="1:8">
      <c r="A93" s="161">
        <f t="shared" si="1"/>
        <v>85</v>
      </c>
      <c r="B93" s="949"/>
      <c r="C93" s="950"/>
      <c r="D93" s="367"/>
      <c r="E93" s="198"/>
      <c r="F93" s="951"/>
      <c r="G93" s="952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198" t="str">
        <f>'WP7 Condensed Sch. Level Costs'!F89</f>
        <v>Customer</v>
      </c>
      <c r="F94" s="951" t="str">
        <f>'WP7 Condensed Sch. Level Costs'!H89</f>
        <v>N/A</v>
      </c>
      <c r="G94" s="952">
        <f>'WP7 Condensed Sch. Level Costs'!P89</f>
        <v>1.1760549751009928E-2</v>
      </c>
      <c r="H94" s="951">
        <f>'WP7 Condensed Sch. Level Costs'!U89</f>
        <v>0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198" t="str">
        <f>'WP7 Condensed Sch. Level Costs'!F90</f>
        <v>Customer</v>
      </c>
      <c r="F95" s="951" t="str">
        <f>'WP7 Condensed Sch. Level Costs'!H90</f>
        <v>N/A</v>
      </c>
      <c r="G95" s="952">
        <f>'WP7 Condensed Sch. Level Costs'!P90</f>
        <v>1.1760549751009928E-2</v>
      </c>
      <c r="H95" s="951">
        <f>'WP7 Condensed Sch. Level Costs'!U90</f>
        <v>0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198" t="str">
        <f>'WP7 Condensed Sch. Level Costs'!F91</f>
        <v>Customer</v>
      </c>
      <c r="F96" s="951" t="str">
        <f>'WP7 Condensed Sch. Level Costs'!H91</f>
        <v>N/A</v>
      </c>
      <c r="G96" s="952">
        <f>'WP7 Condensed Sch. Level Costs'!P91</f>
        <v>1.1760549751009928E-2</v>
      </c>
      <c r="H96" s="951">
        <f>'WP7 Condensed Sch. Level Costs'!U91</f>
        <v>0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198" t="str">
        <f>'WP7 Condensed Sch. Level Costs'!F92</f>
        <v>Customer</v>
      </c>
      <c r="F97" s="951" t="str">
        <f>'WP7 Condensed Sch. Level Costs'!H92</f>
        <v>N/A</v>
      </c>
      <c r="G97" s="952">
        <f>'WP7 Condensed Sch. Level Costs'!P92</f>
        <v>1.1760549751009928E-2</v>
      </c>
      <c r="H97" s="951">
        <f>'WP7 Condensed Sch. Level Costs'!U92</f>
        <v>0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198" t="str">
        <f>'WP7 Condensed Sch. Level Costs'!F93</f>
        <v>Customer</v>
      </c>
      <c r="F98" s="951" t="str">
        <f>'WP7 Condensed Sch. Level Costs'!H93</f>
        <v>N/A</v>
      </c>
      <c r="G98" s="952">
        <f>'WP7 Condensed Sch. Level Costs'!P93</f>
        <v>1.1760549751009928E-2</v>
      </c>
      <c r="H98" s="951">
        <f>'WP7 Condensed Sch. Level Costs'!U93</f>
        <v>0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198" t="str">
        <f>'WP7 Condensed Sch. Level Costs'!F94</f>
        <v>Customer</v>
      </c>
      <c r="F99" s="951" t="str">
        <f>'WP7 Condensed Sch. Level Costs'!H94</f>
        <v>N/A</v>
      </c>
      <c r="G99" s="952">
        <f>'WP7 Condensed Sch. Level Costs'!P94</f>
        <v>1.1760549751009928E-2</v>
      </c>
      <c r="H99" s="951">
        <f>'WP7 Condensed Sch. Level Costs'!U94</f>
        <v>0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198" t="str">
        <f>'WP7 Condensed Sch. Level Costs'!F95</f>
        <v>Customer</v>
      </c>
      <c r="F100" s="951" t="str">
        <f>'WP7 Condensed Sch. Level Costs'!H95</f>
        <v>N/A</v>
      </c>
      <c r="G100" s="952">
        <f>'WP7 Condensed Sch. Level Costs'!P95</f>
        <v>1.1760549751009928E-2</v>
      </c>
      <c r="H100" s="951">
        <f>'WP7 Condensed Sch. Level Costs'!U95</f>
        <v>0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198" t="str">
        <f>'WP7 Condensed Sch. Level Costs'!F96</f>
        <v>Customer</v>
      </c>
      <c r="F101" s="951" t="str">
        <f>'WP7 Condensed Sch. Level Costs'!H96</f>
        <v>N/A</v>
      </c>
      <c r="G101" s="952">
        <f>'WP7 Condensed Sch. Level Costs'!P96</f>
        <v>1.1760549751009928E-2</v>
      </c>
      <c r="H101" s="951">
        <f>'WP7 Condensed Sch. Level Costs'!U96</f>
        <v>0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198" t="str">
        <f>'WP7 Condensed Sch. Level Costs'!F97</f>
        <v>Customer</v>
      </c>
      <c r="F102" s="951" t="str">
        <f>'WP7 Condensed Sch. Level Costs'!H97</f>
        <v>N/A</v>
      </c>
      <c r="G102" s="952">
        <f>'WP7 Condensed Sch. Level Costs'!P97</f>
        <v>1.1760549751009928E-2</v>
      </c>
      <c r="H102" s="951">
        <f>'WP7 Condensed Sch. Level Costs'!U97</f>
        <v>0</v>
      </c>
    </row>
    <row r="103" spans="1:8">
      <c r="A103" s="161">
        <f t="shared" si="1"/>
        <v>95</v>
      </c>
      <c r="B103" s="949"/>
      <c r="C103" s="950"/>
      <c r="D103" s="367"/>
      <c r="E103" s="198"/>
      <c r="F103" s="951"/>
      <c r="G103" s="952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198"/>
      <c r="F104" s="951"/>
      <c r="G104" s="952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198" t="str">
        <f>'WP7 Condensed Sch. Level Costs'!F99</f>
        <v>Customer</v>
      </c>
      <c r="F105" s="951" t="str">
        <f>'WP7 Condensed Sch. Level Costs'!H99</f>
        <v>N/A</v>
      </c>
      <c r="G105" s="952">
        <f>'WP7 Condensed Sch. Level Costs'!P99</f>
        <v>1.1760549751009928E-2</v>
      </c>
      <c r="H105" s="951">
        <f>'WP7 Condensed Sch. Level Costs'!U99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198" t="str">
        <f>'WP7 Condensed Sch. Level Costs'!F100</f>
        <v>Customer</v>
      </c>
      <c r="F106" s="951" t="str">
        <f>'WP7 Condensed Sch. Level Costs'!H100</f>
        <v>N/A</v>
      </c>
      <c r="G106" s="952">
        <f>'WP7 Condensed Sch. Level Costs'!P100</f>
        <v>1.1760549751009928E-2</v>
      </c>
      <c r="H106" s="951">
        <f>'WP7 Condensed Sch. Level Costs'!U100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198" t="str">
        <f>'WP7 Condensed Sch. Level Costs'!F101</f>
        <v>Customer</v>
      </c>
      <c r="F107" s="951" t="str">
        <f>'WP7 Condensed Sch. Level Costs'!H101</f>
        <v>N/A</v>
      </c>
      <c r="G107" s="952">
        <f>'WP7 Condensed Sch. Level Costs'!P101</f>
        <v>1.1760549751009928E-2</v>
      </c>
      <c r="H107" s="951">
        <f>'WP7 Condensed Sch. Level Costs'!U101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198" t="str">
        <f>'WP7 Condensed Sch. Level Costs'!F102</f>
        <v>Customer</v>
      </c>
      <c r="F108" s="951" t="str">
        <f>'WP7 Condensed Sch. Level Costs'!H102</f>
        <v>N/A</v>
      </c>
      <c r="G108" s="952">
        <f>'WP7 Condensed Sch. Level Costs'!P102</f>
        <v>1.1760549751009928E-2</v>
      </c>
      <c r="H108" s="951">
        <f>'WP7 Condensed Sch. Level Costs'!U102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198" t="str">
        <f>'WP7 Condensed Sch. Level Costs'!F103</f>
        <v>Customer</v>
      </c>
      <c r="F109" s="951" t="str">
        <f>'WP7 Condensed Sch. Level Costs'!H103</f>
        <v>N/A</v>
      </c>
      <c r="G109" s="952">
        <f>'WP7 Condensed Sch. Level Costs'!P103</f>
        <v>1.1760549751009928E-2</v>
      </c>
      <c r="H109" s="951">
        <f>'WP7 Condensed Sch. Level Costs'!U103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198" t="str">
        <f>'WP7 Condensed Sch. Level Costs'!F104</f>
        <v>Customer</v>
      </c>
      <c r="F110" s="951" t="str">
        <f>'WP7 Condensed Sch. Level Costs'!H104</f>
        <v>N/A</v>
      </c>
      <c r="G110" s="952">
        <f>'WP7 Condensed Sch. Level Costs'!P104</f>
        <v>1.1760549751009928E-2</v>
      </c>
      <c r="H110" s="951">
        <f>'WP7 Condensed Sch. Level Costs'!U104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198" t="str">
        <f>'WP7 Condensed Sch. Level Costs'!F105</f>
        <v>Customer</v>
      </c>
      <c r="F111" s="951" t="str">
        <f>'WP7 Condensed Sch. Level Costs'!H105</f>
        <v>N/A</v>
      </c>
      <c r="G111" s="952">
        <f>'WP7 Condensed Sch. Level Costs'!P105</f>
        <v>1.1760549751009928E-2</v>
      </c>
      <c r="H111" s="951">
        <f>'WP7 Condensed Sch. Level Costs'!U105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198" t="str">
        <f>'WP7 Condensed Sch. Level Costs'!F106</f>
        <v>Customer</v>
      </c>
      <c r="F112" s="951" t="str">
        <f>'WP7 Condensed Sch. Level Costs'!H106</f>
        <v>N/A</v>
      </c>
      <c r="G112" s="952">
        <f>'WP7 Condensed Sch. Level Costs'!P106</f>
        <v>1.1760549751009928E-2</v>
      </c>
      <c r="H112" s="951">
        <f>'WP7 Condensed Sch. Level Costs'!U106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198" t="str">
        <f>'WP7 Condensed Sch. Level Costs'!F107</f>
        <v>Customer</v>
      </c>
      <c r="F113" s="951" t="str">
        <f>'WP7 Condensed Sch. Level Costs'!H107</f>
        <v>N/A</v>
      </c>
      <c r="G113" s="952">
        <f>'WP7 Condensed Sch. Level Costs'!P107</f>
        <v>1.1760549751009928E-2</v>
      </c>
      <c r="H113" s="951">
        <f>'WP7 Condensed Sch. Level Costs'!U107</f>
        <v>0</v>
      </c>
    </row>
    <row r="114" spans="1:8">
      <c r="A114" s="161">
        <f t="shared" si="1"/>
        <v>106</v>
      </c>
      <c r="B114" s="949"/>
      <c r="C114" s="950"/>
      <c r="D114" s="367"/>
      <c r="E114" s="198"/>
      <c r="F114" s="951"/>
      <c r="G114" s="952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198" t="str">
        <f>'WP7 Condensed Sch. Level Costs'!F109</f>
        <v>Customer</v>
      </c>
      <c r="F115" s="951" t="str">
        <f>'WP7 Condensed Sch. Level Costs'!H109</f>
        <v>N/A</v>
      </c>
      <c r="G115" s="952">
        <f>'WP7 Condensed Sch. Level Costs'!P109</f>
        <v>1.1760549751009928E-2</v>
      </c>
      <c r="H115" s="951">
        <f>'WP7 Condensed Sch. Level Costs'!U109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198" t="str">
        <f>'WP7 Condensed Sch. Level Costs'!F110</f>
        <v>Customer</v>
      </c>
      <c r="F116" s="951" t="str">
        <f>'WP7 Condensed Sch. Level Costs'!H110</f>
        <v>N/A</v>
      </c>
      <c r="G116" s="952">
        <f>'WP7 Condensed Sch. Level Costs'!P110</f>
        <v>1.1760549751009928E-2</v>
      </c>
      <c r="H116" s="951">
        <f>'WP7 Condensed Sch. Level Costs'!U110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198" t="str">
        <f>'WP7 Condensed Sch. Level Costs'!F111</f>
        <v>Customer</v>
      </c>
      <c r="F117" s="951" t="str">
        <f>'WP7 Condensed Sch. Level Costs'!H111</f>
        <v>N/A</v>
      </c>
      <c r="G117" s="952">
        <f>'WP7 Condensed Sch. Level Costs'!P111</f>
        <v>1.1760549751009928E-2</v>
      </c>
      <c r="H117" s="951">
        <f>'WP7 Condensed Sch. Level Costs'!U111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198" t="str">
        <f>'WP7 Condensed Sch. Level Costs'!F112</f>
        <v>Customer</v>
      </c>
      <c r="F118" s="951" t="str">
        <f>'WP7 Condensed Sch. Level Costs'!H112</f>
        <v>N/A</v>
      </c>
      <c r="G118" s="952">
        <f>'WP7 Condensed Sch. Level Costs'!P112</f>
        <v>1.1760549751009928E-2</v>
      </c>
      <c r="H118" s="951">
        <f>'WP7 Condensed Sch. Level Costs'!U112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198" t="str">
        <f>'WP7 Condensed Sch. Level Costs'!F113</f>
        <v>Customer</v>
      </c>
      <c r="F119" s="951" t="str">
        <f>'WP7 Condensed Sch. Level Costs'!H113</f>
        <v>N/A</v>
      </c>
      <c r="G119" s="952">
        <f>'WP7 Condensed Sch. Level Costs'!P113</f>
        <v>1.1760549751009928E-2</v>
      </c>
      <c r="H119" s="951">
        <f>'WP7 Condensed Sch. Level Costs'!U113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198" t="str">
        <f>'WP7 Condensed Sch. Level Costs'!F114</f>
        <v>Customer</v>
      </c>
      <c r="F120" s="951" t="str">
        <f>'WP7 Condensed Sch. Level Costs'!H114</f>
        <v>N/A</v>
      </c>
      <c r="G120" s="952">
        <f>'WP7 Condensed Sch. Level Costs'!P114</f>
        <v>1.1760549751009928E-2</v>
      </c>
      <c r="H120" s="951">
        <f>'WP7 Condensed Sch. Level Costs'!U114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198" t="str">
        <f>'WP7 Condensed Sch. Level Costs'!F115</f>
        <v>Customer</v>
      </c>
      <c r="F121" s="951" t="str">
        <f>'WP7 Condensed Sch. Level Costs'!H115</f>
        <v>N/A</v>
      </c>
      <c r="G121" s="952">
        <f>'WP7 Condensed Sch. Level Costs'!P115</f>
        <v>1.1760549751009928E-2</v>
      </c>
      <c r="H121" s="951">
        <f>'WP7 Condensed Sch. Level Costs'!U115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198" t="str">
        <f>'WP7 Condensed Sch. Level Costs'!F116</f>
        <v>Customer</v>
      </c>
      <c r="F122" s="951" t="str">
        <f>'WP7 Condensed Sch. Level Costs'!H116</f>
        <v>N/A</v>
      </c>
      <c r="G122" s="952">
        <f>'WP7 Condensed Sch. Level Costs'!P116</f>
        <v>1.1760549751009928E-2</v>
      </c>
      <c r="H122" s="951">
        <f>'WP7 Condensed Sch. Level Costs'!U116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198" t="str">
        <f>'WP7 Condensed Sch. Level Costs'!F117</f>
        <v>Customer</v>
      </c>
      <c r="F123" s="951" t="str">
        <f>'WP7 Condensed Sch. Level Costs'!H117</f>
        <v>N/A</v>
      </c>
      <c r="G123" s="952">
        <f>'WP7 Condensed Sch. Level Costs'!P117</f>
        <v>1.1760549751009928E-2</v>
      </c>
      <c r="H123" s="951">
        <f>'WP7 Condensed Sch. Level Costs'!U117</f>
        <v>0</v>
      </c>
    </row>
    <row r="124" spans="1:8">
      <c r="A124" s="161">
        <f t="shared" si="1"/>
        <v>116</v>
      </c>
      <c r="B124" s="949"/>
      <c r="C124" s="950"/>
      <c r="D124" s="367"/>
      <c r="E124" s="198"/>
      <c r="F124" s="951"/>
      <c r="G124" s="952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198"/>
      <c r="F125" s="951"/>
      <c r="G125" s="952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198" t="str">
        <f>'WP7 Condensed Sch. Level Costs'!F119</f>
        <v>Company</v>
      </c>
      <c r="F126" s="951">
        <f>'WP7 Condensed Sch. Level Costs'!H119</f>
        <v>870.34</v>
      </c>
      <c r="G126" s="952">
        <f>'WP7 Condensed Sch. Level Costs'!P119</f>
        <v>1.1760549751009928E-2</v>
      </c>
      <c r="H126" s="951">
        <f>'WP7 Condensed Sch. Level Costs'!U119</f>
        <v>10.235676870293981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198" t="str">
        <f>'WP7 Condensed Sch. Level Costs'!F120</f>
        <v>Company</v>
      </c>
      <c r="F127" s="951">
        <f>'WP7 Condensed Sch. Level Costs'!H120</f>
        <v>821.04</v>
      </c>
      <c r="G127" s="952">
        <f>'WP7 Condensed Sch. Level Costs'!P120</f>
        <v>1.1760549751009928E-2</v>
      </c>
      <c r="H127" s="951">
        <f>'WP7 Condensed Sch. Level Costs'!U120</f>
        <v>9.6558817675691913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198" t="str">
        <f>'WP7 Condensed Sch. Level Costs'!F121</f>
        <v>Company</v>
      </c>
      <c r="F128" s="951">
        <f>'WP7 Condensed Sch. Level Costs'!H121</f>
        <v>822.4</v>
      </c>
      <c r="G128" s="952">
        <f>'WP7 Condensed Sch. Level Costs'!P121</f>
        <v>1.1760549751009928E-2</v>
      </c>
      <c r="H128" s="951">
        <f>'WP7 Condensed Sch. Level Costs'!U121</f>
        <v>9.6718761152305639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198" t="str">
        <f>'WP7 Condensed Sch. Level Costs'!F122</f>
        <v>Company</v>
      </c>
      <c r="F129" s="951">
        <f>'WP7 Condensed Sch. Level Costs'!H122</f>
        <v>869.01</v>
      </c>
      <c r="G129" s="952">
        <f>'WP7 Condensed Sch. Level Costs'!P122</f>
        <v>1.1760549751009928E-2</v>
      </c>
      <c r="H129" s="951">
        <f>'WP7 Condensed Sch. Level Costs'!U122</f>
        <v>10.220035339125138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198" t="str">
        <f>'WP7 Condensed Sch. Level Costs'!F123</f>
        <v>Company</v>
      </c>
      <c r="F130" s="951">
        <f>'WP7 Condensed Sch. Level Costs'!H123</f>
        <v>884.18</v>
      </c>
      <c r="G130" s="952">
        <f>'WP7 Condensed Sch. Level Costs'!P123</f>
        <v>1.1760549751009928E-2</v>
      </c>
      <c r="H130" s="951">
        <f>'WP7 Condensed Sch. Level Costs'!U123</f>
        <v>10.398442878847957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198" t="str">
        <f>'WP7 Condensed Sch. Level Costs'!F124</f>
        <v>Company</v>
      </c>
      <c r="F131" s="951">
        <f>'WP7 Condensed Sch. Level Costs'!H124</f>
        <v>984.66</v>
      </c>
      <c r="G131" s="952">
        <f>'WP7 Condensed Sch. Level Costs'!P124</f>
        <v>1.1760549751009928E-2</v>
      </c>
      <c r="H131" s="951">
        <f>'WP7 Condensed Sch. Level Costs'!U124</f>
        <v>11.580142917829436</v>
      </c>
    </row>
    <row r="132" spans="1:8">
      <c r="A132" s="161">
        <f t="shared" si="1"/>
        <v>124</v>
      </c>
      <c r="B132" s="949"/>
      <c r="C132" s="950"/>
      <c r="D132" s="367"/>
      <c r="E132" s="198"/>
      <c r="F132" s="951"/>
      <c r="G132" s="952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198" t="str">
        <f>'WP7 Condensed Sch. Level Costs'!F126</f>
        <v>Company</v>
      </c>
      <c r="F133" s="951">
        <f>'WP7 Condensed Sch. Level Costs'!H126</f>
        <v>875.7</v>
      </c>
      <c r="G133" s="952">
        <f>'WP7 Condensed Sch. Level Costs'!P126</f>
        <v>1.1760549751009928E-2</v>
      </c>
      <c r="H133" s="951">
        <f>'WP7 Condensed Sch. Level Costs'!U126</f>
        <v>10.298713416959394</v>
      </c>
    </row>
    <row r="134" spans="1:8">
      <c r="A134" s="161">
        <f t="shared" si="1"/>
        <v>126</v>
      </c>
      <c r="B134" s="949"/>
      <c r="C134" s="950"/>
      <c r="D134" s="367"/>
      <c r="E134" s="198"/>
      <c r="F134" s="951"/>
      <c r="G134" s="952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198" t="str">
        <f>'WP7 Condensed Sch. Level Costs'!F128</f>
        <v>Company</v>
      </c>
      <c r="F135" s="951">
        <f>'WP7 Condensed Sch. Level Costs'!H128</f>
        <v>766.43</v>
      </c>
      <c r="G135" s="952">
        <f>'WP7 Condensed Sch. Level Costs'!P128</f>
        <v>1.1760549751009928E-2</v>
      </c>
      <c r="H135" s="951">
        <f>'WP7 Condensed Sch. Level Costs'!U128</f>
        <v>9.0136381456665386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198" t="str">
        <f>'WP7 Condensed Sch. Level Costs'!F129</f>
        <v>Company</v>
      </c>
      <c r="F136" s="951">
        <f>'WP7 Condensed Sch. Level Costs'!H129</f>
        <v>892.08500000000004</v>
      </c>
      <c r="G136" s="952">
        <f>'WP7 Condensed Sch. Level Costs'!P129</f>
        <v>1.1760549751009928E-2</v>
      </c>
      <c r="H136" s="951">
        <f>'WP7 Condensed Sch. Level Costs'!U129</f>
        <v>10.491410024629692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198" t="str">
        <f>'WP7 Condensed Sch. Level Costs'!F130</f>
        <v>Company</v>
      </c>
      <c r="F137" s="951">
        <f>'WP7 Condensed Sch. Level Costs'!H130</f>
        <v>1017.74</v>
      </c>
      <c r="G137" s="952">
        <f>'WP7 Condensed Sch. Level Costs'!P130</f>
        <v>1.1760549751009928E-2</v>
      </c>
      <c r="H137" s="951">
        <f>'WP7 Condensed Sch. Level Costs'!U130</f>
        <v>11.969181903592844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198" t="str">
        <f>'WP7 Condensed Sch. Level Costs'!F131</f>
        <v>Company</v>
      </c>
      <c r="F138" s="951">
        <f>'WP7 Condensed Sch. Level Costs'!H131</f>
        <v>1047.73</v>
      </c>
      <c r="G138" s="952">
        <f>'WP7 Condensed Sch. Level Costs'!P131</f>
        <v>1.1760549751009928E-2</v>
      </c>
      <c r="H138" s="951">
        <f>'WP7 Condensed Sch. Level Costs'!U131</f>
        <v>12.321880790625633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198" t="str">
        <f>'WP7 Condensed Sch. Level Costs'!F132</f>
        <v>Company</v>
      </c>
      <c r="F139" s="951">
        <f>'WP7 Condensed Sch. Level Costs'!H132</f>
        <v>1173.3850000000002</v>
      </c>
      <c r="G139" s="952">
        <f>'WP7 Condensed Sch. Level Costs'!P132</f>
        <v>1.1760549751009928E-2</v>
      </c>
      <c r="H139" s="951">
        <f>'WP7 Condensed Sch. Level Costs'!U132</f>
        <v>13.799652669588788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198" t="str">
        <f>'WP7 Condensed Sch. Level Costs'!F133</f>
        <v>Company</v>
      </c>
      <c r="F140" s="951">
        <f>'WP7 Condensed Sch. Level Costs'!H133</f>
        <v>1270.3405000000002</v>
      </c>
      <c r="G140" s="952">
        <f>'WP7 Condensed Sch. Level Costs'!P133</f>
        <v>1.1760549751009928E-2</v>
      </c>
      <c r="H140" s="951">
        <f>'WP7 Condensed Sch. Level Costs'!U133</f>
        <v>14.939902650972831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198" t="str">
        <f>'WP7 Condensed Sch. Level Costs'!F134</f>
        <v>Company</v>
      </c>
      <c r="F141" s="951">
        <f>'WP7 Condensed Sch. Level Costs'!H134</f>
        <v>1367.2960000000003</v>
      </c>
      <c r="G141" s="952">
        <f>'WP7 Condensed Sch. Level Costs'!P134</f>
        <v>1.1760549751009928E-2</v>
      </c>
      <c r="H141" s="951">
        <f>'WP7 Condensed Sch. Level Costs'!U134</f>
        <v>16.080152632356874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198" t="str">
        <f>'WP7 Condensed Sch. Level Costs'!F135</f>
        <v>Company</v>
      </c>
      <c r="F142" s="951">
        <f>'WP7 Condensed Sch. Level Costs'!H135</f>
        <v>1464.2515000000003</v>
      </c>
      <c r="G142" s="952">
        <f>'WP7 Condensed Sch. Level Costs'!P135</f>
        <v>1.1760549751009928E-2</v>
      </c>
      <c r="H142" s="951">
        <f>'WP7 Condensed Sch. Level Costs'!U135</f>
        <v>17.220402613740916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198" t="str">
        <f>'WP7 Condensed Sch. Level Costs'!F136</f>
        <v>Company</v>
      </c>
      <c r="F143" s="951">
        <f>'WP7 Condensed Sch. Level Costs'!H136</f>
        <v>1561.2070000000003</v>
      </c>
      <c r="G143" s="952">
        <f>'WP7 Condensed Sch. Level Costs'!P136</f>
        <v>1.1760549751009928E-2</v>
      </c>
      <c r="H143" s="951">
        <f>'WP7 Condensed Sch. Level Costs'!U136</f>
        <v>18.360652595124961</v>
      </c>
    </row>
    <row r="144" spans="1:8">
      <c r="A144" s="161">
        <f t="shared" si="2"/>
        <v>136</v>
      </c>
      <c r="B144" s="949"/>
      <c r="C144" s="950"/>
      <c r="D144" s="367"/>
      <c r="E144" s="198"/>
      <c r="F144" s="951"/>
      <c r="G144" s="952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198"/>
      <c r="F145" s="951"/>
      <c r="G145" s="952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198" t="str">
        <f>'WP7 Condensed Sch. Level Costs'!F138</f>
        <v>Company</v>
      </c>
      <c r="F146" s="951">
        <f>'WP7 Condensed Sch. Level Costs'!H138</f>
        <v>870.34</v>
      </c>
      <c r="G146" s="952">
        <f>'WP7 Condensed Sch. Level Costs'!P138</f>
        <v>1.1760549751009928E-2</v>
      </c>
      <c r="H146" s="951">
        <f>'WP7 Condensed Sch. Level Costs'!U138</f>
        <v>10.235676870293981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198" t="str">
        <f>'WP7 Condensed Sch. Level Costs'!F139</f>
        <v>Company</v>
      </c>
      <c r="F147" s="951">
        <f>'WP7 Condensed Sch. Level Costs'!H139</f>
        <v>821.04</v>
      </c>
      <c r="G147" s="952">
        <f>'WP7 Condensed Sch. Level Costs'!P139</f>
        <v>1.1760549751009928E-2</v>
      </c>
      <c r="H147" s="951">
        <f>'WP7 Condensed Sch. Level Costs'!U139</f>
        <v>9.6558817675691913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198" t="str">
        <f>'WP7 Condensed Sch. Level Costs'!F140</f>
        <v>Company</v>
      </c>
      <c r="F148" s="951">
        <f>'WP7 Condensed Sch. Level Costs'!H140</f>
        <v>822.4</v>
      </c>
      <c r="G148" s="952">
        <f>'WP7 Condensed Sch. Level Costs'!P140</f>
        <v>1.1760549751009928E-2</v>
      </c>
      <c r="H148" s="951">
        <f>'WP7 Condensed Sch. Level Costs'!U140</f>
        <v>9.6718761152305639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198" t="str">
        <f>'WP7 Condensed Sch. Level Costs'!F141</f>
        <v>Company</v>
      </c>
      <c r="F149" s="951">
        <f>'WP7 Condensed Sch. Level Costs'!H141</f>
        <v>869.01</v>
      </c>
      <c r="G149" s="952">
        <f>'WP7 Condensed Sch. Level Costs'!P141</f>
        <v>1.1760549751009928E-2</v>
      </c>
      <c r="H149" s="951">
        <f>'WP7 Condensed Sch. Level Costs'!U141</f>
        <v>10.220035339125138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198" t="str">
        <f>'WP7 Condensed Sch. Level Costs'!F142</f>
        <v>Company</v>
      </c>
      <c r="F150" s="951">
        <f>'WP7 Condensed Sch. Level Costs'!H142</f>
        <v>884.18</v>
      </c>
      <c r="G150" s="952">
        <f>'WP7 Condensed Sch. Level Costs'!P142</f>
        <v>1.1760549751009928E-2</v>
      </c>
      <c r="H150" s="951">
        <f>'WP7 Condensed Sch. Level Costs'!U142</f>
        <v>10.398442878847957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198" t="str">
        <f>'WP7 Condensed Sch. Level Costs'!F143</f>
        <v>Company</v>
      </c>
      <c r="F151" s="951">
        <f>'WP7 Condensed Sch. Level Costs'!H143</f>
        <v>984.66</v>
      </c>
      <c r="G151" s="952">
        <f>'WP7 Condensed Sch. Level Costs'!P143</f>
        <v>1.1760549751009928E-2</v>
      </c>
      <c r="H151" s="951">
        <f>'WP7 Condensed Sch. Level Costs'!U143</f>
        <v>11.580142917829436</v>
      </c>
    </row>
    <row r="152" spans="1:8">
      <c r="A152" s="161">
        <f t="shared" si="2"/>
        <v>144</v>
      </c>
      <c r="B152" s="949"/>
      <c r="C152" s="950"/>
      <c r="D152" s="367"/>
      <c r="E152" s="198"/>
      <c r="F152" s="951"/>
      <c r="G152" s="952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198" t="str">
        <f>'WP7 Condensed Sch. Level Costs'!F145</f>
        <v>Company</v>
      </c>
      <c r="F153" s="951">
        <f>'WP7 Condensed Sch. Level Costs'!H145</f>
        <v>821.04</v>
      </c>
      <c r="G153" s="952">
        <f>'WP7 Condensed Sch. Level Costs'!P145</f>
        <v>1.1760549751009928E-2</v>
      </c>
      <c r="H153" s="951">
        <f>'WP7 Condensed Sch. Level Costs'!U145</f>
        <v>9.6558817675691913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198" t="str">
        <f>'WP7 Condensed Sch. Level Costs'!F146</f>
        <v>Company</v>
      </c>
      <c r="F154" s="951">
        <f>'WP7 Condensed Sch. Level Costs'!H146</f>
        <v>822.4</v>
      </c>
      <c r="G154" s="952">
        <f>'WP7 Condensed Sch. Level Costs'!P146</f>
        <v>1.1760549751009928E-2</v>
      </c>
      <c r="H154" s="951">
        <f>'WP7 Condensed Sch. Level Costs'!U146</f>
        <v>9.6718761152305639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198" t="str">
        <f>'WP7 Condensed Sch. Level Costs'!F147</f>
        <v>Company</v>
      </c>
      <c r="F155" s="951">
        <f>'WP7 Condensed Sch. Level Costs'!H147</f>
        <v>869.01</v>
      </c>
      <c r="G155" s="952">
        <f>'WP7 Condensed Sch. Level Costs'!P147</f>
        <v>1.1760549751009928E-2</v>
      </c>
      <c r="H155" s="951">
        <f>'WP7 Condensed Sch. Level Costs'!U147</f>
        <v>10.220035339125138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198" t="str">
        <f>'WP7 Condensed Sch. Level Costs'!F148</f>
        <v>Company</v>
      </c>
      <c r="F156" s="951">
        <f>'WP7 Condensed Sch. Level Costs'!H148</f>
        <v>884.18</v>
      </c>
      <c r="G156" s="952">
        <f>'WP7 Condensed Sch. Level Costs'!P148</f>
        <v>1.1760549751009928E-2</v>
      </c>
      <c r="H156" s="951">
        <f>'WP7 Condensed Sch. Level Costs'!U148</f>
        <v>10.398442878847957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198" t="str">
        <f>'WP7 Condensed Sch. Level Costs'!F149</f>
        <v>Company</v>
      </c>
      <c r="F157" s="951">
        <f>'WP7 Condensed Sch. Level Costs'!H149</f>
        <v>984.66</v>
      </c>
      <c r="G157" s="952">
        <f>'WP7 Condensed Sch. Level Costs'!P149</f>
        <v>1.1760549751009928E-2</v>
      </c>
      <c r="H157" s="951">
        <f>'WP7 Condensed Sch. Level Costs'!U149</f>
        <v>11.580142917829436</v>
      </c>
    </row>
    <row r="158" spans="1:8">
      <c r="A158" s="161">
        <f t="shared" si="2"/>
        <v>150</v>
      </c>
      <c r="B158" s="949"/>
      <c r="C158" s="950"/>
      <c r="D158" s="367"/>
      <c r="E158" s="198"/>
      <c r="F158" s="951"/>
      <c r="G158" s="952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198" t="str">
        <f>'WP7 Condensed Sch. Level Costs'!F151</f>
        <v>Company</v>
      </c>
      <c r="F159" s="951">
        <f>'WP7 Condensed Sch. Level Costs'!H151</f>
        <v>815.04750000000013</v>
      </c>
      <c r="G159" s="952">
        <f>'WP7 Condensed Sch. Level Costs'!P151</f>
        <v>1.1760549751009928E-2</v>
      </c>
      <c r="H159" s="951">
        <f>'WP7 Condensed Sch. Level Costs'!U151</f>
        <v>9.5854066731862666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198" t="str">
        <f>'WP7 Condensed Sch. Level Costs'!F152</f>
        <v>Company</v>
      </c>
      <c r="F160" s="951">
        <f>'WP7 Condensed Sch. Level Costs'!H152</f>
        <v>875.7</v>
      </c>
      <c r="G160" s="952">
        <f>'WP7 Condensed Sch. Level Costs'!P152</f>
        <v>1.1760549751009928E-2</v>
      </c>
      <c r="H160" s="951">
        <f>'WP7 Condensed Sch. Level Costs'!U152</f>
        <v>10.298713416959394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198" t="str">
        <f>'WP7 Condensed Sch. Level Costs'!F153</f>
        <v>Company</v>
      </c>
      <c r="F161" s="951">
        <f>'WP7 Condensed Sch. Level Costs'!H153</f>
        <v>879.28</v>
      </c>
      <c r="G161" s="952">
        <f>'WP7 Condensed Sch. Level Costs'!P153</f>
        <v>1.1760549751009928E-2</v>
      </c>
      <c r="H161" s="951">
        <f>'WP7 Condensed Sch. Level Costs'!U153</f>
        <v>10.340816185068009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198" t="str">
        <f>'WP7 Condensed Sch. Level Costs'!F154</f>
        <v>Company</v>
      </c>
      <c r="F162" s="951">
        <f>'WP7 Condensed Sch. Level Costs'!H154</f>
        <v>1184.45</v>
      </c>
      <c r="G162" s="952">
        <f>'WP7 Condensed Sch. Level Costs'!P154</f>
        <v>1.1760549751009928E-2</v>
      </c>
      <c r="H162" s="951">
        <f>'WP7 Condensed Sch. Level Costs'!U154</f>
        <v>13.92978315258371</v>
      </c>
    </row>
    <row r="163" spans="1:8">
      <c r="A163" s="161">
        <f t="shared" si="2"/>
        <v>155</v>
      </c>
      <c r="B163" s="949"/>
      <c r="C163" s="950"/>
      <c r="D163" s="367"/>
      <c r="E163" s="198"/>
      <c r="F163" s="951"/>
      <c r="G163" s="952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198" t="str">
        <f>'WP7 Condensed Sch. Level Costs'!F156</f>
        <v>Company</v>
      </c>
      <c r="F164" s="951">
        <f>'WP7 Condensed Sch. Level Costs'!H156</f>
        <v>875.7</v>
      </c>
      <c r="G164" s="952">
        <f>'WP7 Condensed Sch. Level Costs'!P156</f>
        <v>1.1760549751009928E-2</v>
      </c>
      <c r="H164" s="951">
        <f>'WP7 Condensed Sch. Level Costs'!U156</f>
        <v>10.298713416959394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198" t="str">
        <f>'WP7 Condensed Sch. Level Costs'!F157</f>
        <v>Company</v>
      </c>
      <c r="F165" s="951">
        <f>'WP7 Condensed Sch. Level Costs'!H157</f>
        <v>879.28</v>
      </c>
      <c r="G165" s="952">
        <f>'WP7 Condensed Sch. Level Costs'!P157</f>
        <v>1.1760549751009928E-2</v>
      </c>
      <c r="H165" s="951">
        <f>'WP7 Condensed Sch. Level Costs'!U157</f>
        <v>10.340816185068009</v>
      </c>
    </row>
    <row r="166" spans="1:8">
      <c r="A166" s="161">
        <f t="shared" si="2"/>
        <v>158</v>
      </c>
      <c r="B166" s="949"/>
      <c r="C166" s="950"/>
      <c r="D166" s="367"/>
      <c r="E166" s="198"/>
      <c r="F166" s="951"/>
      <c r="G166" s="952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198" t="str">
        <f>'WP7 Condensed Sch. Level Costs'!F159</f>
        <v>Company</v>
      </c>
      <c r="F167" s="951">
        <f>'WP7 Condensed Sch. Level Costs'!H159</f>
        <v>928.56000000000006</v>
      </c>
      <c r="G167" s="952">
        <f>'WP7 Condensed Sch. Level Costs'!P159</f>
        <v>1.1760549751009928E-2</v>
      </c>
      <c r="H167" s="951">
        <f>'WP7 Condensed Sch. Level Costs'!U159</f>
        <v>10.92037607679778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198" t="str">
        <f>'WP7 Condensed Sch. Level Costs'!F160</f>
        <v>Company</v>
      </c>
      <c r="F168" s="951">
        <f>'WP7 Condensed Sch. Level Costs'!H160</f>
        <v>1009.26</v>
      </c>
      <c r="G168" s="952">
        <f>'WP7 Condensed Sch. Level Costs'!P160</f>
        <v>1.1760549751009928E-2</v>
      </c>
      <c r="H168" s="951">
        <f>'WP7 Condensed Sch. Level Costs'!U160</f>
        <v>11.869452441704279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198" t="str">
        <f>'WP7 Condensed Sch. Level Costs'!F161</f>
        <v>Company</v>
      </c>
      <c r="F169" s="951">
        <f>'WP7 Condensed Sch. Level Costs'!H161</f>
        <v>1089.96</v>
      </c>
      <c r="G169" s="952">
        <f>'WP7 Condensed Sch. Level Costs'!P161</f>
        <v>1.1760549751009928E-2</v>
      </c>
      <c r="H169" s="951">
        <f>'WP7 Condensed Sch. Level Costs'!U161</f>
        <v>12.818528806610782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198" t="str">
        <f>'WP7 Condensed Sch. Level Costs'!F162</f>
        <v>Company</v>
      </c>
      <c r="F170" s="951">
        <f>'WP7 Condensed Sch. Level Costs'!H162</f>
        <v>1170.6600000000001</v>
      </c>
      <c r="G170" s="952">
        <f>'WP7 Condensed Sch. Level Costs'!P162</f>
        <v>1.1760549751009928E-2</v>
      </c>
      <c r="H170" s="951">
        <f>'WP7 Condensed Sch. Level Costs'!U162</f>
        <v>13.767605171517284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198" t="str">
        <f>'WP7 Condensed Sch. Level Costs'!F163</f>
        <v>Company</v>
      </c>
      <c r="F171" s="951">
        <f>'WP7 Condensed Sch. Level Costs'!H163</f>
        <v>1251.3600000000001</v>
      </c>
      <c r="G171" s="952">
        <f>'WP7 Condensed Sch. Level Costs'!P163</f>
        <v>1.1760549751009928E-2</v>
      </c>
      <c r="H171" s="951">
        <f>'WP7 Condensed Sch. Level Costs'!U163</f>
        <v>14.716681536423785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198" t="str">
        <f>'WP7 Condensed Sch. Level Costs'!F164</f>
        <v>Company</v>
      </c>
      <c r="F172" s="951">
        <f>'WP7 Condensed Sch. Level Costs'!H164</f>
        <v>1332.0600000000004</v>
      </c>
      <c r="G172" s="952">
        <f>'WP7 Condensed Sch. Level Costs'!P164</f>
        <v>1.1760549751009928E-2</v>
      </c>
      <c r="H172" s="951">
        <f>'WP7 Condensed Sch. Level Costs'!U164</f>
        <v>15.66575790133029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198" t="str">
        <f>'WP7 Condensed Sch. Level Costs'!F165</f>
        <v>Company</v>
      </c>
      <c r="F173" s="951">
        <f>'WP7 Condensed Sch. Level Costs'!H165</f>
        <v>1412.7600000000002</v>
      </c>
      <c r="G173" s="952">
        <f>'WP7 Condensed Sch. Level Costs'!P165</f>
        <v>1.1760549751009928E-2</v>
      </c>
      <c r="H173" s="951">
        <f>'WP7 Condensed Sch. Level Costs'!U165</f>
        <v>16.614834266236787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198" t="str">
        <f>'WP7 Condensed Sch. Level Costs'!F166</f>
        <v>Company</v>
      </c>
      <c r="F174" s="951">
        <f>'WP7 Condensed Sch. Level Costs'!H166</f>
        <v>1493.4600000000003</v>
      </c>
      <c r="G174" s="952">
        <f>'WP7 Condensed Sch. Level Costs'!P166</f>
        <v>1.1760549751009928E-2</v>
      </c>
      <c r="H174" s="951">
        <f>'WP7 Condensed Sch. Level Costs'!U166</f>
        <v>17.56391063114329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198" t="str">
        <f>'WP7 Condensed Sch. Level Costs'!F167</f>
        <v>Company</v>
      </c>
      <c r="F175" s="951">
        <f>'WP7 Condensed Sch. Level Costs'!H167</f>
        <v>1574.1600000000003</v>
      </c>
      <c r="G175" s="952">
        <f>'WP7 Condensed Sch. Level Costs'!P167</f>
        <v>1.1760549751009928E-2</v>
      </c>
      <c r="H175" s="951">
        <f>'WP7 Condensed Sch. Level Costs'!U167</f>
        <v>18.512986996049793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198" t="str">
        <f>'WP7 Condensed Sch. Level Costs'!F168</f>
        <v>Company</v>
      </c>
      <c r="F176" s="951">
        <f>'WP7 Condensed Sch. Level Costs'!H168</f>
        <v>1749.0100000000004</v>
      </c>
      <c r="G176" s="952">
        <f>'WP7 Condensed Sch. Level Costs'!P168</f>
        <v>1.1760549751009928E-2</v>
      </c>
      <c r="H176" s="951">
        <f>'WP7 Condensed Sch. Level Costs'!U168</f>
        <v>20.56931912001388</v>
      </c>
    </row>
    <row r="177" spans="1:9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198" t="str">
        <f>'WP7 Condensed Sch. Level Costs'!F169</f>
        <v>Company</v>
      </c>
      <c r="F177" s="951">
        <f>'WP7 Condensed Sch. Level Costs'!H169</f>
        <v>2018.0100000000007</v>
      </c>
      <c r="G177" s="952">
        <f>'WP7 Condensed Sch. Level Costs'!P169</f>
        <v>1.1760549751009928E-2</v>
      </c>
      <c r="H177" s="951">
        <f>'WP7 Condensed Sch. Level Costs'!U169</f>
        <v>23.732907003035553</v>
      </c>
    </row>
    <row r="178" spans="1:9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198" t="str">
        <f>'WP7 Condensed Sch. Level Costs'!F170</f>
        <v>Company</v>
      </c>
      <c r="F178" s="951">
        <f>'WP7 Condensed Sch. Level Costs'!H170</f>
        <v>2287.0100000000007</v>
      </c>
      <c r="G178" s="952">
        <f>'WP7 Condensed Sch. Level Costs'!P170</f>
        <v>1.1760549751009928E-2</v>
      </c>
      <c r="H178" s="951">
        <f>'WP7 Condensed Sch. Level Costs'!U170</f>
        <v>26.896494886057223</v>
      </c>
    </row>
    <row r="179" spans="1:9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198" t="str">
        <f>'WP7 Condensed Sch. Level Costs'!F171</f>
        <v>Company</v>
      </c>
      <c r="F179" s="951">
        <f>'WP7 Condensed Sch. Level Costs'!H171</f>
        <v>2556.0100000000011</v>
      </c>
      <c r="G179" s="952">
        <f>'WP7 Condensed Sch. Level Costs'!P171</f>
        <v>1.1760549751009928E-2</v>
      </c>
      <c r="H179" s="951">
        <f>'WP7 Condensed Sch. Level Costs'!U171</f>
        <v>30.0600827690789</v>
      </c>
    </row>
    <row r="180" spans="1:9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198" t="str">
        <f>'WP7 Condensed Sch. Level Costs'!F172</f>
        <v>Company</v>
      </c>
      <c r="F180" s="951">
        <f>'WP7 Condensed Sch. Level Costs'!H172</f>
        <v>2825.0100000000011</v>
      </c>
      <c r="G180" s="952">
        <f>'WP7 Condensed Sch. Level Costs'!P172</f>
        <v>1.1760549751009928E-2</v>
      </c>
      <c r="H180" s="951">
        <f>'WP7 Condensed Sch. Level Costs'!U172</f>
        <v>33.223670652100573</v>
      </c>
    </row>
    <row r="181" spans="1:9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198" t="str">
        <f>'WP7 Condensed Sch. Level Costs'!F173</f>
        <v>Company</v>
      </c>
      <c r="F181" s="951">
        <f>'WP7 Condensed Sch. Level Costs'!H173</f>
        <v>3094.0100000000011</v>
      </c>
      <c r="G181" s="952">
        <f>'WP7 Condensed Sch. Level Costs'!P173</f>
        <v>1.1760549751009928E-2</v>
      </c>
      <c r="H181" s="951">
        <f>'WP7 Condensed Sch. Level Costs'!U173</f>
        <v>36.387258535122243</v>
      </c>
    </row>
    <row r="182" spans="1:9">
      <c r="A182" s="161">
        <f t="shared" si="2"/>
        <v>174</v>
      </c>
      <c r="B182" s="949"/>
      <c r="C182" s="950"/>
      <c r="D182" s="367"/>
      <c r="E182" s="198"/>
      <c r="F182" s="951"/>
      <c r="G182" s="952"/>
      <c r="H182" s="951"/>
    </row>
    <row r="183" spans="1:9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198"/>
      <c r="F183" s="951"/>
      <c r="G183" s="952"/>
      <c r="H183" s="951"/>
    </row>
    <row r="184" spans="1:9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198" t="str">
        <f>'WP7 Condensed Sch. Level Costs'!F175</f>
        <v>Customer</v>
      </c>
      <c r="F184" s="951" t="str">
        <f>'WP7 Condensed Sch. Level Costs'!H175</f>
        <v>N/A</v>
      </c>
      <c r="G184" s="952">
        <f>'WP7 Condensed Sch. Level Costs'!P175</f>
        <v>1.1760549751009928E-2</v>
      </c>
      <c r="H184" s="951">
        <f>'WP7 Condensed Sch. Level Costs'!U175</f>
        <v>0</v>
      </c>
    </row>
    <row r="185" spans="1:9">
      <c r="A185" s="161">
        <f t="shared" si="2"/>
        <v>177</v>
      </c>
      <c r="B185" s="949"/>
      <c r="C185" s="950"/>
      <c r="D185" s="367"/>
      <c r="E185" s="198"/>
      <c r="F185" s="951"/>
      <c r="G185" s="952"/>
      <c r="H185" s="951"/>
    </row>
    <row r="186" spans="1:9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198"/>
      <c r="F186" s="951"/>
      <c r="G186" s="952"/>
      <c r="H186" s="951"/>
    </row>
    <row r="187" spans="1:9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198" t="str">
        <f>'WP7 Condensed Sch. Level Costs'!F177</f>
        <v>Company</v>
      </c>
      <c r="F187" s="951">
        <f>'WP7 Condensed Sch. Level Costs'!H177</f>
        <v>992.33</v>
      </c>
      <c r="G187" s="952">
        <f>'WP7 Condensed Sch. Level Costs'!P177</f>
        <v>5.0339833193658295E-3</v>
      </c>
      <c r="H187" s="951">
        <f>'WP7 Condensed Sch. Level Costs'!U177</f>
        <v>4.9953726673062935</v>
      </c>
    </row>
    <row r="188" spans="1:9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198" t="str">
        <f>'WP7 Condensed Sch. Level Costs'!F178</f>
        <v>Company</v>
      </c>
      <c r="F188" s="951">
        <f>'WP7 Condensed Sch. Level Costs'!H178</f>
        <v>1984.66</v>
      </c>
      <c r="G188" s="952">
        <f>'WP7 Condensed Sch. Level Costs'!P178</f>
        <v>5.0339833193658295E-3</v>
      </c>
      <c r="H188" s="951">
        <f>'WP7 Condensed Sch. Level Costs'!U178</f>
        <v>9.990745334612587</v>
      </c>
    </row>
    <row r="189" spans="1:9">
      <c r="A189" s="161">
        <f t="shared" si="2"/>
        <v>181</v>
      </c>
      <c r="B189" s="949"/>
      <c r="C189" s="950"/>
      <c r="D189" s="367"/>
      <c r="E189" s="198"/>
      <c r="F189" s="951"/>
      <c r="G189" s="952"/>
      <c r="H189" s="951"/>
    </row>
    <row r="190" spans="1:9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198" t="str">
        <f>'WP7 Condensed Sch. Level Costs'!F180</f>
        <v>Company</v>
      </c>
      <c r="F190" s="951">
        <f>'WP7 Condensed Sch. Level Costs'!H180</f>
        <v>1984.66</v>
      </c>
      <c r="G190" s="952">
        <f>'WP7 Condensed Sch. Level Costs'!P180</f>
        <v>5.0339833193658295E-3</v>
      </c>
      <c r="H190" s="951">
        <f>'WP7 Condensed Sch. Level Costs'!U180</f>
        <v>9.990745334612587</v>
      </c>
    </row>
    <row r="191" spans="1:9">
      <c r="C191" s="94"/>
      <c r="D191" s="94"/>
      <c r="E191" s="94"/>
      <c r="F191" s="94"/>
      <c r="G191" s="94"/>
      <c r="H191" s="94"/>
      <c r="I191" s="94"/>
    </row>
    <row r="192" spans="1:9">
      <c r="B192" s="94"/>
      <c r="C192" s="94"/>
      <c r="D192" s="94"/>
      <c r="E192" s="94"/>
      <c r="F192" s="94"/>
      <c r="G192" s="94"/>
      <c r="H192" s="94"/>
    </row>
    <row r="193" spans="1:8">
      <c r="C193" s="94"/>
      <c r="D193" s="94"/>
      <c r="E193" s="94"/>
      <c r="G193" s="164"/>
      <c r="H193" s="164"/>
    </row>
    <row r="194" spans="1:8">
      <c r="A194" s="96"/>
      <c r="B194" s="98"/>
    </row>
    <row r="195" spans="1:8">
      <c r="A195" s="96"/>
      <c r="B195" s="98"/>
    </row>
    <row r="196" spans="1:8">
      <c r="C196" s="94"/>
      <c r="D196" s="94"/>
      <c r="E196" s="94"/>
      <c r="F196" s="94"/>
      <c r="G196" s="94"/>
      <c r="H196" s="94"/>
    </row>
    <row r="197" spans="1:8">
      <c r="C197" s="94"/>
      <c r="D197" s="94"/>
      <c r="E197" s="94"/>
      <c r="F197" s="94"/>
      <c r="G197" s="94"/>
      <c r="H197" s="94"/>
    </row>
    <row r="198" spans="1:8">
      <c r="C198" s="94"/>
      <c r="D198" s="94"/>
      <c r="E198" s="94"/>
    </row>
    <row r="199" spans="1:8">
      <c r="C199" s="94"/>
      <c r="D199" s="94"/>
      <c r="E199" s="94"/>
    </row>
  </sheetData>
  <mergeCells count="4">
    <mergeCell ref="A4:H4"/>
    <mergeCell ref="A3:H3"/>
    <mergeCell ref="A2:H2"/>
    <mergeCell ref="A1:H1"/>
  </mergeCells>
  <pageMargins left="0.7" right="0.7" top="0.75" bottom="0.75" header="0.3" footer="0.3"/>
  <pageSetup scale="62" fitToHeight="2" orientation="portrait" r:id="rId1"/>
  <headerFooter>
    <oddFooter>&amp;R&amp;F&amp;A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20" style="96" bestFit="1" customWidth="1"/>
    <col min="3" max="3" width="14.7109375" style="96" bestFit="1" customWidth="1"/>
    <col min="4" max="4" width="14.5703125" style="96" customWidth="1"/>
    <col min="5" max="5" width="7.85546875" style="96" customWidth="1"/>
    <col min="6" max="6" width="9.28515625" style="96" bestFit="1" customWidth="1"/>
    <col min="7" max="7" width="13.5703125" style="96" bestFit="1" customWidth="1"/>
    <col min="8" max="8" width="8.42578125" style="96" bestFit="1" customWidth="1"/>
    <col min="9" max="16384" width="9.140625" style="96"/>
  </cols>
  <sheetData>
    <row r="1" spans="1:8">
      <c r="A1" s="1115" t="str">
        <f>'Capital Charge'!A1:H1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600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'Capital Charge'!A3:H3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'Capital Charge'!A4:H4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ht="33.7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196</v>
      </c>
      <c r="F6" s="69" t="s">
        <v>492</v>
      </c>
      <c r="G6" s="69" t="s">
        <v>343</v>
      </c>
      <c r="H6" s="69" t="s">
        <v>607</v>
      </c>
    </row>
    <row r="7" spans="1:8">
      <c r="B7" s="91" t="s">
        <v>3</v>
      </c>
      <c r="C7" s="91" t="s">
        <v>4</v>
      </c>
      <c r="D7" s="953" t="s">
        <v>5</v>
      </c>
      <c r="E7" s="91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G9" s="338"/>
      <c r="H9" s="338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203" t="str">
        <f>'WP7 Condensed Sch. Level Costs'!I8</f>
        <v>No</v>
      </c>
      <c r="F10" s="203">
        <f>'WP7 Condensed Sch. Level Costs'!J8</f>
        <v>1</v>
      </c>
      <c r="G10" s="951">
        <f>'WP7 Condensed Sch. Level Costs'!Q8</f>
        <v>1.6887239205766267</v>
      </c>
      <c r="H10" s="951">
        <f>'WP7 Condensed Sch. Level Costs'!V8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203"/>
      <c r="F11" s="203"/>
      <c r="G11" s="951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203" t="str">
        <f>'WP7 Condensed Sch. Level Costs'!I10</f>
        <v>Yes</v>
      </c>
      <c r="F12" s="203">
        <f>'WP7 Condensed Sch. Level Costs'!J10</f>
        <v>1</v>
      </c>
      <c r="G12" s="951">
        <f>'WP7 Condensed Sch. Level Costs'!Q10</f>
        <v>1.6887239205766267</v>
      </c>
      <c r="H12" s="951">
        <f>'WP7 Condensed Sch. Level Costs'!V10</f>
        <v>1.6887239205766267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203" t="str">
        <f>'WP7 Condensed Sch. Level Costs'!I11</f>
        <v>Yes</v>
      </c>
      <c r="F13" s="203">
        <f>'WP7 Condensed Sch. Level Costs'!J11</f>
        <v>1</v>
      </c>
      <c r="G13" s="951">
        <f>'WP7 Condensed Sch. Level Costs'!Q11</f>
        <v>1.6887239205766267</v>
      </c>
      <c r="H13" s="951">
        <f>'WP7 Condensed Sch. Level Costs'!V11</f>
        <v>1.6887239205766267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203" t="str">
        <f>'WP7 Condensed Sch. Level Costs'!I12</f>
        <v>Yes</v>
      </c>
      <c r="F14" s="203">
        <f>'WP7 Condensed Sch. Level Costs'!J12</f>
        <v>1</v>
      </c>
      <c r="G14" s="951">
        <f>'WP7 Condensed Sch. Level Costs'!Q12</f>
        <v>1.6887239205766267</v>
      </c>
      <c r="H14" s="951">
        <f>'WP7 Condensed Sch. Level Costs'!V12</f>
        <v>1.6887239205766267</v>
      </c>
    </row>
    <row r="15" spans="1:8">
      <c r="A15" s="161">
        <f t="shared" si="0"/>
        <v>7</v>
      </c>
      <c r="B15" s="949"/>
      <c r="C15" s="950"/>
      <c r="D15" s="367"/>
      <c r="E15" s="203"/>
      <c r="F15" s="203"/>
      <c r="G15" s="951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203" t="str">
        <f>'WP7 Condensed Sch. Level Costs'!I14</f>
        <v>No</v>
      </c>
      <c r="F16" s="203">
        <f>'WP7 Condensed Sch. Level Costs'!J14</f>
        <v>1</v>
      </c>
      <c r="G16" s="951">
        <f>'WP7 Condensed Sch. Level Costs'!Q14</f>
        <v>1.6887239205766267</v>
      </c>
      <c r="H16" s="951">
        <f>'WP7 Condensed Sch. Level Costs'!V14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203" t="str">
        <f>'WP7 Condensed Sch. Level Costs'!I15</f>
        <v>No</v>
      </c>
      <c r="F17" s="203">
        <f>'WP7 Condensed Sch. Level Costs'!J15</f>
        <v>1</v>
      </c>
      <c r="G17" s="951">
        <f>'WP7 Condensed Sch. Level Costs'!Q15</f>
        <v>1.6887239205766267</v>
      </c>
      <c r="H17" s="951">
        <f>'WP7 Condensed Sch. Level Costs'!V15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203" t="str">
        <f>'WP7 Condensed Sch. Level Costs'!I16</f>
        <v>No</v>
      </c>
      <c r="F18" s="203">
        <f>'WP7 Condensed Sch. Level Costs'!J16</f>
        <v>1</v>
      </c>
      <c r="G18" s="951">
        <f>'WP7 Condensed Sch. Level Costs'!Q16</f>
        <v>1.6887239205766267</v>
      </c>
      <c r="H18" s="951">
        <f>'WP7 Condensed Sch. Level Costs'!V16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203" t="str">
        <f>'WP7 Condensed Sch. Level Costs'!I17</f>
        <v>No</v>
      </c>
      <c r="F19" s="203">
        <f>'WP7 Condensed Sch. Level Costs'!J17</f>
        <v>1</v>
      </c>
      <c r="G19" s="951">
        <f>'WP7 Condensed Sch. Level Costs'!Q17</f>
        <v>1.6887239205766267</v>
      </c>
      <c r="H19" s="951">
        <f>'WP7 Condensed Sch. Level Costs'!V17</f>
        <v>0</v>
      </c>
    </row>
    <row r="20" spans="1:8">
      <c r="A20" s="161">
        <f t="shared" si="0"/>
        <v>12</v>
      </c>
      <c r="B20" s="949"/>
      <c r="C20" s="950"/>
      <c r="D20" s="367"/>
      <c r="E20" s="203"/>
      <c r="F20" s="203"/>
      <c r="G20" s="951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203"/>
      <c r="F21" s="203"/>
      <c r="G21" s="951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203" t="str">
        <f>'WP7 Condensed Sch. Level Costs'!I19</f>
        <v>No</v>
      </c>
      <c r="F22" s="203">
        <f>'WP7 Condensed Sch. Level Costs'!J19</f>
        <v>0.2</v>
      </c>
      <c r="G22" s="951">
        <f>'WP7 Condensed Sch. Level Costs'!Q19</f>
        <v>1.6887239205766267</v>
      </c>
      <c r="H22" s="951">
        <f>'WP7 Condensed Sch. Level Costs'!V19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203" t="str">
        <f>'WP7 Condensed Sch. Level Costs'!I20</f>
        <v>No</v>
      </c>
      <c r="F23" s="203">
        <f>'WP7 Condensed Sch. Level Costs'!J20</f>
        <v>0.2</v>
      </c>
      <c r="G23" s="951">
        <f>'WP7 Condensed Sch. Level Costs'!Q20</f>
        <v>1.6887239205766267</v>
      </c>
      <c r="H23" s="951">
        <f>'WP7 Condensed Sch. Level Costs'!V20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203" t="str">
        <f>'WP7 Condensed Sch. Level Costs'!I21</f>
        <v>No</v>
      </c>
      <c r="F24" s="203">
        <f>'WP7 Condensed Sch. Level Costs'!J21</f>
        <v>0.2</v>
      </c>
      <c r="G24" s="951">
        <f>'WP7 Condensed Sch. Level Costs'!Q21</f>
        <v>1.6887239205766267</v>
      </c>
      <c r="H24" s="951">
        <f>'WP7 Condensed Sch. Level Costs'!V21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203" t="str">
        <f>'WP7 Condensed Sch. Level Costs'!I22</f>
        <v>No</v>
      </c>
      <c r="F25" s="203">
        <f>'WP7 Condensed Sch. Level Costs'!J22</f>
        <v>0.2</v>
      </c>
      <c r="G25" s="951">
        <f>'WP7 Condensed Sch. Level Costs'!Q22</f>
        <v>1.6887239205766267</v>
      </c>
      <c r="H25" s="951">
        <f>'WP7 Condensed Sch. Level Costs'!V22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203" t="str">
        <f>'WP7 Condensed Sch. Level Costs'!I23</f>
        <v>No</v>
      </c>
      <c r="F26" s="203">
        <f>'WP7 Condensed Sch. Level Costs'!J23</f>
        <v>0.2</v>
      </c>
      <c r="G26" s="951">
        <f>'WP7 Condensed Sch. Level Costs'!Q23</f>
        <v>1.6887239205766267</v>
      </c>
      <c r="H26" s="951">
        <f>'WP7 Condensed Sch. Level Costs'!V23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203" t="str">
        <f>'WP7 Condensed Sch. Level Costs'!I24</f>
        <v>No</v>
      </c>
      <c r="F27" s="203">
        <f>'WP7 Condensed Sch. Level Costs'!J24</f>
        <v>0.2</v>
      </c>
      <c r="G27" s="951">
        <f>'WP7 Condensed Sch. Level Costs'!Q24</f>
        <v>1.6887239205766267</v>
      </c>
      <c r="H27" s="951">
        <f>'WP7 Condensed Sch. Level Costs'!V24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203" t="str">
        <f>'WP7 Condensed Sch. Level Costs'!I25</f>
        <v>No</v>
      </c>
      <c r="F28" s="203">
        <f>'WP7 Condensed Sch. Level Costs'!J25</f>
        <v>0.2</v>
      </c>
      <c r="G28" s="951">
        <f>'WP7 Condensed Sch. Level Costs'!Q25</f>
        <v>1.6887239205766267</v>
      </c>
      <c r="H28" s="951">
        <f>'WP7 Condensed Sch. Level Costs'!V25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203" t="str">
        <f>'WP7 Condensed Sch. Level Costs'!I26</f>
        <v>No</v>
      </c>
      <c r="F29" s="203">
        <f>'WP7 Condensed Sch. Level Costs'!J26</f>
        <v>0.2</v>
      </c>
      <c r="G29" s="951">
        <f>'WP7 Condensed Sch. Level Costs'!Q26</f>
        <v>1.6887239205766267</v>
      </c>
      <c r="H29" s="951">
        <f>'WP7 Condensed Sch. Level Costs'!V26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203" t="str">
        <f>'WP7 Condensed Sch. Level Costs'!I27</f>
        <v>No</v>
      </c>
      <c r="F30" s="203">
        <f>'WP7 Condensed Sch. Level Costs'!J27</f>
        <v>0.2</v>
      </c>
      <c r="G30" s="951">
        <f>'WP7 Condensed Sch. Level Costs'!Q27</f>
        <v>1.6887239205766267</v>
      </c>
      <c r="H30" s="951">
        <f>'WP7 Condensed Sch. Level Costs'!V27</f>
        <v>0</v>
      </c>
    </row>
    <row r="31" spans="1:8">
      <c r="A31" s="161">
        <f t="shared" si="0"/>
        <v>23</v>
      </c>
      <c r="B31" s="949"/>
      <c r="C31" s="950"/>
      <c r="D31" s="367"/>
      <c r="E31" s="203"/>
      <c r="F31" s="203"/>
      <c r="G31" s="951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203"/>
      <c r="F32" s="203"/>
      <c r="G32" s="951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203" t="str">
        <f>'WP7 Condensed Sch. Level Costs'!I29</f>
        <v>No</v>
      </c>
      <c r="F33" s="203">
        <f>'WP7 Condensed Sch. Level Costs'!J29</f>
        <v>1</v>
      </c>
      <c r="G33" s="951">
        <f>'WP7 Condensed Sch. Level Costs'!Q29</f>
        <v>1.6887239205766267</v>
      </c>
      <c r="H33" s="951">
        <f>'WP7 Condensed Sch. Level Costs'!V29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203" t="str">
        <f>'WP7 Condensed Sch. Level Costs'!I30</f>
        <v>No</v>
      </c>
      <c r="F34" s="203">
        <f>'WP7 Condensed Sch. Level Costs'!J30</f>
        <v>1</v>
      </c>
      <c r="G34" s="951">
        <f>'WP7 Condensed Sch. Level Costs'!Q30</f>
        <v>1.6887239205766267</v>
      </c>
      <c r="H34" s="951">
        <f>'WP7 Condensed Sch. Level Costs'!V30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203" t="str">
        <f>'WP7 Condensed Sch. Level Costs'!I31</f>
        <v>No</v>
      </c>
      <c r="F35" s="203">
        <f>'WP7 Condensed Sch. Level Costs'!J31</f>
        <v>1</v>
      </c>
      <c r="G35" s="951">
        <f>'WP7 Condensed Sch. Level Costs'!Q31</f>
        <v>1.6887239205766267</v>
      </c>
      <c r="H35" s="951">
        <f>'WP7 Condensed Sch. Level Costs'!V31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203" t="str">
        <f>'WP7 Condensed Sch. Level Costs'!I32</f>
        <v>No</v>
      </c>
      <c r="F36" s="203">
        <f>'WP7 Condensed Sch. Level Costs'!J32</f>
        <v>1</v>
      </c>
      <c r="G36" s="951">
        <f>'WP7 Condensed Sch. Level Costs'!Q32</f>
        <v>1.6887239205766267</v>
      </c>
      <c r="H36" s="951">
        <f>'WP7 Condensed Sch. Level Costs'!V32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203" t="str">
        <f>'WP7 Condensed Sch. Level Costs'!I33</f>
        <v>No</v>
      </c>
      <c r="F37" s="203">
        <f>'WP7 Condensed Sch. Level Costs'!J33</f>
        <v>1</v>
      </c>
      <c r="G37" s="951">
        <f>'WP7 Condensed Sch. Level Costs'!Q33</f>
        <v>1.6887239205766267</v>
      </c>
      <c r="H37" s="951">
        <f>'WP7 Condensed Sch. Level Costs'!V33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203" t="str">
        <f>'WP7 Condensed Sch. Level Costs'!I34</f>
        <v>No</v>
      </c>
      <c r="F38" s="203">
        <f>'WP7 Condensed Sch. Level Costs'!J34</f>
        <v>1</v>
      </c>
      <c r="G38" s="951">
        <f>'WP7 Condensed Sch. Level Costs'!Q34</f>
        <v>1.6887239205766267</v>
      </c>
      <c r="H38" s="951">
        <f>'WP7 Condensed Sch. Level Costs'!V34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203" t="str">
        <f>'WP7 Condensed Sch. Level Costs'!I35</f>
        <v>No</v>
      </c>
      <c r="F39" s="203">
        <f>'WP7 Condensed Sch. Level Costs'!J35</f>
        <v>1</v>
      </c>
      <c r="G39" s="951">
        <f>'WP7 Condensed Sch. Level Costs'!Q35</f>
        <v>1.6887239205766267</v>
      </c>
      <c r="H39" s="951">
        <f>'WP7 Condensed Sch. Level Costs'!V35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203" t="str">
        <f>'WP7 Condensed Sch. Level Costs'!I36</f>
        <v>No</v>
      </c>
      <c r="F40" s="203">
        <f>'WP7 Condensed Sch. Level Costs'!J36</f>
        <v>1</v>
      </c>
      <c r="G40" s="951">
        <f>'WP7 Condensed Sch. Level Costs'!Q36</f>
        <v>1.6887239205766267</v>
      </c>
      <c r="H40" s="951">
        <f>'WP7 Condensed Sch. Level Costs'!V36</f>
        <v>0</v>
      </c>
    </row>
    <row r="41" spans="1:8">
      <c r="A41" s="161">
        <f t="shared" si="0"/>
        <v>33</v>
      </c>
      <c r="B41" s="949"/>
      <c r="C41" s="950"/>
      <c r="D41" s="367"/>
      <c r="E41" s="203"/>
      <c r="F41" s="203"/>
      <c r="G41" s="951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203" t="str">
        <f>'WP7 Condensed Sch. Level Costs'!I38</f>
        <v>No</v>
      </c>
      <c r="F42" s="203">
        <f>'WP7 Condensed Sch. Level Costs'!J38</f>
        <v>2</v>
      </c>
      <c r="G42" s="951">
        <f>'WP7 Condensed Sch. Level Costs'!Q38</f>
        <v>1.6887239205766267</v>
      </c>
      <c r="H42" s="951">
        <f>'WP7 Condensed Sch. Level Costs'!V38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203" t="str">
        <f>'WP7 Condensed Sch. Level Costs'!I39</f>
        <v>No</v>
      </c>
      <c r="F43" s="203">
        <f>'WP7 Condensed Sch. Level Costs'!J39</f>
        <v>2</v>
      </c>
      <c r="G43" s="951">
        <f>'WP7 Condensed Sch. Level Costs'!Q39</f>
        <v>1.6887239205766267</v>
      </c>
      <c r="H43" s="951">
        <f>'WP7 Condensed Sch. Level Costs'!V39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203" t="str">
        <f>'WP7 Condensed Sch. Level Costs'!I40</f>
        <v>No</v>
      </c>
      <c r="F44" s="203">
        <f>'WP7 Condensed Sch. Level Costs'!J40</f>
        <v>2</v>
      </c>
      <c r="G44" s="951">
        <f>'WP7 Condensed Sch. Level Costs'!Q40</f>
        <v>1.6887239205766267</v>
      </c>
      <c r="H44" s="951">
        <f>'WP7 Condensed Sch. Level Costs'!V40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203" t="str">
        <f>'WP7 Condensed Sch. Level Costs'!I41</f>
        <v>No</v>
      </c>
      <c r="F45" s="203">
        <f>'WP7 Condensed Sch. Level Costs'!J41</f>
        <v>2</v>
      </c>
      <c r="G45" s="951">
        <f>'WP7 Condensed Sch. Level Costs'!Q41</f>
        <v>1.6887239205766267</v>
      </c>
      <c r="H45" s="951">
        <f>'WP7 Condensed Sch. Level Costs'!V41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203" t="str">
        <f>'WP7 Condensed Sch. Level Costs'!I42</f>
        <v>No</v>
      </c>
      <c r="F46" s="203">
        <f>'WP7 Condensed Sch. Level Costs'!J42</f>
        <v>2</v>
      </c>
      <c r="G46" s="951">
        <f>'WP7 Condensed Sch. Level Costs'!Q42</f>
        <v>1.6887239205766267</v>
      </c>
      <c r="H46" s="951">
        <f>'WP7 Condensed Sch. Level Costs'!V42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203" t="str">
        <f>'WP7 Condensed Sch. Level Costs'!I43</f>
        <v>No</v>
      </c>
      <c r="F47" s="203">
        <f>'WP7 Condensed Sch. Level Costs'!J43</f>
        <v>2</v>
      </c>
      <c r="G47" s="951">
        <f>'WP7 Condensed Sch. Level Costs'!Q43</f>
        <v>1.6887239205766267</v>
      </c>
      <c r="H47" s="951">
        <f>'WP7 Condensed Sch. Level Costs'!V43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203" t="str">
        <f>'WP7 Condensed Sch. Level Costs'!I44</f>
        <v>No</v>
      </c>
      <c r="F48" s="203">
        <f>'WP7 Condensed Sch. Level Costs'!J44</f>
        <v>2</v>
      </c>
      <c r="G48" s="951">
        <f>'WP7 Condensed Sch. Level Costs'!Q44</f>
        <v>1.6887239205766267</v>
      </c>
      <c r="H48" s="951">
        <f>'WP7 Condensed Sch. Level Costs'!V44</f>
        <v>0</v>
      </c>
    </row>
    <row r="49" spans="1:8">
      <c r="A49" s="161">
        <f t="shared" si="0"/>
        <v>41</v>
      </c>
      <c r="B49" s="949"/>
      <c r="C49" s="950"/>
      <c r="D49" s="367"/>
      <c r="E49" s="203"/>
      <c r="F49" s="203"/>
      <c r="G49" s="951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203"/>
      <c r="F50" s="203"/>
      <c r="G50" s="951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203" t="str">
        <f>'WP7 Condensed Sch. Level Costs'!I46</f>
        <v>Yes</v>
      </c>
      <c r="F51" s="203">
        <f>'WP7 Condensed Sch. Level Costs'!J46</f>
        <v>1</v>
      </c>
      <c r="G51" s="951">
        <f>'WP7 Condensed Sch. Level Costs'!Q46</f>
        <v>1.6887239205766267</v>
      </c>
      <c r="H51" s="951">
        <f>'WP7 Condensed Sch. Level Costs'!V46</f>
        <v>1.6887239205766267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203" t="str">
        <f>'WP7 Condensed Sch. Level Costs'!I47</f>
        <v>Yes</v>
      </c>
      <c r="F52" s="203">
        <f>'WP7 Condensed Sch. Level Costs'!J47</f>
        <v>1</v>
      </c>
      <c r="G52" s="951">
        <f>'WP7 Condensed Sch. Level Costs'!Q47</f>
        <v>1.6887239205766267</v>
      </c>
      <c r="H52" s="951">
        <f>'WP7 Condensed Sch. Level Costs'!V47</f>
        <v>1.6887239205766267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203" t="str">
        <f>'WP7 Condensed Sch. Level Costs'!I48</f>
        <v>Yes</v>
      </c>
      <c r="F53" s="203">
        <f>'WP7 Condensed Sch. Level Costs'!J48</f>
        <v>1</v>
      </c>
      <c r="G53" s="951">
        <f>'WP7 Condensed Sch. Level Costs'!Q48</f>
        <v>1.6887239205766267</v>
      </c>
      <c r="H53" s="951">
        <f>'WP7 Condensed Sch. Level Costs'!V48</f>
        <v>1.6887239205766267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203" t="str">
        <f>'WP7 Condensed Sch. Level Costs'!I49</f>
        <v>Yes</v>
      </c>
      <c r="F54" s="203">
        <f>'WP7 Condensed Sch. Level Costs'!J49</f>
        <v>1</v>
      </c>
      <c r="G54" s="951">
        <f>'WP7 Condensed Sch. Level Costs'!Q49</f>
        <v>1.6887239205766267</v>
      </c>
      <c r="H54" s="951">
        <f>'WP7 Condensed Sch. Level Costs'!V49</f>
        <v>1.6887239205766267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203" t="str">
        <f>'WP7 Condensed Sch. Level Costs'!I50</f>
        <v>Yes</v>
      </c>
      <c r="F55" s="203">
        <f>'WP7 Condensed Sch. Level Costs'!J50</f>
        <v>1</v>
      </c>
      <c r="G55" s="951">
        <f>'WP7 Condensed Sch. Level Costs'!Q50</f>
        <v>1.6887239205766267</v>
      </c>
      <c r="H55" s="951">
        <f>'WP7 Condensed Sch. Level Costs'!V50</f>
        <v>1.6887239205766267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203" t="str">
        <f>'WP7 Condensed Sch. Level Costs'!I51</f>
        <v>Yes</v>
      </c>
      <c r="F56" s="203">
        <f>'WP7 Condensed Sch. Level Costs'!J51</f>
        <v>1</v>
      </c>
      <c r="G56" s="951">
        <f>'WP7 Condensed Sch. Level Costs'!Q51</f>
        <v>1.6887239205766267</v>
      </c>
      <c r="H56" s="951">
        <f>'WP7 Condensed Sch. Level Costs'!V51</f>
        <v>1.6887239205766267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203" t="str">
        <f>'WP7 Condensed Sch. Level Costs'!I52</f>
        <v>Yes</v>
      </c>
      <c r="F57" s="203">
        <f>'WP7 Condensed Sch. Level Costs'!J52</f>
        <v>1</v>
      </c>
      <c r="G57" s="951">
        <f>'WP7 Condensed Sch. Level Costs'!Q52</f>
        <v>1.6887239205766267</v>
      </c>
      <c r="H57" s="951">
        <f>'WP7 Condensed Sch. Level Costs'!V52</f>
        <v>1.6887239205766267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203" t="str">
        <f>'WP7 Condensed Sch. Level Costs'!I53</f>
        <v>Yes</v>
      </c>
      <c r="F58" s="203">
        <f>'WP7 Condensed Sch. Level Costs'!J53</f>
        <v>1</v>
      </c>
      <c r="G58" s="951">
        <f>'WP7 Condensed Sch. Level Costs'!Q53</f>
        <v>1.6887239205766267</v>
      </c>
      <c r="H58" s="951">
        <f>'WP7 Condensed Sch. Level Costs'!V53</f>
        <v>1.6887239205766267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203" t="str">
        <f>'WP7 Condensed Sch. Level Costs'!I54</f>
        <v>Yes</v>
      </c>
      <c r="F59" s="203">
        <f>'WP7 Condensed Sch. Level Costs'!J54</f>
        <v>1</v>
      </c>
      <c r="G59" s="951">
        <f>'WP7 Condensed Sch. Level Costs'!Q54</f>
        <v>1.6887239205766267</v>
      </c>
      <c r="H59" s="951">
        <f>'WP7 Condensed Sch. Level Costs'!V54</f>
        <v>1.6887239205766267</v>
      </c>
    </row>
    <row r="60" spans="1:8">
      <c r="A60" s="161">
        <f t="shared" si="0"/>
        <v>52</v>
      </c>
      <c r="B60" s="949"/>
      <c r="C60" s="950"/>
      <c r="D60" s="367"/>
      <c r="E60" s="203"/>
      <c r="F60" s="203"/>
      <c r="G60" s="951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203" t="str">
        <f>'WP7 Condensed Sch. Level Costs'!I56</f>
        <v>Yes</v>
      </c>
      <c r="F61" s="203">
        <f>'WP7 Condensed Sch. Level Costs'!J56</f>
        <v>2</v>
      </c>
      <c r="G61" s="951">
        <f>'WP7 Condensed Sch. Level Costs'!Q56</f>
        <v>1.6887239205766267</v>
      </c>
      <c r="H61" s="951">
        <f>'WP7 Condensed Sch. Level Costs'!V56</f>
        <v>3.3774478411532534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203" t="str">
        <f>'WP7 Condensed Sch. Level Costs'!I57</f>
        <v>Yes</v>
      </c>
      <c r="F62" s="203">
        <f>'WP7 Condensed Sch. Level Costs'!J57</f>
        <v>2</v>
      </c>
      <c r="G62" s="951">
        <f>'WP7 Condensed Sch. Level Costs'!Q57</f>
        <v>1.6887239205766267</v>
      </c>
      <c r="H62" s="951">
        <f>'WP7 Condensed Sch. Level Costs'!V57</f>
        <v>3.3774478411532534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203" t="str">
        <f>'WP7 Condensed Sch. Level Costs'!I58</f>
        <v>Yes</v>
      </c>
      <c r="F63" s="203">
        <f>'WP7 Condensed Sch. Level Costs'!J58</f>
        <v>2</v>
      </c>
      <c r="G63" s="951">
        <f>'WP7 Condensed Sch. Level Costs'!Q58</f>
        <v>1.6887239205766267</v>
      </c>
      <c r="H63" s="951">
        <f>'WP7 Condensed Sch. Level Costs'!V58</f>
        <v>3.3774478411532534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203" t="str">
        <f>'WP7 Condensed Sch. Level Costs'!I59</f>
        <v>Yes</v>
      </c>
      <c r="F64" s="203">
        <f>'WP7 Condensed Sch. Level Costs'!J59</f>
        <v>2</v>
      </c>
      <c r="G64" s="951">
        <f>'WP7 Condensed Sch. Level Costs'!Q59</f>
        <v>1.6887239205766267</v>
      </c>
      <c r="H64" s="951">
        <f>'WP7 Condensed Sch. Level Costs'!V59</f>
        <v>3.3774478411532534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203" t="str">
        <f>'WP7 Condensed Sch. Level Costs'!I60</f>
        <v>Yes</v>
      </c>
      <c r="F65" s="203">
        <f>'WP7 Condensed Sch. Level Costs'!J60</f>
        <v>2</v>
      </c>
      <c r="G65" s="951">
        <f>'WP7 Condensed Sch. Level Costs'!Q60</f>
        <v>1.6887239205766267</v>
      </c>
      <c r="H65" s="951">
        <f>'WP7 Condensed Sch. Level Costs'!V60</f>
        <v>3.3774478411532534</v>
      </c>
    </row>
    <row r="66" spans="1:8">
      <c r="A66" s="161">
        <f t="shared" si="0"/>
        <v>58</v>
      </c>
      <c r="B66" s="949"/>
      <c r="C66" s="950"/>
      <c r="D66" s="367"/>
      <c r="E66" s="203"/>
      <c r="F66" s="203"/>
      <c r="G66" s="951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203" t="str">
        <f>'WP7 Condensed Sch. Level Costs'!I62</f>
        <v>Yes</v>
      </c>
      <c r="F67" s="203">
        <f>'WP7 Condensed Sch. Level Costs'!J62</f>
        <v>0.2</v>
      </c>
      <c r="G67" s="951">
        <f>'WP7 Condensed Sch. Level Costs'!Q62</f>
        <v>1.6887239205766267</v>
      </c>
      <c r="H67" s="951">
        <f>'WP7 Condensed Sch. Level Costs'!V62</f>
        <v>0.33774478411532538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203" t="str">
        <f>'WP7 Condensed Sch. Level Costs'!I63</f>
        <v>Yes</v>
      </c>
      <c r="F68" s="203">
        <f>'WP7 Condensed Sch. Level Costs'!J63</f>
        <v>0.2</v>
      </c>
      <c r="G68" s="951">
        <f>'WP7 Condensed Sch. Level Costs'!Q63</f>
        <v>1.6887239205766267</v>
      </c>
      <c r="H68" s="951">
        <f>'WP7 Condensed Sch. Level Costs'!V63</f>
        <v>0.33774478411532538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203" t="str">
        <f>'WP7 Condensed Sch. Level Costs'!I64</f>
        <v>Yes</v>
      </c>
      <c r="F69" s="203">
        <f>'WP7 Condensed Sch. Level Costs'!J64</f>
        <v>0.2</v>
      </c>
      <c r="G69" s="951">
        <f>'WP7 Condensed Sch. Level Costs'!Q64</f>
        <v>1.6887239205766267</v>
      </c>
      <c r="H69" s="951">
        <f>'WP7 Condensed Sch. Level Costs'!V64</f>
        <v>0.33774478411532538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203" t="str">
        <f>'WP7 Condensed Sch. Level Costs'!I65</f>
        <v>Yes</v>
      </c>
      <c r="F70" s="203">
        <f>'WP7 Condensed Sch. Level Costs'!J65</f>
        <v>0.2</v>
      </c>
      <c r="G70" s="951">
        <f>'WP7 Condensed Sch. Level Costs'!Q65</f>
        <v>1.6887239205766267</v>
      </c>
      <c r="H70" s="951">
        <f>'WP7 Condensed Sch. Level Costs'!V65</f>
        <v>0.33774478411532538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203" t="str">
        <f>'WP7 Condensed Sch. Level Costs'!I66</f>
        <v>Yes</v>
      </c>
      <c r="F71" s="203">
        <f>'WP7 Condensed Sch. Level Costs'!J66</f>
        <v>0.2</v>
      </c>
      <c r="G71" s="951">
        <f>'WP7 Condensed Sch. Level Costs'!Q66</f>
        <v>1.6887239205766267</v>
      </c>
      <c r="H71" s="951">
        <f>'WP7 Condensed Sch. Level Costs'!V66</f>
        <v>0.33774478411532538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203" t="str">
        <f>'WP7 Condensed Sch. Level Costs'!I67</f>
        <v>Yes</v>
      </c>
      <c r="F72" s="203">
        <f>'WP7 Condensed Sch. Level Costs'!J67</f>
        <v>0.2</v>
      </c>
      <c r="G72" s="951">
        <f>'WP7 Condensed Sch. Level Costs'!Q67</f>
        <v>1.6887239205766267</v>
      </c>
      <c r="H72" s="951">
        <f>'WP7 Condensed Sch. Level Costs'!V67</f>
        <v>0.33774478411532538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203" t="str">
        <f>'WP7 Condensed Sch. Level Costs'!I68</f>
        <v>Yes</v>
      </c>
      <c r="F73" s="203">
        <f>'WP7 Condensed Sch. Level Costs'!J68</f>
        <v>0.2</v>
      </c>
      <c r="G73" s="951">
        <f>'WP7 Condensed Sch. Level Costs'!Q68</f>
        <v>1.6887239205766267</v>
      </c>
      <c r="H73" s="951">
        <f>'WP7 Condensed Sch. Level Costs'!V68</f>
        <v>0.33774478411532538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203" t="str">
        <f>'WP7 Condensed Sch. Level Costs'!I69</f>
        <v>Yes</v>
      </c>
      <c r="F74" s="203">
        <f>'WP7 Condensed Sch. Level Costs'!J69</f>
        <v>0.2</v>
      </c>
      <c r="G74" s="951">
        <f>'WP7 Condensed Sch. Level Costs'!Q69</f>
        <v>1.6887239205766267</v>
      </c>
      <c r="H74" s="951">
        <f>'WP7 Condensed Sch. Level Costs'!V69</f>
        <v>0.33774478411532538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203" t="str">
        <f>'WP7 Condensed Sch. Level Costs'!I70</f>
        <v>Yes</v>
      </c>
      <c r="F75" s="203">
        <f>'WP7 Condensed Sch. Level Costs'!J70</f>
        <v>0.2</v>
      </c>
      <c r="G75" s="951">
        <f>'WP7 Condensed Sch. Level Costs'!Q70</f>
        <v>1.6887239205766267</v>
      </c>
      <c r="H75" s="951">
        <f>'WP7 Condensed Sch. Level Costs'!V70</f>
        <v>0.33774478411532538</v>
      </c>
    </row>
    <row r="76" spans="1:8">
      <c r="A76" s="161">
        <f t="shared" si="0"/>
        <v>68</v>
      </c>
      <c r="B76" s="949"/>
      <c r="C76" s="950"/>
      <c r="D76" s="367"/>
      <c r="E76" s="203"/>
      <c r="F76" s="203"/>
      <c r="G76" s="951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203" t="str">
        <f>'WP7 Condensed Sch. Level Costs'!I72</f>
        <v>Yes</v>
      </c>
      <c r="F77" s="203">
        <f>'WP7 Condensed Sch. Level Costs'!J72</f>
        <v>1</v>
      </c>
      <c r="G77" s="951">
        <f>'WP7 Condensed Sch. Level Costs'!Q72</f>
        <v>1.6887239205766267</v>
      </c>
      <c r="H77" s="951">
        <f>'WP7 Condensed Sch. Level Costs'!V72</f>
        <v>1.6887239205766267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203" t="str">
        <f>'WP7 Condensed Sch. Level Costs'!I73</f>
        <v>Yes</v>
      </c>
      <c r="F78" s="203">
        <f>'WP7 Condensed Sch. Level Costs'!J73</f>
        <v>1</v>
      </c>
      <c r="G78" s="951">
        <f>'WP7 Condensed Sch. Level Costs'!Q73</f>
        <v>1.6887239205766267</v>
      </c>
      <c r="H78" s="951">
        <f>'WP7 Condensed Sch. Level Costs'!V73</f>
        <v>1.6887239205766267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203" t="str">
        <f>'WP7 Condensed Sch. Level Costs'!I74</f>
        <v>Yes</v>
      </c>
      <c r="F79" s="203">
        <f>'WP7 Condensed Sch. Level Costs'!J74</f>
        <v>1</v>
      </c>
      <c r="G79" s="951">
        <f>'WP7 Condensed Sch. Level Costs'!Q74</f>
        <v>1.6887239205766267</v>
      </c>
      <c r="H79" s="951">
        <f>'WP7 Condensed Sch. Level Costs'!V74</f>
        <v>1.6887239205766267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203" t="str">
        <f>'WP7 Condensed Sch. Level Costs'!I75</f>
        <v>Yes</v>
      </c>
      <c r="F80" s="203">
        <f>'WP7 Condensed Sch. Level Costs'!J75</f>
        <v>1</v>
      </c>
      <c r="G80" s="951">
        <f>'WP7 Condensed Sch. Level Costs'!Q75</f>
        <v>1.6887239205766267</v>
      </c>
      <c r="H80" s="951">
        <f>'WP7 Condensed Sch. Level Costs'!V75</f>
        <v>1.6887239205766267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203" t="str">
        <f>'WP7 Condensed Sch. Level Costs'!I76</f>
        <v>Yes</v>
      </c>
      <c r="F81" s="203">
        <f>'WP7 Condensed Sch. Level Costs'!J76</f>
        <v>1</v>
      </c>
      <c r="G81" s="951">
        <f>'WP7 Condensed Sch. Level Costs'!Q76</f>
        <v>1.6887239205766267</v>
      </c>
      <c r="H81" s="951">
        <f>'WP7 Condensed Sch. Level Costs'!V76</f>
        <v>1.6887239205766267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203" t="str">
        <f>'WP7 Condensed Sch. Level Costs'!I77</f>
        <v>Yes</v>
      </c>
      <c r="F82" s="203">
        <f>'WP7 Condensed Sch. Level Costs'!J77</f>
        <v>1</v>
      </c>
      <c r="G82" s="951">
        <f>'WP7 Condensed Sch. Level Costs'!Q77</f>
        <v>1.6887239205766267</v>
      </c>
      <c r="H82" s="951">
        <f>'WP7 Condensed Sch. Level Costs'!V77</f>
        <v>1.6887239205766267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203" t="str">
        <f>'WP7 Condensed Sch. Level Costs'!I78</f>
        <v>Yes</v>
      </c>
      <c r="F83" s="203">
        <f>'WP7 Condensed Sch. Level Costs'!J78</f>
        <v>1</v>
      </c>
      <c r="G83" s="951">
        <f>'WP7 Condensed Sch. Level Costs'!Q78</f>
        <v>1.6887239205766267</v>
      </c>
      <c r="H83" s="951">
        <f>'WP7 Condensed Sch. Level Costs'!V78</f>
        <v>1.6887239205766267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203" t="str">
        <f>'WP7 Condensed Sch. Level Costs'!I79</f>
        <v>Yes</v>
      </c>
      <c r="F84" s="203">
        <f>'WP7 Condensed Sch. Level Costs'!J79</f>
        <v>1</v>
      </c>
      <c r="G84" s="951">
        <f>'WP7 Condensed Sch. Level Costs'!Q79</f>
        <v>1.6887239205766267</v>
      </c>
      <c r="H84" s="951">
        <f>'WP7 Condensed Sch. Level Costs'!V79</f>
        <v>1.6887239205766267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203" t="str">
        <f>'WP7 Condensed Sch. Level Costs'!I80</f>
        <v>Yes</v>
      </c>
      <c r="F85" s="203">
        <f>'WP7 Condensed Sch. Level Costs'!J80</f>
        <v>1</v>
      </c>
      <c r="G85" s="951">
        <f>'WP7 Condensed Sch. Level Costs'!Q80</f>
        <v>1.6887239205766267</v>
      </c>
      <c r="H85" s="951">
        <f>'WP7 Condensed Sch. Level Costs'!V80</f>
        <v>1.6887239205766267</v>
      </c>
    </row>
    <row r="86" spans="1:8">
      <c r="A86" s="161">
        <f t="shared" si="1"/>
        <v>78</v>
      </c>
      <c r="B86" s="949"/>
      <c r="C86" s="950"/>
      <c r="D86" s="367"/>
      <c r="E86" s="203"/>
      <c r="F86" s="203"/>
      <c r="G86" s="951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203" t="str">
        <f>'WP7 Condensed Sch. Level Costs'!I82</f>
        <v>Yes</v>
      </c>
      <c r="F87" s="203">
        <f>'WP7 Condensed Sch. Level Costs'!J82</f>
        <v>2</v>
      </c>
      <c r="G87" s="951">
        <f>'WP7 Condensed Sch. Level Costs'!Q82</f>
        <v>1.6887239205766267</v>
      </c>
      <c r="H87" s="951">
        <f>'WP7 Condensed Sch. Level Costs'!V82</f>
        <v>3.3774478411532534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203" t="str">
        <f>'WP7 Condensed Sch. Level Costs'!I83</f>
        <v>Yes</v>
      </c>
      <c r="F88" s="203">
        <f>'WP7 Condensed Sch. Level Costs'!J83</f>
        <v>2</v>
      </c>
      <c r="G88" s="951">
        <f>'WP7 Condensed Sch. Level Costs'!Q83</f>
        <v>1.6887239205766267</v>
      </c>
      <c r="H88" s="951">
        <f>'WP7 Condensed Sch. Level Costs'!V83</f>
        <v>3.3774478411532534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203" t="str">
        <f>'WP7 Condensed Sch. Level Costs'!I84</f>
        <v>Yes</v>
      </c>
      <c r="F89" s="203">
        <f>'WP7 Condensed Sch. Level Costs'!J84</f>
        <v>2</v>
      </c>
      <c r="G89" s="951">
        <f>'WP7 Condensed Sch. Level Costs'!Q84</f>
        <v>1.6887239205766267</v>
      </c>
      <c r="H89" s="951">
        <f>'WP7 Condensed Sch. Level Costs'!V84</f>
        <v>3.3774478411532534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203" t="str">
        <f>'WP7 Condensed Sch. Level Costs'!I85</f>
        <v>Yes</v>
      </c>
      <c r="F90" s="203">
        <f>'WP7 Condensed Sch. Level Costs'!J85</f>
        <v>2</v>
      </c>
      <c r="G90" s="951">
        <f>'WP7 Condensed Sch. Level Costs'!Q85</f>
        <v>1.6887239205766267</v>
      </c>
      <c r="H90" s="951">
        <f>'WP7 Condensed Sch. Level Costs'!V85</f>
        <v>3.3774478411532534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203" t="str">
        <f>'WP7 Condensed Sch. Level Costs'!I86</f>
        <v>Yes</v>
      </c>
      <c r="F91" s="203">
        <f>'WP7 Condensed Sch. Level Costs'!J86</f>
        <v>2</v>
      </c>
      <c r="G91" s="951">
        <f>'WP7 Condensed Sch. Level Costs'!Q86</f>
        <v>1.6887239205766267</v>
      </c>
      <c r="H91" s="951">
        <f>'WP7 Condensed Sch. Level Costs'!V86</f>
        <v>3.3774478411532534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203" t="str">
        <f>'WP7 Condensed Sch. Level Costs'!I87</f>
        <v>Yes</v>
      </c>
      <c r="F92" s="203">
        <f>'WP7 Condensed Sch. Level Costs'!J87</f>
        <v>2</v>
      </c>
      <c r="G92" s="951">
        <f>'WP7 Condensed Sch. Level Costs'!Q87</f>
        <v>1.6887239205766267</v>
      </c>
      <c r="H92" s="951">
        <f>'WP7 Condensed Sch. Level Costs'!V87</f>
        <v>3.3774478411532534</v>
      </c>
    </row>
    <row r="93" spans="1:8">
      <c r="A93" s="161">
        <f t="shared" si="1"/>
        <v>85</v>
      </c>
      <c r="B93" s="949"/>
      <c r="C93" s="950"/>
      <c r="D93" s="367"/>
      <c r="E93" s="203"/>
      <c r="F93" s="203"/>
      <c r="G93" s="951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203" t="str">
        <f>'WP7 Condensed Sch. Level Costs'!I89</f>
        <v>Yes</v>
      </c>
      <c r="F94" s="203">
        <f>'WP7 Condensed Sch. Level Costs'!J89</f>
        <v>0.2</v>
      </c>
      <c r="G94" s="951">
        <f>'WP7 Condensed Sch. Level Costs'!Q89</f>
        <v>1.6887239205766267</v>
      </c>
      <c r="H94" s="951">
        <f>'WP7 Condensed Sch. Level Costs'!V89</f>
        <v>0.33774478411532538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203" t="str">
        <f>'WP7 Condensed Sch. Level Costs'!I90</f>
        <v>Yes</v>
      </c>
      <c r="F95" s="203">
        <f>'WP7 Condensed Sch. Level Costs'!J90</f>
        <v>0.2</v>
      </c>
      <c r="G95" s="951">
        <f>'WP7 Condensed Sch. Level Costs'!Q90</f>
        <v>1.6887239205766267</v>
      </c>
      <c r="H95" s="951">
        <f>'WP7 Condensed Sch. Level Costs'!V90</f>
        <v>0.33774478411532538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203" t="str">
        <f>'WP7 Condensed Sch. Level Costs'!I91</f>
        <v>Yes</v>
      </c>
      <c r="F96" s="203">
        <f>'WP7 Condensed Sch. Level Costs'!J91</f>
        <v>0.2</v>
      </c>
      <c r="G96" s="951">
        <f>'WP7 Condensed Sch. Level Costs'!Q91</f>
        <v>1.6887239205766267</v>
      </c>
      <c r="H96" s="951">
        <f>'WP7 Condensed Sch. Level Costs'!V91</f>
        <v>0.33774478411532538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203" t="str">
        <f>'WP7 Condensed Sch. Level Costs'!I92</f>
        <v>Yes</v>
      </c>
      <c r="F97" s="203">
        <f>'WP7 Condensed Sch. Level Costs'!J92</f>
        <v>0.2</v>
      </c>
      <c r="G97" s="951">
        <f>'WP7 Condensed Sch. Level Costs'!Q92</f>
        <v>1.6887239205766267</v>
      </c>
      <c r="H97" s="951">
        <f>'WP7 Condensed Sch. Level Costs'!V92</f>
        <v>0.33774478411532538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203" t="str">
        <f>'WP7 Condensed Sch. Level Costs'!I93</f>
        <v>Yes</v>
      </c>
      <c r="F98" s="203">
        <f>'WP7 Condensed Sch. Level Costs'!J93</f>
        <v>0.2</v>
      </c>
      <c r="G98" s="951">
        <f>'WP7 Condensed Sch. Level Costs'!Q93</f>
        <v>1.6887239205766267</v>
      </c>
      <c r="H98" s="951">
        <f>'WP7 Condensed Sch. Level Costs'!V93</f>
        <v>0.33774478411532538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203" t="str">
        <f>'WP7 Condensed Sch. Level Costs'!I94</f>
        <v>Yes</v>
      </c>
      <c r="F99" s="203">
        <f>'WP7 Condensed Sch. Level Costs'!J94</f>
        <v>0.2</v>
      </c>
      <c r="G99" s="951">
        <f>'WP7 Condensed Sch. Level Costs'!Q94</f>
        <v>1.6887239205766267</v>
      </c>
      <c r="H99" s="951">
        <f>'WP7 Condensed Sch. Level Costs'!V94</f>
        <v>0.33774478411532538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203" t="str">
        <f>'WP7 Condensed Sch. Level Costs'!I95</f>
        <v>Yes</v>
      </c>
      <c r="F100" s="203">
        <f>'WP7 Condensed Sch. Level Costs'!J95</f>
        <v>0.2</v>
      </c>
      <c r="G100" s="951">
        <f>'WP7 Condensed Sch. Level Costs'!Q95</f>
        <v>1.6887239205766267</v>
      </c>
      <c r="H100" s="951">
        <f>'WP7 Condensed Sch. Level Costs'!V95</f>
        <v>0.33774478411532538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203" t="str">
        <f>'WP7 Condensed Sch. Level Costs'!I96</f>
        <v>Yes</v>
      </c>
      <c r="F101" s="203">
        <f>'WP7 Condensed Sch. Level Costs'!J96</f>
        <v>0.2</v>
      </c>
      <c r="G101" s="951">
        <f>'WP7 Condensed Sch. Level Costs'!Q96</f>
        <v>1.6887239205766267</v>
      </c>
      <c r="H101" s="951">
        <f>'WP7 Condensed Sch. Level Costs'!V96</f>
        <v>0.33774478411532538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203" t="str">
        <f>'WP7 Condensed Sch. Level Costs'!I97</f>
        <v>Yes</v>
      </c>
      <c r="F102" s="203">
        <f>'WP7 Condensed Sch. Level Costs'!J97</f>
        <v>0.2</v>
      </c>
      <c r="G102" s="951">
        <f>'WP7 Condensed Sch. Level Costs'!Q97</f>
        <v>1.6887239205766267</v>
      </c>
      <c r="H102" s="951">
        <f>'WP7 Condensed Sch. Level Costs'!V97</f>
        <v>0.33774478411532538</v>
      </c>
    </row>
    <row r="103" spans="1:8">
      <c r="A103" s="161">
        <f t="shared" si="1"/>
        <v>95</v>
      </c>
      <c r="B103" s="949"/>
      <c r="C103" s="950"/>
      <c r="D103" s="367"/>
      <c r="E103" s="203"/>
      <c r="F103" s="203"/>
      <c r="G103" s="951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203"/>
      <c r="F104" s="203"/>
      <c r="G104" s="951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203" t="str">
        <f>'WP7 Condensed Sch. Level Costs'!I99</f>
        <v>No</v>
      </c>
      <c r="F105" s="203">
        <f>'WP7 Condensed Sch. Level Costs'!J99</f>
        <v>1</v>
      </c>
      <c r="G105" s="951">
        <f>'WP7 Condensed Sch. Level Costs'!Q99</f>
        <v>1.6887239205766267</v>
      </c>
      <c r="H105" s="951">
        <f>'WP7 Condensed Sch. Level Costs'!V99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203" t="str">
        <f>'WP7 Condensed Sch. Level Costs'!I100</f>
        <v>No</v>
      </c>
      <c r="F106" s="203">
        <f>'WP7 Condensed Sch. Level Costs'!J100</f>
        <v>1</v>
      </c>
      <c r="G106" s="951">
        <f>'WP7 Condensed Sch. Level Costs'!Q100</f>
        <v>1.6887239205766267</v>
      </c>
      <c r="H106" s="951">
        <f>'WP7 Condensed Sch. Level Costs'!V100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203" t="str">
        <f>'WP7 Condensed Sch. Level Costs'!I101</f>
        <v>No</v>
      </c>
      <c r="F107" s="203">
        <f>'WP7 Condensed Sch. Level Costs'!J101</f>
        <v>1</v>
      </c>
      <c r="G107" s="951">
        <f>'WP7 Condensed Sch. Level Costs'!Q101</f>
        <v>1.6887239205766267</v>
      </c>
      <c r="H107" s="951">
        <f>'WP7 Condensed Sch. Level Costs'!V101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203" t="str">
        <f>'WP7 Condensed Sch. Level Costs'!I102</f>
        <v>No</v>
      </c>
      <c r="F108" s="203">
        <f>'WP7 Condensed Sch. Level Costs'!J102</f>
        <v>1</v>
      </c>
      <c r="G108" s="951">
        <f>'WP7 Condensed Sch. Level Costs'!Q102</f>
        <v>1.6887239205766267</v>
      </c>
      <c r="H108" s="951">
        <f>'WP7 Condensed Sch. Level Costs'!V102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203" t="str">
        <f>'WP7 Condensed Sch. Level Costs'!I103</f>
        <v>No</v>
      </c>
      <c r="F109" s="203">
        <f>'WP7 Condensed Sch. Level Costs'!J103</f>
        <v>1</v>
      </c>
      <c r="G109" s="951">
        <f>'WP7 Condensed Sch. Level Costs'!Q103</f>
        <v>1.6887239205766267</v>
      </c>
      <c r="H109" s="951">
        <f>'WP7 Condensed Sch. Level Costs'!V103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203" t="str">
        <f>'WP7 Condensed Sch. Level Costs'!I104</f>
        <v>No</v>
      </c>
      <c r="F110" s="203">
        <f>'WP7 Condensed Sch. Level Costs'!J104</f>
        <v>1</v>
      </c>
      <c r="G110" s="951">
        <f>'WP7 Condensed Sch. Level Costs'!Q104</f>
        <v>1.6887239205766267</v>
      </c>
      <c r="H110" s="951">
        <f>'WP7 Condensed Sch. Level Costs'!V104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203" t="str">
        <f>'WP7 Condensed Sch. Level Costs'!I105</f>
        <v>No</v>
      </c>
      <c r="F111" s="203">
        <f>'WP7 Condensed Sch. Level Costs'!J105</f>
        <v>1</v>
      </c>
      <c r="G111" s="951">
        <f>'WP7 Condensed Sch. Level Costs'!Q105</f>
        <v>1.6887239205766267</v>
      </c>
      <c r="H111" s="951">
        <f>'WP7 Condensed Sch. Level Costs'!V105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203" t="str">
        <f>'WP7 Condensed Sch. Level Costs'!I106</f>
        <v>No</v>
      </c>
      <c r="F112" s="203">
        <f>'WP7 Condensed Sch. Level Costs'!J106</f>
        <v>1</v>
      </c>
      <c r="G112" s="951">
        <f>'WP7 Condensed Sch. Level Costs'!Q106</f>
        <v>1.6887239205766267</v>
      </c>
      <c r="H112" s="951">
        <f>'WP7 Condensed Sch. Level Costs'!V106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203" t="str">
        <f>'WP7 Condensed Sch. Level Costs'!I107</f>
        <v>No</v>
      </c>
      <c r="F113" s="203">
        <f>'WP7 Condensed Sch. Level Costs'!J107</f>
        <v>1</v>
      </c>
      <c r="G113" s="951">
        <f>'WP7 Condensed Sch. Level Costs'!Q107</f>
        <v>1.6887239205766267</v>
      </c>
      <c r="H113" s="951">
        <f>'WP7 Condensed Sch. Level Costs'!V107</f>
        <v>0</v>
      </c>
    </row>
    <row r="114" spans="1:8">
      <c r="A114" s="161">
        <f t="shared" si="1"/>
        <v>106</v>
      </c>
      <c r="B114" s="949"/>
      <c r="C114" s="950"/>
      <c r="D114" s="367"/>
      <c r="E114" s="203"/>
      <c r="F114" s="203"/>
      <c r="G114" s="951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203" t="str">
        <f>'WP7 Condensed Sch. Level Costs'!I109</f>
        <v>No</v>
      </c>
      <c r="F115" s="203">
        <f>'WP7 Condensed Sch. Level Costs'!J109</f>
        <v>0.2</v>
      </c>
      <c r="G115" s="951">
        <f>'WP7 Condensed Sch. Level Costs'!Q109</f>
        <v>1.6887239205766267</v>
      </c>
      <c r="H115" s="951">
        <f>'WP7 Condensed Sch. Level Costs'!V109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203" t="str">
        <f>'WP7 Condensed Sch. Level Costs'!I110</f>
        <v>No</v>
      </c>
      <c r="F116" s="203">
        <f>'WP7 Condensed Sch. Level Costs'!J110</f>
        <v>0.2</v>
      </c>
      <c r="G116" s="951">
        <f>'WP7 Condensed Sch. Level Costs'!Q110</f>
        <v>1.6887239205766267</v>
      </c>
      <c r="H116" s="951">
        <f>'WP7 Condensed Sch. Level Costs'!V110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203" t="str">
        <f>'WP7 Condensed Sch. Level Costs'!I111</f>
        <v>No</v>
      </c>
      <c r="F117" s="203">
        <f>'WP7 Condensed Sch. Level Costs'!J111</f>
        <v>0.2</v>
      </c>
      <c r="G117" s="951">
        <f>'WP7 Condensed Sch. Level Costs'!Q111</f>
        <v>1.6887239205766267</v>
      </c>
      <c r="H117" s="951">
        <f>'WP7 Condensed Sch. Level Costs'!V111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203" t="str">
        <f>'WP7 Condensed Sch. Level Costs'!I112</f>
        <v>No</v>
      </c>
      <c r="F118" s="203">
        <f>'WP7 Condensed Sch. Level Costs'!J112</f>
        <v>0.2</v>
      </c>
      <c r="G118" s="951">
        <f>'WP7 Condensed Sch. Level Costs'!Q112</f>
        <v>1.6887239205766267</v>
      </c>
      <c r="H118" s="951">
        <f>'WP7 Condensed Sch. Level Costs'!V112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203" t="str">
        <f>'WP7 Condensed Sch. Level Costs'!I113</f>
        <v>No</v>
      </c>
      <c r="F119" s="203">
        <f>'WP7 Condensed Sch. Level Costs'!J113</f>
        <v>0.2</v>
      </c>
      <c r="G119" s="951">
        <f>'WP7 Condensed Sch. Level Costs'!Q113</f>
        <v>1.6887239205766267</v>
      </c>
      <c r="H119" s="951">
        <f>'WP7 Condensed Sch. Level Costs'!V113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203" t="str">
        <f>'WP7 Condensed Sch. Level Costs'!I114</f>
        <v>No</v>
      </c>
      <c r="F120" s="203">
        <f>'WP7 Condensed Sch. Level Costs'!J114</f>
        <v>0.2</v>
      </c>
      <c r="G120" s="951">
        <f>'WP7 Condensed Sch. Level Costs'!Q114</f>
        <v>1.6887239205766267</v>
      </c>
      <c r="H120" s="951">
        <f>'WP7 Condensed Sch. Level Costs'!V114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203" t="str">
        <f>'WP7 Condensed Sch. Level Costs'!I115</f>
        <v>No</v>
      </c>
      <c r="F121" s="203">
        <f>'WP7 Condensed Sch. Level Costs'!J115</f>
        <v>0.2</v>
      </c>
      <c r="G121" s="951">
        <f>'WP7 Condensed Sch. Level Costs'!Q115</f>
        <v>1.6887239205766267</v>
      </c>
      <c r="H121" s="951">
        <f>'WP7 Condensed Sch. Level Costs'!V115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203" t="str">
        <f>'WP7 Condensed Sch. Level Costs'!I116</f>
        <v>No</v>
      </c>
      <c r="F122" s="203">
        <f>'WP7 Condensed Sch. Level Costs'!J116</f>
        <v>0.2</v>
      </c>
      <c r="G122" s="951">
        <f>'WP7 Condensed Sch. Level Costs'!Q116</f>
        <v>1.6887239205766267</v>
      </c>
      <c r="H122" s="951">
        <f>'WP7 Condensed Sch. Level Costs'!V116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203" t="str">
        <f>'WP7 Condensed Sch. Level Costs'!I117</f>
        <v>No</v>
      </c>
      <c r="F123" s="203">
        <f>'WP7 Condensed Sch. Level Costs'!J117</f>
        <v>0.2</v>
      </c>
      <c r="G123" s="951">
        <f>'WP7 Condensed Sch. Level Costs'!Q117</f>
        <v>1.6887239205766267</v>
      </c>
      <c r="H123" s="951">
        <f>'WP7 Condensed Sch. Level Costs'!V117</f>
        <v>0</v>
      </c>
    </row>
    <row r="124" spans="1:8">
      <c r="A124" s="161">
        <f t="shared" si="1"/>
        <v>116</v>
      </c>
      <c r="B124" s="949"/>
      <c r="C124" s="950"/>
      <c r="D124" s="367"/>
      <c r="E124" s="203"/>
      <c r="F124" s="203"/>
      <c r="G124" s="951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203"/>
      <c r="F125" s="203"/>
      <c r="G125" s="951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203" t="str">
        <f>'WP7 Condensed Sch. Level Costs'!I119</f>
        <v>Yes</v>
      </c>
      <c r="F126" s="203">
        <f>'WP7 Condensed Sch. Level Costs'!J119</f>
        <v>1</v>
      </c>
      <c r="G126" s="951">
        <f>'WP7 Condensed Sch. Level Costs'!Q119</f>
        <v>1.6887239205766267</v>
      </c>
      <c r="H126" s="951">
        <f>'WP7 Condensed Sch. Level Costs'!V119</f>
        <v>1.6887239205766267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203" t="str">
        <f>'WP7 Condensed Sch. Level Costs'!I120</f>
        <v>Yes</v>
      </c>
      <c r="F127" s="203">
        <f>'WP7 Condensed Sch. Level Costs'!J120</f>
        <v>1</v>
      </c>
      <c r="G127" s="951">
        <f>'WP7 Condensed Sch. Level Costs'!Q120</f>
        <v>1.6887239205766267</v>
      </c>
      <c r="H127" s="951">
        <f>'WP7 Condensed Sch. Level Costs'!V120</f>
        <v>1.6887239205766267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203" t="str">
        <f>'WP7 Condensed Sch. Level Costs'!I121</f>
        <v>Yes</v>
      </c>
      <c r="F128" s="203">
        <f>'WP7 Condensed Sch. Level Costs'!J121</f>
        <v>1</v>
      </c>
      <c r="G128" s="951">
        <f>'WP7 Condensed Sch. Level Costs'!Q121</f>
        <v>1.6887239205766267</v>
      </c>
      <c r="H128" s="951">
        <f>'WP7 Condensed Sch. Level Costs'!V121</f>
        <v>1.6887239205766267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203" t="str">
        <f>'WP7 Condensed Sch. Level Costs'!I122</f>
        <v>Yes</v>
      </c>
      <c r="F129" s="203">
        <f>'WP7 Condensed Sch. Level Costs'!J122</f>
        <v>1</v>
      </c>
      <c r="G129" s="951">
        <f>'WP7 Condensed Sch. Level Costs'!Q122</f>
        <v>1.6887239205766267</v>
      </c>
      <c r="H129" s="951">
        <f>'WP7 Condensed Sch. Level Costs'!V122</f>
        <v>1.6887239205766267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203" t="str">
        <f>'WP7 Condensed Sch. Level Costs'!I123</f>
        <v>Yes</v>
      </c>
      <c r="F130" s="203">
        <f>'WP7 Condensed Sch. Level Costs'!J123</f>
        <v>1</v>
      </c>
      <c r="G130" s="951">
        <f>'WP7 Condensed Sch. Level Costs'!Q123</f>
        <v>1.6887239205766267</v>
      </c>
      <c r="H130" s="951">
        <f>'WP7 Condensed Sch. Level Costs'!V123</f>
        <v>1.6887239205766267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203" t="str">
        <f>'WP7 Condensed Sch. Level Costs'!I124</f>
        <v>Yes</v>
      </c>
      <c r="F131" s="203">
        <f>'WP7 Condensed Sch. Level Costs'!J124</f>
        <v>1</v>
      </c>
      <c r="G131" s="951">
        <f>'WP7 Condensed Sch. Level Costs'!Q124</f>
        <v>1.6887239205766267</v>
      </c>
      <c r="H131" s="951">
        <f>'WP7 Condensed Sch. Level Costs'!V124</f>
        <v>1.6887239205766267</v>
      </c>
    </row>
    <row r="132" spans="1:8">
      <c r="A132" s="161">
        <f t="shared" si="1"/>
        <v>124</v>
      </c>
      <c r="B132" s="949"/>
      <c r="C132" s="950"/>
      <c r="D132" s="367"/>
      <c r="E132" s="203"/>
      <c r="F132" s="203"/>
      <c r="G132" s="951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203" t="str">
        <f>'WP7 Condensed Sch. Level Costs'!I126</f>
        <v>Yes</v>
      </c>
      <c r="F133" s="203">
        <f>'WP7 Condensed Sch. Level Costs'!J126</f>
        <v>2</v>
      </c>
      <c r="G133" s="951">
        <f>'WP7 Condensed Sch. Level Costs'!Q126</f>
        <v>1.6887239205766267</v>
      </c>
      <c r="H133" s="951">
        <f>'WP7 Condensed Sch. Level Costs'!V126</f>
        <v>3.3774478411532534</v>
      </c>
    </row>
    <row r="134" spans="1:8">
      <c r="A134" s="161">
        <f t="shared" si="1"/>
        <v>126</v>
      </c>
      <c r="B134" s="949"/>
      <c r="C134" s="950"/>
      <c r="D134" s="367"/>
      <c r="E134" s="203"/>
      <c r="F134" s="203"/>
      <c r="G134" s="951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203" t="str">
        <f>'WP7 Condensed Sch. Level Costs'!I128</f>
        <v>Yes</v>
      </c>
      <c r="F135" s="203">
        <f>'WP7 Condensed Sch. Level Costs'!J128</f>
        <v>0.2</v>
      </c>
      <c r="G135" s="951">
        <f>'WP7 Condensed Sch. Level Costs'!Q128</f>
        <v>1.6887239205766267</v>
      </c>
      <c r="H135" s="951">
        <f>'WP7 Condensed Sch. Level Costs'!V128</f>
        <v>0.33774478411532538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203" t="str">
        <f>'WP7 Condensed Sch. Level Costs'!I129</f>
        <v>Yes</v>
      </c>
      <c r="F136" s="203">
        <f>'WP7 Condensed Sch. Level Costs'!J129</f>
        <v>0.2</v>
      </c>
      <c r="G136" s="951">
        <f>'WP7 Condensed Sch. Level Costs'!Q129</f>
        <v>1.6887239205766267</v>
      </c>
      <c r="H136" s="951">
        <f>'WP7 Condensed Sch. Level Costs'!V129</f>
        <v>0.33774478411532538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203" t="str">
        <f>'WP7 Condensed Sch. Level Costs'!I130</f>
        <v>Yes</v>
      </c>
      <c r="F137" s="203">
        <f>'WP7 Condensed Sch. Level Costs'!J130</f>
        <v>0.2</v>
      </c>
      <c r="G137" s="951">
        <f>'WP7 Condensed Sch. Level Costs'!Q130</f>
        <v>1.6887239205766267</v>
      </c>
      <c r="H137" s="951">
        <f>'WP7 Condensed Sch. Level Costs'!V130</f>
        <v>0.33774478411532538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203" t="str">
        <f>'WP7 Condensed Sch. Level Costs'!I131</f>
        <v>Yes</v>
      </c>
      <c r="F138" s="203">
        <f>'WP7 Condensed Sch. Level Costs'!J131</f>
        <v>0.2</v>
      </c>
      <c r="G138" s="951">
        <f>'WP7 Condensed Sch. Level Costs'!Q131</f>
        <v>1.6887239205766267</v>
      </c>
      <c r="H138" s="951">
        <f>'WP7 Condensed Sch. Level Costs'!V131</f>
        <v>0.33774478411532538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203" t="str">
        <f>'WP7 Condensed Sch. Level Costs'!I132</f>
        <v>Yes</v>
      </c>
      <c r="F139" s="203">
        <f>'WP7 Condensed Sch. Level Costs'!J132</f>
        <v>0.2</v>
      </c>
      <c r="G139" s="951">
        <f>'WP7 Condensed Sch. Level Costs'!Q132</f>
        <v>1.6887239205766267</v>
      </c>
      <c r="H139" s="951">
        <f>'WP7 Condensed Sch. Level Costs'!V132</f>
        <v>0.33774478411532538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203" t="str">
        <f>'WP7 Condensed Sch. Level Costs'!I133</f>
        <v>Yes</v>
      </c>
      <c r="F140" s="203">
        <f>'WP7 Condensed Sch. Level Costs'!J133</f>
        <v>0.2</v>
      </c>
      <c r="G140" s="951">
        <f>'WP7 Condensed Sch. Level Costs'!Q133</f>
        <v>1.6887239205766267</v>
      </c>
      <c r="H140" s="951">
        <f>'WP7 Condensed Sch. Level Costs'!V133</f>
        <v>0.33774478411532538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203" t="str">
        <f>'WP7 Condensed Sch. Level Costs'!I134</f>
        <v>Yes</v>
      </c>
      <c r="F141" s="203">
        <f>'WP7 Condensed Sch. Level Costs'!J134</f>
        <v>0.2</v>
      </c>
      <c r="G141" s="951">
        <f>'WP7 Condensed Sch. Level Costs'!Q134</f>
        <v>1.6887239205766267</v>
      </c>
      <c r="H141" s="951">
        <f>'WP7 Condensed Sch. Level Costs'!V134</f>
        <v>0.33774478411532538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203" t="str">
        <f>'WP7 Condensed Sch. Level Costs'!I135</f>
        <v>Yes</v>
      </c>
      <c r="F142" s="203">
        <f>'WP7 Condensed Sch. Level Costs'!J135</f>
        <v>0.2</v>
      </c>
      <c r="G142" s="951">
        <f>'WP7 Condensed Sch. Level Costs'!Q135</f>
        <v>1.6887239205766267</v>
      </c>
      <c r="H142" s="951">
        <f>'WP7 Condensed Sch. Level Costs'!V135</f>
        <v>0.33774478411532538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203" t="str">
        <f>'WP7 Condensed Sch. Level Costs'!I136</f>
        <v>Yes</v>
      </c>
      <c r="F143" s="203">
        <f>'WP7 Condensed Sch. Level Costs'!J136</f>
        <v>0.2</v>
      </c>
      <c r="G143" s="951">
        <f>'WP7 Condensed Sch. Level Costs'!Q136</f>
        <v>1.6887239205766267</v>
      </c>
      <c r="H143" s="951">
        <f>'WP7 Condensed Sch. Level Costs'!V136</f>
        <v>0.33774478411532538</v>
      </c>
    </row>
    <row r="144" spans="1:8">
      <c r="A144" s="161">
        <f t="shared" si="2"/>
        <v>136</v>
      </c>
      <c r="B144" s="949"/>
      <c r="C144" s="950"/>
      <c r="D144" s="367"/>
      <c r="E144" s="203"/>
      <c r="F144" s="203"/>
      <c r="G144" s="951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203"/>
      <c r="F145" s="203"/>
      <c r="G145" s="951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203" t="str">
        <f>'WP7 Condensed Sch. Level Costs'!I138</f>
        <v>Yes</v>
      </c>
      <c r="F146" s="203">
        <f>'WP7 Condensed Sch. Level Costs'!J138</f>
        <v>1</v>
      </c>
      <c r="G146" s="951">
        <f>'WP7 Condensed Sch. Level Costs'!Q138</f>
        <v>1.6887239205766267</v>
      </c>
      <c r="H146" s="951">
        <f>'WP7 Condensed Sch. Level Costs'!V138</f>
        <v>1.6887239205766267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203" t="str">
        <f>'WP7 Condensed Sch. Level Costs'!I139</f>
        <v>Yes</v>
      </c>
      <c r="F147" s="203">
        <f>'WP7 Condensed Sch. Level Costs'!J139</f>
        <v>1</v>
      </c>
      <c r="G147" s="951">
        <f>'WP7 Condensed Sch. Level Costs'!Q139</f>
        <v>1.6887239205766267</v>
      </c>
      <c r="H147" s="951">
        <f>'WP7 Condensed Sch. Level Costs'!V139</f>
        <v>1.6887239205766267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203" t="str">
        <f>'WP7 Condensed Sch. Level Costs'!I140</f>
        <v>Yes</v>
      </c>
      <c r="F148" s="203">
        <f>'WP7 Condensed Sch. Level Costs'!J140</f>
        <v>1</v>
      </c>
      <c r="G148" s="951">
        <f>'WP7 Condensed Sch. Level Costs'!Q140</f>
        <v>1.6887239205766267</v>
      </c>
      <c r="H148" s="951">
        <f>'WP7 Condensed Sch. Level Costs'!V140</f>
        <v>1.6887239205766267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203" t="str">
        <f>'WP7 Condensed Sch. Level Costs'!I141</f>
        <v>Yes</v>
      </c>
      <c r="F149" s="203">
        <f>'WP7 Condensed Sch. Level Costs'!J141</f>
        <v>1</v>
      </c>
      <c r="G149" s="951">
        <f>'WP7 Condensed Sch. Level Costs'!Q141</f>
        <v>1.6887239205766267</v>
      </c>
      <c r="H149" s="951">
        <f>'WP7 Condensed Sch. Level Costs'!V141</f>
        <v>1.6887239205766267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203" t="str">
        <f>'WP7 Condensed Sch. Level Costs'!I142</f>
        <v>Yes</v>
      </c>
      <c r="F150" s="203">
        <f>'WP7 Condensed Sch. Level Costs'!J142</f>
        <v>1</v>
      </c>
      <c r="G150" s="951">
        <f>'WP7 Condensed Sch. Level Costs'!Q142</f>
        <v>1.6887239205766267</v>
      </c>
      <c r="H150" s="951">
        <f>'WP7 Condensed Sch. Level Costs'!V142</f>
        <v>1.6887239205766267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203" t="str">
        <f>'WP7 Condensed Sch. Level Costs'!I143</f>
        <v>Yes</v>
      </c>
      <c r="F151" s="203">
        <f>'WP7 Condensed Sch. Level Costs'!J143</f>
        <v>1</v>
      </c>
      <c r="G151" s="951">
        <f>'WP7 Condensed Sch. Level Costs'!Q143</f>
        <v>1.6887239205766267</v>
      </c>
      <c r="H151" s="951">
        <f>'WP7 Condensed Sch. Level Costs'!V143</f>
        <v>1.6887239205766267</v>
      </c>
    </row>
    <row r="152" spans="1:8">
      <c r="A152" s="161">
        <f t="shared" si="2"/>
        <v>144</v>
      </c>
      <c r="B152" s="949"/>
      <c r="C152" s="950"/>
      <c r="D152" s="367"/>
      <c r="E152" s="203"/>
      <c r="F152" s="203"/>
      <c r="G152" s="951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203" t="str">
        <f>'WP7 Condensed Sch. Level Costs'!I145</f>
        <v>Yes</v>
      </c>
      <c r="F153" s="203">
        <f>'WP7 Condensed Sch. Level Costs'!J145</f>
        <v>1</v>
      </c>
      <c r="G153" s="951">
        <f>'WP7 Condensed Sch. Level Costs'!Q145</f>
        <v>1.6887239205766267</v>
      </c>
      <c r="H153" s="951">
        <f>'WP7 Condensed Sch. Level Costs'!V145</f>
        <v>1.6887239205766267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203" t="str">
        <f>'WP7 Condensed Sch. Level Costs'!I146</f>
        <v>Yes</v>
      </c>
      <c r="F154" s="203">
        <f>'WP7 Condensed Sch. Level Costs'!J146</f>
        <v>1</v>
      </c>
      <c r="G154" s="951">
        <f>'WP7 Condensed Sch. Level Costs'!Q146</f>
        <v>1.6887239205766267</v>
      </c>
      <c r="H154" s="951">
        <f>'WP7 Condensed Sch. Level Costs'!V146</f>
        <v>1.6887239205766267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203" t="str">
        <f>'WP7 Condensed Sch. Level Costs'!I147</f>
        <v>Yes</v>
      </c>
      <c r="F155" s="203">
        <f>'WP7 Condensed Sch. Level Costs'!J147</f>
        <v>1</v>
      </c>
      <c r="G155" s="951">
        <f>'WP7 Condensed Sch. Level Costs'!Q147</f>
        <v>1.6887239205766267</v>
      </c>
      <c r="H155" s="951">
        <f>'WP7 Condensed Sch. Level Costs'!V147</f>
        <v>1.6887239205766267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203" t="str">
        <f>'WP7 Condensed Sch. Level Costs'!I148</f>
        <v>Yes</v>
      </c>
      <c r="F156" s="203">
        <f>'WP7 Condensed Sch. Level Costs'!J148</f>
        <v>1</v>
      </c>
      <c r="G156" s="951">
        <f>'WP7 Condensed Sch. Level Costs'!Q148</f>
        <v>1.6887239205766267</v>
      </c>
      <c r="H156" s="951">
        <f>'WP7 Condensed Sch. Level Costs'!V148</f>
        <v>1.6887239205766267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203" t="str">
        <f>'WP7 Condensed Sch. Level Costs'!I149</f>
        <v>Yes</v>
      </c>
      <c r="F157" s="203">
        <f>'WP7 Condensed Sch. Level Costs'!J149</f>
        <v>1</v>
      </c>
      <c r="G157" s="951">
        <f>'WP7 Condensed Sch. Level Costs'!Q149</f>
        <v>1.6887239205766267</v>
      </c>
      <c r="H157" s="951">
        <f>'WP7 Condensed Sch. Level Costs'!V149</f>
        <v>1.6887239205766267</v>
      </c>
    </row>
    <row r="158" spans="1:8">
      <c r="A158" s="161">
        <f t="shared" si="2"/>
        <v>150</v>
      </c>
      <c r="B158" s="949"/>
      <c r="C158" s="950"/>
      <c r="D158" s="367"/>
      <c r="E158" s="203"/>
      <c r="F158" s="203"/>
      <c r="G158" s="951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203" t="str">
        <f>'WP7 Condensed Sch. Level Costs'!I151</f>
        <v>Yes</v>
      </c>
      <c r="F159" s="203">
        <f>'WP7 Condensed Sch. Level Costs'!J151</f>
        <v>2</v>
      </c>
      <c r="G159" s="951">
        <f>'WP7 Condensed Sch. Level Costs'!Q151</f>
        <v>1.6887239205766267</v>
      </c>
      <c r="H159" s="951">
        <f>'WP7 Condensed Sch. Level Costs'!V151</f>
        <v>3.3774478411532534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203" t="str">
        <f>'WP7 Condensed Sch. Level Costs'!I152</f>
        <v>Yes</v>
      </c>
      <c r="F160" s="203">
        <f>'WP7 Condensed Sch. Level Costs'!J152</f>
        <v>2</v>
      </c>
      <c r="G160" s="951">
        <f>'WP7 Condensed Sch. Level Costs'!Q152</f>
        <v>1.6887239205766267</v>
      </c>
      <c r="H160" s="951">
        <f>'WP7 Condensed Sch. Level Costs'!V152</f>
        <v>3.3774478411532534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203" t="str">
        <f>'WP7 Condensed Sch. Level Costs'!I153</f>
        <v>Yes</v>
      </c>
      <c r="F161" s="203">
        <f>'WP7 Condensed Sch. Level Costs'!J153</f>
        <v>2</v>
      </c>
      <c r="G161" s="951">
        <f>'WP7 Condensed Sch. Level Costs'!Q153</f>
        <v>1.6887239205766267</v>
      </c>
      <c r="H161" s="951">
        <f>'WP7 Condensed Sch. Level Costs'!V153</f>
        <v>3.3774478411532534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203" t="str">
        <f>'WP7 Condensed Sch. Level Costs'!I154</f>
        <v>Yes</v>
      </c>
      <c r="F162" s="203">
        <f>'WP7 Condensed Sch. Level Costs'!J154</f>
        <v>2</v>
      </c>
      <c r="G162" s="951">
        <f>'WP7 Condensed Sch. Level Costs'!Q154</f>
        <v>1.6887239205766267</v>
      </c>
      <c r="H162" s="951">
        <f>'WP7 Condensed Sch. Level Costs'!V154</f>
        <v>3.3774478411532534</v>
      </c>
    </row>
    <row r="163" spans="1:8">
      <c r="A163" s="161">
        <f t="shared" si="2"/>
        <v>155</v>
      </c>
      <c r="B163" s="949"/>
      <c r="C163" s="950"/>
      <c r="D163" s="367"/>
      <c r="E163" s="203"/>
      <c r="F163" s="203"/>
      <c r="G163" s="951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203" t="str">
        <f>'WP7 Condensed Sch. Level Costs'!I156</f>
        <v>Yes</v>
      </c>
      <c r="F164" s="203">
        <f>'WP7 Condensed Sch. Level Costs'!J156</f>
        <v>2</v>
      </c>
      <c r="G164" s="951">
        <f>'WP7 Condensed Sch. Level Costs'!Q156</f>
        <v>1.6887239205766267</v>
      </c>
      <c r="H164" s="951">
        <f>'WP7 Condensed Sch. Level Costs'!V156</f>
        <v>3.3774478411532534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203" t="str">
        <f>'WP7 Condensed Sch. Level Costs'!I157</f>
        <v>Yes</v>
      </c>
      <c r="F165" s="203">
        <f>'WP7 Condensed Sch. Level Costs'!J157</f>
        <v>2</v>
      </c>
      <c r="G165" s="951">
        <f>'WP7 Condensed Sch. Level Costs'!Q157</f>
        <v>1.6887239205766267</v>
      </c>
      <c r="H165" s="951">
        <f>'WP7 Condensed Sch. Level Costs'!V157</f>
        <v>3.3774478411532534</v>
      </c>
    </row>
    <row r="166" spans="1:8">
      <c r="A166" s="161">
        <f t="shared" si="2"/>
        <v>158</v>
      </c>
      <c r="B166" s="949"/>
      <c r="C166" s="950"/>
      <c r="D166" s="367"/>
      <c r="E166" s="203"/>
      <c r="F166" s="203"/>
      <c r="G166" s="951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203" t="str">
        <f>'WP7 Condensed Sch. Level Costs'!I159</f>
        <v>Yes</v>
      </c>
      <c r="F167" s="203">
        <f>'WP7 Condensed Sch. Level Costs'!J159</f>
        <v>0.2</v>
      </c>
      <c r="G167" s="951">
        <f>'WP7 Condensed Sch. Level Costs'!Q159</f>
        <v>1.6887239205766267</v>
      </c>
      <c r="H167" s="951">
        <f>'WP7 Condensed Sch. Level Costs'!V159</f>
        <v>0.33774478411532538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203" t="str">
        <f>'WP7 Condensed Sch. Level Costs'!I160</f>
        <v>Yes</v>
      </c>
      <c r="F168" s="203">
        <f>'WP7 Condensed Sch. Level Costs'!J160</f>
        <v>0.2</v>
      </c>
      <c r="G168" s="951">
        <f>'WP7 Condensed Sch. Level Costs'!Q160</f>
        <v>1.6887239205766267</v>
      </c>
      <c r="H168" s="951">
        <f>'WP7 Condensed Sch. Level Costs'!V160</f>
        <v>0.33774478411532538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203" t="str">
        <f>'WP7 Condensed Sch. Level Costs'!I161</f>
        <v>Yes</v>
      </c>
      <c r="F169" s="203">
        <f>'WP7 Condensed Sch. Level Costs'!J161</f>
        <v>0.2</v>
      </c>
      <c r="G169" s="951">
        <f>'WP7 Condensed Sch. Level Costs'!Q161</f>
        <v>1.6887239205766267</v>
      </c>
      <c r="H169" s="951">
        <f>'WP7 Condensed Sch. Level Costs'!V161</f>
        <v>0.33774478411532538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203" t="str">
        <f>'WP7 Condensed Sch. Level Costs'!I162</f>
        <v>Yes</v>
      </c>
      <c r="F170" s="203">
        <f>'WP7 Condensed Sch. Level Costs'!J162</f>
        <v>0.2</v>
      </c>
      <c r="G170" s="951">
        <f>'WP7 Condensed Sch. Level Costs'!Q162</f>
        <v>1.6887239205766267</v>
      </c>
      <c r="H170" s="951">
        <f>'WP7 Condensed Sch. Level Costs'!V162</f>
        <v>0.33774478411532538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203" t="str">
        <f>'WP7 Condensed Sch. Level Costs'!I163</f>
        <v>Yes</v>
      </c>
      <c r="F171" s="203">
        <f>'WP7 Condensed Sch. Level Costs'!J163</f>
        <v>0.2</v>
      </c>
      <c r="G171" s="951">
        <f>'WP7 Condensed Sch. Level Costs'!Q163</f>
        <v>1.6887239205766267</v>
      </c>
      <c r="H171" s="951">
        <f>'WP7 Condensed Sch. Level Costs'!V163</f>
        <v>0.33774478411532538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203" t="str">
        <f>'WP7 Condensed Sch. Level Costs'!I164</f>
        <v>Yes</v>
      </c>
      <c r="F172" s="203">
        <f>'WP7 Condensed Sch. Level Costs'!J164</f>
        <v>0.2</v>
      </c>
      <c r="G172" s="951">
        <f>'WP7 Condensed Sch. Level Costs'!Q164</f>
        <v>1.6887239205766267</v>
      </c>
      <c r="H172" s="951">
        <f>'WP7 Condensed Sch. Level Costs'!V164</f>
        <v>0.33774478411532538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203" t="str">
        <f>'WP7 Condensed Sch. Level Costs'!I165</f>
        <v>Yes</v>
      </c>
      <c r="F173" s="203">
        <f>'WP7 Condensed Sch. Level Costs'!J165</f>
        <v>0.2</v>
      </c>
      <c r="G173" s="951">
        <f>'WP7 Condensed Sch. Level Costs'!Q165</f>
        <v>1.6887239205766267</v>
      </c>
      <c r="H173" s="951">
        <f>'WP7 Condensed Sch. Level Costs'!V165</f>
        <v>0.33774478411532538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203" t="str">
        <f>'WP7 Condensed Sch. Level Costs'!I166</f>
        <v>Yes</v>
      </c>
      <c r="F174" s="203">
        <f>'WP7 Condensed Sch. Level Costs'!J166</f>
        <v>0.2</v>
      </c>
      <c r="G174" s="951">
        <f>'WP7 Condensed Sch. Level Costs'!Q166</f>
        <v>1.6887239205766267</v>
      </c>
      <c r="H174" s="951">
        <f>'WP7 Condensed Sch. Level Costs'!V166</f>
        <v>0.33774478411532538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203" t="str">
        <f>'WP7 Condensed Sch. Level Costs'!I167</f>
        <v>Yes</v>
      </c>
      <c r="F175" s="203">
        <f>'WP7 Condensed Sch. Level Costs'!J167</f>
        <v>0.2</v>
      </c>
      <c r="G175" s="951">
        <f>'WP7 Condensed Sch. Level Costs'!Q167</f>
        <v>1.6887239205766267</v>
      </c>
      <c r="H175" s="951">
        <f>'WP7 Condensed Sch. Level Costs'!V167</f>
        <v>0.33774478411532538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203" t="str">
        <f>'WP7 Condensed Sch. Level Costs'!I168</f>
        <v>Yes</v>
      </c>
      <c r="F176" s="203">
        <f>'WP7 Condensed Sch. Level Costs'!J168</f>
        <v>0.2</v>
      </c>
      <c r="G176" s="951">
        <f>'WP7 Condensed Sch. Level Costs'!Q168</f>
        <v>1.6887239205766267</v>
      </c>
      <c r="H176" s="951">
        <f>'WP7 Condensed Sch. Level Costs'!V168</f>
        <v>0.33774478411532538</v>
      </c>
    </row>
    <row r="177" spans="1:8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203" t="str">
        <f>'WP7 Condensed Sch. Level Costs'!I169</f>
        <v>Yes</v>
      </c>
      <c r="F177" s="203">
        <f>'WP7 Condensed Sch. Level Costs'!J169</f>
        <v>0.2</v>
      </c>
      <c r="G177" s="951">
        <f>'WP7 Condensed Sch. Level Costs'!Q169</f>
        <v>1.6887239205766267</v>
      </c>
      <c r="H177" s="951">
        <f>'WP7 Condensed Sch. Level Costs'!V169</f>
        <v>0.33774478411532538</v>
      </c>
    </row>
    <row r="178" spans="1:8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203" t="str">
        <f>'WP7 Condensed Sch. Level Costs'!I170</f>
        <v>Yes</v>
      </c>
      <c r="F178" s="203">
        <f>'WP7 Condensed Sch. Level Costs'!J170</f>
        <v>0.2</v>
      </c>
      <c r="G178" s="951">
        <f>'WP7 Condensed Sch. Level Costs'!Q170</f>
        <v>1.6887239205766267</v>
      </c>
      <c r="H178" s="951">
        <f>'WP7 Condensed Sch. Level Costs'!V170</f>
        <v>0.33774478411532538</v>
      </c>
    </row>
    <row r="179" spans="1:8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203" t="str">
        <f>'WP7 Condensed Sch. Level Costs'!I171</f>
        <v>Yes</v>
      </c>
      <c r="F179" s="203">
        <f>'WP7 Condensed Sch. Level Costs'!J171</f>
        <v>0.2</v>
      </c>
      <c r="G179" s="951">
        <f>'WP7 Condensed Sch. Level Costs'!Q171</f>
        <v>1.6887239205766267</v>
      </c>
      <c r="H179" s="951">
        <f>'WP7 Condensed Sch. Level Costs'!V171</f>
        <v>0.33774478411532538</v>
      </c>
    </row>
    <row r="180" spans="1:8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203" t="str">
        <f>'WP7 Condensed Sch. Level Costs'!I172</f>
        <v>Yes</v>
      </c>
      <c r="F180" s="203">
        <f>'WP7 Condensed Sch. Level Costs'!J172</f>
        <v>0.2</v>
      </c>
      <c r="G180" s="951">
        <f>'WP7 Condensed Sch. Level Costs'!Q172</f>
        <v>1.6887239205766267</v>
      </c>
      <c r="H180" s="951">
        <f>'WP7 Condensed Sch. Level Costs'!V172</f>
        <v>0.33774478411532538</v>
      </c>
    </row>
    <row r="181" spans="1:8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203" t="str">
        <f>'WP7 Condensed Sch. Level Costs'!I173</f>
        <v>Yes</v>
      </c>
      <c r="F181" s="203">
        <f>'WP7 Condensed Sch. Level Costs'!J173</f>
        <v>0.2</v>
      </c>
      <c r="G181" s="951">
        <f>'WP7 Condensed Sch. Level Costs'!Q173</f>
        <v>1.6887239205766267</v>
      </c>
      <c r="H181" s="951">
        <f>'WP7 Condensed Sch. Level Costs'!V173</f>
        <v>0.33774478411532538</v>
      </c>
    </row>
    <row r="182" spans="1:8">
      <c r="A182" s="161">
        <f t="shared" si="2"/>
        <v>174</v>
      </c>
      <c r="B182" s="949"/>
      <c r="C182" s="950"/>
      <c r="D182" s="367"/>
      <c r="E182" s="203"/>
      <c r="F182" s="203"/>
      <c r="G182" s="951"/>
      <c r="H182" s="951"/>
    </row>
    <row r="183" spans="1:8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203"/>
      <c r="F183" s="203"/>
      <c r="G183" s="951"/>
      <c r="H183" s="951"/>
    </row>
    <row r="184" spans="1:8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203" t="str">
        <f>'WP7 Condensed Sch. Level Costs'!I175</f>
        <v>No</v>
      </c>
      <c r="F184" s="203">
        <f>'WP7 Condensed Sch. Level Costs'!J175</f>
        <v>0</v>
      </c>
      <c r="G184" s="951">
        <f>'WP7 Condensed Sch. Level Costs'!Q175</f>
        <v>1.6887239205766267</v>
      </c>
      <c r="H184" s="951">
        <f>'WP7 Condensed Sch. Level Costs'!V175</f>
        <v>0</v>
      </c>
    </row>
    <row r="185" spans="1:8">
      <c r="A185" s="161">
        <f t="shared" si="2"/>
        <v>177</v>
      </c>
      <c r="B185" s="949"/>
      <c r="C185" s="950"/>
      <c r="D185" s="367"/>
      <c r="E185" s="203"/>
      <c r="F185" s="203"/>
      <c r="G185" s="951"/>
      <c r="H185" s="951"/>
    </row>
    <row r="186" spans="1:8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203"/>
      <c r="F186" s="203"/>
      <c r="G186" s="951"/>
      <c r="H186" s="951"/>
    </row>
    <row r="187" spans="1:8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203" t="str">
        <f>'WP7 Condensed Sch. Level Costs'!I177</f>
        <v>Yes</v>
      </c>
      <c r="F187" s="203">
        <f>'WP7 Condensed Sch. Level Costs'!J177</f>
        <v>1</v>
      </c>
      <c r="G187" s="951">
        <f>'WP7 Condensed Sch. Level Costs'!Q177</f>
        <v>1.6887239205766267</v>
      </c>
      <c r="H187" s="951">
        <f>'WP7 Condensed Sch. Level Costs'!V177</f>
        <v>1.6887239205766267</v>
      </c>
    </row>
    <row r="188" spans="1:8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203" t="str">
        <f>'WP7 Condensed Sch. Level Costs'!I178</f>
        <v>Yes</v>
      </c>
      <c r="F188" s="203">
        <f>'WP7 Condensed Sch. Level Costs'!J178</f>
        <v>1</v>
      </c>
      <c r="G188" s="951">
        <f>'WP7 Condensed Sch. Level Costs'!Q178</f>
        <v>1.6887239205766267</v>
      </c>
      <c r="H188" s="951">
        <f>'WP7 Condensed Sch. Level Costs'!V178</f>
        <v>1.6887239205766267</v>
      </c>
    </row>
    <row r="189" spans="1:8">
      <c r="A189" s="161">
        <f t="shared" si="2"/>
        <v>181</v>
      </c>
      <c r="B189" s="949"/>
      <c r="C189" s="950"/>
      <c r="D189" s="367"/>
      <c r="E189" s="203"/>
      <c r="F189" s="203"/>
      <c r="G189" s="951"/>
      <c r="H189" s="951"/>
    </row>
    <row r="190" spans="1:8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203" t="str">
        <f>'WP7 Condensed Sch. Level Costs'!I180</f>
        <v>Yes</v>
      </c>
      <c r="F190" s="203">
        <f>'WP7 Condensed Sch. Level Costs'!J180</f>
        <v>1</v>
      </c>
      <c r="G190" s="951">
        <f>'WP7 Condensed Sch. Level Costs'!Q180</f>
        <v>1.6887239205766267</v>
      </c>
      <c r="H190" s="951">
        <f>'WP7 Condensed Sch. Level Costs'!V180</f>
        <v>1.6887239205766267</v>
      </c>
    </row>
    <row r="191" spans="1:8">
      <c r="B191" s="949"/>
      <c r="C191" s="950"/>
      <c r="D191" s="367"/>
      <c r="E191" s="203"/>
      <c r="F191" s="203"/>
      <c r="G191" s="951"/>
      <c r="H191" s="951"/>
    </row>
    <row r="192" spans="1:8">
      <c r="B192" s="949"/>
      <c r="C192" s="950"/>
      <c r="D192" s="367"/>
      <c r="E192" s="203"/>
      <c r="F192" s="203"/>
      <c r="G192" s="951"/>
      <c r="H192" s="951"/>
    </row>
    <row r="193" spans="2:8">
      <c r="B193" s="949"/>
      <c r="C193" s="950"/>
      <c r="D193" s="367"/>
      <c r="E193" s="203"/>
      <c r="F193" s="203"/>
      <c r="G193" s="951"/>
      <c r="H193" s="951"/>
    </row>
    <row r="194" spans="2:8">
      <c r="B194" s="949"/>
      <c r="C194" s="950"/>
      <c r="D194" s="367"/>
      <c r="E194" s="203"/>
      <c r="F194" s="203"/>
      <c r="G194" s="951"/>
      <c r="H194" s="951"/>
    </row>
    <row r="195" spans="2:8">
      <c r="B195" s="949"/>
      <c r="C195" s="950"/>
      <c r="D195" s="367"/>
      <c r="E195" s="203"/>
      <c r="F195" s="203"/>
      <c r="G195" s="951"/>
      <c r="H195" s="951"/>
    </row>
    <row r="196" spans="2:8">
      <c r="B196" s="949"/>
      <c r="C196" s="950"/>
      <c r="D196" s="367"/>
      <c r="E196" s="203"/>
      <c r="F196" s="203"/>
      <c r="G196" s="951"/>
      <c r="H196" s="951"/>
    </row>
    <row r="197" spans="2:8">
      <c r="B197" s="949"/>
      <c r="C197" s="950"/>
      <c r="D197" s="367"/>
      <c r="E197" s="203"/>
      <c r="F197" s="203"/>
      <c r="G197" s="951"/>
      <c r="H197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2.1.0.8486</Revision>
</Application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D89F25E-FE30-41ED-A083-F5EFA3A8701D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3D9EEAC1-79D3-4CF5-AA50-EC34A9EEFE9E}"/>
</file>

<file path=customXml/itemProps3.xml><?xml version="1.0" encoding="utf-8"?>
<ds:datastoreItem xmlns:ds="http://schemas.openxmlformats.org/officeDocument/2006/customXml" ds:itemID="{69966DE9-D9BF-4D1B-8912-2E2C95273CFA}"/>
</file>

<file path=customXml/itemProps4.xml><?xml version="1.0" encoding="utf-8"?>
<ds:datastoreItem xmlns:ds="http://schemas.openxmlformats.org/officeDocument/2006/customXml" ds:itemID="{90769008-B9EB-40C5-9F86-001ED3D9E9A2}"/>
</file>

<file path=customXml/itemProps5.xml><?xml version="1.0" encoding="utf-8"?>
<ds:datastoreItem xmlns:ds="http://schemas.openxmlformats.org/officeDocument/2006/customXml" ds:itemID="{F8B02A13-C3D5-4237-A3DE-1B4234FAC6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54</vt:i4>
      </vt:variant>
    </vt:vector>
  </HeadingPairs>
  <TitlesOfParts>
    <vt:vector size="95" baseType="lpstr">
      <vt:lpstr>JAP-5 Summary (Base Revenue)</vt:lpstr>
      <vt:lpstr>JAP-5 Unitized Lighting Costs</vt:lpstr>
      <vt:lpstr>JAP-5 Classification of Costs</vt:lpstr>
      <vt:lpstr>JAP-5 Combined Charges</vt:lpstr>
      <vt:lpstr>JAP-5 Tariff Summary Lights</vt:lpstr>
      <vt:lpstr>Charges -&gt;</vt:lpstr>
      <vt:lpstr>Capital Charge</vt:lpstr>
      <vt:lpstr>O&amp;M Charge</vt:lpstr>
      <vt:lpstr>Customer Charge</vt:lpstr>
      <vt:lpstr>Demand Charge</vt:lpstr>
      <vt:lpstr>Energy Charge</vt:lpstr>
      <vt:lpstr>Proforma Revenue -&gt;</vt:lpstr>
      <vt:lpstr>Base + Riders Summary</vt:lpstr>
      <vt:lpstr>Schedule 50E</vt:lpstr>
      <vt:lpstr>Schedule 51E</vt:lpstr>
      <vt:lpstr>Schedule 52E</vt:lpstr>
      <vt:lpstr>Sch. 51E&amp;52E Facilities Charge</vt:lpstr>
      <vt:lpstr>Schedule 53E</vt:lpstr>
      <vt:lpstr>Schedule 54E</vt:lpstr>
      <vt:lpstr>Schedules 55E &amp; 56E</vt:lpstr>
      <vt:lpstr>Schedule 57E</vt:lpstr>
      <vt:lpstr>Schedules 58E &amp; 59E</vt:lpstr>
      <vt:lpstr>Schedules 55E &amp; 58E Pole</vt:lpstr>
      <vt:lpstr>Workpapers -&gt;</vt:lpstr>
      <vt:lpstr>WP17 - JAP09 - Rate Spread</vt:lpstr>
      <vt:lpstr>WP16-E COS-Class Summary</vt:lpstr>
      <vt:lpstr>WP15-E COS-Expense Summary</vt:lpstr>
      <vt:lpstr>WP14-E COS-Ratebase Summary</vt:lpstr>
      <vt:lpstr>WP13-E COS-AccountAllocation</vt:lpstr>
      <vt:lpstr>WP12-E COS-Accounts</vt:lpstr>
      <vt:lpstr>WP11 E373 Pole Cost Estimates</vt:lpstr>
      <vt:lpstr>WP10 O&amp;M Weighting Factor</vt:lpstr>
      <vt:lpstr>WP9 Sodium Vapor Cost Est.</vt:lpstr>
      <vt:lpstr>WP8 Metal Halide Cost Est.</vt:lpstr>
      <vt:lpstr>WP7 Condensed Sch. Level Costs</vt:lpstr>
      <vt:lpstr>WP6 Condensed LED Cost Est.</vt:lpstr>
      <vt:lpstr>WP5 Demand Allocation Analysis</vt:lpstr>
      <vt:lpstr>WP4 Facilities Charge (51 &amp; 52)</vt:lpstr>
      <vt:lpstr>WP3 Customer Counts</vt:lpstr>
      <vt:lpstr>WP2 Current Lighting Rates</vt:lpstr>
      <vt:lpstr>WP1 Lighting Invetory</vt:lpstr>
      <vt:lpstr>'Base + Riders Summary'!Print_Area</vt:lpstr>
      <vt:lpstr>'Capital Charge'!Print_Area</vt:lpstr>
      <vt:lpstr>'Customer Charge'!Print_Area</vt:lpstr>
      <vt:lpstr>'Demand Charge'!Print_Area</vt:lpstr>
      <vt:lpstr>'Energy Charge'!Print_Area</vt:lpstr>
      <vt:lpstr>'JAP-5 Classification of Costs'!Print_Area</vt:lpstr>
      <vt:lpstr>'JAP-5 Combined Charges'!Print_Area</vt:lpstr>
      <vt:lpstr>'JAP-5 Summary (Base Revenue)'!Print_Area</vt:lpstr>
      <vt:lpstr>'JAP-5 Unitized Lighting Costs'!Print_Area</vt:lpstr>
      <vt:lpstr>'O&amp;M Charge'!Print_Area</vt:lpstr>
      <vt:lpstr>'Sch. 51E&amp;52E Facilities Charge'!Print_Area</vt:lpstr>
      <vt:lpstr>'Schedule 50E'!Print_Area</vt:lpstr>
      <vt:lpstr>'Schedule 51E'!Print_Area</vt:lpstr>
      <vt:lpstr>'Schedule 52E'!Print_Area</vt:lpstr>
      <vt:lpstr>'Schedule 53E'!Print_Area</vt:lpstr>
      <vt:lpstr>'Schedule 54E'!Print_Area</vt:lpstr>
      <vt:lpstr>'Schedule 57E'!Print_Area</vt:lpstr>
      <vt:lpstr>'Schedules 55E &amp; 56E'!Print_Area</vt:lpstr>
      <vt:lpstr>'Schedules 55E &amp; 58E Pole'!Print_Area</vt:lpstr>
      <vt:lpstr>'Schedules 58E &amp; 59E'!Print_Area</vt:lpstr>
      <vt:lpstr>'WP1 Lighting Invetory'!Print_Area</vt:lpstr>
      <vt:lpstr>'WP13-E COS-AccountAllocation'!Print_Area</vt:lpstr>
      <vt:lpstr>'WP14-E COS-Ratebase Summary'!Print_Area</vt:lpstr>
      <vt:lpstr>'WP15-E COS-Expense Summary'!Print_Area</vt:lpstr>
      <vt:lpstr>'WP16-E COS-Class Summary'!Print_Area</vt:lpstr>
      <vt:lpstr>'WP17 - JAP09 - Rate Spread'!Print_Area</vt:lpstr>
      <vt:lpstr>'WP2 Current Lighting Rates'!Print_Area</vt:lpstr>
      <vt:lpstr>'WP7 Condensed Sch. Level Costs'!Print_Area</vt:lpstr>
      <vt:lpstr>'Capital Charge'!Print_Titles</vt:lpstr>
      <vt:lpstr>'Customer Charge'!Print_Titles</vt:lpstr>
      <vt:lpstr>'Demand Charge'!Print_Titles</vt:lpstr>
      <vt:lpstr>'Energy Charge'!Print_Titles</vt:lpstr>
      <vt:lpstr>'JAP-5 Combined Charges'!Print_Titles</vt:lpstr>
      <vt:lpstr>'JAP-5 Tariff Summary Lights'!Print_Titles</vt:lpstr>
      <vt:lpstr>'JAP-5 Unitized Lighting Costs'!Print_Titles</vt:lpstr>
      <vt:lpstr>'O&amp;M Charge'!Print_Titles</vt:lpstr>
      <vt:lpstr>'Sch. 51E&amp;52E Facilities Charge'!Print_Titles</vt:lpstr>
      <vt:lpstr>'Schedule 50E'!Print_Titles</vt:lpstr>
      <vt:lpstr>'Schedule 51E'!Print_Titles</vt:lpstr>
      <vt:lpstr>'Schedule 52E'!Print_Titles</vt:lpstr>
      <vt:lpstr>'Schedule 53E'!Print_Titles</vt:lpstr>
      <vt:lpstr>'Schedule 54E'!Print_Titles</vt:lpstr>
      <vt:lpstr>'Schedule 57E'!Print_Titles</vt:lpstr>
      <vt:lpstr>'Schedules 55E &amp; 56E'!Print_Titles</vt:lpstr>
      <vt:lpstr>'Schedules 55E &amp; 58E Pole'!Print_Titles</vt:lpstr>
      <vt:lpstr>'Schedules 58E &amp; 59E'!Print_Titles</vt:lpstr>
      <vt:lpstr>'WP1 Lighting Invetory'!Print_Titles</vt:lpstr>
      <vt:lpstr>'WP13-E COS-AccountAllocation'!Print_Titles</vt:lpstr>
      <vt:lpstr>'WP14-E COS-Ratebase Summary'!Print_Titles</vt:lpstr>
      <vt:lpstr>'WP15-E COS-Expense Summary'!Print_Titles</vt:lpstr>
      <vt:lpstr>'WP16-E COS-Class Summary'!Print_Titles</vt:lpstr>
      <vt:lpstr>'WP2 Current Lighting Rates'!Print_Titles</vt:lpstr>
      <vt:lpstr>'WP7 Condensed Sch. Level Costs'!Print_Titles</vt:lpstr>
      <vt:lpstr>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Pam Rasanen</cp:lastModifiedBy>
  <cp:lastPrinted>2019-06-06T23:23:58Z</cp:lastPrinted>
  <dcterms:created xsi:type="dcterms:W3CDTF">2012-01-26T18:53:34Z</dcterms:created>
  <dcterms:modified xsi:type="dcterms:W3CDTF">2019-07-31T15:19:35Z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